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/comment2.xml" ContentType="application/vnd.openxmlformats-officedocument.spreadsheetml.comments+xml"/>
  <Override PartName="/xl/worksheets/sheet9.xml" ContentType="application/vnd.openxmlformats-officedocument.spreadsheetml.worksheet+xml"/>
  <Override PartName="/xl/comments/comment3.xml" ContentType="application/vnd.openxmlformats-officedocument.spreadsheetml.comments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510" yWindow="195" windowWidth="14625" windowHeight="15540" tabRatio="717" firstSheet="0" activeTab="2" autoFilterDateGrouping="1"/>
  </bookViews>
  <sheets>
    <sheet xmlns:r="http://schemas.openxmlformats.org/officeDocument/2006/relationships" name="IDSロット表 (等級5) " sheetId="1" state="visible" r:id="rId1"/>
    <sheet xmlns:r="http://schemas.openxmlformats.org/officeDocument/2006/relationships" name="IDSロット表 (通常物件)" sheetId="2" state="visible" r:id="rId2"/>
    <sheet xmlns:r="http://schemas.openxmlformats.org/officeDocument/2006/relationships" name="梁欠表3F" sheetId="3" state="visible" r:id="rId3"/>
    <sheet xmlns:r="http://schemas.openxmlformats.org/officeDocument/2006/relationships" name="数量表" sheetId="4" state="visible" r:id="rId4"/>
    <sheet xmlns:r="http://schemas.openxmlformats.org/officeDocument/2006/relationships" name="分納壁納品書" sheetId="5" state="visible" r:id="rId5"/>
    <sheet xmlns:r="http://schemas.openxmlformats.org/officeDocument/2006/relationships" name="資材使用合計" sheetId="6" state="visible" r:id="rId6"/>
    <sheet xmlns:r="http://schemas.openxmlformats.org/officeDocument/2006/relationships" name="ロット山数" sheetId="7" state="visible" r:id="rId7"/>
    <sheet xmlns:r="http://schemas.openxmlformats.org/officeDocument/2006/relationships" name="断熱材" sheetId="8" state="visible" r:id="rId8"/>
    <sheet xmlns:r="http://schemas.openxmlformats.org/officeDocument/2006/relationships" name="枠材" sheetId="9" state="visible" r:id="rId9"/>
    <sheet xmlns:r="http://schemas.openxmlformats.org/officeDocument/2006/relationships" name="合板" sheetId="10" state="visible" r:id="rId10"/>
  </sheets>
  <externalReferences>
    <externalReference xmlns:r="http://schemas.openxmlformats.org/officeDocument/2006/relationships" r:id="rId11"/>
  </externalReferences>
  <definedNames>
    <definedName name="_45MA670">枠材!$B$271:$B$400</definedName>
    <definedName name="ﾌﾟﾛﾄ">#REF!</definedName>
    <definedName name="平均">#REF!</definedName>
    <definedName name="数量">#REF!</definedName>
    <definedName name="_xlnm.Print_Area" localSheetId="0">'IDSロット表 (等級5) '!$A$1:$G$317</definedName>
    <definedName name="_xlnm.Print_Area" localSheetId="1">'IDSロット表 (通常物件)'!$A$1:$G$295</definedName>
    <definedName name="_xlnm._FilterDatabase" localSheetId="2" hidden="1">'梁欠表3F'!$AN$3:$AN$2022</definedName>
    <definedName name="_xlnm.Print_Area" localSheetId="2">'梁欠表3F'!$B$3:$Z$68</definedName>
    <definedName name="_xlnm._FilterDatabase" localSheetId="3" hidden="1">'数量表'!$I$6:$I$2028</definedName>
    <definedName name="_xlnm.Print_Area" localSheetId="3">'数量表'!$A$1:$O$2029</definedName>
    <definedName name="_xlnm.Print_Area" localSheetId="4">'分納壁納品書'!$A$1:$X$82</definedName>
    <definedName name="_xlnm._FilterDatabase" localSheetId="5" hidden="1">'資材使用合計'!$J$1:$J$292</definedName>
    <definedName name="_xlnm.Print_Area" localSheetId="5">'資材使用合計'!$A$1:$I$280</definedName>
    <definedName name="_xlnm.Print_Area" localSheetId="6">'ロット山数'!$A$1:$I$18</definedName>
    <definedName name="_xlnm._FilterDatabase" localSheetId="7" hidden="1">'断熱材'!$A$1:$C$5423</definedName>
    <definedName name="_xlnm.Print_Titles" localSheetId="7">'断熱材'!$1:$1</definedName>
    <definedName name="_xlnm.Print_Area" localSheetId="7">'断熱材'!$W$9:$Z$18</definedName>
    <definedName name="_xlnm._FilterDatabase" localSheetId="8" hidden="1">'枠材'!$A$1:$BI$5503</definedName>
    <definedName name="_xlnm.Print_Titles" localSheetId="8">'枠材'!$1:$2</definedName>
    <definedName name="_xlnm._FilterDatabase" localSheetId="9" hidden="1">'合板'!$A$1:$N$1715</definedName>
    <definedName name="_xlnm.Print_Titles" localSheetId="9">'合板'!$1:$2</definedName>
    <definedName name="_xlnm.Print_Area" localSheetId="9">'合板'!$A$920:$N$925</definedName>
  </definedNames>
  <calcPr calcId="191028" fullCalcOnLoad="1"/>
</workbook>
</file>

<file path=xl/styles.xml><?xml version="1.0" encoding="utf-8"?>
<styleSheet xmlns="http://schemas.openxmlformats.org/spreadsheetml/2006/main">
  <numFmts count="10">
    <numFmt numFmtId="164" formatCode="\-\C"/>
    <numFmt numFmtId="165" formatCode="0.0_ "/>
    <numFmt numFmtId="166" formatCode="m/d&quot;更&quot;&quot;新&quot;"/>
    <numFmt numFmtId="167" formatCode="@&quot; 御中&quot;"/>
    <numFmt numFmtId="168" formatCode="0&quot;枚&quot;"/>
    <numFmt numFmtId="169" formatCode="&quot;N&quot;&quot;o&quot;\9\-000"/>
    <numFmt numFmtId="170" formatCode="&quot;N&quot;&quot;o&quot;\7\-00"/>
    <numFmt numFmtId="171" formatCode="0&quot;号棟&quot;"/>
    <numFmt numFmtId="172" formatCode="&quot;N&quot;&quot;o&quot;\10\-00"/>
    <numFmt numFmtId="173" formatCode="m/d;@"/>
  </numFmts>
  <fonts count="122">
    <font>
      <name val="Osaka"/>
      <charset val="128"/>
      <sz val="12"/>
    </font>
    <font>
      <name val="Osaka"/>
      <charset val="128"/>
      <sz val="11"/>
    </font>
    <font>
      <name val="HGP創英角ﾎﾟｯﾌﾟ体"/>
      <charset val="128"/>
      <family val="3"/>
      <sz val="12"/>
    </font>
    <font>
      <name val="HGP創英角ﾎﾟｯﾌﾟ体"/>
      <charset val="128"/>
      <family val="3"/>
      <b val="1"/>
      <sz val="12"/>
    </font>
    <font>
      <name val="ＭＳ Ｐゴシック"/>
      <charset val="128"/>
      <family val="3"/>
      <sz val="12"/>
    </font>
    <font>
      <name val="ＭＳ Ｐゴシック"/>
      <charset val="128"/>
      <family val="3"/>
      <sz val="10"/>
    </font>
    <font>
      <name val="Osaka"/>
      <charset val="128"/>
      <sz val="10"/>
    </font>
    <font>
      <name val="Osaka"/>
      <charset val="128"/>
      <b val="1"/>
      <sz val="12"/>
    </font>
    <font>
      <name val="Osaka"/>
      <charset val="128"/>
      <b val="1"/>
      <color indexed="40"/>
      <sz val="12"/>
    </font>
    <font>
      <name val="Osaka"/>
      <charset val="128"/>
      <i val="1"/>
      <sz val="12"/>
    </font>
    <font>
      <name val="Osaka"/>
      <charset val="128"/>
      <color indexed="55"/>
      <sz val="12"/>
    </font>
    <font>
      <name val="HGP創英角ﾎﾟｯﾌﾟ体"/>
      <charset val="128"/>
      <family val="3"/>
      <sz val="14"/>
    </font>
    <font>
      <name val="HGP創英角ﾎﾟｯﾌﾟ体"/>
      <charset val="128"/>
      <family val="3"/>
      <b val="1"/>
      <color indexed="10"/>
      <sz val="14"/>
    </font>
    <font>
      <name val="HGP創英角ﾎﾟｯﾌﾟ体"/>
      <charset val="128"/>
      <family val="3"/>
      <sz val="9"/>
    </font>
    <font>
      <name val="Osaka"/>
      <charset val="128"/>
      <b val="1"/>
      <color indexed="9"/>
      <sz val="48"/>
    </font>
    <font>
      <name val="ＭＳ Ｐゴシック"/>
      <charset val="128"/>
      <family val="3"/>
      <sz val="11"/>
    </font>
    <font>
      <name val="ＭＳ Ｐゴシック"/>
      <charset val="128"/>
      <family val="3"/>
      <b val="1"/>
      <sz val="20"/>
    </font>
    <font>
      <name val="ＭＳ Ｐゴシック"/>
      <charset val="128"/>
      <family val="3"/>
      <sz val="48"/>
    </font>
    <font>
      <name val="ＭＳ Ｐゴシック"/>
      <charset val="128"/>
      <family val="3"/>
      <sz val="20"/>
    </font>
    <font>
      <name val="HG丸ｺﾞｼｯｸM-PRO"/>
      <charset val="128"/>
      <family val="3"/>
      <sz val="18"/>
    </font>
    <font>
      <name val="HG丸ｺﾞｼｯｸM-PRO"/>
      <charset val="128"/>
      <family val="3"/>
      <sz val="11"/>
    </font>
    <font>
      <name val="HG丸ｺﾞｼｯｸM-PRO"/>
      <charset val="128"/>
      <family val="3"/>
      <b val="1"/>
      <sz val="14"/>
    </font>
    <font>
      <name val="HG丸ｺﾞｼｯｸM-PRO"/>
      <charset val="128"/>
      <family val="3"/>
      <b val="1"/>
      <sz val="18"/>
    </font>
    <font>
      <name val="HG丸ｺﾞｼｯｸM-PRO"/>
      <charset val="128"/>
      <family val="3"/>
      <b val="1"/>
      <sz val="22"/>
    </font>
    <font>
      <name val="HG丸ｺﾞｼｯｸM-PRO"/>
      <charset val="128"/>
      <family val="3"/>
      <b val="1"/>
      <sz val="9"/>
    </font>
    <font>
      <name val="HG丸ｺﾞｼｯｸM-PRO"/>
      <charset val="128"/>
      <family val="3"/>
      <b val="1"/>
      <sz val="12"/>
    </font>
    <font>
      <name val="HG丸ｺﾞｼｯｸM-PRO"/>
      <charset val="128"/>
      <family val="3"/>
      <b val="1"/>
      <sz val="11"/>
    </font>
    <font>
      <name val="HG丸ｺﾞｼｯｸM-PRO"/>
      <charset val="128"/>
      <family val="3"/>
      <sz val="14"/>
    </font>
    <font>
      <name val="HGP創英角ﾎﾟｯﾌﾟ体"/>
      <charset val="128"/>
      <family val="3"/>
      <color indexed="10"/>
      <sz val="14"/>
    </font>
    <font>
      <name val="HGP創英角ﾎﾟｯﾌﾟ体"/>
      <charset val="128"/>
      <family val="3"/>
      <sz val="8"/>
    </font>
    <font>
      <name val="Osaka"/>
      <charset val="128"/>
      <color indexed="62"/>
      <sz val="28"/>
    </font>
    <font>
      <name val="Osaka"/>
      <charset val="128"/>
      <b val="1"/>
      <color indexed="44"/>
      <sz val="12"/>
    </font>
    <font>
      <name val="Osaka"/>
      <charset val="128"/>
      <color indexed="9"/>
      <sz val="12"/>
    </font>
    <font>
      <name val="Osaka"/>
      <charset val="128"/>
      <color indexed="9"/>
      <sz val="72"/>
    </font>
    <font>
      <name val="Osaka"/>
      <charset val="128"/>
      <sz val="14"/>
    </font>
    <font>
      <name val="Osaka"/>
      <charset val="128"/>
      <sz val="18"/>
    </font>
    <font>
      <name val="HGP創英ﾌﾟﾚｾﾞﾝｽEB"/>
      <charset val="128"/>
      <family val="1"/>
      <sz val="14"/>
    </font>
    <font>
      <name val="Osaka"/>
      <charset val="128"/>
      <b val="1"/>
      <sz val="14"/>
    </font>
    <font>
      <name val="Osaka"/>
      <charset val="128"/>
      <sz val="9"/>
    </font>
    <font>
      <name val="ＭＳ Ｐゴシック"/>
      <charset val="128"/>
      <family val="3"/>
      <sz val="14"/>
    </font>
    <font>
      <name val="ＭＳ Ｐゴシック"/>
      <charset val="128"/>
      <family val="3"/>
      <color indexed="9"/>
      <sz val="14"/>
    </font>
    <font>
      <name val="Osaka"/>
      <charset val="128"/>
      <sz val="18"/>
      <u val="single"/>
    </font>
    <font>
      <name val="Osaka"/>
      <charset val="128"/>
      <sz val="20"/>
    </font>
    <font>
      <name val="Osaka"/>
      <charset val="128"/>
      <b val="1"/>
      <i val="1"/>
      <sz val="20"/>
    </font>
    <font>
      <name val="HGP創英角ﾎﾟｯﾌﾟ体"/>
      <charset val="128"/>
      <family val="3"/>
      <b val="1"/>
      <i val="1"/>
      <sz val="24"/>
    </font>
    <font>
      <name val="HGP創英角ﾎﾟｯﾌﾟ体"/>
      <charset val="128"/>
      <family val="3"/>
      <b val="1"/>
      <color indexed="10"/>
      <sz val="22"/>
    </font>
    <font>
      <name val="HGP創英角ﾎﾟｯﾌﾟ体"/>
      <charset val="128"/>
      <family val="3"/>
      <b val="1"/>
      <i val="1"/>
      <sz val="20"/>
    </font>
    <font>
      <name val="HGP創英角ﾎﾟｯﾌﾟ体"/>
      <charset val="128"/>
      <family val="3"/>
      <b val="1"/>
      <color indexed="10"/>
      <sz val="36"/>
    </font>
    <font>
      <name val="HGP創英角ﾎﾟｯﾌﾟ体"/>
      <charset val="128"/>
      <family val="3"/>
      <b val="1"/>
      <color indexed="40"/>
      <sz val="20"/>
    </font>
    <font>
      <name val="HGP創英角ﾎﾟｯﾌﾟ体"/>
      <charset val="128"/>
      <family val="3"/>
      <sz val="16"/>
    </font>
    <font>
      <name val="HGP創英角ﾎﾟｯﾌﾟ体"/>
      <charset val="128"/>
      <family val="3"/>
      <sz val="22"/>
    </font>
    <font>
      <name val="HGP創英角ﾎﾟｯﾌﾟ体"/>
      <charset val="128"/>
      <family val="3"/>
      <sz val="20"/>
    </font>
    <font>
      <name val="HG創英角ｺﾞｼｯｸUB"/>
      <charset val="128"/>
      <family val="3"/>
      <b val="1"/>
      <sz val="22"/>
    </font>
    <font>
      <name val="HG創英角ｺﾞｼｯｸUB"/>
      <charset val="128"/>
      <family val="3"/>
      <sz val="18"/>
    </font>
    <font>
      <name val="HG創英角ｺﾞｼｯｸUB"/>
      <charset val="128"/>
      <family val="3"/>
      <sz val="22"/>
    </font>
    <font>
      <name val="HGP創英角ﾎﾟｯﾌﾟ体"/>
      <charset val="128"/>
      <family val="3"/>
      <b val="1"/>
      <sz val="22"/>
    </font>
    <font>
      <name val="HGP創英角ﾎﾟｯﾌﾟ体"/>
      <charset val="128"/>
      <family val="3"/>
      <color indexed="10"/>
      <sz val="18"/>
    </font>
    <font>
      <name val="HGP創英角ﾎﾟｯﾌﾟ体"/>
      <charset val="128"/>
      <family val="3"/>
      <b val="1"/>
      <color indexed="10"/>
      <sz val="18"/>
    </font>
    <font>
      <name val="HGP創英角ﾎﾟｯﾌﾟ体"/>
      <charset val="128"/>
      <family val="3"/>
      <b val="1"/>
      <color indexed="12"/>
      <sz val="36"/>
    </font>
    <font>
      <name val="HGP創英角ﾎﾟｯﾌﾟ体"/>
      <charset val="128"/>
      <family val="3"/>
      <b val="1"/>
      <color indexed="12"/>
      <sz val="24"/>
    </font>
    <font>
      <name val="HGPｺﾞｼｯｸE"/>
      <charset val="128"/>
      <family val="3"/>
      <b val="1"/>
      <color indexed="12"/>
      <sz val="14"/>
    </font>
    <font>
      <name val="HGP創英角ﾎﾟｯﾌﾟ体"/>
      <charset val="128"/>
      <family val="3"/>
      <b val="1"/>
      <i val="1"/>
      <color indexed="9"/>
      <sz val="20"/>
    </font>
    <font>
      <name val="HGP創英角ﾎﾟｯﾌﾟ体"/>
      <charset val="128"/>
      <family val="3"/>
      <b val="1"/>
      <i val="1"/>
      <sz val="22"/>
    </font>
    <font>
      <name val="HGP創英角ﾎﾟｯﾌﾟ体"/>
      <charset val="128"/>
      <family val="3"/>
      <b val="1"/>
      <sz val="26"/>
    </font>
    <font>
      <name val="Osaka"/>
      <charset val="128"/>
      <color indexed="10"/>
      <sz val="48"/>
    </font>
    <font>
      <name val="HGP創英角ﾎﾟｯﾌﾟ体"/>
      <charset val="128"/>
      <family val="3"/>
      <b val="1"/>
      <color indexed="9"/>
      <sz val="24"/>
    </font>
    <font>
      <name val="Osaka"/>
      <charset val="128"/>
      <color indexed="30"/>
      <sz val="14"/>
    </font>
    <font>
      <name val="Osaka"/>
      <charset val="128"/>
      <b val="1"/>
      <color indexed="25"/>
      <sz val="14"/>
    </font>
    <font>
      <name val="HG創英角ｺﾞｼｯｸUB"/>
      <charset val="128"/>
      <family val="3"/>
      <sz val="12"/>
    </font>
    <font>
      <name val="HG創英角ｺﾞｼｯｸUB"/>
      <charset val="128"/>
      <family val="3"/>
      <sz val="24"/>
    </font>
    <font>
      <name val="HG創英角ｺﾞｼｯｸUB"/>
      <charset val="128"/>
      <family val="3"/>
      <sz val="26"/>
    </font>
    <font>
      <name val="HG創英角ｺﾞｼｯｸUB"/>
      <charset val="128"/>
      <family val="3"/>
      <sz val="16"/>
    </font>
    <font>
      <name val="HGP創英角ｺﾞｼｯｸUB"/>
      <charset val="128"/>
      <family val="3"/>
      <b val="1"/>
      <sz val="18"/>
    </font>
    <font>
      <name val="HGP創英角ｺﾞｼｯｸUB"/>
      <charset val="128"/>
      <family val="3"/>
      <b val="1"/>
      <color indexed="8"/>
      <sz val="18"/>
    </font>
    <font>
      <name val="Osaka"/>
      <charset val="128"/>
      <sz val="16"/>
    </font>
    <font>
      <name val="Osaka"/>
      <charset val="128"/>
      <b val="1"/>
      <sz val="16"/>
    </font>
    <font>
      <name val="HGP創英角ﾎﾟｯﾌﾟ体"/>
      <charset val="128"/>
      <family val="3"/>
      <b val="1"/>
      <sz val="28"/>
    </font>
    <font>
      <name val="HGP創英角ﾎﾟｯﾌﾟ体"/>
      <charset val="128"/>
      <family val="3"/>
      <sz val="24"/>
    </font>
    <font>
      <name val="HGP創英角ﾎﾟｯﾌﾟ体"/>
      <charset val="128"/>
      <family val="3"/>
      <sz val="18"/>
    </font>
    <font>
      <name val="Osaka"/>
      <charset val="128"/>
      <sz val="24"/>
    </font>
    <font>
      <name val="Osaka"/>
      <charset val="128"/>
      <color indexed="11"/>
      <sz val="20"/>
    </font>
    <font>
      <name val="Osaka"/>
      <charset val="128"/>
      <color indexed="11"/>
      <sz val="12"/>
    </font>
    <font>
      <name val="Osaka"/>
      <charset val="128"/>
      <color indexed="8"/>
      <sz val="20"/>
    </font>
    <font>
      <name val="Osaka"/>
      <charset val="128"/>
      <color indexed="9"/>
      <sz val="20"/>
    </font>
    <font>
      <name val="Osaka"/>
      <charset val="128"/>
      <color indexed="9"/>
      <sz val="14"/>
    </font>
    <font>
      <name val="Osaka"/>
      <charset val="128"/>
      <color indexed="55"/>
      <sz val="10"/>
    </font>
    <font>
      <name val="Osaka"/>
      <charset val="128"/>
      <color indexed="9"/>
      <sz val="16"/>
    </font>
    <font>
      <name val="Osaka"/>
      <charset val="128"/>
      <b val="1"/>
      <color indexed="10"/>
      <sz val="12"/>
    </font>
    <font>
      <name val="Osaka"/>
      <charset val="128"/>
      <b val="1"/>
      <color indexed="12"/>
      <sz val="16"/>
    </font>
    <font>
      <name val="Osaka"/>
      <charset val="128"/>
      <b val="1"/>
      <color indexed="17"/>
      <sz val="16"/>
    </font>
    <font>
      <name val="Osaka"/>
      <charset val="128"/>
      <sz val="15"/>
    </font>
    <font>
      <name val="Osaka"/>
      <charset val="128"/>
      <b val="1"/>
      <color indexed="9"/>
      <sz val="16"/>
    </font>
    <font>
      <name val="Osaka"/>
      <charset val="128"/>
      <color indexed="10"/>
      <sz val="16"/>
    </font>
    <font>
      <name val="Osaka"/>
      <charset val="128"/>
      <color indexed="10"/>
      <sz val="12"/>
    </font>
    <font>
      <name val="ＭＳ Ｐゴシック"/>
      <charset val="128"/>
      <family val="3"/>
      <sz val="26"/>
    </font>
    <font>
      <name val="ＭＳ Ｐゴシック"/>
      <charset val="128"/>
      <family val="3"/>
      <sz val="36"/>
    </font>
    <font>
      <name val="ＭＳ Ｐゴシック"/>
      <charset val="128"/>
      <family val="3"/>
      <b val="1"/>
      <sz val="36"/>
    </font>
    <font>
      <name val="ＭＳ Ｐゴシック"/>
      <charset val="128"/>
      <family val="3"/>
      <sz val="22"/>
    </font>
    <font>
      <name val="ＭＳ Ｐゴシック"/>
      <charset val="128"/>
      <family val="3"/>
      <b val="1"/>
      <sz val="22"/>
    </font>
    <font>
      <name val="ＭＳ Ｐゴシック"/>
      <charset val="128"/>
      <family val="3"/>
      <b val="1"/>
      <color indexed="13"/>
      <sz val="36"/>
    </font>
    <font>
      <name val="ＭＳ Ｐゴシック"/>
      <charset val="128"/>
      <family val="3"/>
      <sz val="28"/>
    </font>
    <font>
      <name val="ＭＳ Ｐゴシック"/>
      <charset val="128"/>
      <family val="3"/>
      <b val="1"/>
      <color indexed="13"/>
      <sz val="24"/>
    </font>
    <font>
      <name val="ＭＳ Ｐゴシック"/>
      <charset val="128"/>
      <family val="3"/>
      <b val="1"/>
      <sz val="26"/>
    </font>
    <font>
      <name val="ＭＳ Ｐゴシック"/>
      <charset val="128"/>
      <family val="3"/>
      <color indexed="9"/>
      <sz val="48"/>
    </font>
    <font>
      <name val="ＭＳ Ｐゴシック"/>
      <charset val="128"/>
      <family val="3"/>
      <b val="1"/>
      <sz val="48"/>
    </font>
    <font>
      <name val="ＭＳ Ｐゴシック"/>
      <charset val="128"/>
      <family val="3"/>
      <sz val="38"/>
    </font>
    <font>
      <name val="ＭＳ Ｐゴシック"/>
      <charset val="128"/>
      <family val="3"/>
      <color indexed="9"/>
      <sz val="36"/>
    </font>
    <font>
      <name val="ＭＳ Ｐゴシック"/>
      <charset val="128"/>
      <family val="3"/>
      <color indexed="9"/>
      <sz val="11"/>
    </font>
    <font>
      <name val="ＭＳ Ｐゴシック"/>
      <charset val="128"/>
      <family val="3"/>
      <color indexed="8"/>
      <sz val="36"/>
    </font>
    <font>
      <name val="Osaka"/>
      <charset val="128"/>
      <sz val="28"/>
    </font>
    <font>
      <name val="ＭＳ Ｐゴシック"/>
      <charset val="128"/>
      <family val="3"/>
      <color indexed="10"/>
      <sz val="36"/>
    </font>
    <font>
      <name val="ＭＳ Ｐゴシック"/>
      <charset val="128"/>
      <family val="3"/>
      <b val="1"/>
      <sz val="32"/>
    </font>
    <font>
      <name val="宋体"/>
      <charset val="134"/>
      <color indexed="81"/>
      <sz val="9"/>
    </font>
    <font>
      <name val="Osaka"/>
      <charset val="128"/>
      <sz val="6"/>
    </font>
    <font>
      <name val="Osaka"/>
      <charset val="128"/>
      <family val="3"/>
      <sz val="16"/>
    </font>
    <font>
      <name val="Osaka"/>
      <charset val="128"/>
      <family val="3"/>
      <sz val="6"/>
    </font>
    <font>
      <name val="Osaka"/>
      <charset val="128"/>
      <color theme="0"/>
      <sz val="18"/>
    </font>
    <font>
      <name val="Osaka"/>
      <charset val="128"/>
      <family val="3"/>
      <sz val="11"/>
    </font>
    <font>
      <name val="ＭＳ ゴシック"/>
      <charset val="128"/>
      <family val="3"/>
      <sz val="24"/>
    </font>
    <font>
      <name val="HGP創英角ﾎﾟｯﾌﾟ体"/>
      <charset val="128"/>
      <family val="3"/>
      <b val="1"/>
      <color indexed="30"/>
      <sz val="36"/>
    </font>
    <font>
      <name val="HGS創英角ﾎﾟｯﾌﾟ体"/>
      <charset val="128"/>
      <family val="3"/>
      <b val="1"/>
      <color indexed="12"/>
      <sz val="16"/>
    </font>
    <font>
      <name val="Osaka"/>
      <charset val="128"/>
      <family val="3"/>
      <b val="1"/>
      <sz val="16"/>
    </font>
  </fonts>
  <fills count="19">
    <fill>
      <patternFill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8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 diagonalDown="1">
      <left style="thick">
        <color indexed="25"/>
      </left>
      <right style="medium">
        <color indexed="64"/>
      </right>
      <top style="thick">
        <color indexed="25"/>
      </top>
      <bottom style="double">
        <color indexed="64"/>
      </bottom>
      <diagonal style="thin">
        <color indexed="64"/>
      </diagonal>
    </border>
    <border>
      <left/>
      <right/>
      <top style="thick">
        <color indexed="25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25"/>
      </top>
      <bottom style="double">
        <color indexed="64"/>
      </bottom>
      <diagonal/>
    </border>
    <border>
      <left style="thick">
        <color indexed="25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25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25"/>
      </left>
      <right style="medium">
        <color indexed="64"/>
      </right>
      <top/>
      <bottom style="thick">
        <color indexed="25"/>
      </bottom>
      <diagonal/>
    </border>
    <border>
      <left/>
      <right style="thin">
        <color indexed="64"/>
      </right>
      <top/>
      <bottom style="thick">
        <color indexed="25"/>
      </bottom>
      <diagonal/>
    </border>
    <border>
      <left style="thin">
        <color indexed="64"/>
      </left>
      <right style="thin">
        <color indexed="64"/>
      </right>
      <top/>
      <bottom style="thick">
        <color indexed="25"/>
      </bottom>
      <diagonal/>
    </border>
    <border>
      <left style="thin">
        <color indexed="64"/>
      </left>
      <right/>
      <top style="thick">
        <color indexed="25"/>
      </top>
      <bottom style="double">
        <color indexed="64"/>
      </bottom>
      <diagonal/>
    </border>
    <border>
      <left style="thick">
        <color indexed="25"/>
      </left>
      <right style="thick">
        <color indexed="25"/>
      </right>
      <top style="thick">
        <color indexed="25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25"/>
      </left>
      <right style="thick">
        <color indexed="25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25"/>
      </left>
      <right style="thick">
        <color indexed="25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25"/>
      </bottom>
      <diagonal/>
    </border>
    <border>
      <left style="thick">
        <color indexed="25"/>
      </left>
      <right style="thick">
        <color indexed="25"/>
      </right>
      <top/>
      <bottom style="thick">
        <color indexed="25"/>
      </bottom>
      <diagonal/>
    </border>
    <border>
      <left style="thick">
        <color indexed="2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ck">
        <color indexed="25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25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dotted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mediumDashDotDot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DashDotDot">
        <color indexed="64"/>
      </left>
      <right/>
      <top style="mediumDashDotDot">
        <color indexed="64"/>
      </top>
      <bottom style="mediumDashDotDot">
        <color indexed="64"/>
      </bottom>
      <diagonal/>
    </border>
    <border>
      <left/>
      <right/>
      <top style="mediumDashDotDot">
        <color indexed="64"/>
      </top>
      <bottom style="mediumDashDotDot">
        <color indexed="64"/>
      </bottom>
      <diagonal/>
    </border>
    <border>
      <left/>
      <right style="mediumDashDotDot">
        <color indexed="64"/>
      </right>
      <top style="mediumDashDotDot">
        <color indexed="64"/>
      </top>
      <bottom style="mediumDashDotDot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DashDotDot">
        <color indexed="64"/>
      </top>
      <bottom/>
      <diagonal/>
    </border>
    <border>
      <left/>
      <right style="mediumDashDotDot">
        <color indexed="64"/>
      </right>
      <top style="mediumDashDotDot">
        <color indexed="64"/>
      </top>
      <bottom/>
      <diagonal/>
    </border>
    <border>
      <left style="mediumDashDotDot">
        <color indexed="64"/>
      </left>
      <right style="mediumDashDotDot">
        <color indexed="64"/>
      </right>
      <top style="mediumDashDotDot">
        <color indexed="64"/>
      </top>
      <bottom style="mediumDashDotDot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4">
    <xf numFmtId="0" fontId="0" fillId="0" borderId="0" applyAlignment="1">
      <alignment vertical="center"/>
    </xf>
    <xf numFmtId="0" fontId="15" fillId="0" borderId="0" applyAlignment="1">
      <alignment vertical="center"/>
    </xf>
    <xf numFmtId="0" fontId="15" fillId="0" borderId="0" applyAlignment="1">
      <alignment vertical="center"/>
    </xf>
    <xf numFmtId="0" fontId="15" fillId="0" borderId="0" applyAlignment="1">
      <alignment vertical="center"/>
    </xf>
  </cellStyleXfs>
  <cellXfs count="968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1" fillId="0" borderId="1" applyAlignment="1" pivotButton="0" quotePrefix="0" xfId="0">
      <alignment horizontal="center"/>
    </xf>
    <xf numFmtId="0" fontId="1" fillId="0" borderId="1" pivotButton="0" quotePrefix="0" xfId="0"/>
    <xf numFmtId="0" fontId="1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1" fillId="0" borderId="5" applyAlignment="1" pivotButton="0" quotePrefix="0" xfId="0">
      <alignment horizontal="center"/>
    </xf>
    <xf numFmtId="0" fontId="1" fillId="0" borderId="5" pivotButton="0" quotePrefix="0" xfId="0"/>
    <xf numFmtId="0" fontId="1" fillId="2" borderId="6" pivotButton="0" quotePrefix="0" xfId="0"/>
    <xf numFmtId="0" fontId="1" fillId="0" borderId="7" pivotButton="0" quotePrefix="0" xfId="0"/>
    <xf numFmtId="0" fontId="1" fillId="0" borderId="9" applyAlignment="1" pivotButton="0" quotePrefix="0" xfId="0">
      <alignment horizontal="center"/>
    </xf>
    <xf numFmtId="0" fontId="1" fillId="0" borderId="9" pivotButton="0" quotePrefix="0" xfId="0"/>
    <xf numFmtId="0" fontId="1" fillId="2" borderId="10" pivotButton="0" quotePrefix="0" xfId="0"/>
    <xf numFmtId="0" fontId="1" fillId="0" borderId="11" pivotButton="0" quotePrefix="0" xfId="0"/>
    <xf numFmtId="0" fontId="3" fillId="2" borderId="12" pivotButton="0" quotePrefix="0" xfId="0"/>
    <xf numFmtId="0" fontId="0" fillId="2" borderId="13" pivotButton="0" quotePrefix="0" xfId="0"/>
    <xf numFmtId="0" fontId="3" fillId="0" borderId="14" pivotButton="0" quotePrefix="0" xfId="0"/>
    <xf numFmtId="0" fontId="0" fillId="0" borderId="13" pivotButton="0" quotePrefix="0" xfId="0"/>
    <xf numFmtId="0" fontId="1" fillId="3" borderId="9" applyAlignment="1" pivotButton="0" quotePrefix="0" xfId="0">
      <alignment horizontal="center"/>
    </xf>
    <xf numFmtId="0" fontId="0" fillId="0" borderId="15" pivotButton="0" quotePrefix="0" xfId="0"/>
    <xf numFmtId="0" fontId="2" fillId="0" borderId="16" applyAlignment="1" pivotButton="0" quotePrefix="0" xfId="0">
      <alignment horizontal="center"/>
    </xf>
    <xf numFmtId="0" fontId="2" fillId="4" borderId="14" pivotButton="0" quotePrefix="0" xfId="0"/>
    <xf numFmtId="0" fontId="0" fillId="4" borderId="13" pivotButton="0" quotePrefix="0" xfId="0"/>
    <xf numFmtId="0" fontId="3" fillId="0" borderId="13" pivotButton="0" quotePrefix="0" xfId="0"/>
    <xf numFmtId="0" fontId="0" fillId="5" borderId="13" pivotButton="0" quotePrefix="0" xfId="0"/>
    <xf numFmtId="0" fontId="3" fillId="0" borderId="17" pivotButton="0" quotePrefix="0" xfId="0"/>
    <xf numFmtId="0" fontId="3" fillId="0" borderId="0" pivotButton="0" quotePrefix="0" xfId="0"/>
    <xf numFmtId="0" fontId="1" fillId="0" borderId="18" pivotButton="0" quotePrefix="0" xfId="0"/>
    <xf numFmtId="0" fontId="1" fillId="0" borderId="13" pivotButton="0" quotePrefix="0" xfId="0"/>
    <xf numFmtId="0" fontId="1" fillId="0" borderId="19" pivotButton="0" quotePrefix="0" xfId="0"/>
    <xf numFmtId="0" fontId="1" fillId="0" borderId="12" applyAlignment="1" pivotButton="0" quotePrefix="0" xfId="0">
      <alignment horizontal="center"/>
    </xf>
    <xf numFmtId="0" fontId="1" fillId="0" borderId="12" pivotButton="0" quotePrefix="0" xfId="0"/>
    <xf numFmtId="0" fontId="1" fillId="0" borderId="20" applyAlignment="1" pivotButton="0" quotePrefix="0" xfId="0">
      <alignment horizontal="center"/>
    </xf>
    <xf numFmtId="0" fontId="1" fillId="0" borderId="20" pivotButton="0" quotePrefix="0" xfId="0"/>
    <xf numFmtId="0" fontId="1" fillId="2" borderId="21" pivotButton="0" quotePrefix="0" xfId="0"/>
    <xf numFmtId="0" fontId="1" fillId="0" borderId="22" pivotButton="0" quotePrefix="0" xfId="0"/>
    <xf numFmtId="0" fontId="3" fillId="2" borderId="20" pivotButton="0" quotePrefix="0" xfId="0"/>
    <xf numFmtId="0" fontId="3" fillId="0" borderId="23" pivotButton="0" quotePrefix="0" xfId="0"/>
    <xf numFmtId="0" fontId="1" fillId="0" borderId="24" applyAlignment="1" pivotButton="0" quotePrefix="0" xfId="0">
      <alignment horizontal="center"/>
    </xf>
    <xf numFmtId="0" fontId="1" fillId="0" borderId="24" pivotButton="0" quotePrefix="0" xfId="0"/>
    <xf numFmtId="0" fontId="0" fillId="0" borderId="24" pivotButton="0" quotePrefix="0" xfId="0"/>
    <xf numFmtId="0" fontId="0" fillId="3" borderId="0" applyAlignment="1" pivotButton="0" quotePrefix="0" xfId="0">
      <alignment horizontal="right"/>
    </xf>
    <xf numFmtId="0" fontId="0" fillId="0" borderId="25" pivotButton="0" quotePrefix="0" xfId="0"/>
    <xf numFmtId="0" fontId="4" fillId="0" borderId="26" applyAlignment="1" pivotButton="0" quotePrefix="0" xfId="0">
      <alignment horizontal="center"/>
    </xf>
    <xf numFmtId="0" fontId="5" fillId="6" borderId="27" applyAlignment="1" pivotButton="0" quotePrefix="0" xfId="0">
      <alignment horizontal="center"/>
    </xf>
    <xf numFmtId="0" fontId="4" fillId="4" borderId="28" applyAlignment="1" pivotButton="0" quotePrefix="0" xfId="0">
      <alignment horizontal="center" vertical="center"/>
    </xf>
    <xf numFmtId="0" fontId="0" fillId="4" borderId="29" pivotButton="0" quotePrefix="0" xfId="0"/>
    <xf numFmtId="0" fontId="0" fillId="0" borderId="30" pivotButton="0" quotePrefix="0" xfId="0"/>
    <xf numFmtId="0" fontId="4" fillId="0" borderId="31" applyAlignment="1" pivotButton="0" quotePrefix="0" xfId="0">
      <alignment horizontal="center" vertical="center"/>
    </xf>
    <xf numFmtId="0" fontId="0" fillId="0" borderId="14" pivotButton="0" quotePrefix="0" xfId="0"/>
    <xf numFmtId="0" fontId="0" fillId="0" borderId="32" pivotButton="0" quotePrefix="0" xfId="0"/>
    <xf numFmtId="0" fontId="4" fillId="2" borderId="31" applyAlignment="1" pivotButton="0" quotePrefix="0" xfId="0">
      <alignment horizontal="center" vertical="center"/>
    </xf>
    <xf numFmtId="0" fontId="0" fillId="2" borderId="14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2" borderId="17" pivotButton="0" quotePrefix="0" xfId="0"/>
    <xf numFmtId="0" fontId="0" fillId="0" borderId="17" pivotButton="0" quotePrefix="0" xfId="0"/>
    <xf numFmtId="0" fontId="2" fillId="4" borderId="23" pivotButton="0" quotePrefix="0" xfId="0"/>
    <xf numFmtId="0" fontId="0" fillId="4" borderId="17" pivotButton="0" quotePrefix="0" xfId="0"/>
    <xf numFmtId="0" fontId="4" fillId="0" borderId="36" applyAlignment="1" pivotButton="0" quotePrefix="0" xfId="0">
      <alignment horizontal="center"/>
    </xf>
    <xf numFmtId="0" fontId="0" fillId="7" borderId="37" applyAlignment="1" pivotButton="0" quotePrefix="0" xfId="0">
      <alignment horizontal="right"/>
    </xf>
    <xf numFmtId="0" fontId="0" fillId="0" borderId="38" pivotButton="0" quotePrefix="0" xfId="0"/>
    <xf numFmtId="0" fontId="0" fillId="4" borderId="39" pivotButton="0" quotePrefix="0" xfId="0"/>
    <xf numFmtId="0" fontId="0" fillId="0" borderId="40" pivotButton="0" quotePrefix="0" xfId="0"/>
    <xf numFmtId="0" fontId="0" fillId="0" borderId="41" pivotButton="0" quotePrefix="0" xfId="0"/>
    <xf numFmtId="0" fontId="0" fillId="2" borderId="41" pivotButton="0" quotePrefix="0" xfId="0"/>
    <xf numFmtId="0" fontId="0" fillId="0" borderId="42" pivotButton="0" quotePrefix="0" xfId="0"/>
    <xf numFmtId="0" fontId="0" fillId="0" borderId="43" pivotButton="0" quotePrefix="0" xfId="0"/>
    <xf numFmtId="0" fontId="0" fillId="0" borderId="0" applyProtection="1" pivotButton="0" quotePrefix="0" xfId="0">
      <protection locked="0" hidden="0"/>
    </xf>
    <xf numFmtId="0" fontId="6" fillId="0" borderId="0" pivotButton="0" quotePrefix="0" xfId="0"/>
    <xf numFmtId="0" fontId="0" fillId="0" borderId="44" pivotButton="0" quotePrefix="0" xfId="0"/>
    <xf numFmtId="0" fontId="0" fillId="0" borderId="0" applyAlignment="1" pivotButton="0" quotePrefix="0" xfId="0">
      <alignment horizontal="center"/>
    </xf>
    <xf numFmtId="0" fontId="1" fillId="0" borderId="0" applyAlignment="1" applyProtection="1" pivotButton="0" quotePrefix="0" xfId="0">
      <alignment horizontal="center"/>
      <protection locked="0" hidden="0"/>
    </xf>
    <xf numFmtId="0" fontId="1" fillId="0" borderId="0" applyProtection="1" pivotButton="0" quotePrefix="0" xfId="0">
      <protection locked="0" hidden="0"/>
    </xf>
    <xf numFmtId="0" fontId="6" fillId="0" borderId="0" applyAlignment="1" pivotButton="0" quotePrefix="0" xfId="0">
      <alignment horizontal="center"/>
    </xf>
    <xf numFmtId="0" fontId="6" fillId="0" borderId="45" applyAlignment="1" pivotButton="0" quotePrefix="0" xfId="0">
      <alignment horizontal="center"/>
    </xf>
    <xf numFmtId="0" fontId="1" fillId="8" borderId="46" pivotButton="0" quotePrefix="0" xfId="0"/>
    <xf numFmtId="0" fontId="0" fillId="0" borderId="47" pivotButton="0" quotePrefix="0" xfId="0"/>
    <xf numFmtId="0" fontId="0" fillId="3" borderId="47" pivotButton="0" quotePrefix="0" xfId="0"/>
    <xf numFmtId="0" fontId="0" fillId="0" borderId="48" pivotButton="0" quotePrefix="0" xfId="0"/>
    <xf numFmtId="0" fontId="1" fillId="8" borderId="49" pivotButton="0" quotePrefix="0" xfId="0"/>
    <xf numFmtId="0" fontId="0" fillId="3" borderId="4" pivotButton="0" quotePrefix="0" xfId="0"/>
    <xf numFmtId="0" fontId="1" fillId="8" borderId="18" pivotButton="0" quotePrefix="0" xfId="0"/>
    <xf numFmtId="0" fontId="0" fillId="3" borderId="0" pivotButton="0" quotePrefix="0" xfId="0"/>
    <xf numFmtId="0" fontId="0" fillId="0" borderId="50" pivotButton="0" quotePrefix="0" xfId="0"/>
    <xf numFmtId="0" fontId="1" fillId="8" borderId="51" pivotButton="0" quotePrefix="0" xfId="0"/>
    <xf numFmtId="0" fontId="0" fillId="0" borderId="45" pivotButton="0" quotePrefix="0" xfId="0"/>
    <xf numFmtId="0" fontId="0" fillId="3" borderId="45" pivotButton="0" quotePrefix="0" xfId="0"/>
    <xf numFmtId="0" fontId="0" fillId="0" borderId="52" pivotButton="0" quotePrefix="0" xfId="0"/>
    <xf numFmtId="0" fontId="6" fillId="9" borderId="0" applyProtection="1" pivotButton="0" quotePrefix="0" xfId="0">
      <protection locked="0" hidden="0"/>
    </xf>
    <xf numFmtId="0" fontId="0" fillId="9" borderId="0" applyProtection="1" pivotButton="0" quotePrefix="0" xfId="0">
      <protection locked="0" hidden="0"/>
    </xf>
    <xf numFmtId="0" fontId="6" fillId="5" borderId="0" applyProtection="1" pivotButton="0" quotePrefix="0" xfId="0">
      <protection locked="0" hidden="0"/>
    </xf>
    <xf numFmtId="0" fontId="0" fillId="5" borderId="0" applyProtection="1" pivotButton="0" quotePrefix="0" xfId="0">
      <protection locked="0" hidden="0"/>
    </xf>
    <xf numFmtId="0" fontId="6" fillId="9" borderId="0" applyAlignment="1" pivotButton="0" quotePrefix="0" xfId="0">
      <alignment horizontal="center"/>
    </xf>
    <xf numFmtId="0" fontId="0" fillId="9" borderId="0" pivotButton="0" quotePrefix="0" xfId="0"/>
    <xf numFmtId="0" fontId="6" fillId="5" borderId="0" applyAlignment="1" pivotButton="0" quotePrefix="0" xfId="0">
      <alignment horizontal="center"/>
    </xf>
    <xf numFmtId="0" fontId="0" fillId="5" borderId="0" pivotButton="0" quotePrefix="0" xfId="0"/>
    <xf numFmtId="0" fontId="1" fillId="0" borderId="53" pivotButton="0" quotePrefix="0" xfId="0"/>
    <xf numFmtId="0" fontId="6" fillId="9" borderId="54" applyAlignment="1" pivotButton="0" quotePrefix="0" xfId="0">
      <alignment horizontal="center"/>
    </xf>
    <xf numFmtId="0" fontId="0" fillId="9" borderId="54" pivotButton="0" quotePrefix="0" xfId="0"/>
    <xf numFmtId="0" fontId="6" fillId="5" borderId="54" applyAlignment="1" pivotButton="0" quotePrefix="0" xfId="0">
      <alignment horizontal="center"/>
    </xf>
    <xf numFmtId="0" fontId="0" fillId="5" borderId="54" pivotButton="0" quotePrefix="0" xfId="0"/>
    <xf numFmtId="0" fontId="6" fillId="5" borderId="0" pivotButton="0" quotePrefix="0" xfId="0"/>
    <xf numFmtId="0" fontId="6" fillId="9" borderId="0" pivotButton="0" quotePrefix="0" xfId="0"/>
    <xf numFmtId="0" fontId="6" fillId="9" borderId="55" applyAlignment="1" pivotButton="0" quotePrefix="0" xfId="0">
      <alignment horizontal="center"/>
    </xf>
    <xf numFmtId="0" fontId="0" fillId="9" borderId="55" pivotButton="0" quotePrefix="0" xfId="0"/>
    <xf numFmtId="0" fontId="6" fillId="5" borderId="55" applyAlignment="1" pivotButton="0" quotePrefix="0" xfId="0">
      <alignment horizontal="center"/>
    </xf>
    <xf numFmtId="0" fontId="0" fillId="5" borderId="55" pivotButton="0" quotePrefix="0" xfId="0"/>
    <xf numFmtId="0" fontId="6" fillId="7" borderId="0" applyProtection="1" pivotButton="0" quotePrefix="0" xfId="0">
      <protection locked="0" hidden="0"/>
    </xf>
    <xf numFmtId="0" fontId="0" fillId="7" borderId="0" applyProtection="1" pivotButton="0" quotePrefix="0" xfId="0">
      <protection locked="0" hidden="0"/>
    </xf>
    <xf numFmtId="0" fontId="6" fillId="8" borderId="0" applyProtection="1" pivotButton="0" quotePrefix="0" xfId="0">
      <protection locked="0" hidden="0"/>
    </xf>
    <xf numFmtId="0" fontId="0" fillId="8" borderId="0" applyProtection="1" pivotButton="0" quotePrefix="0" xfId="0">
      <protection locked="0" hidden="0"/>
    </xf>
    <xf numFmtId="0" fontId="6" fillId="10" borderId="0" applyProtection="1" pivotButton="0" quotePrefix="0" xfId="0">
      <protection locked="0" hidden="0"/>
    </xf>
    <xf numFmtId="0" fontId="0" fillId="10" borderId="0" applyProtection="1" pivotButton="0" quotePrefix="0" xfId="0">
      <protection locked="0" hidden="0"/>
    </xf>
    <xf numFmtId="0" fontId="6" fillId="7" borderId="0" pivotButton="0" quotePrefix="0" xfId="0"/>
    <xf numFmtId="0" fontId="0" fillId="7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10" borderId="0" pivotButton="0" quotePrefix="0" xfId="0"/>
    <xf numFmtId="0" fontId="0" fillId="10" borderId="0" pivotButton="0" quotePrefix="0" xfId="0"/>
    <xf numFmtId="0" fontId="6" fillId="7" borderId="54" pivotButton="0" quotePrefix="0" xfId="0"/>
    <xf numFmtId="0" fontId="0" fillId="7" borderId="54" pivotButton="0" quotePrefix="0" xfId="0"/>
    <xf numFmtId="0" fontId="6" fillId="8" borderId="54" pivotButton="0" quotePrefix="0" xfId="0"/>
    <xf numFmtId="0" fontId="0" fillId="8" borderId="54" pivotButton="0" quotePrefix="0" xfId="0"/>
    <xf numFmtId="0" fontId="6" fillId="10" borderId="54" pivotButton="0" quotePrefix="0" xfId="0"/>
    <xf numFmtId="0" fontId="1" fillId="10" borderId="54" pivotButton="0" quotePrefix="0" xfId="0"/>
    <xf numFmtId="0" fontId="6" fillId="7" borderId="55" pivotButton="0" quotePrefix="0" xfId="0"/>
    <xf numFmtId="0" fontId="0" fillId="7" borderId="55" pivotButton="0" quotePrefix="0" xfId="0"/>
    <xf numFmtId="0" fontId="6" fillId="8" borderId="55" pivotButton="0" quotePrefix="0" xfId="0"/>
    <xf numFmtId="0" fontId="0" fillId="8" borderId="55" pivotButton="0" quotePrefix="0" xfId="0"/>
    <xf numFmtId="0" fontId="6" fillId="10" borderId="55" pivotButton="0" quotePrefix="0" xfId="0"/>
    <xf numFmtId="0" fontId="0" fillId="10" borderId="55" pivotButton="0" quotePrefix="0" xfId="0"/>
    <xf numFmtId="0" fontId="6" fillId="11" borderId="0" applyProtection="1" pivotButton="0" quotePrefix="0" xfId="0">
      <protection locked="0" hidden="0"/>
    </xf>
    <xf numFmtId="0" fontId="0" fillId="11" borderId="0" applyProtection="1" pivotButton="0" quotePrefix="0" xfId="0">
      <protection locked="0" hidden="0"/>
    </xf>
    <xf numFmtId="0" fontId="6" fillId="12" borderId="0" applyProtection="1" pivotButton="0" quotePrefix="0" xfId="0">
      <protection locked="0" hidden="0"/>
    </xf>
    <xf numFmtId="0" fontId="0" fillId="12" borderId="0" applyProtection="1" pivotButton="0" quotePrefix="0" xfId="0">
      <protection locked="0" hidden="0"/>
    </xf>
    <xf numFmtId="0" fontId="6" fillId="11" borderId="0" applyAlignment="1" pivotButton="0" quotePrefix="0" xfId="0">
      <alignment horizontal="center"/>
    </xf>
    <xf numFmtId="0" fontId="0" fillId="11" borderId="0" pivotButton="0" quotePrefix="0" xfId="0"/>
    <xf numFmtId="0" fontId="6" fillId="12" borderId="0" applyAlignment="1" pivotButton="0" quotePrefix="0" xfId="0">
      <alignment horizontal="center"/>
    </xf>
    <xf numFmtId="0" fontId="0" fillId="12" borderId="0" pivotButton="0" quotePrefix="0" xfId="0"/>
    <xf numFmtId="0" fontId="6" fillId="11" borderId="0" pivotButton="0" quotePrefix="0" xfId="0"/>
    <xf numFmtId="0" fontId="6" fillId="12" borderId="0" pivotButton="0" quotePrefix="0" xfId="0"/>
    <xf numFmtId="0" fontId="0" fillId="10" borderId="54" pivotButton="0" quotePrefix="0" xfId="0"/>
    <xf numFmtId="0" fontId="6" fillId="11" borderId="54" pivotButton="0" quotePrefix="0" xfId="0"/>
    <xf numFmtId="0" fontId="0" fillId="11" borderId="54" pivotButton="0" quotePrefix="0" xfId="0"/>
    <xf numFmtId="0" fontId="6" fillId="12" borderId="54" pivotButton="0" quotePrefix="0" xfId="0"/>
    <xf numFmtId="0" fontId="0" fillId="12" borderId="54" pivotButton="0" quotePrefix="0" xfId="0"/>
    <xf numFmtId="0" fontId="0" fillId="0" borderId="56" pivotButton="0" quotePrefix="0" xfId="0"/>
    <xf numFmtId="0" fontId="6" fillId="11" borderId="55" pivotButton="0" quotePrefix="0" xfId="0"/>
    <xf numFmtId="0" fontId="0" fillId="11" borderId="55" pivotButton="0" quotePrefix="0" xfId="0"/>
    <xf numFmtId="0" fontId="6" fillId="12" borderId="55" pivotButton="0" quotePrefix="0" xfId="0"/>
    <xf numFmtId="0" fontId="0" fillId="12" borderId="55" pivotButton="0" quotePrefix="0" xfId="0"/>
    <xf numFmtId="0" fontId="0" fillId="0" borderId="44" applyProtection="1" pivotButton="0" quotePrefix="0" xfId="0">
      <protection locked="0" hidden="0"/>
    </xf>
    <xf numFmtId="0" fontId="7" fillId="9" borderId="0" applyAlignment="1" applyProtection="1" pivotButton="0" quotePrefix="0" xfId="0">
      <alignment horizontal="center"/>
      <protection locked="0" hidden="0"/>
    </xf>
    <xf numFmtId="0" fontId="7" fillId="9" borderId="0" pivotButton="0" quotePrefix="0" xfId="0"/>
    <xf numFmtId="0" fontId="8" fillId="9" borderId="0" applyAlignment="1" pivotButton="0" quotePrefix="0" xfId="0">
      <alignment horizontal="center"/>
    </xf>
    <xf numFmtId="0" fontId="0" fillId="9" borderId="0" applyAlignment="1" pivotButton="0" quotePrefix="0" xfId="0">
      <alignment horizontal="center"/>
    </xf>
    <xf numFmtId="0" fontId="7" fillId="2" borderId="0" pivotButton="0" quotePrefix="0" xfId="0"/>
    <xf numFmtId="0" fontId="8" fillId="2" borderId="0" pivotButton="0" quotePrefix="0" xfId="0"/>
    <xf numFmtId="0" fontId="0" fillId="2" borderId="0" pivotButton="0" quotePrefix="0" xfId="0"/>
    <xf numFmtId="0" fontId="7" fillId="2" borderId="0" applyAlignment="1" applyProtection="1" pivotButton="0" quotePrefix="0" xfId="0">
      <alignment horizontal="center"/>
      <protection locked="0" hidden="0"/>
    </xf>
    <xf numFmtId="0" fontId="7" fillId="7" borderId="0" applyAlignment="1" applyProtection="1" pivotButton="0" quotePrefix="0" xfId="0">
      <alignment horizontal="center"/>
      <protection locked="0" hidden="0"/>
    </xf>
    <xf numFmtId="0" fontId="0" fillId="2" borderId="0" applyAlignment="1" pivotButton="0" quotePrefix="0" xfId="0">
      <alignment horizontal="center"/>
    </xf>
    <xf numFmtId="0" fontId="7" fillId="7" borderId="0" pivotButton="0" quotePrefix="0" xfId="0"/>
    <xf numFmtId="0" fontId="8" fillId="7" borderId="0" pivotButton="0" quotePrefix="0" xfId="0"/>
    <xf numFmtId="0" fontId="0" fillId="7" borderId="0" applyAlignment="1" pivotButton="0" quotePrefix="0" xfId="0">
      <alignment horizontal="center"/>
    </xf>
    <xf numFmtId="0" fontId="7" fillId="8" borderId="0" pivotButton="0" quotePrefix="0" xfId="0"/>
    <xf numFmtId="0" fontId="8" fillId="8" borderId="0" pivotButton="0" quotePrefix="0" xfId="0"/>
    <xf numFmtId="0" fontId="7" fillId="8" borderId="0" applyAlignment="1" applyProtection="1" pivotButton="0" quotePrefix="0" xfId="0">
      <alignment horizontal="center"/>
      <protection locked="0" hidden="0"/>
    </xf>
    <xf numFmtId="0" fontId="7" fillId="10" borderId="0" applyAlignment="1" applyProtection="1" pivotButton="0" quotePrefix="0" xfId="0">
      <alignment horizontal="center"/>
      <protection locked="0" hidden="0"/>
    </xf>
    <xf numFmtId="0" fontId="0" fillId="8" borderId="0" applyAlignment="1" pivotButton="0" quotePrefix="0" xfId="0">
      <alignment horizontal="center"/>
    </xf>
    <xf numFmtId="0" fontId="7" fillId="10" borderId="0" pivotButton="0" quotePrefix="0" xfId="0"/>
    <xf numFmtId="0" fontId="8" fillId="10" borderId="0" pivotButton="0" quotePrefix="0" xfId="0"/>
    <xf numFmtId="0" fontId="0" fillId="10" borderId="0" applyAlignment="1" pivotButton="0" quotePrefix="0" xfId="0">
      <alignment horizontal="center"/>
    </xf>
    <xf numFmtId="0" fontId="7" fillId="11" borderId="0" pivotButton="0" quotePrefix="0" xfId="0"/>
    <xf numFmtId="0" fontId="8" fillId="11" borderId="0" pivotButton="0" quotePrefix="0" xfId="0"/>
    <xf numFmtId="0" fontId="7" fillId="11" borderId="0" applyAlignment="1" applyProtection="1" pivotButton="0" quotePrefix="0" xfId="0">
      <alignment horizontal="center"/>
      <protection locked="0" hidden="0"/>
    </xf>
    <xf numFmtId="0" fontId="7" fillId="12" borderId="0" applyAlignment="1" applyProtection="1" pivotButton="0" quotePrefix="0" xfId="0">
      <alignment horizontal="center"/>
      <protection locked="0" hidden="0"/>
    </xf>
    <xf numFmtId="0" fontId="0" fillId="11" borderId="0" applyAlignment="1" pivotButton="0" quotePrefix="0" xfId="0">
      <alignment horizontal="center"/>
    </xf>
    <xf numFmtId="0" fontId="7" fillId="12" borderId="0" pivotButton="0" quotePrefix="0" xfId="0"/>
    <xf numFmtId="0" fontId="8" fillId="12" borderId="0" pivotButton="0" quotePrefix="0" xfId="0"/>
    <xf numFmtId="0" fontId="0" fillId="12" borderId="0" applyAlignment="1" pivotButton="0" quotePrefix="0" xfId="0">
      <alignment horizontal="center"/>
    </xf>
    <xf numFmtId="0" fontId="0" fillId="8" borderId="45" pivotButton="0" quotePrefix="0" xfId="0"/>
    <xf numFmtId="0" fontId="0" fillId="8" borderId="52" pivotButton="0" quotePrefix="0" xfId="0"/>
    <xf numFmtId="0" fontId="0" fillId="2" borderId="45" pivotButton="0" quotePrefix="0" xfId="0"/>
    <xf numFmtId="0" fontId="1" fillId="0" borderId="57" pivotButton="0" quotePrefix="0" xfId="0"/>
    <xf numFmtId="0" fontId="6" fillId="9" borderId="58" applyAlignment="1" pivotButton="0" quotePrefix="0" xfId="0">
      <alignment horizontal="center"/>
    </xf>
    <xf numFmtId="0" fontId="0" fillId="9" borderId="58" pivotButton="0" quotePrefix="0" xfId="0"/>
    <xf numFmtId="0" fontId="6" fillId="5" borderId="58" applyAlignment="1" pivotButton="0" quotePrefix="0" xfId="0">
      <alignment horizontal="center"/>
    </xf>
    <xf numFmtId="0" fontId="0" fillId="5" borderId="58" pivotButton="0" quotePrefix="0" xfId="0"/>
    <xf numFmtId="0" fontId="6" fillId="7" borderId="58" pivotButton="0" quotePrefix="0" xfId="0"/>
    <xf numFmtId="0" fontId="0" fillId="7" borderId="58" pivotButton="0" quotePrefix="0" xfId="0"/>
    <xf numFmtId="0" fontId="6" fillId="8" borderId="58" pivotButton="0" quotePrefix="0" xfId="0"/>
    <xf numFmtId="0" fontId="0" fillId="8" borderId="58" pivotButton="0" quotePrefix="0" xfId="0"/>
    <xf numFmtId="0" fontId="6" fillId="10" borderId="58" pivotButton="0" quotePrefix="0" xfId="0"/>
    <xf numFmtId="0" fontId="0" fillId="10" borderId="58" pivotButton="0" quotePrefix="0" xfId="0"/>
    <xf numFmtId="0" fontId="6" fillId="12" borderId="58" pivotButton="0" quotePrefix="0" xfId="0"/>
    <xf numFmtId="0" fontId="0" fillId="12" borderId="58" pivotButton="0" quotePrefix="0" xfId="0"/>
    <xf numFmtId="0" fontId="6" fillId="11" borderId="58" pivotButton="0" quotePrefix="0" xfId="0"/>
    <xf numFmtId="0" fontId="0" fillId="11" borderId="58" pivotButton="0" quotePrefix="0" xfId="0"/>
    <xf numFmtId="0" fontId="0" fillId="6" borderId="0" pivotButton="0" quotePrefix="0" xfId="0"/>
    <xf numFmtId="0" fontId="0" fillId="6" borderId="0" applyAlignment="1" pivotButton="0" quotePrefix="0" xfId="0">
      <alignment horizontal="center"/>
    </xf>
    <xf numFmtId="49" fontId="1" fillId="8" borderId="46" pivotButton="0" quotePrefix="0" xfId="0"/>
    <xf numFmtId="0" fontId="0" fillId="0" borderId="0" applyAlignment="1" pivotButton="0" quotePrefix="0" xfId="0">
      <alignment horizontal="right"/>
    </xf>
    <xf numFmtId="0" fontId="0" fillId="13" borderId="0" pivotButton="0" quotePrefix="0" xfId="0"/>
    <xf numFmtId="0" fontId="0" fillId="13" borderId="0" applyAlignment="1" pivotButton="0" quotePrefix="0" xfId="0">
      <alignment horizontal="center"/>
    </xf>
    <xf numFmtId="0" fontId="0" fillId="8" borderId="47" pivotButton="0" quotePrefix="0" xfId="0"/>
    <xf numFmtId="0" fontId="0" fillId="2" borderId="47" pivotButton="0" quotePrefix="0" xfId="0"/>
    <xf numFmtId="0" fontId="1" fillId="0" borderId="50" applyAlignment="1" pivotButton="0" quotePrefix="0" xfId="0">
      <alignment horizontal="center"/>
    </xf>
    <xf numFmtId="0" fontId="0" fillId="0" borderId="59" pivotButton="0" quotePrefix="0" xfId="0"/>
    <xf numFmtId="0" fontId="0" fillId="0" borderId="60" pivotButton="0" quotePrefix="0" xfId="0"/>
    <xf numFmtId="0" fontId="0" fillId="0" borderId="61" pivotButton="0" quotePrefix="0" xfId="0"/>
    <xf numFmtId="0" fontId="0" fillId="9" borderId="54" applyAlignment="1" pivotButton="0" quotePrefix="0" xfId="0">
      <alignment horizontal="right"/>
    </xf>
    <xf numFmtId="0" fontId="1" fillId="0" borderId="62" pivotButton="0" quotePrefix="0" xfId="0"/>
    <xf numFmtId="0" fontId="0" fillId="0" borderId="63" pivotButton="0" quotePrefix="0" xfId="0"/>
    <xf numFmtId="0" fontId="0" fillId="9" borderId="0" applyAlignment="1" pivotButton="0" quotePrefix="0" xfId="0">
      <alignment horizontal="right"/>
    </xf>
    <xf numFmtId="0" fontId="1" fillId="10" borderId="0" pivotButton="0" quotePrefix="0" xfId="0"/>
    <xf numFmtId="0" fontId="1" fillId="0" borderId="46" pivotButton="0" quotePrefix="0" xfId="0"/>
    <xf numFmtId="0" fontId="1" fillId="0" borderId="51" pivotButton="0" quotePrefix="0" xfId="0"/>
    <xf numFmtId="0" fontId="1" fillId="0" borderId="49" pivotButton="0" quotePrefix="0" xfId="0"/>
    <xf numFmtId="164" fontId="1" fillId="8" borderId="46" pivotButton="0" quotePrefix="0" xfId="0"/>
    <xf numFmtId="164" fontId="1" fillId="8" borderId="18" pivotButton="0" quotePrefix="0" xfId="0"/>
    <xf numFmtId="164" fontId="1" fillId="8" borderId="51" pivotButton="0" quotePrefix="0" xfId="0"/>
    <xf numFmtId="0" fontId="9" fillId="0" borderId="0" pivotButton="0" quotePrefix="0" xfId="0"/>
    <xf numFmtId="0" fontId="10" fillId="0" borderId="0" pivotButton="0" quotePrefix="0" xfId="0"/>
    <xf numFmtId="0" fontId="0" fillId="10" borderId="49" pivotButton="0" quotePrefix="0" xfId="0"/>
    <xf numFmtId="0" fontId="1" fillId="4" borderId="4" pivotButton="0" quotePrefix="0" xfId="0"/>
    <xf numFmtId="165" fontId="0" fillId="4" borderId="4" applyAlignment="1" pivotButton="0" quotePrefix="0" xfId="0">
      <alignment horizontal="center"/>
    </xf>
    <xf numFmtId="0" fontId="0" fillId="10" borderId="4" pivotButton="0" quotePrefix="0" xfId="0"/>
    <xf numFmtId="0" fontId="0" fillId="0" borderId="49" pivotButton="0" quotePrefix="0" xfId="0"/>
    <xf numFmtId="0" fontId="1" fillId="0" borderId="4" pivotButton="0" quotePrefix="0" xfId="0"/>
    <xf numFmtId="165" fontId="0" fillId="0" borderId="4" applyAlignment="1" pivotButton="0" quotePrefix="0" xfId="0">
      <alignment horizontal="center"/>
    </xf>
    <xf numFmtId="0" fontId="0" fillId="0" borderId="46" pivotButton="0" quotePrefix="0" xfId="0"/>
    <xf numFmtId="0" fontId="1" fillId="0" borderId="47" pivotButton="0" quotePrefix="0" xfId="0"/>
    <xf numFmtId="165" fontId="0" fillId="0" borderId="47" applyAlignment="1" pivotButton="0" quotePrefix="0" xfId="0">
      <alignment horizontal="center"/>
    </xf>
    <xf numFmtId="0" fontId="0" fillId="10" borderId="47" pivotButton="0" quotePrefix="0" xfId="0"/>
    <xf numFmtId="0" fontId="0" fillId="0" borderId="51" pivotButton="0" quotePrefix="0" xfId="0"/>
    <xf numFmtId="0" fontId="1" fillId="0" borderId="45" pivotButton="0" quotePrefix="0" xfId="0"/>
    <xf numFmtId="165" fontId="0" fillId="0" borderId="45" applyAlignment="1" pivotButton="0" quotePrefix="0" xfId="0">
      <alignment horizontal="center"/>
    </xf>
    <xf numFmtId="0" fontId="0" fillId="10" borderId="45" pivotButton="0" quotePrefix="0" xfId="0"/>
    <xf numFmtId="0" fontId="0" fillId="0" borderId="18" pivotButton="0" quotePrefix="0" xfId="0"/>
    <xf numFmtId="165" fontId="0" fillId="0" borderId="0" applyAlignment="1" pivotButton="0" quotePrefix="0" xfId="0">
      <alignment horizontal="center"/>
    </xf>
    <xf numFmtId="0" fontId="0" fillId="0" borderId="47" applyAlignment="1" pivotButton="0" quotePrefix="0" xfId="0">
      <alignment horizontal="center"/>
    </xf>
    <xf numFmtId="0" fontId="0" fillId="0" borderId="45" applyAlignment="1" pivotButton="0" quotePrefix="0" xfId="0">
      <alignment horizontal="center"/>
    </xf>
    <xf numFmtId="0" fontId="0" fillId="10" borderId="44" pivotButton="0" quotePrefix="0" xfId="0"/>
    <xf numFmtId="0" fontId="10" fillId="10" borderId="4" pivotButton="0" quotePrefix="0" xfId="0"/>
    <xf numFmtId="0" fontId="0" fillId="4" borderId="4" pivotButton="0" quotePrefix="0" xfId="0"/>
    <xf numFmtId="0" fontId="0" fillId="4" borderId="15" pivotButton="0" quotePrefix="0" xfId="0"/>
    <xf numFmtId="0" fontId="1" fillId="10" borderId="64" pivotButton="0" quotePrefix="0" xfId="0"/>
    <xf numFmtId="0" fontId="1" fillId="10" borderId="65" pivotButton="0" quotePrefix="0" xfId="0"/>
    <xf numFmtId="0" fontId="10" fillId="10" borderId="47" pivotButton="0" quotePrefix="0" xfId="0"/>
    <xf numFmtId="0" fontId="0" fillId="4" borderId="47" pivotButton="0" quotePrefix="0" xfId="0"/>
    <xf numFmtId="0" fontId="0" fillId="4" borderId="48" pivotButton="0" quotePrefix="0" xfId="0"/>
    <xf numFmtId="0" fontId="10" fillId="10" borderId="45" pivotButton="0" quotePrefix="0" xfId="0"/>
    <xf numFmtId="0" fontId="0" fillId="4" borderId="45" pivotButton="0" quotePrefix="0" xfId="0"/>
    <xf numFmtId="0" fontId="0" fillId="4" borderId="52" pivotButton="0" quotePrefix="0" xfId="0"/>
    <xf numFmtId="0" fontId="10" fillId="10" borderId="0" pivotButton="0" quotePrefix="0" xfId="0"/>
    <xf numFmtId="0" fontId="0" fillId="4" borderId="0" pivotButton="0" quotePrefix="0" xfId="0"/>
    <xf numFmtId="0" fontId="0" fillId="4" borderId="50" pivotButton="0" quotePrefix="0" xfId="0"/>
    <xf numFmtId="0" fontId="11" fillId="10" borderId="0" applyAlignment="1" pivotButton="0" quotePrefix="0" xfId="0">
      <alignment horizontal="center"/>
    </xf>
    <xf numFmtId="0" fontId="12" fillId="10" borderId="0" applyAlignment="1" pivotButton="0" quotePrefix="0" xfId="0">
      <alignment horizontal="center"/>
    </xf>
    <xf numFmtId="0" fontId="0" fillId="4" borderId="66" pivotButton="0" quotePrefix="0" xfId="0"/>
    <xf numFmtId="0" fontId="0" fillId="4" borderId="67" pivotButton="0" quotePrefix="0" xfId="0"/>
    <xf numFmtId="0" fontId="0" fillId="0" borderId="64" applyAlignment="1" pivotButton="0" quotePrefix="0" xfId="0">
      <alignment horizontal="center"/>
    </xf>
    <xf numFmtId="0" fontId="0" fillId="0" borderId="65" applyAlignment="1" pivotButton="0" quotePrefix="0" xfId="0">
      <alignment horizontal="center"/>
    </xf>
    <xf numFmtId="0" fontId="0" fillId="4" borderId="20" applyAlignment="1" pivotButton="0" quotePrefix="0" xfId="0">
      <alignment horizontal="left"/>
    </xf>
    <xf numFmtId="0" fontId="0" fillId="4" borderId="68" applyAlignment="1" pivotButton="0" quotePrefix="0" xfId="0">
      <alignment horizontal="left"/>
    </xf>
    <xf numFmtId="0" fontId="0" fillId="0" borderId="69" pivotButton="0" quotePrefix="0" xfId="0"/>
    <xf numFmtId="0" fontId="0" fillId="0" borderId="70" pivotButton="0" quotePrefix="0" xfId="0"/>
    <xf numFmtId="0" fontId="0" fillId="0" borderId="71" pivotButton="0" quotePrefix="0" xfId="0"/>
    <xf numFmtId="0" fontId="0" fillId="0" borderId="72" pivotButton="0" quotePrefix="0" xfId="0"/>
    <xf numFmtId="166" fontId="13" fillId="0" borderId="0" applyAlignment="1" pivotButton="0" quotePrefix="0" xfId="0">
      <alignment horizontal="right"/>
    </xf>
    <xf numFmtId="0" fontId="0" fillId="14" borderId="71" pivotButton="0" quotePrefix="0" xfId="0"/>
    <xf numFmtId="0" fontId="0" fillId="0" borderId="19" pivotButton="0" quotePrefix="0" xfId="0"/>
    <xf numFmtId="0" fontId="0" fillId="0" borderId="73" pivotButton="0" quotePrefix="0" xfId="0"/>
    <xf numFmtId="0" fontId="0" fillId="0" borderId="74" pivotButton="0" quotePrefix="0" xfId="0"/>
    <xf numFmtId="0" fontId="0" fillId="0" borderId="9" pivotButton="0" quotePrefix="0" xfId="0"/>
    <xf numFmtId="0" fontId="0" fillId="10" borderId="0" applyAlignment="1" pivotButton="0" quotePrefix="0" xfId="0">
      <alignment horizontal="left"/>
    </xf>
    <xf numFmtId="0" fontId="0" fillId="4" borderId="30" pivotButton="0" quotePrefix="0" xfId="0"/>
    <xf numFmtId="0" fontId="0" fillId="5" borderId="66" pivotButton="0" quotePrefix="0" xfId="0"/>
    <xf numFmtId="0" fontId="0" fillId="5" borderId="75" pivotButton="0" quotePrefix="0" xfId="0"/>
    <xf numFmtId="0" fontId="0" fillId="4" borderId="76" applyAlignment="1" pivotButton="0" quotePrefix="0" xfId="0">
      <alignment horizontal="left"/>
    </xf>
    <xf numFmtId="0" fontId="0" fillId="4" borderId="23" applyAlignment="1" pivotButton="0" quotePrefix="0" xfId="0">
      <alignment horizontal="left"/>
    </xf>
    <xf numFmtId="0" fontId="0" fillId="0" borderId="75" pivotButton="0" quotePrefix="0" xfId="0"/>
    <xf numFmtId="0" fontId="0" fillId="0" borderId="21" applyAlignment="1" pivotButton="0" quotePrefix="0" xfId="0">
      <alignment horizontal="left"/>
    </xf>
    <xf numFmtId="0" fontId="0" fillId="0" borderId="22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0" fontId="0" fillId="0" borderId="77" pivotButton="0" quotePrefix="0" xfId="0"/>
    <xf numFmtId="0" fontId="0" fillId="0" borderId="78" pivotButton="0" quotePrefix="0" xfId="0"/>
    <xf numFmtId="0" fontId="0" fillId="0" borderId="29" pivotButton="0" quotePrefix="0" xfId="0"/>
    <xf numFmtId="0" fontId="0" fillId="0" borderId="79" pivotButton="0" quotePrefix="0" xfId="0"/>
    <xf numFmtId="0" fontId="0" fillId="0" borderId="4" applyAlignment="1" pivotButton="0" quotePrefix="0" xfId="0">
      <alignment horizontal="center"/>
    </xf>
    <xf numFmtId="0" fontId="10" fillId="0" borderId="47" pivotButton="0" quotePrefix="0" xfId="0"/>
    <xf numFmtId="0" fontId="10" fillId="0" borderId="4" pivotButton="0" quotePrefix="0" xfId="0"/>
    <xf numFmtId="0" fontId="10" fillId="0" borderId="45" pivotButton="0" quotePrefix="0" xfId="0"/>
    <xf numFmtId="0" fontId="0" fillId="0" borderId="57" pivotButton="0" quotePrefix="0" xfId="0"/>
    <xf numFmtId="0" fontId="14" fillId="0" borderId="0" applyAlignment="1" pivotButton="0" quotePrefix="0" xfId="0">
      <alignment vertical="center"/>
    </xf>
    <xf numFmtId="0" fontId="0" fillId="0" borderId="80" pivotButton="0" quotePrefix="0" xfId="0"/>
    <xf numFmtId="0" fontId="0" fillId="0" borderId="81" pivotButton="0" quotePrefix="0" xfId="0"/>
    <xf numFmtId="0" fontId="0" fillId="0" borderId="62" pivotButton="0" quotePrefix="0" xfId="0"/>
    <xf numFmtId="0" fontId="0" fillId="0" borderId="82" pivotButton="0" quotePrefix="0" xfId="0"/>
    <xf numFmtId="0" fontId="0" fillId="0" borderId="83" pivotButton="0" quotePrefix="0" xfId="0"/>
    <xf numFmtId="0" fontId="1" fillId="0" borderId="61" applyAlignment="1" pivotButton="0" quotePrefix="0" xfId="0">
      <alignment horizontal="center"/>
    </xf>
    <xf numFmtId="0" fontId="9" fillId="0" borderId="44" pivotButton="0" quotePrefix="0" xfId="0"/>
    <xf numFmtId="0" fontId="1" fillId="10" borderId="85" pivotButton="0" quotePrefix="0" xfId="0"/>
    <xf numFmtId="0" fontId="1" fillId="10" borderId="86" pivotButton="0" quotePrefix="0" xfId="0"/>
    <xf numFmtId="0" fontId="15" fillId="0" borderId="0" applyAlignment="1" pivotButton="0" quotePrefix="0" xfId="2">
      <alignment vertical="center"/>
    </xf>
    <xf numFmtId="0" fontId="15" fillId="0" borderId="0" applyAlignment="1" pivotButton="0" quotePrefix="0" xfId="2">
      <alignment horizontal="center" vertical="center"/>
    </xf>
    <xf numFmtId="0" fontId="15" fillId="0" borderId="45" applyAlignment="1" pivotButton="0" quotePrefix="0" xfId="2">
      <alignment vertical="center"/>
    </xf>
    <xf numFmtId="0" fontId="16" fillId="0" borderId="45" applyAlignment="1" pivotButton="0" quotePrefix="0" xfId="2">
      <alignment horizontal="center" vertical="center"/>
    </xf>
    <xf numFmtId="0" fontId="18" fillId="0" borderId="45" applyAlignment="1" pivotButton="0" quotePrefix="0" xfId="2">
      <alignment horizontal="right" vertical="center" shrinkToFit="1"/>
    </xf>
    <xf numFmtId="0" fontId="19" fillId="0" borderId="0" applyAlignment="1" pivotButton="0" quotePrefix="0" xfId="2">
      <alignment vertical="center"/>
    </xf>
    <xf numFmtId="0" fontId="20" fillId="0" borderId="0" applyAlignment="1" pivotButton="0" quotePrefix="0" xfId="2">
      <alignment horizontal="center" vertical="center"/>
    </xf>
    <xf numFmtId="0" fontId="21" fillId="0" borderId="0" applyAlignment="1" pivotButton="0" quotePrefix="0" xfId="2">
      <alignment horizontal="center" vertical="center"/>
    </xf>
    <xf numFmtId="0" fontId="22" fillId="0" borderId="40" applyAlignment="1" pivotButton="0" quotePrefix="0" xfId="2">
      <alignment horizontal="center" vertical="center"/>
    </xf>
    <xf numFmtId="0" fontId="22" fillId="0" borderId="14" applyAlignment="1" pivotButton="0" quotePrefix="0" xfId="2">
      <alignment horizontal="center" vertical="center"/>
    </xf>
    <xf numFmtId="0" fontId="22" fillId="0" borderId="12" applyAlignment="1" pivotButton="0" quotePrefix="0" xfId="2">
      <alignment vertical="center"/>
    </xf>
    <xf numFmtId="0" fontId="22" fillId="0" borderId="14" applyAlignment="1" pivotButton="0" quotePrefix="0" xfId="2">
      <alignment vertical="center"/>
    </xf>
    <xf numFmtId="0" fontId="22" fillId="0" borderId="90" applyAlignment="1" pivotButton="0" quotePrefix="0" xfId="2">
      <alignment vertical="center"/>
    </xf>
    <xf numFmtId="0" fontId="24" fillId="0" borderId="18" applyAlignment="1" pivotButton="0" quotePrefix="0" xfId="2">
      <alignment vertical="center"/>
    </xf>
    <xf numFmtId="0" fontId="22" fillId="0" borderId="45" applyAlignment="1" pivotButton="0" quotePrefix="0" xfId="2">
      <alignment vertical="center"/>
    </xf>
    <xf numFmtId="0" fontId="22" fillId="0" borderId="91" applyAlignment="1" pivotButton="0" quotePrefix="0" xfId="2">
      <alignment vertical="center"/>
    </xf>
    <xf numFmtId="0" fontId="22" fillId="0" borderId="92" applyAlignment="1" pivotButton="0" quotePrefix="0" xfId="2">
      <alignment horizontal="center" vertical="center"/>
    </xf>
    <xf numFmtId="0" fontId="22" fillId="0" borderId="45" applyAlignment="1" pivotButton="0" quotePrefix="0" xfId="2">
      <alignment horizontal="center" vertical="center"/>
    </xf>
    <xf numFmtId="0" fontId="26" fillId="0" borderId="0" applyAlignment="1" pivotButton="0" quotePrefix="0" xfId="2">
      <alignment vertical="center"/>
    </xf>
    <xf numFmtId="0" fontId="23" fillId="0" borderId="24" applyAlignment="1" pivotButton="0" quotePrefix="0" xfId="2">
      <alignment horizontal="center"/>
    </xf>
    <xf numFmtId="0" fontId="22" fillId="0" borderId="24" applyAlignment="1" pivotButton="0" quotePrefix="0" xfId="2">
      <alignment horizontal="center" vertical="center"/>
    </xf>
    <xf numFmtId="0" fontId="23" fillId="0" borderId="24" applyAlignment="1" pivotButton="0" quotePrefix="0" xfId="2">
      <alignment horizontal="left"/>
    </xf>
    <xf numFmtId="0" fontId="20" fillId="0" borderId="0" applyAlignment="1" pivotButton="0" quotePrefix="0" xfId="2">
      <alignment vertical="center"/>
    </xf>
    <xf numFmtId="0" fontId="27" fillId="0" borderId="0" applyAlignment="1" pivotButton="0" quotePrefix="0" xfId="2">
      <alignment horizontal="center" vertical="center"/>
    </xf>
    <xf numFmtId="0" fontId="15" fillId="0" borderId="0" applyAlignment="1" pivotButton="0" quotePrefix="0" xfId="2">
      <alignment horizontal="right" vertical="center"/>
    </xf>
    <xf numFmtId="0" fontId="27" fillId="0" borderId="0" applyAlignment="1" pivotButton="0" quotePrefix="0" xfId="2">
      <alignment vertical="center"/>
    </xf>
    <xf numFmtId="0" fontId="16" fillId="0" borderId="4" applyAlignment="1" pivotButton="0" quotePrefix="0" xfId="2">
      <alignment horizontal="right" vertical="center" shrinkToFit="1"/>
    </xf>
    <xf numFmtId="0" fontId="21" fillId="0" borderId="0" applyAlignment="1" pivotButton="0" quotePrefix="0" xfId="2">
      <alignment vertical="center"/>
    </xf>
    <xf numFmtId="0" fontId="28" fillId="0" borderId="0" pivotButton="0" quotePrefix="0" xfId="0"/>
    <xf numFmtId="0" fontId="11" fillId="0" borderId="0" applyAlignment="1" pivotButton="0" quotePrefix="0" xfId="0">
      <alignment horizontal="right"/>
    </xf>
    <xf numFmtId="0" fontId="11" fillId="0" borderId="0" pivotButton="0" quotePrefix="0" xfId="0"/>
    <xf numFmtId="0" fontId="13" fillId="0" borderId="0" pivotButton="0" quotePrefix="0" xfId="0"/>
    <xf numFmtId="166" fontId="29" fillId="0" borderId="0" applyAlignment="1" pivotButton="0" quotePrefix="0" xfId="0">
      <alignment horizontal="right"/>
    </xf>
    <xf numFmtId="0" fontId="0" fillId="7" borderId="37" applyAlignment="1" pivotButton="0" quotePrefix="0" xfId="0">
      <alignment horizontal="center"/>
    </xf>
    <xf numFmtId="0" fontId="5" fillId="0" borderId="27" applyAlignment="1" pivotButton="0" quotePrefix="0" xfId="0">
      <alignment horizontal="center"/>
    </xf>
    <xf numFmtId="0" fontId="0" fillId="4" borderId="38" pivotButton="0" quotePrefix="0" xfId="0"/>
    <xf numFmtId="0" fontId="0" fillId="7" borderId="39" applyAlignment="1" pivotButton="0" quotePrefix="0" xfId="0">
      <alignment horizontal="center"/>
    </xf>
    <xf numFmtId="0" fontId="0" fillId="7" borderId="41" applyAlignment="1" pivotButton="0" quotePrefix="0" xfId="0">
      <alignment horizontal="center"/>
    </xf>
    <xf numFmtId="0" fontId="4" fillId="6" borderId="31" applyAlignment="1" pivotButton="0" quotePrefix="0" xfId="0">
      <alignment horizontal="center" vertical="center"/>
    </xf>
    <xf numFmtId="0" fontId="0" fillId="6" borderId="14" pivotButton="0" quotePrefix="0" xfId="0"/>
    <xf numFmtId="0" fontId="0" fillId="6" borderId="40" pivotButton="0" quotePrefix="0" xfId="0"/>
    <xf numFmtId="0" fontId="0" fillId="6" borderId="32" pivotButton="0" quotePrefix="0" xfId="0"/>
    <xf numFmtId="0" fontId="4" fillId="9" borderId="31" applyAlignment="1" pivotButton="0" quotePrefix="0" xfId="0">
      <alignment horizontal="center" vertical="center"/>
    </xf>
    <xf numFmtId="0" fontId="0" fillId="9" borderId="14" pivotButton="0" quotePrefix="0" xfId="0"/>
    <xf numFmtId="0" fontId="0" fillId="9" borderId="40" pivotButton="0" quotePrefix="0" xfId="0"/>
    <xf numFmtId="0" fontId="0" fillId="9" borderId="32" pivotButton="0" quotePrefix="0" xfId="0"/>
    <xf numFmtId="0" fontId="0" fillId="7" borderId="43" applyAlignment="1" pivotButton="0" quotePrefix="0" xfId="0">
      <alignment horizontal="center"/>
    </xf>
    <xf numFmtId="0" fontId="0" fillId="0" borderId="95" pivotButton="0" quotePrefix="0" xfId="0"/>
    <xf numFmtId="0" fontId="4" fillId="0" borderId="32" applyAlignment="1" pivotButton="0" quotePrefix="0" xfId="0">
      <alignment horizontal="center"/>
    </xf>
    <xf numFmtId="0" fontId="4" fillId="0" borderId="32" applyAlignment="1" pivotButton="0" quotePrefix="0" xfId="0">
      <alignment horizontal="center" vertical="center"/>
    </xf>
    <xf numFmtId="0" fontId="0" fillId="0" borderId="6" pivotButton="0" quotePrefix="0" xfId="0"/>
    <xf numFmtId="0" fontId="0" fillId="0" borderId="7" pivotButton="0" quotePrefix="0" xfId="0"/>
    <xf numFmtId="0" fontId="0" fillId="0" borderId="21" pivotButton="0" quotePrefix="0" xfId="0"/>
    <xf numFmtId="0" fontId="0" fillId="0" borderId="22" pivotButton="0" quotePrefix="0" xfId="0"/>
    <xf numFmtId="0" fontId="0" fillId="12" borderId="0" applyAlignment="1" pivotButton="0" quotePrefix="0" xfId="0">
      <alignment horizontal="right"/>
    </xf>
    <xf numFmtId="0" fontId="0" fillId="10" borderId="6" pivotButton="0" quotePrefix="0" xfId="0"/>
    <xf numFmtId="0" fontId="0" fillId="0" borderId="96" pivotButton="0" quotePrefix="0" xfId="0"/>
    <xf numFmtId="0" fontId="0" fillId="9" borderId="96" pivotButton="0" quotePrefix="0" xfId="0"/>
    <xf numFmtId="0" fontId="0" fillId="0" borderId="97" pivotButton="0" quotePrefix="0" xfId="0"/>
    <xf numFmtId="0" fontId="0" fillId="10" borderId="21" pivotButton="0" quotePrefix="0" xfId="0"/>
    <xf numFmtId="0" fontId="0" fillId="0" borderId="76" pivotButton="0" quotePrefix="0" xfId="0"/>
    <xf numFmtId="0" fontId="0" fillId="9" borderId="76" pivotButton="0" quotePrefix="0" xfId="0"/>
    <xf numFmtId="0" fontId="0" fillId="0" borderId="68" pivotButton="0" quotePrefix="0" xfId="0"/>
    <xf numFmtId="0" fontId="2" fillId="0" borderId="0" applyAlignment="1" pivotButton="0" quotePrefix="0" xfId="0">
      <alignment horizontal="right"/>
    </xf>
    <xf numFmtId="0" fontId="0" fillId="9" borderId="46" pivotButton="0" quotePrefix="0" xfId="0"/>
    <xf numFmtId="0" fontId="0" fillId="9" borderId="47" pivotButton="0" quotePrefix="0" xfId="0"/>
    <xf numFmtId="0" fontId="0" fillId="9" borderId="84" pivotButton="0" quotePrefix="0" xfId="0"/>
    <xf numFmtId="0" fontId="0" fillId="10" borderId="65" pivotButton="0" quotePrefix="0" xfId="0"/>
    <xf numFmtId="0" fontId="0" fillId="7" borderId="0" applyAlignment="1" pivotButton="0" quotePrefix="0" xfId="0">
      <alignment horizontal="right"/>
    </xf>
    <xf numFmtId="0" fontId="0" fillId="8" borderId="32" pivotButton="0" quotePrefix="0" xfId="0"/>
    <xf numFmtId="0" fontId="0" fillId="8" borderId="40" pivotButton="0" quotePrefix="0" xfId="0"/>
    <xf numFmtId="0" fontId="0" fillId="3" borderId="15" pivotButton="0" quotePrefix="0" xfId="0"/>
    <xf numFmtId="0" fontId="0" fillId="7" borderId="32" pivotButton="0" quotePrefix="0" xfId="0"/>
    <xf numFmtId="0" fontId="0" fillId="2" borderId="32" pivotButton="0" quotePrefix="0" xfId="0"/>
    <xf numFmtId="0" fontId="31" fillId="0" borderId="0" pivotButton="0" quotePrefix="0" xfId="0"/>
    <xf numFmtId="0" fontId="4" fillId="0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0" fontId="31" fillId="0" borderId="0" applyAlignment="1" pivotButton="0" quotePrefix="0" xfId="0">
      <alignment horizontal="left"/>
    </xf>
    <xf numFmtId="0" fontId="0" fillId="15" borderId="32" pivotButton="0" quotePrefix="0" xfId="0"/>
    <xf numFmtId="0" fontId="0" fillId="5" borderId="32" pivotButton="0" quotePrefix="0" xfId="0"/>
    <xf numFmtId="0" fontId="32" fillId="5" borderId="32" pivotButton="0" quotePrefix="0" xfId="0"/>
    <xf numFmtId="0" fontId="0" fillId="4" borderId="32" pivotButton="0" quotePrefix="0" xfId="0"/>
    <xf numFmtId="0" fontId="0" fillId="0" borderId="90" pivotButton="0" quotePrefix="0" xfId="0"/>
    <xf numFmtId="0" fontId="33" fillId="0" borderId="0" applyAlignment="1" pivotButton="0" quotePrefix="0" xfId="0">
      <alignment horizontal="center" vertical="center"/>
    </xf>
    <xf numFmtId="0" fontId="34" fillId="0" borderId="0" pivotButton="0" quotePrefix="0" xfId="0"/>
    <xf numFmtId="167" fontId="35" fillId="0" borderId="45" pivotButton="0" quotePrefix="0" xfId="0"/>
    <xf numFmtId="0" fontId="37" fillId="0" borderId="0" pivotButton="0" quotePrefix="0" xfId="0"/>
    <xf numFmtId="0" fontId="38" fillId="0" borderId="0" pivotButton="0" quotePrefix="0" xfId="0"/>
    <xf numFmtId="0" fontId="34" fillId="0" borderId="45" pivotButton="0" quotePrefix="0" xfId="0"/>
    <xf numFmtId="0" fontId="34" fillId="0" borderId="45" applyAlignment="1" pivotButton="0" quotePrefix="0" xfId="0">
      <alignment horizontal="right" shrinkToFit="1"/>
    </xf>
    <xf numFmtId="0" fontId="34" fillId="0" borderId="99" applyAlignment="1" pivotButton="0" quotePrefix="0" xfId="0">
      <alignment horizontal="center"/>
    </xf>
    <xf numFmtId="0" fontId="34" fillId="0" borderId="100" pivotButton="0" quotePrefix="0" xfId="0"/>
    <xf numFmtId="0" fontId="34" fillId="0" borderId="101" applyAlignment="1" pivotButton="0" quotePrefix="0" xfId="0">
      <alignment horizontal="center"/>
    </xf>
    <xf numFmtId="0" fontId="34" fillId="0" borderId="38" pivotButton="0" quotePrefix="0" xfId="0"/>
    <xf numFmtId="0" fontId="34" fillId="0" borderId="29" pivotButton="0" quotePrefix="0" xfId="0"/>
    <xf numFmtId="0" fontId="34" fillId="0" borderId="30" pivotButton="0" quotePrefix="0" xfId="0"/>
    <xf numFmtId="0" fontId="34" fillId="0" borderId="99" pivotButton="0" quotePrefix="0" xfId="0"/>
    <xf numFmtId="0" fontId="34" fillId="0" borderId="101" pivotButton="0" quotePrefix="0" xfId="0"/>
    <xf numFmtId="0" fontId="34" fillId="4" borderId="102" pivotButton="0" quotePrefix="0" xfId="0"/>
    <xf numFmtId="0" fontId="34" fillId="4" borderId="29" pivotButton="0" quotePrefix="0" xfId="0"/>
    <xf numFmtId="0" fontId="34" fillId="4" borderId="30" pivotButton="0" quotePrefix="0" xfId="0"/>
    <xf numFmtId="0" fontId="34" fillId="0" borderId="40" pivotButton="0" quotePrefix="0" xfId="0"/>
    <xf numFmtId="0" fontId="34" fillId="0" borderId="14" pivotButton="0" quotePrefix="0" xfId="0"/>
    <xf numFmtId="0" fontId="34" fillId="0" borderId="32" pivotButton="0" quotePrefix="0" xfId="0"/>
    <xf numFmtId="0" fontId="34" fillId="0" borderId="14" applyAlignment="1" pivotButton="0" quotePrefix="0" xfId="0">
      <alignment horizontal="right"/>
    </xf>
    <xf numFmtId="0" fontId="34" fillId="0" borderId="40" applyAlignment="1" pivotButton="0" quotePrefix="0" xfId="0">
      <alignment horizontal="left"/>
    </xf>
    <xf numFmtId="0" fontId="34" fillId="0" borderId="14" applyAlignment="1" pivotButton="0" quotePrefix="0" xfId="0">
      <alignment horizontal="left"/>
    </xf>
    <xf numFmtId="0" fontId="39" fillId="0" borderId="40" pivotButton="0" quotePrefix="0" xfId="0"/>
    <xf numFmtId="0" fontId="40" fillId="0" borderId="14" pivotButton="0" quotePrefix="0" xfId="0"/>
    <xf numFmtId="0" fontId="39" fillId="0" borderId="32" applyAlignment="1" pivotButton="0" quotePrefix="0" xfId="0">
      <alignment horizontal="right"/>
    </xf>
    <xf numFmtId="0" fontId="40" fillId="0" borderId="40" pivotButton="0" quotePrefix="0" xfId="0"/>
    <xf numFmtId="0" fontId="40" fillId="0" borderId="32" pivotButton="0" quotePrefix="0" xfId="0"/>
    <xf numFmtId="0" fontId="0" fillId="0" borderId="104" pivotButton="0" quotePrefix="0" xfId="0"/>
    <xf numFmtId="0" fontId="34" fillId="0" borderId="32" applyAlignment="1" pivotButton="0" quotePrefix="0" xfId="0">
      <alignment horizontal="right"/>
    </xf>
    <xf numFmtId="0" fontId="0" fillId="0" borderId="105" pivotButton="0" quotePrefix="0" xfId="0"/>
    <xf numFmtId="0" fontId="32" fillId="0" borderId="0" pivotButton="0" quotePrefix="0" xfId="0"/>
    <xf numFmtId="0" fontId="38" fillId="0" borderId="105" pivotButton="0" quotePrefix="0" xfId="0"/>
    <xf numFmtId="0" fontId="34" fillId="0" borderId="105" pivotButton="0" quotePrefix="0" xfId="0"/>
    <xf numFmtId="0" fontId="37" fillId="4" borderId="38" pivotButton="0" quotePrefix="0" xfId="0"/>
    <xf numFmtId="0" fontId="1" fillId="0" borderId="40" pivotButton="0" quotePrefix="0" xfId="0"/>
    <xf numFmtId="0" fontId="0" fillId="0" borderId="106" pivotButton="0" quotePrefix="0" xfId="0"/>
    <xf numFmtId="0" fontId="37" fillId="4" borderId="29" pivotButton="0" quotePrefix="0" xfId="0"/>
    <xf numFmtId="0" fontId="37" fillId="4" borderId="30" pivotButton="0" quotePrefix="0" xfId="0"/>
    <xf numFmtId="168" fontId="34" fillId="0" borderId="32" pivotButton="0" quotePrefix="0" xfId="0"/>
    <xf numFmtId="0" fontId="38" fillId="0" borderId="104" pivotButton="0" quotePrefix="0" xfId="0"/>
    <xf numFmtId="0" fontId="34" fillId="0" borderId="45" applyAlignment="1" pivotButton="0" quotePrefix="0" xfId="0">
      <alignment horizontal="right"/>
    </xf>
    <xf numFmtId="0" fontId="0" fillId="0" borderId="107" pivotButton="0" quotePrefix="0" xfId="0"/>
    <xf numFmtId="0" fontId="0" fillId="0" borderId="108" pivotButton="0" quotePrefix="0" xfId="0"/>
    <xf numFmtId="0" fontId="0" fillId="0" borderId="109" pivotButton="0" quotePrefix="0" xfId="0"/>
    <xf numFmtId="0" fontId="0" fillId="0" borderId="110" pivotButton="0" quotePrefix="0" xfId="0"/>
    <xf numFmtId="0" fontId="0" fillId="0" borderId="111" pivotButton="0" quotePrefix="0" xfId="0"/>
    <xf numFmtId="0" fontId="0" fillId="0" borderId="112" pivotButton="0" quotePrefix="0" xfId="0"/>
    <xf numFmtId="0" fontId="0" fillId="0" borderId="113" pivotButton="0" quotePrefix="0" xfId="0"/>
    <xf numFmtId="0" fontId="0" fillId="0" borderId="114" pivotButton="0" quotePrefix="0" xfId="0"/>
    <xf numFmtId="0" fontId="43" fillId="0" borderId="0" applyAlignment="1" pivotButton="0" quotePrefix="0" xfId="0">
      <alignment horizontal="center"/>
    </xf>
    <xf numFmtId="0" fontId="45" fillId="0" borderId="0" applyAlignment="1" pivotButton="0" quotePrefix="0" xfId="0">
      <alignment horizontal="right"/>
    </xf>
    <xf numFmtId="0" fontId="46" fillId="0" borderId="0" applyAlignment="1" pivotButton="0" quotePrefix="0" xfId="0">
      <alignment horizontal="center"/>
    </xf>
    <xf numFmtId="0" fontId="49" fillId="5" borderId="46" applyAlignment="1" pivotButton="0" quotePrefix="0" xfId="0">
      <alignment horizontal="center"/>
    </xf>
    <xf numFmtId="0" fontId="49" fillId="0" borderId="116" applyAlignment="1" pivotButton="0" quotePrefix="0" xfId="0">
      <alignment horizontal="center"/>
    </xf>
    <xf numFmtId="0" fontId="49" fillId="0" borderId="117" applyAlignment="1" pivotButton="0" quotePrefix="0" xfId="0">
      <alignment horizontal="center"/>
    </xf>
    <xf numFmtId="0" fontId="51" fillId="0" borderId="8" applyAlignment="1" pivotButton="0" quotePrefix="0" xfId="0">
      <alignment horizontal="center"/>
    </xf>
    <xf numFmtId="0" fontId="49" fillId="5" borderId="119" pivotButton="0" quotePrefix="0" xfId="0"/>
    <xf numFmtId="0" fontId="49" fillId="0" borderId="120" pivotButton="0" quotePrefix="0" xfId="0"/>
    <xf numFmtId="0" fontId="49" fillId="0" borderId="121" pivotButton="0" quotePrefix="0" xfId="0"/>
    <xf numFmtId="0" fontId="49" fillId="0" borderId="122" applyAlignment="1" pivotButton="0" quotePrefix="0" xfId="0">
      <alignment horizontal="center"/>
    </xf>
    <xf numFmtId="0" fontId="49" fillId="0" borderId="101" applyAlignment="1" pivotButton="0" quotePrefix="0" xfId="0">
      <alignment horizontal="center"/>
    </xf>
    <xf numFmtId="0" fontId="49" fillId="0" borderId="99" applyAlignment="1" pivotButton="0" quotePrefix="0" xfId="0">
      <alignment horizontal="center"/>
    </xf>
    <xf numFmtId="0" fontId="49" fillId="0" borderId="123" applyAlignment="1" pivotButton="0" quotePrefix="0" xfId="0">
      <alignment horizontal="center"/>
    </xf>
    <xf numFmtId="0" fontId="52" fillId="5" borderId="124" pivotButton="0" quotePrefix="0" xfId="0"/>
    <xf numFmtId="0" fontId="34" fillId="0" borderId="125" pivotButton="0" quotePrefix="0" xfId="0"/>
    <xf numFmtId="0" fontId="53" fillId="0" borderId="126" pivotButton="0" quotePrefix="0" xfId="0"/>
    <xf numFmtId="0" fontId="54" fillId="0" borderId="127" pivotButton="0" quotePrefix="0" xfId="0"/>
    <xf numFmtId="0" fontId="54" fillId="0" borderId="128" pivotButton="0" quotePrefix="0" xfId="0"/>
    <xf numFmtId="0" fontId="54" fillId="0" borderId="102" pivotButton="0" quotePrefix="0" xfId="0"/>
    <xf numFmtId="0" fontId="54" fillId="5" borderId="129" pivotButton="0" quotePrefix="0" xfId="0"/>
    <xf numFmtId="0" fontId="52" fillId="5" borderId="12" pivotButton="0" quotePrefix="0" xfId="0"/>
    <xf numFmtId="0" fontId="34" fillId="0" borderId="130" pivotButton="0" quotePrefix="0" xfId="0"/>
    <xf numFmtId="0" fontId="53" fillId="0" borderId="131" pivotButton="0" quotePrefix="0" xfId="0"/>
    <xf numFmtId="0" fontId="54" fillId="0" borderId="90" pivotButton="0" quotePrefix="0" xfId="0"/>
    <xf numFmtId="0" fontId="54" fillId="0" borderId="32" pivotButton="0" quotePrefix="0" xfId="0"/>
    <xf numFmtId="0" fontId="54" fillId="0" borderId="40" pivotButton="0" quotePrefix="0" xfId="0"/>
    <xf numFmtId="0" fontId="54" fillId="5" borderId="11" pivotButton="0" quotePrefix="0" xfId="0"/>
    <xf numFmtId="0" fontId="55" fillId="0" borderId="0" applyAlignment="1" pivotButton="0" quotePrefix="0" xfId="0">
      <alignment horizontal="right"/>
    </xf>
    <xf numFmtId="169" fontId="55" fillId="0" borderId="45" pivotButton="0" quotePrefix="0" xfId="0"/>
    <xf numFmtId="0" fontId="55" fillId="0" borderId="45" pivotButton="0" quotePrefix="0" xfId="0"/>
    <xf numFmtId="0" fontId="56" fillId="0" borderId="0" pivotButton="0" quotePrefix="0" xfId="0"/>
    <xf numFmtId="170" fontId="55" fillId="0" borderId="0" applyAlignment="1" pivotButton="0" quotePrefix="0" xfId="0">
      <alignment horizontal="center"/>
    </xf>
    <xf numFmtId="0" fontId="2" fillId="0" borderId="0" pivotButton="0" quotePrefix="0" xfId="0"/>
    <xf numFmtId="0" fontId="61" fillId="0" borderId="0" pivotButton="0" quotePrefix="0" xfId="0"/>
    <xf numFmtId="0" fontId="46" fillId="0" borderId="0" pivotButton="0" quotePrefix="0" xfId="0"/>
    <xf numFmtId="0" fontId="62" fillId="0" borderId="0" pivotButton="0" quotePrefix="0" xfId="0"/>
    <xf numFmtId="0" fontId="62" fillId="0" borderId="0" applyAlignment="1" pivotButton="0" quotePrefix="0" xfId="0">
      <alignment horizontal="right"/>
    </xf>
    <xf numFmtId="0" fontId="62" fillId="0" borderId="0" applyAlignment="1" pivotButton="0" quotePrefix="0" xfId="0">
      <alignment horizontal="left"/>
    </xf>
    <xf numFmtId="0" fontId="44" fillId="0" borderId="0" applyAlignment="1" pivotButton="0" quotePrefix="0" xfId="0">
      <alignment horizontal="center" vertical="center"/>
    </xf>
    <xf numFmtId="0" fontId="63" fillId="0" borderId="0" pivotButton="0" quotePrefix="0" xfId="0"/>
    <xf numFmtId="0" fontId="64" fillId="0" borderId="0" applyAlignment="1" pivotButton="0" quotePrefix="0" xfId="0">
      <alignment vertical="center" shrinkToFit="1"/>
    </xf>
    <xf numFmtId="0" fontId="59" fillId="0" borderId="0" applyAlignment="1" pivotButton="0" quotePrefix="0" xfId="0">
      <alignment vertical="center"/>
    </xf>
    <xf numFmtId="0" fontId="65" fillId="0" borderId="0" applyAlignment="1" pivotButton="0" quotePrefix="0" xfId="0">
      <alignment vertical="center"/>
    </xf>
    <xf numFmtId="0" fontId="49" fillId="0" borderId="120" applyAlignment="1" pivotButton="0" quotePrefix="0" xfId="0">
      <alignment horizontal="center"/>
    </xf>
    <xf numFmtId="0" fontId="34" fillId="0" borderId="125" applyAlignment="1" pivotButton="0" quotePrefix="0" xfId="0">
      <alignment horizontal="center"/>
    </xf>
    <xf numFmtId="0" fontId="66" fillId="0" borderId="130" applyAlignment="1" pivotButton="0" quotePrefix="0" xfId="0">
      <alignment horizontal="center"/>
    </xf>
    <xf numFmtId="0" fontId="34" fillId="0" borderId="130" applyAlignment="1" pivotButton="0" quotePrefix="0" xfId="0">
      <alignment horizontal="center"/>
    </xf>
    <xf numFmtId="0" fontId="67" fillId="0" borderId="0" pivotButton="0" quotePrefix="0" xfId="0"/>
    <xf numFmtId="0" fontId="68" fillId="0" borderId="0" pivotButton="0" quotePrefix="0" xfId="0"/>
    <xf numFmtId="0" fontId="69" fillId="0" borderId="0" applyAlignment="1" pivotButton="0" quotePrefix="0" xfId="0">
      <alignment horizontal="center"/>
    </xf>
    <xf numFmtId="0" fontId="70" fillId="0" borderId="0" applyAlignment="1" pivotButton="0" quotePrefix="0" xfId="0">
      <alignment horizontal="center"/>
    </xf>
    <xf numFmtId="0" fontId="69" fillId="0" borderId="0" pivotButton="0" quotePrefix="0" xfId="0"/>
    <xf numFmtId="0" fontId="33" fillId="0" borderId="0" applyAlignment="1" pivotButton="0" quotePrefix="0" xfId="0">
      <alignment vertical="center"/>
    </xf>
    <xf numFmtId="0" fontId="34" fillId="0" borderId="135" applyAlignment="1" pivotButton="0" quotePrefix="0" xfId="0">
      <alignment horizontal="center"/>
    </xf>
    <xf numFmtId="0" fontId="53" fillId="0" borderId="136" pivotButton="0" quotePrefix="0" xfId="0"/>
    <xf numFmtId="0" fontId="52" fillId="5" borderId="9" pivotButton="0" quotePrefix="0" xfId="0"/>
    <xf numFmtId="0" fontId="54" fillId="5" borderId="86" pivotButton="0" quotePrefix="0" xfId="0"/>
    <xf numFmtId="0" fontId="52" fillId="5" borderId="49" pivotButton="0" quotePrefix="0" xfId="0"/>
    <xf numFmtId="0" fontId="54" fillId="5" borderId="65" pivotButton="0" quotePrefix="0" xfId="0"/>
    <xf numFmtId="0" fontId="52" fillId="5" borderId="73" pivotButton="0" quotePrefix="0" xfId="0"/>
    <xf numFmtId="0" fontId="54" fillId="5" borderId="143" pivotButton="0" quotePrefix="0" xfId="0"/>
    <xf numFmtId="0" fontId="52" fillId="5" borderId="20" pivotButton="0" quotePrefix="0" xfId="0"/>
    <xf numFmtId="0" fontId="52" fillId="5" borderId="64" pivotButton="0" quotePrefix="0" xfId="0"/>
    <xf numFmtId="0" fontId="54" fillId="5" borderId="75" pivotButton="0" quotePrefix="0" xfId="0"/>
    <xf numFmtId="0" fontId="54" fillId="5" borderId="7" pivotButton="0" quotePrefix="0" xfId="0"/>
    <xf numFmtId="0" fontId="74" fillId="0" borderId="0" pivotButton="0" quotePrefix="0" xfId="0"/>
    <xf numFmtId="0" fontId="78" fillId="0" borderId="0" pivotButton="0" quotePrefix="0" xfId="0"/>
    <xf numFmtId="0" fontId="34" fillId="0" borderId="46" pivotButton="0" quotePrefix="0" xfId="0"/>
    <xf numFmtId="0" fontId="74" fillId="0" borderId="1" pivotButton="0" quotePrefix="0" xfId="0"/>
    <xf numFmtId="0" fontId="74" fillId="0" borderId="47" pivotButton="0" quotePrefix="0" xfId="0"/>
    <xf numFmtId="0" fontId="74" fillId="0" borderId="145" applyAlignment="1" pivotButton="0" quotePrefix="0" xfId="0">
      <alignment horizontal="right"/>
    </xf>
    <xf numFmtId="0" fontId="74" fillId="0" borderId="118" applyAlignment="1" pivotButton="0" quotePrefix="0" xfId="0">
      <alignment horizontal="center"/>
    </xf>
    <xf numFmtId="0" fontId="74" fillId="0" borderId="87" applyAlignment="1" pivotButton="0" quotePrefix="0" xfId="0">
      <alignment horizontal="center"/>
    </xf>
    <xf numFmtId="0" fontId="34" fillId="0" borderId="18" pivotButton="0" quotePrefix="0" xfId="0"/>
    <xf numFmtId="0" fontId="74" fillId="0" borderId="66" applyAlignment="1" pivotButton="0" quotePrefix="0" xfId="0">
      <alignment horizontal="center"/>
    </xf>
    <xf numFmtId="0" fontId="74" fillId="0" borderId="110" applyAlignment="1" pivotButton="0" quotePrefix="0" xfId="0">
      <alignment horizontal="center"/>
    </xf>
    <xf numFmtId="0" fontId="74" fillId="0" borderId="146" applyAlignment="1" pivotButton="0" quotePrefix="0" xfId="0">
      <alignment horizontal="center"/>
    </xf>
    <xf numFmtId="0" fontId="74" fillId="0" borderId="0" applyAlignment="1" pivotButton="0" quotePrefix="0" xfId="0">
      <alignment horizontal="center"/>
    </xf>
    <xf numFmtId="0" fontId="74" fillId="0" borderId="147" pivotButton="0" quotePrefix="0" xfId="0"/>
    <xf numFmtId="0" fontId="74" fillId="0" borderId="24" pivotButton="0" quotePrefix="0" xfId="0"/>
    <xf numFmtId="0" fontId="74" fillId="0" borderId="148" applyAlignment="1" pivotButton="0" quotePrefix="0" xfId="0">
      <alignment horizontal="right"/>
    </xf>
    <xf numFmtId="0" fontId="74" fillId="0" borderId="101" applyAlignment="1" pivotButton="0" quotePrefix="0" xfId="0">
      <alignment horizontal="center"/>
    </xf>
    <xf numFmtId="0" fontId="74" fillId="0" borderId="149" applyAlignment="1" pivotButton="0" quotePrefix="0" xfId="0">
      <alignment horizontal="center"/>
    </xf>
    <xf numFmtId="0" fontId="74" fillId="0" borderId="150" pivotButton="0" quotePrefix="0" xfId="0"/>
    <xf numFmtId="0" fontId="79" fillId="0" borderId="144" applyAlignment="1" pivotButton="0" quotePrefix="0" xfId="0">
      <alignment horizontal="right" shrinkToFit="1"/>
    </xf>
    <xf numFmtId="0" fontId="79" fillId="0" borderId="32" applyAlignment="1" pivotButton="0" quotePrefix="0" xfId="0">
      <alignment horizontal="center" vertical="center" shrinkToFit="1"/>
    </xf>
    <xf numFmtId="0" fontId="79" fillId="0" borderId="130" applyAlignment="1" pivotButton="0" quotePrefix="0" xfId="0">
      <alignment horizontal="center" vertical="center" shrinkToFit="1"/>
    </xf>
    <xf numFmtId="0" fontId="79" fillId="0" borderId="109" applyAlignment="1" pivotButton="0" quotePrefix="0" xfId="0">
      <alignment shrinkToFit="1"/>
    </xf>
    <xf numFmtId="0" fontId="42" fillId="0" borderId="47" pivotButton="0" quotePrefix="0" xfId="0"/>
    <xf numFmtId="0" fontId="74" fillId="0" borderId="47" applyAlignment="1" pivotButton="0" quotePrefix="0" xfId="0">
      <alignment horizontal="right"/>
    </xf>
    <xf numFmtId="0" fontId="35" fillId="0" borderId="0" pivotButton="0" quotePrefix="0" xfId="0"/>
    <xf numFmtId="0" fontId="74" fillId="0" borderId="0" applyAlignment="1" pivotButton="0" quotePrefix="0" xfId="0">
      <alignment horizontal="right"/>
    </xf>
    <xf numFmtId="0" fontId="42" fillId="0" borderId="0" pivotButton="0" quotePrefix="0" xfId="0"/>
    <xf numFmtId="0" fontId="42" fillId="0" borderId="0" applyAlignment="1" pivotButton="0" quotePrefix="0" xfId="0">
      <alignment horizontal="right"/>
    </xf>
    <xf numFmtId="0" fontId="42" fillId="0" borderId="29" pivotButton="0" quotePrefix="0" xfId="0"/>
    <xf numFmtId="0" fontId="42" fillId="0" borderId="29" applyAlignment="1" pivotButton="0" quotePrefix="0" xfId="0">
      <alignment horizontal="right"/>
    </xf>
    <xf numFmtId="0" fontId="42" fillId="0" borderId="29" applyProtection="1" pivotButton="0" quotePrefix="0" xfId="0">
      <protection locked="0" hidden="0"/>
    </xf>
    <xf numFmtId="0" fontId="0" fillId="0" borderId="29" applyAlignment="1" pivotButton="0" quotePrefix="0" xfId="0">
      <alignment horizontal="right"/>
    </xf>
    <xf numFmtId="0" fontId="80" fillId="0" borderId="14" pivotButton="0" quotePrefix="0" xfId="0"/>
    <xf numFmtId="0" fontId="81" fillId="0" borderId="14" applyAlignment="1" pivotButton="0" quotePrefix="0" xfId="0">
      <alignment horizontal="right"/>
    </xf>
    <xf numFmtId="0" fontId="80" fillId="0" borderId="14" applyAlignment="1" pivotButton="0" quotePrefix="0" xfId="0">
      <alignment horizontal="right"/>
    </xf>
    <xf numFmtId="0" fontId="82" fillId="0" borderId="14" pivotButton="0" quotePrefix="0" xfId="0"/>
    <xf numFmtId="0" fontId="32" fillId="0" borderId="14" applyAlignment="1" pivotButton="0" quotePrefix="0" xfId="0">
      <alignment horizontal="right"/>
    </xf>
    <xf numFmtId="0" fontId="83" fillId="0" borderId="14" pivotButton="0" quotePrefix="0" xfId="0"/>
    <xf numFmtId="0" fontId="42" fillId="0" borderId="14" pivotButton="0" quotePrefix="0" xfId="0"/>
    <xf numFmtId="0" fontId="82" fillId="0" borderId="77" pivotButton="0" quotePrefix="0" xfId="0"/>
    <xf numFmtId="0" fontId="32" fillId="0" borderId="77" applyAlignment="1" pivotButton="0" quotePrefix="0" xfId="0">
      <alignment horizontal="right"/>
    </xf>
    <xf numFmtId="0" fontId="83" fillId="0" borderId="77" pivotButton="0" quotePrefix="0" xfId="0"/>
    <xf numFmtId="0" fontId="84" fillId="0" borderId="0" pivotButton="0" quotePrefix="0" xfId="0"/>
    <xf numFmtId="0" fontId="32" fillId="0" borderId="0" applyAlignment="1" pivotButton="0" quotePrefix="0" xfId="0">
      <alignment horizontal="right"/>
    </xf>
    <xf numFmtId="0" fontId="83" fillId="0" borderId="0" pivotButton="0" quotePrefix="0" xfId="0"/>
    <xf numFmtId="0" fontId="82" fillId="0" borderId="0" pivotButton="0" quotePrefix="0" xfId="0"/>
    <xf numFmtId="0" fontId="74" fillId="0" borderId="142" applyAlignment="1" pivotButton="0" quotePrefix="0" xfId="0">
      <alignment horizontal="center"/>
    </xf>
    <xf numFmtId="0" fontId="74" fillId="0" borderId="89" applyAlignment="1" pivotButton="0" quotePrefix="0" xfId="0">
      <alignment horizontal="center"/>
    </xf>
    <xf numFmtId="0" fontId="74" fillId="0" borderId="151" applyAlignment="1" pivotButton="0" quotePrefix="0" xfId="0">
      <alignment horizontal="center"/>
    </xf>
    <xf numFmtId="0" fontId="74" fillId="0" borderId="145" pivotButton="0" quotePrefix="0" xfId="0"/>
    <xf numFmtId="0" fontId="74" fillId="0" borderId="152" applyAlignment="1" pivotButton="0" quotePrefix="0" xfId="0">
      <alignment horizontal="center"/>
    </xf>
    <xf numFmtId="0" fontId="34" fillId="0" borderId="153" applyAlignment="1" pivotButton="0" quotePrefix="0" xfId="0">
      <alignment horizontal="center"/>
    </xf>
    <xf numFmtId="0" fontId="74" fillId="0" borderId="154" applyAlignment="1" pivotButton="0" quotePrefix="0" xfId="0">
      <alignment horizontal="center"/>
    </xf>
    <xf numFmtId="0" fontId="74" fillId="0" borderId="148" pivotButton="0" quotePrefix="0" xfId="0"/>
    <xf numFmtId="0" fontId="79" fillId="0" borderId="40" applyAlignment="1" pivotButton="0" quotePrefix="0" xfId="0">
      <alignment horizontal="center" vertical="center" shrinkToFit="1"/>
    </xf>
    <xf numFmtId="0" fontId="79" fillId="0" borderId="155" applyAlignment="1" pivotButton="0" quotePrefix="0" xfId="0">
      <alignment horizontal="center" vertical="center" shrinkToFit="1"/>
    </xf>
    <xf numFmtId="0" fontId="79" fillId="0" borderId="156" applyAlignment="1" pivotButton="0" quotePrefix="0" xfId="0">
      <alignment horizontal="center" vertical="center" shrinkToFit="1"/>
    </xf>
    <xf numFmtId="0" fontId="85" fillId="0" borderId="0" applyAlignment="1" pivotButton="0" quotePrefix="0" xfId="0">
      <alignment horizontal="right"/>
    </xf>
    <xf numFmtId="0" fontId="86" fillId="0" borderId="0" applyAlignment="1" pivotButton="0" quotePrefix="0" xfId="0">
      <alignment horizontal="right"/>
    </xf>
    <xf numFmtId="0" fontId="87" fillId="0" borderId="29" applyAlignment="1" pivotButton="0" quotePrefix="0" xfId="0">
      <alignment horizontal="left"/>
    </xf>
    <xf numFmtId="0" fontId="74" fillId="0" borderId="29" pivotButton="0" quotePrefix="0" xfId="0"/>
    <xf numFmtId="0" fontId="88" fillId="0" borderId="0" pivotButton="0" quotePrefix="0" xfId="0"/>
    <xf numFmtId="0" fontId="89" fillId="0" borderId="29" pivotButton="0" quotePrefix="0" xfId="0"/>
    <xf numFmtId="0" fontId="82" fillId="0" borderId="14" applyAlignment="1" pivotButton="0" quotePrefix="0" xfId="0">
      <alignment horizontal="right"/>
    </xf>
    <xf numFmtId="0" fontId="75" fillId="3" borderId="75" applyAlignment="1" pivotButton="0" quotePrefix="0" xfId="0">
      <alignment horizontal="center"/>
    </xf>
    <xf numFmtId="0" fontId="34" fillId="0" borderId="160" pivotButton="0" quotePrefix="0" xfId="0"/>
    <xf numFmtId="0" fontId="34" fillId="0" borderId="152" applyAlignment="1" pivotButton="0" quotePrefix="0" xfId="0">
      <alignment horizontal="center"/>
    </xf>
    <xf numFmtId="0" fontId="79" fillId="0" borderId="161" applyAlignment="1" pivotButton="0" quotePrefix="0" xfId="0">
      <alignment horizontal="center" vertical="center" shrinkToFit="1"/>
    </xf>
    <xf numFmtId="0" fontId="79" fillId="0" borderId="11" applyAlignment="1" pivotButton="0" quotePrefix="0" xfId="0">
      <alignment horizontal="center" vertical="center" shrinkToFit="1"/>
    </xf>
    <xf numFmtId="0" fontId="79" fillId="0" borderId="30" applyAlignment="1" pivotButton="0" quotePrefix="0" xfId="0">
      <alignment horizontal="center" vertical="center" shrinkToFit="1"/>
    </xf>
    <xf numFmtId="0" fontId="79" fillId="0" borderId="162" applyAlignment="1" pivotButton="0" quotePrefix="0" xfId="0">
      <alignment horizontal="center" vertical="center" shrinkToFit="1"/>
    </xf>
    <xf numFmtId="0" fontId="79" fillId="0" borderId="138" applyAlignment="1" pivotButton="0" quotePrefix="0" xfId="0">
      <alignment horizontal="center" vertical="center" shrinkToFit="1"/>
    </xf>
    <xf numFmtId="0" fontId="79" fillId="0" borderId="163" applyAlignment="1" pivotButton="0" quotePrefix="0" xfId="0">
      <alignment horizontal="center" vertical="center" shrinkToFit="1"/>
    </xf>
    <xf numFmtId="0" fontId="79" fillId="0" borderId="164" applyAlignment="1" pivotButton="0" quotePrefix="0" xfId="0">
      <alignment horizontal="center" vertical="center" shrinkToFit="1"/>
    </xf>
    <xf numFmtId="0" fontId="79" fillId="0" borderId="165" applyAlignment="1" pivotButton="0" quotePrefix="0" xfId="0">
      <alignment horizontal="center" vertical="center" shrinkToFit="1"/>
    </xf>
    <xf numFmtId="0" fontId="79" fillId="0" borderId="143" applyAlignment="1" pivotButton="0" quotePrefix="0" xfId="0">
      <alignment horizontal="center" vertical="center" shrinkToFit="1"/>
    </xf>
    <xf numFmtId="0" fontId="79" fillId="0" borderId="166" applyAlignment="1" pivotButton="0" quotePrefix="0" xfId="0">
      <alignment horizontal="center" vertical="center" shrinkToFit="1"/>
    </xf>
    <xf numFmtId="0" fontId="74" fillId="0" borderId="14" pivotButton="0" quotePrefix="0" xfId="0"/>
    <xf numFmtId="0" fontId="74" fillId="0" borderId="14" applyAlignment="1" pivotButton="0" quotePrefix="0" xfId="0">
      <alignment horizontal="right"/>
    </xf>
    <xf numFmtId="0" fontId="74" fillId="0" borderId="110" pivotButton="0" quotePrefix="0" xfId="0"/>
    <xf numFmtId="0" fontId="74" fillId="0" borderId="110" applyAlignment="1" pivotButton="0" quotePrefix="0" xfId="0">
      <alignment horizontal="right"/>
    </xf>
    <xf numFmtId="0" fontId="34" fillId="0" borderId="0" applyAlignment="1" pivotButton="0" quotePrefix="0" xfId="0">
      <alignment horizontal="left"/>
    </xf>
    <xf numFmtId="0" fontId="50" fillId="0" borderId="0" applyAlignment="1" pivotButton="0" quotePrefix="0" xfId="0">
      <alignment horizontal="right"/>
    </xf>
    <xf numFmtId="0" fontId="35" fillId="0" borderId="29" pivotButton="0" quotePrefix="0" xfId="0"/>
    <xf numFmtId="0" fontId="77" fillId="0" borderId="6" applyAlignment="1" pivotButton="0" quotePrefix="0" xfId="0">
      <alignment horizontal="left" shrinkToFit="1"/>
    </xf>
    <xf numFmtId="0" fontId="75" fillId="0" borderId="0" applyAlignment="1" pivotButton="0" quotePrefix="0" xfId="0">
      <alignment horizontal="center"/>
    </xf>
    <xf numFmtId="0" fontId="74" fillId="0" borderId="147" applyAlignment="1" pivotButton="0" quotePrefix="0" xfId="0">
      <alignment horizontal="center"/>
    </xf>
    <xf numFmtId="0" fontId="90" fillId="0" borderId="0" pivotButton="0" quotePrefix="0" xfId="0"/>
    <xf numFmtId="0" fontId="79" fillId="0" borderId="144" applyAlignment="1" pivotButton="0" quotePrefix="0" xfId="0">
      <alignment horizontal="left" shrinkToFit="1"/>
    </xf>
    <xf numFmtId="0" fontId="79" fillId="0" borderId="139" applyAlignment="1" pivotButton="0" quotePrefix="0" xfId="0">
      <alignment horizontal="left" shrinkToFit="1"/>
    </xf>
    <xf numFmtId="0" fontId="74" fillId="0" borderId="21" pivotButton="0" quotePrefix="0" xfId="0"/>
    <xf numFmtId="0" fontId="79" fillId="0" borderId="68" applyAlignment="1" pivotButton="0" quotePrefix="0" xfId="0">
      <alignment shrinkToFit="1"/>
    </xf>
    <xf numFmtId="0" fontId="79" fillId="0" borderId="140" applyAlignment="1" pivotButton="0" quotePrefix="0" xfId="0">
      <alignment horizontal="left" shrinkToFit="1"/>
    </xf>
    <xf numFmtId="0" fontId="79" fillId="0" borderId="76" applyAlignment="1" pivotButton="0" quotePrefix="0" xfId="0">
      <alignment horizontal="center" vertical="center" shrinkToFit="1"/>
    </xf>
    <xf numFmtId="0" fontId="79" fillId="0" borderId="167" applyAlignment="1" pivotButton="0" quotePrefix="0" xfId="0">
      <alignment horizontal="center" vertical="center" shrinkToFit="1"/>
    </xf>
    <xf numFmtId="0" fontId="79" fillId="0" borderId="0" pivotButton="0" quotePrefix="0" xfId="0"/>
    <xf numFmtId="0" fontId="74" fillId="0" borderId="84" applyAlignment="1" pivotButton="0" quotePrefix="0" xfId="0">
      <alignment horizontal="center"/>
    </xf>
    <xf numFmtId="0" fontId="74" fillId="0" borderId="75" applyAlignment="1" pivotButton="0" quotePrefix="0" xfId="0">
      <alignment horizontal="center"/>
    </xf>
    <xf numFmtId="0" fontId="74" fillId="0" borderId="160" applyAlignment="1" pivotButton="0" quotePrefix="0" xfId="0">
      <alignment horizontal="center"/>
    </xf>
    <xf numFmtId="0" fontId="79" fillId="0" borderId="22" applyAlignment="1" pivotButton="0" quotePrefix="0" xfId="0">
      <alignment horizontal="center" vertical="center" shrinkToFit="1"/>
    </xf>
    <xf numFmtId="0" fontId="79" fillId="0" borderId="169" applyAlignment="1" pivotButton="0" quotePrefix="0" xfId="0">
      <alignment horizontal="center" vertical="center" shrinkToFit="1"/>
    </xf>
    <xf numFmtId="0" fontId="35" fillId="0" borderId="109" pivotButton="0" quotePrefix="0" xfId="0"/>
    <xf numFmtId="0" fontId="35" fillId="0" borderId="144" applyAlignment="1" pivotButton="0" quotePrefix="0" xfId="0">
      <alignment horizontal="left"/>
    </xf>
    <xf numFmtId="0" fontId="90" fillId="0" borderId="161" pivotButton="0" quotePrefix="0" xfId="0"/>
    <xf numFmtId="0" fontId="90" fillId="0" borderId="32" pivotButton="0" quotePrefix="0" xfId="0"/>
    <xf numFmtId="0" fontId="90" fillId="0" borderId="130" pivotButton="0" quotePrefix="0" xfId="0"/>
    <xf numFmtId="0" fontId="74" fillId="0" borderId="170" pivotButton="0" quotePrefix="0" xfId="0"/>
    <xf numFmtId="0" fontId="35" fillId="0" borderId="38" pivotButton="0" quotePrefix="0" xfId="0"/>
    <xf numFmtId="0" fontId="35" fillId="0" borderId="171" applyAlignment="1" pivotButton="0" quotePrefix="0" xfId="0">
      <alignment horizontal="left"/>
    </xf>
    <xf numFmtId="0" fontId="91" fillId="0" borderId="29" pivotButton="0" quotePrefix="0" xfId="0"/>
    <xf numFmtId="0" fontId="86" fillId="0" borderId="29" pivotButton="0" quotePrefix="0" xfId="0"/>
    <xf numFmtId="0" fontId="42" fillId="0" borderId="0" applyAlignment="1" pivotButton="0" quotePrefix="0" xfId="0">
      <alignment shrinkToFit="1"/>
    </xf>
    <xf numFmtId="0" fontId="34" fillId="0" borderId="0" applyAlignment="1" pivotButton="0" quotePrefix="0" xfId="0">
      <alignment shrinkToFit="1"/>
    </xf>
    <xf numFmtId="0" fontId="90" fillId="0" borderId="11" pivotButton="0" quotePrefix="0" xfId="0"/>
    <xf numFmtId="0" fontId="86" fillId="0" borderId="0" pivotButton="0" quotePrefix="0" xfId="0"/>
    <xf numFmtId="0" fontId="86" fillId="0" borderId="14" pivotButton="0" quotePrefix="0" xfId="0"/>
    <xf numFmtId="0" fontId="86" fillId="0" borderId="90" applyAlignment="1" pivotButton="0" quotePrefix="0" xfId="0">
      <alignment horizontal="right"/>
    </xf>
    <xf numFmtId="0" fontId="35" fillId="0" borderId="0" applyAlignment="1" pivotButton="0" quotePrefix="0" xfId="0">
      <alignment horizontal="right"/>
    </xf>
    <xf numFmtId="0" fontId="35" fillId="0" borderId="0" applyAlignment="1" pivotButton="0" quotePrefix="0" xfId="0">
      <alignment horizontal="center"/>
    </xf>
    <xf numFmtId="0" fontId="92" fillId="0" borderId="0" pivotButton="0" quotePrefix="0" xfId="0"/>
    <xf numFmtId="49" fontId="0" fillId="0" borderId="0" pivotButton="0" quotePrefix="0" xfId="0"/>
    <xf numFmtId="0" fontId="92" fillId="0" borderId="0" applyAlignment="1" pivotButton="0" quotePrefix="0" xfId="0">
      <alignment horizontal="right"/>
    </xf>
    <xf numFmtId="0" fontId="1" fillId="0" borderId="0" applyAlignment="1" pivotButton="0" quotePrefix="0" xfId="0">
      <alignment horizontal="left"/>
    </xf>
    <xf numFmtId="0" fontId="93" fillId="0" borderId="0" pivotButton="0" quotePrefix="0" xfId="0"/>
    <xf numFmtId="0" fontId="15" fillId="0" borderId="0" pivotButton="0" quotePrefix="0" xfId="1"/>
    <xf numFmtId="0" fontId="15" fillId="0" borderId="0" applyAlignment="1" pivotButton="0" quotePrefix="0" xfId="1">
      <alignment shrinkToFit="1"/>
    </xf>
    <xf numFmtId="0" fontId="94" fillId="0" borderId="0" applyAlignment="1" pivotButton="0" quotePrefix="0" xfId="1">
      <alignment horizontal="center"/>
    </xf>
    <xf numFmtId="0" fontId="95" fillId="0" borderId="0" applyAlignment="1" pivotButton="0" quotePrefix="0" xfId="1">
      <alignment horizontal="center"/>
    </xf>
    <xf numFmtId="171" fontId="96" fillId="0" borderId="0" applyAlignment="1" pivotButton="0" quotePrefix="0" xfId="1">
      <alignment horizontal="center" vertical="center"/>
    </xf>
    <xf numFmtId="0" fontId="97" fillId="0" borderId="59" applyAlignment="1" pivotButton="0" quotePrefix="0" xfId="1">
      <alignment horizontal="center" vertical="center" shrinkToFit="1"/>
    </xf>
    <xf numFmtId="0" fontId="96" fillId="0" borderId="0" applyAlignment="1" pivotButton="0" quotePrefix="0" xfId="1">
      <alignment horizontal="center" vertical="center"/>
    </xf>
    <xf numFmtId="0" fontId="97" fillId="0" borderId="61" applyAlignment="1" pivotButton="0" quotePrefix="0" xfId="1">
      <alignment horizontal="center" vertical="center" shrinkToFit="1"/>
    </xf>
    <xf numFmtId="0" fontId="100" fillId="0" borderId="61" applyAlignment="1" pivotButton="0" quotePrefix="0" xfId="1">
      <alignment horizontal="center" vertical="center" shrinkToFit="1"/>
    </xf>
    <xf numFmtId="0" fontId="100" fillId="0" borderId="60" applyAlignment="1" pivotButton="0" quotePrefix="0" xfId="1">
      <alignment horizontal="center" vertical="center" shrinkToFit="1"/>
    </xf>
    <xf numFmtId="0" fontId="101" fillId="0" borderId="0" applyAlignment="1" pivotButton="0" quotePrefix="0" xfId="1">
      <alignment horizontal="center"/>
    </xf>
    <xf numFmtId="0" fontId="15" fillId="0" borderId="9" applyAlignment="1" pivotButton="0" quotePrefix="0" xfId="1">
      <alignment shrinkToFit="1"/>
    </xf>
    <xf numFmtId="0" fontId="15" fillId="0" borderId="29" pivotButton="0" quotePrefix="0" xfId="1"/>
    <xf numFmtId="0" fontId="15" fillId="0" borderId="79" pivotButton="0" quotePrefix="0" xfId="1"/>
    <xf numFmtId="0" fontId="101" fillId="0" borderId="0" applyAlignment="1" pivotButton="0" quotePrefix="0" xfId="1">
      <alignment shrinkToFit="1"/>
    </xf>
    <xf numFmtId="0" fontId="15" fillId="0" borderId="12" applyAlignment="1" pivotButton="0" quotePrefix="0" xfId="1">
      <alignment shrinkToFit="1"/>
    </xf>
    <xf numFmtId="0" fontId="15" fillId="0" borderId="14" pivotButton="0" quotePrefix="0" xfId="1"/>
    <xf numFmtId="0" fontId="15" fillId="0" borderId="93" pivotButton="0" quotePrefix="0" xfId="1"/>
    <xf numFmtId="0" fontId="102" fillId="0" borderId="0" applyAlignment="1" pivotButton="0" quotePrefix="0" xfId="1">
      <alignment horizontal="right"/>
    </xf>
    <xf numFmtId="0" fontId="15" fillId="0" borderId="20" applyAlignment="1" pivotButton="0" quotePrefix="0" xfId="1">
      <alignment shrinkToFit="1"/>
    </xf>
    <xf numFmtId="0" fontId="15" fillId="0" borderId="23" pivotButton="0" quotePrefix="0" xfId="1"/>
    <xf numFmtId="0" fontId="95" fillId="0" borderId="14" pivotButton="0" quotePrefix="0" xfId="1"/>
    <xf numFmtId="0" fontId="95" fillId="0" borderId="93" pivotButton="0" quotePrefix="0" xfId="1"/>
    <xf numFmtId="0" fontId="106" fillId="0" borderId="14" pivotButton="0" quotePrefix="0" xfId="1"/>
    <xf numFmtId="0" fontId="107" fillId="0" borderId="14" pivotButton="0" quotePrefix="0" xfId="1"/>
    <xf numFmtId="0" fontId="106" fillId="0" borderId="93" pivotButton="0" quotePrefix="0" xfId="1"/>
    <xf numFmtId="0" fontId="102" fillId="0" borderId="0" pivotButton="0" quotePrefix="0" xfId="1"/>
    <xf numFmtId="0" fontId="108" fillId="0" borderId="14" pivotButton="0" quotePrefix="0" xfId="1"/>
    <xf numFmtId="0" fontId="108" fillId="0" borderId="93" pivotButton="0" quotePrefix="0" xfId="1"/>
    <xf numFmtId="0" fontId="34" fillId="0" borderId="0" applyAlignment="1" pivotButton="0" quotePrefix="0" xfId="0">
      <alignment horizontal="center"/>
    </xf>
    <xf numFmtId="0" fontId="74" fillId="8" borderId="0" pivotButton="0" quotePrefix="0" xfId="0"/>
    <xf numFmtId="0" fontId="114" fillId="0" borderId="0" pivotButton="0" quotePrefix="0" xfId="0"/>
    <xf numFmtId="0" fontId="114" fillId="0" borderId="24" pivotButton="0" quotePrefix="0" xfId="0"/>
    <xf numFmtId="0" fontId="34" fillId="0" borderId="172" pivotButton="0" quotePrefix="0" xfId="0"/>
    <xf numFmtId="0" fontId="114" fillId="0" borderId="126" pivotButton="0" quotePrefix="0" xfId="0"/>
    <xf numFmtId="0" fontId="114" fillId="0" borderId="131" pivotButton="0" quotePrefix="0" xfId="0"/>
    <xf numFmtId="49" fontId="114" fillId="0" borderId="131" pivotButton="0" quotePrefix="0" xfId="0"/>
    <xf numFmtId="0" fontId="114" fillId="0" borderId="174" pivotButton="0" quotePrefix="0" xfId="0"/>
    <xf numFmtId="0" fontId="114" fillId="8" borderId="174" pivotButton="0" quotePrefix="0" xfId="0"/>
    <xf numFmtId="0" fontId="114" fillId="8" borderId="131" pivotButton="0" quotePrefix="0" xfId="0"/>
    <xf numFmtId="0" fontId="114" fillId="8" borderId="175" pivotButton="0" quotePrefix="0" xfId="0"/>
    <xf numFmtId="0" fontId="114" fillId="8" borderId="176" pivotButton="0" quotePrefix="0" xfId="0"/>
    <xf numFmtId="0" fontId="74" fillId="0" borderId="137" pivotButton="0" quotePrefix="0" xfId="0"/>
    <xf numFmtId="49" fontId="114" fillId="8" borderId="175" pivotButton="0" quotePrefix="0" xfId="0"/>
    <xf numFmtId="0" fontId="114" fillId="8" borderId="121" pivotButton="0" quotePrefix="0" xfId="0"/>
    <xf numFmtId="0" fontId="53" fillId="0" borderId="174" pivotButton="0" quotePrefix="0" xfId="0"/>
    <xf numFmtId="0" fontId="116" fillId="0" borderId="77" pivotButton="0" quotePrefix="0" xfId="0"/>
    <xf numFmtId="0" fontId="116" fillId="0" borderId="23" pivotButton="0" quotePrefix="0" xfId="0"/>
    <xf numFmtId="0" fontId="116" fillId="0" borderId="0" pivotButton="0" quotePrefix="0" xfId="0"/>
    <xf numFmtId="0" fontId="116" fillId="0" borderId="87" pivotButton="0" quotePrefix="0" xfId="0"/>
    <xf numFmtId="0" fontId="34" fillId="0" borderId="165" pivotButton="0" quotePrefix="0" xfId="0"/>
    <xf numFmtId="0" fontId="54" fillId="0" borderId="111" pivotButton="0" quotePrefix="0" xfId="0"/>
    <xf numFmtId="0" fontId="54" fillId="0" borderId="164" pivotButton="0" quotePrefix="0" xfId="0"/>
    <xf numFmtId="0" fontId="54" fillId="0" borderId="109" pivotButton="0" quotePrefix="0" xfId="0"/>
    <xf numFmtId="0" fontId="34" fillId="0" borderId="177" pivotButton="0" quotePrefix="0" xfId="0"/>
    <xf numFmtId="0" fontId="71" fillId="0" borderId="178" applyAlignment="1" pivotButton="0" quotePrefix="0" xfId="0">
      <alignment horizontal="center"/>
    </xf>
    <xf numFmtId="0" fontId="54" fillId="0" borderId="98" pivotButton="0" quotePrefix="0" xfId="0"/>
    <xf numFmtId="0" fontId="54" fillId="5" borderId="22" pivotButton="0" quotePrefix="0" xfId="0"/>
    <xf numFmtId="0" fontId="52" fillId="5" borderId="5" pivotButton="0" quotePrefix="0" xfId="0"/>
    <xf numFmtId="0" fontId="52" fillId="5" borderId="10" pivotButton="0" quotePrefix="0" xfId="0"/>
    <xf numFmtId="0" fontId="116" fillId="0" borderId="168" pivotButton="0" quotePrefix="0" xfId="0"/>
    <xf numFmtId="49" fontId="1" fillId="0" borderId="18" pivotButton="0" quotePrefix="0" xfId="0"/>
    <xf numFmtId="49" fontId="1" fillId="0" borderId="46" pivotButton="0" quotePrefix="0" xfId="0"/>
    <xf numFmtId="49" fontId="1" fillId="0" borderId="51" pivotButton="0" quotePrefix="0" xfId="0"/>
    <xf numFmtId="0" fontId="0" fillId="16" borderId="45" pivotButton="0" quotePrefix="0" xfId="0"/>
    <xf numFmtId="0" fontId="0" fillId="16" borderId="47" pivotButton="0" quotePrefix="0" xfId="0"/>
    <xf numFmtId="0" fontId="0" fillId="16" borderId="0" pivotButton="0" quotePrefix="0" xfId="0"/>
    <xf numFmtId="0" fontId="1" fillId="17" borderId="46" pivotButton="0" quotePrefix="0" xfId="0"/>
    <xf numFmtId="0" fontId="1" fillId="17" borderId="18" pivotButton="0" quotePrefix="0" xfId="0"/>
    <xf numFmtId="0" fontId="1" fillId="17" borderId="51" pivotButton="0" quotePrefix="0" xfId="0"/>
    <xf numFmtId="0" fontId="1" fillId="17" borderId="49" pivotButton="0" quotePrefix="0" xfId="0"/>
    <xf numFmtId="0" fontId="117" fillId="17" borderId="46" pivotButton="0" quotePrefix="0" xfId="0"/>
    <xf numFmtId="0" fontId="117" fillId="17" borderId="18" pivotButton="0" quotePrefix="0" xfId="0"/>
    <xf numFmtId="0" fontId="117" fillId="17" borderId="51" pivotButton="0" quotePrefix="0" xfId="0"/>
    <xf numFmtId="0" fontId="1" fillId="18" borderId="46" pivotButton="0" quotePrefix="0" xfId="0"/>
    <xf numFmtId="0" fontId="1" fillId="18" borderId="18" pivotButton="0" quotePrefix="0" xfId="0"/>
    <xf numFmtId="0" fontId="1" fillId="18" borderId="51" pivotButton="0" quotePrefix="0" xfId="0"/>
    <xf numFmtId="0" fontId="118" fillId="0" borderId="109" applyAlignment="1" pivotButton="0" quotePrefix="0" xfId="0">
      <alignment shrinkToFit="1"/>
    </xf>
    <xf numFmtId="0" fontId="118" fillId="0" borderId="40" applyAlignment="1" pivotButton="0" quotePrefix="0" xfId="0">
      <alignment shrinkToFit="1"/>
    </xf>
    <xf numFmtId="0" fontId="119" fillId="0" borderId="0" applyAlignment="1" pivotButton="0" quotePrefix="0" xfId="0">
      <alignment shrinkToFit="1"/>
    </xf>
    <xf numFmtId="0" fontId="87" fillId="0" borderId="0" pivotButton="0" quotePrefix="0" xfId="0"/>
    <xf numFmtId="0" fontId="121" fillId="0" borderId="29" applyAlignment="1" pivotButton="0" quotePrefix="0" xfId="0">
      <alignment horizontal="left"/>
    </xf>
    <xf numFmtId="0" fontId="39" fillId="0" borderId="14" pivotButton="0" quotePrefix="0" xfId="0"/>
    <xf numFmtId="0" fontId="39" fillId="0" borderId="32" pivotButton="0" quotePrefix="0" xfId="0"/>
    <xf numFmtId="0" fontId="25" fillId="0" borderId="51" applyAlignment="1" pivotButton="0" quotePrefix="0" xfId="2">
      <alignment vertical="center"/>
    </xf>
    <xf numFmtId="0" fontId="25" fillId="0" borderId="12" applyAlignment="1" pivotButton="0" quotePrefix="0" xfId="2">
      <alignment vertical="center"/>
    </xf>
    <xf numFmtId="0" fontId="97" fillId="0" borderId="0" applyAlignment="1" pivotButton="0" quotePrefix="0" xfId="1">
      <alignment horizontal="left" vertical="top" wrapText="1"/>
    </xf>
    <xf numFmtId="0" fontId="94" fillId="0" borderId="46" applyAlignment="1" pivotButton="0" quotePrefix="0" xfId="1">
      <alignment horizontal="center"/>
    </xf>
    <xf numFmtId="0" fontId="94" fillId="0" borderId="47" applyAlignment="1" pivotButton="0" quotePrefix="0" xfId="1">
      <alignment horizontal="center"/>
    </xf>
    <xf numFmtId="0" fontId="94" fillId="0" borderId="48" applyAlignment="1" pivotButton="0" quotePrefix="0" xfId="1">
      <alignment horizontal="center"/>
    </xf>
    <xf numFmtId="0" fontId="94" fillId="0" borderId="51" applyAlignment="1" pivotButton="0" quotePrefix="0" xfId="1">
      <alignment horizontal="center"/>
    </xf>
    <xf numFmtId="0" fontId="94" fillId="0" borderId="45" applyAlignment="1" pivotButton="0" quotePrefix="0" xfId="1">
      <alignment horizontal="center"/>
    </xf>
    <xf numFmtId="0" fontId="94" fillId="0" borderId="52" applyAlignment="1" pivotButton="0" quotePrefix="0" xfId="1">
      <alignment horizontal="center"/>
    </xf>
    <xf numFmtId="0" fontId="103" fillId="0" borderId="0" applyAlignment="1" pivotButton="0" quotePrefix="0" xfId="3">
      <alignment horizontal="center"/>
    </xf>
    <xf numFmtId="167" fontId="95" fillId="0" borderId="46" applyAlignment="1" pivotButton="0" quotePrefix="0" xfId="1">
      <alignment horizontal="center"/>
    </xf>
    <xf numFmtId="0" fontId="95" fillId="0" borderId="47" applyAlignment="1" pivotButton="0" quotePrefix="0" xfId="1">
      <alignment horizontal="center"/>
    </xf>
    <xf numFmtId="0" fontId="95" fillId="0" borderId="48" applyAlignment="1" pivotButton="0" quotePrefix="0" xfId="1">
      <alignment horizontal="center"/>
    </xf>
    <xf numFmtId="0" fontId="95" fillId="0" borderId="51" applyAlignment="1" pivotButton="0" quotePrefix="0" xfId="1">
      <alignment horizontal="center"/>
    </xf>
    <xf numFmtId="0" fontId="95" fillId="0" borderId="45" applyAlignment="1" pivotButton="0" quotePrefix="0" xfId="1">
      <alignment horizontal="center"/>
    </xf>
    <xf numFmtId="0" fontId="95" fillId="0" borderId="52" applyAlignment="1" pivotButton="0" quotePrefix="0" xfId="1">
      <alignment horizontal="center"/>
    </xf>
    <xf numFmtId="0" fontId="96" fillId="0" borderId="46" applyAlignment="1" pivotButton="0" quotePrefix="0" xfId="1">
      <alignment horizontal="left" vertical="center"/>
    </xf>
    <xf numFmtId="0" fontId="96" fillId="0" borderId="47" applyAlignment="1" pivotButton="0" quotePrefix="0" xfId="1">
      <alignment horizontal="left" vertical="center"/>
    </xf>
    <xf numFmtId="0" fontId="96" fillId="0" borderId="48" applyAlignment="1" pivotButton="0" quotePrefix="0" xfId="1">
      <alignment horizontal="left" vertical="center"/>
    </xf>
    <xf numFmtId="0" fontId="96" fillId="0" borderId="18" applyAlignment="1" pivotButton="0" quotePrefix="0" xfId="1">
      <alignment horizontal="left" vertical="center"/>
    </xf>
    <xf numFmtId="0" fontId="96" fillId="0" borderId="0" applyAlignment="1" pivotButton="0" quotePrefix="0" xfId="1">
      <alignment horizontal="left" vertical="center"/>
    </xf>
    <xf numFmtId="0" fontId="96" fillId="0" borderId="50" applyAlignment="1" pivotButton="0" quotePrefix="0" xfId="1">
      <alignment horizontal="left" vertical="center"/>
    </xf>
    <xf numFmtId="0" fontId="96" fillId="0" borderId="51" applyAlignment="1" pivotButton="0" quotePrefix="0" xfId="1">
      <alignment horizontal="left" vertical="center"/>
    </xf>
    <xf numFmtId="0" fontId="96" fillId="0" borderId="45" applyAlignment="1" pivotButton="0" quotePrefix="0" xfId="1">
      <alignment horizontal="left" vertical="center"/>
    </xf>
    <xf numFmtId="0" fontId="96" fillId="0" borderId="52" applyAlignment="1" pivotButton="0" quotePrefix="0" xfId="1">
      <alignment horizontal="left" vertical="center"/>
    </xf>
    <xf numFmtId="0" fontId="97" fillId="0" borderId="59" applyAlignment="1" pivotButton="0" quotePrefix="0" xfId="1">
      <alignment horizontal="center" vertical="center" shrinkToFit="1"/>
    </xf>
    <xf numFmtId="0" fontId="97" fillId="0" borderId="60" applyAlignment="1" pivotButton="0" quotePrefix="0" xfId="1">
      <alignment horizontal="center" vertical="center" shrinkToFit="1"/>
    </xf>
    <xf numFmtId="0" fontId="96" fillId="0" borderId="46" applyAlignment="1" pivotButton="0" quotePrefix="0" xfId="1">
      <alignment horizontal="center" vertical="center" shrinkToFit="1"/>
    </xf>
    <xf numFmtId="0" fontId="96" fillId="0" borderId="47" applyAlignment="1" pivotButton="0" quotePrefix="0" xfId="1">
      <alignment horizontal="center" vertical="center" shrinkToFit="1"/>
    </xf>
    <xf numFmtId="0" fontId="96" fillId="0" borderId="51" applyAlignment="1" pivotButton="0" quotePrefix="0" xfId="1">
      <alignment horizontal="center" vertical="center" shrinkToFit="1"/>
    </xf>
    <xf numFmtId="0" fontId="96" fillId="0" borderId="45" applyAlignment="1" pivotButton="0" quotePrefix="0" xfId="1">
      <alignment horizontal="center" vertical="center" shrinkToFit="1"/>
    </xf>
    <xf numFmtId="167" fontId="95" fillId="0" borderId="47" applyAlignment="1" pivotButton="0" quotePrefix="0" xfId="1">
      <alignment horizontal="center"/>
    </xf>
    <xf numFmtId="167" fontId="95" fillId="0" borderId="48" applyAlignment="1" pivotButton="0" quotePrefix="0" xfId="1">
      <alignment horizontal="center"/>
    </xf>
    <xf numFmtId="167" fontId="95" fillId="0" borderId="51" applyAlignment="1" pivotButton="0" quotePrefix="0" xfId="1">
      <alignment horizontal="center"/>
    </xf>
    <xf numFmtId="167" fontId="95" fillId="0" borderId="45" applyAlignment="1" pivotButton="0" quotePrefix="0" xfId="1">
      <alignment horizontal="center"/>
    </xf>
    <xf numFmtId="167" fontId="95" fillId="0" borderId="52" applyAlignment="1" pivotButton="0" quotePrefix="0" xfId="1">
      <alignment horizontal="center"/>
    </xf>
    <xf numFmtId="0" fontId="96" fillId="0" borderId="46" applyAlignment="1" pivotButton="0" quotePrefix="0" xfId="1">
      <alignment horizontal="center" vertical="center"/>
    </xf>
    <xf numFmtId="0" fontId="96" fillId="0" borderId="47" applyAlignment="1" pivotButton="0" quotePrefix="0" xfId="1">
      <alignment horizontal="center" vertical="center"/>
    </xf>
    <xf numFmtId="0" fontId="96" fillId="0" borderId="48" applyAlignment="1" pivotButton="0" quotePrefix="0" xfId="1">
      <alignment horizontal="center" vertical="center"/>
    </xf>
    <xf numFmtId="0" fontId="96" fillId="0" borderId="18" applyAlignment="1" pivotButton="0" quotePrefix="0" xfId="1">
      <alignment horizontal="center" vertical="center"/>
    </xf>
    <xf numFmtId="0" fontId="96" fillId="0" borderId="0" applyAlignment="1" pivotButton="0" quotePrefix="0" xfId="1">
      <alignment horizontal="center" vertical="center"/>
    </xf>
    <xf numFmtId="0" fontId="96" fillId="0" borderId="50" applyAlignment="1" pivotButton="0" quotePrefix="0" xfId="1">
      <alignment horizontal="center" vertical="center"/>
    </xf>
    <xf numFmtId="0" fontId="96" fillId="0" borderId="51" applyAlignment="1" pivotButton="0" quotePrefix="0" xfId="1">
      <alignment horizontal="center" vertical="center"/>
    </xf>
    <xf numFmtId="0" fontId="96" fillId="0" borderId="45" applyAlignment="1" pivotButton="0" quotePrefix="0" xfId="1">
      <alignment horizontal="center" vertical="center"/>
    </xf>
    <xf numFmtId="0" fontId="96" fillId="0" borderId="52" applyAlignment="1" pivotButton="0" quotePrefix="0" xfId="1">
      <alignment horizontal="center" vertical="center"/>
    </xf>
    <xf numFmtId="0" fontId="102" fillId="0" borderId="23" applyAlignment="1" pivotButton="0" quotePrefix="0" xfId="1">
      <alignment horizontal="right"/>
    </xf>
    <xf numFmtId="0" fontId="102" fillId="0" borderId="173" applyAlignment="1" pivotButton="0" quotePrefix="0" xfId="1">
      <alignment horizontal="right"/>
    </xf>
    <xf numFmtId="49" fontId="104" fillId="0" borderId="0" applyAlignment="1" pivotButton="0" quotePrefix="0" xfId="3">
      <alignment horizontal="center"/>
    </xf>
    <xf numFmtId="171" fontId="98" fillId="0" borderId="59" applyAlignment="1" pivotButton="0" quotePrefix="0" xfId="1">
      <alignment horizontal="center" vertical="center"/>
    </xf>
    <xf numFmtId="171" fontId="98" fillId="0" borderId="60" applyAlignment="1" pivotButton="0" quotePrefix="0" xfId="1">
      <alignment horizontal="center" vertical="center"/>
    </xf>
    <xf numFmtId="171" fontId="96" fillId="0" borderId="59" applyAlignment="1" pivotButton="0" quotePrefix="0" xfId="1">
      <alignment horizontal="center" vertical="center"/>
    </xf>
    <xf numFmtId="171" fontId="96" fillId="0" borderId="60" applyAlignment="1" pivotButton="0" quotePrefix="0" xfId="1">
      <alignment horizontal="center" vertical="center"/>
    </xf>
    <xf numFmtId="0" fontId="96" fillId="0" borderId="48" applyAlignment="1" pivotButton="0" quotePrefix="0" xfId="1">
      <alignment horizontal="center" vertical="center" shrinkToFit="1"/>
    </xf>
    <xf numFmtId="0" fontId="96" fillId="0" borderId="52" applyAlignment="1" pivotButton="0" quotePrefix="0" xfId="1">
      <alignment horizontal="center" vertical="center" shrinkToFit="1"/>
    </xf>
    <xf numFmtId="0" fontId="95" fillId="0" borderId="14" applyAlignment="1" pivotButton="0" quotePrefix="0" xfId="1">
      <alignment horizontal="center"/>
    </xf>
    <xf numFmtId="0" fontId="105" fillId="0" borderId="14" applyAlignment="1" pivotButton="0" quotePrefix="0" xfId="1">
      <alignment horizontal="center" vertical="center"/>
    </xf>
    <xf numFmtId="171" fontId="99" fillId="0" borderId="0" applyAlignment="1" pivotButton="0" quotePrefix="0" xfId="1">
      <alignment horizontal="center" vertical="center"/>
    </xf>
    <xf numFmtId="171" fontId="99" fillId="0" borderId="50" applyAlignment="1" pivotButton="0" quotePrefix="0" xfId="1">
      <alignment horizontal="center" vertical="center"/>
    </xf>
    <xf numFmtId="0" fontId="86" fillId="0" borderId="40" applyAlignment="1" pivotButton="0" quotePrefix="0" xfId="0">
      <alignment horizontal="center" shrinkToFit="1"/>
    </xf>
    <xf numFmtId="0" fontId="86" fillId="0" borderId="14" applyAlignment="1" pivotButton="0" quotePrefix="0" xfId="0">
      <alignment horizontal="center" shrinkToFit="1"/>
    </xf>
    <xf numFmtId="0" fontId="86" fillId="0" borderId="14" applyAlignment="1" pivotButton="0" quotePrefix="0" xfId="0">
      <alignment horizontal="center"/>
    </xf>
    <xf numFmtId="0" fontId="75" fillId="0" borderId="0" applyAlignment="1" pivotButton="0" quotePrefix="0" xfId="0">
      <alignment horizontal="center" vertical="center"/>
    </xf>
    <xf numFmtId="0" fontId="74" fillId="0" borderId="40" applyAlignment="1" pivotButton="0" quotePrefix="0" xfId="0">
      <alignment horizontal="center" shrinkToFit="1"/>
    </xf>
    <xf numFmtId="0" fontId="74" fillId="0" borderId="14" applyAlignment="1" pivotButton="0" quotePrefix="0" xfId="0">
      <alignment horizontal="center" shrinkToFit="1"/>
    </xf>
    <xf numFmtId="0" fontId="74" fillId="8" borderId="14" applyAlignment="1" pivotButton="0" quotePrefix="0" xfId="0">
      <alignment horizontal="center"/>
    </xf>
    <xf numFmtId="0" fontId="74" fillId="0" borderId="110" applyAlignment="1" pivotButton="0" quotePrefix="0" xfId="0">
      <alignment horizontal="center"/>
    </xf>
    <xf numFmtId="0" fontId="74" fillId="0" borderId="146" applyAlignment="1" pivotButton="0" quotePrefix="0" xfId="0">
      <alignment horizontal="center"/>
    </xf>
    <xf numFmtId="0" fontId="74" fillId="0" borderId="118" applyAlignment="1" pivotButton="0" quotePrefix="0" xfId="0">
      <alignment horizontal="center"/>
    </xf>
    <xf numFmtId="0" fontId="74" fillId="0" borderId="87" applyAlignment="1" pivotButton="0" quotePrefix="0" xfId="0">
      <alignment horizontal="center"/>
    </xf>
    <xf numFmtId="0" fontId="74" fillId="0" borderId="142" applyAlignment="1" pivotButton="0" quotePrefix="0" xfId="0">
      <alignment horizontal="center"/>
    </xf>
    <xf numFmtId="0" fontId="76" fillId="0" borderId="0" applyAlignment="1" pivotButton="0" quotePrefix="0" xfId="0">
      <alignment horizontal="center" shrinkToFit="1"/>
    </xf>
    <xf numFmtId="0" fontId="119" fillId="5" borderId="49" applyAlignment="1" pivotButton="0" quotePrefix="0" xfId="0">
      <alignment horizontal="center" shrinkToFit="1"/>
    </xf>
    <xf numFmtId="0" fontId="119" fillId="5" borderId="15" applyAlignment="1" pivotButton="0" quotePrefix="0" xfId="0">
      <alignment horizontal="center" shrinkToFit="1"/>
    </xf>
    <xf numFmtId="0" fontId="119" fillId="5" borderId="4" applyAlignment="1" pivotButton="0" quotePrefix="0" xfId="0">
      <alignment horizontal="center" shrinkToFit="1"/>
    </xf>
    <xf numFmtId="0" fontId="120" fillId="0" borderId="49" applyAlignment="1" pivotButton="0" quotePrefix="0" xfId="0">
      <alignment horizontal="center"/>
    </xf>
    <xf numFmtId="0" fontId="120" fillId="0" borderId="4" applyAlignment="1" pivotButton="0" quotePrefix="0" xfId="0">
      <alignment horizontal="center"/>
    </xf>
    <xf numFmtId="0" fontId="120" fillId="0" borderId="15" applyAlignment="1" pivotButton="0" quotePrefix="0" xfId="0">
      <alignment horizontal="center"/>
    </xf>
    <xf numFmtId="0" fontId="77" fillId="0" borderId="0" applyAlignment="1" pivotButton="0" quotePrefix="0" xfId="0">
      <alignment horizontal="left" shrinkToFit="1"/>
    </xf>
    <xf numFmtId="0" fontId="50" fillId="0" borderId="4" applyAlignment="1" pivotButton="0" quotePrefix="0" xfId="0">
      <alignment horizontal="right" shrinkToFit="1"/>
    </xf>
    <xf numFmtId="0" fontId="77" fillId="0" borderId="45" applyAlignment="1" pivotButton="0" quotePrefix="0" xfId="0">
      <alignment horizontal="left" shrinkToFit="1"/>
    </xf>
    <xf numFmtId="0" fontId="74" fillId="0" borderId="109" applyAlignment="1" pivotButton="0" quotePrefix="0" xfId="0">
      <alignment horizontal="center"/>
    </xf>
    <xf numFmtId="0" fontId="74" fillId="0" borderId="144" applyAlignment="1" pivotButton="0" quotePrefix="0" xfId="0">
      <alignment horizontal="center"/>
    </xf>
    <xf numFmtId="0" fontId="74" fillId="0" borderId="14" applyAlignment="1" pivotButton="0" quotePrefix="0" xfId="0">
      <alignment horizontal="center"/>
    </xf>
    <xf numFmtId="0" fontId="50" fillId="0" borderId="45" applyAlignment="1" pivotButton="0" quotePrefix="0" xfId="0">
      <alignment horizontal="right" shrinkToFit="1"/>
    </xf>
    <xf numFmtId="0" fontId="55" fillId="0" borderId="45" applyAlignment="1" pivotButton="0" quotePrefix="0" xfId="0">
      <alignment horizontal="center" shrinkToFit="1"/>
    </xf>
    <xf numFmtId="0" fontId="74" fillId="0" borderId="157" applyAlignment="1" pivotButton="0" quotePrefix="0" xfId="0">
      <alignment horizontal="center"/>
    </xf>
    <xf numFmtId="0" fontId="74" fillId="0" borderId="158" applyAlignment="1" pivotButton="0" quotePrefix="0" xfId="0">
      <alignment horizontal="center"/>
    </xf>
    <xf numFmtId="0" fontId="74" fillId="0" borderId="159" applyAlignment="1" pivotButton="0" quotePrefix="0" xfId="0">
      <alignment horizontal="center"/>
    </xf>
    <xf numFmtId="0" fontId="63" fillId="0" borderId="0" applyAlignment="1" pivotButton="0" quotePrefix="0" xfId="0">
      <alignment horizontal="center"/>
    </xf>
    <xf numFmtId="0" fontId="73" fillId="0" borderId="109" applyAlignment="1" pivotButton="0" quotePrefix="0" xfId="0">
      <alignment horizontal="center" shrinkToFit="1"/>
    </xf>
    <xf numFmtId="0" fontId="73" fillId="0" borderId="144" applyAlignment="1" pivotButton="0" quotePrefix="0" xfId="0">
      <alignment horizontal="center" shrinkToFit="1"/>
    </xf>
    <xf numFmtId="0" fontId="73" fillId="0" borderId="68" applyAlignment="1" pivotButton="0" quotePrefix="0" xfId="0">
      <alignment horizontal="center" shrinkToFit="1"/>
    </xf>
    <xf numFmtId="0" fontId="73" fillId="0" borderId="140" applyAlignment="1" pivotButton="0" quotePrefix="0" xfId="0">
      <alignment horizontal="center" shrinkToFit="1"/>
    </xf>
    <xf numFmtId="0" fontId="73" fillId="0" borderId="3" applyAlignment="1" pivotButton="0" quotePrefix="0" xfId="0">
      <alignment horizontal="center" shrinkToFit="1"/>
    </xf>
    <xf numFmtId="0" fontId="73" fillId="0" borderId="141" applyAlignment="1" pivotButton="0" quotePrefix="0" xfId="0">
      <alignment horizontal="center" shrinkToFit="1"/>
    </xf>
    <xf numFmtId="0" fontId="72" fillId="0" borderId="97" applyAlignment="1" pivotButton="0" quotePrefix="0" xfId="0">
      <alignment horizontal="center" shrinkToFit="1"/>
    </xf>
    <xf numFmtId="0" fontId="72" fillId="0" borderId="142" applyAlignment="1" pivotButton="0" quotePrefix="0" xfId="0">
      <alignment horizontal="center" shrinkToFit="1"/>
    </xf>
    <xf numFmtId="0" fontId="72" fillId="0" borderId="68" applyAlignment="1" pivotButton="0" quotePrefix="0" xfId="0">
      <alignment horizontal="center" shrinkToFit="1"/>
    </xf>
    <xf numFmtId="0" fontId="72" fillId="0" borderId="140" applyAlignment="1" pivotButton="0" quotePrefix="0" xfId="0">
      <alignment horizontal="center" shrinkToFit="1"/>
    </xf>
    <xf numFmtId="0" fontId="53" fillId="0" borderId="32" applyAlignment="1" pivotButton="0" quotePrefix="0" xfId="0">
      <alignment horizontal="left"/>
    </xf>
    <xf numFmtId="0" fontId="53" fillId="0" borderId="130" applyAlignment="1" pivotButton="0" quotePrefix="0" xfId="0">
      <alignment horizontal="left"/>
    </xf>
    <xf numFmtId="0" fontId="72" fillId="0" borderId="40" applyAlignment="1" pivotButton="0" quotePrefix="0" xfId="0">
      <alignment horizontal="center" shrinkToFit="1"/>
    </xf>
    <xf numFmtId="0" fontId="72" fillId="0" borderId="139" applyAlignment="1" pivotButton="0" quotePrefix="0" xfId="0">
      <alignment horizontal="center" shrinkToFit="1"/>
    </xf>
    <xf numFmtId="0" fontId="68" fillId="0" borderId="0" applyAlignment="1" pivotButton="0" quotePrefix="0" xfId="0">
      <alignment horizontal="center"/>
    </xf>
    <xf numFmtId="0" fontId="71" fillId="0" borderId="97" applyAlignment="1" pivotButton="0" quotePrefix="0" xfId="0">
      <alignment horizontal="left"/>
    </xf>
    <xf numFmtId="0" fontId="71" fillId="0" borderId="142" applyAlignment="1" pivotButton="0" quotePrefix="0" xfId="0">
      <alignment horizontal="left"/>
    </xf>
    <xf numFmtId="0" fontId="71" fillId="0" borderId="109" applyAlignment="1" pivotButton="0" quotePrefix="0" xfId="0">
      <alignment horizontal="left"/>
    </xf>
    <xf numFmtId="0" fontId="71" fillId="0" borderId="144" applyAlignment="1" pivotButton="0" quotePrefix="0" xfId="0">
      <alignment horizontal="left"/>
    </xf>
    <xf numFmtId="0" fontId="71" fillId="0" borderId="32" applyAlignment="1" pivotButton="0" quotePrefix="0" xfId="0">
      <alignment horizontal="left"/>
    </xf>
    <xf numFmtId="0" fontId="71" fillId="0" borderId="130" applyAlignment="1" pivotButton="0" quotePrefix="0" xfId="0">
      <alignment horizontal="left"/>
    </xf>
    <xf numFmtId="0" fontId="60" fillId="0" borderId="0" applyAlignment="1" pivotButton="0" quotePrefix="0" xfId="0">
      <alignment horizontal="center" wrapText="1"/>
    </xf>
    <xf numFmtId="0" fontId="50" fillId="0" borderId="118" applyAlignment="1" pivotButton="0" quotePrefix="0" xfId="0">
      <alignment horizontal="center" shrinkToFit="1"/>
    </xf>
    <xf numFmtId="0" fontId="50" fillId="0" borderId="87" applyAlignment="1" pivotButton="0" quotePrefix="0" xfId="0">
      <alignment horizontal="center" shrinkToFit="1"/>
    </xf>
    <xf numFmtId="0" fontId="44" fillId="0" borderId="18" applyAlignment="1" pivotButton="0" quotePrefix="0" xfId="0">
      <alignment horizontal="center" shrinkToFit="1"/>
    </xf>
    <xf numFmtId="0" fontId="44" fillId="0" borderId="0" applyAlignment="1" pivotButton="0" quotePrefix="0" xfId="0">
      <alignment horizontal="center" shrinkToFit="1"/>
    </xf>
    <xf numFmtId="0" fontId="56" fillId="0" borderId="0" applyAlignment="1" pivotButton="0" quotePrefix="0" xfId="0">
      <alignment horizontal="right"/>
    </xf>
    <xf numFmtId="0" fontId="54" fillId="0" borderId="0" applyAlignment="1" pivotButton="0" quotePrefix="0" xfId="0">
      <alignment horizontal="center"/>
    </xf>
    <xf numFmtId="0" fontId="44" fillId="0" borderId="24" applyAlignment="1" pivotButton="0" quotePrefix="0" xfId="0">
      <alignment horizontal="center"/>
    </xf>
    <xf numFmtId="0" fontId="45" fillId="0" borderId="0" applyAlignment="1" pivotButton="0" quotePrefix="0" xfId="0">
      <alignment horizontal="right"/>
    </xf>
    <xf numFmtId="0" fontId="55" fillId="0" borderId="0" applyAlignment="1" pivotButton="0" quotePrefix="0" xfId="0">
      <alignment horizontal="right"/>
    </xf>
    <xf numFmtId="0" fontId="57" fillId="0" borderId="0" applyAlignment="1" pivotButton="0" quotePrefix="0" xfId="0">
      <alignment horizontal="center"/>
    </xf>
    <xf numFmtId="172" fontId="47" fillId="0" borderId="0" applyAlignment="1" pivotButton="0" quotePrefix="0" xfId="0">
      <alignment horizontal="center"/>
    </xf>
    <xf numFmtId="172" fontId="48" fillId="0" borderId="0" applyAlignment="1" pivotButton="0" quotePrefix="0" xfId="0">
      <alignment horizontal="center"/>
    </xf>
    <xf numFmtId="172" fontId="48" fillId="0" borderId="115" applyAlignment="1" pivotButton="0" quotePrefix="0" xfId="0">
      <alignment horizontal="center"/>
    </xf>
    <xf numFmtId="0" fontId="58" fillId="0" borderId="132" applyAlignment="1" pivotButton="0" quotePrefix="0" xfId="0">
      <alignment horizontal="center" vertical="center" shrinkToFit="1"/>
    </xf>
    <xf numFmtId="0" fontId="58" fillId="0" borderId="133" applyAlignment="1" pivotButton="0" quotePrefix="0" xfId="0">
      <alignment horizontal="center" vertical="center" shrinkToFit="1"/>
    </xf>
    <xf numFmtId="0" fontId="58" fillId="0" borderId="134" applyAlignment="1" pivotButton="0" quotePrefix="0" xfId="0">
      <alignment horizontal="center" vertical="center" shrinkToFit="1"/>
    </xf>
    <xf numFmtId="0" fontId="59" fillId="0" borderId="132" applyAlignment="1" pivotButton="0" quotePrefix="0" xfId="0">
      <alignment horizontal="center" vertical="center" shrinkToFit="1"/>
    </xf>
    <xf numFmtId="0" fontId="59" fillId="0" borderId="133" applyAlignment="1" pivotButton="0" quotePrefix="0" xfId="0">
      <alignment horizontal="center" vertical="center" shrinkToFit="1"/>
    </xf>
    <xf numFmtId="0" fontId="59" fillId="0" borderId="134" applyAlignment="1" pivotButton="0" quotePrefix="0" xfId="0">
      <alignment horizontal="center" vertical="center" shrinkToFit="1"/>
    </xf>
    <xf numFmtId="0" fontId="34" fillId="0" borderId="40" applyAlignment="1" pivotButton="0" quotePrefix="0" xfId="0">
      <alignment horizontal="left"/>
    </xf>
    <xf numFmtId="0" fontId="34" fillId="0" borderId="14" applyAlignment="1" pivotButton="0" quotePrefix="0" xfId="0">
      <alignment horizontal="left"/>
    </xf>
    <xf numFmtId="0" fontId="34" fillId="0" borderId="90" applyAlignment="1" pivotButton="0" quotePrefix="0" xfId="0">
      <alignment horizontal="left"/>
    </xf>
    <xf numFmtId="0" fontId="37" fillId="4" borderId="29" applyAlignment="1" pivotButton="0" quotePrefix="0" xfId="0">
      <alignment horizontal="left"/>
    </xf>
    <xf numFmtId="0" fontId="41" fillId="0" borderId="0" pivotButton="0" quotePrefix="0" xfId="0"/>
    <xf numFmtId="0" fontId="42" fillId="0" borderId="0" applyAlignment="1" pivotButton="0" quotePrefix="0" xfId="0">
      <alignment horizontal="left"/>
    </xf>
    <xf numFmtId="0" fontId="34" fillId="0" borderId="45" applyAlignment="1" pivotButton="0" quotePrefix="0" xfId="0">
      <alignment horizontal="left" shrinkToFit="1"/>
    </xf>
    <xf numFmtId="0" fontId="34" fillId="0" borderId="45" applyAlignment="1" pivotButton="0" quotePrefix="0" xfId="0">
      <alignment horizontal="center" shrinkToFit="1"/>
    </xf>
    <xf numFmtId="0" fontId="34" fillId="4" borderId="103" applyAlignment="1" pivotButton="0" quotePrefix="0" xfId="0">
      <alignment horizontal="left"/>
    </xf>
    <xf numFmtId="0" fontId="34" fillId="0" borderId="40" applyAlignment="1" pivotButton="0" quotePrefix="0" xfId="0">
      <alignment horizontal="right"/>
    </xf>
    <xf numFmtId="0" fontId="34" fillId="0" borderId="14" applyAlignment="1" pivotButton="0" quotePrefix="0" xfId="0">
      <alignment horizontal="right"/>
    </xf>
    <xf numFmtId="0" fontId="35" fillId="0" borderId="24" applyAlignment="1" pivotButton="0" quotePrefix="0" xfId="0">
      <alignment horizontal="center"/>
    </xf>
    <xf numFmtId="49" fontId="36" fillId="0" borderId="0" applyAlignment="1" pivotButton="0" quotePrefix="0" xfId="0">
      <alignment horizontal="center" shrinkToFit="1"/>
    </xf>
    <xf numFmtId="0" fontId="11" fillId="0" borderId="94" applyAlignment="1" pivotButton="0" quotePrefix="0" xfId="0">
      <alignment horizontal="left" shrinkToFit="1"/>
    </xf>
    <xf numFmtId="0" fontId="0" fillId="10" borderId="49" applyAlignment="1" pivotButton="0" quotePrefix="0" xfId="0">
      <alignment horizontal="left"/>
    </xf>
    <xf numFmtId="0" fontId="0" fillId="10" borderId="98" applyAlignment="1" pivotButton="0" quotePrefix="0" xfId="0">
      <alignment horizontal="left"/>
    </xf>
    <xf numFmtId="0" fontId="1" fillId="3" borderId="49" applyAlignment="1" pivotButton="0" quotePrefix="0" xfId="0">
      <alignment horizontal="center" vertical="center"/>
    </xf>
    <xf numFmtId="0" fontId="1" fillId="3" borderId="98" applyAlignment="1" pivotButton="0" quotePrefix="0" xfId="0">
      <alignment horizontal="center" vertical="center"/>
    </xf>
    <xf numFmtId="0" fontId="30" fillId="0" borderId="0" applyAlignment="1" pivotButton="0" quotePrefix="0" xfId="0">
      <alignment vertical="top" wrapText="1"/>
    </xf>
    <xf numFmtId="0" fontId="33" fillId="0" borderId="0" applyAlignment="1" pivotButton="0" quotePrefix="0" xfId="0">
      <alignment horizontal="center" vertical="center"/>
    </xf>
    <xf numFmtId="0" fontId="22" fillId="0" borderId="14" applyAlignment="1" pivotButton="0" quotePrefix="0" xfId="2">
      <alignment horizontal="center" vertical="center"/>
    </xf>
    <xf numFmtId="0" fontId="22" fillId="0" borderId="93" applyAlignment="1" pivotButton="0" quotePrefix="0" xfId="2">
      <alignment horizontal="center" vertical="center"/>
    </xf>
    <xf numFmtId="0" fontId="22" fillId="0" borderId="45" applyAlignment="1" pivotButton="0" quotePrefix="0" xfId="2">
      <alignment horizontal="center" vertical="center"/>
    </xf>
    <xf numFmtId="0" fontId="22" fillId="0" borderId="52" applyAlignment="1" pivotButton="0" quotePrefix="0" xfId="2">
      <alignment horizontal="center" vertical="center"/>
    </xf>
    <xf numFmtId="0" fontId="22" fillId="0" borderId="12" applyAlignment="1" pivotButton="0" quotePrefix="0" xfId="2">
      <alignment horizontal="center" vertical="center"/>
    </xf>
    <xf numFmtId="0" fontId="22" fillId="0" borderId="90" applyAlignment="1" pivotButton="0" quotePrefix="0" xfId="2">
      <alignment horizontal="center" vertical="center"/>
    </xf>
    <xf numFmtId="0" fontId="15" fillId="0" borderId="12" applyAlignment="1" pivotButton="0" quotePrefix="0" xfId="2">
      <alignment horizontal="center" vertical="center"/>
    </xf>
    <xf numFmtId="0" fontId="15" fillId="0" borderId="14" applyAlignment="1" pivotButton="0" quotePrefix="0" xfId="2">
      <alignment horizontal="center" vertical="center"/>
    </xf>
    <xf numFmtId="0" fontId="15" fillId="0" borderId="90" applyAlignment="1" pivotButton="0" quotePrefix="0" xfId="2">
      <alignment horizontal="center" vertical="center"/>
    </xf>
    <xf numFmtId="0" fontId="16" fillId="0" borderId="45" applyAlignment="1" pivotButton="0" quotePrefix="0" xfId="2">
      <alignment horizontal="center" vertical="center"/>
    </xf>
    <xf numFmtId="0" fontId="17" fillId="0" borderId="45" applyAlignment="1" pivotButton="0" quotePrefix="0" xfId="2">
      <alignment horizontal="left" vertical="center" shrinkToFit="1"/>
    </xf>
    <xf numFmtId="0" fontId="16" fillId="0" borderId="4" applyAlignment="1" pivotButton="0" quotePrefix="0" xfId="2">
      <alignment horizontal="center" vertical="center" shrinkToFit="1"/>
    </xf>
    <xf numFmtId="0" fontId="22" fillId="0" borderId="5" applyAlignment="1" pivotButton="0" quotePrefix="0" xfId="2">
      <alignment horizontal="center" vertical="center"/>
    </xf>
    <xf numFmtId="0" fontId="22" fillId="0" borderId="87" applyAlignment="1" pivotButton="0" quotePrefix="0" xfId="2">
      <alignment horizontal="center" vertical="center"/>
    </xf>
    <xf numFmtId="0" fontId="22" fillId="0" borderId="88" applyAlignment="1" pivotButton="0" quotePrefix="0" xfId="2">
      <alignment horizontal="center" vertical="center"/>
    </xf>
    <xf numFmtId="0" fontId="23" fillId="0" borderId="89" applyAlignment="1" pivotButton="0" quotePrefix="0" xfId="2">
      <alignment horizontal="center" vertical="center"/>
    </xf>
    <xf numFmtId="0" fontId="23" fillId="0" borderId="47" applyAlignment="1" pivotButton="0" quotePrefix="0" xfId="2">
      <alignment horizontal="center" vertical="center"/>
    </xf>
    <xf numFmtId="0" fontId="23" fillId="0" borderId="48" applyAlignment="1" pivotButton="0" quotePrefix="0" xfId="2">
      <alignment horizontal="center" vertical="center"/>
    </xf>
    <xf numFmtId="0" fontId="1" fillId="10" borderId="49" applyAlignment="1" pivotButton="0" quotePrefix="0" xfId="0">
      <alignment horizontal="center"/>
    </xf>
    <xf numFmtId="0" fontId="1" fillId="10" borderId="4" applyAlignment="1" pivotButton="0" quotePrefix="0" xfId="0">
      <alignment horizontal="center"/>
    </xf>
    <xf numFmtId="0" fontId="1" fillId="10" borderId="15" applyAlignment="1" pivotButton="0" quotePrefix="0" xfId="0">
      <alignment horizontal="center"/>
    </xf>
    <xf numFmtId="0" fontId="11" fillId="10" borderId="45" applyAlignment="1" pivotButton="0" quotePrefix="0" xfId="0">
      <alignment horizontal="center" shrinkToFit="1"/>
    </xf>
    <xf numFmtId="173" fontId="0" fillId="0" borderId="64" applyAlignment="1" pivotButton="0" quotePrefix="0" xfId="0">
      <alignment horizontal="center"/>
    </xf>
    <xf numFmtId="173" fontId="0" fillId="0" borderId="65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2" fillId="2" borderId="5" applyAlignment="1" pivotButton="0" quotePrefix="0" xfId="0">
      <alignment horizontal="center"/>
    </xf>
    <xf numFmtId="0" fontId="2" fillId="2" borderId="8" applyAlignment="1" pivotButton="0" quotePrefix="0" xfId="0">
      <alignment horizontal="center"/>
    </xf>
    <xf numFmtId="0" fontId="2" fillId="0" borderId="5" applyAlignment="1" pivotButton="0" quotePrefix="0" xfId="0">
      <alignment horizontal="center"/>
    </xf>
    <xf numFmtId="0" fontId="2" fillId="0" borderId="8" applyAlignment="1" pivotButton="0" quotePrefix="0" xfId="0">
      <alignment horizontal="center"/>
    </xf>
    <xf numFmtId="0" fontId="2" fillId="4" borderId="5" applyAlignment="1" pivotButton="0" quotePrefix="0" xfId="0">
      <alignment horizontal="center"/>
    </xf>
    <xf numFmtId="0" fontId="2" fillId="4" borderId="8" applyAlignment="1" pivotButton="0" quotePrefix="0" xfId="0">
      <alignment horizontal="center"/>
    </xf>
    <xf numFmtId="0" fontId="94" fillId="0" borderId="63" applyAlignment="1" pivotButton="0" quotePrefix="0" xfId="1">
      <alignment horizontal="center"/>
    </xf>
    <xf numFmtId="167" fontId="95" fillId="0" borderId="63" applyAlignment="1" pivotButton="0" quotePrefix="0" xfId="1">
      <alignment horizontal="center"/>
    </xf>
    <xf numFmtId="171" fontId="96" fillId="0" borderId="0" applyAlignment="1" pivotButton="0" quotePrefix="0" xfId="1">
      <alignment horizontal="center" vertical="center"/>
    </xf>
    <xf numFmtId="0" fontId="97" fillId="0" borderId="63" applyAlignment="1" pivotButton="0" quotePrefix="0" xfId="1">
      <alignment horizontal="center" vertical="center" shrinkToFit="1"/>
    </xf>
    <xf numFmtId="0" fontId="96" fillId="0" borderId="49" applyAlignment="1" pivotButton="0" quotePrefix="0" xfId="1">
      <alignment horizontal="center" vertical="center" shrinkToFit="1"/>
    </xf>
    <xf numFmtId="171" fontId="98" fillId="0" borderId="63" applyAlignment="1" pivotButton="0" quotePrefix="0" xfId="1">
      <alignment horizontal="center" vertical="center"/>
    </xf>
    <xf numFmtId="0" fontId="96" fillId="0" borderId="63" applyAlignment="1" pivotButton="0" quotePrefix="0" xfId="1">
      <alignment horizontal="center" vertical="center"/>
    </xf>
    <xf numFmtId="171" fontId="99" fillId="0" borderId="0" applyAlignment="1" pivotButton="0" quotePrefix="0" xfId="1">
      <alignment horizontal="center" vertical="center"/>
    </xf>
    <xf numFmtId="0" fontId="0" fillId="0" borderId="23" pivotButton="0" quotePrefix="0" xfId="0"/>
    <xf numFmtId="0" fontId="0" fillId="0" borderId="173" pivotButton="0" quotePrefix="0" xfId="0"/>
    <xf numFmtId="0" fontId="96" fillId="0" borderId="63" applyAlignment="1" pivotButton="0" quotePrefix="0" xfId="1">
      <alignment horizontal="left" vertical="center"/>
    </xf>
    <xf numFmtId="0" fontId="96" fillId="0" borderId="63" applyAlignment="1" pivotButton="0" quotePrefix="0" xfId="1">
      <alignment horizontal="center" vertical="center" shrinkToFit="1"/>
    </xf>
    <xf numFmtId="171" fontId="99" fillId="0" borderId="50" applyAlignment="1" pivotButton="0" quotePrefix="0" xfId="1">
      <alignment horizontal="center" vertical="center"/>
    </xf>
    <xf numFmtId="171" fontId="96" fillId="0" borderId="63" applyAlignment="1" pivotButton="0" quotePrefix="0" xfId="1">
      <alignment horizontal="center" vertical="center"/>
    </xf>
    <xf numFmtId="0" fontId="119" fillId="5" borderId="63" applyAlignment="1" pivotButton="0" quotePrefix="0" xfId="0">
      <alignment horizontal="center" shrinkToFit="1"/>
    </xf>
    <xf numFmtId="0" fontId="120" fillId="0" borderId="63" applyAlignment="1" pivotButton="0" quotePrefix="0" xfId="0">
      <alignment horizontal="center"/>
    </xf>
    <xf numFmtId="0" fontId="74" fillId="0" borderId="181" applyAlignment="1" pivotButton="0" quotePrefix="0" xfId="0">
      <alignment horizontal="center"/>
    </xf>
    <xf numFmtId="0" fontId="0" fillId="0" borderId="87" pivotButton="0" quotePrefix="0" xfId="0"/>
    <xf numFmtId="0" fontId="0" fillId="0" borderId="142" pivotButton="0" quotePrefix="0" xfId="0"/>
    <xf numFmtId="0" fontId="74" fillId="0" borderId="179" applyAlignment="1" pivotButton="0" quotePrefix="0" xfId="0">
      <alignment horizontal="center"/>
    </xf>
    <xf numFmtId="0" fontId="0" fillId="0" borderId="158" pivotButton="0" quotePrefix="0" xfId="0"/>
    <xf numFmtId="0" fontId="0" fillId="0" borderId="159" pivotButton="0" quotePrefix="0" xfId="0"/>
    <xf numFmtId="0" fontId="74" fillId="0" borderId="180" applyAlignment="1" pivotButton="0" quotePrefix="0" xfId="0">
      <alignment horizontal="center"/>
    </xf>
    <xf numFmtId="0" fontId="0" fillId="0" borderId="146" pivotButton="0" quotePrefix="0" xfId="0"/>
    <xf numFmtId="0" fontId="74" fillId="0" borderId="165" applyAlignment="1" pivotButton="0" quotePrefix="0" xfId="0">
      <alignment horizontal="center"/>
    </xf>
    <xf numFmtId="0" fontId="0" fillId="0" borderId="144" pivotButton="0" quotePrefix="0" xfId="0"/>
    <xf numFmtId="169" fontId="55" fillId="0" borderId="45" pivotButton="0" quotePrefix="0" xfId="0"/>
    <xf numFmtId="170" fontId="55" fillId="0" borderId="0" applyAlignment="1" pivotButton="0" quotePrefix="0" xfId="0">
      <alignment horizontal="center"/>
    </xf>
    <xf numFmtId="172" fontId="47" fillId="0" borderId="0" applyAlignment="1" pivotButton="0" quotePrefix="0" xfId="0">
      <alignment horizontal="center"/>
    </xf>
    <xf numFmtId="172" fontId="48" fillId="0" borderId="115" applyAlignment="1" pivotButton="0" quotePrefix="0" xfId="0">
      <alignment horizontal="center"/>
    </xf>
    <xf numFmtId="0" fontId="0" fillId="0" borderId="115" pivotButton="0" quotePrefix="0" xfId="0"/>
    <xf numFmtId="0" fontId="0" fillId="0" borderId="133" pivotButton="0" quotePrefix="0" xfId="0"/>
    <xf numFmtId="0" fontId="0" fillId="0" borderId="134" pivotButton="0" quotePrefix="0" xfId="0"/>
    <xf numFmtId="0" fontId="59" fillId="0" borderId="184" applyAlignment="1" pivotButton="0" quotePrefix="0" xfId="0">
      <alignment horizontal="center" vertical="center" shrinkToFit="1"/>
    </xf>
    <xf numFmtId="0" fontId="71" fillId="0" borderId="185" applyAlignment="1" pivotButton="0" quotePrefix="0" xfId="0">
      <alignment horizontal="left"/>
    </xf>
    <xf numFmtId="0" fontId="71" fillId="0" borderId="165" applyAlignment="1" pivotButton="0" quotePrefix="0" xfId="0">
      <alignment horizontal="left"/>
    </xf>
    <xf numFmtId="0" fontId="72" fillId="0" borderId="130" applyAlignment="1" pivotButton="0" quotePrefix="0" xfId="0">
      <alignment horizontal="center" shrinkToFit="1"/>
    </xf>
    <xf numFmtId="0" fontId="0" fillId="0" borderId="139" pivotButton="0" quotePrefix="0" xfId="0"/>
    <xf numFmtId="0" fontId="73" fillId="0" borderId="165" applyAlignment="1" pivotButton="0" quotePrefix="0" xfId="0">
      <alignment horizontal="center" shrinkToFit="1"/>
    </xf>
    <xf numFmtId="0" fontId="73" fillId="0" borderId="167" applyAlignment="1" pivotButton="0" quotePrefix="0" xfId="0">
      <alignment horizontal="center" shrinkToFit="1"/>
    </xf>
    <xf numFmtId="0" fontId="0" fillId="0" borderId="140" pivotButton="0" quotePrefix="0" xfId="0"/>
    <xf numFmtId="0" fontId="73" fillId="0" borderId="177" applyAlignment="1" pivotButton="0" quotePrefix="0" xfId="0">
      <alignment horizontal="center" shrinkToFit="1"/>
    </xf>
    <xf numFmtId="0" fontId="0" fillId="0" borderId="141" pivotButton="0" quotePrefix="0" xfId="0"/>
    <xf numFmtId="0" fontId="72" fillId="0" borderId="185" applyAlignment="1" pivotButton="0" quotePrefix="0" xfId="0">
      <alignment horizontal="center" shrinkToFit="1"/>
    </xf>
    <xf numFmtId="0" fontId="72" fillId="0" borderId="167" applyAlignment="1" pivotButton="0" quotePrefix="0" xfId="0">
      <alignment horizontal="center" shrinkToFit="1"/>
    </xf>
    <xf numFmtId="167" fontId="35" fillId="0" borderId="45" pivotButton="0" quotePrefix="0" xfId="0"/>
    <xf numFmtId="0" fontId="0" fillId="0" borderId="103" pivotButton="0" quotePrefix="0" xfId="0"/>
    <xf numFmtId="0" fontId="34" fillId="0" borderId="32" applyAlignment="1" pivotButton="0" quotePrefix="0" xfId="0">
      <alignment horizontal="left"/>
    </xf>
    <xf numFmtId="168" fontId="34" fillId="0" borderId="32" pivotButton="0" quotePrefix="0" xfId="0"/>
    <xf numFmtId="0" fontId="0" fillId="0" borderId="94" pivotButton="0" quotePrefix="0" xfId="0"/>
    <xf numFmtId="166" fontId="29" fillId="0" borderId="0" applyAlignment="1" pivotButton="0" quotePrefix="0" xfId="0">
      <alignment horizontal="right"/>
    </xf>
    <xf numFmtId="0" fontId="0" fillId="10" borderId="64" applyAlignment="1" pivotButton="0" quotePrefix="0" xfId="0">
      <alignment horizontal="left"/>
    </xf>
    <xf numFmtId="0" fontId="0" fillId="0" borderId="98" pivotButton="0" quotePrefix="0" xfId="0"/>
    <xf numFmtId="0" fontId="1" fillId="3" borderId="64" applyAlignment="1" pivotButton="0" quotePrefix="0" xfId="0">
      <alignment horizontal="center" vertical="center"/>
    </xf>
    <xf numFmtId="0" fontId="22" fillId="0" borderId="6" applyAlignment="1" pivotButton="0" quotePrefix="0" xfId="2">
      <alignment horizontal="center" vertical="center"/>
    </xf>
    <xf numFmtId="0" fontId="0" fillId="0" borderId="88" pivotButton="0" quotePrefix="0" xfId="0"/>
    <xf numFmtId="0" fontId="23" fillId="0" borderId="84" applyAlignment="1" pivotButton="0" quotePrefix="0" xfId="2">
      <alignment horizontal="center" vertical="center"/>
    </xf>
    <xf numFmtId="0" fontId="15" fillId="0" borderId="10" applyAlignment="1" pivotButton="0" quotePrefix="0" xfId="2">
      <alignment horizontal="center" vertical="center"/>
    </xf>
    <xf numFmtId="0" fontId="0" fillId="0" borderId="93" pivotButton="0" quotePrefix="0" xfId="0"/>
    <xf numFmtId="0" fontId="22" fillId="0" borderId="10" applyAlignment="1" pivotButton="0" quotePrefix="0" xfId="2">
      <alignment horizontal="center" vertical="center"/>
    </xf>
    <xf numFmtId="0" fontId="1" fillId="10" borderId="63" applyAlignment="1" pivotButton="0" quotePrefix="0" xfId="0">
      <alignment horizontal="center"/>
    </xf>
    <xf numFmtId="173" fontId="0" fillId="0" borderId="64" applyAlignment="1" pivotButton="0" quotePrefix="0" xfId="0">
      <alignment horizontal="center"/>
    </xf>
    <xf numFmtId="166" fontId="13" fillId="0" borderId="0" applyAlignment="1" pivotButton="0" quotePrefix="0" xfId="0">
      <alignment horizontal="right"/>
    </xf>
    <xf numFmtId="164" fontId="1" fillId="8" borderId="46" pivotButton="0" quotePrefix="0" xfId="0"/>
    <xf numFmtId="164" fontId="1" fillId="8" borderId="18" pivotButton="0" quotePrefix="0" xfId="0"/>
    <xf numFmtId="164" fontId="1" fillId="8" borderId="51" pivotButton="0" quotePrefix="0" xfId="0"/>
    <xf numFmtId="0" fontId="2" fillId="2" borderId="16" applyAlignment="1" pivotButton="0" quotePrefix="0" xfId="0">
      <alignment horizontal="center"/>
    </xf>
    <xf numFmtId="0" fontId="0" fillId="0" borderId="8" pivotButton="0" quotePrefix="0" xfId="0"/>
    <xf numFmtId="0" fontId="2" fillId="4" borderId="16" applyAlignment="1" pivotButton="0" quotePrefix="0" xfId="0">
      <alignment horizontal="center"/>
    </xf>
  </cellXfs>
  <cellStyles count="4">
    <cellStyle name="Normal" xfId="0" builtinId="0"/>
    <cellStyle name="標準_(H1711鶴間2期D新ロット表" xfId="1"/>
    <cellStyle name="標準_パネル_コピー ～ 在庫表　(壁）H19・1月～_ﾛｯﾄ山数原紙" xfId="2"/>
    <cellStyle name="標準_新ロット表" xfId="3"/>
  </cellStyles>
  <dxfs count="31">
    <dxf>
      <font>
        <color indexed="9"/>
      </font>
    </dxf>
    <dxf>
      <font>
        <color indexed="9"/>
      </font>
    </dxf>
    <dxf>
      <font>
        <color indexed="8"/>
      </font>
    </dxf>
    <dxf>
      <font>
        <color indexed="8"/>
      </font>
    </dxf>
    <dxf>
      <font>
        <color indexed="8"/>
      </font>
    </dxf>
    <dxf>
      <font>
        <color indexed="9"/>
      </font>
    </dxf>
    <dxf>
      <font>
        <color indexed="8"/>
      </font>
    </dxf>
    <dxf>
      <font>
        <color indexed="8"/>
      </font>
    </dxf>
    <dxf>
      <font>
        <color indexed="8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10"/>
      </font>
    </dxf>
    <dxf>
      <font>
        <color indexed="17"/>
      </font>
    </dxf>
    <dxf>
      <font>
        <b val="1"/>
        <color indexed="10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ill>
        <patternFill>
          <fgColor indexed="10"/>
          <bgColor indexed="25"/>
        </patternFill>
      </fill>
    </dxf>
    <dxf>
      <font>
        <color indexed="9"/>
      </font>
    </dxf>
    <dxf>
      <font>
        <color indexed="9"/>
      </font>
    </dxf>
    <dxf>
      <font>
        <color indexed="8"/>
      </font>
    </dxf>
    <dxf>
      <font>
        <color indexed="8"/>
      </font>
      <fill>
        <patternFill>
          <bgColor auto="1"/>
        </patternFill>
      </fill>
    </dxf>
    <dxf>
      <font>
        <color indexed="8"/>
      </font>
    </dxf>
    <dxf>
      <font>
        <color indexed="9"/>
      </font>
    </dxf>
    <dxf>
      <font>
        <b val="1"/>
        <color indexed="17"/>
      </font>
    </dxf>
    <dxf>
      <fill>
        <patternFill>
          <fgColor indexed="10"/>
          <bgColor indexed="11"/>
        </patternFill>
      </fill>
    </dxf>
    <dxf>
      <fill>
        <patternFill>
          <fgColor indexed="10"/>
          <bgColor indexed="13"/>
        </patternFill>
      </fill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externalLink" Target="/xl/externalLinks/externalLink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omments/comment1.xml><?xml version="1.0" encoding="utf-8"?>
<comments xmlns="http://schemas.openxmlformats.org/spreadsheetml/2006/main">
  <authors>
    <author>shiba06</author>
  </authors>
  <commentList>
    <comment ref="M3" authorId="0" shapeId="0">
      <text>
        <t>Y　ダクトあり・なし選択
90MY・135MYの場合なし</t>
      </text>
    </comment>
  </commentList>
</comments>
</file>

<file path=xl/comments/comment2.xml><?xml version="1.0" encoding="utf-8"?>
<comments xmlns="http://schemas.openxmlformats.org/spreadsheetml/2006/main">
  <authors>
    <author>柴産業</author>
  </authors>
  <commentList>
    <comment ref="Q1" authorId="0" shapeId="0">
      <text>
        <t xml:space="preserve">柴産業:
</t>
      </text>
    </comment>
    <comment ref="H2" authorId="0" shapeId="0">
      <text>
        <t>使用枚数</t>
      </text>
    </comment>
    <comment ref="J2" authorId="0" shapeId="0">
      <text>
        <t>カット枚数からとれる割合</t>
      </text>
    </comment>
  </commentList>
</comments>
</file>

<file path=xl/comments/comment3.xml><?xml version="1.0" encoding="utf-8"?>
<comments xmlns="http://schemas.openxmlformats.org/spreadsheetml/2006/main">
  <authors>
    <author>shiba06</author>
  </authors>
  <commentList>
    <comment ref="A2" authorId="0" shapeId="0">
      <text>
        <t>188なし</t>
      </text>
    </comment>
  </commentList>
</comments>
</file>

<file path=xl/externalLinks/_rels/externalLink1.xml.rels><Relationships xmlns="http://schemas.openxmlformats.org/package/2006/relationships"><Relationship Type="http://schemas.microsoft.com/office/2006/relationships/xlExternalLinkPath/xlPathMissing" Target="#REF!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</a:ln>
      </a:spPr>
      <a:bodyPr/>
      <a:lstStyle/>
    </a:spDef>
  </a:objectDefaults>
  <a:extraClrSchemeLst/>
</a:theme>
</file>

<file path=xl/worksheets/_rels/sheet3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sheet1.xml><?xml version="1.0" encoding="utf-8"?>
<worksheet xmlns="http://schemas.openxmlformats.org/spreadsheetml/2006/main">
  <sheetPr codeName="Sheet3">
    <tabColor rgb="FFFF9999"/>
    <outlinePr summaryBelow="1" summaryRight="1"/>
    <pageSetUpPr/>
  </sheetPr>
  <dimension ref="A2:N316"/>
  <sheetViews>
    <sheetView view="pageBreakPreview" topLeftCell="A324" zoomScale="55" zoomScaleNormal="50" zoomScaleSheetLayoutView="55" workbookViewId="0">
      <selection activeCell="F310" sqref="F310"/>
    </sheetView>
  </sheetViews>
  <sheetFormatPr baseColWidth="8" defaultColWidth="9" defaultRowHeight="13.5" outlineLevelCol="0"/>
  <cols>
    <col width="30.125" customWidth="1" style="634" min="1" max="1"/>
    <col width="11.625" customWidth="1" style="635" min="2" max="2"/>
    <col width="15" customWidth="1" style="634" min="3" max="3"/>
    <col width="11" customWidth="1" style="634" min="4" max="4"/>
    <col width="21" customWidth="1" style="634" min="5" max="5"/>
    <col width="16.375" customWidth="1" style="634" min="6" max="6"/>
    <col width="18.125" customWidth="1" style="634" min="7" max="7"/>
    <col width="15" customWidth="1" style="634" min="8" max="9"/>
    <col width="11" customWidth="1" style="634" min="10" max="10"/>
    <col width="21" customWidth="1" style="634" min="11" max="11"/>
    <col width="16.375" customWidth="1" style="634" min="12" max="12"/>
    <col width="18.125" customWidth="1" style="634" min="13" max="13"/>
    <col width="14.625" customWidth="1" style="634" min="14" max="14"/>
    <col width="9" customWidth="1" style="634" min="15" max="16384"/>
  </cols>
  <sheetData>
    <row r="1" ht="23.25" customHeight="1"/>
    <row r="2" ht="17.25" customHeight="1">
      <c r="A2" s="636" t="n"/>
      <c r="B2" s="899" t="inlineStr">
        <is>
          <t>ロ ッ ト 表</t>
        </is>
      </c>
      <c r="C2" s="80" t="n"/>
      <c r="D2" s="80" t="n"/>
      <c r="E2" s="80" t="n"/>
      <c r="F2" s="80" t="n"/>
      <c r="G2" s="82" t="n"/>
    </row>
    <row r="3" ht="17.25" customHeight="1">
      <c r="A3" s="636" t="n"/>
      <c r="B3" s="239" t="n"/>
      <c r="C3" s="89" t="n"/>
      <c r="D3" s="89" t="n"/>
      <c r="E3" s="89" t="n"/>
      <c r="F3" s="89" t="n"/>
      <c r="G3" s="91" t="n"/>
    </row>
    <row r="4" ht="22.5" customHeight="1">
      <c r="A4" s="637" t="n"/>
      <c r="B4" s="900">
        <f>梁欠表3F!B3</f>
        <v/>
      </c>
      <c r="C4" s="80" t="n"/>
      <c r="D4" s="80" t="n"/>
      <c r="E4" s="80" t="n"/>
      <c r="F4" s="80" t="n"/>
      <c r="G4" s="82" t="n"/>
    </row>
    <row r="5" ht="22.5" customHeight="1">
      <c r="A5" s="637" t="n"/>
      <c r="B5" s="239" t="n"/>
      <c r="C5" s="89" t="n"/>
      <c r="D5" s="89" t="n"/>
      <c r="E5" s="89" t="n"/>
      <c r="F5" s="89" t="n"/>
      <c r="G5" s="91" t="n"/>
    </row>
    <row r="6" ht="24" customHeight="1">
      <c r="A6" s="901" t="n"/>
      <c r="B6" s="902" t="inlineStr">
        <is>
          <t>物件名</t>
        </is>
      </c>
      <c r="C6" s="903">
        <f>数量表!E5</f>
        <v/>
      </c>
      <c r="D6" s="80" t="n"/>
      <c r="E6" s="80" t="n"/>
      <c r="F6" s="80" t="n"/>
      <c r="G6" s="904">
        <f>数量表!H5</f>
        <v/>
      </c>
      <c r="L6" s="720" t="inlineStr">
        <is>
          <t xml:space="preserve">←壁パネル1・2・3F
　 空白
   カット合板(ラワン)
   カット合板(針葉樹)
   照明下地用合板（針葉樹）
   資材使用合計
   ロット山数
その他は手動で印刷してください。
  </t>
        </is>
      </c>
    </row>
    <row r="7" ht="24" customHeight="1">
      <c r="A7" s="901" t="n"/>
      <c r="B7" s="213" t="n"/>
      <c r="C7" s="239" t="n"/>
      <c r="D7" s="89" t="n"/>
      <c r="E7" s="89" t="n"/>
      <c r="F7" s="89" t="n"/>
      <c r="G7" s="213" t="n"/>
    </row>
    <row r="8" ht="5.25" customHeight="1">
      <c r="A8" s="758" t="n"/>
      <c r="B8" s="743" t="n"/>
      <c r="C8" s="905" t="inlineStr">
        <is>
          <t>壁　パ　ネ　ル   1 ・ 2 ・ 3 F</t>
        </is>
      </c>
      <c r="D8" s="80" t="n"/>
      <c r="E8" s="80" t="n"/>
      <c r="F8" s="80" t="n"/>
      <c r="G8" s="82" t="n"/>
    </row>
    <row r="9" ht="5.25" customHeight="1">
      <c r="A9" s="758" t="n"/>
      <c r="B9" s="641" t="n"/>
      <c r="C9" s="243" t="n"/>
      <c r="G9" s="87" t="n"/>
    </row>
    <row r="10" ht="39" customHeight="1">
      <c r="A10" s="906">
        <f>IF(梁欠表3F!E3="≪ 3F建 ≫","15部","10部")</f>
        <v/>
      </c>
      <c r="B10" s="641" t="inlineStr">
        <is>
          <t>部位</t>
        </is>
      </c>
      <c r="C10" s="243" t="n"/>
      <c r="G10" s="87" t="n"/>
    </row>
    <row r="11" ht="8.25" customHeight="1">
      <c r="B11" s="642" t="n"/>
      <c r="C11" s="243" t="n"/>
      <c r="G11" s="87" t="n"/>
    </row>
    <row r="12" ht="8.25" customHeight="1">
      <c r="A12" s="758" t="n"/>
      <c r="B12" s="643" t="n"/>
      <c r="C12" s="239" t="n"/>
      <c r="D12" s="89" t="n"/>
      <c r="E12" s="89" t="n"/>
      <c r="F12" s="89" t="n"/>
      <c r="G12" s="91" t="n"/>
    </row>
    <row r="13" ht="39" customHeight="1">
      <c r="A13" s="644" t="n"/>
      <c r="B13" s="645" t="n"/>
      <c r="C13" s="646" t="n"/>
      <c r="D13" s="646" t="n"/>
      <c r="E13" s="646" t="n"/>
      <c r="F13" s="646" t="n"/>
      <c r="G13" s="647" t="n"/>
    </row>
    <row r="14" ht="39" customHeight="1">
      <c r="A14" s="648" t="n"/>
      <c r="B14" s="649" t="n"/>
      <c r="C14" s="650" t="n"/>
      <c r="D14" s="650" t="n"/>
      <c r="E14" s="650" t="n"/>
      <c r="F14" s="650" t="n"/>
      <c r="G14" s="651" t="n"/>
    </row>
    <row r="15" ht="39" customHeight="1">
      <c r="B15" s="649" t="n"/>
      <c r="C15" s="650" t="n"/>
      <c r="D15" s="650" t="n"/>
      <c r="E15" s="650" t="n"/>
      <c r="F15" s="650" t="n"/>
      <c r="G15" s="651" t="n"/>
    </row>
    <row r="16" ht="39" customHeight="1">
      <c r="A16" s="652" t="n"/>
      <c r="B16" s="653" t="n"/>
      <c r="C16" s="654" t="n"/>
      <c r="D16" s="654" t="n"/>
      <c r="E16" s="764" t="inlineStr">
        <is>
          <t>(等級5仕様物件)</t>
        </is>
      </c>
      <c r="F16" s="907" t="n"/>
      <c r="G16" s="908" t="n"/>
    </row>
    <row r="17" ht="13.5" customHeight="1"/>
    <row r="18" ht="13.5" customHeight="1">
      <c r="B18" s="727" t="inlineStr">
        <is>
          <t>杉集成</t>
        </is>
      </c>
      <c r="E18" s="765" t="n"/>
    </row>
    <row r="19" ht="13.5" customHeight="1"/>
    <row r="20" ht="13.5" customHeight="1"/>
    <row r="21" ht="13.5" customHeight="1"/>
    <row r="23" ht="51" customHeight="1"/>
    <row r="24" ht="23.25" customHeight="1"/>
    <row r="25" ht="17.25" customHeight="1">
      <c r="A25" s="636" t="n"/>
      <c r="B25" s="899" t="inlineStr">
        <is>
          <t>ロ ッ ト 表</t>
        </is>
      </c>
      <c r="C25" s="80" t="n"/>
      <c r="D25" s="80" t="n"/>
      <c r="E25" s="80" t="n"/>
      <c r="F25" s="80" t="n"/>
      <c r="G25" s="82" t="n"/>
    </row>
    <row r="26" ht="17.25" customHeight="1">
      <c r="A26" s="636" t="n"/>
      <c r="B26" s="239" t="n"/>
      <c r="C26" s="89" t="n"/>
      <c r="D26" s="89" t="n"/>
      <c r="E26" s="89" t="n"/>
      <c r="F26" s="89" t="n"/>
      <c r="G26" s="91" t="n"/>
    </row>
    <row r="27" ht="22.5" customHeight="1">
      <c r="A27" s="637" t="n"/>
      <c r="B27" s="900">
        <f>B4</f>
        <v/>
      </c>
      <c r="C27" s="80" t="n"/>
      <c r="D27" s="80" t="n"/>
      <c r="E27" s="80" t="n"/>
      <c r="F27" s="80" t="n"/>
      <c r="G27" s="82" t="n"/>
    </row>
    <row r="28" ht="22.5" customHeight="1">
      <c r="A28" s="637" t="n"/>
      <c r="B28" s="239" t="n"/>
      <c r="C28" s="89" t="n"/>
      <c r="D28" s="89" t="n"/>
      <c r="E28" s="89" t="n"/>
      <c r="F28" s="89" t="n"/>
      <c r="G28" s="91" t="n"/>
    </row>
    <row r="29" ht="24" customHeight="1">
      <c r="A29" s="901" t="n"/>
      <c r="B29" s="902" t="inlineStr">
        <is>
          <t>物件名</t>
        </is>
      </c>
      <c r="C29" s="903">
        <f>$C$6</f>
        <v/>
      </c>
      <c r="D29" s="80" t="n"/>
      <c r="E29" s="80" t="n"/>
      <c r="F29" s="80" t="n"/>
      <c r="G29" s="904">
        <f>$G$6</f>
        <v/>
      </c>
    </row>
    <row r="30" ht="24" customHeight="1">
      <c r="A30" s="901" t="n"/>
      <c r="B30" s="213" t="n"/>
      <c r="C30" s="239" t="n"/>
      <c r="D30" s="89" t="n"/>
      <c r="E30" s="89" t="n"/>
      <c r="F30" s="89" t="n"/>
      <c r="G30" s="213" t="n"/>
    </row>
    <row r="31" ht="5.25" customHeight="1">
      <c r="A31" s="758" t="n"/>
      <c r="B31" s="743" t="n"/>
      <c r="C31" s="909" t="inlineStr">
        <is>
          <t xml:space="preserve">　　　　　合　　　　板</t>
        </is>
      </c>
      <c r="D31" s="80" t="n"/>
      <c r="E31" s="80" t="n"/>
      <c r="F31" s="80" t="n"/>
      <c r="G31" s="82" t="n"/>
    </row>
    <row r="32" ht="5.25" customHeight="1">
      <c r="A32" s="758" t="n"/>
      <c r="B32" s="641" t="n"/>
      <c r="C32" s="243" t="n"/>
      <c r="G32" s="87" t="n"/>
    </row>
    <row r="33" ht="39" customHeight="1">
      <c r="A33" s="906" t="inlineStr">
        <is>
          <t>1部</t>
        </is>
      </c>
      <c r="B33" s="641" t="inlineStr">
        <is>
          <t>部位</t>
        </is>
      </c>
      <c r="C33" s="243" t="n"/>
      <c r="G33" s="87" t="n"/>
    </row>
    <row r="34" ht="8.25" customHeight="1">
      <c r="B34" s="642" t="n"/>
      <c r="C34" s="243" t="n"/>
      <c r="G34" s="87" t="n"/>
    </row>
    <row r="35" ht="8.25" customHeight="1">
      <c r="A35" s="758" t="n"/>
      <c r="B35" s="643" t="n"/>
      <c r="C35" s="239" t="n"/>
      <c r="D35" s="89" t="n"/>
      <c r="E35" s="89" t="n"/>
      <c r="F35" s="89" t="n"/>
      <c r="G35" s="91" t="n"/>
    </row>
    <row r="36" ht="39" customHeight="1">
      <c r="B36" s="645" t="n"/>
      <c r="C36" s="646" t="n"/>
      <c r="D36" s="646" t="n"/>
      <c r="E36" s="646" t="n"/>
      <c r="F36" s="646" t="n"/>
      <c r="G36" s="647" t="n"/>
    </row>
    <row r="37" ht="39" customHeight="1">
      <c r="B37" s="649" t="n"/>
      <c r="C37" s="655" t="inlineStr">
        <is>
          <t>(防腐) 12×910×2730</t>
        </is>
      </c>
      <c r="D37" s="650" t="n"/>
      <c r="E37" s="650" t="n"/>
      <c r="F37" s="650" t="n"/>
      <c r="G37" s="651" t="n"/>
    </row>
    <row r="38" ht="39" customHeight="1">
      <c r="B38" s="649" t="n"/>
      <c r="C38" s="650" t="n"/>
      <c r="D38" s="650" t="n"/>
      <c r="E38" s="650" t="n"/>
      <c r="F38" s="655">
        <f>SUM(数量表!H2017)</f>
        <v/>
      </c>
      <c r="G38" s="656" t="inlineStr">
        <is>
          <t>枚</t>
        </is>
      </c>
    </row>
    <row r="39" ht="39" customHeight="1">
      <c r="A39" s="652" t="n"/>
      <c r="B39" s="653" t="n"/>
      <c r="C39" s="654" t="n"/>
      <c r="D39" s="654" t="n"/>
      <c r="E39" s="764" t="inlineStr">
        <is>
          <t>(等級5仕様物件)</t>
        </is>
      </c>
      <c r="F39" s="907" t="n"/>
      <c r="G39" s="908" t="n"/>
    </row>
    <row r="41" ht="13.5" customHeight="1">
      <c r="B41" s="727" t="inlineStr">
        <is>
          <t>杉集成</t>
        </is>
      </c>
      <c r="E41" s="765" t="n"/>
    </row>
    <row r="42" ht="13.5" customHeight="1"/>
    <row r="43" ht="13.5" customHeight="1"/>
    <row r="44" ht="13.5" customHeight="1"/>
    <row r="46" ht="51" customHeight="1"/>
    <row r="47" ht="23.25" customHeight="1"/>
    <row r="48" ht="17.25" customHeight="1">
      <c r="A48" s="636" t="n"/>
      <c r="B48" s="899" t="inlineStr">
        <is>
          <t>ロ ッ ト 表</t>
        </is>
      </c>
      <c r="C48" s="80" t="n"/>
      <c r="D48" s="80" t="n"/>
      <c r="E48" s="80" t="n"/>
      <c r="F48" s="80" t="n"/>
      <c r="G48" s="82" t="n"/>
    </row>
    <row r="49" ht="17.25" customHeight="1">
      <c r="A49" s="636" t="n"/>
      <c r="B49" s="239" t="n"/>
      <c r="C49" s="89" t="n"/>
      <c r="D49" s="89" t="n"/>
      <c r="E49" s="89" t="n"/>
      <c r="F49" s="89" t="n"/>
      <c r="G49" s="91" t="n"/>
    </row>
    <row r="50" ht="22.5" customHeight="1">
      <c r="A50" s="637" t="n"/>
      <c r="B50" s="900">
        <f>B27</f>
        <v/>
      </c>
      <c r="C50" s="80" t="n"/>
      <c r="D50" s="80" t="n"/>
      <c r="E50" s="80" t="n"/>
      <c r="F50" s="80" t="n"/>
      <c r="G50" s="82" t="n"/>
    </row>
    <row r="51" ht="22.5" customHeight="1">
      <c r="A51" s="637" t="n"/>
      <c r="B51" s="239" t="n"/>
      <c r="C51" s="89" t="n"/>
      <c r="D51" s="89" t="n"/>
      <c r="E51" s="89" t="n"/>
      <c r="F51" s="89" t="n"/>
      <c r="G51" s="91" t="n"/>
    </row>
    <row r="52" ht="24" customHeight="1">
      <c r="A52" s="901" t="n"/>
      <c r="B52" s="902" t="inlineStr">
        <is>
          <t>物件名</t>
        </is>
      </c>
      <c r="C52" s="903">
        <f>$C$6</f>
        <v/>
      </c>
      <c r="D52" s="80" t="n"/>
      <c r="E52" s="80" t="n"/>
      <c r="F52" s="80" t="n"/>
      <c r="G52" s="904">
        <f>$G$6</f>
        <v/>
      </c>
    </row>
    <row r="53" ht="24" customHeight="1">
      <c r="A53" s="901" t="n"/>
      <c r="B53" s="213" t="n"/>
      <c r="C53" s="239" t="n"/>
      <c r="D53" s="89" t="n"/>
      <c r="E53" s="89" t="n"/>
      <c r="F53" s="89" t="n"/>
      <c r="G53" s="213" t="n"/>
    </row>
    <row r="54" ht="5.25" customHeight="1">
      <c r="A54" s="758" t="n"/>
      <c r="B54" s="743" t="n"/>
      <c r="C54" s="909" t="inlineStr">
        <is>
          <t xml:space="preserve">　　　　　合　　　　板</t>
        </is>
      </c>
      <c r="D54" s="80" t="n"/>
      <c r="E54" s="80" t="n"/>
      <c r="F54" s="80" t="n"/>
      <c r="G54" s="82" t="n"/>
    </row>
    <row r="55" ht="5.25" customHeight="1">
      <c r="A55" s="758" t="n"/>
      <c r="B55" s="641" t="n"/>
      <c r="C55" s="243" t="n"/>
      <c r="G55" s="87" t="n"/>
    </row>
    <row r="56" ht="39" customHeight="1">
      <c r="A56" s="906" t="inlineStr">
        <is>
          <t>1部</t>
        </is>
      </c>
      <c r="B56" s="641" t="inlineStr">
        <is>
          <t>部位</t>
        </is>
      </c>
      <c r="C56" s="243" t="n"/>
      <c r="G56" s="87" t="n"/>
    </row>
    <row r="57" ht="8.25" customHeight="1">
      <c r="B57" s="642" t="n"/>
      <c r="C57" s="243" t="n"/>
      <c r="G57" s="87" t="n"/>
    </row>
    <row r="58" ht="8.25" customHeight="1">
      <c r="A58" s="758" t="n"/>
      <c r="B58" s="643" t="n"/>
      <c r="C58" s="239" t="n"/>
      <c r="D58" s="89" t="n"/>
      <c r="E58" s="89" t="n"/>
      <c r="F58" s="89" t="n"/>
      <c r="G58" s="91" t="n"/>
    </row>
    <row r="59" ht="39" customHeight="1">
      <c r="B59" s="645" t="n"/>
      <c r="C59" s="646" t="n"/>
      <c r="D59" s="646" t="n"/>
      <c r="E59" s="646" t="n"/>
      <c r="F59" s="646" t="n"/>
      <c r="G59" s="647" t="n"/>
    </row>
    <row r="60" ht="39" customHeight="1">
      <c r="B60" s="649" t="n"/>
      <c r="C60" s="655" t="inlineStr">
        <is>
          <t>12×910×2730</t>
        </is>
      </c>
      <c r="D60" s="650" t="n"/>
      <c r="E60" s="650" t="n"/>
      <c r="F60" s="650" t="n"/>
      <c r="G60" s="651" t="n"/>
    </row>
    <row r="61" ht="39" customHeight="1">
      <c r="B61" s="649" t="n"/>
      <c r="C61" s="650" t="n"/>
      <c r="D61" s="650" t="n"/>
      <c r="E61" s="650" t="n"/>
      <c r="F61" s="655">
        <f>SUM(数量表!H2016)</f>
        <v/>
      </c>
      <c r="G61" s="656" t="inlineStr">
        <is>
          <t>枚</t>
        </is>
      </c>
    </row>
    <row r="62" ht="39" customHeight="1">
      <c r="A62" s="652" t="n"/>
      <c r="B62" s="653" t="n"/>
      <c r="C62" s="654" t="n"/>
      <c r="D62" s="654" t="n"/>
      <c r="E62" s="764" t="inlineStr">
        <is>
          <t>(等級5仕様物件)</t>
        </is>
      </c>
      <c r="F62" s="907" t="n"/>
      <c r="G62" s="908" t="n"/>
    </row>
    <row r="64" ht="13.5" customHeight="1">
      <c r="B64" s="727" t="inlineStr">
        <is>
          <t>杉集成</t>
        </is>
      </c>
      <c r="E64" s="765" t="n"/>
    </row>
    <row r="65" ht="13.5" customHeight="1"/>
    <row r="66" ht="13.5" customHeight="1"/>
    <row r="67" ht="13.5" customHeight="1"/>
    <row r="69" ht="51" customHeight="1"/>
    <row r="70" ht="23.25" customHeight="1"/>
    <row r="71" ht="17.25" customHeight="1">
      <c r="A71" s="636" t="n"/>
      <c r="B71" s="899" t="inlineStr">
        <is>
          <t>ロ ッ ト 表</t>
        </is>
      </c>
      <c r="C71" s="80" t="n"/>
      <c r="D71" s="80" t="n"/>
      <c r="E71" s="80" t="n"/>
      <c r="F71" s="80" t="n"/>
      <c r="G71" s="82" t="n"/>
    </row>
    <row r="72" ht="17.25" customHeight="1">
      <c r="A72" s="636" t="n"/>
      <c r="B72" s="239" t="n"/>
      <c r="C72" s="89" t="n"/>
      <c r="D72" s="89" t="n"/>
      <c r="E72" s="89" t="n"/>
      <c r="F72" s="89" t="n"/>
      <c r="G72" s="91" t="n"/>
    </row>
    <row r="73" ht="22.5" customHeight="1">
      <c r="A73" s="637" t="n"/>
      <c r="B73" s="900">
        <f>B50</f>
        <v/>
      </c>
      <c r="C73" s="80" t="n"/>
      <c r="D73" s="80" t="n"/>
      <c r="E73" s="80" t="n"/>
      <c r="F73" s="80" t="n"/>
      <c r="G73" s="82" t="n"/>
    </row>
    <row r="74" ht="22.5" customHeight="1">
      <c r="A74" s="637" t="n"/>
      <c r="B74" s="239" t="n"/>
      <c r="C74" s="89" t="n"/>
      <c r="D74" s="89" t="n"/>
      <c r="E74" s="89" t="n"/>
      <c r="F74" s="89" t="n"/>
      <c r="G74" s="91" t="n"/>
    </row>
    <row r="75" ht="24" customHeight="1">
      <c r="A75" s="901" t="n"/>
      <c r="B75" s="902" t="inlineStr">
        <is>
          <t>物件名</t>
        </is>
      </c>
      <c r="C75" s="910">
        <f>$C$6</f>
        <v/>
      </c>
      <c r="D75" s="80" t="n"/>
      <c r="E75" s="80" t="n"/>
      <c r="F75" s="82" t="n"/>
      <c r="G75" s="904">
        <f>$G$6</f>
        <v/>
      </c>
    </row>
    <row r="76" ht="24" customHeight="1">
      <c r="A76" s="901" t="n"/>
      <c r="B76" s="213" t="n"/>
      <c r="C76" s="239" t="n"/>
      <c r="D76" s="89" t="n"/>
      <c r="E76" s="89" t="n"/>
      <c r="F76" s="91" t="n"/>
      <c r="G76" s="213" t="n"/>
    </row>
    <row r="77" ht="5.25" customHeight="1">
      <c r="A77" s="758" t="n"/>
      <c r="B77" s="743" t="n"/>
      <c r="C77" s="909" t="n"/>
      <c r="D77" s="80" t="n"/>
      <c r="E77" s="80" t="n"/>
      <c r="F77" s="80" t="n"/>
      <c r="G77" s="82" t="n"/>
    </row>
    <row r="78" ht="5.25" customHeight="1">
      <c r="A78" s="758" t="n"/>
      <c r="B78" s="641" t="n"/>
      <c r="C78" s="243" t="n"/>
      <c r="G78" s="87" t="n"/>
    </row>
    <row r="79" ht="39" customHeight="1">
      <c r="A79" s="911" t="inlineStr">
        <is>
          <t>1部</t>
        </is>
      </c>
      <c r="B79" s="641" t="inlineStr">
        <is>
          <t>部位</t>
        </is>
      </c>
      <c r="C79" s="243" t="n"/>
      <c r="G79" s="87" t="n"/>
    </row>
    <row r="80" ht="8.25" customHeight="1">
      <c r="A80" s="87" t="n"/>
      <c r="B80" s="642" t="n"/>
      <c r="C80" s="243" t="n"/>
      <c r="G80" s="87" t="n"/>
    </row>
    <row r="81" ht="8.25" customHeight="1">
      <c r="A81" s="758" t="n"/>
      <c r="B81" s="643" t="n"/>
      <c r="C81" s="239" t="n"/>
      <c r="D81" s="89" t="n"/>
      <c r="E81" s="89" t="n"/>
      <c r="F81" s="89" t="n"/>
      <c r="G81" s="91" t="n"/>
    </row>
    <row r="82" ht="39" customHeight="1">
      <c r="B82" s="645" t="n"/>
      <c r="C82" s="646" t="n"/>
      <c r="D82" s="646" t="n"/>
      <c r="E82" s="646" t="n"/>
      <c r="F82" s="646" t="n"/>
      <c r="G82" s="647" t="n"/>
    </row>
    <row r="83" ht="39" customHeight="1">
      <c r="B83" s="649" t="n"/>
      <c r="C83" s="650" t="n"/>
      <c r="D83" s="650" t="n"/>
      <c r="E83" s="650" t="n"/>
      <c r="F83" s="650" t="n"/>
      <c r="G83" s="651" t="n"/>
    </row>
    <row r="84" ht="39" customHeight="1">
      <c r="B84" s="649" t="n"/>
      <c r="C84" s="650" t="n"/>
      <c r="D84" s="650" t="n"/>
      <c r="E84" s="650" t="n"/>
      <c r="F84" s="655" t="n"/>
      <c r="G84" s="656" t="n"/>
    </row>
    <row r="85" ht="39" customHeight="1">
      <c r="A85" s="652" t="n"/>
      <c r="B85" s="653" t="n"/>
      <c r="C85" s="654" t="n"/>
      <c r="D85" s="654" t="n"/>
      <c r="E85" s="764" t="inlineStr">
        <is>
          <t>(等級5仕様物件)</t>
        </is>
      </c>
      <c r="F85" s="907" t="n"/>
      <c r="G85" s="908" t="n"/>
    </row>
    <row r="87" ht="13.5" customHeight="1">
      <c r="B87" s="727" t="inlineStr">
        <is>
          <t>杉集成</t>
        </is>
      </c>
      <c r="E87" s="765" t="n"/>
    </row>
    <row r="88" ht="13.5" customHeight="1"/>
    <row r="89" ht="13.5" customHeight="1"/>
    <row r="90" ht="13.5" customHeight="1"/>
    <row r="92" ht="51" customHeight="1"/>
    <row r="93" ht="23.25" customHeight="1"/>
    <row r="94" ht="17.25" customHeight="1">
      <c r="A94" s="636" t="n"/>
      <c r="B94" s="899" t="inlineStr">
        <is>
          <t>ロ ッ ト 表</t>
        </is>
      </c>
      <c r="C94" s="80" t="n"/>
      <c r="D94" s="80" t="n"/>
      <c r="E94" s="80" t="n"/>
      <c r="F94" s="80" t="n"/>
      <c r="G94" s="82" t="n"/>
    </row>
    <row r="95" ht="17.25" customHeight="1">
      <c r="A95" s="636" t="n"/>
      <c r="B95" s="239" t="n"/>
      <c r="C95" s="89" t="n"/>
      <c r="D95" s="89" t="n"/>
      <c r="E95" s="89" t="n"/>
      <c r="F95" s="89" t="n"/>
      <c r="G95" s="91" t="n"/>
    </row>
    <row r="96" ht="22.5" customHeight="1">
      <c r="A96" s="637" t="n"/>
      <c r="B96" s="900">
        <f>B73</f>
        <v/>
      </c>
      <c r="C96" s="80" t="n"/>
      <c r="D96" s="80" t="n"/>
      <c r="E96" s="80" t="n"/>
      <c r="F96" s="80" t="n"/>
      <c r="G96" s="82" t="n"/>
    </row>
    <row r="97" ht="22.5" customHeight="1">
      <c r="A97" s="637" t="n"/>
      <c r="B97" s="239" t="n"/>
      <c r="C97" s="89" t="n"/>
      <c r="D97" s="89" t="n"/>
      <c r="E97" s="89" t="n"/>
      <c r="F97" s="89" t="n"/>
      <c r="G97" s="91" t="n"/>
    </row>
    <row r="98" ht="24" customHeight="1">
      <c r="A98" s="901" t="n"/>
      <c r="B98" s="902" t="inlineStr">
        <is>
          <t>物件名</t>
        </is>
      </c>
      <c r="C98" s="903">
        <f>$C$6</f>
        <v/>
      </c>
      <c r="D98" s="80" t="n"/>
      <c r="E98" s="80" t="n"/>
      <c r="F98" s="80" t="n"/>
      <c r="G98" s="904">
        <f>$G$6</f>
        <v/>
      </c>
    </row>
    <row r="99" ht="24" customHeight="1">
      <c r="A99" s="901" t="n"/>
      <c r="B99" s="213" t="n"/>
      <c r="C99" s="239" t="n"/>
      <c r="D99" s="89" t="n"/>
      <c r="E99" s="89" t="n"/>
      <c r="F99" s="89" t="n"/>
      <c r="G99" s="213" t="n"/>
    </row>
    <row r="100" ht="5.25" customHeight="1">
      <c r="A100" s="758" t="n"/>
      <c r="B100" s="743" t="n"/>
      <c r="C100" s="909" t="inlineStr">
        <is>
          <t xml:space="preserve">　　 断　　熱　　材   (壁)</t>
        </is>
      </c>
      <c r="D100" s="80" t="n"/>
      <c r="E100" s="80" t="n"/>
      <c r="F100" s="80" t="n"/>
      <c r="G100" s="82" t="n"/>
    </row>
    <row r="101" ht="5.25" customHeight="1">
      <c r="A101" s="758" t="n"/>
      <c r="B101" s="641" t="n"/>
      <c r="C101" s="243" t="n"/>
      <c r="G101" s="87" t="n"/>
    </row>
    <row r="102" ht="39" customHeight="1">
      <c r="A102" s="906" t="inlineStr">
        <is>
          <t>1部</t>
        </is>
      </c>
      <c r="B102" s="641" t="inlineStr">
        <is>
          <t>部位</t>
        </is>
      </c>
      <c r="C102" s="243" t="n"/>
      <c r="G102" s="87" t="n"/>
    </row>
    <row r="103" ht="8.25" customHeight="1">
      <c r="B103" s="642" t="n"/>
      <c r="C103" s="243" t="n"/>
      <c r="G103" s="87" t="n"/>
    </row>
    <row r="104" ht="8.25" customHeight="1">
      <c r="A104" s="758" t="n"/>
      <c r="B104" s="643" t="n"/>
      <c r="C104" s="239" t="n"/>
      <c r="D104" s="89" t="n"/>
      <c r="E104" s="89" t="n"/>
      <c r="F104" s="89" t="n"/>
      <c r="G104" s="91" t="n"/>
    </row>
    <row r="105" ht="39" customHeight="1">
      <c r="B105" s="645" t="n"/>
      <c r="C105" s="646" t="n"/>
      <c r="D105" s="646" t="n"/>
      <c r="E105" s="646" t="n"/>
      <c r="F105" s="646" t="n"/>
      <c r="G105" s="647" t="n"/>
    </row>
    <row r="106" ht="39" customHeight="1">
      <c r="B106" s="649" t="n"/>
      <c r="C106" s="772" t="inlineStr">
        <is>
          <t>Ｗ1-39</t>
        </is>
      </c>
      <c r="D106" s="51" t="n"/>
      <c r="E106" s="650" t="n"/>
      <c r="F106" s="650" t="n"/>
      <c r="G106" s="651" t="n"/>
    </row>
    <row r="107" ht="39" customHeight="1">
      <c r="B107" s="649" t="n"/>
      <c r="C107" s="650" t="n"/>
      <c r="D107" s="650" t="n"/>
      <c r="E107" s="650" t="n"/>
      <c r="F107" s="655">
        <f>数量表!H2018</f>
        <v/>
      </c>
      <c r="G107" s="656" t="inlineStr">
        <is>
          <t>枚</t>
        </is>
      </c>
    </row>
    <row r="108" ht="39" customHeight="1">
      <c r="A108" s="652" t="n"/>
      <c r="B108" s="653" t="n"/>
      <c r="C108" s="654" t="n"/>
      <c r="D108" s="654" t="n"/>
      <c r="E108" s="764" t="inlineStr">
        <is>
          <t>(等級5仕様物件)</t>
        </is>
      </c>
      <c r="F108" s="907" t="n"/>
      <c r="G108" s="908" t="n"/>
    </row>
    <row r="110" ht="13.5" customHeight="1">
      <c r="B110" s="727" t="inlineStr">
        <is>
          <t>杉集成</t>
        </is>
      </c>
      <c r="E110" s="765" t="n"/>
    </row>
    <row r="111" ht="13.5" customHeight="1"/>
    <row r="112" ht="13.5" customHeight="1"/>
    <row r="113" ht="13.5" customHeight="1"/>
    <row r="115" ht="51" customHeight="1"/>
    <row r="116" ht="23.25" customHeight="1"/>
    <row r="117" ht="17.25" customHeight="1">
      <c r="A117" s="636" t="n"/>
      <c r="B117" s="899" t="inlineStr">
        <is>
          <t>ロ ッ ト 表</t>
        </is>
      </c>
      <c r="C117" s="80" t="n"/>
      <c r="D117" s="80" t="n"/>
      <c r="E117" s="80" t="n"/>
      <c r="F117" s="80" t="n"/>
      <c r="G117" s="82" t="n"/>
    </row>
    <row r="118" ht="17.25" customHeight="1">
      <c r="A118" s="636" t="n"/>
      <c r="B118" s="239" t="n"/>
      <c r="C118" s="89" t="n"/>
      <c r="D118" s="89" t="n"/>
      <c r="E118" s="89" t="n"/>
      <c r="F118" s="89" t="n"/>
      <c r="G118" s="91" t="n"/>
    </row>
    <row r="119" ht="22.5" customHeight="1">
      <c r="A119" s="637" t="n"/>
      <c r="B119" s="900">
        <f>B96</f>
        <v/>
      </c>
      <c r="C119" s="80" t="n"/>
      <c r="D119" s="80" t="n"/>
      <c r="E119" s="80" t="n"/>
      <c r="F119" s="80" t="n"/>
      <c r="G119" s="82" t="n"/>
    </row>
    <row r="120" ht="22.5" customHeight="1">
      <c r="A120" s="637" t="n"/>
      <c r="B120" s="239" t="n"/>
      <c r="C120" s="89" t="n"/>
      <c r="D120" s="89" t="n"/>
      <c r="E120" s="89" t="n"/>
      <c r="F120" s="89" t="n"/>
      <c r="G120" s="91" t="n"/>
    </row>
    <row r="121" ht="24" customHeight="1">
      <c r="A121" s="901" t="n"/>
      <c r="B121" s="902" t="inlineStr">
        <is>
          <t>物件名</t>
        </is>
      </c>
      <c r="C121" s="903">
        <f>$C$6</f>
        <v/>
      </c>
      <c r="D121" s="80" t="n"/>
      <c r="E121" s="80" t="n"/>
      <c r="F121" s="80" t="n"/>
      <c r="G121" s="904">
        <f>$G$6</f>
        <v/>
      </c>
    </row>
    <row r="122" ht="24" customHeight="1">
      <c r="A122" s="901" t="n"/>
      <c r="B122" s="213" t="n"/>
      <c r="C122" s="239" t="n"/>
      <c r="D122" s="89" t="n"/>
      <c r="E122" s="89" t="n"/>
      <c r="F122" s="89" t="n"/>
      <c r="G122" s="213" t="n"/>
    </row>
    <row r="123" ht="5.25" customHeight="1">
      <c r="A123" s="758" t="n"/>
      <c r="B123" s="743" t="n"/>
      <c r="C123" s="909" t="inlineStr">
        <is>
          <t xml:space="preserve">　　 断　　熱　　材   (NT用)</t>
        </is>
      </c>
      <c r="D123" s="80" t="n"/>
      <c r="E123" s="80" t="n"/>
      <c r="F123" s="80" t="n"/>
      <c r="G123" s="82" t="n"/>
    </row>
    <row r="124" ht="5.25" customHeight="1">
      <c r="A124" s="758" t="n"/>
      <c r="B124" s="641" t="n"/>
      <c r="C124" s="243" t="n"/>
      <c r="G124" s="87" t="n"/>
    </row>
    <row r="125" ht="39" customHeight="1">
      <c r="A125" s="906" t="inlineStr">
        <is>
          <t>1部</t>
        </is>
      </c>
      <c r="B125" s="641" t="inlineStr">
        <is>
          <t>部位</t>
        </is>
      </c>
      <c r="C125" s="243" t="n"/>
      <c r="G125" s="87" t="n"/>
    </row>
    <row r="126" ht="8.25" customHeight="1">
      <c r="B126" s="642" t="n"/>
      <c r="C126" s="243" t="n"/>
      <c r="G126" s="87" t="n"/>
    </row>
    <row r="127" ht="8.25" customHeight="1">
      <c r="A127" s="758" t="n"/>
      <c r="B127" s="643" t="n"/>
      <c r="C127" s="239" t="n"/>
      <c r="D127" s="89" t="n"/>
      <c r="E127" s="89" t="n"/>
      <c r="F127" s="89" t="n"/>
      <c r="G127" s="91" t="n"/>
    </row>
    <row r="128" ht="39" customHeight="1">
      <c r="B128" s="645" t="n"/>
      <c r="C128" s="646" t="n"/>
      <c r="D128" s="646" t="n"/>
      <c r="E128" s="646" t="n"/>
      <c r="F128" s="646" t="n"/>
      <c r="G128" s="647" t="n"/>
    </row>
    <row r="129" ht="39" customHeight="1">
      <c r="B129" s="649" t="n"/>
      <c r="C129" s="655" t="inlineStr">
        <is>
          <t>45×333×1274</t>
        </is>
      </c>
      <c r="D129" s="655" t="n"/>
      <c r="E129" s="655" t="n"/>
      <c r="F129" s="655" t="n"/>
      <c r="G129" s="651" t="n"/>
    </row>
    <row r="130" ht="39" customHeight="1">
      <c r="B130" s="649" t="n"/>
      <c r="C130" s="650" t="n"/>
      <c r="D130" s="650" t="n"/>
      <c r="E130" s="650" t="n"/>
      <c r="F130" s="655">
        <f>SUM(数量表!H2020)</f>
        <v/>
      </c>
      <c r="G130" s="656" t="inlineStr">
        <is>
          <t>枚</t>
        </is>
      </c>
    </row>
    <row r="131" ht="39" customHeight="1">
      <c r="A131" s="652" t="n"/>
      <c r="B131" s="653" t="n"/>
      <c r="C131" s="654" t="n"/>
      <c r="D131" s="654" t="n"/>
      <c r="E131" s="764" t="inlineStr">
        <is>
          <t>(等級5仕様物件)</t>
        </is>
      </c>
      <c r="F131" s="907" t="n"/>
      <c r="G131" s="908" t="n"/>
    </row>
    <row r="133" ht="13.5" customHeight="1">
      <c r="B133" s="727" t="inlineStr">
        <is>
          <t>杉集成</t>
        </is>
      </c>
      <c r="E133" s="765" t="n"/>
    </row>
    <row r="134" ht="13.5" customHeight="1"/>
    <row r="135" ht="13.5" customHeight="1"/>
    <row r="136" ht="13.5" customHeight="1"/>
    <row r="138" ht="51" customHeight="1"/>
    <row r="139" ht="23.25" customHeight="1"/>
    <row r="140" ht="17.25" customHeight="1">
      <c r="A140" s="636" t="n"/>
      <c r="B140" s="899" t="inlineStr">
        <is>
          <t>ロ ッ ト 表</t>
        </is>
      </c>
      <c r="C140" s="80" t="n"/>
      <c r="D140" s="80" t="n"/>
      <c r="E140" s="80" t="n"/>
      <c r="F140" s="80" t="n"/>
      <c r="G140" s="82" t="n"/>
    </row>
    <row r="141" ht="17.25" customHeight="1">
      <c r="A141" s="636" t="n"/>
      <c r="B141" s="239" t="n"/>
      <c r="C141" s="89" t="n"/>
      <c r="D141" s="89" t="n"/>
      <c r="E141" s="89" t="n"/>
      <c r="F141" s="89" t="n"/>
      <c r="G141" s="91" t="n"/>
    </row>
    <row r="142" ht="22.5" customHeight="1">
      <c r="A142" s="637" t="n"/>
      <c r="B142" s="900">
        <f>B119</f>
        <v/>
      </c>
      <c r="C142" s="80" t="n"/>
      <c r="D142" s="80" t="n"/>
      <c r="E142" s="80" t="n"/>
      <c r="F142" s="80" t="n"/>
      <c r="G142" s="82" t="n"/>
    </row>
    <row r="143" ht="22.5" customHeight="1">
      <c r="A143" s="637" t="n"/>
      <c r="B143" s="239" t="n"/>
      <c r="C143" s="89" t="n"/>
      <c r="D143" s="89" t="n"/>
      <c r="E143" s="89" t="n"/>
      <c r="F143" s="89" t="n"/>
      <c r="G143" s="91" t="n"/>
    </row>
    <row r="144" ht="24" customHeight="1">
      <c r="A144" s="901" t="n"/>
      <c r="B144" s="902" t="inlineStr">
        <is>
          <t>物件名</t>
        </is>
      </c>
      <c r="C144" s="903">
        <f>$C$6</f>
        <v/>
      </c>
      <c r="D144" s="80" t="n"/>
      <c r="E144" s="80" t="n"/>
      <c r="F144" s="80" t="n"/>
      <c r="G144" s="904">
        <f>$G$6</f>
        <v/>
      </c>
    </row>
    <row r="145" ht="24" customHeight="1">
      <c r="A145" s="901" t="n"/>
      <c r="B145" s="213" t="n"/>
      <c r="C145" s="239" t="n"/>
      <c r="D145" s="89" t="n"/>
      <c r="E145" s="89" t="n"/>
      <c r="F145" s="89" t="n"/>
      <c r="G145" s="213" t="n"/>
    </row>
    <row r="146" ht="5.25" customHeight="1">
      <c r="A146" s="758" t="n"/>
      <c r="B146" s="743" t="n"/>
      <c r="C146" s="909" t="inlineStr">
        <is>
          <t xml:space="preserve">　　 断　　熱　　材   (NT用)</t>
        </is>
      </c>
      <c r="D146" s="80" t="n"/>
      <c r="E146" s="80" t="n"/>
      <c r="F146" s="80" t="n"/>
      <c r="G146" s="82" t="n"/>
    </row>
    <row r="147" ht="5.25" customHeight="1">
      <c r="A147" s="758" t="n"/>
      <c r="B147" s="641" t="n"/>
      <c r="C147" s="243" t="n"/>
      <c r="G147" s="87" t="n"/>
    </row>
    <row r="148" ht="39" customHeight="1">
      <c r="A148" s="906" t="inlineStr">
        <is>
          <t>1部</t>
        </is>
      </c>
      <c r="B148" s="641" t="inlineStr">
        <is>
          <t>部位</t>
        </is>
      </c>
      <c r="C148" s="243" t="n"/>
      <c r="G148" s="87" t="n"/>
    </row>
    <row r="149" ht="8.25" customHeight="1">
      <c r="B149" s="642" t="n"/>
      <c r="C149" s="243" t="n"/>
      <c r="G149" s="87" t="n"/>
    </row>
    <row r="150" ht="8.25" customHeight="1">
      <c r="A150" s="758" t="n"/>
      <c r="B150" s="643" t="n"/>
      <c r="C150" s="239" t="n"/>
      <c r="D150" s="89" t="n"/>
      <c r="E150" s="89" t="n"/>
      <c r="F150" s="89" t="n"/>
      <c r="G150" s="91" t="n"/>
    </row>
    <row r="151" ht="39" customHeight="1">
      <c r="B151" s="645" t="n"/>
      <c r="C151" s="646" t="n"/>
      <c r="D151" s="646" t="n"/>
      <c r="E151" s="646" t="n"/>
      <c r="F151" s="646" t="n"/>
      <c r="G151" s="647" t="n"/>
    </row>
    <row r="152" ht="39" customHeight="1">
      <c r="B152" s="649" t="n"/>
      <c r="C152" s="655" t="inlineStr">
        <is>
          <t>45×333×1208</t>
        </is>
      </c>
      <c r="D152" s="655" t="n"/>
      <c r="E152" s="655" t="n"/>
      <c r="F152" s="655" t="n"/>
      <c r="G152" s="651" t="n"/>
    </row>
    <row r="153" ht="39" customHeight="1">
      <c r="B153" s="649" t="n"/>
      <c r="C153" s="650" t="n"/>
      <c r="D153" s="650" t="n"/>
      <c r="E153" s="650" t="n"/>
      <c r="F153" s="655">
        <f>SUM(数量表!H2021)</f>
        <v/>
      </c>
      <c r="G153" s="656" t="inlineStr">
        <is>
          <t>枚</t>
        </is>
      </c>
    </row>
    <row r="154" ht="39" customHeight="1">
      <c r="A154" s="652" t="n"/>
      <c r="B154" s="653" t="n"/>
      <c r="C154" s="654" t="n"/>
      <c r="D154" s="654" t="n"/>
      <c r="E154" s="764" t="inlineStr">
        <is>
          <t>(等級5仕様物件)</t>
        </is>
      </c>
      <c r="F154" s="907" t="n"/>
      <c r="G154" s="908" t="n"/>
    </row>
    <row r="156" ht="13.5" customHeight="1">
      <c r="B156" s="727" t="inlineStr">
        <is>
          <t>杉集成</t>
        </is>
      </c>
      <c r="E156" s="765" t="n"/>
    </row>
    <row r="157" ht="13.5" customHeight="1"/>
    <row r="158" ht="13.5" customHeight="1"/>
    <row r="159" ht="13.5" customHeight="1"/>
    <row r="161" ht="51" customHeight="1"/>
    <row r="162" ht="23.25" customHeight="1"/>
    <row r="163" ht="17.25" customHeight="1">
      <c r="A163" s="636" t="n"/>
      <c r="B163" s="899" t="inlineStr">
        <is>
          <t>ロ ッ ト 表</t>
        </is>
      </c>
      <c r="C163" s="80" t="n"/>
      <c r="D163" s="80" t="n"/>
      <c r="E163" s="80" t="n"/>
      <c r="F163" s="80" t="n"/>
      <c r="G163" s="82" t="n"/>
    </row>
    <row r="164" ht="17.25" customHeight="1">
      <c r="A164" s="636" t="n"/>
      <c r="B164" s="239" t="n"/>
      <c r="C164" s="89" t="n"/>
      <c r="D164" s="89" t="n"/>
      <c r="E164" s="89" t="n"/>
      <c r="F164" s="89" t="n"/>
      <c r="G164" s="91" t="n"/>
    </row>
    <row r="165" ht="22.5" customHeight="1">
      <c r="A165" s="637" t="n"/>
      <c r="B165" s="900">
        <f>B142</f>
        <v/>
      </c>
      <c r="C165" s="80" t="n"/>
      <c r="D165" s="80" t="n"/>
      <c r="E165" s="80" t="n"/>
      <c r="F165" s="80" t="n"/>
      <c r="G165" s="82" t="n"/>
    </row>
    <row r="166" ht="22.5" customHeight="1">
      <c r="A166" s="637" t="n"/>
      <c r="B166" s="239" t="n"/>
      <c r="C166" s="89" t="n"/>
      <c r="D166" s="89" t="n"/>
      <c r="E166" s="89" t="n"/>
      <c r="F166" s="89" t="n"/>
      <c r="G166" s="91" t="n"/>
    </row>
    <row r="167" ht="24" customHeight="1">
      <c r="A167" s="901" t="n"/>
      <c r="B167" s="902" t="inlineStr">
        <is>
          <t>物件名</t>
        </is>
      </c>
      <c r="C167" s="903">
        <f>$C$6</f>
        <v/>
      </c>
      <c r="D167" s="80" t="n"/>
      <c r="E167" s="80" t="n"/>
      <c r="F167" s="80" t="n"/>
      <c r="G167" s="904">
        <f>$G$6</f>
        <v/>
      </c>
    </row>
    <row r="168" ht="24" customHeight="1">
      <c r="A168" s="901" t="n"/>
      <c r="B168" s="213" t="n"/>
      <c r="C168" s="239" t="n"/>
      <c r="D168" s="89" t="n"/>
      <c r="E168" s="89" t="n"/>
      <c r="F168" s="89" t="n"/>
      <c r="G168" s="213" t="n"/>
    </row>
    <row r="169" ht="5.25" customHeight="1">
      <c r="A169" s="758" t="n"/>
      <c r="B169" s="743" t="n"/>
      <c r="C169" s="905" t="inlineStr">
        <is>
          <t>枠　　　　材</t>
        </is>
      </c>
      <c r="D169" s="80" t="n"/>
      <c r="E169" s="80" t="n"/>
      <c r="F169" s="80" t="n"/>
      <c r="G169" s="82" t="n"/>
    </row>
    <row r="170" ht="5.25" customHeight="1">
      <c r="A170" s="758" t="n"/>
      <c r="B170" s="641" t="n"/>
      <c r="C170" s="243" t="n"/>
      <c r="G170" s="87" t="n"/>
    </row>
    <row r="171" ht="39" customHeight="1">
      <c r="A171" s="906" t="inlineStr">
        <is>
          <t>1部</t>
        </is>
      </c>
      <c r="B171" s="641" t="inlineStr">
        <is>
          <t>部位</t>
        </is>
      </c>
      <c r="C171" s="243" t="n"/>
      <c r="G171" s="87" t="n"/>
    </row>
    <row r="172" ht="8.25" customHeight="1">
      <c r="B172" s="642" t="n"/>
      <c r="C172" s="243" t="n"/>
      <c r="G172" s="87" t="n"/>
    </row>
    <row r="173" ht="8.25" customHeight="1">
      <c r="A173" s="758" t="n"/>
      <c r="B173" s="643" t="n"/>
      <c r="C173" s="239" t="n"/>
      <c r="D173" s="89" t="n"/>
      <c r="E173" s="89" t="n"/>
      <c r="F173" s="89" t="n"/>
      <c r="G173" s="91" t="n"/>
    </row>
    <row r="174" ht="39" customHeight="1">
      <c r="B174" s="645" t="n"/>
      <c r="C174" s="646" t="n"/>
      <c r="D174" s="646" t="n"/>
      <c r="E174" s="646" t="n"/>
      <c r="F174" s="646" t="n"/>
      <c r="G174" s="647" t="n"/>
    </row>
    <row r="175" ht="39" customHeight="1">
      <c r="B175" s="649" t="n"/>
      <c r="C175" s="773" t="inlineStr">
        <is>
          <t>27×105×2985</t>
        </is>
      </c>
      <c r="D175" s="51" t="n"/>
      <c r="E175" s="51" t="n"/>
      <c r="F175" s="650" t="n"/>
      <c r="G175" s="651" t="n"/>
    </row>
    <row r="176" ht="39" customHeight="1">
      <c r="B176" s="649" t="n"/>
      <c r="C176" s="650" t="n"/>
      <c r="D176" s="650" t="n"/>
      <c r="E176" s="650" t="n"/>
      <c r="F176" s="655">
        <f>SUM(数量表!B2019)</f>
        <v/>
      </c>
      <c r="G176" s="656" t="inlineStr">
        <is>
          <t>本</t>
        </is>
      </c>
    </row>
    <row r="177" ht="39" customHeight="1">
      <c r="A177" s="652" t="n"/>
      <c r="B177" s="653" t="n"/>
      <c r="C177" s="654" t="n"/>
      <c r="D177" s="654" t="n"/>
      <c r="E177" s="764" t="inlineStr">
        <is>
          <t>(等級5仕様物件)</t>
        </is>
      </c>
      <c r="F177" s="907" t="n"/>
      <c r="G177" s="908" t="n"/>
    </row>
    <row r="179" ht="13.5" customHeight="1">
      <c r="B179" s="727" t="inlineStr">
        <is>
          <t>杉集成</t>
        </is>
      </c>
      <c r="E179" s="765" t="n"/>
    </row>
    <row r="180" ht="13.5" customHeight="1"/>
    <row r="181" ht="13.5" customHeight="1"/>
    <row r="182" ht="13.5" customHeight="1"/>
    <row r="184" ht="51" customHeight="1"/>
    <row r="185" ht="23.25" customHeight="1"/>
    <row r="186" ht="17.25" customHeight="1">
      <c r="A186" s="636" t="n"/>
      <c r="B186" s="899" t="inlineStr">
        <is>
          <t>ロ ッ ト 表</t>
        </is>
      </c>
      <c r="C186" s="80" t="n"/>
      <c r="D186" s="80" t="n"/>
      <c r="E186" s="80" t="n"/>
      <c r="F186" s="80" t="n"/>
      <c r="G186" s="82" t="n"/>
    </row>
    <row r="187" ht="17.25" customHeight="1">
      <c r="A187" s="636" t="n"/>
      <c r="B187" s="239" t="n"/>
      <c r="C187" s="89" t="n"/>
      <c r="D187" s="89" t="n"/>
      <c r="E187" s="89" t="n"/>
      <c r="F187" s="89" t="n"/>
      <c r="G187" s="91" t="n"/>
    </row>
    <row r="188" ht="22.5" customHeight="1">
      <c r="A188" s="637" t="n"/>
      <c r="B188" s="900">
        <f>B165</f>
        <v/>
      </c>
      <c r="C188" s="80" t="n"/>
      <c r="D188" s="80" t="n"/>
      <c r="E188" s="80" t="n"/>
      <c r="F188" s="80" t="n"/>
      <c r="G188" s="82" t="n"/>
    </row>
    <row r="189" ht="22.5" customHeight="1">
      <c r="A189" s="637" t="n"/>
      <c r="B189" s="239" t="n"/>
      <c r="C189" s="89" t="n"/>
      <c r="D189" s="89" t="n"/>
      <c r="E189" s="89" t="n"/>
      <c r="F189" s="89" t="n"/>
      <c r="G189" s="91" t="n"/>
    </row>
    <row r="190" ht="24" customHeight="1">
      <c r="A190" s="901" t="n"/>
      <c r="B190" s="902" t="inlineStr">
        <is>
          <t>物件名</t>
        </is>
      </c>
      <c r="C190" s="903">
        <f>$C$6</f>
        <v/>
      </c>
      <c r="D190" s="80" t="n"/>
      <c r="E190" s="80" t="n"/>
      <c r="F190" s="80" t="n"/>
      <c r="G190" s="904">
        <f>$G$6</f>
        <v/>
      </c>
    </row>
    <row r="191" ht="24" customHeight="1">
      <c r="A191" s="901" t="n"/>
      <c r="B191" s="213" t="n"/>
      <c r="C191" s="239" t="n"/>
      <c r="D191" s="89" t="n"/>
      <c r="E191" s="89" t="n"/>
      <c r="F191" s="89" t="n"/>
      <c r="G191" s="213" t="n"/>
    </row>
    <row r="192" ht="5.25" customHeight="1">
      <c r="A192" s="758" t="n"/>
      <c r="B192" s="743" t="n"/>
      <c r="C192" s="905" t="inlineStr">
        <is>
          <t>カット合板(針葉樹)</t>
        </is>
      </c>
      <c r="D192" s="80" t="n"/>
      <c r="E192" s="80" t="n"/>
      <c r="F192" s="80" t="n"/>
      <c r="G192" s="82" t="n"/>
    </row>
    <row r="193" ht="5.25" customHeight="1">
      <c r="A193" s="758" t="n"/>
      <c r="B193" s="641" t="n"/>
      <c r="C193" s="243" t="n"/>
      <c r="G193" s="87" t="n"/>
    </row>
    <row r="194" ht="39" customHeight="1">
      <c r="A194" s="906" t="inlineStr">
        <is>
          <t>1部</t>
        </is>
      </c>
      <c r="B194" s="641" t="inlineStr">
        <is>
          <t>部位</t>
        </is>
      </c>
      <c r="C194" s="243" t="n"/>
      <c r="G194" s="87" t="n"/>
    </row>
    <row r="195" ht="8.25" customHeight="1">
      <c r="B195" s="642" t="n"/>
      <c r="C195" s="243" t="n"/>
      <c r="G195" s="87" t="n"/>
    </row>
    <row r="196" ht="8.25" customHeight="1">
      <c r="A196" s="758" t="n"/>
      <c r="B196" s="643" t="n"/>
      <c r="C196" s="239" t="n"/>
      <c r="D196" s="89" t="n"/>
      <c r="E196" s="89" t="n"/>
      <c r="F196" s="89" t="n"/>
      <c r="G196" s="91" t="n"/>
    </row>
    <row r="197" ht="39" customHeight="1">
      <c r="B197" s="645" t="n"/>
      <c r="C197" s="646" t="n"/>
      <c r="D197" s="646" t="n"/>
      <c r="E197" s="646" t="n"/>
      <c r="F197" s="646" t="n"/>
      <c r="G197" s="647" t="n"/>
    </row>
    <row r="198" ht="39" customHeight="1">
      <c r="B198" s="649" t="n"/>
      <c r="C198" s="655">
        <f>梁欠表3F!Q65</f>
        <v/>
      </c>
      <c r="D198" s="655" t="n"/>
      <c r="E198" s="655" t="n"/>
      <c r="F198" s="655">
        <f>SUM(梁欠表3F!T65)</f>
        <v/>
      </c>
      <c r="G198" s="656" t="inlineStr">
        <is>
          <t>枚</t>
        </is>
      </c>
    </row>
    <row r="199" ht="39" customHeight="1">
      <c r="B199" s="649" t="n"/>
      <c r="C199" s="655" t="n"/>
      <c r="D199" s="650" t="n"/>
      <c r="E199" s="650" t="n"/>
      <c r="F199" s="655" t="n"/>
      <c r="G199" s="656" t="n"/>
    </row>
    <row r="200" ht="39" customHeight="1">
      <c r="A200" s="652" t="n"/>
      <c r="B200" s="653" t="n"/>
      <c r="C200" s="654" t="n"/>
      <c r="D200" s="654" t="n"/>
      <c r="E200" s="764" t="inlineStr">
        <is>
          <t>(等級5仕様物件)</t>
        </is>
      </c>
      <c r="F200" s="907" t="n"/>
      <c r="G200" s="908" t="n"/>
    </row>
    <row r="202" ht="13.5" customHeight="1">
      <c r="B202" s="727" t="inlineStr">
        <is>
          <t>杉集成</t>
        </is>
      </c>
      <c r="E202" s="765" t="n"/>
    </row>
    <row r="203" ht="13.5" customHeight="1"/>
    <row r="204" ht="13.5" customHeight="1"/>
    <row r="205" ht="13.5" customHeight="1"/>
    <row r="207" ht="50.25" customHeight="1"/>
    <row r="208" ht="23.25" customHeight="1"/>
    <row r="209" ht="17.25" customHeight="1">
      <c r="A209" s="636" t="n"/>
      <c r="B209" s="899" t="inlineStr">
        <is>
          <t>ロ ッ ト 表</t>
        </is>
      </c>
      <c r="C209" s="80" t="n"/>
      <c r="D209" s="80" t="n"/>
      <c r="E209" s="80" t="n"/>
      <c r="F209" s="80" t="n"/>
      <c r="G209" s="82" t="n"/>
    </row>
    <row r="210" ht="17.25" customHeight="1">
      <c r="A210" s="636" t="n"/>
      <c r="B210" s="239" t="n"/>
      <c r="C210" s="89" t="n"/>
      <c r="D210" s="89" t="n"/>
      <c r="E210" s="89" t="n"/>
      <c r="F210" s="89" t="n"/>
      <c r="G210" s="91" t="n"/>
    </row>
    <row r="211" ht="22.5" customHeight="1">
      <c r="A211" s="637" t="n"/>
      <c r="B211" s="900">
        <f>B188</f>
        <v/>
      </c>
      <c r="C211" s="80" t="n"/>
      <c r="D211" s="80" t="n"/>
      <c r="E211" s="80" t="n"/>
      <c r="F211" s="80" t="n"/>
      <c r="G211" s="82" t="n"/>
    </row>
    <row r="212" ht="22.5" customHeight="1">
      <c r="A212" s="637" t="n"/>
      <c r="B212" s="239" t="n"/>
      <c r="C212" s="89" t="n"/>
      <c r="D212" s="89" t="n"/>
      <c r="E212" s="89" t="n"/>
      <c r="F212" s="89" t="n"/>
      <c r="G212" s="91" t="n"/>
    </row>
    <row r="213" ht="24" customHeight="1">
      <c r="A213" s="901" t="n"/>
      <c r="B213" s="902" t="inlineStr">
        <is>
          <t>物件名</t>
        </is>
      </c>
      <c r="C213" s="903">
        <f>$C$6</f>
        <v/>
      </c>
      <c r="D213" s="80" t="n"/>
      <c r="E213" s="80" t="n"/>
      <c r="F213" s="80" t="n"/>
      <c r="G213" s="904">
        <f>$G$6</f>
        <v/>
      </c>
    </row>
    <row r="214" ht="24" customHeight="1">
      <c r="A214" s="901" t="n"/>
      <c r="B214" s="213" t="n"/>
      <c r="C214" s="239" t="n"/>
      <c r="D214" s="89" t="n"/>
      <c r="E214" s="89" t="n"/>
      <c r="F214" s="89" t="n"/>
      <c r="G214" s="213" t="n"/>
    </row>
    <row r="215" ht="5.25" customHeight="1">
      <c r="A215" s="758" t="n"/>
      <c r="B215" s="743" t="n"/>
      <c r="C215" s="905" t="inlineStr">
        <is>
          <t>カット合板(ラワン)</t>
        </is>
      </c>
      <c r="D215" s="80" t="n"/>
      <c r="E215" s="80" t="n"/>
      <c r="F215" s="80" t="n"/>
      <c r="G215" s="82" t="n"/>
    </row>
    <row r="216" ht="5.25" customHeight="1">
      <c r="A216" s="758" t="n"/>
      <c r="B216" s="641" t="n"/>
      <c r="C216" s="243" t="n"/>
      <c r="G216" s="87" t="n"/>
    </row>
    <row r="217" ht="39" customHeight="1">
      <c r="A217" s="906" t="inlineStr">
        <is>
          <t>1部</t>
        </is>
      </c>
      <c r="B217" s="641" t="inlineStr">
        <is>
          <t>部位</t>
        </is>
      </c>
      <c r="C217" s="243" t="n"/>
      <c r="G217" s="87" t="n"/>
    </row>
    <row r="218" ht="8.25" customHeight="1">
      <c r="B218" s="642" t="n"/>
      <c r="C218" s="243" t="n"/>
      <c r="G218" s="87" t="n"/>
    </row>
    <row r="219" ht="8.25" customHeight="1">
      <c r="A219" s="758" t="n"/>
      <c r="B219" s="643" t="n"/>
      <c r="C219" s="239" t="n"/>
      <c r="D219" s="89" t="n"/>
      <c r="E219" s="89" t="n"/>
      <c r="F219" s="89" t="n"/>
      <c r="G219" s="91" t="n"/>
    </row>
    <row r="220" ht="39" customHeight="1">
      <c r="B220" s="645" t="n"/>
      <c r="C220" s="646" t="n"/>
      <c r="D220" s="646" t="n"/>
      <c r="E220" s="646" t="n"/>
      <c r="F220" s="646" t="n"/>
      <c r="G220" s="647" t="n"/>
    </row>
    <row r="221" ht="39" customHeight="1">
      <c r="B221" s="649" t="n"/>
      <c r="C221" s="655">
        <f>梁欠表3F!Q66</f>
        <v/>
      </c>
      <c r="D221" s="655" t="n"/>
      <c r="E221" s="655" t="n"/>
      <c r="F221" s="655">
        <f>梁欠表3F!T66</f>
        <v/>
      </c>
      <c r="G221" s="656" t="inlineStr">
        <is>
          <t>枚</t>
        </is>
      </c>
    </row>
    <row r="222" ht="39" customHeight="1">
      <c r="B222" s="649" t="n"/>
      <c r="C222" s="657">
        <f>梁欠表3F!Q93</f>
        <v/>
      </c>
      <c r="D222" s="658" t="n"/>
      <c r="E222" s="658" t="n"/>
      <c r="F222" s="657">
        <f>梁欠表3F!T93</f>
        <v/>
      </c>
      <c r="G222" s="659">
        <f>梁欠表3F!U93</f>
        <v/>
      </c>
    </row>
    <row r="223" ht="39" customHeight="1">
      <c r="A223" s="652" t="n"/>
      <c r="B223" s="653" t="n"/>
      <c r="C223" s="654" t="n"/>
      <c r="D223" s="654" t="n"/>
      <c r="E223" s="764" t="inlineStr">
        <is>
          <t>(等級5仕様物件)</t>
        </is>
      </c>
      <c r="F223" s="907" t="n"/>
      <c r="G223" s="908" t="n"/>
    </row>
    <row r="225" ht="13.5" customHeight="1">
      <c r="B225" s="727" t="inlineStr">
        <is>
          <t>杉集成</t>
        </is>
      </c>
      <c r="E225" s="765" t="n"/>
    </row>
    <row r="226" ht="13.5" customHeight="1"/>
    <row r="227" ht="13.5" customHeight="1"/>
    <row r="228" ht="13.5" customHeight="1"/>
    <row r="230" ht="23.25" customHeight="1"/>
    <row r="231" ht="17.25" customHeight="1">
      <c r="A231" s="636" t="n"/>
      <c r="B231" s="899" t="inlineStr">
        <is>
          <t>ロ ッ ト 表</t>
        </is>
      </c>
      <c r="C231" s="80" t="n"/>
      <c r="D231" s="80" t="n"/>
      <c r="E231" s="80" t="n"/>
      <c r="F231" s="80" t="n"/>
      <c r="G231" s="82" t="n"/>
    </row>
    <row r="232" ht="17.25" customHeight="1">
      <c r="A232" s="636" t="n"/>
      <c r="B232" s="239" t="n"/>
      <c r="C232" s="89" t="n"/>
      <c r="D232" s="89" t="n"/>
      <c r="E232" s="89" t="n"/>
      <c r="F232" s="89" t="n"/>
      <c r="G232" s="91" t="n"/>
    </row>
    <row r="233" ht="22.5" customHeight="1">
      <c r="A233" s="637" t="n"/>
      <c r="B233" s="900">
        <f>B211</f>
        <v/>
      </c>
      <c r="C233" s="80" t="n"/>
      <c r="D233" s="80" t="n"/>
      <c r="E233" s="80" t="n"/>
      <c r="F233" s="80" t="n"/>
      <c r="G233" s="82" t="n"/>
    </row>
    <row r="234" ht="22.5" customHeight="1">
      <c r="A234" s="637" t="n"/>
      <c r="B234" s="239" t="n"/>
      <c r="C234" s="89" t="n"/>
      <c r="D234" s="89" t="n"/>
      <c r="E234" s="89" t="n"/>
      <c r="F234" s="89" t="n"/>
      <c r="G234" s="91" t="n"/>
    </row>
    <row r="235" ht="24" customHeight="1">
      <c r="A235" s="901" t="n"/>
      <c r="B235" s="902" t="inlineStr">
        <is>
          <t>物件名</t>
        </is>
      </c>
      <c r="C235" s="903">
        <f>$C$6</f>
        <v/>
      </c>
      <c r="D235" s="80" t="n"/>
      <c r="E235" s="80" t="n"/>
      <c r="F235" s="80" t="n"/>
      <c r="G235" s="904">
        <f>$G$6</f>
        <v/>
      </c>
    </row>
    <row r="236" ht="24" customHeight="1">
      <c r="A236" s="901" t="n"/>
      <c r="B236" s="213" t="n"/>
      <c r="C236" s="239" t="n"/>
      <c r="D236" s="89" t="n"/>
      <c r="E236" s="89" t="n"/>
      <c r="F236" s="89" t="n"/>
      <c r="G236" s="213" t="n"/>
    </row>
    <row r="237" ht="5.25" customHeight="1">
      <c r="A237" s="758" t="n"/>
      <c r="B237" s="743" t="n"/>
      <c r="C237" s="905" t="inlineStr">
        <is>
          <t>照明下地用合板(針葉樹)</t>
        </is>
      </c>
      <c r="D237" s="80" t="n"/>
      <c r="E237" s="80" t="n"/>
      <c r="F237" s="80" t="n"/>
      <c r="G237" s="82" t="n"/>
    </row>
    <row r="238" ht="5.25" customHeight="1">
      <c r="A238" s="758" t="n"/>
      <c r="B238" s="641" t="n"/>
      <c r="C238" s="243" t="n"/>
      <c r="G238" s="87" t="n"/>
    </row>
    <row r="239" ht="39" customHeight="1">
      <c r="A239" s="906" t="inlineStr">
        <is>
          <t>1部</t>
        </is>
      </c>
      <c r="B239" s="641" t="inlineStr">
        <is>
          <t>部位</t>
        </is>
      </c>
      <c r="C239" s="243" t="n"/>
      <c r="G239" s="87" t="n"/>
    </row>
    <row r="240" ht="8.25" customHeight="1">
      <c r="B240" s="642" t="n"/>
      <c r="C240" s="243" t="n"/>
      <c r="G240" s="87" t="n"/>
    </row>
    <row r="241" ht="8.25" customHeight="1">
      <c r="A241" s="758" t="n"/>
      <c r="B241" s="643" t="n"/>
      <c r="C241" s="239" t="n"/>
      <c r="D241" s="89" t="n"/>
      <c r="E241" s="89" t="n"/>
      <c r="F241" s="89" t="n"/>
      <c r="G241" s="91" t="n"/>
    </row>
    <row r="242" ht="39" customHeight="1">
      <c r="B242" s="645" t="n"/>
      <c r="C242" s="646" t="n"/>
      <c r="D242" s="646" t="n"/>
      <c r="E242" s="646" t="n"/>
      <c r="F242" s="646" t="n"/>
      <c r="G242" s="647" t="n"/>
    </row>
    <row r="243" ht="39" customHeight="1">
      <c r="B243" s="649" t="n"/>
      <c r="C243" s="655" t="inlineStr">
        <is>
          <t>12*105*250</t>
        </is>
      </c>
      <c r="D243" s="655" t="n"/>
      <c r="E243" s="655" t="n"/>
      <c r="F243" s="655" t="n">
        <v>13</v>
      </c>
      <c r="G243" s="656" t="inlineStr">
        <is>
          <t>枚</t>
        </is>
      </c>
    </row>
    <row r="244" ht="39" customHeight="1">
      <c r="B244" s="649" t="n"/>
      <c r="C244" s="657" t="n"/>
      <c r="D244" s="658" t="n"/>
      <c r="E244" s="658" t="n"/>
      <c r="F244" s="657" t="n"/>
      <c r="G244" s="659" t="n"/>
    </row>
    <row r="245" ht="39" customHeight="1">
      <c r="A245" s="652" t="n"/>
      <c r="B245" s="653" t="n"/>
      <c r="C245" s="654" t="n"/>
      <c r="D245" s="654" t="n"/>
      <c r="E245" s="764" t="inlineStr">
        <is>
          <t>(等級5仕様物件)</t>
        </is>
      </c>
      <c r="F245" s="907" t="n"/>
      <c r="G245" s="908" t="n"/>
    </row>
    <row r="247" ht="13.5" customHeight="1">
      <c r="B247" s="727" t="inlineStr">
        <is>
          <t>杉集成</t>
        </is>
      </c>
      <c r="E247" s="765" t="n"/>
    </row>
    <row r="248" ht="13.5" customHeight="1"/>
    <row r="249" ht="13.5" customHeight="1"/>
    <row r="250" ht="13.5" customHeight="1"/>
    <row r="252" ht="23.25" customHeight="1"/>
    <row r="253" ht="17.25" customHeight="1">
      <c r="A253" s="636" t="n"/>
      <c r="B253" s="899" t="inlineStr">
        <is>
          <t>ロ ッ ト 表</t>
        </is>
      </c>
      <c r="C253" s="80" t="n"/>
      <c r="D253" s="80" t="n"/>
      <c r="E253" s="80" t="n"/>
      <c r="F253" s="80" t="n"/>
      <c r="G253" s="82" t="n"/>
    </row>
    <row r="254" ht="17.25" customHeight="1">
      <c r="A254" s="636" t="n"/>
      <c r="B254" s="239" t="n"/>
      <c r="C254" s="89" t="n"/>
      <c r="D254" s="89" t="n"/>
      <c r="E254" s="89" t="n"/>
      <c r="F254" s="89" t="n"/>
      <c r="G254" s="91" t="n"/>
    </row>
    <row r="255" ht="22.5" customHeight="1">
      <c r="A255" s="637" t="n"/>
      <c r="B255" s="900">
        <f>B233</f>
        <v/>
      </c>
      <c r="C255" s="80" t="n"/>
      <c r="D255" s="80" t="n"/>
      <c r="E255" s="80" t="n"/>
      <c r="F255" s="80" t="n"/>
      <c r="G255" s="82" t="n"/>
    </row>
    <row r="256" ht="22.5" customHeight="1">
      <c r="A256" s="637" t="n"/>
      <c r="B256" s="239" t="n"/>
      <c r="C256" s="89" t="n"/>
      <c r="D256" s="89" t="n"/>
      <c r="E256" s="89" t="n"/>
      <c r="F256" s="89" t="n"/>
      <c r="G256" s="91" t="n"/>
    </row>
    <row r="257" ht="24" customHeight="1">
      <c r="A257" s="901" t="n"/>
      <c r="B257" s="902" t="inlineStr">
        <is>
          <t>物件名</t>
        </is>
      </c>
      <c r="C257" s="903">
        <f>$C$6</f>
        <v/>
      </c>
      <c r="D257" s="80" t="n"/>
      <c r="E257" s="80" t="n"/>
      <c r="F257" s="80" t="n"/>
      <c r="G257" s="904">
        <f>$G$6</f>
        <v/>
      </c>
    </row>
    <row r="258" ht="24" customHeight="1">
      <c r="A258" s="901" t="n"/>
      <c r="B258" s="213" t="n"/>
      <c r="C258" s="239" t="n"/>
      <c r="D258" s="89" t="n"/>
      <c r="E258" s="89" t="n"/>
      <c r="F258" s="89" t="n"/>
      <c r="G258" s="213" t="n"/>
    </row>
    <row r="259" ht="5.25" customHeight="1">
      <c r="A259" s="758" t="n"/>
      <c r="B259" s="743" t="n"/>
      <c r="C259" s="905" t="inlineStr">
        <is>
          <t>出窓</t>
        </is>
      </c>
      <c r="D259" s="80" t="n"/>
      <c r="E259" s="80" t="n"/>
      <c r="F259" s="80" t="n"/>
      <c r="G259" s="82" t="n"/>
    </row>
    <row r="260" ht="5.25" customHeight="1">
      <c r="A260" s="758" t="n"/>
      <c r="B260" s="641" t="n"/>
      <c r="C260" s="243" t="n"/>
      <c r="G260" s="87" t="n"/>
    </row>
    <row r="261" ht="39" customHeight="1">
      <c r="A261" s="906" t="inlineStr">
        <is>
          <t>1部</t>
        </is>
      </c>
      <c r="B261" s="641" t="inlineStr">
        <is>
          <t>部位</t>
        </is>
      </c>
      <c r="C261" s="243" t="n"/>
      <c r="G261" s="87" t="n"/>
    </row>
    <row r="262" ht="8.25" customHeight="1">
      <c r="B262" s="642" t="n"/>
      <c r="C262" s="243" t="n"/>
      <c r="G262" s="87" t="n"/>
    </row>
    <row r="263" ht="8.25" customHeight="1">
      <c r="A263" s="758" t="n"/>
      <c r="B263" s="643" t="n"/>
      <c r="C263" s="239" t="n"/>
      <c r="D263" s="89" t="n"/>
      <c r="E263" s="89" t="n"/>
      <c r="F263" s="89" t="n"/>
      <c r="G263" s="91" t="n"/>
    </row>
    <row r="264" ht="39" customHeight="1">
      <c r="B264" s="645" t="n"/>
      <c r="C264" s="646" t="n"/>
      <c r="D264" s="646" t="n"/>
      <c r="E264" s="646" t="n"/>
      <c r="F264" s="646" t="n"/>
      <c r="G264" s="647" t="n"/>
    </row>
    <row r="265" ht="39" customHeight="1">
      <c r="B265" s="649" t="n"/>
      <c r="C265" s="655" t="n"/>
      <c r="D265" s="655" t="n"/>
      <c r="E265" s="655" t="n"/>
      <c r="F265" s="655" t="n"/>
      <c r="G265" s="656" t="inlineStr">
        <is>
          <t>枚</t>
        </is>
      </c>
    </row>
    <row r="266" ht="39" customHeight="1">
      <c r="B266" s="649" t="n"/>
      <c r="C266" s="657" t="n"/>
      <c r="D266" s="658" t="n"/>
      <c r="E266" s="658" t="n"/>
      <c r="F266" s="657" t="n"/>
      <c r="G266" s="659" t="n"/>
    </row>
    <row r="267" ht="39" customHeight="1">
      <c r="A267" s="652" t="n"/>
      <c r="B267" s="653" t="n"/>
      <c r="C267" s="654" t="n"/>
      <c r="D267" s="654" t="n"/>
      <c r="E267" s="764" t="inlineStr">
        <is>
          <t>(等級5仕様物件)</t>
        </is>
      </c>
      <c r="F267" s="907" t="n"/>
      <c r="G267" s="908" t="n"/>
    </row>
    <row r="269" ht="13.5" customHeight="1">
      <c r="B269" s="727" t="inlineStr">
        <is>
          <t>杉集成</t>
        </is>
      </c>
      <c r="E269" s="765" t="n"/>
    </row>
    <row r="270" ht="13.5" customHeight="1"/>
    <row r="271" ht="13.5" customHeight="1"/>
    <row r="272" ht="13.5" customHeight="1"/>
    <row r="274" ht="23.25" customHeight="1"/>
    <row r="275" ht="17.25" customHeight="1">
      <c r="A275" s="636" t="n"/>
      <c r="B275" s="899" t="inlineStr">
        <is>
          <t>ロ ッ ト 表</t>
        </is>
      </c>
      <c r="C275" s="80" t="n"/>
      <c r="D275" s="80" t="n"/>
      <c r="E275" s="80" t="n"/>
      <c r="F275" s="80" t="n"/>
      <c r="G275" s="82" t="n"/>
    </row>
    <row r="276" ht="17.25" customHeight="1">
      <c r="A276" s="636" t="n"/>
      <c r="B276" s="239" t="n"/>
      <c r="C276" s="89" t="n"/>
      <c r="D276" s="89" t="n"/>
      <c r="E276" s="89" t="n"/>
      <c r="F276" s="89" t="n"/>
      <c r="G276" s="91" t="n"/>
    </row>
    <row r="277" ht="22.5" customHeight="1">
      <c r="A277" s="637" t="n"/>
      <c r="B277" s="900">
        <f>B255</f>
        <v/>
      </c>
      <c r="C277" s="80" t="n"/>
      <c r="D277" s="80" t="n"/>
      <c r="E277" s="80" t="n"/>
      <c r="F277" s="80" t="n"/>
      <c r="G277" s="82" t="n"/>
    </row>
    <row r="278" ht="22.5" customHeight="1">
      <c r="A278" s="637" t="n"/>
      <c r="B278" s="239" t="n"/>
      <c r="C278" s="89" t="n"/>
      <c r="D278" s="89" t="n"/>
      <c r="E278" s="89" t="n"/>
      <c r="F278" s="89" t="n"/>
      <c r="G278" s="91" t="n"/>
    </row>
    <row r="279" ht="24" customHeight="1">
      <c r="A279" s="901" t="n"/>
      <c r="B279" s="902" t="inlineStr">
        <is>
          <t>物件名</t>
        </is>
      </c>
      <c r="C279" s="903">
        <f>$C$6</f>
        <v/>
      </c>
      <c r="D279" s="80" t="n"/>
      <c r="E279" s="80" t="n"/>
      <c r="F279" s="80" t="n"/>
      <c r="G279" s="904">
        <f>$G$6</f>
        <v/>
      </c>
    </row>
    <row r="280" ht="24" customHeight="1">
      <c r="A280" s="901" t="n"/>
      <c r="B280" s="213" t="n"/>
      <c r="C280" s="239" t="n"/>
      <c r="D280" s="89" t="n"/>
      <c r="E280" s="89" t="n"/>
      <c r="F280" s="89" t="n"/>
      <c r="G280" s="213" t="n"/>
    </row>
    <row r="281" ht="5.25" customHeight="1">
      <c r="A281" s="758" t="n"/>
      <c r="B281" s="743" t="n"/>
      <c r="C281" s="905" t="inlineStr">
        <is>
          <t xml:space="preserve">ラワン　</t>
        </is>
      </c>
      <c r="D281" s="80" t="n"/>
      <c r="E281" s="80" t="n"/>
      <c r="F281" s="80" t="n"/>
      <c r="G281" s="82" t="n"/>
    </row>
    <row r="282" ht="5.25" customHeight="1">
      <c r="A282" s="758" t="n"/>
      <c r="B282" s="641" t="n"/>
      <c r="C282" s="243" t="n"/>
      <c r="G282" s="87" t="n"/>
    </row>
    <row r="283" ht="39" customHeight="1">
      <c r="A283" s="906" t="inlineStr">
        <is>
          <t>1部</t>
        </is>
      </c>
      <c r="B283" s="641" t="inlineStr">
        <is>
          <t>部位</t>
        </is>
      </c>
      <c r="C283" s="243" t="n"/>
      <c r="G283" s="87" t="n"/>
    </row>
    <row r="284" ht="8.25" customHeight="1">
      <c r="B284" s="642" t="n"/>
      <c r="C284" s="243" t="n"/>
      <c r="G284" s="87" t="n"/>
    </row>
    <row r="285" ht="8.25" customHeight="1">
      <c r="A285" s="758" t="n"/>
      <c r="B285" s="643" t="n"/>
      <c r="C285" s="239" t="n"/>
      <c r="D285" s="89" t="n"/>
      <c r="E285" s="89" t="n"/>
      <c r="F285" s="89" t="n"/>
      <c r="G285" s="91" t="n"/>
    </row>
    <row r="286" ht="39" customHeight="1">
      <c r="B286" s="645" t="n"/>
      <c r="C286" s="646" t="n"/>
      <c r="D286" s="646" t="n"/>
      <c r="E286" s="646" t="n"/>
      <c r="F286" s="646" t="n"/>
      <c r="G286" s="647" t="n"/>
    </row>
    <row r="287" ht="39" customHeight="1">
      <c r="B287" s="649" t="n"/>
      <c r="C287" s="655" t="inlineStr">
        <is>
          <t>12*910*1820</t>
        </is>
      </c>
      <c r="D287" s="655" t="n"/>
      <c r="E287" s="655" t="n"/>
      <c r="F287" s="655">
        <f>梁欠表3F!H67</f>
        <v/>
      </c>
      <c r="G287" s="656" t="inlineStr">
        <is>
          <t>枚</t>
        </is>
      </c>
    </row>
    <row r="288" ht="39" customHeight="1">
      <c r="B288" s="649" t="n"/>
      <c r="C288" s="657" t="n"/>
      <c r="D288" s="658" t="n"/>
      <c r="E288" s="658" t="n"/>
      <c r="F288" s="657" t="n"/>
      <c r="G288" s="659" t="n"/>
    </row>
    <row r="289" ht="39" customHeight="1">
      <c r="A289" s="652" t="n"/>
      <c r="B289" s="653" t="n"/>
      <c r="C289" s="654" t="n"/>
      <c r="D289" s="654" t="n"/>
      <c r="E289" s="764" t="inlineStr">
        <is>
          <t>(等級5仕様物件)</t>
        </is>
      </c>
      <c r="F289" s="907" t="n"/>
      <c r="G289" s="908" t="n"/>
    </row>
    <row r="291" ht="13.5" customHeight="1">
      <c r="B291" s="727" t="inlineStr">
        <is>
          <t>杉集成</t>
        </is>
      </c>
      <c r="E291" s="765" t="n"/>
    </row>
    <row r="292" ht="13.5" customHeight="1"/>
    <row r="293" ht="13.5" customHeight="1"/>
    <row r="294" ht="13.5" customHeight="1"/>
    <row r="296" ht="23.25" customHeight="1"/>
    <row r="297" ht="17.25" customHeight="1">
      <c r="A297" s="636" t="n"/>
      <c r="B297" s="899" t="inlineStr">
        <is>
          <t>ロ ッ ト 表</t>
        </is>
      </c>
      <c r="C297" s="80" t="n"/>
      <c r="D297" s="80" t="n"/>
      <c r="E297" s="80" t="n"/>
      <c r="F297" s="80" t="n"/>
      <c r="G297" s="82" t="n"/>
    </row>
    <row r="298" ht="17.25" customHeight="1">
      <c r="A298" s="636" t="n"/>
      <c r="B298" s="239" t="n"/>
      <c r="C298" s="89" t="n"/>
      <c r="D298" s="89" t="n"/>
      <c r="E298" s="89" t="n"/>
      <c r="F298" s="89" t="n"/>
      <c r="G298" s="91" t="n"/>
    </row>
    <row r="299" ht="22.5" customHeight="1">
      <c r="A299" s="637" t="n"/>
      <c r="B299" s="900">
        <f>B233</f>
        <v/>
      </c>
      <c r="C299" s="80" t="n"/>
      <c r="D299" s="80" t="n"/>
      <c r="E299" s="80" t="n"/>
      <c r="F299" s="80" t="n"/>
      <c r="G299" s="82" t="n"/>
    </row>
    <row r="300" ht="22.5" customHeight="1">
      <c r="A300" s="637" t="n"/>
      <c r="B300" s="239" t="n"/>
      <c r="C300" s="89" t="n"/>
      <c r="D300" s="89" t="n"/>
      <c r="E300" s="89" t="n"/>
      <c r="F300" s="89" t="n"/>
      <c r="G300" s="91" t="n"/>
    </row>
    <row r="301" ht="24" customHeight="1">
      <c r="A301" s="901" t="n"/>
      <c r="B301" s="902" t="inlineStr">
        <is>
          <t>物件名</t>
        </is>
      </c>
      <c r="C301" s="903">
        <f>$C$6</f>
        <v/>
      </c>
      <c r="D301" s="80" t="n"/>
      <c r="E301" s="80" t="n"/>
      <c r="F301" s="80" t="n"/>
      <c r="G301" s="912">
        <f>$G$6</f>
        <v/>
      </c>
    </row>
    <row r="302" ht="24" customHeight="1">
      <c r="A302" s="901" t="n"/>
      <c r="B302" s="213" t="n"/>
      <c r="C302" s="239" t="n"/>
      <c r="D302" s="89" t="n"/>
      <c r="E302" s="89" t="n"/>
      <c r="F302" s="89" t="n"/>
      <c r="G302" s="213" t="n"/>
    </row>
    <row r="303" ht="5.25" customHeight="1">
      <c r="A303" s="758" t="n"/>
      <c r="B303" s="743" t="n"/>
      <c r="C303" s="905" t="inlineStr">
        <is>
          <t>母屋落ち用断熱材</t>
        </is>
      </c>
      <c r="D303" s="80" t="n"/>
      <c r="E303" s="80" t="n"/>
      <c r="F303" s="80" t="n"/>
      <c r="G303" s="82" t="n"/>
    </row>
    <row r="304" ht="5.25" customHeight="1">
      <c r="A304" s="758" t="n"/>
      <c r="B304" s="641" t="n"/>
      <c r="C304" s="243" t="n"/>
      <c r="G304" s="87" t="n"/>
    </row>
    <row r="305" ht="39" customHeight="1">
      <c r="A305" s="906" t="inlineStr">
        <is>
          <t>1部</t>
        </is>
      </c>
      <c r="B305" s="641" t="inlineStr">
        <is>
          <t>部位</t>
        </is>
      </c>
      <c r="C305" s="243" t="n"/>
      <c r="G305" s="87" t="n"/>
      <c r="H305" s="660" t="n"/>
    </row>
    <row r="306" ht="8.25" customHeight="1">
      <c r="B306" s="642" t="n"/>
      <c r="C306" s="243" t="n"/>
      <c r="G306" s="87" t="n"/>
    </row>
    <row r="307" ht="8.25" customHeight="1">
      <c r="A307" s="758" t="n"/>
      <c r="B307" s="643" t="n"/>
      <c r="C307" s="239" t="n"/>
      <c r="D307" s="89" t="n"/>
      <c r="E307" s="89" t="n"/>
      <c r="F307" s="89" t="n"/>
      <c r="G307" s="91" t="n"/>
    </row>
    <row r="308" ht="39" customHeight="1">
      <c r="B308" s="645" t="n"/>
      <c r="C308" s="646" t="n"/>
      <c r="D308" s="646" t="n"/>
      <c r="E308" s="646" t="n"/>
      <c r="F308" s="646" t="n"/>
      <c r="G308" s="647" t="n"/>
    </row>
    <row r="309" ht="39" customHeight="1">
      <c r="B309" s="649" t="n"/>
      <c r="C309" s="655" t="inlineStr">
        <is>
          <t>EPS  W1-39</t>
        </is>
      </c>
      <c r="D309" s="655" t="n"/>
      <c r="E309" s="655" t="n"/>
      <c r="F309" s="655" t="n"/>
      <c r="G309" s="656" t="n"/>
    </row>
    <row r="310" ht="39" customHeight="1">
      <c r="B310" s="649" t="n"/>
      <c r="C310" s="657" t="n"/>
      <c r="D310" s="658" t="n"/>
      <c r="E310" s="658" t="n"/>
      <c r="F310" s="661">
        <f>梁欠表3F!T61</f>
        <v/>
      </c>
      <c r="G310" s="662" t="inlineStr">
        <is>
          <t>枚</t>
        </is>
      </c>
    </row>
    <row r="311" ht="39" customHeight="1">
      <c r="A311" s="652" t="n"/>
      <c r="B311" s="653" t="n"/>
      <c r="C311" s="654" t="n"/>
      <c r="D311" s="654" t="n"/>
      <c r="E311" s="764" t="inlineStr">
        <is>
          <t>(等級5仕様物件)</t>
        </is>
      </c>
      <c r="F311" s="907" t="n"/>
      <c r="G311" s="908" t="n"/>
    </row>
    <row r="313" ht="13.5" customHeight="1">
      <c r="B313" s="727" t="n"/>
      <c r="E313" s="765" t="n"/>
    </row>
    <row r="314" ht="13.5" customHeight="1"/>
    <row r="315" ht="13.5" customHeight="1"/>
    <row r="316" ht="13.5" customHeight="1"/>
    <row r="318" ht="51" customHeight="1"/>
    <row r="319" ht="33" customHeight="1"/>
    <row r="320" ht="42.75" customHeight="1"/>
    <row r="321" ht="42.75" customHeight="1"/>
    <row r="327" ht="25.5" customHeight="1"/>
    <row r="328" ht="32.25" customHeight="1"/>
    <row r="335" ht="13.5" customHeight="1"/>
    <row r="336" ht="13.5" customHeight="1"/>
    <row r="337" ht="13.5" customHeight="1"/>
    <row r="338" ht="13.5" customHeight="1"/>
  </sheetData>
  <mergeCells count="143">
    <mergeCell ref="B275:G276"/>
    <mergeCell ref="B269:D272"/>
    <mergeCell ref="B52:B53"/>
    <mergeCell ref="E64:E67"/>
    <mergeCell ref="A305:A306"/>
    <mergeCell ref="A283:A284"/>
    <mergeCell ref="B277:G278"/>
    <mergeCell ref="E156:E159"/>
    <mergeCell ref="E108:G108"/>
    <mergeCell ref="B29:B30"/>
    <mergeCell ref="B209:G210"/>
    <mergeCell ref="B25:G26"/>
    <mergeCell ref="B156:D159"/>
    <mergeCell ref="G121:G122"/>
    <mergeCell ref="A217:A218"/>
    <mergeCell ref="B27:G28"/>
    <mergeCell ref="B140:G141"/>
    <mergeCell ref="B6:B7"/>
    <mergeCell ref="C215:G219"/>
    <mergeCell ref="E87:E90"/>
    <mergeCell ref="E16:G16"/>
    <mergeCell ref="L6:N19"/>
    <mergeCell ref="B253:G254"/>
    <mergeCell ref="B231:G232"/>
    <mergeCell ref="C100:G104"/>
    <mergeCell ref="E110:E113"/>
    <mergeCell ref="A33:A34"/>
    <mergeCell ref="C192:G196"/>
    <mergeCell ref="E291:E294"/>
    <mergeCell ref="A125:A126"/>
    <mergeCell ref="E223:G223"/>
    <mergeCell ref="C169:G173"/>
    <mergeCell ref="A102:A103"/>
    <mergeCell ref="G257:G258"/>
    <mergeCell ref="B87:D90"/>
    <mergeCell ref="A79:A80"/>
    <mergeCell ref="B313:D316"/>
    <mergeCell ref="E177:G177"/>
    <mergeCell ref="B163:G164"/>
    <mergeCell ref="C77:G81"/>
    <mergeCell ref="E311:G311"/>
    <mergeCell ref="B301:B302"/>
    <mergeCell ref="E247:E250"/>
    <mergeCell ref="B94:G95"/>
    <mergeCell ref="C75:F76"/>
    <mergeCell ref="A56:A57"/>
    <mergeCell ref="E202:E205"/>
    <mergeCell ref="B233:G234"/>
    <mergeCell ref="B71:G72"/>
    <mergeCell ref="G235:G236"/>
    <mergeCell ref="C257:F258"/>
    <mergeCell ref="C144:F145"/>
    <mergeCell ref="B18:D21"/>
    <mergeCell ref="C167:F168"/>
    <mergeCell ref="G167:G168"/>
    <mergeCell ref="B297:G298"/>
    <mergeCell ref="B291:D294"/>
    <mergeCell ref="B2:G3"/>
    <mergeCell ref="B73:G74"/>
    <mergeCell ref="B257:B258"/>
    <mergeCell ref="E225:E228"/>
    <mergeCell ref="E267:G267"/>
    <mergeCell ref="A10:A11"/>
    <mergeCell ref="B179:D182"/>
    <mergeCell ref="A261:A262"/>
    <mergeCell ref="B225:D228"/>
    <mergeCell ref="C303:G307"/>
    <mergeCell ref="A171:A172"/>
    <mergeCell ref="G75:G76"/>
    <mergeCell ref="B213:B214"/>
    <mergeCell ref="E131:G131"/>
    <mergeCell ref="E41:E44"/>
    <mergeCell ref="G301:G302"/>
    <mergeCell ref="C235:F236"/>
    <mergeCell ref="B144:B145"/>
    <mergeCell ref="E269:E272"/>
    <mergeCell ref="G52:G53"/>
    <mergeCell ref="B133:D136"/>
    <mergeCell ref="B121:B122"/>
    <mergeCell ref="B235:B236"/>
    <mergeCell ref="E245:G245"/>
    <mergeCell ref="B188:G189"/>
    <mergeCell ref="B4:G5"/>
    <mergeCell ref="B64:D67"/>
    <mergeCell ref="B167:B168"/>
    <mergeCell ref="G279:G280"/>
    <mergeCell ref="C259:G263"/>
    <mergeCell ref="B41:D44"/>
    <mergeCell ref="B98:B99"/>
    <mergeCell ref="G6:G7"/>
    <mergeCell ref="C301:F302"/>
    <mergeCell ref="B96:G97"/>
    <mergeCell ref="C213:F214"/>
    <mergeCell ref="E133:E136"/>
    <mergeCell ref="B279:B280"/>
    <mergeCell ref="A194:A195"/>
    <mergeCell ref="C52:F53"/>
    <mergeCell ref="E179:E182"/>
    <mergeCell ref="C146:G150"/>
    <mergeCell ref="B48:G49"/>
    <mergeCell ref="C106:D106"/>
    <mergeCell ref="E62:G62"/>
    <mergeCell ref="G144:G145"/>
    <mergeCell ref="B299:G300"/>
    <mergeCell ref="B186:G187"/>
    <mergeCell ref="B75:B76"/>
    <mergeCell ref="A148:A149"/>
    <mergeCell ref="C6:F7"/>
    <mergeCell ref="C279:F280"/>
    <mergeCell ref="B190:B191"/>
    <mergeCell ref="C98:F99"/>
    <mergeCell ref="E313:E316"/>
    <mergeCell ref="E18:E21"/>
    <mergeCell ref="C29:F30"/>
    <mergeCell ref="G98:G99"/>
    <mergeCell ref="C121:F122"/>
    <mergeCell ref="G190:G191"/>
    <mergeCell ref="B50:G51"/>
    <mergeCell ref="B110:D113"/>
    <mergeCell ref="E154:G154"/>
    <mergeCell ref="B202:D205"/>
    <mergeCell ref="A239:A240"/>
    <mergeCell ref="C54:G58"/>
    <mergeCell ref="C281:G285"/>
    <mergeCell ref="B165:G166"/>
    <mergeCell ref="E85:G85"/>
    <mergeCell ref="G29:G30"/>
    <mergeCell ref="G213:G214"/>
    <mergeCell ref="B247:D250"/>
    <mergeCell ref="E289:G289"/>
    <mergeCell ref="C31:G35"/>
    <mergeCell ref="E200:G200"/>
    <mergeCell ref="B117:G118"/>
    <mergeCell ref="C123:G127"/>
    <mergeCell ref="C190:F191"/>
    <mergeCell ref="C175:E175"/>
    <mergeCell ref="C8:G12"/>
    <mergeCell ref="B119:G120"/>
    <mergeCell ref="E39:G39"/>
    <mergeCell ref="B255:G256"/>
    <mergeCell ref="B211:G212"/>
    <mergeCell ref="B142:G143"/>
    <mergeCell ref="C237:G241"/>
  </mergeCells>
  <printOptions horizontalCentered="1"/>
  <pageMargins left="0.156944444444444" right="0.118055555555556" top="0.118055555555556" bottom="0.118055555555556" header="0.236111111111111" footer="0.393055555555556"/>
  <pageSetup orientation="landscape" paperSize="11" scale="75"/>
  <rowBreaks count="13" manualBreakCount="13">
    <brk id="23" min="0" max="16383" man="1"/>
    <brk id="46" min="0" max="16383" man="1"/>
    <brk id="69" min="0" max="16383" man="1"/>
    <brk id="92" min="0" max="16383" man="1"/>
    <brk id="115" min="0" max="16383" man="1"/>
    <brk id="138" min="0" max="16383" man="1"/>
    <brk id="161" min="0" max="16383" man="1"/>
    <brk id="184" min="0" max="16383" man="1"/>
    <brk id="207" min="0" max="16383" man="1"/>
    <brk id="229" min="0" max="16383" man="1"/>
    <brk id="251" min="0" max="6" man="1"/>
    <brk id="273" min="0" max="6" man="1"/>
    <brk id="295" min="0" max="6" man="1"/>
  </rowBreaks>
</worksheet>
</file>

<file path=xl/worksheets/sheet2.xml><?xml version="1.0" encoding="utf-8"?>
<worksheet xmlns="http://schemas.openxmlformats.org/spreadsheetml/2006/main">
  <sheetPr codeName="Sheet12">
    <tabColor rgb="FF99CCFF"/>
    <outlinePr summaryBelow="1" summaryRight="1"/>
    <pageSetUpPr/>
  </sheetPr>
  <dimension ref="A2:N316"/>
  <sheetViews>
    <sheetView view="pageBreakPreview" topLeftCell="A274" zoomScale="55" zoomScaleNormal="50" zoomScaleSheetLayoutView="55" workbookViewId="0">
      <selection activeCell="J314" sqref="J314"/>
    </sheetView>
  </sheetViews>
  <sheetFormatPr baseColWidth="8" defaultColWidth="9" defaultRowHeight="13.5" outlineLevelCol="0"/>
  <cols>
    <col width="30.125" customWidth="1" style="634" min="1" max="1"/>
    <col width="11.625" customWidth="1" style="635" min="2" max="2"/>
    <col width="15" customWidth="1" style="634" min="3" max="3"/>
    <col width="11" customWidth="1" style="634" min="4" max="4"/>
    <col width="21" customWidth="1" style="634" min="5" max="5"/>
    <col width="16.375" customWidth="1" style="634" min="6" max="6"/>
    <col width="18.125" customWidth="1" style="634" min="7" max="7"/>
    <col width="15" customWidth="1" style="634" min="8" max="9"/>
    <col width="11" customWidth="1" style="634" min="10" max="10"/>
    <col width="21" customWidth="1" style="634" min="11" max="11"/>
    <col width="16.375" customWidth="1" style="634" min="12" max="12"/>
    <col width="18.125" customWidth="1" style="634" min="13" max="13"/>
    <col width="14.625" customWidth="1" style="634" min="14" max="14"/>
    <col width="9" customWidth="1" style="634" min="15" max="16384"/>
  </cols>
  <sheetData>
    <row r="1" ht="23.25" customHeight="1" thickBot="1"/>
    <row r="2" ht="17.25" customHeight="1">
      <c r="A2" s="636" t="n"/>
      <c r="B2" s="899" t="inlineStr">
        <is>
          <t>ロ ッ ト 表</t>
        </is>
      </c>
      <c r="C2" s="80" t="n"/>
      <c r="D2" s="80" t="n"/>
      <c r="E2" s="80" t="n"/>
      <c r="F2" s="80" t="n"/>
      <c r="G2" s="82" t="n"/>
    </row>
    <row r="3" ht="17.25" customHeight="1" thickBot="1">
      <c r="A3" s="636" t="n"/>
      <c r="B3" s="239" t="n"/>
      <c r="C3" s="89" t="n"/>
      <c r="D3" s="89" t="n"/>
      <c r="E3" s="89" t="n"/>
      <c r="F3" s="89" t="n"/>
      <c r="G3" s="91" t="n"/>
    </row>
    <row r="4" ht="22.5" customHeight="1">
      <c r="A4" s="637" t="n"/>
      <c r="B4" s="900">
        <f>梁欠表3F!B3</f>
        <v/>
      </c>
      <c r="C4" s="80" t="n"/>
      <c r="D4" s="80" t="n"/>
      <c r="E4" s="80" t="n"/>
      <c r="F4" s="80" t="n"/>
      <c r="G4" s="82" t="n"/>
    </row>
    <row r="5" ht="22.5" customHeight="1" thickBot="1">
      <c r="A5" s="637" t="n"/>
      <c r="B5" s="239" t="n"/>
      <c r="C5" s="89" t="n"/>
      <c r="D5" s="89" t="n"/>
      <c r="E5" s="89" t="n"/>
      <c r="F5" s="89" t="n"/>
      <c r="G5" s="91" t="n"/>
    </row>
    <row r="6" ht="24" customHeight="1">
      <c r="A6" s="901" t="n"/>
      <c r="B6" s="902" t="inlineStr">
        <is>
          <t>物件名</t>
        </is>
      </c>
      <c r="C6" s="903">
        <f>数量表!E5</f>
        <v/>
      </c>
      <c r="D6" s="80" t="n"/>
      <c r="E6" s="80" t="n"/>
      <c r="F6" s="80" t="n"/>
      <c r="G6" s="904">
        <f>数量表!H5</f>
        <v/>
      </c>
      <c r="L6" s="720" t="inlineStr">
        <is>
          <t xml:space="preserve">←壁パネル1・2・3F
　 空白
   カット合板(ラワン)
   カット合板(針葉樹)
   照明下地用合板（針葉樹）
   資材使用合計
   ロット山数
その他は手動で印刷してください。
  </t>
        </is>
      </c>
    </row>
    <row r="7" ht="24" customHeight="1" thickBot="1">
      <c r="A7" s="901" t="n"/>
      <c r="B7" s="213" t="n"/>
      <c r="C7" s="239" t="n"/>
      <c r="D7" s="89" t="n"/>
      <c r="E7" s="89" t="n"/>
      <c r="F7" s="89" t="n"/>
      <c r="G7" s="213" t="n"/>
    </row>
    <row r="8" ht="5.25" customHeight="1">
      <c r="A8" s="758" t="n"/>
      <c r="B8" s="743" t="n"/>
      <c r="C8" s="905" t="inlineStr">
        <is>
          <t>壁　パ　ネ　ル   1 ・ 2 ・ 3 F</t>
        </is>
      </c>
      <c r="D8" s="80" t="n"/>
      <c r="E8" s="80" t="n"/>
      <c r="F8" s="80" t="n"/>
      <c r="G8" s="82" t="n"/>
    </row>
    <row r="9" ht="5.25" customHeight="1">
      <c r="A9" s="758" t="n"/>
      <c r="B9" s="641" t="n"/>
      <c r="C9" s="243" t="n"/>
      <c r="G9" s="87" t="n"/>
    </row>
    <row r="10" ht="39" customHeight="1">
      <c r="A10" s="906">
        <f>IF(梁欠表3F!E3="≪ 3F建 ≫","15部","10部")</f>
        <v/>
      </c>
      <c r="B10" s="641" t="inlineStr">
        <is>
          <t>部位</t>
        </is>
      </c>
      <c r="C10" s="243" t="n"/>
      <c r="G10" s="87" t="n"/>
    </row>
    <row r="11" ht="8.25" customHeight="1">
      <c r="B11" s="642" t="n"/>
      <c r="C11" s="243" t="n"/>
      <c r="G11" s="87" t="n"/>
    </row>
    <row r="12" ht="8.25" customHeight="1" thickBot="1">
      <c r="A12" s="758" t="n"/>
      <c r="B12" s="643" t="n"/>
      <c r="C12" s="239" t="n"/>
      <c r="D12" s="89" t="n"/>
      <c r="E12" s="89" t="n"/>
      <c r="F12" s="89" t="n"/>
      <c r="G12" s="91" t="n"/>
    </row>
    <row r="13" ht="39" customHeight="1">
      <c r="A13" s="644" t="n"/>
      <c r="B13" s="645" t="n"/>
      <c r="C13" s="646" t="n"/>
      <c r="D13" s="646" t="n"/>
      <c r="E13" s="646" t="n"/>
      <c r="F13" s="646" t="n"/>
      <c r="G13" s="647" t="n"/>
    </row>
    <row r="14" ht="39" customHeight="1">
      <c r="A14" s="648" t="n"/>
      <c r="B14" s="649" t="n"/>
      <c r="C14" s="650" t="n"/>
      <c r="D14" s="650" t="n"/>
      <c r="E14" s="650" t="n"/>
      <c r="F14" s="650" t="n"/>
      <c r="G14" s="651" t="n"/>
    </row>
    <row r="15" ht="39" customHeight="1">
      <c r="B15" s="649" t="n"/>
      <c r="C15" s="650" t="n"/>
      <c r="D15" s="650" t="n"/>
      <c r="E15" s="650" t="n"/>
      <c r="F15" s="650" t="n"/>
      <c r="G15" s="651" t="n"/>
    </row>
    <row r="16" ht="39" customHeight="1" thickBot="1">
      <c r="A16" s="652" t="n"/>
      <c r="B16" s="653" t="n"/>
      <c r="C16" s="654" t="n"/>
      <c r="D16" s="654" t="n"/>
      <c r="E16" s="764" t="n"/>
      <c r="F16" s="907" t="n"/>
      <c r="G16" s="908" t="n"/>
    </row>
    <row r="17" ht="13.5" customHeight="1"/>
    <row r="18" ht="13.5" customHeight="1">
      <c r="B18" s="727" t="inlineStr">
        <is>
          <t>杉集成</t>
        </is>
      </c>
      <c r="E18" s="765" t="n"/>
    </row>
    <row r="19" ht="13.5" customHeight="1"/>
    <row r="20" ht="13.5" customHeight="1"/>
    <row r="21" ht="13.5" customHeight="1"/>
    <row r="23" ht="51" customHeight="1"/>
    <row r="24" ht="23.25" customHeight="1" thickBot="1"/>
    <row r="25" ht="17.25" customHeight="1">
      <c r="A25" s="636" t="n"/>
      <c r="B25" s="899" t="inlineStr">
        <is>
          <t>ロ ッ ト 表</t>
        </is>
      </c>
      <c r="C25" s="80" t="n"/>
      <c r="D25" s="80" t="n"/>
      <c r="E25" s="80" t="n"/>
      <c r="F25" s="80" t="n"/>
      <c r="G25" s="82" t="n"/>
    </row>
    <row r="26" ht="17.25" customHeight="1" thickBot="1">
      <c r="A26" s="636" t="n"/>
      <c r="B26" s="239" t="n"/>
      <c r="C26" s="89" t="n"/>
      <c r="D26" s="89" t="n"/>
      <c r="E26" s="89" t="n"/>
      <c r="F26" s="89" t="n"/>
      <c r="G26" s="91" t="n"/>
    </row>
    <row r="27" ht="22.5" customHeight="1">
      <c r="A27" s="637" t="n"/>
      <c r="B27" s="900">
        <f>B4</f>
        <v/>
      </c>
      <c r="C27" s="80" t="n"/>
      <c r="D27" s="80" t="n"/>
      <c r="E27" s="80" t="n"/>
      <c r="F27" s="80" t="n"/>
      <c r="G27" s="82" t="n"/>
    </row>
    <row r="28" ht="22.5" customHeight="1" thickBot="1">
      <c r="A28" s="637" t="n"/>
      <c r="B28" s="239" t="n"/>
      <c r="C28" s="89" t="n"/>
      <c r="D28" s="89" t="n"/>
      <c r="E28" s="89" t="n"/>
      <c r="F28" s="89" t="n"/>
      <c r="G28" s="91" t="n"/>
    </row>
    <row r="29" ht="24" customHeight="1">
      <c r="A29" s="901" t="n"/>
      <c r="B29" s="902" t="inlineStr">
        <is>
          <t>物件名</t>
        </is>
      </c>
      <c r="C29" s="903">
        <f>$C$6</f>
        <v/>
      </c>
      <c r="D29" s="80" t="n"/>
      <c r="E29" s="80" t="n"/>
      <c r="F29" s="80" t="n"/>
      <c r="G29" s="904">
        <f>$G$6</f>
        <v/>
      </c>
    </row>
    <row r="30" ht="24" customHeight="1" thickBot="1">
      <c r="A30" s="901" t="n"/>
      <c r="B30" s="213" t="n"/>
      <c r="C30" s="239" t="n"/>
      <c r="D30" s="89" t="n"/>
      <c r="E30" s="89" t="n"/>
      <c r="F30" s="89" t="n"/>
      <c r="G30" s="213" t="n"/>
    </row>
    <row r="31" ht="5.25" customHeight="1">
      <c r="A31" s="758" t="n"/>
      <c r="B31" s="743" t="n"/>
      <c r="C31" s="909" t="inlineStr">
        <is>
          <t xml:space="preserve">　　　　　合　　　　板</t>
        </is>
      </c>
      <c r="D31" s="80" t="n"/>
      <c r="E31" s="80" t="n"/>
      <c r="F31" s="80" t="n"/>
      <c r="G31" s="82" t="n"/>
    </row>
    <row r="32" ht="5.25" customHeight="1">
      <c r="A32" s="758" t="n"/>
      <c r="B32" s="641" t="n"/>
      <c r="C32" s="243" t="n"/>
      <c r="G32" s="87" t="n"/>
    </row>
    <row r="33" ht="39" customHeight="1">
      <c r="A33" s="906" t="inlineStr">
        <is>
          <t>1部</t>
        </is>
      </c>
      <c r="B33" s="641" t="inlineStr">
        <is>
          <t>部位</t>
        </is>
      </c>
      <c r="C33" s="243" t="n"/>
      <c r="G33" s="87" t="n"/>
    </row>
    <row r="34" ht="8.25" customHeight="1">
      <c r="B34" s="642" t="n"/>
      <c r="C34" s="243" t="n"/>
      <c r="G34" s="87" t="n"/>
    </row>
    <row r="35" ht="8.25" customHeight="1" thickBot="1">
      <c r="A35" s="758" t="n"/>
      <c r="B35" s="643" t="n"/>
      <c r="C35" s="239" t="n"/>
      <c r="D35" s="89" t="n"/>
      <c r="E35" s="89" t="n"/>
      <c r="F35" s="89" t="n"/>
      <c r="G35" s="91" t="n"/>
    </row>
    <row r="36" ht="39" customHeight="1">
      <c r="B36" s="645" t="n"/>
      <c r="C36" s="646" t="n"/>
      <c r="D36" s="646" t="n"/>
      <c r="E36" s="646" t="n"/>
      <c r="F36" s="646" t="n"/>
      <c r="G36" s="647" t="n"/>
    </row>
    <row r="37" ht="39" customHeight="1">
      <c r="B37" s="649" t="n"/>
      <c r="C37" s="655" t="inlineStr">
        <is>
          <t>(防腐) 12×910×2730</t>
        </is>
      </c>
      <c r="D37" s="650" t="n"/>
      <c r="E37" s="650" t="n"/>
      <c r="F37" s="650" t="n"/>
      <c r="G37" s="651" t="n"/>
    </row>
    <row r="38" ht="39" customHeight="1">
      <c r="B38" s="649" t="n"/>
      <c r="C38" s="650" t="n"/>
      <c r="D38" s="650" t="n"/>
      <c r="E38" s="650" t="n"/>
      <c r="F38" s="655">
        <f>SUM(数量表!H2017)</f>
        <v/>
      </c>
      <c r="G38" s="656" t="inlineStr">
        <is>
          <t>枚</t>
        </is>
      </c>
    </row>
    <row r="39" ht="39" customHeight="1" thickBot="1">
      <c r="A39" s="652" t="n"/>
      <c r="B39" s="653" t="n"/>
      <c r="C39" s="654" t="n"/>
      <c r="D39" s="654" t="n"/>
      <c r="E39" s="764" t="n"/>
      <c r="F39" s="907" t="n"/>
      <c r="G39" s="908" t="n"/>
    </row>
    <row r="41" ht="13.5" customHeight="1">
      <c r="B41" s="727" t="inlineStr">
        <is>
          <t>杉集成</t>
        </is>
      </c>
      <c r="E41" s="765" t="n"/>
    </row>
    <row r="42" ht="13.5" customHeight="1"/>
    <row r="43" ht="13.5" customHeight="1"/>
    <row r="44" ht="13.5" customHeight="1"/>
    <row r="46" ht="51" customHeight="1"/>
    <row r="47" ht="23.25" customHeight="1" thickBot="1"/>
    <row r="48" ht="17.25" customHeight="1">
      <c r="A48" s="636" t="n"/>
      <c r="B48" s="899" t="inlineStr">
        <is>
          <t>ロ ッ ト 表</t>
        </is>
      </c>
      <c r="C48" s="80" t="n"/>
      <c r="D48" s="80" t="n"/>
      <c r="E48" s="80" t="n"/>
      <c r="F48" s="80" t="n"/>
      <c r="G48" s="82" t="n"/>
    </row>
    <row r="49" ht="17.25" customHeight="1" thickBot="1">
      <c r="A49" s="636" t="n"/>
      <c r="B49" s="239" t="n"/>
      <c r="C49" s="89" t="n"/>
      <c r="D49" s="89" t="n"/>
      <c r="E49" s="89" t="n"/>
      <c r="F49" s="89" t="n"/>
      <c r="G49" s="91" t="n"/>
    </row>
    <row r="50" ht="22.5" customHeight="1">
      <c r="A50" s="637" t="n"/>
      <c r="B50" s="900">
        <f>B27</f>
        <v/>
      </c>
      <c r="C50" s="80" t="n"/>
      <c r="D50" s="80" t="n"/>
      <c r="E50" s="80" t="n"/>
      <c r="F50" s="80" t="n"/>
      <c r="G50" s="82" t="n"/>
    </row>
    <row r="51" ht="22.5" customHeight="1" thickBot="1">
      <c r="A51" s="637" t="n"/>
      <c r="B51" s="239" t="n"/>
      <c r="C51" s="89" t="n"/>
      <c r="D51" s="89" t="n"/>
      <c r="E51" s="89" t="n"/>
      <c r="F51" s="89" t="n"/>
      <c r="G51" s="91" t="n"/>
    </row>
    <row r="52" ht="24" customHeight="1">
      <c r="A52" s="901" t="n"/>
      <c r="B52" s="902" t="inlineStr">
        <is>
          <t>物件名</t>
        </is>
      </c>
      <c r="C52" s="903">
        <f>$C$6</f>
        <v/>
      </c>
      <c r="D52" s="80" t="n"/>
      <c r="E52" s="80" t="n"/>
      <c r="F52" s="80" t="n"/>
      <c r="G52" s="904">
        <f>$G$6</f>
        <v/>
      </c>
    </row>
    <row r="53" ht="24" customHeight="1" thickBot="1">
      <c r="A53" s="901" t="n"/>
      <c r="B53" s="213" t="n"/>
      <c r="C53" s="239" t="n"/>
      <c r="D53" s="89" t="n"/>
      <c r="E53" s="89" t="n"/>
      <c r="F53" s="89" t="n"/>
      <c r="G53" s="213" t="n"/>
    </row>
    <row r="54" ht="5.25" customHeight="1">
      <c r="A54" s="758" t="n"/>
      <c r="B54" s="743" t="n"/>
      <c r="C54" s="909" t="inlineStr">
        <is>
          <t xml:space="preserve">　　　　　合　　　　板</t>
        </is>
      </c>
      <c r="D54" s="80" t="n"/>
      <c r="E54" s="80" t="n"/>
      <c r="F54" s="80" t="n"/>
      <c r="G54" s="82" t="n"/>
    </row>
    <row r="55" ht="5.25" customHeight="1">
      <c r="A55" s="758" t="n"/>
      <c r="B55" s="641" t="n"/>
      <c r="C55" s="243" t="n"/>
      <c r="G55" s="87" t="n"/>
    </row>
    <row r="56" ht="39" customHeight="1">
      <c r="A56" s="906" t="inlineStr">
        <is>
          <t>1部</t>
        </is>
      </c>
      <c r="B56" s="641" t="inlineStr">
        <is>
          <t>部位</t>
        </is>
      </c>
      <c r="C56" s="243" t="n"/>
      <c r="G56" s="87" t="n"/>
    </row>
    <row r="57" ht="8.25" customHeight="1">
      <c r="B57" s="642" t="n"/>
      <c r="C57" s="243" t="n"/>
      <c r="G57" s="87" t="n"/>
    </row>
    <row r="58" ht="8.25" customHeight="1" thickBot="1">
      <c r="A58" s="758" t="n"/>
      <c r="B58" s="643" t="n"/>
      <c r="C58" s="239" t="n"/>
      <c r="D58" s="89" t="n"/>
      <c r="E58" s="89" t="n"/>
      <c r="F58" s="89" t="n"/>
      <c r="G58" s="91" t="n"/>
    </row>
    <row r="59" ht="39" customHeight="1">
      <c r="B59" s="645" t="n"/>
      <c r="C59" s="646" t="n"/>
      <c r="D59" s="646" t="n"/>
      <c r="E59" s="646" t="n"/>
      <c r="F59" s="646" t="n"/>
      <c r="G59" s="647" t="n"/>
    </row>
    <row r="60" ht="39" customHeight="1">
      <c r="B60" s="649" t="n"/>
      <c r="C60" s="655" t="inlineStr">
        <is>
          <t>12×910×2730</t>
        </is>
      </c>
      <c r="D60" s="650" t="n"/>
      <c r="E60" s="650" t="n"/>
      <c r="F60" s="650" t="n"/>
      <c r="G60" s="651" t="n"/>
    </row>
    <row r="61" ht="39" customHeight="1">
      <c r="B61" s="649" t="n"/>
      <c r="C61" s="650" t="n"/>
      <c r="D61" s="650" t="n"/>
      <c r="E61" s="650" t="n"/>
      <c r="F61" s="655">
        <f>SUM(数量表!H2016)</f>
        <v/>
      </c>
      <c r="G61" s="656" t="inlineStr">
        <is>
          <t>枚</t>
        </is>
      </c>
    </row>
    <row r="62" ht="39" customHeight="1" thickBot="1">
      <c r="A62" s="652" t="n"/>
      <c r="B62" s="653" t="n"/>
      <c r="C62" s="654" t="n"/>
      <c r="D62" s="654" t="n"/>
      <c r="E62" s="764" t="n"/>
      <c r="F62" s="907" t="n"/>
      <c r="G62" s="908" t="n"/>
    </row>
    <row r="64" ht="13.5" customHeight="1">
      <c r="B64" s="727" t="inlineStr">
        <is>
          <t>杉集成</t>
        </is>
      </c>
      <c r="E64" s="765" t="n"/>
    </row>
    <row r="65" ht="13.5" customHeight="1"/>
    <row r="66" ht="13.5" customHeight="1"/>
    <row r="67" ht="13.5" customHeight="1"/>
    <row r="69" ht="51" customHeight="1"/>
    <row r="70" ht="23.25" customHeight="1" thickBot="1"/>
    <row r="71" ht="17.25" customHeight="1">
      <c r="A71" s="636" t="n"/>
      <c r="B71" s="899" t="inlineStr">
        <is>
          <t>ロ ッ ト 表</t>
        </is>
      </c>
      <c r="C71" s="80" t="n"/>
      <c r="D71" s="80" t="n"/>
      <c r="E71" s="80" t="n"/>
      <c r="F71" s="80" t="n"/>
      <c r="G71" s="82" t="n"/>
    </row>
    <row r="72" ht="17.25" customHeight="1" thickBot="1">
      <c r="A72" s="636" t="n"/>
      <c r="B72" s="239" t="n"/>
      <c r="C72" s="89" t="n"/>
      <c r="D72" s="89" t="n"/>
      <c r="E72" s="89" t="n"/>
      <c r="F72" s="89" t="n"/>
      <c r="G72" s="91" t="n"/>
    </row>
    <row r="73" ht="22.5" customHeight="1">
      <c r="A73" s="637" t="n"/>
      <c r="B73" s="900">
        <f>B50</f>
        <v/>
      </c>
      <c r="C73" s="80" t="n"/>
      <c r="D73" s="80" t="n"/>
      <c r="E73" s="80" t="n"/>
      <c r="F73" s="80" t="n"/>
      <c r="G73" s="82" t="n"/>
    </row>
    <row r="74" ht="22.5" customHeight="1" thickBot="1">
      <c r="A74" s="637" t="n"/>
      <c r="B74" s="239" t="n"/>
      <c r="C74" s="89" t="n"/>
      <c r="D74" s="89" t="n"/>
      <c r="E74" s="89" t="n"/>
      <c r="F74" s="89" t="n"/>
      <c r="G74" s="91" t="n"/>
    </row>
    <row r="75" ht="24" customHeight="1">
      <c r="A75" s="901" t="n"/>
      <c r="B75" s="902" t="inlineStr">
        <is>
          <t>物件名</t>
        </is>
      </c>
      <c r="C75" s="910">
        <f>$C$6</f>
        <v/>
      </c>
      <c r="D75" s="80" t="n"/>
      <c r="E75" s="80" t="n"/>
      <c r="F75" s="82" t="n"/>
      <c r="G75" s="904">
        <f>$G$6</f>
        <v/>
      </c>
    </row>
    <row r="76" ht="24" customHeight="1" thickBot="1">
      <c r="A76" s="901" t="n"/>
      <c r="B76" s="213" t="n"/>
      <c r="C76" s="239" t="n"/>
      <c r="D76" s="89" t="n"/>
      <c r="E76" s="89" t="n"/>
      <c r="F76" s="91" t="n"/>
      <c r="G76" s="213" t="n"/>
    </row>
    <row r="77" ht="5.25" customHeight="1">
      <c r="A77" s="758" t="n"/>
      <c r="B77" s="743" t="n"/>
      <c r="C77" s="909" t="n"/>
      <c r="D77" s="80" t="n"/>
      <c r="E77" s="80" t="n"/>
      <c r="F77" s="80" t="n"/>
      <c r="G77" s="82" t="n"/>
    </row>
    <row r="78" ht="5.25" customHeight="1">
      <c r="A78" s="758" t="n"/>
      <c r="B78" s="641" t="n"/>
      <c r="C78" s="243" t="n"/>
      <c r="G78" s="87" t="n"/>
    </row>
    <row r="79" ht="39" customHeight="1">
      <c r="A79" s="911" t="inlineStr">
        <is>
          <t>1部</t>
        </is>
      </c>
      <c r="B79" s="641" t="inlineStr">
        <is>
          <t>部位</t>
        </is>
      </c>
      <c r="C79" s="243" t="n"/>
      <c r="G79" s="87" t="n"/>
    </row>
    <row r="80" ht="8.25" customHeight="1">
      <c r="A80" s="87" t="n"/>
      <c r="B80" s="642" t="n"/>
      <c r="C80" s="243" t="n"/>
      <c r="G80" s="87" t="n"/>
    </row>
    <row r="81" ht="8.25" customHeight="1" thickBot="1">
      <c r="A81" s="758" t="n"/>
      <c r="B81" s="643" t="n"/>
      <c r="C81" s="239" t="n"/>
      <c r="D81" s="89" t="n"/>
      <c r="E81" s="89" t="n"/>
      <c r="F81" s="89" t="n"/>
      <c r="G81" s="91" t="n"/>
    </row>
    <row r="82" ht="39" customHeight="1">
      <c r="B82" s="645" t="n"/>
      <c r="C82" s="646" t="n"/>
      <c r="D82" s="646" t="n"/>
      <c r="E82" s="646" t="n"/>
      <c r="F82" s="646" t="n"/>
      <c r="G82" s="647" t="n"/>
    </row>
    <row r="83" ht="39" customHeight="1">
      <c r="B83" s="649" t="n"/>
      <c r="C83" s="650" t="n"/>
      <c r="D83" s="650" t="n"/>
      <c r="E83" s="650" t="n"/>
      <c r="F83" s="650" t="n"/>
      <c r="G83" s="651" t="n"/>
    </row>
    <row r="84" ht="39" customHeight="1">
      <c r="B84" s="649" t="n"/>
      <c r="C84" s="650" t="n"/>
      <c r="D84" s="650" t="n"/>
      <c r="E84" s="650" t="n"/>
      <c r="F84" s="655" t="n"/>
      <c r="G84" s="656" t="n"/>
    </row>
    <row r="85" ht="39" customHeight="1" thickBot="1">
      <c r="A85" s="652" t="n"/>
      <c r="B85" s="653" t="n"/>
      <c r="C85" s="654" t="n"/>
      <c r="D85" s="654" t="n"/>
      <c r="E85" s="764" t="n"/>
      <c r="F85" s="907" t="n"/>
      <c r="G85" s="908" t="n"/>
    </row>
    <row r="87" ht="13.5" customHeight="1">
      <c r="B87" s="727" t="inlineStr">
        <is>
          <t>杉集成</t>
        </is>
      </c>
      <c r="E87" s="765" t="n"/>
    </row>
    <row r="88" ht="13.5" customHeight="1"/>
    <row r="89" ht="13.5" customHeight="1"/>
    <row r="90" ht="13.5" customHeight="1"/>
    <row r="92" ht="51" customHeight="1"/>
    <row r="93" ht="23.25" customHeight="1" thickBot="1"/>
    <row r="94" ht="17.25" customHeight="1">
      <c r="A94" s="636" t="n"/>
      <c r="B94" s="899" t="inlineStr">
        <is>
          <t>ロ ッ ト 表</t>
        </is>
      </c>
      <c r="C94" s="80" t="n"/>
      <c r="D94" s="80" t="n"/>
      <c r="E94" s="80" t="n"/>
      <c r="F94" s="80" t="n"/>
      <c r="G94" s="82" t="n"/>
    </row>
    <row r="95" ht="17.25" customHeight="1" thickBot="1">
      <c r="A95" s="636" t="n"/>
      <c r="B95" s="239" t="n"/>
      <c r="C95" s="89" t="n"/>
      <c r="D95" s="89" t="n"/>
      <c r="E95" s="89" t="n"/>
      <c r="F95" s="89" t="n"/>
      <c r="G95" s="91" t="n"/>
    </row>
    <row r="96" ht="22.5" customHeight="1">
      <c r="A96" s="637" t="n"/>
      <c r="B96" s="900">
        <f>B73</f>
        <v/>
      </c>
      <c r="C96" s="80" t="n"/>
      <c r="D96" s="80" t="n"/>
      <c r="E96" s="80" t="n"/>
      <c r="F96" s="80" t="n"/>
      <c r="G96" s="82" t="n"/>
    </row>
    <row r="97" ht="22.5" customHeight="1" thickBot="1">
      <c r="A97" s="637" t="n"/>
      <c r="B97" s="239" t="n"/>
      <c r="C97" s="89" t="n"/>
      <c r="D97" s="89" t="n"/>
      <c r="E97" s="89" t="n"/>
      <c r="F97" s="89" t="n"/>
      <c r="G97" s="91" t="n"/>
    </row>
    <row r="98" ht="24" customHeight="1">
      <c r="A98" s="901" t="n"/>
      <c r="B98" s="902" t="inlineStr">
        <is>
          <t>物件名</t>
        </is>
      </c>
      <c r="C98" s="903">
        <f>$C$6</f>
        <v/>
      </c>
      <c r="D98" s="80" t="n"/>
      <c r="E98" s="80" t="n"/>
      <c r="F98" s="80" t="n"/>
      <c r="G98" s="904">
        <f>$G$6</f>
        <v/>
      </c>
    </row>
    <row r="99" ht="24" customHeight="1" thickBot="1">
      <c r="A99" s="901" t="n"/>
      <c r="B99" s="213" t="n"/>
      <c r="C99" s="239" t="n"/>
      <c r="D99" s="89" t="n"/>
      <c r="E99" s="89" t="n"/>
      <c r="F99" s="89" t="n"/>
      <c r="G99" s="213" t="n"/>
    </row>
    <row r="100" ht="5.25" customHeight="1">
      <c r="A100" s="758" t="n"/>
      <c r="B100" s="743" t="n"/>
      <c r="C100" s="909" t="inlineStr">
        <is>
          <t xml:space="preserve">　　 断　　熱　　材   (壁)</t>
        </is>
      </c>
      <c r="D100" s="80" t="n"/>
      <c r="E100" s="80" t="n"/>
      <c r="F100" s="80" t="n"/>
      <c r="G100" s="82" t="n"/>
    </row>
    <row r="101" ht="5.25" customHeight="1">
      <c r="A101" s="758" t="n"/>
      <c r="B101" s="641" t="n"/>
      <c r="C101" s="243" t="n"/>
      <c r="G101" s="87" t="n"/>
    </row>
    <row r="102" ht="39" customHeight="1">
      <c r="A102" s="906" t="inlineStr">
        <is>
          <t>1部</t>
        </is>
      </c>
      <c r="B102" s="641" t="inlineStr">
        <is>
          <t>部位</t>
        </is>
      </c>
      <c r="C102" s="243" t="n"/>
      <c r="G102" s="87" t="n"/>
    </row>
    <row r="103" ht="8.25" customHeight="1">
      <c r="B103" s="642" t="n"/>
      <c r="C103" s="243" t="n"/>
      <c r="G103" s="87" t="n"/>
    </row>
    <row r="104" ht="8.25" customHeight="1" thickBot="1">
      <c r="A104" s="758" t="n"/>
      <c r="B104" s="643" t="n"/>
      <c r="C104" s="239" t="n"/>
      <c r="D104" s="89" t="n"/>
      <c r="E104" s="89" t="n"/>
      <c r="F104" s="89" t="n"/>
      <c r="G104" s="91" t="n"/>
    </row>
    <row r="105" ht="39" customHeight="1">
      <c r="B105" s="645" t="n"/>
      <c r="C105" s="646" t="n"/>
      <c r="D105" s="646" t="n"/>
      <c r="E105" s="646" t="n"/>
      <c r="F105" s="646" t="n"/>
      <c r="G105" s="647" t="n"/>
    </row>
    <row r="106" ht="39" customHeight="1">
      <c r="B106" s="649" t="n"/>
      <c r="C106" s="772" t="inlineStr">
        <is>
          <t>Ｗ1-39</t>
        </is>
      </c>
      <c r="D106" s="51" t="n"/>
      <c r="E106" s="650" t="n"/>
      <c r="F106" s="650" t="n"/>
      <c r="G106" s="651" t="n"/>
    </row>
    <row r="107" ht="39" customHeight="1">
      <c r="B107" s="649" t="n"/>
      <c r="C107" s="650" t="n"/>
      <c r="D107" s="650" t="n"/>
      <c r="E107" s="650" t="n"/>
      <c r="F107" s="655">
        <f>数量表!H2018</f>
        <v/>
      </c>
      <c r="G107" s="656" t="inlineStr">
        <is>
          <t>枚</t>
        </is>
      </c>
    </row>
    <row r="108" ht="39" customHeight="1" thickBot="1">
      <c r="A108" s="652" t="n"/>
      <c r="B108" s="653" t="n"/>
      <c r="C108" s="654" t="n"/>
      <c r="D108" s="654" t="n"/>
      <c r="E108" s="764" t="n"/>
      <c r="F108" s="907" t="n"/>
      <c r="G108" s="908" t="n"/>
    </row>
    <row r="110" ht="13.5" customHeight="1">
      <c r="B110" s="727" t="inlineStr">
        <is>
          <t>杉集成</t>
        </is>
      </c>
      <c r="E110" s="765" t="n"/>
    </row>
    <row r="111" ht="13.5" customHeight="1"/>
    <row r="112" ht="13.5" customHeight="1"/>
    <row r="113" ht="13.5" customHeight="1"/>
    <row r="115" ht="51" customHeight="1"/>
    <row r="116" ht="23.25" customHeight="1" thickBot="1"/>
    <row r="117" ht="17.25" customHeight="1">
      <c r="A117" s="636" t="n"/>
      <c r="B117" s="899" t="inlineStr">
        <is>
          <t>ロ ッ ト 表</t>
        </is>
      </c>
      <c r="C117" s="80" t="n"/>
      <c r="D117" s="80" t="n"/>
      <c r="E117" s="80" t="n"/>
      <c r="F117" s="80" t="n"/>
      <c r="G117" s="82" t="n"/>
    </row>
    <row r="118" ht="17.25" customHeight="1" thickBot="1">
      <c r="A118" s="636" t="n"/>
      <c r="B118" s="239" t="n"/>
      <c r="C118" s="89" t="n"/>
      <c r="D118" s="89" t="n"/>
      <c r="E118" s="89" t="n"/>
      <c r="F118" s="89" t="n"/>
      <c r="G118" s="91" t="n"/>
    </row>
    <row r="119" ht="22.5" customHeight="1">
      <c r="A119" s="637" t="n"/>
      <c r="B119" s="900">
        <f>B96</f>
        <v/>
      </c>
      <c r="C119" s="80" t="n"/>
      <c r="D119" s="80" t="n"/>
      <c r="E119" s="80" t="n"/>
      <c r="F119" s="80" t="n"/>
      <c r="G119" s="82" t="n"/>
    </row>
    <row r="120" ht="22.5" customHeight="1" thickBot="1">
      <c r="A120" s="637" t="n"/>
      <c r="B120" s="239" t="n"/>
      <c r="C120" s="89" t="n"/>
      <c r="D120" s="89" t="n"/>
      <c r="E120" s="89" t="n"/>
      <c r="F120" s="89" t="n"/>
      <c r="G120" s="91" t="n"/>
    </row>
    <row r="121" ht="24" customHeight="1">
      <c r="A121" s="901" t="n"/>
      <c r="B121" s="902" t="inlineStr">
        <is>
          <t>物件名</t>
        </is>
      </c>
      <c r="C121" s="903">
        <f>$C$6</f>
        <v/>
      </c>
      <c r="D121" s="80" t="n"/>
      <c r="E121" s="80" t="n"/>
      <c r="F121" s="80" t="n"/>
      <c r="G121" s="904">
        <f>$G$6</f>
        <v/>
      </c>
    </row>
    <row r="122" ht="24" customHeight="1" thickBot="1">
      <c r="A122" s="901" t="n"/>
      <c r="B122" s="213" t="n"/>
      <c r="C122" s="239" t="n"/>
      <c r="D122" s="89" t="n"/>
      <c r="E122" s="89" t="n"/>
      <c r="F122" s="89" t="n"/>
      <c r="G122" s="213" t="n"/>
    </row>
    <row r="123" ht="5.25" customHeight="1">
      <c r="A123" s="758" t="n"/>
      <c r="B123" s="743" t="n"/>
      <c r="C123" s="909" t="inlineStr">
        <is>
          <t xml:space="preserve">　　 断　　熱　　材   (NT用)</t>
        </is>
      </c>
      <c r="D123" s="80" t="n"/>
      <c r="E123" s="80" t="n"/>
      <c r="F123" s="80" t="n"/>
      <c r="G123" s="82" t="n"/>
    </row>
    <row r="124" ht="5.25" customHeight="1">
      <c r="A124" s="758" t="n"/>
      <c r="B124" s="641" t="n"/>
      <c r="C124" s="243" t="n"/>
      <c r="G124" s="87" t="n"/>
    </row>
    <row r="125" ht="39" customHeight="1">
      <c r="A125" s="906" t="inlineStr">
        <is>
          <t>1部</t>
        </is>
      </c>
      <c r="B125" s="641" t="inlineStr">
        <is>
          <t>部位</t>
        </is>
      </c>
      <c r="C125" s="243" t="n"/>
      <c r="G125" s="87" t="n"/>
    </row>
    <row r="126" ht="8.25" customHeight="1">
      <c r="B126" s="642" t="n"/>
      <c r="C126" s="243" t="n"/>
      <c r="G126" s="87" t="n"/>
    </row>
    <row r="127" ht="8.25" customHeight="1" thickBot="1">
      <c r="A127" s="758" t="n"/>
      <c r="B127" s="643" t="n"/>
      <c r="C127" s="239" t="n"/>
      <c r="D127" s="89" t="n"/>
      <c r="E127" s="89" t="n"/>
      <c r="F127" s="89" t="n"/>
      <c r="G127" s="91" t="n"/>
    </row>
    <row r="128" ht="39" customHeight="1">
      <c r="B128" s="645" t="n"/>
      <c r="C128" s="646" t="n"/>
      <c r="D128" s="646" t="n"/>
      <c r="E128" s="646" t="n"/>
      <c r="F128" s="646" t="n"/>
      <c r="G128" s="647" t="n"/>
    </row>
    <row r="129" ht="39" customHeight="1">
      <c r="B129" s="649" t="n"/>
      <c r="C129" s="655" t="inlineStr">
        <is>
          <t>45×333×1274</t>
        </is>
      </c>
      <c r="D129" s="655" t="n"/>
      <c r="E129" s="655" t="n"/>
      <c r="F129" s="655" t="n"/>
      <c r="G129" s="651" t="n"/>
    </row>
    <row r="130" ht="39" customHeight="1">
      <c r="B130" s="649" t="n"/>
      <c r="C130" s="650" t="n"/>
      <c r="D130" s="650" t="n"/>
      <c r="E130" s="650" t="n"/>
      <c r="F130" s="655">
        <f>SUM(数量表!H2020)</f>
        <v/>
      </c>
      <c r="G130" s="656" t="inlineStr">
        <is>
          <t>枚</t>
        </is>
      </c>
    </row>
    <row r="131" ht="39" customHeight="1" thickBot="1">
      <c r="A131" s="652" t="n"/>
      <c r="B131" s="653" t="n"/>
      <c r="C131" s="654" t="n"/>
      <c r="D131" s="654" t="n"/>
      <c r="E131" s="764" t="n"/>
      <c r="F131" s="907" t="n"/>
      <c r="G131" s="908" t="n"/>
    </row>
    <row r="133" ht="13.5" customHeight="1">
      <c r="B133" s="727" t="inlineStr">
        <is>
          <t>杉集成</t>
        </is>
      </c>
      <c r="E133" s="765" t="n"/>
    </row>
    <row r="134" ht="13.5" customHeight="1"/>
    <row r="135" ht="13.5" customHeight="1"/>
    <row r="136" ht="13.5" customHeight="1"/>
    <row r="138" ht="51" customHeight="1"/>
    <row r="139" ht="23.25" customHeight="1" thickBot="1"/>
    <row r="140" ht="17.25" customHeight="1">
      <c r="A140" s="636" t="n"/>
      <c r="B140" s="899" t="inlineStr">
        <is>
          <t>ロ ッ ト 表</t>
        </is>
      </c>
      <c r="C140" s="80" t="n"/>
      <c r="D140" s="80" t="n"/>
      <c r="E140" s="80" t="n"/>
      <c r="F140" s="80" t="n"/>
      <c r="G140" s="82" t="n"/>
    </row>
    <row r="141" ht="17.25" customHeight="1" thickBot="1">
      <c r="A141" s="636" t="n"/>
      <c r="B141" s="239" t="n"/>
      <c r="C141" s="89" t="n"/>
      <c r="D141" s="89" t="n"/>
      <c r="E141" s="89" t="n"/>
      <c r="F141" s="89" t="n"/>
      <c r="G141" s="91" t="n"/>
    </row>
    <row r="142" ht="22.5" customHeight="1">
      <c r="A142" s="637" t="n"/>
      <c r="B142" s="900">
        <f>B119</f>
        <v/>
      </c>
      <c r="C142" s="80" t="n"/>
      <c r="D142" s="80" t="n"/>
      <c r="E142" s="80" t="n"/>
      <c r="F142" s="80" t="n"/>
      <c r="G142" s="82" t="n"/>
    </row>
    <row r="143" ht="22.5" customHeight="1" thickBot="1">
      <c r="A143" s="637" t="n"/>
      <c r="B143" s="239" t="n"/>
      <c r="C143" s="89" t="n"/>
      <c r="D143" s="89" t="n"/>
      <c r="E143" s="89" t="n"/>
      <c r="F143" s="89" t="n"/>
      <c r="G143" s="91" t="n"/>
    </row>
    <row r="144" ht="24" customHeight="1">
      <c r="A144" s="901" t="n"/>
      <c r="B144" s="902" t="inlineStr">
        <is>
          <t>物件名</t>
        </is>
      </c>
      <c r="C144" s="903">
        <f>$C$6</f>
        <v/>
      </c>
      <c r="D144" s="80" t="n"/>
      <c r="E144" s="80" t="n"/>
      <c r="F144" s="80" t="n"/>
      <c r="G144" s="904">
        <f>$G$6</f>
        <v/>
      </c>
    </row>
    <row r="145" ht="24" customHeight="1" thickBot="1">
      <c r="A145" s="901" t="n"/>
      <c r="B145" s="213" t="n"/>
      <c r="C145" s="239" t="n"/>
      <c r="D145" s="89" t="n"/>
      <c r="E145" s="89" t="n"/>
      <c r="F145" s="89" t="n"/>
      <c r="G145" s="213" t="n"/>
    </row>
    <row r="146" ht="5.25" customHeight="1">
      <c r="A146" s="758" t="n"/>
      <c r="B146" s="743" t="n"/>
      <c r="C146" s="909" t="inlineStr">
        <is>
          <t xml:space="preserve">　　 断　　熱　　材   (NT用)</t>
        </is>
      </c>
      <c r="D146" s="80" t="n"/>
      <c r="E146" s="80" t="n"/>
      <c r="F146" s="80" t="n"/>
      <c r="G146" s="82" t="n"/>
    </row>
    <row r="147" ht="5.25" customHeight="1">
      <c r="A147" s="758" t="n"/>
      <c r="B147" s="641" t="n"/>
      <c r="C147" s="243" t="n"/>
      <c r="G147" s="87" t="n"/>
    </row>
    <row r="148" ht="39" customHeight="1">
      <c r="A148" s="906" t="inlineStr">
        <is>
          <t>1部</t>
        </is>
      </c>
      <c r="B148" s="641" t="inlineStr">
        <is>
          <t>部位</t>
        </is>
      </c>
      <c r="C148" s="243" t="n"/>
      <c r="G148" s="87" t="n"/>
    </row>
    <row r="149" ht="8.25" customHeight="1">
      <c r="B149" s="642" t="n"/>
      <c r="C149" s="243" t="n"/>
      <c r="G149" s="87" t="n"/>
    </row>
    <row r="150" ht="8.25" customHeight="1" thickBot="1">
      <c r="A150" s="758" t="n"/>
      <c r="B150" s="643" t="n"/>
      <c r="C150" s="239" t="n"/>
      <c r="D150" s="89" t="n"/>
      <c r="E150" s="89" t="n"/>
      <c r="F150" s="89" t="n"/>
      <c r="G150" s="91" t="n"/>
    </row>
    <row r="151" ht="39" customHeight="1">
      <c r="B151" s="645" t="n"/>
      <c r="C151" s="646" t="n"/>
      <c r="D151" s="646" t="n"/>
      <c r="E151" s="646" t="n"/>
      <c r="F151" s="646" t="n"/>
      <c r="G151" s="647" t="n"/>
    </row>
    <row r="152" ht="39" customHeight="1">
      <c r="B152" s="649" t="n"/>
      <c r="C152" s="655" t="inlineStr">
        <is>
          <t>45×333×1208</t>
        </is>
      </c>
      <c r="D152" s="655" t="n"/>
      <c r="E152" s="655" t="n"/>
      <c r="F152" s="655" t="n"/>
      <c r="G152" s="651" t="n"/>
    </row>
    <row r="153" ht="39" customHeight="1">
      <c r="B153" s="649" t="n"/>
      <c r="C153" s="650" t="n"/>
      <c r="D153" s="650" t="n"/>
      <c r="E153" s="650" t="n"/>
      <c r="F153" s="655">
        <f>SUM(数量表!H2021)</f>
        <v/>
      </c>
      <c r="G153" s="656" t="inlineStr">
        <is>
          <t>枚</t>
        </is>
      </c>
    </row>
    <row r="154" ht="39" customHeight="1" thickBot="1">
      <c r="A154" s="652" t="n"/>
      <c r="B154" s="653" t="n"/>
      <c r="C154" s="654" t="n"/>
      <c r="D154" s="654" t="n"/>
      <c r="E154" s="764" t="n"/>
      <c r="F154" s="907" t="n"/>
      <c r="G154" s="908" t="n"/>
    </row>
    <row r="156" ht="13.5" customHeight="1">
      <c r="B156" s="727" t="inlineStr">
        <is>
          <t>杉集成</t>
        </is>
      </c>
      <c r="E156" s="765" t="n"/>
    </row>
    <row r="157" ht="13.5" customHeight="1"/>
    <row r="158" ht="13.5" customHeight="1"/>
    <row r="159" ht="13.5" customHeight="1"/>
    <row r="161" ht="51" customHeight="1"/>
    <row r="162" ht="23.25" customHeight="1" thickBot="1"/>
    <row r="163" ht="17.25" customHeight="1">
      <c r="A163" s="636" t="n"/>
      <c r="B163" s="899" t="inlineStr">
        <is>
          <t>ロ ッ ト 表</t>
        </is>
      </c>
      <c r="C163" s="80" t="n"/>
      <c r="D163" s="80" t="n"/>
      <c r="E163" s="80" t="n"/>
      <c r="F163" s="80" t="n"/>
      <c r="G163" s="82" t="n"/>
    </row>
    <row r="164" ht="17.25" customHeight="1" thickBot="1">
      <c r="A164" s="636" t="n"/>
      <c r="B164" s="239" t="n"/>
      <c r="C164" s="89" t="n"/>
      <c r="D164" s="89" t="n"/>
      <c r="E164" s="89" t="n"/>
      <c r="F164" s="89" t="n"/>
      <c r="G164" s="91" t="n"/>
    </row>
    <row r="165" ht="22.5" customHeight="1">
      <c r="A165" s="637" t="n"/>
      <c r="B165" s="900">
        <f>B142</f>
        <v/>
      </c>
      <c r="C165" s="80" t="n"/>
      <c r="D165" s="80" t="n"/>
      <c r="E165" s="80" t="n"/>
      <c r="F165" s="80" t="n"/>
      <c r="G165" s="82" t="n"/>
    </row>
    <row r="166" ht="22.5" customHeight="1" thickBot="1">
      <c r="A166" s="637" t="n"/>
      <c r="B166" s="239" t="n"/>
      <c r="C166" s="89" t="n"/>
      <c r="D166" s="89" t="n"/>
      <c r="E166" s="89" t="n"/>
      <c r="F166" s="89" t="n"/>
      <c r="G166" s="91" t="n"/>
    </row>
    <row r="167" ht="24" customHeight="1">
      <c r="A167" s="901" t="n"/>
      <c r="B167" s="902" t="inlineStr">
        <is>
          <t>物件名</t>
        </is>
      </c>
      <c r="C167" s="903">
        <f>$C$6</f>
        <v/>
      </c>
      <c r="D167" s="80" t="n"/>
      <c r="E167" s="80" t="n"/>
      <c r="F167" s="80" t="n"/>
      <c r="G167" s="904">
        <f>$G$6</f>
        <v/>
      </c>
    </row>
    <row r="168" ht="24" customHeight="1" thickBot="1">
      <c r="A168" s="901" t="n"/>
      <c r="B168" s="213" t="n"/>
      <c r="C168" s="239" t="n"/>
      <c r="D168" s="89" t="n"/>
      <c r="E168" s="89" t="n"/>
      <c r="F168" s="89" t="n"/>
      <c r="G168" s="213" t="n"/>
    </row>
    <row r="169" ht="5.25" customHeight="1">
      <c r="A169" s="758" t="n"/>
      <c r="B169" s="743" t="n"/>
      <c r="C169" s="905" t="inlineStr">
        <is>
          <t>枠　　　　材</t>
        </is>
      </c>
      <c r="D169" s="80" t="n"/>
      <c r="E169" s="80" t="n"/>
      <c r="F169" s="80" t="n"/>
      <c r="G169" s="82" t="n"/>
    </row>
    <row r="170" ht="5.25" customHeight="1">
      <c r="A170" s="758" t="n"/>
      <c r="B170" s="641" t="n"/>
      <c r="C170" s="243" t="n"/>
      <c r="G170" s="87" t="n"/>
    </row>
    <row r="171" ht="39" customHeight="1">
      <c r="A171" s="906" t="inlineStr">
        <is>
          <t>1部</t>
        </is>
      </c>
      <c r="B171" s="641" t="inlineStr">
        <is>
          <t>部位</t>
        </is>
      </c>
      <c r="C171" s="243" t="n"/>
      <c r="G171" s="87" t="n"/>
    </row>
    <row r="172" ht="8.25" customHeight="1">
      <c r="B172" s="642" t="n"/>
      <c r="C172" s="243" t="n"/>
      <c r="G172" s="87" t="n"/>
    </row>
    <row r="173" ht="8.25" customHeight="1" thickBot="1">
      <c r="A173" s="758" t="n"/>
      <c r="B173" s="643" t="n"/>
      <c r="C173" s="239" t="n"/>
      <c r="D173" s="89" t="n"/>
      <c r="E173" s="89" t="n"/>
      <c r="F173" s="89" t="n"/>
      <c r="G173" s="91" t="n"/>
    </row>
    <row r="174" ht="39" customHeight="1">
      <c r="B174" s="645" t="n"/>
      <c r="C174" s="646" t="n"/>
      <c r="D174" s="646" t="n"/>
      <c r="E174" s="646" t="n"/>
      <c r="F174" s="646" t="n"/>
      <c r="G174" s="647" t="n"/>
    </row>
    <row r="175" ht="39" customHeight="1">
      <c r="B175" s="649" t="n"/>
      <c r="C175" s="773" t="inlineStr">
        <is>
          <t>27×105×2985</t>
        </is>
      </c>
      <c r="D175" s="51" t="n"/>
      <c r="E175" s="51" t="n"/>
      <c r="F175" s="650" t="n"/>
      <c r="G175" s="651" t="n"/>
    </row>
    <row r="176" ht="39" customHeight="1">
      <c r="B176" s="649" t="n"/>
      <c r="C176" s="650" t="n"/>
      <c r="D176" s="650" t="n"/>
      <c r="E176" s="650" t="n"/>
      <c r="F176" s="655">
        <f>SUM(数量表!B2019)</f>
        <v/>
      </c>
      <c r="G176" s="656" t="inlineStr">
        <is>
          <t>本</t>
        </is>
      </c>
    </row>
    <row r="177" ht="39" customHeight="1" thickBot="1">
      <c r="A177" s="652" t="n"/>
      <c r="B177" s="653" t="n"/>
      <c r="C177" s="654" t="n"/>
      <c r="D177" s="654" t="n"/>
      <c r="E177" s="764" t="n"/>
      <c r="F177" s="907" t="n"/>
      <c r="G177" s="908" t="n"/>
    </row>
    <row r="179" ht="13.5" customHeight="1">
      <c r="B179" s="727" t="inlineStr">
        <is>
          <t>杉集成</t>
        </is>
      </c>
      <c r="E179" s="765" t="n"/>
    </row>
    <row r="180" ht="13.5" customHeight="1"/>
    <row r="181" ht="13.5" customHeight="1"/>
    <row r="182" ht="13.5" customHeight="1"/>
    <row r="184" ht="51" customHeight="1"/>
    <row r="185" ht="23.25" customHeight="1" thickBot="1"/>
    <row r="186" ht="17.25" customHeight="1">
      <c r="A186" s="636" t="n"/>
      <c r="B186" s="899" t="inlineStr">
        <is>
          <t>ロ ッ ト 表</t>
        </is>
      </c>
      <c r="C186" s="80" t="n"/>
      <c r="D186" s="80" t="n"/>
      <c r="E186" s="80" t="n"/>
      <c r="F186" s="80" t="n"/>
      <c r="G186" s="82" t="n"/>
    </row>
    <row r="187" ht="17.25" customHeight="1" thickBot="1">
      <c r="A187" s="636" t="n"/>
      <c r="B187" s="239" t="n"/>
      <c r="C187" s="89" t="n"/>
      <c r="D187" s="89" t="n"/>
      <c r="E187" s="89" t="n"/>
      <c r="F187" s="89" t="n"/>
      <c r="G187" s="91" t="n"/>
    </row>
    <row r="188" ht="22.5" customHeight="1">
      <c r="A188" s="637" t="n"/>
      <c r="B188" s="900">
        <f>B165</f>
        <v/>
      </c>
      <c r="C188" s="80" t="n"/>
      <c r="D188" s="80" t="n"/>
      <c r="E188" s="80" t="n"/>
      <c r="F188" s="80" t="n"/>
      <c r="G188" s="82" t="n"/>
    </row>
    <row r="189" ht="22.5" customHeight="1" thickBot="1">
      <c r="A189" s="637" t="n"/>
      <c r="B189" s="239" t="n"/>
      <c r="C189" s="89" t="n"/>
      <c r="D189" s="89" t="n"/>
      <c r="E189" s="89" t="n"/>
      <c r="F189" s="89" t="n"/>
      <c r="G189" s="91" t="n"/>
    </row>
    <row r="190" ht="24" customHeight="1">
      <c r="A190" s="901" t="n"/>
      <c r="B190" s="902" t="inlineStr">
        <is>
          <t>物件名</t>
        </is>
      </c>
      <c r="C190" s="903">
        <f>$C$6</f>
        <v/>
      </c>
      <c r="D190" s="80" t="n"/>
      <c r="E190" s="80" t="n"/>
      <c r="F190" s="80" t="n"/>
      <c r="G190" s="904">
        <f>$G$6</f>
        <v/>
      </c>
    </row>
    <row r="191" ht="24" customHeight="1" thickBot="1">
      <c r="A191" s="901" t="n"/>
      <c r="B191" s="213" t="n"/>
      <c r="C191" s="239" t="n"/>
      <c r="D191" s="89" t="n"/>
      <c r="E191" s="89" t="n"/>
      <c r="F191" s="89" t="n"/>
      <c r="G191" s="213" t="n"/>
    </row>
    <row r="192" ht="5.25" customHeight="1">
      <c r="A192" s="758" t="n"/>
      <c r="B192" s="743" t="n"/>
      <c r="C192" s="905" t="inlineStr">
        <is>
          <t>カット合板(針葉樹)</t>
        </is>
      </c>
      <c r="D192" s="80" t="n"/>
      <c r="E192" s="80" t="n"/>
      <c r="F192" s="80" t="n"/>
      <c r="G192" s="82" t="n"/>
    </row>
    <row r="193" ht="5.25" customHeight="1">
      <c r="A193" s="758" t="n"/>
      <c r="B193" s="641" t="n"/>
      <c r="C193" s="243" t="n"/>
      <c r="G193" s="87" t="n"/>
    </row>
    <row r="194" ht="39" customHeight="1">
      <c r="A194" s="906" t="inlineStr">
        <is>
          <t>1部</t>
        </is>
      </c>
      <c r="B194" s="641" t="inlineStr">
        <is>
          <t>部位</t>
        </is>
      </c>
      <c r="C194" s="243" t="n"/>
      <c r="G194" s="87" t="n"/>
    </row>
    <row r="195" ht="8.25" customHeight="1">
      <c r="B195" s="642" t="n"/>
      <c r="C195" s="243" t="n"/>
      <c r="G195" s="87" t="n"/>
    </row>
    <row r="196" ht="8.25" customHeight="1" thickBot="1">
      <c r="A196" s="758" t="n"/>
      <c r="B196" s="643" t="n"/>
      <c r="C196" s="239" t="n"/>
      <c r="D196" s="89" t="n"/>
      <c r="E196" s="89" t="n"/>
      <c r="F196" s="89" t="n"/>
      <c r="G196" s="91" t="n"/>
    </row>
    <row r="197" ht="39" customHeight="1">
      <c r="B197" s="645" t="n"/>
      <c r="C197" s="646" t="n"/>
      <c r="D197" s="646" t="n"/>
      <c r="E197" s="646" t="n"/>
      <c r="F197" s="646" t="n"/>
      <c r="G197" s="647" t="n"/>
    </row>
    <row r="198" ht="39" customHeight="1">
      <c r="B198" s="649" t="n"/>
      <c r="C198" s="655">
        <f>梁欠表3F!Q65</f>
        <v/>
      </c>
      <c r="D198" s="655" t="n"/>
      <c r="E198" s="655" t="n"/>
      <c r="F198" s="655">
        <f>SUM(梁欠表3F!T65)</f>
        <v/>
      </c>
      <c r="G198" s="656" t="inlineStr">
        <is>
          <t>枚</t>
        </is>
      </c>
    </row>
    <row r="199" ht="39" customHeight="1">
      <c r="B199" s="649" t="n"/>
      <c r="C199" s="655" t="n"/>
      <c r="D199" s="650" t="n"/>
      <c r="E199" s="650" t="n"/>
      <c r="F199" s="655" t="n"/>
      <c r="G199" s="656" t="n"/>
    </row>
    <row r="200" ht="39" customHeight="1" thickBot="1">
      <c r="A200" s="652" t="n"/>
      <c r="B200" s="653" t="n"/>
      <c r="C200" s="654" t="n"/>
      <c r="D200" s="654" t="n"/>
      <c r="E200" s="764" t="n"/>
      <c r="F200" s="907" t="n"/>
      <c r="G200" s="908" t="n"/>
    </row>
    <row r="202" ht="13.5" customHeight="1">
      <c r="B202" s="727" t="inlineStr">
        <is>
          <t>杉集成</t>
        </is>
      </c>
      <c r="E202" s="765" t="n"/>
    </row>
    <row r="203" ht="13.5" customHeight="1"/>
    <row r="204" ht="13.5" customHeight="1"/>
    <row r="205" ht="13.5" customHeight="1"/>
    <row r="207" ht="50.25" customHeight="1"/>
    <row r="208" ht="23.25" customHeight="1" thickBot="1"/>
    <row r="209" ht="17.25" customHeight="1">
      <c r="A209" s="636" t="n"/>
      <c r="B209" s="899" t="inlineStr">
        <is>
          <t>ロ ッ ト 表</t>
        </is>
      </c>
      <c r="C209" s="80" t="n"/>
      <c r="D209" s="80" t="n"/>
      <c r="E209" s="80" t="n"/>
      <c r="F209" s="80" t="n"/>
      <c r="G209" s="82" t="n"/>
    </row>
    <row r="210" ht="17.25" customHeight="1" thickBot="1">
      <c r="A210" s="636" t="n"/>
      <c r="B210" s="239" t="n"/>
      <c r="C210" s="89" t="n"/>
      <c r="D210" s="89" t="n"/>
      <c r="E210" s="89" t="n"/>
      <c r="F210" s="89" t="n"/>
      <c r="G210" s="91" t="n"/>
    </row>
    <row r="211" ht="22.5" customHeight="1">
      <c r="A211" s="637" t="n"/>
      <c r="B211" s="900">
        <f>B188</f>
        <v/>
      </c>
      <c r="C211" s="80" t="n"/>
      <c r="D211" s="80" t="n"/>
      <c r="E211" s="80" t="n"/>
      <c r="F211" s="80" t="n"/>
      <c r="G211" s="82" t="n"/>
    </row>
    <row r="212" ht="22.5" customHeight="1" thickBot="1">
      <c r="A212" s="637" t="n"/>
      <c r="B212" s="239" t="n"/>
      <c r="C212" s="89" t="n"/>
      <c r="D212" s="89" t="n"/>
      <c r="E212" s="89" t="n"/>
      <c r="F212" s="89" t="n"/>
      <c r="G212" s="91" t="n"/>
    </row>
    <row r="213" ht="24" customHeight="1">
      <c r="A213" s="901" t="n"/>
      <c r="B213" s="902" t="inlineStr">
        <is>
          <t>物件名</t>
        </is>
      </c>
      <c r="C213" s="903">
        <f>$C$6</f>
        <v/>
      </c>
      <c r="D213" s="80" t="n"/>
      <c r="E213" s="80" t="n"/>
      <c r="F213" s="80" t="n"/>
      <c r="G213" s="904">
        <f>$G$6</f>
        <v/>
      </c>
    </row>
    <row r="214" ht="24" customHeight="1" thickBot="1">
      <c r="A214" s="901" t="n"/>
      <c r="B214" s="213" t="n"/>
      <c r="C214" s="239" t="n"/>
      <c r="D214" s="89" t="n"/>
      <c r="E214" s="89" t="n"/>
      <c r="F214" s="89" t="n"/>
      <c r="G214" s="213" t="n"/>
    </row>
    <row r="215" ht="5.25" customHeight="1">
      <c r="A215" s="758" t="n"/>
      <c r="B215" s="743" t="n"/>
      <c r="C215" s="905" t="inlineStr">
        <is>
          <t>カット合板(ラワン)</t>
        </is>
      </c>
      <c r="D215" s="80" t="n"/>
      <c r="E215" s="80" t="n"/>
      <c r="F215" s="80" t="n"/>
      <c r="G215" s="82" t="n"/>
    </row>
    <row r="216" ht="5.25" customHeight="1">
      <c r="A216" s="758" t="n"/>
      <c r="B216" s="641" t="n"/>
      <c r="C216" s="243" t="n"/>
      <c r="G216" s="87" t="n"/>
    </row>
    <row r="217" ht="39" customHeight="1">
      <c r="A217" s="906" t="inlineStr">
        <is>
          <t>1部</t>
        </is>
      </c>
      <c r="B217" s="641" t="inlineStr">
        <is>
          <t>部位</t>
        </is>
      </c>
      <c r="C217" s="243" t="n"/>
      <c r="G217" s="87" t="n"/>
    </row>
    <row r="218" ht="8.25" customHeight="1">
      <c r="B218" s="642" t="n"/>
      <c r="C218" s="243" t="n"/>
      <c r="G218" s="87" t="n"/>
    </row>
    <row r="219" ht="8.25" customHeight="1" thickBot="1">
      <c r="A219" s="758" t="n"/>
      <c r="B219" s="643" t="n"/>
      <c r="C219" s="239" t="n"/>
      <c r="D219" s="89" t="n"/>
      <c r="E219" s="89" t="n"/>
      <c r="F219" s="89" t="n"/>
      <c r="G219" s="91" t="n"/>
    </row>
    <row r="220" ht="39" customHeight="1">
      <c r="B220" s="645" t="n"/>
      <c r="C220" s="646" t="n"/>
      <c r="D220" s="646" t="n"/>
      <c r="E220" s="646" t="n"/>
      <c r="F220" s="646" t="n"/>
      <c r="G220" s="647" t="n"/>
    </row>
    <row r="221" ht="39" customHeight="1">
      <c r="B221" s="649" t="n"/>
      <c r="C221" s="655">
        <f>梁欠表3F!Q66</f>
        <v/>
      </c>
      <c r="D221" s="655" t="n"/>
      <c r="E221" s="655" t="n"/>
      <c r="F221" s="655">
        <f>梁欠表3F!T66</f>
        <v/>
      </c>
      <c r="G221" s="656" t="inlineStr">
        <is>
          <t>枚</t>
        </is>
      </c>
    </row>
    <row r="222" ht="39" customHeight="1">
      <c r="B222" s="649" t="n"/>
      <c r="C222" s="657">
        <f>梁欠表3F!Q93</f>
        <v/>
      </c>
      <c r="D222" s="658" t="n"/>
      <c r="E222" s="658" t="n"/>
      <c r="F222" s="657">
        <f>梁欠表3F!T93</f>
        <v/>
      </c>
      <c r="G222" s="659">
        <f>梁欠表3F!U93</f>
        <v/>
      </c>
    </row>
    <row r="223" ht="39" customHeight="1" thickBot="1">
      <c r="A223" s="652" t="n"/>
      <c r="B223" s="653" t="n"/>
      <c r="C223" s="654" t="n"/>
      <c r="D223" s="654" t="n"/>
      <c r="E223" s="764" t="n"/>
      <c r="F223" s="907" t="n"/>
      <c r="G223" s="908" t="n"/>
    </row>
    <row r="225" ht="13.5" customHeight="1">
      <c r="B225" s="727" t="inlineStr">
        <is>
          <t>杉集成</t>
        </is>
      </c>
      <c r="E225" s="765" t="n"/>
    </row>
    <row r="226" ht="13.5" customHeight="1"/>
    <row r="227" ht="13.5" customHeight="1"/>
    <row r="228" ht="13.5" customHeight="1"/>
    <row r="230" ht="23.25" customHeight="1" thickBot="1"/>
    <row r="231" ht="17.25" customHeight="1">
      <c r="A231" s="636" t="n"/>
      <c r="B231" s="899" t="inlineStr">
        <is>
          <t>ロ ッ ト 表</t>
        </is>
      </c>
      <c r="C231" s="80" t="n"/>
      <c r="D231" s="80" t="n"/>
      <c r="E231" s="80" t="n"/>
      <c r="F231" s="80" t="n"/>
      <c r="G231" s="82" t="n"/>
    </row>
    <row r="232" ht="17.25" customHeight="1" thickBot="1">
      <c r="A232" s="636" t="n"/>
      <c r="B232" s="239" t="n"/>
      <c r="C232" s="89" t="n"/>
      <c r="D232" s="89" t="n"/>
      <c r="E232" s="89" t="n"/>
      <c r="F232" s="89" t="n"/>
      <c r="G232" s="91" t="n"/>
    </row>
    <row r="233" ht="22.5" customHeight="1">
      <c r="A233" s="637" t="n"/>
      <c r="B233" s="900">
        <f>B211</f>
        <v/>
      </c>
      <c r="C233" s="80" t="n"/>
      <c r="D233" s="80" t="n"/>
      <c r="E233" s="80" t="n"/>
      <c r="F233" s="80" t="n"/>
      <c r="G233" s="82" t="n"/>
    </row>
    <row r="234" ht="22.5" customHeight="1" thickBot="1">
      <c r="A234" s="637" t="n"/>
      <c r="B234" s="239" t="n"/>
      <c r="C234" s="89" t="n"/>
      <c r="D234" s="89" t="n"/>
      <c r="E234" s="89" t="n"/>
      <c r="F234" s="89" t="n"/>
      <c r="G234" s="91" t="n"/>
    </row>
    <row r="235" ht="24" customHeight="1">
      <c r="A235" s="901" t="n"/>
      <c r="B235" s="902" t="inlineStr">
        <is>
          <t>物件名</t>
        </is>
      </c>
      <c r="C235" s="903">
        <f>$C$6</f>
        <v/>
      </c>
      <c r="D235" s="80" t="n"/>
      <c r="E235" s="80" t="n"/>
      <c r="F235" s="80" t="n"/>
      <c r="G235" s="904">
        <f>$G$6</f>
        <v/>
      </c>
    </row>
    <row r="236" ht="24" customHeight="1" thickBot="1">
      <c r="A236" s="901" t="n"/>
      <c r="B236" s="213" t="n"/>
      <c r="C236" s="239" t="n"/>
      <c r="D236" s="89" t="n"/>
      <c r="E236" s="89" t="n"/>
      <c r="F236" s="89" t="n"/>
      <c r="G236" s="213" t="n"/>
    </row>
    <row r="237" ht="5.25" customHeight="1">
      <c r="A237" s="758" t="n"/>
      <c r="B237" s="743" t="n"/>
      <c r="C237" s="905" t="inlineStr">
        <is>
          <t>照明下地用合板(針葉樹)</t>
        </is>
      </c>
      <c r="D237" s="80" t="n"/>
      <c r="E237" s="80" t="n"/>
      <c r="F237" s="80" t="n"/>
      <c r="G237" s="82" t="n"/>
    </row>
    <row r="238" ht="5.25" customHeight="1">
      <c r="A238" s="758" t="n"/>
      <c r="B238" s="641" t="n"/>
      <c r="C238" s="243" t="n"/>
      <c r="G238" s="87" t="n"/>
    </row>
    <row r="239" ht="39" customHeight="1">
      <c r="A239" s="906" t="inlineStr">
        <is>
          <t>1部</t>
        </is>
      </c>
      <c r="B239" s="641" t="inlineStr">
        <is>
          <t>部位</t>
        </is>
      </c>
      <c r="C239" s="243" t="n"/>
      <c r="G239" s="87" t="n"/>
    </row>
    <row r="240" ht="8.25" customHeight="1">
      <c r="B240" s="642" t="n"/>
      <c r="C240" s="243" t="n"/>
      <c r="G240" s="87" t="n"/>
    </row>
    <row r="241" ht="8.25" customHeight="1" thickBot="1">
      <c r="A241" s="758" t="n"/>
      <c r="B241" s="643" t="n"/>
      <c r="C241" s="239" t="n"/>
      <c r="D241" s="89" t="n"/>
      <c r="E241" s="89" t="n"/>
      <c r="F241" s="89" t="n"/>
      <c r="G241" s="91" t="n"/>
    </row>
    <row r="242" ht="39" customHeight="1">
      <c r="B242" s="645" t="n"/>
      <c r="C242" s="646" t="n"/>
      <c r="D242" s="646" t="n"/>
      <c r="E242" s="646" t="n"/>
      <c r="F242" s="646" t="n"/>
      <c r="G242" s="647" t="n"/>
    </row>
    <row r="243" ht="39" customHeight="1">
      <c r="B243" s="649" t="n"/>
      <c r="C243" s="655" t="inlineStr">
        <is>
          <t>12*105*250</t>
        </is>
      </c>
      <c r="D243" s="655" t="n"/>
      <c r="E243" s="655" t="n"/>
      <c r="F243" s="655" t="n">
        <v>13</v>
      </c>
      <c r="G243" s="656" t="inlineStr">
        <is>
          <t>枚</t>
        </is>
      </c>
    </row>
    <row r="244" ht="39" customHeight="1">
      <c r="B244" s="649" t="n"/>
      <c r="C244" s="657" t="n"/>
      <c r="D244" s="658" t="n"/>
      <c r="E244" s="658" t="n"/>
      <c r="F244" s="657" t="n"/>
      <c r="G244" s="659" t="n"/>
    </row>
    <row r="245" ht="39" customHeight="1" thickBot="1">
      <c r="A245" s="652" t="n"/>
      <c r="B245" s="653" t="n"/>
      <c r="C245" s="654" t="n"/>
      <c r="D245" s="654" t="n"/>
      <c r="E245" s="764" t="n"/>
      <c r="F245" s="907" t="n"/>
      <c r="G245" s="908" t="n"/>
    </row>
    <row r="247" ht="13.5" customHeight="1">
      <c r="B247" s="727" t="inlineStr">
        <is>
          <t>杉集成</t>
        </is>
      </c>
      <c r="E247" s="765" t="n"/>
    </row>
    <row r="248" ht="13.5" customHeight="1"/>
    <row r="249" ht="13.5" customHeight="1"/>
    <row r="250" ht="13.5" customHeight="1"/>
    <row r="252" ht="23.25" customHeight="1" thickBot="1"/>
    <row r="253" ht="17.25" customHeight="1">
      <c r="A253" s="636" t="n"/>
      <c r="B253" s="899" t="inlineStr">
        <is>
          <t>ロ ッ ト 表</t>
        </is>
      </c>
      <c r="C253" s="80" t="n"/>
      <c r="D253" s="80" t="n"/>
      <c r="E253" s="80" t="n"/>
      <c r="F253" s="80" t="n"/>
      <c r="G253" s="82" t="n"/>
    </row>
    <row r="254" ht="17.25" customHeight="1" thickBot="1">
      <c r="A254" s="636" t="n"/>
      <c r="B254" s="239" t="n"/>
      <c r="C254" s="89" t="n"/>
      <c r="D254" s="89" t="n"/>
      <c r="E254" s="89" t="n"/>
      <c r="F254" s="89" t="n"/>
      <c r="G254" s="91" t="n"/>
    </row>
    <row r="255" ht="22.5" customHeight="1">
      <c r="A255" s="637" t="n"/>
      <c r="B255" s="900">
        <f>B233</f>
        <v/>
      </c>
      <c r="C255" s="80" t="n"/>
      <c r="D255" s="80" t="n"/>
      <c r="E255" s="80" t="n"/>
      <c r="F255" s="80" t="n"/>
      <c r="G255" s="82" t="n"/>
    </row>
    <row r="256" ht="22.5" customHeight="1" thickBot="1">
      <c r="A256" s="637" t="n"/>
      <c r="B256" s="239" t="n"/>
      <c r="C256" s="89" t="n"/>
      <c r="D256" s="89" t="n"/>
      <c r="E256" s="89" t="n"/>
      <c r="F256" s="89" t="n"/>
      <c r="G256" s="91" t="n"/>
    </row>
    <row r="257" ht="24" customHeight="1">
      <c r="A257" s="901" t="n"/>
      <c r="B257" s="902" t="inlineStr">
        <is>
          <t>物件名</t>
        </is>
      </c>
      <c r="C257" s="903">
        <f>$C$6</f>
        <v/>
      </c>
      <c r="D257" s="80" t="n"/>
      <c r="E257" s="80" t="n"/>
      <c r="F257" s="80" t="n"/>
      <c r="G257" s="904">
        <f>$G$6</f>
        <v/>
      </c>
    </row>
    <row r="258" ht="24" customHeight="1" thickBot="1">
      <c r="A258" s="901" t="n"/>
      <c r="B258" s="213" t="n"/>
      <c r="C258" s="239" t="n"/>
      <c r="D258" s="89" t="n"/>
      <c r="E258" s="89" t="n"/>
      <c r="F258" s="89" t="n"/>
      <c r="G258" s="213" t="n"/>
    </row>
    <row r="259" ht="5.25" customHeight="1">
      <c r="A259" s="758" t="n"/>
      <c r="B259" s="743" t="n"/>
      <c r="C259" s="905" t="inlineStr">
        <is>
          <t>出窓</t>
        </is>
      </c>
      <c r="D259" s="80" t="n"/>
      <c r="E259" s="80" t="n"/>
      <c r="F259" s="80" t="n"/>
      <c r="G259" s="82" t="n"/>
    </row>
    <row r="260" ht="5.25" customHeight="1">
      <c r="A260" s="758" t="n"/>
      <c r="B260" s="641" t="n"/>
      <c r="C260" s="243" t="n"/>
      <c r="G260" s="87" t="n"/>
    </row>
    <row r="261" ht="39" customHeight="1">
      <c r="A261" s="906" t="inlineStr">
        <is>
          <t>1部</t>
        </is>
      </c>
      <c r="B261" s="641" t="inlineStr">
        <is>
          <t>部位</t>
        </is>
      </c>
      <c r="C261" s="243" t="n"/>
      <c r="G261" s="87" t="n"/>
    </row>
    <row r="262" ht="8.25" customHeight="1">
      <c r="B262" s="642" t="n"/>
      <c r="C262" s="243" t="n"/>
      <c r="G262" s="87" t="n"/>
    </row>
    <row r="263" ht="8.25" customHeight="1" thickBot="1">
      <c r="A263" s="758" t="n"/>
      <c r="B263" s="643" t="n"/>
      <c r="C263" s="239" t="n"/>
      <c r="D263" s="89" t="n"/>
      <c r="E263" s="89" t="n"/>
      <c r="F263" s="89" t="n"/>
      <c r="G263" s="91" t="n"/>
    </row>
    <row r="264" ht="39" customHeight="1">
      <c r="B264" s="645" t="n"/>
      <c r="C264" s="646" t="n"/>
      <c r="D264" s="646" t="n"/>
      <c r="E264" s="646" t="n"/>
      <c r="F264" s="646" t="n"/>
      <c r="G264" s="647" t="n"/>
    </row>
    <row r="265" ht="39" customHeight="1">
      <c r="B265" s="649" t="n"/>
      <c r="C265" s="655" t="n"/>
      <c r="D265" s="655" t="n"/>
      <c r="E265" s="655" t="n"/>
      <c r="F265" s="655" t="n"/>
      <c r="G265" s="656" t="inlineStr">
        <is>
          <t>枚</t>
        </is>
      </c>
    </row>
    <row r="266" ht="39" customHeight="1">
      <c r="B266" s="649" t="n"/>
      <c r="C266" s="657" t="n"/>
      <c r="D266" s="658" t="n"/>
      <c r="E266" s="658" t="n"/>
      <c r="F266" s="657" t="n"/>
      <c r="G266" s="659" t="n"/>
    </row>
    <row r="267" ht="39" customHeight="1" thickBot="1">
      <c r="A267" s="652" t="n"/>
      <c r="B267" s="653" t="n"/>
      <c r="C267" s="654" t="n"/>
      <c r="D267" s="654" t="n"/>
      <c r="E267" s="764" t="n"/>
      <c r="F267" s="907" t="n"/>
      <c r="G267" s="908" t="n"/>
    </row>
    <row r="269" ht="13.5" customHeight="1">
      <c r="B269" s="727" t="inlineStr">
        <is>
          <t>杉集成</t>
        </is>
      </c>
      <c r="E269" s="765" t="n"/>
    </row>
    <row r="270" ht="13.5" customHeight="1"/>
    <row r="271" ht="13.5" customHeight="1"/>
    <row r="272" ht="13.5" customHeight="1"/>
    <row r="274" ht="23.25" customHeight="1" thickBot="1"/>
    <row r="275" ht="17.25" customHeight="1">
      <c r="A275" s="636" t="n"/>
      <c r="B275" s="899" t="inlineStr">
        <is>
          <t>ロ ッ ト 表</t>
        </is>
      </c>
      <c r="C275" s="80" t="n"/>
      <c r="D275" s="80" t="n"/>
      <c r="E275" s="80" t="n"/>
      <c r="F275" s="80" t="n"/>
      <c r="G275" s="82" t="n"/>
    </row>
    <row r="276" ht="17.25" customHeight="1" thickBot="1">
      <c r="A276" s="636" t="n"/>
      <c r="B276" s="239" t="n"/>
      <c r="C276" s="89" t="n"/>
      <c r="D276" s="89" t="n"/>
      <c r="E276" s="89" t="n"/>
      <c r="F276" s="89" t="n"/>
      <c r="G276" s="91" t="n"/>
    </row>
    <row r="277" ht="22.5" customHeight="1">
      <c r="A277" s="637" t="n"/>
      <c r="B277" s="900">
        <f>B255</f>
        <v/>
      </c>
      <c r="C277" s="80" t="n"/>
      <c r="D277" s="80" t="n"/>
      <c r="E277" s="80" t="n"/>
      <c r="F277" s="80" t="n"/>
      <c r="G277" s="82" t="n"/>
    </row>
    <row r="278" ht="22.5" customHeight="1" thickBot="1">
      <c r="A278" s="637" t="n"/>
      <c r="B278" s="239" t="n"/>
      <c r="C278" s="89" t="n"/>
      <c r="D278" s="89" t="n"/>
      <c r="E278" s="89" t="n"/>
      <c r="F278" s="89" t="n"/>
      <c r="G278" s="91" t="n"/>
    </row>
    <row r="279" ht="24" customHeight="1">
      <c r="A279" s="901" t="n"/>
      <c r="B279" s="902" t="inlineStr">
        <is>
          <t>物件名</t>
        </is>
      </c>
      <c r="C279" s="903">
        <f>$C$6</f>
        <v/>
      </c>
      <c r="D279" s="80" t="n"/>
      <c r="E279" s="80" t="n"/>
      <c r="F279" s="80" t="n"/>
      <c r="G279" s="904">
        <f>$G$6</f>
        <v/>
      </c>
    </row>
    <row r="280" ht="24" customHeight="1" thickBot="1">
      <c r="A280" s="901" t="n"/>
      <c r="B280" s="213" t="n"/>
      <c r="C280" s="239" t="n"/>
      <c r="D280" s="89" t="n"/>
      <c r="E280" s="89" t="n"/>
      <c r="F280" s="89" t="n"/>
      <c r="G280" s="213" t="n"/>
    </row>
    <row r="281" ht="5.25" customHeight="1">
      <c r="A281" s="758" t="n"/>
      <c r="B281" s="743" t="n"/>
      <c r="C281" s="905" t="inlineStr">
        <is>
          <t xml:space="preserve">ラワン　</t>
        </is>
      </c>
      <c r="D281" s="80" t="n"/>
      <c r="E281" s="80" t="n"/>
      <c r="F281" s="80" t="n"/>
      <c r="G281" s="82" t="n"/>
    </row>
    <row r="282" ht="5.25" customHeight="1">
      <c r="A282" s="758" t="n"/>
      <c r="B282" s="641" t="n"/>
      <c r="C282" s="243" t="n"/>
      <c r="G282" s="87" t="n"/>
    </row>
    <row r="283" ht="39" customHeight="1">
      <c r="A283" s="906" t="inlineStr">
        <is>
          <t>1部</t>
        </is>
      </c>
      <c r="B283" s="641" t="inlineStr">
        <is>
          <t>部位</t>
        </is>
      </c>
      <c r="C283" s="243" t="n"/>
      <c r="G283" s="87" t="n"/>
    </row>
    <row r="284" ht="8.25" customHeight="1">
      <c r="B284" s="642" t="n"/>
      <c r="C284" s="243" t="n"/>
      <c r="G284" s="87" t="n"/>
    </row>
    <row r="285" ht="8.25" customHeight="1" thickBot="1">
      <c r="A285" s="758" t="n"/>
      <c r="B285" s="643" t="n"/>
      <c r="C285" s="239" t="n"/>
      <c r="D285" s="89" t="n"/>
      <c r="E285" s="89" t="n"/>
      <c r="F285" s="89" t="n"/>
      <c r="G285" s="91" t="n"/>
    </row>
    <row r="286" ht="39" customHeight="1">
      <c r="B286" s="645" t="n"/>
      <c r="C286" s="646" t="n"/>
      <c r="D286" s="646" t="n"/>
      <c r="E286" s="646" t="n"/>
      <c r="F286" s="646" t="n"/>
      <c r="G286" s="647" t="n"/>
    </row>
    <row r="287" ht="39" customHeight="1">
      <c r="B287" s="649" t="n"/>
      <c r="C287" s="655" t="inlineStr">
        <is>
          <t>12*910*1820</t>
        </is>
      </c>
      <c r="D287" s="655" t="n"/>
      <c r="E287" s="655" t="n"/>
      <c r="F287" s="655">
        <f>梁欠表3F!H67</f>
        <v/>
      </c>
      <c r="G287" s="656" t="inlineStr">
        <is>
          <t>枚</t>
        </is>
      </c>
    </row>
    <row r="288" ht="39" customHeight="1">
      <c r="B288" s="649" t="n"/>
      <c r="C288" s="657" t="n"/>
      <c r="D288" s="658" t="n"/>
      <c r="E288" s="658" t="n"/>
      <c r="F288" s="657" t="n"/>
      <c r="G288" s="659" t="n"/>
    </row>
    <row r="289" ht="39" customHeight="1" thickBot="1">
      <c r="A289" s="652" t="n"/>
      <c r="B289" s="653" t="n"/>
      <c r="C289" s="654" t="n"/>
      <c r="D289" s="654" t="n"/>
      <c r="E289" s="764" t="n"/>
      <c r="F289" s="907" t="n"/>
      <c r="G289" s="908" t="n"/>
    </row>
    <row r="291" ht="13.5" customHeight="1">
      <c r="B291" s="727" t="inlineStr">
        <is>
          <t>杉集成</t>
        </is>
      </c>
      <c r="E291" s="765" t="n"/>
    </row>
    <row r="292" ht="13.5" customHeight="1"/>
    <row r="293" ht="13.5" customHeight="1"/>
    <row r="294" ht="13.5" customHeight="1"/>
    <row r="296" ht="23.25" customHeight="1" thickBot="1"/>
    <row r="297" ht="17.25" customHeight="1">
      <c r="A297" s="636" t="n"/>
      <c r="B297" s="899" t="inlineStr">
        <is>
          <t>ロ ッ ト 表</t>
        </is>
      </c>
      <c r="C297" s="80" t="n"/>
      <c r="D297" s="80" t="n"/>
      <c r="E297" s="80" t="n"/>
      <c r="F297" s="80" t="n"/>
      <c r="G297" s="82" t="n"/>
    </row>
    <row r="298" ht="17.25" customHeight="1" thickBot="1">
      <c r="A298" s="636" t="n"/>
      <c r="B298" s="239" t="n"/>
      <c r="C298" s="89" t="n"/>
      <c r="D298" s="89" t="n"/>
      <c r="E298" s="89" t="n"/>
      <c r="F298" s="89" t="n"/>
      <c r="G298" s="91" t="n"/>
    </row>
    <row r="299" ht="22.5" customHeight="1">
      <c r="A299" s="637" t="n"/>
      <c r="B299" s="900">
        <f>B233</f>
        <v/>
      </c>
      <c r="C299" s="80" t="n"/>
      <c r="D299" s="80" t="n"/>
      <c r="E299" s="80" t="n"/>
      <c r="F299" s="80" t="n"/>
      <c r="G299" s="82" t="n"/>
    </row>
    <row r="300" ht="22.5" customHeight="1" thickBot="1">
      <c r="A300" s="637" t="n"/>
      <c r="B300" s="239" t="n"/>
      <c r="C300" s="89" t="n"/>
      <c r="D300" s="89" t="n"/>
      <c r="E300" s="89" t="n"/>
      <c r="F300" s="89" t="n"/>
      <c r="G300" s="91" t="n"/>
    </row>
    <row r="301" ht="24" customHeight="1">
      <c r="A301" s="901" t="n"/>
      <c r="B301" s="902" t="inlineStr">
        <is>
          <t>物件名</t>
        </is>
      </c>
      <c r="C301" s="903">
        <f>$C$6</f>
        <v/>
      </c>
      <c r="D301" s="80" t="n"/>
      <c r="E301" s="80" t="n"/>
      <c r="F301" s="80" t="n"/>
      <c r="G301" s="912">
        <f>$G$6</f>
        <v/>
      </c>
    </row>
    <row r="302" ht="24" customHeight="1" thickBot="1">
      <c r="A302" s="901" t="n"/>
      <c r="B302" s="213" t="n"/>
      <c r="C302" s="239" t="n"/>
      <c r="D302" s="89" t="n"/>
      <c r="E302" s="89" t="n"/>
      <c r="F302" s="89" t="n"/>
      <c r="G302" s="213" t="n"/>
    </row>
    <row r="303" ht="5.25" customHeight="1">
      <c r="A303" s="758" t="n"/>
      <c r="B303" s="743" t="n"/>
      <c r="C303" s="905" t="inlineStr">
        <is>
          <t>現場施工用断熱材</t>
        </is>
      </c>
      <c r="D303" s="80" t="n"/>
      <c r="E303" s="80" t="n"/>
      <c r="F303" s="80" t="n"/>
      <c r="G303" s="82" t="n"/>
    </row>
    <row r="304" ht="5.25" customHeight="1">
      <c r="A304" s="758" t="n"/>
      <c r="B304" s="641" t="n"/>
      <c r="C304" s="243" t="n"/>
      <c r="G304" s="87" t="n"/>
    </row>
    <row r="305" ht="39" customHeight="1">
      <c r="A305" s="906" t="inlineStr">
        <is>
          <t>1部</t>
        </is>
      </c>
      <c r="B305" s="641" t="inlineStr">
        <is>
          <t>部位</t>
        </is>
      </c>
      <c r="C305" s="243" t="n"/>
      <c r="G305" s="87" t="n"/>
      <c r="H305" s="660" t="inlineStr">
        <is>
          <t>←高断熱パックの時のみ印刷</t>
        </is>
      </c>
    </row>
    <row r="306" ht="8.25" customHeight="1">
      <c r="B306" s="642" t="n"/>
      <c r="C306" s="243" t="n"/>
      <c r="G306" s="87" t="n"/>
    </row>
    <row r="307" ht="8.25" customHeight="1" thickBot="1">
      <c r="A307" s="758" t="n"/>
      <c r="B307" s="643" t="n"/>
      <c r="C307" s="239" t="n"/>
      <c r="D307" s="89" t="n"/>
      <c r="E307" s="89" t="n"/>
      <c r="F307" s="89" t="n"/>
      <c r="G307" s="91" t="n"/>
    </row>
    <row r="308" ht="39" customHeight="1">
      <c r="B308" s="645" t="n"/>
      <c r="C308" s="646" t="n"/>
      <c r="D308" s="646" t="n"/>
      <c r="E308" s="646" t="n"/>
      <c r="F308" s="646" t="n"/>
      <c r="G308" s="647" t="n"/>
    </row>
    <row r="309" ht="39" customHeight="1">
      <c r="B309" s="649" t="n"/>
      <c r="C309" s="655">
        <f>梁欠表3F!$C$66</f>
        <v/>
      </c>
      <c r="D309" s="655" t="n"/>
      <c r="E309" s="655" t="n"/>
      <c r="F309" s="655" t="n"/>
      <c r="G309" s="656" t="n"/>
    </row>
    <row r="310" ht="39" customHeight="1">
      <c r="B310" s="649" t="n"/>
      <c r="C310" s="657" t="n"/>
      <c r="D310" s="658" t="n"/>
      <c r="E310" s="658" t="n"/>
      <c r="F310" s="661">
        <f>梁欠表3F!H66</f>
        <v/>
      </c>
      <c r="G310" s="662" t="inlineStr">
        <is>
          <t>枚</t>
        </is>
      </c>
    </row>
    <row r="311" ht="39" customHeight="1" thickBot="1">
      <c r="A311" s="652" t="n"/>
      <c r="B311" s="653" t="n"/>
      <c r="C311" s="654" t="n"/>
      <c r="D311" s="654" t="n"/>
      <c r="E311" s="764" t="n"/>
      <c r="F311" s="907" t="n"/>
      <c r="G311" s="908" t="n"/>
    </row>
    <row r="313" ht="13.5" customHeight="1">
      <c r="B313" s="727" t="n"/>
      <c r="E313" s="765" t="n"/>
    </row>
    <row r="314" ht="13.5" customHeight="1"/>
    <row r="315" ht="13.5" customHeight="1"/>
    <row r="316" ht="13.5" customHeight="1"/>
    <row r="318" ht="51" customHeight="1"/>
    <row r="319" ht="33" customHeight="1"/>
    <row r="320" ht="42.75" customHeight="1"/>
    <row r="321" ht="42.75" customHeight="1"/>
    <row r="327" ht="25.5" customHeight="1"/>
    <row r="328" ht="32.25" customHeight="1"/>
    <row r="335" ht="13.5" customHeight="1"/>
    <row r="336" ht="13.5" customHeight="1"/>
    <row r="337" ht="13.5" customHeight="1"/>
    <row r="338" ht="13.5" customHeight="1"/>
  </sheetData>
  <mergeCells count="143">
    <mergeCell ref="B275:G276"/>
    <mergeCell ref="B269:D272"/>
    <mergeCell ref="B52:B53"/>
    <mergeCell ref="E64:E67"/>
    <mergeCell ref="A305:A306"/>
    <mergeCell ref="A283:A284"/>
    <mergeCell ref="B277:G278"/>
    <mergeCell ref="E156:E159"/>
    <mergeCell ref="E108:G108"/>
    <mergeCell ref="B29:B30"/>
    <mergeCell ref="B209:G210"/>
    <mergeCell ref="B25:G26"/>
    <mergeCell ref="B156:D159"/>
    <mergeCell ref="G121:G122"/>
    <mergeCell ref="A217:A218"/>
    <mergeCell ref="B27:G28"/>
    <mergeCell ref="B140:G141"/>
    <mergeCell ref="B6:B7"/>
    <mergeCell ref="C215:G219"/>
    <mergeCell ref="E87:E90"/>
    <mergeCell ref="E16:G16"/>
    <mergeCell ref="L6:N19"/>
    <mergeCell ref="B253:G254"/>
    <mergeCell ref="B231:G232"/>
    <mergeCell ref="C100:G104"/>
    <mergeCell ref="E110:E113"/>
    <mergeCell ref="A33:A34"/>
    <mergeCell ref="C192:G196"/>
    <mergeCell ref="E291:E294"/>
    <mergeCell ref="A125:A126"/>
    <mergeCell ref="E223:G223"/>
    <mergeCell ref="C169:G173"/>
    <mergeCell ref="A102:A103"/>
    <mergeCell ref="G257:G258"/>
    <mergeCell ref="B87:D90"/>
    <mergeCell ref="A79:A80"/>
    <mergeCell ref="B313:D316"/>
    <mergeCell ref="E177:G177"/>
    <mergeCell ref="B163:G164"/>
    <mergeCell ref="C77:G81"/>
    <mergeCell ref="E311:G311"/>
    <mergeCell ref="B301:B302"/>
    <mergeCell ref="E247:E250"/>
    <mergeCell ref="B94:G95"/>
    <mergeCell ref="C75:F76"/>
    <mergeCell ref="A56:A57"/>
    <mergeCell ref="E202:E205"/>
    <mergeCell ref="B233:G234"/>
    <mergeCell ref="B71:G72"/>
    <mergeCell ref="G235:G236"/>
    <mergeCell ref="C257:F258"/>
    <mergeCell ref="B18:D21"/>
    <mergeCell ref="C144:F145"/>
    <mergeCell ref="C167:F168"/>
    <mergeCell ref="G167:G168"/>
    <mergeCell ref="B297:G298"/>
    <mergeCell ref="B2:G3"/>
    <mergeCell ref="B291:D294"/>
    <mergeCell ref="B73:G74"/>
    <mergeCell ref="B257:B258"/>
    <mergeCell ref="E225:E228"/>
    <mergeCell ref="B179:D182"/>
    <mergeCell ref="A10:A11"/>
    <mergeCell ref="E267:G267"/>
    <mergeCell ref="A261:A262"/>
    <mergeCell ref="B225:D228"/>
    <mergeCell ref="C303:G307"/>
    <mergeCell ref="A171:A172"/>
    <mergeCell ref="G75:G76"/>
    <mergeCell ref="B213:B214"/>
    <mergeCell ref="E41:E44"/>
    <mergeCell ref="E131:G131"/>
    <mergeCell ref="G301:G302"/>
    <mergeCell ref="C235:F236"/>
    <mergeCell ref="B144:B145"/>
    <mergeCell ref="E269:E272"/>
    <mergeCell ref="G52:G53"/>
    <mergeCell ref="B133:D136"/>
    <mergeCell ref="B121:B122"/>
    <mergeCell ref="B188:G189"/>
    <mergeCell ref="B235:B236"/>
    <mergeCell ref="B4:G5"/>
    <mergeCell ref="E245:G245"/>
    <mergeCell ref="B64:D67"/>
    <mergeCell ref="B167:B168"/>
    <mergeCell ref="G279:G280"/>
    <mergeCell ref="C259:G263"/>
    <mergeCell ref="B41:D44"/>
    <mergeCell ref="B98:B99"/>
    <mergeCell ref="G6:G7"/>
    <mergeCell ref="C301:F302"/>
    <mergeCell ref="B96:G97"/>
    <mergeCell ref="C213:F214"/>
    <mergeCell ref="E133:E136"/>
    <mergeCell ref="B279:B280"/>
    <mergeCell ref="A194:A195"/>
    <mergeCell ref="C52:F53"/>
    <mergeCell ref="E179:E182"/>
    <mergeCell ref="C146:G150"/>
    <mergeCell ref="B48:G49"/>
    <mergeCell ref="C106:D106"/>
    <mergeCell ref="E62:G62"/>
    <mergeCell ref="G144:G145"/>
    <mergeCell ref="B186:G187"/>
    <mergeCell ref="B299:G300"/>
    <mergeCell ref="B75:B76"/>
    <mergeCell ref="A148:A149"/>
    <mergeCell ref="C6:F7"/>
    <mergeCell ref="C279:F280"/>
    <mergeCell ref="B190:B191"/>
    <mergeCell ref="C98:F99"/>
    <mergeCell ref="E313:E316"/>
    <mergeCell ref="E18:E21"/>
    <mergeCell ref="C29:F30"/>
    <mergeCell ref="G98:G99"/>
    <mergeCell ref="C121:F122"/>
    <mergeCell ref="G190:G191"/>
    <mergeCell ref="B50:G51"/>
    <mergeCell ref="B110:D113"/>
    <mergeCell ref="E154:G154"/>
    <mergeCell ref="B202:D205"/>
    <mergeCell ref="A239:A240"/>
    <mergeCell ref="C54:G58"/>
    <mergeCell ref="C281:G285"/>
    <mergeCell ref="B165:G166"/>
    <mergeCell ref="E85:G85"/>
    <mergeCell ref="G29:G30"/>
    <mergeCell ref="G213:G214"/>
    <mergeCell ref="B247:D250"/>
    <mergeCell ref="C31:G35"/>
    <mergeCell ref="E289:G289"/>
    <mergeCell ref="E200:G200"/>
    <mergeCell ref="B117:G118"/>
    <mergeCell ref="C123:G127"/>
    <mergeCell ref="C190:F191"/>
    <mergeCell ref="C175:E175"/>
    <mergeCell ref="C8:G12"/>
    <mergeCell ref="B119:G120"/>
    <mergeCell ref="E39:G39"/>
    <mergeCell ref="B142:G143"/>
    <mergeCell ref="B211:G212"/>
    <mergeCell ref="B255:G256"/>
    <mergeCell ref="C237:G241"/>
  </mergeCells>
  <printOptions horizontalCentered="1"/>
  <pageMargins left="0.156944444444444" right="0.118055555555556" top="0.118055555555556" bottom="0.118055555555556" header="0.236111111111111" footer="0.393055555555556"/>
  <pageSetup orientation="landscape" paperSize="11" scale="75"/>
  <rowBreaks count="12" manualBreakCount="12">
    <brk id="23" min="0" max="16383" man="1"/>
    <brk id="46" min="0" max="16383" man="1"/>
    <brk id="69" min="0" max="16383" man="1"/>
    <brk id="92" min="0" max="16383" man="1"/>
    <brk id="115" min="0" max="16383" man="1"/>
    <brk id="138" min="0" max="16383" man="1"/>
    <brk id="161" min="0" max="16383" man="1"/>
    <brk id="184" min="0" max="16383" man="1"/>
    <brk id="207" min="0" max="16383" man="1"/>
    <brk id="229" min="0" max="16383" man="1"/>
    <brk id="251" min="0" max="6" man="1"/>
    <brk id="273" min="0" max="6" man="1"/>
  </rowBreaks>
</worksheet>
</file>

<file path=xl/worksheets/sheet3.xml><?xml version="1.0" encoding="utf-8"?>
<worksheet xmlns="http://schemas.openxmlformats.org/spreadsheetml/2006/main">
  <sheetPr codeName="Sheet4">
    <tabColor indexed="45"/>
    <outlinePr summaryBelow="1" summaryRight="1"/>
    <pageSetUpPr/>
  </sheetPr>
  <dimension ref="A1:AY2023"/>
  <sheetViews>
    <sheetView tabSelected="1" view="pageBreakPreview" zoomScale="55" zoomScaleNormal="55" zoomScaleSheetLayoutView="55" workbookViewId="0">
      <pane xSplit="1" ySplit="4" topLeftCell="O8" activePane="bottomRight" state="frozen"/>
      <selection pane="bottomRight" activeCell="O11" sqref="O11"/>
      <selection pane="bottomLeft" activeCell="A1" sqref="A1"/>
      <selection pane="topRight" activeCell="A1" sqref="A1"/>
    </sheetView>
  </sheetViews>
  <sheetFormatPr baseColWidth="8" defaultColWidth="11" defaultRowHeight="26.1" customHeight="1" outlineLevelCol="0"/>
  <cols>
    <col width="3" customWidth="1" min="1" max="1"/>
    <col width="11.625" customWidth="1" min="2" max="2"/>
    <col width="23.125" customWidth="1" min="3" max="3"/>
    <col width="7" customWidth="1" style="206" min="4" max="4"/>
    <col width="6.125" customWidth="1" min="5" max="10"/>
    <col width="7.625" customWidth="1" min="11" max="12"/>
    <col width="2.625" customWidth="1" min="13" max="13"/>
    <col width="12.75" customWidth="1" min="14" max="14"/>
    <col width="24.875" customWidth="1" min="15" max="15"/>
    <col width="5.625" customWidth="1" min="16" max="16"/>
    <col width="6.125" customWidth="1" min="17" max="22"/>
    <col width="7.625" customWidth="1" min="23" max="23"/>
    <col width="8.25" customWidth="1" min="24" max="24"/>
    <col width="7.625" customWidth="1" min="25" max="25"/>
    <col width="3.75" customWidth="1" min="26" max="26"/>
    <col width="12.125" customWidth="1" min="27" max="27"/>
    <col width="24.875" customWidth="1" min="28" max="28"/>
    <col width="5.75" customWidth="1" min="29" max="29"/>
    <col width="6.125" customWidth="1" min="30" max="35"/>
    <col width="7.625" customWidth="1" min="36" max="37"/>
    <col width="11" customWidth="1" min="38" max="38"/>
    <col width="7.625" customWidth="1" style="892" min="39" max="39"/>
    <col width="36.25" customWidth="1" style="509" min="40" max="40"/>
    <col width="27.625" customWidth="1" min="41" max="41"/>
    <col width="3" customWidth="1" min="42" max="42"/>
    <col width="16.875" customWidth="1" min="43" max="43"/>
    <col width="3" customWidth="1" min="44" max="44"/>
    <col width="17.375" customWidth="1" min="45" max="45"/>
  </cols>
  <sheetData>
    <row r="1" ht="26.1" customHeight="1">
      <c r="D1" s="779" t="inlineStr">
        <is>
          <t>←梁欠き表2枚＋数量表2枚+分納壁納品書1枚</t>
        </is>
      </c>
    </row>
    <row r="2" ht="26.1" customHeight="1" thickBot="1"/>
    <row r="3" ht="41.25" customHeight="1" thickBot="1">
      <c r="B3" s="788" t="inlineStr">
        <is>
          <t>株式会社 飯田産</t>
        </is>
      </c>
      <c r="E3" s="913" t="inlineStr">
        <is>
          <t>IDS-7型</t>
        </is>
      </c>
      <c r="F3" s="21" t="n"/>
      <c r="G3" s="790" t="inlineStr">
        <is>
          <t>(仙)南光台南16期</t>
        </is>
      </c>
      <c r="H3" s="7" t="n"/>
      <c r="I3" s="7" t="n"/>
      <c r="J3" s="7" t="n"/>
      <c r="K3" s="21" t="n"/>
      <c r="L3" s="713" t="n"/>
      <c r="M3" s="914" t="inlineStr">
        <is>
          <t>Y　ダクト穴あり</t>
        </is>
      </c>
      <c r="N3" s="7" t="n"/>
      <c r="O3" s="7" t="n"/>
      <c r="P3" s="21" t="n"/>
      <c r="Q3" s="243" t="n"/>
      <c r="T3" s="714" t="n"/>
      <c r="U3" s="393" t="n"/>
      <c r="V3" s="393" t="n"/>
      <c r="W3" s="393" t="n"/>
      <c r="X3" s="393" t="n"/>
      <c r="AD3" s="393" t="n"/>
      <c r="AF3" s="591" t="n"/>
      <c r="AJ3" s="393" t="inlineStr">
        <is>
          <t>リスト範囲↓</t>
        </is>
      </c>
      <c r="AK3" s="605" t="n"/>
    </row>
    <row r="4" ht="36.75" customFormat="1" customHeight="1" s="393" thickBot="1" thickTop="1">
      <c r="B4" s="795" t="n"/>
      <c r="E4" s="796" t="n">
        <v>2</v>
      </c>
      <c r="F4" s="7" t="n"/>
      <c r="G4" s="510" t="inlineStr">
        <is>
          <t>号棟</t>
        </is>
      </c>
      <c r="H4" s="476" t="n"/>
      <c r="I4" s="476" t="n"/>
      <c r="J4" s="339" t="n"/>
      <c r="K4" s="510" t="inlineStr">
        <is>
          <t>1F</t>
        </is>
      </c>
      <c r="L4" s="510" t="n"/>
      <c r="M4" s="476" t="n"/>
      <c r="N4" s="797">
        <f>B4</f>
        <v/>
      </c>
      <c r="O4" s="89" t="n"/>
      <c r="P4" s="89" t="n"/>
      <c r="Q4" s="801">
        <f>E4</f>
        <v/>
      </c>
      <c r="R4" s="89" t="n"/>
      <c r="S4" s="510">
        <f>G4</f>
        <v/>
      </c>
      <c r="T4" s="476" t="n"/>
      <c r="U4" s="510" t="n"/>
      <c r="V4" s="339" t="n"/>
      <c r="W4" s="510" t="inlineStr">
        <is>
          <t>2F</t>
        </is>
      </c>
      <c r="X4" s="510" t="n"/>
      <c r="Y4" s="510" t="n"/>
      <c r="Z4" s="510" t="n"/>
      <c r="AA4" s="802">
        <f>B4</f>
        <v/>
      </c>
      <c r="AB4" s="89" t="n"/>
      <c r="AC4" s="89" t="n"/>
      <c r="AD4" s="592">
        <f>E4</f>
        <v/>
      </c>
      <c r="AE4" s="510" t="inlineStr">
        <is>
          <t>号棟</t>
        </is>
      </c>
      <c r="AF4" s="593" t="n"/>
      <c r="AG4" s="534" t="n"/>
      <c r="AH4" s="534" t="n"/>
      <c r="AI4" s="534" t="n"/>
      <c r="AJ4" s="510" t="inlineStr">
        <is>
          <t>3F</t>
        </is>
      </c>
      <c r="AK4" s="510" t="n"/>
      <c r="AL4" s="206" t="n"/>
      <c r="AN4" s="676" t="inlineStr">
        <is>
          <t>リスト</t>
        </is>
      </c>
      <c r="AO4" s="667" t="n"/>
      <c r="AQ4" s="591" t="inlineStr">
        <is>
          <t>"=$AN$4:$AN$890</t>
        </is>
      </c>
      <c r="AS4" s="206" t="inlineStr">
        <is>
          <t>ﾋﾞﾙﾄ</t>
        </is>
      </c>
    </row>
    <row r="5" ht="20.25" customFormat="1" customHeight="1" s="393" thickBot="1">
      <c r="A5" s="511" t="n"/>
      <c r="B5" s="512" t="n"/>
      <c r="C5" s="513" t="n"/>
      <c r="D5" s="514" t="n"/>
      <c r="E5" s="915" t="inlineStr">
        <is>
          <t xml:space="preserve"> 切り欠き</t>
        </is>
      </c>
      <c r="F5" s="916" t="n"/>
      <c r="G5" s="916" t="n"/>
      <c r="H5" s="916" t="n"/>
      <c r="I5" s="916" t="n"/>
      <c r="J5" s="917" t="n"/>
      <c r="K5" s="557" t="inlineStr">
        <is>
          <t>合板</t>
        </is>
      </c>
      <c r="L5" s="558" t="n"/>
      <c r="M5" s="509" t="n"/>
      <c r="N5" s="512" t="n"/>
      <c r="O5" s="513" t="n"/>
      <c r="P5" s="559" t="n"/>
      <c r="Q5" s="918" t="inlineStr">
        <is>
          <t>切り欠き</t>
        </is>
      </c>
      <c r="R5" s="919" t="n"/>
      <c r="S5" s="919" t="n"/>
      <c r="T5" s="919" t="n"/>
      <c r="U5" s="919" t="n"/>
      <c r="V5" s="919" t="n"/>
      <c r="W5" s="920" t="n"/>
      <c r="X5" s="558" t="inlineStr">
        <is>
          <t>合板</t>
        </is>
      </c>
      <c r="Y5" s="558" t="n"/>
      <c r="Z5" s="521" t="n"/>
      <c r="AA5" s="594" t="n"/>
      <c r="AB5" s="513" t="n"/>
      <c r="AC5" s="559" t="n"/>
      <c r="AD5" s="785" t="inlineStr">
        <is>
          <t>切り欠き</t>
        </is>
      </c>
      <c r="AE5" s="786" t="n"/>
      <c r="AF5" s="786" t="n"/>
      <c r="AG5" s="786" t="n"/>
      <c r="AH5" s="786" t="n"/>
      <c r="AI5" s="787" t="n"/>
      <c r="AJ5" s="606" t="inlineStr">
        <is>
          <t>合板</t>
        </is>
      </c>
      <c r="AK5" s="558" t="n"/>
      <c r="AN5" s="666" t="n"/>
      <c r="AO5" s="663" t="n"/>
    </row>
    <row r="6" ht="20.25" customFormat="1" customHeight="1" s="393" thickTop="1">
      <c r="A6" s="517" t="n"/>
      <c r="B6" s="518" t="inlineStr">
        <is>
          <t>追番</t>
        </is>
      </c>
      <c r="C6" s="921" t="inlineStr">
        <is>
          <t>部材記号</t>
        </is>
      </c>
      <c r="D6" s="922" t="n"/>
      <c r="E6" s="783" t="n"/>
      <c r="F6" s="521" t="inlineStr">
        <is>
          <t>上</t>
        </is>
      </c>
      <c r="G6" s="784" t="n"/>
      <c r="H6" s="521" t="n"/>
      <c r="I6" s="521" t="inlineStr">
        <is>
          <t>下</t>
        </is>
      </c>
      <c r="J6" s="784" t="n"/>
      <c r="K6" s="783" t="inlineStr">
        <is>
          <t>上端</t>
        </is>
      </c>
      <c r="L6" s="560" t="inlineStr">
        <is>
          <t>特種</t>
        </is>
      </c>
      <c r="M6" s="509" t="n"/>
      <c r="N6" s="518" t="inlineStr">
        <is>
          <t>追番</t>
        </is>
      </c>
      <c r="O6" s="921" t="inlineStr">
        <is>
          <t>部材記号</t>
        </is>
      </c>
      <c r="P6" s="922" t="n"/>
      <c r="Q6" s="783" t="n"/>
      <c r="R6" s="521" t="inlineStr">
        <is>
          <t>上</t>
        </is>
      </c>
      <c r="S6" s="784" t="n"/>
      <c r="T6" s="521" t="n"/>
      <c r="U6" s="521" t="inlineStr">
        <is>
          <t>下</t>
        </is>
      </c>
      <c r="V6" s="784" t="n"/>
      <c r="W6" s="574" t="inlineStr">
        <is>
          <t>上</t>
        </is>
      </c>
      <c r="X6" s="560" t="inlineStr">
        <is>
          <t>上端</t>
        </is>
      </c>
      <c r="Y6" s="560" t="inlineStr">
        <is>
          <t>特種</t>
        </is>
      </c>
      <c r="Z6" s="595" t="n"/>
      <c r="AA6" s="518" t="inlineStr">
        <is>
          <t>追番</t>
        </is>
      </c>
      <c r="AB6" s="923" t="inlineStr">
        <is>
          <t>部材記号</t>
        </is>
      </c>
      <c r="AC6" s="924" t="n"/>
      <c r="AD6" s="783" t="n"/>
      <c r="AE6" s="521" t="inlineStr">
        <is>
          <t>上</t>
        </is>
      </c>
      <c r="AF6" s="784" t="n"/>
      <c r="AG6" s="521" t="n"/>
      <c r="AH6" s="521" t="inlineStr">
        <is>
          <t>下</t>
        </is>
      </c>
      <c r="AI6" s="784" t="n"/>
      <c r="AJ6" s="607" t="inlineStr">
        <is>
          <t>上端</t>
        </is>
      </c>
      <c r="AK6" s="560" t="inlineStr">
        <is>
          <t>特種</t>
        </is>
      </c>
      <c r="AM6" s="521" t="n"/>
      <c r="AN6" s="668" t="inlineStr">
        <is>
          <t>AW</t>
        </is>
      </c>
      <c r="AO6" s="509" t="n"/>
    </row>
    <row r="7" ht="20.25" customFormat="1" customHeight="1" s="393" thickBot="1">
      <c r="A7" s="517" t="n"/>
      <c r="B7" s="522" t="n"/>
      <c r="C7" s="523" t="n"/>
      <c r="D7" s="524" t="n"/>
      <c r="E7" s="525" t="inlineStr">
        <is>
          <t>左</t>
        </is>
      </c>
      <c r="F7" s="525" t="inlineStr">
        <is>
          <t>中</t>
        </is>
      </c>
      <c r="G7" s="526" t="inlineStr">
        <is>
          <t>右</t>
        </is>
      </c>
      <c r="H7" s="525" t="inlineStr">
        <is>
          <t>左</t>
        </is>
      </c>
      <c r="I7" s="525" t="inlineStr">
        <is>
          <t>中</t>
        </is>
      </c>
      <c r="J7" s="526" t="inlineStr">
        <is>
          <t>右</t>
        </is>
      </c>
      <c r="K7" s="561" t="inlineStr">
        <is>
          <t>カット</t>
        </is>
      </c>
      <c r="L7" s="562" t="n"/>
      <c r="M7" s="509" t="n"/>
      <c r="N7" s="522" t="n"/>
      <c r="O7" s="523" t="n"/>
      <c r="P7" s="563" t="n"/>
      <c r="Q7" s="525" t="inlineStr">
        <is>
          <t>左</t>
        </is>
      </c>
      <c r="R7" s="525" t="inlineStr">
        <is>
          <t>中</t>
        </is>
      </c>
      <c r="S7" s="526" t="inlineStr">
        <is>
          <t>右</t>
        </is>
      </c>
      <c r="T7" s="525" t="inlineStr">
        <is>
          <t>左</t>
        </is>
      </c>
      <c r="U7" s="525" t="inlineStr">
        <is>
          <t>中</t>
        </is>
      </c>
      <c r="V7" s="526" t="inlineStr">
        <is>
          <t>右</t>
        </is>
      </c>
      <c r="W7" s="575" t="n"/>
      <c r="X7" s="576" t="inlineStr">
        <is>
          <t>カット</t>
        </is>
      </c>
      <c r="Y7" s="562" t="n"/>
      <c r="AA7" s="596" t="n"/>
      <c r="AB7" s="523" t="n"/>
      <c r="AC7" s="563" t="n"/>
      <c r="AD7" s="525" t="inlineStr">
        <is>
          <t>左</t>
        </is>
      </c>
      <c r="AE7" s="525" t="inlineStr">
        <is>
          <t>中</t>
        </is>
      </c>
      <c r="AF7" s="526" t="inlineStr">
        <is>
          <t>右</t>
        </is>
      </c>
      <c r="AG7" s="525" t="inlineStr">
        <is>
          <t>左</t>
        </is>
      </c>
      <c r="AH7" s="525" t="inlineStr">
        <is>
          <t>中</t>
        </is>
      </c>
      <c r="AI7" s="526" t="inlineStr">
        <is>
          <t>右</t>
        </is>
      </c>
      <c r="AJ7" s="608" t="inlineStr">
        <is>
          <t>カット</t>
        </is>
      </c>
      <c r="AK7" s="562" t="n"/>
      <c r="AL7" s="517" t="n"/>
      <c r="AM7" s="521" t="n"/>
      <c r="AN7" s="669" t="inlineStr">
        <is>
          <t>A</t>
        </is>
      </c>
      <c r="AO7" s="509" t="n"/>
    </row>
    <row r="8" ht="27.95" customFormat="1" customHeight="1" s="393" thickTop="1">
      <c r="A8" s="517" t="n"/>
      <c r="B8" s="527" t="inlineStr">
        <is>
          <t>1F 1</t>
        </is>
      </c>
      <c r="C8" s="711" t="inlineStr">
        <is>
          <t>Q</t>
        </is>
      </c>
      <c r="D8" s="528" t="inlineStr"/>
      <c r="E8" s="529" t="n"/>
      <c r="F8" s="529" t="n"/>
      <c r="G8" s="530" t="n"/>
      <c r="H8" s="529" t="n"/>
      <c r="I8" s="529" t="n"/>
      <c r="J8" s="530" t="n"/>
      <c r="K8" s="564" t="n"/>
      <c r="L8" s="565" t="n"/>
      <c r="M8" s="509" t="n"/>
      <c r="N8" s="527" t="inlineStr">
        <is>
          <t>2F 1</t>
        </is>
      </c>
      <c r="O8" s="531" t="inlineStr">
        <is>
          <t>45MQ</t>
        </is>
      </c>
      <c r="P8" s="528" t="inlineStr"/>
      <c r="Q8" s="577" t="n"/>
      <c r="R8" s="529" t="n"/>
      <c r="S8" s="530" t="n"/>
      <c r="T8" s="529" t="n"/>
      <c r="U8" s="529" t="n"/>
      <c r="V8" s="530" t="n"/>
      <c r="W8" s="578" t="n"/>
      <c r="X8" s="565" t="n"/>
      <c r="Y8" s="565" t="n"/>
      <c r="Z8" s="597" t="n"/>
      <c r="AA8" s="527" t="inlineStr">
        <is>
          <t>3F  1</t>
        </is>
      </c>
      <c r="AB8" s="531" t="inlineStr">
        <is>
          <t>45MA</t>
        </is>
      </c>
      <c r="AC8" s="598" t="inlineStr"/>
      <c r="AD8" s="529" t="n"/>
      <c r="AE8" s="529" t="n"/>
      <c r="AF8" s="530" t="n"/>
      <c r="AG8" s="529" t="n"/>
      <c r="AH8" s="529" t="n"/>
      <c r="AI8" s="530" t="n"/>
      <c r="AJ8" s="578" t="n"/>
      <c r="AK8" s="565" t="n"/>
      <c r="AM8" s="521" t="n"/>
      <c r="AN8" s="669" t="inlineStr">
        <is>
          <t>A670</t>
        </is>
      </c>
      <c r="AO8" s="509" t="n"/>
    </row>
    <row r="9" ht="27.95" customFormat="1" customHeight="1" s="393">
      <c r="A9" s="517" t="n"/>
      <c r="B9" s="527" t="inlineStr">
        <is>
          <t>1F 2</t>
        </is>
      </c>
      <c r="C9" s="711" t="inlineStr">
        <is>
          <t>AW</t>
        </is>
      </c>
      <c r="D9" s="528" t="inlineStr">
        <is>
          <t>上
下</t>
        </is>
      </c>
      <c r="E9" s="529" t="n"/>
      <c r="F9" s="529" t="n"/>
      <c r="G9" s="530" t="n"/>
      <c r="H9" s="529" t="n"/>
      <c r="I9" s="529" t="n"/>
      <c r="J9" s="530" t="n"/>
      <c r="K9" s="564" t="n"/>
      <c r="L9" s="566" t="n"/>
      <c r="M9" s="509" t="n"/>
      <c r="N9" s="527" t="inlineStr">
        <is>
          <t>2F 2</t>
        </is>
      </c>
      <c r="O9" s="531" t="inlineStr">
        <is>
          <t>45MA</t>
        </is>
      </c>
      <c r="P9" s="528" t="inlineStr">
        <is>
          <t>上
下</t>
        </is>
      </c>
      <c r="Q9" s="577" t="n"/>
      <c r="R9" s="529" t="n"/>
      <c r="S9" s="530" t="n"/>
      <c r="T9" s="529" t="n"/>
      <c r="U9" s="529" t="n"/>
      <c r="V9" s="530" t="n"/>
      <c r="W9" s="578" t="n"/>
      <c r="X9" s="566" t="n"/>
      <c r="Y9" s="566" t="n"/>
      <c r="Z9" s="597" t="n"/>
      <c r="AA9" s="527" t="inlineStr">
        <is>
          <t>3F  2</t>
        </is>
      </c>
      <c r="AB9" s="531" t="inlineStr">
        <is>
          <t>45MKH09</t>
        </is>
      </c>
      <c r="AC9" s="598" t="inlineStr"/>
      <c r="AD9" s="529" t="n"/>
      <c r="AE9" s="529" t="n"/>
      <c r="AF9" s="530" t="n"/>
      <c r="AG9" s="529" t="n"/>
      <c r="AH9" s="529" t="n"/>
      <c r="AI9" s="530" t="n"/>
      <c r="AJ9" s="578" t="n"/>
      <c r="AK9" s="566" t="n"/>
      <c r="AM9" s="521" t="n"/>
      <c r="AN9" s="669" t="inlineStr">
        <is>
          <t>A670L</t>
        </is>
      </c>
      <c r="AO9" s="509" t="n"/>
    </row>
    <row r="10" ht="27.95" customFormat="1" customHeight="1" s="393">
      <c r="A10" s="517" t="n"/>
      <c r="B10" s="527" t="inlineStr">
        <is>
          <t>1F 3</t>
        </is>
      </c>
      <c r="C10" s="711" t="inlineStr">
        <is>
          <t>S11</t>
        </is>
      </c>
      <c r="D10" s="528" t="inlineStr">
        <is>
          <t>上
下</t>
        </is>
      </c>
      <c r="E10" s="529" t="n"/>
      <c r="F10" s="529" t="n"/>
      <c r="G10" s="530" t="n"/>
      <c r="H10" s="529" t="n"/>
      <c r="I10" s="529" t="n"/>
      <c r="J10" s="530" t="n"/>
      <c r="K10" s="564" t="n"/>
      <c r="L10" s="566" t="n"/>
      <c r="M10" s="509" t="n"/>
      <c r="N10" s="527" t="inlineStr">
        <is>
          <t>2F 3</t>
        </is>
      </c>
      <c r="O10" s="531" t="inlineStr">
        <is>
          <t>45MA</t>
        </is>
      </c>
      <c r="P10" s="528" t="inlineStr"/>
      <c r="Q10" s="577" t="n"/>
      <c r="R10" s="579" t="n"/>
      <c r="S10" s="580" t="n"/>
      <c r="T10" s="579" t="n"/>
      <c r="U10" s="579" t="n"/>
      <c r="V10" s="580" t="n"/>
      <c r="W10" s="581" t="n"/>
      <c r="X10" s="566" t="n"/>
      <c r="Y10" s="566" t="n"/>
      <c r="Z10" s="597" t="n"/>
      <c r="AA10" s="527" t="inlineStr">
        <is>
          <t>3F  3</t>
        </is>
      </c>
      <c r="AB10" s="531" t="inlineStr">
        <is>
          <t>45MA</t>
        </is>
      </c>
      <c r="AC10" s="598" t="inlineStr"/>
      <c r="AD10" s="529" t="n"/>
      <c r="AE10" s="529" t="n"/>
      <c r="AF10" s="530" t="n"/>
      <c r="AG10" s="529" t="n"/>
      <c r="AH10" s="529" t="n"/>
      <c r="AI10" s="530" t="n"/>
      <c r="AJ10" s="578" t="n"/>
      <c r="AK10" s="566" t="n"/>
      <c r="AM10" s="521" t="n"/>
      <c r="AN10" s="669" t="inlineStr">
        <is>
          <t>A670R</t>
        </is>
      </c>
      <c r="AO10" s="509" t="n"/>
    </row>
    <row r="11" ht="27.95" customFormat="1" customHeight="1" s="393">
      <c r="A11" s="517" t="n"/>
      <c r="B11" s="527" t="inlineStr">
        <is>
          <t>1F 4</t>
        </is>
      </c>
      <c r="C11" s="711" t="inlineStr">
        <is>
          <t>A</t>
        </is>
      </c>
      <c r="D11" s="528" t="inlineStr">
        <is>
          <t>上
下</t>
        </is>
      </c>
      <c r="E11" s="529" t="n"/>
      <c r="F11" s="529" t="n"/>
      <c r="G11" s="530" t="n"/>
      <c r="H11" s="529" t="n"/>
      <c r="I11" s="529" t="n"/>
      <c r="J11" s="530" t="n"/>
      <c r="K11" s="564" t="n"/>
      <c r="L11" s="566" t="n"/>
      <c r="M11" s="509" t="n"/>
      <c r="N11" s="527" t="inlineStr">
        <is>
          <t>2F 4</t>
        </is>
      </c>
      <c r="O11" s="531" t="inlineStr">
        <is>
          <t>45MH</t>
        </is>
      </c>
      <c r="P11" s="528" t="inlineStr">
        <is>
          <t>上
下</t>
        </is>
      </c>
      <c r="Q11" s="577" t="n"/>
      <c r="R11" s="579" t="n"/>
      <c r="S11" s="580" t="n"/>
      <c r="T11" s="579" t="n"/>
      <c r="U11" s="579" t="n"/>
      <c r="V11" s="580" t="n"/>
      <c r="W11" s="581" t="n"/>
      <c r="X11" s="566" t="n"/>
      <c r="Y11" s="566" t="n"/>
      <c r="Z11" s="597" t="n"/>
      <c r="AA11" s="527" t="inlineStr">
        <is>
          <t>3F  4</t>
        </is>
      </c>
      <c r="AB11" s="531" t="inlineStr">
        <is>
          <t>45MA</t>
        </is>
      </c>
      <c r="AC11" s="598" t="inlineStr"/>
      <c r="AD11" s="529" t="n"/>
      <c r="AE11" s="529" t="n"/>
      <c r="AF11" s="530" t="n"/>
      <c r="AG11" s="529" t="n"/>
      <c r="AH11" s="529" t="n"/>
      <c r="AI11" s="530" t="n"/>
      <c r="AJ11" s="578" t="n"/>
      <c r="AK11" s="566" t="n"/>
      <c r="AM11" s="521" t="n"/>
      <c r="AN11" s="669" t="inlineStr">
        <is>
          <t>AL</t>
        </is>
      </c>
      <c r="AO11" s="509" t="n"/>
    </row>
    <row r="12" ht="27.95" customFormat="1" customHeight="1" s="393">
      <c r="A12" s="517" t="n"/>
      <c r="B12" s="527" t="inlineStr">
        <is>
          <t>1F 5</t>
        </is>
      </c>
      <c r="C12" s="711" t="inlineStr">
        <is>
          <t>H</t>
        </is>
      </c>
      <c r="D12" s="528" t="inlineStr"/>
      <c r="E12" s="529" t="n"/>
      <c r="F12" s="529" t="n"/>
      <c r="G12" s="530" t="n"/>
      <c r="H12" s="529" t="n"/>
      <c r="I12" s="529" t="n"/>
      <c r="J12" s="530" t="n"/>
      <c r="K12" s="564" t="n"/>
      <c r="L12" s="566" t="n"/>
      <c r="M12" s="509" t="n"/>
      <c r="N12" s="527" t="inlineStr">
        <is>
          <t>2F 5</t>
        </is>
      </c>
      <c r="O12" s="531" t="inlineStr">
        <is>
          <t>45MS05</t>
        </is>
      </c>
      <c r="P12" s="528" t="inlineStr">
        <is>
          <t>上
下</t>
        </is>
      </c>
      <c r="Q12" s="577" t="n"/>
      <c r="R12" s="579" t="n"/>
      <c r="S12" s="580" t="n"/>
      <c r="T12" s="579" t="n"/>
      <c r="U12" s="579" t="n"/>
      <c r="V12" s="580" t="n"/>
      <c r="W12" s="581" t="n"/>
      <c r="X12" s="566" t="n"/>
      <c r="Y12" s="566" t="n"/>
      <c r="Z12" s="597" t="n"/>
      <c r="AA12" s="527" t="inlineStr">
        <is>
          <t>3F  5</t>
        </is>
      </c>
      <c r="AB12" s="531" t="inlineStr">
        <is>
          <t>A</t>
        </is>
      </c>
      <c r="AC12" s="598" t="inlineStr"/>
      <c r="AD12" s="529" t="n"/>
      <c r="AE12" s="529" t="n"/>
      <c r="AF12" s="530" t="n"/>
      <c r="AG12" s="529" t="n"/>
      <c r="AH12" s="529" t="n"/>
      <c r="AI12" s="530" t="n"/>
      <c r="AJ12" s="578" t="n"/>
      <c r="AK12" s="566" t="n"/>
      <c r="AM12" s="521" t="n"/>
      <c r="AN12" s="669" t="inlineStr">
        <is>
          <t>AL+12</t>
        </is>
      </c>
      <c r="AO12" s="509" t="n"/>
    </row>
    <row r="13" ht="27.95" customFormat="1" customHeight="1" s="393">
      <c r="A13" s="517" t="n"/>
      <c r="B13" s="527" t="inlineStr">
        <is>
          <t>1F 6</t>
        </is>
      </c>
      <c r="C13" s="711" t="inlineStr">
        <is>
          <t>AL</t>
        </is>
      </c>
      <c r="D13" s="528" t="inlineStr"/>
      <c r="E13" s="529" t="n"/>
      <c r="F13" s="529" t="n"/>
      <c r="G13" s="530" t="n"/>
      <c r="H13" s="529" t="n"/>
      <c r="I13" s="529" t="n"/>
      <c r="J13" s="530" t="n"/>
      <c r="K13" s="564" t="n"/>
      <c r="L13" s="566" t="n"/>
      <c r="M13" s="509" t="n"/>
      <c r="N13" s="527" t="inlineStr">
        <is>
          <t>2F 6</t>
        </is>
      </c>
      <c r="O13" s="531" t="inlineStr">
        <is>
          <t>45MAW</t>
        </is>
      </c>
      <c r="P13" s="528" t="inlineStr"/>
      <c r="Q13" s="577" t="n"/>
      <c r="R13" s="579" t="n"/>
      <c r="S13" s="580" t="n"/>
      <c r="T13" s="579" t="n"/>
      <c r="U13" s="579" t="n"/>
      <c r="V13" s="580" t="n"/>
      <c r="W13" s="581" t="n"/>
      <c r="X13" s="566" t="n"/>
      <c r="Y13" s="566" t="n"/>
      <c r="Z13" s="597" t="n"/>
      <c r="AA13" s="527" t="inlineStr">
        <is>
          <t>3F  6</t>
        </is>
      </c>
      <c r="AB13" s="531" t="inlineStr">
        <is>
          <t>3F90MAL</t>
        </is>
      </c>
      <c r="AC13" s="598" t="inlineStr"/>
      <c r="AD13" s="529" t="n"/>
      <c r="AE13" s="529" t="n"/>
      <c r="AF13" s="530" t="n"/>
      <c r="AG13" s="529" t="n"/>
      <c r="AH13" s="529" t="n"/>
      <c r="AI13" s="530" t="n"/>
      <c r="AJ13" s="578" t="n"/>
      <c r="AK13" s="566" t="n"/>
      <c r="AM13" s="521" t="n"/>
      <c r="AN13" s="669" t="inlineStr">
        <is>
          <t>AO</t>
        </is>
      </c>
      <c r="AO13" s="509" t="n"/>
    </row>
    <row r="14" ht="27.95" customFormat="1" customHeight="1" s="393">
      <c r="A14" s="517" t="n"/>
      <c r="B14" s="527" t="inlineStr">
        <is>
          <t>1F 7</t>
        </is>
      </c>
      <c r="C14" s="711" t="inlineStr">
        <is>
          <t>E22</t>
        </is>
      </c>
      <c r="D14" s="528" t="inlineStr"/>
      <c r="E14" s="529" t="n"/>
      <c r="F14" s="529" t="n"/>
      <c r="G14" s="530" t="n"/>
      <c r="H14" s="529" t="n"/>
      <c r="I14" s="529" t="n"/>
      <c r="J14" s="530" t="n"/>
      <c r="K14" s="564" t="n"/>
      <c r="L14" s="566" t="n"/>
      <c r="M14" s="509" t="n"/>
      <c r="N14" s="527" t="inlineStr">
        <is>
          <t>2F 7</t>
        </is>
      </c>
      <c r="O14" s="531" t="inlineStr">
        <is>
          <t>A</t>
        </is>
      </c>
      <c r="P14" s="528" t="inlineStr"/>
      <c r="Q14" s="577" t="n"/>
      <c r="R14" s="529" t="n"/>
      <c r="S14" s="530" t="n"/>
      <c r="T14" s="529" t="n"/>
      <c r="U14" s="529" t="n"/>
      <c r="V14" s="530" t="n"/>
      <c r="W14" s="578" t="n"/>
      <c r="X14" s="566" t="n"/>
      <c r="Y14" s="566" t="n"/>
      <c r="Z14" s="597" t="n"/>
      <c r="AA14" s="527" t="inlineStr">
        <is>
          <t>3F  7</t>
        </is>
      </c>
      <c r="AB14" s="531" t="inlineStr">
        <is>
          <t>3F90MA</t>
        </is>
      </c>
      <c r="AC14" s="598" t="inlineStr"/>
      <c r="AD14" s="529" t="n"/>
      <c r="AE14" s="529" t="n"/>
      <c r="AF14" s="530" t="n"/>
      <c r="AG14" s="529" t="n"/>
      <c r="AH14" s="529" t="n"/>
      <c r="AI14" s="530" t="n"/>
      <c r="AJ14" s="578" t="n"/>
      <c r="AK14" s="566" t="n"/>
      <c r="AM14" s="521" t="n"/>
      <c r="AN14" s="669" t="inlineStr">
        <is>
          <t>AOL</t>
        </is>
      </c>
      <c r="AO14" s="509" t="n"/>
    </row>
    <row r="15" ht="27.95" customFormat="1" customHeight="1" s="393">
      <c r="A15" s="517" t="n"/>
      <c r="B15" s="527" t="inlineStr">
        <is>
          <t>1F 8</t>
        </is>
      </c>
      <c r="C15" s="711" t="inlineStr">
        <is>
          <t>A</t>
        </is>
      </c>
      <c r="D15" s="528" t="inlineStr"/>
      <c r="E15" s="529" t="n"/>
      <c r="F15" s="529" t="n"/>
      <c r="G15" s="530" t="n"/>
      <c r="H15" s="529" t="n"/>
      <c r="I15" s="529" t="n"/>
      <c r="J15" s="530" t="n"/>
      <c r="K15" s="564" t="n"/>
      <c r="L15" s="566" t="n"/>
      <c r="M15" s="509" t="n"/>
      <c r="N15" s="527" t="inlineStr">
        <is>
          <t>2F 8</t>
        </is>
      </c>
      <c r="O15" s="531" t="inlineStr">
        <is>
          <t>45MA</t>
        </is>
      </c>
      <c r="P15" s="528" t="inlineStr"/>
      <c r="Q15" s="577" t="n"/>
      <c r="R15" s="529" t="n"/>
      <c r="S15" s="530" t="n"/>
      <c r="T15" s="529" t="n"/>
      <c r="U15" s="529" t="n"/>
      <c r="V15" s="530" t="n"/>
      <c r="W15" s="578" t="n"/>
      <c r="X15" s="566" t="n"/>
      <c r="Y15" s="566" t="n"/>
      <c r="Z15" s="597" t="n"/>
      <c r="AA15" s="527" t="inlineStr">
        <is>
          <t>3F  8</t>
        </is>
      </c>
      <c r="AB15" s="531" t="inlineStr">
        <is>
          <t>3F90MAOS</t>
        </is>
      </c>
      <c r="AC15" s="598" t="inlineStr"/>
      <c r="AD15" s="529" t="n"/>
      <c r="AE15" s="529" t="n"/>
      <c r="AF15" s="530" t="n"/>
      <c r="AG15" s="529" t="n"/>
      <c r="AH15" s="529" t="n"/>
      <c r="AI15" s="530" t="n"/>
      <c r="AJ15" s="578" t="n"/>
      <c r="AK15" s="566" t="n"/>
      <c r="AM15" s="521" t="n"/>
      <c r="AN15" s="669" t="inlineStr">
        <is>
          <t>AOR</t>
        </is>
      </c>
      <c r="AO15" s="509" t="n"/>
    </row>
    <row r="16" ht="27.95" customFormat="1" customHeight="1" s="393">
      <c r="A16" s="517" t="n"/>
      <c r="B16" s="527" t="inlineStr">
        <is>
          <t>1F 9</t>
        </is>
      </c>
      <c r="C16" s="711" t="inlineStr">
        <is>
          <t>A</t>
        </is>
      </c>
      <c r="D16" s="528" t="inlineStr">
        <is>
          <t>上
下</t>
        </is>
      </c>
      <c r="E16" s="529" t="n"/>
      <c r="F16" s="529" t="n"/>
      <c r="G16" s="530" t="n"/>
      <c r="H16" s="529" t="n"/>
      <c r="I16" s="529" t="n"/>
      <c r="J16" s="530" t="n"/>
      <c r="K16" s="564" t="n"/>
      <c r="L16" s="566" t="n"/>
      <c r="M16" s="509" t="n"/>
      <c r="N16" s="527" t="inlineStr">
        <is>
          <t>2F 9</t>
        </is>
      </c>
      <c r="O16" s="531" t="inlineStr">
        <is>
          <t>45MH</t>
        </is>
      </c>
      <c r="P16" s="528" t="inlineStr">
        <is>
          <t>上
下</t>
        </is>
      </c>
      <c r="Q16" s="577" t="n"/>
      <c r="R16" s="529" t="n"/>
      <c r="S16" s="530" t="n"/>
      <c r="T16" s="529" t="n"/>
      <c r="U16" s="529" t="n"/>
      <c r="V16" s="530" t="n"/>
      <c r="W16" s="578" t="n"/>
      <c r="X16" s="566" t="n"/>
      <c r="Y16" s="566" t="n"/>
      <c r="Z16" s="597" t="n"/>
      <c r="AA16" s="527" t="inlineStr">
        <is>
          <t>3F  9</t>
        </is>
      </c>
      <c r="AB16" s="531" t="inlineStr">
        <is>
          <t>A</t>
        </is>
      </c>
      <c r="AC16" s="598" t="inlineStr"/>
      <c r="AD16" s="529" t="n"/>
      <c r="AE16" s="529" t="n"/>
      <c r="AF16" s="530" t="n"/>
      <c r="AG16" s="529" t="n"/>
      <c r="AH16" s="529" t="n"/>
      <c r="AI16" s="530" t="n"/>
      <c r="AJ16" s="578" t="n"/>
      <c r="AK16" s="566" t="n"/>
      <c r="AM16" s="521" t="n"/>
      <c r="AN16" s="669" t="inlineStr">
        <is>
          <t>AOS</t>
        </is>
      </c>
      <c r="AO16" s="509" t="n"/>
    </row>
    <row r="17" ht="27.95" customFormat="1" customHeight="1" s="393">
      <c r="A17" s="517" t="n"/>
      <c r="B17" s="527" t="inlineStr">
        <is>
          <t>1F 10</t>
        </is>
      </c>
      <c r="C17" s="711" t="inlineStr">
        <is>
          <t>S05</t>
        </is>
      </c>
      <c r="D17" s="528" t="inlineStr"/>
      <c r="E17" s="529" t="n"/>
      <c r="F17" s="529" t="n"/>
      <c r="G17" s="530" t="n"/>
      <c r="H17" s="529" t="n"/>
      <c r="I17" s="529" t="n"/>
      <c r="J17" s="530" t="n"/>
      <c r="K17" s="564" t="n"/>
      <c r="L17" s="566" t="n"/>
      <c r="M17" s="509" t="n"/>
      <c r="N17" s="527" t="inlineStr">
        <is>
          <t>2F 10</t>
        </is>
      </c>
      <c r="O17" s="531" t="inlineStr">
        <is>
          <t>45MA</t>
        </is>
      </c>
      <c r="P17" s="528" t="inlineStr"/>
      <c r="Q17" s="577" t="n"/>
      <c r="R17" s="529" t="n"/>
      <c r="S17" s="530" t="n"/>
      <c r="T17" s="529" t="n"/>
      <c r="U17" s="529" t="n"/>
      <c r="V17" s="530" t="n"/>
      <c r="W17" s="578" t="n"/>
      <c r="X17" s="566" t="n"/>
      <c r="Y17" s="566" t="n"/>
      <c r="Z17" s="597" t="n"/>
      <c r="AA17" s="527" t="inlineStr">
        <is>
          <t>3F  10</t>
        </is>
      </c>
      <c r="AB17" s="531" t="inlineStr">
        <is>
          <t>A</t>
        </is>
      </c>
      <c r="AC17" s="598" t="inlineStr"/>
      <c r="AD17" s="529" t="n"/>
      <c r="AE17" s="529" t="n"/>
      <c r="AF17" s="530" t="n"/>
      <c r="AG17" s="529" t="n"/>
      <c r="AH17" s="529" t="n"/>
      <c r="AI17" s="530" t="n"/>
      <c r="AJ17" s="578" t="n"/>
      <c r="AK17" s="566" t="n"/>
      <c r="AM17" s="521" t="n"/>
      <c r="AN17" s="669" t="inlineStr">
        <is>
          <t>AR</t>
        </is>
      </c>
      <c r="AO17" s="509" t="n"/>
    </row>
    <row r="18" ht="27.95" customFormat="1" customHeight="1" s="393">
      <c r="A18" s="517" t="n"/>
      <c r="B18" s="527" t="inlineStr">
        <is>
          <t>1F 11</t>
        </is>
      </c>
      <c r="C18" s="711" t="inlineStr">
        <is>
          <t>A</t>
        </is>
      </c>
      <c r="D18" s="528" t="inlineStr"/>
      <c r="E18" s="529" t="n"/>
      <c r="F18" s="529" t="n"/>
      <c r="G18" s="530" t="n"/>
      <c r="H18" s="529" t="n"/>
      <c r="I18" s="529" t="n"/>
      <c r="J18" s="530" t="n"/>
      <c r="K18" s="564" t="n"/>
      <c r="L18" s="566" t="n"/>
      <c r="M18" s="509" t="n"/>
      <c r="N18" s="527" t="inlineStr">
        <is>
          <t>2F 11</t>
        </is>
      </c>
      <c r="O18" s="531" t="inlineStr">
        <is>
          <t>45MA</t>
        </is>
      </c>
      <c r="P18" s="528" t="inlineStr"/>
      <c r="Q18" s="577" t="n"/>
      <c r="R18" s="529" t="n"/>
      <c r="S18" s="530" t="n"/>
      <c r="T18" s="529" t="n"/>
      <c r="U18" s="529" t="n"/>
      <c r="V18" s="530" t="n"/>
      <c r="W18" s="578" t="n"/>
      <c r="X18" s="566" t="n"/>
      <c r="Y18" s="566" t="n"/>
      <c r="Z18" s="597" t="n"/>
      <c r="AA18" s="527" t="inlineStr">
        <is>
          <t>3F  11</t>
        </is>
      </c>
      <c r="AB18" s="531" t="inlineStr">
        <is>
          <t>3F90MA</t>
        </is>
      </c>
      <c r="AC18" s="598" t="inlineStr"/>
      <c r="AD18" s="529" t="n"/>
      <c r="AE18" s="529" t="n"/>
      <c r="AF18" s="530" t="n"/>
      <c r="AG18" s="529" t="n"/>
      <c r="AH18" s="529" t="n"/>
      <c r="AI18" s="530" t="n"/>
      <c r="AJ18" s="578" t="n"/>
      <c r="AK18" s="566" t="n"/>
      <c r="AM18" s="521" t="n"/>
      <c r="AN18" s="669" t="inlineStr">
        <is>
          <t>AR+12</t>
        </is>
      </c>
      <c r="AO18" s="509" t="n"/>
    </row>
    <row r="19" ht="27.95" customFormat="1" customHeight="1" s="393">
      <c r="A19" s="517" t="n"/>
      <c r="B19" s="527" t="inlineStr">
        <is>
          <t>1F 12</t>
        </is>
      </c>
      <c r="C19" s="711" t="inlineStr">
        <is>
          <t>S09</t>
        </is>
      </c>
      <c r="D19" s="528" t="inlineStr"/>
      <c r="E19" s="529" t="n"/>
      <c r="F19" s="529" t="n"/>
      <c r="G19" s="530" t="n"/>
      <c r="H19" s="529" t="n"/>
      <c r="I19" s="529" t="n"/>
      <c r="J19" s="530" t="n"/>
      <c r="K19" s="564" t="n"/>
      <c r="L19" s="566" t="n"/>
      <c r="M19" s="509" t="n"/>
      <c r="N19" s="527" t="inlineStr">
        <is>
          <t>2F 12</t>
        </is>
      </c>
      <c r="O19" s="531" t="inlineStr">
        <is>
          <t>45MA</t>
        </is>
      </c>
      <c r="P19" s="528" t="inlineStr">
        <is>
          <t>上
下</t>
        </is>
      </c>
      <c r="Q19" s="577" t="n"/>
      <c r="R19" s="529" t="n"/>
      <c r="S19" s="530" t="n"/>
      <c r="T19" s="529" t="n"/>
      <c r="U19" s="529" t="n"/>
      <c r="V19" s="530" t="n"/>
      <c r="W19" s="578" t="n"/>
      <c r="X19" s="566" t="n"/>
      <c r="Y19" s="566" t="n"/>
      <c r="Z19" s="597" t="n"/>
      <c r="AA19" s="527" t="inlineStr">
        <is>
          <t>3F  12</t>
        </is>
      </c>
      <c r="AB19" s="531" t="inlineStr">
        <is>
          <t>3F90MH</t>
        </is>
      </c>
      <c r="AC19" s="598" t="inlineStr"/>
      <c r="AD19" s="529" t="n"/>
      <c r="AE19" s="529" t="n"/>
      <c r="AF19" s="530" t="n"/>
      <c r="AG19" s="529" t="n"/>
      <c r="AH19" s="529" t="n"/>
      <c r="AI19" s="530" t="n"/>
      <c r="AJ19" s="578" t="n"/>
      <c r="AK19" s="566" t="n"/>
      <c r="AM19" s="521" t="n"/>
      <c r="AN19" s="669" t="inlineStr">
        <is>
          <t>AX</t>
        </is>
      </c>
      <c r="AO19" s="509" t="n"/>
    </row>
    <row r="20" ht="27.95" customFormat="1" customHeight="1" s="393">
      <c r="A20" s="517" t="n"/>
      <c r="B20" s="527" t="inlineStr">
        <is>
          <t>1F 13</t>
        </is>
      </c>
      <c r="C20" s="711" t="inlineStr">
        <is>
          <t>A</t>
        </is>
      </c>
      <c r="D20" s="528" t="inlineStr"/>
      <c r="E20" s="529" t="n"/>
      <c r="F20" s="529" t="n"/>
      <c r="G20" s="530" t="n"/>
      <c r="H20" s="529" t="n"/>
      <c r="I20" s="529" t="n"/>
      <c r="J20" s="530" t="n"/>
      <c r="K20" s="564" t="n"/>
      <c r="L20" s="566" t="n"/>
      <c r="M20" s="509" t="n"/>
      <c r="N20" s="527" t="inlineStr">
        <is>
          <t>2F 13</t>
        </is>
      </c>
      <c r="O20" s="531" t="inlineStr">
        <is>
          <t>45MH</t>
        </is>
      </c>
      <c r="P20" s="528" t="inlineStr">
        <is>
          <t>上
下</t>
        </is>
      </c>
      <c r="Q20" s="577" t="n"/>
      <c r="R20" s="529" t="n"/>
      <c r="S20" s="530" t="n"/>
      <c r="T20" s="529" t="n"/>
      <c r="U20" s="529" t="n"/>
      <c r="V20" s="530" t="n"/>
      <c r="W20" s="578" t="n"/>
      <c r="X20" s="566" t="n"/>
      <c r="Y20" s="566" t="n"/>
      <c r="Z20" s="597" t="n"/>
      <c r="AA20" s="527" t="inlineStr">
        <is>
          <t>3F  13</t>
        </is>
      </c>
      <c r="AB20" s="531" t="inlineStr">
        <is>
          <t>3F90MH</t>
        </is>
      </c>
      <c r="AC20" s="598" t="inlineStr"/>
      <c r="AD20" s="529" t="n"/>
      <c r="AE20" s="529" t="n"/>
      <c r="AF20" s="530" t="n"/>
      <c r="AG20" s="529" t="n"/>
      <c r="AH20" s="529" t="n"/>
      <c r="AI20" s="530" t="n"/>
      <c r="AJ20" s="578" t="n"/>
      <c r="AK20" s="566" t="n"/>
      <c r="AM20" s="521" t="n"/>
      <c r="AN20" s="669" t="inlineStr">
        <is>
          <t>AX144</t>
        </is>
      </c>
      <c r="AO20" s="509" t="n"/>
    </row>
    <row r="21" ht="27.95" customFormat="1" customHeight="1" s="393">
      <c r="A21" s="517" t="n"/>
      <c r="B21" s="527" t="inlineStr">
        <is>
          <t>1F 14</t>
        </is>
      </c>
      <c r="C21" s="712" t="inlineStr">
        <is>
          <t>AW</t>
        </is>
      </c>
      <c r="D21" s="528" t="inlineStr">
        <is>
          <t>上
下</t>
        </is>
      </c>
      <c r="E21" s="529" t="n"/>
      <c r="F21" s="529" t="n"/>
      <c r="G21" s="530" t="n"/>
      <c r="H21" s="529" t="n"/>
      <c r="I21" s="529" t="n"/>
      <c r="J21" s="530" t="n"/>
      <c r="K21" s="564" t="n"/>
      <c r="L21" s="566" t="n"/>
      <c r="M21" s="509" t="n"/>
      <c r="N21" s="527" t="inlineStr">
        <is>
          <t>2F 14</t>
        </is>
      </c>
      <c r="O21" s="531" t="inlineStr">
        <is>
          <t>H</t>
        </is>
      </c>
      <c r="P21" s="528" t="inlineStr"/>
      <c r="Q21" s="577" t="n"/>
      <c r="R21" s="529" t="n"/>
      <c r="S21" s="530" t="n"/>
      <c r="T21" s="529" t="n"/>
      <c r="U21" s="529" t="n"/>
      <c r="V21" s="530" t="n"/>
      <c r="W21" s="578" t="n"/>
      <c r="X21" s="566" t="n"/>
      <c r="Y21" s="566" t="n"/>
      <c r="Z21" s="597" t="n"/>
      <c r="AA21" s="527" t="inlineStr">
        <is>
          <t>3F  14</t>
        </is>
      </c>
      <c r="AB21" s="531" t="inlineStr">
        <is>
          <t>3F90MAR</t>
        </is>
      </c>
      <c r="AC21" s="598" t="inlineStr"/>
      <c r="AD21" s="529" t="n"/>
      <c r="AE21" s="529" t="n"/>
      <c r="AF21" s="530" t="n"/>
      <c r="AG21" s="529" t="n"/>
      <c r="AH21" s="529" t="n"/>
      <c r="AI21" s="530" t="n"/>
      <c r="AJ21" s="578" t="n"/>
      <c r="AK21" s="566" t="n"/>
      <c r="AM21" s="521" t="n"/>
      <c r="AN21" s="669" t="inlineStr">
        <is>
          <t>AZ</t>
        </is>
      </c>
      <c r="AO21" s="509" t="n"/>
    </row>
    <row r="22" ht="27.95" customFormat="1" customHeight="1" s="393">
      <c r="A22" s="517" t="n"/>
      <c r="B22" s="527" t="inlineStr">
        <is>
          <t>1F 15</t>
        </is>
      </c>
      <c r="C22" s="712" t="inlineStr">
        <is>
          <t>AW</t>
        </is>
      </c>
      <c r="D22" s="528" t="inlineStr"/>
      <c r="E22" s="529" t="n"/>
      <c r="F22" s="529" t="n"/>
      <c r="G22" s="530" t="n"/>
      <c r="H22" s="529" t="n"/>
      <c r="I22" s="529" t="n"/>
      <c r="J22" s="530" t="n"/>
      <c r="K22" s="564" t="n"/>
      <c r="L22" s="566" t="n"/>
      <c r="M22" s="509" t="n"/>
      <c r="N22" s="527" t="inlineStr">
        <is>
          <t>2F 15</t>
        </is>
      </c>
      <c r="O22" s="531" t="inlineStr">
        <is>
          <t>K11</t>
        </is>
      </c>
      <c r="P22" s="528" t="inlineStr">
        <is>
          <t>上
下</t>
        </is>
      </c>
      <c r="Q22" s="577" t="n"/>
      <c r="R22" s="529" t="n"/>
      <c r="S22" s="530" t="n"/>
      <c r="T22" s="529" t="n"/>
      <c r="U22" s="529" t="n"/>
      <c r="V22" s="530" t="n"/>
      <c r="W22" s="578" t="n"/>
      <c r="X22" s="566" t="n"/>
      <c r="Y22" s="566" t="n"/>
      <c r="Z22" s="597" t="n"/>
      <c r="AA22" s="527" t="inlineStr">
        <is>
          <t>3F  15</t>
        </is>
      </c>
      <c r="AB22" s="531" t="inlineStr">
        <is>
          <t>45MQ310</t>
        </is>
      </c>
      <c r="AC22" s="598" t="inlineStr"/>
      <c r="AD22" s="529" t="n"/>
      <c r="AE22" s="529" t="n"/>
      <c r="AF22" s="530" t="n"/>
      <c r="AG22" s="529" t="n"/>
      <c r="AH22" s="529" t="n"/>
      <c r="AI22" s="530" t="n"/>
      <c r="AJ22" s="578" t="n"/>
      <c r="AK22" s="566" t="n"/>
      <c r="AM22" s="521" t="n"/>
      <c r="AN22" s="669" t="inlineStr">
        <is>
          <t>CH</t>
        </is>
      </c>
      <c r="AO22" s="509" t="n"/>
    </row>
    <row r="23" ht="27.95" customFormat="1" customHeight="1" s="393">
      <c r="A23" s="517" t="n"/>
      <c r="B23" s="527" t="inlineStr">
        <is>
          <t>1F 16</t>
        </is>
      </c>
      <c r="C23" s="712" t="inlineStr">
        <is>
          <t>YH1(H)-R</t>
        </is>
      </c>
      <c r="D23" s="528" t="inlineStr"/>
      <c r="E23" s="529" t="n"/>
      <c r="F23" s="529" t="n"/>
      <c r="G23" s="530" t="n"/>
      <c r="H23" s="529" t="n"/>
      <c r="I23" s="529" t="n"/>
      <c r="J23" s="530" t="n"/>
      <c r="K23" s="564" t="n"/>
      <c r="L23" s="566" t="n"/>
      <c r="M23" s="509" t="n"/>
      <c r="N23" s="527" t="inlineStr">
        <is>
          <t>2F 16</t>
        </is>
      </c>
      <c r="O23" s="531" t="inlineStr">
        <is>
          <t>H</t>
        </is>
      </c>
      <c r="P23" s="528" t="inlineStr">
        <is>
          <t>上
下</t>
        </is>
      </c>
      <c r="Q23" s="577" t="n"/>
      <c r="R23" s="529" t="n"/>
      <c r="S23" s="530" t="n"/>
      <c r="T23" s="529" t="n"/>
      <c r="U23" s="529" t="n"/>
      <c r="V23" s="530" t="n"/>
      <c r="W23" s="578" t="n"/>
      <c r="X23" s="566" t="n"/>
      <c r="Y23" s="566" t="n"/>
      <c r="Z23" s="597" t="n"/>
      <c r="AA23" s="527" t="inlineStr">
        <is>
          <t>3F  16</t>
        </is>
      </c>
      <c r="AB23" s="531" t="inlineStr">
        <is>
          <t>45MA</t>
        </is>
      </c>
      <c r="AC23" s="598" t="inlineStr"/>
      <c r="AD23" s="529" t="n"/>
      <c r="AE23" s="529" t="n"/>
      <c r="AF23" s="530" t="n"/>
      <c r="AG23" s="529" t="n"/>
      <c r="AH23" s="529" t="n"/>
      <c r="AI23" s="530" t="n"/>
      <c r="AJ23" s="578" t="n"/>
      <c r="AK23" s="566" t="n"/>
      <c r="AM23" s="521" t="n"/>
      <c r="AN23" s="669" t="inlineStr">
        <is>
          <t>A144</t>
        </is>
      </c>
      <c r="AO23" s="509" t="n"/>
    </row>
    <row r="24" ht="27.95" customFormat="1" customHeight="1" s="393">
      <c r="A24" s="517" t="n"/>
      <c r="B24" s="527" t="inlineStr">
        <is>
          <t>1F 17</t>
        </is>
      </c>
      <c r="C24" s="712" t="inlineStr">
        <is>
          <t>KA11</t>
        </is>
      </c>
      <c r="D24" s="528" t="inlineStr">
        <is>
          <t>上
下</t>
        </is>
      </c>
      <c r="E24" s="529" t="n"/>
      <c r="F24" s="529" t="n"/>
      <c r="G24" s="530" t="n"/>
      <c r="H24" s="529" t="n"/>
      <c r="I24" s="529" t="n"/>
      <c r="J24" s="530" t="n"/>
      <c r="K24" s="564" t="n"/>
      <c r="L24" s="566" t="n"/>
      <c r="M24" s="509" t="n"/>
      <c r="N24" s="527" t="inlineStr">
        <is>
          <t>2F 17</t>
        </is>
      </c>
      <c r="O24" s="531" t="inlineStr">
        <is>
          <t>45MS05</t>
        </is>
      </c>
      <c r="P24" s="528" t="inlineStr">
        <is>
          <t>上
下</t>
        </is>
      </c>
      <c r="Q24" s="577" t="n"/>
      <c r="R24" s="529" t="n"/>
      <c r="S24" s="530" t="n"/>
      <c r="T24" s="529" t="n"/>
      <c r="U24" s="529" t="n"/>
      <c r="V24" s="530" t="n"/>
      <c r="W24" s="578" t="n"/>
      <c r="X24" s="566" t="n"/>
      <c r="Y24" s="566" t="n"/>
      <c r="Z24" s="597" t="n"/>
      <c r="AA24" s="527" t="inlineStr">
        <is>
          <t>3F  17</t>
        </is>
      </c>
      <c r="AB24" s="531" t="inlineStr">
        <is>
          <t>45MM</t>
        </is>
      </c>
      <c r="AC24" s="598" t="inlineStr"/>
      <c r="AD24" s="529" t="n"/>
      <c r="AE24" s="529" t="n"/>
      <c r="AF24" s="530" t="n"/>
      <c r="AG24" s="529" t="n"/>
      <c r="AH24" s="529" t="n"/>
      <c r="AI24" s="530" t="n"/>
      <c r="AJ24" s="578" t="n"/>
      <c r="AK24" s="566" t="n"/>
      <c r="AM24" s="521" t="n"/>
      <c r="AN24" s="669" t="inlineStr">
        <is>
          <t>A144L</t>
        </is>
      </c>
      <c r="AO24" s="509" t="n"/>
    </row>
    <row r="25" ht="27.95" customFormat="1" customHeight="1" s="393">
      <c r="A25" s="517" t="n"/>
      <c r="B25" s="527" t="inlineStr">
        <is>
          <t>1F 18</t>
        </is>
      </c>
      <c r="C25" s="712" t="inlineStr">
        <is>
          <t>AW</t>
        </is>
      </c>
      <c r="D25" s="528" t="inlineStr"/>
      <c r="E25" s="529" t="n"/>
      <c r="F25" s="529" t="n"/>
      <c r="G25" s="530" t="n"/>
      <c r="H25" s="529" t="n"/>
      <c r="I25" s="529" t="n"/>
      <c r="J25" s="530" t="n"/>
      <c r="K25" s="564" t="n"/>
      <c r="L25" s="566" t="n"/>
      <c r="M25" s="509" t="n"/>
      <c r="N25" s="527" t="inlineStr">
        <is>
          <t>2F 18</t>
        </is>
      </c>
      <c r="O25" s="531" t="inlineStr">
        <is>
          <t>A</t>
        </is>
      </c>
      <c r="P25" s="528" t="inlineStr"/>
      <c r="Q25" s="577" t="n"/>
      <c r="R25" s="529" t="n"/>
      <c r="S25" s="530" t="n"/>
      <c r="T25" s="529" t="n"/>
      <c r="U25" s="529" t="n"/>
      <c r="V25" s="530" t="n"/>
      <c r="W25" s="578" t="n"/>
      <c r="X25" s="566" t="n"/>
      <c r="Y25" s="566" t="n"/>
      <c r="Z25" s="597" t="n"/>
      <c r="AA25" s="527" t="inlineStr">
        <is>
          <t>3F  18</t>
        </is>
      </c>
      <c r="AB25" s="531" t="inlineStr">
        <is>
          <t>45MAW</t>
        </is>
      </c>
      <c r="AC25" s="598" t="inlineStr"/>
      <c r="AD25" s="529" t="n"/>
      <c r="AE25" s="529" t="n"/>
      <c r="AF25" s="530" t="n"/>
      <c r="AG25" s="529" t="n"/>
      <c r="AH25" s="529" t="n"/>
      <c r="AI25" s="530" t="n"/>
      <c r="AJ25" s="578" t="n"/>
      <c r="AK25" s="566" t="n"/>
      <c r="AM25" s="521" t="n"/>
      <c r="AN25" s="669" t="inlineStr">
        <is>
          <t>A144R</t>
        </is>
      </c>
      <c r="AO25" s="509" t="n"/>
    </row>
    <row r="26" ht="27.95" customFormat="1" customHeight="1" s="393">
      <c r="A26" s="517" t="n"/>
      <c r="B26" s="527" t="inlineStr">
        <is>
          <t>1F 19</t>
        </is>
      </c>
      <c r="C26" s="712" t="inlineStr">
        <is>
          <t>AW</t>
        </is>
      </c>
      <c r="D26" s="528" t="inlineStr">
        <is>
          <t>上
下</t>
        </is>
      </c>
      <c r="E26" s="529" t="n"/>
      <c r="F26" s="529" t="n"/>
      <c r="G26" s="530" t="n"/>
      <c r="H26" s="529" t="n"/>
      <c r="I26" s="529" t="n"/>
      <c r="J26" s="530" t="n"/>
      <c r="K26" s="564" t="n"/>
      <c r="L26" s="566" t="n"/>
      <c r="M26" s="509" t="n"/>
      <c r="N26" s="527" t="inlineStr">
        <is>
          <t>2F 19</t>
        </is>
      </c>
      <c r="O26" s="531" t="inlineStr">
        <is>
          <t>K13</t>
        </is>
      </c>
      <c r="P26" s="528" t="inlineStr">
        <is>
          <t>上
下</t>
        </is>
      </c>
      <c r="Q26" s="577" t="n"/>
      <c r="R26" s="529" t="n"/>
      <c r="S26" s="530" t="n"/>
      <c r="T26" s="529" t="n"/>
      <c r="U26" s="529" t="n"/>
      <c r="V26" s="530" t="n"/>
      <c r="W26" s="578" t="n"/>
      <c r="X26" s="566" t="n"/>
      <c r="Y26" s="566" t="n"/>
      <c r="Z26" s="597" t="n"/>
      <c r="AA26" s="527" t="inlineStr">
        <is>
          <t>3F  19</t>
        </is>
      </c>
      <c r="AB26" s="531" t="inlineStr">
        <is>
          <t>45MH</t>
        </is>
      </c>
      <c r="AC26" s="598" t="inlineStr"/>
      <c r="AD26" s="529" t="n"/>
      <c r="AE26" s="529" t="n"/>
      <c r="AF26" s="530" t="n"/>
      <c r="AG26" s="529" t="n"/>
      <c r="AH26" s="529" t="n"/>
      <c r="AI26" s="530" t="n"/>
      <c r="AJ26" s="578" t="n"/>
      <c r="AK26" s="566" t="n"/>
      <c r="AM26" s="521" t="n"/>
      <c r="AN26" s="669" t="inlineStr">
        <is>
          <t>H</t>
        </is>
      </c>
      <c r="AO26" s="509" t="n"/>
    </row>
    <row r="27" ht="27.95" customFormat="1" customHeight="1" s="393">
      <c r="A27" s="517" t="n"/>
      <c r="B27" s="527" t="inlineStr">
        <is>
          <t>1F 20</t>
        </is>
      </c>
      <c r="C27" s="712" t="inlineStr">
        <is>
          <t>K11</t>
        </is>
      </c>
      <c r="D27" s="528" t="inlineStr">
        <is>
          <t>上
下</t>
        </is>
      </c>
      <c r="E27" s="529" t="n"/>
      <c r="F27" s="529" t="n"/>
      <c r="G27" s="530" t="n"/>
      <c r="H27" s="529" t="n"/>
      <c r="I27" s="529" t="n"/>
      <c r="J27" s="530" t="n"/>
      <c r="K27" s="564" t="n"/>
      <c r="L27" s="566" t="n"/>
      <c r="M27" s="509" t="n"/>
      <c r="N27" s="527" t="inlineStr">
        <is>
          <t>2F 20</t>
        </is>
      </c>
      <c r="O27" s="531" t="inlineStr">
        <is>
          <t>H</t>
        </is>
      </c>
      <c r="P27" s="528" t="inlineStr"/>
      <c r="Q27" s="577" t="n"/>
      <c r="R27" s="529" t="n"/>
      <c r="S27" s="530" t="n"/>
      <c r="T27" s="529" t="n"/>
      <c r="U27" s="529" t="n"/>
      <c r="V27" s="530" t="n"/>
      <c r="W27" s="578" t="n"/>
      <c r="X27" s="566" t="n"/>
      <c r="Y27" s="566" t="n"/>
      <c r="Z27" s="597" t="n"/>
      <c r="AA27" s="527" t="inlineStr">
        <is>
          <t>3F  20</t>
        </is>
      </c>
      <c r="AB27" s="531" t="inlineStr">
        <is>
          <t>45MA</t>
        </is>
      </c>
      <c r="AC27" s="598" t="inlineStr"/>
      <c r="AD27" s="529" t="n"/>
      <c r="AE27" s="529" t="n"/>
      <c r="AF27" s="530" t="n"/>
      <c r="AG27" s="529" t="n"/>
      <c r="AH27" s="529" t="n"/>
      <c r="AI27" s="530" t="n"/>
      <c r="AJ27" s="578" t="n"/>
      <c r="AK27" s="566" t="n"/>
      <c r="AM27" s="521" t="n"/>
      <c r="AN27" s="669" t="inlineStr">
        <is>
          <t>HO</t>
        </is>
      </c>
      <c r="AO27" s="509" t="n"/>
    </row>
    <row r="28" ht="27.95" customFormat="1" customHeight="1" s="393">
      <c r="A28" s="517" t="n"/>
      <c r="B28" s="527" t="inlineStr">
        <is>
          <t>1F 21</t>
        </is>
      </c>
      <c r="C28" s="712" t="inlineStr">
        <is>
          <t>A</t>
        </is>
      </c>
      <c r="D28" s="528" t="inlineStr">
        <is>
          <t>上
下</t>
        </is>
      </c>
      <c r="E28" s="529" t="n"/>
      <c r="F28" s="529" t="n"/>
      <c r="G28" s="530" t="n"/>
      <c r="H28" s="529" t="n"/>
      <c r="I28" s="529" t="n"/>
      <c r="J28" s="530" t="n"/>
      <c r="K28" s="564" t="n"/>
      <c r="L28" s="566" t="n"/>
      <c r="M28" s="509" t="n"/>
      <c r="N28" s="527" t="inlineStr">
        <is>
          <t>2F 21</t>
        </is>
      </c>
      <c r="O28" s="531" t="inlineStr">
        <is>
          <t>S09L</t>
        </is>
      </c>
      <c r="P28" s="528" t="inlineStr"/>
      <c r="Q28" s="577" t="n"/>
      <c r="R28" s="529" t="n"/>
      <c r="S28" s="530" t="n"/>
      <c r="T28" s="529" t="n"/>
      <c r="U28" s="529" t="n"/>
      <c r="V28" s="530" t="n"/>
      <c r="W28" s="578" t="n"/>
      <c r="X28" s="566" t="n"/>
      <c r="Y28" s="566" t="n"/>
      <c r="Z28" s="597" t="n"/>
      <c r="AA28" s="527" t="inlineStr">
        <is>
          <t>3F  21</t>
        </is>
      </c>
      <c r="AB28" s="531" t="inlineStr">
        <is>
          <t>NTH</t>
        </is>
      </c>
      <c r="AC28" s="598" t="inlineStr"/>
      <c r="AD28" s="529" t="n"/>
      <c r="AE28" s="529" t="n"/>
      <c r="AF28" s="530" t="n"/>
      <c r="AG28" s="529" t="n"/>
      <c r="AH28" s="529" t="n"/>
      <c r="AI28" s="530" t="n"/>
      <c r="AJ28" s="578" t="n"/>
      <c r="AK28" s="566" t="n"/>
      <c r="AM28" s="521" t="n"/>
      <c r="AN28" s="669" t="inlineStr">
        <is>
          <t>HOS</t>
        </is>
      </c>
      <c r="AO28" s="509" t="n"/>
    </row>
    <row r="29" ht="27.95" customFormat="1" customHeight="1" s="393">
      <c r="A29" s="517" t="n"/>
      <c r="B29" s="527" t="inlineStr">
        <is>
          <t>1F 22</t>
        </is>
      </c>
      <c r="C29" s="712" t="inlineStr">
        <is>
          <t>A</t>
        </is>
      </c>
      <c r="D29" s="528" t="inlineStr">
        <is>
          <t>上
下</t>
        </is>
      </c>
      <c r="E29" s="529" t="n"/>
      <c r="F29" s="529" t="n"/>
      <c r="G29" s="530" t="n"/>
      <c r="H29" s="529" t="n"/>
      <c r="I29" s="529" t="n"/>
      <c r="J29" s="530" t="n"/>
      <c r="K29" s="564" t="n"/>
      <c r="L29" s="566" t="n"/>
      <c r="M29" s="509" t="n"/>
      <c r="N29" s="527" t="inlineStr">
        <is>
          <t>2F 22</t>
        </is>
      </c>
      <c r="O29" s="531" t="inlineStr">
        <is>
          <t>A</t>
        </is>
      </c>
      <c r="P29" s="528" t="inlineStr">
        <is>
          <t>上
下</t>
        </is>
      </c>
      <c r="Q29" s="577" t="n"/>
      <c r="R29" s="529" t="n"/>
      <c r="S29" s="530" t="n"/>
      <c r="T29" s="529" t="n"/>
      <c r="U29" s="529" t="n"/>
      <c r="V29" s="530" t="n"/>
      <c r="W29" s="578" t="n"/>
      <c r="X29" s="566" t="n"/>
      <c r="Y29" s="566" t="n"/>
      <c r="Z29" s="597" t="n"/>
      <c r="AA29" s="527" t="inlineStr">
        <is>
          <t>3F  22</t>
        </is>
      </c>
      <c r="AB29" s="531" t="inlineStr">
        <is>
          <t>45MNTH</t>
        </is>
      </c>
      <c r="AC29" s="598" t="inlineStr"/>
      <c r="AD29" s="529" t="n"/>
      <c r="AE29" s="529" t="n"/>
      <c r="AF29" s="530" t="n"/>
      <c r="AG29" s="529" t="n"/>
      <c r="AH29" s="529" t="n"/>
      <c r="AI29" s="530" t="n"/>
      <c r="AJ29" s="578" t="n"/>
      <c r="AK29" s="566" t="n"/>
      <c r="AM29" s="521" t="n"/>
      <c r="AN29" s="669" t="inlineStr">
        <is>
          <t>HL</t>
        </is>
      </c>
      <c r="AO29" s="509" t="n"/>
    </row>
    <row r="30" ht="27.95" customHeight="1">
      <c r="A30" s="243" t="n"/>
      <c r="B30" s="527" t="inlineStr">
        <is>
          <t>1F 23</t>
        </is>
      </c>
      <c r="C30" s="712" t="inlineStr">
        <is>
          <t>H</t>
        </is>
      </c>
      <c r="D30" s="528" t="inlineStr">
        <is>
          <t>上
下</t>
        </is>
      </c>
      <c r="E30" s="529" t="n"/>
      <c r="F30" s="529" t="n"/>
      <c r="G30" s="530" t="n"/>
      <c r="H30" s="529" t="n"/>
      <c r="I30" s="529" t="n"/>
      <c r="J30" s="530" t="n"/>
      <c r="K30" s="564" t="n"/>
      <c r="L30" s="566" t="n"/>
      <c r="M30" s="509" t="n"/>
      <c r="N30" s="527" t="inlineStr">
        <is>
          <t>2F 23</t>
        </is>
      </c>
      <c r="O30" s="531" t="inlineStr">
        <is>
          <t>K11</t>
        </is>
      </c>
      <c r="P30" s="528" t="inlineStr">
        <is>
          <t>上
下</t>
        </is>
      </c>
      <c r="Q30" s="577" t="n"/>
      <c r="R30" s="529" t="n"/>
      <c r="S30" s="530" t="n"/>
      <c r="T30" s="529" t="n"/>
      <c r="U30" s="529" t="n"/>
      <c r="V30" s="530" t="n"/>
      <c r="W30" s="578" t="n"/>
      <c r="X30" s="566" t="n"/>
      <c r="Y30" s="566" t="n"/>
      <c r="Z30" s="597" t="n"/>
      <c r="AA30" s="527" t="inlineStr">
        <is>
          <t>3F  23</t>
        </is>
      </c>
      <c r="AB30" s="531" t="inlineStr">
        <is>
          <t>45MK09</t>
        </is>
      </c>
      <c r="AC30" s="598" t="inlineStr"/>
      <c r="AD30" s="529" t="n"/>
      <c r="AE30" s="529" t="n"/>
      <c r="AF30" s="530" t="n"/>
      <c r="AG30" s="529" t="n"/>
      <c r="AH30" s="529" t="n"/>
      <c r="AI30" s="530" t="n"/>
      <c r="AJ30" s="578" t="n"/>
      <c r="AK30" s="566" t="n"/>
      <c r="AM30" s="521" t="n"/>
      <c r="AN30" s="669" t="inlineStr">
        <is>
          <t>HOL</t>
        </is>
      </c>
      <c r="AO30" s="509" t="n"/>
    </row>
    <row r="31" ht="27.95" customHeight="1">
      <c r="A31" s="243" t="n"/>
      <c r="B31" s="527" t="inlineStr">
        <is>
          <t>1F 24</t>
        </is>
      </c>
      <c r="C31" s="712" t="inlineStr">
        <is>
          <t>S11</t>
        </is>
      </c>
      <c r="D31" s="528" t="inlineStr">
        <is>
          <t>上
下</t>
        </is>
      </c>
      <c r="E31" s="529" t="n"/>
      <c r="F31" s="529" t="n"/>
      <c r="G31" s="530" t="n"/>
      <c r="H31" s="529" t="n"/>
      <c r="I31" s="529" t="n"/>
      <c r="J31" s="530" t="n"/>
      <c r="K31" s="564" t="n"/>
      <c r="L31" s="566" t="n"/>
      <c r="M31" s="509" t="n"/>
      <c r="N31" s="527" t="inlineStr">
        <is>
          <t>2F 24</t>
        </is>
      </c>
      <c r="O31" s="531" t="inlineStr">
        <is>
          <t>A</t>
        </is>
      </c>
      <c r="P31" s="528" t="inlineStr">
        <is>
          <t>上
下</t>
        </is>
      </c>
      <c r="Q31" s="577" t="n"/>
      <c r="R31" s="529" t="n"/>
      <c r="S31" s="530" t="n"/>
      <c r="T31" s="529" t="n"/>
      <c r="U31" s="529" t="n"/>
      <c r="V31" s="530" t="n"/>
      <c r="W31" s="578" t="n"/>
      <c r="X31" s="566" t="n"/>
      <c r="Y31" s="566" t="n"/>
      <c r="Z31" s="597" t="n"/>
      <c r="AA31" s="527" t="inlineStr">
        <is>
          <t>3F  24</t>
        </is>
      </c>
      <c r="AB31" s="531" t="inlineStr">
        <is>
          <t>45MNTH</t>
        </is>
      </c>
      <c r="AC31" s="598" t="inlineStr"/>
      <c r="AD31" s="529" t="n"/>
      <c r="AE31" s="529" t="n"/>
      <c r="AF31" s="530" t="n"/>
      <c r="AG31" s="529" t="n"/>
      <c r="AH31" s="529" t="n"/>
      <c r="AI31" s="530" t="n"/>
      <c r="AJ31" s="578" t="n"/>
      <c r="AK31" s="566" t="n"/>
      <c r="AM31" s="521" t="n"/>
      <c r="AN31" s="669" t="inlineStr">
        <is>
          <t>HR</t>
        </is>
      </c>
      <c r="AO31" s="509" t="n"/>
    </row>
    <row r="32" ht="27.95" customHeight="1">
      <c r="A32" s="243" t="n"/>
      <c r="B32" s="527" t="inlineStr">
        <is>
          <t>1F 25</t>
        </is>
      </c>
      <c r="C32" s="712" t="inlineStr">
        <is>
          <t>A144</t>
        </is>
      </c>
      <c r="D32" s="528" t="inlineStr">
        <is>
          <t>上
下</t>
        </is>
      </c>
      <c r="E32" s="529" t="n"/>
      <c r="F32" s="529" t="n"/>
      <c r="G32" s="530" t="n"/>
      <c r="H32" s="529" t="n"/>
      <c r="I32" s="529" t="n"/>
      <c r="J32" s="530" t="n"/>
      <c r="K32" s="564" t="n"/>
      <c r="L32" s="566" t="n"/>
      <c r="M32" s="509" t="n"/>
      <c r="N32" s="527" t="inlineStr">
        <is>
          <t>2F 25</t>
        </is>
      </c>
      <c r="O32" s="531" t="inlineStr">
        <is>
          <t>A</t>
        </is>
      </c>
      <c r="P32" s="528" t="inlineStr">
        <is>
          <t>上
下</t>
        </is>
      </c>
      <c r="Q32" s="577" t="n"/>
      <c r="R32" s="529" t="n"/>
      <c r="S32" s="530" t="n"/>
      <c r="T32" s="529" t="n"/>
      <c r="U32" s="529" t="n"/>
      <c r="V32" s="530" t="n"/>
      <c r="W32" s="578" t="n"/>
      <c r="X32" s="566" t="n"/>
      <c r="Y32" s="566" t="n"/>
      <c r="Z32" s="597" t="n"/>
      <c r="AA32" s="527" t="inlineStr">
        <is>
          <t>3F  25</t>
        </is>
      </c>
      <c r="AB32" s="531" t="inlineStr">
        <is>
          <t>A</t>
        </is>
      </c>
      <c r="AC32" s="598" t="inlineStr"/>
      <c r="AD32" s="529" t="n"/>
      <c r="AE32" s="529" t="n"/>
      <c r="AF32" s="530" t="n"/>
      <c r="AG32" s="529" t="n"/>
      <c r="AH32" s="529" t="n"/>
      <c r="AI32" s="530" t="n"/>
      <c r="AJ32" s="578" t="n"/>
      <c r="AK32" s="566" t="n"/>
      <c r="AM32" s="521" t="n"/>
      <c r="AN32" s="669" t="inlineStr">
        <is>
          <t>HOR</t>
        </is>
      </c>
      <c r="AO32" s="509" t="n"/>
    </row>
    <row r="33" ht="27.95" customHeight="1">
      <c r="A33" s="243" t="n"/>
      <c r="B33" s="527" t="inlineStr">
        <is>
          <t>1F 26</t>
        </is>
      </c>
      <c r="C33" s="712" t="inlineStr">
        <is>
          <t>H</t>
        </is>
      </c>
      <c r="D33" s="528" t="inlineStr">
        <is>
          <t>上
下</t>
        </is>
      </c>
      <c r="E33" s="529" t="n"/>
      <c r="F33" s="529" t="n"/>
      <c r="G33" s="530" t="n"/>
      <c r="H33" s="529" t="n"/>
      <c r="I33" s="529" t="n"/>
      <c r="J33" s="530" t="n"/>
      <c r="K33" s="564" t="n"/>
      <c r="L33" s="566" t="n"/>
      <c r="M33" s="509" t="n"/>
      <c r="N33" s="527" t="inlineStr">
        <is>
          <t>2F 26</t>
        </is>
      </c>
      <c r="O33" s="531" t="inlineStr">
        <is>
          <t>LIXIL081</t>
        </is>
      </c>
      <c r="P33" s="528" t="inlineStr">
        <is>
          <t>上
下</t>
        </is>
      </c>
      <c r="Q33" s="577" t="n"/>
      <c r="R33" s="529" t="n"/>
      <c r="S33" s="530" t="n"/>
      <c r="T33" s="529" t="n"/>
      <c r="U33" s="529" t="n"/>
      <c r="V33" s="530" t="n"/>
      <c r="W33" s="578" t="n"/>
      <c r="X33" s="566" t="n"/>
      <c r="Y33" s="566" t="n"/>
      <c r="Z33" s="597" t="n"/>
      <c r="AA33" s="527" t="inlineStr">
        <is>
          <t>3F  26</t>
        </is>
      </c>
      <c r="AB33" s="531" t="inlineStr">
        <is>
          <t>45MA</t>
        </is>
      </c>
      <c r="AC33" s="599" t="inlineStr"/>
      <c r="AD33" s="529" t="n"/>
      <c r="AE33" s="529" t="n"/>
      <c r="AF33" s="530" t="n"/>
      <c r="AG33" s="529" t="n"/>
      <c r="AH33" s="529" t="n"/>
      <c r="AI33" s="530" t="n"/>
      <c r="AJ33" s="578" t="n"/>
      <c r="AK33" s="566" t="n"/>
      <c r="AM33" s="521" t="n"/>
      <c r="AN33" s="669" t="inlineStr">
        <is>
          <t>HL+12</t>
        </is>
      </c>
      <c r="AO33" s="509" t="n"/>
    </row>
    <row r="34" ht="27.95" customHeight="1">
      <c r="A34" s="243" t="n"/>
      <c r="B34" s="527" t="inlineStr">
        <is>
          <t>1F 27</t>
        </is>
      </c>
      <c r="C34" s="712" t="inlineStr">
        <is>
          <t>K11</t>
        </is>
      </c>
      <c r="D34" s="528" t="inlineStr">
        <is>
          <t>上
下</t>
        </is>
      </c>
      <c r="E34" s="529" t="n"/>
      <c r="F34" s="529" t="n"/>
      <c r="G34" s="530" t="n"/>
      <c r="H34" s="529" t="n"/>
      <c r="I34" s="529" t="n"/>
      <c r="J34" s="530" t="n"/>
      <c r="K34" s="564" t="n"/>
      <c r="L34" s="566" t="n"/>
      <c r="M34" s="509" t="n"/>
      <c r="N34" s="527" t="inlineStr">
        <is>
          <t>2F 27</t>
        </is>
      </c>
      <c r="O34" s="531" t="inlineStr">
        <is>
          <t>A</t>
        </is>
      </c>
      <c r="P34" s="528" t="inlineStr">
        <is>
          <t>上
下</t>
        </is>
      </c>
      <c r="Q34" s="582" t="n"/>
      <c r="R34" s="583" t="n"/>
      <c r="S34" s="584" t="n"/>
      <c r="T34" s="583" t="n"/>
      <c r="U34" s="583" t="n"/>
      <c r="V34" s="584" t="n"/>
      <c r="W34" s="585" t="n"/>
      <c r="X34" s="586" t="n"/>
      <c r="Y34" s="586" t="n"/>
      <c r="Z34" s="597" t="n"/>
      <c r="AA34" s="527" t="inlineStr">
        <is>
          <t>3F  27</t>
        </is>
      </c>
      <c r="AB34" s="531" t="inlineStr">
        <is>
          <t>45MKH09-L</t>
        </is>
      </c>
      <c r="AC34" s="599" t="inlineStr"/>
      <c r="AD34" s="529" t="n"/>
      <c r="AE34" s="529" t="n"/>
      <c r="AF34" s="530" t="n"/>
      <c r="AG34" s="529" t="n"/>
      <c r="AH34" s="529" t="n"/>
      <c r="AI34" s="530" t="n"/>
      <c r="AJ34" s="578" t="n"/>
      <c r="AK34" s="566" t="n"/>
      <c r="AM34" s="521" t="n"/>
      <c r="AN34" s="669" t="inlineStr">
        <is>
          <t>HR+12</t>
        </is>
      </c>
      <c r="AO34" s="509" t="n"/>
    </row>
    <row r="35" ht="27.95" customHeight="1">
      <c r="A35" s="243" t="n"/>
      <c r="B35" s="527" t="inlineStr">
        <is>
          <t>1F 28</t>
        </is>
      </c>
      <c r="C35" s="712" t="inlineStr">
        <is>
          <t>A</t>
        </is>
      </c>
      <c r="D35" s="528" t="inlineStr">
        <is>
          <t>上
下</t>
        </is>
      </c>
      <c r="E35" s="529" t="n"/>
      <c r="F35" s="529" t="n"/>
      <c r="G35" s="530" t="n"/>
      <c r="H35" s="529" t="n"/>
      <c r="I35" s="529" t="n"/>
      <c r="J35" s="530" t="n"/>
      <c r="K35" s="564" t="n"/>
      <c r="L35" s="566" t="n"/>
      <c r="M35" s="509" t="n"/>
      <c r="N35" s="527" t="inlineStr">
        <is>
          <t>2F 28</t>
        </is>
      </c>
      <c r="O35" s="531" t="inlineStr">
        <is>
          <t>AX</t>
        </is>
      </c>
      <c r="P35" s="528" t="inlineStr">
        <is>
          <t>上
下</t>
        </is>
      </c>
      <c r="Q35" s="582" t="n"/>
      <c r="R35" s="583" t="n"/>
      <c r="S35" s="584" t="n"/>
      <c r="T35" s="583" t="n"/>
      <c r="U35" s="583" t="n"/>
      <c r="V35" s="584" t="n"/>
      <c r="W35" s="585" t="n"/>
      <c r="X35" s="586" t="n"/>
      <c r="Y35" s="586" t="n"/>
      <c r="Z35" s="597" t="n"/>
      <c r="AA35" s="527" t="inlineStr">
        <is>
          <t>3F  28</t>
        </is>
      </c>
      <c r="AB35" s="531" t="inlineStr">
        <is>
          <t>45MA</t>
        </is>
      </c>
      <c r="AC35" s="599" t="inlineStr"/>
      <c r="AD35" s="529" t="n"/>
      <c r="AE35" s="529" t="n"/>
      <c r="AF35" s="530" t="n"/>
      <c r="AG35" s="529" t="n"/>
      <c r="AH35" s="529" t="n"/>
      <c r="AI35" s="530" t="n"/>
      <c r="AJ35" s="578" t="n"/>
      <c r="AK35" s="566" t="n"/>
      <c r="AM35" s="521" t="n"/>
      <c r="AN35" s="669" t="inlineStr">
        <is>
          <t>HX</t>
        </is>
      </c>
      <c r="AO35" s="509" t="n"/>
    </row>
    <row r="36" ht="27.95" customHeight="1">
      <c r="A36" s="243" t="n"/>
      <c r="B36" s="527" t="inlineStr">
        <is>
          <t>1F 29</t>
        </is>
      </c>
      <c r="C36" s="711" t="inlineStr">
        <is>
          <t>A</t>
        </is>
      </c>
      <c r="D36" s="528" t="inlineStr">
        <is>
          <t>上
下</t>
        </is>
      </c>
      <c r="E36" s="529" t="n"/>
      <c r="F36" s="529" t="n"/>
      <c r="G36" s="530" t="n"/>
      <c r="H36" s="529" t="n"/>
      <c r="I36" s="529" t="n"/>
      <c r="J36" s="530" t="n"/>
      <c r="K36" s="564" t="n"/>
      <c r="L36" s="566" t="n"/>
      <c r="M36" s="509" t="n"/>
      <c r="N36" s="527" t="inlineStr">
        <is>
          <t>2F 29</t>
        </is>
      </c>
      <c r="O36" s="531" t="inlineStr">
        <is>
          <t>M</t>
        </is>
      </c>
      <c r="P36" s="528" t="inlineStr">
        <is>
          <t>上
下</t>
        </is>
      </c>
      <c r="Q36" s="582" t="n"/>
      <c r="R36" s="583" t="n"/>
      <c r="S36" s="584" t="n"/>
      <c r="T36" s="583" t="n"/>
      <c r="U36" s="583" t="n"/>
      <c r="V36" s="584" t="n"/>
      <c r="W36" s="585" t="n"/>
      <c r="X36" s="586" t="n"/>
      <c r="Y36" s="586" t="n"/>
      <c r="Z36" s="597" t="n"/>
      <c r="AA36" s="527" t="inlineStr">
        <is>
          <t>3F  29</t>
        </is>
      </c>
      <c r="AB36" s="531" t="inlineStr">
        <is>
          <t>45MNT</t>
        </is>
      </c>
      <c r="AC36" s="599" t="inlineStr"/>
      <c r="AD36" s="529" t="n"/>
      <c r="AE36" s="529" t="n"/>
      <c r="AF36" s="530" t="n"/>
      <c r="AG36" s="529" t="n"/>
      <c r="AH36" s="529" t="n"/>
      <c r="AI36" s="530" t="n"/>
      <c r="AJ36" s="578" t="n"/>
      <c r="AK36" s="566" t="n"/>
      <c r="AM36" s="521" t="n"/>
      <c r="AN36" s="669" t="inlineStr">
        <is>
          <t>HZ</t>
        </is>
      </c>
      <c r="AO36" s="509" t="n"/>
      <c r="AP36" s="597" t="n"/>
      <c r="AQ36" s="597" t="n"/>
      <c r="AR36" s="597" t="n"/>
      <c r="AS36" s="597" t="n"/>
      <c r="AT36" s="597" t="n"/>
      <c r="AU36" s="597" t="n"/>
      <c r="AV36" s="597" t="n"/>
      <c r="AX36" s="521" t="n"/>
      <c r="AY36" s="509" t="n"/>
    </row>
    <row r="37" ht="27.95" customHeight="1">
      <c r="A37" s="243" t="n"/>
      <c r="B37" s="527" t="inlineStr">
        <is>
          <t>1F 30</t>
        </is>
      </c>
      <c r="C37" s="711" t="inlineStr">
        <is>
          <t>AW</t>
        </is>
      </c>
      <c r="D37" s="528" t="inlineStr">
        <is>
          <t>上
下</t>
        </is>
      </c>
      <c r="E37" s="529" t="n"/>
      <c r="F37" s="529" t="n"/>
      <c r="G37" s="530" t="n"/>
      <c r="H37" s="529" t="n"/>
      <c r="I37" s="529" t="n"/>
      <c r="J37" s="530" t="n"/>
      <c r="K37" s="564" t="n"/>
      <c r="L37" s="566" t="n"/>
      <c r="M37" s="509" t="n"/>
      <c r="N37" s="527" t="inlineStr">
        <is>
          <t>2F 30</t>
        </is>
      </c>
      <c r="O37" s="531" t="inlineStr">
        <is>
          <t>H</t>
        </is>
      </c>
      <c r="P37" s="528" t="inlineStr">
        <is>
          <t>上
下</t>
        </is>
      </c>
      <c r="Q37" s="582" t="n"/>
      <c r="R37" s="583" t="n"/>
      <c r="S37" s="584" t="n"/>
      <c r="T37" s="583" t="n"/>
      <c r="U37" s="583" t="n"/>
      <c r="V37" s="584" t="n"/>
      <c r="W37" s="585" t="n"/>
      <c r="X37" s="586" t="n"/>
      <c r="Y37" s="586" t="n"/>
      <c r="Z37" s="597" t="n"/>
      <c r="AA37" s="527" t="inlineStr">
        <is>
          <t>3F  30</t>
        </is>
      </c>
      <c r="AB37" s="531" t="inlineStr">
        <is>
          <t>45MNT</t>
        </is>
      </c>
      <c r="AC37" s="599" t="inlineStr"/>
      <c r="AD37" s="529" t="n"/>
      <c r="AE37" s="529" t="n"/>
      <c r="AF37" s="530" t="n"/>
      <c r="AG37" s="529" t="n"/>
      <c r="AH37" s="529" t="n"/>
      <c r="AI37" s="530" t="n"/>
      <c r="AJ37" s="578" t="n"/>
      <c r="AK37" s="566" t="n"/>
      <c r="AM37" s="521" t="n"/>
      <c r="AN37" s="669" t="inlineStr">
        <is>
          <t>NT</t>
        </is>
      </c>
      <c r="AO37" s="509" t="n"/>
    </row>
    <row r="38" ht="27.95" customHeight="1">
      <c r="A38" s="243" t="n"/>
      <c r="B38" s="527" t="inlineStr">
        <is>
          <t>1F 31</t>
        </is>
      </c>
      <c r="C38" s="711" t="inlineStr">
        <is>
          <t>Q3X</t>
        </is>
      </c>
      <c r="D38" s="528" t="inlineStr">
        <is>
          <t>上
下</t>
        </is>
      </c>
      <c r="E38" s="529" t="n"/>
      <c r="F38" s="529" t="n"/>
      <c r="G38" s="530" t="n"/>
      <c r="H38" s="529" t="n"/>
      <c r="I38" s="529" t="n"/>
      <c r="J38" s="530" t="n"/>
      <c r="K38" s="564" t="n"/>
      <c r="L38" s="566" t="n"/>
      <c r="M38" s="509" t="n"/>
      <c r="N38" s="527" t="inlineStr">
        <is>
          <t>2F 31</t>
        </is>
      </c>
      <c r="O38" s="531" t="inlineStr">
        <is>
          <t>A</t>
        </is>
      </c>
      <c r="P38" s="528" t="inlineStr">
        <is>
          <t>上
下</t>
        </is>
      </c>
      <c r="Q38" s="582" t="n"/>
      <c r="R38" s="583" t="n"/>
      <c r="S38" s="584" t="n"/>
      <c r="T38" s="583" t="n"/>
      <c r="U38" s="583" t="n"/>
      <c r="V38" s="584" t="n"/>
      <c r="W38" s="585" t="n"/>
      <c r="X38" s="586" t="n"/>
      <c r="Y38" s="586" t="n"/>
      <c r="Z38" s="597" t="n"/>
      <c r="AA38" s="527" t="inlineStr">
        <is>
          <t>3F  31</t>
        </is>
      </c>
      <c r="AB38" s="531" t="inlineStr">
        <is>
          <t>45MNT</t>
        </is>
      </c>
      <c r="AC38" s="599" t="inlineStr"/>
      <c r="AD38" s="529" t="n"/>
      <c r="AE38" s="529" t="n"/>
      <c r="AF38" s="530" t="n"/>
      <c r="AG38" s="529" t="n"/>
      <c r="AH38" s="529" t="n"/>
      <c r="AI38" s="530" t="n"/>
      <c r="AJ38" s="578" t="n"/>
      <c r="AK38" s="566" t="n"/>
      <c r="AM38" s="521" t="n"/>
      <c r="AN38" s="669" t="inlineStr">
        <is>
          <t>NTW</t>
        </is>
      </c>
      <c r="AO38" s="509" t="n"/>
    </row>
    <row r="39" ht="27.95" customHeight="1">
      <c r="A39" s="243" t="n"/>
      <c r="B39" s="527" t="inlineStr">
        <is>
          <t>1F 32</t>
        </is>
      </c>
      <c r="C39" s="711" t="inlineStr">
        <is>
          <t>E</t>
        </is>
      </c>
      <c r="D39" s="528" t="inlineStr">
        <is>
          <t>上
下</t>
        </is>
      </c>
      <c r="E39" s="529" t="n"/>
      <c r="F39" s="529" t="n"/>
      <c r="G39" s="530" t="n"/>
      <c r="H39" s="529" t="n"/>
      <c r="I39" s="529" t="n"/>
      <c r="J39" s="530" t="n"/>
      <c r="K39" s="564" t="n"/>
      <c r="L39" s="566" t="n"/>
      <c r="M39" s="509" t="n"/>
      <c r="N39" s="527" t="inlineStr">
        <is>
          <t>2F 32</t>
        </is>
      </c>
      <c r="O39" s="531" t="inlineStr">
        <is>
          <t>Q3</t>
        </is>
      </c>
      <c r="P39" s="528" t="inlineStr"/>
      <c r="Q39" s="582" t="n"/>
      <c r="R39" s="583" t="n"/>
      <c r="S39" s="584" t="n"/>
      <c r="T39" s="583" t="n"/>
      <c r="U39" s="583" t="n"/>
      <c r="V39" s="584" t="n"/>
      <c r="W39" s="585" t="n"/>
      <c r="X39" s="586" t="n"/>
      <c r="Y39" s="586" t="n"/>
      <c r="Z39" s="597" t="n"/>
      <c r="AA39" s="527" t="inlineStr">
        <is>
          <t>3F  32</t>
        </is>
      </c>
      <c r="AB39" s="531" t="inlineStr">
        <is>
          <t>45MNT</t>
        </is>
      </c>
      <c r="AC39" s="599" t="inlineStr"/>
      <c r="AD39" s="529" t="n"/>
      <c r="AE39" s="529" t="n"/>
      <c r="AF39" s="530" t="n"/>
      <c r="AG39" s="529" t="n"/>
      <c r="AH39" s="529" t="n"/>
      <c r="AI39" s="530" t="n"/>
      <c r="AJ39" s="578" t="n"/>
      <c r="AK39" s="566" t="n"/>
      <c r="AM39" s="521" t="n"/>
      <c r="AN39" s="669" t="inlineStr">
        <is>
          <t>NTH</t>
        </is>
      </c>
      <c r="AO39" s="509" t="n"/>
    </row>
    <row r="40" ht="27.95" customHeight="1">
      <c r="A40" s="243" t="n"/>
      <c r="B40" s="527" t="inlineStr">
        <is>
          <t>1F 33</t>
        </is>
      </c>
      <c r="C40" s="711" t="inlineStr">
        <is>
          <t>Q3X</t>
        </is>
      </c>
      <c r="D40" s="528" t="inlineStr"/>
      <c r="E40" s="529" t="n"/>
      <c r="F40" s="529" t="n"/>
      <c r="G40" s="530" t="n"/>
      <c r="H40" s="529" t="n"/>
      <c r="I40" s="529" t="n"/>
      <c r="J40" s="530" t="n"/>
      <c r="K40" s="564" t="n"/>
      <c r="L40" s="566" t="n"/>
      <c r="M40" s="509" t="n"/>
      <c r="N40" s="527" t="inlineStr">
        <is>
          <t>2F 33</t>
        </is>
      </c>
      <c r="O40" s="531" t="inlineStr">
        <is>
          <t>S15FIX</t>
        </is>
      </c>
      <c r="P40" s="528" t="inlineStr">
        <is>
          <t>上
下</t>
        </is>
      </c>
      <c r="Q40" s="582" t="n"/>
      <c r="R40" s="583" t="n"/>
      <c r="S40" s="584" t="n"/>
      <c r="T40" s="583" t="n"/>
      <c r="U40" s="583" t="n"/>
      <c r="V40" s="584" t="n"/>
      <c r="W40" s="585" t="n"/>
      <c r="X40" s="586" t="n"/>
      <c r="Y40" s="586" t="n"/>
      <c r="Z40" s="597" t="n"/>
      <c r="AA40" s="527" t="inlineStr">
        <is>
          <t>3F  33</t>
        </is>
      </c>
      <c r="AB40" s="531" t="inlineStr"/>
      <c r="AC40" s="599" t="inlineStr"/>
      <c r="AD40" s="529" t="n"/>
      <c r="AE40" s="529" t="n"/>
      <c r="AF40" s="530" t="n"/>
      <c r="AG40" s="529" t="n"/>
      <c r="AH40" s="529" t="n"/>
      <c r="AI40" s="530" t="n"/>
      <c r="AJ40" s="578" t="n"/>
      <c r="AK40" s="566" t="n"/>
      <c r="AM40" s="521" t="n"/>
      <c r="AN40" s="669" t="inlineStr">
        <is>
          <t>NTWH</t>
        </is>
      </c>
      <c r="AO40" s="509" t="n"/>
    </row>
    <row r="41" ht="27.95" customHeight="1">
      <c r="A41" s="243" t="n"/>
      <c r="B41" s="527" t="inlineStr">
        <is>
          <t>1F 34</t>
        </is>
      </c>
      <c r="C41" s="711" t="inlineStr">
        <is>
          <t>A</t>
        </is>
      </c>
      <c r="D41" s="528" t="inlineStr"/>
      <c r="E41" s="529" t="n"/>
      <c r="F41" s="529" t="n"/>
      <c r="G41" s="530" t="n"/>
      <c r="H41" s="529" t="n"/>
      <c r="I41" s="529" t="n"/>
      <c r="J41" s="530" t="n"/>
      <c r="K41" s="564" t="n"/>
      <c r="L41" s="566" t="n"/>
      <c r="M41" s="509" t="n"/>
      <c r="N41" s="527" t="inlineStr">
        <is>
          <t>2F 34</t>
        </is>
      </c>
      <c r="O41" s="531" t="inlineStr">
        <is>
          <t>45MH</t>
        </is>
      </c>
      <c r="P41" s="528" t="inlineStr"/>
      <c r="Q41" s="582" t="n"/>
      <c r="R41" s="583" t="n"/>
      <c r="S41" s="584" t="n"/>
      <c r="T41" s="583" t="n"/>
      <c r="U41" s="583" t="n"/>
      <c r="V41" s="584" t="n"/>
      <c r="W41" s="585" t="n"/>
      <c r="X41" s="586" t="n"/>
      <c r="Y41" s="586" t="n"/>
      <c r="Z41" s="597" t="n"/>
      <c r="AA41" s="527" t="inlineStr">
        <is>
          <t>3F  34</t>
        </is>
      </c>
      <c r="AB41" s="531" t="inlineStr"/>
      <c r="AC41" s="599" t="inlineStr"/>
      <c r="AD41" s="529" t="n"/>
      <c r="AE41" s="529" t="n"/>
      <c r="AF41" s="530" t="n"/>
      <c r="AG41" s="529" t="n"/>
      <c r="AH41" s="529" t="n"/>
      <c r="AI41" s="530" t="n"/>
      <c r="AJ41" s="578" t="n"/>
      <c r="AK41" s="566" t="n"/>
      <c r="AM41" s="521" t="n"/>
      <c r="AN41" s="669" t="inlineStr">
        <is>
          <t>NTQ3</t>
        </is>
      </c>
      <c r="AO41" s="509" t="n"/>
    </row>
    <row r="42" ht="27.95" customHeight="1">
      <c r="A42" s="243" t="n"/>
      <c r="B42" s="527" t="inlineStr">
        <is>
          <t>1F 35</t>
        </is>
      </c>
      <c r="C42" s="711" t="inlineStr">
        <is>
          <t>Q3</t>
        </is>
      </c>
      <c r="D42" s="528" t="inlineStr"/>
      <c r="E42" s="529" t="n"/>
      <c r="F42" s="529" t="n"/>
      <c r="G42" s="530" t="n"/>
      <c r="H42" s="529" t="n"/>
      <c r="I42" s="529" t="n"/>
      <c r="J42" s="530" t="n"/>
      <c r="K42" s="564" t="n"/>
      <c r="L42" s="566" t="n"/>
      <c r="M42" s="509" t="n"/>
      <c r="N42" s="527" t="inlineStr">
        <is>
          <t>2F 35</t>
        </is>
      </c>
      <c r="O42" s="531" t="inlineStr">
        <is>
          <t>NTW</t>
        </is>
      </c>
      <c r="P42" s="528" t="inlineStr">
        <is>
          <t>上
下</t>
        </is>
      </c>
      <c r="Q42" s="582" t="n"/>
      <c r="R42" s="583" t="n"/>
      <c r="S42" s="584" t="n"/>
      <c r="T42" s="583" t="n"/>
      <c r="U42" s="583" t="n"/>
      <c r="V42" s="584" t="n"/>
      <c r="W42" s="585" t="n"/>
      <c r="X42" s="586" t="n"/>
      <c r="Y42" s="586" t="n"/>
      <c r="Z42" s="597" t="n"/>
      <c r="AA42" s="527" t="inlineStr">
        <is>
          <t>3F  35</t>
        </is>
      </c>
      <c r="AB42" s="531" t="inlineStr"/>
      <c r="AC42" s="599" t="inlineStr"/>
      <c r="AD42" s="529" t="n"/>
      <c r="AE42" s="529" t="n"/>
      <c r="AF42" s="530" t="n"/>
      <c r="AG42" s="529" t="n"/>
      <c r="AH42" s="529" t="n"/>
      <c r="AI42" s="530" t="n"/>
      <c r="AJ42" s="578" t="n"/>
      <c r="AK42" s="566" t="n"/>
      <c r="AM42" s="521" t="n"/>
      <c r="AN42" s="669" t="inlineStr">
        <is>
          <t>NTWQ3</t>
        </is>
      </c>
      <c r="AO42" s="509" t="n"/>
    </row>
    <row r="43" ht="27.95" customHeight="1">
      <c r="A43" s="243" t="n"/>
      <c r="B43" s="527" t="inlineStr">
        <is>
          <t>1F 36</t>
        </is>
      </c>
      <c r="C43" s="711" t="inlineStr">
        <is>
          <t>G106L</t>
        </is>
      </c>
      <c r="D43" s="528" t="inlineStr">
        <is>
          <t>上
下</t>
        </is>
      </c>
      <c r="E43" s="529" t="n"/>
      <c r="F43" s="529" t="n"/>
      <c r="G43" s="530" t="n"/>
      <c r="H43" s="529" t="n"/>
      <c r="I43" s="529" t="n"/>
      <c r="J43" s="530" t="n"/>
      <c r="K43" s="564" t="n"/>
      <c r="L43" s="566" t="n"/>
      <c r="M43" s="509" t="n"/>
      <c r="N43" s="527" t="inlineStr">
        <is>
          <t>2F 36</t>
        </is>
      </c>
      <c r="O43" s="531" t="inlineStr">
        <is>
          <t>NTW</t>
        </is>
      </c>
      <c r="P43" s="528" t="inlineStr"/>
      <c r="Q43" s="582" t="n"/>
      <c r="R43" s="583" t="n"/>
      <c r="S43" s="584" t="n"/>
      <c r="T43" s="583" t="n"/>
      <c r="U43" s="583" t="n"/>
      <c r="V43" s="584" t="n"/>
      <c r="W43" s="585" t="n"/>
      <c r="X43" s="586" t="n"/>
      <c r="Y43" s="586" t="n"/>
      <c r="Z43" s="597" t="n"/>
      <c r="AA43" s="527" t="inlineStr">
        <is>
          <t>3F  36</t>
        </is>
      </c>
      <c r="AB43" s="531" t="inlineStr"/>
      <c r="AC43" s="599" t="inlineStr"/>
      <c r="AD43" s="529" t="n"/>
      <c r="AE43" s="529" t="n"/>
      <c r="AF43" s="530" t="n"/>
      <c r="AG43" s="529" t="n"/>
      <c r="AH43" s="529" t="n"/>
      <c r="AI43" s="530" t="n"/>
      <c r="AJ43" s="578" t="n"/>
      <c r="AK43" s="566" t="n"/>
      <c r="AM43" s="521" t="n"/>
      <c r="AN43" s="669" t="inlineStr">
        <is>
          <t>NTQ600</t>
        </is>
      </c>
      <c r="AO43" s="509" t="n"/>
    </row>
    <row r="44" ht="27.95" customHeight="1">
      <c r="A44" s="243" t="n"/>
      <c r="B44" s="527" t="inlineStr">
        <is>
          <t>1F 37</t>
        </is>
      </c>
      <c r="C44" s="711" t="inlineStr">
        <is>
          <t>Q215</t>
        </is>
      </c>
      <c r="D44" s="528" t="inlineStr"/>
      <c r="E44" s="529" t="n"/>
      <c r="F44" s="529" t="n"/>
      <c r="G44" s="530" t="n"/>
      <c r="H44" s="529" t="n"/>
      <c r="I44" s="529" t="n"/>
      <c r="J44" s="530" t="n"/>
      <c r="K44" s="564" t="n"/>
      <c r="L44" s="566" t="n"/>
      <c r="M44" s="509" t="n"/>
      <c r="N44" s="527" t="inlineStr">
        <is>
          <t>2F 37</t>
        </is>
      </c>
      <c r="O44" s="531" t="inlineStr">
        <is>
          <t>A</t>
        </is>
      </c>
      <c r="P44" s="528" t="inlineStr"/>
      <c r="Q44" s="582" t="n"/>
      <c r="R44" s="583" t="n"/>
      <c r="S44" s="584" t="n"/>
      <c r="T44" s="583" t="n"/>
      <c r="U44" s="583" t="n"/>
      <c r="V44" s="584" t="n"/>
      <c r="W44" s="585" t="n"/>
      <c r="X44" s="586" t="n"/>
      <c r="Y44" s="586" t="n"/>
      <c r="Z44" s="597" t="n"/>
      <c r="AA44" s="527" t="inlineStr">
        <is>
          <t>3F  37</t>
        </is>
      </c>
      <c r="AB44" s="531" t="inlineStr"/>
      <c r="AC44" s="599" t="inlineStr"/>
      <c r="AD44" s="529" t="n"/>
      <c r="AE44" s="529" t="n"/>
      <c r="AF44" s="530" t="n"/>
      <c r="AG44" s="529" t="n"/>
      <c r="AH44" s="529" t="n"/>
      <c r="AI44" s="530" t="n"/>
      <c r="AJ44" s="578" t="n"/>
      <c r="AK44" s="566" t="n"/>
      <c r="AM44" s="521" t="n"/>
      <c r="AN44" s="669" t="inlineStr">
        <is>
          <t>NTWQ600</t>
        </is>
      </c>
      <c r="AO44" s="509" t="n"/>
    </row>
    <row r="45" ht="27.95" customHeight="1">
      <c r="A45" s="243" t="n"/>
      <c r="B45" s="527" t="inlineStr">
        <is>
          <t>1F 38</t>
        </is>
      </c>
      <c r="C45" s="711" t="inlineStr">
        <is>
          <t>NTWS</t>
        </is>
      </c>
      <c r="D45" s="528" t="inlineStr"/>
      <c r="E45" s="529" t="n"/>
      <c r="F45" s="529" t="n"/>
      <c r="G45" s="530" t="n"/>
      <c r="H45" s="529" t="n"/>
      <c r="I45" s="529" t="n"/>
      <c r="J45" s="530" t="n"/>
      <c r="K45" s="564" t="n"/>
      <c r="L45" s="566" t="n"/>
      <c r="M45" s="509" t="n"/>
      <c r="N45" s="527" t="inlineStr">
        <is>
          <t>2F 38</t>
        </is>
      </c>
      <c r="O45" s="531" t="inlineStr">
        <is>
          <t>A</t>
        </is>
      </c>
      <c r="P45" s="528" t="inlineStr"/>
      <c r="Q45" s="582" t="n"/>
      <c r="R45" s="583" t="n"/>
      <c r="S45" s="584" t="n"/>
      <c r="T45" s="583" t="n"/>
      <c r="U45" s="583" t="n"/>
      <c r="V45" s="584" t="n"/>
      <c r="W45" s="585" t="n"/>
      <c r="X45" s="586" t="n"/>
      <c r="Y45" s="586" t="n"/>
      <c r="Z45" s="597" t="n"/>
      <c r="AA45" s="527" t="inlineStr">
        <is>
          <t>3F  38</t>
        </is>
      </c>
      <c r="AB45" s="531" t="inlineStr"/>
      <c r="AC45" s="599" t="inlineStr"/>
      <c r="AD45" s="529" t="n"/>
      <c r="AE45" s="529" t="n"/>
      <c r="AF45" s="530" t="n"/>
      <c r="AG45" s="529" t="n"/>
      <c r="AH45" s="529" t="n"/>
      <c r="AI45" s="530" t="n"/>
      <c r="AJ45" s="578" t="n"/>
      <c r="AK45" s="566" t="n"/>
      <c r="AM45" s="521" t="n"/>
      <c r="AN45" s="669" t="inlineStr">
        <is>
          <t>NTS</t>
        </is>
      </c>
      <c r="AO45" s="509" t="n"/>
    </row>
    <row r="46" ht="27.95" customHeight="1">
      <c r="A46" s="243" t="n"/>
      <c r="B46" s="527" t="inlineStr">
        <is>
          <t>1F 39</t>
        </is>
      </c>
      <c r="C46" s="711" t="inlineStr">
        <is>
          <t>NTW</t>
        </is>
      </c>
      <c r="D46" s="528" t="inlineStr"/>
      <c r="E46" s="529" t="n"/>
      <c r="F46" s="529" t="n"/>
      <c r="G46" s="530" t="n"/>
      <c r="H46" s="529" t="n"/>
      <c r="I46" s="529" t="n"/>
      <c r="J46" s="530" t="n"/>
      <c r="K46" s="564" t="n"/>
      <c r="L46" s="566" t="n"/>
      <c r="M46" s="509" t="n"/>
      <c r="N46" s="527" t="inlineStr">
        <is>
          <t>2F 39</t>
        </is>
      </c>
      <c r="O46" s="531" t="inlineStr">
        <is>
          <t>A</t>
        </is>
      </c>
      <c r="P46" s="528" t="inlineStr"/>
      <c r="Q46" s="582" t="n"/>
      <c r="R46" s="583" t="n"/>
      <c r="S46" s="584" t="n"/>
      <c r="T46" s="583" t="n"/>
      <c r="U46" s="583" t="n"/>
      <c r="V46" s="584" t="n"/>
      <c r="W46" s="585" t="n"/>
      <c r="X46" s="586" t="n"/>
      <c r="Y46" s="586" t="n"/>
      <c r="Z46" s="597" t="n"/>
      <c r="AA46" s="527" t="inlineStr">
        <is>
          <t>3F  39</t>
        </is>
      </c>
      <c r="AB46" s="531" t="inlineStr"/>
      <c r="AC46" s="599" t="inlineStr"/>
      <c r="AD46" s="529" t="n"/>
      <c r="AE46" s="529" t="n"/>
      <c r="AF46" s="530" t="n"/>
      <c r="AG46" s="529" t="n"/>
      <c r="AH46" s="529" t="n"/>
      <c r="AI46" s="530" t="n"/>
      <c r="AJ46" s="578" t="n"/>
      <c r="AK46" s="566" t="n"/>
      <c r="AM46" s="521" t="n"/>
      <c r="AN46" s="669" t="inlineStr">
        <is>
          <t>NTWS</t>
        </is>
      </c>
      <c r="AO46" s="509" t="n"/>
    </row>
    <row r="47" ht="27.95" customHeight="1">
      <c r="A47" s="243" t="n"/>
      <c r="B47" s="527" t="inlineStr">
        <is>
          <t>1F 40</t>
        </is>
      </c>
      <c r="C47" s="531" t="inlineStr">
        <is>
          <t>NTW</t>
        </is>
      </c>
      <c r="D47" s="528" t="inlineStr"/>
      <c r="E47" s="529" t="n"/>
      <c r="F47" s="529" t="n"/>
      <c r="G47" s="530" t="n"/>
      <c r="H47" s="529" t="n"/>
      <c r="I47" s="529" t="n"/>
      <c r="J47" s="530" t="n"/>
      <c r="K47" s="564" t="n"/>
      <c r="L47" s="566" t="n"/>
      <c r="M47" s="509" t="n"/>
      <c r="N47" s="527" t="inlineStr">
        <is>
          <t>2F 40</t>
        </is>
      </c>
      <c r="O47" s="531" t="inlineStr">
        <is>
          <t>A</t>
        </is>
      </c>
      <c r="P47" s="528" t="inlineStr"/>
      <c r="Q47" s="582" t="n"/>
      <c r="R47" s="583" t="n"/>
      <c r="S47" s="584" t="n"/>
      <c r="T47" s="583" t="n"/>
      <c r="U47" s="583" t="n"/>
      <c r="V47" s="584" t="n"/>
      <c r="W47" s="585" t="n"/>
      <c r="X47" s="586" t="n"/>
      <c r="Y47" s="586" t="n"/>
      <c r="Z47" s="597" t="n"/>
      <c r="AA47" s="527" t="inlineStr">
        <is>
          <t>3F  40</t>
        </is>
      </c>
      <c r="AB47" s="531" t="inlineStr"/>
      <c r="AC47" s="599" t="inlineStr"/>
      <c r="AD47" s="529" t="n"/>
      <c r="AE47" s="529" t="n"/>
      <c r="AF47" s="530" t="n"/>
      <c r="AG47" s="529" t="n"/>
      <c r="AH47" s="529" t="n"/>
      <c r="AI47" s="530" t="n"/>
      <c r="AJ47" s="578" t="n"/>
      <c r="AK47" s="566" t="n"/>
      <c r="AM47" s="521" t="n"/>
      <c r="AN47" s="669" t="inlineStr">
        <is>
          <t>Q3O</t>
        </is>
      </c>
      <c r="AO47" s="509" t="n"/>
    </row>
    <row r="48" ht="27.95" customHeight="1">
      <c r="A48" s="243" t="n"/>
      <c r="B48" s="527" t="inlineStr">
        <is>
          <t>1F 41</t>
        </is>
      </c>
      <c r="C48" s="531" t="inlineStr">
        <is>
          <t>NTW</t>
        </is>
      </c>
      <c r="D48" s="528" t="inlineStr"/>
      <c r="E48" s="529" t="n"/>
      <c r="F48" s="529" t="n"/>
      <c r="G48" s="530" t="n"/>
      <c r="H48" s="529" t="n"/>
      <c r="I48" s="529" t="n"/>
      <c r="J48" s="530" t="n"/>
      <c r="K48" s="564" t="n"/>
      <c r="L48" s="566" t="n"/>
      <c r="M48" s="509" t="n"/>
      <c r="N48" s="527" t="inlineStr">
        <is>
          <t>2F 41</t>
        </is>
      </c>
      <c r="O48" s="531" t="inlineStr">
        <is>
          <t>A</t>
        </is>
      </c>
      <c r="P48" s="528" t="inlineStr"/>
      <c r="Q48" s="582" t="n"/>
      <c r="R48" s="583" t="n"/>
      <c r="S48" s="584" t="n"/>
      <c r="T48" s="583" t="n"/>
      <c r="U48" s="583" t="n"/>
      <c r="V48" s="584" t="n"/>
      <c r="W48" s="585" t="n"/>
      <c r="X48" s="586" t="n"/>
      <c r="Y48" s="586" t="n"/>
      <c r="Z48" s="597" t="n"/>
      <c r="AA48" s="527" t="inlineStr">
        <is>
          <t>3F  41</t>
        </is>
      </c>
      <c r="AB48" s="531" t="inlineStr"/>
      <c r="AC48" s="599" t="inlineStr"/>
      <c r="AD48" s="529" t="n"/>
      <c r="AE48" s="529" t="n"/>
      <c r="AF48" s="530" t="n"/>
      <c r="AG48" s="529" t="n"/>
      <c r="AH48" s="529" t="n"/>
      <c r="AI48" s="530" t="n"/>
      <c r="AJ48" s="578" t="n"/>
      <c r="AK48" s="566" t="n"/>
      <c r="AM48" s="521" t="n"/>
      <c r="AN48" s="669" t="inlineStr">
        <is>
          <t>Q3OL</t>
        </is>
      </c>
      <c r="AO48" s="509" t="n"/>
    </row>
    <row r="49" ht="27.95" customHeight="1">
      <c r="A49" s="243" t="n"/>
      <c r="B49" s="527" t="inlineStr">
        <is>
          <t>1F 42</t>
        </is>
      </c>
      <c r="C49" s="531" t="inlineStr">
        <is>
          <t>NT</t>
        </is>
      </c>
      <c r="D49" s="528" t="inlineStr"/>
      <c r="E49" s="529" t="n"/>
      <c r="F49" s="529" t="n"/>
      <c r="G49" s="530" t="n"/>
      <c r="H49" s="529" t="n"/>
      <c r="I49" s="529" t="n"/>
      <c r="J49" s="530" t="n"/>
      <c r="K49" s="564" t="n"/>
      <c r="L49" s="566" t="n"/>
      <c r="M49" s="509" t="n"/>
      <c r="N49" s="527" t="inlineStr">
        <is>
          <t>2F 42</t>
        </is>
      </c>
      <c r="O49" s="531" t="inlineStr">
        <is>
          <t>A</t>
        </is>
      </c>
      <c r="P49" s="528" t="inlineStr"/>
      <c r="Q49" s="582" t="n"/>
      <c r="R49" s="583" t="n"/>
      <c r="S49" s="584" t="n"/>
      <c r="T49" s="583" t="n"/>
      <c r="U49" s="583" t="n"/>
      <c r="V49" s="584" t="n"/>
      <c r="W49" s="585" t="n"/>
      <c r="X49" s="586" t="n"/>
      <c r="Y49" s="586" t="n"/>
      <c r="Z49" s="597" t="n"/>
      <c r="AA49" s="527" t="inlineStr">
        <is>
          <t>3F  42</t>
        </is>
      </c>
      <c r="AB49" s="531" t="inlineStr"/>
      <c r="AC49" s="599" t="inlineStr"/>
      <c r="AD49" s="529" t="n"/>
      <c r="AE49" s="529" t="n"/>
      <c r="AF49" s="530" t="n"/>
      <c r="AG49" s="529" t="n"/>
      <c r="AH49" s="529" t="n"/>
      <c r="AI49" s="530" t="n"/>
      <c r="AJ49" s="578" t="n"/>
      <c r="AK49" s="566" t="n"/>
      <c r="AM49" s="521" t="n"/>
      <c r="AN49" s="669" t="inlineStr">
        <is>
          <t>Q3OR</t>
        </is>
      </c>
      <c r="AO49" s="509" t="n"/>
    </row>
    <row r="50" ht="27.95" customHeight="1">
      <c r="A50" s="243" t="n"/>
      <c r="B50" s="527" t="inlineStr">
        <is>
          <t>1F 43</t>
        </is>
      </c>
      <c r="C50" s="531" t="inlineStr">
        <is>
          <t>NT</t>
        </is>
      </c>
      <c r="D50" s="528" t="inlineStr"/>
      <c r="E50" s="529" t="n"/>
      <c r="F50" s="529" t="n"/>
      <c r="G50" s="530" t="n"/>
      <c r="H50" s="529" t="n"/>
      <c r="I50" s="529" t="n"/>
      <c r="J50" s="530" t="n"/>
      <c r="K50" s="564" t="n"/>
      <c r="L50" s="566" t="n"/>
      <c r="M50" s="509" t="n"/>
      <c r="N50" s="527" t="inlineStr">
        <is>
          <t>2F 43</t>
        </is>
      </c>
      <c r="O50" s="531" t="inlineStr">
        <is>
          <t>A</t>
        </is>
      </c>
      <c r="P50" s="528" t="inlineStr"/>
      <c r="Q50" s="582" t="n"/>
      <c r="R50" s="583" t="n"/>
      <c r="S50" s="584" t="n"/>
      <c r="T50" s="583" t="n"/>
      <c r="U50" s="583" t="n"/>
      <c r="V50" s="584" t="n"/>
      <c r="W50" s="585" t="n"/>
      <c r="X50" s="586" t="n"/>
      <c r="Y50" s="586" t="n"/>
      <c r="Z50" s="597" t="n"/>
      <c r="AA50" s="527" t="inlineStr">
        <is>
          <t>3F  43</t>
        </is>
      </c>
      <c r="AB50" s="531" t="inlineStr"/>
      <c r="AC50" s="599" t="inlineStr"/>
      <c r="AD50" s="529" t="n"/>
      <c r="AE50" s="529" t="n"/>
      <c r="AF50" s="530" t="n"/>
      <c r="AG50" s="529" t="n"/>
      <c r="AH50" s="529" t="n"/>
      <c r="AI50" s="530" t="n"/>
      <c r="AJ50" s="578" t="n"/>
      <c r="AK50" s="566" t="n"/>
      <c r="AM50" s="521" t="n"/>
      <c r="AN50" s="669" t="inlineStr">
        <is>
          <t>Q3OS</t>
        </is>
      </c>
      <c r="AO50" s="509" t="n"/>
    </row>
    <row r="51" ht="27.95" customHeight="1">
      <c r="A51" s="243" t="n"/>
      <c r="B51" s="527" t="inlineStr">
        <is>
          <t>1F 44</t>
        </is>
      </c>
      <c r="C51" s="531" t="inlineStr">
        <is>
          <t>NT</t>
        </is>
      </c>
      <c r="D51" s="528" t="inlineStr"/>
      <c r="E51" s="529" t="n"/>
      <c r="F51" s="529" t="n"/>
      <c r="G51" s="530" t="n"/>
      <c r="H51" s="529" t="n"/>
      <c r="I51" s="529" t="n"/>
      <c r="J51" s="530" t="n"/>
      <c r="K51" s="564" t="n"/>
      <c r="L51" s="566" t="n"/>
      <c r="M51" s="509" t="n"/>
      <c r="N51" s="527" t="inlineStr">
        <is>
          <t>2F 44</t>
        </is>
      </c>
      <c r="O51" s="531" t="inlineStr">
        <is>
          <t>A</t>
        </is>
      </c>
      <c r="P51" s="528" t="inlineStr"/>
      <c r="Q51" s="582" t="n"/>
      <c r="R51" s="583" t="n"/>
      <c r="S51" s="584" t="n"/>
      <c r="T51" s="583" t="n"/>
      <c r="U51" s="583" t="n"/>
      <c r="V51" s="584" t="n"/>
      <c r="W51" s="585" t="n"/>
      <c r="X51" s="586" t="n"/>
      <c r="Y51" s="586" t="n"/>
      <c r="Z51" s="597" t="n"/>
      <c r="AA51" s="527" t="inlineStr">
        <is>
          <t>3F  44</t>
        </is>
      </c>
      <c r="AB51" s="531" t="inlineStr"/>
      <c r="AC51" s="599" t="inlineStr"/>
      <c r="AD51" s="529" t="n"/>
      <c r="AE51" s="529" t="n"/>
      <c r="AF51" s="530" t="n"/>
      <c r="AG51" s="529" t="n"/>
      <c r="AH51" s="529" t="n"/>
      <c r="AI51" s="530" t="n"/>
      <c r="AJ51" s="578" t="n"/>
      <c r="AK51" s="566" t="n"/>
      <c r="AM51" s="521" t="n"/>
      <c r="AN51" s="669" t="inlineStr">
        <is>
          <t>Q3R+12</t>
        </is>
      </c>
      <c r="AO51" s="509" t="n"/>
    </row>
    <row r="52" ht="27.95" customHeight="1" thickBot="1">
      <c r="A52" s="243" t="n"/>
      <c r="B52" s="527" t="inlineStr">
        <is>
          <t>1F 45</t>
        </is>
      </c>
      <c r="C52" s="531" t="inlineStr">
        <is>
          <t>A</t>
        </is>
      </c>
      <c r="D52" s="528" t="inlineStr"/>
      <c r="E52" s="529" t="n"/>
      <c r="F52" s="529" t="n"/>
      <c r="G52" s="530" t="n"/>
      <c r="H52" s="529" t="n"/>
      <c r="I52" s="529" t="n"/>
      <c r="J52" s="530" t="n"/>
      <c r="K52" s="564" t="n"/>
      <c r="L52" s="566" t="n"/>
      <c r="M52" s="509" t="n"/>
      <c r="N52" s="527" t="inlineStr">
        <is>
          <t>2F 45</t>
        </is>
      </c>
      <c r="O52" s="531" t="inlineStr">
        <is>
          <t>A</t>
        </is>
      </c>
      <c r="P52" s="528" t="inlineStr"/>
      <c r="Q52" s="582" t="n"/>
      <c r="R52" s="583" t="n"/>
      <c r="S52" s="584" t="n"/>
      <c r="T52" s="583" t="n"/>
      <c r="U52" s="583" t="n"/>
      <c r="V52" s="584" t="n"/>
      <c r="W52" s="585" t="n"/>
      <c r="X52" s="586" t="n"/>
      <c r="Y52" s="586" t="n"/>
      <c r="Z52" s="597" t="n"/>
      <c r="AA52" s="600" t="inlineStr">
        <is>
          <t>3F  45</t>
        </is>
      </c>
      <c r="AB52" s="601" t="inlineStr"/>
      <c r="AC52" s="602" t="inlineStr"/>
      <c r="AD52" s="603" t="n"/>
      <c r="AE52" s="603" t="n"/>
      <c r="AF52" s="604" t="n"/>
      <c r="AG52" s="603" t="n"/>
      <c r="AH52" s="603" t="n"/>
      <c r="AI52" s="604" t="n"/>
      <c r="AJ52" s="609" t="n"/>
      <c r="AK52" s="610" t="n"/>
      <c r="AM52" s="521" t="n"/>
      <c r="AN52" s="669" t="inlineStr">
        <is>
          <t>Q3Z</t>
        </is>
      </c>
      <c r="AO52" s="509" t="n"/>
    </row>
    <row r="53" ht="27.95" customHeight="1">
      <c r="A53" s="243" t="n"/>
      <c r="B53" s="527" t="inlineStr">
        <is>
          <t>1F 46</t>
        </is>
      </c>
      <c r="C53" s="531" t="inlineStr">
        <is>
          <t>A</t>
        </is>
      </c>
      <c r="D53" s="528" t="inlineStr"/>
      <c r="E53" s="529" t="n"/>
      <c r="F53" s="529" t="n"/>
      <c r="G53" s="530" t="n"/>
      <c r="H53" s="529" t="n"/>
      <c r="I53" s="529" t="n"/>
      <c r="J53" s="530" t="n"/>
      <c r="K53" s="564" t="n"/>
      <c r="L53" s="566" t="n"/>
      <c r="M53" s="509" t="n"/>
      <c r="N53" s="527" t="inlineStr">
        <is>
          <t>2F 46</t>
        </is>
      </c>
      <c r="O53" s="531" t="inlineStr">
        <is>
          <t>A</t>
        </is>
      </c>
      <c r="P53" s="528" t="inlineStr"/>
      <c r="Q53" s="582" t="n"/>
      <c r="R53" s="583" t="n"/>
      <c r="S53" s="584" t="n"/>
      <c r="T53" s="583" t="n"/>
      <c r="U53" s="583" t="n"/>
      <c r="V53" s="584" t="n"/>
      <c r="W53" s="585" t="n"/>
      <c r="X53" s="586" t="n"/>
      <c r="Y53" s="586" t="n"/>
      <c r="Z53" s="597" t="n"/>
      <c r="AM53" s="521" t="n"/>
      <c r="AN53" s="669" t="inlineStr">
        <is>
          <t>Q215</t>
        </is>
      </c>
      <c r="AO53" s="509" t="n"/>
    </row>
    <row r="54" ht="27.95" customHeight="1">
      <c r="A54" s="243" t="n"/>
      <c r="B54" s="527" t="inlineStr">
        <is>
          <t>1F 47</t>
        </is>
      </c>
      <c r="C54" s="531" t="inlineStr">
        <is>
          <t>A</t>
        </is>
      </c>
      <c r="D54" s="528" t="inlineStr"/>
      <c r="E54" s="529" t="n"/>
      <c r="F54" s="529" t="n"/>
      <c r="G54" s="530" t="n"/>
      <c r="H54" s="529" t="n"/>
      <c r="I54" s="529" t="n"/>
      <c r="J54" s="530" t="n"/>
      <c r="K54" s="564" t="n"/>
      <c r="L54" s="566" t="n"/>
      <c r="M54" s="509" t="n"/>
      <c r="N54" s="527" t="inlineStr">
        <is>
          <t>2F 47</t>
        </is>
      </c>
      <c r="O54" s="531" t="inlineStr">
        <is>
          <t>A</t>
        </is>
      </c>
      <c r="P54" s="528" t="inlineStr"/>
      <c r="Q54" s="582" t="n"/>
      <c r="R54" s="583" t="n"/>
      <c r="S54" s="584" t="n"/>
      <c r="T54" s="583" t="n"/>
      <c r="U54" s="583" t="n"/>
      <c r="V54" s="584" t="n"/>
      <c r="W54" s="585" t="n"/>
      <c r="X54" s="586" t="n"/>
      <c r="Y54" s="586" t="n"/>
      <c r="Z54" s="597" t="n"/>
      <c r="AM54" s="521" t="n"/>
      <c r="AN54" s="669" t="inlineStr">
        <is>
          <t>Q215L</t>
        </is>
      </c>
      <c r="AO54" s="509" t="n"/>
    </row>
    <row r="55" ht="27.95" customHeight="1">
      <c r="A55" s="243" t="n"/>
      <c r="B55" s="527" t="inlineStr">
        <is>
          <t>1F 48</t>
        </is>
      </c>
      <c r="C55" s="531" t="inlineStr">
        <is>
          <t>A</t>
        </is>
      </c>
      <c r="D55" s="528" t="inlineStr"/>
      <c r="E55" s="529" t="n"/>
      <c r="F55" s="529" t="n"/>
      <c r="G55" s="530" t="n"/>
      <c r="H55" s="529" t="n"/>
      <c r="I55" s="529" t="n"/>
      <c r="J55" s="530" t="n"/>
      <c r="K55" s="564" t="n"/>
      <c r="L55" s="566" t="n"/>
      <c r="M55" s="509" t="n"/>
      <c r="N55" s="527" t="inlineStr">
        <is>
          <t>2F 48</t>
        </is>
      </c>
      <c r="O55" s="531" t="inlineStr">
        <is>
          <t>A</t>
        </is>
      </c>
      <c r="P55" s="528" t="inlineStr"/>
      <c r="Q55" s="582" t="n"/>
      <c r="R55" s="583" t="n"/>
      <c r="S55" s="584" t="n"/>
      <c r="T55" s="583" t="n"/>
      <c r="U55" s="583" t="n"/>
      <c r="V55" s="584" t="n"/>
      <c r="W55" s="585" t="n"/>
      <c r="X55" s="586" t="n"/>
      <c r="Y55" s="586" t="n"/>
      <c r="Z55" s="597" t="n"/>
      <c r="AH55" s="496" t="inlineStr">
        <is>
          <t>杉集成</t>
        </is>
      </c>
      <c r="AI55" s="496" t="n"/>
      <c r="AJ55" s="496" t="n"/>
      <c r="AK55" s="496" t="n"/>
      <c r="AM55" s="521" t="n"/>
      <c r="AN55" s="669" t="inlineStr">
        <is>
          <t>Q215R</t>
        </is>
      </c>
      <c r="AO55" s="509" t="n"/>
    </row>
    <row r="56" ht="27.95" customHeight="1">
      <c r="A56" s="243" t="n"/>
      <c r="B56" s="527" t="inlineStr">
        <is>
          <t>1F 49</t>
        </is>
      </c>
      <c r="C56" s="531" t="inlineStr">
        <is>
          <t>A</t>
        </is>
      </c>
      <c r="D56" s="528" t="inlineStr"/>
      <c r="E56" s="529" t="n"/>
      <c r="F56" s="529" t="n"/>
      <c r="G56" s="530" t="n"/>
      <c r="H56" s="529" t="n"/>
      <c r="I56" s="529" t="n"/>
      <c r="J56" s="530" t="n"/>
      <c r="K56" s="564" t="n"/>
      <c r="L56" s="566" t="n"/>
      <c r="M56" s="509" t="n"/>
      <c r="N56" s="527" t="inlineStr">
        <is>
          <t>2F 49</t>
        </is>
      </c>
      <c r="O56" s="531" t="inlineStr">
        <is>
          <t>A</t>
        </is>
      </c>
      <c r="P56" s="528" t="inlineStr"/>
      <c r="Q56" s="582" t="n"/>
      <c r="R56" s="583" t="n"/>
      <c r="S56" s="584" t="n"/>
      <c r="T56" s="583" t="n"/>
      <c r="U56" s="583" t="n"/>
      <c r="V56" s="584" t="n"/>
      <c r="W56" s="585" t="n"/>
      <c r="X56" s="586" t="n"/>
      <c r="Y56" s="586" t="n"/>
      <c r="Z56" s="597" t="n"/>
      <c r="AH56" s="496" t="n"/>
      <c r="AI56" s="496" t="n"/>
      <c r="AJ56" s="496" t="n"/>
      <c r="AK56" s="496" t="n"/>
      <c r="AM56" s="521" t="n"/>
      <c r="AN56" s="669" t="inlineStr">
        <is>
          <t>Q305</t>
        </is>
      </c>
      <c r="AO56" s="509" t="n"/>
    </row>
    <row r="57" ht="27.95" customHeight="1" thickBot="1">
      <c r="A57" s="243" t="n"/>
      <c r="B57" s="527" t="inlineStr">
        <is>
          <t>1F 50</t>
        </is>
      </c>
      <c r="C57" s="531" t="inlineStr">
        <is>
          <t>A</t>
        </is>
      </c>
      <c r="D57" s="528" t="inlineStr"/>
      <c r="E57" s="529" t="n"/>
      <c r="F57" s="529" t="n"/>
      <c r="G57" s="530" t="n"/>
      <c r="H57" s="529" t="n"/>
      <c r="I57" s="529" t="n"/>
      <c r="J57" s="530" t="n"/>
      <c r="K57" s="564" t="n"/>
      <c r="L57" s="566" t="n"/>
      <c r="M57" s="509" t="n"/>
      <c r="N57" s="527" t="inlineStr">
        <is>
          <t>2F 50</t>
        </is>
      </c>
      <c r="O57" s="531" t="inlineStr">
        <is>
          <t>A</t>
        </is>
      </c>
      <c r="P57" s="528" t="inlineStr"/>
      <c r="Q57" s="582" t="n"/>
      <c r="R57" s="583" t="n"/>
      <c r="S57" s="584" t="n"/>
      <c r="T57" s="583" t="n"/>
      <c r="U57" s="583" t="n"/>
      <c r="V57" s="584" t="n"/>
      <c r="W57" s="585" t="n"/>
      <c r="X57" s="586" t="n"/>
      <c r="Y57" s="586" t="n"/>
      <c r="Z57" s="597" t="n"/>
      <c r="AH57" s="496" t="n"/>
      <c r="AI57" s="496" t="n"/>
      <c r="AJ57" s="496" t="n"/>
      <c r="AK57" s="496" t="n"/>
      <c r="AM57" s="521" t="n"/>
      <c r="AN57" s="669" t="inlineStr">
        <is>
          <t>Q305L</t>
        </is>
      </c>
      <c r="AO57" s="509" t="n"/>
    </row>
    <row r="58" ht="27.95" customHeight="1">
      <c r="A58" s="243" t="n"/>
      <c r="B58" s="513" t="n"/>
      <c r="C58" s="532" t="inlineStr">
        <is>
          <t>A</t>
        </is>
      </c>
      <c r="D58" s="533" t="n"/>
      <c r="E58" s="513" t="n"/>
      <c r="F58" s="513" t="n"/>
      <c r="G58" s="513" t="n"/>
      <c r="H58" s="513" t="n"/>
      <c r="I58" s="513" t="n"/>
      <c r="J58" s="513" t="n"/>
      <c r="K58" s="513" t="n"/>
      <c r="L58" s="513" t="n"/>
      <c r="M58" s="509" t="n"/>
      <c r="N58" s="513" t="n"/>
      <c r="O58" s="532" t="inlineStr">
        <is>
          <t>A</t>
        </is>
      </c>
      <c r="P58" s="533" t="n"/>
      <c r="Q58" s="513" t="n"/>
      <c r="R58" s="513" t="n"/>
      <c r="S58" s="513" t="n"/>
      <c r="T58" s="513" t="n"/>
      <c r="U58" s="513" t="n"/>
      <c r="V58" s="513" t="n"/>
      <c r="W58" s="513" t="n"/>
      <c r="X58" s="513" t="n"/>
      <c r="Y58" s="513" t="n"/>
      <c r="Z58" s="597" t="n"/>
      <c r="AH58" s="496" t="n"/>
      <c r="AI58" s="496" t="n"/>
      <c r="AJ58" s="496" t="n"/>
      <c r="AK58" s="496" t="n"/>
      <c r="AM58" s="521" t="n"/>
      <c r="AN58" s="669" t="inlineStr">
        <is>
          <t>Q305R</t>
        </is>
      </c>
      <c r="AO58" s="509" t="n"/>
    </row>
    <row r="59" ht="27.95" customHeight="1">
      <c r="A59" s="243" t="n"/>
      <c r="B59" s="509" t="n"/>
      <c r="C59" s="534" t="inlineStr">
        <is>
          <t>A</t>
        </is>
      </c>
      <c r="D59" s="535" t="n"/>
      <c r="E59" s="509" t="n"/>
      <c r="F59" s="509" t="n"/>
      <c r="G59" s="509" t="n"/>
      <c r="H59" s="509" t="n"/>
      <c r="I59" s="509" t="n"/>
      <c r="J59" s="509" t="n"/>
      <c r="K59" s="509" t="n"/>
      <c r="L59" s="509" t="n"/>
      <c r="M59" s="509" t="n"/>
      <c r="N59" s="509" t="n"/>
      <c r="O59" s="536" t="inlineStr">
        <is>
          <t>A</t>
        </is>
      </c>
      <c r="P59" s="536" t="n"/>
      <c r="Q59" s="536" t="n"/>
      <c r="R59" s="536" t="n"/>
      <c r="S59" s="536" t="n"/>
      <c r="T59" s="536" t="n"/>
      <c r="U59" s="536" t="n"/>
      <c r="V59" s="867" t="inlineStr">
        <is>
          <t>杉集成</t>
        </is>
      </c>
      <c r="W59" s="867" t="n"/>
      <c r="X59" s="867" t="n"/>
      <c r="Y59" s="509" t="n"/>
      <c r="Z59" s="597" t="n"/>
      <c r="AH59" s="496" t="n"/>
      <c r="AI59" s="496" t="n"/>
      <c r="AJ59" s="496" t="n"/>
      <c r="AK59" s="496" t="n"/>
      <c r="AM59" s="521" t="n"/>
      <c r="AN59" s="669" t="inlineStr">
        <is>
          <t>Q310</t>
        </is>
      </c>
      <c r="AO59" s="509" t="n"/>
    </row>
    <row r="60" ht="27.95" customHeight="1">
      <c r="A60" s="243" t="n"/>
      <c r="B60" s="536" t="n"/>
      <c r="C60" s="536" t="inlineStr">
        <is>
          <t>A</t>
        </is>
      </c>
      <c r="D60" s="537" t="n"/>
      <c r="E60" s="536" t="n"/>
      <c r="F60" s="536" t="n"/>
      <c r="G60" s="536" t="n"/>
      <c r="H60" s="536" t="n"/>
      <c r="I60" s="536" t="n"/>
      <c r="J60" s="536" t="n"/>
      <c r="K60" s="567" t="n"/>
      <c r="L60" s="567" t="n"/>
      <c r="M60" s="509" t="n"/>
      <c r="N60" s="568" t="inlineStr">
        <is>
          <t>※</t>
        </is>
      </c>
      <c r="O60" s="538" t="inlineStr">
        <is>
          <t>A</t>
        </is>
      </c>
      <c r="P60" s="538" t="n"/>
      <c r="Q60" s="538" t="n"/>
      <c r="R60" s="538" t="n"/>
      <c r="S60" s="538" t="n"/>
      <c r="T60" s="538" t="n">
        <v>1</v>
      </c>
      <c r="U60" s="539" t="inlineStr">
        <is>
          <t>枚</t>
        </is>
      </c>
      <c r="V60" s="867" t="n"/>
      <c r="W60" s="867" t="n"/>
      <c r="X60" s="867" t="n"/>
      <c r="Y60" s="509" t="n"/>
      <c r="Z60" s="597" t="n"/>
      <c r="AM60" s="521" t="n"/>
      <c r="AN60" s="669" t="inlineStr">
        <is>
          <t>Q310L</t>
        </is>
      </c>
      <c r="AO60" s="509" t="n"/>
    </row>
    <row r="61" ht="27.95" customHeight="1">
      <c r="A61" s="243" t="n"/>
      <c r="B61" s="536" t="n"/>
      <c r="C61" s="538" t="inlineStr">
        <is>
          <t>A</t>
        </is>
      </c>
      <c r="D61" s="539" t="n"/>
      <c r="E61" s="538" t="n"/>
      <c r="F61" s="538" t="n"/>
      <c r="G61" s="538" t="n"/>
      <c r="H61" s="540" t="n"/>
      <c r="I61" s="539" t="inlineStr">
        <is>
          <t>枚</t>
        </is>
      </c>
      <c r="M61" s="509" t="n"/>
      <c r="N61" s="568" t="inlineStr">
        <is>
          <t>※</t>
        </is>
      </c>
      <c r="O61" s="715" t="inlineStr">
        <is>
          <t>A</t>
        </is>
      </c>
      <c r="P61" s="538" t="n"/>
      <c r="Q61" s="538" t="n"/>
      <c r="R61" s="538" t="n"/>
      <c r="S61" s="538" t="n"/>
      <c r="T61" s="540" t="n"/>
      <c r="U61" s="539" t="inlineStr">
        <is>
          <t>枚</t>
        </is>
      </c>
      <c r="V61" s="867" t="n"/>
      <c r="W61" s="867" t="n"/>
      <c r="X61" s="867" t="n"/>
      <c r="Y61" s="509" t="n"/>
      <c r="Z61" s="597" t="n"/>
      <c r="AM61" s="521" t="n"/>
      <c r="AN61" s="669" t="inlineStr">
        <is>
          <t>Q310R</t>
        </is>
      </c>
      <c r="AO61" s="509" t="n"/>
    </row>
    <row r="62" ht="27.95" customHeight="1">
      <c r="A62" s="243" t="n"/>
      <c r="B62" s="536" t="n"/>
      <c r="C62" s="538" t="inlineStr">
        <is>
          <t>A</t>
        </is>
      </c>
      <c r="D62" s="541" t="n"/>
      <c r="E62" s="538" t="n"/>
      <c r="F62" s="538" t="n"/>
      <c r="G62" s="538" t="n"/>
      <c r="H62" s="540" t="n"/>
      <c r="I62" s="539" t="inlineStr">
        <is>
          <t>枚</t>
        </is>
      </c>
      <c r="M62" s="509" t="n"/>
      <c r="N62" s="568" t="inlineStr">
        <is>
          <t>※</t>
        </is>
      </c>
      <c r="O62" s="569" t="inlineStr">
        <is>
          <t>A</t>
        </is>
      </c>
      <c r="P62" s="570" t="inlineStr">
        <is>
          <t xml:space="preserve"> 12*105*250</t>
        </is>
      </c>
      <c r="Q62" s="538" t="n"/>
      <c r="R62" s="538" t="n"/>
      <c r="S62" s="538" t="n"/>
      <c r="T62" s="538" t="n">
        <v>13</v>
      </c>
      <c r="U62" s="539" t="inlineStr">
        <is>
          <t>枚</t>
        </is>
      </c>
      <c r="V62" s="867" t="n"/>
      <c r="W62" s="867" t="n"/>
      <c r="X62" s="867" t="n"/>
      <c r="Y62" s="509" t="n"/>
      <c r="Z62" s="597" t="n"/>
      <c r="AM62" s="521" t="n"/>
      <c r="AN62" s="669" t="inlineStr">
        <is>
          <t>Q600</t>
        </is>
      </c>
      <c r="AO62" s="509" t="n"/>
    </row>
    <row r="63" ht="27.95" customHeight="1">
      <c r="A63" s="243" t="n"/>
      <c r="B63" s="536" t="n"/>
      <c r="C63" s="538" t="inlineStr">
        <is>
          <t>A</t>
        </is>
      </c>
      <c r="D63" s="541" t="n"/>
      <c r="E63" s="538" t="n"/>
      <c r="F63" s="538" t="n"/>
      <c r="G63" s="538" t="n"/>
      <c r="H63" s="540" t="n"/>
      <c r="I63" s="539" t="inlineStr">
        <is>
          <t>本</t>
        </is>
      </c>
      <c r="M63" s="509" t="n"/>
      <c r="N63" s="568" t="inlineStr">
        <is>
          <t>※</t>
        </is>
      </c>
      <c r="O63" s="571" t="inlineStr">
        <is>
          <t>A</t>
        </is>
      </c>
      <c r="P63" s="424" t="n"/>
      <c r="Q63" s="424" t="n"/>
      <c r="R63" s="424" t="n"/>
      <c r="S63" s="424" t="n"/>
      <c r="T63" s="424" t="n"/>
      <c r="U63" s="424" t="n"/>
      <c r="V63" s="867" t="n"/>
      <c r="W63" s="867" t="n"/>
      <c r="X63" s="867" t="n"/>
      <c r="Y63" s="509" t="n"/>
      <c r="Z63" s="597" t="n"/>
      <c r="AM63" s="521" t="n"/>
      <c r="AN63" s="669" t="inlineStr">
        <is>
          <t>Q600L</t>
        </is>
      </c>
      <c r="AO63" s="509" t="n"/>
    </row>
    <row r="64" ht="27.95" customHeight="1">
      <c r="A64" s="243" t="n"/>
      <c r="B64" s="536" t="n"/>
      <c r="C64" s="538" t="inlineStr">
        <is>
          <t>A</t>
        </is>
      </c>
      <c r="D64" s="541" t="n"/>
      <c r="E64" s="538" t="n"/>
      <c r="F64" s="538" t="n"/>
      <c r="G64" s="538" t="n"/>
      <c r="H64" s="540" t="n"/>
      <c r="I64" s="539" t="inlineStr">
        <is>
          <t>枚</t>
        </is>
      </c>
      <c r="M64" s="509" t="n"/>
      <c r="N64" s="509" t="n"/>
      <c r="O64" s="572" t="inlineStr">
        <is>
          <t>A</t>
        </is>
      </c>
      <c r="P64" s="570" t="n"/>
      <c r="Q64" s="570" t="n"/>
      <c r="R64" s="570" t="n"/>
      <c r="S64" s="570" t="n"/>
      <c r="T64" s="570" t="n"/>
      <c r="U64" s="570" t="n"/>
      <c r="V64" s="424" t="n"/>
      <c r="W64" s="509" t="n"/>
      <c r="X64" s="509" t="n"/>
      <c r="Y64" s="509" t="n"/>
      <c r="Z64" s="597" t="n"/>
      <c r="AM64" s="521" t="n"/>
      <c r="AN64" s="669" t="inlineStr">
        <is>
          <t>Q600R</t>
        </is>
      </c>
      <c r="AO64" s="509" t="n"/>
    </row>
    <row r="65" ht="26.25" customHeight="1">
      <c r="A65" s="243" t="n"/>
      <c r="B65" s="536" t="n"/>
      <c r="C65" s="538" t="inlineStr">
        <is>
          <t>A</t>
        </is>
      </c>
      <c r="D65" s="541" t="n"/>
      <c r="E65" s="538" t="n"/>
      <c r="F65" s="538" t="n"/>
      <c r="G65" s="538" t="n"/>
      <c r="H65" s="540" t="n"/>
      <c r="I65" s="539" t="inlineStr">
        <is>
          <t>枚</t>
        </is>
      </c>
      <c r="M65" s="509" t="n"/>
      <c r="N65" s="509" t="n"/>
      <c r="O65" s="780" t="inlineStr">
        <is>
          <t>A</t>
        </is>
      </c>
      <c r="P65" s="51" t="n"/>
      <c r="Q65" s="800" t="inlineStr">
        <is>
          <t>12*52*2730</t>
        </is>
      </c>
      <c r="R65" s="51" t="n"/>
      <c r="S65" s="51" t="n"/>
      <c r="T65" s="587" t="n">
        <v>24</v>
      </c>
      <c r="U65" s="588" t="inlineStr">
        <is>
          <t>枚</t>
        </is>
      </c>
      <c r="V65" s="589" t="n"/>
      <c r="W65" s="509" t="n"/>
      <c r="X65" s="509" t="n"/>
      <c r="Y65" s="509" t="n"/>
      <c r="Z65" s="597" t="n"/>
      <c r="AM65" s="521" t="n"/>
      <c r="AN65" s="669" t="inlineStr">
        <is>
          <t>Q</t>
        </is>
      </c>
      <c r="AO65" s="509" t="n"/>
    </row>
    <row r="66" ht="26.25" customHeight="1" thickBot="1">
      <c r="A66" s="239" t="n"/>
      <c r="B66" s="536" t="n"/>
      <c r="C66" s="542" t="inlineStr">
        <is>
          <t>A</t>
        </is>
      </c>
      <c r="D66" s="543" t="n"/>
      <c r="E66" s="542" t="n"/>
      <c r="F66" s="542" t="n"/>
      <c r="G66" s="542" t="n"/>
      <c r="H66" s="544">
        <f>IF(E3="寒冷地仕様",ROUNDUP(H62/2,0),IF(E3="高断熱パック",ROUNDUP(H62/2,0),0))</f>
        <v/>
      </c>
      <c r="I66" s="544" t="inlineStr">
        <is>
          <t>枚</t>
        </is>
      </c>
      <c r="M66" s="509" t="n"/>
      <c r="N66" s="509" t="n"/>
      <c r="O66" s="780" t="inlineStr">
        <is>
          <t>A</t>
        </is>
      </c>
      <c r="P66" s="51" t="n"/>
      <c r="Q66" s="782" t="inlineStr">
        <is>
          <t>12*103*1820</t>
        </is>
      </c>
      <c r="R66" s="51" t="n"/>
      <c r="S66" s="51" t="n"/>
      <c r="T66" s="587">
        <f>IF(E3="7型",0,32)</f>
        <v/>
      </c>
      <c r="U66" s="588" t="inlineStr">
        <is>
          <t>枚</t>
        </is>
      </c>
      <c r="V66" s="590" t="n"/>
      <c r="W66" s="509" t="n"/>
      <c r="X66" s="509" t="n"/>
      <c r="Y66" s="509" t="n"/>
      <c r="Z66" s="597" t="n"/>
      <c r="AB66" s="509" t="n"/>
      <c r="AC66" s="509" t="n"/>
      <c r="AD66" s="509" t="n"/>
      <c r="AE66" s="509" t="n"/>
      <c r="AF66" s="509" t="n"/>
      <c r="AG66" s="509" t="n"/>
      <c r="AH66" s="509" t="n"/>
      <c r="AI66" s="509" t="n"/>
      <c r="AM66" s="521" t="n"/>
      <c r="AN66" s="669" t="inlineStr">
        <is>
          <t>QO</t>
        </is>
      </c>
      <c r="AO66" s="509" t="n"/>
    </row>
    <row r="67" ht="26.25" customHeight="1">
      <c r="B67" s="536" t="n"/>
      <c r="C67" s="545" t="inlineStr">
        <is>
          <t>A</t>
        </is>
      </c>
      <c r="D67" s="546" t="n"/>
      <c r="E67" s="547" t="n"/>
      <c r="F67" s="547" t="n"/>
      <c r="G67" s="547" t="n"/>
      <c r="H67" s="548">
        <f>数量表!H2026</f>
        <v/>
      </c>
      <c r="I67" s="573" t="inlineStr">
        <is>
          <t>枚</t>
        </is>
      </c>
      <c r="M67" s="509" t="n"/>
      <c r="N67" s="509" t="n"/>
      <c r="O67" t="inlineStr">
        <is>
          <t>A</t>
        </is>
      </c>
      <c r="V67" s="535" t="n"/>
      <c r="W67" s="509" t="n"/>
      <c r="X67" s="509" t="n"/>
      <c r="Y67" s="509" t="n"/>
      <c r="Z67" s="597" t="n"/>
      <c r="AB67" s="509" t="n"/>
      <c r="AC67" s="509" t="n"/>
      <c r="AD67" s="509" t="n"/>
      <c r="AE67" s="509" t="n"/>
      <c r="AF67" s="509" t="n"/>
      <c r="AG67" s="509" t="n"/>
      <c r="AH67" s="509" t="n"/>
      <c r="AI67" s="509" t="n"/>
      <c r="AJ67" s="509" t="n"/>
      <c r="AK67" s="509" t="n"/>
      <c r="AM67" s="521" t="n"/>
      <c r="AN67" s="669" t="inlineStr">
        <is>
          <t>QL</t>
        </is>
      </c>
      <c r="AO67" s="509" t="n"/>
    </row>
    <row r="68" ht="26.25" customHeight="1">
      <c r="B68" s="536" t="n"/>
      <c r="C68" s="549" t="inlineStr">
        <is>
          <t>A</t>
        </is>
      </c>
      <c r="D68" s="550" t="n"/>
      <c r="E68" s="551" t="n"/>
      <c r="F68" s="551" t="n"/>
      <c r="G68" s="551" t="n"/>
      <c r="M68" s="509" t="n"/>
      <c r="N68" s="509" t="n"/>
      <c r="O68" t="inlineStr">
        <is>
          <t>A</t>
        </is>
      </c>
      <c r="V68" s="535" t="n"/>
      <c r="W68" s="509" t="n"/>
      <c r="X68" s="509" t="n"/>
      <c r="Y68" s="509" t="n"/>
      <c r="Z68" s="597" t="n"/>
      <c r="AA68" s="509" t="n"/>
      <c r="AB68" s="509" t="n"/>
      <c r="AC68" s="509" t="n"/>
      <c r="AD68" s="509" t="n"/>
      <c r="AE68" s="509" t="n"/>
      <c r="AF68" s="509" t="n"/>
      <c r="AG68" s="509" t="n"/>
      <c r="AH68" s="509" t="n"/>
      <c r="AI68" s="509" t="n"/>
      <c r="AJ68" s="509" t="n"/>
      <c r="AK68" s="509" t="n"/>
      <c r="AM68" s="521" t="n"/>
      <c r="AN68" s="669" t="inlineStr">
        <is>
          <t>QOL</t>
        </is>
      </c>
      <c r="AO68" s="509" t="n"/>
    </row>
    <row r="69" ht="24.75" customHeight="1">
      <c r="B69" s="536" t="n"/>
      <c r="C69" s="552" t="inlineStr">
        <is>
          <t>A</t>
        </is>
      </c>
      <c r="D69" s="553" t="n"/>
      <c r="E69" s="554" t="n"/>
      <c r="F69" s="554" t="n"/>
      <c r="G69" s="554" t="n"/>
      <c r="M69" s="509" t="n"/>
      <c r="N69" s="509" t="n"/>
      <c r="V69" s="535" t="n"/>
      <c r="W69" s="509" t="n"/>
      <c r="X69" s="509" t="n"/>
      <c r="Y69" s="509" t="n"/>
      <c r="Z69" s="597" t="n"/>
      <c r="AA69" s="509" t="n"/>
      <c r="AB69" s="509" t="n"/>
      <c r="AC69" s="509" t="n"/>
      <c r="AD69" s="509" t="n"/>
      <c r="AE69" s="509" t="n"/>
      <c r="AF69" s="509" t="n"/>
      <c r="AG69" s="509" t="n"/>
      <c r="AH69" s="509" t="n"/>
      <c r="AI69" s="509" t="n"/>
      <c r="AJ69" s="509" t="n"/>
      <c r="AK69" s="509" t="n"/>
      <c r="AL69" s="496" t="n"/>
      <c r="AM69" s="521" t="n"/>
      <c r="AN69" s="669" t="inlineStr">
        <is>
          <t>QR</t>
        </is>
      </c>
      <c r="AO69" s="509" t="n"/>
    </row>
    <row r="70" ht="24.75" customHeight="1">
      <c r="B70" s="536" t="n"/>
      <c r="C70" s="552" t="inlineStr">
        <is>
          <t>A</t>
        </is>
      </c>
      <c r="D70" s="553" t="n"/>
      <c r="E70" s="554" t="n"/>
      <c r="F70" s="554" t="n"/>
      <c r="G70" s="554" t="n"/>
      <c r="M70" s="509" t="n"/>
      <c r="N70" s="509" t="n"/>
      <c r="V70" s="535" t="n"/>
      <c r="W70" s="509" t="n"/>
      <c r="X70" s="509" t="n"/>
      <c r="Y70" s="509" t="n"/>
      <c r="Z70" s="597" t="n"/>
      <c r="AA70" s="509" t="n"/>
      <c r="AB70" s="509" t="n"/>
      <c r="AC70" s="509" t="n"/>
      <c r="AD70" s="509" t="n"/>
      <c r="AE70" s="509" t="n"/>
      <c r="AF70" s="509" t="n"/>
      <c r="AG70" s="509" t="n"/>
      <c r="AH70" s="509" t="n"/>
      <c r="AI70" s="509" t="n"/>
      <c r="AJ70" s="509" t="n"/>
      <c r="AK70" s="509" t="n"/>
      <c r="AL70" s="496" t="n"/>
      <c r="AM70" s="521" t="n"/>
      <c r="AN70" s="669" t="inlineStr">
        <is>
          <t>QOR</t>
        </is>
      </c>
      <c r="AO70" s="509" t="n"/>
    </row>
    <row r="71" ht="24.75" customHeight="1">
      <c r="B71" s="536" t="n"/>
      <c r="C71" s="552" t="inlineStr">
        <is>
          <t>A</t>
        </is>
      </c>
      <c r="D71" s="553" t="n"/>
      <c r="E71" s="554" t="n"/>
      <c r="F71" s="554" t="n"/>
      <c r="G71" s="554" t="n"/>
      <c r="M71" s="509" t="n"/>
      <c r="N71" s="509" t="n"/>
      <c r="V71" s="535" t="n"/>
      <c r="W71" s="509" t="n"/>
      <c r="X71" s="509" t="n"/>
      <c r="Y71" s="509" t="n"/>
      <c r="Z71" s="597" t="n"/>
      <c r="AA71" s="509" t="n"/>
      <c r="AB71" s="509" t="n"/>
      <c r="AC71" s="509" t="n"/>
      <c r="AD71" s="509" t="n"/>
      <c r="AE71" s="509" t="n"/>
      <c r="AF71" s="509" t="n"/>
      <c r="AG71" s="509" t="n"/>
      <c r="AH71" s="509" t="n"/>
      <c r="AI71" s="509" t="n"/>
      <c r="AJ71" s="509" t="n"/>
      <c r="AK71" s="509" t="n"/>
      <c r="AL71" s="496" t="n"/>
      <c r="AM71" s="521" t="n"/>
      <c r="AN71" s="669" t="inlineStr">
        <is>
          <t>Q3</t>
        </is>
      </c>
      <c r="AO71" s="509" t="n"/>
    </row>
    <row r="72" ht="24" customHeight="1">
      <c r="B72" s="536" t="n"/>
      <c r="C72" s="552" t="inlineStr">
        <is>
          <t>A</t>
        </is>
      </c>
      <c r="D72" s="553" t="n"/>
      <c r="E72" s="554" t="n"/>
      <c r="F72" s="554" t="n"/>
      <c r="G72" s="554" t="n"/>
      <c r="M72" s="509" t="n"/>
      <c r="N72" s="509" t="n"/>
      <c r="V72" s="535" t="n"/>
      <c r="W72" s="509" t="n"/>
      <c r="X72" s="509" t="n"/>
      <c r="Y72" s="509" t="n"/>
      <c r="Z72" s="597" t="n"/>
      <c r="AA72" s="509" t="n"/>
      <c r="AB72" s="509" t="n"/>
      <c r="AC72" s="509" t="n"/>
      <c r="AD72" s="509" t="n"/>
      <c r="AE72" s="509" t="n"/>
      <c r="AF72" s="509" t="n"/>
      <c r="AG72" s="509" t="n"/>
      <c r="AH72" s="509" t="n"/>
      <c r="AI72" s="509" t="n"/>
      <c r="AJ72" s="509" t="n"/>
      <c r="AK72" s="509" t="n"/>
      <c r="AL72" s="496" t="n"/>
      <c r="AM72" s="521" t="n"/>
      <c r="AN72" s="669" t="inlineStr">
        <is>
          <t>Q3L</t>
        </is>
      </c>
      <c r="AO72" s="509" t="n"/>
    </row>
    <row r="73" ht="24" customHeight="1">
      <c r="B73" s="536" t="n"/>
      <c r="C73" s="555" t="inlineStr">
        <is>
          <t>A</t>
        </is>
      </c>
      <c r="D73" s="553" t="n"/>
      <c r="E73" s="554" t="n"/>
      <c r="F73" s="554" t="n"/>
      <c r="G73" s="554" t="n"/>
      <c r="M73" s="509" t="n"/>
      <c r="N73" s="509" t="n"/>
      <c r="V73" s="535" t="n"/>
      <c r="W73" s="509" t="n"/>
      <c r="X73" s="509" t="n"/>
      <c r="Y73" s="509" t="n"/>
      <c r="Z73" s="597" t="n"/>
      <c r="AA73" s="509" t="n"/>
      <c r="AB73" s="509" t="n"/>
      <c r="AC73" s="509" t="n"/>
      <c r="AD73" s="509" t="n"/>
      <c r="AE73" s="509" t="n"/>
      <c r="AF73" s="509" t="n"/>
      <c r="AG73" s="509" t="n"/>
      <c r="AH73" s="509" t="n"/>
      <c r="AI73" s="509" t="n"/>
      <c r="AJ73" s="509" t="n"/>
      <c r="AK73" s="509" t="n"/>
      <c r="AL73" s="496" t="n"/>
      <c r="AM73" s="521" t="n"/>
      <c r="AN73" s="669" t="inlineStr">
        <is>
          <t>Q3R</t>
        </is>
      </c>
      <c r="AO73" s="509" t="n"/>
    </row>
    <row r="74" ht="24" customHeight="1">
      <c r="B74" s="536" t="n"/>
      <c r="C74" s="555" t="inlineStr">
        <is>
          <t>A</t>
        </is>
      </c>
      <c r="D74" s="553" t="n"/>
      <c r="E74" s="554" t="n"/>
      <c r="F74" s="554" t="n"/>
      <c r="G74" s="554" t="n"/>
      <c r="M74" s="509" t="n"/>
      <c r="N74" s="509" t="n"/>
      <c r="V74" s="535" t="n"/>
      <c r="W74" s="509" t="n"/>
      <c r="X74" s="509" t="n"/>
      <c r="Y74" s="509" t="n"/>
      <c r="Z74" s="597" t="n"/>
      <c r="AA74" s="509" t="n"/>
      <c r="AB74" s="509" t="n"/>
      <c r="AC74" s="509" t="n"/>
      <c r="AD74" s="509" t="n"/>
      <c r="AE74" s="509" t="n"/>
      <c r="AF74" s="509" t="n"/>
      <c r="AG74" s="509" t="n"/>
      <c r="AH74" s="509" t="n"/>
      <c r="AI74" s="509" t="n"/>
      <c r="AJ74" s="509" t="n"/>
      <c r="AK74" s="509" t="n"/>
      <c r="AM74" s="521" t="n"/>
      <c r="AN74" s="669" t="inlineStr">
        <is>
          <t>Q3X</t>
        </is>
      </c>
      <c r="AO74" s="509" t="n"/>
    </row>
    <row r="75" ht="24" customHeight="1">
      <c r="B75" s="536" t="n"/>
      <c r="C75" s="555" t="inlineStr">
        <is>
          <t>A</t>
        </is>
      </c>
      <c r="D75" s="553" t="n"/>
      <c r="E75" s="554" t="n"/>
      <c r="F75" s="554" t="n"/>
      <c r="G75" s="554" t="n"/>
      <c r="M75" s="509" t="n"/>
      <c r="N75" s="509" t="n"/>
      <c r="V75" s="535" t="n"/>
      <c r="W75" s="509" t="n"/>
      <c r="X75" s="509" t="n"/>
      <c r="Y75" s="509" t="n"/>
      <c r="Z75" s="597" t="n"/>
      <c r="AA75" s="509" t="n"/>
      <c r="AB75" s="509" t="n"/>
      <c r="AC75" s="509" t="n"/>
      <c r="AD75" s="509" t="n"/>
      <c r="AE75" s="509" t="n"/>
      <c r="AF75" s="509" t="n"/>
      <c r="AG75" s="509" t="n"/>
      <c r="AH75" s="509" t="n"/>
      <c r="AI75" s="509" t="n"/>
      <c r="AJ75" s="509" t="n"/>
      <c r="AK75" s="509" t="n"/>
      <c r="AL75" s="628" t="n"/>
      <c r="AM75" s="521" t="n"/>
      <c r="AN75" s="669" t="inlineStr">
        <is>
          <t>Q3L+12</t>
        </is>
      </c>
      <c r="AO75" s="509" t="n"/>
    </row>
    <row r="76" ht="24" customHeight="1">
      <c r="B76" s="536" t="n"/>
      <c r="C76" s="555" t="inlineStr">
        <is>
          <t>A</t>
        </is>
      </c>
      <c r="D76" s="553" t="n"/>
      <c r="E76" s="554" t="n"/>
      <c r="F76" s="554" t="n"/>
      <c r="G76" s="554" t="n"/>
      <c r="M76" s="509" t="n"/>
      <c r="N76" s="509" t="n"/>
      <c r="V76" s="535" t="n"/>
      <c r="W76" s="509" t="n"/>
      <c r="X76" s="509" t="n"/>
      <c r="Y76" s="509" t="n"/>
      <c r="Z76" s="597" t="n"/>
      <c r="AA76" s="509" t="n"/>
      <c r="AB76" s="509" t="n"/>
      <c r="AC76" s="509" t="n"/>
      <c r="AD76" s="509" t="n"/>
      <c r="AE76" s="509" t="n"/>
      <c r="AF76" s="509" t="n"/>
      <c r="AG76" s="509" t="n"/>
      <c r="AH76" s="509" t="n"/>
      <c r="AI76" s="509" t="n"/>
      <c r="AJ76" s="509" t="n"/>
      <c r="AK76" s="509" t="n"/>
      <c r="AL76" s="597" t="n"/>
      <c r="AM76" s="521" t="n"/>
      <c r="AN76" s="669" t="inlineStr">
        <is>
          <t>QO300S</t>
        </is>
      </c>
      <c r="AO76" s="509" t="n"/>
    </row>
    <row r="77" ht="24" customHeight="1">
      <c r="B77" s="536" t="n"/>
      <c r="C77" s="536" t="inlineStr">
        <is>
          <t>A</t>
        </is>
      </c>
      <c r="E77" s="536" t="n"/>
      <c r="F77" s="536" t="n"/>
      <c r="G77" s="536" t="n"/>
      <c r="M77" s="509" t="n"/>
      <c r="N77" s="509" t="n"/>
      <c r="V77" s="535" t="n"/>
      <c r="W77" s="509" t="n"/>
      <c r="X77" s="509" t="n"/>
      <c r="Y77" s="509" t="n"/>
      <c r="Z77" s="597" t="n"/>
      <c r="AA77" s="509" t="n"/>
      <c r="AB77" s="509" t="n"/>
      <c r="AC77" s="509" t="n"/>
      <c r="AD77" s="509" t="n"/>
      <c r="AE77" s="509" t="n"/>
      <c r="AF77" s="509" t="n"/>
      <c r="AG77" s="509" t="n"/>
      <c r="AH77" s="509" t="n"/>
      <c r="AI77" s="509" t="n"/>
      <c r="AJ77" s="509" t="n"/>
      <c r="AK77" s="509" t="n"/>
      <c r="AM77" s="521" t="n"/>
      <c r="AN77" s="669" t="inlineStr">
        <is>
          <t>22MAW</t>
        </is>
      </c>
      <c r="AO77" s="509" t="n"/>
    </row>
    <row r="78" ht="24" customHeight="1">
      <c r="B78" s="536" t="n"/>
      <c r="C78" s="555" t="inlineStr">
        <is>
          <t>G106</t>
        </is>
      </c>
      <c r="D78" s="553" t="n"/>
      <c r="E78" s="554" t="n"/>
      <c r="F78" s="554" t="n"/>
      <c r="G78" s="554" t="n"/>
      <c r="M78" s="509" t="n"/>
      <c r="N78" s="509" t="n"/>
      <c r="V78" s="535" t="n"/>
      <c r="W78" s="509" t="n"/>
      <c r="X78" s="509" t="n"/>
      <c r="Y78" s="509" t="n"/>
      <c r="Z78" s="597" t="n"/>
      <c r="AA78" s="509" t="n"/>
      <c r="AB78" s="509" t="n"/>
      <c r="AC78" s="509" t="n"/>
      <c r="AD78" s="509" t="n"/>
      <c r="AE78" s="509" t="n"/>
      <c r="AF78" s="509" t="n"/>
      <c r="AG78" s="509" t="n"/>
      <c r="AH78" s="509" t="n"/>
      <c r="AI78" s="509" t="n"/>
      <c r="AJ78" s="509" t="n"/>
      <c r="AK78" s="509" t="n"/>
      <c r="AM78" s="521" t="n"/>
      <c r="AN78" s="669" t="inlineStr">
        <is>
          <t>22MA</t>
        </is>
      </c>
      <c r="AO78" s="509" t="n"/>
    </row>
    <row r="79" ht="24" customHeight="1">
      <c r="B79" s="536" t="n"/>
      <c r="C79" s="555" t="inlineStr">
        <is>
          <t>A</t>
        </is>
      </c>
      <c r="D79" s="553" t="n"/>
      <c r="E79" s="554" t="n"/>
      <c r="F79" s="554" t="n"/>
      <c r="G79" s="554" t="n"/>
      <c r="M79" s="509" t="n"/>
      <c r="N79" s="509" t="n"/>
      <c r="V79" s="535" t="n"/>
      <c r="W79" s="509" t="n"/>
      <c r="X79" s="509" t="n"/>
      <c r="Y79" s="509" t="n"/>
      <c r="Z79" s="597" t="n"/>
      <c r="AA79" s="509" t="n"/>
      <c r="AB79" s="509" t="n"/>
      <c r="AC79" s="509" t="n"/>
      <c r="AD79" s="509" t="n"/>
      <c r="AE79" s="509" t="n"/>
      <c r="AF79" s="509" t="n"/>
      <c r="AG79" s="509" t="n"/>
      <c r="AH79" s="509" t="n"/>
      <c r="AI79" s="509" t="n"/>
      <c r="AJ79" s="509" t="n"/>
      <c r="AK79" s="509" t="n"/>
      <c r="AM79" s="521" t="n"/>
      <c r="AN79" s="669" t="inlineStr">
        <is>
          <t>22MA670</t>
        </is>
      </c>
      <c r="AO79" s="509" t="n"/>
    </row>
    <row r="80" ht="24" customHeight="1">
      <c r="B80" s="536" t="n"/>
      <c r="C80" s="555" t="inlineStr">
        <is>
          <t>A</t>
        </is>
      </c>
      <c r="D80" s="553" t="n"/>
      <c r="E80" s="554" t="n"/>
      <c r="F80" s="554" t="n"/>
      <c r="G80" s="554" t="n"/>
      <c r="M80" s="509" t="n"/>
      <c r="N80" s="509" t="n"/>
      <c r="V80" s="535" t="n"/>
      <c r="W80" s="509" t="n"/>
      <c r="X80" s="509" t="n"/>
      <c r="Y80" s="509" t="n"/>
      <c r="Z80" s="597" t="n"/>
      <c r="AA80" s="509" t="n"/>
      <c r="AB80" s="509" t="n"/>
      <c r="AC80" s="509" t="n"/>
      <c r="AD80" s="509" t="n"/>
      <c r="AE80" s="509" t="n"/>
      <c r="AF80" s="509" t="n"/>
      <c r="AG80" s="509" t="n"/>
      <c r="AH80" s="509" t="n"/>
      <c r="AI80" s="509" t="n"/>
      <c r="AJ80" s="509" t="n"/>
      <c r="AK80" s="509" t="n"/>
      <c r="AM80" s="521" t="n"/>
      <c r="AN80" s="669" t="inlineStr">
        <is>
          <t>22MA670L</t>
        </is>
      </c>
      <c r="AO80" s="509" t="n"/>
    </row>
    <row r="81" ht="21.75" customFormat="1" customHeight="1" s="509">
      <c r="B81" s="536" t="n"/>
      <c r="C81" s="555" t="inlineStr">
        <is>
          <t>A</t>
        </is>
      </c>
      <c r="D81" s="553" t="n"/>
      <c r="E81" s="554" t="n"/>
      <c r="F81" s="554" t="n"/>
      <c r="G81" s="554" t="n"/>
      <c r="V81" s="535" t="n"/>
      <c r="Z81" s="597" t="n"/>
      <c r="AM81" s="521" t="n"/>
      <c r="AN81" s="669" t="inlineStr">
        <is>
          <t>22MA670R</t>
        </is>
      </c>
    </row>
    <row r="82" ht="21.75" customFormat="1" customHeight="1" s="509">
      <c r="B82" s="536" t="n"/>
      <c r="C82" s="555" t="inlineStr">
        <is>
          <t>A</t>
        </is>
      </c>
      <c r="D82" s="553" t="n"/>
      <c r="E82" s="554" t="n"/>
      <c r="F82" s="554" t="n"/>
      <c r="G82" s="554" t="n"/>
      <c r="V82" s="535" t="n"/>
      <c r="Z82" s="597" t="n"/>
      <c r="AM82" s="521" t="n"/>
      <c r="AN82" s="669" t="inlineStr">
        <is>
          <t>22MAL</t>
        </is>
      </c>
    </row>
    <row r="83" ht="21.75" customFormat="1" customHeight="1" s="509">
      <c r="B83" s="536" t="n"/>
      <c r="C83" s="555" t="inlineStr">
        <is>
          <t>A</t>
        </is>
      </c>
      <c r="D83" s="553" t="n"/>
      <c r="E83" s="554" t="n"/>
      <c r="F83" s="554" t="n"/>
      <c r="G83" s="554" t="n"/>
      <c r="V83" s="535" t="n"/>
      <c r="Z83" s="597" t="n"/>
      <c r="AM83" s="521" t="n"/>
      <c r="AN83" s="669" t="inlineStr">
        <is>
          <t>22MAL+12</t>
        </is>
      </c>
    </row>
    <row r="84" ht="21.75" customFormat="1" customHeight="1" s="509">
      <c r="B84" s="536" t="n"/>
      <c r="C84" s="555" t="inlineStr">
        <is>
          <t>A</t>
        </is>
      </c>
      <c r="D84" s="553" t="n"/>
      <c r="E84" s="554" t="n"/>
      <c r="F84" s="554" t="n"/>
      <c r="G84" s="554" t="n"/>
      <c r="V84" s="535" t="n"/>
      <c r="Z84" s="597" t="n"/>
      <c r="AM84" s="521" t="n"/>
      <c r="AN84" s="669" t="inlineStr">
        <is>
          <t>22MAO</t>
        </is>
      </c>
    </row>
    <row r="85" ht="21.75" customFormat="1" customHeight="1" s="509">
      <c r="B85" s="536" t="n"/>
      <c r="C85" s="555" t="inlineStr">
        <is>
          <t>A</t>
        </is>
      </c>
      <c r="D85" s="553" t="n"/>
      <c r="E85" s="554" t="n"/>
      <c r="F85" s="554" t="n"/>
      <c r="G85" s="554" t="n"/>
      <c r="V85" s="535" t="n"/>
      <c r="Z85" s="597" t="n"/>
      <c r="AM85" s="521" t="n"/>
      <c r="AN85" s="669" t="inlineStr">
        <is>
          <t>22MAOL</t>
        </is>
      </c>
    </row>
    <row r="86" ht="21.75" customFormat="1" customHeight="1" s="509">
      <c r="B86" s="536" t="n"/>
      <c r="C86" s="555" t="inlineStr">
        <is>
          <t>A</t>
        </is>
      </c>
      <c r="D86" s="553" t="n"/>
      <c r="E86" s="554" t="n"/>
      <c r="F86" s="554" t="n"/>
      <c r="G86" s="554" t="n"/>
      <c r="V86" s="535" t="n"/>
      <c r="Z86" s="597" t="n"/>
      <c r="AM86" s="521" t="n"/>
      <c r="AN86" s="669" t="inlineStr">
        <is>
          <t>22MAOR</t>
        </is>
      </c>
    </row>
    <row r="87" ht="21.75" customFormat="1" customHeight="1" s="509">
      <c r="B87" s="536" t="n"/>
      <c r="C87" s="555" t="inlineStr">
        <is>
          <t>A</t>
        </is>
      </c>
      <c r="D87" s="553" t="n"/>
      <c r="E87" s="554" t="n"/>
      <c r="F87" s="554" t="n"/>
      <c r="G87" s="554" t="n"/>
      <c r="V87" s="535" t="n"/>
      <c r="Z87" s="597" t="n"/>
      <c r="AM87" s="521" t="n"/>
      <c r="AN87" s="669" t="inlineStr">
        <is>
          <t>22MAOS</t>
        </is>
      </c>
    </row>
    <row r="88" ht="21.75" customFormat="1" customHeight="1" s="509">
      <c r="B88" s="536" t="n"/>
      <c r="C88" s="555" t="inlineStr">
        <is>
          <t>A</t>
        </is>
      </c>
      <c r="D88" s="553" t="n"/>
      <c r="E88" s="554" t="n"/>
      <c r="F88" s="554" t="n"/>
      <c r="G88" s="554" t="n"/>
      <c r="O88" s="619" t="inlineStr">
        <is>
          <t>ビルトホームカット合板</t>
        </is>
      </c>
      <c r="P88" s="620" t="n"/>
      <c r="Q88" s="620" t="n"/>
      <c r="R88" s="620" t="n"/>
      <c r="S88" s="620" t="n"/>
      <c r="T88" s="620" t="n"/>
      <c r="U88" s="620" t="n"/>
      <c r="V88" s="535" t="n"/>
      <c r="Z88" s="867" t="n"/>
      <c r="AM88" s="521" t="n"/>
      <c r="AN88" s="670" t="inlineStr">
        <is>
          <t>22MAR</t>
        </is>
      </c>
    </row>
    <row r="89" ht="21.75" customFormat="1" customHeight="1" s="509">
      <c r="B89" s="536" t="n"/>
      <c r="C89" s="555" t="inlineStr">
        <is>
          <t>A</t>
        </is>
      </c>
      <c r="D89" s="553" t="n"/>
      <c r="E89" s="554" t="n"/>
      <c r="F89" s="554" t="n"/>
      <c r="G89" s="554" t="n"/>
      <c r="O89" s="776" t="inlineStr">
        <is>
          <t>カット合板(針葉樹)</t>
        </is>
      </c>
      <c r="P89" s="51" t="n"/>
      <c r="Q89" s="778" t="inlineStr">
        <is>
          <t>12*53*2730</t>
        </is>
      </c>
      <c r="R89" s="51" t="n"/>
      <c r="S89" s="51" t="n"/>
      <c r="T89" s="625" t="n">
        <v>40</v>
      </c>
      <c r="U89" s="626" t="inlineStr">
        <is>
          <t>枚</t>
        </is>
      </c>
      <c r="Z89" s="867" t="n"/>
      <c r="AM89" s="521" t="n"/>
      <c r="AN89" s="669" t="inlineStr">
        <is>
          <t>22MAR+12</t>
        </is>
      </c>
    </row>
    <row r="90" ht="21.75" customFormat="1" customHeight="1" s="509">
      <c r="B90" s="536" t="n"/>
      <c r="C90" s="555" t="inlineStr">
        <is>
          <t>A</t>
        </is>
      </c>
      <c r="D90" s="553" t="n"/>
      <c r="E90" s="554" t="n"/>
      <c r="F90" s="554" t="n"/>
      <c r="G90" s="554" t="n"/>
      <c r="Z90" s="867" t="n"/>
      <c r="AM90" s="521" t="n"/>
      <c r="AN90" s="669" t="inlineStr">
        <is>
          <t>22MAX</t>
        </is>
      </c>
    </row>
    <row r="91" ht="21.75" customFormat="1" customHeight="1" s="509">
      <c r="B91" s="536" t="n"/>
      <c r="C91" s="555" t="inlineStr">
        <is>
          <t>A</t>
        </is>
      </c>
      <c r="D91" s="553" t="n"/>
      <c r="E91" s="554" t="n"/>
      <c r="F91" s="554" t="n"/>
      <c r="G91" s="554" t="n"/>
      <c r="O91" s="619" t="inlineStr">
        <is>
          <t>準防火地域（リクシル用）</t>
        </is>
      </c>
      <c r="P91" s="620" t="n"/>
      <c r="Q91" s="620" t="n"/>
      <c r="R91" s="620" t="n"/>
      <c r="S91" s="620" t="n"/>
      <c r="T91" s="620" t="n"/>
      <c r="U91" s="620" t="n"/>
      <c r="Z91" s="867" t="n"/>
      <c r="AM91" s="521" t="n"/>
      <c r="AN91" s="669" t="inlineStr">
        <is>
          <t>22MAX144</t>
        </is>
      </c>
    </row>
    <row r="92" ht="21.75" customFormat="1" customHeight="1" s="509">
      <c r="B92" s="536" t="n"/>
      <c r="C92" s="555" t="inlineStr">
        <is>
          <t>A</t>
        </is>
      </c>
      <c r="D92" s="553" t="n"/>
      <c r="E92" s="554" t="n"/>
      <c r="F92" s="554" t="n"/>
      <c r="G92" s="554" t="n"/>
      <c r="O92" s="776" t="inlineStr">
        <is>
          <t>カット合板(針葉樹)</t>
        </is>
      </c>
      <c r="P92" s="51" t="n"/>
      <c r="Q92" s="778" t="inlineStr">
        <is>
          <t>12*52*2730</t>
        </is>
      </c>
      <c r="R92" s="51" t="n"/>
      <c r="S92" s="51" t="n"/>
      <c r="T92" s="625" t="n">
        <v>24</v>
      </c>
      <c r="U92" s="626" t="inlineStr">
        <is>
          <t>枚</t>
        </is>
      </c>
      <c r="W92" s="624" t="n"/>
      <c r="Z92" s="867" t="n"/>
      <c r="AM92" s="521" t="n"/>
      <c r="AN92" s="669" t="inlineStr">
        <is>
          <t>22MAZ</t>
        </is>
      </c>
    </row>
    <row r="93" ht="21.75" customFormat="1" customHeight="1" s="509">
      <c r="B93" s="536" t="n"/>
      <c r="C93" s="555" t="inlineStr">
        <is>
          <t>A</t>
        </is>
      </c>
      <c r="D93" s="553" t="n"/>
      <c r="E93" s="554" t="n"/>
      <c r="F93" s="554" t="n"/>
      <c r="G93" s="554" t="n"/>
      <c r="O93" s="776" t="inlineStr">
        <is>
          <t>カット合板(ラワン)</t>
        </is>
      </c>
      <c r="P93" s="51" t="n"/>
      <c r="Q93" s="778" t="inlineStr">
        <is>
          <t>12*94*1820</t>
        </is>
      </c>
      <c r="R93" s="51" t="n"/>
      <c r="S93" s="51" t="n"/>
      <c r="T93" s="625" t="n">
        <v>32</v>
      </c>
      <c r="U93" s="626" t="inlineStr">
        <is>
          <t>枚</t>
        </is>
      </c>
      <c r="AM93" s="521" t="n"/>
      <c r="AN93" s="669" t="inlineStr">
        <is>
          <t>22MCH</t>
        </is>
      </c>
    </row>
    <row r="94" ht="21.75" customFormat="1" customHeight="1" s="509">
      <c r="B94" s="536" t="n"/>
      <c r="C94" s="555" t="inlineStr">
        <is>
          <t>A</t>
        </is>
      </c>
      <c r="D94" s="553" t="n"/>
      <c r="E94" s="554" t="n"/>
      <c r="F94" s="554" t="n"/>
      <c r="G94" s="554" t="n"/>
      <c r="V94" s="624" t="n"/>
      <c r="AM94" s="521" t="n"/>
      <c r="AN94" s="669" t="inlineStr">
        <is>
          <t>22MA144</t>
        </is>
      </c>
    </row>
    <row r="95" ht="21.75" customFormat="1" customHeight="1" s="509">
      <c r="B95" s="536" t="n"/>
      <c r="C95" s="555" t="n"/>
      <c r="D95" s="553" t="n"/>
      <c r="E95" s="554" t="n"/>
      <c r="F95" s="554" t="n"/>
      <c r="G95" s="554" t="n"/>
      <c r="W95" s="624" t="n"/>
      <c r="AM95" s="521" t="n"/>
      <c r="AN95" s="669" t="inlineStr">
        <is>
          <t>22MA144L</t>
        </is>
      </c>
    </row>
    <row r="96" ht="21.75" customFormat="1" customHeight="1" s="509">
      <c r="B96" s="536" t="n"/>
      <c r="C96" s="555" t="n"/>
      <c r="D96" s="553" t="n"/>
      <c r="E96" s="554" t="n"/>
      <c r="F96" s="554" t="n"/>
      <c r="G96" s="554" t="n"/>
      <c r="O96" s="393" t="n"/>
      <c r="P96" s="621" t="n"/>
      <c r="T96" s="534" t="n"/>
      <c r="U96" s="627" t="n"/>
      <c r="W96" s="624" t="n"/>
      <c r="AM96" s="521" t="n"/>
      <c r="AN96" s="669" t="inlineStr">
        <is>
          <t>22MA144R</t>
        </is>
      </c>
    </row>
    <row r="97" ht="21.75" customFormat="1" customHeight="1" s="509">
      <c r="B97" s="536" t="n"/>
      <c r="C97" s="555" t="n"/>
      <c r="D97" s="553" t="n"/>
      <c r="E97" s="554" t="n"/>
      <c r="F97" s="554" t="n"/>
      <c r="O97" s="393" t="n"/>
      <c r="T97" s="534" t="n"/>
      <c r="U97" s="627" t="n"/>
      <c r="W97" s="624" t="n"/>
      <c r="AM97" s="521" t="n"/>
      <c r="AN97" s="669" t="inlineStr">
        <is>
          <t>22MH</t>
        </is>
      </c>
    </row>
    <row r="98" ht="21.75" customFormat="1" customHeight="1" s="509">
      <c r="B98" s="536" t="n"/>
      <c r="C98" s="555" t="n"/>
      <c r="D98" s="553" t="n"/>
      <c r="E98" s="554" t="n"/>
      <c r="O98" s="622" t="n"/>
      <c r="P98" s="621" t="n"/>
      <c r="T98" s="534" t="n"/>
      <c r="U98" s="627" t="n"/>
      <c r="V98" s="568" t="n"/>
      <c r="AM98" s="521" t="n"/>
      <c r="AN98" s="669" t="inlineStr">
        <is>
          <t>22MHO</t>
        </is>
      </c>
    </row>
    <row r="99" ht="21.75" customFormat="1" customHeight="1" s="509">
      <c r="B99" s="536" t="n"/>
      <c r="D99" s="206" t="n"/>
      <c r="V99" s="568" t="n"/>
      <c r="AM99" s="521" t="n"/>
      <c r="AN99" s="669" t="inlineStr">
        <is>
          <t>22MHOS</t>
        </is>
      </c>
    </row>
    <row r="100" ht="21.75" customFormat="1" customHeight="1" s="509">
      <c r="C100" s="509" t="inlineStr">
        <is>
          <t>例】</t>
        </is>
      </c>
      <c r="AM100" s="521" t="n"/>
      <c r="AN100" s="669" t="inlineStr">
        <is>
          <t>22MHL</t>
        </is>
      </c>
    </row>
    <row r="101" ht="21.75" customFormat="1" customHeight="1" s="509">
      <c r="C101" s="527" t="inlineStr">
        <is>
          <t>2F  32</t>
        </is>
      </c>
      <c r="D101" s="611" t="inlineStr">
        <is>
          <t>45MKB-135</t>
        </is>
      </c>
      <c r="E101" s="612" t="inlineStr">
        <is>
          <t>上</t>
        </is>
      </c>
      <c r="F101" s="613" t="n"/>
      <c r="G101" s="614" t="n"/>
      <c r="H101" s="615" t="n"/>
      <c r="I101" s="614" t="n"/>
      <c r="J101" s="614" t="n"/>
      <c r="K101" s="615" t="n"/>
      <c r="L101" s="623" t="n"/>
      <c r="O101" s="624" t="n"/>
      <c r="P101" s="624" t="n"/>
      <c r="Q101" s="624" t="n"/>
      <c r="R101" s="624" t="n"/>
      <c r="S101" s="624" t="n"/>
      <c r="T101" s="624" t="n"/>
      <c r="AM101" s="521" t="n"/>
      <c r="AN101" s="669" t="inlineStr">
        <is>
          <t>22MHOL</t>
        </is>
      </c>
    </row>
    <row r="102" ht="21.75" customFormat="1" customHeight="1" s="509">
      <c r="C102" s="616" t="n"/>
      <c r="D102" s="617" t="n"/>
      <c r="E102" s="618" t="inlineStr">
        <is>
          <t>下</t>
        </is>
      </c>
      <c r="F102" s="613" t="n"/>
      <c r="G102" s="614" t="n"/>
      <c r="H102" s="615" t="n"/>
      <c r="I102" s="614" t="n"/>
      <c r="J102" s="614" t="n"/>
      <c r="K102" s="615" t="n"/>
      <c r="L102" s="623" t="n"/>
      <c r="O102" s="624" t="n"/>
      <c r="P102" s="624" t="n"/>
      <c r="Q102" s="624" t="n"/>
      <c r="R102" s="624" t="n"/>
      <c r="S102" s="624" t="n"/>
      <c r="T102" s="624" t="n"/>
      <c r="AM102" s="521" t="n"/>
      <c r="AN102" s="669" t="inlineStr">
        <is>
          <t>22MHR</t>
        </is>
      </c>
    </row>
    <row r="103" ht="21" customFormat="1" customHeight="1" s="509">
      <c r="C103" s="534" t="inlineStr">
        <is>
          <t>上下有り</t>
        </is>
      </c>
      <c r="E103" s="393" t="n"/>
      <c r="F103" s="393" t="n"/>
      <c r="AM103" s="521" t="n"/>
      <c r="AN103" s="669" t="inlineStr">
        <is>
          <t>22MHOR</t>
        </is>
      </c>
    </row>
    <row r="104" ht="21" customFormat="1" customHeight="1" s="509">
      <c r="C104" s="534" t="inlineStr">
        <is>
          <t>K-○○○</t>
        </is>
      </c>
      <c r="E104" s="393" t="n"/>
      <c r="F104" s="393" t="n"/>
      <c r="AM104" s="521" t="n"/>
      <c r="AN104" s="669" t="inlineStr">
        <is>
          <t>22MHL+12</t>
        </is>
      </c>
    </row>
    <row r="105" ht="21" customFormat="1" customHeight="1" s="509">
      <c r="C105" s="534" t="inlineStr">
        <is>
          <t>KA-○○○</t>
        </is>
      </c>
      <c r="E105" s="393" t="n"/>
      <c r="F105" s="393" t="n"/>
      <c r="O105" s="624" t="n"/>
      <c r="P105" s="624" t="n"/>
      <c r="Q105" s="624" t="n"/>
      <c r="R105" s="624" t="n"/>
      <c r="S105" s="624" t="n"/>
      <c r="T105" s="624" t="n"/>
      <c r="AL105" s="521" t="n"/>
      <c r="AM105" s="521" t="n"/>
      <c r="AN105" s="669" t="inlineStr">
        <is>
          <t>22MHR+12</t>
        </is>
      </c>
    </row>
    <row r="106" ht="21" customFormat="1" customHeight="1" s="509">
      <c r="C106" s="534" t="inlineStr">
        <is>
          <t>KB-○○○</t>
        </is>
      </c>
      <c r="E106" s="393" t="n"/>
      <c r="F106" s="393" t="n"/>
      <c r="O106" s="624" t="n"/>
      <c r="P106" s="624" t="n"/>
      <c r="Q106" s="624" t="n"/>
      <c r="R106" s="624" t="n"/>
      <c r="S106" s="624" t="n"/>
      <c r="T106" s="624" t="n"/>
      <c r="AM106" s="521" t="n"/>
      <c r="AN106" s="669" t="inlineStr">
        <is>
          <t>22MHX</t>
        </is>
      </c>
    </row>
    <row r="107" ht="21" customFormat="1" customHeight="1" s="509">
      <c r="C107" s="534" t="inlineStr">
        <is>
          <t xml:space="preserve">M                           </t>
        </is>
      </c>
      <c r="E107" s="393" t="n"/>
      <c r="F107" s="393" t="n"/>
      <c r="AL107" s="521" t="n"/>
      <c r="AM107" s="521" t="n"/>
      <c r="AN107" s="669" t="inlineStr">
        <is>
          <t>22MHZ</t>
        </is>
      </c>
    </row>
    <row r="108" ht="21" customFormat="1" customHeight="1" s="509">
      <c r="C108" s="534" t="inlineStr">
        <is>
          <t>4Z-90   ※5Z-90は上下なし</t>
        </is>
      </c>
      <c r="D108" s="534" t="n"/>
      <c r="F108" s="393" t="n"/>
      <c r="AM108" s="521" t="n"/>
      <c r="AN108" s="669" t="inlineStr">
        <is>
          <t>22MNT</t>
        </is>
      </c>
    </row>
    <row r="109" ht="18.75" customFormat="1" customHeight="1" s="509">
      <c r="D109" s="393" t="n"/>
      <c r="E109" s="393" t="n"/>
      <c r="F109" s="393" t="n"/>
      <c r="AL109" s="521" t="n"/>
      <c r="AM109" s="521" t="n"/>
      <c r="AN109" s="669" t="inlineStr">
        <is>
          <t>22MNTW</t>
        </is>
      </c>
    </row>
    <row r="110" ht="21" customFormat="1" customHeight="1" s="509">
      <c r="C110" s="534" t="inlineStr">
        <is>
          <t>上記品番は頭の45Mや135M・90Mがついても一緒です。</t>
        </is>
      </c>
      <c r="E110" s="393" t="n"/>
      <c r="F110" s="393" t="n"/>
      <c r="O110" s="624" t="n"/>
      <c r="P110" s="624" t="n"/>
      <c r="Q110" s="624" t="n"/>
      <c r="R110" s="624" t="n"/>
      <c r="S110" s="624" t="n"/>
      <c r="T110" s="624" t="n"/>
      <c r="AM110" s="521" t="n"/>
      <c r="AN110" s="669" t="inlineStr">
        <is>
          <t>22MNTH</t>
        </is>
      </c>
    </row>
    <row r="111" ht="18.75" customFormat="1" customHeight="1" s="509">
      <c r="D111" s="535" t="n"/>
      <c r="O111" s="624" t="n"/>
      <c r="P111" s="624" t="n"/>
      <c r="Q111" s="624" t="n"/>
      <c r="R111" s="624" t="n"/>
      <c r="S111" s="624" t="n"/>
      <c r="T111" s="624" t="n"/>
      <c r="AL111" s="521" t="n"/>
      <c r="AM111" s="521" t="n"/>
      <c r="AN111" s="669" t="inlineStr">
        <is>
          <t>22MNTWH</t>
        </is>
      </c>
    </row>
    <row r="112" ht="18.75" customFormat="1" customHeight="1" s="509">
      <c r="D112" s="535" t="n"/>
      <c r="AM112" s="521" t="n"/>
      <c r="AN112" s="669" t="inlineStr">
        <is>
          <t>22MNTQ3</t>
        </is>
      </c>
    </row>
    <row r="113" ht="18.75" customFormat="1" customHeight="1" s="509">
      <c r="D113" s="535" t="n"/>
      <c r="AL113" s="521" t="n"/>
      <c r="AM113" s="521" t="n"/>
      <c r="AN113" s="669" t="inlineStr">
        <is>
          <t>22MNTWQ3</t>
        </is>
      </c>
    </row>
    <row r="114" ht="18.75" customFormat="1" customHeight="1" s="509">
      <c r="C114" s="509" t="inlineStr">
        <is>
          <t>90M4Z-90(A)は上下なし</t>
        </is>
      </c>
      <c r="D114" s="535" t="n"/>
      <c r="AM114" s="521" t="n"/>
      <c r="AN114" s="669" t="inlineStr">
        <is>
          <t>22MNTQ600</t>
        </is>
      </c>
    </row>
    <row r="115" ht="18.75" customFormat="1" customHeight="1" s="509">
      <c r="D115" s="535" t="n"/>
      <c r="AL115" s="521" t="n"/>
      <c r="AM115" s="521" t="n"/>
      <c r="AN115" s="669" t="inlineStr">
        <is>
          <t>22MNTWQ600</t>
        </is>
      </c>
    </row>
    <row r="116" ht="18.75" customFormat="1" customHeight="1" s="509">
      <c r="D116" s="535" t="n"/>
      <c r="AM116" s="521" t="n"/>
      <c r="AN116" s="669" t="inlineStr">
        <is>
          <t>22MNTS</t>
        </is>
      </c>
    </row>
    <row r="117" ht="18.75" customFormat="1" customHeight="1" s="509">
      <c r="D117" s="535" t="n"/>
      <c r="AM117" s="521" t="n"/>
      <c r="AN117" s="669" t="inlineStr">
        <is>
          <t>22MNTWS</t>
        </is>
      </c>
    </row>
    <row r="118" ht="18.75" customFormat="1" customHeight="1" s="509">
      <c r="D118" s="535" t="n"/>
      <c r="AM118" s="521" t="n"/>
      <c r="AN118" s="669" t="inlineStr">
        <is>
          <t>22MQ3O</t>
        </is>
      </c>
    </row>
    <row r="119" ht="18.75" customFormat="1" customHeight="1" s="509">
      <c r="D119" s="535" t="n"/>
      <c r="AM119" s="521" t="n"/>
      <c r="AN119" s="669" t="inlineStr">
        <is>
          <t>22MQ3OL</t>
        </is>
      </c>
    </row>
    <row r="120" ht="18.75" customFormat="1" customHeight="1" s="509">
      <c r="D120" s="535" t="n"/>
      <c r="AM120" s="521" t="n"/>
      <c r="AN120" s="669" t="inlineStr">
        <is>
          <t>22MQ3OR</t>
        </is>
      </c>
    </row>
    <row r="121" ht="18.75" customFormat="1" customHeight="1" s="509">
      <c r="D121" s="535" t="n"/>
      <c r="AM121" s="521" t="n"/>
      <c r="AN121" s="669" t="inlineStr">
        <is>
          <t>22MQ3OS</t>
        </is>
      </c>
    </row>
    <row r="122" ht="18.75" customFormat="1" customHeight="1" s="509">
      <c r="D122" s="535" t="n"/>
      <c r="AM122" s="521" t="n"/>
      <c r="AN122" s="669" t="inlineStr">
        <is>
          <t>22MQ3R+12</t>
        </is>
      </c>
    </row>
    <row r="123" ht="18.75" customFormat="1" customHeight="1" s="509">
      <c r="D123" s="535" t="n"/>
      <c r="AM123" s="521" t="n"/>
      <c r="AN123" s="669" t="inlineStr">
        <is>
          <t>22MQ3Z</t>
        </is>
      </c>
    </row>
    <row r="124" ht="18.75" customFormat="1" customHeight="1" s="509">
      <c r="D124" s="535" t="n"/>
      <c r="AM124" s="521" t="n"/>
      <c r="AN124" s="669" t="inlineStr">
        <is>
          <t>22MQ215</t>
        </is>
      </c>
    </row>
    <row r="125" ht="18.75" customFormat="1" customHeight="1" s="509">
      <c r="D125" s="535" t="n"/>
      <c r="AM125" s="521" t="n"/>
      <c r="AN125" s="669" t="inlineStr">
        <is>
          <t>22MQ215L</t>
        </is>
      </c>
    </row>
    <row r="126" ht="18.75" customFormat="1" customHeight="1" s="509">
      <c r="D126" s="535" t="n"/>
      <c r="AM126" s="521" t="n"/>
      <c r="AN126" s="669" t="inlineStr">
        <is>
          <t>22MQ215R</t>
        </is>
      </c>
    </row>
    <row r="127" ht="18.75" customFormat="1" customHeight="1" s="509">
      <c r="D127" s="535" t="n"/>
      <c r="AM127" s="521" t="n"/>
      <c r="AN127" s="669" t="inlineStr">
        <is>
          <t>22MQ305</t>
        </is>
      </c>
    </row>
    <row r="128" ht="18.75" customFormat="1" customHeight="1" s="509">
      <c r="D128" s="535" t="n"/>
      <c r="AM128" s="521" t="n"/>
      <c r="AN128" s="671" t="inlineStr">
        <is>
          <t>22MQ305L</t>
        </is>
      </c>
    </row>
    <row r="129" ht="18.75" customFormat="1" customHeight="1" s="509">
      <c r="D129" s="535" t="n"/>
      <c r="AM129" s="521" t="n"/>
      <c r="AN129" s="671" t="inlineStr">
        <is>
          <t>22MQ305R</t>
        </is>
      </c>
    </row>
    <row r="130" ht="18.75" customFormat="1" customHeight="1" s="509">
      <c r="D130" s="535" t="n"/>
      <c r="AM130" s="521" t="n"/>
      <c r="AN130" s="672" t="inlineStr">
        <is>
          <t>22MQ310</t>
        </is>
      </c>
    </row>
    <row r="131" ht="18.75" customFormat="1" customHeight="1" s="509">
      <c r="D131" s="535" t="n"/>
      <c r="AM131" s="521" t="n"/>
      <c r="AN131" s="671" t="inlineStr">
        <is>
          <t>22MQ310L</t>
        </is>
      </c>
    </row>
    <row r="132" ht="18.75" customFormat="1" customHeight="1" s="509">
      <c r="D132" s="535" t="n"/>
      <c r="AM132" s="521" t="n"/>
      <c r="AN132" s="673" t="inlineStr">
        <is>
          <t>22MQ310R</t>
        </is>
      </c>
    </row>
    <row r="133" ht="18.75" customFormat="1" customHeight="1" s="509">
      <c r="D133" s="535" t="n"/>
      <c r="AM133" s="521" t="n"/>
      <c r="AN133" s="673" t="inlineStr">
        <is>
          <t>22MQ600</t>
        </is>
      </c>
    </row>
    <row r="134" ht="18.75" customFormat="1" customHeight="1" s="509">
      <c r="D134" s="535" t="n"/>
      <c r="AM134" s="521" t="n"/>
      <c r="AN134" s="673" t="inlineStr">
        <is>
          <t>22MQ600L</t>
        </is>
      </c>
    </row>
    <row r="135" ht="18.75" customFormat="1" customHeight="1" s="509">
      <c r="D135" s="535" t="n"/>
      <c r="AM135" s="521" t="n"/>
      <c r="AN135" s="673" t="inlineStr">
        <is>
          <t>22MQ600R</t>
        </is>
      </c>
    </row>
    <row r="136" ht="18.75" customFormat="1" customHeight="1" s="509">
      <c r="D136" s="535" t="n"/>
      <c r="AM136" s="521" t="n"/>
      <c r="AN136" s="669" t="inlineStr">
        <is>
          <t>22MQ</t>
        </is>
      </c>
    </row>
    <row r="137" ht="18.75" customFormat="1" customHeight="1" s="509">
      <c r="D137" s="535" t="n"/>
      <c r="AM137" s="521" t="n"/>
      <c r="AN137" s="673" t="inlineStr">
        <is>
          <t>22MQO</t>
        </is>
      </c>
    </row>
    <row r="138" ht="18.75" customFormat="1" customHeight="1" s="509">
      <c r="D138" s="535" t="n"/>
      <c r="AM138" s="521" t="n"/>
      <c r="AN138" s="673" t="inlineStr">
        <is>
          <t>22MQL</t>
        </is>
      </c>
    </row>
    <row r="139" ht="18.75" customFormat="1" customHeight="1" s="509">
      <c r="D139" s="535" t="n"/>
      <c r="AM139" s="521" t="n"/>
      <c r="AN139" s="673" t="inlineStr">
        <is>
          <t>22MQOL</t>
        </is>
      </c>
    </row>
    <row r="140" ht="18.75" customFormat="1" customHeight="1" s="509">
      <c r="D140" s="535" t="n"/>
      <c r="AM140" s="521" t="n"/>
      <c r="AN140" s="673" t="inlineStr">
        <is>
          <t>22MQR</t>
        </is>
      </c>
    </row>
    <row r="141" ht="18.75" customFormat="1" customHeight="1" s="509">
      <c r="D141" s="535" t="n"/>
      <c r="AM141" s="521" t="n"/>
      <c r="AN141" s="673" t="inlineStr">
        <is>
          <t>22MQOR</t>
        </is>
      </c>
    </row>
    <row r="142" ht="18.75" customFormat="1" customHeight="1" s="509">
      <c r="D142" s="535" t="n"/>
      <c r="AM142" s="521" t="n"/>
      <c r="AN142" s="673" t="inlineStr">
        <is>
          <t>22MQ3</t>
        </is>
      </c>
    </row>
    <row r="143" ht="18.75" customFormat="1" customHeight="1" s="509">
      <c r="D143" s="535" t="n"/>
      <c r="AM143" s="521" t="n"/>
      <c r="AN143" s="673" t="inlineStr">
        <is>
          <t>22MQ3L</t>
        </is>
      </c>
    </row>
    <row r="144" ht="18.75" customFormat="1" customHeight="1" s="509">
      <c r="D144" s="535" t="n"/>
      <c r="AM144" s="521" t="n"/>
      <c r="AN144" s="673" t="inlineStr">
        <is>
          <t>22MQ3R</t>
        </is>
      </c>
    </row>
    <row r="145" ht="18.75" customFormat="1" customHeight="1" s="509">
      <c r="D145" s="535" t="n"/>
      <c r="AM145" s="521" t="n"/>
      <c r="AN145" s="673" t="inlineStr">
        <is>
          <t>22MQ3X</t>
        </is>
      </c>
    </row>
    <row r="146" ht="18.75" customFormat="1" customHeight="1" s="509">
      <c r="D146" s="535" t="n"/>
      <c r="AM146" s="521" t="n"/>
      <c r="AN146" s="673" t="inlineStr">
        <is>
          <t>22MQ3L+12</t>
        </is>
      </c>
    </row>
    <row r="147" ht="18.75" customFormat="1" customHeight="1" s="509">
      <c r="D147" s="535" t="n"/>
      <c r="AM147" s="521" t="n"/>
      <c r="AN147" s="673" t="inlineStr">
        <is>
          <t>22MQO300S</t>
        </is>
      </c>
    </row>
    <row r="148" ht="18.75" customFormat="1" customHeight="1" s="509">
      <c r="D148" s="535" t="n"/>
      <c r="AM148" s="521" t="n"/>
      <c r="AN148" s="673" t="inlineStr">
        <is>
          <t>45MAW</t>
        </is>
      </c>
    </row>
    <row r="149" ht="18.75" customFormat="1" customHeight="1" s="509">
      <c r="D149" s="535" t="n"/>
      <c r="AM149" s="521" t="n"/>
      <c r="AN149" s="674" t="inlineStr">
        <is>
          <t>45MA</t>
        </is>
      </c>
    </row>
    <row r="150" ht="18.75" customFormat="1" customHeight="1" s="509">
      <c r="D150" s="535" t="n"/>
      <c r="AM150" s="521" t="n"/>
      <c r="AN150" s="674" t="inlineStr">
        <is>
          <t>45MA670</t>
        </is>
      </c>
    </row>
    <row r="151" ht="18.75" customFormat="1" customHeight="1" s="509">
      <c r="D151" s="535" t="n"/>
      <c r="AM151" s="521" t="n"/>
      <c r="AN151" s="674" t="inlineStr">
        <is>
          <t>45MA670L</t>
        </is>
      </c>
    </row>
    <row r="152" ht="18.75" customFormat="1" customHeight="1" s="509">
      <c r="D152" s="535" t="n"/>
      <c r="AM152" s="521" t="n"/>
      <c r="AN152" s="674" t="inlineStr">
        <is>
          <t>45MA670R</t>
        </is>
      </c>
    </row>
    <row r="153" ht="18.75" customFormat="1" customHeight="1" s="509">
      <c r="D153" s="535" t="n"/>
      <c r="AM153" s="521" t="n"/>
      <c r="AN153" s="674" t="inlineStr">
        <is>
          <t>45MAL</t>
        </is>
      </c>
    </row>
    <row r="154" ht="18.75" customFormat="1" customHeight="1" s="509">
      <c r="D154" s="535" t="n"/>
      <c r="AM154" s="521" t="n"/>
      <c r="AN154" s="674" t="inlineStr">
        <is>
          <t>45MAL+12</t>
        </is>
      </c>
    </row>
    <row r="155" ht="18.75" customFormat="1" customHeight="1" s="509">
      <c r="D155" s="535" t="n"/>
      <c r="AM155" s="521" t="n"/>
      <c r="AN155" s="674" t="inlineStr">
        <is>
          <t>45MAO</t>
        </is>
      </c>
    </row>
    <row r="156" ht="18.75" customFormat="1" customHeight="1" s="509">
      <c r="D156" s="535" t="n"/>
      <c r="AM156" s="521" t="n"/>
      <c r="AN156" s="674" t="inlineStr">
        <is>
          <t>45MAOL</t>
        </is>
      </c>
    </row>
    <row r="157" ht="18.75" customFormat="1" customHeight="1" s="509">
      <c r="D157" s="535" t="n"/>
      <c r="AM157" s="521" t="n"/>
      <c r="AN157" s="674" t="inlineStr">
        <is>
          <t>45MAOR</t>
        </is>
      </c>
    </row>
    <row r="158" ht="18.75" customFormat="1" customHeight="1" s="509">
      <c r="D158" s="535" t="n"/>
      <c r="AM158" s="521" t="n"/>
      <c r="AN158" s="674" t="inlineStr">
        <is>
          <t>45MAOS</t>
        </is>
      </c>
    </row>
    <row r="159" ht="18.75" customFormat="1" customHeight="1" s="509">
      <c r="D159" s="535" t="n"/>
      <c r="AM159" s="521" t="n"/>
      <c r="AN159" s="674" t="inlineStr">
        <is>
          <t>45MAR</t>
        </is>
      </c>
      <c r="AO159" s="664" t="n"/>
    </row>
    <row r="160" ht="18.75" customFormat="1" customHeight="1" s="509">
      <c r="D160" s="535" t="n"/>
      <c r="AM160" s="521" t="n"/>
      <c r="AN160" s="674" t="inlineStr">
        <is>
          <t>45MAR+12</t>
        </is>
      </c>
      <c r="AO160" s="664" t="n"/>
    </row>
    <row r="161" ht="18.75" customFormat="1" customHeight="1" s="509">
      <c r="D161" s="535" t="n"/>
      <c r="AM161" s="521" t="n"/>
      <c r="AN161" s="674" t="inlineStr">
        <is>
          <t>45MAX</t>
        </is>
      </c>
      <c r="AO161" s="664" t="n"/>
    </row>
    <row r="162" ht="18.75" customFormat="1" customHeight="1" s="509">
      <c r="D162" s="535" t="n"/>
      <c r="AM162" s="521" t="n"/>
      <c r="AN162" s="674" t="inlineStr">
        <is>
          <t>45MAX144</t>
        </is>
      </c>
      <c r="AO162" s="664" t="n"/>
    </row>
    <row r="163" ht="18.75" customFormat="1" customHeight="1" s="509">
      <c r="D163" s="535" t="n"/>
      <c r="AM163" s="521" t="n"/>
      <c r="AN163" s="674" t="inlineStr">
        <is>
          <t>45MAZ</t>
        </is>
      </c>
      <c r="AO163" s="664" t="n"/>
    </row>
    <row r="164" ht="18.75" customFormat="1" customHeight="1" s="509">
      <c r="D164" s="535" t="n"/>
      <c r="AM164" s="521" t="n"/>
      <c r="AN164" s="674" t="inlineStr">
        <is>
          <t>45MCH</t>
        </is>
      </c>
      <c r="AO164" s="664" t="n"/>
    </row>
    <row r="165" ht="18.75" customFormat="1" customHeight="1" s="509">
      <c r="D165" s="535" t="n"/>
      <c r="AM165" s="521" t="n"/>
      <c r="AN165" s="674" t="inlineStr">
        <is>
          <t>45MA144</t>
        </is>
      </c>
      <c r="AO165" s="664" t="n"/>
    </row>
    <row r="166" ht="18.75" customFormat="1" customHeight="1" s="509">
      <c r="D166" s="535" t="n"/>
      <c r="AM166" s="521" t="n"/>
      <c r="AN166" s="674" t="inlineStr">
        <is>
          <t>45MA144L</t>
        </is>
      </c>
      <c r="AO166" s="664" t="n"/>
    </row>
    <row r="167" ht="18.75" customFormat="1" customHeight="1" s="509">
      <c r="D167" s="535" t="n"/>
      <c r="AM167" s="521" t="n"/>
      <c r="AN167" s="674" t="inlineStr">
        <is>
          <t>45MA144R</t>
        </is>
      </c>
      <c r="AO167" s="664" t="n"/>
    </row>
    <row r="168" ht="18.75" customFormat="1" customHeight="1" s="509">
      <c r="D168" s="535" t="n"/>
      <c r="AM168" s="521" t="n"/>
      <c r="AN168" s="674" t="inlineStr">
        <is>
          <t>45MH</t>
        </is>
      </c>
      <c r="AO168" s="664" t="n"/>
    </row>
    <row r="169" ht="18.75" customFormat="1" customHeight="1" s="509">
      <c r="D169" s="535" t="n"/>
      <c r="AM169" s="521" t="n"/>
      <c r="AN169" s="674" t="inlineStr">
        <is>
          <t>45MHO</t>
        </is>
      </c>
      <c r="AO169" s="664" t="n"/>
    </row>
    <row r="170" ht="18.75" customFormat="1" customHeight="1" s="509">
      <c r="D170" s="535" t="n"/>
      <c r="AM170" s="521" t="n"/>
      <c r="AN170" s="674" t="inlineStr">
        <is>
          <t>45MHOS</t>
        </is>
      </c>
      <c r="AO170" s="664" t="n"/>
    </row>
    <row r="171" ht="18.75" customFormat="1" customHeight="1" s="509">
      <c r="D171" s="535" t="n"/>
      <c r="AC171" s="629" t="n"/>
      <c r="AD171" s="629" t="n"/>
      <c r="AE171" s="629" t="n"/>
      <c r="AF171" s="629" t="n"/>
      <c r="AG171" s="629" t="n"/>
      <c r="AH171" s="629" t="n"/>
      <c r="AI171" s="629" t="n"/>
      <c r="AJ171" s="629" t="n"/>
      <c r="AK171" s="629" t="n"/>
      <c r="AM171" s="521" t="n"/>
      <c r="AN171" s="674" t="inlineStr">
        <is>
          <t>45MHL</t>
        </is>
      </c>
      <c r="AO171" s="664" t="n"/>
    </row>
    <row r="172" ht="18.75" customFormat="1" customHeight="1" s="509">
      <c r="D172" s="535" t="n"/>
      <c r="AC172" s="629" t="n"/>
      <c r="AM172" s="521" t="n"/>
      <c r="AN172" s="674" t="inlineStr">
        <is>
          <t>45MHOL</t>
        </is>
      </c>
      <c r="AO172" s="664" t="n"/>
    </row>
    <row r="173" ht="18.75" customFormat="1" customHeight="1" s="509">
      <c r="D173" s="535" t="n"/>
      <c r="AC173" s="629" t="n"/>
      <c r="AM173" s="521" t="n"/>
      <c r="AN173" s="674" t="inlineStr">
        <is>
          <t>45MHR</t>
        </is>
      </c>
      <c r="AO173" s="664" t="n"/>
    </row>
    <row r="174" ht="18.75" customFormat="1" customHeight="1" s="509">
      <c r="D174" s="535" t="n"/>
      <c r="AC174" s="629" t="n"/>
      <c r="AM174" s="521" t="n"/>
      <c r="AN174" s="674" t="inlineStr">
        <is>
          <t>45MHOR</t>
        </is>
      </c>
      <c r="AO174" s="664" t="n"/>
    </row>
    <row r="175" ht="18.75" customFormat="1" customHeight="1" s="509">
      <c r="D175" s="535" t="n"/>
      <c r="AC175" s="629" t="n"/>
      <c r="AM175" s="521" t="n"/>
      <c r="AN175" s="674" t="inlineStr">
        <is>
          <t>45MHL+12</t>
        </is>
      </c>
      <c r="AO175" s="664" t="n"/>
    </row>
    <row r="176" ht="18.75" customFormat="1" customHeight="1" s="509">
      <c r="D176" s="535" t="n"/>
      <c r="AC176" s="629" t="n"/>
      <c r="AD176" s="629" t="n"/>
      <c r="AE176" s="629" t="n"/>
      <c r="AF176" s="629" t="n"/>
      <c r="AG176" s="629" t="n"/>
      <c r="AH176" s="629" t="n"/>
      <c r="AI176" s="629" t="n"/>
      <c r="AJ176" s="629" t="n"/>
      <c r="AK176" s="629" t="n"/>
      <c r="AM176" s="521" t="n"/>
      <c r="AN176" s="674" t="inlineStr">
        <is>
          <t>45MHR+12</t>
        </is>
      </c>
      <c r="AO176" s="664" t="n"/>
    </row>
    <row r="177" ht="18.75" customFormat="1" customHeight="1" s="509">
      <c r="D177" s="535" t="n"/>
      <c r="AM177" s="521" t="n"/>
      <c r="AN177" s="674" t="inlineStr">
        <is>
          <t>45MHX</t>
        </is>
      </c>
      <c r="AO177" s="664" t="n"/>
    </row>
    <row r="178" ht="18.75" customFormat="1" customHeight="1" s="509">
      <c r="D178" s="535" t="n"/>
      <c r="AM178" s="521" t="n"/>
      <c r="AN178" s="674" t="inlineStr">
        <is>
          <t>45MHZ</t>
        </is>
      </c>
      <c r="AO178" s="664" t="n"/>
    </row>
    <row r="179" ht="18.75" customFormat="1" customHeight="1" s="509">
      <c r="D179" s="535" t="n"/>
      <c r="AM179" s="521" t="n"/>
      <c r="AN179" s="674" t="inlineStr">
        <is>
          <t>45MNT</t>
        </is>
      </c>
      <c r="AO179" s="664" t="n"/>
    </row>
    <row r="180" ht="18.75" customFormat="1" customHeight="1" s="509">
      <c r="D180" s="535" t="n"/>
      <c r="AM180" s="521" t="n"/>
      <c r="AN180" s="674" t="inlineStr">
        <is>
          <t>45MNTW</t>
        </is>
      </c>
      <c r="AO180" s="664" t="n"/>
    </row>
    <row r="181" ht="18.75" customFormat="1" customHeight="1" s="509">
      <c r="D181" s="535" t="n"/>
      <c r="AM181" s="521" t="n"/>
      <c r="AN181" s="674" t="inlineStr">
        <is>
          <t>45MNTH</t>
        </is>
      </c>
      <c r="AO181" s="664" t="n"/>
    </row>
    <row r="182" ht="18.75" customFormat="1" customHeight="1" s="509">
      <c r="D182" s="535" t="n"/>
      <c r="AM182" s="521" t="n"/>
      <c r="AN182" s="674" t="inlineStr">
        <is>
          <t>45MNTWH</t>
        </is>
      </c>
      <c r="AO182" s="664" t="n"/>
    </row>
    <row r="183" ht="18.75" customFormat="1" customHeight="1" s="509">
      <c r="D183" s="535" t="n"/>
      <c r="AM183" s="521" t="n"/>
      <c r="AN183" s="674" t="inlineStr">
        <is>
          <t>45MNTQ3</t>
        </is>
      </c>
      <c r="AO183" s="664" t="n"/>
    </row>
    <row r="184" ht="18.75" customFormat="1" customHeight="1" s="509">
      <c r="D184" s="535" t="n"/>
      <c r="AM184" s="521" t="n"/>
      <c r="AN184" s="674" t="inlineStr">
        <is>
          <t>45MNTWQ3</t>
        </is>
      </c>
      <c r="AO184" s="664" t="n"/>
    </row>
    <row r="185" ht="18.75" customFormat="1" customHeight="1" s="509">
      <c r="D185" s="535" t="n"/>
      <c r="AL185" s="629" t="n"/>
      <c r="AM185" s="521" t="n"/>
      <c r="AN185" s="674" t="inlineStr">
        <is>
          <t>45MNTQ600</t>
        </is>
      </c>
      <c r="AO185" s="664" t="n"/>
    </row>
    <row r="186" ht="18.75" customFormat="1" customHeight="1" s="509">
      <c r="D186" s="535" t="n"/>
      <c r="AM186" s="521" t="n"/>
      <c r="AN186" s="674" t="inlineStr">
        <is>
          <t>45MNTWQ600</t>
        </is>
      </c>
      <c r="AO186" s="664" t="n"/>
    </row>
    <row r="187" ht="18.75" customFormat="1" customHeight="1" s="509">
      <c r="D187" s="535" t="n"/>
      <c r="AD187" s="629" t="n"/>
      <c r="AE187" s="629" t="n"/>
      <c r="AF187" s="629" t="n"/>
      <c r="AG187" s="629" t="n"/>
      <c r="AH187" s="629" t="n"/>
      <c r="AI187" s="629" t="n"/>
      <c r="AJ187" s="629" t="n"/>
      <c r="AK187" s="629" t="n"/>
      <c r="AM187" s="521" t="n"/>
      <c r="AN187" s="674" t="inlineStr">
        <is>
          <t>45MNTS</t>
        </is>
      </c>
      <c r="AO187" s="664" t="n"/>
    </row>
    <row r="188" ht="18.75" customFormat="1" customHeight="1" s="509">
      <c r="D188" s="535" t="n"/>
      <c r="AD188" s="629" t="n"/>
      <c r="AE188" s="629" t="n"/>
      <c r="AF188" s="629" t="n"/>
      <c r="AG188" s="629" t="n"/>
      <c r="AH188" s="629" t="n"/>
      <c r="AI188" s="629" t="n"/>
      <c r="AJ188" s="629" t="n"/>
      <c r="AK188" s="629" t="n"/>
      <c r="AM188" s="521" t="n"/>
      <c r="AN188" s="674" t="inlineStr">
        <is>
          <t>45MNTWS</t>
        </is>
      </c>
      <c r="AO188" s="664" t="n"/>
    </row>
    <row r="189" ht="18.75" customFormat="1" customHeight="1" s="509">
      <c r="D189" s="535" t="n"/>
      <c r="AD189" s="629" t="n"/>
      <c r="AE189" s="629" t="n"/>
      <c r="AF189" s="629" t="n"/>
      <c r="AG189" s="629" t="n"/>
      <c r="AH189" s="629" t="n"/>
      <c r="AI189" s="629" t="n"/>
      <c r="AJ189" s="629" t="n"/>
      <c r="AK189" s="629" t="n"/>
      <c r="AM189" s="521" t="n"/>
      <c r="AN189" s="674" t="inlineStr">
        <is>
          <t>45MQ3O</t>
        </is>
      </c>
      <c r="AO189" s="664" t="n"/>
    </row>
    <row r="190" ht="18.75" customFormat="1" customHeight="1" s="509">
      <c r="D190" s="535" t="n"/>
      <c r="AD190" s="629" t="n"/>
      <c r="AE190" s="629" t="n"/>
      <c r="AF190" s="629" t="n"/>
      <c r="AG190" s="629" t="n"/>
      <c r="AH190" s="629" t="n"/>
      <c r="AI190" s="629" t="n"/>
      <c r="AJ190" s="629" t="n"/>
      <c r="AK190" s="629" t="n"/>
      <c r="AL190" s="629" t="n"/>
      <c r="AM190" s="521" t="n"/>
      <c r="AN190" s="674" t="inlineStr">
        <is>
          <t>45MQ3OL</t>
        </is>
      </c>
      <c r="AO190" s="664" t="n"/>
    </row>
    <row r="191" ht="18.75" customFormat="1" customHeight="1" s="509">
      <c r="D191" s="535" t="n"/>
      <c r="AM191" s="521" t="n"/>
      <c r="AN191" s="674" t="inlineStr">
        <is>
          <t>45MQ3OR</t>
        </is>
      </c>
      <c r="AO191" s="664" t="n"/>
    </row>
    <row r="192" ht="18.75" customFormat="1" customHeight="1" s="509">
      <c r="D192" s="535" t="n"/>
      <c r="AM192" s="521" t="n"/>
      <c r="AN192" s="674" t="inlineStr">
        <is>
          <t>45MQ3OS</t>
        </is>
      </c>
      <c r="AO192" s="664" t="n"/>
    </row>
    <row r="193" ht="18.75" customFormat="1" customHeight="1" s="509">
      <c r="D193" s="535" t="n"/>
      <c r="AM193" s="521" t="n"/>
      <c r="AN193" s="674" t="inlineStr">
        <is>
          <t>45MQ3R+12</t>
        </is>
      </c>
      <c r="AO193" s="664" t="n"/>
    </row>
    <row r="194" ht="18.75" customFormat="1" customHeight="1" s="509">
      <c r="D194" s="535" t="n"/>
      <c r="AM194" s="521" t="n"/>
      <c r="AN194" s="674" t="inlineStr">
        <is>
          <t>45MQ3Z</t>
        </is>
      </c>
      <c r="AO194" s="664" t="n"/>
    </row>
    <row r="195" ht="18.75" customFormat="1" customHeight="1" s="509">
      <c r="D195" s="535" t="n"/>
      <c r="AM195" s="521" t="n"/>
      <c r="AN195" s="674" t="inlineStr">
        <is>
          <t>45MQ215</t>
        </is>
      </c>
      <c r="AO195" s="664" t="n"/>
    </row>
    <row r="196" ht="18.75" customFormat="1" customHeight="1" s="509">
      <c r="D196" s="535" t="n"/>
      <c r="AM196" s="521" t="n"/>
      <c r="AN196" s="674" t="inlineStr">
        <is>
          <t>45MQ215L</t>
        </is>
      </c>
      <c r="AO196" s="664" t="n"/>
    </row>
    <row r="197" ht="18.75" customFormat="1" customHeight="1" s="509">
      <c r="D197" s="535" t="n"/>
      <c r="AM197" s="521" t="n"/>
      <c r="AN197" s="674" t="inlineStr">
        <is>
          <t>45MQ215R</t>
        </is>
      </c>
      <c r="AO197" s="664" t="n"/>
    </row>
    <row r="198" ht="18.75" customFormat="1" customHeight="1" s="509">
      <c r="D198" s="535" t="n"/>
      <c r="AM198" s="521" t="n"/>
      <c r="AN198" s="674" t="inlineStr">
        <is>
          <t>45MQ305</t>
        </is>
      </c>
      <c r="AO198" s="664" t="n"/>
    </row>
    <row r="199" ht="18.75" customFormat="1" customHeight="1" s="509">
      <c r="D199" s="535" t="n"/>
      <c r="AH199" s="630" t="n"/>
      <c r="AM199" s="521" t="n"/>
      <c r="AN199" s="674" t="inlineStr">
        <is>
          <t>45MQ305L</t>
        </is>
      </c>
      <c r="AO199" s="664" t="n"/>
    </row>
    <row r="200" ht="18.75" customFormat="1" customHeight="1" s="509">
      <c r="D200" s="535" t="n"/>
      <c r="AH200" s="630" t="n"/>
      <c r="AM200" s="521" t="n"/>
      <c r="AN200" s="674" t="inlineStr">
        <is>
          <t>45MQ305R</t>
        </is>
      </c>
      <c r="AO200" s="664" t="n"/>
    </row>
    <row r="201" ht="18.75" customFormat="1" customHeight="1" s="509">
      <c r="D201" s="535" t="n"/>
      <c r="AH201" s="630" t="n"/>
      <c r="AL201" s="631" t="n"/>
      <c r="AM201" s="521" t="n"/>
      <c r="AN201" s="674" t="inlineStr">
        <is>
          <t>45MQ310</t>
        </is>
      </c>
      <c r="AO201" s="664" t="n"/>
    </row>
    <row r="202" ht="18.75" customFormat="1" customHeight="1" s="509">
      <c r="D202" s="535" t="n"/>
      <c r="AH202" s="630" t="n"/>
      <c r="AL202" s="631" t="n"/>
      <c r="AM202" s="521" t="n"/>
      <c r="AN202" s="674" t="inlineStr">
        <is>
          <t>45MQ310L</t>
        </is>
      </c>
      <c r="AO202" s="664" t="n"/>
    </row>
    <row r="203" ht="18.75" customFormat="1" customHeight="1" s="509">
      <c r="D203" s="206" t="n"/>
      <c r="AH203" s="630" t="n"/>
      <c r="AL203" s="631" t="n"/>
      <c r="AM203" s="521" t="n"/>
      <c r="AN203" s="674" t="inlineStr">
        <is>
          <t>45MQ310R</t>
        </is>
      </c>
      <c r="AO203" s="664" t="n"/>
    </row>
    <row r="204" ht="18.75" customFormat="1" customHeight="1" s="509">
      <c r="D204" s="206" t="n"/>
      <c r="AH204" s="630" t="n"/>
      <c r="AL204" s="631" t="n"/>
      <c r="AM204" s="521" t="n"/>
      <c r="AN204" s="674" t="inlineStr">
        <is>
          <t>45MQ600</t>
        </is>
      </c>
      <c r="AO204" s="664" t="n"/>
    </row>
    <row r="205" ht="18.75" customFormat="1" customHeight="1" s="509">
      <c r="D205" s="206" t="n"/>
      <c r="AH205" s="630" t="n"/>
      <c r="AM205" s="521" t="n"/>
      <c r="AN205" s="674" t="inlineStr">
        <is>
          <t>45MQ600L</t>
        </is>
      </c>
      <c r="AO205" s="664" t="n"/>
    </row>
    <row r="206" ht="18.75" customFormat="1" customHeight="1" s="509">
      <c r="D206" s="206" t="n"/>
      <c r="AH206" s="630" t="n"/>
      <c r="AM206" s="521" t="n"/>
      <c r="AN206" s="674" t="inlineStr">
        <is>
          <t>45MQ600R</t>
        </is>
      </c>
      <c r="AO206" s="664" t="n"/>
    </row>
    <row r="207" ht="18.75" customFormat="1" customHeight="1" s="509">
      <c r="D207" s="206" t="n"/>
      <c r="AH207" s="630" t="n"/>
      <c r="AM207" s="521" t="n"/>
      <c r="AN207" s="674" t="inlineStr">
        <is>
          <t>45MQ</t>
        </is>
      </c>
      <c r="AO207" s="664" t="n"/>
    </row>
    <row r="208" ht="18.75" customFormat="1" customHeight="1" s="509">
      <c r="D208" s="206" t="n"/>
      <c r="AH208" s="630" t="n"/>
      <c r="AM208" s="521" t="n"/>
      <c r="AN208" s="674" t="inlineStr">
        <is>
          <t>45MQO</t>
        </is>
      </c>
      <c r="AO208" s="664" t="n"/>
    </row>
    <row r="209" ht="18.75" customFormat="1" customHeight="1" s="509">
      <c r="D209" s="206" t="n"/>
      <c r="AH209" s="630" t="n"/>
      <c r="AM209" s="521" t="n"/>
      <c r="AN209" s="674" t="inlineStr">
        <is>
          <t>45MQL</t>
        </is>
      </c>
      <c r="AO209" s="664" t="n"/>
    </row>
    <row r="210" ht="18.75" customFormat="1" customHeight="1" s="509">
      <c r="D210" s="206" t="n"/>
      <c r="AH210" s="630" t="n"/>
      <c r="AM210" s="521" t="n"/>
      <c r="AN210" s="674" t="inlineStr">
        <is>
          <t>45MQOL</t>
        </is>
      </c>
      <c r="AO210" s="664" t="n"/>
    </row>
    <row r="211" ht="18.75" customFormat="1" customHeight="1" s="509">
      <c r="D211" s="206" t="n"/>
      <c r="AH211" s="630" t="n"/>
      <c r="AM211" s="521" t="n"/>
      <c r="AN211" s="674" t="inlineStr">
        <is>
          <t>45MQR</t>
        </is>
      </c>
      <c r="AO211" s="664" t="n"/>
    </row>
    <row r="212" ht="18.75" customFormat="1" customHeight="1" s="509">
      <c r="D212" s="206" t="n"/>
      <c r="AH212" s="630" t="n"/>
      <c r="AM212" s="521" t="n"/>
      <c r="AN212" s="674" t="inlineStr">
        <is>
          <t>45MQOR</t>
        </is>
      </c>
      <c r="AO212" s="664" t="n"/>
      <c r="AS212" s="629" t="n"/>
    </row>
    <row r="213" ht="18.75" customFormat="1" customHeight="1" s="509">
      <c r="D213" s="206" t="n"/>
      <c r="AH213" s="630" t="n"/>
      <c r="AM213" s="521" t="n"/>
      <c r="AN213" s="674" t="inlineStr">
        <is>
          <t>45MQ3</t>
        </is>
      </c>
      <c r="AO213" s="664" t="n"/>
      <c r="AS213" s="629" t="n"/>
    </row>
    <row r="214" ht="18.75" customFormat="1" customHeight="1" s="509">
      <c r="D214" s="206" t="n"/>
      <c r="AH214" s="630" t="n"/>
      <c r="AM214" s="521" t="n"/>
      <c r="AN214" s="674" t="inlineStr">
        <is>
          <t>45MQ3L</t>
        </is>
      </c>
      <c r="AO214" s="664" t="n"/>
      <c r="AS214" s="629" t="n"/>
    </row>
    <row r="215" ht="18.75" customFormat="1" customHeight="1" s="509">
      <c r="D215" s="206" t="n"/>
      <c r="AH215" s="630" t="n"/>
      <c r="AM215" s="521" t="n"/>
      <c r="AN215" s="675" t="inlineStr">
        <is>
          <t>45MQ3R</t>
        </is>
      </c>
      <c r="AO215" s="664" t="n"/>
      <c r="AS215" s="629" t="n"/>
    </row>
    <row r="216" ht="18.75" customFormat="1" customHeight="1" s="509">
      <c r="D216" s="206" t="n"/>
      <c r="AH216" s="630" t="n"/>
      <c r="AM216" s="521" t="n"/>
      <c r="AN216" s="673" t="inlineStr">
        <is>
          <t>45MQ3X</t>
        </is>
      </c>
      <c r="AO216" s="664" t="n"/>
      <c r="AQ216" s="629" t="n"/>
      <c r="AS216" s="629" t="n"/>
    </row>
    <row r="217" ht="18.75" customFormat="1" customHeight="1" s="509">
      <c r="D217" s="206" t="n"/>
      <c r="AH217" s="630" t="n"/>
      <c r="AM217" s="521" t="n"/>
      <c r="AN217" s="675" t="inlineStr">
        <is>
          <t>45MQ3L+12</t>
        </is>
      </c>
      <c r="AO217" s="664" t="n"/>
      <c r="AQ217" s="629" t="n"/>
    </row>
    <row r="218" ht="18.75" customFormat="1" customHeight="1" s="509">
      <c r="D218" s="206" t="n"/>
      <c r="AH218" s="630" t="n"/>
      <c r="AM218" s="521" t="n"/>
      <c r="AN218" s="673" t="inlineStr">
        <is>
          <t>45MQO300S</t>
        </is>
      </c>
      <c r="AO218" s="664" t="n"/>
      <c r="AQ218" s="629" t="n"/>
    </row>
    <row r="219" ht="18.75" customFormat="1" customHeight="1" s="509">
      <c r="D219" s="206" t="n"/>
      <c r="AH219" s="630" t="n"/>
      <c r="AM219" s="521" t="n"/>
      <c r="AN219" s="674" t="inlineStr">
        <is>
          <t>68MAW</t>
        </is>
      </c>
      <c r="AO219" s="664" t="n"/>
    </row>
    <row r="220" ht="18.75" customFormat="1" customHeight="1" s="509">
      <c r="D220" s="206" t="n"/>
      <c r="AM220" s="521" t="n"/>
      <c r="AN220" s="674" t="inlineStr">
        <is>
          <t>68MA</t>
        </is>
      </c>
      <c r="AO220" s="664" t="n"/>
      <c r="AQ220" s="629" t="n"/>
      <c r="AR220" s="629" t="n"/>
      <c r="AS220" s="629" t="n"/>
    </row>
    <row r="221" ht="18.75" customFormat="1" customHeight="1" s="509">
      <c r="D221" s="206" t="n"/>
      <c r="AM221" s="521" t="n"/>
      <c r="AN221" s="674" t="inlineStr">
        <is>
          <t>68MA670</t>
        </is>
      </c>
      <c r="AO221" s="664" t="n"/>
    </row>
    <row r="222" ht="18.75" customFormat="1" customHeight="1" s="509">
      <c r="D222" s="206" t="n"/>
      <c r="AM222" s="521" t="n"/>
      <c r="AN222" s="675" t="inlineStr">
        <is>
          <t>68MA670L</t>
        </is>
      </c>
      <c r="AO222" s="664" t="n"/>
    </row>
    <row r="223" ht="18.75" customFormat="1" customHeight="1" s="509">
      <c r="D223" s="206" t="n"/>
      <c r="AM223" s="521" t="n"/>
      <c r="AN223" s="672" t="inlineStr">
        <is>
          <t>68MA670R</t>
        </is>
      </c>
      <c r="AO223" s="664" t="n"/>
    </row>
    <row r="224" ht="18.75" customFormat="1" customHeight="1" s="509">
      <c r="D224" s="206" t="n"/>
      <c r="AM224" s="521" t="n"/>
      <c r="AN224" s="673" t="inlineStr">
        <is>
          <t>68MAL</t>
        </is>
      </c>
      <c r="AO224" s="664" t="n"/>
    </row>
    <row r="225" ht="18.75" customFormat="1" customHeight="1" s="509">
      <c r="D225" s="206" t="n"/>
      <c r="AM225" s="521" t="n"/>
      <c r="AN225" s="673" t="inlineStr">
        <is>
          <t>68MAL+12</t>
        </is>
      </c>
      <c r="AO225" s="664" t="n"/>
    </row>
    <row r="226" ht="18.75" customFormat="1" customHeight="1" s="509">
      <c r="D226" s="206" t="n"/>
      <c r="AM226" s="521" t="n"/>
      <c r="AN226" s="675" t="inlineStr">
        <is>
          <t>68MAO</t>
        </is>
      </c>
      <c r="AO226" s="664" t="n"/>
    </row>
    <row r="227" ht="18.75" customFormat="1" customHeight="1" s="509">
      <c r="D227" s="206" t="n"/>
      <c r="AM227" s="521" t="n"/>
      <c r="AN227" s="672" t="inlineStr">
        <is>
          <t>68MAOL</t>
        </is>
      </c>
      <c r="AO227" s="664" t="n"/>
    </row>
    <row r="228" ht="18.75" customFormat="1" customHeight="1" s="509">
      <c r="D228" s="206" t="n"/>
      <c r="AM228" s="521" t="n"/>
      <c r="AN228" s="673" t="inlineStr">
        <is>
          <t>68MAOR</t>
        </is>
      </c>
      <c r="AO228" s="664" t="n"/>
    </row>
    <row r="229" ht="18.75" customFormat="1" customHeight="1" s="509">
      <c r="D229" s="206" t="n"/>
      <c r="AM229" s="521" t="n"/>
      <c r="AN229" s="672" t="inlineStr">
        <is>
          <t>68MAOS</t>
        </is>
      </c>
      <c r="AO229" s="664" t="n"/>
    </row>
    <row r="230" ht="18.75" customFormat="1" customHeight="1" s="509">
      <c r="D230" s="206" t="n"/>
      <c r="AM230" s="521" t="n"/>
      <c r="AN230" s="673" t="inlineStr">
        <is>
          <t>68MAR</t>
        </is>
      </c>
      <c r="AO230" s="664" t="n"/>
    </row>
    <row r="231" ht="18.75" customFormat="1" customHeight="1" s="509">
      <c r="D231" s="206" t="n"/>
      <c r="AM231" s="521" t="n"/>
      <c r="AN231" s="674" t="inlineStr">
        <is>
          <t>68MAR+12</t>
        </is>
      </c>
      <c r="AO231" s="664" t="n"/>
    </row>
    <row r="232" ht="18.75" customFormat="1" customHeight="1" s="509">
      <c r="D232" s="206" t="n"/>
      <c r="AM232" s="521" t="n"/>
      <c r="AN232" s="674" t="inlineStr">
        <is>
          <t>68MAX</t>
        </is>
      </c>
      <c r="AO232" s="664" t="n"/>
    </row>
    <row r="233" ht="18.75" customFormat="1" customHeight="1" s="509">
      <c r="D233" s="206" t="n"/>
      <c r="AM233" s="521" t="n"/>
      <c r="AN233" s="674" t="inlineStr">
        <is>
          <t>68MAX144</t>
        </is>
      </c>
      <c r="AO233" s="664" t="n"/>
    </row>
    <row r="234" ht="18.75" customFormat="1" customHeight="1" s="509">
      <c r="D234" s="206" t="n"/>
      <c r="AM234" s="521" t="n"/>
      <c r="AN234" s="674" t="inlineStr">
        <is>
          <t>68MAZ</t>
        </is>
      </c>
      <c r="AO234" s="664" t="n"/>
    </row>
    <row r="235" ht="18.75" customFormat="1" customHeight="1" s="509">
      <c r="D235" s="206" t="n"/>
      <c r="AM235" s="521" t="n"/>
      <c r="AN235" s="675" t="inlineStr">
        <is>
          <t>68MCH</t>
        </is>
      </c>
      <c r="AO235" s="664" t="n"/>
    </row>
    <row r="236" ht="18.75" customFormat="1" customHeight="1" s="509">
      <c r="D236" s="206" t="n"/>
      <c r="AM236" s="521" t="n"/>
      <c r="AN236" s="673" t="inlineStr">
        <is>
          <t>68MA144</t>
        </is>
      </c>
      <c r="AO236" s="664" t="n"/>
    </row>
    <row r="237" ht="26.1" customHeight="1">
      <c r="AM237" s="521" t="n"/>
      <c r="AN237" s="673" t="inlineStr">
        <is>
          <t>68MA144L</t>
        </is>
      </c>
      <c r="AO237" s="664" t="n"/>
    </row>
    <row r="238" ht="26.1" customHeight="1">
      <c r="AM238" s="521" t="n"/>
      <c r="AN238" s="673" t="inlineStr">
        <is>
          <t>68MA144R</t>
        </is>
      </c>
      <c r="AO238" s="664" t="n"/>
    </row>
    <row r="239" ht="26.1" customHeight="1">
      <c r="AM239" s="521" t="n"/>
      <c r="AN239" s="674" t="inlineStr">
        <is>
          <t>68MH</t>
        </is>
      </c>
      <c r="AO239" s="664" t="n"/>
    </row>
    <row r="240" ht="26.1" customHeight="1">
      <c r="AM240" s="521" t="n"/>
      <c r="AN240" s="674" t="inlineStr">
        <is>
          <t>68MHO</t>
        </is>
      </c>
      <c r="AO240" s="664" t="n"/>
    </row>
    <row r="241" ht="26.1" customHeight="1">
      <c r="AM241" s="521" t="n"/>
      <c r="AN241" s="674" t="inlineStr">
        <is>
          <t>68MHOS</t>
        </is>
      </c>
      <c r="AO241" s="664" t="n"/>
    </row>
    <row r="242" ht="26.1" customHeight="1">
      <c r="AM242" s="521" t="n"/>
      <c r="AN242" s="674" t="inlineStr">
        <is>
          <t>68MHL</t>
        </is>
      </c>
      <c r="AO242" s="664" t="n"/>
    </row>
    <row r="243" ht="26.1" customHeight="1">
      <c r="AM243" s="521" t="n"/>
      <c r="AN243" s="674" t="inlineStr">
        <is>
          <t>68MHOL</t>
        </is>
      </c>
      <c r="AO243" s="664" t="n"/>
    </row>
    <row r="244" ht="26.1" customHeight="1">
      <c r="AM244" s="521" t="n"/>
      <c r="AN244" s="674" t="inlineStr">
        <is>
          <t>68MHR</t>
        </is>
      </c>
      <c r="AO244" s="664" t="n"/>
    </row>
    <row r="245" ht="26.1" customHeight="1">
      <c r="AM245" s="521" t="n"/>
      <c r="AN245" s="674" t="inlineStr">
        <is>
          <t>68MHOR</t>
        </is>
      </c>
      <c r="AO245" s="664" t="n"/>
    </row>
    <row r="246" ht="26.1" customHeight="1">
      <c r="AM246" s="521" t="n"/>
      <c r="AN246" s="674" t="inlineStr">
        <is>
          <t>68MHL+12</t>
        </is>
      </c>
      <c r="AO246" s="664" t="n"/>
    </row>
    <row r="247" ht="26.1" customHeight="1">
      <c r="AM247" s="521" t="n"/>
      <c r="AN247" s="674" t="inlineStr">
        <is>
          <t>68MHR+12</t>
        </is>
      </c>
      <c r="AO247" s="664" t="n"/>
    </row>
    <row r="248" ht="26.1" customHeight="1">
      <c r="AM248" s="521" t="n"/>
      <c r="AN248" s="674" t="inlineStr">
        <is>
          <t>68MHX</t>
        </is>
      </c>
      <c r="AO248" s="664" t="n"/>
    </row>
    <row r="249" ht="26.1" customHeight="1">
      <c r="AM249" s="521" t="n"/>
      <c r="AN249" s="674" t="inlineStr">
        <is>
          <t>68MHZ</t>
        </is>
      </c>
      <c r="AO249" s="664" t="n"/>
    </row>
    <row r="250" ht="26.1" customHeight="1">
      <c r="AM250" s="521" t="n"/>
      <c r="AN250" s="674" t="inlineStr">
        <is>
          <t>68MNT</t>
        </is>
      </c>
      <c r="AO250" s="664" t="n"/>
    </row>
    <row r="251" ht="26.1" customHeight="1">
      <c r="AM251" s="521" t="n"/>
      <c r="AN251" s="674" t="inlineStr">
        <is>
          <t>68MNTW</t>
        </is>
      </c>
      <c r="AO251" s="664" t="n"/>
    </row>
    <row r="252" ht="26.1" customHeight="1">
      <c r="AM252" s="521" t="n"/>
      <c r="AN252" s="674" t="inlineStr">
        <is>
          <t>68MNTH</t>
        </is>
      </c>
      <c r="AO252" s="664" t="n"/>
    </row>
    <row r="253" ht="26.1" customHeight="1">
      <c r="AM253" s="521" t="n"/>
      <c r="AN253" s="674" t="inlineStr">
        <is>
          <t>68MNTWH</t>
        </is>
      </c>
      <c r="AO253" s="664" t="n"/>
    </row>
    <row r="254" ht="26.1" customHeight="1">
      <c r="AM254" s="521" t="n"/>
      <c r="AN254" s="674" t="inlineStr">
        <is>
          <t>68MNTQ3</t>
        </is>
      </c>
      <c r="AO254" s="664" t="n"/>
    </row>
    <row r="255" ht="26.1" customHeight="1">
      <c r="AM255" s="521" t="n"/>
      <c r="AN255" s="674" t="inlineStr">
        <is>
          <t>68MNTWQ3</t>
        </is>
      </c>
      <c r="AO255" s="664" t="n"/>
    </row>
    <row r="256" ht="26.1" customHeight="1">
      <c r="AM256" s="521" t="n"/>
      <c r="AN256" s="674" t="inlineStr">
        <is>
          <t>68MNTQ600</t>
        </is>
      </c>
      <c r="AO256" s="664" t="n"/>
    </row>
    <row r="257" ht="26.1" customHeight="1">
      <c r="AM257" s="521" t="n"/>
      <c r="AN257" s="674" t="inlineStr">
        <is>
          <t>68MNTWQ600</t>
        </is>
      </c>
      <c r="AO257" s="664" t="n"/>
    </row>
    <row r="258" ht="26.1" customHeight="1">
      <c r="AM258" s="521" t="n"/>
      <c r="AN258" s="674" t="inlineStr">
        <is>
          <t>68MNTS</t>
        </is>
      </c>
      <c r="AO258" s="664" t="n"/>
      <c r="AS258" s="509" t="n"/>
    </row>
    <row r="259" ht="26.1" customHeight="1">
      <c r="AM259" s="521" t="n"/>
      <c r="AN259" s="674" t="inlineStr">
        <is>
          <t>68MNTWS</t>
        </is>
      </c>
      <c r="AO259" s="664" t="n"/>
    </row>
    <row r="260" ht="26.1" customHeight="1">
      <c r="AM260" s="521" t="n"/>
      <c r="AN260" s="674" t="inlineStr">
        <is>
          <t>68MQ3O</t>
        </is>
      </c>
      <c r="AO260" s="664" t="n"/>
    </row>
    <row r="261" ht="26.1" customHeight="1">
      <c r="AM261" s="521" t="n"/>
      <c r="AN261" s="674" t="inlineStr">
        <is>
          <t>68MQ3OL</t>
        </is>
      </c>
      <c r="AO261" s="664" t="n"/>
    </row>
    <row r="262" ht="26.1" customHeight="1">
      <c r="AM262" s="521" t="n"/>
      <c r="AN262" s="674" t="inlineStr">
        <is>
          <t>68MQ3OR</t>
        </is>
      </c>
      <c r="AO262" s="664" t="n"/>
    </row>
    <row r="263" ht="26.1" customHeight="1">
      <c r="AM263" s="521" t="n"/>
      <c r="AN263" s="674" t="inlineStr">
        <is>
          <t>68MQ3OS</t>
        </is>
      </c>
      <c r="AO263" s="664" t="n"/>
    </row>
    <row r="264" ht="26.1" customHeight="1">
      <c r="AM264" s="521" t="n"/>
      <c r="AN264" s="674" t="inlineStr">
        <is>
          <t>68MQ3R+12</t>
        </is>
      </c>
      <c r="AO264" s="664" t="n"/>
    </row>
    <row r="265" ht="26.1" customHeight="1">
      <c r="AM265" s="521" t="n"/>
      <c r="AN265" s="674" t="inlineStr">
        <is>
          <t>68MQ3Z</t>
        </is>
      </c>
      <c r="AO265" s="664" t="n"/>
    </row>
    <row r="266" ht="26.1" customHeight="1">
      <c r="AM266" s="521" t="n"/>
      <c r="AN266" s="674" t="inlineStr">
        <is>
          <t>68MQ215</t>
        </is>
      </c>
      <c r="AO266" s="664" t="n"/>
    </row>
    <row r="267" ht="26.1" customHeight="1">
      <c r="AM267" s="521" t="n"/>
      <c r="AN267" s="674" t="inlineStr">
        <is>
          <t>68MQ215L</t>
        </is>
      </c>
      <c r="AO267" s="664" t="n"/>
    </row>
    <row r="268" ht="26.1" customHeight="1">
      <c r="AM268" s="521" t="n"/>
      <c r="AN268" s="674" t="inlineStr">
        <is>
          <t>68MQ215R</t>
        </is>
      </c>
      <c r="AO268" s="664" t="n"/>
    </row>
    <row r="269" ht="26.1" customHeight="1">
      <c r="AM269" s="521" t="n"/>
      <c r="AN269" s="674" t="inlineStr">
        <is>
          <t>68MQ305</t>
        </is>
      </c>
      <c r="AO269" s="664" t="n"/>
    </row>
    <row r="270" ht="26.1" customHeight="1">
      <c r="AM270" s="521" t="n"/>
      <c r="AN270" s="674" t="inlineStr">
        <is>
          <t>68MQ305L</t>
        </is>
      </c>
      <c r="AO270" s="664" t="n"/>
    </row>
    <row r="271" ht="26.1" customHeight="1">
      <c r="AM271" s="521" t="n"/>
      <c r="AN271" s="674" t="inlineStr">
        <is>
          <t>68MQ305R</t>
        </is>
      </c>
      <c r="AO271" s="664" t="n"/>
    </row>
    <row r="272" ht="26.1" customHeight="1">
      <c r="AM272" s="521" t="n"/>
      <c r="AN272" s="674" t="inlineStr">
        <is>
          <t>68MQ310</t>
        </is>
      </c>
      <c r="AO272" s="664" t="n"/>
    </row>
    <row r="273" ht="26.1" customHeight="1">
      <c r="AM273" s="521" t="n"/>
      <c r="AN273" s="674" t="inlineStr">
        <is>
          <t>68MQ310L</t>
        </is>
      </c>
      <c r="AO273" s="664" t="n"/>
    </row>
    <row r="274" ht="26.1" customHeight="1">
      <c r="AM274" s="521" t="n"/>
      <c r="AN274" s="674" t="inlineStr">
        <is>
          <t>68MQ310R</t>
        </is>
      </c>
      <c r="AO274" s="664" t="n"/>
    </row>
    <row r="275" ht="26.1" customHeight="1">
      <c r="AM275" s="521" t="n"/>
      <c r="AN275" s="674" t="inlineStr">
        <is>
          <t>68MQ600</t>
        </is>
      </c>
      <c r="AO275" s="664" t="n"/>
    </row>
    <row r="276" ht="26.1" customHeight="1">
      <c r="AM276" s="521" t="n"/>
      <c r="AN276" s="674" t="inlineStr">
        <is>
          <t>68MQ600L</t>
        </is>
      </c>
      <c r="AO276" s="664" t="n"/>
    </row>
    <row r="277" ht="26.1" customHeight="1">
      <c r="AM277" s="521" t="n"/>
      <c r="AN277" s="674" t="inlineStr">
        <is>
          <t>68MQ600R</t>
        </is>
      </c>
      <c r="AO277" s="664" t="n"/>
    </row>
    <row r="278" ht="26.1" customHeight="1">
      <c r="AM278" s="521" t="n"/>
      <c r="AN278" s="674" t="inlineStr">
        <is>
          <t>68MQ</t>
        </is>
      </c>
      <c r="AO278" s="664" t="n"/>
    </row>
    <row r="279" ht="26.1" customHeight="1">
      <c r="AM279" s="521" t="n"/>
      <c r="AN279" s="674" t="inlineStr">
        <is>
          <t>68MQO</t>
        </is>
      </c>
      <c r="AO279" s="664" t="n"/>
    </row>
    <row r="280" ht="26.1" customHeight="1">
      <c r="AM280" s="521" t="n"/>
      <c r="AN280" s="674" t="inlineStr">
        <is>
          <t>68MQL</t>
        </is>
      </c>
      <c r="AO280" s="664" t="n"/>
    </row>
    <row r="281" ht="26.1" customHeight="1">
      <c r="AM281" s="521" t="n"/>
      <c r="AN281" s="674" t="inlineStr">
        <is>
          <t>68MQOL</t>
        </is>
      </c>
      <c r="AO281" s="664" t="n"/>
    </row>
    <row r="282" ht="26.1" customHeight="1">
      <c r="AM282" s="521" t="n"/>
      <c r="AN282" s="674" t="inlineStr">
        <is>
          <t>68MQR</t>
        </is>
      </c>
      <c r="AO282" s="664" t="n"/>
    </row>
    <row r="283" ht="26.1" customHeight="1">
      <c r="AM283" s="521" t="n"/>
      <c r="AN283" s="674" t="inlineStr">
        <is>
          <t>68MQOR</t>
        </is>
      </c>
      <c r="AO283" s="664" t="n"/>
    </row>
    <row r="284" ht="26.1" customHeight="1">
      <c r="AM284" s="521" t="n"/>
      <c r="AN284" s="674" t="inlineStr">
        <is>
          <t>68MQ3</t>
        </is>
      </c>
      <c r="AO284" s="664" t="n"/>
    </row>
    <row r="285" ht="26.1" customHeight="1">
      <c r="AM285" s="521" t="n"/>
      <c r="AN285" s="674" t="inlineStr">
        <is>
          <t>68MQ3L</t>
        </is>
      </c>
      <c r="AO285" s="664" t="n"/>
    </row>
    <row r="286" ht="26.1" customHeight="1">
      <c r="AM286" s="521" t="n"/>
      <c r="AN286" s="674" t="inlineStr">
        <is>
          <t>68MQ3R</t>
        </is>
      </c>
      <c r="AO286" s="664" t="n"/>
    </row>
    <row r="287" ht="26.1" customHeight="1">
      <c r="AM287" s="521" t="n"/>
      <c r="AN287" s="674" t="inlineStr">
        <is>
          <t>68MQ3X</t>
        </is>
      </c>
      <c r="AO287" s="664" t="n"/>
    </row>
    <row r="288" ht="26.1" customHeight="1">
      <c r="AM288" s="521" t="n"/>
      <c r="AN288" s="674" t="inlineStr">
        <is>
          <t>68MQ3L+12</t>
        </is>
      </c>
      <c r="AO288" s="664" t="n"/>
    </row>
    <row r="289" ht="26.1" customHeight="1">
      <c r="AM289" s="521" t="n"/>
      <c r="AN289" s="674" t="inlineStr">
        <is>
          <t>68MQO300S</t>
        </is>
      </c>
      <c r="AO289" s="664" t="n"/>
    </row>
    <row r="290" ht="26.1" customHeight="1">
      <c r="AM290" s="521" t="n"/>
      <c r="AN290" s="674" t="inlineStr">
        <is>
          <t>90MAW</t>
        </is>
      </c>
      <c r="AO290" s="664" t="n"/>
    </row>
    <row r="291" ht="26.1" customHeight="1">
      <c r="AM291" s="521" t="n"/>
      <c r="AN291" s="674" t="inlineStr">
        <is>
          <t>90MA</t>
        </is>
      </c>
      <c r="AO291" s="664" t="n"/>
    </row>
    <row r="292" ht="26.1" customHeight="1">
      <c r="AM292" s="521" t="n"/>
      <c r="AN292" s="674" t="inlineStr">
        <is>
          <t>90MA670</t>
        </is>
      </c>
      <c r="AO292" s="664" t="n"/>
    </row>
    <row r="293" ht="26.1" customHeight="1">
      <c r="AM293" s="521" t="n"/>
      <c r="AN293" s="674" t="inlineStr">
        <is>
          <t>90MA670L</t>
        </is>
      </c>
      <c r="AO293" s="664" t="n"/>
    </row>
    <row r="294" ht="26.1" customHeight="1">
      <c r="AM294" s="521" t="n"/>
      <c r="AN294" s="674" t="inlineStr">
        <is>
          <t>90MA670R</t>
        </is>
      </c>
      <c r="AO294" s="664" t="n"/>
    </row>
    <row r="295" ht="26.1" customHeight="1">
      <c r="AM295" s="521" t="n"/>
      <c r="AN295" s="674" t="inlineStr">
        <is>
          <t>90MAL</t>
        </is>
      </c>
      <c r="AO295" s="664" t="n"/>
    </row>
    <row r="296" ht="26.1" customHeight="1">
      <c r="AM296" s="521" t="n"/>
      <c r="AN296" s="674" t="inlineStr">
        <is>
          <t>90MAL+12</t>
        </is>
      </c>
      <c r="AO296" s="664" t="n"/>
    </row>
    <row r="297" ht="26.1" customHeight="1">
      <c r="AM297" s="521" t="n"/>
      <c r="AN297" s="674" t="inlineStr">
        <is>
          <t>90MAO</t>
        </is>
      </c>
      <c r="AO297" s="664" t="n"/>
    </row>
    <row r="298" ht="26.1" customHeight="1">
      <c r="AM298" s="521" t="n"/>
      <c r="AN298" s="674" t="inlineStr">
        <is>
          <t>90MAOL</t>
        </is>
      </c>
      <c r="AO298" s="664" t="n"/>
    </row>
    <row r="299" ht="26.1" customHeight="1">
      <c r="AM299" s="521" t="n"/>
      <c r="AN299" s="674" t="inlineStr">
        <is>
          <t>90MAOR</t>
        </is>
      </c>
      <c r="AO299" s="664" t="n"/>
    </row>
    <row r="300" ht="26.1" customHeight="1">
      <c r="AM300" s="521" t="n"/>
      <c r="AN300" s="674" t="inlineStr">
        <is>
          <t>90MAOS</t>
        </is>
      </c>
      <c r="AO300" s="664" t="n"/>
    </row>
    <row r="301" ht="26.1" customHeight="1">
      <c r="AM301" s="521" t="n"/>
      <c r="AN301" s="674" t="inlineStr">
        <is>
          <t>90MAR</t>
        </is>
      </c>
      <c r="AO301" s="664" t="n"/>
    </row>
    <row r="302" ht="26.1" customHeight="1">
      <c r="AM302" s="521" t="n"/>
      <c r="AN302" s="674" t="inlineStr">
        <is>
          <t>90MAR+12</t>
        </is>
      </c>
      <c r="AO302" s="664" t="n"/>
    </row>
    <row r="303" ht="26.1" customHeight="1">
      <c r="AM303" s="521" t="n"/>
      <c r="AN303" s="674" t="inlineStr">
        <is>
          <t>90MAX</t>
        </is>
      </c>
      <c r="AO303" s="664" t="n"/>
    </row>
    <row r="304" ht="26.1" customHeight="1">
      <c r="AM304" s="521" t="n"/>
      <c r="AN304" s="674" t="inlineStr">
        <is>
          <t>90MAX144</t>
        </is>
      </c>
      <c r="AO304" s="664" t="n"/>
    </row>
    <row r="305" ht="26.1" customHeight="1">
      <c r="AM305" s="521" t="n"/>
      <c r="AN305" s="674" t="inlineStr">
        <is>
          <t>90MAZ</t>
        </is>
      </c>
      <c r="AO305" s="664" t="n"/>
    </row>
    <row r="306" ht="26.1" customHeight="1">
      <c r="AM306" s="521" t="n"/>
      <c r="AN306" s="674" t="inlineStr">
        <is>
          <t>90MCH</t>
        </is>
      </c>
      <c r="AO306" s="664" t="n"/>
    </row>
    <row r="307" ht="26.1" customHeight="1">
      <c r="AM307" s="521" t="n"/>
      <c r="AN307" s="674" t="inlineStr">
        <is>
          <t>90MA144</t>
        </is>
      </c>
      <c r="AO307" s="664" t="n"/>
    </row>
    <row r="308" ht="26.1" customHeight="1">
      <c r="AM308" s="521" t="n"/>
      <c r="AN308" s="674" t="inlineStr">
        <is>
          <t>90MA144L</t>
        </is>
      </c>
      <c r="AO308" s="664" t="n"/>
    </row>
    <row r="309" ht="26.1" customHeight="1">
      <c r="AM309" s="521" t="n"/>
      <c r="AN309" s="674" t="inlineStr">
        <is>
          <t>90MA144R</t>
        </is>
      </c>
      <c r="AO309" s="664" t="n"/>
    </row>
    <row r="310" ht="26.1" customHeight="1">
      <c r="AM310" s="521" t="n"/>
      <c r="AN310" s="674" t="inlineStr">
        <is>
          <t>90MH</t>
        </is>
      </c>
      <c r="AO310" s="664" t="n"/>
    </row>
    <row r="311" ht="26.1" customHeight="1">
      <c r="AM311" s="521" t="n"/>
      <c r="AN311" s="674" t="inlineStr">
        <is>
          <t>90MHO</t>
        </is>
      </c>
      <c r="AO311" s="664" t="n"/>
    </row>
    <row r="312" ht="26.1" customHeight="1">
      <c r="AM312" s="521" t="n"/>
      <c r="AN312" s="674" t="inlineStr">
        <is>
          <t>90MHOS</t>
        </is>
      </c>
      <c r="AO312" s="664" t="n"/>
    </row>
    <row r="313" ht="26.1" customHeight="1">
      <c r="AM313" s="521" t="n"/>
      <c r="AN313" s="674" t="inlineStr">
        <is>
          <t>90MHL</t>
        </is>
      </c>
      <c r="AO313" s="664" t="n"/>
    </row>
    <row r="314" ht="26.1" customHeight="1">
      <c r="AM314" s="521" t="n"/>
      <c r="AN314" s="674" t="inlineStr">
        <is>
          <t>90MHOL</t>
        </is>
      </c>
      <c r="AO314" s="664" t="n"/>
    </row>
    <row r="315" ht="26.1" customHeight="1">
      <c r="AM315" s="521" t="n"/>
      <c r="AN315" s="674" t="inlineStr">
        <is>
          <t>90MHR</t>
        </is>
      </c>
      <c r="AO315" s="664" t="n"/>
    </row>
    <row r="316" ht="26.1" customHeight="1">
      <c r="AM316" s="521" t="n"/>
      <c r="AN316" s="674" t="inlineStr">
        <is>
          <t>90MHOR</t>
        </is>
      </c>
      <c r="AO316" s="664" t="n"/>
    </row>
    <row r="317" ht="26.1" customHeight="1">
      <c r="AM317" s="521" t="n"/>
      <c r="AN317" s="674" t="inlineStr">
        <is>
          <t>90MHL+12</t>
        </is>
      </c>
      <c r="AO317" s="664" t="n"/>
    </row>
    <row r="318" ht="26.1" customHeight="1">
      <c r="AM318" s="521" t="n"/>
      <c r="AN318" s="674" t="inlineStr">
        <is>
          <t>90MHR+12</t>
        </is>
      </c>
      <c r="AO318" s="664" t="n"/>
    </row>
    <row r="319" ht="26.1" customHeight="1">
      <c r="AM319" s="521" t="n"/>
      <c r="AN319" s="674" t="inlineStr">
        <is>
          <t>90MHX</t>
        </is>
      </c>
      <c r="AO319" s="664" t="n"/>
    </row>
    <row r="320" ht="26.1" customHeight="1">
      <c r="AM320" s="521" t="n"/>
      <c r="AN320" s="674" t="inlineStr">
        <is>
          <t>90MHZ</t>
        </is>
      </c>
      <c r="AO320" s="664" t="n"/>
    </row>
    <row r="321" ht="26.1" customHeight="1">
      <c r="AM321" s="521" t="n"/>
      <c r="AN321" s="674" t="inlineStr">
        <is>
          <t>90MNT</t>
        </is>
      </c>
      <c r="AO321" s="664" t="n"/>
    </row>
    <row r="322" ht="26.1" customHeight="1">
      <c r="AM322" s="521" t="n"/>
      <c r="AN322" s="674" t="inlineStr">
        <is>
          <t>90MNTW</t>
        </is>
      </c>
      <c r="AO322" s="664" t="n"/>
    </row>
    <row r="323" ht="26.1" customHeight="1">
      <c r="AM323" s="521" t="n"/>
      <c r="AN323" s="674" t="inlineStr">
        <is>
          <t>90MNTH</t>
        </is>
      </c>
      <c r="AO323" s="664" t="n"/>
    </row>
    <row r="324" ht="26.1" customHeight="1">
      <c r="AM324" s="521" t="n"/>
      <c r="AN324" s="674" t="inlineStr">
        <is>
          <t>90MNTWH</t>
        </is>
      </c>
      <c r="AO324" s="664" t="n"/>
    </row>
    <row r="325" ht="26.1" customHeight="1">
      <c r="AM325" s="521" t="n"/>
      <c r="AN325" s="674" t="inlineStr">
        <is>
          <t>90MNTQ3</t>
        </is>
      </c>
      <c r="AO325" s="664" t="n"/>
    </row>
    <row r="326" ht="26.1" customHeight="1">
      <c r="AM326" s="521" t="n"/>
      <c r="AN326" s="674" t="inlineStr">
        <is>
          <t>90MNTWQ3</t>
        </is>
      </c>
      <c r="AO326" s="664" t="n"/>
    </row>
    <row r="327" ht="26.1" customHeight="1">
      <c r="AM327" s="521" t="n"/>
      <c r="AN327" s="674" t="inlineStr">
        <is>
          <t>90MNTQ600</t>
        </is>
      </c>
      <c r="AO327" s="664" t="n"/>
    </row>
    <row r="328" ht="26.1" customHeight="1">
      <c r="AM328" s="521" t="n"/>
      <c r="AN328" s="674" t="inlineStr">
        <is>
          <t>90MNTWQ600</t>
        </is>
      </c>
      <c r="AO328" s="664" t="n"/>
    </row>
    <row r="329" ht="26.1" customHeight="1">
      <c r="AM329" s="521" t="n"/>
      <c r="AN329" s="674" t="inlineStr">
        <is>
          <t>90MNTS</t>
        </is>
      </c>
      <c r="AO329" s="664" t="n"/>
    </row>
    <row r="330" ht="26.1" customHeight="1">
      <c r="AM330" s="521" t="n"/>
      <c r="AN330" s="674" t="inlineStr">
        <is>
          <t>90MNTWS</t>
        </is>
      </c>
      <c r="AO330" s="664" t="n"/>
    </row>
    <row r="331" ht="26.1" customHeight="1">
      <c r="AM331" s="521" t="n"/>
      <c r="AN331" s="674" t="inlineStr">
        <is>
          <t>90MQ3O</t>
        </is>
      </c>
      <c r="AO331" s="664" t="n"/>
    </row>
    <row r="332" ht="26.1" customHeight="1">
      <c r="AM332" s="521" t="n"/>
      <c r="AN332" s="674" t="inlineStr">
        <is>
          <t>90MQ3OL</t>
        </is>
      </c>
      <c r="AO332" s="664" t="n"/>
    </row>
    <row r="333" ht="26.1" customHeight="1">
      <c r="AM333" s="521" t="n"/>
      <c r="AN333" s="674" t="inlineStr">
        <is>
          <t>90MQ3OR</t>
        </is>
      </c>
      <c r="AO333" s="664" t="n"/>
    </row>
    <row r="334" ht="26.1" customHeight="1">
      <c r="AM334" s="521" t="n"/>
      <c r="AN334" s="674" t="inlineStr">
        <is>
          <t>90MQ3OS</t>
        </is>
      </c>
      <c r="AO334" s="664" t="n"/>
    </row>
    <row r="335" ht="26.1" customHeight="1">
      <c r="AM335" s="521" t="n"/>
      <c r="AN335" s="674" t="inlineStr">
        <is>
          <t>90MQ3R+12</t>
        </is>
      </c>
      <c r="AO335" s="664" t="n"/>
    </row>
    <row r="336" ht="26.1" customHeight="1">
      <c r="AM336" s="521" t="n"/>
      <c r="AN336" s="674" t="inlineStr">
        <is>
          <t>90MQ3Z</t>
        </is>
      </c>
      <c r="AO336" s="664" t="n"/>
    </row>
    <row r="337" ht="26.1" customHeight="1">
      <c r="AM337" s="521" t="n"/>
      <c r="AN337" s="674" t="inlineStr">
        <is>
          <t>90MQ215</t>
        </is>
      </c>
      <c r="AO337" s="664" t="n"/>
    </row>
    <row r="338" ht="26.1" customHeight="1">
      <c r="AM338" s="521" t="n"/>
      <c r="AN338" s="674" t="inlineStr">
        <is>
          <t>90MQ215L</t>
        </is>
      </c>
      <c r="AO338" s="664" t="n"/>
    </row>
    <row r="339" ht="26.1" customHeight="1">
      <c r="AM339" s="521" t="n"/>
      <c r="AN339" s="674" t="inlineStr">
        <is>
          <t>90MQ215R</t>
        </is>
      </c>
      <c r="AO339" s="664" t="n"/>
    </row>
    <row r="340" ht="26.1" customHeight="1">
      <c r="AM340" s="521" t="n"/>
      <c r="AN340" s="674" t="inlineStr">
        <is>
          <t>90MQ305</t>
        </is>
      </c>
      <c r="AO340" s="664" t="n"/>
    </row>
    <row r="341" ht="26.1" customHeight="1">
      <c r="AM341" s="521" t="n"/>
      <c r="AN341" s="674" t="inlineStr">
        <is>
          <t>90MQ305L</t>
        </is>
      </c>
      <c r="AO341" s="664" t="n"/>
    </row>
    <row r="342" ht="26.1" customHeight="1">
      <c r="AM342" s="521" t="n"/>
      <c r="AN342" s="674" t="inlineStr">
        <is>
          <t>90MQ305R</t>
        </is>
      </c>
      <c r="AO342" s="664" t="n"/>
    </row>
    <row r="343" ht="26.1" customHeight="1">
      <c r="AM343" s="521" t="n"/>
      <c r="AN343" s="674" t="inlineStr">
        <is>
          <t>90MQ310</t>
        </is>
      </c>
      <c r="AO343" s="664" t="n"/>
    </row>
    <row r="344" ht="26.1" customHeight="1">
      <c r="AM344" s="521" t="n"/>
      <c r="AN344" s="674" t="inlineStr">
        <is>
          <t>90MQ310L</t>
        </is>
      </c>
      <c r="AO344" s="664" t="n"/>
    </row>
    <row r="345" ht="26.1" customHeight="1">
      <c r="AM345" s="521" t="n"/>
      <c r="AN345" s="674" t="inlineStr">
        <is>
          <t>90MQ310R</t>
        </is>
      </c>
      <c r="AO345" s="664" t="n"/>
    </row>
    <row r="346" ht="26.1" customHeight="1">
      <c r="AM346" s="521" t="n"/>
      <c r="AN346" s="674" t="inlineStr">
        <is>
          <t>90MQ600</t>
        </is>
      </c>
      <c r="AO346" s="664" t="n"/>
    </row>
    <row r="347" ht="26.1" customHeight="1">
      <c r="AM347" s="521" t="n"/>
      <c r="AN347" s="674" t="inlineStr">
        <is>
          <t>90MQ600L</t>
        </is>
      </c>
      <c r="AO347" s="664" t="n"/>
    </row>
    <row r="348" ht="26.1" customHeight="1">
      <c r="AM348" s="521" t="n"/>
      <c r="AN348" s="674" t="inlineStr">
        <is>
          <t>90MQ600R</t>
        </is>
      </c>
      <c r="AO348" s="664" t="n"/>
    </row>
    <row r="349" ht="26.1" customHeight="1">
      <c r="AM349" s="521" t="n"/>
      <c r="AN349" s="674" t="inlineStr">
        <is>
          <t>90MQ</t>
        </is>
      </c>
      <c r="AO349" s="664" t="n"/>
    </row>
    <row r="350" ht="26.1" customHeight="1">
      <c r="AM350" s="521" t="n"/>
      <c r="AN350" s="674" t="inlineStr">
        <is>
          <t>90MQO</t>
        </is>
      </c>
      <c r="AO350" s="664" t="n"/>
    </row>
    <row r="351" ht="26.1" customHeight="1">
      <c r="AM351" s="521" t="n"/>
      <c r="AN351" s="674" t="inlineStr">
        <is>
          <t>90MQL</t>
        </is>
      </c>
      <c r="AO351" s="664" t="n"/>
    </row>
    <row r="352" ht="26.1" customHeight="1">
      <c r="AM352" s="521" t="n"/>
      <c r="AN352" s="674" t="inlineStr">
        <is>
          <t>90MQOL</t>
        </is>
      </c>
      <c r="AO352" s="664" t="n"/>
    </row>
    <row r="353" ht="26.1" customHeight="1">
      <c r="AM353" s="521" t="n"/>
      <c r="AN353" s="674" t="inlineStr">
        <is>
          <t>90MQR</t>
        </is>
      </c>
      <c r="AO353" s="664" t="n"/>
    </row>
    <row r="354" ht="26.1" customHeight="1">
      <c r="AM354" s="521" t="n"/>
      <c r="AN354" s="674" t="inlineStr">
        <is>
          <t>90MQOR</t>
        </is>
      </c>
      <c r="AO354" s="664" t="n"/>
    </row>
    <row r="355" ht="26.1" customHeight="1">
      <c r="AM355" s="521" t="n"/>
      <c r="AN355" s="674" t="inlineStr">
        <is>
          <t>90MQ3</t>
        </is>
      </c>
      <c r="AO355" s="664" t="n"/>
    </row>
    <row r="356" ht="26.1" customHeight="1">
      <c r="AM356" s="521" t="n"/>
      <c r="AN356" s="674" t="inlineStr">
        <is>
          <t>90MQ3L</t>
        </is>
      </c>
      <c r="AO356" s="664" t="n"/>
    </row>
    <row r="357" ht="26.1" customHeight="1">
      <c r="AM357" s="521" t="n"/>
      <c r="AN357" s="674" t="inlineStr">
        <is>
          <t>90MQ3R</t>
        </is>
      </c>
      <c r="AO357" s="664" t="n"/>
    </row>
    <row r="358" ht="26.1" customHeight="1">
      <c r="AM358" s="521" t="n"/>
      <c r="AN358" s="674" t="inlineStr">
        <is>
          <t>90MQ3X</t>
        </is>
      </c>
      <c r="AO358" s="664" t="n"/>
    </row>
    <row r="359" ht="26.1" customHeight="1">
      <c r="AM359" s="521" t="n"/>
      <c r="AN359" s="674" t="inlineStr">
        <is>
          <t>90MQ3L+12</t>
        </is>
      </c>
      <c r="AO359" s="664" t="n"/>
    </row>
    <row r="360" ht="26.1" customHeight="1">
      <c r="AM360" s="521" t="n"/>
      <c r="AN360" s="674" t="inlineStr">
        <is>
          <t>90MQO300S</t>
        </is>
      </c>
      <c r="AO360" s="664" t="n"/>
    </row>
    <row r="361" ht="26.1" customHeight="1">
      <c r="AM361" s="521" t="n"/>
      <c r="AN361" s="674" t="inlineStr">
        <is>
          <t>135MAW</t>
        </is>
      </c>
      <c r="AO361" s="664" t="n"/>
    </row>
    <row r="362" ht="26.1" customHeight="1">
      <c r="AM362" s="521" t="n"/>
      <c r="AN362" s="674" t="inlineStr">
        <is>
          <t>135MA</t>
        </is>
      </c>
      <c r="AO362" s="664" t="n"/>
    </row>
    <row r="363" ht="26.1" customHeight="1">
      <c r="AM363" s="521" t="n"/>
      <c r="AN363" s="674" t="inlineStr">
        <is>
          <t>135MA670</t>
        </is>
      </c>
      <c r="AO363" s="664" t="n"/>
    </row>
    <row r="364" ht="26.1" customHeight="1">
      <c r="AM364" s="521" t="n"/>
      <c r="AN364" s="674" t="inlineStr">
        <is>
          <t>135MA670L</t>
        </is>
      </c>
      <c r="AO364" s="664" t="n"/>
    </row>
    <row r="365" ht="26.1" customHeight="1">
      <c r="AM365" s="521" t="n"/>
      <c r="AN365" s="674" t="inlineStr">
        <is>
          <t>135MA670R</t>
        </is>
      </c>
      <c r="AO365" s="664" t="n"/>
    </row>
    <row r="366" ht="26.1" customHeight="1">
      <c r="AM366" s="521" t="n"/>
      <c r="AN366" s="674" t="inlineStr">
        <is>
          <t>135MAL</t>
        </is>
      </c>
      <c r="AO366" s="664" t="n"/>
    </row>
    <row r="367" ht="26.1" customHeight="1">
      <c r="AM367" s="521" t="n"/>
      <c r="AN367" s="674" t="inlineStr">
        <is>
          <t>135MAL+12</t>
        </is>
      </c>
      <c r="AO367" s="664" t="n"/>
    </row>
    <row r="368" ht="26.1" customHeight="1">
      <c r="AM368" s="521" t="n"/>
      <c r="AN368" s="674" t="inlineStr">
        <is>
          <t>135MAO</t>
        </is>
      </c>
      <c r="AO368" s="664" t="n"/>
    </row>
    <row r="369" ht="26.1" customHeight="1">
      <c r="AM369" s="521" t="n"/>
      <c r="AN369" s="674" t="inlineStr">
        <is>
          <t>135MAOL</t>
        </is>
      </c>
      <c r="AO369" s="664" t="n"/>
    </row>
    <row r="370" ht="26.1" customHeight="1">
      <c r="AM370" s="521" t="n"/>
      <c r="AN370" s="674" t="inlineStr">
        <is>
          <t>135MAOR</t>
        </is>
      </c>
      <c r="AO370" s="664" t="n"/>
    </row>
    <row r="371" ht="26.1" customHeight="1">
      <c r="AM371" s="521" t="n"/>
      <c r="AN371" s="674" t="inlineStr">
        <is>
          <t>135MAOS</t>
        </is>
      </c>
      <c r="AO371" s="664" t="n"/>
    </row>
    <row r="372" ht="26.1" customHeight="1">
      <c r="AM372" s="521" t="n"/>
      <c r="AN372" s="674" t="inlineStr">
        <is>
          <t>135MAR</t>
        </is>
      </c>
      <c r="AO372" s="664" t="n"/>
    </row>
    <row r="373" ht="26.1" customHeight="1">
      <c r="AM373" s="521" t="n"/>
      <c r="AN373" s="674" t="inlineStr">
        <is>
          <t>135MAR+12</t>
        </is>
      </c>
      <c r="AO373" s="664" t="n"/>
    </row>
    <row r="374" ht="26.1" customHeight="1">
      <c r="AM374" s="521" t="n"/>
      <c r="AN374" s="674" t="inlineStr">
        <is>
          <t>135MAX</t>
        </is>
      </c>
      <c r="AO374" s="664" t="n"/>
    </row>
    <row r="375" ht="26.1" customHeight="1">
      <c r="AM375" s="521" t="n"/>
      <c r="AN375" s="674" t="inlineStr">
        <is>
          <t>135MAX144</t>
        </is>
      </c>
      <c r="AO375" s="664" t="n"/>
    </row>
    <row r="376" ht="26.1" customHeight="1">
      <c r="AM376" s="521" t="n"/>
      <c r="AN376" s="674" t="inlineStr">
        <is>
          <t>135MAZ</t>
        </is>
      </c>
      <c r="AO376" s="664" t="n"/>
    </row>
    <row r="377" ht="26.1" customHeight="1">
      <c r="AM377" s="521" t="n"/>
      <c r="AN377" s="674" t="inlineStr">
        <is>
          <t>135MCH</t>
        </is>
      </c>
      <c r="AO377" s="664" t="n"/>
    </row>
    <row r="378" ht="26.1" customHeight="1">
      <c r="AM378" s="521" t="n"/>
      <c r="AN378" s="674" t="inlineStr">
        <is>
          <t>135MA144</t>
        </is>
      </c>
      <c r="AO378" s="664" t="n"/>
    </row>
    <row r="379" ht="26.1" customHeight="1">
      <c r="AM379" s="521" t="n"/>
      <c r="AN379" s="674" t="inlineStr">
        <is>
          <t>135MA144L</t>
        </is>
      </c>
      <c r="AO379" s="664" t="n"/>
    </row>
    <row r="380" ht="26.1" customHeight="1">
      <c r="AM380" s="521" t="n"/>
      <c r="AN380" s="674" t="inlineStr">
        <is>
          <t>135MA144R</t>
        </is>
      </c>
      <c r="AO380" s="664" t="n"/>
    </row>
    <row r="381" ht="26.1" customHeight="1">
      <c r="AM381" s="521" t="n"/>
      <c r="AN381" s="674" t="inlineStr">
        <is>
          <t>135MH</t>
        </is>
      </c>
      <c r="AO381" s="664" t="n"/>
    </row>
    <row r="382" ht="26.1" customHeight="1">
      <c r="AM382" s="521" t="n"/>
      <c r="AN382" s="674" t="inlineStr">
        <is>
          <t>135MHO</t>
        </is>
      </c>
      <c r="AO382" s="664" t="n"/>
    </row>
    <row r="383" ht="26.1" customHeight="1">
      <c r="AM383" s="521" t="n"/>
      <c r="AN383" s="674" t="inlineStr">
        <is>
          <t>135MHOS</t>
        </is>
      </c>
      <c r="AO383" s="664" t="n"/>
    </row>
    <row r="384" ht="26.1" customHeight="1">
      <c r="AM384" s="521" t="n"/>
      <c r="AN384" s="674" t="inlineStr">
        <is>
          <t>135MHL</t>
        </is>
      </c>
      <c r="AO384" s="664" t="n"/>
    </row>
    <row r="385" ht="26.1" customHeight="1">
      <c r="AM385" s="521" t="n"/>
      <c r="AN385" s="674" t="inlineStr">
        <is>
          <t>135MHOL</t>
        </is>
      </c>
      <c r="AO385" s="664" t="n"/>
    </row>
    <row r="386" ht="26.1" customHeight="1">
      <c r="AM386" s="521" t="n"/>
      <c r="AN386" s="674" t="inlineStr">
        <is>
          <t>135MHR</t>
        </is>
      </c>
      <c r="AO386" s="664" t="n"/>
    </row>
    <row r="387" ht="26.1" customHeight="1">
      <c r="AM387" s="521" t="n"/>
      <c r="AN387" s="674" t="inlineStr">
        <is>
          <t>135MHOR</t>
        </is>
      </c>
      <c r="AO387" s="664" t="n"/>
    </row>
    <row r="388" ht="26.1" customHeight="1">
      <c r="AM388" s="521" t="n"/>
      <c r="AN388" s="674" t="inlineStr">
        <is>
          <t>135MHL+12</t>
        </is>
      </c>
      <c r="AO388" s="664" t="n"/>
    </row>
    <row r="389" ht="26.1" customHeight="1">
      <c r="AM389" s="521" t="n"/>
      <c r="AN389" s="674" t="inlineStr">
        <is>
          <t>135MHR+12</t>
        </is>
      </c>
      <c r="AO389" s="664" t="n"/>
    </row>
    <row r="390" ht="26.1" customHeight="1">
      <c r="AM390" s="521" t="n"/>
      <c r="AN390" s="674" t="inlineStr">
        <is>
          <t>135MHX</t>
        </is>
      </c>
      <c r="AO390" s="664" t="n"/>
    </row>
    <row r="391" ht="26.1" customHeight="1">
      <c r="AM391" s="521" t="n"/>
      <c r="AN391" s="674" t="inlineStr">
        <is>
          <t>135MHZ</t>
        </is>
      </c>
      <c r="AO391" s="664" t="n"/>
    </row>
    <row r="392" ht="26.1" customHeight="1">
      <c r="AM392" s="521" t="n"/>
      <c r="AN392" s="674" t="inlineStr">
        <is>
          <t>135MNT</t>
        </is>
      </c>
      <c r="AO392" s="664" t="n"/>
    </row>
    <row r="393" ht="26.1" customHeight="1">
      <c r="AM393" s="521" t="n"/>
      <c r="AN393" s="674" t="inlineStr">
        <is>
          <t>135MNTW</t>
        </is>
      </c>
      <c r="AO393" s="664" t="n"/>
    </row>
    <row r="394" ht="26.1" customHeight="1">
      <c r="AM394" s="521" t="n"/>
      <c r="AN394" s="674" t="inlineStr">
        <is>
          <t>135MNTH</t>
        </is>
      </c>
      <c r="AO394" s="664" t="n"/>
    </row>
    <row r="395" ht="26.1" customHeight="1">
      <c r="AM395" s="521" t="n"/>
      <c r="AN395" s="674" t="inlineStr">
        <is>
          <t>135MNTWH</t>
        </is>
      </c>
      <c r="AO395" s="664" t="n"/>
    </row>
    <row r="396" ht="26.1" customHeight="1">
      <c r="AM396" s="521" t="n"/>
      <c r="AN396" s="674" t="inlineStr">
        <is>
          <t>135MNTQ3</t>
        </is>
      </c>
      <c r="AO396" s="664" t="n"/>
    </row>
    <row r="397" ht="26.1" customHeight="1">
      <c r="AM397" s="521" t="n"/>
      <c r="AN397" s="674" t="inlineStr">
        <is>
          <t>135MNTWQ3</t>
        </is>
      </c>
      <c r="AO397" s="664" t="n"/>
    </row>
    <row r="398" ht="26.1" customHeight="1">
      <c r="AM398" s="521" t="n"/>
      <c r="AN398" s="674" t="inlineStr">
        <is>
          <t>135MNTQ600</t>
        </is>
      </c>
      <c r="AO398" s="664" t="n"/>
    </row>
    <row r="399" ht="26.1" customHeight="1">
      <c r="AM399" s="521" t="n"/>
      <c r="AN399" s="674" t="inlineStr">
        <is>
          <t>135MNTWQ600</t>
        </is>
      </c>
      <c r="AO399" s="664" t="n"/>
    </row>
    <row r="400" ht="26.1" customHeight="1">
      <c r="AM400" s="521" t="n"/>
      <c r="AN400" s="674" t="inlineStr">
        <is>
          <t>135MNTS</t>
        </is>
      </c>
      <c r="AO400" s="664" t="n"/>
    </row>
    <row r="401" ht="26.1" customHeight="1">
      <c r="AM401" s="521" t="n"/>
      <c r="AN401" s="674" t="inlineStr">
        <is>
          <t>135MNTWS</t>
        </is>
      </c>
      <c r="AO401" s="664" t="n"/>
    </row>
    <row r="402" ht="26.1" customHeight="1">
      <c r="AM402" s="521" t="n"/>
      <c r="AN402" s="674" t="inlineStr">
        <is>
          <t>135MQ3O</t>
        </is>
      </c>
      <c r="AO402" s="664" t="n"/>
    </row>
    <row r="403" ht="26.1" customHeight="1">
      <c r="AM403" s="521" t="n"/>
      <c r="AN403" s="674" t="inlineStr">
        <is>
          <t>135MQ3OL</t>
        </is>
      </c>
      <c r="AO403" s="664" t="n"/>
    </row>
    <row r="404" ht="26.1" customHeight="1">
      <c r="AM404" s="521" t="n"/>
      <c r="AN404" s="674" t="inlineStr">
        <is>
          <t>135MQ3OR</t>
        </is>
      </c>
      <c r="AO404" s="664" t="n"/>
    </row>
    <row r="405" ht="26.1" customHeight="1">
      <c r="AM405" s="521" t="n"/>
      <c r="AN405" s="674" t="inlineStr">
        <is>
          <t>135MQ3OS</t>
        </is>
      </c>
      <c r="AO405" s="664" t="n"/>
    </row>
    <row r="406" ht="26.1" customHeight="1">
      <c r="AM406" s="521" t="n"/>
      <c r="AN406" s="674" t="inlineStr">
        <is>
          <t>135MQ3R+12</t>
        </is>
      </c>
      <c r="AO406" s="664" t="n"/>
    </row>
    <row r="407" ht="26.1" customHeight="1">
      <c r="AM407" s="521" t="n"/>
      <c r="AN407" s="674" t="inlineStr">
        <is>
          <t>135MQ3Z</t>
        </is>
      </c>
      <c r="AO407" s="664" t="n"/>
    </row>
    <row r="408" ht="26.1" customHeight="1">
      <c r="AM408" s="521" t="n"/>
      <c r="AN408" s="674" t="inlineStr">
        <is>
          <t>135MQ215</t>
        </is>
      </c>
      <c r="AO408" s="664" t="n"/>
    </row>
    <row r="409" ht="26.1" customHeight="1">
      <c r="AM409" s="521" t="n"/>
      <c r="AN409" s="674" t="inlineStr">
        <is>
          <t>135MQ215L</t>
        </is>
      </c>
      <c r="AO409" s="664" t="n"/>
    </row>
    <row r="410" ht="26.1" customHeight="1">
      <c r="AM410" s="521" t="n"/>
      <c r="AN410" s="674" t="inlineStr">
        <is>
          <t>135MQ215R</t>
        </is>
      </c>
      <c r="AO410" s="664" t="n"/>
    </row>
    <row r="411" ht="26.1" customHeight="1">
      <c r="AM411" s="521" t="n"/>
      <c r="AN411" s="674" t="inlineStr">
        <is>
          <t>135MQ305</t>
        </is>
      </c>
      <c r="AO411" s="664" t="n"/>
    </row>
    <row r="412" ht="26.1" customHeight="1">
      <c r="AM412" s="521" t="n"/>
      <c r="AN412" s="674" t="inlineStr">
        <is>
          <t>135MQ305L</t>
        </is>
      </c>
      <c r="AO412" s="664" t="n"/>
    </row>
    <row r="413" ht="26.1" customHeight="1">
      <c r="AM413" s="521" t="n"/>
      <c r="AN413" s="674" t="inlineStr">
        <is>
          <t>135MQ305R</t>
        </is>
      </c>
      <c r="AO413" s="664" t="n"/>
    </row>
    <row r="414" ht="26.1" customHeight="1">
      <c r="AM414" s="521" t="n"/>
      <c r="AN414" s="674" t="inlineStr">
        <is>
          <t>135MQ310</t>
        </is>
      </c>
      <c r="AO414" s="664" t="n"/>
    </row>
    <row r="415" ht="26.1" customHeight="1">
      <c r="AM415" s="521" t="n"/>
      <c r="AN415" s="674" t="inlineStr">
        <is>
          <t>135MQ310L</t>
        </is>
      </c>
      <c r="AO415" s="664" t="n"/>
    </row>
    <row r="416" ht="26.1" customHeight="1">
      <c r="AM416" s="521" t="n"/>
      <c r="AN416" s="674" t="inlineStr">
        <is>
          <t>135MQ310R</t>
        </is>
      </c>
      <c r="AO416" s="664" t="n"/>
    </row>
    <row r="417" ht="26.1" customHeight="1">
      <c r="AM417" s="521" t="n"/>
      <c r="AN417" s="674" t="inlineStr">
        <is>
          <t>135MQ600</t>
        </is>
      </c>
      <c r="AO417" s="664" t="n"/>
    </row>
    <row r="418" ht="26.1" customHeight="1">
      <c r="AM418" s="521" t="n"/>
      <c r="AN418" s="674" t="inlineStr">
        <is>
          <t>135MQ600L</t>
        </is>
      </c>
      <c r="AO418" s="664" t="n"/>
    </row>
    <row r="419" ht="26.1" customHeight="1">
      <c r="AM419" s="521" t="n"/>
      <c r="AN419" s="674" t="inlineStr">
        <is>
          <t>135MQ600R</t>
        </is>
      </c>
      <c r="AO419" s="664" t="n"/>
    </row>
    <row r="420" ht="26.1" customHeight="1">
      <c r="AM420" s="521" t="n"/>
      <c r="AN420" s="674" t="inlineStr">
        <is>
          <t>135MQ</t>
        </is>
      </c>
      <c r="AO420" s="664" t="n"/>
    </row>
    <row r="421" ht="26.1" customHeight="1">
      <c r="AM421" s="521" t="n"/>
      <c r="AN421" s="674" t="inlineStr">
        <is>
          <t>135MQO</t>
        </is>
      </c>
      <c r="AO421" s="664" t="n"/>
    </row>
    <row r="422" ht="26.1" customHeight="1">
      <c r="AM422" s="521" t="n"/>
      <c r="AN422" s="674" t="inlineStr">
        <is>
          <t>135MQL</t>
        </is>
      </c>
      <c r="AO422" s="664" t="n"/>
    </row>
    <row r="423" ht="26.1" customHeight="1">
      <c r="AM423" s="521" t="n"/>
      <c r="AN423" s="674" t="inlineStr">
        <is>
          <t>135MQOL</t>
        </is>
      </c>
      <c r="AO423" s="664" t="n"/>
    </row>
    <row r="424" ht="26.1" customHeight="1">
      <c r="AM424" s="521" t="n"/>
      <c r="AN424" s="674" t="inlineStr">
        <is>
          <t>135MQR</t>
        </is>
      </c>
      <c r="AO424" s="664" t="n"/>
    </row>
    <row r="425" ht="26.1" customHeight="1">
      <c r="AM425" s="521" t="n"/>
      <c r="AN425" s="674" t="inlineStr">
        <is>
          <t>135MQOR</t>
        </is>
      </c>
      <c r="AO425" s="664" t="n"/>
    </row>
    <row r="426" ht="26.1" customHeight="1">
      <c r="AM426" s="521" t="n"/>
      <c r="AN426" s="674" t="inlineStr">
        <is>
          <t>135MQ3</t>
        </is>
      </c>
      <c r="AO426" s="664" t="n"/>
    </row>
    <row r="427" ht="26.1" customHeight="1">
      <c r="AM427" s="521" t="n"/>
      <c r="AN427" s="674" t="inlineStr">
        <is>
          <t>135MQ3L</t>
        </is>
      </c>
      <c r="AO427" s="664" t="n"/>
    </row>
    <row r="428" ht="26.1" customHeight="1">
      <c r="AM428" s="521" t="n"/>
      <c r="AN428" s="674" t="inlineStr">
        <is>
          <t>135MQ3R</t>
        </is>
      </c>
      <c r="AO428" s="664" t="n"/>
    </row>
    <row r="429" ht="26.1" customHeight="1">
      <c r="AM429" s="521" t="n"/>
      <c r="AN429" s="674" t="inlineStr">
        <is>
          <t>135MQ3X</t>
        </is>
      </c>
      <c r="AO429" s="664" t="n"/>
    </row>
    <row r="430" ht="26.1" customHeight="1">
      <c r="AM430" s="521" t="n"/>
      <c r="AN430" s="674" t="inlineStr">
        <is>
          <t>135MQ3L+12</t>
        </is>
      </c>
      <c r="AO430" s="664" t="n"/>
    </row>
    <row r="431" ht="26.1" customHeight="1">
      <c r="AM431" s="521" t="n"/>
      <c r="AN431" s="674" t="inlineStr">
        <is>
          <t>135MQO300S</t>
        </is>
      </c>
      <c r="AO431" s="664" t="n"/>
    </row>
    <row r="432" ht="26.1" customHeight="1">
      <c r="AM432" s="521" t="n"/>
      <c r="AN432" s="674" t="inlineStr">
        <is>
          <t>E</t>
        </is>
      </c>
      <c r="AO432" s="664" t="n"/>
    </row>
    <row r="433" ht="26.1" customHeight="1">
      <c r="AM433" s="521" t="n"/>
      <c r="AN433" s="674" t="inlineStr">
        <is>
          <t>E-L</t>
        </is>
      </c>
      <c r="AO433" s="664" t="n"/>
    </row>
    <row r="434" ht="26.1" customHeight="1">
      <c r="AM434" s="521" t="n"/>
      <c r="AN434" s="674" t="inlineStr">
        <is>
          <t>E-R</t>
        </is>
      </c>
      <c r="AO434" s="664" t="n"/>
    </row>
    <row r="435" ht="26.1" customHeight="1">
      <c r="AM435" s="521" t="n"/>
      <c r="AN435" s="674" t="inlineStr">
        <is>
          <t>EL</t>
        </is>
      </c>
      <c r="AO435" s="664" t="n"/>
    </row>
    <row r="436" ht="26.1" customHeight="1">
      <c r="AM436" s="521" t="n"/>
      <c r="AN436" s="674" t="inlineStr">
        <is>
          <t>EL-L</t>
        </is>
      </c>
      <c r="AO436" s="664" t="n"/>
    </row>
    <row r="437" ht="26.1" customHeight="1">
      <c r="AM437" s="521" t="n"/>
      <c r="AN437" s="674" t="inlineStr">
        <is>
          <t>ER</t>
        </is>
      </c>
      <c r="AO437" s="664" t="n"/>
    </row>
    <row r="438" ht="26.1" customHeight="1">
      <c r="AM438" s="521" t="n"/>
      <c r="AN438" s="674" t="inlineStr">
        <is>
          <t>ER-R</t>
        </is>
      </c>
      <c r="AO438" s="664" t="n"/>
    </row>
    <row r="439" ht="26.1" customHeight="1">
      <c r="AM439" s="521" t="n"/>
      <c r="AN439" s="674" t="inlineStr">
        <is>
          <t>E135</t>
        </is>
      </c>
      <c r="AO439" s="664" t="n"/>
    </row>
    <row r="440" ht="26.1" customHeight="1">
      <c r="AM440" s="521" t="n"/>
      <c r="AN440" s="674" t="inlineStr">
        <is>
          <t>E135-L</t>
        </is>
      </c>
      <c r="AO440" s="664" t="n"/>
    </row>
    <row r="441" ht="26.1" customHeight="1">
      <c r="AM441" s="521" t="n"/>
      <c r="AN441" s="674" t="inlineStr">
        <is>
          <t>E135-R</t>
        </is>
      </c>
      <c r="AO441" s="664" t="n"/>
    </row>
    <row r="442" ht="26.1" customHeight="1">
      <c r="AM442" s="521" t="n"/>
      <c r="AN442" s="674" t="inlineStr">
        <is>
          <t>E135L</t>
        </is>
      </c>
      <c r="AO442" s="664" t="n"/>
    </row>
    <row r="443" ht="26.1" customHeight="1">
      <c r="AM443" s="521" t="n"/>
      <c r="AN443" s="674" t="inlineStr">
        <is>
          <t>E135L-L</t>
        </is>
      </c>
      <c r="AO443" s="664" t="n"/>
    </row>
    <row r="444" ht="26.1" customHeight="1">
      <c r="AM444" s="521" t="n"/>
      <c r="AN444" s="674" t="inlineStr">
        <is>
          <t>E135R</t>
        </is>
      </c>
      <c r="AO444" s="664" t="n"/>
    </row>
    <row r="445" ht="26.1" customHeight="1">
      <c r="AM445" s="521" t="n"/>
      <c r="AN445" s="674" t="inlineStr">
        <is>
          <t>E135R-R</t>
        </is>
      </c>
      <c r="AO445" s="664" t="n"/>
    </row>
    <row r="446" ht="26.1" customHeight="1">
      <c r="AM446" s="521" t="n"/>
      <c r="AN446" s="674" t="inlineStr">
        <is>
          <t>E273</t>
        </is>
      </c>
      <c r="AO446" s="664" t="n"/>
    </row>
    <row r="447" ht="26.1" customHeight="1">
      <c r="AM447" s="521" t="n"/>
      <c r="AN447" s="674" t="inlineStr">
        <is>
          <t>E273L</t>
        </is>
      </c>
      <c r="AO447" s="664" t="n"/>
    </row>
    <row r="448" ht="26.1" customHeight="1">
      <c r="AM448" s="521" t="n"/>
      <c r="AN448" s="674" t="inlineStr">
        <is>
          <t>E273R</t>
        </is>
      </c>
      <c r="AO448" s="664" t="n"/>
    </row>
    <row r="449" ht="26.1" customHeight="1">
      <c r="AM449" s="521" t="n"/>
      <c r="AN449" s="674" t="inlineStr">
        <is>
          <t>45ME</t>
        </is>
      </c>
      <c r="AO449" s="664" t="n"/>
    </row>
    <row r="450" ht="26.1" customHeight="1">
      <c r="AM450" s="521" t="n"/>
      <c r="AN450" s="674" t="inlineStr">
        <is>
          <t>45ME-L</t>
        </is>
      </c>
      <c r="AO450" s="664" t="n"/>
    </row>
    <row r="451" ht="26.1" customHeight="1">
      <c r="AM451" s="521" t="n"/>
      <c r="AN451" s="674" t="inlineStr">
        <is>
          <t>45ME-R</t>
        </is>
      </c>
      <c r="AO451" s="664" t="n"/>
    </row>
    <row r="452" ht="26.1" customHeight="1">
      <c r="AM452" s="521" t="n"/>
      <c r="AN452" s="674" t="inlineStr">
        <is>
          <t>45MEL</t>
        </is>
      </c>
      <c r="AO452" s="664" t="n"/>
    </row>
    <row r="453" ht="26.1" customHeight="1">
      <c r="AM453" s="521" t="n"/>
      <c r="AN453" s="674" t="inlineStr">
        <is>
          <t>45MEL-L</t>
        </is>
      </c>
      <c r="AO453" s="664" t="n"/>
    </row>
    <row r="454" ht="26.1" customHeight="1">
      <c r="AM454" s="521" t="n"/>
      <c r="AN454" s="674" t="inlineStr">
        <is>
          <t>45MER</t>
        </is>
      </c>
      <c r="AO454" s="664" t="n"/>
    </row>
    <row r="455" ht="26.1" customHeight="1">
      <c r="AM455" s="521" t="n"/>
      <c r="AN455" s="674" t="inlineStr">
        <is>
          <t>45MER-R</t>
        </is>
      </c>
      <c r="AO455" s="664" t="n"/>
    </row>
    <row r="456" ht="26.1" customHeight="1">
      <c r="AM456" s="521" t="n"/>
      <c r="AN456" s="674" t="inlineStr">
        <is>
          <t>45ME135</t>
        </is>
      </c>
      <c r="AO456" s="664" t="n"/>
    </row>
    <row r="457" ht="26.1" customHeight="1">
      <c r="AM457" s="521" t="n"/>
      <c r="AN457" s="674" t="inlineStr">
        <is>
          <t>45ME135L</t>
        </is>
      </c>
      <c r="AO457" s="664" t="n"/>
    </row>
    <row r="458" ht="26.1" customHeight="1">
      <c r="AM458" s="521" t="n"/>
      <c r="AN458" s="674" t="inlineStr">
        <is>
          <t>45ME135L-L</t>
        </is>
      </c>
      <c r="AO458" s="664" t="n"/>
    </row>
    <row r="459" ht="26.1" customHeight="1">
      <c r="AM459" s="521" t="n"/>
      <c r="AN459" s="674" t="inlineStr">
        <is>
          <t>45ME135R</t>
        </is>
      </c>
      <c r="AO459" s="664" t="n"/>
    </row>
    <row r="460" ht="26.1" customHeight="1">
      <c r="AM460" s="521" t="n"/>
      <c r="AN460" s="674" t="inlineStr">
        <is>
          <t>45ME135R-R</t>
        </is>
      </c>
      <c r="AO460" s="664" t="n"/>
    </row>
    <row r="461" ht="26.1" customHeight="1">
      <c r="AM461" s="521" t="n"/>
      <c r="AN461" s="674" t="inlineStr">
        <is>
          <t>45ME273</t>
        </is>
      </c>
      <c r="AO461" s="664" t="n"/>
    </row>
    <row r="462" ht="26.1" customHeight="1">
      <c r="AM462" s="521" t="n"/>
      <c r="AN462" s="674" t="inlineStr">
        <is>
          <t>45ME273L</t>
        </is>
      </c>
      <c r="AO462" s="664" t="n"/>
    </row>
    <row r="463" ht="26.1" customHeight="1">
      <c r="AM463" s="521" t="n"/>
      <c r="AN463" s="674" t="inlineStr">
        <is>
          <t>45ME273R</t>
        </is>
      </c>
      <c r="AO463" s="664" t="n"/>
    </row>
    <row r="464" ht="26.1" customHeight="1">
      <c r="AM464" s="521" t="n"/>
      <c r="AN464" s="674" t="inlineStr">
        <is>
          <t>M</t>
        </is>
      </c>
      <c r="AO464" s="664" t="n"/>
    </row>
    <row r="465" ht="26.1" customHeight="1">
      <c r="AM465" s="521" t="n"/>
      <c r="AN465" s="674" t="inlineStr">
        <is>
          <t>M-L</t>
        </is>
      </c>
      <c r="AO465" s="664" t="n"/>
    </row>
    <row r="466" ht="26.1" customHeight="1">
      <c r="AM466" s="521" t="n"/>
      <c r="AN466" s="674" t="inlineStr">
        <is>
          <t>M-R</t>
        </is>
      </c>
      <c r="AO466" s="664" t="n"/>
    </row>
    <row r="467" ht="26.1" customHeight="1">
      <c r="AM467" s="521" t="n"/>
      <c r="AN467" s="674" t="inlineStr">
        <is>
          <t>ML</t>
        </is>
      </c>
      <c r="AO467" s="664" t="n"/>
    </row>
    <row r="468" ht="26.1" customHeight="1">
      <c r="AM468" s="521" t="n"/>
      <c r="AN468" s="674" t="inlineStr">
        <is>
          <t>ML-L</t>
        </is>
      </c>
      <c r="AO468" s="664" t="n"/>
    </row>
    <row r="469" ht="26.1" customHeight="1">
      <c r="AM469" s="521" t="n"/>
      <c r="AN469" s="674" t="inlineStr">
        <is>
          <t>MR</t>
        </is>
      </c>
      <c r="AO469" s="664" t="n"/>
    </row>
    <row r="470" ht="26.1" customHeight="1">
      <c r="AM470" s="521" t="n"/>
      <c r="AN470" s="674" t="inlineStr">
        <is>
          <t>MR-R</t>
        </is>
      </c>
      <c r="AO470" s="664" t="n"/>
    </row>
    <row r="471" ht="26.1" customHeight="1">
      <c r="AM471" s="521" t="n"/>
      <c r="AN471" s="674" t="inlineStr">
        <is>
          <t>M135</t>
        </is>
      </c>
      <c r="AO471" s="664" t="n"/>
    </row>
    <row r="472" ht="26.1" customHeight="1">
      <c r="AM472" s="521" t="n"/>
      <c r="AN472" s="674" t="inlineStr">
        <is>
          <t>M135L</t>
        </is>
      </c>
      <c r="AO472" s="664" t="n"/>
    </row>
    <row r="473" ht="26.1" customHeight="1">
      <c r="AM473" s="521" t="n"/>
      <c r="AN473" s="674" t="inlineStr">
        <is>
          <t>M135L-L</t>
        </is>
      </c>
      <c r="AO473" s="664" t="n"/>
    </row>
    <row r="474" ht="26.1" customHeight="1">
      <c r="AM474" s="521" t="n"/>
      <c r="AN474" s="674" t="inlineStr">
        <is>
          <t>M135R</t>
        </is>
      </c>
      <c r="AO474" s="664" t="n"/>
    </row>
    <row r="475" ht="26.1" customHeight="1">
      <c r="AM475" s="521" t="n"/>
      <c r="AN475" s="674" t="inlineStr">
        <is>
          <t>M135R-R</t>
        </is>
      </c>
      <c r="AO475" s="664" t="n"/>
    </row>
    <row r="476" ht="26.1" customHeight="1">
      <c r="AM476" s="521" t="n"/>
      <c r="AN476" s="674" t="inlineStr">
        <is>
          <t>M273</t>
        </is>
      </c>
      <c r="AO476" s="664" t="n"/>
    </row>
    <row r="477" ht="26.1" customHeight="1">
      <c r="AM477" s="521" t="n"/>
      <c r="AN477" s="674" t="inlineStr">
        <is>
          <t>M273L</t>
        </is>
      </c>
      <c r="AO477" s="664" t="n"/>
    </row>
    <row r="478" ht="26.1" customHeight="1">
      <c r="AM478" s="521" t="n"/>
      <c r="AN478" s="674" t="inlineStr">
        <is>
          <t>M273R</t>
        </is>
      </c>
      <c r="AO478" s="664" t="n"/>
    </row>
    <row r="479" ht="26.1" customHeight="1">
      <c r="AM479" s="521" t="n"/>
      <c r="AN479" s="674" t="inlineStr">
        <is>
          <t>22MM</t>
        </is>
      </c>
      <c r="AO479" s="664" t="n"/>
    </row>
    <row r="480" ht="26.1" customHeight="1">
      <c r="AM480" s="521" t="n"/>
      <c r="AN480" s="674" t="inlineStr">
        <is>
          <t>22MM-L</t>
        </is>
      </c>
      <c r="AO480" s="664" t="n"/>
    </row>
    <row r="481" ht="26.1" customHeight="1">
      <c r="AM481" s="521" t="n"/>
      <c r="AN481" s="674" t="inlineStr">
        <is>
          <t>22MM-R</t>
        </is>
      </c>
      <c r="AO481" s="664" t="n"/>
    </row>
    <row r="482" ht="26.1" customHeight="1">
      <c r="AM482" s="521" t="n"/>
      <c r="AN482" s="674" t="inlineStr">
        <is>
          <t>22MML</t>
        </is>
      </c>
      <c r="AO482" s="664" t="n"/>
    </row>
    <row r="483" ht="26.1" customHeight="1">
      <c r="AM483" s="521" t="n"/>
      <c r="AN483" s="674" t="inlineStr">
        <is>
          <t>22MML-L</t>
        </is>
      </c>
      <c r="AO483" s="664" t="n"/>
    </row>
    <row r="484" ht="26.1" customHeight="1">
      <c r="AM484" s="521" t="n"/>
      <c r="AN484" s="674" t="inlineStr">
        <is>
          <t>22MMR</t>
        </is>
      </c>
      <c r="AO484" s="664" t="n"/>
    </row>
    <row r="485" ht="26.1" customHeight="1">
      <c r="AM485" s="521" t="n"/>
      <c r="AN485" s="674" t="inlineStr">
        <is>
          <t>22MMR-R</t>
        </is>
      </c>
      <c r="AO485" s="664" t="n"/>
    </row>
    <row r="486" ht="26.1" customHeight="1">
      <c r="AM486" s="521" t="n"/>
      <c r="AN486" s="674" t="inlineStr">
        <is>
          <t>22MM135</t>
        </is>
      </c>
      <c r="AO486" s="664" t="n"/>
    </row>
    <row r="487" ht="26.1" customHeight="1">
      <c r="AM487" s="521" t="n"/>
      <c r="AN487" s="674" t="inlineStr">
        <is>
          <t>22MM135L</t>
        </is>
      </c>
      <c r="AO487" s="664" t="n"/>
    </row>
    <row r="488" ht="26.1" customHeight="1">
      <c r="AM488" s="521" t="n"/>
      <c r="AN488" s="674" t="inlineStr">
        <is>
          <t>22MM135L-L</t>
        </is>
      </c>
      <c r="AO488" s="664" t="n"/>
    </row>
    <row r="489" ht="26.1" customHeight="1">
      <c r="AM489" s="521" t="n"/>
      <c r="AN489" s="674" t="inlineStr">
        <is>
          <t>22MM135R</t>
        </is>
      </c>
      <c r="AO489" s="664" t="n"/>
    </row>
    <row r="490" ht="26.1" customHeight="1">
      <c r="AM490" s="521" t="n"/>
      <c r="AN490" s="674" t="inlineStr">
        <is>
          <t>22MM135R-R</t>
        </is>
      </c>
      <c r="AO490" s="664" t="n"/>
    </row>
    <row r="491" ht="26.1" customHeight="1">
      <c r="AM491" s="521" t="n"/>
      <c r="AN491" s="674" t="inlineStr">
        <is>
          <t>22MM273</t>
        </is>
      </c>
      <c r="AO491" s="664" t="n"/>
    </row>
    <row r="492" ht="26.1" customHeight="1">
      <c r="AM492" s="521" t="n"/>
      <c r="AN492" s="674" t="inlineStr">
        <is>
          <t>22MM273L</t>
        </is>
      </c>
      <c r="AO492" s="664" t="n"/>
    </row>
    <row r="493" ht="26.1" customHeight="1">
      <c r="AM493" s="521" t="n"/>
      <c r="AN493" s="674" t="inlineStr">
        <is>
          <t>22MM273R</t>
        </is>
      </c>
      <c r="AO493" s="664" t="n"/>
    </row>
    <row r="494" ht="26.1" customHeight="1">
      <c r="AM494" s="521" t="n"/>
      <c r="AN494" s="674" t="inlineStr">
        <is>
          <t>SH07</t>
        </is>
      </c>
      <c r="AO494" s="664" t="n"/>
    </row>
    <row r="495" ht="26.1" customHeight="1">
      <c r="AM495" s="521" t="n"/>
      <c r="AN495" s="674" t="inlineStr">
        <is>
          <t>SH07L</t>
        </is>
      </c>
      <c r="AO495" s="664" t="n"/>
    </row>
    <row r="496" ht="26.1" customHeight="1">
      <c r="AM496" s="521" t="n"/>
      <c r="AN496" s="674" t="inlineStr">
        <is>
          <t>SH07R</t>
        </is>
      </c>
      <c r="AO496" s="664" t="n"/>
    </row>
    <row r="497" ht="26.1" customHeight="1">
      <c r="AM497" s="521" t="n"/>
      <c r="AN497" s="674" t="inlineStr">
        <is>
          <t>22MSH07</t>
        </is>
      </c>
      <c r="AO497" s="664" t="n"/>
    </row>
    <row r="498" ht="26.1" customHeight="1">
      <c r="AM498" s="521" t="n"/>
      <c r="AN498" s="674" t="inlineStr">
        <is>
          <t>22MSH07L</t>
        </is>
      </c>
      <c r="AO498" s="664" t="n"/>
    </row>
    <row r="499" ht="26.1" customHeight="1">
      <c r="AM499" s="521" t="n"/>
      <c r="AN499" s="674" t="inlineStr">
        <is>
          <t>22MSH07R</t>
        </is>
      </c>
      <c r="AO499" s="664" t="n"/>
    </row>
    <row r="500" ht="26.1" customHeight="1">
      <c r="AM500" s="521" t="n"/>
      <c r="AN500" s="674" t="inlineStr">
        <is>
          <t>45MSH07</t>
        </is>
      </c>
      <c r="AO500" s="664" t="n"/>
    </row>
    <row r="501" ht="26.1" customHeight="1">
      <c r="AM501" s="521" t="n"/>
      <c r="AN501" s="674" t="inlineStr">
        <is>
          <t>45MSH07L</t>
        </is>
      </c>
      <c r="AO501" s="664" t="n"/>
    </row>
    <row r="502" ht="26.1" customHeight="1">
      <c r="AM502" s="521" t="n"/>
      <c r="AN502" s="674" t="inlineStr">
        <is>
          <t>45MSH07R</t>
        </is>
      </c>
      <c r="AO502" s="664" t="n"/>
    </row>
    <row r="503" ht="26.1" customHeight="1">
      <c r="AM503" s="521" t="n"/>
      <c r="AN503" s="674" t="inlineStr">
        <is>
          <t>90MSH07</t>
        </is>
      </c>
      <c r="AO503" s="664" t="n"/>
    </row>
    <row r="504" ht="26.1" customHeight="1">
      <c r="AM504" s="521" t="n"/>
      <c r="AN504" s="674" t="inlineStr">
        <is>
          <t>90MSH07L</t>
        </is>
      </c>
      <c r="AO504" s="664" t="n"/>
    </row>
    <row r="505" ht="26.1" customHeight="1">
      <c r="AM505" s="521" t="n"/>
      <c r="AN505" s="674" t="inlineStr">
        <is>
          <t>90MSH07R</t>
        </is>
      </c>
      <c r="AO505" s="664" t="n"/>
    </row>
    <row r="506" ht="26.1" customHeight="1">
      <c r="AM506" s="521" t="n"/>
      <c r="AN506" s="674" t="inlineStr">
        <is>
          <t>SH09</t>
        </is>
      </c>
      <c r="AO506" s="664" t="n"/>
    </row>
    <row r="507" ht="26.1" customHeight="1">
      <c r="AM507" s="521" t="n"/>
      <c r="AN507" s="674" t="inlineStr">
        <is>
          <t>SH09L</t>
        </is>
      </c>
      <c r="AO507" s="664" t="n"/>
    </row>
    <row r="508" ht="26.1" customHeight="1">
      <c r="AM508" s="521" t="n"/>
      <c r="AN508" s="674" t="inlineStr">
        <is>
          <t>SH09R</t>
        </is>
      </c>
      <c r="AO508" s="664" t="n"/>
    </row>
    <row r="509" ht="26.1" customHeight="1">
      <c r="AM509" s="521" t="n"/>
      <c r="AN509" s="674" t="inlineStr">
        <is>
          <t>S09</t>
        </is>
      </c>
      <c r="AO509" s="664" t="n"/>
    </row>
    <row r="510" ht="26.1" customHeight="1">
      <c r="AM510" s="521" t="n"/>
      <c r="AN510" s="674" t="inlineStr">
        <is>
          <t>S09L</t>
        </is>
      </c>
      <c r="AO510" s="664" t="n"/>
    </row>
    <row r="511" ht="26.1" customHeight="1">
      <c r="AM511" s="521" t="n"/>
      <c r="AN511" s="674" t="inlineStr">
        <is>
          <t>S09-L</t>
        </is>
      </c>
      <c r="AO511" s="664" t="n"/>
    </row>
    <row r="512" ht="26.1" customHeight="1">
      <c r="AM512" s="521" t="n"/>
      <c r="AN512" s="674" t="inlineStr">
        <is>
          <t>S09L-L</t>
        </is>
      </c>
      <c r="AO512" s="664" t="n"/>
    </row>
    <row r="513" ht="26.1" customHeight="1">
      <c r="AM513" s="521" t="n"/>
      <c r="AN513" s="674" t="inlineStr">
        <is>
          <t>S09R</t>
        </is>
      </c>
      <c r="AO513" s="664" t="n"/>
    </row>
    <row r="514" ht="26.1" customHeight="1">
      <c r="AM514" s="521" t="n"/>
      <c r="AN514" s="674" t="inlineStr">
        <is>
          <t>S09-R</t>
        </is>
      </c>
      <c r="AO514" s="664" t="n"/>
    </row>
    <row r="515" ht="26.1" customHeight="1">
      <c r="AM515" s="521" t="n"/>
      <c r="AN515" s="674" t="inlineStr">
        <is>
          <t>S09R-R</t>
        </is>
      </c>
      <c r="AO515" s="664" t="n"/>
    </row>
    <row r="516" ht="26.1" customHeight="1">
      <c r="AM516" s="521" t="n"/>
      <c r="AN516" s="674" t="inlineStr">
        <is>
          <t>SQ09-L</t>
        </is>
      </c>
      <c r="AO516" s="664" t="n"/>
    </row>
    <row r="517" ht="26.1" customHeight="1">
      <c r="AM517" s="521" t="n"/>
      <c r="AN517" s="674" t="inlineStr">
        <is>
          <t>SQ09L-L</t>
        </is>
      </c>
      <c r="AO517" s="664" t="n"/>
    </row>
    <row r="518" ht="26.1" customHeight="1">
      <c r="AM518" s="521" t="n"/>
      <c r="AN518" s="674" t="inlineStr">
        <is>
          <t>SQ09-R</t>
        </is>
      </c>
      <c r="AO518" s="664" t="n"/>
    </row>
    <row r="519" ht="26.1" customHeight="1">
      <c r="AM519" s="521" t="n"/>
      <c r="AN519" s="674" t="inlineStr">
        <is>
          <t>SQ09R-R</t>
        </is>
      </c>
      <c r="AO519" s="664" t="n"/>
    </row>
    <row r="520" ht="26.1" customHeight="1">
      <c r="AM520" s="521" t="n"/>
      <c r="AN520" s="674" t="inlineStr">
        <is>
          <t>22MSH09</t>
        </is>
      </c>
      <c r="AO520" s="664" t="n"/>
    </row>
    <row r="521" ht="26.1" customHeight="1">
      <c r="AM521" s="521" t="n"/>
      <c r="AN521" s="674" t="inlineStr">
        <is>
          <t>22MSH09L</t>
        </is>
      </c>
      <c r="AO521" s="664" t="n"/>
    </row>
    <row r="522" ht="26.1" customHeight="1">
      <c r="AM522" s="521" t="n"/>
      <c r="AN522" s="674" t="inlineStr">
        <is>
          <t>22MSH09R</t>
        </is>
      </c>
      <c r="AO522" s="664" t="n"/>
    </row>
    <row r="523" ht="26.1" customHeight="1">
      <c r="AM523" s="521" t="n"/>
      <c r="AN523" s="674" t="inlineStr">
        <is>
          <t>22MS09</t>
        </is>
      </c>
      <c r="AO523" s="664" t="n"/>
    </row>
    <row r="524" ht="26.1" customHeight="1">
      <c r="AM524" s="521" t="n"/>
      <c r="AN524" s="674" t="inlineStr">
        <is>
          <t>22MS09L</t>
        </is>
      </c>
      <c r="AO524" s="664" t="n"/>
    </row>
    <row r="525" ht="26.1" customHeight="1">
      <c r="AM525" s="521" t="n"/>
      <c r="AN525" s="674" t="inlineStr">
        <is>
          <t>22MS09-L</t>
        </is>
      </c>
      <c r="AO525" s="664" t="n"/>
    </row>
    <row r="526" ht="26.1" customHeight="1">
      <c r="AM526" s="521" t="n"/>
      <c r="AN526" s="674" t="inlineStr">
        <is>
          <t>22MS09L-L</t>
        </is>
      </c>
      <c r="AO526" s="664" t="n"/>
    </row>
    <row r="527" ht="26.1" customHeight="1">
      <c r="AM527" s="521" t="n"/>
      <c r="AN527" s="674" t="inlineStr">
        <is>
          <t>22MS09R</t>
        </is>
      </c>
      <c r="AO527" s="664" t="n"/>
    </row>
    <row r="528" ht="26.1" customHeight="1">
      <c r="AM528" s="521" t="n"/>
      <c r="AN528" s="674" t="inlineStr">
        <is>
          <t>22MS09-R</t>
        </is>
      </c>
      <c r="AO528" s="664" t="n"/>
    </row>
    <row r="529" ht="26.1" customHeight="1">
      <c r="AM529" s="521" t="n"/>
      <c r="AN529" s="674" t="inlineStr">
        <is>
          <t>22MS09R-R</t>
        </is>
      </c>
      <c r="AO529" s="664" t="n"/>
      <c r="AQ529" s="393" t="n"/>
    </row>
    <row r="530" ht="26.1" customHeight="1">
      <c r="AM530" s="521" t="n"/>
      <c r="AN530" s="674" t="inlineStr">
        <is>
          <t>22MSQ09-L</t>
        </is>
      </c>
      <c r="AO530" s="664" t="n"/>
    </row>
    <row r="531" ht="26.1" customHeight="1">
      <c r="AM531" s="521" t="n"/>
      <c r="AN531" s="674" t="inlineStr">
        <is>
          <t>22MSQ09L-L</t>
        </is>
      </c>
      <c r="AO531" s="664" t="n"/>
    </row>
    <row r="532" ht="26.1" customHeight="1">
      <c r="AM532" s="521" t="n"/>
      <c r="AN532" s="674" t="inlineStr">
        <is>
          <t>22MSQ09-R</t>
        </is>
      </c>
      <c r="AO532" s="664" t="n"/>
    </row>
    <row r="533" ht="26.1" customHeight="1">
      <c r="AM533" s="521" t="n"/>
      <c r="AN533" s="674" t="inlineStr">
        <is>
          <t>22MSQ09R-R</t>
        </is>
      </c>
      <c r="AO533" s="664" t="n"/>
    </row>
    <row r="534" ht="26.1" customHeight="1">
      <c r="AM534" s="521" t="n"/>
      <c r="AN534" s="674" t="inlineStr">
        <is>
          <t>45MSH09</t>
        </is>
      </c>
      <c r="AO534" s="664" t="n"/>
    </row>
    <row r="535" ht="26.1" customHeight="1">
      <c r="AM535" s="521" t="n"/>
      <c r="AN535" s="674" t="inlineStr">
        <is>
          <t>45MSH09L</t>
        </is>
      </c>
      <c r="AO535" s="664" t="n"/>
    </row>
    <row r="536" ht="26.1" customHeight="1">
      <c r="AM536" s="521" t="n"/>
      <c r="AN536" s="674" t="inlineStr">
        <is>
          <t>45MSH09R</t>
        </is>
      </c>
      <c r="AO536" s="664" t="n"/>
    </row>
    <row r="537" ht="26.1" customHeight="1">
      <c r="AM537" s="521" t="n"/>
      <c r="AN537" s="674" t="inlineStr">
        <is>
          <t>45MS09</t>
        </is>
      </c>
      <c r="AO537" s="664" t="n"/>
    </row>
    <row r="538" ht="26.1" customHeight="1">
      <c r="AM538" s="521" t="n"/>
      <c r="AN538" s="674" t="inlineStr">
        <is>
          <t>45MS09L</t>
        </is>
      </c>
      <c r="AO538" s="664" t="n"/>
    </row>
    <row r="539" ht="26.1" customHeight="1">
      <c r="AM539" s="521" t="n"/>
      <c r="AN539" s="674" t="inlineStr">
        <is>
          <t>45MS09-L</t>
        </is>
      </c>
      <c r="AO539" s="664" t="n"/>
    </row>
    <row r="540" ht="26.1" customHeight="1">
      <c r="AM540" s="521" t="n"/>
      <c r="AN540" s="674" t="inlineStr">
        <is>
          <t>45MS09L-L</t>
        </is>
      </c>
      <c r="AO540" s="664" t="n"/>
    </row>
    <row r="541" ht="26.1" customHeight="1">
      <c r="AM541" s="521" t="n"/>
      <c r="AN541" s="674" t="inlineStr">
        <is>
          <t>45MS09R</t>
        </is>
      </c>
      <c r="AO541" s="664" t="n"/>
    </row>
    <row r="542" ht="26.1" customHeight="1">
      <c r="AM542" s="521" t="n"/>
      <c r="AN542" s="674" t="inlineStr">
        <is>
          <t>45MS09-R</t>
        </is>
      </c>
      <c r="AO542" s="664" t="n"/>
    </row>
    <row r="543" ht="26.1" customHeight="1">
      <c r="AM543" s="521" t="n"/>
      <c r="AN543" s="674" t="inlineStr">
        <is>
          <t>45MS09R-R</t>
        </is>
      </c>
      <c r="AO543" s="664" t="n"/>
    </row>
    <row r="544" ht="26.1" customHeight="1">
      <c r="AM544" s="521" t="n"/>
      <c r="AN544" s="674" t="inlineStr">
        <is>
          <t>45MSQ09-L</t>
        </is>
      </c>
      <c r="AO544" s="664" t="n"/>
    </row>
    <row r="545" ht="26.1" customHeight="1">
      <c r="AM545" s="521" t="n"/>
      <c r="AN545" s="674" t="inlineStr">
        <is>
          <t>45MSQ09L-L</t>
        </is>
      </c>
      <c r="AO545" s="664" t="n"/>
    </row>
    <row r="546" ht="26.1" customHeight="1">
      <c r="AM546" s="521" t="n"/>
      <c r="AN546" s="674" t="inlineStr">
        <is>
          <t>45MSQ09-R</t>
        </is>
      </c>
      <c r="AO546" s="664" t="n"/>
    </row>
    <row r="547" ht="26.1" customHeight="1">
      <c r="AM547" s="521" t="n"/>
      <c r="AN547" s="674" t="inlineStr">
        <is>
          <t>45MSQ09R-R</t>
        </is>
      </c>
      <c r="AO547" s="664" t="n"/>
    </row>
    <row r="548" ht="26.1" customHeight="1">
      <c r="AM548" s="521" t="n"/>
      <c r="AN548" s="674" t="inlineStr">
        <is>
          <t>90MSH09</t>
        </is>
      </c>
      <c r="AO548" s="664" t="n"/>
    </row>
    <row r="549" ht="26.1" customHeight="1">
      <c r="AM549" s="521" t="n"/>
      <c r="AN549" s="674" t="inlineStr">
        <is>
          <t>90MSH09L</t>
        </is>
      </c>
      <c r="AO549" s="664" t="n"/>
    </row>
    <row r="550" ht="26.1" customHeight="1">
      <c r="AM550" s="521" t="n"/>
      <c r="AN550" s="674" t="inlineStr">
        <is>
          <t>90MSH09R</t>
        </is>
      </c>
      <c r="AO550" s="664" t="n"/>
    </row>
    <row r="551" ht="26.1" customHeight="1">
      <c r="AM551" s="521" t="n"/>
      <c r="AN551" s="674" t="inlineStr">
        <is>
          <t>90MS09</t>
        </is>
      </c>
      <c r="AO551" s="664" t="n"/>
    </row>
    <row r="552" ht="26.1" customHeight="1">
      <c r="AM552" s="521" t="n"/>
      <c r="AN552" s="674" t="inlineStr">
        <is>
          <t>90MS09L</t>
        </is>
      </c>
      <c r="AO552" s="664" t="n"/>
    </row>
    <row r="553" ht="26.1" customHeight="1">
      <c r="AM553" s="521" t="n"/>
      <c r="AN553" s="674" t="inlineStr">
        <is>
          <t>90MS09-L</t>
        </is>
      </c>
      <c r="AO553" s="664" t="n"/>
    </row>
    <row r="554" ht="26.1" customHeight="1">
      <c r="AM554" s="521" t="n"/>
      <c r="AN554" s="674" t="inlineStr">
        <is>
          <t>90MS09L-L</t>
        </is>
      </c>
      <c r="AO554" s="664" t="n"/>
    </row>
    <row r="555" ht="26.1" customHeight="1">
      <c r="AM555" s="521" t="n"/>
      <c r="AN555" s="674" t="inlineStr">
        <is>
          <t>90MS09R</t>
        </is>
      </c>
      <c r="AO555" s="664" t="n"/>
    </row>
    <row r="556" ht="26.1" customHeight="1">
      <c r="AM556" s="521" t="n"/>
      <c r="AN556" s="674" t="inlineStr">
        <is>
          <t>90MS09-R</t>
        </is>
      </c>
      <c r="AO556" s="664" t="n"/>
    </row>
    <row r="557" ht="26.1" customHeight="1">
      <c r="AM557" s="521" t="n"/>
      <c r="AN557" s="674" t="inlineStr">
        <is>
          <t>90MS09R-R</t>
        </is>
      </c>
      <c r="AO557" s="664" t="n"/>
    </row>
    <row r="558" ht="26.1" customHeight="1">
      <c r="AM558" s="521" t="n"/>
      <c r="AN558" s="674" t="inlineStr">
        <is>
          <t>90MSQ09-L</t>
        </is>
      </c>
      <c r="AO558" s="664" t="n"/>
    </row>
    <row r="559" ht="26.1" customHeight="1">
      <c r="AM559" s="521" t="n"/>
      <c r="AN559" s="674" t="inlineStr">
        <is>
          <t>90MSQ09L-L</t>
        </is>
      </c>
      <c r="AO559" s="664" t="n"/>
    </row>
    <row r="560" ht="26.1" customHeight="1">
      <c r="AM560" s="521" t="n"/>
      <c r="AN560" s="674" t="inlineStr">
        <is>
          <t>90MSQ09-R</t>
        </is>
      </c>
      <c r="AO560" s="664" t="n"/>
    </row>
    <row r="561" ht="26.1" customHeight="1">
      <c r="AM561" s="521" t="n"/>
      <c r="AN561" s="674" t="inlineStr">
        <is>
          <t>90MSQ09R-R</t>
        </is>
      </c>
      <c r="AO561" s="664" t="n"/>
      <c r="AP561" s="591" t="n"/>
      <c r="AQ561" s="632" t="n"/>
    </row>
    <row r="562" ht="26.1" customHeight="1">
      <c r="AM562" s="521" t="n"/>
      <c r="AN562" s="674" t="inlineStr">
        <is>
          <t>SH11</t>
        </is>
      </c>
      <c r="AO562" s="664" t="n"/>
    </row>
    <row r="563" ht="26.1" customHeight="1">
      <c r="AM563" s="521" t="n"/>
      <c r="AN563" s="674" t="inlineStr">
        <is>
          <t>SH11L</t>
        </is>
      </c>
      <c r="AO563" s="664" t="n"/>
    </row>
    <row r="564" ht="26.1" customHeight="1">
      <c r="AM564" s="521" t="n"/>
      <c r="AN564" s="674" t="inlineStr">
        <is>
          <t>SH11R</t>
        </is>
      </c>
      <c r="AO564" s="664" t="n"/>
    </row>
    <row r="565" ht="26.1" customHeight="1">
      <c r="AM565" s="521" t="n"/>
      <c r="AN565" s="674" t="inlineStr">
        <is>
          <t>S11</t>
        </is>
      </c>
      <c r="AO565" s="664" t="n"/>
    </row>
    <row r="566" ht="26.1" customHeight="1">
      <c r="AM566" s="521" t="n"/>
      <c r="AN566" s="674" t="inlineStr">
        <is>
          <t>S11L</t>
        </is>
      </c>
      <c r="AO566" s="664" t="n"/>
      <c r="AP566" s="591" t="n"/>
    </row>
    <row r="567" ht="26.1" customHeight="1">
      <c r="AM567" s="521" t="n"/>
      <c r="AN567" s="674" t="inlineStr">
        <is>
          <t>S11-L</t>
        </is>
      </c>
      <c r="AO567" s="664" t="n"/>
    </row>
    <row r="568" ht="26.1" customHeight="1">
      <c r="AM568" s="521" t="n"/>
      <c r="AN568" s="674" t="inlineStr">
        <is>
          <t>S11L-L</t>
        </is>
      </c>
      <c r="AO568" s="664" t="n"/>
    </row>
    <row r="569" ht="26.1" customHeight="1">
      <c r="AM569" s="521" t="n"/>
      <c r="AN569" s="674" t="inlineStr">
        <is>
          <t>S11R</t>
        </is>
      </c>
      <c r="AO569" s="664" t="n"/>
    </row>
    <row r="570" ht="26.1" customHeight="1">
      <c r="AM570" s="521" t="n"/>
      <c r="AN570" s="674" t="inlineStr">
        <is>
          <t>S11-R</t>
        </is>
      </c>
      <c r="AO570" s="664" t="n"/>
    </row>
    <row r="571" ht="26.1" customHeight="1">
      <c r="AM571" s="521" t="n"/>
      <c r="AN571" s="674" t="inlineStr">
        <is>
          <t>S11R-R</t>
        </is>
      </c>
      <c r="AO571" s="664" t="n"/>
    </row>
    <row r="572" ht="26.1" customHeight="1">
      <c r="AM572" s="521" t="n"/>
      <c r="AN572" s="674" t="inlineStr">
        <is>
          <t>SQ11-L</t>
        </is>
      </c>
      <c r="AO572" s="664" t="n"/>
    </row>
    <row r="573" ht="26.1" customHeight="1">
      <c r="AM573" s="521" t="n"/>
      <c r="AN573" s="674" t="inlineStr">
        <is>
          <t>SQ11L-L</t>
        </is>
      </c>
      <c r="AO573" s="664" t="n"/>
    </row>
    <row r="574" ht="26.1" customHeight="1">
      <c r="AM574" s="521" t="n"/>
      <c r="AN574" s="674" t="inlineStr">
        <is>
          <t>SQ11-R</t>
        </is>
      </c>
      <c r="AO574" s="664" t="n"/>
    </row>
    <row r="575" ht="26.1" customHeight="1">
      <c r="AM575" s="521" t="n"/>
      <c r="AN575" s="674" t="inlineStr">
        <is>
          <t>SQ11R-R</t>
        </is>
      </c>
      <c r="AO575" s="664" t="n"/>
    </row>
    <row r="576" ht="26.1" customHeight="1">
      <c r="AM576" s="521" t="n"/>
      <c r="AN576" s="674" t="inlineStr">
        <is>
          <t>22MSH11</t>
        </is>
      </c>
      <c r="AO576" s="664" t="n"/>
    </row>
    <row r="577" ht="26.1" customHeight="1">
      <c r="AM577" s="521" t="n"/>
      <c r="AN577" s="674" t="inlineStr">
        <is>
          <t>22MSH11L</t>
        </is>
      </c>
      <c r="AO577" s="664" t="n"/>
    </row>
    <row r="578" ht="26.1" customHeight="1">
      <c r="AM578" s="521" t="n"/>
      <c r="AN578" s="674" t="inlineStr">
        <is>
          <t>22MSH11R</t>
        </is>
      </c>
      <c r="AO578" s="664" t="n"/>
    </row>
    <row r="579" ht="26.1" customHeight="1">
      <c r="AM579" s="521" t="n"/>
      <c r="AN579" s="674" t="inlineStr">
        <is>
          <t>22MS11</t>
        </is>
      </c>
      <c r="AO579" s="664" t="n"/>
    </row>
    <row r="580" ht="26.1" customHeight="1">
      <c r="AM580" s="521" t="n"/>
      <c r="AN580" s="674" t="inlineStr">
        <is>
          <t>22MS11L</t>
        </is>
      </c>
      <c r="AO580" s="664" t="n"/>
    </row>
    <row r="581" ht="26.1" customHeight="1">
      <c r="AM581" s="521" t="n"/>
      <c r="AN581" s="674" t="inlineStr">
        <is>
          <t>22MS11-L</t>
        </is>
      </c>
      <c r="AO581" s="664" t="n"/>
    </row>
    <row r="582" ht="26.1" customHeight="1">
      <c r="AM582" s="521" t="n"/>
      <c r="AN582" s="674" t="inlineStr">
        <is>
          <t>22MS11L-L</t>
        </is>
      </c>
      <c r="AO582" s="664" t="n"/>
    </row>
    <row r="583" ht="26.1" customHeight="1">
      <c r="AM583" s="521" t="n"/>
      <c r="AN583" s="674" t="inlineStr">
        <is>
          <t>22MS11R</t>
        </is>
      </c>
      <c r="AO583" s="664" t="n"/>
    </row>
    <row r="584" ht="26.1" customHeight="1">
      <c r="AM584" s="521" t="n"/>
      <c r="AN584" s="674" t="inlineStr">
        <is>
          <t>22MS11-R</t>
        </is>
      </c>
      <c r="AO584" s="664" t="n"/>
    </row>
    <row r="585" ht="26.1" customHeight="1">
      <c r="AM585" s="521" t="n"/>
      <c r="AN585" s="674" t="inlineStr">
        <is>
          <t>22MS11R-R</t>
        </is>
      </c>
      <c r="AO585" s="664" t="n"/>
    </row>
    <row r="586" ht="26.1" customHeight="1">
      <c r="AM586" s="521" t="n"/>
      <c r="AN586" s="674" t="inlineStr">
        <is>
          <t>22MSQ11-L</t>
        </is>
      </c>
      <c r="AO586" s="664" t="n"/>
    </row>
    <row r="587" ht="26.1" customHeight="1">
      <c r="AM587" s="521" t="n"/>
      <c r="AN587" s="674" t="inlineStr">
        <is>
          <t>22MSQ11L-L</t>
        </is>
      </c>
      <c r="AO587" s="664" t="n"/>
    </row>
    <row r="588" ht="26.1" customHeight="1">
      <c r="AM588" s="521" t="n"/>
      <c r="AN588" s="674" t="inlineStr">
        <is>
          <t>22MSQ11-R</t>
        </is>
      </c>
      <c r="AO588" s="664" t="n"/>
    </row>
    <row r="589" ht="26.1" customHeight="1">
      <c r="AM589" s="521" t="n"/>
      <c r="AN589" s="674" t="inlineStr">
        <is>
          <t>22MSQ11R-R</t>
        </is>
      </c>
      <c r="AO589" s="664" t="n"/>
    </row>
    <row r="590" ht="26.1" customHeight="1">
      <c r="AM590" s="521" t="n"/>
      <c r="AN590" s="674" t="inlineStr">
        <is>
          <t>45MSH11</t>
        </is>
      </c>
      <c r="AO590" s="664" t="n"/>
    </row>
    <row r="591" ht="26.1" customHeight="1">
      <c r="AM591" s="521" t="n"/>
      <c r="AN591" s="674" t="inlineStr">
        <is>
          <t>45MSH11L</t>
        </is>
      </c>
      <c r="AO591" s="664" t="n"/>
    </row>
    <row r="592" ht="26.1" customHeight="1">
      <c r="AM592" s="521" t="n"/>
      <c r="AN592" s="674" t="inlineStr">
        <is>
          <t>45MSH11R</t>
        </is>
      </c>
      <c r="AO592" s="664" t="n"/>
    </row>
    <row r="593" ht="26.1" customHeight="1">
      <c r="AM593" s="521" t="n"/>
      <c r="AN593" s="674" t="inlineStr">
        <is>
          <t>45MS11</t>
        </is>
      </c>
      <c r="AO593" s="664" t="n"/>
    </row>
    <row r="594" ht="26.1" customHeight="1">
      <c r="AM594" s="521" t="n"/>
      <c r="AN594" s="674" t="inlineStr">
        <is>
          <t>45MS11L</t>
        </is>
      </c>
      <c r="AO594" s="664" t="n"/>
    </row>
    <row r="595" ht="26.1" customHeight="1">
      <c r="AM595" s="521" t="n"/>
      <c r="AN595" s="674" t="inlineStr">
        <is>
          <t>45MS11-L</t>
        </is>
      </c>
      <c r="AO595" s="664" t="n"/>
    </row>
    <row r="596" ht="26.1" customHeight="1">
      <c r="AM596" s="521" t="n"/>
      <c r="AN596" s="674" t="inlineStr">
        <is>
          <t>45MS11L-L</t>
        </is>
      </c>
      <c r="AO596" s="664" t="n"/>
    </row>
    <row r="597" ht="26.1" customHeight="1">
      <c r="AM597" s="521" t="n"/>
      <c r="AN597" s="674" t="inlineStr">
        <is>
          <t>45MS11R</t>
        </is>
      </c>
      <c r="AO597" s="664" t="n"/>
    </row>
    <row r="598" ht="26.1" customHeight="1">
      <c r="AM598" s="521" t="n"/>
      <c r="AN598" s="674" t="inlineStr">
        <is>
          <t>45MS11-R</t>
        </is>
      </c>
      <c r="AO598" s="664" t="n"/>
    </row>
    <row r="599" ht="26.1" customHeight="1">
      <c r="AM599" s="521" t="n"/>
      <c r="AN599" s="674" t="inlineStr">
        <is>
          <t>45MS11R-R</t>
        </is>
      </c>
      <c r="AO599" s="664" t="n"/>
    </row>
    <row r="600" ht="26.1" customHeight="1">
      <c r="AM600" s="521" t="n"/>
      <c r="AN600" s="674" t="inlineStr">
        <is>
          <t>45MSQ11-L</t>
        </is>
      </c>
      <c r="AO600" s="664" t="n"/>
    </row>
    <row r="601" ht="26.1" customHeight="1">
      <c r="AM601" s="521" t="n"/>
      <c r="AN601" s="674" t="inlineStr">
        <is>
          <t>45MSQ11L-L</t>
        </is>
      </c>
      <c r="AO601" s="664" t="n"/>
    </row>
    <row r="602" ht="26.1" customHeight="1">
      <c r="AM602" s="521" t="n"/>
      <c r="AN602" s="674" t="inlineStr">
        <is>
          <t>45MSQ11-R</t>
        </is>
      </c>
      <c r="AO602" s="664" t="n"/>
    </row>
    <row r="603" ht="26.1" customHeight="1">
      <c r="AM603" s="521" t="n"/>
      <c r="AN603" s="674" t="inlineStr">
        <is>
          <t>45MSQ11R-R</t>
        </is>
      </c>
      <c r="AO603" s="664" t="n"/>
    </row>
    <row r="604" ht="26.1" customHeight="1">
      <c r="AM604" s="521" t="n"/>
      <c r="AN604" s="674" t="inlineStr">
        <is>
          <t>4Z09</t>
        </is>
      </c>
      <c r="AO604" s="664" t="n"/>
    </row>
    <row r="605" ht="26.1" customHeight="1">
      <c r="AM605" s="521" t="n"/>
      <c r="AN605" s="674" t="inlineStr">
        <is>
          <t>4Z09L</t>
        </is>
      </c>
      <c r="AO605" s="664" t="n"/>
    </row>
    <row r="606" ht="26.1" customHeight="1">
      <c r="AM606" s="521" t="n"/>
      <c r="AN606" s="674" t="inlineStr">
        <is>
          <t>4Z09-L</t>
        </is>
      </c>
      <c r="AO606" s="664" t="n"/>
    </row>
    <row r="607" ht="26.1" customHeight="1">
      <c r="AM607" s="521" t="n"/>
      <c r="AN607" s="674" t="inlineStr">
        <is>
          <t>4Z09L-L</t>
        </is>
      </c>
      <c r="AO607" s="664" t="n"/>
    </row>
    <row r="608" ht="26.1" customHeight="1">
      <c r="AM608" s="521" t="n"/>
      <c r="AN608" s="674" t="inlineStr">
        <is>
          <t>4Z09R</t>
        </is>
      </c>
      <c r="AO608" s="664" t="n"/>
    </row>
    <row r="609" ht="26.1" customHeight="1">
      <c r="AM609" s="521" t="n"/>
      <c r="AN609" s="674" t="inlineStr">
        <is>
          <t>4Z09-R</t>
        </is>
      </c>
      <c r="AO609" s="664" t="n"/>
    </row>
    <row r="610" ht="26.1" customHeight="1">
      <c r="AM610" s="521" t="n"/>
      <c r="AN610" s="674" t="inlineStr">
        <is>
          <t>4Z09R-R</t>
        </is>
      </c>
      <c r="AO610" s="664" t="n"/>
    </row>
    <row r="611" ht="26.1" customHeight="1">
      <c r="AM611" s="521" t="n"/>
      <c r="AN611" s="674" t="inlineStr">
        <is>
          <t>22M4Z09</t>
        </is>
      </c>
      <c r="AO611" s="664" t="n"/>
    </row>
    <row r="612" ht="26.1" customHeight="1">
      <c r="AM612" s="521" t="n"/>
      <c r="AN612" s="674" t="inlineStr">
        <is>
          <t>22M4Z09L</t>
        </is>
      </c>
      <c r="AO612" s="664" t="n"/>
    </row>
    <row r="613" ht="26.1" customHeight="1">
      <c r="AM613" s="521" t="n"/>
      <c r="AN613" s="674" t="inlineStr">
        <is>
          <t>22M4Z09-L</t>
        </is>
      </c>
      <c r="AO613" s="664" t="n"/>
    </row>
    <row r="614" ht="26.1" customHeight="1">
      <c r="AM614" s="521" t="n"/>
      <c r="AN614" s="674" t="inlineStr">
        <is>
          <t>22M4Z09L-L</t>
        </is>
      </c>
      <c r="AO614" s="664" t="n"/>
    </row>
    <row r="615" ht="26.1" customHeight="1">
      <c r="AM615" s="521" t="n"/>
      <c r="AN615" s="674" t="inlineStr">
        <is>
          <t>22M4Z09R</t>
        </is>
      </c>
      <c r="AO615" s="664" t="n"/>
    </row>
    <row r="616" ht="26.1" customHeight="1">
      <c r="AM616" s="521" t="n"/>
      <c r="AN616" s="674" t="inlineStr">
        <is>
          <t>22M4Z09-R</t>
        </is>
      </c>
      <c r="AO616" s="664" t="n"/>
    </row>
    <row r="617" ht="26.1" customHeight="1">
      <c r="AM617" s="521" t="n"/>
      <c r="AN617" s="674" t="inlineStr">
        <is>
          <t>22M4Z09R-R</t>
        </is>
      </c>
      <c r="AO617" s="664" t="n"/>
    </row>
    <row r="618" ht="26.1" customHeight="1">
      <c r="AM618" s="521" t="n"/>
      <c r="AN618" s="674" t="inlineStr">
        <is>
          <t>45M4Z09</t>
        </is>
      </c>
      <c r="AO618" s="664" t="n"/>
    </row>
    <row r="619" ht="26.1" customHeight="1">
      <c r="AM619" s="521" t="n"/>
      <c r="AN619" s="674" t="inlineStr">
        <is>
          <t>45M4Z09L</t>
        </is>
      </c>
      <c r="AO619" s="664" t="n"/>
    </row>
    <row r="620" ht="26.1" customHeight="1">
      <c r="AM620" s="521" t="n"/>
      <c r="AN620" s="674" t="inlineStr">
        <is>
          <t>45M4Z09-L</t>
        </is>
      </c>
      <c r="AO620" s="664" t="n"/>
    </row>
    <row r="621" ht="26.1" customHeight="1">
      <c r="AM621" s="521" t="n"/>
      <c r="AN621" s="674" t="inlineStr">
        <is>
          <t>45M4Z09L-L</t>
        </is>
      </c>
      <c r="AO621" s="664" t="n"/>
    </row>
    <row r="622" ht="26.1" customHeight="1">
      <c r="AM622" s="521" t="n"/>
      <c r="AN622" s="674" t="inlineStr">
        <is>
          <t>45M4Z09R</t>
        </is>
      </c>
      <c r="AO622" s="664" t="n"/>
    </row>
    <row r="623" ht="26.1" customHeight="1">
      <c r="AM623" s="521" t="n"/>
      <c r="AN623" s="674" t="inlineStr">
        <is>
          <t>45M4Z09-R</t>
        </is>
      </c>
      <c r="AO623" s="664" t="n"/>
    </row>
    <row r="624" ht="26.1" customHeight="1">
      <c r="AM624" s="521" t="n"/>
      <c r="AN624" s="674" t="inlineStr">
        <is>
          <t>45M4Z09R-R</t>
        </is>
      </c>
      <c r="AO624" s="664" t="n"/>
    </row>
    <row r="625" ht="26.1" customHeight="1">
      <c r="AM625" s="521" t="n"/>
      <c r="AN625" s="674" t="inlineStr">
        <is>
          <t>68M4Z09</t>
        </is>
      </c>
      <c r="AO625" s="664" t="n"/>
    </row>
    <row r="626" ht="26.1" customHeight="1">
      <c r="AM626" s="521" t="n"/>
      <c r="AN626" s="674" t="inlineStr">
        <is>
          <t>68M4Z09L</t>
        </is>
      </c>
      <c r="AO626" s="664" t="n"/>
    </row>
    <row r="627" ht="26.1" customHeight="1">
      <c r="AM627" s="521" t="n"/>
      <c r="AN627" s="674" t="inlineStr">
        <is>
          <t>68M4Z09-L</t>
        </is>
      </c>
      <c r="AO627" s="664" t="n"/>
    </row>
    <row r="628" ht="26.1" customHeight="1">
      <c r="AM628" s="521" t="n"/>
      <c r="AN628" s="674" t="inlineStr">
        <is>
          <t>68M4Z09L-L</t>
        </is>
      </c>
      <c r="AO628" s="664" t="n"/>
    </row>
    <row r="629" ht="26.1" customHeight="1">
      <c r="AM629" s="521" t="n"/>
      <c r="AN629" s="674" t="inlineStr">
        <is>
          <t>68M4Z09R</t>
        </is>
      </c>
      <c r="AO629" s="664" t="n"/>
    </row>
    <row r="630" ht="26.1" customHeight="1">
      <c r="AM630" s="521" t="n"/>
      <c r="AN630" s="674" t="inlineStr">
        <is>
          <t>68M4Z09-R</t>
        </is>
      </c>
      <c r="AO630" s="664" t="n"/>
    </row>
    <row r="631" ht="26.1" customHeight="1">
      <c r="AM631" s="521" t="n"/>
      <c r="AN631" s="674" t="inlineStr">
        <is>
          <t>68M4Z09R-R</t>
        </is>
      </c>
      <c r="AO631" s="664" t="n"/>
    </row>
    <row r="632" ht="26.1" customHeight="1">
      <c r="AM632" s="521" t="n"/>
      <c r="AN632" s="674" t="inlineStr">
        <is>
          <t>90M4Z09</t>
        </is>
      </c>
      <c r="AO632" s="664" t="n"/>
    </row>
    <row r="633" ht="26.1" customHeight="1">
      <c r="AM633" s="521" t="n"/>
      <c r="AN633" s="674" t="inlineStr">
        <is>
          <t>90M4Z09L</t>
        </is>
      </c>
      <c r="AO633" s="664" t="n"/>
    </row>
    <row r="634" ht="26.1" customHeight="1">
      <c r="AM634" s="521" t="n"/>
      <c r="AN634" s="674" t="inlineStr">
        <is>
          <t>90M4Z09-L</t>
        </is>
      </c>
      <c r="AO634" s="664" t="n"/>
    </row>
    <row r="635" ht="26.1" customHeight="1">
      <c r="AM635" s="521" t="n"/>
      <c r="AN635" s="674" t="inlineStr">
        <is>
          <t>90M4Z09L-L</t>
        </is>
      </c>
      <c r="AO635" s="664" t="n"/>
    </row>
    <row r="636" ht="26.1" customHeight="1">
      <c r="AM636" s="521" t="n"/>
      <c r="AN636" s="674" t="inlineStr">
        <is>
          <t>90M4Z09R</t>
        </is>
      </c>
      <c r="AO636" s="664" t="n"/>
    </row>
    <row r="637" ht="26.1" customHeight="1">
      <c r="AL637" s="206" t="n"/>
      <c r="AM637" s="521" t="n"/>
      <c r="AN637" s="674" t="inlineStr">
        <is>
          <t>90M4Z09-R</t>
        </is>
      </c>
      <c r="AO637" s="664" t="n"/>
    </row>
    <row r="638" ht="26.1" customHeight="1">
      <c r="AM638" s="521" t="n"/>
      <c r="AN638" s="674" t="inlineStr">
        <is>
          <t>90M4Z09R-R</t>
        </is>
      </c>
      <c r="AO638" s="664" t="n"/>
    </row>
    <row r="639" ht="26.1" customHeight="1">
      <c r="AM639" s="521" t="n"/>
      <c r="AN639" s="674" t="inlineStr">
        <is>
          <t>135M4Z09</t>
        </is>
      </c>
      <c r="AO639" s="664" t="n"/>
    </row>
    <row r="640" ht="26.1" customHeight="1">
      <c r="AM640" s="521" t="n"/>
      <c r="AN640" s="674" t="inlineStr">
        <is>
          <t>135M4Z09L</t>
        </is>
      </c>
      <c r="AO640" s="664" t="n"/>
    </row>
    <row r="641" ht="26.1" customHeight="1">
      <c r="AM641" s="521" t="n"/>
      <c r="AN641" s="674" t="inlineStr">
        <is>
          <t>135M4Z09-L</t>
        </is>
      </c>
      <c r="AO641" s="664" t="n"/>
    </row>
    <row r="642" ht="26.1" customHeight="1">
      <c r="AM642" s="521" t="n"/>
      <c r="AN642" s="674" t="inlineStr">
        <is>
          <t>135M4Z09L-L</t>
        </is>
      </c>
      <c r="AO642" s="664" t="n"/>
    </row>
    <row r="643" ht="26.1" customHeight="1">
      <c r="AM643" s="521" t="n"/>
      <c r="AN643" s="674" t="inlineStr">
        <is>
          <t>135M4Z09R</t>
        </is>
      </c>
      <c r="AO643" s="664" t="n"/>
    </row>
    <row r="644" ht="26.1" customHeight="1">
      <c r="AM644" s="521" t="n"/>
      <c r="AN644" s="674" t="inlineStr">
        <is>
          <t>135M4Z09-R</t>
        </is>
      </c>
      <c r="AO644" s="664" t="n"/>
    </row>
    <row r="645" ht="26.1" customHeight="1">
      <c r="AM645" s="521" t="n"/>
      <c r="AN645" s="674" t="inlineStr">
        <is>
          <t>135M4Z09R-R</t>
        </is>
      </c>
      <c r="AO645" s="664" t="n"/>
    </row>
    <row r="646" ht="26.1" customHeight="1">
      <c r="AM646" s="521" t="n"/>
      <c r="AN646" s="674" t="inlineStr">
        <is>
          <t>5Z09</t>
        </is>
      </c>
      <c r="AO646" s="664" t="n"/>
    </row>
    <row r="647" ht="26.1" customHeight="1">
      <c r="AM647" s="521" t="n"/>
      <c r="AN647" s="674" t="inlineStr">
        <is>
          <t>5Z09L</t>
        </is>
      </c>
      <c r="AO647" s="664" t="n"/>
    </row>
    <row r="648" ht="26.1" customHeight="1">
      <c r="AM648" s="521" t="n"/>
      <c r="AN648" s="674" t="inlineStr">
        <is>
          <t>5Z09-L</t>
        </is>
      </c>
      <c r="AO648" s="664" t="n"/>
    </row>
    <row r="649" ht="26.1" customHeight="1">
      <c r="AM649" s="521" t="n"/>
      <c r="AN649" s="674" t="inlineStr">
        <is>
          <t>5Z09L-L</t>
        </is>
      </c>
      <c r="AO649" s="664" t="n"/>
    </row>
    <row r="650" ht="26.1" customHeight="1">
      <c r="AM650" s="521" t="n"/>
      <c r="AN650" s="674" t="inlineStr">
        <is>
          <t>5Z09R</t>
        </is>
      </c>
      <c r="AO650" s="664" t="n"/>
    </row>
    <row r="651" ht="26.1" customHeight="1">
      <c r="AM651" s="521" t="n"/>
      <c r="AN651" s="674" t="inlineStr">
        <is>
          <t>5Z09-R</t>
        </is>
      </c>
      <c r="AO651" s="664" t="n"/>
    </row>
    <row r="652" ht="26.1" customHeight="1">
      <c r="AM652" s="521" t="n"/>
      <c r="AN652" s="674" t="inlineStr">
        <is>
          <t>5Z09L-R</t>
        </is>
      </c>
      <c r="AO652" s="664" t="n"/>
    </row>
    <row r="653" ht="26.1" customHeight="1">
      <c r="AM653" s="521" t="n"/>
      <c r="AN653" s="674" t="inlineStr">
        <is>
          <t>45M5Z09</t>
        </is>
      </c>
      <c r="AO653" s="664" t="n"/>
    </row>
    <row r="654" ht="26.1" customHeight="1">
      <c r="AM654" s="521" t="n"/>
      <c r="AN654" s="674" t="inlineStr">
        <is>
          <t>45M5Z09L</t>
        </is>
      </c>
      <c r="AO654" s="664" t="n"/>
    </row>
    <row r="655" ht="26.1" customHeight="1">
      <c r="AM655" s="521" t="n"/>
      <c r="AN655" s="674" t="inlineStr">
        <is>
          <t>45M5Z09-L</t>
        </is>
      </c>
      <c r="AO655" s="664" t="n"/>
    </row>
    <row r="656" ht="26.1" customHeight="1">
      <c r="AM656" s="521" t="n"/>
      <c r="AN656" s="674" t="inlineStr">
        <is>
          <t>45M5Z09L-L</t>
        </is>
      </c>
      <c r="AO656" s="664" t="n"/>
    </row>
    <row r="657" ht="26.1" customHeight="1">
      <c r="AM657" s="521" t="n"/>
      <c r="AN657" s="674" t="inlineStr">
        <is>
          <t>45M5Z09R</t>
        </is>
      </c>
      <c r="AO657" s="664" t="n"/>
    </row>
    <row r="658" ht="26.1" customHeight="1">
      <c r="AM658" s="521" t="n"/>
      <c r="AN658" s="674" t="inlineStr">
        <is>
          <t>45M5Z09-R</t>
        </is>
      </c>
      <c r="AO658" s="664" t="n"/>
    </row>
    <row r="659" ht="26.1" customHeight="1">
      <c r="AM659" s="521" t="n"/>
      <c r="AN659" s="674" t="inlineStr">
        <is>
          <t>45M5Z09L-R</t>
        </is>
      </c>
      <c r="AO659" s="664" t="n"/>
    </row>
    <row r="660" ht="26.1" customHeight="1">
      <c r="AM660" s="521" t="n"/>
      <c r="AN660" s="674" t="inlineStr">
        <is>
          <t>90M5Z09</t>
        </is>
      </c>
      <c r="AO660" s="664" t="n"/>
    </row>
    <row r="661" ht="26.1" customHeight="1">
      <c r="AM661" s="521" t="n"/>
      <c r="AN661" s="674" t="inlineStr">
        <is>
          <t>90M5Z09L</t>
        </is>
      </c>
      <c r="AO661" s="664" t="n"/>
    </row>
    <row r="662" ht="26.1" customHeight="1">
      <c r="AM662" s="521" t="n"/>
      <c r="AN662" s="674" t="inlineStr">
        <is>
          <t>90M5Z09-L</t>
        </is>
      </c>
      <c r="AO662" s="664" t="n"/>
    </row>
    <row r="663" ht="26.1" customHeight="1">
      <c r="AM663" s="521" t="n"/>
      <c r="AN663" s="674" t="inlineStr">
        <is>
          <t>90M5Z09L-L</t>
        </is>
      </c>
      <c r="AO663" s="664" t="n"/>
    </row>
    <row r="664" ht="26.1" customHeight="1">
      <c r="AM664" s="521" t="n"/>
      <c r="AN664" s="674" t="inlineStr">
        <is>
          <t>90M5Z09R</t>
        </is>
      </c>
      <c r="AO664" s="664" t="n"/>
    </row>
    <row r="665" ht="26.1" customHeight="1">
      <c r="AM665" s="521" t="n"/>
      <c r="AN665" s="674" t="inlineStr">
        <is>
          <t>90M5Z09-R</t>
        </is>
      </c>
      <c r="AO665" s="664" t="n"/>
    </row>
    <row r="666" ht="26.1" customHeight="1">
      <c r="AM666" s="521" t="n"/>
      <c r="AN666" s="674" t="inlineStr">
        <is>
          <t>90M5Z09L-R</t>
        </is>
      </c>
      <c r="AO666" s="664" t="n"/>
    </row>
    <row r="667" ht="26.1" customHeight="1">
      <c r="AM667" s="521" t="n"/>
      <c r="AN667" s="674" t="inlineStr">
        <is>
          <t>135M5Z09</t>
        </is>
      </c>
      <c r="AO667" s="664" t="n"/>
    </row>
    <row r="668" ht="26.1" customHeight="1">
      <c r="AM668" s="521" t="n"/>
      <c r="AN668" s="674" t="inlineStr">
        <is>
          <t>135M5Z09L</t>
        </is>
      </c>
      <c r="AO668" s="664" t="n"/>
    </row>
    <row r="669" ht="26.1" customHeight="1">
      <c r="AM669" s="521" t="n"/>
      <c r="AN669" s="674" t="inlineStr">
        <is>
          <t>135M5Z09-L</t>
        </is>
      </c>
      <c r="AO669" s="664" t="n"/>
    </row>
    <row r="670" ht="26.1" customHeight="1">
      <c r="AM670" s="521" t="n"/>
      <c r="AN670" s="674" t="inlineStr">
        <is>
          <t>135M5Z09L-L</t>
        </is>
      </c>
      <c r="AO670" s="664" t="n"/>
    </row>
    <row r="671" ht="26.1" customHeight="1">
      <c r="AM671" s="521" t="n"/>
      <c r="AN671" s="674" t="inlineStr">
        <is>
          <t>135M5Z09R</t>
        </is>
      </c>
      <c r="AO671" s="664" t="n"/>
    </row>
    <row r="672" ht="26.1" customHeight="1">
      <c r="AM672" s="521" t="n"/>
      <c r="AN672" s="674" t="inlineStr">
        <is>
          <t>135M5Z09-R</t>
        </is>
      </c>
      <c r="AO672" s="664" t="n"/>
    </row>
    <row r="673" ht="26.1" customHeight="1">
      <c r="AM673" s="521" t="n"/>
      <c r="AN673" s="674" t="inlineStr">
        <is>
          <t>135M5Z09L-R</t>
        </is>
      </c>
      <c r="AO673" s="664" t="n"/>
    </row>
    <row r="674" ht="26.1" customHeight="1">
      <c r="AM674" s="521" t="n"/>
      <c r="AN674" s="674" t="inlineStr">
        <is>
          <t>G106</t>
        </is>
      </c>
      <c r="AO674" s="664" t="n"/>
    </row>
    <row r="675" ht="26.1" customHeight="1">
      <c r="AM675" s="521" t="n"/>
      <c r="AN675" s="674" t="inlineStr">
        <is>
          <t>G106L</t>
        </is>
      </c>
      <c r="AO675" s="664" t="n"/>
    </row>
    <row r="676" ht="26.1" customHeight="1">
      <c r="AM676" s="521" t="n"/>
      <c r="AN676" s="674" t="inlineStr">
        <is>
          <t>G106R</t>
        </is>
      </c>
      <c r="AO676" s="664" t="n"/>
    </row>
    <row r="677" ht="26.1" customHeight="1">
      <c r="AM677" s="521" t="n"/>
      <c r="AN677" s="674" t="inlineStr">
        <is>
          <t>G113</t>
        </is>
      </c>
      <c r="AO677" s="664" t="n"/>
    </row>
    <row r="678" ht="26.1" customHeight="1">
      <c r="AM678" s="521" t="n"/>
      <c r="AN678" s="674" t="inlineStr">
        <is>
          <t>G113L</t>
        </is>
      </c>
      <c r="AO678" s="664" t="n"/>
    </row>
    <row r="679" ht="26.1" customHeight="1">
      <c r="AM679" s="521" t="n"/>
      <c r="AN679" s="674" t="inlineStr">
        <is>
          <t>G113R</t>
        </is>
      </c>
      <c r="AO679" s="664" t="n"/>
    </row>
    <row r="680" ht="26.1" customHeight="1">
      <c r="AM680" s="521" t="n"/>
      <c r="AN680" s="674" t="inlineStr">
        <is>
          <t>G115</t>
        </is>
      </c>
      <c r="AO680" s="664" t="n"/>
    </row>
    <row r="681" ht="26.1" customHeight="1">
      <c r="AM681" s="521" t="n"/>
      <c r="AN681" s="674" t="inlineStr">
        <is>
          <t>G115L</t>
        </is>
      </c>
      <c r="AO681" s="664" t="n"/>
    </row>
    <row r="682" ht="26.1" customHeight="1">
      <c r="AM682" s="521" t="n"/>
      <c r="AN682" s="674" t="inlineStr">
        <is>
          <t>G115R</t>
        </is>
      </c>
      <c r="AO682" s="664" t="n"/>
    </row>
    <row r="683" ht="26.1" customHeight="1">
      <c r="AM683" s="521" t="n"/>
      <c r="AN683" s="674" t="inlineStr">
        <is>
          <t>G135</t>
        </is>
      </c>
      <c r="AO683" s="664" t="n"/>
    </row>
    <row r="684" ht="26.1" customHeight="1">
      <c r="AM684" s="521" t="n"/>
      <c r="AN684" s="674" t="inlineStr">
        <is>
          <t>G135L</t>
        </is>
      </c>
      <c r="AO684" s="664" t="n"/>
    </row>
    <row r="685" ht="26.1" customHeight="1">
      <c r="AM685" s="521" t="n"/>
      <c r="AN685" s="674" t="inlineStr">
        <is>
          <t>G135R</t>
        </is>
      </c>
      <c r="AO685" s="664" t="n"/>
    </row>
    <row r="686" ht="26.1" customHeight="1">
      <c r="AM686" s="521" t="n"/>
      <c r="AN686" s="674" t="inlineStr">
        <is>
          <t>22MG106</t>
        </is>
      </c>
      <c r="AO686" s="664" t="n"/>
    </row>
    <row r="687" ht="26.1" customHeight="1">
      <c r="AM687" s="521" t="n"/>
      <c r="AN687" s="674" t="inlineStr">
        <is>
          <t>22MG106L</t>
        </is>
      </c>
      <c r="AO687" s="664" t="n"/>
    </row>
    <row r="688" ht="26.1" customHeight="1">
      <c r="AM688" s="521" t="n"/>
      <c r="AN688" s="674" t="inlineStr">
        <is>
          <t>22MG106R</t>
        </is>
      </c>
      <c r="AO688" s="664" t="n"/>
    </row>
    <row r="689" ht="26.1" customHeight="1">
      <c r="AM689" s="521" t="n"/>
      <c r="AN689" s="674" t="inlineStr">
        <is>
          <t>22MG113</t>
        </is>
      </c>
      <c r="AO689" s="664" t="n"/>
    </row>
    <row r="690" ht="26.1" customHeight="1">
      <c r="AM690" s="521" t="n"/>
      <c r="AN690" s="674" t="inlineStr">
        <is>
          <t>22MG113L</t>
        </is>
      </c>
      <c r="AO690" s="664" t="n"/>
    </row>
    <row r="691" ht="26.1" customHeight="1">
      <c r="AM691" s="521" t="n"/>
      <c r="AN691" s="674" t="inlineStr">
        <is>
          <t>22MG113R</t>
        </is>
      </c>
      <c r="AO691" s="664" t="n"/>
    </row>
    <row r="692" ht="26.1" customHeight="1">
      <c r="AM692" s="521" t="n"/>
      <c r="AN692" s="674" t="inlineStr">
        <is>
          <t>22MG115</t>
        </is>
      </c>
      <c r="AO692" s="664" t="n"/>
    </row>
    <row r="693" ht="26.1" customHeight="1">
      <c r="AM693" s="521" t="n"/>
      <c r="AN693" s="674" t="inlineStr">
        <is>
          <t>22MG115L</t>
        </is>
      </c>
      <c r="AO693" s="664" t="n"/>
    </row>
    <row r="694" ht="26.1" customHeight="1">
      <c r="AL694" s="206" t="n"/>
      <c r="AM694" s="521" t="n"/>
      <c r="AN694" s="674" t="inlineStr">
        <is>
          <t>22MG115R</t>
        </is>
      </c>
      <c r="AO694" s="664" t="n"/>
    </row>
    <row r="695" ht="26.1" customHeight="1">
      <c r="AM695" s="521" t="n"/>
      <c r="AN695" s="674" t="inlineStr">
        <is>
          <t>22MG135</t>
        </is>
      </c>
      <c r="AO695" s="664" t="n"/>
    </row>
    <row r="696" ht="26.1" customHeight="1">
      <c r="AL696" s="206" t="n"/>
      <c r="AM696" s="521" t="n"/>
      <c r="AN696" s="674" t="inlineStr">
        <is>
          <t>22MG135L</t>
        </is>
      </c>
      <c r="AO696" s="664" t="n"/>
    </row>
    <row r="697" ht="26.1" customHeight="1">
      <c r="AM697" s="521" t="n"/>
      <c r="AN697" s="674" t="inlineStr">
        <is>
          <t>22MG135R</t>
        </is>
      </c>
      <c r="AO697" s="664" t="n"/>
    </row>
    <row r="698" ht="26.1" customHeight="1">
      <c r="AM698" s="521" t="n"/>
      <c r="AN698" s="674" t="inlineStr">
        <is>
          <t>45MG106</t>
        </is>
      </c>
      <c r="AO698" s="664" t="n"/>
    </row>
    <row r="699" ht="26.1" customHeight="1">
      <c r="AM699" s="521" t="n"/>
      <c r="AN699" s="674" t="inlineStr">
        <is>
          <t>45MG106L</t>
        </is>
      </c>
      <c r="AO699" s="664" t="n"/>
    </row>
    <row r="700" ht="26.1" customHeight="1">
      <c r="AM700" s="521" t="n"/>
      <c r="AN700" s="674" t="inlineStr">
        <is>
          <t>45MG106R</t>
        </is>
      </c>
      <c r="AO700" s="664" t="n"/>
    </row>
    <row r="701" ht="26.1" customHeight="1">
      <c r="AM701" s="521" t="n"/>
      <c r="AN701" s="674" t="inlineStr">
        <is>
          <t>45MG113</t>
        </is>
      </c>
      <c r="AO701" s="664" t="n"/>
    </row>
    <row r="702" ht="26.1" customHeight="1">
      <c r="AM702" s="521" t="n"/>
      <c r="AN702" s="674" t="inlineStr">
        <is>
          <t>45MG113L</t>
        </is>
      </c>
      <c r="AO702" s="664" t="n"/>
    </row>
    <row r="703" ht="26.1" customHeight="1">
      <c r="AM703" s="521" t="n"/>
      <c r="AN703" s="674" t="inlineStr">
        <is>
          <t>45MG113R</t>
        </is>
      </c>
      <c r="AO703" s="664" t="n"/>
    </row>
    <row r="704" ht="26.1" customHeight="1">
      <c r="AM704" s="521" t="n"/>
      <c r="AN704" s="674" t="inlineStr">
        <is>
          <t>45MG115</t>
        </is>
      </c>
      <c r="AO704" s="664" t="n"/>
    </row>
    <row r="705" ht="26.1" customHeight="1">
      <c r="AM705" s="521" t="n"/>
      <c r="AN705" s="674" t="inlineStr">
        <is>
          <t>45MG115L</t>
        </is>
      </c>
      <c r="AO705" s="664" t="n"/>
    </row>
    <row r="706" ht="26.1" customHeight="1">
      <c r="AM706" s="521" t="n"/>
      <c r="AN706" s="674" t="inlineStr">
        <is>
          <t>45MG115R</t>
        </is>
      </c>
      <c r="AO706" s="664" t="n"/>
    </row>
    <row r="707" ht="26.1" customHeight="1">
      <c r="AM707" s="521" t="n"/>
      <c r="AN707" s="674" t="inlineStr">
        <is>
          <t>45MG135</t>
        </is>
      </c>
      <c r="AO707" s="664" t="n"/>
    </row>
    <row r="708" ht="26.1" customHeight="1">
      <c r="AM708" s="521" t="n"/>
      <c r="AN708" s="674" t="inlineStr">
        <is>
          <t>45MG135L</t>
        </is>
      </c>
      <c r="AO708" s="664" t="n"/>
    </row>
    <row r="709" ht="26.1" customHeight="1">
      <c r="AL709" s="206" t="n"/>
      <c r="AM709" s="521" t="n"/>
      <c r="AN709" s="674" t="inlineStr">
        <is>
          <t>45MG135R</t>
        </is>
      </c>
      <c r="AO709" s="664" t="n"/>
    </row>
    <row r="710" ht="26.1" customHeight="1">
      <c r="AM710" s="521" t="n"/>
      <c r="AN710" s="674" t="inlineStr">
        <is>
          <t>Y09H-L</t>
        </is>
      </c>
      <c r="AO710" s="664" t="n"/>
    </row>
    <row r="711" ht="26.1" customHeight="1">
      <c r="AM711" s="521" t="n"/>
      <c r="AN711" s="674" t="inlineStr">
        <is>
          <t>Y09HL-L</t>
        </is>
      </c>
      <c r="AO711" s="664" t="n"/>
    </row>
    <row r="712" ht="26.1" customHeight="1">
      <c r="AM712" s="521" t="n"/>
      <c r="AN712" s="674" t="inlineStr">
        <is>
          <t>Y09HR-R</t>
        </is>
      </c>
      <c r="AO712" s="664" t="n"/>
    </row>
    <row r="713" ht="26.1" customHeight="1">
      <c r="AM713" s="521" t="n"/>
      <c r="AN713" s="674" t="inlineStr">
        <is>
          <t>22MY09H-L</t>
        </is>
      </c>
      <c r="AO713" s="664" t="n"/>
    </row>
    <row r="714" ht="26.1" customHeight="1">
      <c r="AM714" s="521" t="n"/>
      <c r="AN714" s="674" t="inlineStr">
        <is>
          <t>22MY09HL-L</t>
        </is>
      </c>
      <c r="AO714" s="664" t="n"/>
    </row>
    <row r="715" ht="26.1" customHeight="1">
      <c r="AM715" s="521" t="n"/>
      <c r="AN715" s="674" t="inlineStr">
        <is>
          <t>22MY09HR-R</t>
        </is>
      </c>
      <c r="AO715" s="664" t="n"/>
    </row>
    <row r="716" ht="26.1" customHeight="1">
      <c r="AM716" s="521" t="n"/>
      <c r="AN716" s="674" t="inlineStr">
        <is>
          <t>45MY09H-L</t>
        </is>
      </c>
      <c r="AO716" s="664" t="n"/>
    </row>
    <row r="717" ht="26.1" customHeight="1">
      <c r="AM717" s="521" t="n"/>
      <c r="AN717" s="674" t="inlineStr">
        <is>
          <t>45MY09HL-L</t>
        </is>
      </c>
      <c r="AO717" s="664" t="n"/>
    </row>
    <row r="718" ht="26.1" customHeight="1">
      <c r="AM718" s="521" t="n"/>
      <c r="AN718" s="674" t="inlineStr">
        <is>
          <t>45MY09HR-R</t>
        </is>
      </c>
      <c r="AO718" s="664" t="n"/>
    </row>
    <row r="719" ht="26.1" customHeight="1">
      <c r="AM719" s="521" t="n"/>
      <c r="AN719" s="674" t="inlineStr">
        <is>
          <t>90MY09H-L</t>
        </is>
      </c>
      <c r="AO719" s="664" t="n"/>
    </row>
    <row r="720" ht="26.1" customHeight="1">
      <c r="AM720" s="521" t="n"/>
      <c r="AN720" s="674" t="inlineStr">
        <is>
          <t>90MY09HL-L</t>
        </is>
      </c>
      <c r="AO720" s="664" t="n"/>
    </row>
    <row r="721" ht="26.1" customHeight="1">
      <c r="AM721" s="521" t="n"/>
      <c r="AN721" s="674" t="inlineStr">
        <is>
          <t>90MY09HR-R</t>
        </is>
      </c>
      <c r="AO721" s="664" t="n"/>
    </row>
    <row r="722" ht="26.1" customHeight="1">
      <c r="AM722" s="521" t="n"/>
      <c r="AN722" s="674" t="inlineStr">
        <is>
          <t>Y</t>
        </is>
      </c>
      <c r="AO722" s="664" t="n"/>
    </row>
    <row r="723" ht="26.1" customHeight="1">
      <c r="AM723" s="521" t="n"/>
      <c r="AN723" s="674" t="inlineStr">
        <is>
          <t>Y1</t>
        </is>
      </c>
      <c r="AO723" s="664" t="n"/>
    </row>
    <row r="724" ht="26.1" customHeight="1">
      <c r="AM724" s="521" t="n"/>
      <c r="AN724" s="674" t="inlineStr">
        <is>
          <t>Y2</t>
        </is>
      </c>
      <c r="AO724" s="664" t="n"/>
    </row>
    <row r="725" ht="26.1" customHeight="1">
      <c r="AL725" s="206" t="n"/>
      <c r="AM725" s="521" t="n"/>
      <c r="AN725" s="674" t="inlineStr">
        <is>
          <t>YL</t>
        </is>
      </c>
      <c r="AO725" s="664" t="n"/>
    </row>
    <row r="726" ht="26.1" customHeight="1">
      <c r="AM726" s="521" t="n"/>
      <c r="AN726" s="674" t="inlineStr">
        <is>
          <t>Y1L</t>
        </is>
      </c>
      <c r="AO726" s="664" t="n"/>
    </row>
    <row r="727" ht="26.1" customHeight="1">
      <c r="AM727" s="521" t="n"/>
      <c r="AN727" s="674" t="inlineStr">
        <is>
          <t>Y2L</t>
        </is>
      </c>
      <c r="AO727" s="664" t="n"/>
    </row>
    <row r="728" ht="26.1" customHeight="1">
      <c r="AM728" s="521" t="n"/>
      <c r="AN728" s="674" t="inlineStr">
        <is>
          <t>YR</t>
        </is>
      </c>
      <c r="AO728" s="664" t="n"/>
    </row>
    <row r="729" ht="26.1" customHeight="1">
      <c r="AM729" s="521" t="n"/>
      <c r="AN729" s="674" t="inlineStr">
        <is>
          <t>Y1R</t>
        </is>
      </c>
      <c r="AO729" s="664" t="n"/>
    </row>
    <row r="730" ht="26.1" customHeight="1">
      <c r="AM730" s="521" t="n"/>
      <c r="AN730" s="674" t="inlineStr">
        <is>
          <t>Y2R</t>
        </is>
      </c>
      <c r="AO730" s="664" t="n"/>
    </row>
    <row r="731" ht="26.1" customHeight="1">
      <c r="AM731" s="521" t="n"/>
      <c r="AN731" s="674" t="inlineStr">
        <is>
          <t>YH1-L</t>
        </is>
      </c>
      <c r="AO731" s="664" t="n"/>
    </row>
    <row r="732" ht="26.1" customHeight="1">
      <c r="AM732" s="521" t="n"/>
      <c r="AN732" s="674" t="inlineStr">
        <is>
          <t>YH1-R</t>
        </is>
      </c>
      <c r="AO732" s="664" t="n"/>
    </row>
    <row r="733" ht="26.1" customHeight="1">
      <c r="AM733" s="521" t="n"/>
      <c r="AN733" s="674" t="inlineStr">
        <is>
          <t>YHL-L</t>
        </is>
      </c>
      <c r="AO733" s="664" t="n"/>
    </row>
    <row r="734" ht="26.1" customHeight="1">
      <c r="AM734" s="521" t="n"/>
      <c r="AN734" s="674" t="inlineStr">
        <is>
          <t>YHR-R</t>
        </is>
      </c>
      <c r="AO734" s="664" t="n"/>
    </row>
    <row r="735" ht="26.1" customHeight="1">
      <c r="AL735" s="206" t="n"/>
      <c r="AM735" s="521" t="n"/>
      <c r="AN735" s="674" t="inlineStr">
        <is>
          <t>22MY</t>
        </is>
      </c>
      <c r="AO735" s="664" t="n"/>
    </row>
    <row r="736" ht="26.1" customHeight="1">
      <c r="AM736" s="521" t="n"/>
      <c r="AN736" s="674" t="inlineStr">
        <is>
          <t>22MYH-L</t>
        </is>
      </c>
      <c r="AO736" s="664" t="n"/>
    </row>
    <row r="737" ht="26.1" customHeight="1">
      <c r="AM737" s="521" t="n"/>
      <c r="AN737" s="674" t="inlineStr">
        <is>
          <t>22MYH-R</t>
        </is>
      </c>
      <c r="AO737" s="664" t="n"/>
    </row>
    <row r="738" ht="26.1" customHeight="1">
      <c r="AM738" s="521" t="n"/>
      <c r="AN738" s="674" t="inlineStr">
        <is>
          <t>22MYHL-L</t>
        </is>
      </c>
      <c r="AO738" s="664" t="n"/>
    </row>
    <row r="739" ht="26.1" customHeight="1">
      <c r="AM739" s="521" t="n"/>
      <c r="AN739" s="674" t="inlineStr">
        <is>
          <t>22MYHR-R</t>
        </is>
      </c>
      <c r="AO739" s="664" t="n"/>
    </row>
    <row r="740" ht="26.1" customHeight="1">
      <c r="AM740" s="521" t="n"/>
      <c r="AN740" s="674" t="inlineStr">
        <is>
          <t>45MY</t>
        </is>
      </c>
      <c r="AO740" s="664" t="n"/>
    </row>
    <row r="741" ht="26.1" customHeight="1">
      <c r="AM741" s="521" t="n"/>
      <c r="AN741" s="674" t="inlineStr">
        <is>
          <t>45MY1</t>
        </is>
      </c>
      <c r="AO741" s="664" t="n"/>
    </row>
    <row r="742" ht="26.1" customHeight="1">
      <c r="AM742" s="521" t="n"/>
      <c r="AN742" s="674" t="inlineStr">
        <is>
          <t>45MY2</t>
        </is>
      </c>
      <c r="AO742" s="664" t="n"/>
    </row>
    <row r="743" ht="26.1" customHeight="1">
      <c r="AM743" s="521" t="n"/>
      <c r="AN743" s="674" t="inlineStr">
        <is>
          <t>45MYL</t>
        </is>
      </c>
      <c r="AO743" s="664" t="n"/>
    </row>
    <row r="744" ht="26.1" customHeight="1">
      <c r="AM744" s="521" t="n"/>
      <c r="AN744" s="674" t="inlineStr">
        <is>
          <t>45MY1L</t>
        </is>
      </c>
      <c r="AO744" s="664" t="n"/>
    </row>
    <row r="745" ht="26.1" customHeight="1">
      <c r="AM745" s="521" t="n"/>
      <c r="AN745" s="674" t="inlineStr">
        <is>
          <t>45MY2L</t>
        </is>
      </c>
      <c r="AO745" s="664" t="n"/>
    </row>
    <row r="746" ht="26.1" customHeight="1">
      <c r="AM746" s="521" t="n"/>
      <c r="AN746" s="674" t="inlineStr">
        <is>
          <t>45MYR</t>
        </is>
      </c>
      <c r="AO746" s="664" t="n"/>
    </row>
    <row r="747" ht="26.1" customHeight="1">
      <c r="AM747" s="521" t="n"/>
      <c r="AN747" s="674" t="inlineStr">
        <is>
          <t>45MY1R</t>
        </is>
      </c>
      <c r="AO747" s="664" t="n"/>
    </row>
    <row r="748" ht="26.1" customHeight="1">
      <c r="AL748" s="206" t="n"/>
      <c r="AM748" s="521" t="n"/>
      <c r="AN748" s="674" t="inlineStr">
        <is>
          <t>45MY2R</t>
        </is>
      </c>
      <c r="AO748" s="664" t="n"/>
    </row>
    <row r="749" ht="26.1" customHeight="1">
      <c r="AL749" s="206" t="n"/>
      <c r="AM749" s="521" t="n"/>
      <c r="AN749" s="674" t="inlineStr">
        <is>
          <t>45MYH-L</t>
        </is>
      </c>
      <c r="AO749" s="664" t="n"/>
    </row>
    <row r="750" ht="26.1" customHeight="1">
      <c r="AM750" s="521" t="n"/>
      <c r="AN750" s="674" t="inlineStr">
        <is>
          <t>45MYH-R</t>
        </is>
      </c>
      <c r="AO750" s="664" t="n"/>
    </row>
    <row r="751" ht="26.1" customHeight="1">
      <c r="AM751" s="521" t="n"/>
      <c r="AN751" s="674" t="inlineStr">
        <is>
          <t>45MYHL-L</t>
        </is>
      </c>
      <c r="AO751" s="664" t="n"/>
    </row>
    <row r="752" ht="26.1" customHeight="1">
      <c r="AM752" s="521" t="n"/>
      <c r="AN752" s="674" t="inlineStr">
        <is>
          <t>45MYHR-R</t>
        </is>
      </c>
      <c r="AO752" s="664" t="n"/>
    </row>
    <row r="753" ht="26.1" customHeight="1">
      <c r="AM753" s="521" t="n"/>
      <c r="AN753" s="674" t="inlineStr">
        <is>
          <t>90MY</t>
        </is>
      </c>
      <c r="AO753" s="664" t="n"/>
    </row>
    <row r="754" ht="26.1" customHeight="1">
      <c r="AM754" s="521" t="n"/>
      <c r="AN754" s="674" t="inlineStr">
        <is>
          <t>90MY1</t>
        </is>
      </c>
      <c r="AO754" s="664" t="n"/>
    </row>
    <row r="755" ht="26.1" customHeight="1">
      <c r="AM755" s="521" t="n"/>
      <c r="AN755" s="674" t="inlineStr">
        <is>
          <t>90MY2</t>
        </is>
      </c>
      <c r="AO755" s="664" t="n"/>
    </row>
    <row r="756" ht="26.1" customHeight="1">
      <c r="AM756" s="521" t="n"/>
      <c r="AN756" s="674" t="inlineStr">
        <is>
          <t>90MYL</t>
        </is>
      </c>
      <c r="AO756" s="664" t="n"/>
    </row>
    <row r="757" ht="26.1" customHeight="1">
      <c r="AM757" s="521" t="n"/>
      <c r="AN757" s="674" t="inlineStr">
        <is>
          <t>90MY1L</t>
        </is>
      </c>
      <c r="AO757" s="664" t="n"/>
    </row>
    <row r="758" ht="26.1" customHeight="1">
      <c r="AM758" s="521" t="n"/>
      <c r="AN758" s="674" t="inlineStr">
        <is>
          <t>90MY2L</t>
        </is>
      </c>
      <c r="AO758" s="664" t="n"/>
    </row>
    <row r="759" ht="26.1" customHeight="1">
      <c r="AM759" s="521" t="n"/>
      <c r="AN759" s="674" t="inlineStr">
        <is>
          <t>90MYR</t>
        </is>
      </c>
      <c r="AO759" s="664" t="n"/>
    </row>
    <row r="760" ht="26.1" customHeight="1">
      <c r="AM760" s="521" t="n"/>
      <c r="AN760" s="674" t="inlineStr">
        <is>
          <t>90MY1R</t>
        </is>
      </c>
      <c r="AO760" s="664" t="n"/>
    </row>
    <row r="761" ht="26.1" customHeight="1">
      <c r="AM761" s="521" t="n"/>
      <c r="AN761" s="674" t="inlineStr">
        <is>
          <t>90MY2R</t>
        </is>
      </c>
      <c r="AO761" s="664" t="n"/>
    </row>
    <row r="762" ht="26.1" customHeight="1">
      <c r="AM762" s="521" t="n"/>
      <c r="AN762" s="674" t="inlineStr">
        <is>
          <t>90MYH-L</t>
        </is>
      </c>
      <c r="AO762" s="664" t="n"/>
    </row>
    <row r="763" ht="26.1" customHeight="1">
      <c r="AM763" s="521" t="n"/>
      <c r="AN763" s="674" t="inlineStr">
        <is>
          <t>90MYH-R</t>
        </is>
      </c>
      <c r="AO763" s="664" t="n"/>
    </row>
    <row r="764" ht="26.1" customHeight="1">
      <c r="AM764" s="521" t="n"/>
      <c r="AN764" s="674" t="inlineStr">
        <is>
          <t>90MYHL-L</t>
        </is>
      </c>
      <c r="AO764" s="664" t="n"/>
    </row>
    <row r="765" ht="26.1" customHeight="1">
      <c r="AM765" s="521" t="n"/>
      <c r="AN765" s="674" t="inlineStr">
        <is>
          <t>90MYHR-R</t>
        </is>
      </c>
      <c r="AO765" s="664" t="n"/>
    </row>
    <row r="766" ht="26.1" customHeight="1">
      <c r="AM766" s="521" t="n"/>
      <c r="AN766" s="674" t="inlineStr">
        <is>
          <t>135MY</t>
        </is>
      </c>
      <c r="AO766" s="664" t="n"/>
    </row>
    <row r="767" ht="26.1" customHeight="1">
      <c r="AM767" s="521" t="n"/>
      <c r="AN767" s="674" t="inlineStr">
        <is>
          <t>135MY1</t>
        </is>
      </c>
      <c r="AO767" s="664" t="n"/>
    </row>
    <row r="768" ht="26.1" customHeight="1">
      <c r="AM768" s="521" t="n"/>
      <c r="AN768" s="674" t="inlineStr">
        <is>
          <t>135MY2</t>
        </is>
      </c>
      <c r="AO768" s="664" t="n"/>
    </row>
    <row r="769" ht="26.1" customHeight="1">
      <c r="AM769" s="521" t="n"/>
      <c r="AN769" s="674" t="inlineStr">
        <is>
          <t>135MYL</t>
        </is>
      </c>
      <c r="AO769" s="664" t="n"/>
    </row>
    <row r="770" ht="26.1" customHeight="1">
      <c r="AM770" s="521" t="n"/>
      <c r="AN770" s="674" t="inlineStr">
        <is>
          <t>135MY1L</t>
        </is>
      </c>
      <c r="AO770" s="664" t="n"/>
    </row>
    <row r="771" ht="26.1" customHeight="1">
      <c r="AM771" s="521" t="n"/>
      <c r="AN771" s="674" t="inlineStr">
        <is>
          <t>135MY2L</t>
        </is>
      </c>
      <c r="AO771" s="664" t="n"/>
    </row>
    <row r="772" ht="26.1" customHeight="1">
      <c r="AM772" s="521" t="n"/>
      <c r="AN772" s="674" t="inlineStr">
        <is>
          <t>135MYR</t>
        </is>
      </c>
      <c r="AO772" s="664" t="n"/>
    </row>
    <row r="773" ht="26.1" customHeight="1">
      <c r="AM773" s="521" t="n"/>
      <c r="AN773" s="674" t="inlineStr">
        <is>
          <t>135MY1R</t>
        </is>
      </c>
      <c r="AO773" s="664" t="n"/>
    </row>
    <row r="774" ht="26.1" customHeight="1">
      <c r="AM774" s="521" t="n"/>
      <c r="AN774" s="674" t="inlineStr">
        <is>
          <t>135MY2R</t>
        </is>
      </c>
      <c r="AO774" s="664" t="n"/>
    </row>
    <row r="775" ht="26.1" customHeight="1">
      <c r="AM775" s="521" t="n"/>
      <c r="AN775" s="674" t="inlineStr">
        <is>
          <t>135MYH-L</t>
        </is>
      </c>
      <c r="AO775" s="664" t="n"/>
    </row>
    <row r="776" ht="26.1" customHeight="1">
      <c r="AM776" s="521" t="n"/>
      <c r="AN776" s="674" t="inlineStr">
        <is>
          <t>135MYH-R</t>
        </is>
      </c>
      <c r="AO776" s="664" t="n"/>
    </row>
    <row r="777" ht="26.1" customHeight="1">
      <c r="AM777" s="521" t="n"/>
      <c r="AN777" s="674" t="inlineStr">
        <is>
          <t>135MYHL-L</t>
        </is>
      </c>
      <c r="AO777" s="664" t="n"/>
    </row>
    <row r="778" ht="26.1" customHeight="1">
      <c r="AM778" s="521" t="n"/>
      <c r="AN778" s="674" t="inlineStr">
        <is>
          <t>135MYHR-R</t>
        </is>
      </c>
      <c r="AO778" s="664" t="n"/>
    </row>
    <row r="779" ht="26.1" customHeight="1">
      <c r="AM779" s="521" t="n"/>
      <c r="AN779" s="674" t="inlineStr">
        <is>
          <t>LO03</t>
        </is>
      </c>
      <c r="AO779" s="664" t="n"/>
    </row>
    <row r="780" ht="26.1" customHeight="1">
      <c r="AM780" s="521" t="n"/>
      <c r="AN780" s="674" t="inlineStr">
        <is>
          <t>4Z11</t>
        </is>
      </c>
      <c r="AO780" s="664" t="n"/>
    </row>
    <row r="781" ht="26.1" customHeight="1">
      <c r="AM781" s="521" t="n"/>
      <c r="AN781" s="674" t="inlineStr">
        <is>
          <t>4Z11L</t>
        </is>
      </c>
      <c r="AO781" s="664" t="n"/>
    </row>
    <row r="782" ht="26.1" customHeight="1">
      <c r="AM782" s="521" t="n"/>
      <c r="AN782" s="674" t="inlineStr">
        <is>
          <t>4Z11-L</t>
        </is>
      </c>
      <c r="AO782" s="664" t="n"/>
    </row>
    <row r="783" ht="26.1" customHeight="1">
      <c r="AM783" s="521" t="n"/>
      <c r="AN783" s="674" t="inlineStr">
        <is>
          <t>4Z11L-L</t>
        </is>
      </c>
      <c r="AO783" s="664" t="n"/>
    </row>
    <row r="784" ht="26.1" customHeight="1">
      <c r="AM784" s="521" t="n"/>
      <c r="AN784" s="674" t="inlineStr">
        <is>
          <t>4Z11R</t>
        </is>
      </c>
      <c r="AO784" s="664" t="n"/>
    </row>
    <row r="785" ht="26.1" customHeight="1">
      <c r="AM785" s="521" t="n"/>
      <c r="AN785" s="674" t="inlineStr">
        <is>
          <t>4Z11-R</t>
        </is>
      </c>
      <c r="AO785" s="664" t="n"/>
    </row>
    <row r="786" ht="26.1" customHeight="1">
      <c r="AM786" s="521" t="n"/>
      <c r="AN786" s="674" t="inlineStr">
        <is>
          <t>4Z11R-R</t>
        </is>
      </c>
      <c r="AO786" s="664" t="n"/>
    </row>
    <row r="787" ht="26.1" customHeight="1">
      <c r="AM787" s="521" t="n"/>
      <c r="AN787" s="674" t="inlineStr">
        <is>
          <t>5ZH09</t>
        </is>
      </c>
      <c r="AO787" s="664" t="n"/>
    </row>
    <row r="788" ht="26.1" customHeight="1">
      <c r="AM788" s="521" t="n"/>
      <c r="AN788" s="674" t="inlineStr">
        <is>
          <t>5ZH09L</t>
        </is>
      </c>
      <c r="AO788" s="664" t="n"/>
    </row>
    <row r="789" ht="26.1" customHeight="1">
      <c r="AL789" s="206" t="n"/>
      <c r="AM789" s="521" t="n"/>
      <c r="AN789" s="674" t="inlineStr">
        <is>
          <t>5ZH09R</t>
        </is>
      </c>
      <c r="AO789" s="664" t="n"/>
    </row>
    <row r="790" ht="26.1" customHeight="1">
      <c r="AL790" s="206" t="n"/>
      <c r="AM790" s="521" t="n"/>
      <c r="AN790" s="674" t="inlineStr">
        <is>
          <t>5Z11</t>
        </is>
      </c>
      <c r="AO790" s="664" t="n"/>
    </row>
    <row r="791" ht="26.1" customHeight="1">
      <c r="AM791" s="521" t="n"/>
      <c r="AN791" s="674" t="inlineStr">
        <is>
          <t>5Z11L</t>
        </is>
      </c>
      <c r="AO791" s="664" t="n"/>
    </row>
    <row r="792" ht="26.1" customHeight="1">
      <c r="AM792" s="521" t="n"/>
      <c r="AN792" s="674" t="inlineStr">
        <is>
          <t>5Z11-L</t>
        </is>
      </c>
      <c r="AO792" s="664" t="n"/>
    </row>
    <row r="793" ht="26.1" customHeight="1">
      <c r="AM793" s="521" t="n"/>
      <c r="AN793" s="674" t="inlineStr">
        <is>
          <t>5Z11L-L</t>
        </is>
      </c>
      <c r="AO793" s="664" t="n"/>
    </row>
    <row r="794" ht="26.1" customHeight="1">
      <c r="AM794" s="521" t="n"/>
      <c r="AN794" s="674" t="inlineStr">
        <is>
          <t>5Z11R</t>
        </is>
      </c>
      <c r="AO794" s="664" t="n"/>
    </row>
    <row r="795" ht="26.1" customHeight="1">
      <c r="AM795" s="521" t="n"/>
      <c r="AN795" s="674" t="inlineStr">
        <is>
          <t>5Z11-R</t>
        </is>
      </c>
      <c r="AO795" s="664" t="n"/>
    </row>
    <row r="796" ht="26.1" customHeight="1">
      <c r="AM796" s="521" t="n"/>
      <c r="AN796" s="674" t="inlineStr">
        <is>
          <t>5Z11R-R</t>
        </is>
      </c>
      <c r="AO796" s="664" t="n"/>
    </row>
    <row r="797" ht="26.1" customHeight="1">
      <c r="AM797" s="521" t="n"/>
      <c r="AN797" s="674" t="inlineStr">
        <is>
          <t>4ZH11</t>
        </is>
      </c>
      <c r="AO797" s="664" t="n"/>
    </row>
    <row r="798" ht="26.1" customHeight="1">
      <c r="AM798" s="521" t="n"/>
      <c r="AN798" s="674" t="inlineStr">
        <is>
          <t>4ZH11L</t>
        </is>
      </c>
      <c r="AO798" s="664" t="n"/>
    </row>
    <row r="799" ht="26.1" customHeight="1">
      <c r="AM799" s="521" t="n"/>
      <c r="AN799" s="674" t="inlineStr">
        <is>
          <t>4ZH11R</t>
        </is>
      </c>
      <c r="AO799" s="664" t="n"/>
    </row>
    <row r="800" ht="26.1" customHeight="1">
      <c r="AM800" s="521" t="n"/>
      <c r="AN800" s="674" t="inlineStr">
        <is>
          <t>5ZH11</t>
        </is>
      </c>
      <c r="AO800" s="664" t="n"/>
    </row>
    <row r="801" ht="26.1" customHeight="1">
      <c r="AM801" s="521" t="n"/>
      <c r="AN801" s="674" t="inlineStr">
        <is>
          <t>5ZH11L</t>
        </is>
      </c>
      <c r="AO801" s="664" t="n"/>
    </row>
    <row r="802" ht="26.1" customHeight="1">
      <c r="AM802" s="521" t="n"/>
      <c r="AN802" s="674" t="inlineStr">
        <is>
          <t>5ZH11R</t>
        </is>
      </c>
      <c r="AO802" s="664" t="n"/>
    </row>
    <row r="803" ht="26.1" customHeight="1">
      <c r="AM803" s="521" t="n"/>
      <c r="AN803" s="674" t="inlineStr">
        <is>
          <t>4ZH09</t>
        </is>
      </c>
      <c r="AO803" s="664" t="n"/>
    </row>
    <row r="804" ht="26.1" customHeight="1">
      <c r="AM804" s="521" t="n"/>
      <c r="AN804" s="674" t="inlineStr">
        <is>
          <t>4ZH09L</t>
        </is>
      </c>
      <c r="AO804" s="664" t="n"/>
    </row>
    <row r="805" ht="26.1" customHeight="1">
      <c r="AM805" s="521" t="n"/>
      <c r="AN805" s="674" t="inlineStr">
        <is>
          <t>4ZH09R</t>
        </is>
      </c>
      <c r="AO805" s="664" t="n"/>
    </row>
    <row r="806" ht="26.1" customHeight="1">
      <c r="AM806" s="521" t="n"/>
      <c r="AN806" s="674" t="inlineStr">
        <is>
          <t>22M4ZH09</t>
        </is>
      </c>
      <c r="AO806" s="664" t="n"/>
    </row>
    <row r="807" ht="26.1" customHeight="1">
      <c r="AM807" s="521" t="n"/>
      <c r="AN807" s="674" t="inlineStr">
        <is>
          <t>22M4ZH09L</t>
        </is>
      </c>
      <c r="AO807" s="664" t="n"/>
    </row>
    <row r="808" ht="26.1" customHeight="1">
      <c r="AM808" s="521" t="n"/>
      <c r="AN808" s="674" t="inlineStr">
        <is>
          <t>22M4ZH09R</t>
        </is>
      </c>
      <c r="AO808" s="664" t="n"/>
    </row>
    <row r="809" ht="26.1" customHeight="1">
      <c r="AM809" s="521" t="n"/>
      <c r="AN809" s="674" t="inlineStr">
        <is>
          <t>22M4ZH11</t>
        </is>
      </c>
      <c r="AO809" s="664" t="n"/>
    </row>
    <row r="810" ht="26.1" customHeight="1">
      <c r="AM810" s="521" t="n"/>
      <c r="AN810" s="674" t="inlineStr">
        <is>
          <t>22M4ZH11L</t>
        </is>
      </c>
      <c r="AO810" s="664" t="n"/>
    </row>
    <row r="811" ht="26.1" customHeight="1">
      <c r="AM811" s="521" t="n"/>
      <c r="AN811" s="674" t="inlineStr">
        <is>
          <t>22M4ZH11R</t>
        </is>
      </c>
      <c r="AO811" s="664" t="n"/>
    </row>
    <row r="812" ht="26.1" customHeight="1">
      <c r="AM812" s="521" t="n"/>
      <c r="AN812" s="674" t="inlineStr">
        <is>
          <t>22M5ZH11</t>
        </is>
      </c>
      <c r="AO812" s="664" t="n"/>
    </row>
    <row r="813" ht="26.1" customHeight="1">
      <c r="AM813" s="521" t="n"/>
      <c r="AN813" s="674" t="inlineStr">
        <is>
          <t>22M5ZH11L</t>
        </is>
      </c>
      <c r="AO813" s="664" t="n"/>
    </row>
    <row r="814" ht="26.1" customHeight="1">
      <c r="AM814" s="521" t="n"/>
      <c r="AN814" s="674" t="inlineStr">
        <is>
          <t>22M5ZH11R</t>
        </is>
      </c>
      <c r="AO814" s="664" t="n"/>
    </row>
    <row r="815" ht="26.1" customHeight="1">
      <c r="AM815" s="521" t="n"/>
      <c r="AN815" s="674" t="inlineStr">
        <is>
          <t>22M4Z11</t>
        </is>
      </c>
      <c r="AO815" s="664" t="n"/>
    </row>
    <row r="816" ht="26.1" customHeight="1">
      <c r="AM816" s="521" t="n"/>
      <c r="AN816" s="674" t="inlineStr">
        <is>
          <t>22M4Z11L</t>
        </is>
      </c>
      <c r="AO816" s="664" t="n"/>
    </row>
    <row r="817" ht="26.1" customHeight="1">
      <c r="AM817" s="521" t="n"/>
      <c r="AN817" s="674" t="inlineStr">
        <is>
          <t>22M4Z11-L</t>
        </is>
      </c>
      <c r="AO817" s="664" t="n"/>
    </row>
    <row r="818" ht="26.1" customHeight="1">
      <c r="AM818" s="521" t="n"/>
      <c r="AN818" s="674" t="inlineStr">
        <is>
          <t>22M4Z11L-L</t>
        </is>
      </c>
      <c r="AO818" s="664" t="n"/>
    </row>
    <row r="819" ht="26.1" customHeight="1">
      <c r="AM819" s="521" t="n"/>
      <c r="AN819" s="674" t="inlineStr">
        <is>
          <t>22M4Z11R</t>
        </is>
      </c>
      <c r="AO819" s="664" t="n"/>
    </row>
    <row r="820" ht="26.1" customHeight="1">
      <c r="AM820" s="521" t="n"/>
      <c r="AN820" s="674" t="inlineStr">
        <is>
          <t>22M4Z11-R</t>
        </is>
      </c>
      <c r="AO820" s="664" t="n"/>
    </row>
    <row r="821" ht="26.1" customHeight="1">
      <c r="AM821" s="521" t="n"/>
      <c r="AN821" s="674" t="inlineStr">
        <is>
          <t>22M4Z11R-R</t>
        </is>
      </c>
      <c r="AO821" s="664" t="n"/>
    </row>
    <row r="822" ht="26.1" customHeight="1">
      <c r="AM822" s="521" t="n"/>
      <c r="AN822" s="674" t="inlineStr">
        <is>
          <t>22M5Z11</t>
        </is>
      </c>
      <c r="AO822" s="664" t="n"/>
    </row>
    <row r="823" ht="26.1" customHeight="1">
      <c r="AM823" s="521" t="n"/>
      <c r="AN823" s="674" t="inlineStr">
        <is>
          <t>22M5Z11L</t>
        </is>
      </c>
      <c r="AO823" s="664" t="n"/>
    </row>
    <row r="824" ht="26.1" customHeight="1">
      <c r="AM824" s="521" t="n"/>
      <c r="AN824" s="674" t="inlineStr">
        <is>
          <t>22M5Z11-L</t>
        </is>
      </c>
      <c r="AO824" s="664" t="n"/>
    </row>
    <row r="825" ht="26.1" customHeight="1">
      <c r="AM825" s="521" t="n"/>
      <c r="AN825" s="674" t="inlineStr">
        <is>
          <t>22M5Z11L-L</t>
        </is>
      </c>
      <c r="AO825" s="664" t="n"/>
    </row>
    <row r="826" ht="26.1" customHeight="1">
      <c r="AM826" s="521" t="n"/>
      <c r="AN826" s="674" t="inlineStr">
        <is>
          <t>22M5Z11R</t>
        </is>
      </c>
      <c r="AO826" s="664" t="n"/>
    </row>
    <row r="827" ht="26.1" customHeight="1">
      <c r="AM827" s="521" t="n"/>
      <c r="AN827" s="674" t="inlineStr">
        <is>
          <t>22M5Z11-R</t>
        </is>
      </c>
      <c r="AO827" s="664" t="n"/>
    </row>
    <row r="828" ht="26.1" customHeight="1">
      <c r="AM828" s="521" t="n"/>
      <c r="AN828" s="674" t="inlineStr">
        <is>
          <t>22M5Z11R-R</t>
        </is>
      </c>
      <c r="AO828" s="664" t="n"/>
    </row>
    <row r="829" ht="26.1" customHeight="1">
      <c r="AM829" s="521" t="n"/>
      <c r="AN829" s="674" t="inlineStr">
        <is>
          <t>45M4Z11</t>
        </is>
      </c>
      <c r="AO829" s="664" t="n"/>
    </row>
    <row r="830" ht="26.1" customHeight="1">
      <c r="AM830" s="521" t="n"/>
      <c r="AN830" s="674" t="inlineStr">
        <is>
          <t>45M4Z11L</t>
        </is>
      </c>
      <c r="AO830" s="664" t="n"/>
    </row>
    <row r="831" ht="26.1" customHeight="1">
      <c r="AM831" s="521" t="n"/>
      <c r="AN831" s="674" t="inlineStr">
        <is>
          <t>45M4Z11-L</t>
        </is>
      </c>
      <c r="AO831" s="664" t="n"/>
    </row>
    <row r="832" ht="26.1" customHeight="1">
      <c r="AM832" s="521" t="n"/>
      <c r="AN832" s="674" t="inlineStr">
        <is>
          <t>45M4Z11L-L</t>
        </is>
      </c>
      <c r="AO832" s="664" t="n"/>
    </row>
    <row r="833" ht="26.1" customHeight="1">
      <c r="AM833" s="521" t="n"/>
      <c r="AN833" s="674" t="inlineStr">
        <is>
          <t>45M4Z11R</t>
        </is>
      </c>
      <c r="AO833" s="664" t="n"/>
    </row>
    <row r="834" ht="26.1" customHeight="1">
      <c r="AM834" s="521" t="n"/>
      <c r="AN834" s="674" t="inlineStr">
        <is>
          <t>45M4Z11-R</t>
        </is>
      </c>
      <c r="AO834" s="664" t="n"/>
    </row>
    <row r="835" ht="26.1" customHeight="1">
      <c r="AM835" s="521" t="n"/>
      <c r="AN835" s="674" t="inlineStr">
        <is>
          <t>45M4Z11R-R</t>
        </is>
      </c>
      <c r="AO835" s="664" t="n"/>
    </row>
    <row r="836" ht="26.1" customHeight="1">
      <c r="AM836" s="521" t="n"/>
      <c r="AN836" s="674" t="inlineStr">
        <is>
          <t>22M5ZH09</t>
        </is>
      </c>
      <c r="AO836" s="664" t="n"/>
    </row>
    <row r="837" ht="26.1" customHeight="1">
      <c r="AM837" s="521" t="n"/>
      <c r="AN837" s="674" t="inlineStr">
        <is>
          <t>22M5ZH09L</t>
        </is>
      </c>
      <c r="AO837" s="664" t="n"/>
    </row>
    <row r="838" ht="26.1" customHeight="1">
      <c r="AM838" s="521" t="n"/>
      <c r="AN838" s="674" t="inlineStr">
        <is>
          <t>22M5ZH09R</t>
        </is>
      </c>
      <c r="AO838" s="664" t="n"/>
    </row>
    <row r="839" ht="26.1" customHeight="1">
      <c r="AM839" s="521" t="n"/>
      <c r="AN839" s="674" t="inlineStr">
        <is>
          <t>45M5ZH09</t>
        </is>
      </c>
      <c r="AO839" s="664" t="n"/>
    </row>
    <row r="840" ht="26.1" customHeight="1">
      <c r="AM840" s="521" t="n"/>
      <c r="AN840" s="674" t="inlineStr">
        <is>
          <t>45M5ZH09L</t>
        </is>
      </c>
      <c r="AO840" s="664" t="n"/>
    </row>
    <row r="841" ht="26.1" customHeight="1">
      <c r="AM841" s="521" t="n"/>
      <c r="AN841" s="674" t="inlineStr">
        <is>
          <t>45M5ZH09R</t>
        </is>
      </c>
      <c r="AO841" s="664" t="n"/>
    </row>
    <row r="842" ht="26.1" customHeight="1">
      <c r="AM842" s="521" t="n"/>
      <c r="AN842" s="674" t="inlineStr">
        <is>
          <t>45M5Z11</t>
        </is>
      </c>
      <c r="AO842" s="664" t="n"/>
    </row>
    <row r="843" ht="26.1" customHeight="1">
      <c r="AM843" s="521" t="n"/>
      <c r="AN843" s="674" t="inlineStr">
        <is>
          <t>45M5Z11L</t>
        </is>
      </c>
      <c r="AO843" s="664" t="n"/>
    </row>
    <row r="844" ht="26.1" customHeight="1">
      <c r="AM844" s="521" t="n"/>
      <c r="AN844" s="674" t="inlineStr">
        <is>
          <t>45M5Z11-L</t>
        </is>
      </c>
      <c r="AO844" s="664" t="n"/>
    </row>
    <row r="845" ht="26.1" customHeight="1">
      <c r="AM845" s="521" t="n"/>
      <c r="AN845" s="674" t="inlineStr">
        <is>
          <t>45M5Z11L-L</t>
        </is>
      </c>
      <c r="AO845" s="664" t="n"/>
    </row>
    <row r="846" ht="26.1" customHeight="1">
      <c r="AM846" s="521" t="n"/>
      <c r="AN846" s="674" t="inlineStr">
        <is>
          <t>45M5Z11R</t>
        </is>
      </c>
      <c r="AO846" s="664" t="n"/>
    </row>
    <row r="847" ht="26.1" customHeight="1">
      <c r="AM847" s="521" t="n"/>
      <c r="AN847" s="674" t="inlineStr">
        <is>
          <t>45M5Z11-R</t>
        </is>
      </c>
      <c r="AO847" s="664" t="n"/>
    </row>
    <row r="848" ht="26.1" customHeight="1">
      <c r="AM848" s="521" t="n"/>
      <c r="AN848" s="674" t="inlineStr">
        <is>
          <t>45M5Z11R-R</t>
        </is>
      </c>
      <c r="AO848" s="664" t="n"/>
    </row>
    <row r="849" ht="26.1" customHeight="1">
      <c r="AM849" s="521" t="n"/>
      <c r="AN849" s="674" t="inlineStr">
        <is>
          <t>45M4ZH11</t>
        </is>
      </c>
      <c r="AO849" s="664" t="n"/>
    </row>
    <row r="850" ht="26.1" customHeight="1">
      <c r="AM850" s="521" t="n"/>
      <c r="AN850" s="674" t="inlineStr">
        <is>
          <t>45M4ZH11L</t>
        </is>
      </c>
      <c r="AO850" s="664" t="n"/>
    </row>
    <row r="851" ht="26.1" customHeight="1">
      <c r="AM851" s="521" t="n"/>
      <c r="AN851" s="674" t="inlineStr">
        <is>
          <t>45M4ZH11R</t>
        </is>
      </c>
      <c r="AO851" s="664" t="n"/>
    </row>
    <row r="852" ht="26.1" customHeight="1">
      <c r="AM852" s="521" t="n"/>
      <c r="AN852" s="674" t="inlineStr">
        <is>
          <t>45M5ZH11</t>
        </is>
      </c>
      <c r="AO852" s="664" t="n"/>
    </row>
    <row r="853" ht="26.1" customHeight="1">
      <c r="AM853" s="521" t="n"/>
      <c r="AN853" s="674" t="inlineStr">
        <is>
          <t>45M5ZH11L</t>
        </is>
      </c>
      <c r="AO853" s="664" t="n"/>
    </row>
    <row r="854" ht="26.1" customHeight="1">
      <c r="AM854" s="521" t="n"/>
      <c r="AN854" s="674" t="inlineStr">
        <is>
          <t>45M5ZH11R</t>
        </is>
      </c>
      <c r="AO854" s="664" t="n"/>
    </row>
    <row r="855" ht="26.1" customHeight="1">
      <c r="AM855" s="521" t="n"/>
      <c r="AN855" s="674" t="inlineStr">
        <is>
          <t>45M4ZH09</t>
        </is>
      </c>
      <c r="AO855" s="664" t="n"/>
    </row>
    <row r="856" ht="26.1" customHeight="1">
      <c r="AM856" s="521" t="n"/>
      <c r="AN856" s="674" t="inlineStr">
        <is>
          <t>45M4ZH09L</t>
        </is>
      </c>
      <c r="AO856" s="664" t="n"/>
    </row>
    <row r="857" ht="26.1" customHeight="1">
      <c r="AM857" s="521" t="n"/>
      <c r="AN857" s="674" t="inlineStr">
        <is>
          <t>45M4ZH09R</t>
        </is>
      </c>
      <c r="AO857" s="664" t="n"/>
    </row>
    <row r="858" ht="26.1" customHeight="1">
      <c r="AM858" s="521" t="n"/>
      <c r="AN858" s="674" t="inlineStr">
        <is>
          <t>68M4Z11</t>
        </is>
      </c>
      <c r="AO858" s="664" t="n"/>
    </row>
    <row r="859" ht="26.1" customHeight="1">
      <c r="AM859" s="521" t="n"/>
      <c r="AN859" s="674" t="inlineStr">
        <is>
          <t>68M4Z11L</t>
        </is>
      </c>
      <c r="AO859" s="664" t="n"/>
    </row>
    <row r="860" ht="26.1" customHeight="1">
      <c r="AM860" s="521" t="n"/>
      <c r="AN860" s="674" t="inlineStr">
        <is>
          <t>68M4Z11-L</t>
        </is>
      </c>
      <c r="AO860" s="664" t="n"/>
    </row>
    <row r="861" ht="26.1" customHeight="1">
      <c r="AM861" s="521" t="n"/>
      <c r="AN861" s="674" t="inlineStr">
        <is>
          <t>68M4Z11L-L</t>
        </is>
      </c>
      <c r="AO861" s="664" t="n"/>
    </row>
    <row r="862" ht="26.1" customHeight="1">
      <c r="AM862" s="521" t="n"/>
      <c r="AN862" s="674" t="inlineStr">
        <is>
          <t>68M4Z11R</t>
        </is>
      </c>
      <c r="AO862" s="664" t="n"/>
    </row>
    <row r="863" ht="26.1" customHeight="1">
      <c r="AM863" s="521" t="n"/>
      <c r="AN863" s="674" t="inlineStr">
        <is>
          <t>68M4Z11-R</t>
        </is>
      </c>
      <c r="AO863" s="664" t="n"/>
    </row>
    <row r="864" ht="26.1" customHeight="1">
      <c r="AM864" s="521" t="n"/>
      <c r="AN864" s="674" t="inlineStr">
        <is>
          <t>68M4Z11R-R</t>
        </is>
      </c>
      <c r="AO864" s="664" t="n"/>
    </row>
    <row r="865" ht="26.1" customHeight="1">
      <c r="AM865" s="521" t="n"/>
      <c r="AN865" s="674" t="inlineStr">
        <is>
          <t>68M5ZH09</t>
        </is>
      </c>
      <c r="AO865" s="664" t="n"/>
    </row>
    <row r="866" ht="26.1" customHeight="1">
      <c r="AM866" s="521" t="n"/>
      <c r="AN866" s="674" t="inlineStr">
        <is>
          <t>68M5ZH09L</t>
        </is>
      </c>
      <c r="AO866" s="664" t="n"/>
    </row>
    <row r="867" ht="26.1" customHeight="1">
      <c r="AM867" s="521" t="n"/>
      <c r="AN867" s="674" t="inlineStr">
        <is>
          <t>68M5ZH09R</t>
        </is>
      </c>
      <c r="AO867" s="664" t="n"/>
    </row>
    <row r="868" ht="26.1" customHeight="1">
      <c r="AM868" s="521" t="n"/>
      <c r="AN868" s="674" t="inlineStr">
        <is>
          <t>68M5Z11</t>
        </is>
      </c>
      <c r="AO868" s="664" t="n"/>
    </row>
    <row r="869" ht="26.1" customHeight="1">
      <c r="AM869" s="521" t="n"/>
      <c r="AN869" s="674" t="inlineStr">
        <is>
          <t>68M5Z11L</t>
        </is>
      </c>
      <c r="AO869" s="664" t="n"/>
    </row>
    <row r="870" ht="26.1" customHeight="1">
      <c r="AM870" s="521" t="n"/>
      <c r="AN870" s="674" t="inlineStr">
        <is>
          <t>68M5Z11-L</t>
        </is>
      </c>
      <c r="AO870" s="664" t="n"/>
    </row>
    <row r="871" ht="26.1" customHeight="1">
      <c r="AM871" s="521" t="n"/>
      <c r="AN871" s="674" t="inlineStr">
        <is>
          <t>68M5Z11L-L</t>
        </is>
      </c>
      <c r="AO871" s="664" t="n"/>
    </row>
    <row r="872" ht="26.1" customHeight="1">
      <c r="AM872" s="521" t="n"/>
      <c r="AN872" s="674" t="inlineStr">
        <is>
          <t>68M5Z11R</t>
        </is>
      </c>
      <c r="AO872" s="664" t="n"/>
    </row>
    <row r="873" ht="26.1" customHeight="1">
      <c r="AL873" s="206" t="n"/>
      <c r="AM873" s="521" t="n"/>
      <c r="AN873" s="674" t="inlineStr">
        <is>
          <t>68M5Z11-R</t>
        </is>
      </c>
      <c r="AO873" s="664" t="n"/>
    </row>
    <row r="874" ht="26.1" customHeight="1">
      <c r="AL874" s="206" t="n"/>
      <c r="AM874" s="521" t="n"/>
      <c r="AN874" s="674" t="inlineStr">
        <is>
          <t>68M5Z11R-R</t>
        </is>
      </c>
      <c r="AO874" s="664" t="n"/>
    </row>
    <row r="875" ht="26.1" customHeight="1">
      <c r="AL875" s="206" t="n"/>
      <c r="AM875" s="521" t="n"/>
      <c r="AN875" s="674" t="inlineStr">
        <is>
          <t>68M4ZH11</t>
        </is>
      </c>
      <c r="AO875" s="664" t="n"/>
    </row>
    <row r="876" ht="26.1" customHeight="1">
      <c r="AM876" s="521" t="n"/>
      <c r="AN876" s="674" t="inlineStr">
        <is>
          <t>68M4ZH11L</t>
        </is>
      </c>
      <c r="AO876" s="664" t="n"/>
    </row>
    <row r="877" ht="26.1" customHeight="1">
      <c r="AL877" s="206" t="n"/>
      <c r="AM877" s="521" t="n"/>
      <c r="AN877" s="674" t="inlineStr">
        <is>
          <t>68M4ZH11R</t>
        </is>
      </c>
      <c r="AO877" s="664" t="n"/>
    </row>
    <row r="878" ht="26.1" customHeight="1">
      <c r="AM878" s="521" t="n"/>
      <c r="AN878" s="674" t="inlineStr">
        <is>
          <t>68M5ZH11</t>
        </is>
      </c>
      <c r="AO878" s="664" t="n"/>
    </row>
    <row r="879" ht="26.1" customHeight="1">
      <c r="AL879" s="206" t="n"/>
      <c r="AM879" s="521" t="n"/>
      <c r="AN879" s="674" t="inlineStr">
        <is>
          <t>68M5ZH11L</t>
        </is>
      </c>
      <c r="AO879" s="664" t="n"/>
    </row>
    <row r="880" ht="26.1" customHeight="1">
      <c r="AM880" s="521" t="n"/>
      <c r="AN880" s="674" t="inlineStr">
        <is>
          <t>68M5ZH11R</t>
        </is>
      </c>
      <c r="AO880" s="664" t="n"/>
    </row>
    <row r="881" ht="26.1" customHeight="1">
      <c r="AM881" s="521" t="n"/>
      <c r="AN881" s="674" t="inlineStr">
        <is>
          <t>68M4ZH09</t>
        </is>
      </c>
      <c r="AO881" s="664" t="n"/>
    </row>
    <row r="882" ht="26.1" customHeight="1">
      <c r="AM882" s="521" t="n"/>
      <c r="AN882" s="674" t="inlineStr">
        <is>
          <t>68M4ZH09L</t>
        </is>
      </c>
      <c r="AO882" s="664" t="n"/>
    </row>
    <row r="883" ht="26.1" customHeight="1">
      <c r="AM883" s="521" t="n"/>
      <c r="AN883" s="674" t="inlineStr">
        <is>
          <t>68M4ZH09R</t>
        </is>
      </c>
      <c r="AO883" s="664" t="n"/>
    </row>
    <row r="884" ht="26.1" customHeight="1">
      <c r="AM884" s="521" t="n"/>
      <c r="AN884" s="674" t="inlineStr">
        <is>
          <t>90M4Z11</t>
        </is>
      </c>
      <c r="AO884" s="664" t="n"/>
    </row>
    <row r="885" ht="26.1" customHeight="1">
      <c r="AM885" s="521" t="n"/>
      <c r="AN885" s="674" t="inlineStr">
        <is>
          <t>90M4Z11L</t>
        </is>
      </c>
      <c r="AO885" s="664" t="n"/>
    </row>
    <row r="886" ht="26.1" customHeight="1">
      <c r="AM886" s="521" t="n"/>
      <c r="AN886" s="674" t="inlineStr">
        <is>
          <t>90M4Z11-L</t>
        </is>
      </c>
      <c r="AO886" s="664" t="n"/>
    </row>
    <row r="887" ht="26.1" customHeight="1">
      <c r="AM887" s="521" t="n"/>
      <c r="AN887" s="674" t="inlineStr">
        <is>
          <t>90M4Z11L-L</t>
        </is>
      </c>
      <c r="AO887" s="664" t="n"/>
    </row>
    <row r="888" ht="26.1" customHeight="1">
      <c r="AM888" s="521" t="n"/>
      <c r="AN888" s="674" t="inlineStr">
        <is>
          <t>90M4Z11R</t>
        </is>
      </c>
      <c r="AO888" s="664" t="n"/>
    </row>
    <row r="889" ht="26.1" customHeight="1">
      <c r="AM889" s="521" t="n"/>
      <c r="AN889" s="674" t="inlineStr">
        <is>
          <t>90M4Z11-R</t>
        </is>
      </c>
      <c r="AO889" s="664" t="n"/>
    </row>
    <row r="890" ht="26.1" customHeight="1">
      <c r="AM890" s="521" t="n"/>
      <c r="AN890" s="674" t="inlineStr">
        <is>
          <t>90M4Z11R-R</t>
        </is>
      </c>
      <c r="AO890" s="664" t="n"/>
    </row>
    <row r="891" ht="26.1" customHeight="1">
      <c r="AM891" s="521" t="n"/>
      <c r="AN891" s="674" t="inlineStr">
        <is>
          <t>90M5ZH09</t>
        </is>
      </c>
      <c r="AO891" s="664" t="n"/>
    </row>
    <row r="892" ht="26.1" customHeight="1">
      <c r="AM892" s="521" t="n"/>
      <c r="AN892" s="674" t="inlineStr">
        <is>
          <t>90M5ZH09L</t>
        </is>
      </c>
      <c r="AO892" s="664" t="n"/>
    </row>
    <row r="893" ht="26.1" customHeight="1">
      <c r="AM893" s="521" t="n"/>
      <c r="AN893" s="674" t="inlineStr">
        <is>
          <t>90M5ZH09R</t>
        </is>
      </c>
      <c r="AO893" s="664" t="n"/>
    </row>
    <row r="894" ht="26.1" customHeight="1">
      <c r="AM894" s="521" t="n"/>
      <c r="AN894" s="674" t="inlineStr">
        <is>
          <t>90M5Z11</t>
        </is>
      </c>
      <c r="AO894" s="664" t="n"/>
    </row>
    <row r="895" ht="26.1" customHeight="1">
      <c r="AM895" s="521" t="n"/>
      <c r="AN895" s="674" t="inlineStr">
        <is>
          <t>90M5Z11L</t>
        </is>
      </c>
      <c r="AO895" s="664" t="n"/>
    </row>
    <row r="896" ht="26.1" customHeight="1">
      <c r="AM896" s="521" t="n"/>
      <c r="AN896" s="674" t="inlineStr">
        <is>
          <t>90M5Z11-L</t>
        </is>
      </c>
      <c r="AO896" s="664" t="n"/>
    </row>
    <row r="897" ht="26.1" customHeight="1">
      <c r="AM897" s="521" t="n"/>
      <c r="AN897" s="674" t="inlineStr">
        <is>
          <t>90M5Z11L-L</t>
        </is>
      </c>
      <c r="AO897" s="664" t="n"/>
    </row>
    <row r="898" ht="26.1" customHeight="1">
      <c r="AM898" s="521" t="n"/>
      <c r="AN898" s="674" t="inlineStr">
        <is>
          <t>90M5Z11R</t>
        </is>
      </c>
      <c r="AO898" s="664" t="n"/>
    </row>
    <row r="899" ht="26.1" customHeight="1">
      <c r="AM899" s="521" t="n"/>
      <c r="AN899" s="674" t="inlineStr">
        <is>
          <t>90M5Z11-R</t>
        </is>
      </c>
      <c r="AO899" s="664" t="n"/>
    </row>
    <row r="900" ht="26.1" customHeight="1">
      <c r="AM900" s="521" t="n"/>
      <c r="AN900" s="674" t="inlineStr">
        <is>
          <t>90M5Z11R-R</t>
        </is>
      </c>
      <c r="AO900" s="664" t="n"/>
    </row>
    <row r="901" ht="26.1" customHeight="1">
      <c r="AM901" s="521" t="n"/>
      <c r="AN901" s="674" t="inlineStr">
        <is>
          <t>90M4ZH11</t>
        </is>
      </c>
      <c r="AO901" s="664" t="n"/>
      <c r="AP901" s="633" t="n"/>
    </row>
    <row r="902" ht="26.1" customHeight="1">
      <c r="AM902" s="521" t="n"/>
      <c r="AN902" s="674" t="inlineStr">
        <is>
          <t>90M4ZH11L</t>
        </is>
      </c>
      <c r="AO902" s="664" t="n"/>
      <c r="AP902" s="633" t="n"/>
    </row>
    <row r="903" ht="26.1" customHeight="1">
      <c r="AM903" s="521" t="n"/>
      <c r="AN903" s="674" t="inlineStr">
        <is>
          <t>90M4ZH11R</t>
        </is>
      </c>
      <c r="AO903" s="664" t="n"/>
    </row>
    <row r="904" ht="26.1" customHeight="1">
      <c r="AM904" s="521" t="n"/>
      <c r="AN904" s="674" t="inlineStr">
        <is>
          <t>90M5ZH11</t>
        </is>
      </c>
      <c r="AO904" s="664" t="n"/>
    </row>
    <row r="905" ht="26.1" customHeight="1">
      <c r="AM905" s="521" t="n"/>
      <c r="AN905" s="674" t="inlineStr">
        <is>
          <t>90M5ZH11L</t>
        </is>
      </c>
      <c r="AO905" s="664" t="n"/>
    </row>
    <row r="906" ht="26.1" customHeight="1">
      <c r="AM906" s="521" t="n"/>
      <c r="AN906" s="674" t="inlineStr">
        <is>
          <t>90M5ZH11R</t>
        </is>
      </c>
      <c r="AO906" s="664" t="n"/>
    </row>
    <row r="907" ht="26.1" customHeight="1">
      <c r="AM907" s="521" t="n"/>
      <c r="AN907" s="674" t="inlineStr">
        <is>
          <t>90M4ZH09</t>
        </is>
      </c>
      <c r="AO907" s="664" t="n"/>
    </row>
    <row r="908" ht="26.1" customHeight="1">
      <c r="AM908" s="521" t="n"/>
      <c r="AN908" s="674" t="inlineStr">
        <is>
          <t>90M4ZH09L</t>
        </is>
      </c>
      <c r="AO908" s="664" t="n"/>
    </row>
    <row r="909" ht="26.1" customHeight="1">
      <c r="AM909" s="521" t="n"/>
      <c r="AN909" s="674" t="inlineStr">
        <is>
          <t>90M4ZH09R</t>
        </is>
      </c>
      <c r="AO909" s="664" t="n"/>
    </row>
    <row r="910" ht="26.1" customHeight="1">
      <c r="AM910" s="521" t="n"/>
      <c r="AN910" s="674" t="inlineStr">
        <is>
          <t>135M4Z11</t>
        </is>
      </c>
      <c r="AO910" s="664" t="n"/>
    </row>
    <row r="911" ht="26.1" customHeight="1">
      <c r="AM911" s="521" t="n"/>
      <c r="AN911" s="674" t="inlineStr">
        <is>
          <t>135M4Z11L</t>
        </is>
      </c>
      <c r="AO911" s="664" t="n"/>
    </row>
    <row r="912" ht="26.1" customHeight="1">
      <c r="AM912" s="521" t="n"/>
      <c r="AN912" s="674" t="inlineStr">
        <is>
          <t>135M4Z11-L</t>
        </is>
      </c>
      <c r="AO912" s="664" t="n"/>
    </row>
    <row r="913" ht="26.1" customHeight="1">
      <c r="AM913" s="521" t="n"/>
      <c r="AN913" s="674" t="inlineStr">
        <is>
          <t>135M4Z11L-L</t>
        </is>
      </c>
      <c r="AO913" s="664" t="n"/>
    </row>
    <row r="914" ht="26.1" customHeight="1">
      <c r="AM914" s="521" t="n"/>
      <c r="AN914" s="674" t="inlineStr">
        <is>
          <t>135M4Z11R</t>
        </is>
      </c>
      <c r="AO914" s="664" t="n"/>
    </row>
    <row r="915" ht="26.1" customHeight="1">
      <c r="AM915" s="521" t="n"/>
      <c r="AN915" s="674" t="inlineStr">
        <is>
          <t>135M4Z11-R</t>
        </is>
      </c>
      <c r="AO915" s="664" t="n"/>
    </row>
    <row r="916" ht="26.1" customHeight="1">
      <c r="AM916" s="521" t="n"/>
      <c r="AN916" s="674" t="inlineStr">
        <is>
          <t>135M4Z11R-R</t>
        </is>
      </c>
      <c r="AO916" s="664" t="n"/>
    </row>
    <row r="917" ht="26.1" customHeight="1">
      <c r="AM917" s="521" t="n"/>
      <c r="AN917" s="674" t="inlineStr">
        <is>
          <t>135M5ZH09</t>
        </is>
      </c>
      <c r="AO917" s="664" t="n"/>
    </row>
    <row r="918" ht="26.1" customHeight="1">
      <c r="AM918" s="521" t="n"/>
      <c r="AN918" s="674" t="inlineStr">
        <is>
          <t>135M5ZH09L</t>
        </is>
      </c>
      <c r="AO918" s="664" t="n"/>
    </row>
    <row r="919" ht="26.1" customHeight="1">
      <c r="AM919" s="521" t="n"/>
      <c r="AN919" s="674" t="inlineStr">
        <is>
          <t>135M5ZH09R</t>
        </is>
      </c>
      <c r="AO919" s="664" t="n"/>
    </row>
    <row r="920" ht="26.1" customHeight="1">
      <c r="AM920" s="521" t="n"/>
      <c r="AN920" s="674" t="inlineStr">
        <is>
          <t>135M5Z11</t>
        </is>
      </c>
      <c r="AO920" s="664" t="n"/>
    </row>
    <row r="921" ht="26.1" customHeight="1">
      <c r="AM921" s="521" t="n"/>
      <c r="AN921" s="674" t="inlineStr">
        <is>
          <t>135M5Z11L</t>
        </is>
      </c>
      <c r="AO921" s="664" t="n"/>
    </row>
    <row r="922" ht="26.1" customHeight="1">
      <c r="AM922" s="521" t="n"/>
      <c r="AN922" s="674" t="inlineStr">
        <is>
          <t>135M5Z11-L</t>
        </is>
      </c>
      <c r="AO922" s="664" t="n"/>
    </row>
    <row r="923" ht="26.1" customHeight="1">
      <c r="AM923" s="521" t="n"/>
      <c r="AN923" s="674" t="inlineStr">
        <is>
          <t>135M5Z11L-L</t>
        </is>
      </c>
      <c r="AO923" s="664" t="n"/>
    </row>
    <row r="924" ht="26.1" customHeight="1">
      <c r="AM924" s="521" t="n"/>
      <c r="AN924" s="674" t="inlineStr">
        <is>
          <t>135M5Z11R</t>
        </is>
      </c>
      <c r="AO924" s="664" t="n"/>
    </row>
    <row r="925" ht="26.1" customHeight="1">
      <c r="AM925" s="521" t="n"/>
      <c r="AN925" s="674" t="inlineStr">
        <is>
          <t>135M5Z11-R</t>
        </is>
      </c>
      <c r="AO925" s="664" t="n"/>
    </row>
    <row r="926" ht="26.1" customHeight="1">
      <c r="AM926" s="521" t="n"/>
      <c r="AN926" s="674" t="inlineStr">
        <is>
          <t>135M5Z11R-R</t>
        </is>
      </c>
      <c r="AO926" s="664" t="n"/>
    </row>
    <row r="927" ht="26.1" customHeight="1">
      <c r="AM927" s="521" t="n"/>
      <c r="AN927" s="674" t="inlineStr">
        <is>
          <t>135M4ZH11</t>
        </is>
      </c>
      <c r="AO927" s="664" t="n"/>
    </row>
    <row r="928" ht="26.1" customHeight="1">
      <c r="AM928" s="521" t="n"/>
      <c r="AN928" s="674" t="inlineStr">
        <is>
          <t>135M4ZH11L</t>
        </is>
      </c>
      <c r="AO928" s="664" t="n"/>
    </row>
    <row r="929" ht="26.1" customHeight="1">
      <c r="AM929" s="521" t="n"/>
      <c r="AN929" s="674" t="inlineStr">
        <is>
          <t>135M4ZH11R</t>
        </is>
      </c>
      <c r="AO929" s="664" t="n"/>
    </row>
    <row r="930" ht="26.1" customHeight="1">
      <c r="AM930" s="521" t="n"/>
      <c r="AN930" s="674" t="inlineStr">
        <is>
          <t>135M5ZH11</t>
        </is>
      </c>
      <c r="AO930" s="664" t="n"/>
    </row>
    <row r="931" ht="26.1" customHeight="1">
      <c r="AM931" s="521" t="n"/>
      <c r="AN931" s="674" t="inlineStr">
        <is>
          <t>135M5ZH11L</t>
        </is>
      </c>
      <c r="AO931" s="664" t="n"/>
    </row>
    <row r="932" ht="26.1" customHeight="1">
      <c r="AM932" s="521" t="n"/>
      <c r="AN932" s="674" t="inlineStr">
        <is>
          <t>135M5ZH11R</t>
        </is>
      </c>
      <c r="AO932" s="664" t="n"/>
    </row>
    <row r="933" ht="26.1" customHeight="1">
      <c r="AM933" s="521" t="n"/>
      <c r="AN933" s="674" t="inlineStr">
        <is>
          <t>135M4ZH09</t>
        </is>
      </c>
      <c r="AO933" s="664" t="n"/>
    </row>
    <row r="934" ht="26.1" customHeight="1">
      <c r="AM934" s="521" t="n"/>
      <c r="AN934" s="674" t="inlineStr">
        <is>
          <t>135M4ZH09L</t>
        </is>
      </c>
      <c r="AO934" s="664" t="n"/>
    </row>
    <row r="935" ht="26.1" customHeight="1">
      <c r="AM935" s="521" t="n"/>
      <c r="AN935" s="674" t="inlineStr">
        <is>
          <t>135M4ZH09R</t>
        </is>
      </c>
      <c r="AO935" s="664" t="n"/>
    </row>
    <row r="936" ht="26.1" customHeight="1">
      <c r="AM936" s="521" t="n"/>
      <c r="AN936" s="674" t="inlineStr">
        <is>
          <t>UM</t>
        </is>
      </c>
      <c r="AO936" s="664" t="n"/>
    </row>
    <row r="937" ht="26.1" customHeight="1">
      <c r="AM937" s="521" t="n"/>
      <c r="AN937" s="674" t="inlineStr">
        <is>
          <t>UM-L</t>
        </is>
      </c>
      <c r="AO937" s="664" t="n"/>
    </row>
    <row r="938" ht="26.1" customHeight="1">
      <c r="AM938" s="521" t="n"/>
      <c r="AN938" s="674" t="inlineStr">
        <is>
          <t>UM-R</t>
        </is>
      </c>
      <c r="AO938" s="664" t="n"/>
    </row>
    <row r="939" ht="26.1" customHeight="1">
      <c r="AM939" s="521" t="n"/>
      <c r="AN939" s="674" t="inlineStr">
        <is>
          <t>UML</t>
        </is>
      </c>
      <c r="AO939" s="664" t="n"/>
    </row>
    <row r="940" ht="26.1" customHeight="1">
      <c r="AM940" s="521" t="n"/>
      <c r="AN940" s="674" t="inlineStr">
        <is>
          <t>UMR</t>
        </is>
      </c>
      <c r="AO940" s="664" t="n"/>
    </row>
    <row r="941" ht="26.1" customHeight="1">
      <c r="AM941" s="521" t="n"/>
      <c r="AN941" s="674" t="inlineStr">
        <is>
          <t>UML-L</t>
        </is>
      </c>
      <c r="AO941" s="664" t="n"/>
    </row>
    <row r="942" ht="26.1" customHeight="1">
      <c r="AM942" s="521" t="n"/>
      <c r="AN942" s="674" t="inlineStr">
        <is>
          <t>UMR-R</t>
        </is>
      </c>
      <c r="AO942" s="664" t="n"/>
    </row>
    <row r="943" ht="26.1" customHeight="1">
      <c r="AM943" s="521" t="n"/>
      <c r="AN943" s="674" t="inlineStr">
        <is>
          <t>22MUM</t>
        </is>
      </c>
      <c r="AO943" s="664" t="n"/>
    </row>
    <row r="944" ht="26.1" customHeight="1">
      <c r="AM944" s="521" t="n"/>
      <c r="AN944" s="674" t="inlineStr">
        <is>
          <t>22MUM-L</t>
        </is>
      </c>
      <c r="AO944" s="664" t="n"/>
    </row>
    <row r="945" ht="26.1" customHeight="1">
      <c r="AM945" s="521" t="n"/>
      <c r="AN945" s="674" t="inlineStr">
        <is>
          <t>22MUM-R</t>
        </is>
      </c>
      <c r="AO945" s="664" t="n"/>
    </row>
    <row r="946" ht="26.1" customHeight="1">
      <c r="AM946" s="521" t="n"/>
      <c r="AN946" s="674" t="inlineStr">
        <is>
          <t>22MUML</t>
        </is>
      </c>
      <c r="AO946" s="664" t="n"/>
    </row>
    <row r="947" ht="26.1" customHeight="1">
      <c r="AM947" s="521" t="n"/>
      <c r="AN947" s="674" t="inlineStr">
        <is>
          <t>22MUMR</t>
        </is>
      </c>
      <c r="AO947" s="664" t="n"/>
    </row>
    <row r="948" ht="26.1" customHeight="1">
      <c r="AM948" s="521" t="n"/>
      <c r="AN948" s="674" t="inlineStr">
        <is>
          <t>22MUML-L</t>
        </is>
      </c>
      <c r="AO948" s="664" t="n"/>
    </row>
    <row r="949" ht="26.1" customHeight="1">
      <c r="AM949" s="521" t="n"/>
      <c r="AN949" s="674" t="inlineStr">
        <is>
          <t>22MUMR-R</t>
        </is>
      </c>
      <c r="AO949" s="664" t="n"/>
    </row>
    <row r="950" ht="26.1" customHeight="1">
      <c r="AM950" s="521" t="n"/>
      <c r="AN950" s="674" t="inlineStr">
        <is>
          <t>UE20</t>
        </is>
      </c>
      <c r="AO950" s="664" t="n"/>
    </row>
    <row r="951" ht="26.1" customHeight="1">
      <c r="AM951" s="521" t="n"/>
      <c r="AN951" s="674" t="inlineStr">
        <is>
          <t>UE20L</t>
        </is>
      </c>
      <c r="AO951" s="664" t="n"/>
    </row>
    <row r="952" ht="26.1" customHeight="1">
      <c r="AM952" s="521" t="n"/>
      <c r="AN952" s="674" t="inlineStr">
        <is>
          <t>UE20L-L</t>
        </is>
      </c>
      <c r="AO952" s="664" t="n"/>
    </row>
    <row r="953" ht="26.1" customHeight="1">
      <c r="AM953" s="521" t="n"/>
      <c r="AN953" s="674" t="inlineStr">
        <is>
          <t>UE20-L</t>
        </is>
      </c>
      <c r="AO953" s="664" t="n"/>
    </row>
    <row r="954" ht="26.1" customHeight="1">
      <c r="AM954" s="521" t="n"/>
      <c r="AN954" s="674" t="inlineStr">
        <is>
          <t>UE20R</t>
        </is>
      </c>
      <c r="AO954" s="664" t="n"/>
    </row>
    <row r="955" ht="26.1" customHeight="1">
      <c r="AM955" s="521" t="n"/>
      <c r="AN955" s="674" t="inlineStr">
        <is>
          <t>UE20-R</t>
        </is>
      </c>
      <c r="AO955" s="664" t="n"/>
    </row>
    <row r="956" ht="26.1" customHeight="1">
      <c r="AM956" s="521" t="n"/>
      <c r="AN956" s="674" t="inlineStr">
        <is>
          <t>UE20R-R</t>
        </is>
      </c>
      <c r="AO956" s="664" t="n"/>
    </row>
    <row r="957" ht="26.1" customHeight="1">
      <c r="AM957" s="521" t="n"/>
      <c r="AN957" s="674" t="inlineStr">
        <is>
          <t>22MUE20</t>
        </is>
      </c>
      <c r="AO957" s="664" t="n"/>
    </row>
    <row r="958" ht="26.1" customHeight="1">
      <c r="AM958" s="521" t="n"/>
      <c r="AN958" s="674" t="inlineStr">
        <is>
          <t>22MUE20L</t>
        </is>
      </c>
      <c r="AO958" s="664" t="n"/>
    </row>
    <row r="959" ht="26.1" customHeight="1">
      <c r="AM959" s="521" t="n"/>
      <c r="AN959" s="674" t="inlineStr">
        <is>
          <t>22MUE20L-L</t>
        </is>
      </c>
      <c r="AO959" s="664" t="n"/>
    </row>
    <row r="960" ht="26.1" customHeight="1">
      <c r="AM960" s="521" t="n"/>
      <c r="AN960" s="674" t="inlineStr">
        <is>
          <t>22MUE20-L</t>
        </is>
      </c>
      <c r="AO960" s="664" t="n"/>
    </row>
    <row r="961" ht="26.1" customHeight="1">
      <c r="AM961" s="521" t="n"/>
      <c r="AN961" s="674" t="inlineStr">
        <is>
          <t>22MUE20R</t>
        </is>
      </c>
      <c r="AO961" s="664" t="n"/>
    </row>
    <row r="962" ht="26.1" customHeight="1">
      <c r="AM962" s="521" t="n"/>
      <c r="AN962" s="674" t="inlineStr">
        <is>
          <t>22MUE20-R</t>
        </is>
      </c>
      <c r="AO962" s="664" t="n"/>
    </row>
    <row r="963" ht="26.1" customHeight="1">
      <c r="AM963" s="521" t="n"/>
      <c r="AN963" s="674" t="inlineStr">
        <is>
          <t>22MUE20R-R</t>
        </is>
      </c>
      <c r="AO963" s="664" t="n"/>
    </row>
    <row r="964" ht="26.1" customHeight="1">
      <c r="AM964" s="521" t="n"/>
      <c r="AN964" s="674" t="inlineStr">
        <is>
          <t>UE18</t>
        </is>
      </c>
      <c r="AO964" s="664" t="n"/>
    </row>
    <row r="965" ht="26.1" customHeight="1">
      <c r="AM965" s="521" t="n"/>
      <c r="AN965" s="674" t="inlineStr">
        <is>
          <t>UE18L</t>
        </is>
      </c>
      <c r="AO965" s="664" t="n"/>
    </row>
    <row r="966" ht="26.1" customHeight="1">
      <c r="AM966" s="521" t="n"/>
      <c r="AN966" s="674" t="inlineStr">
        <is>
          <t>UE18R</t>
        </is>
      </c>
      <c r="AO966" s="664" t="n"/>
    </row>
    <row r="967" ht="26.1" customHeight="1">
      <c r="AM967" s="521" t="n"/>
      <c r="AN967" s="674" t="inlineStr">
        <is>
          <t>UE18-L</t>
        </is>
      </c>
      <c r="AO967" s="664" t="n"/>
    </row>
    <row r="968" ht="26.1" customHeight="1">
      <c r="AM968" s="521" t="n"/>
      <c r="AN968" s="674" t="inlineStr">
        <is>
          <t>UE18-R</t>
        </is>
      </c>
      <c r="AO968" s="664" t="n"/>
    </row>
    <row r="969" ht="26.1" customHeight="1">
      <c r="AM969" s="521" t="n"/>
      <c r="AN969" s="674" t="inlineStr">
        <is>
          <t>UE18L-L</t>
        </is>
      </c>
      <c r="AO969" s="664" t="n"/>
    </row>
    <row r="970" ht="26.1" customHeight="1">
      <c r="AM970" s="521" t="n"/>
      <c r="AN970" s="674" t="inlineStr">
        <is>
          <t>UE18R-R</t>
        </is>
      </c>
      <c r="AO970" s="664" t="n"/>
    </row>
    <row r="971" ht="26.1" customHeight="1">
      <c r="AM971" s="521" t="n"/>
      <c r="AN971" s="674" t="inlineStr">
        <is>
          <t>22MUE18</t>
        </is>
      </c>
      <c r="AO971" s="664" t="n"/>
    </row>
    <row r="972" ht="26.1" customHeight="1">
      <c r="AM972" s="521" t="n"/>
      <c r="AN972" s="674" t="inlineStr">
        <is>
          <t>22MUE18L</t>
        </is>
      </c>
      <c r="AO972" s="664" t="n"/>
    </row>
    <row r="973" ht="26.1" customHeight="1">
      <c r="AM973" s="521" t="n"/>
      <c r="AN973" s="674" t="inlineStr">
        <is>
          <t>22MUE18R</t>
        </is>
      </c>
      <c r="AO973" s="664" t="n"/>
    </row>
    <row r="974" ht="26.1" customHeight="1">
      <c r="AM974" s="521" t="n"/>
      <c r="AN974" s="674" t="inlineStr">
        <is>
          <t>22MUE18-L</t>
        </is>
      </c>
      <c r="AO974" s="664" t="n"/>
    </row>
    <row r="975" ht="26.1" customHeight="1">
      <c r="AM975" s="521" t="n"/>
      <c r="AN975" s="674" t="inlineStr">
        <is>
          <t>22MUE18-R</t>
        </is>
      </c>
      <c r="AO975" s="664" t="n"/>
    </row>
    <row r="976" ht="26.1" customHeight="1">
      <c r="AM976" s="521" t="n"/>
      <c r="AN976" s="674" t="inlineStr">
        <is>
          <t>22MUE18L-L</t>
        </is>
      </c>
      <c r="AO976" s="664" t="n"/>
    </row>
    <row r="977" ht="26.1" customHeight="1">
      <c r="AM977" s="521" t="n"/>
      <c r="AN977" s="674" t="inlineStr">
        <is>
          <t>22MUE18R-R</t>
        </is>
      </c>
      <c r="AO977" s="664" t="n"/>
    </row>
    <row r="978" ht="26.1" customHeight="1">
      <c r="AM978" s="521" t="n"/>
      <c r="AN978" s="674" t="inlineStr">
        <is>
          <t>45MUE20</t>
        </is>
      </c>
      <c r="AO978" s="664" t="n"/>
    </row>
    <row r="979" ht="26.1" customHeight="1">
      <c r="AM979" s="521" t="n"/>
      <c r="AN979" s="674" t="inlineStr">
        <is>
          <t>45MUE20L</t>
        </is>
      </c>
      <c r="AO979" s="664" t="n"/>
    </row>
    <row r="980" ht="26.1" customHeight="1">
      <c r="AM980" s="521" t="n"/>
      <c r="AN980" s="674" t="inlineStr">
        <is>
          <t>45MUE20L-L</t>
        </is>
      </c>
      <c r="AO980" s="664" t="n"/>
    </row>
    <row r="981" ht="26.1" customHeight="1">
      <c r="AM981" s="521" t="n"/>
      <c r="AN981" s="674" t="inlineStr">
        <is>
          <t>45MUE20-L</t>
        </is>
      </c>
      <c r="AO981" s="664" t="n"/>
    </row>
    <row r="982" ht="26.1" customHeight="1">
      <c r="AM982" s="521" t="n"/>
      <c r="AN982" s="674" t="inlineStr">
        <is>
          <t>45MUE20R</t>
        </is>
      </c>
      <c r="AO982" s="664" t="n"/>
    </row>
    <row r="983" ht="26.1" customHeight="1">
      <c r="AM983" s="521" t="n"/>
      <c r="AN983" s="674" t="inlineStr">
        <is>
          <t>45MUE20-R</t>
        </is>
      </c>
      <c r="AO983" s="664" t="n"/>
    </row>
    <row r="984" ht="26.1" customHeight="1">
      <c r="AM984" s="521" t="n"/>
      <c r="AN984" s="674" t="inlineStr">
        <is>
          <t>45MUE20R-R</t>
        </is>
      </c>
      <c r="AO984" s="664" t="n"/>
    </row>
    <row r="985" ht="26.1" customHeight="1">
      <c r="AM985" s="521" t="n"/>
      <c r="AN985" s="674" t="inlineStr">
        <is>
          <t>45MUE18</t>
        </is>
      </c>
      <c r="AO985" s="664" t="n"/>
    </row>
    <row r="986" ht="26.1" customHeight="1">
      <c r="AM986" s="521" t="n"/>
      <c r="AN986" s="674" t="inlineStr">
        <is>
          <t>45MUE18L</t>
        </is>
      </c>
      <c r="AO986" s="664" t="n"/>
    </row>
    <row r="987" ht="26.1" customHeight="1">
      <c r="AM987" s="521" t="n"/>
      <c r="AN987" s="674" t="inlineStr">
        <is>
          <t>45MUE18R</t>
        </is>
      </c>
      <c r="AO987" s="664" t="n"/>
    </row>
    <row r="988" ht="26.1" customHeight="1">
      <c r="AM988" s="521" t="n"/>
      <c r="AN988" s="674" t="inlineStr">
        <is>
          <t>45MUE18-L</t>
        </is>
      </c>
      <c r="AO988" s="664" t="n"/>
    </row>
    <row r="989" ht="26.1" customHeight="1">
      <c r="AM989" s="521" t="n"/>
      <c r="AN989" s="674" t="inlineStr">
        <is>
          <t>45MUE18-R</t>
        </is>
      </c>
      <c r="AO989" s="664" t="n"/>
    </row>
    <row r="990" ht="26.1" customHeight="1">
      <c r="AM990" s="521" t="n"/>
      <c r="AN990" s="674" t="inlineStr">
        <is>
          <t>45MUE18L-L</t>
        </is>
      </c>
      <c r="AO990" s="664" t="n"/>
    </row>
    <row r="991" ht="26.1" customHeight="1">
      <c r="AM991" s="521" t="n"/>
      <c r="AN991" s="674" t="inlineStr">
        <is>
          <t>45MUE18R-R</t>
        </is>
      </c>
      <c r="AO991" s="664" t="n"/>
    </row>
    <row r="992" ht="26.1" customHeight="1">
      <c r="AM992" s="521" t="n"/>
      <c r="AN992" s="674" t="inlineStr">
        <is>
          <t>90MUE18</t>
        </is>
      </c>
      <c r="AO992" s="664" t="n"/>
    </row>
    <row r="993" ht="26.1" customHeight="1">
      <c r="AM993" s="521" t="n"/>
      <c r="AN993" s="674" t="inlineStr">
        <is>
          <t>90MUE18L</t>
        </is>
      </c>
      <c r="AO993" s="664" t="n"/>
    </row>
    <row r="994" ht="26.1" customHeight="1">
      <c r="AM994" s="521" t="n"/>
      <c r="AN994" s="674" t="inlineStr">
        <is>
          <t>90MUE18R</t>
        </is>
      </c>
      <c r="AO994" s="664" t="n"/>
    </row>
    <row r="995" ht="26.1" customHeight="1">
      <c r="AM995" s="521" t="n"/>
      <c r="AN995" s="674" t="inlineStr">
        <is>
          <t>90MUE18-L</t>
        </is>
      </c>
      <c r="AO995" s="664" t="n"/>
    </row>
    <row r="996" ht="26.1" customHeight="1">
      <c r="AM996" s="521" t="n"/>
      <c r="AN996" s="674" t="inlineStr">
        <is>
          <t>90MUE18-R</t>
        </is>
      </c>
      <c r="AO996" s="664" t="n"/>
    </row>
    <row r="997" ht="26.1" customHeight="1">
      <c r="AM997" s="521" t="n"/>
      <c r="AN997" s="674" t="inlineStr">
        <is>
          <t>90MUE18L-L</t>
        </is>
      </c>
      <c r="AO997" s="664" t="n"/>
    </row>
    <row r="998" ht="26.1" customHeight="1">
      <c r="AM998" s="521" t="n"/>
      <c r="AN998" s="674" t="inlineStr">
        <is>
          <t>90MUE18R-R</t>
        </is>
      </c>
      <c r="AO998" s="664" t="n"/>
    </row>
    <row r="999" ht="26.1" customHeight="1">
      <c r="AM999" s="521" t="n"/>
      <c r="AN999" s="674" t="inlineStr">
        <is>
          <t>TEA</t>
        </is>
      </c>
      <c r="AO999" s="664" t="n"/>
    </row>
    <row r="1000" ht="26.1" customHeight="1">
      <c r="AM1000" s="521" t="n"/>
      <c r="AN1000" s="674" t="inlineStr">
        <is>
          <t>TEH</t>
        </is>
      </c>
      <c r="AO1000" s="664" t="n"/>
    </row>
    <row r="1001" ht="26.1" customHeight="1">
      <c r="AM1001" s="521" t="n"/>
      <c r="AN1001" s="674" t="inlineStr">
        <is>
          <t>LIXIL081</t>
        </is>
      </c>
      <c r="AO1001" s="664" t="n"/>
    </row>
    <row r="1002" ht="26.1" customHeight="1">
      <c r="AM1002" s="521" t="n"/>
      <c r="AN1002" s="674" t="inlineStr">
        <is>
          <t>YKK086</t>
        </is>
      </c>
      <c r="AO1002" s="664" t="n"/>
    </row>
    <row r="1003" ht="26.1" customHeight="1">
      <c r="AM1003" s="521" t="n"/>
      <c r="AN1003" s="674" t="inlineStr">
        <is>
          <t>S05</t>
        </is>
      </c>
      <c r="AO1003" s="664" t="n"/>
    </row>
    <row r="1004" ht="26.1" customHeight="1">
      <c r="AM1004" s="521" t="n"/>
      <c r="AN1004" s="674" t="inlineStr">
        <is>
          <t>S05L</t>
        </is>
      </c>
      <c r="AO1004" s="664" t="n"/>
    </row>
    <row r="1005" ht="26.1" customHeight="1">
      <c r="AM1005" s="521" t="n"/>
      <c r="AN1005" s="674" t="inlineStr">
        <is>
          <t>S05-L</t>
        </is>
      </c>
      <c r="AO1005" s="664" t="n"/>
    </row>
    <row r="1006" ht="26.1" customHeight="1">
      <c r="AM1006" s="521" t="n"/>
      <c r="AN1006" s="674" t="inlineStr">
        <is>
          <t>S05L-L</t>
        </is>
      </c>
      <c r="AO1006" s="664" t="n"/>
    </row>
    <row r="1007" ht="26.1" customHeight="1">
      <c r="AM1007" s="521" t="n"/>
      <c r="AN1007" s="674" t="inlineStr">
        <is>
          <t>S05R</t>
        </is>
      </c>
      <c r="AO1007" s="664" t="n"/>
    </row>
    <row r="1008" ht="26.1" customHeight="1">
      <c r="AM1008" s="521" t="n"/>
      <c r="AN1008" s="674" t="inlineStr">
        <is>
          <t>S05-R</t>
        </is>
      </c>
      <c r="AO1008" s="664" t="n"/>
    </row>
    <row r="1009" ht="26.1" customHeight="1">
      <c r="AM1009" s="521" t="n"/>
      <c r="AN1009" s="674" t="inlineStr">
        <is>
          <t>S05R-R</t>
        </is>
      </c>
      <c r="AO1009" s="664" t="n"/>
    </row>
    <row r="1010" ht="26.1" customHeight="1">
      <c r="AM1010" s="521" t="n"/>
      <c r="AN1010" s="674" t="inlineStr">
        <is>
          <t>SQ05-L</t>
        </is>
      </c>
      <c r="AO1010" s="664" t="n"/>
    </row>
    <row r="1011" ht="26.1" customHeight="1">
      <c r="AM1011" s="521" t="n"/>
      <c r="AN1011" s="674" t="inlineStr">
        <is>
          <t>SQ05L-L</t>
        </is>
      </c>
      <c r="AO1011" s="664" t="n"/>
    </row>
    <row r="1012" ht="26.1" customHeight="1">
      <c r="AM1012" s="521" t="n"/>
      <c r="AN1012" s="674" t="inlineStr">
        <is>
          <t>SQ05-R</t>
        </is>
      </c>
      <c r="AO1012" s="664" t="n"/>
    </row>
    <row r="1013" ht="26.1" customHeight="1">
      <c r="AM1013" s="521" t="n"/>
      <c r="AN1013" s="674" t="inlineStr">
        <is>
          <t>SQ05R-R</t>
        </is>
      </c>
      <c r="AO1013" s="664" t="n"/>
    </row>
    <row r="1014" ht="26.1" customHeight="1">
      <c r="AM1014" s="521" t="n"/>
      <c r="AN1014" s="674" t="inlineStr">
        <is>
          <t>22MS05</t>
        </is>
      </c>
      <c r="AO1014" s="664" t="n"/>
    </row>
    <row r="1015" ht="26.1" customHeight="1">
      <c r="AM1015" s="521" t="n"/>
      <c r="AN1015" s="674" t="inlineStr">
        <is>
          <t>22MS05L</t>
        </is>
      </c>
      <c r="AO1015" s="664" t="n"/>
    </row>
    <row r="1016" ht="26.1" customHeight="1">
      <c r="AM1016" s="521" t="n"/>
      <c r="AN1016" s="674" t="inlineStr">
        <is>
          <t>22MS05-L</t>
        </is>
      </c>
      <c r="AO1016" s="664" t="n"/>
    </row>
    <row r="1017" ht="26.1" customHeight="1">
      <c r="AM1017" s="521" t="n"/>
      <c r="AN1017" s="674" t="inlineStr">
        <is>
          <t>22MS05L-L</t>
        </is>
      </c>
      <c r="AO1017" s="664" t="n"/>
    </row>
    <row r="1018" ht="26.1" customHeight="1">
      <c r="AM1018" s="521" t="n"/>
      <c r="AN1018" s="674" t="inlineStr">
        <is>
          <t>22MS05R</t>
        </is>
      </c>
      <c r="AO1018" s="664" t="n"/>
    </row>
    <row r="1019" ht="26.1" customHeight="1">
      <c r="AM1019" s="521" t="n"/>
      <c r="AN1019" s="674" t="inlineStr">
        <is>
          <t>22MS05-R</t>
        </is>
      </c>
      <c r="AO1019" s="664" t="n"/>
    </row>
    <row r="1020" ht="26.1" customHeight="1">
      <c r="AM1020" s="521" t="n"/>
      <c r="AN1020" s="674" t="inlineStr">
        <is>
          <t>22MS05R-R</t>
        </is>
      </c>
      <c r="AO1020" s="664" t="n"/>
    </row>
    <row r="1021" ht="26.1" customHeight="1">
      <c r="AM1021" s="521" t="n"/>
      <c r="AN1021" s="674" t="inlineStr">
        <is>
          <t>22MSQ05-L</t>
        </is>
      </c>
      <c r="AO1021" s="664" t="n"/>
    </row>
    <row r="1022" ht="26.1" customHeight="1">
      <c r="AM1022" s="521" t="n"/>
      <c r="AN1022" s="674" t="inlineStr">
        <is>
          <t>22MSQ05L-L</t>
        </is>
      </c>
      <c r="AO1022" s="664" t="n"/>
    </row>
    <row r="1023" ht="26.1" customHeight="1">
      <c r="AM1023" s="521" t="n"/>
      <c r="AN1023" s="674" t="inlineStr">
        <is>
          <t>22MSQ05-R</t>
        </is>
      </c>
      <c r="AO1023" s="664" t="n"/>
    </row>
    <row r="1024" ht="26.1" customHeight="1">
      <c r="AM1024" s="521" t="n"/>
      <c r="AN1024" s="674" t="inlineStr">
        <is>
          <t>22MSQ05R-R</t>
        </is>
      </c>
      <c r="AO1024" s="664" t="n"/>
    </row>
    <row r="1025" ht="26.1" customHeight="1">
      <c r="AM1025" s="521" t="n"/>
      <c r="AN1025" s="674" t="inlineStr">
        <is>
          <t>S03</t>
        </is>
      </c>
      <c r="AO1025" s="664" t="n"/>
    </row>
    <row r="1026" ht="26.1" customHeight="1">
      <c r="AM1026" s="521" t="n"/>
      <c r="AN1026" s="674" t="inlineStr">
        <is>
          <t>S03L</t>
        </is>
      </c>
      <c r="AO1026" s="664" t="n"/>
    </row>
    <row r="1027" ht="26.1" customHeight="1">
      <c r="AM1027" s="521" t="n"/>
      <c r="AN1027" s="674" t="inlineStr">
        <is>
          <t>S03-L</t>
        </is>
      </c>
      <c r="AO1027" s="664" t="n"/>
    </row>
    <row r="1028" ht="26.1" customHeight="1">
      <c r="AM1028" s="521" t="n"/>
      <c r="AN1028" s="674" t="inlineStr">
        <is>
          <t>S03L-L</t>
        </is>
      </c>
      <c r="AO1028" s="664" t="n"/>
    </row>
    <row r="1029" ht="26.1" customHeight="1">
      <c r="AM1029" s="521" t="n"/>
      <c r="AN1029" s="674" t="inlineStr">
        <is>
          <t>S03R</t>
        </is>
      </c>
      <c r="AO1029" s="664" t="n"/>
    </row>
    <row r="1030" ht="26.1" customHeight="1">
      <c r="AM1030" s="521" t="n"/>
      <c r="AN1030" s="674" t="inlineStr">
        <is>
          <t>S03-R</t>
        </is>
      </c>
      <c r="AO1030" s="664" t="n"/>
    </row>
    <row r="1031" ht="26.1" customHeight="1">
      <c r="AM1031" s="521" t="n"/>
      <c r="AN1031" s="674" t="inlineStr">
        <is>
          <t>S03R-R</t>
        </is>
      </c>
      <c r="AO1031" s="664" t="n"/>
    </row>
    <row r="1032" ht="26.1" customHeight="1">
      <c r="AM1032" s="521" t="n"/>
      <c r="AN1032" s="674" t="inlineStr">
        <is>
          <t>SQ03-L</t>
        </is>
      </c>
      <c r="AO1032" s="664" t="n"/>
    </row>
    <row r="1033" ht="26.1" customHeight="1">
      <c r="AM1033" s="521" t="n"/>
      <c r="AN1033" s="674" t="inlineStr">
        <is>
          <t>SQ03L-L</t>
        </is>
      </c>
      <c r="AO1033" s="664" t="n"/>
    </row>
    <row r="1034" ht="26.1" customHeight="1">
      <c r="AM1034" s="521" t="n"/>
      <c r="AN1034" s="674" t="inlineStr">
        <is>
          <t>SQ03-R</t>
        </is>
      </c>
      <c r="AO1034" s="664" t="n"/>
    </row>
    <row r="1035" ht="26.1" customHeight="1">
      <c r="AM1035" s="521" t="n"/>
      <c r="AN1035" s="674" t="inlineStr">
        <is>
          <t>SQ03R-R</t>
        </is>
      </c>
      <c r="AO1035" s="664" t="n"/>
    </row>
    <row r="1036" ht="26.1" customHeight="1">
      <c r="AM1036" s="521" t="n"/>
      <c r="AN1036" s="674" t="inlineStr">
        <is>
          <t>22MS03</t>
        </is>
      </c>
      <c r="AO1036" s="664" t="n"/>
    </row>
    <row r="1037" ht="26.1" customHeight="1">
      <c r="AM1037" s="521" t="n"/>
      <c r="AN1037" s="674" t="inlineStr">
        <is>
          <t>22MS03L</t>
        </is>
      </c>
      <c r="AO1037" s="664" t="n"/>
    </row>
    <row r="1038" ht="26.1" customHeight="1">
      <c r="AM1038" s="521" t="n"/>
      <c r="AN1038" s="674" t="inlineStr">
        <is>
          <t>22MS03-L</t>
        </is>
      </c>
      <c r="AO1038" s="664" t="n"/>
    </row>
    <row r="1039" ht="26.1" customHeight="1">
      <c r="AM1039" s="521" t="n"/>
      <c r="AN1039" s="674" t="inlineStr">
        <is>
          <t>22MS03L-L</t>
        </is>
      </c>
      <c r="AO1039" s="664" t="n"/>
    </row>
    <row r="1040" ht="26.1" customHeight="1">
      <c r="AM1040" s="521" t="n"/>
      <c r="AN1040" s="674" t="inlineStr">
        <is>
          <t>22MS03R</t>
        </is>
      </c>
      <c r="AO1040" s="664" t="n"/>
    </row>
    <row r="1041" ht="26.1" customHeight="1">
      <c r="AM1041" s="521" t="n"/>
      <c r="AN1041" s="674" t="inlineStr">
        <is>
          <t>22MS03-R</t>
        </is>
      </c>
      <c r="AO1041" s="664" t="n"/>
    </row>
    <row r="1042" ht="26.1" customHeight="1">
      <c r="AM1042" s="521" t="n"/>
      <c r="AN1042" s="674" t="inlineStr">
        <is>
          <t>22MS03R-R</t>
        </is>
      </c>
      <c r="AO1042" s="664" t="n"/>
    </row>
    <row r="1043" ht="26.1" customHeight="1">
      <c r="AM1043" s="521" t="n"/>
      <c r="AN1043" s="674" t="inlineStr">
        <is>
          <t>22MSQ03-L</t>
        </is>
      </c>
      <c r="AO1043" s="664" t="n"/>
    </row>
    <row r="1044" ht="26.1" customHeight="1">
      <c r="AM1044" s="521" t="n"/>
      <c r="AN1044" s="674" t="inlineStr">
        <is>
          <t>22MSQ03L-L</t>
        </is>
      </c>
      <c r="AO1044" s="664" t="n"/>
    </row>
    <row r="1045" ht="26.1" customHeight="1">
      <c r="AM1045" s="521" t="n"/>
      <c r="AN1045" s="674" t="inlineStr">
        <is>
          <t>22MSQ03-R</t>
        </is>
      </c>
      <c r="AO1045" s="664" t="n"/>
    </row>
    <row r="1046" ht="26.1" customHeight="1">
      <c r="AM1046" s="521" t="n"/>
      <c r="AN1046" s="674" t="inlineStr">
        <is>
          <t>22MSQ03R-R</t>
        </is>
      </c>
      <c r="AO1046" s="664" t="n"/>
    </row>
    <row r="1047" ht="26.1" customHeight="1">
      <c r="AM1047" s="521" t="n"/>
      <c r="AN1047" s="674" t="inlineStr">
        <is>
          <t>45MS05</t>
        </is>
      </c>
      <c r="AO1047" s="664" t="n"/>
    </row>
    <row r="1048" ht="26.1" customHeight="1">
      <c r="AM1048" s="521" t="n"/>
      <c r="AN1048" s="674" t="inlineStr">
        <is>
          <t>45MS05L</t>
        </is>
      </c>
      <c r="AO1048" s="664" t="n"/>
    </row>
    <row r="1049" ht="26.1" customHeight="1">
      <c r="AM1049" s="521" t="n"/>
      <c r="AN1049" s="674" t="inlineStr">
        <is>
          <t>45MS05-L</t>
        </is>
      </c>
      <c r="AO1049" s="664" t="n"/>
    </row>
    <row r="1050" ht="26.1" customHeight="1">
      <c r="AM1050" s="521" t="n"/>
      <c r="AN1050" s="674" t="inlineStr">
        <is>
          <t>45MS05L-L</t>
        </is>
      </c>
      <c r="AO1050" s="664" t="n"/>
    </row>
    <row r="1051" ht="26.1" customHeight="1">
      <c r="AM1051" s="521" t="n"/>
      <c r="AN1051" s="674" t="inlineStr">
        <is>
          <t>45MS05R</t>
        </is>
      </c>
      <c r="AO1051" s="664" t="n"/>
    </row>
    <row r="1052" ht="26.1" customHeight="1">
      <c r="AM1052" s="521" t="n"/>
      <c r="AN1052" s="674" t="inlineStr">
        <is>
          <t>45MS05-R</t>
        </is>
      </c>
      <c r="AO1052" s="664" t="n"/>
    </row>
    <row r="1053" ht="26.1" customHeight="1">
      <c r="AM1053" s="521" t="n"/>
      <c r="AN1053" s="674" t="inlineStr">
        <is>
          <t>45MS05R-R</t>
        </is>
      </c>
      <c r="AO1053" s="664" t="n"/>
    </row>
    <row r="1054" ht="26.1" customHeight="1">
      <c r="AM1054" s="521" t="n"/>
      <c r="AN1054" s="674" t="inlineStr">
        <is>
          <t>45MSQ05-L</t>
        </is>
      </c>
      <c r="AO1054" s="664" t="n"/>
    </row>
    <row r="1055" ht="26.1" customHeight="1">
      <c r="AM1055" s="521" t="n"/>
      <c r="AN1055" s="674" t="inlineStr">
        <is>
          <t>45MSQ05L-L</t>
        </is>
      </c>
      <c r="AO1055" s="664" t="n"/>
    </row>
    <row r="1056" ht="26.1" customHeight="1">
      <c r="AM1056" s="521" t="n"/>
      <c r="AN1056" s="674" t="inlineStr">
        <is>
          <t>45MSQ05-R</t>
        </is>
      </c>
      <c r="AO1056" s="664" t="n"/>
    </row>
    <row r="1057" ht="26.1" customHeight="1">
      <c r="AM1057" s="521" t="n"/>
      <c r="AN1057" s="674" t="inlineStr">
        <is>
          <t>45MSQ05R-R</t>
        </is>
      </c>
      <c r="AO1057" s="664" t="n"/>
    </row>
    <row r="1058" ht="26.1" customHeight="1">
      <c r="AM1058" s="521" t="n"/>
      <c r="AN1058" s="674" t="inlineStr">
        <is>
          <t>45MS03</t>
        </is>
      </c>
      <c r="AO1058" s="664" t="n"/>
    </row>
    <row r="1059" ht="26.1" customHeight="1">
      <c r="AM1059" s="521" t="n"/>
      <c r="AN1059" s="674" t="inlineStr">
        <is>
          <t>45MS03L</t>
        </is>
      </c>
      <c r="AO1059" s="664" t="n"/>
    </row>
    <row r="1060" ht="26.1" customHeight="1">
      <c r="AM1060" s="521" t="n"/>
      <c r="AN1060" s="674" t="inlineStr">
        <is>
          <t>45MS03-L</t>
        </is>
      </c>
      <c r="AO1060" s="664" t="n"/>
    </row>
    <row r="1061" ht="26.1" customHeight="1">
      <c r="AM1061" s="521" t="n"/>
      <c r="AN1061" s="674" t="inlineStr">
        <is>
          <t>45MS03L-L</t>
        </is>
      </c>
      <c r="AO1061" s="664" t="n"/>
    </row>
    <row r="1062" ht="26.1" customHeight="1">
      <c r="AM1062" s="521" t="n"/>
      <c r="AN1062" s="674" t="inlineStr">
        <is>
          <t>45MS03R</t>
        </is>
      </c>
      <c r="AO1062" s="664" t="n"/>
    </row>
    <row r="1063" ht="26.1" customHeight="1">
      <c r="AM1063" s="521" t="n"/>
      <c r="AN1063" s="674" t="inlineStr">
        <is>
          <t>45MS03-R</t>
        </is>
      </c>
      <c r="AO1063" s="664" t="n"/>
    </row>
    <row r="1064" ht="26.1" customHeight="1">
      <c r="AM1064" s="521" t="n"/>
      <c r="AN1064" s="674" t="inlineStr">
        <is>
          <t>45MS03R-R</t>
        </is>
      </c>
      <c r="AO1064" s="664" t="n"/>
    </row>
    <row r="1065" ht="26.1" customHeight="1">
      <c r="AM1065" s="521" t="n"/>
      <c r="AN1065" s="674" t="inlineStr">
        <is>
          <t>45MSQ03-L</t>
        </is>
      </c>
      <c r="AO1065" s="664" t="n"/>
    </row>
    <row r="1066" ht="26.1" customHeight="1">
      <c r="AM1066" s="521" t="n"/>
      <c r="AN1066" s="674" t="inlineStr">
        <is>
          <t>45MSQ03L-L</t>
        </is>
      </c>
      <c r="AO1066" s="664" t="n"/>
    </row>
    <row r="1067" ht="26.1" customHeight="1">
      <c r="AM1067" s="521" t="n"/>
      <c r="AN1067" s="674" t="inlineStr">
        <is>
          <t>45MSQ03-R</t>
        </is>
      </c>
      <c r="AO1067" s="664" t="n"/>
    </row>
    <row r="1068" ht="26.1" customHeight="1">
      <c r="AM1068" s="521" t="n"/>
      <c r="AN1068" s="674" t="inlineStr">
        <is>
          <t>45MSQ03R-R</t>
        </is>
      </c>
      <c r="AO1068" s="664" t="n"/>
    </row>
    <row r="1069" ht="26.1" customHeight="1">
      <c r="AM1069" s="521" t="n"/>
      <c r="AN1069" s="674" t="inlineStr">
        <is>
          <t>90MS05</t>
        </is>
      </c>
      <c r="AO1069" s="664" t="n"/>
    </row>
    <row r="1070" ht="26.1" customHeight="1">
      <c r="AM1070" s="521" t="n"/>
      <c r="AN1070" s="674" t="inlineStr">
        <is>
          <t>90MS05L</t>
        </is>
      </c>
      <c r="AO1070" s="664" t="n"/>
    </row>
    <row r="1071" ht="26.1" customHeight="1">
      <c r="AM1071" s="521" t="n"/>
      <c r="AN1071" s="674" t="inlineStr">
        <is>
          <t>90MS05-L</t>
        </is>
      </c>
      <c r="AO1071" s="664" t="n"/>
    </row>
    <row r="1072" ht="26.1" customHeight="1">
      <c r="AM1072" s="521" t="n"/>
      <c r="AN1072" s="674" t="inlineStr">
        <is>
          <t>90MS05L-L</t>
        </is>
      </c>
      <c r="AO1072" s="664" t="n"/>
    </row>
    <row r="1073" ht="26.1" customHeight="1">
      <c r="AM1073" s="521" t="n"/>
      <c r="AN1073" s="674" t="inlineStr">
        <is>
          <t>90MS05R</t>
        </is>
      </c>
      <c r="AO1073" s="664" t="n"/>
    </row>
    <row r="1074" ht="26.1" customHeight="1">
      <c r="AM1074" s="521" t="n"/>
      <c r="AN1074" s="674" t="inlineStr">
        <is>
          <t>90MS05-R</t>
        </is>
      </c>
      <c r="AO1074" s="664" t="n"/>
    </row>
    <row r="1075" ht="26.1" customHeight="1">
      <c r="AM1075" s="521" t="n"/>
      <c r="AN1075" s="674" t="inlineStr">
        <is>
          <t>90MS05R-R</t>
        </is>
      </c>
      <c r="AO1075" s="664" t="n"/>
    </row>
    <row r="1076" ht="26.1" customHeight="1">
      <c r="AM1076" s="521" t="n"/>
      <c r="AN1076" s="674" t="inlineStr">
        <is>
          <t>90MSQ05-L</t>
        </is>
      </c>
      <c r="AO1076" s="664" t="n"/>
    </row>
    <row r="1077" ht="26.1" customHeight="1">
      <c r="AM1077" s="521" t="n"/>
      <c r="AN1077" s="674" t="inlineStr">
        <is>
          <t>90MSQ05L-L</t>
        </is>
      </c>
      <c r="AO1077" s="664" t="n"/>
    </row>
    <row r="1078" ht="26.1" customHeight="1">
      <c r="AM1078" s="521" t="n"/>
      <c r="AN1078" s="674" t="inlineStr">
        <is>
          <t>90MSQ05-R</t>
        </is>
      </c>
      <c r="AO1078" s="664" t="n"/>
    </row>
    <row r="1079" ht="26.1" customHeight="1">
      <c r="AM1079" s="521" t="n"/>
      <c r="AN1079" s="674" t="inlineStr">
        <is>
          <t>90MSQ05R-R</t>
        </is>
      </c>
      <c r="AO1079" s="664" t="n"/>
    </row>
    <row r="1080" ht="26.1" customHeight="1">
      <c r="AM1080" s="521" t="n"/>
      <c r="AN1080" s="674" t="inlineStr">
        <is>
          <t>90MS03</t>
        </is>
      </c>
      <c r="AO1080" s="664" t="n"/>
    </row>
    <row r="1081" ht="26.1" customHeight="1">
      <c r="AM1081" s="521" t="n"/>
      <c r="AN1081" s="674" t="inlineStr">
        <is>
          <t>90MS03L</t>
        </is>
      </c>
      <c r="AO1081" s="664" t="n"/>
    </row>
    <row r="1082" ht="26.1" customHeight="1">
      <c r="AM1082" s="521" t="n"/>
      <c r="AN1082" s="674" t="inlineStr">
        <is>
          <t>90MS03-L</t>
        </is>
      </c>
      <c r="AO1082" s="664" t="n"/>
    </row>
    <row r="1083" ht="26.1" customHeight="1">
      <c r="AM1083" s="521" t="n"/>
      <c r="AN1083" s="674" t="inlineStr">
        <is>
          <t>90MS03L-L</t>
        </is>
      </c>
      <c r="AO1083" s="664" t="n"/>
    </row>
    <row r="1084" ht="26.1" customHeight="1">
      <c r="AM1084" s="521" t="n"/>
      <c r="AN1084" s="674" t="inlineStr">
        <is>
          <t>90MS03R</t>
        </is>
      </c>
      <c r="AO1084" s="664" t="n"/>
    </row>
    <row r="1085" ht="26.1" customHeight="1">
      <c r="AM1085" s="521" t="n"/>
      <c r="AN1085" s="674" t="inlineStr">
        <is>
          <t>90MS03-R</t>
        </is>
      </c>
      <c r="AO1085" s="664" t="n"/>
    </row>
    <row r="1086" ht="26.1" customHeight="1">
      <c r="AM1086" s="521" t="n"/>
      <c r="AN1086" s="674" t="inlineStr">
        <is>
          <t>90MS03R-R</t>
        </is>
      </c>
      <c r="AO1086" s="664" t="n"/>
    </row>
    <row r="1087" ht="26.1" customHeight="1">
      <c r="AM1087" s="521" t="n"/>
      <c r="AN1087" s="674" t="inlineStr">
        <is>
          <t>90MSQ03-L</t>
        </is>
      </c>
      <c r="AO1087" s="664" t="n"/>
    </row>
    <row r="1088" ht="26.1" customHeight="1">
      <c r="AM1088" s="521" t="n"/>
      <c r="AN1088" s="674" t="inlineStr">
        <is>
          <t>90MSQ03L-L</t>
        </is>
      </c>
      <c r="AO1088" s="664" t="n"/>
    </row>
    <row r="1089" ht="26.1" customHeight="1">
      <c r="AM1089" s="521" t="n"/>
      <c r="AN1089" s="674" t="inlineStr">
        <is>
          <t>90MSQ03-R</t>
        </is>
      </c>
      <c r="AO1089" s="664" t="n"/>
    </row>
    <row r="1090" ht="26.1" customHeight="1">
      <c r="AM1090" s="521" t="n"/>
      <c r="AN1090" s="674" t="inlineStr">
        <is>
          <t>90MSQ03R-R</t>
        </is>
      </c>
      <c r="AO1090" s="664" t="n"/>
    </row>
    <row r="1091" ht="26.1" customHeight="1">
      <c r="AM1091" s="521" t="n"/>
      <c r="AN1091" s="674" t="inlineStr">
        <is>
          <t>135MS05</t>
        </is>
      </c>
      <c r="AO1091" s="664" t="n"/>
    </row>
    <row r="1092" ht="26.1" customHeight="1">
      <c r="AM1092" s="521" t="n"/>
      <c r="AN1092" s="674" t="inlineStr">
        <is>
          <t>135MS05L</t>
        </is>
      </c>
      <c r="AO1092" s="664" t="n"/>
    </row>
    <row r="1093" ht="26.1" customHeight="1">
      <c r="AM1093" s="521" t="n"/>
      <c r="AN1093" s="674" t="inlineStr">
        <is>
          <t>135MS05-L</t>
        </is>
      </c>
      <c r="AO1093" s="664" t="n"/>
    </row>
    <row r="1094" ht="26.1" customHeight="1">
      <c r="AM1094" s="521" t="n"/>
      <c r="AN1094" s="674" t="inlineStr">
        <is>
          <t>135MS05L-L</t>
        </is>
      </c>
      <c r="AO1094" s="664" t="n"/>
    </row>
    <row r="1095" ht="26.1" customHeight="1">
      <c r="AM1095" s="521" t="n"/>
      <c r="AN1095" s="674" t="inlineStr">
        <is>
          <t>135MS05R</t>
        </is>
      </c>
      <c r="AO1095" s="664" t="n"/>
    </row>
    <row r="1096" ht="26.1" customHeight="1">
      <c r="AM1096" s="521" t="n"/>
      <c r="AN1096" s="674" t="inlineStr">
        <is>
          <t>135MS05-R</t>
        </is>
      </c>
      <c r="AO1096" s="664" t="n"/>
    </row>
    <row r="1097" ht="26.1" customHeight="1">
      <c r="AM1097" s="521" t="n"/>
      <c r="AN1097" s="674" t="inlineStr">
        <is>
          <t>135MS05R-R</t>
        </is>
      </c>
      <c r="AO1097" s="664" t="n"/>
    </row>
    <row r="1098" ht="26.1" customHeight="1">
      <c r="AM1098" s="521" t="n"/>
      <c r="AN1098" s="674" t="inlineStr">
        <is>
          <t>135MSQ05-L</t>
        </is>
      </c>
      <c r="AO1098" s="664" t="n"/>
    </row>
    <row r="1099" ht="26.1" customHeight="1">
      <c r="AM1099" s="521" t="n"/>
      <c r="AN1099" s="674" t="inlineStr">
        <is>
          <t>135MSQ05L-L</t>
        </is>
      </c>
      <c r="AO1099" s="664" t="n"/>
    </row>
    <row r="1100" ht="26.1" customHeight="1">
      <c r="AM1100" s="521" t="n"/>
      <c r="AN1100" s="674" t="inlineStr">
        <is>
          <t>135MSQ05-R</t>
        </is>
      </c>
      <c r="AO1100" s="664" t="n"/>
    </row>
    <row r="1101" ht="26.1" customHeight="1">
      <c r="AM1101" s="521" t="n"/>
      <c r="AN1101" s="674" t="inlineStr">
        <is>
          <t>135MSQ05R-R</t>
        </is>
      </c>
      <c r="AO1101" s="664" t="n"/>
    </row>
    <row r="1102" ht="26.1" customHeight="1">
      <c r="AM1102" s="521" t="n"/>
      <c r="AN1102" s="674" t="inlineStr">
        <is>
          <t>135MS03</t>
        </is>
      </c>
      <c r="AO1102" s="664" t="n"/>
    </row>
    <row r="1103" ht="26.1" customHeight="1">
      <c r="AM1103" s="521" t="n"/>
      <c r="AN1103" s="674" t="inlineStr">
        <is>
          <t>135MS03L</t>
        </is>
      </c>
      <c r="AO1103" s="664" t="n"/>
    </row>
    <row r="1104" ht="26.1" customHeight="1">
      <c r="AM1104" s="521" t="n"/>
      <c r="AN1104" s="674" t="inlineStr">
        <is>
          <t>135MS03-L</t>
        </is>
      </c>
      <c r="AO1104" s="664" t="n"/>
    </row>
    <row r="1105" ht="26.1" customHeight="1">
      <c r="AM1105" s="521" t="n"/>
      <c r="AN1105" s="674" t="inlineStr">
        <is>
          <t>135MS03L-L</t>
        </is>
      </c>
      <c r="AO1105" s="664" t="n"/>
    </row>
    <row r="1106" ht="26.1" customHeight="1">
      <c r="AM1106" s="521" t="n"/>
      <c r="AN1106" s="674" t="inlineStr">
        <is>
          <t>135MS03R</t>
        </is>
      </c>
      <c r="AO1106" s="664" t="n"/>
    </row>
    <row r="1107" ht="26.1" customHeight="1">
      <c r="AM1107" s="521" t="n"/>
      <c r="AN1107" s="674" t="inlineStr">
        <is>
          <t>135MS03-R</t>
        </is>
      </c>
      <c r="AO1107" s="664" t="n"/>
    </row>
    <row r="1108" ht="26.1" customHeight="1">
      <c r="AM1108" s="521" t="n"/>
      <c r="AN1108" s="674" t="inlineStr">
        <is>
          <t>135MS03R-R</t>
        </is>
      </c>
      <c r="AO1108" s="664" t="n"/>
    </row>
    <row r="1109" ht="26.1" customHeight="1">
      <c r="AM1109" s="521" t="n"/>
      <c r="AN1109" s="674" t="inlineStr">
        <is>
          <t>135MSQ03-L</t>
        </is>
      </c>
      <c r="AO1109" s="664" t="n"/>
    </row>
    <row r="1110" ht="26.1" customHeight="1">
      <c r="AM1110" s="521" t="n"/>
      <c r="AN1110" s="674" t="inlineStr">
        <is>
          <t>135MSQ03L-L</t>
        </is>
      </c>
      <c r="AO1110" s="664" t="n"/>
    </row>
    <row r="1111" ht="26.1" customHeight="1">
      <c r="AM1111" s="521" t="n"/>
      <c r="AN1111" s="674" t="inlineStr">
        <is>
          <t>135MSQ03-R</t>
        </is>
      </c>
      <c r="AO1111" s="664" t="n"/>
    </row>
    <row r="1112" ht="26.1" customHeight="1">
      <c r="AM1112" s="521" t="n"/>
      <c r="AN1112" s="674" t="inlineStr">
        <is>
          <t>135MSQ03R-R</t>
        </is>
      </c>
      <c r="AO1112" s="664" t="n"/>
    </row>
    <row r="1113" ht="26.1" customHeight="1">
      <c r="AM1113" s="521" t="n"/>
      <c r="AN1113" s="674" t="inlineStr">
        <is>
          <t>K13</t>
        </is>
      </c>
      <c r="AO1113" s="664" t="n"/>
    </row>
    <row r="1114" ht="26.1" customHeight="1">
      <c r="AM1114" s="521" t="n"/>
      <c r="AN1114" s="674" t="inlineStr">
        <is>
          <t>K13-L</t>
        </is>
      </c>
      <c r="AO1114" s="664" t="n"/>
    </row>
    <row r="1115" ht="26.1" customHeight="1">
      <c r="AM1115" s="521" t="n"/>
      <c r="AN1115" s="674" t="inlineStr">
        <is>
          <t>K13-R</t>
        </is>
      </c>
      <c r="AO1115" s="664" t="n"/>
    </row>
    <row r="1116" ht="26.1" customHeight="1">
      <c r="AM1116" s="521" t="n"/>
      <c r="AN1116" s="674" t="inlineStr">
        <is>
          <t>K13R</t>
        </is>
      </c>
      <c r="AO1116" s="664" t="n"/>
    </row>
    <row r="1117" ht="26.1" customHeight="1">
      <c r="AM1117" s="521" t="n"/>
      <c r="AN1117" s="674" t="inlineStr">
        <is>
          <t>K13R-R</t>
        </is>
      </c>
      <c r="AO1117" s="664" t="n"/>
    </row>
    <row r="1118" ht="26.1" customHeight="1">
      <c r="AM1118" s="521" t="n"/>
      <c r="AN1118" s="674" t="inlineStr">
        <is>
          <t>K13L</t>
        </is>
      </c>
      <c r="AO1118" s="664" t="n"/>
    </row>
    <row r="1119" ht="26.1" customHeight="1">
      <c r="AM1119" s="521" t="n"/>
      <c r="AN1119" s="674" t="inlineStr">
        <is>
          <t>K13L-L</t>
        </is>
      </c>
      <c r="AO1119" s="664" t="n"/>
    </row>
    <row r="1120" ht="26.1" customHeight="1">
      <c r="AM1120" s="521" t="n"/>
      <c r="AN1120" s="674" t="inlineStr">
        <is>
          <t>K11</t>
        </is>
      </c>
      <c r="AO1120" s="664" t="n"/>
    </row>
    <row r="1121" ht="26.1" customHeight="1">
      <c r="AM1121" s="521" t="n"/>
      <c r="AN1121" s="674" t="inlineStr">
        <is>
          <t>K11-L</t>
        </is>
      </c>
      <c r="AO1121" s="664" t="n"/>
    </row>
    <row r="1122" ht="26.1" customHeight="1">
      <c r="AM1122" s="521" t="n"/>
      <c r="AN1122" s="674" t="inlineStr">
        <is>
          <t>K11-R</t>
        </is>
      </c>
      <c r="AO1122" s="664" t="n"/>
    </row>
    <row r="1123" ht="26.1" customHeight="1">
      <c r="AM1123" s="521" t="n"/>
      <c r="AN1123" s="674" t="inlineStr">
        <is>
          <t>K11L</t>
        </is>
      </c>
      <c r="AO1123" s="664" t="n"/>
    </row>
    <row r="1124" ht="26.1" customHeight="1">
      <c r="AM1124" s="521" t="n"/>
      <c r="AN1124" s="674" t="inlineStr">
        <is>
          <t>K11L-L</t>
        </is>
      </c>
      <c r="AO1124" s="664" t="n"/>
    </row>
    <row r="1125" ht="26.1" customHeight="1">
      <c r="AM1125" s="521" t="n"/>
      <c r="AN1125" s="674" t="inlineStr">
        <is>
          <t>K11R</t>
        </is>
      </c>
      <c r="AO1125" s="664" t="n"/>
    </row>
    <row r="1126" ht="26.1" customHeight="1">
      <c r="AM1126" s="521" t="n"/>
      <c r="AN1126" s="674" t="inlineStr">
        <is>
          <t>K11R-R</t>
        </is>
      </c>
      <c r="AO1126" s="664" t="n"/>
    </row>
    <row r="1127" ht="26.1" customHeight="1">
      <c r="AM1127" s="521" t="n"/>
      <c r="AN1127" s="674" t="inlineStr">
        <is>
          <t>KH11</t>
        </is>
      </c>
      <c r="AO1127" s="664" t="n"/>
    </row>
    <row r="1128" ht="26.1" customHeight="1">
      <c r="AM1128" s="521" t="n"/>
      <c r="AN1128" s="674" t="inlineStr">
        <is>
          <t>KH11-L</t>
        </is>
      </c>
      <c r="AO1128" s="664" t="n"/>
    </row>
    <row r="1129" ht="26.1" customHeight="1">
      <c r="AM1129" s="521" t="n"/>
      <c r="AN1129" s="674" t="inlineStr">
        <is>
          <t>KH11-R</t>
        </is>
      </c>
      <c r="AO1129" s="664" t="n"/>
    </row>
    <row r="1130" ht="26.1" customHeight="1">
      <c r="AM1130" s="521" t="n"/>
      <c r="AN1130" s="674" t="inlineStr">
        <is>
          <t>KH11L</t>
        </is>
      </c>
      <c r="AO1130" s="664" t="n"/>
    </row>
    <row r="1131" ht="26.1" customHeight="1">
      <c r="AM1131" s="521" t="n"/>
      <c r="AN1131" s="674" t="inlineStr">
        <is>
          <t>KH11R</t>
        </is>
      </c>
      <c r="AO1131" s="664" t="n"/>
    </row>
    <row r="1132" ht="26.1" customHeight="1">
      <c r="AM1132" s="521" t="n"/>
      <c r="AN1132" s="674" t="inlineStr">
        <is>
          <t>KH11L-L</t>
        </is>
      </c>
      <c r="AO1132" s="664" t="n"/>
    </row>
    <row r="1133" ht="26.1" customHeight="1">
      <c r="AM1133" s="521" t="n"/>
      <c r="AN1133" s="674" t="inlineStr">
        <is>
          <t>KH11R-R</t>
        </is>
      </c>
      <c r="AO1133" s="664" t="n"/>
    </row>
    <row r="1134" ht="26.1" customHeight="1">
      <c r="AM1134" s="521" t="n"/>
      <c r="AN1134" s="674" t="inlineStr">
        <is>
          <t>KA11</t>
        </is>
      </c>
      <c r="AO1134" s="664" t="n"/>
    </row>
    <row r="1135" ht="26.1" customHeight="1">
      <c r="AM1135" s="521" t="n"/>
      <c r="AN1135" s="674" t="inlineStr">
        <is>
          <t>KA11L</t>
        </is>
      </c>
      <c r="AO1135" s="664" t="n"/>
    </row>
    <row r="1136" ht="26.1" customHeight="1">
      <c r="AM1136" s="521" t="n"/>
      <c r="AN1136" s="674" t="inlineStr">
        <is>
          <t>KA11L-L</t>
        </is>
      </c>
      <c r="AO1136" s="664" t="n"/>
    </row>
    <row r="1137" ht="26.1" customHeight="1">
      <c r="AM1137" s="521" t="n"/>
      <c r="AN1137" s="674" t="inlineStr">
        <is>
          <t>KA11R</t>
        </is>
      </c>
      <c r="AO1137" s="664" t="n"/>
    </row>
    <row r="1138" ht="26.1" customHeight="1">
      <c r="AM1138" s="521" t="n"/>
      <c r="AN1138" s="674" t="inlineStr">
        <is>
          <t>KA11R-R</t>
        </is>
      </c>
      <c r="AO1138" s="664" t="n"/>
    </row>
    <row r="1139" ht="26.1" customHeight="1">
      <c r="AM1139" s="521" t="n"/>
      <c r="AN1139" s="674" t="inlineStr">
        <is>
          <t>K09</t>
        </is>
      </c>
      <c r="AO1139" s="664" t="n"/>
    </row>
    <row r="1140" ht="26.1" customHeight="1">
      <c r="AM1140" s="521" t="n"/>
      <c r="AN1140" s="674" t="inlineStr">
        <is>
          <t>K09-L</t>
        </is>
      </c>
      <c r="AO1140" s="664" t="n"/>
    </row>
    <row r="1141" ht="26.1" customHeight="1">
      <c r="AM1141" s="521" t="n"/>
      <c r="AN1141" s="674" t="inlineStr">
        <is>
          <t>K09-R</t>
        </is>
      </c>
      <c r="AO1141" s="664" t="n"/>
    </row>
    <row r="1142" ht="26.1" customHeight="1">
      <c r="AM1142" s="521" t="n"/>
      <c r="AN1142" s="674" t="inlineStr">
        <is>
          <t>K09L</t>
        </is>
      </c>
      <c r="AO1142" s="664" t="n"/>
    </row>
    <row r="1143" ht="26.1" customHeight="1">
      <c r="AM1143" s="521" t="n"/>
      <c r="AN1143" s="674" t="inlineStr">
        <is>
          <t>K09L-L</t>
        </is>
      </c>
      <c r="AO1143" s="664" t="n"/>
    </row>
    <row r="1144" ht="26.1" customHeight="1">
      <c r="AM1144" s="521" t="n"/>
      <c r="AN1144" s="674" t="inlineStr">
        <is>
          <t>K09R</t>
        </is>
      </c>
      <c r="AO1144" s="664" t="n"/>
    </row>
    <row r="1145" ht="26.1" customHeight="1">
      <c r="AM1145" s="521" t="n"/>
      <c r="AN1145" s="674" t="inlineStr">
        <is>
          <t>K09R-R</t>
        </is>
      </c>
      <c r="AO1145" s="664" t="n"/>
    </row>
    <row r="1146" ht="26.1" customHeight="1">
      <c r="AM1146" s="521" t="n"/>
      <c r="AN1146" s="674" t="inlineStr">
        <is>
          <t>KH09</t>
        </is>
      </c>
      <c r="AO1146" s="664" t="n"/>
    </row>
    <row r="1147" ht="26.1" customHeight="1">
      <c r="AM1147" s="521" t="n"/>
      <c r="AN1147" s="674" t="inlineStr">
        <is>
          <t>KH09-L</t>
        </is>
      </c>
      <c r="AO1147" s="664" t="n"/>
    </row>
    <row r="1148" ht="26.1" customHeight="1">
      <c r="AM1148" s="521" t="n"/>
      <c r="AN1148" s="674" t="inlineStr">
        <is>
          <t>KH09-R</t>
        </is>
      </c>
      <c r="AO1148" s="664" t="n"/>
    </row>
    <row r="1149" ht="26.1" customHeight="1">
      <c r="AM1149" s="521" t="n"/>
      <c r="AN1149" s="674" t="inlineStr">
        <is>
          <t>KH09L</t>
        </is>
      </c>
      <c r="AO1149" s="664" t="n"/>
    </row>
    <row r="1150" ht="26.1" customHeight="1">
      <c r="AM1150" s="521" t="n"/>
      <c r="AN1150" s="674" t="inlineStr">
        <is>
          <t>KH09R</t>
        </is>
      </c>
      <c r="AO1150" s="664" t="n"/>
    </row>
    <row r="1151" ht="26.1" customHeight="1">
      <c r="AM1151" s="521" t="n"/>
      <c r="AN1151" s="674" t="inlineStr">
        <is>
          <t>KH09L-L</t>
        </is>
      </c>
      <c r="AO1151" s="664" t="n"/>
    </row>
    <row r="1152" ht="26.1" customHeight="1">
      <c r="AM1152" s="521" t="n"/>
      <c r="AN1152" s="674" t="inlineStr">
        <is>
          <t>KH09R-R</t>
        </is>
      </c>
      <c r="AO1152" s="664" t="n"/>
    </row>
    <row r="1153" ht="26.1" customHeight="1">
      <c r="AM1153" s="521" t="n"/>
      <c r="AN1153" s="674" t="inlineStr">
        <is>
          <t>KA09</t>
        </is>
      </c>
      <c r="AO1153" s="664" t="n"/>
    </row>
    <row r="1154" ht="26.1" customHeight="1">
      <c r="AM1154" s="521" t="n"/>
      <c r="AN1154" s="674" t="inlineStr">
        <is>
          <t>KA09L</t>
        </is>
      </c>
      <c r="AO1154" s="664" t="n"/>
    </row>
    <row r="1155" ht="26.1" customHeight="1">
      <c r="AM1155" s="521" t="n"/>
      <c r="AN1155" s="674" t="inlineStr">
        <is>
          <t>KA09R</t>
        </is>
      </c>
      <c r="AO1155" s="664" t="n"/>
    </row>
    <row r="1156" ht="26.1" customHeight="1">
      <c r="AM1156" s="521" t="n"/>
      <c r="AN1156" s="674" t="inlineStr">
        <is>
          <t>KA09L-L</t>
        </is>
      </c>
      <c r="AO1156" s="664" t="n"/>
    </row>
    <row r="1157" ht="26.1" customHeight="1">
      <c r="AM1157" s="521" t="n"/>
      <c r="AN1157" s="674" t="inlineStr">
        <is>
          <t>KA09R-R</t>
        </is>
      </c>
      <c r="AO1157" s="664" t="n"/>
    </row>
    <row r="1158" ht="26.1" customHeight="1">
      <c r="AM1158" s="521" t="n"/>
      <c r="AN1158" s="674" t="inlineStr">
        <is>
          <t>KB05</t>
        </is>
      </c>
      <c r="AO1158" s="664" t="n"/>
    </row>
    <row r="1159" ht="26.1" customHeight="1">
      <c r="AM1159" s="521" t="n"/>
      <c r="AN1159" s="674" t="inlineStr">
        <is>
          <t>KB05L</t>
        </is>
      </c>
      <c r="AO1159" s="664" t="n"/>
    </row>
    <row r="1160" ht="26.1" customHeight="1">
      <c r="AM1160" s="521" t="n"/>
      <c r="AN1160" s="674" t="inlineStr">
        <is>
          <t>KB05R</t>
        </is>
      </c>
      <c r="AO1160" s="664" t="n"/>
    </row>
    <row r="1161" ht="26.1" customHeight="1">
      <c r="AM1161" s="521" t="n"/>
      <c r="AN1161" s="674" t="inlineStr">
        <is>
          <t>22MK09</t>
        </is>
      </c>
      <c r="AO1161" s="664" t="n"/>
    </row>
    <row r="1162" ht="26.1" customHeight="1">
      <c r="AM1162" s="521" t="n"/>
      <c r="AN1162" s="674" t="inlineStr">
        <is>
          <t>22MK09-L</t>
        </is>
      </c>
      <c r="AO1162" s="664" t="n"/>
    </row>
    <row r="1163" ht="26.1" customHeight="1">
      <c r="AM1163" s="521" t="n"/>
      <c r="AN1163" s="674" t="inlineStr">
        <is>
          <t>22MK09-R</t>
        </is>
      </c>
      <c r="AO1163" s="664" t="n"/>
    </row>
    <row r="1164" ht="26.1" customHeight="1">
      <c r="AM1164" s="521" t="n"/>
      <c r="AN1164" s="674" t="inlineStr">
        <is>
          <t>22MK09L</t>
        </is>
      </c>
      <c r="AO1164" s="664" t="n"/>
    </row>
    <row r="1165" ht="26.1" customHeight="1">
      <c r="AM1165" s="521" t="n"/>
      <c r="AN1165" s="674" t="inlineStr">
        <is>
          <t>22MK09L-L</t>
        </is>
      </c>
      <c r="AO1165" s="664" t="n"/>
    </row>
    <row r="1166" ht="26.1" customHeight="1">
      <c r="AM1166" s="521" t="n"/>
      <c r="AN1166" s="674" t="inlineStr">
        <is>
          <t>22MK09R</t>
        </is>
      </c>
      <c r="AO1166" s="664" t="n"/>
    </row>
    <row r="1167" ht="26.1" customHeight="1">
      <c r="AM1167" s="521" t="n"/>
      <c r="AN1167" s="674" t="inlineStr">
        <is>
          <t>22MK09R-R</t>
        </is>
      </c>
      <c r="AO1167" s="664" t="n"/>
    </row>
    <row r="1168" ht="26.1" customHeight="1">
      <c r="AM1168" s="521" t="n"/>
      <c r="AN1168" s="674" t="inlineStr">
        <is>
          <t>22MKH09</t>
        </is>
      </c>
      <c r="AO1168" s="664" t="n"/>
    </row>
    <row r="1169" ht="26.1" customHeight="1">
      <c r="AM1169" s="521" t="n"/>
      <c r="AN1169" s="674" t="inlineStr">
        <is>
          <t>22MKH09-L</t>
        </is>
      </c>
      <c r="AO1169" s="664" t="n"/>
    </row>
    <row r="1170" ht="26.1" customHeight="1">
      <c r="AM1170" s="521" t="n"/>
      <c r="AN1170" s="674" t="inlineStr">
        <is>
          <t>22MKH09-R</t>
        </is>
      </c>
      <c r="AO1170" s="664" t="n"/>
    </row>
    <row r="1171" ht="26.1" customHeight="1">
      <c r="AM1171" s="521" t="n"/>
      <c r="AN1171" s="674" t="inlineStr">
        <is>
          <t>22MKH09L</t>
        </is>
      </c>
      <c r="AO1171" s="664" t="n"/>
    </row>
    <row r="1172" ht="26.1" customHeight="1">
      <c r="AM1172" s="521" t="n"/>
      <c r="AN1172" s="674" t="inlineStr">
        <is>
          <t>22MKH09R</t>
        </is>
      </c>
      <c r="AO1172" s="664" t="n"/>
    </row>
    <row r="1173" ht="26.1" customHeight="1">
      <c r="AM1173" s="521" t="n"/>
      <c r="AN1173" s="674" t="inlineStr">
        <is>
          <t>22MKH09L-L</t>
        </is>
      </c>
      <c r="AO1173" s="664" t="n"/>
    </row>
    <row r="1174" ht="26.1" customHeight="1">
      <c r="AM1174" s="521" t="n"/>
      <c r="AN1174" s="674" t="inlineStr">
        <is>
          <t>22MKH09R-R</t>
        </is>
      </c>
      <c r="AO1174" s="664" t="n"/>
    </row>
    <row r="1175" ht="26.1" customHeight="1">
      <c r="AM1175" s="521" t="n"/>
      <c r="AN1175" s="674" t="inlineStr">
        <is>
          <t>22MKA09</t>
        </is>
      </c>
      <c r="AO1175" s="664" t="n"/>
    </row>
    <row r="1176" ht="26.1" customHeight="1">
      <c r="AM1176" s="521" t="n"/>
      <c r="AN1176" s="674" t="inlineStr">
        <is>
          <t>22MKA09L</t>
        </is>
      </c>
      <c r="AO1176" s="664" t="n"/>
    </row>
    <row r="1177" ht="26.1" customHeight="1">
      <c r="AM1177" s="521" t="n"/>
      <c r="AN1177" s="674" t="inlineStr">
        <is>
          <t>22MKA09R</t>
        </is>
      </c>
      <c r="AO1177" s="664" t="n"/>
    </row>
    <row r="1178" ht="26.1" customHeight="1">
      <c r="AM1178" s="521" t="n"/>
      <c r="AN1178" s="674" t="inlineStr">
        <is>
          <t>22MKA09L-L</t>
        </is>
      </c>
      <c r="AO1178" s="664" t="n"/>
    </row>
    <row r="1179" ht="26.1" customHeight="1">
      <c r="AM1179" s="521" t="n"/>
      <c r="AN1179" s="674" t="inlineStr">
        <is>
          <t>22MKA09R-R</t>
        </is>
      </c>
      <c r="AO1179" s="664" t="n"/>
    </row>
    <row r="1180" ht="26.1" customHeight="1">
      <c r="AM1180" s="521" t="n"/>
      <c r="AN1180" s="674" t="inlineStr">
        <is>
          <t>22MKB05</t>
        </is>
      </c>
      <c r="AO1180" s="664" t="n"/>
    </row>
    <row r="1181" ht="26.1" customHeight="1">
      <c r="AM1181" s="521" t="n"/>
      <c r="AN1181" s="674" t="inlineStr">
        <is>
          <t>22MKB05L</t>
        </is>
      </c>
      <c r="AO1181" s="664" t="n"/>
    </row>
    <row r="1182" ht="26.1" customHeight="1">
      <c r="AM1182" s="521" t="n"/>
      <c r="AN1182" s="674" t="inlineStr">
        <is>
          <t>22MKB05R</t>
        </is>
      </c>
      <c r="AO1182" s="664" t="n"/>
    </row>
    <row r="1183" ht="26.1" customHeight="1">
      <c r="AM1183" s="521" t="n"/>
      <c r="AN1183" s="674" t="inlineStr">
        <is>
          <t>45MK13</t>
        </is>
      </c>
      <c r="AO1183" s="664" t="n"/>
    </row>
    <row r="1184" ht="26.1" customHeight="1">
      <c r="AM1184" s="521" t="n"/>
      <c r="AN1184" s="674" t="inlineStr">
        <is>
          <t>45MK13-L</t>
        </is>
      </c>
      <c r="AO1184" s="664" t="n"/>
    </row>
    <row r="1185" ht="26.1" customHeight="1">
      <c r="AM1185" s="521" t="n"/>
      <c r="AN1185" s="674" t="inlineStr">
        <is>
          <t>45MK13-R</t>
        </is>
      </c>
      <c r="AO1185" s="664" t="n"/>
    </row>
    <row r="1186" ht="26.1" customHeight="1">
      <c r="AM1186" s="521" t="n"/>
      <c r="AN1186" s="674" t="inlineStr">
        <is>
          <t>45MK13R</t>
        </is>
      </c>
      <c r="AO1186" s="664" t="n"/>
    </row>
    <row r="1187" ht="26.1" customHeight="1">
      <c r="AM1187" s="521" t="n"/>
      <c r="AN1187" s="674" t="inlineStr">
        <is>
          <t>45MK13R-R</t>
        </is>
      </c>
      <c r="AO1187" s="664" t="n"/>
    </row>
    <row r="1188" ht="26.1" customHeight="1">
      <c r="AM1188" s="521" t="n"/>
      <c r="AN1188" s="674" t="inlineStr">
        <is>
          <t>45MK13L</t>
        </is>
      </c>
      <c r="AO1188" s="664" t="n"/>
    </row>
    <row r="1189" ht="26.1" customHeight="1">
      <c r="AM1189" s="521" t="n"/>
      <c r="AN1189" s="674" t="inlineStr">
        <is>
          <t>45MK13L-L</t>
        </is>
      </c>
      <c r="AO1189" s="664" t="n"/>
    </row>
    <row r="1190" ht="26.1" customHeight="1">
      <c r="AM1190" s="521" t="n"/>
      <c r="AN1190" s="674" t="inlineStr">
        <is>
          <t>45MK11</t>
        </is>
      </c>
      <c r="AO1190" s="664" t="n"/>
    </row>
    <row r="1191" ht="26.1" customHeight="1">
      <c r="AM1191" s="521" t="n"/>
      <c r="AN1191" s="674" t="inlineStr">
        <is>
          <t>45MK11-L</t>
        </is>
      </c>
      <c r="AO1191" s="664" t="n"/>
    </row>
    <row r="1192" ht="26.1" customHeight="1">
      <c r="AM1192" s="521" t="n"/>
      <c r="AN1192" s="674" t="inlineStr">
        <is>
          <t>45MK11-R</t>
        </is>
      </c>
      <c r="AO1192" s="664" t="n"/>
    </row>
    <row r="1193" ht="26.1" customHeight="1">
      <c r="AM1193" s="521" t="n"/>
      <c r="AN1193" s="674" t="inlineStr">
        <is>
          <t>45MK11L</t>
        </is>
      </c>
      <c r="AO1193" s="664" t="n"/>
    </row>
    <row r="1194" ht="26.1" customHeight="1">
      <c r="AM1194" s="521" t="n"/>
      <c r="AN1194" s="674" t="inlineStr">
        <is>
          <t>45MK11L-L</t>
        </is>
      </c>
      <c r="AO1194" s="664" t="n"/>
    </row>
    <row r="1195" ht="26.1" customHeight="1">
      <c r="AM1195" s="521" t="n"/>
      <c r="AN1195" s="674" t="inlineStr">
        <is>
          <t>45MK11R</t>
        </is>
      </c>
      <c r="AO1195" s="664" t="n"/>
    </row>
    <row r="1196" ht="26.1" customHeight="1">
      <c r="AM1196" s="521" t="n"/>
      <c r="AN1196" s="674" t="inlineStr">
        <is>
          <t>45MK11R-R</t>
        </is>
      </c>
      <c r="AO1196" s="664" t="n"/>
    </row>
    <row r="1197" ht="26.1" customHeight="1">
      <c r="AM1197" s="521" t="n"/>
      <c r="AN1197" s="674" t="inlineStr">
        <is>
          <t>45MKH11</t>
        </is>
      </c>
      <c r="AO1197" s="664" t="n"/>
    </row>
    <row r="1198" ht="26.1" customHeight="1">
      <c r="AM1198" s="521" t="n"/>
      <c r="AN1198" s="674" t="inlineStr">
        <is>
          <t>45MKH11-L</t>
        </is>
      </c>
      <c r="AO1198" s="664" t="n"/>
    </row>
    <row r="1199" ht="26.1" customHeight="1">
      <c r="AM1199" s="521" t="n"/>
      <c r="AN1199" s="674" t="inlineStr">
        <is>
          <t>45MKH11-R</t>
        </is>
      </c>
      <c r="AO1199" s="664" t="n"/>
    </row>
    <row r="1200" ht="26.1" customHeight="1">
      <c r="AM1200" s="521" t="n"/>
      <c r="AN1200" s="674" t="inlineStr">
        <is>
          <t>45MKH11L</t>
        </is>
      </c>
      <c r="AO1200" s="664" t="n"/>
    </row>
    <row r="1201" ht="26.1" customHeight="1">
      <c r="AM1201" s="521" t="n"/>
      <c r="AN1201" s="674" t="inlineStr">
        <is>
          <t>45MKH11R</t>
        </is>
      </c>
      <c r="AO1201" s="664" t="n"/>
    </row>
    <row r="1202" ht="26.1" customHeight="1">
      <c r="AM1202" s="521" t="n"/>
      <c r="AN1202" s="674" t="inlineStr">
        <is>
          <t>45MKH11L-L</t>
        </is>
      </c>
      <c r="AO1202" s="664" t="n"/>
    </row>
    <row r="1203" ht="26.1" customHeight="1">
      <c r="AM1203" s="521" t="n"/>
      <c r="AN1203" s="674" t="inlineStr">
        <is>
          <t>45MKH11R-R</t>
        </is>
      </c>
      <c r="AO1203" s="664" t="n"/>
    </row>
    <row r="1204" ht="26.1" customHeight="1">
      <c r="AM1204" s="521" t="n"/>
      <c r="AN1204" s="674" t="inlineStr">
        <is>
          <t>45MKA11</t>
        </is>
      </c>
      <c r="AO1204" s="664" t="n"/>
    </row>
    <row r="1205" ht="26.1" customHeight="1">
      <c r="AM1205" s="521" t="n"/>
      <c r="AN1205" s="674" t="inlineStr">
        <is>
          <t>45MKA11L</t>
        </is>
      </c>
      <c r="AO1205" s="664" t="n"/>
    </row>
    <row r="1206" ht="26.1" customHeight="1">
      <c r="AM1206" s="521" t="n"/>
      <c r="AN1206" s="674" t="inlineStr">
        <is>
          <t>45MKA11L-L</t>
        </is>
      </c>
      <c r="AO1206" s="664" t="n"/>
    </row>
    <row r="1207" ht="26.1" customHeight="1">
      <c r="AM1207" s="521" t="n"/>
      <c r="AN1207" s="674" t="inlineStr">
        <is>
          <t>45MKA11R</t>
        </is>
      </c>
      <c r="AO1207" s="664" t="n"/>
    </row>
    <row r="1208" ht="26.1" customHeight="1">
      <c r="AM1208" s="521" t="n"/>
      <c r="AN1208" s="674" t="inlineStr">
        <is>
          <t>45MKA11R-R</t>
        </is>
      </c>
      <c r="AO1208" s="664" t="n"/>
    </row>
    <row r="1209" ht="26.1" customHeight="1">
      <c r="AM1209" s="521" t="n"/>
      <c r="AN1209" s="674" t="inlineStr">
        <is>
          <t>45MK09</t>
        </is>
      </c>
      <c r="AO1209" s="664" t="n"/>
    </row>
    <row r="1210" ht="26.1" customHeight="1">
      <c r="AM1210" s="521" t="n"/>
      <c r="AN1210" s="674" t="inlineStr">
        <is>
          <t>45MK09-L</t>
        </is>
      </c>
      <c r="AO1210" s="664" t="n"/>
    </row>
    <row r="1211" ht="26.1" customHeight="1">
      <c r="AM1211" s="521" t="n"/>
      <c r="AN1211" s="674" t="inlineStr">
        <is>
          <t>45MK09-R</t>
        </is>
      </c>
      <c r="AO1211" s="664" t="n"/>
    </row>
    <row r="1212" ht="26.1" customHeight="1">
      <c r="AM1212" s="521" t="n"/>
      <c r="AN1212" s="674" t="inlineStr">
        <is>
          <t>45MK09L</t>
        </is>
      </c>
      <c r="AO1212" s="664" t="n"/>
    </row>
    <row r="1213" ht="26.1" customHeight="1">
      <c r="AM1213" s="521" t="n"/>
      <c r="AN1213" s="674" t="inlineStr">
        <is>
          <t>45MK09L-L</t>
        </is>
      </c>
      <c r="AO1213" s="664" t="n"/>
    </row>
    <row r="1214" ht="26.1" customHeight="1">
      <c r="AM1214" s="521" t="n"/>
      <c r="AN1214" s="674" t="inlineStr">
        <is>
          <t>45MK09R</t>
        </is>
      </c>
      <c r="AO1214" s="664" t="n"/>
    </row>
    <row r="1215" ht="26.1" customHeight="1">
      <c r="AM1215" s="521" t="n"/>
      <c r="AN1215" s="674" t="inlineStr">
        <is>
          <t>45MK09R-R</t>
        </is>
      </c>
      <c r="AO1215" s="664" t="n"/>
    </row>
    <row r="1216" ht="26.1" customHeight="1">
      <c r="AM1216" s="521" t="n"/>
      <c r="AN1216" s="674" t="inlineStr">
        <is>
          <t>45MKH09</t>
        </is>
      </c>
      <c r="AO1216" s="664" t="n"/>
    </row>
    <row r="1217" ht="26.1" customHeight="1">
      <c r="AM1217" s="521" t="n"/>
      <c r="AN1217" s="674" t="inlineStr">
        <is>
          <t>45MKH09-L</t>
        </is>
      </c>
      <c r="AO1217" s="664" t="n"/>
    </row>
    <row r="1218" ht="26.1" customHeight="1">
      <c r="AM1218" s="521" t="n"/>
      <c r="AN1218" s="674" t="inlineStr">
        <is>
          <t>45MKH09-R</t>
        </is>
      </c>
      <c r="AO1218" s="664" t="n"/>
    </row>
    <row r="1219" ht="26.1" customHeight="1">
      <c r="AM1219" s="521" t="n"/>
      <c r="AN1219" s="674" t="inlineStr">
        <is>
          <t>45MKH09L</t>
        </is>
      </c>
      <c r="AO1219" s="664" t="n"/>
    </row>
    <row r="1220" ht="26.1" customHeight="1">
      <c r="AM1220" s="521" t="n"/>
      <c r="AN1220" s="674" t="inlineStr">
        <is>
          <t>45MKH09R</t>
        </is>
      </c>
      <c r="AO1220" s="664" t="n"/>
    </row>
    <row r="1221" ht="26.1" customHeight="1">
      <c r="AM1221" s="521" t="n"/>
      <c r="AN1221" s="674" t="inlineStr">
        <is>
          <t>45MKH09L-L</t>
        </is>
      </c>
      <c r="AO1221" s="664" t="n"/>
    </row>
    <row r="1222" ht="26.1" customHeight="1">
      <c r="AM1222" s="521" t="n"/>
      <c r="AN1222" s="674" t="inlineStr">
        <is>
          <t>45MKH09R-R</t>
        </is>
      </c>
      <c r="AO1222" s="664" t="n"/>
    </row>
    <row r="1223" ht="26.1" customHeight="1">
      <c r="AM1223" s="521" t="n"/>
      <c r="AN1223" s="674" t="inlineStr">
        <is>
          <t>45MKA09</t>
        </is>
      </c>
      <c r="AO1223" s="664" t="n"/>
    </row>
    <row r="1224" ht="26.1" customHeight="1">
      <c r="AM1224" s="521" t="n"/>
      <c r="AN1224" s="674" t="inlineStr">
        <is>
          <t>45MKA09L</t>
        </is>
      </c>
      <c r="AO1224" s="664" t="n"/>
    </row>
    <row r="1225" ht="26.1" customHeight="1">
      <c r="AM1225" s="521" t="n"/>
      <c r="AN1225" s="674" t="inlineStr">
        <is>
          <t>45MKA09R</t>
        </is>
      </c>
      <c r="AO1225" s="664" t="n"/>
    </row>
    <row r="1226" ht="26.1" customHeight="1">
      <c r="AM1226" s="521" t="n"/>
      <c r="AN1226" s="674" t="inlineStr">
        <is>
          <t>45MKA09L-L</t>
        </is>
      </c>
      <c r="AO1226" s="664" t="n"/>
    </row>
    <row r="1227" ht="26.1" customHeight="1">
      <c r="AM1227" s="521" t="n"/>
      <c r="AN1227" s="674" t="inlineStr">
        <is>
          <t>45MKA09R-R</t>
        </is>
      </c>
      <c r="AO1227" s="664" t="n"/>
    </row>
    <row r="1228" ht="26.1" customHeight="1">
      <c r="AM1228" s="521" t="n"/>
      <c r="AN1228" s="674" t="inlineStr">
        <is>
          <t>45MKB05</t>
        </is>
      </c>
      <c r="AO1228" s="664" t="n"/>
    </row>
    <row r="1229" ht="26.1" customHeight="1">
      <c r="AM1229" s="521" t="n"/>
      <c r="AN1229" s="674" t="inlineStr">
        <is>
          <t>45MKB05L</t>
        </is>
      </c>
      <c r="AO1229" s="664" t="n"/>
    </row>
    <row r="1230" ht="26.1" customHeight="1">
      <c r="AM1230" s="521" t="n"/>
      <c r="AN1230" s="674" t="inlineStr">
        <is>
          <t>45MKB05R</t>
        </is>
      </c>
      <c r="AO1230" s="664" t="n"/>
    </row>
    <row r="1231" ht="26.1" customHeight="1">
      <c r="AM1231" s="521" t="n"/>
      <c r="AN1231" s="674" t="inlineStr">
        <is>
          <t>90MK09</t>
        </is>
      </c>
      <c r="AO1231" s="664" t="n"/>
    </row>
    <row r="1232" ht="26.1" customHeight="1">
      <c r="AM1232" s="521" t="n"/>
      <c r="AN1232" s="674" t="inlineStr">
        <is>
          <t>90MK09-L</t>
        </is>
      </c>
      <c r="AO1232" s="664" t="n"/>
    </row>
    <row r="1233" ht="26.1" customHeight="1">
      <c r="AM1233" s="521" t="n"/>
      <c r="AN1233" s="674" t="inlineStr">
        <is>
          <t>90MK09-R</t>
        </is>
      </c>
      <c r="AO1233" s="664" t="n"/>
    </row>
    <row r="1234" ht="26.1" customHeight="1">
      <c r="AM1234" s="521" t="n"/>
      <c r="AN1234" s="674" t="inlineStr">
        <is>
          <t>90MK09L</t>
        </is>
      </c>
      <c r="AO1234" s="664" t="n"/>
    </row>
    <row r="1235" ht="26.1" customHeight="1">
      <c r="AM1235" s="521" t="n"/>
      <c r="AN1235" s="674" t="inlineStr">
        <is>
          <t>90MK09L-L</t>
        </is>
      </c>
      <c r="AO1235" s="664" t="n"/>
    </row>
    <row r="1236" ht="26.1" customHeight="1">
      <c r="AM1236" s="521" t="n"/>
      <c r="AN1236" s="674" t="inlineStr">
        <is>
          <t>90MK09R</t>
        </is>
      </c>
      <c r="AO1236" s="664" t="n"/>
    </row>
    <row r="1237" ht="26.1" customHeight="1">
      <c r="AM1237" s="521" t="n"/>
      <c r="AN1237" s="674" t="inlineStr">
        <is>
          <t>90MK09R-R</t>
        </is>
      </c>
      <c r="AO1237" s="664" t="n"/>
    </row>
    <row r="1238" ht="26.1" customHeight="1">
      <c r="AM1238" s="521" t="n"/>
      <c r="AN1238" s="674" t="inlineStr">
        <is>
          <t>90MKH09</t>
        </is>
      </c>
      <c r="AO1238" s="664" t="n"/>
    </row>
    <row r="1239" ht="26.1" customHeight="1">
      <c r="AM1239" s="521" t="n"/>
      <c r="AN1239" s="674" t="inlineStr">
        <is>
          <t>90MKH09-L</t>
        </is>
      </c>
      <c r="AO1239" s="664" t="n"/>
    </row>
    <row r="1240" ht="26.1" customHeight="1">
      <c r="AM1240" s="521" t="n"/>
      <c r="AN1240" s="674" t="inlineStr">
        <is>
          <t>90MKH09-R</t>
        </is>
      </c>
      <c r="AO1240" s="664" t="n"/>
    </row>
    <row r="1241" ht="26.1" customHeight="1">
      <c r="AM1241" s="521" t="n"/>
      <c r="AN1241" s="674" t="inlineStr">
        <is>
          <t>90MKH09L</t>
        </is>
      </c>
      <c r="AO1241" s="664" t="n"/>
    </row>
    <row r="1242" ht="26.1" customHeight="1">
      <c r="AM1242" s="521" t="n"/>
      <c r="AN1242" s="674" t="inlineStr">
        <is>
          <t>90MKH09R</t>
        </is>
      </c>
      <c r="AO1242" s="664" t="n"/>
    </row>
    <row r="1243" ht="26.1" customHeight="1">
      <c r="AM1243" s="521" t="n"/>
      <c r="AN1243" s="674" t="inlineStr">
        <is>
          <t>90MKH09L-L</t>
        </is>
      </c>
      <c r="AO1243" s="664" t="n"/>
    </row>
    <row r="1244" ht="26.1" customHeight="1">
      <c r="AM1244" s="521" t="n"/>
      <c r="AN1244" s="674" t="inlineStr">
        <is>
          <t>90MKH09R-R</t>
        </is>
      </c>
      <c r="AO1244" s="664" t="n"/>
    </row>
    <row r="1245" ht="26.1" customHeight="1">
      <c r="AM1245" s="521" t="n"/>
      <c r="AN1245" s="674" t="inlineStr">
        <is>
          <t>90MKA09</t>
        </is>
      </c>
      <c r="AO1245" s="664" t="n"/>
    </row>
    <row r="1246" ht="26.1" customHeight="1">
      <c r="AM1246" s="521" t="n"/>
      <c r="AN1246" s="674" t="inlineStr">
        <is>
          <t>90MKA09L</t>
        </is>
      </c>
      <c r="AO1246" s="664" t="n"/>
    </row>
    <row r="1247" ht="26.1" customHeight="1">
      <c r="AM1247" s="521" t="n"/>
      <c r="AN1247" s="674" t="inlineStr">
        <is>
          <t>90MKA09R</t>
        </is>
      </c>
      <c r="AO1247" s="664" t="n"/>
    </row>
    <row r="1248" ht="26.1" customHeight="1">
      <c r="AM1248" s="521" t="n"/>
      <c r="AN1248" s="674" t="inlineStr">
        <is>
          <t>90MKA09L-L</t>
        </is>
      </c>
      <c r="AO1248" s="664" t="n"/>
    </row>
    <row r="1249" ht="26.1" customHeight="1">
      <c r="AM1249" s="521" t="n"/>
      <c r="AN1249" s="674" t="inlineStr">
        <is>
          <t>90MKA09R-R</t>
        </is>
      </c>
      <c r="AO1249" s="664" t="n"/>
    </row>
    <row r="1250" ht="26.1" customHeight="1">
      <c r="AM1250" s="521" t="n"/>
      <c r="AN1250" s="674" t="inlineStr">
        <is>
          <t>90MKB05</t>
        </is>
      </c>
      <c r="AO1250" s="664" t="n"/>
    </row>
    <row r="1251" ht="26.1" customHeight="1">
      <c r="AM1251" s="521" t="n"/>
      <c r="AN1251" s="674" t="inlineStr">
        <is>
          <t>90MKB05L</t>
        </is>
      </c>
      <c r="AO1251" s="664" t="n"/>
    </row>
    <row r="1252" ht="26.1" customHeight="1">
      <c r="AM1252" s="521" t="n"/>
      <c r="AN1252" s="674" t="inlineStr">
        <is>
          <t>90MKB05R</t>
        </is>
      </c>
      <c r="AO1252" s="664" t="n"/>
    </row>
    <row r="1253" ht="26.1" customHeight="1">
      <c r="AM1253" s="521" t="n"/>
      <c r="AN1253" s="674" t="inlineStr">
        <is>
          <t>135MK09</t>
        </is>
      </c>
      <c r="AO1253" s="664" t="n"/>
    </row>
    <row r="1254" ht="26.1" customHeight="1">
      <c r="AM1254" s="521" t="n"/>
      <c r="AN1254" s="674" t="inlineStr">
        <is>
          <t>135MK09-L</t>
        </is>
      </c>
      <c r="AO1254" s="664" t="n"/>
    </row>
    <row r="1255" ht="26.1" customHeight="1">
      <c r="AM1255" s="521" t="n"/>
      <c r="AN1255" s="674" t="inlineStr">
        <is>
          <t>135MK09-R</t>
        </is>
      </c>
      <c r="AO1255" s="664" t="n"/>
    </row>
    <row r="1256" ht="26.1" customHeight="1">
      <c r="AM1256" s="521" t="n"/>
      <c r="AN1256" s="674" t="inlineStr">
        <is>
          <t>135MK09L</t>
        </is>
      </c>
      <c r="AO1256" s="664" t="n"/>
    </row>
    <row r="1257" ht="26.1" customHeight="1">
      <c r="AM1257" s="521" t="n"/>
      <c r="AN1257" s="674" t="inlineStr">
        <is>
          <t>135MK09L-L</t>
        </is>
      </c>
      <c r="AO1257" s="664" t="n"/>
    </row>
    <row r="1258" ht="26.1" customHeight="1">
      <c r="AM1258" s="521" t="n"/>
      <c r="AN1258" s="674" t="inlineStr">
        <is>
          <t>135MK09R</t>
        </is>
      </c>
      <c r="AO1258" s="664" t="n"/>
    </row>
    <row r="1259" ht="26.1" customHeight="1">
      <c r="AM1259" s="521" t="n"/>
      <c r="AN1259" s="674" t="inlineStr">
        <is>
          <t>135MK09R-R</t>
        </is>
      </c>
      <c r="AO1259" s="664" t="n"/>
    </row>
    <row r="1260" ht="26.1" customHeight="1">
      <c r="AM1260" s="521" t="n"/>
      <c r="AN1260" s="674" t="inlineStr">
        <is>
          <t>135MKH09</t>
        </is>
      </c>
      <c r="AO1260" s="664" t="n"/>
    </row>
    <row r="1261" ht="26.1" customHeight="1">
      <c r="AM1261" s="521" t="n"/>
      <c r="AN1261" s="674" t="inlineStr">
        <is>
          <t>135MKH09-L</t>
        </is>
      </c>
      <c r="AO1261" s="664" t="n"/>
    </row>
    <row r="1262" ht="26.1" customHeight="1">
      <c r="AM1262" s="521" t="n"/>
      <c r="AN1262" s="674" t="inlineStr">
        <is>
          <t>135MKH09-R</t>
        </is>
      </c>
      <c r="AO1262" s="664" t="n"/>
    </row>
    <row r="1263" ht="26.1" customHeight="1">
      <c r="AM1263" s="521" t="n"/>
      <c r="AN1263" s="674" t="inlineStr">
        <is>
          <t>135MKH09L</t>
        </is>
      </c>
      <c r="AO1263" s="664" t="n"/>
    </row>
    <row r="1264" ht="26.1" customHeight="1">
      <c r="AM1264" s="521" t="n"/>
      <c r="AN1264" s="674" t="inlineStr">
        <is>
          <t>135MKH09R</t>
        </is>
      </c>
      <c r="AO1264" s="664" t="n"/>
    </row>
    <row r="1265" ht="26.1" customHeight="1">
      <c r="AM1265" s="521" t="n"/>
      <c r="AN1265" s="674" t="inlineStr">
        <is>
          <t>135MKH09L-L</t>
        </is>
      </c>
      <c r="AO1265" s="664" t="n"/>
    </row>
    <row r="1266" ht="26.1" customHeight="1">
      <c r="AM1266" s="521" t="n"/>
      <c r="AN1266" s="674" t="inlineStr">
        <is>
          <t>135MKH09R-R</t>
        </is>
      </c>
      <c r="AO1266" s="664" t="n"/>
    </row>
    <row r="1267" ht="26.1" customHeight="1">
      <c r="AM1267" s="521" t="n"/>
      <c r="AN1267" s="674" t="inlineStr">
        <is>
          <t>135MKA09</t>
        </is>
      </c>
      <c r="AO1267" s="664" t="n"/>
    </row>
    <row r="1268" ht="26.1" customHeight="1">
      <c r="AM1268" s="521" t="n"/>
      <c r="AN1268" s="674" t="inlineStr">
        <is>
          <t>135MKA09L</t>
        </is>
      </c>
      <c r="AO1268" s="664" t="n"/>
    </row>
    <row r="1269" ht="26.1" customHeight="1">
      <c r="AM1269" s="521" t="n"/>
      <c r="AN1269" s="674" t="inlineStr">
        <is>
          <t>135MKA09R</t>
        </is>
      </c>
      <c r="AO1269" s="664" t="n"/>
    </row>
    <row r="1270" ht="26.1" customHeight="1">
      <c r="AM1270" s="521" t="n"/>
      <c r="AN1270" s="674" t="inlineStr">
        <is>
          <t>135MKA09L-L</t>
        </is>
      </c>
      <c r="AO1270" s="664" t="n"/>
    </row>
    <row r="1271" ht="26.1" customHeight="1">
      <c r="AM1271" s="521" t="n"/>
      <c r="AN1271" s="674" t="inlineStr">
        <is>
          <t>135MKA09R-R</t>
        </is>
      </c>
      <c r="AO1271" s="664" t="n"/>
    </row>
    <row r="1272" ht="26.1" customHeight="1">
      <c r="AM1272" s="521" t="n"/>
      <c r="AN1272" s="674" t="inlineStr">
        <is>
          <t>135MKB05</t>
        </is>
      </c>
      <c r="AO1272" s="664" t="n"/>
    </row>
    <row r="1273" ht="26.1" customHeight="1">
      <c r="AM1273" s="521" t="n"/>
      <c r="AN1273" s="674" t="inlineStr">
        <is>
          <t>135MKB05L</t>
        </is>
      </c>
      <c r="AO1273" s="664" t="n"/>
    </row>
    <row r="1274" ht="26.1" customHeight="1">
      <c r="AM1274" s="521" t="n"/>
      <c r="AN1274" s="674" t="inlineStr">
        <is>
          <t>135MKB05R</t>
        </is>
      </c>
      <c r="AO1274" s="664" t="n"/>
    </row>
    <row r="1275" ht="26.1" customHeight="1">
      <c r="AM1275" s="521" t="n"/>
      <c r="AN1275" s="674" t="inlineStr">
        <is>
          <t>K03</t>
        </is>
      </c>
      <c r="AO1275" s="664" t="n"/>
    </row>
    <row r="1276" ht="26.1" customHeight="1">
      <c r="AM1276" s="521" t="n"/>
      <c r="AN1276" s="674" t="inlineStr">
        <is>
          <t>E袖中心</t>
        </is>
      </c>
      <c r="AO1276" s="664" t="n"/>
    </row>
    <row r="1277" ht="26.1" customHeight="1">
      <c r="AM1277" s="521" t="n"/>
      <c r="AN1277" s="674" t="inlineStr">
        <is>
          <t>EL袖中心</t>
        </is>
      </c>
      <c r="AO1277" s="664" t="n"/>
    </row>
    <row r="1278" ht="26.1" customHeight="1">
      <c r="AM1278" s="521" t="n"/>
      <c r="AN1278" s="674" t="inlineStr">
        <is>
          <t>M袖中心</t>
        </is>
      </c>
      <c r="AO1278" s="664" t="n"/>
    </row>
    <row r="1279" ht="26.1" customHeight="1">
      <c r="AM1279" s="521" t="n"/>
      <c r="AN1279" s="674" t="inlineStr">
        <is>
          <t>ML袖中心</t>
        </is>
      </c>
      <c r="AO1279" s="664" t="n"/>
    </row>
    <row r="1280" ht="26.1" customHeight="1">
      <c r="AM1280" s="521" t="n"/>
      <c r="AN1280" s="674" t="inlineStr">
        <is>
          <t>MR袖中心</t>
        </is>
      </c>
      <c r="AO1280" s="664" t="n"/>
    </row>
    <row r="1281" ht="26.1" customHeight="1">
      <c r="AM1281" s="521" t="n"/>
      <c r="AN1281" s="674" t="inlineStr">
        <is>
          <t>K13袖中心</t>
        </is>
      </c>
      <c r="AO1281" s="664" t="n"/>
    </row>
    <row r="1282" ht="26.1" customHeight="1">
      <c r="AM1282" s="521" t="n"/>
      <c r="AN1282" s="674" t="inlineStr">
        <is>
          <t>K13L袖中心</t>
        </is>
      </c>
      <c r="AO1282" s="664" t="n"/>
    </row>
    <row r="1283" ht="26.1" customHeight="1">
      <c r="AM1283" s="521" t="n"/>
      <c r="AN1283" s="674" t="inlineStr">
        <is>
          <t>K13R袖中心</t>
        </is>
      </c>
      <c r="AO1283" s="664" t="n"/>
    </row>
    <row r="1284" ht="26.1" customHeight="1">
      <c r="AM1284" s="521" t="n"/>
      <c r="AN1284" s="674" t="inlineStr">
        <is>
          <t>K11袖中心</t>
        </is>
      </c>
      <c r="AO1284" s="664" t="n"/>
    </row>
    <row r="1285" ht="26.1" customHeight="1">
      <c r="AM1285" s="521" t="n"/>
      <c r="AN1285" s="674" t="inlineStr">
        <is>
          <t>K11L袖中心</t>
        </is>
      </c>
      <c r="AO1285" s="664" t="n"/>
    </row>
    <row r="1286" ht="26.1" customHeight="1">
      <c r="AM1286" s="521" t="n"/>
      <c r="AN1286" s="674" t="inlineStr">
        <is>
          <t>K11R袖中心</t>
        </is>
      </c>
      <c r="AO1286" s="664" t="n"/>
    </row>
    <row r="1287" ht="26.1" customHeight="1">
      <c r="AM1287" s="521" t="n"/>
      <c r="AN1287" s="674" t="inlineStr">
        <is>
          <t>KH11袖中心</t>
        </is>
      </c>
      <c r="AO1287" s="664" t="n"/>
    </row>
    <row r="1288" ht="26.1" customHeight="1">
      <c r="AM1288" s="521" t="n"/>
      <c r="AN1288" s="674" t="inlineStr">
        <is>
          <t>KH11L袖中心</t>
        </is>
      </c>
      <c r="AO1288" s="664" t="n"/>
    </row>
    <row r="1289" ht="26.1" customHeight="1">
      <c r="AM1289" s="521" t="n"/>
      <c r="AN1289" s="674" t="inlineStr">
        <is>
          <t>KH11R袖中心</t>
        </is>
      </c>
      <c r="AO1289" s="664" t="n"/>
    </row>
    <row r="1290" ht="26.1" customHeight="1">
      <c r="AM1290" s="521" t="n"/>
      <c r="AN1290" s="674" t="inlineStr">
        <is>
          <t>K09袖中心</t>
        </is>
      </c>
      <c r="AO1290" s="664" t="n"/>
    </row>
    <row r="1291" ht="26.1" customHeight="1">
      <c r="AM1291" s="521" t="n"/>
      <c r="AN1291" s="674" t="inlineStr">
        <is>
          <t>K09L袖中心</t>
        </is>
      </c>
      <c r="AO1291" s="664" t="n"/>
    </row>
    <row r="1292" ht="26.1" customHeight="1">
      <c r="AM1292" s="521" t="n"/>
      <c r="AN1292" s="674" t="inlineStr">
        <is>
          <t>K09R袖中心</t>
        </is>
      </c>
      <c r="AO1292" s="664" t="n"/>
    </row>
    <row r="1293" ht="26.1" customHeight="1">
      <c r="AM1293" s="521" t="n"/>
      <c r="AN1293" s="674" t="inlineStr">
        <is>
          <t>KH09袖中心</t>
        </is>
      </c>
      <c r="AO1293" s="664" t="n"/>
    </row>
    <row r="1294" ht="26.1" customHeight="1">
      <c r="AM1294" s="521" t="n"/>
      <c r="AN1294" s="674" t="inlineStr">
        <is>
          <t>KH09L袖中心</t>
        </is>
      </c>
      <c r="AO1294" s="664" t="n"/>
    </row>
    <row r="1295" ht="26.1" customHeight="1">
      <c r="AM1295" s="521" t="n"/>
      <c r="AN1295" s="674" t="inlineStr">
        <is>
          <t>KH09R袖中心</t>
        </is>
      </c>
      <c r="AO1295" s="664" t="n"/>
    </row>
    <row r="1296" ht="26.1" customHeight="1">
      <c r="AM1296" s="521" t="n"/>
      <c r="AN1296" s="674" t="inlineStr">
        <is>
          <t>K03袖中心</t>
        </is>
      </c>
      <c r="AO1296" s="664" t="n"/>
    </row>
    <row r="1297" ht="26.1" customHeight="1">
      <c r="AM1297" s="521" t="n"/>
      <c r="AN1297" s="674" t="inlineStr">
        <is>
          <t>LIXIL081袖中心</t>
        </is>
      </c>
      <c r="AO1297" s="664" t="n"/>
    </row>
    <row r="1298" ht="26.1" customHeight="1">
      <c r="AM1298" s="521" t="n"/>
      <c r="AN1298" s="674" t="inlineStr">
        <is>
          <t>YKK086袖中心</t>
        </is>
      </c>
      <c r="AO1298" s="664" t="n"/>
    </row>
    <row r="1299" ht="26.1" customHeight="1">
      <c r="AM1299" s="521" t="n"/>
      <c r="AN1299" s="674" t="inlineStr">
        <is>
          <t>D150袖中心</t>
        </is>
      </c>
      <c r="AO1299" s="664" t="n"/>
    </row>
    <row r="1300" ht="26.1" customHeight="1">
      <c r="AM1300" s="521" t="n"/>
      <c r="AN1300" s="674" t="inlineStr">
        <is>
          <t>KH05</t>
        </is>
      </c>
      <c r="AO1300" s="664" t="n"/>
    </row>
    <row r="1301" ht="26.1" customHeight="1">
      <c r="AM1301" s="521" t="n"/>
      <c r="AN1301" s="674" t="inlineStr">
        <is>
          <t>68MKA09</t>
        </is>
      </c>
      <c r="AO1301" s="664" t="n"/>
    </row>
    <row r="1302" ht="26.1" customHeight="1">
      <c r="AM1302" s="521" t="n"/>
      <c r="AN1302" s="674" t="inlineStr">
        <is>
          <t>3K180</t>
        </is>
      </c>
      <c r="AO1302" s="664" t="n"/>
    </row>
    <row r="1303" ht="26.1" customHeight="1">
      <c r="AM1303" s="521" t="n"/>
      <c r="AN1303" s="674" t="inlineStr">
        <is>
          <t>135MK07</t>
        </is>
      </c>
      <c r="AO1303" s="664" t="n"/>
    </row>
    <row r="1304" ht="26.1" customHeight="1">
      <c r="AM1304" s="521" t="n"/>
      <c r="AN1304" s="674" t="inlineStr">
        <is>
          <t>135MK07-L</t>
        </is>
      </c>
      <c r="AO1304" s="664" t="n"/>
    </row>
    <row r="1305" ht="26.1" customHeight="1">
      <c r="AM1305" s="521" t="n"/>
      <c r="AN1305" s="674" t="inlineStr">
        <is>
          <t>135MK07-R</t>
        </is>
      </c>
      <c r="AO1305" s="664" t="n"/>
    </row>
    <row r="1306" ht="26.1" customHeight="1">
      <c r="AM1306" s="521" t="n"/>
      <c r="AN1306" s="674" t="inlineStr">
        <is>
          <t>3FK09</t>
        </is>
      </c>
      <c r="AO1306" s="664" t="n"/>
    </row>
    <row r="1307" ht="26.1" customHeight="1">
      <c r="AM1307" s="521" t="n"/>
      <c r="AN1307" s="674" t="inlineStr">
        <is>
          <t>135MK03FL+1350</t>
        </is>
      </c>
      <c r="AO1307" s="664" t="n"/>
    </row>
    <row r="1308" ht="26.1" customHeight="1">
      <c r="AM1308" s="521" t="n"/>
      <c r="AN1308" s="674" t="inlineStr">
        <is>
          <t>135MKA07</t>
        </is>
      </c>
      <c r="AO1308" s="664" t="n"/>
    </row>
    <row r="1309" ht="26.1" customHeight="1">
      <c r="AM1309" s="521" t="n"/>
      <c r="AN1309" s="674" t="inlineStr">
        <is>
          <t>QO300</t>
        </is>
      </c>
      <c r="AO1309" s="664" t="n"/>
    </row>
    <row r="1310" ht="26.1" customHeight="1">
      <c r="AM1310" s="521" t="n"/>
      <c r="AN1310" s="674" t="inlineStr">
        <is>
          <t>135MKH07</t>
        </is>
      </c>
      <c r="AO1310" s="664" t="n"/>
    </row>
    <row r="1311" ht="26.1" customHeight="1">
      <c r="AM1311" s="521" t="n"/>
      <c r="AN1311" s="674" t="inlineStr">
        <is>
          <t>KH07袖中心</t>
        </is>
      </c>
      <c r="AO1311" s="664" t="n"/>
    </row>
    <row r="1312" ht="26.1" customHeight="1">
      <c r="AM1312" s="521" t="n"/>
      <c r="AN1312" s="674" t="inlineStr">
        <is>
          <t>68MK09</t>
        </is>
      </c>
      <c r="AO1312" s="664" t="n"/>
    </row>
    <row r="1313" ht="26.1" customHeight="1">
      <c r="AM1313" s="521" t="n"/>
      <c r="AN1313" s="674" t="inlineStr">
        <is>
          <t>115TK11</t>
        </is>
      </c>
      <c r="AO1313" s="664" t="n"/>
    </row>
    <row r="1314" ht="26.1" customHeight="1">
      <c r="AM1314" s="521" t="n"/>
      <c r="AN1314" s="674" t="inlineStr">
        <is>
          <t>115TK11-L</t>
        </is>
      </c>
      <c r="AO1314" s="664" t="n"/>
    </row>
    <row r="1315" ht="26.1" customHeight="1">
      <c r="AM1315" s="521" t="n"/>
      <c r="AN1315" s="674" t="inlineStr">
        <is>
          <t>115TK11-R</t>
        </is>
      </c>
      <c r="AO1315" s="664" t="n"/>
    </row>
    <row r="1316" ht="26.1" customHeight="1">
      <c r="AM1316" s="521" t="n"/>
      <c r="AN1316" s="674" t="inlineStr">
        <is>
          <t>135MK07L</t>
        </is>
      </c>
      <c r="AO1316" s="664" t="n"/>
    </row>
    <row r="1317" ht="26.1" customHeight="1">
      <c r="AM1317" s="521" t="n"/>
      <c r="AN1317" s="674" t="inlineStr">
        <is>
          <t>135MK07L-L</t>
        </is>
      </c>
      <c r="AO1317" s="664" t="n"/>
    </row>
    <row r="1318" ht="26.1" customHeight="1">
      <c r="AM1318" s="521" t="n"/>
      <c r="AN1318" s="674" t="inlineStr">
        <is>
          <t>18M5ZH11</t>
        </is>
      </c>
      <c r="AO1318" s="664" t="n"/>
    </row>
    <row r="1319" ht="26.1" customHeight="1">
      <c r="AM1319" s="521" t="n"/>
      <c r="AN1319" s="674" t="inlineStr">
        <is>
          <t>135MKA07L</t>
        </is>
      </c>
      <c r="AO1319" s="664" t="n"/>
    </row>
    <row r="1320" ht="26.1" customHeight="1">
      <c r="AM1320" s="521" t="n"/>
      <c r="AN1320" s="674" t="inlineStr">
        <is>
          <t>135MKA07L-L</t>
        </is>
      </c>
      <c r="AO1320" s="664" t="n"/>
    </row>
    <row r="1321" ht="26.1" customHeight="1">
      <c r="AM1321" s="521" t="n"/>
      <c r="AN1321" s="674" t="inlineStr">
        <is>
          <t>45MM</t>
        </is>
      </c>
      <c r="AO1321" s="664" t="n"/>
    </row>
    <row r="1322" ht="26.1" customHeight="1">
      <c r="AM1322" s="521" t="n"/>
      <c r="AN1322" s="674" t="inlineStr">
        <is>
          <t>3F45MA</t>
        </is>
      </c>
      <c r="AO1322" s="664" t="n"/>
    </row>
    <row r="1323" ht="26.1" customHeight="1">
      <c r="AM1323" s="521" t="n"/>
      <c r="AN1323" s="674" t="inlineStr">
        <is>
          <t>3F45MH</t>
        </is>
      </c>
      <c r="AO1323" s="664" t="n"/>
    </row>
    <row r="1324" ht="26.1" customHeight="1">
      <c r="AM1324" s="521" t="n"/>
      <c r="AN1324" s="674" t="inlineStr">
        <is>
          <t>KA11-R</t>
        </is>
      </c>
      <c r="AO1324" s="664" t="n"/>
    </row>
    <row r="1325" ht="26.1" customHeight="1">
      <c r="AM1325" s="521" t="n"/>
      <c r="AN1325" s="674" t="inlineStr">
        <is>
          <t>KA11-L</t>
        </is>
      </c>
      <c r="AO1325" s="664" t="n"/>
    </row>
    <row r="1326" ht="26.1" customHeight="1">
      <c r="AM1326" s="521" t="n"/>
      <c r="AN1326" s="674" t="inlineStr">
        <is>
          <t>135MKH07R</t>
        </is>
      </c>
      <c r="AO1326" s="664" t="n"/>
    </row>
    <row r="1327" ht="26.1" customHeight="1">
      <c r="AM1327" s="521" t="n"/>
      <c r="AN1327" s="674" t="inlineStr">
        <is>
          <t>135MKH07R-R</t>
        </is>
      </c>
      <c r="AO1327" s="664" t="n"/>
    </row>
    <row r="1328" ht="26.1" customHeight="1">
      <c r="AM1328" s="521" t="n"/>
      <c r="AN1328" s="674" t="inlineStr">
        <is>
          <t>KH07R袖中心</t>
        </is>
      </c>
      <c r="AO1328" s="664" t="n"/>
    </row>
    <row r="1329" ht="26.1" customHeight="1">
      <c r="AM1329" s="521" t="n"/>
      <c r="AN1329" s="674" t="inlineStr">
        <is>
          <t>68MS05L</t>
        </is>
      </c>
      <c r="AO1329" s="664" t="n"/>
    </row>
    <row r="1330" ht="26.1" customHeight="1">
      <c r="AM1330" s="521" t="n"/>
      <c r="AN1330" s="674" t="inlineStr">
        <is>
          <t>Y09H-R</t>
        </is>
      </c>
      <c r="AO1330" s="664" t="n"/>
    </row>
    <row r="1331" ht="26.1" customHeight="1">
      <c r="AM1331" s="521" t="n"/>
      <c r="AN1331" s="674" t="inlineStr">
        <is>
          <t>90TKA11</t>
        </is>
      </c>
      <c r="AO1331" s="664" t="n"/>
    </row>
    <row r="1332" ht="26.1" customHeight="1">
      <c r="AM1332" s="521" t="n"/>
      <c r="AN1332" s="674" t="inlineStr">
        <is>
          <t>180MA</t>
        </is>
      </c>
      <c r="AO1332" s="664" t="n"/>
    </row>
    <row r="1333" ht="26.1" customHeight="1">
      <c r="AM1333" s="521" t="n"/>
      <c r="AN1333" s="674" t="inlineStr">
        <is>
          <t>180MH</t>
        </is>
      </c>
      <c r="AO1333" s="664" t="n"/>
    </row>
    <row r="1334" ht="26.1" customHeight="1">
      <c r="AM1334" s="521" t="n"/>
      <c r="AN1334" s="674" t="inlineStr">
        <is>
          <t>180MHL</t>
        </is>
      </c>
      <c r="AO1334" s="664" t="n"/>
    </row>
    <row r="1335" ht="26.1" customHeight="1">
      <c r="AM1335" s="521" t="n"/>
      <c r="AN1335" s="674" t="inlineStr">
        <is>
          <t>180M5Z11-L</t>
        </is>
      </c>
      <c r="AO1335" s="664" t="n"/>
    </row>
    <row r="1336" ht="26.1" customHeight="1">
      <c r="AM1336" s="521" t="n"/>
      <c r="AN1336" s="674" t="inlineStr">
        <is>
          <t>90TK11</t>
        </is>
      </c>
      <c r="AO1336" s="664" t="n"/>
    </row>
    <row r="1337" ht="26.1" customHeight="1">
      <c r="AM1337" s="521" t="n"/>
      <c r="AN1337" s="674" t="inlineStr">
        <is>
          <t>90TY1</t>
        </is>
      </c>
      <c r="AO1337" s="664" t="n"/>
    </row>
    <row r="1338" ht="26.1" customHeight="1">
      <c r="AM1338" s="521" t="n"/>
      <c r="AN1338" s="674" t="inlineStr">
        <is>
          <t>90TY2</t>
        </is>
      </c>
      <c r="AO1338" s="664" t="n"/>
    </row>
    <row r="1339" ht="26.1" customHeight="1">
      <c r="AM1339" s="521" t="n"/>
      <c r="AN1339" s="674" t="inlineStr">
        <is>
          <t>SH07L(FL100)</t>
        </is>
      </c>
      <c r="AO1339" s="664" t="n"/>
    </row>
    <row r="1340" ht="26.1" customHeight="1">
      <c r="AM1340" s="521" t="n"/>
      <c r="AN1340" s="674" t="inlineStr">
        <is>
          <t>CH(右袖有)</t>
        </is>
      </c>
      <c r="AO1340" s="664" t="n"/>
    </row>
    <row r="1341" ht="26.1" customHeight="1">
      <c r="AM1341" s="521" t="n"/>
      <c r="AN1341" s="674" t="inlineStr">
        <is>
          <t>CH(左袖有)</t>
        </is>
      </c>
      <c r="AO1341" s="664" t="n"/>
    </row>
    <row r="1342" ht="26.1" customHeight="1">
      <c r="AM1342" s="521" t="n"/>
      <c r="AN1342" s="674" t="inlineStr">
        <is>
          <t>45MCH(右袖有)</t>
        </is>
      </c>
      <c r="AO1342" s="664" t="n"/>
    </row>
    <row r="1343" ht="26.1" customHeight="1">
      <c r="AM1343" s="521" t="n"/>
      <c r="AN1343" s="674" t="inlineStr">
        <is>
          <t>45MCH(左袖有)</t>
        </is>
      </c>
      <c r="AO1343" s="664" t="n"/>
    </row>
    <row r="1344" ht="26.1" customHeight="1">
      <c r="AM1344" s="521" t="n"/>
      <c r="AN1344" s="674" t="inlineStr">
        <is>
          <t>45MM135</t>
        </is>
      </c>
      <c r="AO1344" s="664" t="n"/>
    </row>
    <row r="1345" ht="26.1" customHeight="1">
      <c r="AM1345" s="521" t="n"/>
      <c r="AN1345" s="674" t="inlineStr">
        <is>
          <t>K03-R</t>
        </is>
      </c>
      <c r="AO1345" s="664" t="n"/>
    </row>
    <row r="1346" ht="26.1" customHeight="1">
      <c r="AM1346" s="521" t="n"/>
      <c r="AN1346" s="674" t="inlineStr">
        <is>
          <t>90TS11-R</t>
        </is>
      </c>
      <c r="AO1346" s="664" t="n"/>
    </row>
    <row r="1347" ht="26.1" customHeight="1">
      <c r="AM1347" s="521" t="n"/>
      <c r="AN1347" s="674" t="inlineStr">
        <is>
          <t>130TKA09</t>
        </is>
      </c>
      <c r="AO1347" s="664" t="n"/>
    </row>
    <row r="1348" ht="26.1" customHeight="1">
      <c r="AM1348" s="521" t="n"/>
      <c r="AN1348" s="674" t="inlineStr">
        <is>
          <t>130TAX</t>
        </is>
      </c>
      <c r="AO1348" s="664" t="n"/>
    </row>
    <row r="1349" ht="26.1" customHeight="1">
      <c r="AM1349" s="521" t="n"/>
      <c r="AN1349" s="674" t="inlineStr">
        <is>
          <t>130TA</t>
        </is>
      </c>
      <c r="AO1349" s="664" t="n"/>
    </row>
    <row r="1350" ht="26.1" customHeight="1">
      <c r="AM1350" s="521" t="n"/>
      <c r="AN1350" s="674" t="inlineStr">
        <is>
          <t>130TQ</t>
        </is>
      </c>
      <c r="AO1350" s="664" t="n"/>
    </row>
    <row r="1351" ht="26.1" customHeight="1">
      <c r="AM1351" s="521" t="n"/>
      <c r="AN1351" s="674" t="inlineStr">
        <is>
          <t>K03-C</t>
        </is>
      </c>
      <c r="AO1351" s="664" t="n"/>
    </row>
    <row r="1352" ht="26.1" customHeight="1">
      <c r="AM1352" s="521" t="n"/>
      <c r="AN1352" s="674" t="inlineStr">
        <is>
          <t>K09-C</t>
        </is>
      </c>
      <c r="AO1352" s="664" t="n"/>
    </row>
    <row r="1353" ht="26.1" customHeight="1">
      <c r="AM1353" s="521" t="n"/>
      <c r="AN1353" s="674" t="inlineStr">
        <is>
          <t>K09L-C</t>
        </is>
      </c>
      <c r="AO1353" s="664" t="n"/>
    </row>
    <row r="1354" ht="26.1" customHeight="1">
      <c r="AM1354" s="521" t="n"/>
      <c r="AN1354" s="674" t="inlineStr">
        <is>
          <t>K09R-C</t>
        </is>
      </c>
      <c r="AO1354" s="664" t="n"/>
    </row>
    <row r="1355" ht="26.1" customHeight="1">
      <c r="AM1355" s="521" t="n"/>
      <c r="AN1355" s="674" t="inlineStr">
        <is>
          <t>K11-C</t>
        </is>
      </c>
      <c r="AO1355" s="664" t="n"/>
    </row>
    <row r="1356" ht="26.1" customHeight="1">
      <c r="AM1356" s="521" t="n"/>
      <c r="AN1356" s="674" t="inlineStr">
        <is>
          <t>K11L-C</t>
        </is>
      </c>
      <c r="AO1356" s="664" t="n"/>
    </row>
    <row r="1357" ht="26.1" customHeight="1">
      <c r="AM1357" s="521" t="n"/>
      <c r="AN1357" s="674" t="inlineStr">
        <is>
          <t>K11R-C</t>
        </is>
      </c>
      <c r="AO1357" s="664" t="n"/>
    </row>
    <row r="1358" ht="26.1" customHeight="1">
      <c r="AM1358" s="521" t="n"/>
      <c r="AN1358" s="674" t="inlineStr">
        <is>
          <t>K13-C</t>
        </is>
      </c>
      <c r="AO1358" s="664" t="n"/>
    </row>
    <row r="1359" ht="26.1" customHeight="1">
      <c r="AM1359" s="521" t="n"/>
      <c r="AN1359" s="674" t="inlineStr">
        <is>
          <t>K13R-C</t>
        </is>
      </c>
      <c r="AO1359" s="664" t="n"/>
    </row>
    <row r="1360" ht="26.1" customHeight="1">
      <c r="AM1360" s="521" t="n"/>
      <c r="AN1360" s="674" t="inlineStr">
        <is>
          <t>K13L-C</t>
        </is>
      </c>
      <c r="AO1360" s="664" t="n"/>
    </row>
    <row r="1361" ht="26.1" customHeight="1">
      <c r="AM1361" s="521" t="n"/>
      <c r="AN1361" s="674" t="inlineStr">
        <is>
          <t>KH09R-C</t>
        </is>
      </c>
      <c r="AO1361" s="664" t="n"/>
    </row>
    <row r="1362" ht="26.1" customHeight="1">
      <c r="AM1362" s="521" t="n"/>
      <c r="AN1362" s="674" t="inlineStr">
        <is>
          <t>KH09-C</t>
        </is>
      </c>
      <c r="AO1362" s="664" t="n"/>
    </row>
    <row r="1363" ht="26.1" customHeight="1">
      <c r="AM1363" s="521" t="n"/>
      <c r="AN1363" s="674" t="inlineStr">
        <is>
          <t>KH09L-C</t>
        </is>
      </c>
      <c r="AO1363" s="664" t="n"/>
    </row>
    <row r="1364" ht="26.1" customHeight="1">
      <c r="AM1364" s="521" t="n"/>
      <c r="AN1364" s="674" t="inlineStr">
        <is>
          <t>KH11-C</t>
        </is>
      </c>
      <c r="AO1364" s="664" t="n"/>
    </row>
    <row r="1365" ht="26.1" customHeight="1">
      <c r="AM1365" s="521" t="n"/>
      <c r="AN1365" s="674" t="inlineStr">
        <is>
          <t>KH11R-C</t>
        </is>
      </c>
      <c r="AO1365" s="664" t="n"/>
    </row>
    <row r="1366" ht="26.1" customHeight="1">
      <c r="AM1366" s="521" t="n"/>
      <c r="AN1366" s="674" t="inlineStr">
        <is>
          <t>KH11L-C</t>
        </is>
      </c>
      <c r="AO1366" s="664" t="n"/>
    </row>
    <row r="1367" ht="26.1" customHeight="1">
      <c r="AM1367" s="521" t="n"/>
      <c r="AN1367" s="674" t="inlineStr">
        <is>
          <t>KH07-C</t>
        </is>
      </c>
      <c r="AO1367" s="664" t="n"/>
    </row>
    <row r="1368" ht="26.1" customHeight="1">
      <c r="AM1368" s="521" t="n"/>
      <c r="AN1368" s="674" t="inlineStr">
        <is>
          <t>KH07R-C</t>
        </is>
      </c>
      <c r="AO1368" s="664" t="n"/>
    </row>
    <row r="1369" ht="26.1" customHeight="1">
      <c r="AM1369" s="521" t="n"/>
      <c r="AN1369" s="674" t="inlineStr">
        <is>
          <t>KH07L-C</t>
        </is>
      </c>
      <c r="AO1369" s="664" t="n"/>
    </row>
    <row r="1370" ht="26.1" customHeight="1">
      <c r="AM1370" s="521" t="n"/>
      <c r="AN1370" s="674" t="inlineStr">
        <is>
          <t>K07-C</t>
        </is>
      </c>
      <c r="AO1370" s="664" t="n"/>
    </row>
    <row r="1371" ht="26.1" customHeight="1">
      <c r="AM1371" s="521" t="n"/>
      <c r="AN1371" s="674" t="inlineStr">
        <is>
          <t>K07R-C</t>
        </is>
      </c>
      <c r="AO1371" s="664" t="n"/>
    </row>
    <row r="1372" ht="26.1" customHeight="1">
      <c r="AM1372" s="521" t="n"/>
      <c r="AN1372" s="674" t="inlineStr">
        <is>
          <t>K07L-C</t>
        </is>
      </c>
      <c r="AO1372" s="664" t="n"/>
    </row>
    <row r="1373" ht="26.1" customHeight="1">
      <c r="AM1373" s="521" t="n"/>
      <c r="AN1373" s="674" t="inlineStr">
        <is>
          <t>M-C</t>
        </is>
      </c>
      <c r="AO1373" s="664" t="n"/>
    </row>
    <row r="1374" ht="26.1" customHeight="1">
      <c r="AM1374" s="521" t="n"/>
      <c r="AN1374" s="674" t="inlineStr">
        <is>
          <t>MR-C</t>
        </is>
      </c>
      <c r="AO1374" s="664" t="n"/>
    </row>
    <row r="1375" ht="26.1" customHeight="1">
      <c r="AM1375" s="521" t="n"/>
      <c r="AN1375" s="674" t="inlineStr">
        <is>
          <t>ML-C</t>
        </is>
      </c>
      <c r="AO1375" s="664" t="n"/>
    </row>
    <row r="1376" ht="26.1" customHeight="1">
      <c r="AM1376" s="521" t="n"/>
      <c r="AN1376" s="674" t="inlineStr">
        <is>
          <t>E-C</t>
        </is>
      </c>
      <c r="AO1376" s="664" t="n"/>
    </row>
    <row r="1377" ht="26.1" customHeight="1">
      <c r="AM1377" s="521" t="n"/>
      <c r="AN1377" s="674" t="inlineStr">
        <is>
          <t>ER-C</t>
        </is>
      </c>
      <c r="AO1377" s="664" t="n"/>
    </row>
    <row r="1378" ht="26.1" customHeight="1">
      <c r="AM1378" s="521" t="n"/>
      <c r="AN1378" s="674" t="inlineStr">
        <is>
          <t>EL-C</t>
        </is>
      </c>
      <c r="AO1378" s="664" t="n"/>
    </row>
    <row r="1379" ht="26.1" customHeight="1">
      <c r="AM1379" s="521" t="n"/>
      <c r="AN1379" s="674" t="inlineStr">
        <is>
          <t>45MK03-C</t>
        </is>
      </c>
      <c r="AO1379" s="664" t="n"/>
    </row>
    <row r="1380" ht="26.1" customHeight="1">
      <c r="AM1380" s="521" t="n"/>
      <c r="AN1380" s="674" t="inlineStr">
        <is>
          <t>45MK09-C</t>
        </is>
      </c>
      <c r="AO1380" s="664" t="n"/>
    </row>
    <row r="1381" ht="26.1" customHeight="1">
      <c r="AM1381" s="521" t="n"/>
      <c r="AN1381" s="674" t="inlineStr">
        <is>
          <t>45MK09L-C</t>
        </is>
      </c>
      <c r="AO1381" s="664" t="n"/>
    </row>
    <row r="1382" ht="26.1" customHeight="1">
      <c r="AM1382" s="521" t="n"/>
      <c r="AN1382" s="674" t="inlineStr">
        <is>
          <t>45MK09R-C</t>
        </is>
      </c>
      <c r="AO1382" s="664" t="n"/>
    </row>
    <row r="1383" ht="26.1" customHeight="1">
      <c r="AM1383" s="521" t="n"/>
      <c r="AN1383" s="674" t="inlineStr">
        <is>
          <t>45MK11-C</t>
        </is>
      </c>
      <c r="AO1383" s="664" t="n"/>
    </row>
    <row r="1384" ht="26.1" customHeight="1">
      <c r="AM1384" s="521" t="n"/>
      <c r="AN1384" s="674" t="inlineStr">
        <is>
          <t>45MK11L-C</t>
        </is>
      </c>
      <c r="AO1384" s="664" t="n"/>
    </row>
    <row r="1385" ht="26.1" customHeight="1">
      <c r="AM1385" s="521" t="n"/>
      <c r="AN1385" s="674" t="inlineStr">
        <is>
          <t>45MK11R-C</t>
        </is>
      </c>
      <c r="AO1385" s="664" t="n"/>
    </row>
    <row r="1386" ht="26.1" customHeight="1">
      <c r="AM1386" s="521" t="n"/>
      <c r="AN1386" s="674" t="inlineStr">
        <is>
          <t>45MK13-C</t>
        </is>
      </c>
      <c r="AO1386" s="664" t="n"/>
    </row>
    <row r="1387" ht="26.1" customHeight="1">
      <c r="AM1387" s="521" t="n"/>
      <c r="AN1387" s="674" t="inlineStr">
        <is>
          <t>45MK13R-C</t>
        </is>
      </c>
      <c r="AO1387" s="664" t="n"/>
    </row>
    <row r="1388" ht="26.1" customHeight="1">
      <c r="AM1388" s="521" t="n"/>
      <c r="AN1388" s="674" t="inlineStr">
        <is>
          <t>45MK13L-C</t>
        </is>
      </c>
      <c r="AO1388" s="664" t="n"/>
    </row>
    <row r="1389" ht="26.1" customHeight="1">
      <c r="AM1389" s="521" t="n"/>
      <c r="AN1389" s="674" t="inlineStr">
        <is>
          <t>45MKH09R-C</t>
        </is>
      </c>
      <c r="AO1389" s="664" t="n"/>
    </row>
    <row r="1390" ht="26.1" customHeight="1">
      <c r="AM1390" s="521" t="n"/>
      <c r="AN1390" s="674" t="inlineStr">
        <is>
          <t>45MKH09-C</t>
        </is>
      </c>
      <c r="AO1390" s="664" t="n"/>
    </row>
    <row r="1391" ht="26.1" customHeight="1">
      <c r="AM1391" s="521" t="n"/>
      <c r="AN1391" s="674" t="inlineStr">
        <is>
          <t>45MKH09L-C</t>
        </is>
      </c>
      <c r="AO1391" s="664" t="n"/>
    </row>
    <row r="1392" ht="26.1" customHeight="1">
      <c r="AM1392" s="521" t="n"/>
      <c r="AN1392" s="674" t="inlineStr">
        <is>
          <t>45MKH11-C</t>
        </is>
      </c>
      <c r="AO1392" s="664" t="n"/>
    </row>
    <row r="1393" ht="26.1" customHeight="1">
      <c r="AM1393" s="521" t="n"/>
      <c r="AN1393" s="674" t="inlineStr">
        <is>
          <t>45MKH11R-C</t>
        </is>
      </c>
      <c r="AO1393" s="664" t="n"/>
    </row>
    <row r="1394" ht="26.1" customHeight="1">
      <c r="AM1394" s="521" t="n"/>
      <c r="AN1394" s="674" t="inlineStr">
        <is>
          <t>45MKH11L-C</t>
        </is>
      </c>
      <c r="AO1394" s="664" t="n"/>
    </row>
    <row r="1395" ht="26.1" customHeight="1">
      <c r="AM1395" s="521" t="n"/>
      <c r="AN1395" s="674" t="inlineStr">
        <is>
          <t>45MKH07-C</t>
        </is>
      </c>
      <c r="AO1395" s="664" t="n"/>
    </row>
    <row r="1396" ht="26.1" customHeight="1">
      <c r="AM1396" s="521" t="n"/>
      <c r="AN1396" s="674" t="inlineStr">
        <is>
          <t>45MKH07R-C</t>
        </is>
      </c>
      <c r="AO1396" s="664" t="n"/>
    </row>
    <row r="1397" ht="26.1" customHeight="1">
      <c r="AM1397" s="521" t="n"/>
      <c r="AN1397" s="674" t="inlineStr">
        <is>
          <t>45MKH07L-C</t>
        </is>
      </c>
      <c r="AO1397" s="664" t="n"/>
    </row>
    <row r="1398" ht="26.1" customHeight="1">
      <c r="AM1398" s="521" t="n"/>
      <c r="AN1398" s="674" t="inlineStr">
        <is>
          <t>45MK07-C</t>
        </is>
      </c>
      <c r="AO1398" s="664" t="n"/>
    </row>
    <row r="1399" ht="26.1" customHeight="1">
      <c r="AM1399" s="521" t="n"/>
      <c r="AN1399" s="674" t="inlineStr">
        <is>
          <t>45MK07R-C</t>
        </is>
      </c>
      <c r="AO1399" s="664" t="n"/>
    </row>
    <row r="1400" ht="26.1" customHeight="1">
      <c r="AM1400" s="521" t="n"/>
      <c r="AN1400" s="674" t="inlineStr">
        <is>
          <t>45MK07L-C</t>
        </is>
      </c>
      <c r="AO1400" s="664" t="n"/>
    </row>
    <row r="1401" ht="26.1" customHeight="1">
      <c r="AM1401" s="521" t="n"/>
      <c r="AN1401" s="674" t="inlineStr">
        <is>
          <t>45MM-C</t>
        </is>
      </c>
      <c r="AO1401" s="664" t="n"/>
    </row>
    <row r="1402" ht="26.1" customHeight="1">
      <c r="AM1402" s="521" t="n"/>
      <c r="AN1402" s="674" t="inlineStr">
        <is>
          <t>45MMR-C</t>
        </is>
      </c>
      <c r="AO1402" s="664" t="n"/>
    </row>
    <row r="1403" ht="26.1" customHeight="1">
      <c r="AM1403" s="521" t="n"/>
      <c r="AN1403" s="674" t="inlineStr">
        <is>
          <t>45MML-C</t>
        </is>
      </c>
      <c r="AO1403" s="664" t="n"/>
    </row>
    <row r="1404" ht="26.1" customHeight="1">
      <c r="AM1404" s="521" t="n"/>
      <c r="AN1404" s="674" t="inlineStr">
        <is>
          <t>90MK03-C</t>
        </is>
      </c>
      <c r="AO1404" s="664" t="n"/>
    </row>
    <row r="1405" ht="26.1" customHeight="1">
      <c r="AM1405" s="521" t="n"/>
      <c r="AN1405" s="674" t="inlineStr">
        <is>
          <t>90MK09-C</t>
        </is>
      </c>
      <c r="AO1405" s="664" t="n"/>
    </row>
    <row r="1406" ht="26.1" customHeight="1">
      <c r="AM1406" s="521" t="n"/>
      <c r="AN1406" s="674" t="inlineStr">
        <is>
          <t>90MK09L-C</t>
        </is>
      </c>
      <c r="AO1406" s="664" t="n"/>
    </row>
    <row r="1407" ht="26.1" customHeight="1">
      <c r="AM1407" s="521" t="n"/>
      <c r="AN1407" s="674" t="inlineStr">
        <is>
          <t>90MK09R-C</t>
        </is>
      </c>
      <c r="AO1407" s="664" t="n"/>
    </row>
    <row r="1408" ht="26.1" customHeight="1">
      <c r="AM1408" s="521" t="n"/>
      <c r="AN1408" s="674" t="inlineStr">
        <is>
          <t>90MK11-C</t>
        </is>
      </c>
      <c r="AO1408" s="664" t="n"/>
    </row>
    <row r="1409" ht="26.1" customHeight="1">
      <c r="AM1409" s="521" t="n"/>
      <c r="AN1409" s="674" t="inlineStr">
        <is>
          <t>90MK11L-C</t>
        </is>
      </c>
      <c r="AO1409" s="664" t="n"/>
    </row>
    <row r="1410" ht="26.1" customHeight="1">
      <c r="AM1410" s="521" t="n"/>
      <c r="AN1410" s="674" t="inlineStr">
        <is>
          <t>90MK11R-C</t>
        </is>
      </c>
      <c r="AO1410" s="664" t="n"/>
    </row>
    <row r="1411" ht="26.1" customHeight="1">
      <c r="AM1411" s="521" t="n"/>
      <c r="AN1411" s="674" t="inlineStr">
        <is>
          <t>90MK13-C</t>
        </is>
      </c>
      <c r="AO1411" s="664" t="n"/>
    </row>
    <row r="1412" ht="26.1" customHeight="1">
      <c r="AM1412" s="521" t="n"/>
      <c r="AN1412" s="674" t="inlineStr">
        <is>
          <t>90MK13R-C</t>
        </is>
      </c>
      <c r="AO1412" s="664" t="n"/>
    </row>
    <row r="1413" ht="26.1" customHeight="1">
      <c r="AM1413" s="521" t="n"/>
      <c r="AN1413" s="674" t="inlineStr">
        <is>
          <t>90MK13L-C</t>
        </is>
      </c>
      <c r="AO1413" s="664" t="n"/>
    </row>
    <row r="1414" ht="26.1" customHeight="1">
      <c r="AM1414" s="521" t="n"/>
      <c r="AN1414" s="674" t="inlineStr">
        <is>
          <t>90MKH09R-C</t>
        </is>
      </c>
      <c r="AO1414" s="664" t="n"/>
    </row>
    <row r="1415" ht="26.1" customHeight="1">
      <c r="AM1415" s="521" t="n"/>
      <c r="AN1415" s="674" t="inlineStr">
        <is>
          <t>90MKH09-C</t>
        </is>
      </c>
      <c r="AO1415" s="664" t="n"/>
    </row>
    <row r="1416" ht="26.1" customHeight="1">
      <c r="AM1416" s="521" t="n"/>
      <c r="AN1416" s="674" t="inlineStr">
        <is>
          <t>90MKH09L-C</t>
        </is>
      </c>
      <c r="AO1416" s="664" t="n"/>
    </row>
    <row r="1417" ht="26.1" customHeight="1">
      <c r="AM1417" s="521" t="n"/>
      <c r="AN1417" s="674" t="inlineStr">
        <is>
          <t>90MKH11-C</t>
        </is>
      </c>
      <c r="AO1417" s="664" t="n"/>
    </row>
    <row r="1418" ht="26.1" customHeight="1">
      <c r="AM1418" s="521" t="n"/>
      <c r="AN1418" s="674" t="inlineStr">
        <is>
          <t>90MKH11R-C</t>
        </is>
      </c>
      <c r="AO1418" s="664" t="n"/>
    </row>
    <row r="1419" ht="26.1" customHeight="1">
      <c r="AM1419" s="521" t="n"/>
      <c r="AN1419" s="674" t="inlineStr">
        <is>
          <t>90MKH11L-C</t>
        </is>
      </c>
      <c r="AO1419" s="664" t="n"/>
    </row>
    <row r="1420" ht="26.1" customHeight="1">
      <c r="AM1420" s="521" t="n"/>
      <c r="AN1420" s="674" t="inlineStr">
        <is>
          <t>90MKH07-C</t>
        </is>
      </c>
      <c r="AO1420" s="664" t="n"/>
    </row>
    <row r="1421" ht="26.1" customHeight="1">
      <c r="AM1421" s="521" t="n"/>
      <c r="AN1421" s="674" t="inlineStr">
        <is>
          <t>90MKH07R-C</t>
        </is>
      </c>
      <c r="AO1421" s="664" t="n"/>
    </row>
    <row r="1422" ht="26.1" customHeight="1">
      <c r="AM1422" s="521" t="n"/>
      <c r="AN1422" s="674" t="inlineStr">
        <is>
          <t>90MKH07L-C</t>
        </is>
      </c>
      <c r="AO1422" s="664" t="n"/>
    </row>
    <row r="1423" ht="26.1" customHeight="1">
      <c r="AM1423" s="521" t="n"/>
      <c r="AN1423" s="674" t="inlineStr">
        <is>
          <t>90MK07-C</t>
        </is>
      </c>
      <c r="AO1423" s="664" t="n"/>
    </row>
    <row r="1424" ht="26.1" customHeight="1">
      <c r="AM1424" s="521" t="n"/>
      <c r="AN1424" s="674" t="inlineStr">
        <is>
          <t>90MK07R-C</t>
        </is>
      </c>
      <c r="AO1424" s="664" t="n"/>
    </row>
    <row r="1425" ht="26.1" customHeight="1">
      <c r="AM1425" s="521" t="n"/>
      <c r="AN1425" s="674" t="inlineStr">
        <is>
          <t>90MK07L-C</t>
        </is>
      </c>
      <c r="AO1425" s="664" t="n"/>
    </row>
    <row r="1426" ht="26.1" customHeight="1">
      <c r="AM1426" s="521" t="n"/>
      <c r="AN1426" s="674" t="inlineStr">
        <is>
          <t>90MM-C</t>
        </is>
      </c>
      <c r="AO1426" s="664" t="n"/>
    </row>
    <row r="1427" ht="26.1" customHeight="1">
      <c r="AM1427" s="521" t="n"/>
      <c r="AN1427" s="674" t="inlineStr">
        <is>
          <t>90MMR-C</t>
        </is>
      </c>
      <c r="AO1427" s="664" t="n"/>
    </row>
    <row r="1428" ht="26.1" customHeight="1">
      <c r="AM1428" s="521" t="n"/>
      <c r="AN1428" s="674" t="inlineStr">
        <is>
          <t>90MML-C</t>
        </is>
      </c>
      <c r="AO1428" s="664" t="n"/>
    </row>
    <row r="1429" ht="26.1" customHeight="1">
      <c r="AM1429" s="521" t="n"/>
      <c r="AN1429" s="674" t="inlineStr">
        <is>
          <t>135MK03-C</t>
        </is>
      </c>
      <c r="AO1429" s="664" t="n"/>
    </row>
    <row r="1430" ht="26.1" customHeight="1">
      <c r="AM1430" s="521" t="n"/>
      <c r="AN1430" s="674" t="inlineStr">
        <is>
          <t>135MK09-C</t>
        </is>
      </c>
      <c r="AO1430" s="664" t="n"/>
    </row>
    <row r="1431" ht="26.1" customHeight="1">
      <c r="AM1431" s="521" t="n"/>
      <c r="AN1431" s="674" t="inlineStr">
        <is>
          <t>135MK09L-C</t>
        </is>
      </c>
      <c r="AO1431" s="664" t="n"/>
    </row>
    <row r="1432" ht="26.1" customHeight="1">
      <c r="AM1432" s="521" t="n"/>
      <c r="AN1432" s="674" t="inlineStr">
        <is>
          <t>135MK09R-C</t>
        </is>
      </c>
      <c r="AO1432" s="664" t="n"/>
    </row>
    <row r="1433" ht="26.1" customHeight="1">
      <c r="AM1433" s="521" t="n"/>
      <c r="AN1433" s="674" t="inlineStr">
        <is>
          <t>135MK11-C</t>
        </is>
      </c>
      <c r="AO1433" s="664" t="n"/>
    </row>
    <row r="1434" ht="26.1" customHeight="1">
      <c r="AM1434" s="521" t="n"/>
      <c r="AN1434" s="674" t="inlineStr">
        <is>
          <t>135MK11L-C</t>
        </is>
      </c>
      <c r="AO1434" s="664" t="n"/>
    </row>
    <row r="1435" ht="26.1" customHeight="1">
      <c r="AM1435" s="521" t="n"/>
      <c r="AN1435" s="674" t="inlineStr">
        <is>
          <t>135MK11R-C</t>
        </is>
      </c>
      <c r="AO1435" s="664" t="n"/>
    </row>
    <row r="1436" ht="26.1" customHeight="1">
      <c r="AM1436" s="521" t="n"/>
      <c r="AN1436" s="674" t="inlineStr">
        <is>
          <t>135MK13-C</t>
        </is>
      </c>
      <c r="AO1436" s="664" t="n"/>
    </row>
    <row r="1437" ht="26.1" customHeight="1">
      <c r="AM1437" s="521" t="n"/>
      <c r="AN1437" s="674" t="inlineStr">
        <is>
          <t>135MK13R-C</t>
        </is>
      </c>
      <c r="AO1437" s="664" t="n"/>
    </row>
    <row r="1438" ht="26.1" customHeight="1">
      <c r="AM1438" s="521" t="n"/>
      <c r="AN1438" s="674" t="inlineStr">
        <is>
          <t>135MK13L-C</t>
        </is>
      </c>
      <c r="AO1438" s="664" t="n"/>
    </row>
    <row r="1439" ht="26.1" customHeight="1">
      <c r="AM1439" s="521" t="n"/>
      <c r="AN1439" s="674" t="inlineStr">
        <is>
          <t>135MKH09R-C</t>
        </is>
      </c>
      <c r="AO1439" s="664" t="n"/>
    </row>
    <row r="1440" ht="26.1" customHeight="1">
      <c r="AM1440" s="521" t="n"/>
      <c r="AN1440" s="674" t="inlineStr">
        <is>
          <t>135MKH09-C</t>
        </is>
      </c>
      <c r="AO1440" s="664" t="n"/>
    </row>
    <row r="1441" ht="26.1" customHeight="1">
      <c r="AM1441" s="521" t="n"/>
      <c r="AN1441" s="674" t="inlineStr">
        <is>
          <t>135MKH09L-C</t>
        </is>
      </c>
      <c r="AO1441" s="664" t="n"/>
    </row>
    <row r="1442" ht="26.1" customHeight="1">
      <c r="AM1442" s="521" t="n"/>
      <c r="AN1442" s="674" t="inlineStr">
        <is>
          <t>135MKH11-C</t>
        </is>
      </c>
      <c r="AO1442" s="664" t="n"/>
    </row>
    <row r="1443" ht="26.1" customHeight="1">
      <c r="AM1443" s="521" t="n"/>
      <c r="AN1443" s="674" t="inlineStr">
        <is>
          <t>135MKH11R-C</t>
        </is>
      </c>
      <c r="AO1443" s="664" t="n"/>
    </row>
    <row r="1444" ht="26.1" customHeight="1">
      <c r="AM1444" s="521" t="n"/>
      <c r="AN1444" s="674" t="inlineStr">
        <is>
          <t>135MKH11L-C</t>
        </is>
      </c>
      <c r="AO1444" s="664" t="n"/>
    </row>
    <row r="1445" ht="26.1" customHeight="1">
      <c r="AM1445" s="521" t="n"/>
      <c r="AN1445" s="674" t="inlineStr">
        <is>
          <t>135MKH07-C</t>
        </is>
      </c>
      <c r="AO1445" s="664" t="n"/>
    </row>
    <row r="1446" ht="26.1" customHeight="1">
      <c r="AM1446" s="521" t="n"/>
      <c r="AN1446" s="674" t="inlineStr">
        <is>
          <t>135MKH07R-C</t>
        </is>
      </c>
      <c r="AO1446" s="664" t="n"/>
    </row>
    <row r="1447" ht="26.1" customHeight="1">
      <c r="AM1447" s="521" t="n"/>
      <c r="AN1447" s="674" t="inlineStr">
        <is>
          <t>135MKH07L-C</t>
        </is>
      </c>
      <c r="AO1447" s="664" t="n"/>
    </row>
    <row r="1448" ht="26.1" customHeight="1">
      <c r="AM1448" s="521" t="n"/>
      <c r="AN1448" s="674" t="inlineStr">
        <is>
          <t>135MK07-C</t>
        </is>
      </c>
      <c r="AO1448" s="664" t="n"/>
    </row>
    <row r="1449" ht="26.1" customHeight="1">
      <c r="AM1449" s="521" t="n"/>
      <c r="AN1449" s="674" t="inlineStr">
        <is>
          <t>135MK07R-C</t>
        </is>
      </c>
      <c r="AO1449" s="664" t="n"/>
    </row>
    <row r="1450" ht="26.1" customHeight="1">
      <c r="AM1450" s="521" t="n"/>
      <c r="AN1450" s="674" t="inlineStr">
        <is>
          <t>135MK07L-C</t>
        </is>
      </c>
      <c r="AO1450" s="664" t="n"/>
    </row>
    <row r="1451" ht="26.1" customHeight="1">
      <c r="AM1451" s="521" t="n"/>
      <c r="AN1451" s="674" t="inlineStr">
        <is>
          <t>135MM-C</t>
        </is>
      </c>
      <c r="AO1451" s="664" t="n"/>
    </row>
    <row r="1452" ht="26.1" customHeight="1">
      <c r="AM1452" s="521" t="n"/>
      <c r="AN1452" s="674" t="inlineStr">
        <is>
          <t>135MMR-C</t>
        </is>
      </c>
      <c r="AO1452" s="664" t="n"/>
    </row>
    <row r="1453" ht="26.1" customHeight="1">
      <c r="AM1453" s="521" t="n"/>
      <c r="AN1453" s="674" t="inlineStr">
        <is>
          <t>135MML-C</t>
        </is>
      </c>
      <c r="AO1453" s="664" t="n"/>
    </row>
    <row r="1454" ht="26.1" customHeight="1">
      <c r="AM1454" s="521" t="n"/>
      <c r="AN1454" s="674" t="inlineStr">
        <is>
          <t>QOS</t>
        </is>
      </c>
      <c r="AO1454" s="664" t="n"/>
    </row>
    <row r="1455" ht="26.1" customHeight="1">
      <c r="AM1455" s="521" t="n"/>
      <c r="AN1455" s="674" t="inlineStr">
        <is>
          <t>LO03(高さ変更)</t>
        </is>
      </c>
      <c r="AO1455" s="664" t="n"/>
    </row>
    <row r="1456" ht="26.1" customHeight="1">
      <c r="AM1456" s="521" t="n"/>
      <c r="AN1456" s="674" t="inlineStr">
        <is>
          <t>LO03-3</t>
        </is>
      </c>
      <c r="AO1456" s="664" t="n"/>
    </row>
    <row r="1457" ht="26.1" customHeight="1">
      <c r="AM1457" s="521" t="n"/>
      <c r="AN1457" s="674" t="inlineStr">
        <is>
          <t>K05</t>
        </is>
      </c>
      <c r="AO1457" s="664" t="n"/>
    </row>
    <row r="1458" ht="26.1" customHeight="1">
      <c r="AM1458" s="521" t="n"/>
      <c r="AN1458" s="674" t="inlineStr">
        <is>
          <t>68MS09</t>
        </is>
      </c>
      <c r="AO1458" s="664" t="n"/>
    </row>
    <row r="1459" ht="26.1" customHeight="1">
      <c r="AM1459" s="521" t="n"/>
      <c r="AN1459" s="674" t="inlineStr">
        <is>
          <t>68MKA09L</t>
        </is>
      </c>
      <c r="AO1459" s="664" t="n"/>
    </row>
    <row r="1460" ht="26.1" customHeight="1">
      <c r="AM1460" s="521" t="n"/>
      <c r="AN1460" s="674" t="inlineStr">
        <is>
          <t>45M150</t>
        </is>
      </c>
      <c r="AO1460" s="664" t="n"/>
    </row>
    <row r="1461" ht="26.1" customHeight="1">
      <c r="AM1461" s="521" t="n"/>
      <c r="AN1461" s="674" t="inlineStr">
        <is>
          <t>45MKA13</t>
        </is>
      </c>
      <c r="AO1461" s="664" t="n"/>
    </row>
    <row r="1462" ht="26.1" customHeight="1">
      <c r="AM1462" s="521" t="n"/>
      <c r="AN1462" s="674" t="inlineStr">
        <is>
          <t>45MM103</t>
        </is>
      </c>
      <c r="AO1462" s="664" t="n"/>
    </row>
    <row r="1463" ht="26.1" customHeight="1">
      <c r="AM1463" s="521" t="n"/>
      <c r="AN1463" s="674" t="inlineStr">
        <is>
          <t>45MG13521L</t>
        </is>
      </c>
      <c r="AO1463" s="664" t="n"/>
    </row>
    <row r="1464" ht="26.1" customHeight="1">
      <c r="AM1464" s="521" t="n"/>
      <c r="AN1464" s="674" t="inlineStr">
        <is>
          <t>45ME20</t>
        </is>
      </c>
      <c r="AO1464" s="664" t="n"/>
    </row>
    <row r="1465" ht="26.1" customHeight="1">
      <c r="AM1465" s="521" t="n"/>
      <c r="AN1465" s="674" t="inlineStr">
        <is>
          <t>YS09</t>
        </is>
      </c>
      <c r="AO1465" s="664" t="n"/>
    </row>
    <row r="1466" ht="26.1" customHeight="1">
      <c r="AM1466" s="521" t="n"/>
      <c r="AN1466" s="674" t="inlineStr">
        <is>
          <t>KA13+150</t>
        </is>
      </c>
      <c r="AO1466" s="664" t="n"/>
    </row>
    <row r="1467" ht="26.1" customHeight="1">
      <c r="AM1467" s="521" t="n"/>
      <c r="AN1467" s="674" t="inlineStr">
        <is>
          <t>45MCHR+12</t>
        </is>
      </c>
      <c r="AO1467" s="664" t="n"/>
    </row>
    <row r="1468" ht="26.1" customHeight="1">
      <c r="AM1468" s="521" t="n"/>
      <c r="AN1468" s="674" t="inlineStr">
        <is>
          <t>45M3K180</t>
        </is>
      </c>
      <c r="AO1468" s="664" t="n"/>
    </row>
    <row r="1469" ht="26.1" customHeight="1">
      <c r="AM1469" s="521" t="n"/>
      <c r="AN1469" s="674" t="inlineStr">
        <is>
          <t>K03(165-03)</t>
        </is>
      </c>
      <c r="AO1469" s="664" t="n"/>
    </row>
    <row r="1470" ht="26.1" customHeight="1">
      <c r="AM1470" s="521" t="n"/>
      <c r="AN1470" s="674" t="inlineStr">
        <is>
          <t>135MK03-L(FL+1300)</t>
        </is>
      </c>
      <c r="AO1470" s="664" t="n"/>
    </row>
    <row r="1471" ht="26.1" customHeight="1">
      <c r="AM1471" s="521" t="n"/>
      <c r="AN1471" s="674" t="inlineStr">
        <is>
          <t>M159-L</t>
        </is>
      </c>
      <c r="AO1471" s="664" t="n"/>
    </row>
    <row r="1472" ht="26.1" customHeight="1">
      <c r="AM1472" s="521" t="n"/>
      <c r="AN1472" s="674" t="inlineStr">
        <is>
          <t>45MML103-L</t>
        </is>
      </c>
      <c r="AO1472" s="664" t="n"/>
    </row>
    <row r="1473" ht="26.1" customHeight="1">
      <c r="AM1473" s="521" t="n"/>
      <c r="AN1473" s="674" t="inlineStr">
        <is>
          <t>45MML103</t>
        </is>
      </c>
      <c r="AO1473" s="664" t="n"/>
    </row>
    <row r="1474" ht="26.1" customHeight="1">
      <c r="AM1474" s="521" t="n"/>
      <c r="AN1474" s="674" t="inlineStr">
        <is>
          <t>45MKA11-L</t>
        </is>
      </c>
      <c r="AO1474" s="664" t="n"/>
    </row>
    <row r="1475" ht="26.1" customHeight="1">
      <c r="AM1475" s="521" t="n"/>
      <c r="AN1475" s="674" t="inlineStr">
        <is>
          <t>45MKA11-R</t>
        </is>
      </c>
      <c r="AO1475" s="664" t="n"/>
    </row>
    <row r="1476" ht="26.1" customHeight="1">
      <c r="AM1476" s="521" t="n"/>
      <c r="AN1476" s="674" t="inlineStr">
        <is>
          <t>K03-L</t>
        </is>
      </c>
      <c r="AO1476" s="664" t="n"/>
    </row>
    <row r="1477" ht="26.1" customHeight="1">
      <c r="AM1477" s="521" t="n"/>
      <c r="AN1477" s="674" t="inlineStr">
        <is>
          <t>147MAX</t>
        </is>
      </c>
      <c r="AO1477" s="664" t="n"/>
    </row>
    <row r="1478" ht="26.1" customHeight="1">
      <c r="AM1478" s="521" t="n"/>
      <c r="AN1478" s="674" t="inlineStr">
        <is>
          <t>113MSH07</t>
        </is>
      </c>
      <c r="AO1478" s="664" t="n"/>
    </row>
    <row r="1479" ht="26.1" customHeight="1">
      <c r="AM1479" s="521" t="n"/>
      <c r="AN1479" s="674" t="inlineStr">
        <is>
          <t>147MQ3</t>
        </is>
      </c>
      <c r="AO1479" s="664" t="n"/>
    </row>
    <row r="1480" ht="26.1" customHeight="1">
      <c r="AM1480" s="521" t="n"/>
      <c r="AN1480" s="674" t="inlineStr">
        <is>
          <t>68MK09L-L</t>
        </is>
      </c>
      <c r="AO1480" s="664" t="n"/>
    </row>
    <row r="1481" ht="26.1" customHeight="1">
      <c r="AM1481" s="521" t="n"/>
      <c r="AN1481" s="674" t="inlineStr">
        <is>
          <t>3K180L</t>
        </is>
      </c>
      <c r="AO1481" s="664" t="n"/>
    </row>
    <row r="1482" ht="26.1" customHeight="1">
      <c r="AM1482" s="521" t="n"/>
      <c r="AN1482" s="674" t="inlineStr">
        <is>
          <t>3K180R</t>
        </is>
      </c>
      <c r="AO1482" s="664" t="n"/>
    </row>
    <row r="1483" ht="26.1" customHeight="1">
      <c r="AM1483" s="521" t="n"/>
      <c r="AN1483" s="674" t="inlineStr">
        <is>
          <t>LO03(高さ変更2)</t>
        </is>
      </c>
      <c r="AO1483" s="664" t="n"/>
    </row>
    <row r="1484" ht="26.1" customHeight="1">
      <c r="AM1484" s="521" t="n"/>
      <c r="AN1484" s="674" t="inlineStr">
        <is>
          <t>K03(FL+1000)</t>
        </is>
      </c>
      <c r="AO1484" s="664" t="n"/>
    </row>
    <row r="1485" ht="26.1" customHeight="1">
      <c r="AM1485" s="521" t="n"/>
      <c r="AN1485" s="674" t="inlineStr">
        <is>
          <t>45MYH2-R</t>
        </is>
      </c>
      <c r="AO1485" s="664" t="n"/>
    </row>
    <row r="1486" ht="26.1" customHeight="1">
      <c r="AM1486" s="521" t="n"/>
      <c r="AN1486" s="674" t="inlineStr">
        <is>
          <t>135MKH07-R</t>
        </is>
      </c>
      <c r="AO1486" s="664" t="n"/>
    </row>
    <row r="1487" ht="26.1" customHeight="1">
      <c r="AM1487" s="521" t="n"/>
      <c r="AN1487" s="674" t="inlineStr">
        <is>
          <t>135MKH07-L</t>
        </is>
      </c>
      <c r="AO1487" s="664" t="n"/>
    </row>
    <row r="1488" ht="26.1" customHeight="1">
      <c r="AM1488" s="521" t="n"/>
      <c r="AN1488" s="674" t="inlineStr">
        <is>
          <t>YH2-R</t>
        </is>
      </c>
      <c r="AO1488" s="664" t="n"/>
    </row>
    <row r="1489" ht="26.1" customHeight="1">
      <c r="AM1489" s="521" t="n"/>
      <c r="AN1489" s="674" t="inlineStr">
        <is>
          <t>YH2-L</t>
        </is>
      </c>
      <c r="AO1489" s="664" t="n"/>
    </row>
    <row r="1490" ht="26.1" customHeight="1">
      <c r="AM1490" s="521" t="n"/>
      <c r="AN1490" s="674" t="inlineStr">
        <is>
          <t>45MYH2-L</t>
        </is>
      </c>
      <c r="AO1490" s="664" t="n"/>
    </row>
    <row r="1491" ht="26.1" customHeight="1">
      <c r="AM1491" s="521" t="n"/>
      <c r="AN1491" s="674" t="inlineStr">
        <is>
          <t>90MYH2-R</t>
        </is>
      </c>
      <c r="AO1491" s="664" t="n"/>
    </row>
    <row r="1492" ht="26.1" customHeight="1">
      <c r="AM1492" s="521" t="n"/>
      <c r="AN1492" s="674" t="inlineStr">
        <is>
          <t>90MYH2-L</t>
        </is>
      </c>
      <c r="AO1492" s="664" t="n"/>
    </row>
    <row r="1493" ht="26.1" customHeight="1">
      <c r="AM1493" s="521" t="n"/>
      <c r="AN1493" s="674" t="inlineStr">
        <is>
          <t>135MYH2-R</t>
        </is>
      </c>
      <c r="AO1493" s="664" t="n"/>
    </row>
    <row r="1494" ht="26.1" customHeight="1">
      <c r="AM1494" s="521" t="n"/>
      <c r="AN1494" s="674" t="inlineStr">
        <is>
          <t>135MYH2-L</t>
        </is>
      </c>
      <c r="AO1494" s="664" t="n"/>
    </row>
    <row r="1495" ht="26.1" customHeight="1">
      <c r="AM1495" s="521" t="n"/>
      <c r="AN1495" s="674" t="inlineStr">
        <is>
          <t>M135-R</t>
        </is>
      </c>
      <c r="AO1495" s="664" t="n"/>
    </row>
    <row r="1496" ht="26.1" customHeight="1">
      <c r="AM1496" s="521" t="n"/>
      <c r="AN1496" s="674" t="inlineStr">
        <is>
          <t>3F90MA</t>
        </is>
      </c>
      <c r="AO1496" s="664" t="n"/>
    </row>
    <row r="1497" ht="26.1" customHeight="1">
      <c r="AM1497" s="521" t="n"/>
      <c r="AN1497" s="674" t="inlineStr">
        <is>
          <t>3F90MH</t>
        </is>
      </c>
      <c r="AO1497" s="664" t="n"/>
    </row>
    <row r="1498" ht="26.1" customHeight="1">
      <c r="AM1498" s="521" t="n"/>
      <c r="AN1498" s="674" t="inlineStr">
        <is>
          <t>45MM-R</t>
        </is>
      </c>
      <c r="AO1498" s="664" t="n"/>
    </row>
    <row r="1499" ht="26.1" customHeight="1">
      <c r="AM1499" s="521" t="n"/>
      <c r="AN1499" s="674" t="inlineStr">
        <is>
          <t>3F90MAL</t>
        </is>
      </c>
      <c r="AO1499" s="664" t="n"/>
    </row>
    <row r="1500" ht="26.1" customHeight="1">
      <c r="AM1500" s="521" t="n"/>
      <c r="AN1500" s="674" t="inlineStr">
        <is>
          <t>3F90M5Z09-R</t>
        </is>
      </c>
      <c r="AO1500" s="664" t="n"/>
    </row>
    <row r="1501" ht="26.1" customHeight="1">
      <c r="AM1501" s="521" t="n"/>
      <c r="AN1501" s="674" t="inlineStr">
        <is>
          <t>135MKH07(上+182)</t>
        </is>
      </c>
      <c r="AO1501" s="664" t="n"/>
    </row>
    <row r="1502" ht="26.1" customHeight="1">
      <c r="AM1502" s="521" t="n"/>
      <c r="AN1502" s="674" t="n"/>
      <c r="AO1502" s="664" t="n"/>
    </row>
    <row r="1503" ht="26.1" customHeight="1">
      <c r="AM1503" s="521" t="n"/>
      <c r="AN1503" s="674" t="n"/>
      <c r="AO1503" s="664" t="n"/>
    </row>
    <row r="1504" ht="26.1" customHeight="1">
      <c r="AM1504" s="521" t="n"/>
      <c r="AN1504" s="674" t="n"/>
      <c r="AO1504" s="664" t="n"/>
    </row>
    <row r="1505" ht="26.1" customHeight="1">
      <c r="AM1505" s="521" t="n"/>
      <c r="AN1505" s="674" t="inlineStr">
        <is>
          <t>45MML-L</t>
        </is>
      </c>
      <c r="AO1505" s="664" t="n"/>
    </row>
    <row r="1506" ht="26.1" customHeight="1">
      <c r="AM1506" s="521" t="n"/>
      <c r="AN1506" s="674" t="inlineStr">
        <is>
          <t>YH1L-L</t>
        </is>
      </c>
      <c r="AO1506" s="664" t="n"/>
    </row>
    <row r="1507" ht="26.1" customHeight="1">
      <c r="AM1507" s="521" t="n"/>
      <c r="AN1507" s="674" t="inlineStr">
        <is>
          <t>3F45MQO300</t>
        </is>
      </c>
      <c r="AO1507" s="664" t="n"/>
    </row>
    <row r="1508" ht="26.1" customHeight="1">
      <c r="AM1508" s="521" t="n"/>
      <c r="AN1508" s="674" t="inlineStr">
        <is>
          <t>3F45MQO300S</t>
        </is>
      </c>
      <c r="AO1508" s="664" t="n"/>
    </row>
    <row r="1509" ht="26.1" customHeight="1">
      <c r="AM1509" s="521" t="n"/>
      <c r="AN1509" s="674" t="inlineStr">
        <is>
          <t>3F45MQ215</t>
        </is>
      </c>
      <c r="AO1509" s="664" t="n"/>
    </row>
    <row r="1510" ht="26.1" customHeight="1">
      <c r="AM1510" s="521" t="n"/>
      <c r="AN1510" s="674" t="inlineStr">
        <is>
          <t>3F45MQ215L</t>
        </is>
      </c>
      <c r="AO1510" s="664" t="n"/>
    </row>
    <row r="1511" ht="26.1" customHeight="1">
      <c r="AM1511" s="521" t="n"/>
      <c r="AN1511" s="674" t="inlineStr">
        <is>
          <t>3F45MQ215R</t>
        </is>
      </c>
      <c r="AO1511" s="664" t="n"/>
    </row>
    <row r="1512" ht="26.1" customHeight="1">
      <c r="AM1512" s="521" t="n"/>
      <c r="AN1512" s="674" t="inlineStr">
        <is>
          <t>3F90MQ</t>
        </is>
      </c>
      <c r="AO1512" s="664" t="n"/>
    </row>
    <row r="1513" ht="26.1" customHeight="1">
      <c r="AM1513" s="521" t="n"/>
      <c r="AN1513" s="674" t="inlineStr">
        <is>
          <t>3F90MQL</t>
        </is>
      </c>
      <c r="AO1513" s="664" t="n"/>
    </row>
    <row r="1514" ht="26.1" customHeight="1">
      <c r="AM1514" s="521" t="n"/>
      <c r="AN1514" s="674" t="inlineStr">
        <is>
          <t>3F90MQR</t>
        </is>
      </c>
      <c r="AO1514" s="664" t="n"/>
    </row>
    <row r="1515" ht="26.1" customHeight="1">
      <c r="AM1515" s="521" t="n"/>
      <c r="AN1515" s="674" t="inlineStr">
        <is>
          <t>3F90MQ3</t>
        </is>
      </c>
      <c r="AO1515" s="664" t="n"/>
    </row>
    <row r="1516" ht="26.1" customHeight="1">
      <c r="AM1516" s="521" t="n"/>
      <c r="AN1516" s="674" t="inlineStr">
        <is>
          <t>3F90MQ3L</t>
        </is>
      </c>
      <c r="AO1516" s="664" t="n"/>
    </row>
    <row r="1517" ht="26.1" customHeight="1">
      <c r="AM1517" s="521" t="n"/>
      <c r="AN1517" s="674" t="inlineStr">
        <is>
          <t>3F90MQ3R</t>
        </is>
      </c>
      <c r="AO1517" s="664" t="n"/>
    </row>
    <row r="1518" ht="26.1" customHeight="1">
      <c r="AM1518" s="521" t="n"/>
      <c r="AN1518" s="674" t="inlineStr">
        <is>
          <t>3F90MQ3Z</t>
        </is>
      </c>
      <c r="AO1518" s="664" t="n"/>
    </row>
    <row r="1519" ht="26.1" customHeight="1">
      <c r="AM1519" s="521" t="n"/>
      <c r="AN1519" s="674" t="inlineStr">
        <is>
          <t>3F90MQ3X</t>
        </is>
      </c>
      <c r="AO1519" s="664" t="n"/>
    </row>
    <row r="1520" ht="26.1" customHeight="1">
      <c r="AM1520" s="521" t="n"/>
      <c r="AN1520" s="674" t="inlineStr">
        <is>
          <t>3F90MQ3OL</t>
        </is>
      </c>
      <c r="AO1520" s="664" t="n"/>
    </row>
    <row r="1521" ht="26.1" customHeight="1">
      <c r="AM1521" s="521" t="n"/>
      <c r="AN1521" s="674" t="inlineStr">
        <is>
          <t>3F90MQ3OR</t>
        </is>
      </c>
      <c r="AO1521" s="664" t="n"/>
    </row>
    <row r="1522" ht="26.1" customHeight="1">
      <c r="AM1522" s="521" t="n"/>
      <c r="AN1522" s="674" t="inlineStr">
        <is>
          <t>3F90MQ3OS</t>
        </is>
      </c>
      <c r="AO1522" s="664" t="n"/>
    </row>
    <row r="1523" ht="26.1" customHeight="1">
      <c r="AM1523" s="521" t="n"/>
      <c r="AN1523" s="674" t="inlineStr">
        <is>
          <t>3F90MQ3O</t>
        </is>
      </c>
      <c r="AO1523" s="664" t="n"/>
    </row>
    <row r="1524" ht="26.1" customHeight="1">
      <c r="AM1524" s="521" t="n"/>
      <c r="AN1524" s="674" t="inlineStr">
        <is>
          <t>3F90MQ3L+12</t>
        </is>
      </c>
      <c r="AO1524" s="664" t="n"/>
    </row>
    <row r="1525" ht="26.1" customHeight="1">
      <c r="AM1525" s="521" t="n"/>
      <c r="AN1525" s="674" t="inlineStr">
        <is>
          <t>3F90MQ3R+12</t>
        </is>
      </c>
      <c r="AO1525" s="664" t="n"/>
    </row>
    <row r="1526" ht="26.1" customHeight="1">
      <c r="AM1526" s="521" t="n"/>
      <c r="AN1526" s="674" t="inlineStr">
        <is>
          <t>3F90MQ600</t>
        </is>
      </c>
      <c r="AO1526" s="664" t="n"/>
    </row>
    <row r="1527" ht="26.1" customHeight="1">
      <c r="AM1527" s="521" t="n"/>
      <c r="AN1527" s="674" t="inlineStr">
        <is>
          <t>3F90MQ600L</t>
        </is>
      </c>
      <c r="AO1527" s="664" t="n"/>
    </row>
    <row r="1528" ht="26.1" customHeight="1">
      <c r="AM1528" s="521" t="n"/>
      <c r="AN1528" s="674" t="inlineStr">
        <is>
          <t>3F90MQ600R</t>
        </is>
      </c>
      <c r="AO1528" s="664" t="n"/>
    </row>
    <row r="1529" ht="26.1" customHeight="1">
      <c r="AM1529" s="521" t="n"/>
      <c r="AN1529" s="674" t="inlineStr">
        <is>
          <t>3F90MQ310</t>
        </is>
      </c>
      <c r="AO1529" s="664" t="n"/>
    </row>
    <row r="1530" ht="26.1" customHeight="1">
      <c r="AM1530" s="521" t="n"/>
      <c r="AN1530" s="674" t="inlineStr">
        <is>
          <t>3F90MQ310L</t>
        </is>
      </c>
      <c r="AO1530" s="664" t="n"/>
    </row>
    <row r="1531" ht="26.1" customHeight="1">
      <c r="AM1531" s="521" t="n"/>
      <c r="AN1531" s="674" t="inlineStr">
        <is>
          <t>3F90MQ310R</t>
        </is>
      </c>
      <c r="AO1531" s="664" t="n"/>
    </row>
    <row r="1532" ht="26.1" customHeight="1">
      <c r="AM1532" s="521" t="n"/>
      <c r="AN1532" s="674" t="inlineStr">
        <is>
          <t>3F90MQ305</t>
        </is>
      </c>
      <c r="AO1532" s="664" t="n"/>
    </row>
    <row r="1533" ht="26.1" customHeight="1">
      <c r="AM1533" s="521" t="n"/>
      <c r="AN1533" s="674" t="inlineStr">
        <is>
          <t>3F90MQ305L</t>
        </is>
      </c>
      <c r="AO1533" s="664" t="n"/>
    </row>
    <row r="1534" ht="26.1" customHeight="1">
      <c r="AM1534" s="521" t="n"/>
      <c r="AN1534" s="674" t="inlineStr">
        <is>
          <t>3F90MQ305R</t>
        </is>
      </c>
      <c r="AO1534" s="664" t="n"/>
    </row>
    <row r="1535" ht="26.1" customHeight="1">
      <c r="AM1535" s="521" t="n"/>
      <c r="AN1535" s="674" t="inlineStr">
        <is>
          <t>3F90MQO300</t>
        </is>
      </c>
      <c r="AO1535" s="664" t="n"/>
    </row>
    <row r="1536" ht="26.1" customHeight="1">
      <c r="AM1536" s="521" t="n"/>
      <c r="AN1536" s="674" t="inlineStr">
        <is>
          <t>3F90MQO300S</t>
        </is>
      </c>
      <c r="AO1536" s="664" t="n"/>
    </row>
    <row r="1537" ht="26.1" customHeight="1">
      <c r="AM1537" s="521" t="n"/>
      <c r="AN1537" s="674" t="inlineStr">
        <is>
          <t>3F90MQ215</t>
        </is>
      </c>
      <c r="AO1537" s="664" t="n"/>
    </row>
    <row r="1538" ht="26.1" customHeight="1">
      <c r="AM1538" s="521" t="n"/>
      <c r="AN1538" s="674" t="inlineStr">
        <is>
          <t>3F90MQ215L</t>
        </is>
      </c>
      <c r="AO1538" s="664" t="n"/>
    </row>
    <row r="1539" ht="26.1" customHeight="1">
      <c r="AM1539" s="521" t="n"/>
      <c r="AN1539" s="674" t="inlineStr">
        <is>
          <t>3F90MQ215R</t>
        </is>
      </c>
      <c r="AO1539" s="664" t="n"/>
    </row>
    <row r="1540" ht="26.1" customHeight="1">
      <c r="AM1540" s="521" t="n"/>
      <c r="AN1540" s="674" t="inlineStr">
        <is>
          <t>3F135MQ</t>
        </is>
      </c>
      <c r="AO1540" s="664" t="n"/>
    </row>
    <row r="1541" ht="26.1" customHeight="1">
      <c r="AM1541" s="521" t="n"/>
      <c r="AN1541" s="674" t="inlineStr">
        <is>
          <t>3F135MQL</t>
        </is>
      </c>
      <c r="AO1541" s="664" t="n"/>
    </row>
    <row r="1542" ht="26.1" customHeight="1">
      <c r="AM1542" s="521" t="n"/>
      <c r="AN1542" s="674" t="inlineStr">
        <is>
          <t>3F135MQR</t>
        </is>
      </c>
      <c r="AO1542" s="664" t="n"/>
    </row>
    <row r="1543" ht="26.1" customHeight="1">
      <c r="AM1543" s="521" t="n"/>
      <c r="AN1543" s="674" t="inlineStr">
        <is>
          <t>3F135MQ3</t>
        </is>
      </c>
      <c r="AO1543" s="664" t="n"/>
    </row>
    <row r="1544" ht="26.1" customHeight="1">
      <c r="AM1544" s="521" t="n"/>
      <c r="AN1544" s="674" t="inlineStr">
        <is>
          <t>3F135MQ3L</t>
        </is>
      </c>
      <c r="AO1544" s="664" t="n"/>
    </row>
    <row r="1545" ht="26.1" customHeight="1">
      <c r="AM1545" s="521" t="n"/>
      <c r="AN1545" s="674" t="inlineStr">
        <is>
          <t>3F135MQ3R</t>
        </is>
      </c>
      <c r="AO1545" s="664" t="n"/>
    </row>
    <row r="1546" ht="26.1" customHeight="1">
      <c r="AM1546" s="521" t="n"/>
      <c r="AN1546" s="674" t="inlineStr">
        <is>
          <t>3F135MQ3Z</t>
        </is>
      </c>
      <c r="AO1546" s="664" t="n"/>
    </row>
    <row r="1547" ht="26.1" customHeight="1">
      <c r="AM1547" s="521" t="n"/>
      <c r="AN1547" s="674" t="inlineStr">
        <is>
          <t>3F135MQ3X</t>
        </is>
      </c>
      <c r="AO1547" s="664" t="n"/>
    </row>
    <row r="1548" ht="26.1" customHeight="1">
      <c r="AM1548" s="521" t="n"/>
      <c r="AN1548" s="674" t="inlineStr">
        <is>
          <t>3F135MQ3OL</t>
        </is>
      </c>
      <c r="AO1548" s="664" t="n"/>
    </row>
    <row r="1549" ht="26.1" customHeight="1">
      <c r="AM1549" s="521" t="n"/>
      <c r="AN1549" s="674" t="inlineStr">
        <is>
          <t>3F135MQ3OR</t>
        </is>
      </c>
      <c r="AO1549" s="664" t="n"/>
    </row>
    <row r="1550" ht="26.1" customHeight="1">
      <c r="AM1550" s="521" t="n"/>
      <c r="AN1550" s="674" t="inlineStr">
        <is>
          <t>3F135MQ3OS</t>
        </is>
      </c>
      <c r="AO1550" s="664" t="n"/>
    </row>
    <row r="1551" ht="26.1" customHeight="1">
      <c r="AM1551" s="521" t="n"/>
      <c r="AN1551" s="674" t="inlineStr">
        <is>
          <t>3F135MQ3O</t>
        </is>
      </c>
      <c r="AO1551" s="664" t="n"/>
    </row>
    <row r="1552" ht="26.1" customHeight="1">
      <c r="AM1552" s="521" t="n"/>
      <c r="AN1552" s="674" t="inlineStr">
        <is>
          <t>3F135MQ3L+12</t>
        </is>
      </c>
      <c r="AO1552" s="664" t="n"/>
    </row>
    <row r="1553" ht="26.1" customHeight="1">
      <c r="AM1553" s="521" t="n"/>
      <c r="AN1553" s="674" t="inlineStr">
        <is>
          <t>3F135MQ3R+12</t>
        </is>
      </c>
      <c r="AO1553" s="664" t="n"/>
    </row>
    <row r="1554" ht="26.1" customHeight="1">
      <c r="AM1554" s="521" t="n"/>
      <c r="AN1554" s="674" t="inlineStr">
        <is>
          <t>3F135MQ600</t>
        </is>
      </c>
      <c r="AO1554" s="664" t="n"/>
    </row>
    <row r="1555" ht="26.1" customHeight="1">
      <c r="AM1555" s="521" t="n"/>
      <c r="AN1555" s="674" t="inlineStr">
        <is>
          <t>3F135MQ600L</t>
        </is>
      </c>
      <c r="AO1555" s="664" t="n"/>
    </row>
    <row r="1556" ht="26.1" customHeight="1">
      <c r="AM1556" s="521" t="n"/>
      <c r="AN1556" s="674" t="inlineStr">
        <is>
          <t>3F135MQ600R</t>
        </is>
      </c>
      <c r="AO1556" s="664" t="n"/>
    </row>
    <row r="1557" ht="26.1" customHeight="1">
      <c r="AM1557" s="521" t="n"/>
      <c r="AN1557" s="674" t="inlineStr">
        <is>
          <t>3F135MQ310</t>
        </is>
      </c>
      <c r="AO1557" s="664" t="n"/>
    </row>
    <row r="1558" ht="26.1" customHeight="1">
      <c r="AM1558" s="521" t="n"/>
      <c r="AN1558" s="674" t="inlineStr">
        <is>
          <t>3F135MQ310L</t>
        </is>
      </c>
      <c r="AO1558" s="664" t="n"/>
    </row>
    <row r="1559" ht="26.1" customHeight="1">
      <c r="AM1559" s="521" t="n"/>
      <c r="AN1559" s="674" t="inlineStr">
        <is>
          <t>3F135MQ310R</t>
        </is>
      </c>
      <c r="AO1559" s="664" t="n"/>
    </row>
    <row r="1560" ht="26.1" customHeight="1">
      <c r="AM1560" s="521" t="n"/>
      <c r="AN1560" s="674" t="inlineStr">
        <is>
          <t>3F135MQ305</t>
        </is>
      </c>
      <c r="AO1560" s="664" t="n"/>
    </row>
    <row r="1561" ht="26.1" customHeight="1">
      <c r="AM1561" s="521" t="n"/>
      <c r="AN1561" s="674" t="inlineStr">
        <is>
          <t>3F135MQ305L</t>
        </is>
      </c>
      <c r="AO1561" s="664" t="n"/>
    </row>
    <row r="1562" ht="26.1" customHeight="1">
      <c r="AM1562" s="521" t="n"/>
      <c r="AN1562" s="674" t="inlineStr">
        <is>
          <t>3F135MQ305R</t>
        </is>
      </c>
      <c r="AO1562" s="664" t="n"/>
    </row>
    <row r="1563" ht="26.1" customHeight="1">
      <c r="AM1563" s="521" t="n"/>
      <c r="AN1563" s="674" t="inlineStr">
        <is>
          <t>3F135MQO300</t>
        </is>
      </c>
      <c r="AO1563" s="664" t="n"/>
    </row>
    <row r="1564" ht="26.1" customHeight="1">
      <c r="AM1564" s="521" t="n"/>
      <c r="AN1564" s="674" t="inlineStr">
        <is>
          <t>3F135MQO300S</t>
        </is>
      </c>
      <c r="AO1564" s="664" t="n"/>
    </row>
    <row r="1565" ht="26.1" customHeight="1">
      <c r="AM1565" s="521" t="n"/>
      <c r="AN1565" s="674" t="inlineStr">
        <is>
          <t>3F135MQ215</t>
        </is>
      </c>
      <c r="AO1565" s="664" t="n"/>
    </row>
    <row r="1566" ht="26.1" customHeight="1">
      <c r="AM1566" s="521" t="n"/>
      <c r="AN1566" s="674" t="inlineStr">
        <is>
          <t>3F135MQ215L</t>
        </is>
      </c>
      <c r="AO1566" s="664" t="n"/>
    </row>
    <row r="1567" ht="26.1" customHeight="1">
      <c r="AM1567" s="521" t="n"/>
      <c r="AN1567" s="674" t="inlineStr">
        <is>
          <t>3F135MQ215R</t>
        </is>
      </c>
      <c r="AO1567" s="664" t="n"/>
    </row>
    <row r="1568" ht="26.1" customHeight="1">
      <c r="AM1568" s="521" t="n"/>
      <c r="AN1568" s="674" t="inlineStr">
        <is>
          <t>3F825MQ</t>
        </is>
      </c>
      <c r="AO1568" s="664" t="n"/>
    </row>
    <row r="1569" ht="26.1" customHeight="1">
      <c r="AM1569" s="521" t="n"/>
      <c r="AN1569" s="674" t="inlineStr">
        <is>
          <t>3F825MQL</t>
        </is>
      </c>
      <c r="AO1569" s="664" t="n"/>
    </row>
    <row r="1570" ht="26.1" customHeight="1">
      <c r="AM1570" s="521" t="n"/>
      <c r="AN1570" s="674" t="inlineStr">
        <is>
          <t>3F825MQR</t>
        </is>
      </c>
      <c r="AO1570" s="664" t="n"/>
    </row>
    <row r="1571" ht="26.1" customHeight="1">
      <c r="AM1571" s="521" t="n"/>
      <c r="AN1571" s="674" t="inlineStr">
        <is>
          <t>3F825MQ3</t>
        </is>
      </c>
      <c r="AO1571" s="664" t="n"/>
    </row>
    <row r="1572" ht="26.1" customHeight="1">
      <c r="AM1572" s="521" t="n"/>
      <c r="AN1572" s="674" t="inlineStr">
        <is>
          <t>3F825MQ3L</t>
        </is>
      </c>
      <c r="AO1572" s="664" t="n"/>
    </row>
    <row r="1573" ht="26.1" customHeight="1">
      <c r="AM1573" s="521" t="n"/>
      <c r="AN1573" s="674" t="inlineStr">
        <is>
          <t>3F825MQ3R</t>
        </is>
      </c>
      <c r="AO1573" s="664" t="n"/>
    </row>
    <row r="1574" ht="26.1" customHeight="1">
      <c r="AM1574" s="521" t="n"/>
      <c r="AN1574" s="674" t="inlineStr">
        <is>
          <t>3F825MQ3Z</t>
        </is>
      </c>
      <c r="AO1574" s="664" t="n"/>
    </row>
    <row r="1575" ht="26.1" customHeight="1">
      <c r="AM1575" s="521" t="n"/>
      <c r="AN1575" s="674" t="inlineStr">
        <is>
          <t>3F825MQ3X</t>
        </is>
      </c>
      <c r="AO1575" s="664" t="n"/>
    </row>
    <row r="1576" ht="26.1" customHeight="1">
      <c r="AM1576" s="521" t="n"/>
      <c r="AN1576" s="674" t="inlineStr">
        <is>
          <t>3F825MQ3OL</t>
        </is>
      </c>
      <c r="AO1576" s="664" t="n"/>
    </row>
    <row r="1577" ht="26.1" customHeight="1">
      <c r="AM1577" s="521" t="n"/>
      <c r="AN1577" s="674" t="inlineStr">
        <is>
          <t>3F825MQ3OR</t>
        </is>
      </c>
      <c r="AO1577" s="664" t="n"/>
    </row>
    <row r="1578" ht="26.1" customHeight="1">
      <c r="AM1578" s="521" t="n"/>
      <c r="AN1578" s="674" t="inlineStr">
        <is>
          <t>3F825MQ3OS</t>
        </is>
      </c>
      <c r="AO1578" s="664" t="n"/>
    </row>
    <row r="1579" ht="26.1" customHeight="1">
      <c r="AM1579" s="521" t="n"/>
      <c r="AN1579" s="674" t="inlineStr">
        <is>
          <t>3F825MQ3O</t>
        </is>
      </c>
      <c r="AO1579" s="664" t="n"/>
    </row>
    <row r="1580" ht="26.1" customHeight="1">
      <c r="AM1580" s="521" t="n"/>
      <c r="AN1580" s="674" t="inlineStr">
        <is>
          <t>3F825MQ3R+12</t>
        </is>
      </c>
      <c r="AO1580" s="664" t="n"/>
    </row>
    <row r="1581" ht="26.1" customHeight="1">
      <c r="AM1581" s="521" t="n"/>
      <c r="AN1581" s="674" t="inlineStr">
        <is>
          <t>3F825MQ600</t>
        </is>
      </c>
      <c r="AO1581" s="664" t="n"/>
    </row>
    <row r="1582" ht="26.1" customHeight="1">
      <c r="AM1582" s="521" t="n"/>
      <c r="AN1582" s="674" t="inlineStr">
        <is>
          <t>3F825MQ600L</t>
        </is>
      </c>
      <c r="AO1582" s="664" t="n"/>
    </row>
    <row r="1583" ht="26.1" customHeight="1">
      <c r="AM1583" s="521" t="n"/>
      <c r="AN1583" s="674" t="inlineStr">
        <is>
          <t>3F825MQ600R</t>
        </is>
      </c>
      <c r="AO1583" s="664" t="n"/>
    </row>
    <row r="1584" ht="26.1" customHeight="1">
      <c r="AM1584" s="521" t="n"/>
      <c r="AN1584" s="674" t="inlineStr">
        <is>
          <t>3F825MQ310</t>
        </is>
      </c>
      <c r="AO1584" s="664" t="n"/>
    </row>
    <row r="1585" ht="26.1" customHeight="1">
      <c r="AM1585" s="521" t="n"/>
      <c r="AN1585" s="674" t="inlineStr">
        <is>
          <t>3F825MQ310L</t>
        </is>
      </c>
      <c r="AO1585" s="664" t="n"/>
    </row>
    <row r="1586" ht="26.1" customHeight="1">
      <c r="AM1586" s="521" t="n"/>
      <c r="AN1586" s="674" t="inlineStr">
        <is>
          <t>3F825MQ310R</t>
        </is>
      </c>
      <c r="AO1586" s="664" t="n"/>
    </row>
    <row r="1587" ht="26.1" customHeight="1">
      <c r="AM1587" s="521" t="n"/>
      <c r="AN1587" s="674" t="inlineStr">
        <is>
          <t>3F825MQ305</t>
        </is>
      </c>
      <c r="AO1587" s="664" t="n"/>
    </row>
    <row r="1588" ht="26.1" customHeight="1">
      <c r="AM1588" s="521" t="n"/>
      <c r="AN1588" s="674" t="inlineStr">
        <is>
          <t>3F825MQ305L</t>
        </is>
      </c>
      <c r="AO1588" s="664" t="n"/>
    </row>
    <row r="1589" ht="26.1" customHeight="1">
      <c r="AM1589" s="521" t="n"/>
      <c r="AN1589" s="674" t="inlineStr">
        <is>
          <t>3F825MQ305R</t>
        </is>
      </c>
      <c r="AO1589" s="664" t="n"/>
    </row>
    <row r="1590" ht="26.1" customHeight="1">
      <c r="AM1590" s="521" t="n"/>
      <c r="AN1590" s="674" t="inlineStr">
        <is>
          <t>3F825MQO300</t>
        </is>
      </c>
      <c r="AO1590" s="664" t="n"/>
    </row>
    <row r="1591" ht="26.1" customHeight="1">
      <c r="AM1591" s="521" t="n"/>
      <c r="AN1591" s="674" t="inlineStr">
        <is>
          <t>3F825MQO300S</t>
        </is>
      </c>
      <c r="AO1591" s="664" t="n"/>
    </row>
    <row r="1592" ht="26.1" customHeight="1">
      <c r="AM1592" s="521" t="n"/>
      <c r="AN1592" s="674" t="inlineStr">
        <is>
          <t>3F825MQ215</t>
        </is>
      </c>
      <c r="AO1592" s="664" t="n"/>
    </row>
    <row r="1593" ht="26.1" customHeight="1">
      <c r="AM1593" s="521" t="n"/>
      <c r="AN1593" s="674" t="inlineStr">
        <is>
          <t>3F825MQ215L</t>
        </is>
      </c>
      <c r="AO1593" s="664" t="n"/>
    </row>
    <row r="1594" ht="26.1" customHeight="1">
      <c r="AM1594" s="521" t="n"/>
      <c r="AN1594" s="674" t="inlineStr">
        <is>
          <t>3F825MQ215R</t>
        </is>
      </c>
      <c r="AO1594" s="664" t="n"/>
    </row>
    <row r="1595" ht="26.1" customHeight="1">
      <c r="AM1595" s="521" t="n"/>
      <c r="AN1595" s="674" t="inlineStr">
        <is>
          <t>3F825MQ3L+12</t>
        </is>
      </c>
      <c r="AO1595" s="664" t="n"/>
    </row>
    <row r="1596" ht="26.1" customHeight="1">
      <c r="AM1596" s="521" t="n"/>
      <c r="AN1596" s="674" t="inlineStr">
        <is>
          <t>3F45MAL</t>
        </is>
      </c>
      <c r="AO1596" s="664" t="n"/>
    </row>
    <row r="1597" ht="26.1" customHeight="1">
      <c r="AM1597" s="521" t="n"/>
      <c r="AN1597" s="674" t="inlineStr">
        <is>
          <t>3F45MAR</t>
        </is>
      </c>
      <c r="AO1597" s="664" t="n"/>
    </row>
    <row r="1598" ht="26.1" customHeight="1">
      <c r="AM1598" s="521" t="n"/>
      <c r="AN1598" s="674" t="inlineStr">
        <is>
          <t>3F45MAR+12</t>
        </is>
      </c>
      <c r="AO1598" s="664" t="n"/>
    </row>
    <row r="1599" ht="26.1" customHeight="1">
      <c r="AM1599" s="521" t="n"/>
      <c r="AN1599" s="674" t="inlineStr">
        <is>
          <t>3F45MAL+12</t>
        </is>
      </c>
      <c r="AO1599" s="664" t="n"/>
    </row>
    <row r="1600" ht="26.1" customHeight="1">
      <c r="AM1600" s="521" t="n"/>
      <c r="AN1600" s="674" t="inlineStr">
        <is>
          <t>3F45MAO</t>
        </is>
      </c>
      <c r="AO1600" s="664" t="n"/>
    </row>
    <row r="1601" ht="26.1" customHeight="1">
      <c r="AM1601" s="521" t="n"/>
      <c r="AN1601" s="674" t="inlineStr">
        <is>
          <t>3F45MAOS</t>
        </is>
      </c>
      <c r="AO1601" s="664" t="n"/>
    </row>
    <row r="1602" ht="26.1" customHeight="1">
      <c r="AM1602" s="521" t="n"/>
      <c r="AN1602" s="674" t="inlineStr">
        <is>
          <t>3F45MAOL</t>
        </is>
      </c>
      <c r="AO1602" s="664" t="n"/>
    </row>
    <row r="1603" ht="26.1" customHeight="1">
      <c r="AM1603" s="521" t="n"/>
      <c r="AN1603" s="674" t="inlineStr">
        <is>
          <t>3F45MAOR</t>
        </is>
      </c>
      <c r="AO1603" s="664" t="n"/>
    </row>
    <row r="1604" ht="26.1" customHeight="1">
      <c r="AM1604" s="521" t="n"/>
      <c r="AN1604" s="674" t="inlineStr">
        <is>
          <t>3F45MA144</t>
        </is>
      </c>
      <c r="AO1604" s="664" t="n"/>
    </row>
    <row r="1605" ht="26.1" customHeight="1">
      <c r="AM1605" s="521" t="n"/>
      <c r="AN1605" s="674" t="inlineStr">
        <is>
          <t>3F45MA144L</t>
        </is>
      </c>
      <c r="AO1605" s="664" t="n"/>
    </row>
    <row r="1606" ht="26.1" customHeight="1">
      <c r="AM1606" s="521" t="n"/>
      <c r="AN1606" s="674" t="inlineStr">
        <is>
          <t>3F45MA144R</t>
        </is>
      </c>
      <c r="AO1606" s="664" t="n"/>
    </row>
    <row r="1607" ht="26.1" customHeight="1">
      <c r="AM1607" s="521" t="n"/>
      <c r="AN1607" s="674" t="inlineStr">
        <is>
          <t>3F45MA670</t>
        </is>
      </c>
      <c r="AO1607" s="664" t="n"/>
    </row>
    <row r="1608" ht="26.1" customHeight="1">
      <c r="AM1608" s="521" t="n"/>
      <c r="AN1608" s="674" t="inlineStr">
        <is>
          <t>3F45MA670L</t>
        </is>
      </c>
      <c r="AO1608" s="664" t="n"/>
    </row>
    <row r="1609" ht="26.1" customHeight="1">
      <c r="AM1609" s="521" t="n"/>
      <c r="AN1609" s="674" t="inlineStr">
        <is>
          <t>3F45MA670R</t>
        </is>
      </c>
      <c r="AO1609" s="664" t="n"/>
    </row>
    <row r="1610" ht="26.1" customHeight="1">
      <c r="AM1610" s="521" t="n"/>
      <c r="AN1610" s="674" t="inlineStr">
        <is>
          <t>3F45MAW</t>
        </is>
      </c>
      <c r="AO1610" s="664" t="n"/>
    </row>
    <row r="1611" ht="26.1" customHeight="1">
      <c r="AM1611" s="521" t="n"/>
      <c r="AN1611" s="674" t="inlineStr">
        <is>
          <t>3F45MAX</t>
        </is>
      </c>
      <c r="AO1611" s="664" t="n"/>
    </row>
    <row r="1612" ht="26.1" customHeight="1">
      <c r="AM1612" s="521" t="n"/>
      <c r="AN1612" s="674" t="inlineStr">
        <is>
          <t>3F45MAZ</t>
        </is>
      </c>
      <c r="AO1612" s="664" t="n"/>
    </row>
    <row r="1613" ht="26.1" customHeight="1">
      <c r="AM1613" s="521" t="n"/>
      <c r="AN1613" s="674" t="inlineStr">
        <is>
          <t>3F45MAX144</t>
        </is>
      </c>
      <c r="AO1613" s="664" t="n"/>
    </row>
    <row r="1614" ht="26.1" customHeight="1">
      <c r="AM1614" s="521" t="n"/>
      <c r="AN1614" s="674" t="inlineStr">
        <is>
          <t>3F90MAR</t>
        </is>
      </c>
      <c r="AO1614" s="664" t="n"/>
    </row>
    <row r="1615" ht="26.1" customHeight="1">
      <c r="AM1615" s="521" t="n"/>
      <c r="AN1615" s="674" t="inlineStr">
        <is>
          <t>3F90MAR+12</t>
        </is>
      </c>
      <c r="AO1615" s="664" t="n"/>
    </row>
    <row r="1616" ht="26.1" customHeight="1">
      <c r="AM1616" s="521" t="n"/>
      <c r="AN1616" s="674" t="inlineStr">
        <is>
          <t>3F90MAL+12</t>
        </is>
      </c>
      <c r="AO1616" s="664" t="n"/>
    </row>
    <row r="1617" ht="26.1" customHeight="1">
      <c r="AM1617" s="521" t="n"/>
      <c r="AN1617" s="674" t="inlineStr">
        <is>
          <t>3F90MAO</t>
        </is>
      </c>
      <c r="AO1617" s="664" t="n"/>
    </row>
    <row r="1618" ht="26.1" customHeight="1">
      <c r="AM1618" s="521" t="n"/>
      <c r="AN1618" s="674" t="inlineStr">
        <is>
          <t>3F90MAOS</t>
        </is>
      </c>
      <c r="AO1618" s="664" t="n"/>
    </row>
    <row r="1619" ht="26.1" customHeight="1">
      <c r="AM1619" s="521" t="n"/>
      <c r="AN1619" s="674" t="inlineStr">
        <is>
          <t>3F90MAOL</t>
        </is>
      </c>
      <c r="AO1619" s="664" t="n"/>
    </row>
    <row r="1620" ht="26.1" customHeight="1">
      <c r="AM1620" s="521" t="n"/>
      <c r="AN1620" s="674" t="inlineStr">
        <is>
          <t>3F90MAOR</t>
        </is>
      </c>
      <c r="AO1620" s="664" t="n"/>
    </row>
    <row r="1621" ht="26.1" customHeight="1">
      <c r="AM1621" s="521" t="n"/>
      <c r="AN1621" s="674" t="inlineStr">
        <is>
          <t>3F90MA144</t>
        </is>
      </c>
      <c r="AO1621" s="664" t="n"/>
    </row>
    <row r="1622" ht="26.1" customHeight="1">
      <c r="AM1622" s="521" t="n"/>
      <c r="AN1622" s="674" t="inlineStr">
        <is>
          <t>3F90MA144L</t>
        </is>
      </c>
      <c r="AO1622" s="664" t="n"/>
    </row>
    <row r="1623" ht="26.1" customHeight="1">
      <c r="AM1623" s="521" t="n"/>
      <c r="AN1623" s="674" t="inlineStr">
        <is>
          <t>3F90MA144R</t>
        </is>
      </c>
      <c r="AO1623" s="664" t="n"/>
    </row>
    <row r="1624" ht="26.1" customHeight="1">
      <c r="AM1624" s="521" t="n"/>
      <c r="AN1624" s="674" t="inlineStr">
        <is>
          <t>3F90MA670</t>
        </is>
      </c>
      <c r="AO1624" s="664" t="n"/>
    </row>
    <row r="1625" ht="26.1" customHeight="1">
      <c r="AM1625" s="521" t="n"/>
      <c r="AN1625" s="674" t="inlineStr">
        <is>
          <t>3F90MA670L</t>
        </is>
      </c>
      <c r="AO1625" s="664" t="n"/>
    </row>
    <row r="1626" ht="26.1" customHeight="1">
      <c r="AM1626" s="521" t="n"/>
      <c r="AN1626" s="674" t="inlineStr">
        <is>
          <t>3F90MA670R</t>
        </is>
      </c>
      <c r="AO1626" s="664" t="n"/>
    </row>
    <row r="1627" ht="26.1" customHeight="1">
      <c r="AM1627" s="521" t="n"/>
      <c r="AN1627" s="674" t="inlineStr">
        <is>
          <t>3F90MAW</t>
        </is>
      </c>
      <c r="AO1627" s="664" t="n"/>
    </row>
    <row r="1628" ht="26.1" customHeight="1">
      <c r="AM1628" s="521" t="n"/>
      <c r="AN1628" s="674" t="inlineStr">
        <is>
          <t>3F90MAX</t>
        </is>
      </c>
      <c r="AO1628" s="664" t="n"/>
    </row>
    <row r="1629" ht="26.1" customHeight="1">
      <c r="AM1629" s="521" t="n"/>
      <c r="AN1629" s="674" t="inlineStr">
        <is>
          <t>3F90MAZ</t>
        </is>
      </c>
      <c r="AO1629" s="664" t="n"/>
    </row>
    <row r="1630" ht="26.1" customHeight="1">
      <c r="AM1630" s="521" t="n"/>
      <c r="AN1630" s="674" t="inlineStr">
        <is>
          <t>3F90MAX144</t>
        </is>
      </c>
      <c r="AO1630" s="664" t="n"/>
    </row>
    <row r="1631" ht="26.1" customHeight="1">
      <c r="AM1631" s="521" t="n"/>
      <c r="AN1631" s="674" t="inlineStr">
        <is>
          <t>3F135MA</t>
        </is>
      </c>
      <c r="AO1631" s="664" t="n"/>
    </row>
    <row r="1632" ht="26.1" customHeight="1">
      <c r="AM1632" s="521" t="n"/>
      <c r="AN1632" s="674" t="inlineStr">
        <is>
          <t>3F135MAL</t>
        </is>
      </c>
      <c r="AO1632" s="664" t="n"/>
    </row>
    <row r="1633" ht="26.1" customHeight="1">
      <c r="AM1633" s="521" t="n"/>
      <c r="AN1633" s="674" t="inlineStr">
        <is>
          <t>3F135MAR</t>
        </is>
      </c>
      <c r="AO1633" s="664" t="n"/>
    </row>
    <row r="1634" ht="26.1" customHeight="1">
      <c r="AM1634" s="521" t="n"/>
      <c r="AN1634" s="674" t="inlineStr">
        <is>
          <t>3F135MAR+12</t>
        </is>
      </c>
      <c r="AO1634" s="664" t="n"/>
    </row>
    <row r="1635" ht="26.1" customHeight="1">
      <c r="AM1635" s="521" t="n"/>
      <c r="AN1635" s="674" t="inlineStr">
        <is>
          <t>3F135MAL+12</t>
        </is>
      </c>
      <c r="AO1635" s="664" t="n"/>
    </row>
    <row r="1636" ht="26.1" customHeight="1">
      <c r="AM1636" s="521" t="n"/>
      <c r="AN1636" s="674" t="inlineStr">
        <is>
          <t>3F135MAO</t>
        </is>
      </c>
      <c r="AO1636" s="664" t="n"/>
    </row>
    <row r="1637" ht="26.1" customHeight="1">
      <c r="AM1637" s="521" t="n"/>
      <c r="AN1637" s="674" t="inlineStr">
        <is>
          <t>3F135MAOS</t>
        </is>
      </c>
      <c r="AO1637" s="664" t="n"/>
    </row>
    <row r="1638" ht="26.1" customHeight="1">
      <c r="AM1638" s="521" t="n"/>
      <c r="AN1638" s="674" t="inlineStr">
        <is>
          <t>3F135MAOL</t>
        </is>
      </c>
      <c r="AO1638" s="664" t="n"/>
    </row>
    <row r="1639" ht="26.1" customHeight="1">
      <c r="AM1639" s="521" t="n"/>
      <c r="AN1639" s="674" t="inlineStr">
        <is>
          <t>3F135MAOR</t>
        </is>
      </c>
      <c r="AO1639" s="664" t="n"/>
    </row>
    <row r="1640" ht="26.1" customHeight="1">
      <c r="AM1640" s="521" t="n"/>
      <c r="AN1640" s="674" t="inlineStr">
        <is>
          <t>3F135MA144</t>
        </is>
      </c>
      <c r="AO1640" s="664" t="n"/>
    </row>
    <row r="1641" ht="26.1" customHeight="1">
      <c r="AM1641" s="521" t="n"/>
      <c r="AN1641" s="674" t="inlineStr">
        <is>
          <t>3F135MA144L</t>
        </is>
      </c>
      <c r="AO1641" s="664" t="n"/>
    </row>
    <row r="1642" ht="26.1" customHeight="1">
      <c r="AM1642" s="521" t="n"/>
      <c r="AN1642" s="674" t="inlineStr">
        <is>
          <t>3F135MA144R</t>
        </is>
      </c>
      <c r="AO1642" s="664" t="n"/>
    </row>
    <row r="1643" ht="26.1" customHeight="1">
      <c r="AM1643" s="521" t="n"/>
      <c r="AN1643" s="674" t="inlineStr">
        <is>
          <t>3F135MA670</t>
        </is>
      </c>
      <c r="AO1643" s="664" t="n"/>
    </row>
    <row r="1644" ht="26.1" customHeight="1">
      <c r="AM1644" s="521" t="n"/>
      <c r="AN1644" s="674" t="inlineStr">
        <is>
          <t>3F135MA670L</t>
        </is>
      </c>
      <c r="AO1644" s="664" t="n"/>
    </row>
    <row r="1645" ht="26.1" customHeight="1">
      <c r="AM1645" s="521" t="n"/>
      <c r="AN1645" s="674" t="inlineStr">
        <is>
          <t>3F135MA670R</t>
        </is>
      </c>
      <c r="AO1645" s="664" t="n"/>
    </row>
    <row r="1646" ht="26.1" customHeight="1">
      <c r="AM1646" s="521" t="n"/>
      <c r="AN1646" s="674" t="inlineStr">
        <is>
          <t>3F135MAW</t>
        </is>
      </c>
      <c r="AO1646" s="664" t="n"/>
    </row>
    <row r="1647" ht="26.1" customHeight="1">
      <c r="AM1647" s="521" t="n"/>
      <c r="AN1647" s="674" t="inlineStr">
        <is>
          <t>3F135MAX</t>
        </is>
      </c>
      <c r="AO1647" s="664" t="n"/>
    </row>
    <row r="1648" ht="26.1" customHeight="1">
      <c r="AM1648" s="521" t="n"/>
      <c r="AN1648" s="674" t="inlineStr">
        <is>
          <t>3F135MAZ</t>
        </is>
      </c>
      <c r="AO1648" s="664" t="n"/>
    </row>
    <row r="1649" ht="26.1" customHeight="1">
      <c r="AM1649" s="521" t="n"/>
      <c r="AN1649" s="674" t="inlineStr">
        <is>
          <t>3F135MAX144</t>
        </is>
      </c>
      <c r="AO1649" s="664" t="n"/>
    </row>
    <row r="1650" ht="26.1" customHeight="1">
      <c r="AM1650" s="521" t="n"/>
      <c r="AN1650" s="674" t="inlineStr">
        <is>
          <t>3F825MA</t>
        </is>
      </c>
      <c r="AO1650" s="664" t="n"/>
    </row>
    <row r="1651" ht="26.1" customHeight="1">
      <c r="AM1651" s="521" t="n"/>
      <c r="AN1651" s="674" t="inlineStr">
        <is>
          <t>3F825MAL</t>
        </is>
      </c>
      <c r="AO1651" s="664" t="n"/>
    </row>
    <row r="1652" ht="26.1" customHeight="1">
      <c r="AM1652" s="521" t="n"/>
      <c r="AN1652" s="674" t="inlineStr">
        <is>
          <t>3F825MAR</t>
        </is>
      </c>
      <c r="AO1652" s="664" t="n"/>
    </row>
    <row r="1653" ht="26.1" customHeight="1">
      <c r="AM1653" s="521" t="n"/>
      <c r="AN1653" s="674" t="inlineStr">
        <is>
          <t>3F825MAR+12</t>
        </is>
      </c>
      <c r="AO1653" s="664" t="n"/>
    </row>
    <row r="1654" ht="26.1" customHeight="1">
      <c r="AM1654" s="521" t="n"/>
      <c r="AN1654" s="674" t="inlineStr">
        <is>
          <t>3F825MAL+12</t>
        </is>
      </c>
      <c r="AO1654" s="664" t="n"/>
    </row>
    <row r="1655" ht="26.1" customHeight="1">
      <c r="AM1655" s="521" t="n"/>
      <c r="AN1655" s="674" t="inlineStr">
        <is>
          <t>3F825MAO</t>
        </is>
      </c>
      <c r="AO1655" s="664" t="n"/>
    </row>
    <row r="1656" ht="26.1" customHeight="1">
      <c r="AM1656" s="521" t="n"/>
      <c r="AN1656" s="674" t="inlineStr">
        <is>
          <t>3F825MAOS</t>
        </is>
      </c>
      <c r="AO1656" s="664" t="n"/>
    </row>
    <row r="1657" ht="26.1" customHeight="1">
      <c r="AM1657" s="521" t="n"/>
      <c r="AN1657" s="674" t="inlineStr">
        <is>
          <t>3F825MAOL</t>
        </is>
      </c>
      <c r="AO1657" s="664" t="n"/>
    </row>
    <row r="1658" ht="26.1" customHeight="1">
      <c r="AM1658" s="521" t="n"/>
      <c r="AN1658" s="674" t="inlineStr">
        <is>
          <t>3F825MAOR</t>
        </is>
      </c>
      <c r="AO1658" s="664" t="n"/>
    </row>
    <row r="1659" ht="26.1" customHeight="1">
      <c r="AM1659" s="521" t="n"/>
      <c r="AN1659" s="674" t="inlineStr">
        <is>
          <t>3F825MA144</t>
        </is>
      </c>
      <c r="AO1659" s="664" t="n"/>
    </row>
    <row r="1660" ht="26.1" customHeight="1">
      <c r="AM1660" s="521" t="n"/>
      <c r="AN1660" s="674" t="inlineStr">
        <is>
          <t>3F825MA144L</t>
        </is>
      </c>
      <c r="AO1660" s="664" t="n"/>
    </row>
    <row r="1661" ht="26.1" customHeight="1">
      <c r="AM1661" s="521" t="n"/>
      <c r="AN1661" s="674" t="inlineStr">
        <is>
          <t>3F825MA144R</t>
        </is>
      </c>
      <c r="AO1661" s="664" t="n"/>
    </row>
    <row r="1662" ht="26.1" customHeight="1">
      <c r="AM1662" s="521" t="n"/>
      <c r="AN1662" s="674" t="inlineStr">
        <is>
          <t>3F825MA670</t>
        </is>
      </c>
      <c r="AO1662" s="664" t="n"/>
    </row>
    <row r="1663" ht="26.1" customHeight="1">
      <c r="AM1663" s="521" t="n"/>
      <c r="AN1663" s="674" t="inlineStr">
        <is>
          <t>3F825MA670L</t>
        </is>
      </c>
      <c r="AO1663" s="664" t="n"/>
    </row>
    <row r="1664" ht="26.1" customHeight="1">
      <c r="AM1664" s="521" t="n"/>
      <c r="AN1664" s="674" t="inlineStr">
        <is>
          <t>3F825MA670R</t>
        </is>
      </c>
      <c r="AO1664" s="664" t="n"/>
    </row>
    <row r="1665" ht="26.1" customHeight="1">
      <c r="AM1665" s="521" t="n"/>
      <c r="AN1665" s="674" t="inlineStr">
        <is>
          <t>3F825MAW</t>
        </is>
      </c>
      <c r="AO1665" s="664" t="n"/>
    </row>
    <row r="1666" ht="26.1" customHeight="1">
      <c r="AM1666" s="521" t="n"/>
      <c r="AN1666" s="674" t="inlineStr">
        <is>
          <t>3F825MAX</t>
        </is>
      </c>
      <c r="AO1666" s="664" t="n"/>
    </row>
    <row r="1667" ht="26.1" customHeight="1">
      <c r="AM1667" s="521" t="n"/>
      <c r="AN1667" s="674" t="inlineStr">
        <is>
          <t>3F825MAZ</t>
        </is>
      </c>
      <c r="AO1667" s="664" t="n"/>
    </row>
    <row r="1668" ht="26.1" customHeight="1">
      <c r="AM1668" s="521" t="n"/>
      <c r="AN1668" s="674" t="inlineStr">
        <is>
          <t>3F825MAX144</t>
        </is>
      </c>
      <c r="AO1668" s="664" t="n"/>
    </row>
    <row r="1669" ht="26.1" customHeight="1">
      <c r="AM1669" s="521" t="n"/>
      <c r="AN1669" s="674" t="inlineStr">
        <is>
          <t>3F45MHL</t>
        </is>
      </c>
      <c r="AO1669" s="664" t="n"/>
    </row>
    <row r="1670" ht="26.1" customHeight="1">
      <c r="AM1670" s="521" t="n"/>
      <c r="AN1670" s="674" t="inlineStr">
        <is>
          <t>3F45MHR</t>
        </is>
      </c>
      <c r="AO1670" s="664" t="n"/>
    </row>
    <row r="1671" ht="26.1" customHeight="1">
      <c r="AM1671" s="521" t="n"/>
      <c r="AN1671" s="674" t="inlineStr">
        <is>
          <t>3F45MHL+12</t>
        </is>
      </c>
      <c r="AO1671" s="664" t="n"/>
    </row>
    <row r="1672" ht="26.1" customHeight="1">
      <c r="AM1672" s="521" t="n"/>
      <c r="AN1672" s="674" t="inlineStr">
        <is>
          <t>3F45MHR+12</t>
        </is>
      </c>
      <c r="AO1672" s="664" t="n"/>
    </row>
    <row r="1673" ht="26.1" customHeight="1">
      <c r="AM1673" s="521" t="n"/>
      <c r="AN1673" s="674" t="inlineStr">
        <is>
          <t>3F45MHX</t>
        </is>
      </c>
      <c r="AO1673" s="664" t="n"/>
    </row>
    <row r="1674" ht="26.1" customHeight="1">
      <c r="AM1674" s="521" t="n"/>
      <c r="AN1674" s="674" t="inlineStr">
        <is>
          <t>3F45MHZ</t>
        </is>
      </c>
      <c r="AO1674" s="664" t="n"/>
    </row>
    <row r="1675" ht="26.1" customHeight="1">
      <c r="AM1675" s="521" t="n"/>
      <c r="AN1675" s="674" t="inlineStr">
        <is>
          <t>3F90MHL</t>
        </is>
      </c>
      <c r="AO1675" s="664" t="n"/>
    </row>
    <row r="1676" ht="26.1" customHeight="1">
      <c r="AM1676" s="521" t="n"/>
      <c r="AN1676" s="674" t="inlineStr">
        <is>
          <t>3F90MHR</t>
        </is>
      </c>
      <c r="AO1676" s="664" t="n"/>
    </row>
    <row r="1677" ht="26.1" customHeight="1">
      <c r="AM1677" s="521" t="n"/>
      <c r="AN1677" s="674" t="inlineStr">
        <is>
          <t>3F90MHL+12</t>
        </is>
      </c>
      <c r="AO1677" s="664" t="n"/>
    </row>
    <row r="1678" ht="26.1" customHeight="1">
      <c r="AM1678" s="521" t="n"/>
      <c r="AN1678" s="674" t="inlineStr">
        <is>
          <t>3F90MHR+12</t>
        </is>
      </c>
      <c r="AO1678" s="664" t="n"/>
    </row>
    <row r="1679" ht="26.1" customHeight="1">
      <c r="AM1679" s="521" t="n"/>
      <c r="AN1679" s="674" t="inlineStr">
        <is>
          <t>3F90MHX</t>
        </is>
      </c>
      <c r="AO1679" s="664" t="n"/>
    </row>
    <row r="1680" ht="26.1" customHeight="1">
      <c r="AM1680" s="521" t="n"/>
      <c r="AN1680" s="674" t="inlineStr">
        <is>
          <t>3F90MHZ</t>
        </is>
      </c>
      <c r="AO1680" s="664" t="n"/>
    </row>
    <row r="1681" ht="26.1" customHeight="1">
      <c r="AM1681" s="521" t="n"/>
      <c r="AN1681" s="674" t="inlineStr">
        <is>
          <t>3F135MH</t>
        </is>
      </c>
      <c r="AO1681" s="664" t="n"/>
    </row>
    <row r="1682" ht="26.1" customHeight="1">
      <c r="AM1682" s="521" t="n"/>
      <c r="AN1682" s="674" t="inlineStr">
        <is>
          <t>3F135MHL</t>
        </is>
      </c>
      <c r="AO1682" s="664" t="n"/>
    </row>
    <row r="1683" ht="26.1" customHeight="1">
      <c r="AM1683" s="521" t="n"/>
      <c r="AN1683" s="674" t="inlineStr">
        <is>
          <t>3F135MHR</t>
        </is>
      </c>
      <c r="AO1683" s="664" t="n"/>
    </row>
    <row r="1684" ht="26.1" customHeight="1">
      <c r="AM1684" s="521" t="n"/>
      <c r="AN1684" s="674" t="inlineStr">
        <is>
          <t>3F135MHL+12</t>
        </is>
      </c>
      <c r="AO1684" s="664" t="n"/>
    </row>
    <row r="1685" ht="26.1" customHeight="1">
      <c r="AM1685" s="521" t="n"/>
      <c r="AN1685" s="674" t="inlineStr">
        <is>
          <t>3F135MHR+12</t>
        </is>
      </c>
      <c r="AO1685" s="664" t="n"/>
    </row>
    <row r="1686" ht="26.1" customHeight="1">
      <c r="AM1686" s="521" t="n"/>
      <c r="AN1686" s="674" t="inlineStr">
        <is>
          <t>3F135MHX</t>
        </is>
      </c>
      <c r="AO1686" s="664" t="n"/>
    </row>
    <row r="1687" ht="26.1" customHeight="1">
      <c r="AM1687" s="521" t="n"/>
      <c r="AN1687" s="674" t="inlineStr">
        <is>
          <t>3F135MHZ</t>
        </is>
      </c>
      <c r="AO1687" s="664" t="n"/>
    </row>
    <row r="1688" ht="26.1" customHeight="1">
      <c r="AM1688" s="521" t="n"/>
      <c r="AN1688" s="674" t="inlineStr">
        <is>
          <t>3F825MH</t>
        </is>
      </c>
      <c r="AO1688" s="664" t="n"/>
    </row>
    <row r="1689" ht="26.1" customHeight="1">
      <c r="AM1689" s="521" t="n"/>
      <c r="AN1689" s="674" t="inlineStr">
        <is>
          <t>3F825MHL</t>
        </is>
      </c>
      <c r="AO1689" s="664" t="n"/>
    </row>
    <row r="1690" ht="26.1" customHeight="1">
      <c r="AM1690" s="521" t="n"/>
      <c r="AN1690" s="674" t="inlineStr">
        <is>
          <t>3F825MHR</t>
        </is>
      </c>
      <c r="AO1690" s="664" t="n"/>
    </row>
    <row r="1691" ht="26.1" customHeight="1">
      <c r="AM1691" s="521" t="n"/>
      <c r="AN1691" s="674" t="inlineStr">
        <is>
          <t>3F825MHL+12</t>
        </is>
      </c>
      <c r="AO1691" s="664" t="n"/>
    </row>
    <row r="1692" ht="26.1" customHeight="1">
      <c r="AM1692" s="521" t="n"/>
      <c r="AN1692" s="674" t="inlineStr">
        <is>
          <t>3F825MHR+12</t>
        </is>
      </c>
      <c r="AO1692" s="664" t="n"/>
    </row>
    <row r="1693" ht="26.1" customHeight="1">
      <c r="AM1693" s="521" t="n"/>
      <c r="AN1693" s="674" t="inlineStr">
        <is>
          <t>3F825MHX</t>
        </is>
      </c>
      <c r="AO1693" s="664" t="n"/>
    </row>
    <row r="1694" ht="26.1" customHeight="1">
      <c r="AM1694" s="521" t="n"/>
      <c r="AN1694" s="674" t="inlineStr">
        <is>
          <t>3F825MHZ</t>
        </is>
      </c>
      <c r="AO1694" s="664" t="n"/>
    </row>
    <row r="1695" ht="26.1" customHeight="1">
      <c r="AM1695" s="521" t="n"/>
      <c r="AN1695" s="674" t="inlineStr">
        <is>
          <t>E22</t>
        </is>
      </c>
      <c r="AO1695" s="664" t="n"/>
    </row>
    <row r="1696" ht="26.1" customHeight="1">
      <c r="AM1696" s="521" t="n"/>
      <c r="AN1696" s="674" t="inlineStr">
        <is>
          <t>UH60-17+20-C</t>
        </is>
      </c>
      <c r="AO1696" s="664" t="n"/>
    </row>
    <row r="1697" ht="26.1" customHeight="1">
      <c r="AM1697" s="521" t="n"/>
      <c r="AN1697" s="674" t="inlineStr">
        <is>
          <t>UH60-5+18-C</t>
        </is>
      </c>
      <c r="AO1697" s="664" t="n"/>
    </row>
    <row r="1698" ht="26.1" customHeight="1">
      <c r="AM1698" s="521" t="n"/>
      <c r="AN1698" s="674" t="n"/>
      <c r="AO1698" s="664" t="n"/>
    </row>
    <row r="1699" ht="26.1" customHeight="1">
      <c r="AM1699" s="521" t="n"/>
      <c r="AN1699" s="674" t="inlineStr">
        <is>
          <t>Y(FL+1000)</t>
        </is>
      </c>
      <c r="AO1699" s="664" t="n"/>
    </row>
    <row r="1700" ht="26.1" customHeight="1">
      <c r="AM1700" s="521" t="n"/>
      <c r="AN1700" s="674" t="inlineStr">
        <is>
          <t>SH07(上端800)</t>
        </is>
      </c>
      <c r="AO1700" s="664" t="n"/>
    </row>
    <row r="1701" ht="26.1" customHeight="1">
      <c r="AM1701" s="521" t="n"/>
      <c r="AN1701" s="674" t="inlineStr">
        <is>
          <t>M135-L</t>
        </is>
      </c>
      <c r="AO1701" s="664" t="n"/>
    </row>
    <row r="1702" ht="26.1" customHeight="1">
      <c r="AM1702" s="521" t="n"/>
      <c r="AN1702" s="674" t="inlineStr">
        <is>
          <t>3FK09A</t>
        </is>
      </c>
      <c r="AO1702" s="664" t="n"/>
    </row>
    <row r="1703" ht="26.1" customHeight="1">
      <c r="AM1703" s="521" t="n"/>
      <c r="AN1703" s="674" t="inlineStr">
        <is>
          <t>135MK07R-R</t>
        </is>
      </c>
      <c r="AO1703" s="664" t="n"/>
    </row>
    <row r="1704" ht="26.1" customHeight="1">
      <c r="AM1704" s="521" t="n"/>
      <c r="AN1704" s="674" t="inlineStr">
        <is>
          <t>113M5Z11A</t>
        </is>
      </c>
      <c r="AO1704" s="664" t="n"/>
    </row>
    <row r="1705" ht="26.1" customHeight="1">
      <c r="AM1705" s="521" t="n"/>
      <c r="AN1705" s="674" t="inlineStr">
        <is>
          <t>Q327.5</t>
        </is>
      </c>
      <c r="AO1705" s="664" t="n"/>
    </row>
    <row r="1706" ht="26.1" customHeight="1">
      <c r="AM1706" s="521" t="n"/>
      <c r="AN1706" s="674" t="inlineStr">
        <is>
          <t>S09-810</t>
        </is>
      </c>
      <c r="AO1706" s="664" t="n"/>
    </row>
    <row r="1707" ht="26.1" customHeight="1">
      <c r="AM1707" s="521" t="n"/>
      <c r="AN1707" s="674" t="inlineStr">
        <is>
          <t>S05-1400</t>
        </is>
      </c>
      <c r="AO1707" s="664" t="n"/>
    </row>
    <row r="1708" ht="26.1" customHeight="1">
      <c r="AM1708" s="521" t="n"/>
      <c r="AN1708" s="674" t="inlineStr">
        <is>
          <t>135MKA13</t>
        </is>
      </c>
      <c r="AO1708" s="664" t="n"/>
    </row>
    <row r="1709" ht="26.1" customHeight="1">
      <c r="AM1709" s="521" t="n"/>
      <c r="AN1709" s="674" t="inlineStr">
        <is>
          <t>KH20-R</t>
        </is>
      </c>
      <c r="AO1709" s="664" t="n"/>
    </row>
    <row r="1710" ht="26.1" customHeight="1">
      <c r="AM1710" s="521" t="n"/>
      <c r="AN1710" s="674" t="inlineStr">
        <is>
          <t>90TS11</t>
        </is>
      </c>
      <c r="AO1710" s="664" t="n"/>
    </row>
    <row r="1711" ht="26.1" customHeight="1">
      <c r="AM1711" s="521" t="n"/>
      <c r="AN1711" s="674" t="inlineStr">
        <is>
          <t>90TS09</t>
        </is>
      </c>
      <c r="AO1711" s="664" t="n"/>
    </row>
    <row r="1712" ht="26.1" customHeight="1">
      <c r="AM1712" s="521" t="n"/>
      <c r="AN1712" s="674" t="inlineStr">
        <is>
          <t>KH15(下端FL+800)-C</t>
        </is>
      </c>
      <c r="AO1712" s="664" t="n"/>
    </row>
    <row r="1713" ht="26.1" customHeight="1">
      <c r="AM1713" s="521" t="n"/>
      <c r="AN1713" s="677" t="inlineStr">
        <is>
          <t>12*105</t>
        </is>
      </c>
      <c r="AO1713" s="664" t="n"/>
    </row>
    <row r="1714" ht="26.1" customHeight="1">
      <c r="AM1714" s="521" t="n"/>
      <c r="AN1714" s="674" t="inlineStr">
        <is>
          <t>45MMR-R</t>
        </is>
      </c>
      <c r="AO1714" s="664" t="n"/>
    </row>
    <row r="1715" ht="26.1" customHeight="1">
      <c r="AM1715" s="521" t="n"/>
      <c r="AN1715" s="674" t="inlineStr">
        <is>
          <t>45MK09(FL+1200)</t>
        </is>
      </c>
      <c r="AO1715" s="664" t="n"/>
    </row>
    <row r="1716" ht="26.1" customHeight="1">
      <c r="AM1716" s="521" t="n"/>
      <c r="AN1716" s="674" t="inlineStr">
        <is>
          <t>180MK05</t>
        </is>
      </c>
      <c r="AO1716" s="664" t="n"/>
    </row>
    <row r="1717" ht="26.1" customHeight="1">
      <c r="AM1717" s="521" t="n"/>
      <c r="AN1717" s="674" t="inlineStr">
        <is>
          <t>180MAR</t>
        </is>
      </c>
      <c r="AO1717" s="664" t="n"/>
    </row>
    <row r="1718" ht="26.1" customHeight="1">
      <c r="AM1718" s="521" t="n"/>
      <c r="AN1718" s="674" t="inlineStr">
        <is>
          <t>180MAX</t>
        </is>
      </c>
      <c r="AO1718" s="664" t="n"/>
    </row>
    <row r="1719" ht="26.1" customHeight="1">
      <c r="AM1719" s="521" t="n"/>
      <c r="AN1719" s="674" t="inlineStr">
        <is>
          <t>K03K03-C</t>
        </is>
      </c>
      <c r="AO1719" s="664" t="n"/>
    </row>
    <row r="1720" ht="26.1" customHeight="1">
      <c r="AM1720" s="521" t="n"/>
      <c r="AN1720" s="674" t="inlineStr">
        <is>
          <t>S05-1800</t>
        </is>
      </c>
      <c r="AO1720" s="664" t="n"/>
    </row>
    <row r="1721" ht="26.1" customHeight="1">
      <c r="AM1721" s="521" t="n"/>
      <c r="AN1721" s="674" t="inlineStr">
        <is>
          <t>A(1501)</t>
        </is>
      </c>
      <c r="AO1721" s="664" t="n"/>
    </row>
    <row r="1722" ht="26.1" customHeight="1">
      <c r="AM1722" s="521" t="n"/>
      <c r="AN1722" s="674" t="inlineStr">
        <is>
          <t>45MEQ20</t>
        </is>
      </c>
      <c r="AO1722" s="664" t="n"/>
    </row>
    <row r="1723" ht="26.1" customHeight="1">
      <c r="AM1723" s="521" t="n"/>
      <c r="AN1723" s="674" t="inlineStr">
        <is>
          <t>3F825MK03</t>
        </is>
      </c>
      <c r="AO1723" s="664" t="n"/>
    </row>
    <row r="1724" ht="26.1" customHeight="1">
      <c r="AM1724" s="521" t="n"/>
      <c r="AN1724" s="674" t="inlineStr">
        <is>
          <t>3F90M5Z11</t>
        </is>
      </c>
      <c r="AO1724" s="664" t="n"/>
    </row>
    <row r="1725" ht="26.1" customHeight="1">
      <c r="AM1725" s="521" t="n"/>
      <c r="AN1725" s="674" t="inlineStr">
        <is>
          <t>45MKH09(下端FL+900)</t>
        </is>
      </c>
      <c r="AO1725" s="664" t="n"/>
    </row>
    <row r="1726" ht="26.1" customHeight="1">
      <c r="AM1726" s="521" t="n"/>
      <c r="AN1726" s="674" t="inlineStr">
        <is>
          <t>113MS05</t>
        </is>
      </c>
      <c r="AO1726" s="664" t="n"/>
    </row>
    <row r="1727" ht="26.1" customHeight="1">
      <c r="AM1727" s="521" t="n"/>
      <c r="AN1727" s="674" t="inlineStr">
        <is>
          <t>YB</t>
        </is>
      </c>
      <c r="AO1727" s="664" t="n"/>
    </row>
    <row r="1728" ht="26.1" customHeight="1">
      <c r="AM1728" s="521" t="n"/>
      <c r="AN1728" s="674" t="inlineStr">
        <is>
          <t>115TS11</t>
        </is>
      </c>
      <c r="AO1728" s="664" t="n"/>
    </row>
    <row r="1729" ht="26.1" customHeight="1">
      <c r="AM1729" s="521" t="n"/>
      <c r="AN1729" s="674" t="inlineStr">
        <is>
          <t>115TS09</t>
        </is>
      </c>
      <c r="AO1729" s="664" t="n"/>
    </row>
    <row r="1730" ht="26.1" customHeight="1">
      <c r="AM1730" s="521" t="n"/>
      <c r="AN1730" s="674" t="inlineStr">
        <is>
          <t>115TS03</t>
        </is>
      </c>
      <c r="AO1730" s="664" t="n"/>
    </row>
    <row r="1731" ht="26.1" customHeight="1">
      <c r="AM1731" s="521" t="n"/>
      <c r="AN1731" s="674" t="inlineStr">
        <is>
          <t>65TY1</t>
        </is>
      </c>
      <c r="AO1731" s="664" t="n"/>
    </row>
    <row r="1732" ht="26.1" customHeight="1">
      <c r="AM1732" s="521" t="n"/>
      <c r="AN1732" s="674" t="inlineStr">
        <is>
          <t>65TS03</t>
        </is>
      </c>
      <c r="AO1732" s="664" t="n"/>
    </row>
    <row r="1733" ht="26.1" customHeight="1">
      <c r="AM1733" s="521" t="n"/>
      <c r="AN1733" s="674" t="inlineStr">
        <is>
          <t>65TS09</t>
        </is>
      </c>
      <c r="AO1733" s="664" t="n"/>
    </row>
    <row r="1734" ht="26.1" customHeight="1">
      <c r="AM1734" s="521" t="n"/>
      <c r="AN1734" s="674" t="inlineStr">
        <is>
          <t>65TK11</t>
        </is>
      </c>
      <c r="AO1734" s="664" t="n"/>
    </row>
    <row r="1735" ht="26.1" customHeight="1">
      <c r="AM1735" s="521" t="n"/>
      <c r="AN1735" s="674" t="inlineStr">
        <is>
          <t>115TKA11</t>
        </is>
      </c>
      <c r="AO1735" s="664" t="n"/>
    </row>
    <row r="1736" ht="26.1" customHeight="1">
      <c r="AM1736" s="521" t="n"/>
      <c r="AN1736" s="674" t="inlineStr">
        <is>
          <t>65TS11</t>
        </is>
      </c>
      <c r="AO1736" s="664" t="n"/>
    </row>
    <row r="1737" ht="26.1" customHeight="1">
      <c r="AM1737" s="521" t="n"/>
      <c r="AN1737" s="674" t="inlineStr">
        <is>
          <t>115TY1</t>
        </is>
      </c>
      <c r="AO1737" s="664" t="n"/>
    </row>
    <row r="1738" ht="26.1" customHeight="1">
      <c r="AM1738" s="521" t="n"/>
      <c r="AN1738" s="674" t="inlineStr">
        <is>
          <t>115TYH-L</t>
        </is>
      </c>
      <c r="AO1738" s="664" t="n"/>
    </row>
    <row r="1739" ht="26.1" customHeight="1">
      <c r="AM1739" s="521" t="n"/>
      <c r="AN1739" s="674" t="inlineStr">
        <is>
          <t>115TYH-R</t>
        </is>
      </c>
      <c r="AO1739" s="664" t="n"/>
    </row>
    <row r="1740" ht="26.1" customHeight="1">
      <c r="AM1740" s="521" t="n"/>
      <c r="AN1740" s="674" t="inlineStr">
        <is>
          <t>K11K03</t>
        </is>
      </c>
      <c r="AO1740" s="664" t="n"/>
    </row>
    <row r="1741" ht="26.1" customHeight="1">
      <c r="AM1741" s="521" t="n"/>
      <c r="AN1741" s="674" t="inlineStr">
        <is>
          <t>45YH2-L</t>
        </is>
      </c>
      <c r="AO1741" s="664" t="n"/>
    </row>
    <row r="1742" ht="26.1" customHeight="1">
      <c r="AM1742" s="521" t="n"/>
      <c r="AN1742" s="674" t="inlineStr">
        <is>
          <t>65TS05</t>
        </is>
      </c>
      <c r="AO1742" s="664" t="n"/>
    </row>
    <row r="1743" ht="26.1" customHeight="1">
      <c r="AM1743" s="521" t="n"/>
      <c r="AN1743" s="674" t="inlineStr">
        <is>
          <t>115TS11-L</t>
        </is>
      </c>
      <c r="AO1743" s="664" t="n"/>
    </row>
    <row r="1744" ht="26.1" customHeight="1">
      <c r="AM1744" s="521" t="n"/>
      <c r="AN1744" s="674" t="inlineStr">
        <is>
          <t>115TKH11</t>
        </is>
      </c>
      <c r="AO1744" s="664" t="n"/>
    </row>
    <row r="1745" ht="26.1" customHeight="1">
      <c r="AM1745" s="521" t="n"/>
      <c r="AN1745" s="674" t="inlineStr">
        <is>
          <t>90TS03</t>
        </is>
      </c>
      <c r="AO1745" s="664" t="n"/>
    </row>
    <row r="1746" ht="26.1" customHeight="1">
      <c r="AM1746" s="521" t="n"/>
      <c r="AN1746" s="674" t="inlineStr">
        <is>
          <t>90TSQ11-R</t>
        </is>
      </c>
      <c r="AO1746" s="664" t="n"/>
    </row>
    <row r="1747" ht="26.1" customHeight="1">
      <c r="AM1747" s="521" t="n"/>
      <c r="AN1747" s="674" t="inlineStr">
        <is>
          <t>90TS09-L</t>
        </is>
      </c>
      <c r="AO1747" s="664" t="n"/>
    </row>
    <row r="1748" ht="26.1" customHeight="1">
      <c r="AM1748" s="521" t="n"/>
      <c r="AN1748" s="674" t="inlineStr">
        <is>
          <t>SH09(FL+1200)</t>
        </is>
      </c>
      <c r="AO1748" s="664" t="n"/>
    </row>
    <row r="1749" ht="26.1" customHeight="1">
      <c r="AM1749" s="521" t="n"/>
      <c r="AN1749" s="674" t="inlineStr">
        <is>
          <t>K03(FL+1800)-C</t>
        </is>
      </c>
      <c r="AO1749" s="664" t="n"/>
    </row>
    <row r="1750" ht="26.1" customHeight="1">
      <c r="AM1750" s="521" t="n"/>
      <c r="AN1750" s="674" t="inlineStr">
        <is>
          <t>45MUM</t>
        </is>
      </c>
      <c r="AO1750" s="664" t="n"/>
    </row>
    <row r="1751" ht="26.1" customHeight="1">
      <c r="AM1751" s="521" t="n"/>
      <c r="AN1751" s="674" t="inlineStr">
        <is>
          <t>180MQ3</t>
        </is>
      </c>
      <c r="AO1751" s="664" t="n"/>
    </row>
    <row r="1752" ht="26.1" customHeight="1">
      <c r="AM1752" s="521" t="n"/>
      <c r="AN1752" s="674" t="inlineStr">
        <is>
          <t>180MNT</t>
        </is>
      </c>
      <c r="AO1752" s="664" t="n"/>
    </row>
    <row r="1753" ht="26.1" customHeight="1">
      <c r="AM1753" s="521" t="n"/>
      <c r="AN1753" s="674" t="inlineStr">
        <is>
          <t>115TS11-R</t>
        </is>
      </c>
      <c r="AO1753" s="664" t="n"/>
    </row>
    <row r="1754" ht="26.1" customHeight="1">
      <c r="AM1754" s="521" t="n"/>
      <c r="AN1754" s="674" t="inlineStr">
        <is>
          <t>68MS05</t>
        </is>
      </c>
      <c r="AO1754" s="664" t="n"/>
    </row>
    <row r="1755" ht="26.1" customHeight="1">
      <c r="AM1755" s="521" t="n"/>
      <c r="AN1755" s="674" t="inlineStr">
        <is>
          <t>45MSH18(FL+200)</t>
        </is>
      </c>
      <c r="AO1755" s="664" t="n"/>
    </row>
    <row r="1756" ht="26.1" customHeight="1">
      <c r="AM1756" s="521" t="n"/>
      <c r="AN1756" s="674" t="inlineStr">
        <is>
          <t>3FKA07</t>
        </is>
      </c>
      <c r="AO1756" s="664" t="n"/>
    </row>
    <row r="1757" ht="26.1" customHeight="1">
      <c r="AM1757" s="521" t="n"/>
      <c r="AN1757" s="674" t="inlineStr">
        <is>
          <t>3F825MK03(FL+750)</t>
        </is>
      </c>
      <c r="AO1757" s="664" t="n"/>
    </row>
    <row r="1758" ht="26.1" customHeight="1">
      <c r="AM1758" s="521" t="n"/>
      <c r="AN1758" s="674" t="inlineStr">
        <is>
          <t>180M5ZH11</t>
        </is>
      </c>
      <c r="AO1758" s="664" t="n"/>
    </row>
    <row r="1759" ht="26.1" customHeight="1">
      <c r="AM1759" s="521" t="n"/>
      <c r="AN1759" s="674" t="inlineStr">
        <is>
          <t>115TS05</t>
        </is>
      </c>
      <c r="AO1759" s="664" t="n"/>
    </row>
    <row r="1760" ht="26.1" customHeight="1">
      <c r="AM1760" s="521" t="n"/>
      <c r="AN1760" s="674" t="inlineStr">
        <is>
          <t>115TS05L</t>
        </is>
      </c>
      <c r="AO1760" s="664" t="n"/>
    </row>
    <row r="1761" ht="26.1" customHeight="1">
      <c r="AM1761" s="521" t="n"/>
      <c r="AN1761" s="674" t="inlineStr">
        <is>
          <t>180MAL</t>
        </is>
      </c>
      <c r="AO1761" s="664" t="n"/>
    </row>
    <row r="1762" ht="26.1" customHeight="1">
      <c r="AM1762" s="521" t="n"/>
      <c r="AN1762" s="674" t="inlineStr">
        <is>
          <t>180M5Z11-R</t>
        </is>
      </c>
      <c r="AO1762" s="664" t="n"/>
    </row>
    <row r="1763" ht="26.1" customHeight="1">
      <c r="AM1763" s="521" t="n"/>
      <c r="AN1763" s="674" t="inlineStr">
        <is>
          <t>K03K03-L</t>
        </is>
      </c>
      <c r="AO1763" s="664" t="n"/>
    </row>
    <row r="1764" ht="26.1" customHeight="1">
      <c r="AM1764" s="521" t="n"/>
      <c r="AN1764" s="674" t="inlineStr">
        <is>
          <t>130TAL</t>
        </is>
      </c>
      <c r="AO1764" s="664" t="n"/>
    </row>
    <row r="1765" ht="26.1" customHeight="1">
      <c r="AM1765" s="521" t="n"/>
      <c r="AN1765" s="674" t="inlineStr">
        <is>
          <t>130TQL</t>
        </is>
      </c>
      <c r="AO1765" s="664" t="n"/>
    </row>
    <row r="1766" ht="26.1" customHeight="1">
      <c r="AM1766" s="521" t="n"/>
      <c r="AN1766" s="674" t="inlineStr">
        <is>
          <t>130TH</t>
        </is>
      </c>
      <c r="AO1766" s="664" t="n"/>
    </row>
    <row r="1767" ht="26.1" customHeight="1">
      <c r="AM1767" s="521" t="n"/>
      <c r="AN1767" s="674" t="inlineStr">
        <is>
          <t>130TK09</t>
        </is>
      </c>
      <c r="AO1767" s="664" t="n"/>
    </row>
    <row r="1768" ht="26.1" customHeight="1">
      <c r="AM1768" s="521" t="n"/>
      <c r="AN1768" s="674" t="inlineStr">
        <is>
          <t>S15FIX</t>
        </is>
      </c>
      <c r="AO1768" s="664" t="n"/>
    </row>
    <row r="1769" ht="26.1" customHeight="1">
      <c r="AM1769" s="521" t="n"/>
      <c r="AN1769" s="674" t="inlineStr">
        <is>
          <t>130TS09-R</t>
        </is>
      </c>
      <c r="AO1769" s="664" t="n"/>
    </row>
    <row r="1770" ht="26.1" customHeight="1">
      <c r="AM1770" s="521" t="n"/>
      <c r="AN1770" s="674" t="inlineStr">
        <is>
          <t>130TA144</t>
        </is>
      </c>
      <c r="AO1770" s="664" t="n"/>
    </row>
    <row r="1771" ht="26.1" customHeight="1">
      <c r="AM1771" s="521" t="n"/>
      <c r="AN1771" s="674" t="inlineStr">
        <is>
          <t>130TQ3</t>
        </is>
      </c>
      <c r="AO1771" s="664" t="n"/>
    </row>
    <row r="1772" ht="26.1" customHeight="1">
      <c r="AM1772" s="521" t="n"/>
      <c r="AN1772" s="674" t="inlineStr">
        <is>
          <t>130THL</t>
        </is>
      </c>
      <c r="AO1772" s="664" t="n"/>
    </row>
    <row r="1773" ht="26.1" customHeight="1">
      <c r="AM1773" s="521" t="n"/>
      <c r="AN1773" s="674" t="inlineStr">
        <is>
          <t>135MKH07L-L</t>
        </is>
      </c>
      <c r="AO1773" s="664" t="n"/>
    </row>
    <row r="1774" ht="26.1" customHeight="1">
      <c r="AM1774" s="521" t="n"/>
      <c r="AN1774" s="674" t="inlineStr">
        <is>
          <t>YKK08613</t>
        </is>
      </c>
      <c r="AO1774" s="664" t="n"/>
    </row>
    <row r="1775" ht="26.1" customHeight="1">
      <c r="AM1775" s="521" t="n"/>
      <c r="AN1775" s="674" t="inlineStr">
        <is>
          <t>S20R</t>
        </is>
      </c>
      <c r="AO1775" s="664" t="n"/>
    </row>
    <row r="1776" ht="26.1" customHeight="1">
      <c r="AM1776" s="521" t="n"/>
      <c r="AN1776" s="674" t="inlineStr">
        <is>
          <t>135MKA07-L</t>
        </is>
      </c>
      <c r="AO1776" s="664" t="n"/>
    </row>
    <row r="1777" ht="26.1" customHeight="1">
      <c r="AM1777" s="521" t="n"/>
      <c r="AN1777" s="674" t="inlineStr">
        <is>
          <t>135MKA07-R</t>
        </is>
      </c>
      <c r="AO1777" s="664" t="n"/>
    </row>
    <row r="1778" ht="26.1" customHeight="1">
      <c r="AM1778" s="521" t="n"/>
      <c r="AN1778" s="674" t="inlineStr">
        <is>
          <t>113MA</t>
        </is>
      </c>
      <c r="AO1778" s="664" t="n"/>
    </row>
    <row r="1779" ht="26.1" customHeight="1">
      <c r="AM1779" s="521" t="n"/>
      <c r="AN1779" s="674" t="inlineStr">
        <is>
          <t>113MH</t>
        </is>
      </c>
      <c r="AO1779" s="664" t="n"/>
    </row>
    <row r="1780" ht="26.1" customHeight="1">
      <c r="AM1780" s="521" t="n"/>
      <c r="AN1780" s="674" t="inlineStr">
        <is>
          <t>113MHL</t>
        </is>
      </c>
      <c r="AO1780" s="664" t="n"/>
    </row>
    <row r="1781" ht="26.1" customHeight="1">
      <c r="AM1781" s="521" t="n"/>
      <c r="AN1781" s="674" t="inlineStr">
        <is>
          <t>113MQ3</t>
        </is>
      </c>
      <c r="AO1781" s="664" t="n"/>
    </row>
    <row r="1782" ht="26.1" customHeight="1">
      <c r="AM1782" s="521" t="n"/>
      <c r="AN1782" s="674" t="inlineStr">
        <is>
          <t>180MQ</t>
        </is>
      </c>
      <c r="AO1782" s="664" t="n"/>
    </row>
    <row r="1783" ht="26.1" customHeight="1">
      <c r="AM1783" s="521" t="n"/>
      <c r="AN1783" s="674" t="inlineStr">
        <is>
          <t>115TSQ11-R</t>
        </is>
      </c>
      <c r="AO1783" s="664" t="n"/>
    </row>
    <row r="1784" ht="26.1" customHeight="1">
      <c r="AM1784" s="521" t="n"/>
      <c r="AN1784" s="674" t="inlineStr">
        <is>
          <t>115TA144</t>
        </is>
      </c>
      <c r="AO1784" s="664" t="n"/>
    </row>
    <row r="1785" ht="26.1" customHeight="1">
      <c r="AM1785" s="521" t="n"/>
      <c r="AN1785" s="674" t="inlineStr">
        <is>
          <t>115TS03L</t>
        </is>
      </c>
      <c r="AO1785" s="664" t="n"/>
    </row>
    <row r="1786" ht="26.1" customHeight="1">
      <c r="AM1786" s="521" t="n"/>
      <c r="AN1786" s="674" t="inlineStr">
        <is>
          <t>45MKH09(FL+900)-L</t>
        </is>
      </c>
      <c r="AO1786" s="664" t="n"/>
    </row>
    <row r="1787" ht="26.1" customHeight="1">
      <c r="AM1787" s="521" t="n"/>
      <c r="AN1787" s="674" t="inlineStr">
        <is>
          <t>135MKA07R-R</t>
        </is>
      </c>
      <c r="AO1787" s="664" t="n"/>
    </row>
    <row r="1788" ht="26.1" customHeight="1">
      <c r="AM1788" s="521" t="n"/>
      <c r="AN1788" s="674" t="inlineStr">
        <is>
          <t>68MKH09</t>
        </is>
      </c>
      <c r="AO1788" s="664" t="n"/>
    </row>
    <row r="1789" ht="26.1" customHeight="1">
      <c r="AM1789" s="521" t="n"/>
      <c r="AN1789" s="674" t="inlineStr">
        <is>
          <t>68MSQ09-R</t>
        </is>
      </c>
      <c r="AO1789" s="664" t="n"/>
    </row>
    <row r="1790" ht="26.1" customHeight="1">
      <c r="AM1790" s="521" t="n"/>
      <c r="AN1790" s="674" t="inlineStr">
        <is>
          <t>KB05-R</t>
        </is>
      </c>
      <c r="AO1790" s="664" t="n"/>
    </row>
    <row r="1791" ht="26.1" customHeight="1">
      <c r="AM1791" s="521" t="n"/>
      <c r="AN1791" s="674" t="inlineStr">
        <is>
          <t>KB05-L</t>
        </is>
      </c>
      <c r="AO1791" s="664" t="n"/>
    </row>
    <row r="1792" ht="26.1" customHeight="1">
      <c r="AM1792" s="521" t="n"/>
      <c r="AN1792" s="674" t="inlineStr">
        <is>
          <t>CH-S03</t>
        </is>
      </c>
      <c r="AO1792" s="664" t="n"/>
    </row>
    <row r="1793" ht="26.1" customHeight="1">
      <c r="AM1793" s="521" t="n"/>
      <c r="AN1793" s="674" t="inlineStr">
        <is>
          <t>3F90M4Z11-L</t>
        </is>
      </c>
      <c r="AO1793" s="664" t="n"/>
    </row>
    <row r="1794" ht="26.1" customHeight="1">
      <c r="AM1794" s="521" t="n"/>
      <c r="AN1794" s="674" t="inlineStr">
        <is>
          <t>90MKA09-R</t>
        </is>
      </c>
      <c r="AO1794" s="664" t="n"/>
    </row>
    <row r="1795" ht="26.1" customHeight="1">
      <c r="AM1795" s="521" t="n"/>
      <c r="AN1795" s="674" t="inlineStr">
        <is>
          <t>S09(1700)</t>
        </is>
      </c>
      <c r="AO1795" s="664" t="n"/>
    </row>
    <row r="1796" ht="26.1" customHeight="1">
      <c r="AM1796" s="521" t="n"/>
      <c r="AN1796" s="674" t="inlineStr">
        <is>
          <t>SQ03-R1150</t>
        </is>
      </c>
      <c r="AO1796" s="664" t="n"/>
    </row>
    <row r="1797" ht="26.1" customHeight="1">
      <c r="AM1797" s="521" t="n"/>
      <c r="AN1797" s="674" t="inlineStr">
        <is>
          <t>KA09-L</t>
        </is>
      </c>
      <c r="AO1797" s="664" t="n"/>
    </row>
    <row r="1798" ht="26.1" customHeight="1">
      <c r="AM1798" s="521" t="n"/>
      <c r="AN1798" s="674" t="inlineStr">
        <is>
          <t>S09(1400)</t>
        </is>
      </c>
      <c r="AO1798" s="664" t="n"/>
    </row>
    <row r="1799" ht="26.1" customHeight="1">
      <c r="AM1799" s="521" t="n"/>
      <c r="AN1799" s="674" t="inlineStr">
        <is>
          <t>WS11</t>
        </is>
      </c>
      <c r="AO1799" s="664" t="n"/>
    </row>
    <row r="1800" ht="26.1" customHeight="1">
      <c r="AM1800" s="521" t="n"/>
      <c r="AN1800" s="674" t="inlineStr">
        <is>
          <t>3K180-09</t>
        </is>
      </c>
      <c r="AO1800" s="664" t="n"/>
    </row>
    <row r="1801" ht="26.1" customHeight="1">
      <c r="AM1801" s="521" t="n"/>
      <c r="AN1801" s="674" t="inlineStr">
        <is>
          <t>130TSQ09-L</t>
        </is>
      </c>
      <c r="AO1801" s="664" t="n"/>
    </row>
    <row r="1802" ht="26.1" customHeight="1">
      <c r="AM1802" s="521" t="n"/>
      <c r="AN1802" s="674" t="inlineStr">
        <is>
          <t>Y1(FL+1000)</t>
        </is>
      </c>
      <c r="AO1802" s="664" t="n"/>
    </row>
    <row r="1803" ht="26.1" customHeight="1">
      <c r="AM1803" s="521" t="n"/>
      <c r="AN1803" s="674" t="inlineStr">
        <is>
          <t>M2047</t>
        </is>
      </c>
      <c r="AO1803" s="664" t="n"/>
    </row>
    <row r="1804" ht="26.1" customHeight="1">
      <c r="AM1804" s="521" t="n"/>
      <c r="AN1804" s="674" t="inlineStr">
        <is>
          <t>K05(FL+1700)-330</t>
        </is>
      </c>
      <c r="AO1804" s="664" t="n"/>
    </row>
    <row r="1805" ht="26.1" customHeight="1">
      <c r="AM1805" s="521" t="n"/>
      <c r="AN1805" s="674" t="inlineStr">
        <is>
          <t>SH18</t>
        </is>
      </c>
      <c r="AO1805" s="664" t="n"/>
    </row>
    <row r="1806" ht="26.1" customHeight="1">
      <c r="AM1806" s="521" t="n"/>
      <c r="AN1806" s="674" t="inlineStr">
        <is>
          <t>90M3Z11-L</t>
        </is>
      </c>
      <c r="AO1806" s="664" t="n"/>
    </row>
    <row r="1807" ht="26.1" customHeight="1">
      <c r="AM1807" s="521" t="n"/>
      <c r="AN1807" s="674" t="inlineStr">
        <is>
          <t>3K180-13</t>
        </is>
      </c>
      <c r="AO1807" s="664" t="n"/>
    </row>
    <row r="1808" ht="26.1" customHeight="1">
      <c r="AM1808" s="521" t="n"/>
      <c r="AN1808" s="674" t="inlineStr">
        <is>
          <t>45MM135-L</t>
        </is>
      </c>
      <c r="AO1808" s="664" t="n"/>
    </row>
    <row r="1809" ht="26.1" customHeight="1">
      <c r="AM1809" s="521" t="n"/>
      <c r="AN1809" s="674" t="inlineStr">
        <is>
          <t>45MM135-R</t>
        </is>
      </c>
      <c r="AO1809" s="664" t="n"/>
    </row>
    <row r="1810" ht="26.1" customHeight="1">
      <c r="AM1810" s="521" t="n"/>
      <c r="AN1810" s="674" t="inlineStr">
        <is>
          <t>K03-C(FL+630)</t>
        </is>
      </c>
      <c r="AO1810" s="664" t="n"/>
    </row>
    <row r="1811" ht="26.1" customHeight="1">
      <c r="AM1811" s="521" t="n"/>
      <c r="AN1811" s="674" t="inlineStr">
        <is>
          <t>CHR</t>
        </is>
      </c>
      <c r="AO1811" s="664" t="n"/>
    </row>
    <row r="1812" ht="26.1" customHeight="1">
      <c r="AM1812" s="521" t="n"/>
      <c r="AN1812" s="674" t="inlineStr">
        <is>
          <t>CHL</t>
        </is>
      </c>
      <c r="AO1812" s="664" t="n"/>
    </row>
    <row r="1813" ht="26.1" customHeight="1">
      <c r="AM1813" s="521" t="n"/>
      <c r="AN1813" s="674" t="inlineStr">
        <is>
          <t>L003(3)</t>
        </is>
      </c>
      <c r="AO1813" s="664" t="n"/>
    </row>
    <row r="1814" ht="26.1" customHeight="1">
      <c r="AM1814" s="521" t="n"/>
      <c r="AN1814" s="674" t="inlineStr">
        <is>
          <t>UE20-L(下端GL+260)</t>
        </is>
      </c>
      <c r="AO1814" s="664" t="n"/>
    </row>
    <row r="1815" ht="26.1" customHeight="1">
      <c r="AM1815" s="521" t="n"/>
      <c r="AN1815" s="669" t="inlineStr">
        <is>
          <t>135MKO7R-R</t>
        </is>
      </c>
      <c r="AO1815" s="664" t="n"/>
    </row>
    <row r="1816" ht="26.1" customHeight="1">
      <c r="AM1816" s="521" t="n"/>
      <c r="AN1816" s="669" t="inlineStr">
        <is>
          <t>68MK09-R</t>
        </is>
      </c>
      <c r="AO1816" s="664" t="n"/>
    </row>
    <row r="1817" ht="26.1" customHeight="1">
      <c r="AM1817" s="521" t="n"/>
      <c r="AN1817" s="669" t="inlineStr">
        <is>
          <t>45MKA09-R</t>
        </is>
      </c>
      <c r="AO1817" s="664" t="n"/>
    </row>
    <row r="1818" ht="26.1" customHeight="1">
      <c r="AM1818" s="521" t="n"/>
      <c r="AN1818" s="669" t="inlineStr">
        <is>
          <t>45MKA09-L</t>
        </is>
      </c>
      <c r="AO1818" s="664" t="n"/>
    </row>
    <row r="1819" ht="26.1" customHeight="1">
      <c r="AM1819" s="521" t="n"/>
      <c r="AN1819" s="669" t="inlineStr">
        <is>
          <t>Y09H2-L</t>
        </is>
      </c>
      <c r="AO1819" s="664" t="n"/>
    </row>
    <row r="1820" ht="26.1" customHeight="1">
      <c r="AM1820" s="521" t="n"/>
      <c r="AN1820" s="669" t="inlineStr">
        <is>
          <t>Y09H2-R</t>
        </is>
      </c>
      <c r="AO1820" s="664" t="n"/>
    </row>
    <row r="1821" ht="26.1" customHeight="1">
      <c r="AM1821" s="521" t="n"/>
      <c r="AN1821" s="669" t="inlineStr">
        <is>
          <t>18E</t>
        </is>
      </c>
      <c r="AO1821" s="664" t="n"/>
    </row>
    <row r="1822" ht="26.1" customHeight="1">
      <c r="AM1822" s="521" t="n"/>
      <c r="AN1822" s="669" t="inlineStr">
        <is>
          <t>18EL</t>
        </is>
      </c>
      <c r="AO1822" s="664" t="n"/>
    </row>
    <row r="1823" ht="26.1" customHeight="1">
      <c r="AM1823" s="521" t="n"/>
      <c r="AN1823" s="669" t="inlineStr">
        <is>
          <t>18EL-L</t>
        </is>
      </c>
      <c r="AO1823" s="664" t="n"/>
    </row>
    <row r="1824" ht="26.1" customHeight="1">
      <c r="AM1824" s="521" t="n"/>
      <c r="AN1824" s="669" t="inlineStr">
        <is>
          <t>18ER</t>
        </is>
      </c>
      <c r="AO1824" s="664" t="n"/>
    </row>
    <row r="1825" ht="26.1" customHeight="1">
      <c r="AM1825" s="521" t="n"/>
      <c r="AN1825" s="669" t="inlineStr">
        <is>
          <t>18ER-R</t>
        </is>
      </c>
      <c r="AO1825" s="664" t="n"/>
    </row>
    <row r="1826" ht="26.1" customHeight="1">
      <c r="AM1826" s="521" t="n"/>
      <c r="AN1826" s="670" t="inlineStr">
        <is>
          <t>18E135</t>
        </is>
      </c>
      <c r="AO1826" s="664" t="n"/>
    </row>
    <row r="1827" ht="26.1" customHeight="1">
      <c r="AM1827" s="521" t="n"/>
      <c r="AN1827" s="669" t="inlineStr">
        <is>
          <t>18E135-L</t>
        </is>
      </c>
      <c r="AO1827" s="664" t="n"/>
    </row>
    <row r="1828" ht="26.1" customHeight="1">
      <c r="AM1828" s="521" t="n"/>
      <c r="AN1828" s="669" t="inlineStr">
        <is>
          <t>18E135R</t>
        </is>
      </c>
      <c r="AO1828" s="664" t="n"/>
    </row>
    <row r="1829" ht="26.1" customHeight="1">
      <c r="AM1829" s="521" t="n"/>
      <c r="AN1829" s="669" t="inlineStr">
        <is>
          <t>18E135L</t>
        </is>
      </c>
      <c r="AO1829" s="664" t="n"/>
    </row>
    <row r="1830" ht="26.1" customHeight="1">
      <c r="AM1830" s="521" t="n"/>
      <c r="AN1830" s="669" t="inlineStr">
        <is>
          <t>18E135L-L</t>
        </is>
      </c>
      <c r="AO1830" s="664" t="n"/>
    </row>
    <row r="1831" ht="26.1" customHeight="1">
      <c r="AM1831" s="521" t="n"/>
      <c r="AN1831" s="669" t="inlineStr">
        <is>
          <t>18E135R-R</t>
        </is>
      </c>
      <c r="AO1831" s="664" t="n"/>
    </row>
    <row r="1832" ht="26.1" customHeight="1">
      <c r="AM1832" s="521" t="n"/>
      <c r="AN1832" s="669" t="inlineStr">
        <is>
          <t>TEA1100</t>
        </is>
      </c>
      <c r="AO1832" s="664" t="n"/>
    </row>
    <row r="1833" ht="26.1" customHeight="1">
      <c r="AM1833" s="521" t="n"/>
      <c r="AN1833" s="669" t="inlineStr">
        <is>
          <t>TEH1100</t>
        </is>
      </c>
      <c r="AO1833" s="664" t="n"/>
    </row>
    <row r="1834" ht="26.1" customHeight="1">
      <c r="AM1834" s="521" t="n"/>
      <c r="AN1834" s="669" t="inlineStr">
        <is>
          <t>Y1(L)</t>
        </is>
      </c>
      <c r="AO1834" s="664" t="n"/>
    </row>
    <row r="1835" ht="26.1" customHeight="1">
      <c r="AM1835" s="521" t="n"/>
      <c r="AN1835" s="669" t="inlineStr">
        <is>
          <t>Y1(L)L</t>
        </is>
      </c>
      <c r="AO1835" s="664" t="n"/>
    </row>
    <row r="1836" ht="26.1" customHeight="1">
      <c r="AM1836" s="521" t="n"/>
      <c r="AN1836" s="669" t="inlineStr">
        <is>
          <t>Y1(L)R</t>
        </is>
      </c>
      <c r="AO1836" s="664" t="n"/>
    </row>
    <row r="1837" ht="26.1" customHeight="1">
      <c r="AM1837" s="521" t="n"/>
      <c r="AN1837" s="669" t="inlineStr">
        <is>
          <t>Y1(H)</t>
        </is>
      </c>
      <c r="AO1837" s="664" t="n"/>
    </row>
    <row r="1838" ht="26.1" customHeight="1">
      <c r="AM1838" s="521" t="n"/>
      <c r="AN1838" s="669" t="inlineStr">
        <is>
          <t>Y1(H)L</t>
        </is>
      </c>
      <c r="AO1838" s="664" t="n"/>
    </row>
    <row r="1839" ht="26.1" customHeight="1">
      <c r="AM1839" s="521" t="n"/>
      <c r="AN1839" s="669" t="inlineStr">
        <is>
          <t>Y1(H)R</t>
        </is>
      </c>
      <c r="AO1839" s="664" t="n"/>
    </row>
    <row r="1840" ht="26.1" customHeight="1">
      <c r="AM1840" s="521" t="n"/>
      <c r="AN1840" s="669" t="inlineStr">
        <is>
          <t>Y1(LOW)</t>
        </is>
      </c>
      <c r="AO1840" s="664" t="n"/>
    </row>
    <row r="1841" ht="26.1" customHeight="1">
      <c r="AM1841" s="521" t="n"/>
      <c r="AN1841" s="669" t="inlineStr">
        <is>
          <t>Y1(LOW)L</t>
        </is>
      </c>
      <c r="AO1841" s="664" t="n"/>
    </row>
    <row r="1842" ht="26.1" customHeight="1">
      <c r="AM1842" s="521" t="n"/>
      <c r="AN1842" s="669" t="inlineStr">
        <is>
          <t>Y1(LOW)R</t>
        </is>
      </c>
      <c r="AO1842" s="664" t="n"/>
    </row>
    <row r="1843" ht="26.1" customHeight="1">
      <c r="AM1843" s="521" t="n"/>
      <c r="AN1843" s="669" t="inlineStr">
        <is>
          <t>YH1(H)-L</t>
        </is>
      </c>
      <c r="AO1843" s="664" t="n"/>
    </row>
    <row r="1844" ht="26.1" customHeight="1">
      <c r="AM1844" s="521" t="n"/>
      <c r="AN1844" s="669" t="inlineStr">
        <is>
          <t>YH1(H)L-L</t>
        </is>
      </c>
      <c r="AO1844" s="664" t="n"/>
    </row>
    <row r="1845" ht="26.1" customHeight="1">
      <c r="AM1845" s="521" t="n"/>
      <c r="AN1845" s="669" t="inlineStr">
        <is>
          <t>YH1(H)-R</t>
        </is>
      </c>
      <c r="AO1845" s="664" t="n"/>
    </row>
    <row r="1846" ht="26.1" customHeight="1">
      <c r="AM1846" s="521" t="n"/>
      <c r="AN1846" s="669" t="inlineStr">
        <is>
          <t>YH1(H)R-R</t>
        </is>
      </c>
      <c r="AO1846" s="664" t="n"/>
    </row>
    <row r="1847" ht="26.1" customHeight="1">
      <c r="AM1847" s="521" t="n"/>
      <c r="AN1847" s="669" t="inlineStr">
        <is>
          <t>YH1(L)-L</t>
        </is>
      </c>
      <c r="AO1847" s="664" t="n"/>
    </row>
    <row r="1848" ht="26.1" customHeight="1">
      <c r="AM1848" s="521" t="n"/>
      <c r="AN1848" s="669" t="inlineStr">
        <is>
          <t>YH1(L)L-L</t>
        </is>
      </c>
      <c r="AO1848" s="664" t="n"/>
    </row>
    <row r="1849" ht="26.1" customHeight="1">
      <c r="AM1849" s="521" t="n"/>
      <c r="AN1849" s="669" t="inlineStr">
        <is>
          <t>YH1(L)-R</t>
        </is>
      </c>
      <c r="AO1849" s="664" t="n"/>
    </row>
    <row r="1850" ht="26.1" customHeight="1">
      <c r="AM1850" s="521" t="n"/>
      <c r="AN1850" s="669" t="inlineStr">
        <is>
          <t>YH1(L)R-R</t>
        </is>
      </c>
      <c r="AO1850" s="664" t="n"/>
    </row>
    <row r="1851" ht="26.1" customHeight="1">
      <c r="AM1851" s="521" t="n"/>
      <c r="AN1851" s="669" t="inlineStr">
        <is>
          <t>YH1(LOW)-L</t>
        </is>
      </c>
      <c r="AO1851" s="664" t="n"/>
    </row>
    <row r="1852" ht="26.1" customHeight="1">
      <c r="AM1852" s="521" t="n"/>
      <c r="AN1852" s="669" t="inlineStr">
        <is>
          <t>YH1(LOW)L-L</t>
        </is>
      </c>
      <c r="AO1852" s="664" t="n"/>
    </row>
    <row r="1853" ht="26.1" customHeight="1">
      <c r="AM1853" s="521" t="n"/>
      <c r="AN1853" s="669" t="inlineStr">
        <is>
          <t>YH1(LOW)-R</t>
        </is>
      </c>
      <c r="AO1853" s="664" t="n"/>
    </row>
    <row r="1854" ht="26.1" customHeight="1">
      <c r="AM1854" s="521" t="n"/>
      <c r="AN1854" s="669" t="inlineStr">
        <is>
          <t>YH1(LOW)R-R</t>
        </is>
      </c>
      <c r="AO1854" s="664" t="n"/>
    </row>
    <row r="1855" ht="26.1" customHeight="1">
      <c r="AM1855" s="521" t="n"/>
      <c r="AN1855" s="673" t="inlineStr">
        <is>
          <t>45MYH1-L</t>
        </is>
      </c>
      <c r="AO1855" s="664" t="n"/>
    </row>
    <row r="1856" ht="26.1" customHeight="1">
      <c r="AM1856" s="521" t="n"/>
      <c r="AN1856" s="673" t="inlineStr">
        <is>
          <t>45MYH1L-L</t>
        </is>
      </c>
      <c r="AO1856" s="664" t="n"/>
    </row>
    <row r="1857" ht="26.1" customHeight="1">
      <c r="AM1857" s="521" t="n"/>
      <c r="AN1857" s="673" t="inlineStr">
        <is>
          <t>45MYH1-R</t>
        </is>
      </c>
      <c r="AO1857" s="664" t="n"/>
    </row>
    <row r="1858" ht="26.1" customHeight="1">
      <c r="AM1858" s="521" t="n"/>
      <c r="AN1858" s="673" t="inlineStr">
        <is>
          <t>45MYH1R-R</t>
        </is>
      </c>
      <c r="AO1858" s="664" t="n"/>
    </row>
    <row r="1859" ht="26.1" customHeight="1">
      <c r="AM1859" s="521" t="n"/>
      <c r="AN1859" s="669" t="inlineStr">
        <is>
          <t>YH2L-L</t>
        </is>
      </c>
      <c r="AO1859" s="664" t="n"/>
    </row>
    <row r="1860" ht="26.1" customHeight="1">
      <c r="AM1860" s="521" t="n"/>
      <c r="AN1860" s="669" t="inlineStr">
        <is>
          <t>YH2R-R</t>
        </is>
      </c>
      <c r="AO1860" s="664" t="n"/>
    </row>
    <row r="1861" ht="26.1" customHeight="1">
      <c r="AM1861" s="521" t="n"/>
      <c r="AN1861" s="673" t="inlineStr">
        <is>
          <t>YH3R-R</t>
        </is>
      </c>
      <c r="AO1861" s="664" t="n"/>
    </row>
    <row r="1862" ht="26.1" customHeight="1">
      <c r="AM1862" s="521" t="n"/>
      <c r="AN1862" s="673" t="inlineStr">
        <is>
          <t>YH3-R</t>
        </is>
      </c>
      <c r="AO1862" s="664" t="n"/>
    </row>
    <row r="1863" ht="26.1" customHeight="1">
      <c r="AM1863" s="521" t="n"/>
      <c r="AN1863" s="669" t="inlineStr">
        <is>
          <t>YH3L-L</t>
        </is>
      </c>
      <c r="AO1863" s="664" t="n"/>
    </row>
    <row r="1864" ht="26.1" customHeight="1">
      <c r="AM1864" s="521" t="n"/>
      <c r="AN1864" s="669" t="inlineStr">
        <is>
          <t>YH3-L</t>
        </is>
      </c>
      <c r="AO1864" s="664" t="n"/>
    </row>
    <row r="1865" ht="26.1" customHeight="1">
      <c r="AM1865" s="521" t="n"/>
      <c r="AN1865" s="669" t="inlineStr">
        <is>
          <t>YH1R-R</t>
        </is>
      </c>
      <c r="AO1865" s="664" t="n"/>
    </row>
    <row r="1866" ht="26.1" customHeight="1">
      <c r="AM1866" s="521" t="n"/>
      <c r="AN1866" s="669" t="inlineStr">
        <is>
          <t>Y3R</t>
        </is>
      </c>
      <c r="AO1866" s="664" t="n"/>
    </row>
    <row r="1867" ht="26.1" customHeight="1">
      <c r="AM1867" s="521" t="n"/>
      <c r="AN1867" s="669" t="inlineStr">
        <is>
          <t>Y3L</t>
        </is>
      </c>
      <c r="AO1867" s="664" t="n"/>
    </row>
    <row r="1868" ht="26.1" customHeight="1">
      <c r="AM1868" s="521" t="n"/>
      <c r="AN1868" s="669" t="inlineStr">
        <is>
          <t>Y3</t>
        </is>
      </c>
      <c r="AO1868" s="664" t="n"/>
    </row>
    <row r="1869" ht="26.1" customHeight="1">
      <c r="AM1869" s="521" t="n"/>
      <c r="AN1869" s="669" t="inlineStr">
        <is>
          <t>45MYH2R-R</t>
        </is>
      </c>
      <c r="AO1869" s="664" t="n"/>
    </row>
    <row r="1870" ht="26.1" customHeight="1">
      <c r="AM1870" s="521" t="n"/>
      <c r="AN1870" s="669" t="inlineStr">
        <is>
          <t>45MYH2L-L</t>
        </is>
      </c>
      <c r="AO1870" s="664" t="n"/>
    </row>
    <row r="1871" ht="26.1" customHeight="1">
      <c r="AM1871" s="521" t="n"/>
      <c r="AN1871" s="669" t="inlineStr">
        <is>
          <t>45ME-C</t>
        </is>
      </c>
      <c r="AO1871" s="664" t="n"/>
    </row>
    <row r="1872" ht="26.1" customHeight="1">
      <c r="AM1872" s="521" t="n"/>
      <c r="AN1872" s="669" t="inlineStr">
        <is>
          <t>2KH05</t>
        </is>
      </c>
      <c r="AO1872" s="664" t="n"/>
    </row>
    <row r="1873" ht="26.1" customHeight="1">
      <c r="AM1873" s="521" t="n"/>
      <c r="AN1873" s="669" t="n"/>
      <c r="AO1873" s="664" t="n"/>
    </row>
    <row r="1874" ht="26.1" customHeight="1">
      <c r="AM1874" s="521" t="n"/>
      <c r="AN1874" s="669" t="n"/>
      <c r="AO1874" s="664" t="n"/>
    </row>
    <row r="1875" ht="26.1" customHeight="1">
      <c r="AM1875" s="521" t="n"/>
      <c r="AN1875" s="669" t="n"/>
      <c r="AO1875" s="664" t="n"/>
    </row>
    <row r="1876" ht="26.1" customHeight="1">
      <c r="AM1876" s="521" t="n"/>
      <c r="AN1876" s="669" t="n"/>
      <c r="AO1876" s="664" t="n"/>
    </row>
    <row r="1877" ht="26.1" customHeight="1">
      <c r="AM1877" s="521" t="n"/>
      <c r="AN1877" s="669" t="n"/>
      <c r="AO1877" s="664" t="n"/>
    </row>
    <row r="1878" ht="26.1" customHeight="1">
      <c r="AM1878" s="521" t="n"/>
      <c r="AN1878" s="669" t="n"/>
      <c r="AO1878" s="664" t="n"/>
    </row>
    <row r="1879" ht="26.1" customHeight="1">
      <c r="AM1879" s="521" t="n"/>
      <c r="AN1879" s="669" t="n"/>
      <c r="AO1879" s="664" t="n"/>
    </row>
    <row r="1880" ht="26.1" customHeight="1">
      <c r="AM1880" s="521" t="n"/>
      <c r="AN1880" s="669" t="n"/>
      <c r="AO1880" s="664" t="n"/>
    </row>
    <row r="1881" ht="26.1" customHeight="1">
      <c r="AM1881" s="521" t="n"/>
      <c r="AN1881" s="669" t="n"/>
      <c r="AO1881" s="664" t="n"/>
    </row>
    <row r="1882" ht="26.1" customHeight="1">
      <c r="AM1882" s="521" t="n"/>
      <c r="AN1882" s="669" t="n"/>
      <c r="AO1882" s="664" t="n"/>
    </row>
    <row r="1883" ht="26.1" customHeight="1">
      <c r="AM1883" s="521" t="n"/>
      <c r="AN1883" s="669" t="n"/>
      <c r="AO1883" s="664" t="n"/>
    </row>
    <row r="1884" ht="26.1" customHeight="1">
      <c r="AM1884" s="521" t="n"/>
      <c r="AN1884" s="669" t="n"/>
      <c r="AO1884" s="664" t="n"/>
    </row>
    <row r="1885" ht="26.1" customHeight="1">
      <c r="AM1885" s="521" t="n"/>
      <c r="AN1885" s="669" t="n"/>
      <c r="AO1885" s="664" t="n"/>
    </row>
    <row r="1886" ht="26.1" customHeight="1">
      <c r="AM1886" s="521" t="n"/>
      <c r="AN1886" s="669" t="n"/>
      <c r="AO1886" s="664" t="n"/>
    </row>
    <row r="1887" ht="26.1" customHeight="1">
      <c r="AM1887" s="521" t="n"/>
      <c r="AN1887" s="669" t="n"/>
      <c r="AO1887" s="664" t="n"/>
    </row>
    <row r="1888" ht="26.1" customHeight="1">
      <c r="AM1888" s="521" t="n"/>
      <c r="AN1888" s="669" t="n"/>
      <c r="AO1888" s="664" t="n"/>
    </row>
    <row r="1889" ht="26.1" customHeight="1">
      <c r="AM1889" s="521" t="n"/>
      <c r="AN1889" s="669" t="n"/>
      <c r="AO1889" s="664" t="n"/>
    </row>
    <row r="1890" ht="26.1" customHeight="1">
      <c r="AM1890" s="521" t="n"/>
      <c r="AN1890" s="669" t="n"/>
      <c r="AO1890" s="664" t="n"/>
    </row>
    <row r="1891" ht="26.1" customHeight="1">
      <c r="AM1891" s="521" t="n"/>
      <c r="AN1891" s="669" t="n"/>
      <c r="AO1891" s="664" t="n"/>
    </row>
    <row r="1892" ht="26.1" customHeight="1">
      <c r="AM1892" s="521" t="n"/>
      <c r="AN1892" s="669" t="n"/>
      <c r="AO1892" s="664" t="n"/>
    </row>
    <row r="1893" ht="26.1" customHeight="1">
      <c r="AM1893" s="521" t="n"/>
      <c r="AN1893" s="669" t="n"/>
      <c r="AO1893" s="664" t="n"/>
    </row>
    <row r="1894" ht="26.1" customHeight="1">
      <c r="AM1894" s="521" t="n"/>
      <c r="AN1894" s="669" t="n"/>
      <c r="AO1894" s="664" t="n"/>
    </row>
    <row r="1895" ht="26.1" customHeight="1">
      <c r="AM1895" s="521" t="n"/>
      <c r="AN1895" s="669" t="n"/>
      <c r="AO1895" s="664" t="n"/>
    </row>
    <row r="1896" ht="26.1" customHeight="1">
      <c r="AM1896" s="521" t="n"/>
      <c r="AN1896" s="669" t="n"/>
      <c r="AO1896" s="664" t="n"/>
    </row>
    <row r="1897" ht="26.1" customHeight="1">
      <c r="AM1897" s="521" t="n"/>
      <c r="AN1897" s="669" t="n"/>
      <c r="AO1897" s="664" t="n"/>
    </row>
    <row r="1898" ht="26.1" customHeight="1">
      <c r="AM1898" s="521" t="n"/>
      <c r="AN1898" s="669" t="n"/>
      <c r="AO1898" s="664" t="n"/>
    </row>
    <row r="1899" ht="26.1" customHeight="1">
      <c r="AM1899" s="521" t="n"/>
      <c r="AN1899" s="669" t="n"/>
      <c r="AO1899" s="664" t="n"/>
    </row>
    <row r="1900" ht="26.1" customHeight="1">
      <c r="AM1900" s="521" t="n"/>
      <c r="AN1900" s="669" t="n"/>
      <c r="AO1900" s="664" t="n"/>
    </row>
    <row r="1901" ht="26.1" customHeight="1">
      <c r="AM1901" s="521" t="n"/>
      <c r="AN1901" s="669" t="n"/>
      <c r="AO1901" s="664" t="n"/>
    </row>
    <row r="1902" ht="26.1" customHeight="1">
      <c r="AM1902" s="521" t="n"/>
      <c r="AN1902" s="669" t="n"/>
      <c r="AO1902" s="664" t="n"/>
    </row>
    <row r="1903" ht="26.1" customHeight="1">
      <c r="AM1903" s="521" t="n"/>
      <c r="AN1903" s="669" t="n"/>
      <c r="AO1903" s="664" t="n"/>
    </row>
    <row r="1904" ht="26.1" customHeight="1">
      <c r="AM1904" s="521" t="n"/>
      <c r="AN1904" s="673" t="n"/>
      <c r="AO1904" s="664" t="n"/>
    </row>
    <row r="1905" ht="26.1" customHeight="1">
      <c r="AM1905" s="521" t="n"/>
      <c r="AN1905" s="673" t="n"/>
      <c r="AO1905" s="664" t="n"/>
    </row>
    <row r="1906" ht="26.1" customHeight="1">
      <c r="AM1906" s="521" t="n"/>
      <c r="AN1906" s="673" t="n"/>
      <c r="AO1906" s="664" t="n"/>
    </row>
    <row r="1907" ht="26.1" customHeight="1">
      <c r="AM1907" s="521" t="n"/>
      <c r="AN1907" s="673" t="n"/>
      <c r="AO1907" s="664" t="n"/>
    </row>
    <row r="1908" ht="26.1" customHeight="1">
      <c r="AM1908" s="521" t="n"/>
      <c r="AN1908" s="673" t="n"/>
      <c r="AO1908" s="664" t="n"/>
    </row>
    <row r="1909" ht="26.1" customHeight="1">
      <c r="AM1909" s="521" t="n"/>
      <c r="AN1909" s="673" t="n"/>
      <c r="AO1909" s="664" t="n"/>
    </row>
    <row r="1910" ht="26.1" customHeight="1">
      <c r="AM1910" s="521" t="n"/>
      <c r="AN1910" s="673" t="n"/>
      <c r="AO1910" s="664" t="n"/>
    </row>
    <row r="1911" ht="26.1" customHeight="1">
      <c r="AM1911" s="521" t="n"/>
      <c r="AN1911" s="669" t="n"/>
      <c r="AO1911" s="664" t="n"/>
    </row>
    <row r="1912" ht="26.1" customHeight="1">
      <c r="AM1912" s="521" t="n"/>
      <c r="AN1912" s="669" t="n"/>
      <c r="AO1912" s="664" t="n"/>
    </row>
    <row r="1913" ht="26.1" customHeight="1">
      <c r="AM1913" s="521" t="n"/>
      <c r="AN1913" s="669" t="n"/>
      <c r="AO1913" s="664" t="n"/>
    </row>
    <row r="1914" ht="26.1" customHeight="1">
      <c r="AM1914" s="521" t="n"/>
      <c r="AN1914" s="669" t="n"/>
      <c r="AO1914" s="664" t="n"/>
    </row>
    <row r="1915" ht="26.1" customHeight="1">
      <c r="AM1915" s="521" t="n"/>
      <c r="AN1915" s="669" t="n"/>
      <c r="AO1915" s="664" t="n"/>
    </row>
    <row r="1916" ht="26.1" customHeight="1">
      <c r="AM1916" s="521" t="n"/>
      <c r="AN1916" s="669" t="n"/>
      <c r="AO1916" s="664" t="n"/>
    </row>
    <row r="1917" ht="26.1" customHeight="1">
      <c r="AM1917" s="521" t="n"/>
      <c r="AN1917" s="669" t="n"/>
      <c r="AO1917" s="664" t="n"/>
    </row>
    <row r="1918" ht="26.1" customHeight="1">
      <c r="AM1918" s="521" t="n"/>
      <c r="AN1918" s="669" t="n"/>
      <c r="AO1918" s="664" t="n"/>
    </row>
    <row r="1919" ht="26.1" customHeight="1">
      <c r="AM1919" s="521" t="n"/>
      <c r="AN1919" s="669" t="n"/>
      <c r="AO1919" s="664" t="n"/>
    </row>
    <row r="1920" ht="26.1" customHeight="1">
      <c r="AM1920" s="521" t="n"/>
      <c r="AN1920" s="669" t="n"/>
      <c r="AO1920" s="664" t="n"/>
    </row>
    <row r="1921" ht="26.1" customHeight="1">
      <c r="AM1921" s="521" t="n"/>
      <c r="AN1921" s="669" t="n"/>
      <c r="AO1921" s="664" t="n"/>
    </row>
    <row r="1922" ht="26.1" customHeight="1">
      <c r="AM1922" s="521" t="n"/>
      <c r="AN1922" s="669" t="n"/>
      <c r="AO1922" s="664" t="n"/>
    </row>
    <row r="1923" ht="26.1" customHeight="1">
      <c r="AM1923" s="521" t="n"/>
      <c r="AN1923" s="669" t="n"/>
      <c r="AO1923" s="664" t="n"/>
    </row>
    <row r="1924" ht="26.1" customHeight="1">
      <c r="AM1924" s="521" t="n"/>
      <c r="AN1924" s="669" t="n"/>
      <c r="AO1924" s="664" t="n"/>
    </row>
    <row r="1925" ht="26.1" customHeight="1">
      <c r="AM1925" s="521" t="n"/>
      <c r="AN1925" s="669" t="n"/>
      <c r="AO1925" s="664" t="n"/>
    </row>
    <row r="1926" ht="26.1" customHeight="1">
      <c r="AM1926" s="521" t="n"/>
      <c r="AN1926" s="669" t="n"/>
      <c r="AO1926" s="664" t="n"/>
    </row>
    <row r="1927" ht="26.1" customHeight="1">
      <c r="AM1927" s="521" t="n"/>
      <c r="AN1927" s="669" t="n"/>
      <c r="AO1927" s="664" t="n"/>
    </row>
    <row r="1928" ht="26.1" customHeight="1">
      <c r="AM1928" s="521" t="n"/>
      <c r="AN1928" s="669" t="n"/>
      <c r="AO1928" s="664" t="n"/>
    </row>
    <row r="1929" ht="26.1" customHeight="1">
      <c r="AM1929" s="521" t="n"/>
      <c r="AN1929" s="669" t="n"/>
      <c r="AO1929" s="664" t="n"/>
    </row>
    <row r="1930" ht="26.1" customHeight="1">
      <c r="AM1930" s="521" t="n"/>
      <c r="AN1930" s="669" t="n"/>
      <c r="AO1930" s="664" t="n"/>
    </row>
    <row r="1931" ht="26.1" customHeight="1">
      <c r="AM1931" s="521" t="n"/>
      <c r="AN1931" s="669" t="n"/>
      <c r="AO1931" s="664" t="n"/>
    </row>
    <row r="1932" ht="26.1" customHeight="1">
      <c r="AM1932" s="521" t="n"/>
      <c r="AN1932" s="669" t="n"/>
      <c r="AO1932" s="664" t="n"/>
    </row>
    <row r="1933" ht="26.1" customHeight="1">
      <c r="AM1933" s="521" t="n"/>
      <c r="AN1933" s="669" t="n"/>
      <c r="AO1933" s="664" t="n"/>
    </row>
    <row r="1934" ht="26.1" customHeight="1">
      <c r="AM1934" s="521" t="n"/>
      <c r="AN1934" s="669" t="n"/>
      <c r="AO1934" s="664" t="n"/>
    </row>
    <row r="1935" ht="26.1" customHeight="1">
      <c r="AM1935" s="521" t="n"/>
      <c r="AN1935" s="669" t="n"/>
      <c r="AO1935" s="664" t="n"/>
    </row>
    <row r="1936" ht="26.1" customHeight="1">
      <c r="AM1936" s="521" t="n"/>
      <c r="AN1936" s="669" t="n"/>
      <c r="AO1936" s="664" t="n"/>
    </row>
    <row r="1937" ht="26.1" customHeight="1">
      <c r="AM1937" s="521" t="n"/>
      <c r="AN1937" s="669" t="n"/>
      <c r="AO1937" s="664" t="n"/>
    </row>
    <row r="1938" ht="26.1" customHeight="1">
      <c r="AM1938" s="521" t="n"/>
      <c r="AN1938" s="669" t="n"/>
      <c r="AO1938" s="664" t="n"/>
    </row>
    <row r="1939" ht="26.1" customHeight="1">
      <c r="AM1939" s="521" t="n"/>
      <c r="AN1939" s="669" t="n"/>
      <c r="AO1939" s="664" t="n"/>
    </row>
    <row r="1940" ht="26.1" customHeight="1">
      <c r="AM1940" s="521" t="n"/>
      <c r="AN1940" s="669" t="n"/>
      <c r="AO1940" s="664" t="n"/>
    </row>
    <row r="1941" ht="26.1" customHeight="1">
      <c r="AM1941" s="521" t="n"/>
      <c r="AN1941" s="669" t="n"/>
      <c r="AO1941" s="664" t="n"/>
    </row>
    <row r="1942" ht="26.1" customHeight="1">
      <c r="AM1942" s="521" t="n"/>
      <c r="AN1942" s="669" t="n"/>
      <c r="AO1942" s="664" t="n"/>
    </row>
    <row r="1943" ht="26.1" customHeight="1">
      <c r="AM1943" s="521" t="n"/>
      <c r="AN1943" s="669" t="n"/>
      <c r="AO1943" s="664" t="n"/>
    </row>
    <row r="1944" ht="26.1" customHeight="1">
      <c r="AM1944" s="521" t="n"/>
      <c r="AN1944" s="669" t="n"/>
      <c r="AO1944" s="664" t="n"/>
    </row>
    <row r="1945" ht="26.1" customHeight="1">
      <c r="AM1945" s="521" t="n"/>
      <c r="AN1945" s="669" t="n"/>
      <c r="AO1945" s="664" t="n"/>
    </row>
    <row r="1946" ht="26.1" customHeight="1">
      <c r="AM1946" s="521" t="n"/>
      <c r="AN1946" s="669" t="n"/>
      <c r="AO1946" s="664" t="n"/>
    </row>
    <row r="1947" ht="26.1" customHeight="1">
      <c r="AM1947" s="521" t="n"/>
      <c r="AN1947" s="669" t="n"/>
      <c r="AO1947" s="664" t="n"/>
    </row>
    <row r="1948" ht="26.1" customHeight="1">
      <c r="AM1948" s="521" t="n"/>
      <c r="AN1948" s="669" t="n"/>
      <c r="AO1948" s="664" t="n"/>
    </row>
    <row r="1949" ht="26.1" customHeight="1">
      <c r="AM1949" s="521" t="n"/>
      <c r="AN1949" s="669" t="n"/>
      <c r="AO1949" s="664" t="n"/>
    </row>
    <row r="1950" ht="26.1" customHeight="1">
      <c r="AM1950" s="521" t="n"/>
      <c r="AN1950" s="669" t="n"/>
      <c r="AO1950" s="664" t="n"/>
    </row>
    <row r="1951" ht="26.1" customHeight="1">
      <c r="AM1951" s="521" t="n"/>
      <c r="AN1951" s="669" t="n"/>
      <c r="AO1951" s="664" t="n"/>
    </row>
    <row r="1952" ht="26.1" customHeight="1">
      <c r="AM1952" s="521" t="n"/>
      <c r="AN1952" s="673" t="n"/>
      <c r="AO1952" s="664" t="n"/>
    </row>
    <row r="1953" ht="26.1" customHeight="1">
      <c r="AM1953" s="521" t="n"/>
      <c r="AN1953" s="673" t="n"/>
      <c r="AO1953" s="664" t="n"/>
    </row>
    <row r="1954" ht="26.1" customHeight="1">
      <c r="AM1954" s="521" t="n"/>
      <c r="AN1954" s="673" t="n"/>
      <c r="AO1954" s="664" t="n"/>
    </row>
    <row r="1955" ht="26.1" customHeight="1">
      <c r="AM1955" s="521" t="n"/>
      <c r="AN1955" s="673" t="n"/>
      <c r="AO1955" s="664" t="n"/>
    </row>
    <row r="1956" ht="26.1" customHeight="1">
      <c r="AM1956" s="521" t="n"/>
      <c r="AN1956" s="673" t="n"/>
      <c r="AO1956" s="664" t="n"/>
    </row>
    <row r="1957" ht="26.1" customHeight="1">
      <c r="AM1957" s="521" t="n"/>
      <c r="AN1957" s="673" t="n"/>
      <c r="AO1957" s="664" t="n"/>
    </row>
    <row r="1958" ht="26.1" customHeight="1">
      <c r="AM1958" s="521" t="n"/>
      <c r="AN1958" s="673" t="n"/>
      <c r="AO1958" s="664" t="n"/>
    </row>
    <row r="1959" ht="26.1" customHeight="1">
      <c r="AM1959" s="521" t="n"/>
      <c r="AN1959" s="669" t="n"/>
      <c r="AO1959" s="664" t="n"/>
    </row>
    <row r="1960" ht="26.1" customHeight="1">
      <c r="AM1960" s="521" t="n"/>
      <c r="AN1960" s="669" t="n"/>
      <c r="AO1960" s="664" t="n"/>
    </row>
    <row r="1961" ht="26.1" customHeight="1">
      <c r="AM1961" s="521" t="n"/>
      <c r="AN1961" s="669" t="n"/>
      <c r="AO1961" s="664" t="n"/>
    </row>
    <row r="1962" ht="26.1" customHeight="1">
      <c r="AM1962" s="521" t="n"/>
      <c r="AN1962" s="669" t="n"/>
      <c r="AO1962" s="664" t="n"/>
    </row>
    <row r="1963" ht="26.1" customHeight="1">
      <c r="AM1963" s="521" t="n"/>
      <c r="AN1963" s="669" t="n"/>
      <c r="AO1963" s="664" t="n"/>
    </row>
    <row r="1964" ht="26.1" customHeight="1">
      <c r="AM1964" s="521" t="n"/>
      <c r="AN1964" s="669" t="n"/>
      <c r="AO1964" s="664" t="n"/>
    </row>
    <row r="1965" ht="26.1" customHeight="1">
      <c r="AM1965" s="521" t="n"/>
      <c r="AN1965" s="669" t="n"/>
      <c r="AO1965" s="664" t="n"/>
    </row>
    <row r="1966" ht="26.1" customHeight="1">
      <c r="AM1966" s="521" t="n"/>
      <c r="AN1966" s="669" t="n"/>
      <c r="AO1966" s="664" t="n"/>
    </row>
    <row r="1967" ht="26.1" customHeight="1">
      <c r="AM1967" s="521" t="n"/>
      <c r="AN1967" s="669" t="n"/>
      <c r="AO1967" s="664" t="n"/>
    </row>
    <row r="1968" ht="26.1" customHeight="1">
      <c r="AM1968" s="521" t="n"/>
      <c r="AN1968" s="669" t="n"/>
      <c r="AO1968" s="664" t="n"/>
    </row>
    <row r="1969" ht="26.1" customHeight="1">
      <c r="AM1969" s="521" t="n"/>
      <c r="AN1969" s="669" t="n"/>
      <c r="AO1969" s="664" t="n"/>
    </row>
    <row r="1970" ht="26.1" customHeight="1">
      <c r="AM1970" s="521" t="n"/>
      <c r="AN1970" s="669" t="n"/>
      <c r="AO1970" s="664" t="n"/>
    </row>
    <row r="1971" ht="26.1" customHeight="1">
      <c r="AM1971" s="521" t="n"/>
      <c r="AN1971" s="669" t="n"/>
      <c r="AO1971" s="664" t="n"/>
    </row>
    <row r="1972" ht="26.1" customHeight="1">
      <c r="AM1972" s="521" t="n"/>
      <c r="AN1972" s="669" t="n"/>
      <c r="AO1972" s="664" t="n"/>
    </row>
    <row r="1973" ht="26.1" customHeight="1">
      <c r="AM1973" s="521" t="n"/>
      <c r="AN1973" s="669" t="n"/>
      <c r="AO1973" s="664" t="n"/>
    </row>
    <row r="1974" ht="26.1" customHeight="1">
      <c r="AM1974" s="521" t="n"/>
      <c r="AN1974" s="669" t="n"/>
      <c r="AO1974" s="664" t="n"/>
    </row>
    <row r="1975" ht="26.1" customHeight="1">
      <c r="AM1975" s="521" t="n"/>
      <c r="AN1975" s="669" t="n"/>
      <c r="AO1975" s="664" t="n"/>
    </row>
    <row r="1976" ht="26.1" customHeight="1">
      <c r="AM1976" s="521" t="n"/>
      <c r="AN1976" s="669" t="n"/>
      <c r="AO1976" s="664" t="n"/>
    </row>
    <row r="1977" ht="26.1" customHeight="1">
      <c r="AM1977" s="521" t="n"/>
      <c r="AN1977" s="669" t="n"/>
      <c r="AO1977" s="664" t="n"/>
    </row>
    <row r="1978" ht="26.1" customHeight="1">
      <c r="AM1978" s="521" t="n"/>
      <c r="AN1978" s="669" t="n"/>
      <c r="AO1978" s="664" t="n"/>
    </row>
    <row r="1979" ht="26.1" customHeight="1">
      <c r="AM1979" s="521" t="n"/>
      <c r="AN1979" s="669" t="n"/>
      <c r="AO1979" s="664" t="n"/>
    </row>
    <row r="1980" ht="26.1" customHeight="1">
      <c r="AM1980" s="521" t="n"/>
      <c r="AN1980" s="669" t="n"/>
      <c r="AO1980" s="664" t="n"/>
    </row>
    <row r="1981" ht="26.1" customHeight="1">
      <c r="AM1981" s="521" t="n"/>
      <c r="AN1981" s="669" t="n"/>
      <c r="AO1981" s="664" t="n"/>
    </row>
    <row r="1982" ht="26.1" customHeight="1">
      <c r="AM1982" s="521" t="n"/>
      <c r="AN1982" s="669" t="n"/>
      <c r="AO1982" s="664" t="n"/>
    </row>
    <row r="1983" ht="26.1" customHeight="1">
      <c r="AM1983" s="521" t="n"/>
      <c r="AN1983" s="669" t="n"/>
      <c r="AO1983" s="664" t="n"/>
    </row>
    <row r="1984" ht="26.1" customHeight="1">
      <c r="AM1984" s="521" t="n"/>
      <c r="AN1984" s="669" t="n"/>
      <c r="AO1984" s="664" t="n"/>
    </row>
    <row r="1985" ht="26.1" customHeight="1">
      <c r="AM1985" s="521" t="n"/>
      <c r="AN1985" s="669" t="n"/>
      <c r="AO1985" s="664" t="n"/>
    </row>
    <row r="1986" ht="26.1" customHeight="1">
      <c r="AM1986" s="521" t="n"/>
      <c r="AN1986" s="669" t="n"/>
      <c r="AO1986" s="664" t="n"/>
    </row>
    <row r="1987" ht="26.1" customHeight="1">
      <c r="AM1987" s="521" t="n"/>
      <c r="AN1987" s="669" t="n"/>
      <c r="AO1987" s="664" t="n"/>
    </row>
    <row r="1988" ht="26.1" customHeight="1">
      <c r="AM1988" s="521" t="n"/>
      <c r="AN1988" s="669" t="n"/>
      <c r="AO1988" s="664" t="n"/>
    </row>
    <row r="1989" ht="26.1" customHeight="1">
      <c r="AM1989" s="521" t="n"/>
      <c r="AN1989" s="669" t="n"/>
      <c r="AO1989" s="664" t="n"/>
    </row>
    <row r="1990" ht="26.1" customHeight="1">
      <c r="AM1990" s="521" t="n"/>
      <c r="AN1990" s="669" t="n"/>
      <c r="AO1990" s="664" t="n"/>
    </row>
    <row r="1991" ht="26.1" customHeight="1">
      <c r="AM1991" s="521" t="n"/>
      <c r="AN1991" s="669" t="n"/>
      <c r="AO1991" s="664" t="n"/>
    </row>
    <row r="1992" ht="26.1" customHeight="1">
      <c r="AM1992" s="521" t="n"/>
      <c r="AN1992" s="669" t="n"/>
      <c r="AO1992" s="664" t="n"/>
    </row>
    <row r="1993" ht="26.1" customHeight="1">
      <c r="AM1993" s="521" t="n"/>
      <c r="AN1993" s="669" t="n"/>
      <c r="AO1993" s="664" t="n"/>
    </row>
    <row r="1994" ht="26.1" customHeight="1">
      <c r="AM1994" s="521" t="n"/>
      <c r="AN1994" s="669" t="n"/>
      <c r="AO1994" s="664" t="n"/>
    </row>
    <row r="1995" ht="26.1" customHeight="1">
      <c r="AM1995" s="521" t="n"/>
      <c r="AN1995" s="669" t="n"/>
      <c r="AO1995" s="664" t="n"/>
    </row>
    <row r="1996" ht="26.1" customHeight="1">
      <c r="AM1996" s="521" t="n"/>
      <c r="AN1996" s="669" t="n"/>
      <c r="AO1996" s="664" t="n"/>
    </row>
    <row r="1997" ht="26.1" customHeight="1">
      <c r="AM1997" s="521" t="n"/>
      <c r="AN1997" s="669" t="n"/>
      <c r="AO1997" s="664" t="n"/>
    </row>
    <row r="1998" ht="26.1" customHeight="1">
      <c r="AM1998" s="521" t="n"/>
      <c r="AN1998" s="669" t="n"/>
      <c r="AO1998" s="664" t="n"/>
    </row>
    <row r="1999" ht="26.1" customHeight="1">
      <c r="AM1999" s="521" t="n"/>
      <c r="AN1999" s="669" t="n"/>
      <c r="AO1999" s="664" t="n"/>
    </row>
    <row r="2000" ht="26.1" customHeight="1">
      <c r="AM2000" s="521" t="n"/>
      <c r="AN2000" s="673" t="n"/>
      <c r="AO2000" s="664" t="n"/>
    </row>
    <row r="2001" ht="26.1" customHeight="1">
      <c r="AM2001" s="521" t="n"/>
      <c r="AN2001" s="673" t="n"/>
      <c r="AO2001" s="664" t="n"/>
    </row>
    <row r="2002" ht="26.1" customHeight="1">
      <c r="AM2002" s="521" t="n"/>
      <c r="AN2002" s="673" t="n"/>
      <c r="AO2002" s="664" t="n"/>
    </row>
    <row r="2003" ht="26.1" customHeight="1">
      <c r="AM2003" s="521" t="n"/>
      <c r="AN2003" s="673" t="n"/>
      <c r="AO2003" s="664" t="n"/>
    </row>
    <row r="2004" ht="26.1" customHeight="1">
      <c r="AM2004" s="521" t="n"/>
      <c r="AN2004" s="673" t="n"/>
      <c r="AO2004" s="664" t="n"/>
    </row>
    <row r="2005" ht="26.1" customHeight="1">
      <c r="AM2005" s="521" t="n"/>
      <c r="AN2005" s="673" t="n"/>
      <c r="AO2005" s="664" t="n"/>
    </row>
    <row r="2006" ht="26.1" customHeight="1">
      <c r="AM2006" s="521" t="n"/>
      <c r="AN2006" s="673" t="n"/>
      <c r="AO2006" s="664" t="n"/>
    </row>
    <row r="2007" ht="26.1" customHeight="1">
      <c r="AM2007" s="521" t="n"/>
      <c r="AN2007" s="674" t="inlineStr">
        <is>
          <t>D114</t>
        </is>
      </c>
      <c r="AO2007" s="664" t="n"/>
    </row>
    <row r="2008" ht="26.1" customHeight="1">
      <c r="AM2008" s="521" t="n"/>
      <c r="AN2008" s="674" t="inlineStr">
        <is>
          <t>D114L</t>
        </is>
      </c>
      <c r="AO2008" s="664" t="n"/>
    </row>
    <row r="2009" ht="26.1" customHeight="1">
      <c r="AM2009" s="521" t="n"/>
      <c r="AN2009" s="674" t="inlineStr">
        <is>
          <t>D114R</t>
        </is>
      </c>
      <c r="AO2009" s="664" t="n"/>
    </row>
    <row r="2010" ht="26.1" customHeight="1">
      <c r="AM2010" s="521" t="n"/>
      <c r="AN2010" s="674" t="inlineStr">
        <is>
          <t>D150L</t>
        </is>
      </c>
      <c r="AO2010" s="664" t="n"/>
    </row>
    <row r="2011" ht="26.1" customHeight="1">
      <c r="AM2011" s="521" t="n"/>
      <c r="AN2011" s="674" t="inlineStr">
        <is>
          <t>D150R</t>
        </is>
      </c>
      <c r="AO2011" s="664" t="n"/>
    </row>
    <row r="2012" ht="26.1" customHeight="1">
      <c r="AM2012" s="521" t="n"/>
      <c r="AN2012" s="674" t="inlineStr">
        <is>
          <t>D160</t>
        </is>
      </c>
      <c r="AO2012" s="664" t="n"/>
    </row>
    <row r="2013" ht="26.1" customHeight="1">
      <c r="AM2013" s="521" t="n"/>
      <c r="AN2013" s="674" t="inlineStr">
        <is>
          <t>現場施工</t>
        </is>
      </c>
      <c r="AO2013" s="664" t="n"/>
    </row>
    <row r="2014" ht="26.1" customHeight="1" thickBot="1">
      <c r="AM2014" s="521" t="n"/>
      <c r="AN2014" s="678" t="inlineStr">
        <is>
          <t>欠番</t>
        </is>
      </c>
      <c r="AO2014" s="664" t="n"/>
    </row>
    <row r="2015" ht="26.1" customHeight="1" thickTop="1"/>
    <row r="2021" ht="26.1" customHeight="1">
      <c r="AN2021" s="665" t="n"/>
    </row>
    <row r="2022" ht="26.1" customHeight="1">
      <c r="AN2022" s="665" t="n"/>
    </row>
    <row r="2023" ht="26.1" customHeight="1">
      <c r="AN2023" s="665" t="n"/>
    </row>
  </sheetData>
  <autoFilter ref="AN3:AN2022"/>
  <mergeCells count="25">
    <mergeCell ref="C6:D6"/>
    <mergeCell ref="M3:P3"/>
    <mergeCell ref="AB6:AC6"/>
    <mergeCell ref="Q93:S93"/>
    <mergeCell ref="O6:P6"/>
    <mergeCell ref="AA4:AC4"/>
    <mergeCell ref="O92:P92"/>
    <mergeCell ref="E4:F4"/>
    <mergeCell ref="Q65:S65"/>
    <mergeCell ref="Q89:S89"/>
    <mergeCell ref="O65:P65"/>
    <mergeCell ref="O93:P93"/>
    <mergeCell ref="Q4:R4"/>
    <mergeCell ref="G3:K3"/>
    <mergeCell ref="B4:D4"/>
    <mergeCell ref="Q66:S66"/>
    <mergeCell ref="O89:P89"/>
    <mergeCell ref="N4:P4"/>
    <mergeCell ref="Q5:W5"/>
    <mergeCell ref="B3:D3"/>
    <mergeCell ref="E5:J5"/>
    <mergeCell ref="O66:P66"/>
    <mergeCell ref="Q92:S92"/>
    <mergeCell ref="D1:M2"/>
    <mergeCell ref="E3:F3"/>
  </mergeCells>
  <conditionalFormatting sqref="B4:E4 H61:H67 T60:T62">
    <cfRule type="cellIs" priority="16" operator="equal" dxfId="30" stopIfTrue="1">
      <formula>""</formula>
    </cfRule>
  </conditionalFormatting>
  <conditionalFormatting sqref="C62:G62 I62">
    <cfRule type="expression" priority="18" dxfId="29" stopIfTrue="1">
      <formula>$E$3="寒冷地仕様"</formula>
    </cfRule>
  </conditionalFormatting>
  <conditionalFormatting sqref="V59 AH55">
    <cfRule type="expression" priority="19" dxfId="28" stopIfTrue="1">
      <formula>$E$3="杉集成"</formula>
    </cfRule>
  </conditionalFormatting>
  <conditionalFormatting sqref="O91:U93 V97:V99 W95:W97">
    <cfRule type="expression" priority="20" dxfId="0" stopIfTrue="1">
      <formula>$B$3="ビルトホーム㈱"</formula>
    </cfRule>
    <cfRule type="expression" priority="21" dxfId="2" stopIfTrue="1">
      <formula>$E$3="準防火地域《3F建》(ﾘｸｼﾙ用)"</formula>
    </cfRule>
    <cfRule type="expression" priority="22" dxfId="25" stopIfTrue="1">
      <formula>$E$3="準防火地域(ﾘｸｼﾙ用)"</formula>
    </cfRule>
  </conditionalFormatting>
  <conditionalFormatting sqref="C69:J73 O88:U89 V94 W92">
    <cfRule type="expression" priority="23" dxfId="2" stopIfTrue="1">
      <formula>$B$3="ビルトホーム㈱"</formula>
    </cfRule>
  </conditionalFormatting>
  <conditionalFormatting sqref="O63:U65 O66:S66 U66 V64:W86 V87:V88">
    <cfRule type="expression" priority="24" dxfId="0" stopIfTrue="1">
      <formula>$E$3="準防火地域《3F建》(ﾘｸｼﾙ用)"</formula>
    </cfRule>
    <cfRule type="expression" priority="25" dxfId="0" stopIfTrue="1">
      <formula>$E$3="準防火地域(ﾘｸｼﾙ用)"</formula>
    </cfRule>
  </conditionalFormatting>
  <conditionalFormatting sqref="C67">
    <cfRule type="expression" priority="26" stopIfTrue="1">
      <formula>$H$67=1</formula>
    </cfRule>
  </conditionalFormatting>
  <conditionalFormatting sqref="C62:I62">
    <cfRule type="expression" priority="29" dxfId="21" stopIfTrue="1">
      <formula>$E$3="高断熱パック"</formula>
    </cfRule>
  </conditionalFormatting>
  <conditionalFormatting sqref="O63:U65 O66:S66 O88:U89 O91:U93 O96:U98 O100:U111 U66 V64:W86 V87:V102 W87:W100">
    <cfRule type="expression" priority="30" dxfId="0" stopIfTrue="1">
      <formula>#REF!="カット合板なし"</formula>
    </cfRule>
  </conditionalFormatting>
  <conditionalFormatting sqref="T66">
    <cfRule type="expression" priority="4" dxfId="0" stopIfTrue="1">
      <formula>$E$3="準防火地域《3F建》(ﾘｸｼﾙ用)"</formula>
    </cfRule>
    <cfRule type="expression" priority="5" dxfId="0" stopIfTrue="1">
      <formula>$E$3="準防火地域(ﾘｸｼﾙ用)"</formula>
    </cfRule>
    <cfRule type="expression" priority="6" dxfId="0" stopIfTrue="1">
      <formula>#REF!="カット合板なし"</formula>
    </cfRule>
  </conditionalFormatting>
  <conditionalFormatting sqref="M3">
    <cfRule type="cellIs" priority="1" operator="equal" dxfId="16" stopIfTrue="1">
      <formula>"カット合板有り"</formula>
    </cfRule>
  </conditionalFormatting>
  <conditionalFormatting sqref="E3">
    <cfRule type="expression" priority="2" dxfId="15" stopIfTrue="1">
      <formula>NOT(ISERROR(SEARCH("杉",E3)))</formula>
    </cfRule>
    <cfRule type="cellIs" priority="3" operator="equal" dxfId="14" stopIfTrue="1">
      <formula>"≪ 3F建 ≫"</formula>
    </cfRule>
  </conditionalFormatting>
  <dataValidations count="8">
    <dataValidation sqref="E3" showDropDown="0" showInputMessage="1" showErrorMessage="1" allowBlank="0" type="list">
      <formula1>"6型,7型"</formula1>
    </dataValidation>
    <dataValidation sqref="M3" showDropDown="0" showInputMessage="1" showErrorMessage="1" allowBlank="0" type="list">
      <formula1>"Y　ダクト穴あり,Y　ダクト穴なし"</formula1>
    </dataValidation>
    <dataValidation sqref="D101:D102" showDropDown="0" showInputMessage="1" showErrorMessage="1" allowBlank="0" type="list">
      <formula1>$AL$11:$AL$24</formula1>
    </dataValidation>
    <dataValidation sqref="C59" showDropDown="0" showInputMessage="1" showErrorMessage="1" allowBlank="0" type="list">
      <formula1>$AN$5:$AN$260</formula1>
    </dataValidation>
    <dataValidation sqref="C47:C57 O8:O57 AB8:AB52" showDropDown="0" showInputMessage="1" showErrorMessage="1" allowBlank="0" type="list">
      <formula1>$AN:$AN</formula1>
    </dataValidation>
    <dataValidation sqref="C8:C46" showDropDown="0" showInputMessage="1" showErrorMessage="1" allowBlank="0" type="list">
      <formula1>$AN$6:$AN$1988</formula1>
    </dataValidation>
    <dataValidation sqref="G3:K3" showDropDown="0" showInputMessage="1" showErrorMessage="1" allowBlank="0" type="list">
      <formula1>"EPS45㎜,DF60㎜,DF60㎜寒冷地,DF73㎜寒冷地,DF73㎜高断熱,イ準耐-断熱なし,等級5仕様QD73㎜,イ準耐-DF60㎜断熱材あり,"</formula1>
    </dataValidation>
    <dataValidation sqref="B3:D3" showDropDown="0" showInputMessage="1" showErrorMessage="1" allowBlank="0" type="list">
      <formula1>"㈱飯田産業,㈱オリエンタルホーム,㈱ユニバーサルホーム,アイディホーム㈱"</formula1>
    </dataValidation>
  </dataValidations>
  <pageMargins left="0.429861111111111" right="0.129861111111111" top="0.393055555555556" bottom="0.196527777777778" header="0.196527777777778" footer="0.196527777777778"/>
  <pageSetup orientation="portrait" paperSize="9" scale="44"/>
  <colBreaks count="1" manualBreakCount="1">
    <brk id="26" min="0" max="68" man="1"/>
  </colBreaks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 codeName="Sheet5">
    <tabColor indexed="45"/>
    <outlinePr summaryBelow="1" summaryRight="1"/>
    <pageSetUpPr fitToPage="1"/>
  </sheetPr>
  <dimension ref="B1:X2033"/>
  <sheetViews>
    <sheetView showZeros="0" view="pageBreakPreview" zoomScale="75" zoomScaleNormal="75" zoomScaleSheetLayoutView="75" workbookViewId="0">
      <pane ySplit="6" topLeftCell="A2017" activePane="bottomLeft" state="frozen"/>
      <selection pane="bottomLeft" activeCell="C2023" sqref="C2023:D2023"/>
    </sheetView>
  </sheetViews>
  <sheetFormatPr baseColWidth="8" defaultColWidth="11" defaultRowHeight="14.25" outlineLevelCol="0"/>
  <cols>
    <col width="1.625" customWidth="1" min="1" max="1"/>
    <col width="7.75" customWidth="1" min="2" max="2"/>
    <col width="5.875" customWidth="1" min="3" max="3"/>
    <col width="42.875" customWidth="1" min="4" max="4"/>
    <col width="8.75" customWidth="1" min="5" max="7"/>
    <col width="8.625" customWidth="1" min="8" max="8"/>
    <col width="9.125" customWidth="1" style="424" min="9" max="9"/>
    <col width="5.75" customWidth="1" min="10" max="10"/>
    <col width="16.5" customWidth="1" min="11" max="11"/>
    <col width="12.375" customWidth="1" min="12" max="12"/>
    <col width="6.375" customWidth="1" min="13" max="13"/>
    <col width="12.75" customWidth="1" min="14" max="14"/>
    <col width="1.25" customWidth="1" min="15" max="15"/>
    <col width="11" customWidth="1" style="892" min="17" max="17"/>
  </cols>
  <sheetData>
    <row r="1" ht="34.5" customHeight="1">
      <c r="B1" s="443" t="n"/>
      <c r="C1" s="443" t="n"/>
      <c r="D1" s="835">
        <f>梁欠表3F!B3&amp;"壁パネル枚数"</f>
        <v/>
      </c>
      <c r="E1" s="42" t="n"/>
      <c r="F1" s="42" t="n"/>
      <c r="G1" s="42" t="n"/>
      <c r="H1" s="836" t="n"/>
      <c r="J1" s="925" t="inlineStr">
        <is>
          <t>No</t>
        </is>
      </c>
      <c r="K1" s="473" t="n"/>
      <c r="L1" s="474" t="n"/>
      <c r="M1" s="838" t="n"/>
      <c r="Q1" s="443" t="n"/>
      <c r="S1" s="393" t="n"/>
      <c r="T1" s="393" t="n"/>
      <c r="U1" s="393" t="n"/>
      <c r="V1" s="393" t="n"/>
      <c r="W1" s="393" t="n"/>
      <c r="X1" s="393" t="n"/>
    </row>
    <row r="2" ht="12" customHeight="1">
      <c r="B2" s="443" t="n"/>
      <c r="C2" s="443" t="n"/>
      <c r="D2" s="445" t="n"/>
      <c r="E2" s="445" t="n"/>
      <c r="F2" s="445" t="n"/>
      <c r="G2" s="445" t="n"/>
      <c r="H2" s="836" t="n"/>
      <c r="I2" s="837" t="n"/>
      <c r="J2" s="926" t="n"/>
      <c r="K2" s="926" t="n"/>
      <c r="L2" s="476" t="n"/>
      <c r="M2" s="476" t="n"/>
      <c r="Q2" s="443" t="n"/>
      <c r="S2" s="393" t="n"/>
      <c r="T2" s="393" t="n"/>
      <c r="U2" s="393" t="n"/>
      <c r="V2" s="393" t="n"/>
      <c r="W2" s="393" t="n"/>
      <c r="X2" s="393" t="n"/>
    </row>
    <row r="3" ht="60.75" customHeight="1">
      <c r="B3" s="927" t="n"/>
      <c r="F3" s="928">
        <f>梁欠表3F!M3</f>
        <v/>
      </c>
      <c r="H3" s="929" t="n"/>
      <c r="I3" s="842">
        <f>梁欠表3F!E3</f>
        <v/>
      </c>
      <c r="J3" s="930" t="n"/>
      <c r="K3" s="844">
        <f>梁欠表3F!G3</f>
        <v/>
      </c>
      <c r="L3" s="931" t="n"/>
      <c r="M3" s="932" t="n"/>
      <c r="N3" s="930" t="n"/>
      <c r="O3" s="931" t="n"/>
      <c r="P3" s="828" t="inlineStr">
        <is>
          <t>フィルターをかける列の数式　必ずコピーする！</t>
        </is>
      </c>
      <c r="S3" s="393" t="n"/>
      <c r="T3" s="393" t="n"/>
      <c r="U3" s="393" t="n"/>
      <c r="V3" s="393" t="n"/>
      <c r="W3" s="393" t="n"/>
      <c r="X3" s="393" t="n"/>
    </row>
    <row r="4" ht="12" customHeight="1">
      <c r="I4" s="477" t="n"/>
      <c r="J4" s="478" t="n"/>
      <c r="K4" s="476" t="n"/>
      <c r="L4" s="476" t="n"/>
      <c r="M4" s="476" t="n"/>
      <c r="S4" s="393" t="n"/>
      <c r="T4" s="393" t="n"/>
      <c r="U4" s="393" t="n"/>
      <c r="V4" s="393" t="n"/>
      <c r="W4" s="393" t="n"/>
      <c r="X4" s="393" t="n"/>
    </row>
    <row r="5" ht="30" customHeight="1">
      <c r="B5" s="446" t="inlineStr">
        <is>
          <t>合計</t>
        </is>
      </c>
      <c r="C5" s="447" t="inlineStr">
        <is>
          <t>No</t>
        </is>
      </c>
      <c r="D5" s="448" t="inlineStr">
        <is>
          <t>壁パネル記号</t>
        </is>
      </c>
      <c r="E5" s="829">
        <f>(梁欠表3F!B4)</f>
        <v/>
      </c>
      <c r="F5" s="916" t="n"/>
      <c r="G5" s="916" t="n"/>
      <c r="H5" s="449">
        <f>(梁欠表3F!E4)</f>
        <v/>
      </c>
      <c r="I5" s="831">
        <f>E5</f>
        <v/>
      </c>
      <c r="M5" s="833" t="n"/>
      <c r="Q5" s="447" t="inlineStr">
        <is>
          <t>NC加工</t>
        </is>
      </c>
      <c r="S5" s="393" t="n"/>
      <c r="T5" s="393" t="n"/>
      <c r="U5" s="393" t="n"/>
      <c r="V5" s="393" t="n"/>
      <c r="W5" s="393" t="n"/>
      <c r="X5" s="393" t="n"/>
    </row>
    <row r="6" ht="24.95" customHeight="1" thickBot="1">
      <c r="B6" s="450" t="n"/>
      <c r="C6" s="451" t="n"/>
      <c r="D6" s="452" t="n"/>
      <c r="E6" s="453" t="inlineStr">
        <is>
          <t>1階</t>
        </is>
      </c>
      <c r="F6" s="454" t="inlineStr">
        <is>
          <t>2階</t>
        </is>
      </c>
      <c r="G6" s="455" t="inlineStr">
        <is>
          <t>3階</t>
        </is>
      </c>
      <c r="H6" s="456" t="inlineStr">
        <is>
          <t>実枚数</t>
        </is>
      </c>
      <c r="I6" s="477" t="n">
        <v>1</v>
      </c>
      <c r="J6" s="479" t="n"/>
      <c r="K6" s="480">
        <f>H5</f>
        <v/>
      </c>
      <c r="L6" s="481" t="inlineStr">
        <is>
          <t>号棟</t>
        </is>
      </c>
      <c r="M6" s="476" t="n"/>
      <c r="N6" s="393" t="n"/>
      <c r="Q6" s="487" t="n"/>
      <c r="S6" s="393" t="n"/>
      <c r="T6" s="393" t="n"/>
      <c r="U6" s="393" t="n"/>
      <c r="V6" s="393" t="n"/>
      <c r="W6" s="393" t="n"/>
      <c r="X6" s="393" t="n"/>
    </row>
    <row r="7" ht="30" customFormat="1" customHeight="1" s="393" thickTop="1">
      <c r="B7" s="457">
        <f>SUM(H7)</f>
        <v/>
      </c>
      <c r="C7" s="458" t="n"/>
      <c r="D7" s="459">
        <f>IF(OR(梁欠表3F!AN6="欠番",梁欠表3F!AN6="現場施工"),"　",梁欠表3F!AN6)</f>
        <v/>
      </c>
      <c r="E7" s="460">
        <f>COUNTIF(梁欠表3F!$C:$C,D7)</f>
        <v/>
      </c>
      <c r="F7" s="461">
        <f>COUNTIF(梁欠表3F!$O:$O,D7)</f>
        <v/>
      </c>
      <c r="G7" s="462">
        <f>COUNTIF(梁欠表3F!$AB:$AB,D7)</f>
        <v/>
      </c>
      <c r="H7" s="463">
        <f>SUM(E7:G7)</f>
        <v/>
      </c>
      <c r="I7" s="477">
        <f>B7</f>
        <v/>
      </c>
      <c r="J7" s="482" t="n"/>
      <c r="K7" s="482" t="n"/>
      <c r="L7" s="482" t="n"/>
      <c r="M7" s="339" t="n"/>
      <c r="Q7" s="488" t="inlineStr">
        <is>
          <t>邸別</t>
        </is>
      </c>
    </row>
    <row r="8" ht="30" customFormat="1" customHeight="1" s="393">
      <c r="B8" s="464">
        <f>SUM(H8)</f>
        <v/>
      </c>
      <c r="C8" s="465" t="n"/>
      <c r="D8" s="466">
        <f>IF(OR(梁欠表3F!AN7="欠番",梁欠表3F!AN7="現場施工"),"　",梁欠表3F!AN7)</f>
        <v/>
      </c>
      <c r="E8" s="467">
        <f>COUNTIF(梁欠表3F!$C:$C,D8)</f>
        <v/>
      </c>
      <c r="F8" s="468">
        <f>COUNTIF(梁欠表3F!$O:$O,D8)</f>
        <v/>
      </c>
      <c r="G8" s="469">
        <f>COUNTIF(梁欠表3F!$AB:$AB,D8)</f>
        <v/>
      </c>
      <c r="H8" s="470">
        <f>SUM(E8:G8)</f>
        <v/>
      </c>
      <c r="I8" s="477">
        <f>B8</f>
        <v/>
      </c>
      <c r="J8" s="483" t="n"/>
      <c r="K8" s="483" t="n"/>
      <c r="L8" s="483" t="n"/>
      <c r="M8" s="483" t="n"/>
      <c r="N8" s="483" t="n"/>
      <c r="Q8" s="489" t="inlineStr">
        <is>
          <t>在庫</t>
        </is>
      </c>
    </row>
    <row r="9" ht="30" customFormat="1" customHeight="1" s="393">
      <c r="B9" s="464">
        <f>SUM(H9)</f>
        <v/>
      </c>
      <c r="C9" s="465" t="n"/>
      <c r="D9" s="466">
        <f>IF(OR(梁欠表3F!AN8="欠番",梁欠表3F!AN8="現場施工"),"　",梁欠表3F!AN8)</f>
        <v/>
      </c>
      <c r="E9" s="467">
        <f>COUNTIF(梁欠表3F!$C:$C,D9)</f>
        <v/>
      </c>
      <c r="F9" s="468">
        <f>COUNTIF(梁欠表3F!$O:$O,D9)</f>
        <v/>
      </c>
      <c r="G9" s="469">
        <f>COUNTIF(梁欠表3F!$AB:$AB,D9)</f>
        <v/>
      </c>
      <c r="H9" s="470">
        <f>SUM(E9:G9)</f>
        <v/>
      </c>
      <c r="I9" s="477">
        <f>B9</f>
        <v/>
      </c>
      <c r="Q9" s="490" t="inlineStr">
        <is>
          <t>邸別</t>
        </is>
      </c>
    </row>
    <row r="10" ht="30" customFormat="1" customHeight="1" s="393">
      <c r="B10" s="464">
        <f>SUM(H10)</f>
        <v/>
      </c>
      <c r="C10" s="465" t="n"/>
      <c r="D10" s="466">
        <f>IF(OR(梁欠表3F!AN9="欠番",梁欠表3F!AN9="現場施工"),"　",梁欠表3F!AN9)</f>
        <v/>
      </c>
      <c r="E10" s="467">
        <f>COUNTIF(梁欠表3F!$C:$C,D10)</f>
        <v/>
      </c>
      <c r="F10" s="468">
        <f>COUNTIF(梁欠表3F!$O:$O,D10)</f>
        <v/>
      </c>
      <c r="G10" s="469">
        <f>COUNTIF(梁欠表3F!$AB:$AB,D10)</f>
        <v/>
      </c>
      <c r="H10" s="470">
        <f>SUM(E10:G10)</f>
        <v/>
      </c>
      <c r="I10" s="477">
        <f>B10</f>
        <v/>
      </c>
      <c r="M10" s="339" t="n"/>
      <c r="Q10" s="489" t="inlineStr">
        <is>
          <t>在庫</t>
        </is>
      </c>
    </row>
    <row r="11" ht="29.85" customFormat="1" customHeight="1" s="393">
      <c r="B11" s="464">
        <f>SUM(H11)</f>
        <v/>
      </c>
      <c r="C11" s="465" t="n"/>
      <c r="D11" s="466">
        <f>IF(OR(梁欠表3F!AN10="欠番",梁欠表3F!AN10="現場施工"),"　",梁欠表3F!AN10)</f>
        <v/>
      </c>
      <c r="E11" s="467">
        <f>COUNTIF(梁欠表3F!$C:$C,D11)</f>
        <v/>
      </c>
      <c r="F11" s="468">
        <f>COUNTIF(梁欠表3F!$O:$O,D11)</f>
        <v/>
      </c>
      <c r="G11" s="469">
        <f>COUNTIF(梁欠表3F!$AB:$AB,D11)</f>
        <v/>
      </c>
      <c r="H11" s="470">
        <f>SUM(E11:G11)</f>
        <v/>
      </c>
      <c r="I11" s="477">
        <f>B11</f>
        <v/>
      </c>
      <c r="M11" s="339" t="n"/>
      <c r="Q11" s="490" t="inlineStr">
        <is>
          <t>邸別</t>
        </is>
      </c>
    </row>
    <row r="12" ht="30" customFormat="1" customHeight="1" s="393">
      <c r="B12" s="464">
        <f>SUM(H12)</f>
        <v/>
      </c>
      <c r="C12" s="465" t="n"/>
      <c r="D12" s="466">
        <f>IF(OR(梁欠表3F!AN11="欠番",梁欠表3F!AN11="現場施工"),"　",梁欠表3F!AN11)</f>
        <v/>
      </c>
      <c r="E12" s="467">
        <f>COUNTIF(梁欠表3F!$C:$C,D12)</f>
        <v/>
      </c>
      <c r="F12" s="468">
        <f>COUNTIF(梁欠表3F!$O:$O,D12)</f>
        <v/>
      </c>
      <c r="G12" s="469">
        <f>COUNTIF(梁欠表3F!$AB:$AB,D12)</f>
        <v/>
      </c>
      <c r="H12" s="470">
        <f>SUM(E12:G12)</f>
        <v/>
      </c>
      <c r="I12" s="477">
        <f>B12</f>
        <v/>
      </c>
      <c r="K12" s="484" t="n"/>
      <c r="L12" s="484" t="n"/>
      <c r="M12" s="484" t="n"/>
      <c r="N12" s="484" t="n"/>
      <c r="Q12" s="490" t="inlineStr">
        <is>
          <t>邸別</t>
        </is>
      </c>
    </row>
    <row r="13" ht="26.25" customFormat="1" customHeight="1" s="393">
      <c r="B13" s="464">
        <f>SUM(H13)</f>
        <v/>
      </c>
      <c r="C13" s="465" t="n"/>
      <c r="D13" s="466">
        <f>IF(OR(梁欠表3F!AN12="欠番",梁欠表3F!AN12="現場施工"),"　",梁欠表3F!AN12)</f>
        <v/>
      </c>
      <c r="E13" s="467">
        <f>COUNTIF(梁欠表3F!$C:$C,D13)</f>
        <v/>
      </c>
      <c r="F13" s="468">
        <f>COUNTIF(梁欠表3F!$O:$O,D13)</f>
        <v/>
      </c>
      <c r="G13" s="469">
        <f>COUNTIF(梁欠表3F!$AB:$AB,D13)</f>
        <v/>
      </c>
      <c r="H13" s="470">
        <f>SUM(E13:G13)</f>
        <v/>
      </c>
      <c r="I13" s="477">
        <f>B13</f>
        <v/>
      </c>
      <c r="K13" s="484" t="n"/>
      <c r="L13" s="484" t="n"/>
      <c r="M13" s="484" t="n"/>
      <c r="N13" s="484" t="n"/>
      <c r="Q13" s="490" t="inlineStr">
        <is>
          <t>邸別</t>
        </is>
      </c>
    </row>
    <row r="14" ht="29.85" customFormat="1" customHeight="1" s="393">
      <c r="B14" s="464">
        <f>SUM(H14)</f>
        <v/>
      </c>
      <c r="C14" s="465" t="n"/>
      <c r="D14" s="466">
        <f>IF(OR(梁欠表3F!AN13="欠番",梁欠表3F!AN13="現場施工"),"　",梁欠表3F!AN13)</f>
        <v/>
      </c>
      <c r="E14" s="467">
        <f>COUNTIF(梁欠表3F!$C:$C,D14)</f>
        <v/>
      </c>
      <c r="F14" s="468">
        <f>COUNTIF(梁欠表3F!$O:$O,D14)</f>
        <v/>
      </c>
      <c r="G14" s="469">
        <f>COUNTIF(梁欠表3F!$AB:$AB,D14)</f>
        <v/>
      </c>
      <c r="H14" s="470">
        <f>SUM(E14:G14)</f>
        <v/>
      </c>
      <c r="I14" s="477">
        <f>B14</f>
        <v/>
      </c>
      <c r="J14" s="339" t="n"/>
      <c r="K14" s="484" t="n"/>
      <c r="L14" s="484" t="n"/>
      <c r="M14" s="484" t="n"/>
      <c r="N14" s="484" t="n"/>
      <c r="Q14" s="490" t="inlineStr">
        <is>
          <t>邸別</t>
        </is>
      </c>
    </row>
    <row r="15" ht="30" customFormat="1" customHeight="1" s="393">
      <c r="B15" s="464">
        <f>SUM(H15)</f>
        <v/>
      </c>
      <c r="C15" s="465" t="n"/>
      <c r="D15" s="466">
        <f>IF(OR(梁欠表3F!AN14="欠番",梁欠表3F!AN14="現場施工"),"　",梁欠表3F!AN14)</f>
        <v/>
      </c>
      <c r="E15" s="467">
        <f>COUNTIF(梁欠表3F!$C:$C,D15)</f>
        <v/>
      </c>
      <c r="F15" s="468">
        <f>COUNTIF(梁欠表3F!$O:$O,D15)</f>
        <v/>
      </c>
      <c r="G15" s="469">
        <f>COUNTIF(梁欠表3F!$AB:$AB,D15)</f>
        <v/>
      </c>
      <c r="H15" s="470">
        <f>SUM(E15:G15)</f>
        <v/>
      </c>
      <c r="I15" s="477">
        <f>B15</f>
        <v/>
      </c>
      <c r="J15" s="339" t="n"/>
      <c r="K15" s="339" t="n"/>
      <c r="L15" s="339" t="n"/>
      <c r="M15" s="339" t="n"/>
      <c r="Q15" s="490" t="inlineStr">
        <is>
          <t>邸別</t>
        </is>
      </c>
    </row>
    <row r="16" ht="29.85" customFormat="1" customHeight="1" s="393">
      <c r="B16" s="464">
        <f>SUM(H16)</f>
        <v/>
      </c>
      <c r="C16" s="465" t="n"/>
      <c r="D16" s="466">
        <f>IF(OR(梁欠表3F!AN15="欠番",梁欠表3F!AN15="現場施工"),"　",梁欠表3F!AN15)</f>
        <v/>
      </c>
      <c r="E16" s="467">
        <f>COUNTIF(梁欠表3F!$C:$C,D16)</f>
        <v/>
      </c>
      <c r="F16" s="468">
        <f>COUNTIF(梁欠表3F!$O:$O,D16)</f>
        <v/>
      </c>
      <c r="G16" s="469">
        <f>COUNTIF(梁欠表3F!$AB:$AB,D16)</f>
        <v/>
      </c>
      <c r="H16" s="470">
        <f>SUM(E16:G16)</f>
        <v/>
      </c>
      <c r="I16" s="477">
        <f>B16</f>
        <v/>
      </c>
      <c r="M16" s="339" t="n"/>
      <c r="Q16" s="490" t="inlineStr">
        <is>
          <t>邸別</t>
        </is>
      </c>
    </row>
    <row r="17" ht="30" customFormat="1" customHeight="1" s="393">
      <c r="B17" s="464">
        <f>SUM(H17)</f>
        <v/>
      </c>
      <c r="C17" s="465" t="n"/>
      <c r="D17" s="466">
        <f>IF(OR(梁欠表3F!AN16="欠番",梁欠表3F!AN16="現場施工"),"　",梁欠表3F!AN16)</f>
        <v/>
      </c>
      <c r="E17" s="467">
        <f>COUNTIF(梁欠表3F!$C:$C,D17)</f>
        <v/>
      </c>
      <c r="F17" s="468">
        <f>COUNTIF(梁欠表3F!$O:$O,D17)</f>
        <v/>
      </c>
      <c r="G17" s="469">
        <f>COUNTIF(梁欠表3F!$AB:$AB,D17)</f>
        <v/>
      </c>
      <c r="H17" s="470">
        <f>SUM(E17:G17)</f>
        <v/>
      </c>
      <c r="I17" s="477">
        <f>B17</f>
        <v/>
      </c>
      <c r="M17" s="339" t="n"/>
      <c r="Q17" s="490" t="inlineStr">
        <is>
          <t>邸別</t>
        </is>
      </c>
    </row>
    <row r="18" ht="30" customFormat="1" customHeight="1" s="393">
      <c r="B18" s="464">
        <f>SUM(H18)</f>
        <v/>
      </c>
      <c r="C18" s="465" t="n"/>
      <c r="D18" s="466">
        <f>IF(OR(梁欠表3F!AN17="欠番",梁欠表3F!AN17="現場施工"),"　",梁欠表3F!AN17)</f>
        <v/>
      </c>
      <c r="E18" s="467">
        <f>COUNTIF(梁欠表3F!$C:$C,D18)</f>
        <v/>
      </c>
      <c r="F18" s="468">
        <f>COUNTIF(梁欠表3F!$O:$O,D18)</f>
        <v/>
      </c>
      <c r="G18" s="469">
        <f>COUNTIF(梁欠表3F!$AB:$AB,D18)</f>
        <v/>
      </c>
      <c r="H18" s="470">
        <f>SUM(E18:G18)</f>
        <v/>
      </c>
      <c r="I18" s="477">
        <f>B18</f>
        <v/>
      </c>
      <c r="M18" s="339" t="n"/>
      <c r="Q18" s="490" t="inlineStr">
        <is>
          <t>邸別</t>
        </is>
      </c>
    </row>
    <row r="19" ht="30" customFormat="1" customHeight="1" s="393">
      <c r="B19" s="464">
        <f>SUM(H19)</f>
        <v/>
      </c>
      <c r="C19" s="465" t="n"/>
      <c r="D19" s="466">
        <f>IF(OR(梁欠表3F!AN18="欠番",梁欠表3F!AN18="現場施工"),"　",梁欠表3F!AN18)</f>
        <v/>
      </c>
      <c r="E19" s="467">
        <f>COUNTIF(梁欠表3F!$C:$C,D19)</f>
        <v/>
      </c>
      <c r="F19" s="468">
        <f>COUNTIF(梁欠表3F!$O:$O,D19)</f>
        <v/>
      </c>
      <c r="G19" s="469">
        <f>COUNTIF(梁欠表3F!$AB:$AB,D19)</f>
        <v/>
      </c>
      <c r="H19" s="470">
        <f>SUM(E19:G19)</f>
        <v/>
      </c>
      <c r="I19" s="477">
        <f>B19</f>
        <v/>
      </c>
      <c r="Q19" s="490" t="inlineStr">
        <is>
          <t>邸別</t>
        </is>
      </c>
    </row>
    <row r="20" ht="29.85" customFormat="1" customHeight="1" s="393">
      <c r="B20" s="464">
        <f>SUM(H20)</f>
        <v/>
      </c>
      <c r="C20" s="465" t="n"/>
      <c r="D20" s="466">
        <f>IF(OR(梁欠表3F!AN19="欠番",梁欠表3F!AN19="現場施工"),"　",梁欠表3F!AN19)</f>
        <v/>
      </c>
      <c r="E20" s="467">
        <f>COUNTIF(梁欠表3F!$C:$C,D20)</f>
        <v/>
      </c>
      <c r="F20" s="468">
        <f>COUNTIF(梁欠表3F!$O:$O,D20)</f>
        <v/>
      </c>
      <c r="G20" s="469">
        <f>COUNTIF(梁欠表3F!$AB:$AB,D20)</f>
        <v/>
      </c>
      <c r="H20" s="470">
        <f>SUM(E20:G20)</f>
        <v/>
      </c>
      <c r="I20" s="477">
        <f>B20</f>
        <v/>
      </c>
      <c r="K20" s="485" t="n"/>
      <c r="L20" s="485" t="n"/>
      <c r="Q20" s="490" t="inlineStr">
        <is>
          <t>邸別</t>
        </is>
      </c>
    </row>
    <row r="21" ht="27" customFormat="1" customHeight="1" s="393">
      <c r="B21" s="464">
        <f>SUM(H21)</f>
        <v/>
      </c>
      <c r="C21" s="465" t="n"/>
      <c r="D21" s="466">
        <f>IF(OR(梁欠表3F!AN20="欠番",梁欠表3F!AN20="現場施工"),"　",梁欠表3F!AN20)</f>
        <v/>
      </c>
      <c r="E21" s="467">
        <f>COUNTIF(梁欠表3F!$C:$C,D21)</f>
        <v/>
      </c>
      <c r="F21" s="468">
        <f>COUNTIF(梁欠表3F!$O:$O,D21)</f>
        <v/>
      </c>
      <c r="G21" s="469">
        <f>COUNTIF(梁欠表3F!$AB:$AB,D21)</f>
        <v/>
      </c>
      <c r="H21" s="470">
        <f>SUM(E21:G21)</f>
        <v/>
      </c>
      <c r="I21" s="477">
        <f>B21</f>
        <v/>
      </c>
      <c r="J21" s="486" t="n"/>
      <c r="K21" s="485" t="n"/>
      <c r="L21" s="485" t="n"/>
      <c r="Q21" s="490" t="inlineStr">
        <is>
          <t>邸別</t>
        </is>
      </c>
    </row>
    <row r="22" ht="30" customFormat="1" customHeight="1" s="393">
      <c r="B22" s="464">
        <f>SUM(H22)</f>
        <v/>
      </c>
      <c r="C22" s="465" t="n"/>
      <c r="D22" s="466">
        <f>IF(OR(梁欠表3F!AN21="欠番",梁欠表3F!AN21="現場施工"),"　",梁欠表3F!AN21)</f>
        <v/>
      </c>
      <c r="E22" s="467">
        <f>COUNTIF(梁欠表3F!$C:$C,D22)</f>
        <v/>
      </c>
      <c r="F22" s="468">
        <f>COUNTIF(梁欠表3F!$O:$O,D22)</f>
        <v/>
      </c>
      <c r="G22" s="469">
        <f>COUNTIF(梁欠表3F!$AB:$AB,D22)</f>
        <v/>
      </c>
      <c r="H22" s="470">
        <f>SUM(E22:G22)</f>
        <v/>
      </c>
      <c r="I22" s="477">
        <f>B22</f>
        <v/>
      </c>
      <c r="J22" s="486" t="n"/>
      <c r="Q22" s="490" t="inlineStr">
        <is>
          <t>邸別</t>
        </is>
      </c>
    </row>
    <row r="23" ht="30" customFormat="1" customHeight="1" s="393">
      <c r="B23" s="464">
        <f>SUM(H23)</f>
        <v/>
      </c>
      <c r="C23" s="465" t="n"/>
      <c r="D23" s="466">
        <f>IF(OR(梁欠表3F!AN22="欠番",梁欠表3F!AN22="現場施工"),"　",梁欠表3F!AN22)</f>
        <v/>
      </c>
      <c r="E23" s="467">
        <f>COUNTIF(梁欠表3F!$C:$C,D23)</f>
        <v/>
      </c>
      <c r="F23" s="468">
        <f>COUNTIF(梁欠表3F!$O:$O,D23)</f>
        <v/>
      </c>
      <c r="G23" s="469">
        <f>COUNTIF(梁欠表3F!$AB:$AB,D23)</f>
        <v/>
      </c>
      <c r="H23" s="470">
        <f>SUM(E23:G23)</f>
        <v/>
      </c>
      <c r="I23" s="477">
        <f>B23</f>
        <v/>
      </c>
      <c r="Q23" s="490" t="inlineStr">
        <is>
          <t>邸別</t>
        </is>
      </c>
    </row>
    <row r="24" ht="26.25" customFormat="1" customHeight="1" s="393">
      <c r="B24" s="464">
        <f>SUM(H24)</f>
        <v/>
      </c>
      <c r="C24" s="465" t="n"/>
      <c r="D24" s="466">
        <f>IF(OR(梁欠表3F!AN23="欠番",梁欠表3F!AN23="現場施工"),"　",梁欠表3F!AN23)</f>
        <v/>
      </c>
      <c r="E24" s="467">
        <f>COUNTIF(梁欠表3F!$C:$C,D24)</f>
        <v/>
      </c>
      <c r="F24" s="468">
        <f>COUNTIF(梁欠表3F!$O:$O,D24)</f>
        <v/>
      </c>
      <c r="G24" s="469">
        <f>COUNTIF(梁欠表3F!$AB:$AB,D24)</f>
        <v/>
      </c>
      <c r="H24" s="470">
        <f>SUM(E24:G24)</f>
        <v/>
      </c>
      <c r="I24" s="477">
        <f>B24</f>
        <v/>
      </c>
      <c r="Q24" s="490" t="inlineStr">
        <is>
          <t>邸別</t>
        </is>
      </c>
    </row>
    <row r="25" ht="29.85" customFormat="1" customHeight="1" s="393">
      <c r="B25" s="464">
        <f>SUM(H25)</f>
        <v/>
      </c>
      <c r="C25" s="465" t="n"/>
      <c r="D25" s="466">
        <f>IF(OR(梁欠表3F!AN24="欠番",梁欠表3F!AN24="現場施工"),"　",梁欠表3F!AN24)</f>
        <v/>
      </c>
      <c r="E25" s="467">
        <f>COUNTIF(梁欠表3F!$C:$C,D25)</f>
        <v/>
      </c>
      <c r="F25" s="468">
        <f>COUNTIF(梁欠表3F!$O:$O,D25)</f>
        <v/>
      </c>
      <c r="G25" s="469">
        <f>COUNTIF(梁欠表3F!$AB:$AB,D25)</f>
        <v/>
      </c>
      <c r="H25" s="470">
        <f>SUM(E25:G25)</f>
        <v/>
      </c>
      <c r="I25" s="477">
        <f>B25</f>
        <v/>
      </c>
      <c r="Q25" s="490" t="inlineStr">
        <is>
          <t>邸別</t>
        </is>
      </c>
    </row>
    <row r="26" ht="26.25" customFormat="1" customHeight="1" s="393">
      <c r="B26" s="464">
        <f>SUM(H26)</f>
        <v/>
      </c>
      <c r="C26" s="465" t="n"/>
      <c r="D26" s="466">
        <f>IF(OR(梁欠表3F!AN25="欠番",梁欠表3F!AN25="現場施工"),"　",梁欠表3F!AN25)</f>
        <v/>
      </c>
      <c r="E26" s="467">
        <f>COUNTIF(梁欠表3F!$C:$C,D26)</f>
        <v/>
      </c>
      <c r="F26" s="468">
        <f>COUNTIF(梁欠表3F!$O:$O,D26)</f>
        <v/>
      </c>
      <c r="G26" s="469">
        <f>COUNTIF(梁欠表3F!$AB:$AB,D26)</f>
        <v/>
      </c>
      <c r="H26" s="470">
        <f>SUM(E26:G26)</f>
        <v/>
      </c>
      <c r="I26" s="477">
        <f>B26</f>
        <v/>
      </c>
      <c r="Q26" s="490" t="inlineStr">
        <is>
          <t>邸別</t>
        </is>
      </c>
    </row>
    <row r="27" ht="30" customFormat="1" customHeight="1" s="393">
      <c r="B27" s="464">
        <f>SUM(H27)</f>
        <v/>
      </c>
      <c r="C27" s="465" t="n"/>
      <c r="D27" s="466">
        <f>IF(OR(梁欠表3F!AN26="欠番",梁欠表3F!AN26="現場施工"),"　",梁欠表3F!AN26)</f>
        <v/>
      </c>
      <c r="E27" s="467">
        <f>COUNTIF(梁欠表3F!$C:$C,D27)</f>
        <v/>
      </c>
      <c r="F27" s="468">
        <f>COUNTIF(梁欠表3F!$O:$O,D27)</f>
        <v/>
      </c>
      <c r="G27" s="469">
        <f>COUNTIF(梁欠表3F!$AB:$AB,D27)</f>
        <v/>
      </c>
      <c r="H27" s="470">
        <f>SUM(E27:G27)</f>
        <v/>
      </c>
      <c r="I27" s="477">
        <f>B27</f>
        <v/>
      </c>
      <c r="Q27" s="490" t="inlineStr">
        <is>
          <t>邸別</t>
        </is>
      </c>
    </row>
    <row r="28" ht="26.25" customFormat="1" customHeight="1" s="393">
      <c r="B28" s="464">
        <f>SUM(H28)</f>
        <v/>
      </c>
      <c r="C28" s="465" t="n"/>
      <c r="D28" s="466">
        <f>IF(OR(梁欠表3F!AN27="欠番",梁欠表3F!AN27="現場施工"),"　",梁欠表3F!AN27)</f>
        <v/>
      </c>
      <c r="E28" s="467">
        <f>COUNTIF(梁欠表3F!$C:$C,D28)</f>
        <v/>
      </c>
      <c r="F28" s="468">
        <f>COUNTIF(梁欠表3F!$O:$O,D28)</f>
        <v/>
      </c>
      <c r="G28" s="469">
        <f>COUNTIF(梁欠表3F!$AB:$AB,D28)</f>
        <v/>
      </c>
      <c r="H28" s="470">
        <f>SUM(E28:G28)</f>
        <v/>
      </c>
      <c r="I28" s="477">
        <f>B28</f>
        <v/>
      </c>
      <c r="Q28" s="490" t="inlineStr">
        <is>
          <t>邸別</t>
        </is>
      </c>
    </row>
    <row r="29" ht="26.25" customFormat="1" customHeight="1" s="393">
      <c r="B29" s="464">
        <f>SUM(H29)</f>
        <v/>
      </c>
      <c r="C29" s="465" t="n"/>
      <c r="D29" s="466">
        <f>IF(OR(梁欠表3F!AN28="欠番",梁欠表3F!AN28="現場施工"),"　",梁欠表3F!AN28)</f>
        <v/>
      </c>
      <c r="E29" s="467">
        <f>COUNTIF(梁欠表3F!$C:$C,D29)</f>
        <v/>
      </c>
      <c r="F29" s="468">
        <f>COUNTIF(梁欠表3F!$O:$O,D29)</f>
        <v/>
      </c>
      <c r="G29" s="469">
        <f>COUNTIF(梁欠表3F!$AB:$AB,D29)</f>
        <v/>
      </c>
      <c r="H29" s="470">
        <f>SUM(E29:G29)</f>
        <v/>
      </c>
      <c r="I29" s="477">
        <f>B29</f>
        <v/>
      </c>
      <c r="Q29" s="490" t="inlineStr">
        <is>
          <t>邸別</t>
        </is>
      </c>
    </row>
    <row r="30" ht="26.25" customFormat="1" customHeight="1" s="393">
      <c r="B30" s="464">
        <f>SUM(H30)</f>
        <v/>
      </c>
      <c r="C30" s="465" t="n"/>
      <c r="D30" s="466">
        <f>IF(OR(梁欠表3F!AN29="欠番",梁欠表3F!AN29="現場施工"),"　",梁欠表3F!AN29)</f>
        <v/>
      </c>
      <c r="E30" s="467">
        <f>COUNTIF(梁欠表3F!$C:$C,D30)</f>
        <v/>
      </c>
      <c r="F30" s="468">
        <f>COUNTIF(梁欠表3F!$O:$O,D30)</f>
        <v/>
      </c>
      <c r="G30" s="469">
        <f>COUNTIF(梁欠表3F!$AB:$AB,D30)</f>
        <v/>
      </c>
      <c r="H30" s="470">
        <f>SUM(E30:G30)</f>
        <v/>
      </c>
      <c r="I30" s="477">
        <f>B30</f>
        <v/>
      </c>
      <c r="Q30" s="490" t="inlineStr">
        <is>
          <t>邸別</t>
        </is>
      </c>
    </row>
    <row r="31" ht="26.25" customFormat="1" customHeight="1" s="393">
      <c r="B31" s="464">
        <f>SUM(H31)</f>
        <v/>
      </c>
      <c r="C31" s="465" t="n"/>
      <c r="D31" s="466">
        <f>IF(OR(梁欠表3F!AN30="欠番",梁欠表3F!AN30="現場施工"),"　",梁欠表3F!AN30)</f>
        <v/>
      </c>
      <c r="E31" s="467">
        <f>COUNTIF(梁欠表3F!$C:$C,D31)</f>
        <v/>
      </c>
      <c r="F31" s="468">
        <f>COUNTIF(梁欠表3F!$O:$O,D31)</f>
        <v/>
      </c>
      <c r="G31" s="469">
        <f>COUNTIF(梁欠表3F!$AB:$AB,D31)</f>
        <v/>
      </c>
      <c r="H31" s="470">
        <f>SUM(E31:G31)</f>
        <v/>
      </c>
      <c r="I31" s="477">
        <f>B31</f>
        <v/>
      </c>
      <c r="Q31" s="490" t="inlineStr">
        <is>
          <t>邸別</t>
        </is>
      </c>
    </row>
    <row r="32" ht="26.25" customFormat="1" customHeight="1" s="393">
      <c r="B32" s="464">
        <f>SUM(H32)</f>
        <v/>
      </c>
      <c r="C32" s="465" t="n"/>
      <c r="D32" s="466">
        <f>IF(OR(梁欠表3F!AN31="欠番",梁欠表3F!AN31="現場施工"),"　",梁欠表3F!AN31)</f>
        <v/>
      </c>
      <c r="E32" s="467">
        <f>COUNTIF(梁欠表3F!$C:$C,D32)</f>
        <v/>
      </c>
      <c r="F32" s="468">
        <f>COUNTIF(梁欠表3F!$O:$O,D32)</f>
        <v/>
      </c>
      <c r="G32" s="469">
        <f>COUNTIF(梁欠表3F!$AB:$AB,D32)</f>
        <v/>
      </c>
      <c r="H32" s="470">
        <f>SUM(E32:G32)</f>
        <v/>
      </c>
      <c r="I32" s="477">
        <f>B32</f>
        <v/>
      </c>
      <c r="Q32" s="490" t="inlineStr">
        <is>
          <t>邸別</t>
        </is>
      </c>
    </row>
    <row r="33" ht="26.25" customFormat="1" customHeight="1" s="393">
      <c r="B33" s="464">
        <f>SUM(H33)</f>
        <v/>
      </c>
      <c r="C33" s="465" t="n"/>
      <c r="D33" s="466">
        <f>IF(OR(梁欠表3F!AN32="欠番",梁欠表3F!AN32="現場施工"),"　",梁欠表3F!AN32)</f>
        <v/>
      </c>
      <c r="E33" s="467">
        <f>COUNTIF(梁欠表3F!$C:$C,D33)</f>
        <v/>
      </c>
      <c r="F33" s="468">
        <f>COUNTIF(梁欠表3F!$O:$O,D33)</f>
        <v/>
      </c>
      <c r="G33" s="469">
        <f>COUNTIF(梁欠表3F!$AB:$AB,D33)</f>
        <v/>
      </c>
      <c r="H33" s="470">
        <f>SUM(E33:G33)</f>
        <v/>
      </c>
      <c r="I33" s="477">
        <f>B33</f>
        <v/>
      </c>
      <c r="Q33" s="490" t="inlineStr">
        <is>
          <t>邸別</t>
        </is>
      </c>
    </row>
    <row r="34" ht="27" customFormat="1" customHeight="1" s="393">
      <c r="B34" s="464">
        <f>SUM(H34)</f>
        <v/>
      </c>
      <c r="C34" s="465" t="n"/>
      <c r="D34" s="466">
        <f>IF(OR(梁欠表3F!AN33="欠番",梁欠表3F!AN33="現場施工"),"　",梁欠表3F!AN33)</f>
        <v/>
      </c>
      <c r="E34" s="467">
        <f>COUNTIF(梁欠表3F!$C:$C,D34)</f>
        <v/>
      </c>
      <c r="F34" s="468">
        <f>COUNTIF(梁欠表3F!$O:$O,D34)</f>
        <v/>
      </c>
      <c r="G34" s="469">
        <f>COUNTIF(梁欠表3F!$AB:$AB,D34)</f>
        <v/>
      </c>
      <c r="H34" s="470">
        <f>SUM(E34:G34)</f>
        <v/>
      </c>
      <c r="I34" s="477">
        <f>B34</f>
        <v/>
      </c>
      <c r="Q34" s="490" t="inlineStr">
        <is>
          <t>邸別</t>
        </is>
      </c>
    </row>
    <row r="35" ht="26.25" customFormat="1" customHeight="1" s="393">
      <c r="B35" s="464">
        <f>SUM(H35)</f>
        <v/>
      </c>
      <c r="C35" s="465" t="n"/>
      <c r="D35" s="466">
        <f>IF(OR(梁欠表3F!AN34="欠番",梁欠表3F!AN34="現場施工"),"　",梁欠表3F!AN34)</f>
        <v/>
      </c>
      <c r="E35" s="467">
        <f>COUNTIF(梁欠表3F!$C:$C,D35)</f>
        <v/>
      </c>
      <c r="F35" s="468">
        <f>COUNTIF(梁欠表3F!$O:$O,D35)</f>
        <v/>
      </c>
      <c r="G35" s="469">
        <f>COUNTIF(梁欠表3F!$AB:$AB,D35)</f>
        <v/>
      </c>
      <c r="H35" s="470">
        <f>SUM(E35:G35)</f>
        <v/>
      </c>
      <c r="I35" s="477">
        <f>B35</f>
        <v/>
      </c>
      <c r="Q35" s="490" t="inlineStr">
        <is>
          <t>邸別</t>
        </is>
      </c>
    </row>
    <row r="36" ht="27" customFormat="1" customHeight="1" s="393">
      <c r="B36" s="464">
        <f>SUM(H36)</f>
        <v/>
      </c>
      <c r="C36" s="465" t="n"/>
      <c r="D36" s="466">
        <f>IF(OR(梁欠表3F!AN35="欠番",梁欠表3F!AN35="現場施工"),"　",梁欠表3F!AN35)</f>
        <v/>
      </c>
      <c r="E36" s="467">
        <f>COUNTIF(梁欠表3F!$C:$C,D36)</f>
        <v/>
      </c>
      <c r="F36" s="468">
        <f>COUNTIF(梁欠表3F!$O:$O,D36)</f>
        <v/>
      </c>
      <c r="G36" s="469">
        <f>COUNTIF(梁欠表3F!$AB:$AB,D36)</f>
        <v/>
      </c>
      <c r="H36" s="470">
        <f>SUM(E36:G36)</f>
        <v/>
      </c>
      <c r="I36" s="477">
        <f>B36</f>
        <v/>
      </c>
      <c r="Q36" s="490" t="inlineStr">
        <is>
          <t>邸別</t>
        </is>
      </c>
    </row>
    <row r="37" ht="27" customFormat="1" customHeight="1" s="393">
      <c r="B37" s="464">
        <f>SUM(H37)</f>
        <v/>
      </c>
      <c r="C37" s="465" t="n"/>
      <c r="D37" s="466">
        <f>IF(OR(梁欠表3F!AN36="欠番",梁欠表3F!AN36="現場施工"),"　",梁欠表3F!AN36)</f>
        <v/>
      </c>
      <c r="E37" s="467">
        <f>COUNTIF(梁欠表3F!$C:$C,D37)</f>
        <v/>
      </c>
      <c r="F37" s="468">
        <f>COUNTIF(梁欠表3F!$O:$O,D37)</f>
        <v/>
      </c>
      <c r="G37" s="469">
        <f>COUNTIF(梁欠表3F!$AB:$AB,D37)</f>
        <v/>
      </c>
      <c r="H37" s="470">
        <f>SUM(E37:G37)</f>
        <v/>
      </c>
      <c r="I37" s="477">
        <f>B37</f>
        <v/>
      </c>
      <c r="Q37" s="490" t="inlineStr">
        <is>
          <t>邸別</t>
        </is>
      </c>
    </row>
    <row r="38" ht="26.25" customFormat="1" customHeight="1" s="393">
      <c r="B38" s="464">
        <f>SUM(H38)</f>
        <v/>
      </c>
      <c r="C38" s="465" t="n"/>
      <c r="D38" s="466">
        <f>IF(OR(梁欠表3F!AN37="欠番",梁欠表3F!AN37="現場施工"),"　",梁欠表3F!AN37)</f>
        <v/>
      </c>
      <c r="E38" s="467">
        <f>COUNTIF(梁欠表3F!$C:$C,D38)</f>
        <v/>
      </c>
      <c r="F38" s="468">
        <f>COUNTIF(梁欠表3F!$O:$O,D38)</f>
        <v/>
      </c>
      <c r="G38" s="469">
        <f>COUNTIF(梁欠表3F!$AB:$AB,D38)</f>
        <v/>
      </c>
      <c r="H38" s="470">
        <f>SUM(E38:G38)</f>
        <v/>
      </c>
      <c r="I38" s="477">
        <f>B38</f>
        <v/>
      </c>
      <c r="Q38" s="490" t="inlineStr">
        <is>
          <t>邸別</t>
        </is>
      </c>
    </row>
    <row r="39" ht="26.25" customFormat="1" customHeight="1" s="393">
      <c r="B39" s="464">
        <f>SUM(H39)</f>
        <v/>
      </c>
      <c r="C39" s="465" t="n"/>
      <c r="D39" s="466">
        <f>IF(OR(梁欠表3F!AN38="欠番",梁欠表3F!AN38="現場施工"),"　",梁欠表3F!AN38)</f>
        <v/>
      </c>
      <c r="E39" s="467">
        <f>COUNTIF(梁欠表3F!$C:$C,D39)</f>
        <v/>
      </c>
      <c r="F39" s="468">
        <f>COUNTIF(梁欠表3F!$O:$O,D39)</f>
        <v/>
      </c>
      <c r="G39" s="469">
        <f>COUNTIF(梁欠表3F!$AB:$AB,D39)</f>
        <v/>
      </c>
      <c r="H39" s="470">
        <f>SUM(E39:G39)</f>
        <v/>
      </c>
      <c r="I39" s="477">
        <f>B39</f>
        <v/>
      </c>
      <c r="Q39" s="490" t="inlineStr">
        <is>
          <t>邸別</t>
        </is>
      </c>
    </row>
    <row r="40" ht="26.25" customFormat="1" customHeight="1" s="393">
      <c r="B40" s="464">
        <f>SUM(H40)</f>
        <v/>
      </c>
      <c r="C40" s="465" t="n"/>
      <c r="D40" s="466">
        <f>IF(OR(梁欠表3F!AN39="欠番",梁欠表3F!AN39="現場施工"),"　",梁欠表3F!AN39)</f>
        <v/>
      </c>
      <c r="E40" s="467">
        <f>COUNTIF(梁欠表3F!$C:$C,D40)</f>
        <v/>
      </c>
      <c r="F40" s="468">
        <f>COUNTIF(梁欠表3F!$O:$O,D40)</f>
        <v/>
      </c>
      <c r="G40" s="469">
        <f>COUNTIF(梁欠表3F!$AB:$AB,D40)</f>
        <v/>
      </c>
      <c r="H40" s="470">
        <f>SUM(E40:G40)</f>
        <v/>
      </c>
      <c r="I40" s="477">
        <f>B40</f>
        <v/>
      </c>
      <c r="Q40" s="490" t="inlineStr">
        <is>
          <t>邸別</t>
        </is>
      </c>
    </row>
    <row r="41" ht="26.25" customFormat="1" customHeight="1" s="393">
      <c r="B41" s="464">
        <f>SUM(H41)</f>
        <v/>
      </c>
      <c r="C41" s="465" t="n"/>
      <c r="D41" s="466">
        <f>IF(OR(梁欠表3F!AN40="欠番",梁欠表3F!AN40="現場施工"),"　",梁欠表3F!AN40)</f>
        <v/>
      </c>
      <c r="E41" s="467">
        <f>COUNTIF(梁欠表3F!$C:$C,D41)</f>
        <v/>
      </c>
      <c r="F41" s="468">
        <f>COUNTIF(梁欠表3F!$O:$O,D41)</f>
        <v/>
      </c>
      <c r="G41" s="469">
        <f>COUNTIF(梁欠表3F!$AB:$AB,D41)</f>
        <v/>
      </c>
      <c r="H41" s="470">
        <f>SUM(E41:G41)</f>
        <v/>
      </c>
      <c r="I41" s="477">
        <f>B41</f>
        <v/>
      </c>
      <c r="Q41" s="490" t="inlineStr">
        <is>
          <t>邸別</t>
        </is>
      </c>
    </row>
    <row r="42" ht="26.25" customFormat="1" customHeight="1" s="393">
      <c r="B42" s="464">
        <f>SUM(H42)</f>
        <v/>
      </c>
      <c r="C42" s="465" t="n"/>
      <c r="D42" s="466">
        <f>IF(OR(梁欠表3F!AN41="欠番",梁欠表3F!AN41="現場施工"),"　",梁欠表3F!AN41)</f>
        <v/>
      </c>
      <c r="E42" s="467">
        <f>COUNTIF(梁欠表3F!$C:$C,D42)</f>
        <v/>
      </c>
      <c r="F42" s="468">
        <f>COUNTIF(梁欠表3F!$O:$O,D42)</f>
        <v/>
      </c>
      <c r="G42" s="469">
        <f>COUNTIF(梁欠表3F!$AB:$AB,D42)</f>
        <v/>
      </c>
      <c r="H42" s="470">
        <f>SUM(E42:G42)</f>
        <v/>
      </c>
      <c r="I42" s="477">
        <f>B42</f>
        <v/>
      </c>
      <c r="Q42" s="490" t="inlineStr">
        <is>
          <t>邸別</t>
        </is>
      </c>
    </row>
    <row r="43" ht="26.25" customFormat="1" customHeight="1" s="393">
      <c r="B43" s="464">
        <f>SUM(H43)</f>
        <v/>
      </c>
      <c r="C43" s="465" t="n"/>
      <c r="D43" s="466">
        <f>IF(OR(梁欠表3F!AN42="欠番",梁欠表3F!AN42="現場施工"),"　",梁欠表3F!AN42)</f>
        <v/>
      </c>
      <c r="E43" s="467">
        <f>COUNTIF(梁欠表3F!$C:$C,D43)</f>
        <v/>
      </c>
      <c r="F43" s="468">
        <f>COUNTIF(梁欠表3F!$O:$O,D43)</f>
        <v/>
      </c>
      <c r="G43" s="469">
        <f>COUNTIF(梁欠表3F!$AB:$AB,D43)</f>
        <v/>
      </c>
      <c r="H43" s="470">
        <f>SUM(E43:G43)</f>
        <v/>
      </c>
      <c r="I43" s="477">
        <f>B43</f>
        <v/>
      </c>
      <c r="Q43" s="490" t="inlineStr">
        <is>
          <t>邸別</t>
        </is>
      </c>
    </row>
    <row r="44" ht="26.25" customFormat="1" customHeight="1" s="393">
      <c r="B44" s="464">
        <f>SUM(H44)</f>
        <v/>
      </c>
      <c r="C44" s="465" t="n"/>
      <c r="D44" s="466">
        <f>IF(OR(梁欠表3F!AN43="欠番",梁欠表3F!AN43="現場施工"),"　",梁欠表3F!AN43)</f>
        <v/>
      </c>
      <c r="E44" s="467">
        <f>COUNTIF(梁欠表3F!$C:$C,D44)</f>
        <v/>
      </c>
      <c r="F44" s="468">
        <f>COUNTIF(梁欠表3F!$O:$O,D44)</f>
        <v/>
      </c>
      <c r="G44" s="469">
        <f>COUNTIF(梁欠表3F!$AB:$AB,D44)</f>
        <v/>
      </c>
      <c r="H44" s="470">
        <f>SUM(E44:G44)</f>
        <v/>
      </c>
      <c r="I44" s="477">
        <f>B44</f>
        <v/>
      </c>
      <c r="Q44" s="490" t="inlineStr">
        <is>
          <t>邸別</t>
        </is>
      </c>
    </row>
    <row r="45" ht="26.25" customFormat="1" customHeight="1" s="393">
      <c r="B45" s="464">
        <f>SUM(H45)</f>
        <v/>
      </c>
      <c r="C45" s="465" t="n"/>
      <c r="D45" s="466">
        <f>IF(OR(梁欠表3F!AN44="欠番",梁欠表3F!AN44="現場施工"),"　",梁欠表3F!AN44)</f>
        <v/>
      </c>
      <c r="E45" s="467">
        <f>COUNTIF(梁欠表3F!$C:$C,D45)</f>
        <v/>
      </c>
      <c r="F45" s="468">
        <f>COUNTIF(梁欠表3F!$O:$O,D45)</f>
        <v/>
      </c>
      <c r="G45" s="469">
        <f>COUNTIF(梁欠表3F!$AB:$AB,D45)</f>
        <v/>
      </c>
      <c r="H45" s="470">
        <f>SUM(E45:G45)</f>
        <v/>
      </c>
      <c r="I45" s="477">
        <f>B45</f>
        <v/>
      </c>
      <c r="Q45" s="490" t="inlineStr">
        <is>
          <t>邸別</t>
        </is>
      </c>
    </row>
    <row r="46" ht="26.25" customFormat="1" customHeight="1" s="393">
      <c r="B46" s="464">
        <f>SUM(H46)</f>
        <v/>
      </c>
      <c r="C46" s="465" t="n"/>
      <c r="D46" s="466">
        <f>IF(OR(梁欠表3F!AN45="欠番",梁欠表3F!AN45="現場施工"),"　",梁欠表3F!AN45)</f>
        <v/>
      </c>
      <c r="E46" s="467">
        <f>COUNTIF(梁欠表3F!$C:$C,D46)</f>
        <v/>
      </c>
      <c r="F46" s="468">
        <f>COUNTIF(梁欠表3F!$O:$O,D46)</f>
        <v/>
      </c>
      <c r="G46" s="469">
        <f>COUNTIF(梁欠表3F!$AB:$AB,D46)</f>
        <v/>
      </c>
      <c r="H46" s="470">
        <f>SUM(E46:G46)</f>
        <v/>
      </c>
      <c r="I46" s="477">
        <f>B46</f>
        <v/>
      </c>
      <c r="Q46" s="490" t="inlineStr">
        <is>
          <t>邸別</t>
        </is>
      </c>
    </row>
    <row r="47" ht="29.85" customFormat="1" customHeight="1" s="393">
      <c r="B47" s="464">
        <f>SUM(H47)</f>
        <v/>
      </c>
      <c r="C47" s="465" t="n"/>
      <c r="D47" s="466">
        <f>IF(OR(梁欠表3F!AN46="欠番",梁欠表3F!AN46="現場施工"),"　",梁欠表3F!AN46)</f>
        <v/>
      </c>
      <c r="E47" s="467">
        <f>COUNTIF(梁欠表3F!$C:$C,D47)</f>
        <v/>
      </c>
      <c r="F47" s="468">
        <f>COUNTIF(梁欠表3F!$O:$O,D47)</f>
        <v/>
      </c>
      <c r="G47" s="469">
        <f>COUNTIF(梁欠表3F!$AB:$AB,D47)</f>
        <v/>
      </c>
      <c r="H47" s="470">
        <f>SUM(E47:G47)</f>
        <v/>
      </c>
      <c r="I47" s="477">
        <f>B47</f>
        <v/>
      </c>
      <c r="Q47" s="490" t="inlineStr">
        <is>
          <t>邸別</t>
        </is>
      </c>
    </row>
    <row r="48" ht="26.25" customFormat="1" customHeight="1" s="393">
      <c r="B48" s="464">
        <f>SUM(H48)</f>
        <v/>
      </c>
      <c r="C48" s="465" t="n"/>
      <c r="D48" s="466">
        <f>IF(OR(梁欠表3F!AN47="欠番",梁欠表3F!AN47="現場施工"),"　",梁欠表3F!AN47)</f>
        <v/>
      </c>
      <c r="E48" s="467">
        <f>COUNTIF(梁欠表3F!$C:$C,D48)</f>
        <v/>
      </c>
      <c r="F48" s="468">
        <f>COUNTIF(梁欠表3F!$O:$O,D48)</f>
        <v/>
      </c>
      <c r="G48" s="469">
        <f>COUNTIF(梁欠表3F!$AB:$AB,D48)</f>
        <v/>
      </c>
      <c r="H48" s="470">
        <f>SUM(E48:G48)</f>
        <v/>
      </c>
      <c r="I48" s="477">
        <f>B48</f>
        <v/>
      </c>
      <c r="Q48" s="490" t="inlineStr">
        <is>
          <t>邸別</t>
        </is>
      </c>
    </row>
    <row r="49" ht="29.85" customFormat="1" customHeight="1" s="393">
      <c r="B49" s="464">
        <f>SUM(H49)</f>
        <v/>
      </c>
      <c r="C49" s="465" t="n"/>
      <c r="D49" s="466">
        <f>IF(OR(梁欠表3F!AN48="欠番",梁欠表3F!AN48="現場施工"),"　",梁欠表3F!AN48)</f>
        <v/>
      </c>
      <c r="E49" s="467">
        <f>COUNTIF(梁欠表3F!$C:$C,D49)</f>
        <v/>
      </c>
      <c r="F49" s="468">
        <f>COUNTIF(梁欠表3F!$O:$O,D49)</f>
        <v/>
      </c>
      <c r="G49" s="469">
        <f>COUNTIF(梁欠表3F!$AB:$AB,D49)</f>
        <v/>
      </c>
      <c r="H49" s="470">
        <f>SUM(E49:G49)</f>
        <v/>
      </c>
      <c r="I49" s="477">
        <f>B49</f>
        <v/>
      </c>
      <c r="Q49" s="490" t="inlineStr">
        <is>
          <t>邸別</t>
        </is>
      </c>
    </row>
    <row r="50" ht="26.25" customFormat="1" customHeight="1" s="393">
      <c r="B50" s="464">
        <f>SUM(H50)</f>
        <v/>
      </c>
      <c r="C50" s="465" t="n"/>
      <c r="D50" s="466">
        <f>IF(OR(梁欠表3F!AN49="欠番",梁欠表3F!AN49="現場施工"),"　",梁欠表3F!AN49)</f>
        <v/>
      </c>
      <c r="E50" s="467">
        <f>COUNTIF(梁欠表3F!$C:$C,D50)</f>
        <v/>
      </c>
      <c r="F50" s="468">
        <f>COUNTIF(梁欠表3F!$O:$O,D50)</f>
        <v/>
      </c>
      <c r="G50" s="469">
        <f>COUNTIF(梁欠表3F!$AB:$AB,D50)</f>
        <v/>
      </c>
      <c r="H50" s="470">
        <f>SUM(E50:G50)</f>
        <v/>
      </c>
      <c r="I50" s="477">
        <f>B50</f>
        <v/>
      </c>
      <c r="Q50" s="490" t="inlineStr">
        <is>
          <t>邸別</t>
        </is>
      </c>
    </row>
    <row r="51" ht="26.25" customFormat="1" customHeight="1" s="393">
      <c r="B51" s="464">
        <f>SUM(H51)</f>
        <v/>
      </c>
      <c r="C51" s="465" t="n"/>
      <c r="D51" s="466">
        <f>IF(OR(梁欠表3F!AN50="欠番",梁欠表3F!AN50="現場施工"),"　",梁欠表3F!AN50)</f>
        <v/>
      </c>
      <c r="E51" s="467">
        <f>COUNTIF(梁欠表3F!$C:$C,D51)</f>
        <v/>
      </c>
      <c r="F51" s="468">
        <f>COUNTIF(梁欠表3F!$O:$O,D51)</f>
        <v/>
      </c>
      <c r="G51" s="469">
        <f>COUNTIF(梁欠表3F!$AB:$AB,D51)</f>
        <v/>
      </c>
      <c r="H51" s="470">
        <f>SUM(E51:G51)</f>
        <v/>
      </c>
      <c r="I51" s="477">
        <f>B51</f>
        <v/>
      </c>
      <c r="Q51" s="490" t="inlineStr">
        <is>
          <t>邸別</t>
        </is>
      </c>
    </row>
    <row r="52" ht="29.85" customFormat="1" customHeight="1" s="393">
      <c r="B52" s="464">
        <f>SUM(H52)</f>
        <v/>
      </c>
      <c r="C52" s="465" t="n"/>
      <c r="D52" s="466">
        <f>IF(OR(梁欠表3F!AN51="欠番",梁欠表3F!AN51="現場施工"),"　",梁欠表3F!AN51)</f>
        <v/>
      </c>
      <c r="E52" s="467">
        <f>COUNTIF(梁欠表3F!$C:$C,D52)</f>
        <v/>
      </c>
      <c r="F52" s="468">
        <f>COUNTIF(梁欠表3F!$O:$O,D52)</f>
        <v/>
      </c>
      <c r="G52" s="469">
        <f>COUNTIF(梁欠表3F!$AB:$AB,D52)</f>
        <v/>
      </c>
      <c r="H52" s="470">
        <f>SUM(E52:G52)</f>
        <v/>
      </c>
      <c r="I52" s="477">
        <f>B52</f>
        <v/>
      </c>
      <c r="Q52" s="490" t="inlineStr">
        <is>
          <t>邸別</t>
        </is>
      </c>
    </row>
    <row r="53" ht="26.25" customFormat="1" customHeight="1" s="393">
      <c r="B53" s="464">
        <f>SUM(H53)</f>
        <v/>
      </c>
      <c r="C53" s="465" t="n"/>
      <c r="D53" s="466">
        <f>IF(OR(梁欠表3F!AN52="欠番",梁欠表3F!AN52="現場施工"),"　",梁欠表3F!AN52)</f>
        <v/>
      </c>
      <c r="E53" s="467">
        <f>COUNTIF(梁欠表3F!$C:$C,D53)</f>
        <v/>
      </c>
      <c r="F53" s="468">
        <f>COUNTIF(梁欠表3F!$O:$O,D53)</f>
        <v/>
      </c>
      <c r="G53" s="469">
        <f>COUNTIF(梁欠表3F!$AB:$AB,D53)</f>
        <v/>
      </c>
      <c r="H53" s="470">
        <f>SUM(E53:G53)</f>
        <v/>
      </c>
      <c r="I53" s="477">
        <f>B53</f>
        <v/>
      </c>
      <c r="Q53" s="490" t="inlineStr">
        <is>
          <t>邸別</t>
        </is>
      </c>
    </row>
    <row r="54" ht="27.75" customFormat="1" customHeight="1" s="393">
      <c r="B54" s="464">
        <f>SUM(H54)</f>
        <v/>
      </c>
      <c r="C54" s="465" t="n"/>
      <c r="D54" s="466">
        <f>IF(OR(梁欠表3F!AN53="欠番",梁欠表3F!AN53="現場施工"),"　",梁欠表3F!AN53)</f>
        <v/>
      </c>
      <c r="E54" s="467">
        <f>COUNTIF(梁欠表3F!$C:$C,D54)</f>
        <v/>
      </c>
      <c r="F54" s="468">
        <f>COUNTIF(梁欠表3F!$O:$O,D54)</f>
        <v/>
      </c>
      <c r="G54" s="469">
        <f>COUNTIF(梁欠表3F!$AB:$AB,D54)</f>
        <v/>
      </c>
      <c r="H54" s="470">
        <f>SUM(E54:G54)</f>
        <v/>
      </c>
      <c r="I54" s="477">
        <f>B54</f>
        <v/>
      </c>
      <c r="Q54" s="490" t="inlineStr">
        <is>
          <t>邸別</t>
        </is>
      </c>
    </row>
    <row r="55" ht="26.25" customFormat="1" customHeight="1" s="393">
      <c r="B55" s="464">
        <f>SUM(H55)</f>
        <v/>
      </c>
      <c r="C55" s="465" t="n"/>
      <c r="D55" s="466">
        <f>IF(OR(梁欠表3F!AN54="欠番",梁欠表3F!AN54="現場施工"),"　",梁欠表3F!AN54)</f>
        <v/>
      </c>
      <c r="E55" s="467">
        <f>COUNTIF(梁欠表3F!$C:$C,D55)</f>
        <v/>
      </c>
      <c r="F55" s="468">
        <f>COUNTIF(梁欠表3F!$O:$O,D55)</f>
        <v/>
      </c>
      <c r="G55" s="469">
        <f>COUNTIF(梁欠表3F!$AB:$AB,D55)</f>
        <v/>
      </c>
      <c r="H55" s="470">
        <f>SUM(E55:G55)</f>
        <v/>
      </c>
      <c r="I55" s="477">
        <f>B55</f>
        <v/>
      </c>
      <c r="Q55" s="490" t="inlineStr">
        <is>
          <t>邸別</t>
        </is>
      </c>
    </row>
    <row r="56" ht="26.25" customFormat="1" customHeight="1" s="393">
      <c r="B56" s="464">
        <f>SUM(H56)</f>
        <v/>
      </c>
      <c r="C56" s="465" t="n"/>
      <c r="D56" s="466">
        <f>IF(OR(梁欠表3F!AN55="欠番",梁欠表3F!AN55="現場施工"),"　",梁欠表3F!AN55)</f>
        <v/>
      </c>
      <c r="E56" s="467">
        <f>COUNTIF(梁欠表3F!$C:$C,D56)</f>
        <v/>
      </c>
      <c r="F56" s="468">
        <f>COUNTIF(梁欠表3F!$O:$O,D56)</f>
        <v/>
      </c>
      <c r="G56" s="469">
        <f>COUNTIF(梁欠表3F!$AB:$AB,D56)</f>
        <v/>
      </c>
      <c r="H56" s="470">
        <f>SUM(E56:G56)</f>
        <v/>
      </c>
      <c r="I56" s="477">
        <f>B56</f>
        <v/>
      </c>
      <c r="Q56" s="490" t="inlineStr">
        <is>
          <t>邸別</t>
        </is>
      </c>
    </row>
    <row r="57" ht="26.25" customFormat="1" customHeight="1" s="393">
      <c r="B57" s="464">
        <f>SUM(H57)</f>
        <v/>
      </c>
      <c r="C57" s="465" t="n"/>
      <c r="D57" s="466">
        <f>IF(OR(梁欠表3F!AN56="欠番",梁欠表3F!AN56="現場施工"),"　",梁欠表3F!AN56)</f>
        <v/>
      </c>
      <c r="E57" s="467">
        <f>COUNTIF(梁欠表3F!$C:$C,D57)</f>
        <v/>
      </c>
      <c r="F57" s="468">
        <f>COUNTIF(梁欠表3F!$O:$O,D57)</f>
        <v/>
      </c>
      <c r="G57" s="469">
        <f>COUNTIF(梁欠表3F!$AB:$AB,D57)</f>
        <v/>
      </c>
      <c r="H57" s="470">
        <f>SUM(E57:G57)</f>
        <v/>
      </c>
      <c r="I57" s="477">
        <f>B57</f>
        <v/>
      </c>
      <c r="Q57" s="490" t="inlineStr">
        <is>
          <t>邸別</t>
        </is>
      </c>
    </row>
    <row r="58" ht="26.25" customFormat="1" customHeight="1" s="393">
      <c r="B58" s="464">
        <f>SUM(H58)</f>
        <v/>
      </c>
      <c r="C58" s="465" t="n"/>
      <c r="D58" s="466">
        <f>IF(OR(梁欠表3F!AN57="欠番",梁欠表3F!AN57="現場施工"),"　",梁欠表3F!AN57)</f>
        <v/>
      </c>
      <c r="E58" s="467">
        <f>COUNTIF(梁欠表3F!$C:$C,D58)</f>
        <v/>
      </c>
      <c r="F58" s="468">
        <f>COUNTIF(梁欠表3F!$O:$O,D58)</f>
        <v/>
      </c>
      <c r="G58" s="469">
        <f>COUNTIF(梁欠表3F!$AB:$AB,D58)</f>
        <v/>
      </c>
      <c r="H58" s="470">
        <f>SUM(E58:G58)</f>
        <v/>
      </c>
      <c r="I58" s="477">
        <f>B58</f>
        <v/>
      </c>
      <c r="Q58" s="490" t="inlineStr">
        <is>
          <t>邸別</t>
        </is>
      </c>
    </row>
    <row r="59" ht="27" customFormat="1" customHeight="1" s="393">
      <c r="B59" s="464">
        <f>SUM(H59)</f>
        <v/>
      </c>
      <c r="C59" s="465" t="n"/>
      <c r="D59" s="466">
        <f>IF(OR(梁欠表3F!AN58="欠番",梁欠表3F!AN58="現場施工"),"　",梁欠表3F!AN58)</f>
        <v/>
      </c>
      <c r="E59" s="467">
        <f>COUNTIF(梁欠表3F!$C:$C,D59)</f>
        <v/>
      </c>
      <c r="F59" s="468">
        <f>COUNTIF(梁欠表3F!$O:$O,D59)</f>
        <v/>
      </c>
      <c r="G59" s="469">
        <f>COUNTIF(梁欠表3F!$AB:$AB,D59)</f>
        <v/>
      </c>
      <c r="H59" s="470">
        <f>SUM(E59:G59)</f>
        <v/>
      </c>
      <c r="I59" s="477">
        <f>B59</f>
        <v/>
      </c>
      <c r="Q59" s="490" t="inlineStr">
        <is>
          <t>邸別</t>
        </is>
      </c>
    </row>
    <row r="60" ht="26.25" customFormat="1" customHeight="1" s="393">
      <c r="B60" s="464">
        <f>SUM(H60)</f>
        <v/>
      </c>
      <c r="C60" s="465" t="n"/>
      <c r="D60" s="466">
        <f>IF(OR(梁欠表3F!AN59="欠番",梁欠表3F!AN59="現場施工"),"　",梁欠表3F!AN59)</f>
        <v/>
      </c>
      <c r="E60" s="467">
        <f>COUNTIF(梁欠表3F!$C:$C,D60)</f>
        <v/>
      </c>
      <c r="F60" s="468">
        <f>COUNTIF(梁欠表3F!$O:$O,D60)</f>
        <v/>
      </c>
      <c r="G60" s="469">
        <f>COUNTIF(梁欠表3F!$AB:$AB,D60)</f>
        <v/>
      </c>
      <c r="H60" s="470">
        <f>SUM(E60:G60)</f>
        <v/>
      </c>
      <c r="I60" s="477">
        <f>B60</f>
        <v/>
      </c>
      <c r="Q60" s="490" t="inlineStr">
        <is>
          <t>邸別</t>
        </is>
      </c>
    </row>
    <row r="61" ht="26.25" customFormat="1" customHeight="1" s="393">
      <c r="B61" s="464">
        <f>SUM(H61)</f>
        <v/>
      </c>
      <c r="C61" s="465" t="n"/>
      <c r="D61" s="466">
        <f>IF(OR(梁欠表3F!AN60="欠番",梁欠表3F!AN60="現場施工"),"　",梁欠表3F!AN60)</f>
        <v/>
      </c>
      <c r="E61" s="467">
        <f>COUNTIF(梁欠表3F!$C:$C,D61)</f>
        <v/>
      </c>
      <c r="F61" s="468">
        <f>COUNTIF(梁欠表3F!$O:$O,D61)</f>
        <v/>
      </c>
      <c r="G61" s="469">
        <f>COUNTIF(梁欠表3F!$AB:$AB,D61)</f>
        <v/>
      </c>
      <c r="H61" s="470">
        <f>SUM(E61:G61)</f>
        <v/>
      </c>
      <c r="I61" s="477">
        <f>B61</f>
        <v/>
      </c>
      <c r="Q61" s="490" t="inlineStr">
        <is>
          <t>邸別</t>
        </is>
      </c>
    </row>
    <row r="62" ht="26.25" customFormat="1" customHeight="1" s="393">
      <c r="B62" s="464">
        <f>SUM(H62)</f>
        <v/>
      </c>
      <c r="C62" s="465" t="n"/>
      <c r="D62" s="466">
        <f>IF(OR(梁欠表3F!AN61="欠番",梁欠表3F!AN61="現場施工"),"　",梁欠表3F!AN61)</f>
        <v/>
      </c>
      <c r="E62" s="467">
        <f>COUNTIF(梁欠表3F!$C:$C,D62)</f>
        <v/>
      </c>
      <c r="F62" s="468">
        <f>COUNTIF(梁欠表3F!$O:$O,D62)</f>
        <v/>
      </c>
      <c r="G62" s="469">
        <f>COUNTIF(梁欠表3F!$AB:$AB,D62)</f>
        <v/>
      </c>
      <c r="H62" s="470">
        <f>SUM(E62:G62)</f>
        <v/>
      </c>
      <c r="I62" s="477">
        <f>B62</f>
        <v/>
      </c>
      <c r="Q62" s="490" t="inlineStr">
        <is>
          <t>邸別</t>
        </is>
      </c>
    </row>
    <row r="63" ht="27" customFormat="1" customHeight="1" s="393">
      <c r="B63" s="464">
        <f>SUM(H63)</f>
        <v/>
      </c>
      <c r="C63" s="465" t="n"/>
      <c r="D63" s="466">
        <f>IF(OR(梁欠表3F!AN62="欠番",梁欠表3F!AN62="現場施工"),"　",梁欠表3F!AN62)</f>
        <v/>
      </c>
      <c r="E63" s="467">
        <f>COUNTIF(梁欠表3F!$C:$C,D63)</f>
        <v/>
      </c>
      <c r="F63" s="468">
        <f>COUNTIF(梁欠表3F!$O:$O,D63)</f>
        <v/>
      </c>
      <c r="G63" s="469">
        <f>COUNTIF(梁欠表3F!$AB:$AB,D63)</f>
        <v/>
      </c>
      <c r="H63" s="470">
        <f>SUM(E63:G63)</f>
        <v/>
      </c>
      <c r="I63" s="477">
        <f>B63</f>
        <v/>
      </c>
      <c r="Q63" s="490" t="inlineStr">
        <is>
          <t>邸別</t>
        </is>
      </c>
    </row>
    <row r="64" ht="26.25" customFormat="1" customHeight="1" s="393">
      <c r="B64" s="464">
        <f>SUM(H64)</f>
        <v/>
      </c>
      <c r="C64" s="465" t="n"/>
      <c r="D64" s="466">
        <f>IF(OR(梁欠表3F!AN63="欠番",梁欠表3F!AN63="現場施工"),"　",梁欠表3F!AN63)</f>
        <v/>
      </c>
      <c r="E64" s="467">
        <f>COUNTIF(梁欠表3F!$C:$C,D64)</f>
        <v/>
      </c>
      <c r="F64" s="468">
        <f>COUNTIF(梁欠表3F!$O:$O,D64)</f>
        <v/>
      </c>
      <c r="G64" s="469">
        <f>COUNTIF(梁欠表3F!$AB:$AB,D64)</f>
        <v/>
      </c>
      <c r="H64" s="470">
        <f>SUM(E64:G64)</f>
        <v/>
      </c>
      <c r="I64" s="477">
        <f>B64</f>
        <v/>
      </c>
      <c r="Q64" s="490" t="inlineStr">
        <is>
          <t>邸別</t>
        </is>
      </c>
    </row>
    <row r="65" ht="26.25" customFormat="1" customHeight="1" s="393">
      <c r="B65" s="464">
        <f>SUM(H65)</f>
        <v/>
      </c>
      <c r="C65" s="465" t="n"/>
      <c r="D65" s="466">
        <f>IF(OR(梁欠表3F!AN64="欠番",梁欠表3F!AN64="現場施工"),"　",梁欠表3F!AN64)</f>
        <v/>
      </c>
      <c r="E65" s="467">
        <f>COUNTIF(梁欠表3F!$C:$C,D65)</f>
        <v/>
      </c>
      <c r="F65" s="468">
        <f>COUNTIF(梁欠表3F!$O:$O,D65)</f>
        <v/>
      </c>
      <c r="G65" s="469">
        <f>COUNTIF(梁欠表3F!$AB:$AB,D65)</f>
        <v/>
      </c>
      <c r="H65" s="470">
        <f>SUM(E65:G65)</f>
        <v/>
      </c>
      <c r="I65" s="477">
        <f>B65</f>
        <v/>
      </c>
      <c r="Q65" s="490" t="inlineStr">
        <is>
          <t>邸別</t>
        </is>
      </c>
    </row>
    <row r="66" ht="27" customFormat="1" customHeight="1" s="393">
      <c r="B66" s="464">
        <f>SUM(H66)</f>
        <v/>
      </c>
      <c r="C66" s="465" t="n"/>
      <c r="D66" s="466">
        <f>IF(OR(梁欠表3F!AN65="欠番",梁欠表3F!AN65="現場施工"),"　",梁欠表3F!AN65)</f>
        <v/>
      </c>
      <c r="E66" s="467">
        <f>COUNTIF(梁欠表3F!$C:$C,D66)</f>
        <v/>
      </c>
      <c r="F66" s="468">
        <f>COUNTIF(梁欠表3F!$O:$O,D66)</f>
        <v/>
      </c>
      <c r="G66" s="469">
        <f>COUNTIF(梁欠表3F!$AB:$AB,D66)</f>
        <v/>
      </c>
      <c r="H66" s="470">
        <f>SUM(E66:G66)</f>
        <v/>
      </c>
      <c r="I66" s="477">
        <f>B66</f>
        <v/>
      </c>
      <c r="Q66" s="490" t="inlineStr">
        <is>
          <t>邸別</t>
        </is>
      </c>
    </row>
    <row r="67" ht="26.25" customFormat="1" customHeight="1" s="393">
      <c r="B67" s="464">
        <f>SUM(H67)</f>
        <v/>
      </c>
      <c r="C67" s="465" t="n"/>
      <c r="D67" s="466">
        <f>IF(OR(梁欠表3F!AN66="欠番",梁欠表3F!AN66="現場施工"),"　",梁欠表3F!AN66)</f>
        <v/>
      </c>
      <c r="E67" s="467">
        <f>COUNTIF(梁欠表3F!$C:$C,D67)</f>
        <v/>
      </c>
      <c r="F67" s="468">
        <f>COUNTIF(梁欠表3F!$O:$O,D67)</f>
        <v/>
      </c>
      <c r="G67" s="469">
        <f>COUNTIF(梁欠表3F!$AB:$AB,D67)</f>
        <v/>
      </c>
      <c r="H67" s="470">
        <f>SUM(E67:G67)</f>
        <v/>
      </c>
      <c r="I67" s="477">
        <f>B67</f>
        <v/>
      </c>
      <c r="Q67" s="490" t="inlineStr">
        <is>
          <t>邸別</t>
        </is>
      </c>
    </row>
    <row r="68" ht="26.25" customFormat="1" customHeight="1" s="393">
      <c r="B68" s="464">
        <f>SUM(H68)</f>
        <v/>
      </c>
      <c r="C68" s="465" t="n"/>
      <c r="D68" s="466">
        <f>IF(OR(梁欠表3F!AN67="欠番",梁欠表3F!AN67="現場施工"),"　",梁欠表3F!AN67)</f>
        <v/>
      </c>
      <c r="E68" s="467">
        <f>COUNTIF(梁欠表3F!$C:$C,D68)</f>
        <v/>
      </c>
      <c r="F68" s="468">
        <f>COUNTIF(梁欠表3F!$O:$O,D68)</f>
        <v/>
      </c>
      <c r="G68" s="469">
        <f>COUNTIF(梁欠表3F!$AB:$AB,D68)</f>
        <v/>
      </c>
      <c r="H68" s="470">
        <f>SUM(E68:G68)</f>
        <v/>
      </c>
      <c r="I68" s="477">
        <f>B68</f>
        <v/>
      </c>
      <c r="Q68" s="490" t="inlineStr">
        <is>
          <t>邸別</t>
        </is>
      </c>
    </row>
    <row r="69" ht="26.25" customFormat="1" customHeight="1" s="393">
      <c r="B69" s="464">
        <f>SUM(H69)</f>
        <v/>
      </c>
      <c r="C69" s="465" t="n"/>
      <c r="D69" s="466">
        <f>IF(OR(梁欠表3F!AN68="欠番",梁欠表3F!AN68="現場施工"),"　",梁欠表3F!AN68)</f>
        <v/>
      </c>
      <c r="E69" s="467">
        <f>COUNTIF(梁欠表3F!$C:$C,D69)</f>
        <v/>
      </c>
      <c r="F69" s="468">
        <f>COUNTIF(梁欠表3F!$O:$O,D69)</f>
        <v/>
      </c>
      <c r="G69" s="469">
        <f>COUNTIF(梁欠表3F!$AB:$AB,D69)</f>
        <v/>
      </c>
      <c r="H69" s="470">
        <f>SUM(E69:G69)</f>
        <v/>
      </c>
      <c r="I69" s="477">
        <f>B69</f>
        <v/>
      </c>
      <c r="Q69" s="490" t="inlineStr">
        <is>
          <t>邸別</t>
        </is>
      </c>
    </row>
    <row r="70" ht="26.25" customFormat="1" customHeight="1" s="393">
      <c r="B70" s="464">
        <f>SUM(H70)</f>
        <v/>
      </c>
      <c r="C70" s="465" t="n"/>
      <c r="D70" s="466">
        <f>IF(OR(梁欠表3F!AN69="欠番",梁欠表3F!AN69="現場施工"),"　",梁欠表3F!AN69)</f>
        <v/>
      </c>
      <c r="E70" s="467">
        <f>COUNTIF(梁欠表3F!$C:$C,D70)</f>
        <v/>
      </c>
      <c r="F70" s="468">
        <f>COUNTIF(梁欠表3F!$O:$O,D70)</f>
        <v/>
      </c>
      <c r="G70" s="469">
        <f>COUNTIF(梁欠表3F!$AB:$AB,D70)</f>
        <v/>
      </c>
      <c r="H70" s="470">
        <f>SUM(E70:G70)</f>
        <v/>
      </c>
      <c r="I70" s="477">
        <f>B70</f>
        <v/>
      </c>
      <c r="Q70" s="490" t="inlineStr">
        <is>
          <t>邸別</t>
        </is>
      </c>
    </row>
    <row r="71" ht="26.25" customFormat="1" customHeight="1" s="393">
      <c r="B71" s="464">
        <f>SUM(H71)</f>
        <v/>
      </c>
      <c r="C71" s="465" t="n"/>
      <c r="D71" s="466">
        <f>IF(OR(梁欠表3F!AN70="欠番",梁欠表3F!AN70="現場施工"),"　",梁欠表3F!AN70)</f>
        <v/>
      </c>
      <c r="E71" s="467">
        <f>COUNTIF(梁欠表3F!$C:$C,D71)</f>
        <v/>
      </c>
      <c r="F71" s="468">
        <f>COUNTIF(梁欠表3F!$O:$O,D71)</f>
        <v/>
      </c>
      <c r="G71" s="469">
        <f>COUNTIF(梁欠表3F!$AB:$AB,D71)</f>
        <v/>
      </c>
      <c r="H71" s="470">
        <f>SUM(E71:G71)</f>
        <v/>
      </c>
      <c r="I71" s="477">
        <f>B71</f>
        <v/>
      </c>
      <c r="Q71" s="490" t="inlineStr">
        <is>
          <t>邸別</t>
        </is>
      </c>
    </row>
    <row r="72" ht="26.25" customFormat="1" customHeight="1" s="393">
      <c r="B72" s="464">
        <f>SUM(H72)</f>
        <v/>
      </c>
      <c r="C72" s="465" t="n"/>
      <c r="D72" s="466">
        <f>IF(OR(梁欠表3F!AN71="欠番",梁欠表3F!AN71="現場施工"),"　",梁欠表3F!AN71)</f>
        <v/>
      </c>
      <c r="E72" s="467">
        <f>COUNTIF(梁欠表3F!$C:$C,D72)</f>
        <v/>
      </c>
      <c r="F72" s="468">
        <f>COUNTIF(梁欠表3F!$O:$O,D72)</f>
        <v/>
      </c>
      <c r="G72" s="469">
        <f>COUNTIF(梁欠表3F!$AB:$AB,D72)</f>
        <v/>
      </c>
      <c r="H72" s="470">
        <f>SUM(E72:G72)</f>
        <v/>
      </c>
      <c r="I72" s="477">
        <f>B72</f>
        <v/>
      </c>
      <c r="Q72" s="490" t="inlineStr">
        <is>
          <t>邸別</t>
        </is>
      </c>
    </row>
    <row r="73" ht="26.25" customFormat="1" customHeight="1" s="393">
      <c r="B73" s="464">
        <f>SUM(H73)</f>
        <v/>
      </c>
      <c r="C73" s="465" t="n"/>
      <c r="D73" s="466">
        <f>IF(OR(梁欠表3F!AN72="欠番",梁欠表3F!AN72="現場施工"),"　",梁欠表3F!AN72)</f>
        <v/>
      </c>
      <c r="E73" s="467">
        <f>COUNTIF(梁欠表3F!$C:$C,D73)</f>
        <v/>
      </c>
      <c r="F73" s="468">
        <f>COUNTIF(梁欠表3F!$O:$O,D73)</f>
        <v/>
      </c>
      <c r="G73" s="469">
        <f>COUNTIF(梁欠表3F!$AB:$AB,D73)</f>
        <v/>
      </c>
      <c r="H73" s="470">
        <f>SUM(E73:G73)</f>
        <v/>
      </c>
      <c r="I73" s="477">
        <f>B73</f>
        <v/>
      </c>
      <c r="Q73" s="490" t="inlineStr">
        <is>
          <t>邸別</t>
        </is>
      </c>
    </row>
    <row r="74" ht="26.25" customFormat="1" customHeight="1" s="393">
      <c r="B74" s="464">
        <f>SUM(H74)</f>
        <v/>
      </c>
      <c r="C74" s="465" t="n"/>
      <c r="D74" s="466">
        <f>IF(OR(梁欠表3F!AN73="欠番",梁欠表3F!AN73="現場施工"),"　",梁欠表3F!AN73)</f>
        <v/>
      </c>
      <c r="E74" s="467">
        <f>COUNTIF(梁欠表3F!$C:$C,D74)</f>
        <v/>
      </c>
      <c r="F74" s="468">
        <f>COUNTIF(梁欠表3F!$O:$O,D74)</f>
        <v/>
      </c>
      <c r="G74" s="469">
        <f>COUNTIF(梁欠表3F!$AB:$AB,D74)</f>
        <v/>
      </c>
      <c r="H74" s="470">
        <f>SUM(E74:G74)</f>
        <v/>
      </c>
      <c r="I74" s="477">
        <f>B74</f>
        <v/>
      </c>
      <c r="Q74" s="490" t="inlineStr">
        <is>
          <t>邸別</t>
        </is>
      </c>
    </row>
    <row r="75" ht="26.25" customFormat="1" customHeight="1" s="393">
      <c r="B75" s="464">
        <f>SUM(H75)</f>
        <v/>
      </c>
      <c r="C75" s="465" t="n"/>
      <c r="D75" s="466">
        <f>IF(OR(梁欠表3F!AN74="欠番",梁欠表3F!AN74="現場施工"),"　",梁欠表3F!AN74)</f>
        <v/>
      </c>
      <c r="E75" s="467">
        <f>COUNTIF(梁欠表3F!$C:$C,D75)</f>
        <v/>
      </c>
      <c r="F75" s="468">
        <f>COUNTIF(梁欠表3F!$O:$O,D75)</f>
        <v/>
      </c>
      <c r="G75" s="469">
        <f>COUNTIF(梁欠表3F!$AB:$AB,D75)</f>
        <v/>
      </c>
      <c r="H75" s="470">
        <f>SUM(E75:G75)</f>
        <v/>
      </c>
      <c r="I75" s="477">
        <f>B75</f>
        <v/>
      </c>
      <c r="Q75" s="490" t="inlineStr">
        <is>
          <t>邸別</t>
        </is>
      </c>
    </row>
    <row r="76" ht="26.25" customFormat="1" customHeight="1" s="393">
      <c r="B76" s="464">
        <f>SUM(H76)</f>
        <v/>
      </c>
      <c r="C76" s="465" t="n"/>
      <c r="D76" s="466">
        <f>IF(OR(梁欠表3F!AN75="欠番",梁欠表3F!AN75="現場施工"),"　",梁欠表3F!AN75)</f>
        <v/>
      </c>
      <c r="E76" s="467">
        <f>COUNTIF(梁欠表3F!$C:$C,D76)</f>
        <v/>
      </c>
      <c r="F76" s="468">
        <f>COUNTIF(梁欠表3F!$O:$O,D76)</f>
        <v/>
      </c>
      <c r="G76" s="469">
        <f>COUNTIF(梁欠表3F!$AB:$AB,D76)</f>
        <v/>
      </c>
      <c r="H76" s="470">
        <f>SUM(E76:G76)</f>
        <v/>
      </c>
      <c r="I76" s="477">
        <f>B76</f>
        <v/>
      </c>
      <c r="Q76" s="490" t="inlineStr">
        <is>
          <t>邸別</t>
        </is>
      </c>
    </row>
    <row r="77" ht="26.25" customFormat="1" customHeight="1" s="393">
      <c r="B77" s="464">
        <f>SUM(H77)</f>
        <v/>
      </c>
      <c r="C77" s="465" t="n"/>
      <c r="D77" s="466">
        <f>IF(OR(梁欠表3F!AN76="欠番",梁欠表3F!AN76="現場施工"),"　",梁欠表3F!AN76)</f>
        <v/>
      </c>
      <c r="E77" s="467">
        <f>COUNTIF(梁欠表3F!$C:$C,D77)</f>
        <v/>
      </c>
      <c r="F77" s="468">
        <f>COUNTIF(梁欠表3F!$O:$O,D77)</f>
        <v/>
      </c>
      <c r="G77" s="469">
        <f>COUNTIF(梁欠表3F!$AB:$AB,D77)</f>
        <v/>
      </c>
      <c r="H77" s="470">
        <f>SUM(E77:G77)</f>
        <v/>
      </c>
      <c r="I77" s="477">
        <f>B77</f>
        <v/>
      </c>
      <c r="Q77" s="490" t="inlineStr">
        <is>
          <t>邸別</t>
        </is>
      </c>
    </row>
    <row r="78" ht="26.25" customFormat="1" customHeight="1" s="393">
      <c r="B78" s="464">
        <f>SUM(H78)</f>
        <v/>
      </c>
      <c r="C78" s="465" t="n"/>
      <c r="D78" s="466">
        <f>IF(OR(梁欠表3F!AN77="欠番",梁欠表3F!AN77="現場施工"),"　",梁欠表3F!AN77)</f>
        <v/>
      </c>
      <c r="E78" s="467">
        <f>COUNTIF(梁欠表3F!$C:$C,D78)</f>
        <v/>
      </c>
      <c r="F78" s="468">
        <f>COUNTIF(梁欠表3F!$O:$O,D78)</f>
        <v/>
      </c>
      <c r="G78" s="469">
        <f>COUNTIF(梁欠表3F!$AB:$AB,D78)</f>
        <v/>
      </c>
      <c r="H78" s="470">
        <f>SUM(E78:G78)</f>
        <v/>
      </c>
      <c r="I78" s="477">
        <f>B78</f>
        <v/>
      </c>
      <c r="Q78" s="490" t="inlineStr">
        <is>
          <t>邸別</t>
        </is>
      </c>
    </row>
    <row r="79" ht="26.25" customFormat="1" customHeight="1" s="393">
      <c r="B79" s="464">
        <f>SUM(H79)</f>
        <v/>
      </c>
      <c r="C79" s="465" t="n"/>
      <c r="D79" s="466">
        <f>IF(OR(梁欠表3F!AN78="欠番",梁欠表3F!AN78="現場施工"),"　",梁欠表3F!AN78)</f>
        <v/>
      </c>
      <c r="E79" s="467">
        <f>COUNTIF(梁欠表3F!$C:$C,D79)</f>
        <v/>
      </c>
      <c r="F79" s="468">
        <f>COUNTIF(梁欠表3F!$O:$O,D79)</f>
        <v/>
      </c>
      <c r="G79" s="469">
        <f>COUNTIF(梁欠表3F!$AB:$AB,D79)</f>
        <v/>
      </c>
      <c r="H79" s="470">
        <f>SUM(E79:G79)</f>
        <v/>
      </c>
      <c r="I79" s="477">
        <f>B79</f>
        <v/>
      </c>
      <c r="Q79" s="490" t="inlineStr">
        <is>
          <t>邸別</t>
        </is>
      </c>
    </row>
    <row r="80" ht="26.25" customFormat="1" customHeight="1" s="393">
      <c r="B80" s="464">
        <f>SUM(H80)</f>
        <v/>
      </c>
      <c r="C80" s="465" t="n"/>
      <c r="D80" s="466">
        <f>IF(OR(梁欠表3F!AN79="欠番",梁欠表3F!AN79="現場施工"),"　",梁欠表3F!AN79)</f>
        <v/>
      </c>
      <c r="E80" s="467">
        <f>COUNTIF(梁欠表3F!$C:$C,D80)</f>
        <v/>
      </c>
      <c r="F80" s="468">
        <f>COUNTIF(梁欠表3F!$O:$O,D80)</f>
        <v/>
      </c>
      <c r="G80" s="469">
        <f>COUNTIF(梁欠表3F!$AB:$AB,D80)</f>
        <v/>
      </c>
      <c r="H80" s="470">
        <f>SUM(E80:G80)</f>
        <v/>
      </c>
      <c r="I80" s="477">
        <f>B80</f>
        <v/>
      </c>
      <c r="Q80" s="490" t="inlineStr">
        <is>
          <t>邸別</t>
        </is>
      </c>
    </row>
    <row r="81" ht="26.25" customFormat="1" customHeight="1" s="393">
      <c r="B81" s="464">
        <f>SUM(H81)</f>
        <v/>
      </c>
      <c r="C81" s="465" t="n"/>
      <c r="D81" s="466">
        <f>IF(OR(梁欠表3F!AN80="欠番",梁欠表3F!AN80="現場施工"),"　",梁欠表3F!AN80)</f>
        <v/>
      </c>
      <c r="E81" s="467">
        <f>COUNTIF(梁欠表3F!$C:$C,D81)</f>
        <v/>
      </c>
      <c r="F81" s="468">
        <f>COUNTIF(梁欠表3F!$O:$O,D81)</f>
        <v/>
      </c>
      <c r="G81" s="469">
        <f>COUNTIF(梁欠表3F!$AB:$AB,D81)</f>
        <v/>
      </c>
      <c r="H81" s="470">
        <f>SUM(E81:G81)</f>
        <v/>
      </c>
      <c r="I81" s="477">
        <f>B81</f>
        <v/>
      </c>
      <c r="Q81" s="490" t="inlineStr">
        <is>
          <t>邸別</t>
        </is>
      </c>
    </row>
    <row r="82" ht="26.25" customFormat="1" customHeight="1" s="393">
      <c r="B82" s="464">
        <f>SUM(H82)</f>
        <v/>
      </c>
      <c r="C82" s="465" t="n"/>
      <c r="D82" s="466">
        <f>IF(OR(梁欠表3F!AN81="欠番",梁欠表3F!AN81="現場施工"),"　",梁欠表3F!AN81)</f>
        <v/>
      </c>
      <c r="E82" s="467">
        <f>COUNTIF(梁欠表3F!$C:$C,D82)</f>
        <v/>
      </c>
      <c r="F82" s="468">
        <f>COUNTIF(梁欠表3F!$O:$O,D82)</f>
        <v/>
      </c>
      <c r="G82" s="469">
        <f>COUNTIF(梁欠表3F!$AB:$AB,D82)</f>
        <v/>
      </c>
      <c r="H82" s="470">
        <f>SUM(E82:G82)</f>
        <v/>
      </c>
      <c r="I82" s="477">
        <f>B82</f>
        <v/>
      </c>
      <c r="Q82" s="490" t="inlineStr">
        <is>
          <t>邸別</t>
        </is>
      </c>
    </row>
    <row r="83" ht="26.25" customFormat="1" customHeight="1" s="393">
      <c r="B83" s="464">
        <f>SUM(H83)</f>
        <v/>
      </c>
      <c r="C83" s="465" t="n"/>
      <c r="D83" s="466">
        <f>IF(OR(梁欠表3F!AN82="欠番",梁欠表3F!AN82="現場施工"),"　",梁欠表3F!AN82)</f>
        <v/>
      </c>
      <c r="E83" s="467">
        <f>COUNTIF(梁欠表3F!$C:$C,D83)</f>
        <v/>
      </c>
      <c r="F83" s="468">
        <f>COUNTIF(梁欠表3F!$O:$O,D83)</f>
        <v/>
      </c>
      <c r="G83" s="469">
        <f>COUNTIF(梁欠表3F!$AB:$AB,D83)</f>
        <v/>
      </c>
      <c r="H83" s="470">
        <f>SUM(E83:G83)</f>
        <v/>
      </c>
      <c r="I83" s="477">
        <f>B83</f>
        <v/>
      </c>
      <c r="Q83" s="490" t="inlineStr">
        <is>
          <t>邸別</t>
        </is>
      </c>
    </row>
    <row r="84" ht="26.25" customFormat="1" customHeight="1" s="393">
      <c r="B84" s="464">
        <f>SUM(H84)</f>
        <v/>
      </c>
      <c r="C84" s="465" t="n"/>
      <c r="D84" s="466">
        <f>IF(OR(梁欠表3F!AN83="欠番",梁欠表3F!AN83="現場施工"),"　",梁欠表3F!AN83)</f>
        <v/>
      </c>
      <c r="E84" s="467">
        <f>COUNTIF(梁欠表3F!$C:$C,D84)</f>
        <v/>
      </c>
      <c r="F84" s="468">
        <f>COUNTIF(梁欠表3F!$O:$O,D84)</f>
        <v/>
      </c>
      <c r="G84" s="469">
        <f>COUNTIF(梁欠表3F!$AB:$AB,D84)</f>
        <v/>
      </c>
      <c r="H84" s="470">
        <f>SUM(E84:G84)</f>
        <v/>
      </c>
      <c r="I84" s="477">
        <f>B84</f>
        <v/>
      </c>
      <c r="Q84" s="490" t="inlineStr">
        <is>
          <t>邸別</t>
        </is>
      </c>
    </row>
    <row r="85" ht="26.25" customFormat="1" customHeight="1" s="393">
      <c r="B85" s="464">
        <f>SUM(H85)</f>
        <v/>
      </c>
      <c r="C85" s="465" t="n"/>
      <c r="D85" s="466">
        <f>IF(OR(梁欠表3F!AN84="欠番",梁欠表3F!AN84="現場施工"),"　",梁欠表3F!AN84)</f>
        <v/>
      </c>
      <c r="E85" s="467">
        <f>COUNTIF(梁欠表3F!$C:$C,D85)</f>
        <v/>
      </c>
      <c r="F85" s="468">
        <f>COUNTIF(梁欠表3F!$O:$O,D85)</f>
        <v/>
      </c>
      <c r="G85" s="469">
        <f>COUNTIF(梁欠表3F!$AB:$AB,D85)</f>
        <v/>
      </c>
      <c r="H85" s="470">
        <f>SUM(E85:G85)</f>
        <v/>
      </c>
      <c r="I85" s="477">
        <f>B85</f>
        <v/>
      </c>
      <c r="Q85" s="490" t="inlineStr">
        <is>
          <t>邸別</t>
        </is>
      </c>
    </row>
    <row r="86" ht="26.25" customFormat="1" customHeight="1" s="393">
      <c r="B86" s="464">
        <f>SUM(H86)</f>
        <v/>
      </c>
      <c r="C86" s="465" t="n"/>
      <c r="D86" s="466">
        <f>IF(OR(梁欠表3F!AN85="欠番",梁欠表3F!AN85="現場施工"),"　",梁欠表3F!AN85)</f>
        <v/>
      </c>
      <c r="E86" s="467">
        <f>COUNTIF(梁欠表3F!$C:$C,D86)</f>
        <v/>
      </c>
      <c r="F86" s="468">
        <f>COUNTIF(梁欠表3F!$O:$O,D86)</f>
        <v/>
      </c>
      <c r="G86" s="469">
        <f>COUNTIF(梁欠表3F!$AB:$AB,D86)</f>
        <v/>
      </c>
      <c r="H86" s="470">
        <f>SUM(E86:G86)</f>
        <v/>
      </c>
      <c r="I86" s="477">
        <f>B86</f>
        <v/>
      </c>
      <c r="Q86" s="490" t="inlineStr">
        <is>
          <t>邸別</t>
        </is>
      </c>
    </row>
    <row r="87" ht="26.25" customFormat="1" customHeight="1" s="393">
      <c r="B87" s="464">
        <f>SUM(H87)</f>
        <v/>
      </c>
      <c r="C87" s="465" t="n"/>
      <c r="D87" s="466">
        <f>IF(OR(梁欠表3F!AN86="欠番",梁欠表3F!AN86="現場施工"),"　",梁欠表3F!AN86)</f>
        <v/>
      </c>
      <c r="E87" s="467">
        <f>COUNTIF(梁欠表3F!$C:$C,D87)</f>
        <v/>
      </c>
      <c r="F87" s="468">
        <f>COUNTIF(梁欠表3F!$O:$O,D87)</f>
        <v/>
      </c>
      <c r="G87" s="469">
        <f>COUNTIF(梁欠表3F!$AB:$AB,D87)</f>
        <v/>
      </c>
      <c r="H87" s="470">
        <f>SUM(E87:G87)</f>
        <v/>
      </c>
      <c r="I87" s="477">
        <f>B87</f>
        <v/>
      </c>
      <c r="Q87" s="490" t="inlineStr">
        <is>
          <t>邸別</t>
        </is>
      </c>
    </row>
    <row r="88" ht="26.25" customFormat="1" customHeight="1" s="393">
      <c r="B88" s="464">
        <f>SUM(H88)</f>
        <v/>
      </c>
      <c r="C88" s="465" t="n"/>
      <c r="D88" s="466">
        <f>IF(OR(梁欠表3F!AN87="欠番",梁欠表3F!AN87="現場施工"),"　",梁欠表3F!AN87)</f>
        <v/>
      </c>
      <c r="E88" s="467">
        <f>COUNTIF(梁欠表3F!$C:$C,D88)</f>
        <v/>
      </c>
      <c r="F88" s="468">
        <f>COUNTIF(梁欠表3F!$O:$O,D88)</f>
        <v/>
      </c>
      <c r="G88" s="469">
        <f>COUNTIF(梁欠表3F!$AB:$AB,D88)</f>
        <v/>
      </c>
      <c r="H88" s="470">
        <f>SUM(E88:G88)</f>
        <v/>
      </c>
      <c r="I88" s="477">
        <f>B88</f>
        <v/>
      </c>
      <c r="Q88" s="490" t="inlineStr">
        <is>
          <t>邸別</t>
        </is>
      </c>
    </row>
    <row r="89" ht="26.25" customFormat="1" customHeight="1" s="393">
      <c r="B89" s="464">
        <f>SUM(H89)</f>
        <v/>
      </c>
      <c r="C89" s="465" t="n"/>
      <c r="D89" s="466">
        <f>IF(OR(梁欠表3F!AN88="欠番",梁欠表3F!AN88="現場施工"),"　",梁欠表3F!AN88)</f>
        <v/>
      </c>
      <c r="E89" s="467">
        <f>COUNTIF(梁欠表3F!$C:$C,D89)</f>
        <v/>
      </c>
      <c r="F89" s="468">
        <f>COUNTIF(梁欠表3F!$O:$O,D89)</f>
        <v/>
      </c>
      <c r="G89" s="469">
        <f>COUNTIF(梁欠表3F!$AB:$AB,D89)</f>
        <v/>
      </c>
      <c r="H89" s="470">
        <f>SUM(E89:G89)</f>
        <v/>
      </c>
      <c r="I89" s="477">
        <f>B89</f>
        <v/>
      </c>
      <c r="Q89" s="490" t="inlineStr">
        <is>
          <t>邸別</t>
        </is>
      </c>
    </row>
    <row r="90" ht="26.25" customFormat="1" customHeight="1" s="393">
      <c r="B90" s="464">
        <f>SUM(H90)</f>
        <v/>
      </c>
      <c r="C90" s="465" t="n"/>
      <c r="D90" s="466">
        <f>IF(OR(梁欠表3F!AN89="欠番",梁欠表3F!AN89="現場施工"),"　",梁欠表3F!AN89)</f>
        <v/>
      </c>
      <c r="E90" s="467">
        <f>COUNTIF(梁欠表3F!$C:$C,D90)</f>
        <v/>
      </c>
      <c r="F90" s="468">
        <f>COUNTIF(梁欠表3F!$O:$O,D90)</f>
        <v/>
      </c>
      <c r="G90" s="469">
        <f>COUNTIF(梁欠表3F!$AB:$AB,D90)</f>
        <v/>
      </c>
      <c r="H90" s="470">
        <f>SUM(E90:G90)</f>
        <v/>
      </c>
      <c r="I90" s="477">
        <f>B90</f>
        <v/>
      </c>
      <c r="Q90" s="490" t="inlineStr">
        <is>
          <t>邸別</t>
        </is>
      </c>
    </row>
    <row r="91" ht="26.25" customFormat="1" customHeight="1" s="393">
      <c r="B91" s="464">
        <f>SUM(H91)</f>
        <v/>
      </c>
      <c r="C91" s="465" t="n"/>
      <c r="D91" s="466">
        <f>IF(OR(梁欠表3F!AN90="欠番",梁欠表3F!AN90="現場施工"),"　",梁欠表3F!AN90)</f>
        <v/>
      </c>
      <c r="E91" s="467">
        <f>COUNTIF(梁欠表3F!$C:$C,D91)</f>
        <v/>
      </c>
      <c r="F91" s="468">
        <f>COUNTIF(梁欠表3F!$O:$O,D91)</f>
        <v/>
      </c>
      <c r="G91" s="469">
        <f>COUNTIF(梁欠表3F!$AB:$AB,D91)</f>
        <v/>
      </c>
      <c r="H91" s="470">
        <f>SUM(E91:G91)</f>
        <v/>
      </c>
      <c r="I91" s="477">
        <f>B91</f>
        <v/>
      </c>
      <c r="Q91" s="490" t="inlineStr">
        <is>
          <t>邸別</t>
        </is>
      </c>
    </row>
    <row r="92" ht="26.25" customFormat="1" customHeight="1" s="393">
      <c r="B92" s="464">
        <f>SUM(H92)</f>
        <v/>
      </c>
      <c r="C92" s="465" t="n"/>
      <c r="D92" s="466">
        <f>IF(OR(梁欠表3F!AN91="欠番",梁欠表3F!AN91="現場施工"),"　",梁欠表3F!AN91)</f>
        <v/>
      </c>
      <c r="E92" s="467">
        <f>COUNTIF(梁欠表3F!$C:$C,D92)</f>
        <v/>
      </c>
      <c r="F92" s="468">
        <f>COUNTIF(梁欠表3F!$O:$O,D92)</f>
        <v/>
      </c>
      <c r="G92" s="469">
        <f>COUNTIF(梁欠表3F!$AB:$AB,D92)</f>
        <v/>
      </c>
      <c r="H92" s="470">
        <f>SUM(E92:G92)</f>
        <v/>
      </c>
      <c r="I92" s="477">
        <f>B92</f>
        <v/>
      </c>
      <c r="Q92" s="490" t="inlineStr">
        <is>
          <t>邸別</t>
        </is>
      </c>
    </row>
    <row r="93" ht="26.25" customFormat="1" customHeight="1" s="393">
      <c r="B93" s="464">
        <f>SUM(H93)</f>
        <v/>
      </c>
      <c r="C93" s="465" t="n"/>
      <c r="D93" s="466">
        <f>IF(OR(梁欠表3F!AN92="欠番",梁欠表3F!AN92="現場施工"),"　",梁欠表3F!AN92)</f>
        <v/>
      </c>
      <c r="E93" s="467">
        <f>COUNTIF(梁欠表3F!$C:$C,D93)</f>
        <v/>
      </c>
      <c r="F93" s="468">
        <f>COUNTIF(梁欠表3F!$O:$O,D93)</f>
        <v/>
      </c>
      <c r="G93" s="469">
        <f>COUNTIF(梁欠表3F!$AB:$AB,D93)</f>
        <v/>
      </c>
      <c r="H93" s="470">
        <f>SUM(E93:G93)</f>
        <v/>
      </c>
      <c r="I93" s="477">
        <f>B93</f>
        <v/>
      </c>
      <c r="Q93" s="490" t="inlineStr">
        <is>
          <t>邸別</t>
        </is>
      </c>
    </row>
    <row r="94" ht="26.25" customFormat="1" customHeight="1" s="393">
      <c r="B94" s="464">
        <f>SUM(H94)</f>
        <v/>
      </c>
      <c r="C94" s="465" t="n"/>
      <c r="D94" s="466">
        <f>IF(OR(梁欠表3F!AN93="欠番",梁欠表3F!AN93="現場施工"),"　",梁欠表3F!AN93)</f>
        <v/>
      </c>
      <c r="E94" s="467">
        <f>COUNTIF(梁欠表3F!$C:$C,D94)</f>
        <v/>
      </c>
      <c r="F94" s="468">
        <f>COUNTIF(梁欠表3F!$O:$O,D94)</f>
        <v/>
      </c>
      <c r="G94" s="469">
        <f>COUNTIF(梁欠表3F!$AB:$AB,D94)</f>
        <v/>
      </c>
      <c r="H94" s="470">
        <f>SUM(E94:G94)</f>
        <v/>
      </c>
      <c r="I94" s="477">
        <f>B94</f>
        <v/>
      </c>
      <c r="Q94" s="490" t="inlineStr">
        <is>
          <t>邸別</t>
        </is>
      </c>
    </row>
    <row r="95" ht="26.25" customFormat="1" customHeight="1" s="393">
      <c r="B95" s="464">
        <f>SUM(H95)</f>
        <v/>
      </c>
      <c r="C95" s="465" t="n"/>
      <c r="D95" s="466">
        <f>IF(OR(梁欠表3F!AN94="欠番",梁欠表3F!AN94="現場施工"),"　",梁欠表3F!AN94)</f>
        <v/>
      </c>
      <c r="E95" s="467">
        <f>COUNTIF(梁欠表3F!$C:$C,D95)</f>
        <v/>
      </c>
      <c r="F95" s="468">
        <f>COUNTIF(梁欠表3F!$O:$O,D95)</f>
        <v/>
      </c>
      <c r="G95" s="469">
        <f>COUNTIF(梁欠表3F!$AB:$AB,D95)</f>
        <v/>
      </c>
      <c r="H95" s="470">
        <f>SUM(E95:G95)</f>
        <v/>
      </c>
      <c r="I95" s="477">
        <f>B95</f>
        <v/>
      </c>
      <c r="Q95" s="490" t="inlineStr">
        <is>
          <t>邸別</t>
        </is>
      </c>
    </row>
    <row r="96" ht="26.25" customFormat="1" customHeight="1" s="393">
      <c r="B96" s="464">
        <f>SUM(H96)</f>
        <v/>
      </c>
      <c r="C96" s="465" t="n"/>
      <c r="D96" s="466">
        <f>IF(OR(梁欠表3F!AN95="欠番",梁欠表3F!AN95="現場施工"),"　",梁欠表3F!AN95)</f>
        <v/>
      </c>
      <c r="E96" s="467">
        <f>COUNTIF(梁欠表3F!$C:$C,D96)</f>
        <v/>
      </c>
      <c r="F96" s="468">
        <f>COUNTIF(梁欠表3F!$O:$O,D96)</f>
        <v/>
      </c>
      <c r="G96" s="469">
        <f>COUNTIF(梁欠表3F!$AB:$AB,D96)</f>
        <v/>
      </c>
      <c r="H96" s="470">
        <f>SUM(E96:G96)</f>
        <v/>
      </c>
      <c r="I96" s="477">
        <f>B96</f>
        <v/>
      </c>
      <c r="Q96" s="490" t="inlineStr">
        <is>
          <t>邸別</t>
        </is>
      </c>
    </row>
    <row r="97" ht="26.25" customFormat="1" customHeight="1" s="393">
      <c r="B97" s="464">
        <f>SUM(H97)</f>
        <v/>
      </c>
      <c r="C97" s="465" t="n"/>
      <c r="D97" s="466">
        <f>IF(OR(梁欠表3F!AN96="欠番",梁欠表3F!AN96="現場施工"),"　",梁欠表3F!AN96)</f>
        <v/>
      </c>
      <c r="E97" s="467">
        <f>COUNTIF(梁欠表3F!$C:$C,D97)</f>
        <v/>
      </c>
      <c r="F97" s="468">
        <f>COUNTIF(梁欠表3F!$O:$O,D97)</f>
        <v/>
      </c>
      <c r="G97" s="469">
        <f>COUNTIF(梁欠表3F!$AB:$AB,D97)</f>
        <v/>
      </c>
      <c r="H97" s="470">
        <f>SUM(E97:G97)</f>
        <v/>
      </c>
      <c r="I97" s="477">
        <f>B97</f>
        <v/>
      </c>
      <c r="Q97" s="490" t="inlineStr">
        <is>
          <t>邸別</t>
        </is>
      </c>
    </row>
    <row r="98" ht="26.25" customFormat="1" customHeight="1" s="393">
      <c r="B98" s="464">
        <f>SUM(H98)</f>
        <v/>
      </c>
      <c r="C98" s="465" t="n"/>
      <c r="D98" s="466">
        <f>IF(OR(梁欠表3F!AN97="欠番",梁欠表3F!AN97="現場施工"),"　",梁欠表3F!AN97)</f>
        <v/>
      </c>
      <c r="E98" s="467">
        <f>COUNTIF(梁欠表3F!$C:$C,D98)</f>
        <v/>
      </c>
      <c r="F98" s="468">
        <f>COUNTIF(梁欠表3F!$O:$O,D98)</f>
        <v/>
      </c>
      <c r="G98" s="469">
        <f>COUNTIF(梁欠表3F!$AB:$AB,D98)</f>
        <v/>
      </c>
      <c r="H98" s="470">
        <f>SUM(E98:G98)</f>
        <v/>
      </c>
      <c r="I98" s="477">
        <f>B98</f>
        <v/>
      </c>
      <c r="Q98" s="490" t="inlineStr">
        <is>
          <t>邸別</t>
        </is>
      </c>
    </row>
    <row r="99" ht="26.25" customFormat="1" customHeight="1" s="393">
      <c r="B99" s="464">
        <f>SUM(H99)</f>
        <v/>
      </c>
      <c r="C99" s="465" t="n"/>
      <c r="D99" s="466">
        <f>IF(OR(梁欠表3F!AN98="欠番",梁欠表3F!AN98="現場施工"),"　",梁欠表3F!AN98)</f>
        <v/>
      </c>
      <c r="E99" s="467">
        <f>COUNTIF(梁欠表3F!$C:$C,D99)</f>
        <v/>
      </c>
      <c r="F99" s="468">
        <f>COUNTIF(梁欠表3F!$O:$O,D99)</f>
        <v/>
      </c>
      <c r="G99" s="469">
        <f>COUNTIF(梁欠表3F!$AB:$AB,D99)</f>
        <v/>
      </c>
      <c r="H99" s="470">
        <f>SUM(E99:G99)</f>
        <v/>
      </c>
      <c r="I99" s="477">
        <f>B99</f>
        <v/>
      </c>
      <c r="Q99" s="490" t="inlineStr">
        <is>
          <t>邸別</t>
        </is>
      </c>
    </row>
    <row r="100" ht="26.25" customFormat="1" customHeight="1" s="393">
      <c r="B100" s="464">
        <f>SUM(H100)</f>
        <v/>
      </c>
      <c r="C100" s="465" t="n"/>
      <c r="D100" s="466">
        <f>IF(OR(梁欠表3F!AN99="欠番",梁欠表3F!AN99="現場施工"),"　",梁欠表3F!AN99)</f>
        <v/>
      </c>
      <c r="E100" s="467">
        <f>COUNTIF(梁欠表3F!$C:$C,D100)</f>
        <v/>
      </c>
      <c r="F100" s="468">
        <f>COUNTIF(梁欠表3F!$O:$O,D100)</f>
        <v/>
      </c>
      <c r="G100" s="469">
        <f>COUNTIF(梁欠表3F!$AB:$AB,D100)</f>
        <v/>
      </c>
      <c r="H100" s="470">
        <f>SUM(E100:G100)</f>
        <v/>
      </c>
      <c r="I100" s="477">
        <f>B100</f>
        <v/>
      </c>
      <c r="Q100" s="489" t="inlineStr">
        <is>
          <t>在庫</t>
        </is>
      </c>
    </row>
    <row r="101" ht="26.25" customFormat="1" customHeight="1" s="393">
      <c r="B101" s="464">
        <f>SUM(H101)</f>
        <v/>
      </c>
      <c r="C101" s="465" t="n"/>
      <c r="D101" s="466">
        <f>IF(OR(梁欠表3F!AN100="欠番",梁欠表3F!AN100="現場施工"),"　",梁欠表3F!AN100)</f>
        <v/>
      </c>
      <c r="E101" s="467">
        <f>COUNTIF(梁欠表3F!$C:$C,D101)</f>
        <v/>
      </c>
      <c r="F101" s="468">
        <f>COUNTIF(梁欠表3F!$O:$O,D101)</f>
        <v/>
      </c>
      <c r="G101" s="469">
        <f>COUNTIF(梁欠表3F!$AB:$AB,D101)</f>
        <v/>
      </c>
      <c r="H101" s="470">
        <f>SUM(E101:G101)</f>
        <v/>
      </c>
      <c r="I101" s="477">
        <f>B101</f>
        <v/>
      </c>
      <c r="Q101" s="489" t="inlineStr">
        <is>
          <t>在庫</t>
        </is>
      </c>
    </row>
    <row r="102" ht="27" customFormat="1" customHeight="1" s="393">
      <c r="B102" s="464">
        <f>SUM(H102)</f>
        <v/>
      </c>
      <c r="C102" s="465" t="n"/>
      <c r="D102" s="466">
        <f>IF(OR(梁欠表3F!AN101="欠番",梁欠表3F!AN101="現場施工"),"　",梁欠表3F!AN101)</f>
        <v/>
      </c>
      <c r="E102" s="467">
        <f>COUNTIF(梁欠表3F!$C:$C,D102)</f>
        <v/>
      </c>
      <c r="F102" s="468">
        <f>COUNTIF(梁欠表3F!$O:$O,D102)</f>
        <v/>
      </c>
      <c r="G102" s="469">
        <f>COUNTIF(梁欠表3F!$AB:$AB,D102)</f>
        <v/>
      </c>
      <c r="H102" s="470">
        <f>SUM(E102:G102)</f>
        <v/>
      </c>
      <c r="I102" s="477">
        <f>B102</f>
        <v/>
      </c>
      <c r="Q102" s="490" t="inlineStr">
        <is>
          <t>邸別</t>
        </is>
      </c>
    </row>
    <row r="103" ht="27" customFormat="1" customHeight="1" s="393">
      <c r="B103" s="464">
        <f>SUM(H103)</f>
        <v/>
      </c>
      <c r="C103" s="465" t="n"/>
      <c r="D103" s="466">
        <f>IF(OR(梁欠表3F!AN102="欠番",梁欠表3F!AN102="現場施工"),"　",梁欠表3F!AN102)</f>
        <v/>
      </c>
      <c r="E103" s="467">
        <f>COUNTIF(梁欠表3F!$C:$C,D103)</f>
        <v/>
      </c>
      <c r="F103" s="468">
        <f>COUNTIF(梁欠表3F!$O:$O,D103)</f>
        <v/>
      </c>
      <c r="G103" s="469">
        <f>COUNTIF(梁欠表3F!$AB:$AB,D103)</f>
        <v/>
      </c>
      <c r="H103" s="470">
        <f>SUM(E103:G103)</f>
        <v/>
      </c>
      <c r="I103" s="477">
        <f>B103</f>
        <v/>
      </c>
      <c r="Q103" s="490" t="inlineStr">
        <is>
          <t>邸別</t>
        </is>
      </c>
    </row>
    <row r="104" ht="26.25" customFormat="1" customHeight="1" s="393">
      <c r="B104" s="464">
        <f>SUM(H104)</f>
        <v/>
      </c>
      <c r="C104" s="465" t="n"/>
      <c r="D104" s="466">
        <f>IF(OR(梁欠表3F!AN103="欠番",梁欠表3F!AN103="現場施工"),"　",梁欠表3F!AN103)</f>
        <v/>
      </c>
      <c r="E104" s="467">
        <f>COUNTIF(梁欠表3F!$C:$C,D104)</f>
        <v/>
      </c>
      <c r="F104" s="468">
        <f>COUNTIF(梁欠表3F!$O:$O,D104)</f>
        <v/>
      </c>
      <c r="G104" s="469">
        <f>COUNTIF(梁欠表3F!$AB:$AB,D104)</f>
        <v/>
      </c>
      <c r="H104" s="470">
        <f>SUM(E104:G104)</f>
        <v/>
      </c>
      <c r="I104" s="477">
        <f>B104</f>
        <v/>
      </c>
      <c r="Q104" s="490" t="inlineStr">
        <is>
          <t>邸別</t>
        </is>
      </c>
    </row>
    <row r="105" ht="30" customFormat="1" customHeight="1" s="393">
      <c r="B105" s="464">
        <f>SUM(H105)</f>
        <v/>
      </c>
      <c r="C105" s="465" t="n"/>
      <c r="D105" s="466">
        <f>IF(OR(梁欠表3F!AN104="欠番",梁欠表3F!AN104="現場施工"),"　",梁欠表3F!AN104)</f>
        <v/>
      </c>
      <c r="E105" s="467">
        <f>COUNTIF(梁欠表3F!$C:$C,D105)</f>
        <v/>
      </c>
      <c r="F105" s="468">
        <f>COUNTIF(梁欠表3F!$O:$O,D105)</f>
        <v/>
      </c>
      <c r="G105" s="469">
        <f>COUNTIF(梁欠表3F!$AB:$AB,D105)</f>
        <v/>
      </c>
      <c r="H105" s="470">
        <f>SUM(E105:G105)</f>
        <v/>
      </c>
      <c r="I105" s="477">
        <f>B105</f>
        <v/>
      </c>
      <c r="J105" s="491" t="n"/>
      <c r="Q105" s="490" t="inlineStr">
        <is>
          <t>邸別</t>
        </is>
      </c>
    </row>
    <row r="106" ht="30" customFormat="1" customHeight="1" s="393">
      <c r="B106" s="464">
        <f>SUM(H106)</f>
        <v/>
      </c>
      <c r="C106" s="465" t="n"/>
      <c r="D106" s="466">
        <f>IF(OR(梁欠表3F!AN105="欠番",梁欠表3F!AN105="現場施工"),"　",梁欠表3F!AN105)</f>
        <v/>
      </c>
      <c r="E106" s="467">
        <f>COUNTIF(梁欠表3F!$C:$C,D106)</f>
        <v/>
      </c>
      <c r="F106" s="468">
        <f>COUNTIF(梁欠表3F!$O:$O,D106)</f>
        <v/>
      </c>
      <c r="G106" s="469">
        <f>COUNTIF(梁欠表3F!$AB:$AB,D106)</f>
        <v/>
      </c>
      <c r="H106" s="470">
        <f>SUM(E106:G106)</f>
        <v/>
      </c>
      <c r="I106" s="477">
        <f>B106</f>
        <v/>
      </c>
      <c r="Q106" s="490" t="inlineStr">
        <is>
          <t>邸別</t>
        </is>
      </c>
    </row>
    <row r="107" ht="30" customFormat="1" customHeight="1" s="393">
      <c r="B107" s="464">
        <f>SUM(H107)</f>
        <v/>
      </c>
      <c r="C107" s="465" t="n"/>
      <c r="D107" s="466">
        <f>IF(OR(梁欠表3F!AN106="欠番",梁欠表3F!AN106="現場施工"),"　",梁欠表3F!AN106)</f>
        <v/>
      </c>
      <c r="E107" s="467">
        <f>COUNTIF(梁欠表3F!$C:$C,D107)</f>
        <v/>
      </c>
      <c r="F107" s="468">
        <f>COUNTIF(梁欠表3F!$O:$O,D107)</f>
        <v/>
      </c>
      <c r="G107" s="469">
        <f>COUNTIF(梁欠表3F!$AB:$AB,D107)</f>
        <v/>
      </c>
      <c r="H107" s="470">
        <f>SUM(E107:G107)</f>
        <v/>
      </c>
      <c r="I107" s="477">
        <f>B107</f>
        <v/>
      </c>
      <c r="Q107" s="490" t="inlineStr">
        <is>
          <t>邸別</t>
        </is>
      </c>
    </row>
    <row r="108" ht="30" customFormat="1" customHeight="1" s="393">
      <c r="B108" s="464">
        <f>SUM(H108)</f>
        <v/>
      </c>
      <c r="C108" s="465" t="n"/>
      <c r="D108" s="466">
        <f>IF(OR(梁欠表3F!AN107="欠番",梁欠表3F!AN107="現場施工"),"　",梁欠表3F!AN107)</f>
        <v/>
      </c>
      <c r="E108" s="467">
        <f>COUNTIF(梁欠表3F!$C:$C,D108)</f>
        <v/>
      </c>
      <c r="F108" s="468">
        <f>COUNTIF(梁欠表3F!$O:$O,D108)</f>
        <v/>
      </c>
      <c r="G108" s="469">
        <f>COUNTIF(梁欠表3F!$AB:$AB,D108)</f>
        <v/>
      </c>
      <c r="H108" s="470">
        <f>SUM(E108:G108)</f>
        <v/>
      </c>
      <c r="I108" s="477">
        <f>B108</f>
        <v/>
      </c>
      <c r="Q108" s="490" t="inlineStr">
        <is>
          <t>邸別</t>
        </is>
      </c>
    </row>
    <row r="109" ht="30" customFormat="1" customHeight="1" s="393">
      <c r="B109" s="464">
        <f>SUM(H109)</f>
        <v/>
      </c>
      <c r="C109" s="465" t="n"/>
      <c r="D109" s="466">
        <f>IF(OR(梁欠表3F!AN108="欠番",梁欠表3F!AN108="現場施工"),"　",梁欠表3F!AN108)</f>
        <v/>
      </c>
      <c r="E109" s="467">
        <f>COUNTIF(梁欠表3F!$C:$C,D109)</f>
        <v/>
      </c>
      <c r="F109" s="468">
        <f>COUNTIF(梁欠表3F!$O:$O,D109)</f>
        <v/>
      </c>
      <c r="G109" s="469">
        <f>COUNTIF(梁欠表3F!$AB:$AB,D109)</f>
        <v/>
      </c>
      <c r="H109" s="470">
        <f>SUM(E109:G109)</f>
        <v/>
      </c>
      <c r="I109" s="477">
        <f>B109</f>
        <v/>
      </c>
      <c r="Q109" s="490" t="inlineStr">
        <is>
          <t>邸別</t>
        </is>
      </c>
    </row>
    <row r="110" ht="30" customHeight="1">
      <c r="B110" s="464">
        <f>SUM(H110)</f>
        <v/>
      </c>
      <c r="C110" s="465" t="n"/>
      <c r="D110" s="466">
        <f>IF(OR(梁欠表3F!AN109="欠番",梁欠表3F!AN109="現場施工"),"　",梁欠表3F!AN109)</f>
        <v/>
      </c>
      <c r="E110" s="467">
        <f>COUNTIF(梁欠表3F!$C:$C,D110)</f>
        <v/>
      </c>
      <c r="F110" s="468">
        <f>COUNTIF(梁欠表3F!$O:$O,D110)</f>
        <v/>
      </c>
      <c r="G110" s="469">
        <f>COUNTIF(梁欠表3F!$AB:$AB,D110)</f>
        <v/>
      </c>
      <c r="H110" s="470">
        <f>SUM(E110:G110)</f>
        <v/>
      </c>
      <c r="I110" s="477">
        <f>B110</f>
        <v/>
      </c>
      <c r="Q110" s="490" t="inlineStr">
        <is>
          <t>邸別</t>
        </is>
      </c>
      <c r="R110" s="393" t="n"/>
      <c r="S110" s="393" t="n"/>
    </row>
    <row r="111" ht="30" customHeight="1">
      <c r="B111" s="464">
        <f>SUM(H111)</f>
        <v/>
      </c>
      <c r="C111" s="465" t="n"/>
      <c r="D111" s="466">
        <f>IF(OR(梁欠表3F!AN110="欠番",梁欠表3F!AN110="現場施工"),"　",梁欠表3F!AN110)</f>
        <v/>
      </c>
      <c r="E111" s="467">
        <f>COUNTIF(梁欠表3F!$C:$C,D111)</f>
        <v/>
      </c>
      <c r="F111" s="468">
        <f>COUNTIF(梁欠表3F!$O:$O,D111)</f>
        <v/>
      </c>
      <c r="G111" s="469">
        <f>COUNTIF(梁欠表3F!$AB:$AB,D111)</f>
        <v/>
      </c>
      <c r="H111" s="470">
        <f>SUM(E111:G111)</f>
        <v/>
      </c>
      <c r="I111" s="477">
        <f>B111</f>
        <v/>
      </c>
      <c r="Q111" s="490" t="inlineStr">
        <is>
          <t>邸別</t>
        </is>
      </c>
      <c r="R111" s="393" t="n"/>
      <c r="S111" s="393" t="n"/>
    </row>
    <row r="112" ht="30" customHeight="1">
      <c r="B112" s="464">
        <f>SUM(H112)</f>
        <v/>
      </c>
      <c r="C112" s="465" t="n"/>
      <c r="D112" s="466">
        <f>IF(OR(梁欠表3F!AN111="欠番",梁欠表3F!AN111="現場施工"),"　",梁欠表3F!AN111)</f>
        <v/>
      </c>
      <c r="E112" s="467">
        <f>COUNTIF(梁欠表3F!$C:$C,D112)</f>
        <v/>
      </c>
      <c r="F112" s="468">
        <f>COUNTIF(梁欠表3F!$O:$O,D112)</f>
        <v/>
      </c>
      <c r="G112" s="469">
        <f>COUNTIF(梁欠表3F!$AB:$AB,D112)</f>
        <v/>
      </c>
      <c r="H112" s="470">
        <f>SUM(E112:G112)</f>
        <v/>
      </c>
      <c r="I112" s="477">
        <f>B112</f>
        <v/>
      </c>
      <c r="Q112" s="490" t="inlineStr">
        <is>
          <t>邸別</t>
        </is>
      </c>
      <c r="R112" s="393" t="n"/>
      <c r="S112" s="393" t="n"/>
    </row>
    <row r="113" ht="30" customHeight="1">
      <c r="B113" s="464">
        <f>SUM(H113)</f>
        <v/>
      </c>
      <c r="C113" s="465" t="n"/>
      <c r="D113" s="466">
        <f>IF(OR(梁欠表3F!AN112="欠番",梁欠表3F!AN112="現場施工"),"　",梁欠表3F!AN112)</f>
        <v/>
      </c>
      <c r="E113" s="467">
        <f>COUNTIF(梁欠表3F!$C:$C,D113)</f>
        <v/>
      </c>
      <c r="F113" s="468">
        <f>COUNTIF(梁欠表3F!$O:$O,D113)</f>
        <v/>
      </c>
      <c r="G113" s="469">
        <f>COUNTIF(梁欠表3F!$AB:$AB,D113)</f>
        <v/>
      </c>
      <c r="H113" s="470">
        <f>SUM(E113:G113)</f>
        <v/>
      </c>
      <c r="I113" s="477">
        <f>B113</f>
        <v/>
      </c>
      <c r="Q113" s="490" t="inlineStr">
        <is>
          <t>邸別</t>
        </is>
      </c>
      <c r="R113" s="393" t="n"/>
      <c r="S113" s="393" t="n"/>
    </row>
    <row r="114" ht="30" customHeight="1">
      <c r="B114" s="464">
        <f>SUM(H114)</f>
        <v/>
      </c>
      <c r="C114" s="465" t="n"/>
      <c r="D114" s="466">
        <f>IF(OR(梁欠表3F!AN113="欠番",梁欠表3F!AN113="現場施工"),"　",梁欠表3F!AN113)</f>
        <v/>
      </c>
      <c r="E114" s="467">
        <f>COUNTIF(梁欠表3F!$C:$C,D114)</f>
        <v/>
      </c>
      <c r="F114" s="468">
        <f>COUNTIF(梁欠表3F!$O:$O,D114)</f>
        <v/>
      </c>
      <c r="G114" s="469">
        <f>COUNTIF(梁欠表3F!$AB:$AB,D114)</f>
        <v/>
      </c>
      <c r="H114" s="470">
        <f>SUM(E114:G114)</f>
        <v/>
      </c>
      <c r="I114" s="477">
        <f>B114</f>
        <v/>
      </c>
      <c r="Q114" s="490" t="inlineStr">
        <is>
          <t>邸別</t>
        </is>
      </c>
      <c r="R114" s="393" t="n"/>
      <c r="S114" s="393" t="n"/>
    </row>
    <row r="115" ht="30" customHeight="1">
      <c r="B115" s="464">
        <f>SUM(H115)</f>
        <v/>
      </c>
      <c r="C115" s="465" t="n"/>
      <c r="D115" s="466">
        <f>IF(OR(梁欠表3F!AN114="欠番",梁欠表3F!AN114="現場施工"),"　",梁欠表3F!AN114)</f>
        <v/>
      </c>
      <c r="E115" s="467">
        <f>COUNTIF(梁欠表3F!$C:$C,D115)</f>
        <v/>
      </c>
      <c r="F115" s="468">
        <f>COUNTIF(梁欠表3F!$O:$O,D115)</f>
        <v/>
      </c>
      <c r="G115" s="469">
        <f>COUNTIF(梁欠表3F!$AB:$AB,D115)</f>
        <v/>
      </c>
      <c r="H115" s="470">
        <f>SUM(E115:G115)</f>
        <v/>
      </c>
      <c r="I115" s="477">
        <f>B115</f>
        <v/>
      </c>
      <c r="Q115" s="490" t="inlineStr">
        <is>
          <t>邸別</t>
        </is>
      </c>
      <c r="R115" s="393" t="n"/>
      <c r="S115" s="393" t="n"/>
    </row>
    <row r="116" ht="30" customHeight="1">
      <c r="B116" s="464">
        <f>SUM(H116)</f>
        <v/>
      </c>
      <c r="C116" s="465" t="n"/>
      <c r="D116" s="466">
        <f>IF(OR(梁欠表3F!AN115="欠番",梁欠表3F!AN115="現場施工"),"　",梁欠表3F!AN115)</f>
        <v/>
      </c>
      <c r="E116" s="467">
        <f>COUNTIF(梁欠表3F!$C:$C,D116)</f>
        <v/>
      </c>
      <c r="F116" s="468">
        <f>COUNTIF(梁欠表3F!$O:$O,D116)</f>
        <v/>
      </c>
      <c r="G116" s="469">
        <f>COUNTIF(梁欠表3F!$AB:$AB,D116)</f>
        <v/>
      </c>
      <c r="H116" s="470">
        <f>SUM(E116:G116)</f>
        <v/>
      </c>
      <c r="I116" s="477">
        <f>B116</f>
        <v/>
      </c>
      <c r="Q116" s="490" t="inlineStr">
        <is>
          <t>邸別</t>
        </is>
      </c>
      <c r="R116" s="393" t="n"/>
      <c r="S116" s="393" t="n"/>
    </row>
    <row r="117" ht="30" customHeight="1">
      <c r="B117" s="464">
        <f>SUM(H117)</f>
        <v/>
      </c>
      <c r="C117" s="465" t="n"/>
      <c r="D117" s="466">
        <f>IF(OR(梁欠表3F!AN116="欠番",梁欠表3F!AN116="現場施工"),"　",梁欠表3F!AN116)</f>
        <v/>
      </c>
      <c r="E117" s="467">
        <f>COUNTIF(梁欠表3F!$C:$C,D117)</f>
        <v/>
      </c>
      <c r="F117" s="468">
        <f>COUNTIF(梁欠表3F!$O:$O,D117)</f>
        <v/>
      </c>
      <c r="G117" s="469">
        <f>COUNTIF(梁欠表3F!$AB:$AB,D117)</f>
        <v/>
      </c>
      <c r="H117" s="470">
        <f>SUM(E117:G117)</f>
        <v/>
      </c>
      <c r="I117" s="477">
        <f>B117</f>
        <v/>
      </c>
      <c r="Q117" s="490" t="inlineStr">
        <is>
          <t>邸別</t>
        </is>
      </c>
      <c r="R117" s="393" t="n"/>
      <c r="S117" s="393" t="n"/>
    </row>
    <row r="118" ht="30" customHeight="1">
      <c r="B118" s="464">
        <f>SUM(H118)</f>
        <v/>
      </c>
      <c r="C118" s="465" t="n"/>
      <c r="D118" s="466">
        <f>IF(OR(梁欠表3F!AN117="欠番",梁欠表3F!AN117="現場施工"),"　",梁欠表3F!AN117)</f>
        <v/>
      </c>
      <c r="E118" s="467">
        <f>COUNTIF(梁欠表3F!$C:$C,D118)</f>
        <v/>
      </c>
      <c r="F118" s="468">
        <f>COUNTIF(梁欠表3F!$O:$O,D118)</f>
        <v/>
      </c>
      <c r="G118" s="469">
        <f>COUNTIF(梁欠表3F!$AB:$AB,D118)</f>
        <v/>
      </c>
      <c r="H118" s="470">
        <f>SUM(E118:G118)</f>
        <v/>
      </c>
      <c r="I118" s="477">
        <f>B118</f>
        <v/>
      </c>
      <c r="Q118" s="490" t="inlineStr">
        <is>
          <t>邸別</t>
        </is>
      </c>
      <c r="R118" s="393" t="n"/>
      <c r="S118" s="393" t="n"/>
    </row>
    <row r="119" ht="30" customHeight="1">
      <c r="B119" s="464">
        <f>SUM(H119)</f>
        <v/>
      </c>
      <c r="C119" s="465" t="n"/>
      <c r="D119" s="466">
        <f>IF(OR(梁欠表3F!AN118="欠番",梁欠表3F!AN118="現場施工"),"　",梁欠表3F!AN118)</f>
        <v/>
      </c>
      <c r="E119" s="467">
        <f>COUNTIF(梁欠表3F!$C:$C,D119)</f>
        <v/>
      </c>
      <c r="F119" s="468">
        <f>COUNTIF(梁欠表3F!$O:$O,D119)</f>
        <v/>
      </c>
      <c r="G119" s="469">
        <f>COUNTIF(梁欠表3F!$AB:$AB,D119)</f>
        <v/>
      </c>
      <c r="H119" s="470">
        <f>SUM(E119:G119)</f>
        <v/>
      </c>
      <c r="I119" s="477">
        <f>B119</f>
        <v/>
      </c>
      <c r="J119" s="491" t="n"/>
      <c r="Q119" s="490" t="inlineStr">
        <is>
          <t>邸別</t>
        </is>
      </c>
      <c r="R119" s="393" t="n"/>
      <c r="S119" s="393" t="n"/>
    </row>
    <row r="120" ht="30" customHeight="1">
      <c r="B120" s="464">
        <f>SUM(H120)</f>
        <v/>
      </c>
      <c r="C120" s="465" t="n"/>
      <c r="D120" s="466">
        <f>IF(OR(梁欠表3F!AN119="欠番",梁欠表3F!AN119="現場施工"),"　",梁欠表3F!AN119)</f>
        <v/>
      </c>
      <c r="E120" s="467">
        <f>COUNTIF(梁欠表3F!$C:$C,D120)</f>
        <v/>
      </c>
      <c r="F120" s="468">
        <f>COUNTIF(梁欠表3F!$O:$O,D120)</f>
        <v/>
      </c>
      <c r="G120" s="469">
        <f>COUNTIF(梁欠表3F!$AB:$AB,D120)</f>
        <v/>
      </c>
      <c r="H120" s="470">
        <f>SUM(E120:G120)</f>
        <v/>
      </c>
      <c r="I120" s="477">
        <f>B120</f>
        <v/>
      </c>
      <c r="Q120" s="490" t="inlineStr">
        <is>
          <t>邸別</t>
        </is>
      </c>
      <c r="R120" s="393" t="n"/>
      <c r="S120" s="393" t="n"/>
    </row>
    <row r="121" ht="30" customHeight="1">
      <c r="B121" s="464">
        <f>SUM(H121)</f>
        <v/>
      </c>
      <c r="C121" s="465" t="n"/>
      <c r="D121" s="466">
        <f>IF(OR(梁欠表3F!AN120="欠番",梁欠表3F!AN120="現場施工"),"　",梁欠表3F!AN120)</f>
        <v/>
      </c>
      <c r="E121" s="467">
        <f>COUNTIF(梁欠表3F!$C:$C,D121)</f>
        <v/>
      </c>
      <c r="F121" s="468">
        <f>COUNTIF(梁欠表3F!$O:$O,D121)</f>
        <v/>
      </c>
      <c r="G121" s="469">
        <f>COUNTIF(梁欠表3F!$AB:$AB,D121)</f>
        <v/>
      </c>
      <c r="H121" s="470">
        <f>SUM(E121:G121)</f>
        <v/>
      </c>
      <c r="I121" s="477">
        <f>B121</f>
        <v/>
      </c>
      <c r="Q121" s="490" t="inlineStr">
        <is>
          <t>邸別</t>
        </is>
      </c>
      <c r="R121" s="393" t="n"/>
      <c r="S121" s="393" t="n"/>
    </row>
    <row r="122" ht="30" customHeight="1">
      <c r="B122" s="464">
        <f>SUM(H122)</f>
        <v/>
      </c>
      <c r="C122" s="465" t="n"/>
      <c r="D122" s="466">
        <f>IF(OR(梁欠表3F!AN121="欠番",梁欠表3F!AN121="現場施工"),"　",梁欠表3F!AN121)</f>
        <v/>
      </c>
      <c r="E122" s="467">
        <f>COUNTIF(梁欠表3F!$C:$C,D122)</f>
        <v/>
      </c>
      <c r="F122" s="468">
        <f>COUNTIF(梁欠表3F!$O:$O,D122)</f>
        <v/>
      </c>
      <c r="G122" s="469">
        <f>COUNTIF(梁欠表3F!$AB:$AB,D122)</f>
        <v/>
      </c>
      <c r="H122" s="470">
        <f>SUM(E122:G122)</f>
        <v/>
      </c>
      <c r="I122" s="477">
        <f>B122</f>
        <v/>
      </c>
      <c r="Q122" s="490" t="inlineStr">
        <is>
          <t>邸別</t>
        </is>
      </c>
      <c r="R122" s="393" t="n"/>
      <c r="S122" s="393" t="n"/>
    </row>
    <row r="123" ht="30" customHeight="1">
      <c r="B123" s="464">
        <f>SUM(H123)</f>
        <v/>
      </c>
      <c r="C123" s="465" t="n"/>
      <c r="D123" s="466">
        <f>IF(OR(梁欠表3F!AN122="欠番",梁欠表3F!AN122="現場施工"),"　",梁欠表3F!AN122)</f>
        <v/>
      </c>
      <c r="E123" s="467">
        <f>COUNTIF(梁欠表3F!$C:$C,D123)</f>
        <v/>
      </c>
      <c r="F123" s="468">
        <f>COUNTIF(梁欠表3F!$O:$O,D123)</f>
        <v/>
      </c>
      <c r="G123" s="469">
        <f>COUNTIF(梁欠表3F!$AB:$AB,D123)</f>
        <v/>
      </c>
      <c r="H123" s="470">
        <f>SUM(E123:G123)</f>
        <v/>
      </c>
      <c r="I123" s="477">
        <f>B123</f>
        <v/>
      </c>
      <c r="Q123" s="490" t="inlineStr">
        <is>
          <t>邸別</t>
        </is>
      </c>
      <c r="R123" s="393" t="n"/>
      <c r="S123" s="393" t="n"/>
    </row>
    <row r="124" ht="30" customHeight="1">
      <c r="B124" s="464">
        <f>SUM(H124)</f>
        <v/>
      </c>
      <c r="C124" s="465" t="n"/>
      <c r="D124" s="466">
        <f>IF(OR(梁欠表3F!AN123="欠番",梁欠表3F!AN123="現場施工"),"　",梁欠表3F!AN123)</f>
        <v/>
      </c>
      <c r="E124" s="467">
        <f>COUNTIF(梁欠表3F!$C:$C,D124)</f>
        <v/>
      </c>
      <c r="F124" s="468">
        <f>COUNTIF(梁欠表3F!$O:$O,D124)</f>
        <v/>
      </c>
      <c r="G124" s="469">
        <f>COUNTIF(梁欠表3F!$AB:$AB,D124)</f>
        <v/>
      </c>
      <c r="H124" s="470">
        <f>SUM(E124:G124)</f>
        <v/>
      </c>
      <c r="I124" s="477">
        <f>B124</f>
        <v/>
      </c>
      <c r="Q124" s="490" t="inlineStr">
        <is>
          <t>邸別</t>
        </is>
      </c>
      <c r="R124" s="393" t="n"/>
      <c r="S124" s="393" t="n"/>
    </row>
    <row r="125" ht="30" customHeight="1">
      <c r="B125" s="464">
        <f>SUM(H125)</f>
        <v/>
      </c>
      <c r="C125" s="465" t="n"/>
      <c r="D125" s="466">
        <f>IF(OR(梁欠表3F!AN124="欠番",梁欠表3F!AN124="現場施工"),"　",梁欠表3F!AN124)</f>
        <v/>
      </c>
      <c r="E125" s="467">
        <f>COUNTIF(梁欠表3F!$C:$C,D125)</f>
        <v/>
      </c>
      <c r="F125" s="468">
        <f>COUNTIF(梁欠表3F!$O:$O,D125)</f>
        <v/>
      </c>
      <c r="G125" s="469">
        <f>COUNTIF(梁欠表3F!$AB:$AB,D125)</f>
        <v/>
      </c>
      <c r="H125" s="470">
        <f>SUM(E125:G125)</f>
        <v/>
      </c>
      <c r="I125" s="477">
        <f>B125</f>
        <v/>
      </c>
      <c r="Q125" s="489" t="inlineStr">
        <is>
          <t>在庫</t>
        </is>
      </c>
      <c r="R125" s="393" t="n"/>
      <c r="S125" s="393" t="n"/>
    </row>
    <row r="126" ht="30" customHeight="1">
      <c r="B126" s="464">
        <f>SUM(H126)</f>
        <v/>
      </c>
      <c r="C126" s="465" t="n"/>
      <c r="D126" s="466">
        <f>IF(OR(梁欠表3F!AN125="欠番",梁欠表3F!AN125="現場施工"),"　",梁欠表3F!AN125)</f>
        <v/>
      </c>
      <c r="E126" s="467">
        <f>COUNTIF(梁欠表3F!$C:$C,D126)</f>
        <v/>
      </c>
      <c r="F126" s="468">
        <f>COUNTIF(梁欠表3F!$O:$O,D126)</f>
        <v/>
      </c>
      <c r="G126" s="469">
        <f>COUNTIF(梁欠表3F!$AB:$AB,D126)</f>
        <v/>
      </c>
      <c r="H126" s="470">
        <f>SUM(E126:G126)</f>
        <v/>
      </c>
      <c r="I126" s="477">
        <f>B126</f>
        <v/>
      </c>
      <c r="Q126" s="490" t="inlineStr">
        <is>
          <t>邸別</t>
        </is>
      </c>
      <c r="R126" s="393" t="n"/>
      <c r="S126" s="393" t="n"/>
    </row>
    <row r="127" ht="30" customHeight="1">
      <c r="B127" s="464">
        <f>SUM(H127)</f>
        <v/>
      </c>
      <c r="C127" s="465" t="n"/>
      <c r="D127" s="466">
        <f>IF(OR(梁欠表3F!AN126="欠番",梁欠表3F!AN126="現場施工"),"　",梁欠表3F!AN126)</f>
        <v/>
      </c>
      <c r="E127" s="467">
        <f>COUNTIF(梁欠表3F!$C:$C,D127)</f>
        <v/>
      </c>
      <c r="F127" s="468">
        <f>COUNTIF(梁欠表3F!$O:$O,D127)</f>
        <v/>
      </c>
      <c r="G127" s="469">
        <f>COUNTIF(梁欠表3F!$AB:$AB,D127)</f>
        <v/>
      </c>
      <c r="H127" s="470">
        <f>SUM(E127:G127)</f>
        <v/>
      </c>
      <c r="I127" s="477">
        <f>B127</f>
        <v/>
      </c>
      <c r="Q127" s="490" t="inlineStr">
        <is>
          <t>邸別</t>
        </is>
      </c>
      <c r="R127" s="393" t="n"/>
      <c r="S127" s="393" t="n"/>
    </row>
    <row r="128" ht="30" customHeight="1">
      <c r="B128" s="464">
        <f>SUM(H128)</f>
        <v/>
      </c>
      <c r="C128" s="465" t="n"/>
      <c r="D128" s="466">
        <f>IF(OR(梁欠表3F!AN127="欠番",梁欠表3F!AN127="現場施工"),"　",梁欠表3F!AN127)</f>
        <v/>
      </c>
      <c r="E128" s="467">
        <f>COUNTIF(梁欠表3F!$C:$C,D128)</f>
        <v/>
      </c>
      <c r="F128" s="468">
        <f>COUNTIF(梁欠表3F!$O:$O,D128)</f>
        <v/>
      </c>
      <c r="G128" s="469">
        <f>COUNTIF(梁欠表3F!$AB:$AB,D128)</f>
        <v/>
      </c>
      <c r="H128" s="470">
        <f>SUM(E128:G128)</f>
        <v/>
      </c>
      <c r="I128" s="477">
        <f>B128</f>
        <v/>
      </c>
      <c r="Q128" s="490" t="inlineStr">
        <is>
          <t>邸別</t>
        </is>
      </c>
      <c r="R128" s="393" t="n"/>
      <c r="S128" s="393" t="n"/>
    </row>
    <row r="129" ht="30" customHeight="1">
      <c r="B129" s="464">
        <f>SUM(H129)</f>
        <v/>
      </c>
      <c r="C129" s="465" t="n"/>
      <c r="D129" s="466">
        <f>IF(OR(梁欠表3F!AN128="欠番",梁欠表3F!AN128="現場施工"),"　",梁欠表3F!AN128)</f>
        <v/>
      </c>
      <c r="E129" s="467">
        <f>COUNTIF(梁欠表3F!$C:$C,D129)</f>
        <v/>
      </c>
      <c r="F129" s="468">
        <f>COUNTIF(梁欠表3F!$O:$O,D129)</f>
        <v/>
      </c>
      <c r="G129" s="469">
        <f>COUNTIF(梁欠表3F!$AB:$AB,D129)</f>
        <v/>
      </c>
      <c r="H129" s="470">
        <f>SUM(E129:G129)</f>
        <v/>
      </c>
      <c r="I129" s="477">
        <f>B129</f>
        <v/>
      </c>
      <c r="Q129" s="490" t="inlineStr">
        <is>
          <t>邸別</t>
        </is>
      </c>
      <c r="R129" s="393" t="n"/>
      <c r="S129" s="393" t="n"/>
    </row>
    <row r="130" ht="30" customHeight="1">
      <c r="B130" s="464">
        <f>SUM(H130)</f>
        <v/>
      </c>
      <c r="C130" s="465" t="n"/>
      <c r="D130" s="466">
        <f>IF(OR(梁欠表3F!AN129="欠番",梁欠表3F!AN129="現場施工"),"　",梁欠表3F!AN129)</f>
        <v/>
      </c>
      <c r="E130" s="467">
        <f>COUNTIF(梁欠表3F!$C:$C,D130)</f>
        <v/>
      </c>
      <c r="F130" s="468">
        <f>COUNTIF(梁欠表3F!$O:$O,D130)</f>
        <v/>
      </c>
      <c r="G130" s="469">
        <f>COUNTIF(梁欠表3F!$AB:$AB,D130)</f>
        <v/>
      </c>
      <c r="H130" s="470">
        <f>SUM(E130:G130)</f>
        <v/>
      </c>
      <c r="I130" s="477">
        <f>B130</f>
        <v/>
      </c>
      <c r="Q130" s="490" t="inlineStr">
        <is>
          <t>邸別</t>
        </is>
      </c>
      <c r="R130" s="393" t="n"/>
      <c r="S130" s="393" t="n"/>
    </row>
    <row r="131" ht="30" customHeight="1">
      <c r="B131" s="464">
        <f>SUM(H131)</f>
        <v/>
      </c>
      <c r="C131" s="465" t="n"/>
      <c r="D131" s="466">
        <f>IF(OR(梁欠表3F!AN130="欠番",梁欠表3F!AN130="現場施工"),"　",梁欠表3F!AN130)</f>
        <v/>
      </c>
      <c r="E131" s="467">
        <f>COUNTIF(梁欠表3F!$C:$C,D131)</f>
        <v/>
      </c>
      <c r="F131" s="468">
        <f>COUNTIF(梁欠表3F!$O:$O,D131)</f>
        <v/>
      </c>
      <c r="G131" s="469">
        <f>COUNTIF(梁欠表3F!$AB:$AB,D131)</f>
        <v/>
      </c>
      <c r="H131" s="470">
        <f>SUM(E131:G131)</f>
        <v/>
      </c>
      <c r="I131" s="477">
        <f>B131</f>
        <v/>
      </c>
      <c r="Q131" s="490" t="inlineStr">
        <is>
          <t>邸別</t>
        </is>
      </c>
      <c r="R131" s="393" t="n"/>
      <c r="S131" s="393" t="n"/>
    </row>
    <row r="132" ht="30" customHeight="1">
      <c r="B132" s="464">
        <f>SUM(H132)</f>
        <v/>
      </c>
      <c r="C132" s="465" t="n"/>
      <c r="D132" s="466">
        <f>IF(OR(梁欠表3F!AN131="欠番",梁欠表3F!AN131="現場施工"),"　",梁欠表3F!AN131)</f>
        <v/>
      </c>
      <c r="E132" s="467">
        <f>COUNTIF(梁欠表3F!$C:$C,D132)</f>
        <v/>
      </c>
      <c r="F132" s="468">
        <f>COUNTIF(梁欠表3F!$O:$O,D132)</f>
        <v/>
      </c>
      <c r="G132" s="469">
        <f>COUNTIF(梁欠表3F!$AB:$AB,D132)</f>
        <v/>
      </c>
      <c r="H132" s="470">
        <f>SUM(E132:G132)</f>
        <v/>
      </c>
      <c r="I132" s="477">
        <f>B132</f>
        <v/>
      </c>
      <c r="Q132" s="490" t="inlineStr">
        <is>
          <t>邸別</t>
        </is>
      </c>
      <c r="R132" s="393" t="n"/>
      <c r="S132" s="393" t="n"/>
    </row>
    <row r="133" ht="30" customHeight="1">
      <c r="B133" s="464">
        <f>SUM(H133)</f>
        <v/>
      </c>
      <c r="C133" s="465" t="n"/>
      <c r="D133" s="466">
        <f>IF(OR(梁欠表3F!AN132="欠番",梁欠表3F!AN132="現場施工"),"　",梁欠表3F!AN132)</f>
        <v/>
      </c>
      <c r="E133" s="467">
        <f>COUNTIF(梁欠表3F!$C:$C,D133)</f>
        <v/>
      </c>
      <c r="F133" s="468">
        <f>COUNTIF(梁欠表3F!$O:$O,D133)</f>
        <v/>
      </c>
      <c r="G133" s="469">
        <f>COUNTIF(梁欠表3F!$AB:$AB,D133)</f>
        <v/>
      </c>
      <c r="H133" s="470">
        <f>SUM(E133:G133)</f>
        <v/>
      </c>
      <c r="I133" s="477">
        <f>B133</f>
        <v/>
      </c>
      <c r="Q133" s="490" t="inlineStr">
        <is>
          <t>邸別</t>
        </is>
      </c>
      <c r="R133" s="393" t="n"/>
      <c r="S133" s="393" t="n"/>
    </row>
    <row r="134" ht="30" customHeight="1">
      <c r="B134" s="464">
        <f>SUM(H134)</f>
        <v/>
      </c>
      <c r="C134" s="465" t="n"/>
      <c r="D134" s="466">
        <f>IF(OR(梁欠表3F!AN133="欠番",梁欠表3F!AN133="現場施工"),"　",梁欠表3F!AN133)</f>
        <v/>
      </c>
      <c r="E134" s="467">
        <f>COUNTIF(梁欠表3F!$C:$C,D134)</f>
        <v/>
      </c>
      <c r="F134" s="468">
        <f>COUNTIF(梁欠表3F!$O:$O,D134)</f>
        <v/>
      </c>
      <c r="G134" s="469">
        <f>COUNTIF(梁欠表3F!$AB:$AB,D134)</f>
        <v/>
      </c>
      <c r="H134" s="470">
        <f>SUM(E134:G134)</f>
        <v/>
      </c>
      <c r="I134" s="477">
        <f>B134</f>
        <v/>
      </c>
      <c r="Q134" s="490" t="inlineStr">
        <is>
          <t>邸別</t>
        </is>
      </c>
      <c r="R134" s="393" t="n"/>
      <c r="S134" s="393" t="n"/>
    </row>
    <row r="135" ht="30" customHeight="1">
      <c r="B135" s="464">
        <f>SUM(H135)</f>
        <v/>
      </c>
      <c r="C135" s="465" t="n"/>
      <c r="D135" s="466">
        <f>IF(OR(梁欠表3F!AN134="欠番",梁欠表3F!AN134="現場施工"),"　",梁欠表3F!AN134)</f>
        <v/>
      </c>
      <c r="E135" s="467">
        <f>COUNTIF(梁欠表3F!$C:$C,D135)</f>
        <v/>
      </c>
      <c r="F135" s="468">
        <f>COUNTIF(梁欠表3F!$O:$O,D135)</f>
        <v/>
      </c>
      <c r="G135" s="469">
        <f>COUNTIF(梁欠表3F!$AB:$AB,D135)</f>
        <v/>
      </c>
      <c r="H135" s="470">
        <f>SUM(E135:G135)</f>
        <v/>
      </c>
      <c r="I135" s="477">
        <f>B135</f>
        <v/>
      </c>
      <c r="Q135" s="490" t="inlineStr">
        <is>
          <t>邸別</t>
        </is>
      </c>
      <c r="R135" s="393" t="n"/>
      <c r="S135" s="393" t="n"/>
    </row>
    <row r="136" ht="30" customHeight="1">
      <c r="B136" s="464">
        <f>SUM(H136)</f>
        <v/>
      </c>
      <c r="C136" s="465" t="n"/>
      <c r="D136" s="466">
        <f>IF(OR(梁欠表3F!AN135="欠番",梁欠表3F!AN135="現場施工"),"　",梁欠表3F!AN135)</f>
        <v/>
      </c>
      <c r="E136" s="467">
        <f>COUNTIF(梁欠表3F!$C:$C,D136)</f>
        <v/>
      </c>
      <c r="F136" s="468">
        <f>COUNTIF(梁欠表3F!$O:$O,D136)</f>
        <v/>
      </c>
      <c r="G136" s="469">
        <f>COUNTIF(梁欠表3F!$AB:$AB,D136)</f>
        <v/>
      </c>
      <c r="H136" s="470">
        <f>SUM(E136:G136)</f>
        <v/>
      </c>
      <c r="I136" s="477">
        <f>B136</f>
        <v/>
      </c>
      <c r="Q136" s="490" t="inlineStr">
        <is>
          <t>邸別</t>
        </is>
      </c>
      <c r="R136" s="393" t="n"/>
      <c r="S136" s="393" t="n"/>
    </row>
    <row r="137" ht="30" customHeight="1">
      <c r="B137" s="464">
        <f>SUM(H137)</f>
        <v/>
      </c>
      <c r="C137" s="465" t="n"/>
      <c r="D137" s="466">
        <f>IF(OR(梁欠表3F!AN136="欠番",梁欠表3F!AN136="現場施工"),"　",梁欠表3F!AN136)</f>
        <v/>
      </c>
      <c r="E137" s="467">
        <f>COUNTIF(梁欠表3F!$C:$C,D137)</f>
        <v/>
      </c>
      <c r="F137" s="468">
        <f>COUNTIF(梁欠表3F!$O:$O,D137)</f>
        <v/>
      </c>
      <c r="G137" s="469">
        <f>COUNTIF(梁欠表3F!$AB:$AB,D137)</f>
        <v/>
      </c>
      <c r="H137" s="470">
        <f>SUM(E137:G137)</f>
        <v/>
      </c>
      <c r="I137" s="477">
        <f>B137</f>
        <v/>
      </c>
      <c r="Q137" s="490" t="inlineStr">
        <is>
          <t>邸別</t>
        </is>
      </c>
      <c r="R137" s="393" t="n"/>
      <c r="S137" s="393" t="n"/>
    </row>
    <row r="138" ht="30" customHeight="1">
      <c r="B138" s="464">
        <f>SUM(H138)</f>
        <v/>
      </c>
      <c r="C138" s="465" t="n"/>
      <c r="D138" s="466">
        <f>IF(OR(梁欠表3F!AN137="欠番",梁欠表3F!AN137="現場施工"),"　",梁欠表3F!AN137)</f>
        <v/>
      </c>
      <c r="E138" s="467">
        <f>COUNTIF(梁欠表3F!$C:$C,D138)</f>
        <v/>
      </c>
      <c r="F138" s="468">
        <f>COUNTIF(梁欠表3F!$O:$O,D138)</f>
        <v/>
      </c>
      <c r="G138" s="469">
        <f>COUNTIF(梁欠表3F!$AB:$AB,D138)</f>
        <v/>
      </c>
      <c r="H138" s="470">
        <f>SUM(E138:G138)</f>
        <v/>
      </c>
      <c r="I138" s="477">
        <f>B138</f>
        <v/>
      </c>
      <c r="Q138" s="490" t="inlineStr">
        <is>
          <t>邸別</t>
        </is>
      </c>
      <c r="R138" s="393" t="n"/>
      <c r="S138" s="393" t="n"/>
    </row>
    <row r="139" ht="30" customHeight="1">
      <c r="B139" s="464">
        <f>SUM(H139)</f>
        <v/>
      </c>
      <c r="C139" s="465" t="n"/>
      <c r="D139" s="466">
        <f>IF(OR(梁欠表3F!AN138="欠番",梁欠表3F!AN138="現場施工"),"　",梁欠表3F!AN138)</f>
        <v/>
      </c>
      <c r="E139" s="467">
        <f>COUNTIF(梁欠表3F!$C:$C,D139)</f>
        <v/>
      </c>
      <c r="F139" s="468">
        <f>COUNTIF(梁欠表3F!$O:$O,D139)</f>
        <v/>
      </c>
      <c r="G139" s="469">
        <f>COUNTIF(梁欠表3F!$AB:$AB,D139)</f>
        <v/>
      </c>
      <c r="H139" s="470">
        <f>SUM(E139:G139)</f>
        <v/>
      </c>
      <c r="I139" s="477">
        <f>B139</f>
        <v/>
      </c>
      <c r="Q139" s="490" t="inlineStr">
        <is>
          <t>邸別</t>
        </is>
      </c>
      <c r="R139" s="393" t="n"/>
      <c r="S139" s="393" t="n"/>
    </row>
    <row r="140" ht="30" customHeight="1">
      <c r="B140" s="464">
        <f>SUM(H140)</f>
        <v/>
      </c>
      <c r="C140" s="465" t="n"/>
      <c r="D140" s="466">
        <f>IF(OR(梁欠表3F!AN139="欠番",梁欠表3F!AN139="現場施工"),"　",梁欠表3F!AN139)</f>
        <v/>
      </c>
      <c r="E140" s="467">
        <f>COUNTIF(梁欠表3F!$C:$C,D140)</f>
        <v/>
      </c>
      <c r="F140" s="468">
        <f>COUNTIF(梁欠表3F!$O:$O,D140)</f>
        <v/>
      </c>
      <c r="G140" s="469">
        <f>COUNTIF(梁欠表3F!$AB:$AB,D140)</f>
        <v/>
      </c>
      <c r="H140" s="470">
        <f>SUM(E140:G140)</f>
        <v/>
      </c>
      <c r="I140" s="477">
        <f>B140</f>
        <v/>
      </c>
      <c r="Q140" s="490" t="inlineStr">
        <is>
          <t>邸別</t>
        </is>
      </c>
      <c r="R140" s="393" t="n"/>
      <c r="S140" s="393" t="n"/>
    </row>
    <row r="141" ht="30" customHeight="1">
      <c r="B141" s="464">
        <f>SUM(H141)</f>
        <v/>
      </c>
      <c r="C141" s="465" t="n"/>
      <c r="D141" s="466">
        <f>IF(OR(梁欠表3F!AN140="欠番",梁欠表3F!AN140="現場施工"),"　",梁欠表3F!AN140)</f>
        <v/>
      </c>
      <c r="E141" s="467">
        <f>COUNTIF(梁欠表3F!$C:$C,D141)</f>
        <v/>
      </c>
      <c r="F141" s="468">
        <f>COUNTIF(梁欠表3F!$O:$O,D141)</f>
        <v/>
      </c>
      <c r="G141" s="469">
        <f>COUNTIF(梁欠表3F!$AB:$AB,D141)</f>
        <v/>
      </c>
      <c r="H141" s="470">
        <f>SUM(E141:G141)</f>
        <v/>
      </c>
      <c r="I141" s="477">
        <f>B141</f>
        <v/>
      </c>
      <c r="Q141" s="490" t="inlineStr">
        <is>
          <t>邸別</t>
        </is>
      </c>
      <c r="R141" s="393" t="n"/>
      <c r="S141" s="393" t="n"/>
    </row>
    <row r="142" ht="30" customHeight="1">
      <c r="B142" s="464">
        <f>SUM(H142)</f>
        <v/>
      </c>
      <c r="C142" s="465" t="n"/>
      <c r="D142" s="466">
        <f>IF(OR(梁欠表3F!AN141="欠番",梁欠表3F!AN141="現場施工"),"　",梁欠表3F!AN141)</f>
        <v/>
      </c>
      <c r="E142" s="467">
        <f>COUNTIF(梁欠表3F!$C:$C,D142)</f>
        <v/>
      </c>
      <c r="F142" s="468">
        <f>COUNTIF(梁欠表3F!$O:$O,D142)</f>
        <v/>
      </c>
      <c r="G142" s="469">
        <f>COUNTIF(梁欠表3F!$AB:$AB,D142)</f>
        <v/>
      </c>
      <c r="H142" s="470">
        <f>SUM(E142:G142)</f>
        <v/>
      </c>
      <c r="I142" s="477">
        <f>B142</f>
        <v/>
      </c>
      <c r="Q142" s="490" t="inlineStr">
        <is>
          <t>邸別</t>
        </is>
      </c>
      <c r="R142" s="393" t="n"/>
      <c r="S142" s="393" t="n"/>
    </row>
    <row r="143" ht="30" customHeight="1">
      <c r="B143" s="464">
        <f>SUM(H143)</f>
        <v/>
      </c>
      <c r="C143" s="465" t="n"/>
      <c r="D143" s="466">
        <f>IF(OR(梁欠表3F!AN142="欠番",梁欠表3F!AN142="現場施工"),"　",梁欠表3F!AN142)</f>
        <v/>
      </c>
      <c r="E143" s="467">
        <f>COUNTIF(梁欠表3F!$C:$C,D143)</f>
        <v/>
      </c>
      <c r="F143" s="468">
        <f>COUNTIF(梁欠表3F!$O:$O,D143)</f>
        <v/>
      </c>
      <c r="G143" s="469">
        <f>COUNTIF(梁欠表3F!$AB:$AB,D143)</f>
        <v/>
      </c>
      <c r="H143" s="470">
        <f>SUM(E143:G143)</f>
        <v/>
      </c>
      <c r="I143" s="477">
        <f>B143</f>
        <v/>
      </c>
      <c r="Q143" s="490" t="inlineStr">
        <is>
          <t>邸別</t>
        </is>
      </c>
      <c r="R143" s="393" t="n"/>
      <c r="S143" s="393" t="n"/>
    </row>
    <row r="144" ht="30" customHeight="1">
      <c r="B144" s="464">
        <f>SUM(H144)</f>
        <v/>
      </c>
      <c r="C144" s="465" t="n"/>
      <c r="D144" s="466">
        <f>IF(OR(梁欠表3F!AN143="欠番",梁欠表3F!AN143="現場施工"),"　",梁欠表3F!AN143)</f>
        <v/>
      </c>
      <c r="E144" s="467">
        <f>COUNTIF(梁欠表3F!$C:$C,D144)</f>
        <v/>
      </c>
      <c r="F144" s="468">
        <f>COUNTIF(梁欠表3F!$O:$O,D144)</f>
        <v/>
      </c>
      <c r="G144" s="469">
        <f>COUNTIF(梁欠表3F!$AB:$AB,D144)</f>
        <v/>
      </c>
      <c r="H144" s="470">
        <f>SUM(E144:G144)</f>
        <v/>
      </c>
      <c r="I144" s="477">
        <f>B144</f>
        <v/>
      </c>
      <c r="Q144" s="490" t="inlineStr">
        <is>
          <t>邸別</t>
        </is>
      </c>
      <c r="R144" s="393" t="n"/>
      <c r="S144" s="393" t="n"/>
    </row>
    <row r="145" ht="30" customHeight="1">
      <c r="B145" s="464">
        <f>SUM(H145)</f>
        <v/>
      </c>
      <c r="C145" s="465" t="n"/>
      <c r="D145" s="466">
        <f>IF(OR(梁欠表3F!AN144="欠番",梁欠表3F!AN144="現場施工"),"　",梁欠表3F!AN144)</f>
        <v/>
      </c>
      <c r="E145" s="467">
        <f>COUNTIF(梁欠表3F!$C:$C,D145)</f>
        <v/>
      </c>
      <c r="F145" s="468">
        <f>COUNTIF(梁欠表3F!$O:$O,D145)</f>
        <v/>
      </c>
      <c r="G145" s="469">
        <f>COUNTIF(梁欠表3F!$AB:$AB,D145)</f>
        <v/>
      </c>
      <c r="H145" s="470">
        <f>SUM(E145:G145)</f>
        <v/>
      </c>
      <c r="I145" s="477">
        <f>B145</f>
        <v/>
      </c>
      <c r="Q145" s="490" t="inlineStr">
        <is>
          <t>邸別</t>
        </is>
      </c>
      <c r="R145" s="393" t="n"/>
      <c r="S145" s="393" t="n"/>
    </row>
    <row r="146" ht="30" customHeight="1">
      <c r="B146" s="464">
        <f>SUM(H146)</f>
        <v/>
      </c>
      <c r="C146" s="465" t="n"/>
      <c r="D146" s="466">
        <f>IF(OR(梁欠表3F!AN145="欠番",梁欠表3F!AN145="現場施工"),"　",梁欠表3F!AN145)</f>
        <v/>
      </c>
      <c r="E146" s="467">
        <f>COUNTIF(梁欠表3F!$C:$C,D146)</f>
        <v/>
      </c>
      <c r="F146" s="468">
        <f>COUNTIF(梁欠表3F!$O:$O,D146)</f>
        <v/>
      </c>
      <c r="G146" s="469">
        <f>COUNTIF(梁欠表3F!$AB:$AB,D146)</f>
        <v/>
      </c>
      <c r="H146" s="470">
        <f>SUM(E146:G146)</f>
        <v/>
      </c>
      <c r="I146" s="477">
        <f>B146</f>
        <v/>
      </c>
      <c r="Q146" s="490" t="inlineStr">
        <is>
          <t>邸別</t>
        </is>
      </c>
      <c r="R146" s="393" t="n"/>
      <c r="S146" s="393" t="n"/>
    </row>
    <row r="147" ht="30" customHeight="1">
      <c r="B147" s="464">
        <f>SUM(H147)</f>
        <v/>
      </c>
      <c r="C147" s="465" t="n"/>
      <c r="D147" s="466">
        <f>IF(OR(梁欠表3F!AN146="欠番",梁欠表3F!AN146="現場施工"),"　",梁欠表3F!AN146)</f>
        <v/>
      </c>
      <c r="E147" s="467">
        <f>COUNTIF(梁欠表3F!$C:$C,D147)</f>
        <v/>
      </c>
      <c r="F147" s="468">
        <f>COUNTIF(梁欠表3F!$O:$O,D147)</f>
        <v/>
      </c>
      <c r="G147" s="469">
        <f>COUNTIF(梁欠表3F!$AB:$AB,D147)</f>
        <v/>
      </c>
      <c r="H147" s="470">
        <f>SUM(E147:G147)</f>
        <v/>
      </c>
      <c r="I147" s="477">
        <f>B147</f>
        <v/>
      </c>
      <c r="Q147" s="490" t="inlineStr">
        <is>
          <t>邸別</t>
        </is>
      </c>
      <c r="R147" s="393" t="n"/>
      <c r="S147" s="393" t="n"/>
    </row>
    <row r="148" ht="30" customHeight="1">
      <c r="B148" s="464">
        <f>SUM(H148)</f>
        <v/>
      </c>
      <c r="C148" s="465" t="n"/>
      <c r="D148" s="466">
        <f>IF(OR(梁欠表3F!AN147="欠番",梁欠表3F!AN147="現場施工"),"　",梁欠表3F!AN147)</f>
        <v/>
      </c>
      <c r="E148" s="467">
        <f>COUNTIF(梁欠表3F!$C:$C,D148)</f>
        <v/>
      </c>
      <c r="F148" s="468">
        <f>COUNTIF(梁欠表3F!$O:$O,D148)</f>
        <v/>
      </c>
      <c r="G148" s="469">
        <f>COUNTIF(梁欠表3F!$AB:$AB,D148)</f>
        <v/>
      </c>
      <c r="H148" s="470">
        <f>SUM(E148:G148)</f>
        <v/>
      </c>
      <c r="I148" s="477">
        <f>B148</f>
        <v/>
      </c>
      <c r="Q148" s="490" t="inlineStr">
        <is>
          <t>邸別</t>
        </is>
      </c>
      <c r="R148" s="393" t="n"/>
      <c r="S148" s="393" t="n"/>
    </row>
    <row r="149" ht="30" customHeight="1">
      <c r="B149" s="464">
        <f>SUM(H149)</f>
        <v/>
      </c>
      <c r="C149" s="465" t="n"/>
      <c r="D149" s="466">
        <f>IF(OR(梁欠表3F!AN148="欠番",梁欠表3F!AN148="現場施工"),"　",梁欠表3F!AN148)</f>
        <v/>
      </c>
      <c r="E149" s="467">
        <f>COUNTIF(梁欠表3F!$C:$C,D149)</f>
        <v/>
      </c>
      <c r="F149" s="468">
        <f>COUNTIF(梁欠表3F!$O:$O,D149)</f>
        <v/>
      </c>
      <c r="G149" s="469">
        <f>COUNTIF(梁欠表3F!$AB:$AB,D149)</f>
        <v/>
      </c>
      <c r="H149" s="470">
        <f>SUM(E149:G149)</f>
        <v/>
      </c>
      <c r="I149" s="477">
        <f>B149</f>
        <v/>
      </c>
      <c r="Q149" s="490" t="inlineStr">
        <is>
          <t>邸別</t>
        </is>
      </c>
      <c r="R149" s="393" t="n"/>
      <c r="S149" s="393" t="n"/>
    </row>
    <row r="150" ht="30" customHeight="1">
      <c r="B150" s="464">
        <f>SUM(H150)</f>
        <v/>
      </c>
      <c r="C150" s="465" t="n"/>
      <c r="D150" s="466">
        <f>IF(OR(梁欠表3F!AN149="欠番",梁欠表3F!AN149="現場施工"),"　",梁欠表3F!AN149)</f>
        <v/>
      </c>
      <c r="E150" s="467">
        <f>COUNTIF(梁欠表3F!$C:$C,D150)</f>
        <v/>
      </c>
      <c r="F150" s="468">
        <f>COUNTIF(梁欠表3F!$O:$O,D150)</f>
        <v/>
      </c>
      <c r="G150" s="469">
        <f>COUNTIF(梁欠表3F!$AB:$AB,D150)</f>
        <v/>
      </c>
      <c r="H150" s="470">
        <f>SUM(E150:G150)</f>
        <v/>
      </c>
      <c r="I150" s="477">
        <f>B150</f>
        <v/>
      </c>
      <c r="Q150" s="490" t="inlineStr">
        <is>
          <t>邸別</t>
        </is>
      </c>
      <c r="R150" s="393" t="n"/>
      <c r="S150" s="393" t="n"/>
    </row>
    <row r="151" ht="30" customHeight="1">
      <c r="B151" s="464">
        <f>SUM(H151)</f>
        <v/>
      </c>
      <c r="C151" s="465" t="n"/>
      <c r="D151" s="466">
        <f>IF(OR(梁欠表3F!AN150="欠番",梁欠表3F!AN150="現場施工"),"　",梁欠表3F!AN150)</f>
        <v/>
      </c>
      <c r="E151" s="467">
        <f>COUNTIF(梁欠表3F!$C:$C,D151)</f>
        <v/>
      </c>
      <c r="F151" s="468">
        <f>COUNTIF(梁欠表3F!$O:$O,D151)</f>
        <v/>
      </c>
      <c r="G151" s="469">
        <f>COUNTIF(梁欠表3F!$AB:$AB,D151)</f>
        <v/>
      </c>
      <c r="H151" s="470">
        <f>SUM(E151:G151)</f>
        <v/>
      </c>
      <c r="I151" s="477">
        <f>B151</f>
        <v/>
      </c>
      <c r="Q151" s="490" t="inlineStr">
        <is>
          <t>邸別</t>
        </is>
      </c>
      <c r="R151" s="393" t="n"/>
      <c r="S151" s="393" t="n"/>
    </row>
    <row r="152" ht="30" customHeight="1">
      <c r="B152" s="464">
        <f>SUM(H152)</f>
        <v/>
      </c>
      <c r="C152" s="465" t="n"/>
      <c r="D152" s="466">
        <f>IF(OR(梁欠表3F!AN151="欠番",梁欠表3F!AN151="現場施工"),"　",梁欠表3F!AN151)</f>
        <v/>
      </c>
      <c r="E152" s="467">
        <f>COUNTIF(梁欠表3F!$C:$C,D152)</f>
        <v/>
      </c>
      <c r="F152" s="468">
        <f>COUNTIF(梁欠表3F!$O:$O,D152)</f>
        <v/>
      </c>
      <c r="G152" s="469">
        <f>COUNTIF(梁欠表3F!$AB:$AB,D152)</f>
        <v/>
      </c>
      <c r="H152" s="470">
        <f>SUM(E152:G152)</f>
        <v/>
      </c>
      <c r="I152" s="477">
        <f>B152</f>
        <v/>
      </c>
      <c r="Q152" s="490" t="inlineStr">
        <is>
          <t>邸別</t>
        </is>
      </c>
      <c r="R152" s="393" t="n"/>
      <c r="S152" s="393" t="n"/>
    </row>
    <row r="153" ht="30" customHeight="1">
      <c r="B153" s="464">
        <f>SUM(H153)</f>
        <v/>
      </c>
      <c r="C153" s="465" t="n"/>
      <c r="D153" s="466">
        <f>IF(OR(梁欠表3F!AN152="欠番",梁欠表3F!AN152="現場施工"),"　",梁欠表3F!AN152)</f>
        <v/>
      </c>
      <c r="E153" s="467">
        <f>COUNTIF(梁欠表3F!$C:$C,D153)</f>
        <v/>
      </c>
      <c r="F153" s="468">
        <f>COUNTIF(梁欠表3F!$O:$O,D153)</f>
        <v/>
      </c>
      <c r="G153" s="469">
        <f>COUNTIF(梁欠表3F!$AB:$AB,D153)</f>
        <v/>
      </c>
      <c r="H153" s="470">
        <f>SUM(E153:G153)</f>
        <v/>
      </c>
      <c r="I153" s="477">
        <f>B153</f>
        <v/>
      </c>
      <c r="Q153" s="490" t="inlineStr">
        <is>
          <t>邸別</t>
        </is>
      </c>
      <c r="R153" s="393" t="n"/>
      <c r="S153" s="393" t="n"/>
    </row>
    <row r="154" ht="30" customHeight="1">
      <c r="B154" s="464">
        <f>SUM(H154)</f>
        <v/>
      </c>
      <c r="C154" s="465" t="n"/>
      <c r="D154" s="466">
        <f>IF(OR(梁欠表3F!AN153="欠番",梁欠表3F!AN153="現場施工"),"　",梁欠表3F!AN153)</f>
        <v/>
      </c>
      <c r="E154" s="467">
        <f>COUNTIF(梁欠表3F!$C:$C,D154)</f>
        <v/>
      </c>
      <c r="F154" s="468">
        <f>COUNTIF(梁欠表3F!$O:$O,D154)</f>
        <v/>
      </c>
      <c r="G154" s="469">
        <f>COUNTIF(梁欠表3F!$AB:$AB,D154)</f>
        <v/>
      </c>
      <c r="H154" s="470">
        <f>SUM(E154:G154)</f>
        <v/>
      </c>
      <c r="I154" s="477">
        <f>B154</f>
        <v/>
      </c>
      <c r="Q154" s="490" t="inlineStr">
        <is>
          <t>邸別</t>
        </is>
      </c>
      <c r="R154" s="393" t="n"/>
      <c r="S154" s="393" t="n"/>
    </row>
    <row r="155" ht="30" customHeight="1">
      <c r="B155" s="464">
        <f>SUM(H155)</f>
        <v/>
      </c>
      <c r="C155" s="465" t="n"/>
      <c r="D155" s="466">
        <f>IF(OR(梁欠表3F!AN154="欠番",梁欠表3F!AN154="現場施工"),"　",梁欠表3F!AN154)</f>
        <v/>
      </c>
      <c r="E155" s="467">
        <f>COUNTIF(梁欠表3F!$C:$C,D155)</f>
        <v/>
      </c>
      <c r="F155" s="468">
        <f>COUNTIF(梁欠表3F!$O:$O,D155)</f>
        <v/>
      </c>
      <c r="G155" s="469">
        <f>COUNTIF(梁欠表3F!$AB:$AB,D155)</f>
        <v/>
      </c>
      <c r="H155" s="470">
        <f>SUM(E155:G155)</f>
        <v/>
      </c>
      <c r="I155" s="477">
        <f>B155</f>
        <v/>
      </c>
      <c r="Q155" s="490" t="inlineStr">
        <is>
          <t>邸別</t>
        </is>
      </c>
      <c r="R155" s="393" t="n"/>
      <c r="S155" s="393" t="n"/>
    </row>
    <row r="156" ht="30" customHeight="1">
      <c r="B156" s="464">
        <f>SUM(H156)</f>
        <v/>
      </c>
      <c r="C156" s="465" t="n"/>
      <c r="D156" s="466">
        <f>IF(OR(梁欠表3F!AN155="欠番",梁欠表3F!AN155="現場施工"),"　",梁欠表3F!AN155)</f>
        <v/>
      </c>
      <c r="E156" s="467">
        <f>COUNTIF(梁欠表3F!$C:$C,D156)</f>
        <v/>
      </c>
      <c r="F156" s="468">
        <f>COUNTIF(梁欠表3F!$O:$O,D156)</f>
        <v/>
      </c>
      <c r="G156" s="469">
        <f>COUNTIF(梁欠表3F!$AB:$AB,D156)</f>
        <v/>
      </c>
      <c r="H156" s="470">
        <f>SUM(E156:G156)</f>
        <v/>
      </c>
      <c r="I156" s="477">
        <f>B156</f>
        <v/>
      </c>
      <c r="Q156" s="490" t="inlineStr">
        <is>
          <t>邸別</t>
        </is>
      </c>
      <c r="R156" s="393" t="n"/>
      <c r="S156" s="393" t="n"/>
    </row>
    <row r="157" ht="30" customHeight="1">
      <c r="B157" s="464">
        <f>SUM(H157)</f>
        <v/>
      </c>
      <c r="C157" s="465" t="n"/>
      <c r="D157" s="466">
        <f>IF(OR(梁欠表3F!AN156="欠番",梁欠表3F!AN156="現場施工"),"　",梁欠表3F!AN156)</f>
        <v/>
      </c>
      <c r="E157" s="467">
        <f>COUNTIF(梁欠表3F!$C:$C,D157)</f>
        <v/>
      </c>
      <c r="F157" s="468">
        <f>COUNTIF(梁欠表3F!$O:$O,D157)</f>
        <v/>
      </c>
      <c r="G157" s="469">
        <f>COUNTIF(梁欠表3F!$AB:$AB,D157)</f>
        <v/>
      </c>
      <c r="H157" s="470">
        <f>SUM(E157:G157)</f>
        <v/>
      </c>
      <c r="I157" s="477">
        <f>B157</f>
        <v/>
      </c>
      <c r="Q157" s="490" t="inlineStr">
        <is>
          <t>邸別</t>
        </is>
      </c>
      <c r="R157" s="393" t="n"/>
      <c r="S157" s="393" t="n"/>
    </row>
    <row r="158" ht="30" customHeight="1">
      <c r="B158" s="464">
        <f>SUM(H158)</f>
        <v/>
      </c>
      <c r="C158" s="465" t="n"/>
      <c r="D158" s="466">
        <f>IF(OR(梁欠表3F!AN157="欠番",梁欠表3F!AN157="現場施工"),"　",梁欠表3F!AN157)</f>
        <v/>
      </c>
      <c r="E158" s="467">
        <f>COUNTIF(梁欠表3F!$C:$C,D158)</f>
        <v/>
      </c>
      <c r="F158" s="468">
        <f>COUNTIF(梁欠表3F!$O:$O,D158)</f>
        <v/>
      </c>
      <c r="G158" s="469">
        <f>COUNTIF(梁欠表3F!$AB:$AB,D158)</f>
        <v/>
      </c>
      <c r="H158" s="470">
        <f>SUM(E158:G158)</f>
        <v/>
      </c>
      <c r="I158" s="477">
        <f>B158</f>
        <v/>
      </c>
      <c r="Q158" s="490" t="inlineStr">
        <is>
          <t>邸別</t>
        </is>
      </c>
      <c r="R158" s="393" t="n"/>
      <c r="S158" s="393" t="n"/>
    </row>
    <row r="159" ht="30" customHeight="1">
      <c r="B159" s="464">
        <f>SUM(H159)</f>
        <v/>
      </c>
      <c r="C159" s="465" t="n"/>
      <c r="D159" s="466">
        <f>IF(OR(梁欠表3F!AN158="欠番",梁欠表3F!AN158="現場施工"),"　",梁欠表3F!AN158)</f>
        <v/>
      </c>
      <c r="E159" s="467">
        <f>COUNTIF(梁欠表3F!$C:$C,D159)</f>
        <v/>
      </c>
      <c r="F159" s="468">
        <f>COUNTIF(梁欠表3F!$O:$O,D159)</f>
        <v/>
      </c>
      <c r="G159" s="469">
        <f>COUNTIF(梁欠表3F!$AB:$AB,D159)</f>
        <v/>
      </c>
      <c r="H159" s="470">
        <f>SUM(E159:G159)</f>
        <v/>
      </c>
      <c r="I159" s="477">
        <f>B159</f>
        <v/>
      </c>
      <c r="Q159" s="490" t="inlineStr">
        <is>
          <t>邸別</t>
        </is>
      </c>
      <c r="R159" s="393" t="n"/>
      <c r="S159" s="393" t="n"/>
    </row>
    <row r="160" ht="30" customHeight="1">
      <c r="B160" s="464">
        <f>SUM(H160)</f>
        <v/>
      </c>
      <c r="C160" s="465" t="n"/>
      <c r="D160" s="466">
        <f>IF(OR(梁欠表3F!AN159="欠番",梁欠表3F!AN159="現場施工"),"　",梁欠表3F!AN159)</f>
        <v/>
      </c>
      <c r="E160" s="467">
        <f>COUNTIF(梁欠表3F!$C:$C,D160)</f>
        <v/>
      </c>
      <c r="F160" s="468">
        <f>COUNTIF(梁欠表3F!$O:$O,D160)</f>
        <v/>
      </c>
      <c r="G160" s="469">
        <f>COUNTIF(梁欠表3F!$AB:$AB,D160)</f>
        <v/>
      </c>
      <c r="H160" s="470">
        <f>SUM(E160:G160)</f>
        <v/>
      </c>
      <c r="I160" s="477">
        <f>B160</f>
        <v/>
      </c>
      <c r="Q160" s="490" t="inlineStr">
        <is>
          <t>邸別</t>
        </is>
      </c>
      <c r="R160" s="393" t="n"/>
      <c r="S160" s="393" t="n"/>
    </row>
    <row r="161" ht="30" customHeight="1">
      <c r="B161" s="464">
        <f>SUM(H161)</f>
        <v/>
      </c>
      <c r="C161" s="465" t="n"/>
      <c r="D161" s="466">
        <f>IF(OR(梁欠表3F!AN160="欠番",梁欠表3F!AN160="現場施工"),"　",梁欠表3F!AN160)</f>
        <v/>
      </c>
      <c r="E161" s="467">
        <f>COUNTIF(梁欠表3F!$C:$C,D161)</f>
        <v/>
      </c>
      <c r="F161" s="468">
        <f>COUNTIF(梁欠表3F!$O:$O,D161)</f>
        <v/>
      </c>
      <c r="G161" s="469">
        <f>COUNTIF(梁欠表3F!$AB:$AB,D161)</f>
        <v/>
      </c>
      <c r="H161" s="470">
        <f>SUM(E161:G161)</f>
        <v/>
      </c>
      <c r="I161" s="477">
        <f>B161</f>
        <v/>
      </c>
      <c r="Q161" s="490" t="inlineStr">
        <is>
          <t>邸別</t>
        </is>
      </c>
      <c r="R161" s="393" t="n"/>
      <c r="S161" s="393" t="n"/>
    </row>
    <row r="162" ht="30" customHeight="1">
      <c r="B162" s="464">
        <f>SUM(H162)</f>
        <v/>
      </c>
      <c r="C162" s="465" t="n"/>
      <c r="D162" s="466">
        <f>IF(OR(梁欠表3F!AN161="欠番",梁欠表3F!AN161="現場施工"),"　",梁欠表3F!AN161)</f>
        <v/>
      </c>
      <c r="E162" s="467">
        <f>COUNTIF(梁欠表3F!$C:$C,D162)</f>
        <v/>
      </c>
      <c r="F162" s="468">
        <f>COUNTIF(梁欠表3F!$O:$O,D162)</f>
        <v/>
      </c>
      <c r="G162" s="469">
        <f>COUNTIF(梁欠表3F!$AB:$AB,D162)</f>
        <v/>
      </c>
      <c r="H162" s="470">
        <f>SUM(E162:G162)</f>
        <v/>
      </c>
      <c r="I162" s="477">
        <f>B162</f>
        <v/>
      </c>
      <c r="Q162" s="490" t="inlineStr">
        <is>
          <t>邸別</t>
        </is>
      </c>
      <c r="R162" s="393" t="n"/>
      <c r="S162" s="393" t="n"/>
    </row>
    <row r="163" ht="30" customHeight="1">
      <c r="B163" s="464">
        <f>SUM(H163)</f>
        <v/>
      </c>
      <c r="C163" s="465" t="n"/>
      <c r="D163" s="466">
        <f>IF(OR(梁欠表3F!AN162="欠番",梁欠表3F!AN162="現場施工"),"　",梁欠表3F!AN162)</f>
        <v/>
      </c>
      <c r="E163" s="467">
        <f>COUNTIF(梁欠表3F!$C:$C,D163)</f>
        <v/>
      </c>
      <c r="F163" s="468">
        <f>COUNTIF(梁欠表3F!$O:$O,D163)</f>
        <v/>
      </c>
      <c r="G163" s="469">
        <f>COUNTIF(梁欠表3F!$AB:$AB,D163)</f>
        <v/>
      </c>
      <c r="H163" s="470">
        <f>SUM(E163:G163)</f>
        <v/>
      </c>
      <c r="I163" s="477">
        <f>B163</f>
        <v/>
      </c>
      <c r="Q163" s="490" t="inlineStr">
        <is>
          <t>邸別</t>
        </is>
      </c>
      <c r="R163" s="393" t="n"/>
      <c r="S163" s="393" t="n"/>
    </row>
    <row r="164" ht="30" customHeight="1">
      <c r="B164" s="464">
        <f>SUM(H164)</f>
        <v/>
      </c>
      <c r="C164" s="465" t="n"/>
      <c r="D164" s="466">
        <f>IF(OR(梁欠表3F!AN163="欠番",梁欠表3F!AN163="現場施工"),"　",梁欠表3F!AN163)</f>
        <v/>
      </c>
      <c r="E164" s="467">
        <f>COUNTIF(梁欠表3F!$C:$C,D164)</f>
        <v/>
      </c>
      <c r="F164" s="468">
        <f>COUNTIF(梁欠表3F!$O:$O,D164)</f>
        <v/>
      </c>
      <c r="G164" s="469">
        <f>COUNTIF(梁欠表3F!$AB:$AB,D164)</f>
        <v/>
      </c>
      <c r="H164" s="470">
        <f>SUM(E164:G164)</f>
        <v/>
      </c>
      <c r="I164" s="477">
        <f>B164</f>
        <v/>
      </c>
      <c r="Q164" s="490" t="inlineStr">
        <is>
          <t>邸別</t>
        </is>
      </c>
      <c r="R164" s="393" t="n"/>
      <c r="S164" s="393" t="n"/>
    </row>
    <row r="165" ht="30" customHeight="1">
      <c r="B165" s="464">
        <f>SUM(H165)</f>
        <v/>
      </c>
      <c r="C165" s="465" t="n"/>
      <c r="D165" s="466">
        <f>IF(OR(梁欠表3F!AN164="欠番",梁欠表3F!AN164="現場施工"),"　",梁欠表3F!AN164)</f>
        <v/>
      </c>
      <c r="E165" s="467">
        <f>COUNTIF(梁欠表3F!$C:$C,D165)</f>
        <v/>
      </c>
      <c r="F165" s="468">
        <f>COUNTIF(梁欠表3F!$O:$O,D165)</f>
        <v/>
      </c>
      <c r="G165" s="469">
        <f>COUNTIF(梁欠表3F!$AB:$AB,D165)</f>
        <v/>
      </c>
      <c r="H165" s="470">
        <f>SUM(E165:G165)</f>
        <v/>
      </c>
      <c r="I165" s="477">
        <f>B165</f>
        <v/>
      </c>
      <c r="Q165" s="490" t="inlineStr">
        <is>
          <t>邸別</t>
        </is>
      </c>
      <c r="R165" s="393" t="n"/>
      <c r="S165" s="393" t="n"/>
    </row>
    <row r="166" ht="30" customHeight="1">
      <c r="B166" s="464">
        <f>SUM(H166)</f>
        <v/>
      </c>
      <c r="C166" s="465" t="n"/>
      <c r="D166" s="466">
        <f>IF(OR(梁欠表3F!AN165="欠番",梁欠表3F!AN165="現場施工"),"　",梁欠表3F!AN165)</f>
        <v/>
      </c>
      <c r="E166" s="467">
        <f>COUNTIF(梁欠表3F!$C:$C,D166)</f>
        <v/>
      </c>
      <c r="F166" s="468">
        <f>COUNTIF(梁欠表3F!$O:$O,D166)</f>
        <v/>
      </c>
      <c r="G166" s="469">
        <f>COUNTIF(梁欠表3F!$AB:$AB,D166)</f>
        <v/>
      </c>
      <c r="H166" s="470">
        <f>SUM(E166:G166)</f>
        <v/>
      </c>
      <c r="I166" s="477">
        <f>B166</f>
        <v/>
      </c>
      <c r="Q166" s="490" t="inlineStr">
        <is>
          <t>邸別</t>
        </is>
      </c>
      <c r="R166" s="393" t="n"/>
      <c r="S166" s="393" t="n"/>
    </row>
    <row r="167" ht="30" customHeight="1">
      <c r="B167" s="464">
        <f>SUM(H167)</f>
        <v/>
      </c>
      <c r="C167" s="465" t="n"/>
      <c r="D167" s="466">
        <f>IF(OR(梁欠表3F!AN166="欠番",梁欠表3F!AN166="現場施工"),"　",梁欠表3F!AN166)</f>
        <v/>
      </c>
      <c r="E167" s="467">
        <f>COUNTIF(梁欠表3F!$C:$C,D167)</f>
        <v/>
      </c>
      <c r="F167" s="468">
        <f>COUNTIF(梁欠表3F!$O:$O,D167)</f>
        <v/>
      </c>
      <c r="G167" s="469">
        <f>COUNTIF(梁欠表3F!$AB:$AB,D167)</f>
        <v/>
      </c>
      <c r="H167" s="470">
        <f>SUM(E167:G167)</f>
        <v/>
      </c>
      <c r="I167" s="477">
        <f>B167</f>
        <v/>
      </c>
      <c r="Q167" s="490" t="inlineStr">
        <is>
          <t>邸別</t>
        </is>
      </c>
      <c r="R167" s="393" t="n"/>
      <c r="S167" s="393" t="n"/>
    </row>
    <row r="168" ht="30" customHeight="1">
      <c r="B168" s="464">
        <f>SUM(H168)</f>
        <v/>
      </c>
      <c r="C168" s="465" t="n"/>
      <c r="D168" s="466">
        <f>IF(OR(梁欠表3F!AN167="欠番",梁欠表3F!AN167="現場施工"),"　",梁欠表3F!AN167)</f>
        <v/>
      </c>
      <c r="E168" s="467">
        <f>COUNTIF(梁欠表3F!$C:$C,D168)</f>
        <v/>
      </c>
      <c r="F168" s="468">
        <f>COUNTIF(梁欠表3F!$O:$O,D168)</f>
        <v/>
      </c>
      <c r="G168" s="469">
        <f>COUNTIF(梁欠表3F!$AB:$AB,D168)</f>
        <v/>
      </c>
      <c r="H168" s="470">
        <f>SUM(E168:G168)</f>
        <v/>
      </c>
      <c r="I168" s="477">
        <f>B168</f>
        <v/>
      </c>
      <c r="Q168" s="490" t="inlineStr">
        <is>
          <t>邸別</t>
        </is>
      </c>
      <c r="R168" s="393" t="n"/>
      <c r="S168" s="393" t="n"/>
    </row>
    <row r="169" ht="30" customHeight="1">
      <c r="B169" s="464">
        <f>SUM(H169)</f>
        <v/>
      </c>
      <c r="C169" s="465" t="n"/>
      <c r="D169" s="466">
        <f>IF(OR(梁欠表3F!AN168="欠番",梁欠表3F!AN168="現場施工"),"　",梁欠表3F!AN168)</f>
        <v/>
      </c>
      <c r="E169" s="467">
        <f>COUNTIF(梁欠表3F!$C:$C,D169)</f>
        <v/>
      </c>
      <c r="F169" s="468">
        <f>COUNTIF(梁欠表3F!$O:$O,D169)</f>
        <v/>
      </c>
      <c r="G169" s="469">
        <f>COUNTIF(梁欠表3F!$AB:$AB,D169)</f>
        <v/>
      </c>
      <c r="H169" s="470">
        <f>SUM(E169:G169)</f>
        <v/>
      </c>
      <c r="I169" s="477">
        <f>B169</f>
        <v/>
      </c>
      <c r="Q169" s="490" t="inlineStr">
        <is>
          <t>邸別</t>
        </is>
      </c>
      <c r="R169" s="393" t="n"/>
      <c r="S169" s="393" t="n"/>
    </row>
    <row r="170" ht="30" customHeight="1">
      <c r="B170" s="464">
        <f>SUM(H170)</f>
        <v/>
      </c>
      <c r="C170" s="465" t="n"/>
      <c r="D170" s="466">
        <f>IF(OR(梁欠表3F!AN169="欠番",梁欠表3F!AN169="現場施工"),"　",梁欠表3F!AN169)</f>
        <v/>
      </c>
      <c r="E170" s="467">
        <f>COUNTIF(梁欠表3F!$C:$C,D170)</f>
        <v/>
      </c>
      <c r="F170" s="468">
        <f>COUNTIF(梁欠表3F!$O:$O,D170)</f>
        <v/>
      </c>
      <c r="G170" s="469">
        <f>COUNTIF(梁欠表3F!$AB:$AB,D170)</f>
        <v/>
      </c>
      <c r="H170" s="470">
        <f>SUM(E170:G170)</f>
        <v/>
      </c>
      <c r="I170" s="477">
        <f>B170</f>
        <v/>
      </c>
      <c r="Q170" s="490" t="inlineStr">
        <is>
          <t>邸別</t>
        </is>
      </c>
      <c r="R170" s="393" t="n"/>
      <c r="S170" s="393" t="n"/>
    </row>
    <row r="171" ht="30" customHeight="1">
      <c r="B171" s="464">
        <f>SUM(H171)</f>
        <v/>
      </c>
      <c r="C171" s="465" t="n"/>
      <c r="D171" s="466">
        <f>IF(OR(梁欠表3F!AN170="欠番",梁欠表3F!AN170="現場施工"),"　",梁欠表3F!AN170)</f>
        <v/>
      </c>
      <c r="E171" s="467">
        <f>COUNTIF(梁欠表3F!$C:$C,D171)</f>
        <v/>
      </c>
      <c r="F171" s="468">
        <f>COUNTIF(梁欠表3F!$O:$O,D171)</f>
        <v/>
      </c>
      <c r="G171" s="469">
        <f>COUNTIF(梁欠表3F!$AB:$AB,D171)</f>
        <v/>
      </c>
      <c r="H171" s="470">
        <f>SUM(E171:G171)</f>
        <v/>
      </c>
      <c r="I171" s="477">
        <f>B171</f>
        <v/>
      </c>
      <c r="Q171" s="490" t="inlineStr">
        <is>
          <t>邸別</t>
        </is>
      </c>
      <c r="R171" s="393" t="n"/>
      <c r="S171" s="393" t="n"/>
    </row>
    <row r="172" ht="30" customHeight="1">
      <c r="B172" s="464">
        <f>SUM(H172)</f>
        <v/>
      </c>
      <c r="C172" s="465" t="n"/>
      <c r="D172" s="466">
        <f>IF(OR(梁欠表3F!AN171="欠番",梁欠表3F!AN171="現場施工"),"　",梁欠表3F!AN171)</f>
        <v/>
      </c>
      <c r="E172" s="467">
        <f>COUNTIF(梁欠表3F!$C:$C,D172)</f>
        <v/>
      </c>
      <c r="F172" s="468">
        <f>COUNTIF(梁欠表3F!$O:$O,D172)</f>
        <v/>
      </c>
      <c r="G172" s="469">
        <f>COUNTIF(梁欠表3F!$AB:$AB,D172)</f>
        <v/>
      </c>
      <c r="H172" s="470">
        <f>SUM(E172:G172)</f>
        <v/>
      </c>
      <c r="I172" s="477">
        <f>B172</f>
        <v/>
      </c>
      <c r="Q172" s="490" t="inlineStr">
        <is>
          <t>邸別</t>
        </is>
      </c>
      <c r="R172" s="393" t="n"/>
      <c r="S172" s="393" t="n"/>
    </row>
    <row r="173" ht="30" customHeight="1">
      <c r="B173" s="464">
        <f>SUM(H173)</f>
        <v/>
      </c>
      <c r="C173" s="465" t="n"/>
      <c r="D173" s="466">
        <f>IF(OR(梁欠表3F!AN172="欠番",梁欠表3F!AN172="現場施工"),"　",梁欠表3F!AN172)</f>
        <v/>
      </c>
      <c r="E173" s="467">
        <f>COUNTIF(梁欠表3F!$C:$C,D173)</f>
        <v/>
      </c>
      <c r="F173" s="468">
        <f>COUNTIF(梁欠表3F!$O:$O,D173)</f>
        <v/>
      </c>
      <c r="G173" s="469">
        <f>COUNTIF(梁欠表3F!$AB:$AB,D173)</f>
        <v/>
      </c>
      <c r="H173" s="470">
        <f>SUM(E173:G173)</f>
        <v/>
      </c>
      <c r="I173" s="477">
        <f>B173</f>
        <v/>
      </c>
      <c r="Q173" s="490" t="inlineStr">
        <is>
          <t>邸別</t>
        </is>
      </c>
      <c r="R173" s="393" t="n"/>
      <c r="S173" s="393" t="n"/>
    </row>
    <row r="174" ht="30" customHeight="1">
      <c r="B174" s="464">
        <f>SUM(H174)</f>
        <v/>
      </c>
      <c r="C174" s="465" t="n"/>
      <c r="D174" s="466">
        <f>IF(OR(梁欠表3F!AN173="欠番",梁欠表3F!AN173="現場施工"),"　",梁欠表3F!AN173)</f>
        <v/>
      </c>
      <c r="E174" s="467">
        <f>COUNTIF(梁欠表3F!$C:$C,D174)</f>
        <v/>
      </c>
      <c r="F174" s="468">
        <f>COUNTIF(梁欠表3F!$O:$O,D174)</f>
        <v/>
      </c>
      <c r="G174" s="469">
        <f>COUNTIF(梁欠表3F!$AB:$AB,D174)</f>
        <v/>
      </c>
      <c r="H174" s="470">
        <f>SUM(E174:G174)</f>
        <v/>
      </c>
      <c r="I174" s="477">
        <f>B174</f>
        <v/>
      </c>
      <c r="Q174" s="490" t="inlineStr">
        <is>
          <t>邸別</t>
        </is>
      </c>
      <c r="R174" s="393" t="n"/>
      <c r="S174" s="393" t="n"/>
    </row>
    <row r="175" ht="30" customHeight="1">
      <c r="B175" s="464">
        <f>SUM(H175)</f>
        <v/>
      </c>
      <c r="C175" s="465" t="n"/>
      <c r="D175" s="466">
        <f>IF(OR(梁欠表3F!AN174="欠番",梁欠表3F!AN174="現場施工"),"　",梁欠表3F!AN174)</f>
        <v/>
      </c>
      <c r="E175" s="467">
        <f>COUNTIF(梁欠表3F!$C:$C,D175)</f>
        <v/>
      </c>
      <c r="F175" s="468">
        <f>COUNTIF(梁欠表3F!$O:$O,D175)</f>
        <v/>
      </c>
      <c r="G175" s="469">
        <f>COUNTIF(梁欠表3F!$AB:$AB,D175)</f>
        <v/>
      </c>
      <c r="H175" s="470">
        <f>SUM(E175:G175)</f>
        <v/>
      </c>
      <c r="I175" s="477">
        <f>B175</f>
        <v/>
      </c>
      <c r="Q175" s="490" t="inlineStr">
        <is>
          <t>邸別</t>
        </is>
      </c>
      <c r="R175" s="393" t="n"/>
      <c r="S175" s="393" t="n"/>
    </row>
    <row r="176" ht="30" customHeight="1">
      <c r="B176" s="464">
        <f>SUM(H176)</f>
        <v/>
      </c>
      <c r="C176" s="465" t="n"/>
      <c r="D176" s="466">
        <f>IF(OR(梁欠表3F!AN175="欠番",梁欠表3F!AN175="現場施工"),"　",梁欠表3F!AN175)</f>
        <v/>
      </c>
      <c r="E176" s="467">
        <f>COUNTIF(梁欠表3F!$C:$C,D176)</f>
        <v/>
      </c>
      <c r="F176" s="468">
        <f>COUNTIF(梁欠表3F!$O:$O,D176)</f>
        <v/>
      </c>
      <c r="G176" s="469">
        <f>COUNTIF(梁欠表3F!$AB:$AB,D176)</f>
        <v/>
      </c>
      <c r="H176" s="470">
        <f>SUM(E176:G176)</f>
        <v/>
      </c>
      <c r="I176" s="477">
        <f>B176</f>
        <v/>
      </c>
      <c r="Q176" s="490" t="inlineStr">
        <is>
          <t>邸別</t>
        </is>
      </c>
      <c r="R176" s="393" t="n"/>
      <c r="S176" s="393" t="n"/>
    </row>
    <row r="177" ht="30" customHeight="1">
      <c r="B177" s="464">
        <f>SUM(H177)</f>
        <v/>
      </c>
      <c r="C177" s="465" t="n"/>
      <c r="D177" s="466">
        <f>IF(OR(梁欠表3F!AN176="欠番",梁欠表3F!AN176="現場施工"),"　",梁欠表3F!AN176)</f>
        <v/>
      </c>
      <c r="E177" s="467">
        <f>COUNTIF(梁欠表3F!$C:$C,D177)</f>
        <v/>
      </c>
      <c r="F177" s="468">
        <f>COUNTIF(梁欠表3F!$O:$O,D177)</f>
        <v/>
      </c>
      <c r="G177" s="469">
        <f>COUNTIF(梁欠表3F!$AB:$AB,D177)</f>
        <v/>
      </c>
      <c r="H177" s="470">
        <f>SUM(E177:G177)</f>
        <v/>
      </c>
      <c r="I177" s="477">
        <f>B177</f>
        <v/>
      </c>
      <c r="Q177" s="490" t="inlineStr">
        <is>
          <t>邸別</t>
        </is>
      </c>
      <c r="R177" s="393" t="n"/>
      <c r="S177" s="393" t="n"/>
    </row>
    <row r="178" ht="30" customHeight="1">
      <c r="B178" s="464">
        <f>SUM(H178)</f>
        <v/>
      </c>
      <c r="C178" s="465" t="n"/>
      <c r="D178" s="466">
        <f>IF(OR(梁欠表3F!AN177="欠番",梁欠表3F!AN177="現場施工"),"　",梁欠表3F!AN177)</f>
        <v/>
      </c>
      <c r="E178" s="467">
        <f>COUNTIF(梁欠表3F!$C:$C,D178)</f>
        <v/>
      </c>
      <c r="F178" s="468">
        <f>COUNTIF(梁欠表3F!$O:$O,D178)</f>
        <v/>
      </c>
      <c r="G178" s="469">
        <f>COUNTIF(梁欠表3F!$AB:$AB,D178)</f>
        <v/>
      </c>
      <c r="H178" s="470">
        <f>SUM(E178:G178)</f>
        <v/>
      </c>
      <c r="I178" s="477">
        <f>B178</f>
        <v/>
      </c>
      <c r="Q178" s="490" t="inlineStr">
        <is>
          <t>邸別</t>
        </is>
      </c>
      <c r="R178" s="393" t="n"/>
      <c r="S178" s="393" t="n"/>
    </row>
    <row r="179" ht="30" customHeight="1">
      <c r="B179" s="464">
        <f>SUM(H179)</f>
        <v/>
      </c>
      <c r="C179" s="465" t="n"/>
      <c r="D179" s="466">
        <f>IF(OR(梁欠表3F!AN178="欠番",梁欠表3F!AN178="現場施工"),"　",梁欠表3F!AN178)</f>
        <v/>
      </c>
      <c r="E179" s="467">
        <f>COUNTIF(梁欠表3F!$C:$C,D179)</f>
        <v/>
      </c>
      <c r="F179" s="468">
        <f>COUNTIF(梁欠表3F!$O:$O,D179)</f>
        <v/>
      </c>
      <c r="G179" s="469">
        <f>COUNTIF(梁欠表3F!$AB:$AB,D179)</f>
        <v/>
      </c>
      <c r="H179" s="470">
        <f>SUM(E179:G179)</f>
        <v/>
      </c>
      <c r="I179" s="477">
        <f>B179</f>
        <v/>
      </c>
      <c r="Q179" s="490" t="inlineStr">
        <is>
          <t>邸別</t>
        </is>
      </c>
      <c r="R179" s="393" t="n"/>
      <c r="S179" s="393" t="n"/>
    </row>
    <row r="180" ht="30" customHeight="1">
      <c r="B180" s="464">
        <f>SUM(H180)</f>
        <v/>
      </c>
      <c r="C180" s="465" t="n"/>
      <c r="D180" s="466">
        <f>IF(OR(梁欠表3F!AN179="欠番",梁欠表3F!AN179="現場施工"),"　",梁欠表3F!AN179)</f>
        <v/>
      </c>
      <c r="E180" s="467">
        <f>COUNTIF(梁欠表3F!$C:$C,D180)</f>
        <v/>
      </c>
      <c r="F180" s="468">
        <f>COUNTIF(梁欠表3F!$O:$O,D180)</f>
        <v/>
      </c>
      <c r="G180" s="469">
        <f>COUNTIF(梁欠表3F!$AB:$AB,D180)</f>
        <v/>
      </c>
      <c r="H180" s="470">
        <f>SUM(E180:G180)</f>
        <v/>
      </c>
      <c r="I180" s="477">
        <f>B180</f>
        <v/>
      </c>
      <c r="Q180" s="490" t="inlineStr">
        <is>
          <t>邸別</t>
        </is>
      </c>
      <c r="R180" s="393" t="n"/>
      <c r="S180" s="393" t="n"/>
    </row>
    <row r="181" ht="30" customHeight="1">
      <c r="B181" s="464">
        <f>SUM(H181)</f>
        <v/>
      </c>
      <c r="C181" s="465" t="n"/>
      <c r="D181" s="466">
        <f>IF(OR(梁欠表3F!AN180="欠番",梁欠表3F!AN180="現場施工"),"　",梁欠表3F!AN180)</f>
        <v/>
      </c>
      <c r="E181" s="467">
        <f>COUNTIF(梁欠表3F!$C:$C,D181)</f>
        <v/>
      </c>
      <c r="F181" s="468">
        <f>COUNTIF(梁欠表3F!$O:$O,D181)</f>
        <v/>
      </c>
      <c r="G181" s="469">
        <f>COUNTIF(梁欠表3F!$AB:$AB,D181)</f>
        <v/>
      </c>
      <c r="H181" s="470">
        <f>SUM(E181:G181)</f>
        <v/>
      </c>
      <c r="I181" s="477">
        <f>B181</f>
        <v/>
      </c>
      <c r="Q181" s="490" t="inlineStr">
        <is>
          <t>邸別</t>
        </is>
      </c>
      <c r="R181" s="393" t="n"/>
      <c r="S181" s="393" t="n"/>
    </row>
    <row r="182" ht="30" customHeight="1">
      <c r="B182" s="464">
        <f>SUM(H182)</f>
        <v/>
      </c>
      <c r="C182" s="465" t="n"/>
      <c r="D182" s="466">
        <f>IF(OR(梁欠表3F!AN181="欠番",梁欠表3F!AN181="現場施工"),"　",梁欠表3F!AN181)</f>
        <v/>
      </c>
      <c r="E182" s="467">
        <f>COUNTIF(梁欠表3F!$C:$C,D182)</f>
        <v/>
      </c>
      <c r="F182" s="468">
        <f>COUNTIF(梁欠表3F!$O:$O,D182)</f>
        <v/>
      </c>
      <c r="G182" s="469">
        <f>COUNTIF(梁欠表3F!$AB:$AB,D182)</f>
        <v/>
      </c>
      <c r="H182" s="470">
        <f>SUM(E182:G182)</f>
        <v/>
      </c>
      <c r="I182" s="477">
        <f>B182</f>
        <v/>
      </c>
      <c r="Q182" s="490" t="inlineStr">
        <is>
          <t>邸別</t>
        </is>
      </c>
      <c r="R182" s="393" t="n"/>
      <c r="S182" s="393" t="n"/>
    </row>
    <row r="183" ht="30" customHeight="1">
      <c r="B183" s="464">
        <f>SUM(H183)</f>
        <v/>
      </c>
      <c r="C183" s="465" t="n"/>
      <c r="D183" s="466">
        <f>IF(OR(梁欠表3F!AN182="欠番",梁欠表3F!AN182="現場施工"),"　",梁欠表3F!AN182)</f>
        <v/>
      </c>
      <c r="E183" s="467">
        <f>COUNTIF(梁欠表3F!$C:$C,D183)</f>
        <v/>
      </c>
      <c r="F183" s="468">
        <f>COUNTIF(梁欠表3F!$O:$O,D183)</f>
        <v/>
      </c>
      <c r="G183" s="469">
        <f>COUNTIF(梁欠表3F!$AB:$AB,D183)</f>
        <v/>
      </c>
      <c r="H183" s="470">
        <f>SUM(E183:G183)</f>
        <v/>
      </c>
      <c r="I183" s="477">
        <f>B183</f>
        <v/>
      </c>
      <c r="Q183" s="490" t="inlineStr">
        <is>
          <t>邸別</t>
        </is>
      </c>
      <c r="R183" s="393" t="n"/>
      <c r="S183" s="393" t="n"/>
    </row>
    <row r="184" ht="30" customHeight="1">
      <c r="B184" s="464">
        <f>SUM(H184)</f>
        <v/>
      </c>
      <c r="C184" s="465" t="n"/>
      <c r="D184" s="466">
        <f>IF(OR(梁欠表3F!AN183="欠番",梁欠表3F!AN183="現場施工"),"　",梁欠表3F!AN183)</f>
        <v/>
      </c>
      <c r="E184" s="467">
        <f>COUNTIF(梁欠表3F!$C:$C,D184)</f>
        <v/>
      </c>
      <c r="F184" s="468">
        <f>COUNTIF(梁欠表3F!$O:$O,D184)</f>
        <v/>
      </c>
      <c r="G184" s="469">
        <f>COUNTIF(梁欠表3F!$AB:$AB,D184)</f>
        <v/>
      </c>
      <c r="H184" s="470">
        <f>SUM(E184:G184)</f>
        <v/>
      </c>
      <c r="I184" s="477">
        <f>B184</f>
        <v/>
      </c>
      <c r="Q184" s="489" t="inlineStr">
        <is>
          <t>在庫</t>
        </is>
      </c>
      <c r="R184" s="393" t="n"/>
      <c r="S184" s="393" t="n"/>
    </row>
    <row r="185" ht="30" customHeight="1">
      <c r="B185" s="464">
        <f>SUM(H185)</f>
        <v/>
      </c>
      <c r="C185" s="465" t="n"/>
      <c r="D185" s="466">
        <f>IF(OR(梁欠表3F!AN184="欠番",梁欠表3F!AN184="現場施工"),"　",梁欠表3F!AN184)</f>
        <v/>
      </c>
      <c r="E185" s="467">
        <f>COUNTIF(梁欠表3F!$C:$C,D185)</f>
        <v/>
      </c>
      <c r="F185" s="468">
        <f>COUNTIF(梁欠表3F!$O:$O,D185)</f>
        <v/>
      </c>
      <c r="G185" s="469">
        <f>COUNTIF(梁欠表3F!$AB:$AB,D185)</f>
        <v/>
      </c>
      <c r="H185" s="470">
        <f>SUM(E185:G185)</f>
        <v/>
      </c>
      <c r="I185" s="477">
        <f>B185</f>
        <v/>
      </c>
      <c r="Q185" s="490" t="inlineStr">
        <is>
          <t>邸別</t>
        </is>
      </c>
      <c r="R185" s="393" t="n"/>
      <c r="S185" s="393" t="n"/>
    </row>
    <row r="186" ht="30" customHeight="1">
      <c r="B186" s="464">
        <f>SUM(H186)</f>
        <v/>
      </c>
      <c r="C186" s="465" t="n"/>
      <c r="D186" s="466">
        <f>IF(OR(梁欠表3F!AN185="欠番",梁欠表3F!AN185="現場施工"),"　",梁欠表3F!AN185)</f>
        <v/>
      </c>
      <c r="E186" s="467">
        <f>COUNTIF(梁欠表3F!$C:$C,D186)</f>
        <v/>
      </c>
      <c r="F186" s="468">
        <f>COUNTIF(梁欠表3F!$O:$O,D186)</f>
        <v/>
      </c>
      <c r="G186" s="469">
        <f>COUNTIF(梁欠表3F!$AB:$AB,D186)</f>
        <v/>
      </c>
      <c r="H186" s="470">
        <f>SUM(E186:G186)</f>
        <v/>
      </c>
      <c r="I186" s="477">
        <f>B186</f>
        <v/>
      </c>
      <c r="Q186" s="490" t="inlineStr">
        <is>
          <t>邸別</t>
        </is>
      </c>
      <c r="R186" s="393" t="n"/>
      <c r="S186" s="393" t="n"/>
    </row>
    <row r="187" ht="30" customHeight="1">
      <c r="B187" s="464">
        <f>SUM(H187)</f>
        <v/>
      </c>
      <c r="C187" s="465" t="n"/>
      <c r="D187" s="466">
        <f>IF(OR(梁欠表3F!AN186="欠番",梁欠表3F!AN186="現場施工"),"　",梁欠表3F!AN186)</f>
        <v/>
      </c>
      <c r="E187" s="467">
        <f>COUNTIF(梁欠表3F!$C:$C,D187)</f>
        <v/>
      </c>
      <c r="F187" s="468">
        <f>COUNTIF(梁欠表3F!$O:$O,D187)</f>
        <v/>
      </c>
      <c r="G187" s="469">
        <f>COUNTIF(梁欠表3F!$AB:$AB,D187)</f>
        <v/>
      </c>
      <c r="H187" s="470">
        <f>SUM(E187:G187)</f>
        <v/>
      </c>
      <c r="I187" s="477">
        <f>B187</f>
        <v/>
      </c>
      <c r="Q187" s="490" t="inlineStr">
        <is>
          <t>邸別</t>
        </is>
      </c>
      <c r="R187" s="393" t="n"/>
      <c r="S187" s="393" t="n"/>
    </row>
    <row r="188" ht="30" customHeight="1">
      <c r="B188" s="464">
        <f>SUM(H188)</f>
        <v/>
      </c>
      <c r="C188" s="465" t="n"/>
      <c r="D188" s="466">
        <f>IF(OR(梁欠表3F!AN187="欠番",梁欠表3F!AN187="現場施工"),"　",梁欠表3F!AN187)</f>
        <v/>
      </c>
      <c r="E188" s="467">
        <f>COUNTIF(梁欠表3F!$C:$C,D188)</f>
        <v/>
      </c>
      <c r="F188" s="468">
        <f>COUNTIF(梁欠表3F!$O:$O,D188)</f>
        <v/>
      </c>
      <c r="G188" s="469">
        <f>COUNTIF(梁欠表3F!$AB:$AB,D188)</f>
        <v/>
      </c>
      <c r="H188" s="470">
        <f>SUM(E188:G188)</f>
        <v/>
      </c>
      <c r="I188" s="477">
        <f>B188</f>
        <v/>
      </c>
      <c r="Q188" s="490" t="inlineStr">
        <is>
          <t>邸別</t>
        </is>
      </c>
      <c r="R188" s="393" t="n"/>
      <c r="S188" s="393" t="n"/>
    </row>
    <row r="189" ht="30" customHeight="1">
      <c r="B189" s="464">
        <f>SUM(H189)</f>
        <v/>
      </c>
      <c r="C189" s="465" t="n"/>
      <c r="D189" s="466">
        <f>IF(OR(梁欠表3F!AN188="欠番",梁欠表3F!AN188="現場施工"),"　",梁欠表3F!AN188)</f>
        <v/>
      </c>
      <c r="E189" s="467">
        <f>COUNTIF(梁欠表3F!$C:$C,D189)</f>
        <v/>
      </c>
      <c r="F189" s="468">
        <f>COUNTIF(梁欠表3F!$O:$O,D189)</f>
        <v/>
      </c>
      <c r="G189" s="469">
        <f>COUNTIF(梁欠表3F!$AB:$AB,D189)</f>
        <v/>
      </c>
      <c r="H189" s="470">
        <f>SUM(E189:G189)</f>
        <v/>
      </c>
      <c r="I189" s="477">
        <f>B189</f>
        <v/>
      </c>
      <c r="Q189" s="490" t="inlineStr">
        <is>
          <t>邸別</t>
        </is>
      </c>
      <c r="R189" s="393" t="n"/>
      <c r="S189" s="393" t="n"/>
    </row>
    <row r="190" ht="30" customHeight="1">
      <c r="B190" s="464">
        <f>SUM(H190)</f>
        <v/>
      </c>
      <c r="C190" s="465" t="n"/>
      <c r="D190" s="466">
        <f>IF(OR(梁欠表3F!AN189="欠番",梁欠表3F!AN189="現場施工"),"　",梁欠表3F!AN189)</f>
        <v/>
      </c>
      <c r="E190" s="467">
        <f>COUNTIF(梁欠表3F!$C:$C,D190)</f>
        <v/>
      </c>
      <c r="F190" s="468">
        <f>COUNTIF(梁欠表3F!$O:$O,D190)</f>
        <v/>
      </c>
      <c r="G190" s="469">
        <f>COUNTIF(梁欠表3F!$AB:$AB,D190)</f>
        <v/>
      </c>
      <c r="H190" s="470">
        <f>SUM(E190:G190)</f>
        <v/>
      </c>
      <c r="I190" s="477">
        <f>B190</f>
        <v/>
      </c>
      <c r="Q190" s="490" t="inlineStr">
        <is>
          <t>邸別</t>
        </is>
      </c>
      <c r="R190" s="393" t="n"/>
      <c r="S190" s="393" t="n"/>
    </row>
    <row r="191" ht="30" customHeight="1">
      <c r="B191" s="464">
        <f>SUM(H191)</f>
        <v/>
      </c>
      <c r="C191" s="465" t="n"/>
      <c r="D191" s="466">
        <f>IF(OR(梁欠表3F!AN190="欠番",梁欠表3F!AN190="現場施工"),"　",梁欠表3F!AN190)</f>
        <v/>
      </c>
      <c r="E191" s="467">
        <f>COUNTIF(梁欠表3F!$C:$C,D191)</f>
        <v/>
      </c>
      <c r="F191" s="468">
        <f>COUNTIF(梁欠表3F!$O:$O,D191)</f>
        <v/>
      </c>
      <c r="G191" s="469">
        <f>COUNTIF(梁欠表3F!$AB:$AB,D191)</f>
        <v/>
      </c>
      <c r="H191" s="470">
        <f>SUM(E191:G191)</f>
        <v/>
      </c>
      <c r="I191" s="477">
        <f>B191</f>
        <v/>
      </c>
      <c r="Q191" s="490" t="inlineStr">
        <is>
          <t>邸別</t>
        </is>
      </c>
      <c r="R191" s="393" t="n"/>
      <c r="S191" s="393" t="n"/>
    </row>
    <row r="192" ht="30" customHeight="1">
      <c r="B192" s="464">
        <f>SUM(H192)</f>
        <v/>
      </c>
      <c r="C192" s="465" t="n"/>
      <c r="D192" s="466">
        <f>IF(OR(梁欠表3F!AN191="欠番",梁欠表3F!AN191="現場施工"),"　",梁欠表3F!AN191)</f>
        <v/>
      </c>
      <c r="E192" s="467">
        <f>COUNTIF(梁欠表3F!$C:$C,D192)</f>
        <v/>
      </c>
      <c r="F192" s="468">
        <f>COUNTIF(梁欠表3F!$O:$O,D192)</f>
        <v/>
      </c>
      <c r="G192" s="469">
        <f>COUNTIF(梁欠表3F!$AB:$AB,D192)</f>
        <v/>
      </c>
      <c r="H192" s="470">
        <f>SUM(E192:G192)</f>
        <v/>
      </c>
      <c r="I192" s="477">
        <f>B192</f>
        <v/>
      </c>
      <c r="Q192" s="490" t="inlineStr">
        <is>
          <t>邸別</t>
        </is>
      </c>
      <c r="R192" s="393" t="n"/>
      <c r="S192" s="393" t="n"/>
    </row>
    <row r="193" ht="30" customHeight="1">
      <c r="B193" s="464">
        <f>SUM(H193)</f>
        <v/>
      </c>
      <c r="C193" s="465" t="n"/>
      <c r="D193" s="466">
        <f>IF(OR(梁欠表3F!AN192="欠番",梁欠表3F!AN192="現場施工"),"　",梁欠表3F!AN192)</f>
        <v/>
      </c>
      <c r="E193" s="467">
        <f>COUNTIF(梁欠表3F!$C:$C,D193)</f>
        <v/>
      </c>
      <c r="F193" s="468">
        <f>COUNTIF(梁欠表3F!$O:$O,D193)</f>
        <v/>
      </c>
      <c r="G193" s="469">
        <f>COUNTIF(梁欠表3F!$AB:$AB,D193)</f>
        <v/>
      </c>
      <c r="H193" s="470">
        <f>SUM(E193:G193)</f>
        <v/>
      </c>
      <c r="I193" s="477">
        <f>B193</f>
        <v/>
      </c>
      <c r="Q193" s="490" t="inlineStr">
        <is>
          <t>邸別</t>
        </is>
      </c>
      <c r="R193" s="393" t="n"/>
      <c r="S193" s="393" t="n"/>
    </row>
    <row r="194" ht="30" customHeight="1">
      <c r="B194" s="464">
        <f>SUM(H194)</f>
        <v/>
      </c>
      <c r="C194" s="465" t="n"/>
      <c r="D194" s="466">
        <f>IF(OR(梁欠表3F!AN193="欠番",梁欠表3F!AN193="現場施工"),"　",梁欠表3F!AN193)</f>
        <v/>
      </c>
      <c r="E194" s="467">
        <f>COUNTIF(梁欠表3F!$C:$C,D194)</f>
        <v/>
      </c>
      <c r="F194" s="468">
        <f>COUNTIF(梁欠表3F!$O:$O,D194)</f>
        <v/>
      </c>
      <c r="G194" s="469">
        <f>COUNTIF(梁欠表3F!$AB:$AB,D194)</f>
        <v/>
      </c>
      <c r="H194" s="470">
        <f>SUM(E194:G194)</f>
        <v/>
      </c>
      <c r="I194" s="477">
        <f>B194</f>
        <v/>
      </c>
      <c r="Q194" s="490" t="inlineStr">
        <is>
          <t>邸別</t>
        </is>
      </c>
      <c r="R194" s="393" t="n"/>
      <c r="S194" s="393" t="n"/>
    </row>
    <row r="195" ht="30" customHeight="1">
      <c r="B195" s="464">
        <f>SUM(H195)</f>
        <v/>
      </c>
      <c r="C195" s="465" t="n"/>
      <c r="D195" s="466">
        <f>IF(OR(梁欠表3F!AN194="欠番",梁欠表3F!AN194="現場施工"),"　",梁欠表3F!AN194)</f>
        <v/>
      </c>
      <c r="E195" s="467">
        <f>COUNTIF(梁欠表3F!$C:$C,D195)</f>
        <v/>
      </c>
      <c r="F195" s="468">
        <f>COUNTIF(梁欠表3F!$O:$O,D195)</f>
        <v/>
      </c>
      <c r="G195" s="469">
        <f>COUNTIF(梁欠表3F!$AB:$AB,D195)</f>
        <v/>
      </c>
      <c r="H195" s="470">
        <f>SUM(E195:G195)</f>
        <v/>
      </c>
      <c r="I195" s="477">
        <f>B195</f>
        <v/>
      </c>
      <c r="Q195" s="490" t="inlineStr">
        <is>
          <t>邸別</t>
        </is>
      </c>
      <c r="R195" s="393" t="n"/>
      <c r="S195" s="393" t="n"/>
    </row>
    <row r="196" ht="30" customHeight="1">
      <c r="B196" s="464">
        <f>SUM(H196)</f>
        <v/>
      </c>
      <c r="C196" s="465" t="n"/>
      <c r="D196" s="466">
        <f>IF(OR(梁欠表3F!AN195="欠番",梁欠表3F!AN195="現場施工"),"　",梁欠表3F!AN195)</f>
        <v/>
      </c>
      <c r="E196" s="467">
        <f>COUNTIF(梁欠表3F!$C:$C,D196)</f>
        <v/>
      </c>
      <c r="F196" s="468">
        <f>COUNTIF(梁欠表3F!$O:$O,D196)</f>
        <v/>
      </c>
      <c r="G196" s="469">
        <f>COUNTIF(梁欠表3F!$AB:$AB,D196)</f>
        <v/>
      </c>
      <c r="H196" s="470">
        <f>SUM(E196:G196)</f>
        <v/>
      </c>
      <c r="I196" s="477">
        <f>B196</f>
        <v/>
      </c>
      <c r="Q196" s="490" t="inlineStr">
        <is>
          <t>邸別</t>
        </is>
      </c>
      <c r="R196" s="393" t="n"/>
      <c r="S196" s="393" t="n"/>
    </row>
    <row r="197" ht="30" customHeight="1">
      <c r="B197" s="464">
        <f>SUM(H197)</f>
        <v/>
      </c>
      <c r="C197" s="465" t="n"/>
      <c r="D197" s="466">
        <f>IF(OR(梁欠表3F!AN196="欠番",梁欠表3F!AN196="現場施工"),"　",梁欠表3F!AN196)</f>
        <v/>
      </c>
      <c r="E197" s="467">
        <f>COUNTIF(梁欠表3F!$C:$C,D197)</f>
        <v/>
      </c>
      <c r="F197" s="468">
        <f>COUNTIF(梁欠表3F!$O:$O,D197)</f>
        <v/>
      </c>
      <c r="G197" s="469">
        <f>COUNTIF(梁欠表3F!$AB:$AB,D197)</f>
        <v/>
      </c>
      <c r="H197" s="470">
        <f>SUM(E197:G197)</f>
        <v/>
      </c>
      <c r="I197" s="477">
        <f>B197</f>
        <v/>
      </c>
      <c r="Q197" s="490" t="inlineStr">
        <is>
          <t>邸別</t>
        </is>
      </c>
      <c r="R197" s="393" t="n"/>
      <c r="S197" s="393" t="n"/>
    </row>
    <row r="198" ht="30" customHeight="1">
      <c r="B198" s="464">
        <f>SUM(H198)</f>
        <v/>
      </c>
      <c r="C198" s="465" t="n"/>
      <c r="D198" s="466">
        <f>IF(OR(梁欠表3F!AN197="欠番",梁欠表3F!AN197="現場施工"),"　",梁欠表3F!AN197)</f>
        <v/>
      </c>
      <c r="E198" s="467">
        <f>COUNTIF(梁欠表3F!$C:$C,D198)</f>
        <v/>
      </c>
      <c r="F198" s="468">
        <f>COUNTIF(梁欠表3F!$O:$O,D198)</f>
        <v/>
      </c>
      <c r="G198" s="469">
        <f>COUNTIF(梁欠表3F!$AB:$AB,D198)</f>
        <v/>
      </c>
      <c r="H198" s="470">
        <f>SUM(E198:G198)</f>
        <v/>
      </c>
      <c r="I198" s="477">
        <f>B198</f>
        <v/>
      </c>
      <c r="Q198" s="490" t="inlineStr">
        <is>
          <t>邸別</t>
        </is>
      </c>
      <c r="R198" s="393" t="n"/>
      <c r="S198" s="393" t="n"/>
    </row>
    <row r="199" ht="30" customHeight="1">
      <c r="B199" s="464">
        <f>SUM(H199)</f>
        <v/>
      </c>
      <c r="C199" s="465" t="n"/>
      <c r="D199" s="466">
        <f>IF(OR(梁欠表3F!AN198="欠番",梁欠表3F!AN198="現場施工"),"　",梁欠表3F!AN198)</f>
        <v/>
      </c>
      <c r="E199" s="467">
        <f>COUNTIF(梁欠表3F!$C:$C,D199)</f>
        <v/>
      </c>
      <c r="F199" s="468">
        <f>COUNTIF(梁欠表3F!$O:$O,D199)</f>
        <v/>
      </c>
      <c r="G199" s="469">
        <f>COUNTIF(梁欠表3F!$AB:$AB,D199)</f>
        <v/>
      </c>
      <c r="H199" s="470">
        <f>SUM(E199:G199)</f>
        <v/>
      </c>
      <c r="I199" s="477">
        <f>B199</f>
        <v/>
      </c>
      <c r="Q199" s="490" t="inlineStr">
        <is>
          <t>邸別</t>
        </is>
      </c>
      <c r="R199" s="393" t="n"/>
      <c r="S199" s="393" t="n"/>
    </row>
    <row r="200" ht="30" customHeight="1">
      <c r="B200" s="464">
        <f>SUM(H200)</f>
        <v/>
      </c>
      <c r="C200" s="465" t="n"/>
      <c r="D200" s="466">
        <f>IF(OR(梁欠表3F!AN199="欠番",梁欠表3F!AN199="現場施工"),"　",梁欠表3F!AN199)</f>
        <v/>
      </c>
      <c r="E200" s="467">
        <f>COUNTIF(梁欠表3F!$C:$C,D200)</f>
        <v/>
      </c>
      <c r="F200" s="468">
        <f>COUNTIF(梁欠表3F!$O:$O,D200)</f>
        <v/>
      </c>
      <c r="G200" s="469">
        <f>COUNTIF(梁欠表3F!$AB:$AB,D200)</f>
        <v/>
      </c>
      <c r="H200" s="470">
        <f>SUM(E200:G200)</f>
        <v/>
      </c>
      <c r="I200" s="477">
        <f>B200</f>
        <v/>
      </c>
      <c r="Q200" s="490" t="inlineStr">
        <is>
          <t>邸別</t>
        </is>
      </c>
      <c r="R200" s="393" t="n"/>
      <c r="S200" s="393" t="n"/>
    </row>
    <row r="201" ht="30" customHeight="1">
      <c r="B201" s="464">
        <f>SUM(H201)</f>
        <v/>
      </c>
      <c r="C201" s="465" t="n"/>
      <c r="D201" s="466">
        <f>IF(OR(梁欠表3F!AN200="欠番",梁欠表3F!AN200="現場施工"),"　",梁欠表3F!AN200)</f>
        <v/>
      </c>
      <c r="E201" s="467">
        <f>COUNTIF(梁欠表3F!$C:$C,D201)</f>
        <v/>
      </c>
      <c r="F201" s="468">
        <f>COUNTIF(梁欠表3F!$O:$O,D201)</f>
        <v/>
      </c>
      <c r="G201" s="469">
        <f>COUNTIF(梁欠表3F!$AB:$AB,D201)</f>
        <v/>
      </c>
      <c r="H201" s="470">
        <f>SUM(E201:G201)</f>
        <v/>
      </c>
      <c r="I201" s="477">
        <f>B201</f>
        <v/>
      </c>
      <c r="Q201" s="490" t="inlineStr">
        <is>
          <t>邸別</t>
        </is>
      </c>
      <c r="R201" s="393" t="n"/>
      <c r="S201" s="393" t="n"/>
    </row>
    <row r="202" ht="30" customHeight="1">
      <c r="B202" s="464">
        <f>SUM(H202)</f>
        <v/>
      </c>
      <c r="C202" s="465" t="n"/>
      <c r="D202" s="466">
        <f>IF(OR(梁欠表3F!AN201="欠番",梁欠表3F!AN201="現場施工"),"　",梁欠表3F!AN201)</f>
        <v/>
      </c>
      <c r="E202" s="467">
        <f>COUNTIF(梁欠表3F!$C:$C,D202)</f>
        <v/>
      </c>
      <c r="F202" s="468">
        <f>COUNTIF(梁欠表3F!$O:$O,D202)</f>
        <v/>
      </c>
      <c r="G202" s="469">
        <f>COUNTIF(梁欠表3F!$AB:$AB,D202)</f>
        <v/>
      </c>
      <c r="H202" s="470">
        <f>SUM(E202:G202)</f>
        <v/>
      </c>
      <c r="I202" s="477">
        <f>B202</f>
        <v/>
      </c>
      <c r="Q202" s="490" t="inlineStr">
        <is>
          <t>邸別</t>
        </is>
      </c>
      <c r="R202" s="393" t="n"/>
      <c r="S202" s="393" t="n"/>
    </row>
    <row r="203" ht="30" customHeight="1">
      <c r="B203" s="464">
        <f>SUM(H203)</f>
        <v/>
      </c>
      <c r="C203" s="465" t="n"/>
      <c r="D203" s="466">
        <f>IF(OR(梁欠表3F!AN202="欠番",梁欠表3F!AN202="現場施工"),"　",梁欠表3F!AN202)</f>
        <v/>
      </c>
      <c r="E203" s="467">
        <f>COUNTIF(梁欠表3F!$C:$C,D203)</f>
        <v/>
      </c>
      <c r="F203" s="468">
        <f>COUNTIF(梁欠表3F!$O:$O,D203)</f>
        <v/>
      </c>
      <c r="G203" s="469">
        <f>COUNTIF(梁欠表3F!$AB:$AB,D203)</f>
        <v/>
      </c>
      <c r="H203" s="470">
        <f>SUM(E203:G203)</f>
        <v/>
      </c>
      <c r="I203" s="477">
        <f>B203</f>
        <v/>
      </c>
      <c r="Q203" s="490" t="inlineStr">
        <is>
          <t>邸別</t>
        </is>
      </c>
      <c r="R203" s="393" t="n"/>
      <c r="S203" s="393" t="n"/>
    </row>
    <row r="204" ht="30" customHeight="1">
      <c r="B204" s="464">
        <f>SUM(H204)</f>
        <v/>
      </c>
      <c r="C204" s="465" t="n"/>
      <c r="D204" s="466">
        <f>IF(OR(梁欠表3F!AN203="欠番",梁欠表3F!AN203="現場施工"),"　",梁欠表3F!AN203)</f>
        <v/>
      </c>
      <c r="E204" s="467">
        <f>COUNTIF(梁欠表3F!$C:$C,D204)</f>
        <v/>
      </c>
      <c r="F204" s="468">
        <f>COUNTIF(梁欠表3F!$O:$O,D204)</f>
        <v/>
      </c>
      <c r="G204" s="469">
        <f>COUNTIF(梁欠表3F!$AB:$AB,D204)</f>
        <v/>
      </c>
      <c r="H204" s="470">
        <f>SUM(E204:G204)</f>
        <v/>
      </c>
      <c r="I204" s="477">
        <f>B204</f>
        <v/>
      </c>
      <c r="Q204" s="490" t="inlineStr">
        <is>
          <t>邸別</t>
        </is>
      </c>
      <c r="R204" s="393" t="n"/>
      <c r="S204" s="393" t="n"/>
    </row>
    <row r="205" ht="30" customHeight="1">
      <c r="B205" s="464">
        <f>SUM(H205)</f>
        <v/>
      </c>
      <c r="C205" s="465" t="n"/>
      <c r="D205" s="466">
        <f>IF(OR(梁欠表3F!AN204="欠番",梁欠表3F!AN204="現場施工"),"　",梁欠表3F!AN204)</f>
        <v/>
      </c>
      <c r="E205" s="467">
        <f>COUNTIF(梁欠表3F!$C:$C,D205)</f>
        <v/>
      </c>
      <c r="F205" s="468">
        <f>COUNTIF(梁欠表3F!$O:$O,D205)</f>
        <v/>
      </c>
      <c r="G205" s="469">
        <f>COUNTIF(梁欠表3F!$AB:$AB,D205)</f>
        <v/>
      </c>
      <c r="H205" s="470">
        <f>SUM(E205:G205)</f>
        <v/>
      </c>
      <c r="I205" s="477">
        <f>B205</f>
        <v/>
      </c>
      <c r="Q205" s="490" t="inlineStr">
        <is>
          <t>邸別</t>
        </is>
      </c>
      <c r="R205" s="393" t="n"/>
      <c r="S205" s="393" t="n"/>
    </row>
    <row r="206" ht="30" customHeight="1">
      <c r="B206" s="464">
        <f>SUM(H206)</f>
        <v/>
      </c>
      <c r="C206" s="465" t="n"/>
      <c r="D206" s="466">
        <f>IF(OR(梁欠表3F!AN205="欠番",梁欠表3F!AN205="現場施工"),"　",梁欠表3F!AN205)</f>
        <v/>
      </c>
      <c r="E206" s="467">
        <f>COUNTIF(梁欠表3F!$C:$C,D206)</f>
        <v/>
      </c>
      <c r="F206" s="468">
        <f>COUNTIF(梁欠表3F!$O:$O,D206)</f>
        <v/>
      </c>
      <c r="G206" s="469">
        <f>COUNTIF(梁欠表3F!$AB:$AB,D206)</f>
        <v/>
      </c>
      <c r="H206" s="470">
        <f>SUM(E206:G206)</f>
        <v/>
      </c>
      <c r="I206" s="477">
        <f>B206</f>
        <v/>
      </c>
      <c r="Q206" s="490" t="inlineStr">
        <is>
          <t>邸別</t>
        </is>
      </c>
      <c r="R206" s="393" t="n"/>
      <c r="S206" s="393" t="n"/>
    </row>
    <row r="207" ht="30" customHeight="1">
      <c r="B207" s="464">
        <f>SUM(H207)</f>
        <v/>
      </c>
      <c r="C207" s="465" t="n"/>
      <c r="D207" s="466">
        <f>IF(OR(梁欠表3F!AN206="欠番",梁欠表3F!AN206="現場施工"),"　",梁欠表3F!AN206)</f>
        <v/>
      </c>
      <c r="E207" s="467">
        <f>COUNTIF(梁欠表3F!$C:$C,D207)</f>
        <v/>
      </c>
      <c r="F207" s="468">
        <f>COUNTIF(梁欠表3F!$O:$O,D207)</f>
        <v/>
      </c>
      <c r="G207" s="469">
        <f>COUNTIF(梁欠表3F!$AB:$AB,D207)</f>
        <v/>
      </c>
      <c r="H207" s="470">
        <f>SUM(E207:G207)</f>
        <v/>
      </c>
      <c r="I207" s="477">
        <f>B207</f>
        <v/>
      </c>
      <c r="Q207" s="490" t="inlineStr">
        <is>
          <t>邸別</t>
        </is>
      </c>
      <c r="R207" s="393" t="n"/>
      <c r="S207" s="393" t="n"/>
    </row>
    <row r="208" ht="30" customHeight="1">
      <c r="B208" s="464">
        <f>SUM(H208)</f>
        <v/>
      </c>
      <c r="C208" s="465" t="n"/>
      <c r="D208" s="466">
        <f>IF(OR(梁欠表3F!AN207="欠番",梁欠表3F!AN207="現場施工"),"　",梁欠表3F!AN207)</f>
        <v/>
      </c>
      <c r="E208" s="467">
        <f>COUNTIF(梁欠表3F!$C:$C,D208)</f>
        <v/>
      </c>
      <c r="F208" s="468">
        <f>COUNTIF(梁欠表3F!$O:$O,D208)</f>
        <v/>
      </c>
      <c r="G208" s="469">
        <f>COUNTIF(梁欠表3F!$AB:$AB,D208)</f>
        <v/>
      </c>
      <c r="H208" s="470">
        <f>SUM(E208:G208)</f>
        <v/>
      </c>
      <c r="I208" s="477">
        <f>B208</f>
        <v/>
      </c>
      <c r="Q208" s="490" t="inlineStr">
        <is>
          <t>邸別</t>
        </is>
      </c>
      <c r="R208" s="393" t="n"/>
      <c r="S208" s="393" t="n"/>
    </row>
    <row r="209" ht="30" customHeight="1">
      <c r="B209" s="464">
        <f>SUM(H209)</f>
        <v/>
      </c>
      <c r="C209" s="465" t="n"/>
      <c r="D209" s="466">
        <f>IF(OR(梁欠表3F!AN208="欠番",梁欠表3F!AN208="現場施工"),"　",梁欠表3F!AN208)</f>
        <v/>
      </c>
      <c r="E209" s="467">
        <f>COUNTIF(梁欠表3F!$C:$C,D209)</f>
        <v/>
      </c>
      <c r="F209" s="468">
        <f>COUNTIF(梁欠表3F!$O:$O,D209)</f>
        <v/>
      </c>
      <c r="G209" s="469">
        <f>COUNTIF(梁欠表3F!$AB:$AB,D209)</f>
        <v/>
      </c>
      <c r="H209" s="470">
        <f>SUM(E209:G209)</f>
        <v/>
      </c>
      <c r="I209" s="477">
        <f>B209</f>
        <v/>
      </c>
      <c r="Q209" s="490" t="inlineStr">
        <is>
          <t>邸別</t>
        </is>
      </c>
      <c r="R209" s="393" t="n"/>
      <c r="S209" s="393" t="n"/>
    </row>
    <row r="210" ht="30" customHeight="1">
      <c r="B210" s="464">
        <f>SUM(H210)</f>
        <v/>
      </c>
      <c r="C210" s="465" t="n"/>
      <c r="D210" s="466">
        <f>IF(OR(梁欠表3F!AN209="欠番",梁欠表3F!AN209="現場施工"),"　",梁欠表3F!AN209)</f>
        <v/>
      </c>
      <c r="E210" s="467">
        <f>COUNTIF(梁欠表3F!$C:$C,D210)</f>
        <v/>
      </c>
      <c r="F210" s="468">
        <f>COUNTIF(梁欠表3F!$O:$O,D210)</f>
        <v/>
      </c>
      <c r="G210" s="469">
        <f>COUNTIF(梁欠表3F!$AB:$AB,D210)</f>
        <v/>
      </c>
      <c r="H210" s="470">
        <f>SUM(E210:G210)</f>
        <v/>
      </c>
      <c r="I210" s="477">
        <f>B210</f>
        <v/>
      </c>
      <c r="Q210" s="490" t="inlineStr">
        <is>
          <t>邸別</t>
        </is>
      </c>
      <c r="R210" s="393" t="n"/>
      <c r="S210" s="393" t="n"/>
    </row>
    <row r="211" ht="30" customHeight="1">
      <c r="B211" s="464">
        <f>SUM(H211)</f>
        <v/>
      </c>
      <c r="C211" s="465" t="n"/>
      <c r="D211" s="466">
        <f>IF(OR(梁欠表3F!AN210="欠番",梁欠表3F!AN210="現場施工"),"　",梁欠表3F!AN210)</f>
        <v/>
      </c>
      <c r="E211" s="467">
        <f>COUNTIF(梁欠表3F!$C:$C,D211)</f>
        <v/>
      </c>
      <c r="F211" s="468">
        <f>COUNTIF(梁欠表3F!$O:$O,D211)</f>
        <v/>
      </c>
      <c r="G211" s="469">
        <f>COUNTIF(梁欠表3F!$AB:$AB,D211)</f>
        <v/>
      </c>
      <c r="H211" s="470">
        <f>SUM(E211:G211)</f>
        <v/>
      </c>
      <c r="I211" s="477">
        <f>B211</f>
        <v/>
      </c>
      <c r="Q211" s="490" t="inlineStr">
        <is>
          <t>邸別</t>
        </is>
      </c>
      <c r="R211" s="393" t="n"/>
      <c r="S211" s="393" t="n"/>
    </row>
    <row r="212" ht="30" customHeight="1">
      <c r="B212" s="464">
        <f>SUM(H212)</f>
        <v/>
      </c>
      <c r="C212" s="465" t="n"/>
      <c r="D212" s="466">
        <f>IF(OR(梁欠表3F!AN211="欠番",梁欠表3F!AN211="現場施工"),"　",梁欠表3F!AN211)</f>
        <v/>
      </c>
      <c r="E212" s="467">
        <f>COUNTIF(梁欠表3F!$C:$C,D212)</f>
        <v/>
      </c>
      <c r="F212" s="468">
        <f>COUNTIF(梁欠表3F!$O:$O,D212)</f>
        <v/>
      </c>
      <c r="G212" s="469">
        <f>COUNTIF(梁欠表3F!$AB:$AB,D212)</f>
        <v/>
      </c>
      <c r="H212" s="470">
        <f>SUM(E212:G212)</f>
        <v/>
      </c>
      <c r="I212" s="477">
        <f>B212</f>
        <v/>
      </c>
      <c r="Q212" s="490" t="inlineStr">
        <is>
          <t>邸別</t>
        </is>
      </c>
      <c r="R212" s="393" t="n"/>
      <c r="S212" s="393" t="n"/>
    </row>
    <row r="213" ht="30" customHeight="1">
      <c r="B213" s="464">
        <f>SUM(H213)</f>
        <v/>
      </c>
      <c r="C213" s="465" t="n"/>
      <c r="D213" s="466">
        <f>IF(OR(梁欠表3F!AN212="欠番",梁欠表3F!AN212="現場施工"),"　",梁欠表3F!AN212)</f>
        <v/>
      </c>
      <c r="E213" s="467">
        <f>COUNTIF(梁欠表3F!$C:$C,D213)</f>
        <v/>
      </c>
      <c r="F213" s="468">
        <f>COUNTIF(梁欠表3F!$O:$O,D213)</f>
        <v/>
      </c>
      <c r="G213" s="469">
        <f>COUNTIF(梁欠表3F!$AB:$AB,D213)</f>
        <v/>
      </c>
      <c r="H213" s="470">
        <f>SUM(E213:G213)</f>
        <v/>
      </c>
      <c r="I213" s="477">
        <f>B213</f>
        <v/>
      </c>
      <c r="Q213" s="490" t="inlineStr">
        <is>
          <t>邸別</t>
        </is>
      </c>
      <c r="R213" s="393" t="n"/>
      <c r="S213" s="393" t="n"/>
    </row>
    <row r="214" ht="30" customHeight="1">
      <c r="B214" s="464">
        <f>SUM(H214)</f>
        <v/>
      </c>
      <c r="C214" s="465" t="n"/>
      <c r="D214" s="466">
        <f>IF(OR(梁欠表3F!AN213="欠番",梁欠表3F!AN213="現場施工"),"　",梁欠表3F!AN213)</f>
        <v/>
      </c>
      <c r="E214" s="467">
        <f>COUNTIF(梁欠表3F!$C:$C,D214)</f>
        <v/>
      </c>
      <c r="F214" s="468">
        <f>COUNTIF(梁欠表3F!$O:$O,D214)</f>
        <v/>
      </c>
      <c r="G214" s="469">
        <f>COUNTIF(梁欠表3F!$AB:$AB,D214)</f>
        <v/>
      </c>
      <c r="H214" s="470">
        <f>SUM(E214:G214)</f>
        <v/>
      </c>
      <c r="I214" s="477">
        <f>B214</f>
        <v/>
      </c>
      <c r="Q214" s="490" t="inlineStr">
        <is>
          <t>邸別</t>
        </is>
      </c>
      <c r="R214" s="393" t="n"/>
      <c r="S214" s="393" t="n"/>
    </row>
    <row r="215" ht="30" customHeight="1">
      <c r="B215" s="464">
        <f>SUM(H215)</f>
        <v/>
      </c>
      <c r="C215" s="465" t="n"/>
      <c r="D215" s="466">
        <f>IF(OR(梁欠表3F!AN214="欠番",梁欠表3F!AN214="現場施工"),"　",梁欠表3F!AN214)</f>
        <v/>
      </c>
      <c r="E215" s="467">
        <f>COUNTIF(梁欠表3F!$C:$C,D215)</f>
        <v/>
      </c>
      <c r="F215" s="468">
        <f>COUNTIF(梁欠表3F!$O:$O,D215)</f>
        <v/>
      </c>
      <c r="G215" s="469">
        <f>COUNTIF(梁欠表3F!$AB:$AB,D215)</f>
        <v/>
      </c>
      <c r="H215" s="470">
        <f>SUM(E215:G215)</f>
        <v/>
      </c>
      <c r="I215" s="477">
        <f>B215</f>
        <v/>
      </c>
      <c r="Q215" s="490" t="inlineStr">
        <is>
          <t>邸別</t>
        </is>
      </c>
      <c r="R215" s="393" t="n"/>
      <c r="S215" s="393" t="n"/>
    </row>
    <row r="216" ht="30" customHeight="1">
      <c r="B216" s="464">
        <f>SUM(H216)</f>
        <v/>
      </c>
      <c r="C216" s="465" t="n"/>
      <c r="D216" s="466">
        <f>IF(OR(梁欠表3F!AN215="欠番",梁欠表3F!AN215="現場施工"),"　",梁欠表3F!AN215)</f>
        <v/>
      </c>
      <c r="E216" s="467">
        <f>COUNTIF(梁欠表3F!$C:$C,D216)</f>
        <v/>
      </c>
      <c r="F216" s="468">
        <f>COUNTIF(梁欠表3F!$O:$O,D216)</f>
        <v/>
      </c>
      <c r="G216" s="469">
        <f>COUNTIF(梁欠表3F!$AB:$AB,D216)</f>
        <v/>
      </c>
      <c r="H216" s="470">
        <f>SUM(E216:G216)</f>
        <v/>
      </c>
      <c r="I216" s="477">
        <f>B216</f>
        <v/>
      </c>
      <c r="Q216" s="490" t="inlineStr">
        <is>
          <t>邸別</t>
        </is>
      </c>
      <c r="R216" s="393" t="n"/>
      <c r="S216" s="393" t="n"/>
    </row>
    <row r="217" ht="30" customHeight="1">
      <c r="B217" s="464">
        <f>SUM(H217)</f>
        <v/>
      </c>
      <c r="C217" s="465" t="n"/>
      <c r="D217" s="466">
        <f>IF(OR(梁欠表3F!AN216="欠番",梁欠表3F!AN216="現場施工"),"　",梁欠表3F!AN216)</f>
        <v/>
      </c>
      <c r="E217" s="467">
        <f>COUNTIF(梁欠表3F!$C:$C,D217)</f>
        <v/>
      </c>
      <c r="F217" s="468">
        <f>COUNTIF(梁欠表3F!$O:$O,D217)</f>
        <v/>
      </c>
      <c r="G217" s="469">
        <f>COUNTIF(梁欠表3F!$AB:$AB,D217)</f>
        <v/>
      </c>
      <c r="H217" s="470">
        <f>SUM(E217:G217)</f>
        <v/>
      </c>
      <c r="I217" s="477">
        <f>B217</f>
        <v/>
      </c>
      <c r="Q217" s="490" t="inlineStr">
        <is>
          <t>邸別</t>
        </is>
      </c>
      <c r="R217" s="393" t="n"/>
      <c r="S217" s="393" t="n"/>
    </row>
    <row r="218" ht="30" customHeight="1">
      <c r="B218" s="464">
        <f>SUM(H218)</f>
        <v/>
      </c>
      <c r="C218" s="465" t="n"/>
      <c r="D218" s="466">
        <f>IF(OR(梁欠表3F!AN217="欠番",梁欠表3F!AN217="現場施工"),"　",梁欠表3F!AN217)</f>
        <v/>
      </c>
      <c r="E218" s="467">
        <f>COUNTIF(梁欠表3F!$C:$C,D218)</f>
        <v/>
      </c>
      <c r="F218" s="468">
        <f>COUNTIF(梁欠表3F!$O:$O,D218)</f>
        <v/>
      </c>
      <c r="G218" s="469">
        <f>COUNTIF(梁欠表3F!$AB:$AB,D218)</f>
        <v/>
      </c>
      <c r="H218" s="470">
        <f>SUM(E218:G218)</f>
        <v/>
      </c>
      <c r="I218" s="477">
        <f>B218</f>
        <v/>
      </c>
      <c r="Q218" s="490" t="inlineStr">
        <is>
          <t>邸別</t>
        </is>
      </c>
      <c r="R218" s="393" t="n"/>
      <c r="S218" s="393" t="n"/>
    </row>
    <row r="219" ht="30" customHeight="1">
      <c r="B219" s="464">
        <f>SUM(H219)</f>
        <v/>
      </c>
      <c r="C219" s="465" t="n"/>
      <c r="D219" s="466">
        <f>IF(OR(梁欠表3F!AN218="欠番",梁欠表3F!AN218="現場施工"),"　",梁欠表3F!AN218)</f>
        <v/>
      </c>
      <c r="E219" s="467">
        <f>COUNTIF(梁欠表3F!$C:$C,D219)</f>
        <v/>
      </c>
      <c r="F219" s="468">
        <f>COUNTIF(梁欠表3F!$O:$O,D219)</f>
        <v/>
      </c>
      <c r="G219" s="469">
        <f>COUNTIF(梁欠表3F!$AB:$AB,D219)</f>
        <v/>
      </c>
      <c r="H219" s="470">
        <f>SUM(E219:G219)</f>
        <v/>
      </c>
      <c r="I219" s="477">
        <f>B219</f>
        <v/>
      </c>
      <c r="Q219" s="490" t="inlineStr">
        <is>
          <t>邸別</t>
        </is>
      </c>
      <c r="R219" s="393" t="n"/>
      <c r="S219" s="393" t="n"/>
    </row>
    <row r="220" ht="30" customHeight="1">
      <c r="B220" s="464">
        <f>SUM(H220)</f>
        <v/>
      </c>
      <c r="C220" s="465" t="n"/>
      <c r="D220" s="466">
        <f>IF(OR(梁欠表3F!AN219="欠番",梁欠表3F!AN219="現場施工"),"　",梁欠表3F!AN219)</f>
        <v/>
      </c>
      <c r="E220" s="467">
        <f>COUNTIF(梁欠表3F!$C:$C,D220)</f>
        <v/>
      </c>
      <c r="F220" s="468">
        <f>COUNTIF(梁欠表3F!$O:$O,D220)</f>
        <v/>
      </c>
      <c r="G220" s="469">
        <f>COUNTIF(梁欠表3F!$AB:$AB,D220)</f>
        <v/>
      </c>
      <c r="H220" s="470">
        <f>SUM(E220:G220)</f>
        <v/>
      </c>
      <c r="I220" s="477">
        <f>B220</f>
        <v/>
      </c>
      <c r="Q220" s="490" t="inlineStr">
        <is>
          <t>邸別</t>
        </is>
      </c>
      <c r="R220" s="393" t="n"/>
      <c r="S220" s="393" t="n"/>
    </row>
    <row r="221" ht="30" customHeight="1">
      <c r="B221" s="464">
        <f>SUM(H221)</f>
        <v/>
      </c>
      <c r="C221" s="465" t="n"/>
      <c r="D221" s="466">
        <f>IF(OR(梁欠表3F!AN220="欠番",梁欠表3F!AN220="現場施工"),"　",梁欠表3F!AN220)</f>
        <v/>
      </c>
      <c r="E221" s="467">
        <f>COUNTIF(梁欠表3F!$C:$C,D221)</f>
        <v/>
      </c>
      <c r="F221" s="468">
        <f>COUNTIF(梁欠表3F!$O:$O,D221)</f>
        <v/>
      </c>
      <c r="G221" s="469">
        <f>COUNTIF(梁欠表3F!$AB:$AB,D221)</f>
        <v/>
      </c>
      <c r="H221" s="470">
        <f>SUM(E221:G221)</f>
        <v/>
      </c>
      <c r="I221" s="477">
        <f>B221</f>
        <v/>
      </c>
      <c r="Q221" s="490" t="inlineStr">
        <is>
          <t>邸別</t>
        </is>
      </c>
      <c r="R221" s="393" t="n"/>
      <c r="S221" s="393" t="n"/>
    </row>
    <row r="222" ht="30" customHeight="1">
      <c r="B222" s="464">
        <f>SUM(H222)</f>
        <v/>
      </c>
      <c r="C222" s="465" t="n"/>
      <c r="D222" s="466">
        <f>IF(OR(梁欠表3F!AN221="欠番",梁欠表3F!AN221="現場施工"),"　",梁欠表3F!AN221)</f>
        <v/>
      </c>
      <c r="E222" s="467">
        <f>COUNTIF(梁欠表3F!$C:$C,D222)</f>
        <v/>
      </c>
      <c r="F222" s="468">
        <f>COUNTIF(梁欠表3F!$O:$O,D222)</f>
        <v/>
      </c>
      <c r="G222" s="469">
        <f>COUNTIF(梁欠表3F!$AB:$AB,D222)</f>
        <v/>
      </c>
      <c r="H222" s="470">
        <f>SUM(E222:G222)</f>
        <v/>
      </c>
      <c r="I222" s="477">
        <f>B222</f>
        <v/>
      </c>
      <c r="Q222" s="490" t="inlineStr">
        <is>
          <t>邸別</t>
        </is>
      </c>
      <c r="R222" s="393" t="n"/>
      <c r="S222" s="393" t="n"/>
    </row>
    <row r="223" ht="30" customHeight="1">
      <c r="B223" s="464">
        <f>SUM(H223)</f>
        <v/>
      </c>
      <c r="C223" s="465" t="n"/>
      <c r="D223" s="466">
        <f>IF(OR(梁欠表3F!AN222="欠番",梁欠表3F!AN222="現場施工"),"　",梁欠表3F!AN222)</f>
        <v/>
      </c>
      <c r="E223" s="467">
        <f>COUNTIF(梁欠表3F!$C:$C,D223)</f>
        <v/>
      </c>
      <c r="F223" s="468">
        <f>COUNTIF(梁欠表3F!$O:$O,D223)</f>
        <v/>
      </c>
      <c r="G223" s="469">
        <f>COUNTIF(梁欠表3F!$AB:$AB,D223)</f>
        <v/>
      </c>
      <c r="H223" s="470">
        <f>SUM(E223:G223)</f>
        <v/>
      </c>
      <c r="I223" s="477">
        <f>B223</f>
        <v/>
      </c>
      <c r="Q223" s="490" t="inlineStr">
        <is>
          <t>邸別</t>
        </is>
      </c>
      <c r="R223" s="393" t="n"/>
      <c r="S223" s="393" t="n"/>
    </row>
    <row r="224" ht="30" customHeight="1">
      <c r="B224" s="464">
        <f>SUM(H224)</f>
        <v/>
      </c>
      <c r="C224" s="465" t="n"/>
      <c r="D224" s="466">
        <f>IF(OR(梁欠表3F!AN223="欠番",梁欠表3F!AN223="現場施工"),"　",梁欠表3F!AN223)</f>
        <v/>
      </c>
      <c r="E224" s="467">
        <f>COUNTIF(梁欠表3F!$C:$C,D224)</f>
        <v/>
      </c>
      <c r="F224" s="468">
        <f>COUNTIF(梁欠表3F!$O:$O,D224)</f>
        <v/>
      </c>
      <c r="G224" s="469">
        <f>COUNTIF(梁欠表3F!$AB:$AB,D224)</f>
        <v/>
      </c>
      <c r="H224" s="470">
        <f>SUM(E224:G224)</f>
        <v/>
      </c>
      <c r="I224" s="477">
        <f>B224</f>
        <v/>
      </c>
      <c r="Q224" s="490" t="inlineStr">
        <is>
          <t>邸別</t>
        </is>
      </c>
      <c r="R224" s="393" t="n"/>
      <c r="S224" s="393" t="n"/>
    </row>
    <row r="225" ht="30" customHeight="1">
      <c r="B225" s="464">
        <f>SUM(H225)</f>
        <v/>
      </c>
      <c r="C225" s="465" t="n"/>
      <c r="D225" s="466">
        <f>IF(OR(梁欠表3F!AN224="欠番",梁欠表3F!AN224="現場施工"),"　",梁欠表3F!AN224)</f>
        <v/>
      </c>
      <c r="E225" s="467">
        <f>COUNTIF(梁欠表3F!$C:$C,D225)</f>
        <v/>
      </c>
      <c r="F225" s="468">
        <f>COUNTIF(梁欠表3F!$O:$O,D225)</f>
        <v/>
      </c>
      <c r="G225" s="469">
        <f>COUNTIF(梁欠表3F!$AB:$AB,D225)</f>
        <v/>
      </c>
      <c r="H225" s="470">
        <f>SUM(E225:G225)</f>
        <v/>
      </c>
      <c r="I225" s="477">
        <f>B225</f>
        <v/>
      </c>
      <c r="Q225" s="490" t="inlineStr">
        <is>
          <t>邸別</t>
        </is>
      </c>
      <c r="R225" s="393" t="n"/>
      <c r="S225" s="393" t="n"/>
    </row>
    <row r="226" ht="30" customHeight="1">
      <c r="B226" s="464">
        <f>SUM(H226)</f>
        <v/>
      </c>
      <c r="C226" s="465" t="n"/>
      <c r="D226" s="466">
        <f>IF(OR(梁欠表3F!AN225="欠番",梁欠表3F!AN225="現場施工"),"　",梁欠表3F!AN225)</f>
        <v/>
      </c>
      <c r="E226" s="467">
        <f>COUNTIF(梁欠表3F!$C:$C,D226)</f>
        <v/>
      </c>
      <c r="F226" s="468">
        <f>COUNTIF(梁欠表3F!$O:$O,D226)</f>
        <v/>
      </c>
      <c r="G226" s="469">
        <f>COUNTIF(梁欠表3F!$AB:$AB,D226)</f>
        <v/>
      </c>
      <c r="H226" s="470">
        <f>SUM(E226:G226)</f>
        <v/>
      </c>
      <c r="I226" s="477">
        <f>B226</f>
        <v/>
      </c>
      <c r="Q226" s="490" t="inlineStr">
        <is>
          <t>邸別</t>
        </is>
      </c>
      <c r="R226" s="393" t="n"/>
      <c r="S226" s="393" t="n"/>
    </row>
    <row r="227" ht="30" customHeight="1">
      <c r="B227" s="464">
        <f>SUM(H227)</f>
        <v/>
      </c>
      <c r="C227" s="465" t="n"/>
      <c r="D227" s="466">
        <f>IF(OR(梁欠表3F!AN226="欠番",梁欠表3F!AN226="現場施工"),"　",梁欠表3F!AN226)</f>
        <v/>
      </c>
      <c r="E227" s="467">
        <f>COUNTIF(梁欠表3F!$C:$C,D227)</f>
        <v/>
      </c>
      <c r="F227" s="468">
        <f>COUNTIF(梁欠表3F!$O:$O,D227)</f>
        <v/>
      </c>
      <c r="G227" s="469">
        <f>COUNTIF(梁欠表3F!$AB:$AB,D227)</f>
        <v/>
      </c>
      <c r="H227" s="470">
        <f>SUM(E227:G227)</f>
        <v/>
      </c>
      <c r="I227" s="477">
        <f>B227</f>
        <v/>
      </c>
      <c r="Q227" s="490" t="inlineStr">
        <is>
          <t>邸別</t>
        </is>
      </c>
      <c r="R227" s="393" t="n"/>
      <c r="S227" s="393" t="n"/>
    </row>
    <row r="228" ht="30" customHeight="1">
      <c r="B228" s="464">
        <f>SUM(H228)</f>
        <v/>
      </c>
      <c r="C228" s="465" t="n"/>
      <c r="D228" s="466">
        <f>IF(OR(梁欠表3F!AN227="欠番",梁欠表3F!AN227="現場施工"),"　",梁欠表3F!AN227)</f>
        <v/>
      </c>
      <c r="E228" s="467">
        <f>COUNTIF(梁欠表3F!$C:$C,D228)</f>
        <v/>
      </c>
      <c r="F228" s="468">
        <f>COUNTIF(梁欠表3F!$O:$O,D228)</f>
        <v/>
      </c>
      <c r="G228" s="469">
        <f>COUNTIF(梁欠表3F!$AB:$AB,D228)</f>
        <v/>
      </c>
      <c r="H228" s="470">
        <f>SUM(E228:G228)</f>
        <v/>
      </c>
      <c r="I228" s="477">
        <f>B228</f>
        <v/>
      </c>
      <c r="Q228" s="490" t="inlineStr">
        <is>
          <t>邸別</t>
        </is>
      </c>
      <c r="R228" s="393" t="n"/>
      <c r="S228" s="393" t="n"/>
    </row>
    <row r="229" ht="30" customHeight="1">
      <c r="B229" s="464">
        <f>SUM(H229)</f>
        <v/>
      </c>
      <c r="C229" s="465" t="n"/>
      <c r="D229" s="466">
        <f>IF(OR(梁欠表3F!AN228="欠番",梁欠表3F!AN228="現場施工"),"　",梁欠表3F!AN228)</f>
        <v/>
      </c>
      <c r="E229" s="467">
        <f>COUNTIF(梁欠表3F!$C:$C,D229)</f>
        <v/>
      </c>
      <c r="F229" s="468">
        <f>COUNTIF(梁欠表3F!$O:$O,D229)</f>
        <v/>
      </c>
      <c r="G229" s="469">
        <f>COUNTIF(梁欠表3F!$AB:$AB,D229)</f>
        <v/>
      </c>
      <c r="H229" s="470">
        <f>SUM(E229:G229)</f>
        <v/>
      </c>
      <c r="I229" s="477">
        <f>B229</f>
        <v/>
      </c>
      <c r="Q229" s="490" t="inlineStr">
        <is>
          <t>邸別</t>
        </is>
      </c>
      <c r="R229" s="393" t="n"/>
      <c r="S229" s="393" t="n"/>
    </row>
    <row r="230" ht="30" customHeight="1">
      <c r="B230" s="464">
        <f>SUM(H230)</f>
        <v/>
      </c>
      <c r="C230" s="465" t="n"/>
      <c r="D230" s="466">
        <f>IF(OR(梁欠表3F!AN229="欠番",梁欠表3F!AN229="現場施工"),"　",梁欠表3F!AN229)</f>
        <v/>
      </c>
      <c r="E230" s="467">
        <f>COUNTIF(梁欠表3F!$C:$C,D230)</f>
        <v/>
      </c>
      <c r="F230" s="468">
        <f>COUNTIF(梁欠表3F!$O:$O,D230)</f>
        <v/>
      </c>
      <c r="G230" s="469">
        <f>COUNTIF(梁欠表3F!$AB:$AB,D230)</f>
        <v/>
      </c>
      <c r="H230" s="470">
        <f>SUM(E230:G230)</f>
        <v/>
      </c>
      <c r="I230" s="477">
        <f>B230</f>
        <v/>
      </c>
      <c r="Q230" s="490" t="inlineStr">
        <is>
          <t>邸別</t>
        </is>
      </c>
      <c r="R230" s="393" t="n"/>
      <c r="S230" s="393" t="n"/>
    </row>
    <row r="231" ht="30" customHeight="1">
      <c r="B231" s="464">
        <f>SUM(H231)</f>
        <v/>
      </c>
      <c r="C231" s="465" t="n"/>
      <c r="D231" s="466">
        <f>IF(OR(梁欠表3F!AN230="欠番",梁欠表3F!AN230="現場施工"),"　",梁欠表3F!AN230)</f>
        <v/>
      </c>
      <c r="E231" s="467">
        <f>COUNTIF(梁欠表3F!$C:$C,D231)</f>
        <v/>
      </c>
      <c r="F231" s="468">
        <f>COUNTIF(梁欠表3F!$O:$O,D231)</f>
        <v/>
      </c>
      <c r="G231" s="469">
        <f>COUNTIF(梁欠表3F!$AB:$AB,D231)</f>
        <v/>
      </c>
      <c r="H231" s="470">
        <f>SUM(E231:G231)</f>
        <v/>
      </c>
      <c r="I231" s="477">
        <f>B231</f>
        <v/>
      </c>
      <c r="Q231" s="490" t="inlineStr">
        <is>
          <t>邸別</t>
        </is>
      </c>
      <c r="R231" s="393" t="n"/>
      <c r="S231" s="393" t="n"/>
    </row>
    <row r="232" ht="30" customHeight="1">
      <c r="B232" s="464">
        <f>SUM(H232)</f>
        <v/>
      </c>
      <c r="C232" s="465" t="n"/>
      <c r="D232" s="466">
        <f>IF(OR(梁欠表3F!AN231="欠番",梁欠表3F!AN231="現場施工"),"　",梁欠表3F!AN231)</f>
        <v/>
      </c>
      <c r="E232" s="467">
        <f>COUNTIF(梁欠表3F!$C:$C,D232)</f>
        <v/>
      </c>
      <c r="F232" s="468">
        <f>COUNTIF(梁欠表3F!$O:$O,D232)</f>
        <v/>
      </c>
      <c r="G232" s="469">
        <f>COUNTIF(梁欠表3F!$AB:$AB,D232)</f>
        <v/>
      </c>
      <c r="H232" s="470">
        <f>SUM(E232:G232)</f>
        <v/>
      </c>
      <c r="I232" s="477">
        <f>B232</f>
        <v/>
      </c>
      <c r="Q232" s="490" t="inlineStr">
        <is>
          <t>邸別</t>
        </is>
      </c>
      <c r="R232" s="393" t="n"/>
      <c r="S232" s="393" t="n"/>
    </row>
    <row r="233" ht="30" customHeight="1">
      <c r="B233" s="464">
        <f>SUM(H233)</f>
        <v/>
      </c>
      <c r="C233" s="465" t="n"/>
      <c r="D233" s="466">
        <f>IF(OR(梁欠表3F!AN232="欠番",梁欠表3F!AN232="現場施工"),"　",梁欠表3F!AN232)</f>
        <v/>
      </c>
      <c r="E233" s="467">
        <f>COUNTIF(梁欠表3F!$C:$C,D233)</f>
        <v/>
      </c>
      <c r="F233" s="468">
        <f>COUNTIF(梁欠表3F!$O:$O,D233)</f>
        <v/>
      </c>
      <c r="G233" s="469">
        <f>COUNTIF(梁欠表3F!$AB:$AB,D233)</f>
        <v/>
      </c>
      <c r="H233" s="470">
        <f>SUM(E233:G233)</f>
        <v/>
      </c>
      <c r="I233" s="477">
        <f>B233</f>
        <v/>
      </c>
      <c r="Q233" s="490" t="inlineStr">
        <is>
          <t>邸別</t>
        </is>
      </c>
      <c r="R233" s="393" t="n"/>
      <c r="S233" s="393" t="n"/>
    </row>
    <row r="234" ht="30" customHeight="1">
      <c r="B234" s="464">
        <f>SUM(H234)</f>
        <v/>
      </c>
      <c r="C234" s="465" t="n"/>
      <c r="D234" s="466">
        <f>IF(OR(梁欠表3F!AN233="欠番",梁欠表3F!AN233="現場施工"),"　",梁欠表3F!AN233)</f>
        <v/>
      </c>
      <c r="E234" s="467">
        <f>COUNTIF(梁欠表3F!$C:$C,D234)</f>
        <v/>
      </c>
      <c r="F234" s="468">
        <f>COUNTIF(梁欠表3F!$O:$O,D234)</f>
        <v/>
      </c>
      <c r="G234" s="469">
        <f>COUNTIF(梁欠表3F!$AB:$AB,D234)</f>
        <v/>
      </c>
      <c r="H234" s="470">
        <f>SUM(E234:G234)</f>
        <v/>
      </c>
      <c r="I234" s="477">
        <f>B234</f>
        <v/>
      </c>
      <c r="Q234" s="490" t="inlineStr">
        <is>
          <t>邸別</t>
        </is>
      </c>
      <c r="R234" s="393" t="n"/>
      <c r="S234" s="393" t="n"/>
    </row>
    <row r="235" ht="30" customHeight="1">
      <c r="B235" s="464">
        <f>SUM(H235)</f>
        <v/>
      </c>
      <c r="C235" s="465" t="n"/>
      <c r="D235" s="466">
        <f>IF(OR(梁欠表3F!AN234="欠番",梁欠表3F!AN234="現場施工"),"　",梁欠表3F!AN234)</f>
        <v/>
      </c>
      <c r="E235" s="467">
        <f>COUNTIF(梁欠表3F!$C:$C,D235)</f>
        <v/>
      </c>
      <c r="F235" s="468">
        <f>COUNTIF(梁欠表3F!$O:$O,D235)</f>
        <v/>
      </c>
      <c r="G235" s="469">
        <f>COUNTIF(梁欠表3F!$AB:$AB,D235)</f>
        <v/>
      </c>
      <c r="H235" s="470">
        <f>SUM(E235:G235)</f>
        <v/>
      </c>
      <c r="I235" s="477">
        <f>B235</f>
        <v/>
      </c>
      <c r="Q235" s="490" t="inlineStr">
        <is>
          <t>邸別</t>
        </is>
      </c>
      <c r="R235" s="393" t="n"/>
      <c r="S235" s="393" t="n"/>
    </row>
    <row r="236" ht="30" customHeight="1">
      <c r="B236" s="464">
        <f>SUM(H236)</f>
        <v/>
      </c>
      <c r="C236" s="465" t="n"/>
      <c r="D236" s="466">
        <f>IF(OR(梁欠表3F!AN235="欠番",梁欠表3F!AN235="現場施工"),"　",梁欠表3F!AN235)</f>
        <v/>
      </c>
      <c r="E236" s="467">
        <f>COUNTIF(梁欠表3F!$C:$C,D236)</f>
        <v/>
      </c>
      <c r="F236" s="468">
        <f>COUNTIF(梁欠表3F!$O:$O,D236)</f>
        <v/>
      </c>
      <c r="G236" s="469">
        <f>COUNTIF(梁欠表3F!$AB:$AB,D236)</f>
        <v/>
      </c>
      <c r="H236" s="470">
        <f>SUM(E236:G236)</f>
        <v/>
      </c>
      <c r="I236" s="477">
        <f>B236</f>
        <v/>
      </c>
      <c r="Q236" s="490" t="inlineStr">
        <is>
          <t>邸別</t>
        </is>
      </c>
      <c r="R236" s="393" t="n"/>
      <c r="S236" s="393" t="n"/>
    </row>
    <row r="237" ht="30" customHeight="1">
      <c r="B237" s="464">
        <f>SUM(H237)</f>
        <v/>
      </c>
      <c r="C237" s="465" t="n"/>
      <c r="D237" s="466">
        <f>IF(OR(梁欠表3F!AN236="欠番",梁欠表3F!AN236="現場施工"),"　",梁欠表3F!AN236)</f>
        <v/>
      </c>
      <c r="E237" s="467">
        <f>COUNTIF(梁欠表3F!$C:$C,D237)</f>
        <v/>
      </c>
      <c r="F237" s="468">
        <f>COUNTIF(梁欠表3F!$O:$O,D237)</f>
        <v/>
      </c>
      <c r="G237" s="469">
        <f>COUNTIF(梁欠表3F!$AB:$AB,D237)</f>
        <v/>
      </c>
      <c r="H237" s="470">
        <f>SUM(E237:G237)</f>
        <v/>
      </c>
      <c r="I237" s="477">
        <f>B237</f>
        <v/>
      </c>
      <c r="Q237" s="490" t="inlineStr">
        <is>
          <t>邸別</t>
        </is>
      </c>
      <c r="R237" s="393" t="n"/>
      <c r="S237" s="393" t="n"/>
    </row>
    <row r="238" ht="30" customHeight="1">
      <c r="B238" s="464">
        <f>SUM(H238)</f>
        <v/>
      </c>
      <c r="C238" s="465" t="n"/>
      <c r="D238" s="466">
        <f>IF(OR(梁欠表3F!AN237="欠番",梁欠表3F!AN237="現場施工"),"　",梁欠表3F!AN237)</f>
        <v/>
      </c>
      <c r="E238" s="467">
        <f>COUNTIF(梁欠表3F!$C:$C,D238)</f>
        <v/>
      </c>
      <c r="F238" s="468">
        <f>COUNTIF(梁欠表3F!$O:$O,D238)</f>
        <v/>
      </c>
      <c r="G238" s="469">
        <f>COUNTIF(梁欠表3F!$AB:$AB,D238)</f>
        <v/>
      </c>
      <c r="H238" s="470">
        <f>SUM(E238:G238)</f>
        <v/>
      </c>
      <c r="I238" s="477">
        <f>B238</f>
        <v/>
      </c>
      <c r="Q238" s="490" t="inlineStr">
        <is>
          <t>邸別</t>
        </is>
      </c>
      <c r="R238" s="393" t="n"/>
      <c r="S238" s="393" t="n"/>
    </row>
    <row r="239" ht="30" customHeight="1">
      <c r="B239" s="464">
        <f>SUM(H239)</f>
        <v/>
      </c>
      <c r="C239" s="465" t="n"/>
      <c r="D239" s="466">
        <f>IF(OR(梁欠表3F!AN238="欠番",梁欠表3F!AN238="現場施工"),"　",梁欠表3F!AN238)</f>
        <v/>
      </c>
      <c r="E239" s="467">
        <f>COUNTIF(梁欠表3F!$C:$C,D239)</f>
        <v/>
      </c>
      <c r="F239" s="468">
        <f>COUNTIF(梁欠表3F!$O:$O,D239)</f>
        <v/>
      </c>
      <c r="G239" s="469">
        <f>COUNTIF(梁欠表3F!$AB:$AB,D239)</f>
        <v/>
      </c>
      <c r="H239" s="470">
        <f>SUM(E239:G239)</f>
        <v/>
      </c>
      <c r="I239" s="477">
        <f>B239</f>
        <v/>
      </c>
      <c r="Q239" s="490" t="inlineStr">
        <is>
          <t>邸別</t>
        </is>
      </c>
      <c r="R239" s="393" t="n"/>
      <c r="S239" s="393" t="n"/>
    </row>
    <row r="240" ht="30" customHeight="1">
      <c r="B240" s="464">
        <f>SUM(H240)</f>
        <v/>
      </c>
      <c r="C240" s="465" t="n"/>
      <c r="D240" s="466">
        <f>IF(OR(梁欠表3F!AN239="欠番",梁欠表3F!AN239="現場施工"),"　",梁欠表3F!AN239)</f>
        <v/>
      </c>
      <c r="E240" s="467">
        <f>COUNTIF(梁欠表3F!$C:$C,D240)</f>
        <v/>
      </c>
      <c r="F240" s="468">
        <f>COUNTIF(梁欠表3F!$O:$O,D240)</f>
        <v/>
      </c>
      <c r="G240" s="469">
        <f>COUNTIF(梁欠表3F!$AB:$AB,D240)</f>
        <v/>
      </c>
      <c r="H240" s="470">
        <f>SUM(E240:G240)</f>
        <v/>
      </c>
      <c r="I240" s="477">
        <f>B240</f>
        <v/>
      </c>
      <c r="Q240" s="490" t="inlineStr">
        <is>
          <t>邸別</t>
        </is>
      </c>
      <c r="R240" s="393" t="n"/>
      <c r="S240" s="393" t="n"/>
    </row>
    <row r="241" ht="30" customHeight="1">
      <c r="B241" s="464">
        <f>SUM(H241)</f>
        <v/>
      </c>
      <c r="C241" s="465" t="n"/>
      <c r="D241" s="466">
        <f>IF(OR(梁欠表3F!AN240="欠番",梁欠表3F!AN240="現場施工"),"　",梁欠表3F!AN240)</f>
        <v/>
      </c>
      <c r="E241" s="467">
        <f>COUNTIF(梁欠表3F!$C:$C,D241)</f>
        <v/>
      </c>
      <c r="F241" s="468">
        <f>COUNTIF(梁欠表3F!$O:$O,D241)</f>
        <v/>
      </c>
      <c r="G241" s="469">
        <f>COUNTIF(梁欠表3F!$AB:$AB,D241)</f>
        <v/>
      </c>
      <c r="H241" s="470">
        <f>SUM(E241:G241)</f>
        <v/>
      </c>
      <c r="I241" s="477">
        <f>B241</f>
        <v/>
      </c>
      <c r="Q241" s="490" t="inlineStr">
        <is>
          <t>邸別</t>
        </is>
      </c>
      <c r="R241" s="393" t="n"/>
      <c r="S241" s="393" t="n"/>
    </row>
    <row r="242" ht="26.25" customHeight="1">
      <c r="B242" s="464">
        <f>SUM(H242)</f>
        <v/>
      </c>
      <c r="C242" s="465" t="n"/>
      <c r="D242" s="466">
        <f>IF(OR(梁欠表3F!AN241="欠番",梁欠表3F!AN241="現場施工"),"　",梁欠表3F!AN241)</f>
        <v/>
      </c>
      <c r="E242" s="467">
        <f>COUNTIF(梁欠表3F!$C:$C,D242)</f>
        <v/>
      </c>
      <c r="F242" s="468">
        <f>COUNTIF(梁欠表3F!$O:$O,D242)</f>
        <v/>
      </c>
      <c r="G242" s="469">
        <f>COUNTIF(梁欠表3F!$AB:$AB,D242)</f>
        <v/>
      </c>
      <c r="H242" s="470">
        <f>SUM(E242:G242)</f>
        <v/>
      </c>
      <c r="I242" s="477">
        <f>B242</f>
        <v/>
      </c>
      <c r="Q242" s="490" t="inlineStr">
        <is>
          <t>邸別</t>
        </is>
      </c>
      <c r="R242" s="393" t="n"/>
      <c r="S242" s="393" t="n"/>
    </row>
    <row r="243" ht="30" customHeight="1">
      <c r="B243" s="464">
        <f>SUM(H243)</f>
        <v/>
      </c>
      <c r="C243" s="465" t="n"/>
      <c r="D243" s="466">
        <f>IF(OR(梁欠表3F!AN242="欠番",梁欠表3F!AN242="現場施工"),"　",梁欠表3F!AN242)</f>
        <v/>
      </c>
      <c r="E243" s="467">
        <f>COUNTIF(梁欠表3F!$C:$C,D243)</f>
        <v/>
      </c>
      <c r="F243" s="468">
        <f>COUNTIF(梁欠表3F!$O:$O,D243)</f>
        <v/>
      </c>
      <c r="G243" s="469">
        <f>COUNTIF(梁欠表3F!$AB:$AB,D243)</f>
        <v/>
      </c>
      <c r="H243" s="470">
        <f>SUM(E243:G243)</f>
        <v/>
      </c>
      <c r="I243" s="477">
        <f>B243</f>
        <v/>
      </c>
      <c r="Q243" s="490" t="inlineStr">
        <is>
          <t>邸別</t>
        </is>
      </c>
      <c r="R243" s="393" t="n"/>
      <c r="S243" s="393" t="n"/>
    </row>
    <row r="244" ht="30" customHeight="1">
      <c r="B244" s="464">
        <f>SUM(H244)</f>
        <v/>
      </c>
      <c r="C244" s="465" t="n"/>
      <c r="D244" s="466">
        <f>IF(OR(梁欠表3F!AN243="欠番",梁欠表3F!AN243="現場施工"),"　",梁欠表3F!AN243)</f>
        <v/>
      </c>
      <c r="E244" s="467">
        <f>COUNTIF(梁欠表3F!$C:$C,D244)</f>
        <v/>
      </c>
      <c r="F244" s="468">
        <f>COUNTIF(梁欠表3F!$O:$O,D244)</f>
        <v/>
      </c>
      <c r="G244" s="469">
        <f>COUNTIF(梁欠表3F!$AB:$AB,D244)</f>
        <v/>
      </c>
      <c r="H244" s="470">
        <f>SUM(E244:G244)</f>
        <v/>
      </c>
      <c r="I244" s="477">
        <f>B244</f>
        <v/>
      </c>
      <c r="Q244" s="490" t="inlineStr">
        <is>
          <t>邸別</t>
        </is>
      </c>
      <c r="R244" s="393" t="n"/>
      <c r="S244" s="393" t="n"/>
    </row>
    <row r="245" ht="30" customHeight="1">
      <c r="B245" s="464">
        <f>SUM(H245)</f>
        <v/>
      </c>
      <c r="C245" s="465" t="n"/>
      <c r="D245" s="466">
        <f>IF(OR(梁欠表3F!AN244="欠番",梁欠表3F!AN244="現場施工"),"　",梁欠表3F!AN244)</f>
        <v/>
      </c>
      <c r="E245" s="467">
        <f>COUNTIF(梁欠表3F!$C:$C,D245)</f>
        <v/>
      </c>
      <c r="F245" s="468">
        <f>COUNTIF(梁欠表3F!$O:$O,D245)</f>
        <v/>
      </c>
      <c r="G245" s="469">
        <f>COUNTIF(梁欠表3F!$AB:$AB,D245)</f>
        <v/>
      </c>
      <c r="H245" s="470">
        <f>SUM(E245:G245)</f>
        <v/>
      </c>
      <c r="I245" s="477">
        <f>B245</f>
        <v/>
      </c>
      <c r="Q245" s="490" t="inlineStr">
        <is>
          <t>邸別</t>
        </is>
      </c>
      <c r="R245" s="393" t="n"/>
      <c r="S245" s="393" t="n"/>
    </row>
    <row r="246" ht="30" customHeight="1">
      <c r="B246" s="464">
        <f>SUM(H246)</f>
        <v/>
      </c>
      <c r="C246" s="465" t="n"/>
      <c r="D246" s="466">
        <f>IF(OR(梁欠表3F!AN245="欠番",梁欠表3F!AN245="現場施工"),"　",梁欠表3F!AN245)</f>
        <v/>
      </c>
      <c r="E246" s="467">
        <f>COUNTIF(梁欠表3F!$C:$C,D246)</f>
        <v/>
      </c>
      <c r="F246" s="468">
        <f>COUNTIF(梁欠表3F!$O:$O,D246)</f>
        <v/>
      </c>
      <c r="G246" s="469">
        <f>COUNTIF(梁欠表3F!$AB:$AB,D246)</f>
        <v/>
      </c>
      <c r="H246" s="470">
        <f>SUM(E246:G246)</f>
        <v/>
      </c>
      <c r="I246" s="477">
        <f>B246</f>
        <v/>
      </c>
      <c r="Q246" s="490" t="inlineStr">
        <is>
          <t>邸別</t>
        </is>
      </c>
      <c r="R246" s="393" t="n"/>
      <c r="S246" s="393" t="n"/>
    </row>
    <row r="247" ht="30" customHeight="1">
      <c r="B247" s="464">
        <f>SUM(H247)</f>
        <v/>
      </c>
      <c r="C247" s="465" t="n"/>
      <c r="D247" s="466">
        <f>IF(OR(梁欠表3F!AN246="欠番",梁欠表3F!AN246="現場施工"),"　",梁欠表3F!AN246)</f>
        <v/>
      </c>
      <c r="E247" s="467">
        <f>COUNTIF(梁欠表3F!$C:$C,D247)</f>
        <v/>
      </c>
      <c r="F247" s="468">
        <f>COUNTIF(梁欠表3F!$O:$O,D247)</f>
        <v/>
      </c>
      <c r="G247" s="469">
        <f>COUNTIF(梁欠表3F!$AB:$AB,D247)</f>
        <v/>
      </c>
      <c r="H247" s="470">
        <f>SUM(E247:G247)</f>
        <v/>
      </c>
      <c r="I247" s="477">
        <f>B247</f>
        <v/>
      </c>
      <c r="Q247" s="490" t="inlineStr">
        <is>
          <t>邸別</t>
        </is>
      </c>
      <c r="R247" s="393" t="n"/>
      <c r="S247" s="393" t="n"/>
    </row>
    <row r="248" ht="30" customHeight="1">
      <c r="B248" s="464">
        <f>SUM(H248)</f>
        <v/>
      </c>
      <c r="C248" s="465" t="n"/>
      <c r="D248" s="466">
        <f>IF(OR(梁欠表3F!AN247="欠番",梁欠表3F!AN247="現場施工"),"　",梁欠表3F!AN247)</f>
        <v/>
      </c>
      <c r="E248" s="467">
        <f>COUNTIF(梁欠表3F!$C:$C,D248)</f>
        <v/>
      </c>
      <c r="F248" s="468">
        <f>COUNTIF(梁欠表3F!$O:$O,D248)</f>
        <v/>
      </c>
      <c r="G248" s="469">
        <f>COUNTIF(梁欠表3F!$AB:$AB,D248)</f>
        <v/>
      </c>
      <c r="H248" s="470">
        <f>SUM(E248:G248)</f>
        <v/>
      </c>
      <c r="I248" s="477">
        <f>B248</f>
        <v/>
      </c>
      <c r="Q248" s="490" t="inlineStr">
        <is>
          <t>邸別</t>
        </is>
      </c>
      <c r="R248" s="393" t="n"/>
      <c r="S248" s="393" t="n"/>
    </row>
    <row r="249" ht="30" customHeight="1">
      <c r="B249" s="464">
        <f>SUM(H249)</f>
        <v/>
      </c>
      <c r="C249" s="465" t="n"/>
      <c r="D249" s="466">
        <f>IF(OR(梁欠表3F!AN248="欠番",梁欠表3F!AN248="現場施工"),"　",梁欠表3F!AN248)</f>
        <v/>
      </c>
      <c r="E249" s="467">
        <f>COUNTIF(梁欠表3F!$C:$C,D249)</f>
        <v/>
      </c>
      <c r="F249" s="468">
        <f>COUNTIF(梁欠表3F!$O:$O,D249)</f>
        <v/>
      </c>
      <c r="G249" s="469">
        <f>COUNTIF(梁欠表3F!$AB:$AB,D249)</f>
        <v/>
      </c>
      <c r="H249" s="470">
        <f>SUM(E249:G249)</f>
        <v/>
      </c>
      <c r="I249" s="477">
        <f>B249</f>
        <v/>
      </c>
      <c r="Q249" s="490" t="inlineStr">
        <is>
          <t>邸別</t>
        </is>
      </c>
      <c r="R249" s="393" t="n"/>
      <c r="S249" s="393" t="n"/>
    </row>
    <row r="250" ht="30" customHeight="1">
      <c r="B250" s="464">
        <f>SUM(H250)</f>
        <v/>
      </c>
      <c r="C250" s="465" t="n"/>
      <c r="D250" s="466">
        <f>IF(OR(梁欠表3F!AN249="欠番",梁欠表3F!AN249="現場施工"),"　",梁欠表3F!AN249)</f>
        <v/>
      </c>
      <c r="E250" s="467">
        <f>COUNTIF(梁欠表3F!$C:$C,D250)</f>
        <v/>
      </c>
      <c r="F250" s="468">
        <f>COUNTIF(梁欠表3F!$O:$O,D250)</f>
        <v/>
      </c>
      <c r="G250" s="469">
        <f>COUNTIF(梁欠表3F!$AB:$AB,D250)</f>
        <v/>
      </c>
      <c r="H250" s="470">
        <f>SUM(E250:G250)</f>
        <v/>
      </c>
      <c r="I250" s="477">
        <f>B250</f>
        <v/>
      </c>
      <c r="Q250" s="490" t="inlineStr">
        <is>
          <t>邸別</t>
        </is>
      </c>
      <c r="R250" s="393" t="n"/>
      <c r="S250" s="393" t="n"/>
    </row>
    <row r="251" ht="30" customHeight="1">
      <c r="B251" s="464">
        <f>SUM(H251)</f>
        <v/>
      </c>
      <c r="C251" s="465" t="n"/>
      <c r="D251" s="466">
        <f>IF(OR(梁欠表3F!AN250="欠番",梁欠表3F!AN250="現場施工"),"　",梁欠表3F!AN250)</f>
        <v/>
      </c>
      <c r="E251" s="467">
        <f>COUNTIF(梁欠表3F!$C:$C,D251)</f>
        <v/>
      </c>
      <c r="F251" s="468">
        <f>COUNTIF(梁欠表3F!$O:$O,D251)</f>
        <v/>
      </c>
      <c r="G251" s="469">
        <f>COUNTIF(梁欠表3F!$AB:$AB,D251)</f>
        <v/>
      </c>
      <c r="H251" s="470">
        <f>SUM(E251:G251)</f>
        <v/>
      </c>
      <c r="I251" s="477">
        <f>B251</f>
        <v/>
      </c>
      <c r="Q251" s="490" t="inlineStr">
        <is>
          <t>邸別</t>
        </is>
      </c>
      <c r="R251" s="393" t="n"/>
      <c r="S251" s="393" t="n"/>
    </row>
    <row r="252" ht="30" customHeight="1">
      <c r="B252" s="464">
        <f>SUM(H252)</f>
        <v/>
      </c>
      <c r="C252" s="465" t="n"/>
      <c r="D252" s="466">
        <f>IF(OR(梁欠表3F!AN251="欠番",梁欠表3F!AN251="現場施工"),"　",梁欠表3F!AN251)</f>
        <v/>
      </c>
      <c r="E252" s="467">
        <f>COUNTIF(梁欠表3F!$C:$C,D252)</f>
        <v/>
      </c>
      <c r="F252" s="468">
        <f>COUNTIF(梁欠表3F!$O:$O,D252)</f>
        <v/>
      </c>
      <c r="G252" s="469">
        <f>COUNTIF(梁欠表3F!$AB:$AB,D252)</f>
        <v/>
      </c>
      <c r="H252" s="470">
        <f>SUM(E252:G252)</f>
        <v/>
      </c>
      <c r="I252" s="477">
        <f>B252</f>
        <v/>
      </c>
      <c r="Q252" s="490" t="inlineStr">
        <is>
          <t>邸別</t>
        </is>
      </c>
      <c r="R252" s="393" t="n"/>
      <c r="S252" s="393" t="n"/>
    </row>
    <row r="253" ht="30" customHeight="1">
      <c r="B253" s="464">
        <f>SUM(H253)</f>
        <v/>
      </c>
      <c r="C253" s="465" t="n"/>
      <c r="D253" s="466">
        <f>IF(OR(梁欠表3F!AN252="欠番",梁欠表3F!AN252="現場施工"),"　",梁欠表3F!AN252)</f>
        <v/>
      </c>
      <c r="E253" s="467">
        <f>COUNTIF(梁欠表3F!$C:$C,D253)</f>
        <v/>
      </c>
      <c r="F253" s="468">
        <f>COUNTIF(梁欠表3F!$O:$O,D253)</f>
        <v/>
      </c>
      <c r="G253" s="469">
        <f>COUNTIF(梁欠表3F!$AB:$AB,D253)</f>
        <v/>
      </c>
      <c r="H253" s="470">
        <f>SUM(E253:G253)</f>
        <v/>
      </c>
      <c r="I253" s="477">
        <f>B253</f>
        <v/>
      </c>
      <c r="Q253" s="490" t="inlineStr">
        <is>
          <t>邸別</t>
        </is>
      </c>
      <c r="R253" s="393" t="n"/>
      <c r="S253" s="393" t="n"/>
    </row>
    <row r="254" ht="30" customHeight="1">
      <c r="B254" s="464">
        <f>SUM(H254)</f>
        <v/>
      </c>
      <c r="C254" s="465" t="n"/>
      <c r="D254" s="466">
        <f>IF(OR(梁欠表3F!AN253="欠番",梁欠表3F!AN253="現場施工"),"　",梁欠表3F!AN253)</f>
        <v/>
      </c>
      <c r="E254" s="467">
        <f>COUNTIF(梁欠表3F!$C:$C,D254)</f>
        <v/>
      </c>
      <c r="F254" s="468">
        <f>COUNTIF(梁欠表3F!$O:$O,D254)</f>
        <v/>
      </c>
      <c r="G254" s="469">
        <f>COUNTIF(梁欠表3F!$AB:$AB,D254)</f>
        <v/>
      </c>
      <c r="H254" s="470">
        <f>SUM(E254:G254)</f>
        <v/>
      </c>
      <c r="I254" s="477">
        <f>B254</f>
        <v/>
      </c>
      <c r="Q254" s="490" t="inlineStr">
        <is>
          <t>邸別</t>
        </is>
      </c>
      <c r="R254" s="393" t="n"/>
      <c r="S254" s="393" t="n"/>
    </row>
    <row r="255" ht="30" customHeight="1">
      <c r="B255" s="464">
        <f>SUM(H255)</f>
        <v/>
      </c>
      <c r="C255" s="465" t="n"/>
      <c r="D255" s="466">
        <f>IF(OR(梁欠表3F!AN254="欠番",梁欠表3F!AN254="現場施工"),"　",梁欠表3F!AN254)</f>
        <v/>
      </c>
      <c r="E255" s="467">
        <f>COUNTIF(梁欠表3F!$C:$C,D255)</f>
        <v/>
      </c>
      <c r="F255" s="468">
        <f>COUNTIF(梁欠表3F!$O:$O,D255)</f>
        <v/>
      </c>
      <c r="G255" s="469">
        <f>COUNTIF(梁欠表3F!$AB:$AB,D255)</f>
        <v/>
      </c>
      <c r="H255" s="470">
        <f>SUM(E255:G255)</f>
        <v/>
      </c>
      <c r="I255" s="477">
        <f>B255</f>
        <v/>
      </c>
      <c r="Q255" s="490" t="inlineStr">
        <is>
          <t>邸別</t>
        </is>
      </c>
      <c r="R255" s="393" t="n"/>
      <c r="S255" s="393" t="n"/>
    </row>
    <row r="256" ht="30" customHeight="1">
      <c r="B256" s="464">
        <f>SUM(H256)</f>
        <v/>
      </c>
      <c r="C256" s="465" t="n"/>
      <c r="D256" s="466">
        <f>IF(OR(梁欠表3F!AN255="欠番",梁欠表3F!AN255="現場施工"),"　",梁欠表3F!AN255)</f>
        <v/>
      </c>
      <c r="E256" s="467">
        <f>COUNTIF(梁欠表3F!$C:$C,D256)</f>
        <v/>
      </c>
      <c r="F256" s="468">
        <f>COUNTIF(梁欠表3F!$O:$O,D256)</f>
        <v/>
      </c>
      <c r="G256" s="469">
        <f>COUNTIF(梁欠表3F!$AB:$AB,D256)</f>
        <v/>
      </c>
      <c r="H256" s="470">
        <f>SUM(E256:G256)</f>
        <v/>
      </c>
      <c r="I256" s="477">
        <f>B256</f>
        <v/>
      </c>
      <c r="Q256" s="490" t="inlineStr">
        <is>
          <t>邸別</t>
        </is>
      </c>
      <c r="R256" s="393" t="n"/>
      <c r="S256" s="393" t="n"/>
    </row>
    <row r="257" ht="30" customHeight="1">
      <c r="B257" s="464">
        <f>SUM(H257)</f>
        <v/>
      </c>
      <c r="C257" s="465" t="n"/>
      <c r="D257" s="466">
        <f>IF(OR(梁欠表3F!AN256="欠番",梁欠表3F!AN256="現場施工"),"　",梁欠表3F!AN256)</f>
        <v/>
      </c>
      <c r="E257" s="467">
        <f>COUNTIF(梁欠表3F!$C:$C,D257)</f>
        <v/>
      </c>
      <c r="F257" s="468">
        <f>COUNTIF(梁欠表3F!$O:$O,D257)</f>
        <v/>
      </c>
      <c r="G257" s="469">
        <f>COUNTIF(梁欠表3F!$AB:$AB,D257)</f>
        <v/>
      </c>
      <c r="H257" s="470">
        <f>SUM(E257:G257)</f>
        <v/>
      </c>
      <c r="I257" s="477">
        <f>B257</f>
        <v/>
      </c>
      <c r="Q257" s="490" t="inlineStr">
        <is>
          <t>邸別</t>
        </is>
      </c>
      <c r="R257" s="393" t="n"/>
      <c r="S257" s="393" t="n"/>
    </row>
    <row r="258" ht="30" customHeight="1">
      <c r="B258" s="464">
        <f>SUM(H258)</f>
        <v/>
      </c>
      <c r="C258" s="465" t="n"/>
      <c r="D258" s="466">
        <f>IF(OR(梁欠表3F!AN257="欠番",梁欠表3F!AN257="現場施工"),"　",梁欠表3F!AN257)</f>
        <v/>
      </c>
      <c r="E258" s="467">
        <f>COUNTIF(梁欠表3F!$C:$C,D258)</f>
        <v/>
      </c>
      <c r="F258" s="468">
        <f>COUNTIF(梁欠表3F!$O:$O,D258)</f>
        <v/>
      </c>
      <c r="G258" s="469">
        <f>COUNTIF(梁欠表3F!$AB:$AB,D258)</f>
        <v/>
      </c>
      <c r="H258" s="470">
        <f>SUM(E258:G258)</f>
        <v/>
      </c>
      <c r="I258" s="477">
        <f>B258</f>
        <v/>
      </c>
      <c r="Q258" s="490" t="inlineStr">
        <is>
          <t>邸別</t>
        </is>
      </c>
      <c r="R258" s="393" t="n"/>
      <c r="S258" s="393" t="n"/>
    </row>
    <row r="259" ht="30" customHeight="1">
      <c r="B259" s="464">
        <f>SUM(H259)</f>
        <v/>
      </c>
      <c r="C259" s="465" t="n"/>
      <c r="D259" s="466">
        <f>IF(OR(梁欠表3F!AN258="欠番",梁欠表3F!AN258="現場施工"),"　",梁欠表3F!AN258)</f>
        <v/>
      </c>
      <c r="E259" s="467">
        <f>COUNTIF(梁欠表3F!$C:$C,D259)</f>
        <v/>
      </c>
      <c r="F259" s="468">
        <f>COUNTIF(梁欠表3F!$O:$O,D259)</f>
        <v/>
      </c>
      <c r="G259" s="469">
        <f>COUNTIF(梁欠表3F!$AB:$AB,D259)</f>
        <v/>
      </c>
      <c r="H259" s="470">
        <f>SUM(E259:G259)</f>
        <v/>
      </c>
      <c r="I259" s="477">
        <f>B259</f>
        <v/>
      </c>
      <c r="Q259" s="490" t="inlineStr">
        <is>
          <t>邸別</t>
        </is>
      </c>
      <c r="R259" s="393" t="n"/>
      <c r="S259" s="393" t="n"/>
    </row>
    <row r="260" ht="30" customHeight="1">
      <c r="B260" s="464">
        <f>SUM(H260)</f>
        <v/>
      </c>
      <c r="C260" s="465" t="n"/>
      <c r="D260" s="466">
        <f>IF(OR(梁欠表3F!AN259="欠番",梁欠表3F!AN259="現場施工"),"　",梁欠表3F!AN259)</f>
        <v/>
      </c>
      <c r="E260" s="467">
        <f>COUNTIF(梁欠表3F!$C:$C,D260)</f>
        <v/>
      </c>
      <c r="F260" s="468">
        <f>COUNTIF(梁欠表3F!$O:$O,D260)</f>
        <v/>
      </c>
      <c r="G260" s="469">
        <f>COUNTIF(梁欠表3F!$AB:$AB,D260)</f>
        <v/>
      </c>
      <c r="H260" s="470">
        <f>SUM(E260:G260)</f>
        <v/>
      </c>
      <c r="I260" s="477">
        <f>B260</f>
        <v/>
      </c>
      <c r="Q260" s="490" t="inlineStr">
        <is>
          <t>邸別</t>
        </is>
      </c>
      <c r="R260" s="393" t="n"/>
      <c r="S260" s="393" t="n"/>
    </row>
    <row r="261" ht="30" customHeight="1">
      <c r="B261" s="464">
        <f>SUM(H261)</f>
        <v/>
      </c>
      <c r="C261" s="465" t="n"/>
      <c r="D261" s="466">
        <f>IF(OR(梁欠表3F!AN260="欠番",梁欠表3F!AN260="現場施工"),"　",梁欠表3F!AN260)</f>
        <v/>
      </c>
      <c r="E261" s="467">
        <f>COUNTIF(梁欠表3F!$C:$C,D261)</f>
        <v/>
      </c>
      <c r="F261" s="468">
        <f>COUNTIF(梁欠表3F!$O:$O,D261)</f>
        <v/>
      </c>
      <c r="G261" s="469">
        <f>COUNTIF(梁欠表3F!$AB:$AB,D261)</f>
        <v/>
      </c>
      <c r="H261" s="470">
        <f>SUM(E261:G261)</f>
        <v/>
      </c>
      <c r="I261" s="477">
        <f>B261</f>
        <v/>
      </c>
      <c r="Q261" s="490" t="inlineStr">
        <is>
          <t>邸別</t>
        </is>
      </c>
      <c r="R261" s="393" t="n"/>
      <c r="S261" s="393" t="n"/>
    </row>
    <row r="262" ht="30" customHeight="1">
      <c r="B262" s="464">
        <f>SUM(H262)</f>
        <v/>
      </c>
      <c r="C262" s="465" t="n"/>
      <c r="D262" s="466">
        <f>IF(OR(梁欠表3F!AN261="欠番",梁欠表3F!AN261="現場施工"),"　",梁欠表3F!AN261)</f>
        <v/>
      </c>
      <c r="E262" s="467">
        <f>COUNTIF(梁欠表3F!$C:$C,D262)</f>
        <v/>
      </c>
      <c r="F262" s="468">
        <f>COUNTIF(梁欠表3F!$O:$O,D262)</f>
        <v/>
      </c>
      <c r="G262" s="469">
        <f>COUNTIF(梁欠表3F!$AB:$AB,D262)</f>
        <v/>
      </c>
      <c r="H262" s="470">
        <f>SUM(E262:G262)</f>
        <v/>
      </c>
      <c r="I262" s="477">
        <f>B262</f>
        <v/>
      </c>
      <c r="Q262" s="490" t="inlineStr">
        <is>
          <t>邸別</t>
        </is>
      </c>
      <c r="R262" s="393" t="n"/>
      <c r="S262" s="393" t="n"/>
    </row>
    <row r="263" ht="30" customHeight="1">
      <c r="B263" s="464">
        <f>SUM(H263)</f>
        <v/>
      </c>
      <c r="C263" s="465" t="n"/>
      <c r="D263" s="466">
        <f>IF(OR(梁欠表3F!AN262="欠番",梁欠表3F!AN262="現場施工"),"　",梁欠表3F!AN262)</f>
        <v/>
      </c>
      <c r="E263" s="467">
        <f>COUNTIF(梁欠表3F!$C:$C,D263)</f>
        <v/>
      </c>
      <c r="F263" s="468">
        <f>COUNTIF(梁欠表3F!$O:$O,D263)</f>
        <v/>
      </c>
      <c r="G263" s="469">
        <f>COUNTIF(梁欠表3F!$AB:$AB,D263)</f>
        <v/>
      </c>
      <c r="H263" s="470">
        <f>SUM(E263:G263)</f>
        <v/>
      </c>
      <c r="I263" s="477">
        <f>B263</f>
        <v/>
      </c>
      <c r="Q263" s="490" t="inlineStr">
        <is>
          <t>邸別</t>
        </is>
      </c>
      <c r="R263" s="393" t="n"/>
      <c r="S263" s="393" t="n"/>
    </row>
    <row r="264" ht="30" customHeight="1">
      <c r="B264" s="464">
        <f>SUM(H264)</f>
        <v/>
      </c>
      <c r="C264" s="465" t="n"/>
      <c r="D264" s="466">
        <f>IF(OR(梁欠表3F!AN263="欠番",梁欠表3F!AN263="現場施工"),"　",梁欠表3F!AN263)</f>
        <v/>
      </c>
      <c r="E264" s="467">
        <f>COUNTIF(梁欠表3F!$C:$C,D264)</f>
        <v/>
      </c>
      <c r="F264" s="468">
        <f>COUNTIF(梁欠表3F!$O:$O,D264)</f>
        <v/>
      </c>
      <c r="G264" s="469">
        <f>COUNTIF(梁欠表3F!$AB:$AB,D264)</f>
        <v/>
      </c>
      <c r="H264" s="470">
        <f>SUM(E264:G264)</f>
        <v/>
      </c>
      <c r="I264" s="477">
        <f>B264</f>
        <v/>
      </c>
      <c r="Q264" s="490" t="inlineStr">
        <is>
          <t>邸別</t>
        </is>
      </c>
      <c r="R264" s="393" t="n"/>
      <c r="S264" s="393" t="n"/>
    </row>
    <row r="265" ht="30" customHeight="1">
      <c r="B265" s="464">
        <f>SUM(H265)</f>
        <v/>
      </c>
      <c r="C265" s="465" t="n"/>
      <c r="D265" s="466">
        <f>IF(OR(梁欠表3F!AN264="欠番",梁欠表3F!AN264="現場施工"),"　",梁欠表3F!AN264)</f>
        <v/>
      </c>
      <c r="E265" s="467">
        <f>COUNTIF(梁欠表3F!$C:$C,D265)</f>
        <v/>
      </c>
      <c r="F265" s="468">
        <f>COUNTIF(梁欠表3F!$O:$O,D265)</f>
        <v/>
      </c>
      <c r="G265" s="469">
        <f>COUNTIF(梁欠表3F!$AB:$AB,D265)</f>
        <v/>
      </c>
      <c r="H265" s="470">
        <f>SUM(E265:G265)</f>
        <v/>
      </c>
      <c r="I265" s="477">
        <f>B265</f>
        <v/>
      </c>
      <c r="Q265" s="490" t="inlineStr">
        <is>
          <t>邸別</t>
        </is>
      </c>
      <c r="R265" s="393" t="n"/>
      <c r="S265" s="393" t="n"/>
    </row>
    <row r="266" ht="30" customHeight="1">
      <c r="B266" s="464">
        <f>SUM(H266)</f>
        <v/>
      </c>
      <c r="C266" s="465" t="n"/>
      <c r="D266" s="466">
        <f>IF(OR(梁欠表3F!AN265="欠番",梁欠表3F!AN265="現場施工"),"　",梁欠表3F!AN265)</f>
        <v/>
      </c>
      <c r="E266" s="467">
        <f>COUNTIF(梁欠表3F!$C:$C,D266)</f>
        <v/>
      </c>
      <c r="F266" s="468">
        <f>COUNTIF(梁欠表3F!$O:$O,D266)</f>
        <v/>
      </c>
      <c r="G266" s="469">
        <f>COUNTIF(梁欠表3F!$AB:$AB,D266)</f>
        <v/>
      </c>
      <c r="H266" s="470">
        <f>SUM(E266:G266)</f>
        <v/>
      </c>
      <c r="I266" s="477">
        <f>B266</f>
        <v/>
      </c>
      <c r="Q266" s="490" t="inlineStr">
        <is>
          <t>邸別</t>
        </is>
      </c>
      <c r="R266" s="393" t="n"/>
      <c r="S266" s="393" t="n"/>
    </row>
    <row r="267" ht="30" customHeight="1">
      <c r="B267" s="464">
        <f>SUM(H267)</f>
        <v/>
      </c>
      <c r="C267" s="465" t="n"/>
      <c r="D267" s="466">
        <f>IF(OR(梁欠表3F!AN266="欠番",梁欠表3F!AN266="現場施工"),"　",梁欠表3F!AN266)</f>
        <v/>
      </c>
      <c r="E267" s="467">
        <f>COUNTIF(梁欠表3F!$C:$C,D267)</f>
        <v/>
      </c>
      <c r="F267" s="468">
        <f>COUNTIF(梁欠表3F!$O:$O,D267)</f>
        <v/>
      </c>
      <c r="G267" s="469">
        <f>COUNTIF(梁欠表3F!$AB:$AB,D267)</f>
        <v/>
      </c>
      <c r="H267" s="470">
        <f>SUM(E267:G267)</f>
        <v/>
      </c>
      <c r="I267" s="477">
        <f>B267</f>
        <v/>
      </c>
      <c r="Q267" s="490" t="n"/>
      <c r="R267" s="393" t="n"/>
      <c r="S267" s="393" t="n"/>
    </row>
    <row r="268" ht="30" customHeight="1">
      <c r="B268" s="464">
        <f>SUM(H268)</f>
        <v/>
      </c>
      <c r="C268" s="465" t="n"/>
      <c r="D268" s="466">
        <f>IF(OR(梁欠表3F!AN267="欠番",梁欠表3F!AN267="現場施工"),"　",梁欠表3F!AN267)</f>
        <v/>
      </c>
      <c r="E268" s="467">
        <f>COUNTIF(梁欠表3F!$C:$C,D268)</f>
        <v/>
      </c>
      <c r="F268" s="468">
        <f>COUNTIF(梁欠表3F!$O:$O,D268)</f>
        <v/>
      </c>
      <c r="G268" s="469">
        <f>COUNTIF(梁欠表3F!$AB:$AB,D268)</f>
        <v/>
      </c>
      <c r="H268" s="470">
        <f>SUM(E268:G268)</f>
        <v/>
      </c>
      <c r="I268" s="477">
        <f>B268</f>
        <v/>
      </c>
      <c r="Q268" s="490" t="n"/>
      <c r="R268" s="393" t="n"/>
      <c r="S268" s="393" t="n"/>
    </row>
    <row r="269" ht="30" customHeight="1">
      <c r="B269" s="464">
        <f>SUM(H269)</f>
        <v/>
      </c>
      <c r="C269" s="465" t="n"/>
      <c r="D269" s="466">
        <f>IF(OR(梁欠表3F!AN268="欠番",梁欠表3F!AN268="現場施工"),"　",梁欠表3F!AN268)</f>
        <v/>
      </c>
      <c r="E269" s="467">
        <f>COUNTIF(梁欠表3F!$C:$C,D269)</f>
        <v/>
      </c>
      <c r="F269" s="468">
        <f>COUNTIF(梁欠表3F!$O:$O,D269)</f>
        <v/>
      </c>
      <c r="G269" s="469">
        <f>COUNTIF(梁欠表3F!$AB:$AB,D269)</f>
        <v/>
      </c>
      <c r="H269" s="470">
        <f>SUM(E269:G269)</f>
        <v/>
      </c>
      <c r="I269" s="477">
        <f>B269</f>
        <v/>
      </c>
      <c r="Q269" s="490" t="n"/>
      <c r="R269" s="393" t="n"/>
      <c r="S269" s="393" t="n"/>
    </row>
    <row r="270" ht="30" customHeight="1">
      <c r="B270" s="464">
        <f>SUM(H270)</f>
        <v/>
      </c>
      <c r="C270" s="465" t="n"/>
      <c r="D270" s="466">
        <f>IF(OR(梁欠表3F!AN269="欠番",梁欠表3F!AN269="現場施工"),"　",梁欠表3F!AN269)</f>
        <v/>
      </c>
      <c r="E270" s="467">
        <f>COUNTIF(梁欠表3F!$C:$C,D270)</f>
        <v/>
      </c>
      <c r="F270" s="468">
        <f>COUNTIF(梁欠表3F!$O:$O,D270)</f>
        <v/>
      </c>
      <c r="G270" s="469">
        <f>COUNTIF(梁欠表3F!$AB:$AB,D270)</f>
        <v/>
      </c>
      <c r="H270" s="470">
        <f>SUM(E270:G270)</f>
        <v/>
      </c>
      <c r="I270" s="477">
        <f>B270</f>
        <v/>
      </c>
      <c r="Q270" s="490" t="n"/>
      <c r="R270" s="393" t="n"/>
      <c r="S270" s="393" t="n"/>
    </row>
    <row r="271" ht="30" customHeight="1">
      <c r="B271" s="464">
        <f>SUM(H271)</f>
        <v/>
      </c>
      <c r="C271" s="465" t="n"/>
      <c r="D271" s="466">
        <f>IF(OR(梁欠表3F!AN270="欠番",梁欠表3F!AN270="現場施工"),"　",梁欠表3F!AN270)</f>
        <v/>
      </c>
      <c r="E271" s="467">
        <f>COUNTIF(梁欠表3F!$C:$C,D271)</f>
        <v/>
      </c>
      <c r="F271" s="468">
        <f>COUNTIF(梁欠表3F!$O:$O,D271)</f>
        <v/>
      </c>
      <c r="G271" s="469">
        <f>COUNTIF(梁欠表3F!$AB:$AB,D271)</f>
        <v/>
      </c>
      <c r="H271" s="470">
        <f>SUM(E271:G271)</f>
        <v/>
      </c>
      <c r="I271" s="477">
        <f>B271</f>
        <v/>
      </c>
      <c r="Q271" s="490" t="n"/>
      <c r="R271" s="393" t="n"/>
      <c r="S271" s="393" t="n"/>
    </row>
    <row r="272" ht="30" customHeight="1">
      <c r="B272" s="464">
        <f>SUM(H272)</f>
        <v/>
      </c>
      <c r="C272" s="465" t="n"/>
      <c r="D272" s="466">
        <f>IF(OR(梁欠表3F!AN271="欠番",梁欠表3F!AN271="現場施工"),"　",梁欠表3F!AN271)</f>
        <v/>
      </c>
      <c r="E272" s="467">
        <f>COUNTIF(梁欠表3F!$C:$C,D272)</f>
        <v/>
      </c>
      <c r="F272" s="468">
        <f>COUNTIF(梁欠表3F!$O:$O,D272)</f>
        <v/>
      </c>
      <c r="G272" s="469">
        <f>COUNTIF(梁欠表3F!$AB:$AB,D272)</f>
        <v/>
      </c>
      <c r="H272" s="470">
        <f>SUM(E272:G272)</f>
        <v/>
      </c>
      <c r="I272" s="477">
        <f>B272</f>
        <v/>
      </c>
      <c r="Q272" s="490" t="n"/>
      <c r="R272" s="393" t="n"/>
      <c r="S272" s="393" t="n"/>
    </row>
    <row r="273" ht="30" customHeight="1">
      <c r="B273" s="464">
        <f>SUM(H273)</f>
        <v/>
      </c>
      <c r="C273" s="465" t="n"/>
      <c r="D273" s="466">
        <f>IF(OR(梁欠表3F!AN272="欠番",梁欠表3F!AN272="現場施工"),"　",梁欠表3F!AN272)</f>
        <v/>
      </c>
      <c r="E273" s="467">
        <f>COUNTIF(梁欠表3F!$C:$C,D273)</f>
        <v/>
      </c>
      <c r="F273" s="468">
        <f>COUNTIF(梁欠表3F!$O:$O,D273)</f>
        <v/>
      </c>
      <c r="G273" s="469">
        <f>COUNTIF(梁欠表3F!$AB:$AB,D273)</f>
        <v/>
      </c>
      <c r="H273" s="470">
        <f>SUM(E273:G273)</f>
        <v/>
      </c>
      <c r="I273" s="477">
        <f>B273</f>
        <v/>
      </c>
      <c r="Q273" s="490" t="n"/>
      <c r="R273" s="393" t="n"/>
      <c r="S273" s="393" t="n"/>
    </row>
    <row r="274" ht="30" customHeight="1">
      <c r="B274" s="464">
        <f>SUM(H274)</f>
        <v/>
      </c>
      <c r="C274" s="465" t="n"/>
      <c r="D274" s="466">
        <f>IF(OR(梁欠表3F!AN273="欠番",梁欠表3F!AN273="現場施工"),"　",梁欠表3F!AN273)</f>
        <v/>
      </c>
      <c r="E274" s="467">
        <f>COUNTIF(梁欠表3F!$C:$C,D274)</f>
        <v/>
      </c>
      <c r="F274" s="468">
        <f>COUNTIF(梁欠表3F!$O:$O,D274)</f>
        <v/>
      </c>
      <c r="G274" s="469">
        <f>COUNTIF(梁欠表3F!$AB:$AB,D274)</f>
        <v/>
      </c>
      <c r="H274" s="470">
        <f>SUM(E274:G274)</f>
        <v/>
      </c>
      <c r="I274" s="477">
        <f>B274</f>
        <v/>
      </c>
      <c r="Q274" s="490" t="n"/>
      <c r="R274" s="393" t="n"/>
      <c r="S274" s="393" t="n"/>
    </row>
    <row r="275" ht="30" customHeight="1">
      <c r="B275" s="464">
        <f>SUM(H275)</f>
        <v/>
      </c>
      <c r="C275" s="465" t="n"/>
      <c r="D275" s="466">
        <f>IF(OR(梁欠表3F!AN274="欠番",梁欠表3F!AN274="現場施工"),"　",梁欠表3F!AN274)</f>
        <v/>
      </c>
      <c r="E275" s="467">
        <f>COUNTIF(梁欠表3F!$C:$C,D275)</f>
        <v/>
      </c>
      <c r="F275" s="468">
        <f>COUNTIF(梁欠表3F!$O:$O,D275)</f>
        <v/>
      </c>
      <c r="G275" s="469">
        <f>COUNTIF(梁欠表3F!$AB:$AB,D275)</f>
        <v/>
      </c>
      <c r="H275" s="470">
        <f>SUM(E275:G275)</f>
        <v/>
      </c>
      <c r="I275" s="477">
        <f>B275</f>
        <v/>
      </c>
      <c r="Q275" s="490" t="n"/>
      <c r="R275" s="393" t="n"/>
      <c r="S275" s="393" t="n"/>
    </row>
    <row r="276" ht="30" customHeight="1">
      <c r="B276" s="464">
        <f>SUM(H276)</f>
        <v/>
      </c>
      <c r="C276" s="465" t="n"/>
      <c r="D276" s="466">
        <f>IF(OR(梁欠表3F!AN275="欠番",梁欠表3F!AN275="現場施工"),"　",梁欠表3F!AN275)</f>
        <v/>
      </c>
      <c r="E276" s="467">
        <f>COUNTIF(梁欠表3F!$C:$C,D276)</f>
        <v/>
      </c>
      <c r="F276" s="468">
        <f>COUNTIF(梁欠表3F!$O:$O,D276)</f>
        <v/>
      </c>
      <c r="G276" s="469">
        <f>COUNTIF(梁欠表3F!$AB:$AB,D276)</f>
        <v/>
      </c>
      <c r="H276" s="470">
        <f>SUM(E276:G276)</f>
        <v/>
      </c>
      <c r="I276" s="477">
        <f>B276</f>
        <v/>
      </c>
      <c r="Q276" s="490" t="n"/>
      <c r="R276" s="393" t="n"/>
      <c r="S276" s="393" t="n"/>
    </row>
    <row r="277" ht="30" customHeight="1">
      <c r="B277" s="464">
        <f>SUM(H277)</f>
        <v/>
      </c>
      <c r="C277" s="465" t="n"/>
      <c r="D277" s="466">
        <f>IF(OR(梁欠表3F!AN276="欠番",梁欠表3F!AN276="現場施工"),"　",梁欠表3F!AN276)</f>
        <v/>
      </c>
      <c r="E277" s="467">
        <f>COUNTIF(梁欠表3F!$C:$C,D277)</f>
        <v/>
      </c>
      <c r="F277" s="468">
        <f>COUNTIF(梁欠表3F!$O:$O,D277)</f>
        <v/>
      </c>
      <c r="G277" s="469">
        <f>COUNTIF(梁欠表3F!$AB:$AB,D277)</f>
        <v/>
      </c>
      <c r="H277" s="470">
        <f>SUM(E277:G277)</f>
        <v/>
      </c>
      <c r="I277" s="477">
        <f>B277</f>
        <v/>
      </c>
      <c r="Q277" s="490" t="n"/>
      <c r="R277" s="393" t="n"/>
      <c r="S277" s="393" t="n"/>
    </row>
    <row r="278" ht="30" customHeight="1">
      <c r="B278" s="464">
        <f>SUM(H278)</f>
        <v/>
      </c>
      <c r="C278" s="465" t="n"/>
      <c r="D278" s="466">
        <f>IF(OR(梁欠表3F!AN277="欠番",梁欠表3F!AN277="現場施工"),"　",梁欠表3F!AN277)</f>
        <v/>
      </c>
      <c r="E278" s="467">
        <f>COUNTIF(梁欠表3F!$C:$C,D278)</f>
        <v/>
      </c>
      <c r="F278" s="468">
        <f>COUNTIF(梁欠表3F!$O:$O,D278)</f>
        <v/>
      </c>
      <c r="G278" s="469">
        <f>COUNTIF(梁欠表3F!$AB:$AB,D278)</f>
        <v/>
      </c>
      <c r="H278" s="470">
        <f>SUM(E278:G278)</f>
        <v/>
      </c>
      <c r="I278" s="477">
        <f>B278</f>
        <v/>
      </c>
      <c r="Q278" s="490" t="n"/>
      <c r="R278" s="393" t="n"/>
      <c r="S278" s="393" t="n"/>
    </row>
    <row r="279" ht="30" customHeight="1">
      <c r="B279" s="464">
        <f>SUM(H279)</f>
        <v/>
      </c>
      <c r="C279" s="465" t="n"/>
      <c r="D279" s="466">
        <f>IF(OR(梁欠表3F!AN278="欠番",梁欠表3F!AN278="現場施工"),"　",梁欠表3F!AN278)</f>
        <v/>
      </c>
      <c r="E279" s="467">
        <f>COUNTIF(梁欠表3F!$C:$C,D279)</f>
        <v/>
      </c>
      <c r="F279" s="468">
        <f>COUNTIF(梁欠表3F!$O:$O,D279)</f>
        <v/>
      </c>
      <c r="G279" s="469">
        <f>COUNTIF(梁欠表3F!$AB:$AB,D279)</f>
        <v/>
      </c>
      <c r="H279" s="470">
        <f>SUM(E279:G279)</f>
        <v/>
      </c>
      <c r="I279" s="477">
        <f>B279</f>
        <v/>
      </c>
      <c r="Q279" s="490" t="n"/>
      <c r="R279" s="393" t="n"/>
      <c r="S279" s="393" t="n"/>
    </row>
    <row r="280" ht="30" customHeight="1">
      <c r="B280" s="464">
        <f>SUM(H280)</f>
        <v/>
      </c>
      <c r="C280" s="465" t="n"/>
      <c r="D280" s="466">
        <f>IF(OR(梁欠表3F!AN279="欠番",梁欠表3F!AN279="現場施工"),"　",梁欠表3F!AN279)</f>
        <v/>
      </c>
      <c r="E280" s="467">
        <f>COUNTIF(梁欠表3F!$C:$C,D280)</f>
        <v/>
      </c>
      <c r="F280" s="468">
        <f>COUNTIF(梁欠表3F!$O:$O,D280)</f>
        <v/>
      </c>
      <c r="G280" s="469">
        <f>COUNTIF(梁欠表3F!$AB:$AB,D280)</f>
        <v/>
      </c>
      <c r="H280" s="470">
        <f>SUM(E280:G280)</f>
        <v/>
      </c>
      <c r="I280" s="477">
        <f>B280</f>
        <v/>
      </c>
      <c r="Q280" s="490" t="n"/>
      <c r="R280" s="393" t="n"/>
      <c r="S280" s="393" t="n"/>
    </row>
    <row r="281" ht="30" customHeight="1">
      <c r="B281" s="464">
        <f>SUM(H281)</f>
        <v/>
      </c>
      <c r="C281" s="465" t="n"/>
      <c r="D281" s="466">
        <f>IF(OR(梁欠表3F!AN280="欠番",梁欠表3F!AN280="現場施工"),"　",梁欠表3F!AN280)</f>
        <v/>
      </c>
      <c r="E281" s="467">
        <f>COUNTIF(梁欠表3F!$C:$C,D281)</f>
        <v/>
      </c>
      <c r="F281" s="468">
        <f>COUNTIF(梁欠表3F!$O:$O,D281)</f>
        <v/>
      </c>
      <c r="G281" s="469">
        <f>COUNTIF(梁欠表3F!$AB:$AB,D281)</f>
        <v/>
      </c>
      <c r="H281" s="470">
        <f>SUM(E281:G281)</f>
        <v/>
      </c>
      <c r="I281" s="477">
        <f>B281</f>
        <v/>
      </c>
      <c r="Q281" s="490" t="n"/>
      <c r="R281" s="393" t="n"/>
      <c r="S281" s="393" t="n"/>
    </row>
    <row r="282" ht="30" customHeight="1">
      <c r="B282" s="464">
        <f>SUM(H282)</f>
        <v/>
      </c>
      <c r="C282" s="465" t="n"/>
      <c r="D282" s="466">
        <f>IF(OR(梁欠表3F!AN281="欠番",梁欠表3F!AN281="現場施工"),"　",梁欠表3F!AN281)</f>
        <v/>
      </c>
      <c r="E282" s="467">
        <f>COUNTIF(梁欠表3F!$C:$C,D282)</f>
        <v/>
      </c>
      <c r="F282" s="468">
        <f>COUNTIF(梁欠表3F!$O:$O,D282)</f>
        <v/>
      </c>
      <c r="G282" s="469">
        <f>COUNTIF(梁欠表3F!$AB:$AB,D282)</f>
        <v/>
      </c>
      <c r="H282" s="470">
        <f>SUM(E282:G282)</f>
        <v/>
      </c>
      <c r="I282" s="477">
        <f>B282</f>
        <v/>
      </c>
      <c r="Q282" s="490" t="n"/>
      <c r="R282" s="393" t="n"/>
      <c r="S282" s="393" t="n"/>
    </row>
    <row r="283" ht="30" customHeight="1">
      <c r="B283" s="464">
        <f>SUM(H283)</f>
        <v/>
      </c>
      <c r="C283" s="465" t="n"/>
      <c r="D283" s="466">
        <f>IF(OR(梁欠表3F!AN282="欠番",梁欠表3F!AN282="現場施工"),"　",梁欠表3F!AN282)</f>
        <v/>
      </c>
      <c r="E283" s="467">
        <f>COUNTIF(梁欠表3F!$C:$C,D283)</f>
        <v/>
      </c>
      <c r="F283" s="468">
        <f>COUNTIF(梁欠表3F!$O:$O,D283)</f>
        <v/>
      </c>
      <c r="G283" s="469">
        <f>COUNTIF(梁欠表3F!$AB:$AB,D283)</f>
        <v/>
      </c>
      <c r="H283" s="470">
        <f>SUM(E283:G283)</f>
        <v/>
      </c>
      <c r="I283" s="477">
        <f>B283</f>
        <v/>
      </c>
      <c r="Q283" s="490" t="n"/>
      <c r="R283" s="393" t="n"/>
      <c r="S283" s="393" t="n"/>
    </row>
    <row r="284" ht="30" customHeight="1">
      <c r="B284" s="464">
        <f>SUM(H284)</f>
        <v/>
      </c>
      <c r="C284" s="465" t="n"/>
      <c r="D284" s="466">
        <f>IF(OR(梁欠表3F!AN283="欠番",梁欠表3F!AN283="現場施工"),"　",梁欠表3F!AN283)</f>
        <v/>
      </c>
      <c r="E284" s="467">
        <f>COUNTIF(梁欠表3F!$C:$C,D284)</f>
        <v/>
      </c>
      <c r="F284" s="468">
        <f>COUNTIF(梁欠表3F!$O:$O,D284)</f>
        <v/>
      </c>
      <c r="G284" s="469">
        <f>COUNTIF(梁欠表3F!$AB:$AB,D284)</f>
        <v/>
      </c>
      <c r="H284" s="470">
        <f>SUM(E284:G284)</f>
        <v/>
      </c>
      <c r="I284" s="477">
        <f>B284</f>
        <v/>
      </c>
      <c r="Q284" s="490" t="n"/>
      <c r="R284" s="393" t="n"/>
      <c r="S284" s="393" t="n"/>
    </row>
    <row r="285" ht="30" customHeight="1">
      <c r="B285" s="464">
        <f>SUM(H285)</f>
        <v/>
      </c>
      <c r="C285" s="465" t="n"/>
      <c r="D285" s="466">
        <f>IF(OR(梁欠表3F!AN284="欠番",梁欠表3F!AN284="現場施工"),"　",梁欠表3F!AN284)</f>
        <v/>
      </c>
      <c r="E285" s="467">
        <f>COUNTIF(梁欠表3F!$C:$C,D285)</f>
        <v/>
      </c>
      <c r="F285" s="468">
        <f>COUNTIF(梁欠表3F!$O:$O,D285)</f>
        <v/>
      </c>
      <c r="G285" s="469">
        <f>COUNTIF(梁欠表3F!$AB:$AB,D285)</f>
        <v/>
      </c>
      <c r="H285" s="470">
        <f>SUM(E285:G285)</f>
        <v/>
      </c>
      <c r="I285" s="477">
        <f>B285</f>
        <v/>
      </c>
      <c r="Q285" s="490" t="n"/>
      <c r="R285" s="393" t="n"/>
      <c r="S285" s="393" t="n"/>
    </row>
    <row r="286" ht="30" customHeight="1">
      <c r="B286" s="464">
        <f>SUM(H286)</f>
        <v/>
      </c>
      <c r="C286" s="465" t="n"/>
      <c r="D286" s="466">
        <f>IF(OR(梁欠表3F!AN285="欠番",梁欠表3F!AN285="現場施工"),"　",梁欠表3F!AN285)</f>
        <v/>
      </c>
      <c r="E286" s="467">
        <f>COUNTIF(梁欠表3F!$C:$C,D286)</f>
        <v/>
      </c>
      <c r="F286" s="468">
        <f>COUNTIF(梁欠表3F!$O:$O,D286)</f>
        <v/>
      </c>
      <c r="G286" s="469">
        <f>COUNTIF(梁欠表3F!$AB:$AB,D286)</f>
        <v/>
      </c>
      <c r="H286" s="470">
        <f>SUM(E286:G286)</f>
        <v/>
      </c>
      <c r="I286" s="477">
        <f>B286</f>
        <v/>
      </c>
      <c r="Q286" s="490" t="n"/>
      <c r="R286" s="393" t="n"/>
      <c r="S286" s="393" t="n"/>
    </row>
    <row r="287" ht="30" customHeight="1">
      <c r="B287" s="464">
        <f>SUM(H287)</f>
        <v/>
      </c>
      <c r="C287" s="465" t="n"/>
      <c r="D287" s="466">
        <f>IF(OR(梁欠表3F!AN286="欠番",梁欠表3F!AN286="現場施工"),"　",梁欠表3F!AN286)</f>
        <v/>
      </c>
      <c r="E287" s="467">
        <f>COUNTIF(梁欠表3F!$C:$C,D287)</f>
        <v/>
      </c>
      <c r="F287" s="468">
        <f>COUNTIF(梁欠表3F!$O:$O,D287)</f>
        <v/>
      </c>
      <c r="G287" s="469">
        <f>COUNTIF(梁欠表3F!$AB:$AB,D287)</f>
        <v/>
      </c>
      <c r="H287" s="470">
        <f>SUM(E287:G287)</f>
        <v/>
      </c>
      <c r="I287" s="477">
        <f>B287</f>
        <v/>
      </c>
      <c r="Q287" s="490" t="n"/>
      <c r="R287" s="393" t="n"/>
      <c r="S287" s="393" t="n"/>
    </row>
    <row r="288" ht="30" customHeight="1">
      <c r="B288" s="464">
        <f>SUM(H288)</f>
        <v/>
      </c>
      <c r="C288" s="465" t="n"/>
      <c r="D288" s="466">
        <f>IF(OR(梁欠表3F!AN287="欠番",梁欠表3F!AN287="現場施工"),"　",梁欠表3F!AN287)</f>
        <v/>
      </c>
      <c r="E288" s="467">
        <f>COUNTIF(梁欠表3F!$C:$C,D288)</f>
        <v/>
      </c>
      <c r="F288" s="468">
        <f>COUNTIF(梁欠表3F!$O:$O,D288)</f>
        <v/>
      </c>
      <c r="G288" s="469">
        <f>COUNTIF(梁欠表3F!$AB:$AB,D288)</f>
        <v/>
      </c>
      <c r="H288" s="470">
        <f>SUM(E288:G288)</f>
        <v/>
      </c>
      <c r="I288" s="477">
        <f>B288</f>
        <v/>
      </c>
      <c r="Q288" s="490" t="n"/>
      <c r="R288" s="393" t="n"/>
      <c r="S288" s="393" t="n"/>
    </row>
    <row r="289" ht="30" customHeight="1">
      <c r="B289" s="464">
        <f>SUM(H289)</f>
        <v/>
      </c>
      <c r="C289" s="465" t="n"/>
      <c r="D289" s="466">
        <f>IF(OR(梁欠表3F!AN288="欠番",梁欠表3F!AN288="現場施工"),"　",梁欠表3F!AN288)</f>
        <v/>
      </c>
      <c r="E289" s="467">
        <f>COUNTIF(梁欠表3F!$C:$C,D289)</f>
        <v/>
      </c>
      <c r="F289" s="468">
        <f>COUNTIF(梁欠表3F!$O:$O,D289)</f>
        <v/>
      </c>
      <c r="G289" s="469">
        <f>COUNTIF(梁欠表3F!$AB:$AB,D289)</f>
        <v/>
      </c>
      <c r="H289" s="470">
        <f>SUM(E289:G289)</f>
        <v/>
      </c>
      <c r="I289" s="477">
        <f>B289</f>
        <v/>
      </c>
      <c r="Q289" s="490" t="n"/>
      <c r="R289" s="393" t="n"/>
      <c r="S289" s="393" t="n"/>
    </row>
    <row r="290" ht="30" customHeight="1">
      <c r="B290" s="464">
        <f>SUM(H290)</f>
        <v/>
      </c>
      <c r="C290" s="465" t="n"/>
      <c r="D290" s="466">
        <f>IF(OR(梁欠表3F!AN289="欠番",梁欠表3F!AN289="現場施工"),"　",梁欠表3F!AN289)</f>
        <v/>
      </c>
      <c r="E290" s="467">
        <f>COUNTIF(梁欠表3F!$C:$C,D290)</f>
        <v/>
      </c>
      <c r="F290" s="468">
        <f>COUNTIF(梁欠表3F!$O:$O,D290)</f>
        <v/>
      </c>
      <c r="G290" s="469">
        <f>COUNTIF(梁欠表3F!$AB:$AB,D290)</f>
        <v/>
      </c>
      <c r="H290" s="470">
        <f>SUM(E290:G290)</f>
        <v/>
      </c>
      <c r="I290" s="477">
        <f>B290</f>
        <v/>
      </c>
      <c r="Q290" s="490" t="n"/>
      <c r="R290" s="393" t="n"/>
      <c r="S290" s="393" t="n"/>
    </row>
    <row r="291" ht="30" customHeight="1">
      <c r="B291" s="464">
        <f>SUM(H291)</f>
        <v/>
      </c>
      <c r="C291" s="465" t="n"/>
      <c r="D291" s="466">
        <f>IF(OR(梁欠表3F!AN290="欠番",梁欠表3F!AN290="現場施工"),"　",梁欠表3F!AN290)</f>
        <v/>
      </c>
      <c r="E291" s="467">
        <f>COUNTIF(梁欠表3F!$C:$C,D291)</f>
        <v/>
      </c>
      <c r="F291" s="468">
        <f>COUNTIF(梁欠表3F!$O:$O,D291)</f>
        <v/>
      </c>
      <c r="G291" s="469">
        <f>COUNTIF(梁欠表3F!$AB:$AB,D291)</f>
        <v/>
      </c>
      <c r="H291" s="470">
        <f>SUM(E291:G291)</f>
        <v/>
      </c>
      <c r="I291" s="477">
        <f>B291</f>
        <v/>
      </c>
      <c r="Q291" s="490" t="n"/>
      <c r="R291" s="393" t="n"/>
      <c r="S291" s="393" t="n"/>
    </row>
    <row r="292" ht="30" customHeight="1">
      <c r="B292" s="464">
        <f>SUM(H292)</f>
        <v/>
      </c>
      <c r="C292" s="465" t="n"/>
      <c r="D292" s="466">
        <f>IF(OR(梁欠表3F!AN291="欠番",梁欠表3F!AN291="現場施工"),"　",梁欠表3F!AN291)</f>
        <v/>
      </c>
      <c r="E292" s="467">
        <f>COUNTIF(梁欠表3F!$C:$C,D292)</f>
        <v/>
      </c>
      <c r="F292" s="468">
        <f>COUNTIF(梁欠表3F!$O:$O,D292)</f>
        <v/>
      </c>
      <c r="G292" s="469">
        <f>COUNTIF(梁欠表3F!$AB:$AB,D292)</f>
        <v/>
      </c>
      <c r="H292" s="470">
        <f>SUM(E292:G292)</f>
        <v/>
      </c>
      <c r="I292" s="477">
        <f>B292</f>
        <v/>
      </c>
      <c r="Q292" s="490" t="n"/>
      <c r="R292" s="393" t="n"/>
      <c r="S292" s="393" t="n"/>
    </row>
    <row r="293" ht="30" customHeight="1">
      <c r="B293" s="464">
        <f>SUM(H293)</f>
        <v/>
      </c>
      <c r="C293" s="465" t="n"/>
      <c r="D293" s="466">
        <f>IF(OR(梁欠表3F!AN292="欠番",梁欠表3F!AN292="現場施工"),"　",梁欠表3F!AN292)</f>
        <v/>
      </c>
      <c r="E293" s="467">
        <f>COUNTIF(梁欠表3F!$C:$C,D293)</f>
        <v/>
      </c>
      <c r="F293" s="468">
        <f>COUNTIF(梁欠表3F!$O:$O,D293)</f>
        <v/>
      </c>
      <c r="G293" s="469">
        <f>COUNTIF(梁欠表3F!$AB:$AB,D293)</f>
        <v/>
      </c>
      <c r="H293" s="470">
        <f>SUM(E293:G293)</f>
        <v/>
      </c>
      <c r="I293" s="477">
        <f>B293</f>
        <v/>
      </c>
      <c r="Q293" s="490" t="n"/>
      <c r="R293" s="393" t="n"/>
      <c r="S293" s="393" t="n"/>
    </row>
    <row r="294" ht="30" customHeight="1">
      <c r="B294" s="464">
        <f>SUM(H294)</f>
        <v/>
      </c>
      <c r="C294" s="465" t="n"/>
      <c r="D294" s="466">
        <f>IF(OR(梁欠表3F!AN293="欠番",梁欠表3F!AN293="現場施工"),"　",梁欠表3F!AN293)</f>
        <v/>
      </c>
      <c r="E294" s="467">
        <f>COUNTIF(梁欠表3F!$C:$C,D294)</f>
        <v/>
      </c>
      <c r="F294" s="468">
        <f>COUNTIF(梁欠表3F!$O:$O,D294)</f>
        <v/>
      </c>
      <c r="G294" s="469">
        <f>COUNTIF(梁欠表3F!$AB:$AB,D294)</f>
        <v/>
      </c>
      <c r="H294" s="470">
        <f>SUM(E294:G294)</f>
        <v/>
      </c>
      <c r="I294" s="477">
        <f>B294</f>
        <v/>
      </c>
      <c r="Q294" s="490" t="n"/>
      <c r="R294" s="393" t="n"/>
      <c r="S294" s="393" t="n"/>
    </row>
    <row r="295" ht="30" customHeight="1">
      <c r="B295" s="464">
        <f>SUM(H295)</f>
        <v/>
      </c>
      <c r="C295" s="465" t="n"/>
      <c r="D295" s="466">
        <f>IF(OR(梁欠表3F!AN294="欠番",梁欠表3F!AN294="現場施工"),"　",梁欠表3F!AN294)</f>
        <v/>
      </c>
      <c r="E295" s="467">
        <f>COUNTIF(梁欠表3F!$C:$C,D295)</f>
        <v/>
      </c>
      <c r="F295" s="468">
        <f>COUNTIF(梁欠表3F!$O:$O,D295)</f>
        <v/>
      </c>
      <c r="G295" s="469">
        <f>COUNTIF(梁欠表3F!$AB:$AB,D295)</f>
        <v/>
      </c>
      <c r="H295" s="470">
        <f>SUM(E295:G295)</f>
        <v/>
      </c>
      <c r="I295" s="477">
        <f>B295</f>
        <v/>
      </c>
      <c r="Q295" s="490" t="n"/>
      <c r="R295" s="393" t="n"/>
      <c r="S295" s="393" t="n"/>
    </row>
    <row r="296" ht="30" customHeight="1">
      <c r="B296" s="464">
        <f>SUM(H296)</f>
        <v/>
      </c>
      <c r="C296" s="465" t="n"/>
      <c r="D296" s="466">
        <f>IF(OR(梁欠表3F!AN295="欠番",梁欠表3F!AN295="現場施工"),"　",梁欠表3F!AN295)</f>
        <v/>
      </c>
      <c r="E296" s="467">
        <f>COUNTIF(梁欠表3F!$C:$C,D296)</f>
        <v/>
      </c>
      <c r="F296" s="468">
        <f>COUNTIF(梁欠表3F!$O:$O,D296)</f>
        <v/>
      </c>
      <c r="G296" s="469">
        <f>COUNTIF(梁欠表3F!$AB:$AB,D296)</f>
        <v/>
      </c>
      <c r="H296" s="470">
        <f>SUM(E296:G296)</f>
        <v/>
      </c>
      <c r="I296" s="477">
        <f>B296</f>
        <v/>
      </c>
      <c r="Q296" s="490" t="n"/>
      <c r="R296" s="393" t="n"/>
      <c r="S296" s="393" t="n"/>
    </row>
    <row r="297" ht="30" customHeight="1">
      <c r="B297" s="464">
        <f>SUM(H297)</f>
        <v/>
      </c>
      <c r="C297" s="465" t="n"/>
      <c r="D297" s="466">
        <f>IF(OR(梁欠表3F!AN296="欠番",梁欠表3F!AN296="現場施工"),"　",梁欠表3F!AN296)</f>
        <v/>
      </c>
      <c r="E297" s="467">
        <f>COUNTIF(梁欠表3F!$C:$C,D297)</f>
        <v/>
      </c>
      <c r="F297" s="468">
        <f>COUNTIF(梁欠表3F!$O:$O,D297)</f>
        <v/>
      </c>
      <c r="G297" s="469">
        <f>COUNTIF(梁欠表3F!$AB:$AB,D297)</f>
        <v/>
      </c>
      <c r="H297" s="470">
        <f>SUM(E297:G297)</f>
        <v/>
      </c>
      <c r="I297" s="477">
        <f>B297</f>
        <v/>
      </c>
      <c r="Q297" s="490" t="n"/>
      <c r="R297" s="393" t="n"/>
      <c r="S297" s="393" t="n"/>
    </row>
    <row r="298" ht="30" customHeight="1">
      <c r="B298" s="464">
        <f>SUM(H298)</f>
        <v/>
      </c>
      <c r="C298" s="465" t="n"/>
      <c r="D298" s="466">
        <f>IF(OR(梁欠表3F!AN297="欠番",梁欠表3F!AN297="現場施工"),"　",梁欠表3F!AN297)</f>
        <v/>
      </c>
      <c r="E298" s="467">
        <f>COUNTIF(梁欠表3F!$C:$C,D298)</f>
        <v/>
      </c>
      <c r="F298" s="468">
        <f>COUNTIF(梁欠表3F!$O:$O,D298)</f>
        <v/>
      </c>
      <c r="G298" s="469">
        <f>COUNTIF(梁欠表3F!$AB:$AB,D298)</f>
        <v/>
      </c>
      <c r="H298" s="470">
        <f>SUM(E298:G298)</f>
        <v/>
      </c>
      <c r="I298" s="477">
        <f>B298</f>
        <v/>
      </c>
      <c r="Q298" s="490" t="n"/>
      <c r="R298" s="393" t="n"/>
      <c r="S298" s="393" t="n"/>
    </row>
    <row r="299" ht="30" customHeight="1">
      <c r="B299" s="464">
        <f>SUM(H299)</f>
        <v/>
      </c>
      <c r="C299" s="465" t="n"/>
      <c r="D299" s="466">
        <f>IF(OR(梁欠表3F!AN298="欠番",梁欠表3F!AN298="現場施工"),"　",梁欠表3F!AN298)</f>
        <v/>
      </c>
      <c r="E299" s="467">
        <f>COUNTIF(梁欠表3F!$C:$C,D299)</f>
        <v/>
      </c>
      <c r="F299" s="468">
        <f>COUNTIF(梁欠表3F!$O:$O,D299)</f>
        <v/>
      </c>
      <c r="G299" s="469">
        <f>COUNTIF(梁欠表3F!$AB:$AB,D299)</f>
        <v/>
      </c>
      <c r="H299" s="470">
        <f>SUM(E299:G299)</f>
        <v/>
      </c>
      <c r="I299" s="477">
        <f>B299</f>
        <v/>
      </c>
      <c r="Q299" s="490" t="n"/>
      <c r="R299" s="393" t="n"/>
      <c r="S299" s="393" t="n"/>
    </row>
    <row r="300" ht="30" customHeight="1">
      <c r="B300" s="464">
        <f>SUM(H300)</f>
        <v/>
      </c>
      <c r="C300" s="465" t="n"/>
      <c r="D300" s="466">
        <f>IF(OR(梁欠表3F!AN299="欠番",梁欠表3F!AN299="現場施工"),"　",梁欠表3F!AN299)</f>
        <v/>
      </c>
      <c r="E300" s="467">
        <f>COUNTIF(梁欠表3F!$C:$C,D300)</f>
        <v/>
      </c>
      <c r="F300" s="468">
        <f>COUNTIF(梁欠表3F!$O:$O,D300)</f>
        <v/>
      </c>
      <c r="G300" s="469">
        <f>COUNTIF(梁欠表3F!$AB:$AB,D300)</f>
        <v/>
      </c>
      <c r="H300" s="470">
        <f>SUM(E300:G300)</f>
        <v/>
      </c>
      <c r="I300" s="477">
        <f>B300</f>
        <v/>
      </c>
      <c r="Q300" s="490" t="n"/>
      <c r="R300" s="393" t="n"/>
      <c r="S300" s="393" t="n"/>
    </row>
    <row r="301" ht="30" customHeight="1">
      <c r="B301" s="464">
        <f>SUM(H301)</f>
        <v/>
      </c>
      <c r="C301" s="465" t="n"/>
      <c r="D301" s="466">
        <f>IF(OR(梁欠表3F!AN300="欠番",梁欠表3F!AN300="現場施工"),"　",梁欠表3F!AN300)</f>
        <v/>
      </c>
      <c r="E301" s="467">
        <f>COUNTIF(梁欠表3F!$C:$C,D301)</f>
        <v/>
      </c>
      <c r="F301" s="468">
        <f>COUNTIF(梁欠表3F!$O:$O,D301)</f>
        <v/>
      </c>
      <c r="G301" s="469">
        <f>COUNTIF(梁欠表3F!$AB:$AB,D301)</f>
        <v/>
      </c>
      <c r="H301" s="470">
        <f>SUM(E301:G301)</f>
        <v/>
      </c>
      <c r="I301" s="477">
        <f>B301</f>
        <v/>
      </c>
      <c r="Q301" s="490" t="n"/>
      <c r="R301" s="393" t="n"/>
      <c r="S301" s="393" t="n"/>
    </row>
    <row r="302" ht="30" customHeight="1">
      <c r="B302" s="464">
        <f>SUM(H302)</f>
        <v/>
      </c>
      <c r="C302" s="465" t="n"/>
      <c r="D302" s="466">
        <f>IF(OR(梁欠表3F!AN301="欠番",梁欠表3F!AN301="現場施工"),"　",梁欠表3F!AN301)</f>
        <v/>
      </c>
      <c r="E302" s="467">
        <f>COUNTIF(梁欠表3F!$C:$C,D302)</f>
        <v/>
      </c>
      <c r="F302" s="468">
        <f>COUNTIF(梁欠表3F!$O:$O,D302)</f>
        <v/>
      </c>
      <c r="G302" s="469">
        <f>COUNTIF(梁欠表3F!$AB:$AB,D302)</f>
        <v/>
      </c>
      <c r="H302" s="470">
        <f>SUM(E302:G302)</f>
        <v/>
      </c>
      <c r="I302" s="477">
        <f>B302</f>
        <v/>
      </c>
      <c r="Q302" s="490" t="n"/>
      <c r="R302" s="393" t="n"/>
      <c r="S302" s="393" t="n"/>
    </row>
    <row r="303" ht="30" customHeight="1">
      <c r="B303" s="464">
        <f>SUM(H303)</f>
        <v/>
      </c>
      <c r="C303" s="465" t="n"/>
      <c r="D303" s="466">
        <f>IF(OR(梁欠表3F!AN302="欠番",梁欠表3F!AN302="現場施工"),"　",梁欠表3F!AN302)</f>
        <v/>
      </c>
      <c r="E303" s="467">
        <f>COUNTIF(梁欠表3F!$C:$C,D303)</f>
        <v/>
      </c>
      <c r="F303" s="468">
        <f>COUNTIF(梁欠表3F!$O:$O,D303)</f>
        <v/>
      </c>
      <c r="G303" s="469">
        <f>COUNTIF(梁欠表3F!$AB:$AB,D303)</f>
        <v/>
      </c>
      <c r="H303" s="470">
        <f>SUM(E303:G303)</f>
        <v/>
      </c>
      <c r="I303" s="477">
        <f>B303</f>
        <v/>
      </c>
      <c r="Q303" s="490" t="n"/>
      <c r="R303" s="393" t="n"/>
      <c r="S303" s="393" t="n"/>
    </row>
    <row r="304" ht="30" customHeight="1">
      <c r="B304" s="464">
        <f>SUM(H304)</f>
        <v/>
      </c>
      <c r="C304" s="465" t="n"/>
      <c r="D304" s="466">
        <f>IF(OR(梁欠表3F!AN303="欠番",梁欠表3F!AN303="現場施工"),"　",梁欠表3F!AN303)</f>
        <v/>
      </c>
      <c r="E304" s="467">
        <f>COUNTIF(梁欠表3F!$C:$C,D304)</f>
        <v/>
      </c>
      <c r="F304" s="468">
        <f>COUNTIF(梁欠表3F!$O:$O,D304)</f>
        <v/>
      </c>
      <c r="G304" s="469">
        <f>COUNTIF(梁欠表3F!$AB:$AB,D304)</f>
        <v/>
      </c>
      <c r="H304" s="470">
        <f>SUM(E304:G304)</f>
        <v/>
      </c>
      <c r="I304" s="477">
        <f>B304</f>
        <v/>
      </c>
      <c r="Q304" s="490" t="n"/>
      <c r="R304" s="393" t="n"/>
      <c r="S304" s="393" t="n"/>
    </row>
    <row r="305" ht="30" customHeight="1">
      <c r="B305" s="464">
        <f>SUM(H305)</f>
        <v/>
      </c>
      <c r="C305" s="465" t="n"/>
      <c r="D305" s="466">
        <f>IF(OR(梁欠表3F!AN304="欠番",梁欠表3F!AN304="現場施工"),"　",梁欠表3F!AN304)</f>
        <v/>
      </c>
      <c r="E305" s="467">
        <f>COUNTIF(梁欠表3F!$C:$C,D305)</f>
        <v/>
      </c>
      <c r="F305" s="468">
        <f>COUNTIF(梁欠表3F!$O:$O,D305)</f>
        <v/>
      </c>
      <c r="G305" s="469">
        <f>COUNTIF(梁欠表3F!$AB:$AB,D305)</f>
        <v/>
      </c>
      <c r="H305" s="470">
        <f>SUM(E305:G305)</f>
        <v/>
      </c>
      <c r="I305" s="477">
        <f>B305</f>
        <v/>
      </c>
      <c r="Q305" s="490" t="n"/>
      <c r="R305" s="393" t="n"/>
      <c r="S305" s="393" t="n"/>
    </row>
    <row r="306" ht="30" customHeight="1">
      <c r="B306" s="464">
        <f>SUM(H306)</f>
        <v/>
      </c>
      <c r="C306" s="465" t="n"/>
      <c r="D306" s="466">
        <f>IF(OR(梁欠表3F!AN305="欠番",梁欠表3F!AN305="現場施工"),"　",梁欠表3F!AN305)</f>
        <v/>
      </c>
      <c r="E306" s="467">
        <f>COUNTIF(梁欠表3F!$C:$C,D306)</f>
        <v/>
      </c>
      <c r="F306" s="468">
        <f>COUNTIF(梁欠表3F!$O:$O,D306)</f>
        <v/>
      </c>
      <c r="G306" s="469">
        <f>COUNTIF(梁欠表3F!$AB:$AB,D306)</f>
        <v/>
      </c>
      <c r="H306" s="470">
        <f>SUM(E306:G306)</f>
        <v/>
      </c>
      <c r="I306" s="477">
        <f>B306</f>
        <v/>
      </c>
      <c r="Q306" s="490" t="n"/>
      <c r="R306" s="393" t="n"/>
      <c r="S306" s="393" t="n"/>
    </row>
    <row r="307" ht="30" customHeight="1">
      <c r="B307" s="464">
        <f>SUM(H307)</f>
        <v/>
      </c>
      <c r="C307" s="465" t="n"/>
      <c r="D307" s="466">
        <f>IF(OR(梁欠表3F!AN306="欠番",梁欠表3F!AN306="現場施工"),"　",梁欠表3F!AN306)</f>
        <v/>
      </c>
      <c r="E307" s="467">
        <f>COUNTIF(梁欠表3F!$C:$C,D307)</f>
        <v/>
      </c>
      <c r="F307" s="468">
        <f>COUNTIF(梁欠表3F!$O:$O,D307)</f>
        <v/>
      </c>
      <c r="G307" s="469">
        <f>COUNTIF(梁欠表3F!$AB:$AB,D307)</f>
        <v/>
      </c>
      <c r="H307" s="470">
        <f>SUM(E307:G307)</f>
        <v/>
      </c>
      <c r="I307" s="477">
        <f>B307</f>
        <v/>
      </c>
      <c r="Q307" s="490" t="n"/>
      <c r="R307" s="393" t="n"/>
      <c r="S307" s="393" t="n"/>
    </row>
    <row r="308" ht="30" customHeight="1">
      <c r="B308" s="464">
        <f>SUM(H308)</f>
        <v/>
      </c>
      <c r="C308" s="465" t="n"/>
      <c r="D308" s="466">
        <f>IF(OR(梁欠表3F!AN307="欠番",梁欠表3F!AN307="現場施工"),"　",梁欠表3F!AN307)</f>
        <v/>
      </c>
      <c r="E308" s="467">
        <f>COUNTIF(梁欠表3F!$C:$C,D308)</f>
        <v/>
      </c>
      <c r="F308" s="468">
        <f>COUNTIF(梁欠表3F!$O:$O,D308)</f>
        <v/>
      </c>
      <c r="G308" s="469">
        <f>COUNTIF(梁欠表3F!$AB:$AB,D308)</f>
        <v/>
      </c>
      <c r="H308" s="470">
        <f>SUM(E308:G308)</f>
        <v/>
      </c>
      <c r="I308" s="477">
        <f>B308</f>
        <v/>
      </c>
      <c r="Q308" s="490" t="n"/>
      <c r="R308" s="393" t="n"/>
      <c r="S308" s="393" t="n"/>
    </row>
    <row r="309" ht="30" customHeight="1">
      <c r="B309" s="464">
        <f>SUM(H309)</f>
        <v/>
      </c>
      <c r="C309" s="465" t="n"/>
      <c r="D309" s="466">
        <f>IF(OR(梁欠表3F!AN308="欠番",梁欠表3F!AN308="現場施工"),"　",梁欠表3F!AN308)</f>
        <v/>
      </c>
      <c r="E309" s="467">
        <f>COUNTIF(梁欠表3F!$C:$C,D309)</f>
        <v/>
      </c>
      <c r="F309" s="468">
        <f>COUNTIF(梁欠表3F!$O:$O,D309)</f>
        <v/>
      </c>
      <c r="G309" s="469">
        <f>COUNTIF(梁欠表3F!$AB:$AB,D309)</f>
        <v/>
      </c>
      <c r="H309" s="470">
        <f>SUM(E309:G309)</f>
        <v/>
      </c>
      <c r="I309" s="477">
        <f>B309</f>
        <v/>
      </c>
      <c r="Q309" s="490" t="n"/>
      <c r="R309" s="393" t="n"/>
      <c r="S309" s="393" t="n"/>
    </row>
    <row r="310" ht="30" customHeight="1">
      <c r="B310" s="464">
        <f>SUM(H310)</f>
        <v/>
      </c>
      <c r="C310" s="465" t="n"/>
      <c r="D310" s="466">
        <f>IF(OR(梁欠表3F!AN309="欠番",梁欠表3F!AN309="現場施工"),"　",梁欠表3F!AN309)</f>
        <v/>
      </c>
      <c r="E310" s="467">
        <f>COUNTIF(梁欠表3F!$C:$C,D310)</f>
        <v/>
      </c>
      <c r="F310" s="468">
        <f>COUNTIF(梁欠表3F!$O:$O,D310)</f>
        <v/>
      </c>
      <c r="G310" s="469">
        <f>COUNTIF(梁欠表3F!$AB:$AB,D310)</f>
        <v/>
      </c>
      <c r="H310" s="470">
        <f>SUM(E310:G310)</f>
        <v/>
      </c>
      <c r="I310" s="477">
        <f>B310</f>
        <v/>
      </c>
      <c r="Q310" s="490" t="n"/>
      <c r="R310" s="393" t="n"/>
      <c r="S310" s="393" t="n"/>
    </row>
    <row r="311" ht="30" customHeight="1">
      <c r="B311" s="464">
        <f>SUM(H311)</f>
        <v/>
      </c>
      <c r="C311" s="465" t="n"/>
      <c r="D311" s="466">
        <f>IF(OR(梁欠表3F!AN310="欠番",梁欠表3F!AN310="現場施工"),"　",梁欠表3F!AN310)</f>
        <v/>
      </c>
      <c r="E311" s="467">
        <f>COUNTIF(梁欠表3F!$C:$C,D311)</f>
        <v/>
      </c>
      <c r="F311" s="468">
        <f>COUNTIF(梁欠表3F!$O:$O,D311)</f>
        <v/>
      </c>
      <c r="G311" s="469">
        <f>COUNTIF(梁欠表3F!$AB:$AB,D311)</f>
        <v/>
      </c>
      <c r="H311" s="470">
        <f>SUM(E311:G311)</f>
        <v/>
      </c>
      <c r="I311" s="477">
        <f>B311</f>
        <v/>
      </c>
      <c r="Q311" s="490" t="n"/>
      <c r="R311" s="393" t="n"/>
      <c r="S311" s="393" t="n"/>
    </row>
    <row r="312" ht="30" customHeight="1">
      <c r="B312" s="464">
        <f>SUM(H312)</f>
        <v/>
      </c>
      <c r="C312" s="465" t="n"/>
      <c r="D312" s="466">
        <f>IF(OR(梁欠表3F!AN311="欠番",梁欠表3F!AN311="現場施工"),"　",梁欠表3F!AN311)</f>
        <v/>
      </c>
      <c r="E312" s="467">
        <f>COUNTIF(梁欠表3F!$C:$C,D312)</f>
        <v/>
      </c>
      <c r="F312" s="468">
        <f>COUNTIF(梁欠表3F!$O:$O,D312)</f>
        <v/>
      </c>
      <c r="G312" s="469">
        <f>COUNTIF(梁欠表3F!$AB:$AB,D312)</f>
        <v/>
      </c>
      <c r="H312" s="470">
        <f>SUM(E312:G312)</f>
        <v/>
      </c>
      <c r="I312" s="477">
        <f>B312</f>
        <v/>
      </c>
      <c r="Q312" s="490" t="n"/>
      <c r="R312" s="393" t="n"/>
      <c r="S312" s="393" t="n"/>
    </row>
    <row r="313" ht="30" customHeight="1">
      <c r="B313" s="464">
        <f>SUM(H313)</f>
        <v/>
      </c>
      <c r="C313" s="465" t="n"/>
      <c r="D313" s="466">
        <f>IF(OR(梁欠表3F!AN312="欠番",梁欠表3F!AN312="現場施工"),"　",梁欠表3F!AN312)</f>
        <v/>
      </c>
      <c r="E313" s="467">
        <f>COUNTIF(梁欠表3F!$C:$C,D313)</f>
        <v/>
      </c>
      <c r="F313" s="468">
        <f>COUNTIF(梁欠表3F!$O:$O,D313)</f>
        <v/>
      </c>
      <c r="G313" s="469">
        <f>COUNTIF(梁欠表3F!$AB:$AB,D313)</f>
        <v/>
      </c>
      <c r="H313" s="470">
        <f>SUM(E313:G313)</f>
        <v/>
      </c>
      <c r="I313" s="477">
        <f>B313</f>
        <v/>
      </c>
      <c r="Q313" s="490" t="n"/>
      <c r="R313" s="393" t="n"/>
      <c r="S313" s="393" t="n"/>
    </row>
    <row r="314" ht="30" customHeight="1">
      <c r="B314" s="464">
        <f>SUM(H314)</f>
        <v/>
      </c>
      <c r="C314" s="465" t="n"/>
      <c r="D314" s="466">
        <f>IF(OR(梁欠表3F!AN313="欠番",梁欠表3F!AN313="現場施工"),"　",梁欠表3F!AN313)</f>
        <v/>
      </c>
      <c r="E314" s="467">
        <f>COUNTIF(梁欠表3F!$C:$C,D314)</f>
        <v/>
      </c>
      <c r="F314" s="468">
        <f>COUNTIF(梁欠表3F!$O:$O,D314)</f>
        <v/>
      </c>
      <c r="G314" s="469">
        <f>COUNTIF(梁欠表3F!$AB:$AB,D314)</f>
        <v/>
      </c>
      <c r="H314" s="470">
        <f>SUM(E314:G314)</f>
        <v/>
      </c>
      <c r="I314" s="477">
        <f>B314</f>
        <v/>
      </c>
      <c r="Q314" s="490" t="n"/>
      <c r="R314" s="393" t="n"/>
      <c r="S314" s="393" t="n"/>
    </row>
    <row r="315" ht="30" customHeight="1">
      <c r="B315" s="464">
        <f>SUM(H315)</f>
        <v/>
      </c>
      <c r="C315" s="465" t="n"/>
      <c r="D315" s="466">
        <f>IF(OR(梁欠表3F!AN314="欠番",梁欠表3F!AN314="現場施工"),"　",梁欠表3F!AN314)</f>
        <v/>
      </c>
      <c r="E315" s="467">
        <f>COUNTIF(梁欠表3F!$C:$C,D315)</f>
        <v/>
      </c>
      <c r="F315" s="468">
        <f>COUNTIF(梁欠表3F!$O:$O,D315)</f>
        <v/>
      </c>
      <c r="G315" s="469">
        <f>COUNTIF(梁欠表3F!$AB:$AB,D315)</f>
        <v/>
      </c>
      <c r="H315" s="470">
        <f>SUM(E315:G315)</f>
        <v/>
      </c>
      <c r="I315" s="477">
        <f>B315</f>
        <v/>
      </c>
      <c r="Q315" s="490" t="n"/>
      <c r="R315" s="393" t="n"/>
      <c r="S315" s="393" t="n"/>
    </row>
    <row r="316" ht="30" customHeight="1">
      <c r="B316" s="464">
        <f>SUM(H316)</f>
        <v/>
      </c>
      <c r="C316" s="465" t="n"/>
      <c r="D316" s="466">
        <f>IF(OR(梁欠表3F!AN315="欠番",梁欠表3F!AN315="現場施工"),"　",梁欠表3F!AN315)</f>
        <v/>
      </c>
      <c r="E316" s="467">
        <f>COUNTIF(梁欠表3F!$C:$C,D316)</f>
        <v/>
      </c>
      <c r="F316" s="468">
        <f>COUNTIF(梁欠表3F!$O:$O,D316)</f>
        <v/>
      </c>
      <c r="G316" s="469">
        <f>COUNTIF(梁欠表3F!$AB:$AB,D316)</f>
        <v/>
      </c>
      <c r="H316" s="470">
        <f>SUM(E316:G316)</f>
        <v/>
      </c>
      <c r="I316" s="477">
        <f>B316</f>
        <v/>
      </c>
      <c r="Q316" s="490" t="n"/>
      <c r="R316" s="393" t="n"/>
      <c r="S316" s="393" t="n"/>
    </row>
    <row r="317" ht="30" customHeight="1">
      <c r="B317" s="464">
        <f>SUM(H317)</f>
        <v/>
      </c>
      <c r="C317" s="465" t="n"/>
      <c r="D317" s="466">
        <f>IF(OR(梁欠表3F!AN316="欠番",梁欠表3F!AN316="現場施工"),"　",梁欠表3F!AN316)</f>
        <v/>
      </c>
      <c r="E317" s="467">
        <f>COUNTIF(梁欠表3F!$C:$C,D317)</f>
        <v/>
      </c>
      <c r="F317" s="468">
        <f>COUNTIF(梁欠表3F!$O:$O,D317)</f>
        <v/>
      </c>
      <c r="G317" s="469">
        <f>COUNTIF(梁欠表3F!$AB:$AB,D317)</f>
        <v/>
      </c>
      <c r="H317" s="470">
        <f>SUM(E317:G317)</f>
        <v/>
      </c>
      <c r="I317" s="477">
        <f>B317</f>
        <v/>
      </c>
      <c r="Q317" s="490" t="n"/>
      <c r="R317" s="393" t="n"/>
      <c r="S317" s="393" t="n"/>
    </row>
    <row r="318" ht="30" customHeight="1">
      <c r="B318" s="464">
        <f>SUM(H318)</f>
        <v/>
      </c>
      <c r="C318" s="465" t="n"/>
      <c r="D318" s="466">
        <f>IF(OR(梁欠表3F!AN317="欠番",梁欠表3F!AN317="現場施工"),"　",梁欠表3F!AN317)</f>
        <v/>
      </c>
      <c r="E318" s="467">
        <f>COUNTIF(梁欠表3F!$C:$C,D318)</f>
        <v/>
      </c>
      <c r="F318" s="468">
        <f>COUNTIF(梁欠表3F!$O:$O,D318)</f>
        <v/>
      </c>
      <c r="G318" s="469">
        <f>COUNTIF(梁欠表3F!$AB:$AB,D318)</f>
        <v/>
      </c>
      <c r="H318" s="470">
        <f>SUM(E318:G318)</f>
        <v/>
      </c>
      <c r="I318" s="477">
        <f>B318</f>
        <v/>
      </c>
      <c r="Q318" s="490" t="n"/>
      <c r="R318" s="393" t="n"/>
      <c r="S318" s="393" t="n"/>
    </row>
    <row r="319" ht="30" customHeight="1">
      <c r="B319" s="464">
        <f>SUM(H319)</f>
        <v/>
      </c>
      <c r="C319" s="465" t="n"/>
      <c r="D319" s="466">
        <f>IF(OR(梁欠表3F!AN318="欠番",梁欠表3F!AN318="現場施工"),"　",梁欠表3F!AN318)</f>
        <v/>
      </c>
      <c r="E319" s="467">
        <f>COUNTIF(梁欠表3F!$C:$C,D319)</f>
        <v/>
      </c>
      <c r="F319" s="468">
        <f>COUNTIF(梁欠表3F!$O:$O,D319)</f>
        <v/>
      </c>
      <c r="G319" s="469">
        <f>COUNTIF(梁欠表3F!$AB:$AB,D319)</f>
        <v/>
      </c>
      <c r="H319" s="470">
        <f>SUM(E319:G319)</f>
        <v/>
      </c>
      <c r="I319" s="477">
        <f>B319</f>
        <v/>
      </c>
      <c r="Q319" s="490" t="n"/>
      <c r="R319" s="393" t="n"/>
      <c r="S319" s="393" t="n"/>
    </row>
    <row r="320" ht="30" customHeight="1">
      <c r="B320" s="464">
        <f>SUM(H320)</f>
        <v/>
      </c>
      <c r="C320" s="465" t="n"/>
      <c r="D320" s="466">
        <f>IF(OR(梁欠表3F!AN319="欠番",梁欠表3F!AN319="現場施工"),"　",梁欠表3F!AN319)</f>
        <v/>
      </c>
      <c r="E320" s="467">
        <f>COUNTIF(梁欠表3F!$C:$C,D320)</f>
        <v/>
      </c>
      <c r="F320" s="468">
        <f>COUNTIF(梁欠表3F!$O:$O,D320)</f>
        <v/>
      </c>
      <c r="G320" s="469">
        <f>COUNTIF(梁欠表3F!$AB:$AB,D320)</f>
        <v/>
      </c>
      <c r="H320" s="470">
        <f>SUM(E320:G320)</f>
        <v/>
      </c>
      <c r="I320" s="477">
        <f>B320</f>
        <v/>
      </c>
      <c r="Q320" s="490" t="n"/>
      <c r="R320" s="393" t="n"/>
      <c r="S320" s="393" t="n"/>
    </row>
    <row r="321" ht="30" customHeight="1">
      <c r="B321" s="464">
        <f>SUM(H321)</f>
        <v/>
      </c>
      <c r="C321" s="465" t="n"/>
      <c r="D321" s="466">
        <f>IF(OR(梁欠表3F!AN320="欠番",梁欠表3F!AN320="現場施工"),"　",梁欠表3F!AN320)</f>
        <v/>
      </c>
      <c r="E321" s="467">
        <f>COUNTIF(梁欠表3F!$C:$C,D321)</f>
        <v/>
      </c>
      <c r="F321" s="468">
        <f>COUNTIF(梁欠表3F!$O:$O,D321)</f>
        <v/>
      </c>
      <c r="G321" s="469">
        <f>COUNTIF(梁欠表3F!$AB:$AB,D321)</f>
        <v/>
      </c>
      <c r="H321" s="470">
        <f>SUM(E321:G321)</f>
        <v/>
      </c>
      <c r="I321" s="477">
        <f>B321</f>
        <v/>
      </c>
      <c r="Q321" s="490" t="n"/>
      <c r="R321" s="393" t="n"/>
      <c r="S321" s="393" t="n"/>
    </row>
    <row r="322" ht="30" customHeight="1">
      <c r="B322" s="464">
        <f>SUM(H322)</f>
        <v/>
      </c>
      <c r="C322" s="465" t="n"/>
      <c r="D322" s="466">
        <f>IF(OR(梁欠表3F!AN321="欠番",梁欠表3F!AN321="現場施工"),"　",梁欠表3F!AN321)</f>
        <v/>
      </c>
      <c r="E322" s="467">
        <f>COUNTIF(梁欠表3F!$C:$C,D322)</f>
        <v/>
      </c>
      <c r="F322" s="468">
        <f>COUNTIF(梁欠表3F!$O:$O,D322)</f>
        <v/>
      </c>
      <c r="G322" s="469">
        <f>COUNTIF(梁欠表3F!$AB:$AB,D322)</f>
        <v/>
      </c>
      <c r="H322" s="470">
        <f>SUM(E322:G322)</f>
        <v/>
      </c>
      <c r="I322" s="477">
        <f>B322</f>
        <v/>
      </c>
      <c r="Q322" s="490" t="n"/>
      <c r="R322" s="393" t="n"/>
      <c r="S322" s="393" t="n"/>
    </row>
    <row r="323" ht="30" customHeight="1">
      <c r="B323" s="464">
        <f>SUM(H323)</f>
        <v/>
      </c>
      <c r="C323" s="465" t="n"/>
      <c r="D323" s="466">
        <f>IF(OR(梁欠表3F!AN322="欠番",梁欠表3F!AN322="現場施工"),"　",梁欠表3F!AN322)</f>
        <v/>
      </c>
      <c r="E323" s="467">
        <f>COUNTIF(梁欠表3F!$C:$C,D323)</f>
        <v/>
      </c>
      <c r="F323" s="468">
        <f>COUNTIF(梁欠表3F!$O:$O,D323)</f>
        <v/>
      </c>
      <c r="G323" s="469">
        <f>COUNTIF(梁欠表3F!$AB:$AB,D323)</f>
        <v/>
      </c>
      <c r="H323" s="470">
        <f>SUM(E323:G323)</f>
        <v/>
      </c>
      <c r="I323" s="477">
        <f>B323</f>
        <v/>
      </c>
      <c r="Q323" s="490" t="n"/>
      <c r="R323" s="393" t="n"/>
      <c r="S323" s="393" t="n"/>
    </row>
    <row r="324" ht="30" customHeight="1">
      <c r="B324" s="464">
        <f>SUM(H324)</f>
        <v/>
      </c>
      <c r="C324" s="465" t="n"/>
      <c r="D324" s="466">
        <f>IF(OR(梁欠表3F!AN323="欠番",梁欠表3F!AN323="現場施工"),"　",梁欠表3F!AN323)</f>
        <v/>
      </c>
      <c r="E324" s="467">
        <f>COUNTIF(梁欠表3F!$C:$C,D324)</f>
        <v/>
      </c>
      <c r="F324" s="468">
        <f>COUNTIF(梁欠表3F!$O:$O,D324)</f>
        <v/>
      </c>
      <c r="G324" s="469">
        <f>COUNTIF(梁欠表3F!$AB:$AB,D324)</f>
        <v/>
      </c>
      <c r="H324" s="470">
        <f>SUM(E324:G324)</f>
        <v/>
      </c>
      <c r="I324" s="477">
        <f>B324</f>
        <v/>
      </c>
      <c r="Q324" s="490" t="n"/>
      <c r="R324" s="393" t="n"/>
      <c r="S324" s="393" t="n"/>
    </row>
    <row r="325" ht="30" customHeight="1">
      <c r="B325" s="464">
        <f>SUM(H325)</f>
        <v/>
      </c>
      <c r="C325" s="465" t="n"/>
      <c r="D325" s="466">
        <f>IF(OR(梁欠表3F!AN324="欠番",梁欠表3F!AN324="現場施工"),"　",梁欠表3F!AN324)</f>
        <v/>
      </c>
      <c r="E325" s="467">
        <f>COUNTIF(梁欠表3F!$C:$C,D325)</f>
        <v/>
      </c>
      <c r="F325" s="468">
        <f>COUNTIF(梁欠表3F!$O:$O,D325)</f>
        <v/>
      </c>
      <c r="G325" s="469">
        <f>COUNTIF(梁欠表3F!$AB:$AB,D325)</f>
        <v/>
      </c>
      <c r="H325" s="470">
        <f>SUM(E325:G325)</f>
        <v/>
      </c>
      <c r="I325" s="477">
        <f>B325</f>
        <v/>
      </c>
      <c r="Q325" s="490" t="n"/>
      <c r="R325" s="393" t="n"/>
      <c r="S325" s="393" t="n"/>
    </row>
    <row r="326" ht="30" customHeight="1">
      <c r="B326" s="464">
        <f>SUM(H326)</f>
        <v/>
      </c>
      <c r="C326" s="465" t="n"/>
      <c r="D326" s="466">
        <f>IF(OR(梁欠表3F!AN325="欠番",梁欠表3F!AN325="現場施工"),"　",梁欠表3F!AN325)</f>
        <v/>
      </c>
      <c r="E326" s="467">
        <f>COUNTIF(梁欠表3F!$C:$C,D326)</f>
        <v/>
      </c>
      <c r="F326" s="468">
        <f>COUNTIF(梁欠表3F!$O:$O,D326)</f>
        <v/>
      </c>
      <c r="G326" s="469">
        <f>COUNTIF(梁欠表3F!$AB:$AB,D326)</f>
        <v/>
      </c>
      <c r="H326" s="470">
        <f>SUM(E326:G326)</f>
        <v/>
      </c>
      <c r="I326" s="477">
        <f>B326</f>
        <v/>
      </c>
      <c r="Q326" s="490" t="n"/>
      <c r="R326" s="393" t="n"/>
      <c r="S326" s="393" t="n"/>
    </row>
    <row r="327" ht="30" customHeight="1">
      <c r="B327" s="464">
        <f>SUM(H327)</f>
        <v/>
      </c>
      <c r="C327" s="465" t="n"/>
      <c r="D327" s="466">
        <f>IF(OR(梁欠表3F!AN326="欠番",梁欠表3F!AN326="現場施工"),"　",梁欠表3F!AN326)</f>
        <v/>
      </c>
      <c r="E327" s="467">
        <f>COUNTIF(梁欠表3F!$C:$C,D327)</f>
        <v/>
      </c>
      <c r="F327" s="468">
        <f>COUNTIF(梁欠表3F!$O:$O,D327)</f>
        <v/>
      </c>
      <c r="G327" s="469">
        <f>COUNTIF(梁欠表3F!$AB:$AB,D327)</f>
        <v/>
      </c>
      <c r="H327" s="470">
        <f>SUM(E327:G327)</f>
        <v/>
      </c>
      <c r="I327" s="477">
        <f>B327</f>
        <v/>
      </c>
      <c r="Q327" s="490" t="n"/>
      <c r="R327" s="393" t="n"/>
      <c r="S327" s="393" t="n"/>
    </row>
    <row r="328" ht="30" customHeight="1">
      <c r="B328" s="464">
        <f>SUM(H328)</f>
        <v/>
      </c>
      <c r="C328" s="465" t="n"/>
      <c r="D328" s="466">
        <f>IF(OR(梁欠表3F!AN327="欠番",梁欠表3F!AN327="現場施工"),"　",梁欠表3F!AN327)</f>
        <v/>
      </c>
      <c r="E328" s="467">
        <f>COUNTIF(梁欠表3F!$C:$C,D328)</f>
        <v/>
      </c>
      <c r="F328" s="468">
        <f>COUNTIF(梁欠表3F!$O:$O,D328)</f>
        <v/>
      </c>
      <c r="G328" s="469">
        <f>COUNTIF(梁欠表3F!$AB:$AB,D328)</f>
        <v/>
      </c>
      <c r="H328" s="470">
        <f>SUM(E328:G328)</f>
        <v/>
      </c>
      <c r="I328" s="477">
        <f>B328</f>
        <v/>
      </c>
      <c r="Q328" s="490" t="n"/>
      <c r="R328" s="393" t="n"/>
      <c r="S328" s="393" t="n"/>
    </row>
    <row r="329" ht="30" customHeight="1">
      <c r="B329" s="464">
        <f>SUM(H329)</f>
        <v/>
      </c>
      <c r="C329" s="465" t="n"/>
      <c r="D329" s="466">
        <f>IF(OR(梁欠表3F!AN328="欠番",梁欠表3F!AN328="現場施工"),"　",梁欠表3F!AN328)</f>
        <v/>
      </c>
      <c r="E329" s="467">
        <f>COUNTIF(梁欠表3F!$C:$C,D329)</f>
        <v/>
      </c>
      <c r="F329" s="468">
        <f>COUNTIF(梁欠表3F!$O:$O,D329)</f>
        <v/>
      </c>
      <c r="G329" s="469">
        <f>COUNTIF(梁欠表3F!$AB:$AB,D329)</f>
        <v/>
      </c>
      <c r="H329" s="470">
        <f>SUM(E329:G329)</f>
        <v/>
      </c>
      <c r="I329" s="477">
        <f>B329</f>
        <v/>
      </c>
      <c r="Q329" s="490" t="n"/>
      <c r="R329" s="393" t="n"/>
      <c r="S329" s="393" t="n"/>
    </row>
    <row r="330" ht="30" customHeight="1">
      <c r="B330" s="464">
        <f>SUM(H330)</f>
        <v/>
      </c>
      <c r="C330" s="465" t="n"/>
      <c r="D330" s="466">
        <f>IF(OR(梁欠表3F!AN329="欠番",梁欠表3F!AN329="現場施工"),"　",梁欠表3F!AN329)</f>
        <v/>
      </c>
      <c r="E330" s="467">
        <f>COUNTIF(梁欠表3F!$C:$C,D330)</f>
        <v/>
      </c>
      <c r="F330" s="468">
        <f>COUNTIF(梁欠表3F!$O:$O,D330)</f>
        <v/>
      </c>
      <c r="G330" s="469">
        <f>COUNTIF(梁欠表3F!$AB:$AB,D330)</f>
        <v/>
      </c>
      <c r="H330" s="470">
        <f>SUM(E330:G330)</f>
        <v/>
      </c>
      <c r="I330" s="477">
        <f>B330</f>
        <v/>
      </c>
      <c r="Q330" s="490" t="n"/>
      <c r="R330" s="393" t="n"/>
      <c r="S330" s="393" t="n"/>
    </row>
    <row r="331" ht="30" customHeight="1">
      <c r="B331" s="464">
        <f>SUM(H331)</f>
        <v/>
      </c>
      <c r="C331" s="465" t="n"/>
      <c r="D331" s="466">
        <f>IF(OR(梁欠表3F!AN330="欠番",梁欠表3F!AN330="現場施工"),"　",梁欠表3F!AN330)</f>
        <v/>
      </c>
      <c r="E331" s="467">
        <f>COUNTIF(梁欠表3F!$C:$C,D331)</f>
        <v/>
      </c>
      <c r="F331" s="468">
        <f>COUNTIF(梁欠表3F!$O:$O,D331)</f>
        <v/>
      </c>
      <c r="G331" s="469">
        <f>COUNTIF(梁欠表3F!$AB:$AB,D331)</f>
        <v/>
      </c>
      <c r="H331" s="470">
        <f>SUM(E331:G331)</f>
        <v/>
      </c>
      <c r="I331" s="477">
        <f>B331</f>
        <v/>
      </c>
      <c r="Q331" s="490" t="n"/>
      <c r="R331" s="393" t="n"/>
      <c r="S331" s="393" t="n"/>
    </row>
    <row r="332" ht="30" customHeight="1">
      <c r="B332" s="464">
        <f>SUM(H332)</f>
        <v/>
      </c>
      <c r="C332" s="465" t="n"/>
      <c r="D332" s="466">
        <f>IF(OR(梁欠表3F!AN331="欠番",梁欠表3F!AN331="現場施工"),"　",梁欠表3F!AN331)</f>
        <v/>
      </c>
      <c r="E332" s="467">
        <f>COUNTIF(梁欠表3F!$C:$C,D332)</f>
        <v/>
      </c>
      <c r="F332" s="468">
        <f>COUNTIF(梁欠表3F!$O:$O,D332)</f>
        <v/>
      </c>
      <c r="G332" s="469">
        <f>COUNTIF(梁欠表3F!$AB:$AB,D332)</f>
        <v/>
      </c>
      <c r="H332" s="470">
        <f>SUM(E332:G332)</f>
        <v/>
      </c>
      <c r="I332" s="477">
        <f>B332</f>
        <v/>
      </c>
      <c r="Q332" s="490" t="n"/>
      <c r="R332" s="393" t="n"/>
      <c r="S332" s="393" t="n"/>
    </row>
    <row r="333" ht="30" customHeight="1">
      <c r="B333" s="464">
        <f>SUM(H333)</f>
        <v/>
      </c>
      <c r="C333" s="465" t="n"/>
      <c r="D333" s="466">
        <f>IF(OR(梁欠表3F!AN332="欠番",梁欠表3F!AN332="現場施工"),"　",梁欠表3F!AN332)</f>
        <v/>
      </c>
      <c r="E333" s="467">
        <f>COUNTIF(梁欠表3F!$C:$C,D333)</f>
        <v/>
      </c>
      <c r="F333" s="468">
        <f>COUNTIF(梁欠表3F!$O:$O,D333)</f>
        <v/>
      </c>
      <c r="G333" s="469">
        <f>COUNTIF(梁欠表3F!$AB:$AB,D333)</f>
        <v/>
      </c>
      <c r="H333" s="470">
        <f>SUM(E333:G333)</f>
        <v/>
      </c>
      <c r="I333" s="477">
        <f>B333</f>
        <v/>
      </c>
      <c r="Q333" s="490" t="n"/>
      <c r="R333" s="393" t="n"/>
      <c r="S333" s="393" t="n"/>
    </row>
    <row r="334" ht="30" customHeight="1">
      <c r="B334" s="464">
        <f>SUM(H334)</f>
        <v/>
      </c>
      <c r="C334" s="465" t="n"/>
      <c r="D334" s="466">
        <f>IF(OR(梁欠表3F!AN333="欠番",梁欠表3F!AN333="現場施工"),"　",梁欠表3F!AN333)</f>
        <v/>
      </c>
      <c r="E334" s="467">
        <f>COUNTIF(梁欠表3F!$C:$C,D334)</f>
        <v/>
      </c>
      <c r="F334" s="468">
        <f>COUNTIF(梁欠表3F!$O:$O,D334)</f>
        <v/>
      </c>
      <c r="G334" s="469">
        <f>COUNTIF(梁欠表3F!$AB:$AB,D334)</f>
        <v/>
      </c>
      <c r="H334" s="470">
        <f>SUM(E334:G334)</f>
        <v/>
      </c>
      <c r="I334" s="477">
        <f>B334</f>
        <v/>
      </c>
      <c r="Q334" s="490" t="n"/>
      <c r="R334" s="393" t="n"/>
      <c r="S334" s="393" t="n"/>
    </row>
    <row r="335" ht="30" customHeight="1">
      <c r="B335" s="464">
        <f>SUM(H335)</f>
        <v/>
      </c>
      <c r="C335" s="465" t="n"/>
      <c r="D335" s="466">
        <f>IF(OR(梁欠表3F!AN334="欠番",梁欠表3F!AN334="現場施工"),"　",梁欠表3F!AN334)</f>
        <v/>
      </c>
      <c r="E335" s="467">
        <f>COUNTIF(梁欠表3F!$C:$C,D335)</f>
        <v/>
      </c>
      <c r="F335" s="468">
        <f>COUNTIF(梁欠表3F!$O:$O,D335)</f>
        <v/>
      </c>
      <c r="G335" s="469">
        <f>COUNTIF(梁欠表3F!$AB:$AB,D335)</f>
        <v/>
      </c>
      <c r="H335" s="470">
        <f>SUM(E335:G335)</f>
        <v/>
      </c>
      <c r="I335" s="477">
        <f>B335</f>
        <v/>
      </c>
      <c r="Q335" s="490" t="n"/>
      <c r="R335" s="393" t="n"/>
      <c r="S335" s="393" t="n"/>
    </row>
    <row r="336" ht="30" customHeight="1">
      <c r="B336" s="464">
        <f>SUM(H336)</f>
        <v/>
      </c>
      <c r="C336" s="465" t="n"/>
      <c r="D336" s="466">
        <f>IF(OR(梁欠表3F!AN335="欠番",梁欠表3F!AN335="現場施工"),"　",梁欠表3F!AN335)</f>
        <v/>
      </c>
      <c r="E336" s="467">
        <f>COUNTIF(梁欠表3F!$C:$C,D336)</f>
        <v/>
      </c>
      <c r="F336" s="468">
        <f>COUNTIF(梁欠表3F!$O:$O,D336)</f>
        <v/>
      </c>
      <c r="G336" s="469">
        <f>COUNTIF(梁欠表3F!$AB:$AB,D336)</f>
        <v/>
      </c>
      <c r="H336" s="470">
        <f>SUM(E336:G336)</f>
        <v/>
      </c>
      <c r="I336" s="477">
        <f>B336</f>
        <v/>
      </c>
      <c r="Q336" s="490" t="n"/>
      <c r="R336" s="393" t="n"/>
      <c r="S336" s="393" t="n"/>
    </row>
    <row r="337" ht="30" customHeight="1">
      <c r="B337" s="464">
        <f>SUM(H337)</f>
        <v/>
      </c>
      <c r="C337" s="465" t="n"/>
      <c r="D337" s="466">
        <f>IF(OR(梁欠表3F!AN336="欠番",梁欠表3F!AN336="現場施工"),"　",梁欠表3F!AN336)</f>
        <v/>
      </c>
      <c r="E337" s="467">
        <f>COUNTIF(梁欠表3F!$C:$C,D337)</f>
        <v/>
      </c>
      <c r="F337" s="468">
        <f>COUNTIF(梁欠表3F!$O:$O,D337)</f>
        <v/>
      </c>
      <c r="G337" s="469">
        <f>COUNTIF(梁欠表3F!$AB:$AB,D337)</f>
        <v/>
      </c>
      <c r="H337" s="470">
        <f>SUM(E337:G337)</f>
        <v/>
      </c>
      <c r="I337" s="477">
        <f>B337</f>
        <v/>
      </c>
      <c r="Q337" s="490" t="n"/>
      <c r="R337" s="393" t="n"/>
      <c r="S337" s="393" t="n"/>
    </row>
    <row r="338" ht="30" customHeight="1">
      <c r="B338" s="464">
        <f>SUM(H338)</f>
        <v/>
      </c>
      <c r="C338" s="465" t="n"/>
      <c r="D338" s="466">
        <f>IF(OR(梁欠表3F!AN337="欠番",梁欠表3F!AN337="現場施工"),"　",梁欠表3F!AN337)</f>
        <v/>
      </c>
      <c r="E338" s="467">
        <f>COUNTIF(梁欠表3F!$C:$C,D338)</f>
        <v/>
      </c>
      <c r="F338" s="468">
        <f>COUNTIF(梁欠表3F!$O:$O,D338)</f>
        <v/>
      </c>
      <c r="G338" s="469">
        <f>COUNTIF(梁欠表3F!$AB:$AB,D338)</f>
        <v/>
      </c>
      <c r="H338" s="470">
        <f>SUM(E338:G338)</f>
        <v/>
      </c>
      <c r="I338" s="477">
        <f>B338</f>
        <v/>
      </c>
      <c r="Q338" s="490" t="n"/>
      <c r="R338" s="393" t="n"/>
      <c r="S338" s="393" t="n"/>
    </row>
    <row r="339" ht="30" customHeight="1">
      <c r="B339" s="464">
        <f>SUM(H339)</f>
        <v/>
      </c>
      <c r="C339" s="465" t="n"/>
      <c r="D339" s="466">
        <f>IF(OR(梁欠表3F!AN338="欠番",梁欠表3F!AN338="現場施工"),"　",梁欠表3F!AN338)</f>
        <v/>
      </c>
      <c r="E339" s="467">
        <f>COUNTIF(梁欠表3F!$C:$C,D339)</f>
        <v/>
      </c>
      <c r="F339" s="468">
        <f>COUNTIF(梁欠表3F!$O:$O,D339)</f>
        <v/>
      </c>
      <c r="G339" s="469">
        <f>COUNTIF(梁欠表3F!$AB:$AB,D339)</f>
        <v/>
      </c>
      <c r="H339" s="470">
        <f>SUM(E339:G339)</f>
        <v/>
      </c>
      <c r="I339" s="477">
        <f>B339</f>
        <v/>
      </c>
      <c r="Q339" s="490" t="n"/>
      <c r="R339" s="393" t="n"/>
      <c r="S339" s="393" t="n"/>
    </row>
    <row r="340" ht="30" customHeight="1">
      <c r="B340" s="464">
        <f>SUM(H340)</f>
        <v/>
      </c>
      <c r="C340" s="465" t="n"/>
      <c r="D340" s="466">
        <f>IF(OR(梁欠表3F!AN339="欠番",梁欠表3F!AN339="現場施工"),"　",梁欠表3F!AN339)</f>
        <v/>
      </c>
      <c r="E340" s="467">
        <f>COUNTIF(梁欠表3F!$C:$C,D340)</f>
        <v/>
      </c>
      <c r="F340" s="468">
        <f>COUNTIF(梁欠表3F!$O:$O,D340)</f>
        <v/>
      </c>
      <c r="G340" s="469">
        <f>COUNTIF(梁欠表3F!$AB:$AB,D340)</f>
        <v/>
      </c>
      <c r="H340" s="470">
        <f>SUM(E340:G340)</f>
        <v/>
      </c>
      <c r="I340" s="477">
        <f>B340</f>
        <v/>
      </c>
      <c r="Q340" s="490" t="n"/>
      <c r="R340" s="393" t="n"/>
      <c r="S340" s="393" t="n"/>
    </row>
    <row r="341" ht="30" customHeight="1">
      <c r="B341" s="464">
        <f>SUM(H341)</f>
        <v/>
      </c>
      <c r="C341" s="465" t="n"/>
      <c r="D341" s="466">
        <f>IF(OR(梁欠表3F!AN340="欠番",梁欠表3F!AN340="現場施工"),"　",梁欠表3F!AN340)</f>
        <v/>
      </c>
      <c r="E341" s="467">
        <f>COUNTIF(梁欠表3F!$C:$C,D341)</f>
        <v/>
      </c>
      <c r="F341" s="468">
        <f>COUNTIF(梁欠表3F!$O:$O,D341)</f>
        <v/>
      </c>
      <c r="G341" s="469">
        <f>COUNTIF(梁欠表3F!$AB:$AB,D341)</f>
        <v/>
      </c>
      <c r="H341" s="470">
        <f>SUM(E341:G341)</f>
        <v/>
      </c>
      <c r="I341" s="477">
        <f>B341</f>
        <v/>
      </c>
      <c r="Q341" s="490" t="n"/>
      <c r="R341" s="393" t="n"/>
      <c r="S341" s="393" t="n"/>
    </row>
    <row r="342" ht="30" customHeight="1">
      <c r="B342" s="464">
        <f>SUM(H342)</f>
        <v/>
      </c>
      <c r="C342" s="465" t="n"/>
      <c r="D342" s="466">
        <f>IF(OR(梁欠表3F!AN341="欠番",梁欠表3F!AN341="現場施工"),"　",梁欠表3F!AN341)</f>
        <v/>
      </c>
      <c r="E342" s="467">
        <f>COUNTIF(梁欠表3F!$C:$C,D342)</f>
        <v/>
      </c>
      <c r="F342" s="468">
        <f>COUNTIF(梁欠表3F!$O:$O,D342)</f>
        <v/>
      </c>
      <c r="G342" s="469">
        <f>COUNTIF(梁欠表3F!$AB:$AB,D342)</f>
        <v/>
      </c>
      <c r="H342" s="470">
        <f>SUM(E342:G342)</f>
        <v/>
      </c>
      <c r="I342" s="477">
        <f>B342</f>
        <v/>
      </c>
      <c r="Q342" s="490" t="n"/>
      <c r="R342" s="393" t="n"/>
      <c r="S342" s="393" t="n"/>
    </row>
    <row r="343" ht="30" customHeight="1">
      <c r="B343" s="464">
        <f>SUM(H343)</f>
        <v/>
      </c>
      <c r="C343" s="465" t="n"/>
      <c r="D343" s="466">
        <f>IF(OR(梁欠表3F!AN342="欠番",梁欠表3F!AN342="現場施工"),"　",梁欠表3F!AN342)</f>
        <v/>
      </c>
      <c r="E343" s="467">
        <f>COUNTIF(梁欠表3F!$C:$C,D343)</f>
        <v/>
      </c>
      <c r="F343" s="468">
        <f>COUNTIF(梁欠表3F!$O:$O,D343)</f>
        <v/>
      </c>
      <c r="G343" s="469">
        <f>COUNTIF(梁欠表3F!$AB:$AB,D343)</f>
        <v/>
      </c>
      <c r="H343" s="470">
        <f>SUM(E343:G343)</f>
        <v/>
      </c>
      <c r="I343" s="477">
        <f>B343</f>
        <v/>
      </c>
      <c r="Q343" s="490" t="n"/>
      <c r="R343" s="393" t="n"/>
      <c r="S343" s="393" t="n"/>
    </row>
    <row r="344" ht="30" customHeight="1">
      <c r="B344" s="464">
        <f>SUM(H344)</f>
        <v/>
      </c>
      <c r="C344" s="465" t="n"/>
      <c r="D344" s="466">
        <f>IF(OR(梁欠表3F!AN343="欠番",梁欠表3F!AN343="現場施工"),"　",梁欠表3F!AN343)</f>
        <v/>
      </c>
      <c r="E344" s="467">
        <f>COUNTIF(梁欠表3F!$C:$C,D344)</f>
        <v/>
      </c>
      <c r="F344" s="468">
        <f>COUNTIF(梁欠表3F!$O:$O,D344)</f>
        <v/>
      </c>
      <c r="G344" s="469">
        <f>COUNTIF(梁欠表3F!$AB:$AB,D344)</f>
        <v/>
      </c>
      <c r="H344" s="470">
        <f>SUM(E344:G344)</f>
        <v/>
      </c>
      <c r="I344" s="477">
        <f>B344</f>
        <v/>
      </c>
      <c r="Q344" s="490" t="n"/>
      <c r="R344" s="393" t="n"/>
      <c r="S344" s="393" t="n"/>
    </row>
    <row r="345" ht="30" customHeight="1">
      <c r="B345" s="464">
        <f>SUM(H345)</f>
        <v/>
      </c>
      <c r="C345" s="465" t="n"/>
      <c r="D345" s="466">
        <f>IF(OR(梁欠表3F!AN344="欠番",梁欠表3F!AN344="現場施工"),"　",梁欠表3F!AN344)</f>
        <v/>
      </c>
      <c r="E345" s="467">
        <f>COUNTIF(梁欠表3F!$C:$C,D345)</f>
        <v/>
      </c>
      <c r="F345" s="468">
        <f>COUNTIF(梁欠表3F!$O:$O,D345)</f>
        <v/>
      </c>
      <c r="G345" s="469">
        <f>COUNTIF(梁欠表3F!$AB:$AB,D345)</f>
        <v/>
      </c>
      <c r="H345" s="470">
        <f>SUM(E345:G345)</f>
        <v/>
      </c>
      <c r="I345" s="477">
        <f>B345</f>
        <v/>
      </c>
      <c r="Q345" s="490" t="n"/>
      <c r="R345" s="393" t="n"/>
      <c r="S345" s="393" t="n"/>
    </row>
    <row r="346" ht="30" customHeight="1">
      <c r="B346" s="464">
        <f>SUM(H346)</f>
        <v/>
      </c>
      <c r="C346" s="465" t="n"/>
      <c r="D346" s="466">
        <f>IF(OR(梁欠表3F!AN345="欠番",梁欠表3F!AN345="現場施工"),"　",梁欠表3F!AN345)</f>
        <v/>
      </c>
      <c r="E346" s="467">
        <f>COUNTIF(梁欠表3F!$C:$C,D346)</f>
        <v/>
      </c>
      <c r="F346" s="468">
        <f>COUNTIF(梁欠表3F!$O:$O,D346)</f>
        <v/>
      </c>
      <c r="G346" s="469">
        <f>COUNTIF(梁欠表3F!$AB:$AB,D346)</f>
        <v/>
      </c>
      <c r="H346" s="470">
        <f>SUM(E346:G346)</f>
        <v/>
      </c>
      <c r="I346" s="477">
        <f>B346</f>
        <v/>
      </c>
      <c r="Q346" s="490" t="n"/>
      <c r="R346" s="393" t="n"/>
      <c r="S346" s="393" t="n"/>
    </row>
    <row r="347" ht="30" customHeight="1">
      <c r="B347" s="464">
        <f>SUM(H347)</f>
        <v/>
      </c>
      <c r="C347" s="465" t="n"/>
      <c r="D347" s="466">
        <f>IF(OR(梁欠表3F!AN346="欠番",梁欠表3F!AN346="現場施工"),"　",梁欠表3F!AN346)</f>
        <v/>
      </c>
      <c r="E347" s="467">
        <f>COUNTIF(梁欠表3F!$C:$C,D347)</f>
        <v/>
      </c>
      <c r="F347" s="468">
        <f>COUNTIF(梁欠表3F!$O:$O,D347)</f>
        <v/>
      </c>
      <c r="G347" s="469">
        <f>COUNTIF(梁欠表3F!$AB:$AB,D347)</f>
        <v/>
      </c>
      <c r="H347" s="470">
        <f>SUM(E347:G347)</f>
        <v/>
      </c>
      <c r="I347" s="477">
        <f>B347</f>
        <v/>
      </c>
      <c r="Q347" s="490" t="n"/>
      <c r="R347" s="393" t="n"/>
      <c r="S347" s="393" t="n"/>
    </row>
    <row r="348" ht="30" customHeight="1">
      <c r="B348" s="464">
        <f>SUM(H348)</f>
        <v/>
      </c>
      <c r="C348" s="465" t="n"/>
      <c r="D348" s="466">
        <f>IF(OR(梁欠表3F!AN347="欠番",梁欠表3F!AN347="現場施工"),"　",梁欠表3F!AN347)</f>
        <v/>
      </c>
      <c r="E348" s="467">
        <f>COUNTIF(梁欠表3F!$C:$C,D348)</f>
        <v/>
      </c>
      <c r="F348" s="468">
        <f>COUNTIF(梁欠表3F!$O:$O,D348)</f>
        <v/>
      </c>
      <c r="G348" s="469">
        <f>COUNTIF(梁欠表3F!$AB:$AB,D348)</f>
        <v/>
      </c>
      <c r="H348" s="470">
        <f>SUM(E348:G348)</f>
        <v/>
      </c>
      <c r="I348" s="477">
        <f>B348</f>
        <v/>
      </c>
      <c r="Q348" s="490" t="n"/>
      <c r="R348" s="393" t="n"/>
      <c r="S348" s="393" t="n"/>
    </row>
    <row r="349" ht="30" customHeight="1">
      <c r="B349" s="464">
        <f>SUM(H349)</f>
        <v/>
      </c>
      <c r="C349" s="465" t="n"/>
      <c r="D349" s="466">
        <f>IF(OR(梁欠表3F!AN348="欠番",梁欠表3F!AN348="現場施工"),"　",梁欠表3F!AN348)</f>
        <v/>
      </c>
      <c r="E349" s="467">
        <f>COUNTIF(梁欠表3F!$C:$C,D349)</f>
        <v/>
      </c>
      <c r="F349" s="468">
        <f>COUNTIF(梁欠表3F!$O:$O,D349)</f>
        <v/>
      </c>
      <c r="G349" s="469">
        <f>COUNTIF(梁欠表3F!$AB:$AB,D349)</f>
        <v/>
      </c>
      <c r="H349" s="470">
        <f>SUM(E349:G349)</f>
        <v/>
      </c>
      <c r="I349" s="477">
        <f>B349</f>
        <v/>
      </c>
      <c r="Q349" s="490" t="n"/>
      <c r="R349" s="393" t="n"/>
      <c r="S349" s="393" t="n"/>
    </row>
    <row r="350" ht="30" customHeight="1">
      <c r="B350" s="464">
        <f>SUM(H350)</f>
        <v/>
      </c>
      <c r="C350" s="465" t="n"/>
      <c r="D350" s="466">
        <f>IF(OR(梁欠表3F!AN349="欠番",梁欠表3F!AN349="現場施工"),"　",梁欠表3F!AN349)</f>
        <v/>
      </c>
      <c r="E350" s="467">
        <f>COUNTIF(梁欠表3F!$C:$C,D350)</f>
        <v/>
      </c>
      <c r="F350" s="468">
        <f>COUNTIF(梁欠表3F!$O:$O,D350)</f>
        <v/>
      </c>
      <c r="G350" s="469">
        <f>COUNTIF(梁欠表3F!$AB:$AB,D350)</f>
        <v/>
      </c>
      <c r="H350" s="470">
        <f>SUM(E350:G350)</f>
        <v/>
      </c>
      <c r="I350" s="477">
        <f>B350</f>
        <v/>
      </c>
      <c r="Q350" s="490" t="n"/>
      <c r="R350" s="393" t="n"/>
      <c r="S350" s="393" t="n"/>
    </row>
    <row r="351" ht="30" customHeight="1">
      <c r="B351" s="464">
        <f>SUM(H351)</f>
        <v/>
      </c>
      <c r="C351" s="465" t="n"/>
      <c r="D351" s="466">
        <f>IF(OR(梁欠表3F!AN350="欠番",梁欠表3F!AN350="現場施工"),"　",梁欠表3F!AN350)</f>
        <v/>
      </c>
      <c r="E351" s="467">
        <f>COUNTIF(梁欠表3F!$C:$C,D351)</f>
        <v/>
      </c>
      <c r="F351" s="468">
        <f>COUNTIF(梁欠表3F!$O:$O,D351)</f>
        <v/>
      </c>
      <c r="G351" s="469">
        <f>COUNTIF(梁欠表3F!$AB:$AB,D351)</f>
        <v/>
      </c>
      <c r="H351" s="470">
        <f>SUM(E351:G351)</f>
        <v/>
      </c>
      <c r="I351" s="477">
        <f>B351</f>
        <v/>
      </c>
      <c r="Q351" s="490" t="n"/>
      <c r="R351" s="393" t="n"/>
      <c r="S351" s="393" t="n"/>
    </row>
    <row r="352" ht="30" customHeight="1">
      <c r="B352" s="464">
        <f>SUM(H352)</f>
        <v/>
      </c>
      <c r="C352" s="465" t="n"/>
      <c r="D352" s="466">
        <f>IF(OR(梁欠表3F!AN351="欠番",梁欠表3F!AN351="現場施工"),"　",梁欠表3F!AN351)</f>
        <v/>
      </c>
      <c r="E352" s="467">
        <f>COUNTIF(梁欠表3F!$C:$C,D352)</f>
        <v/>
      </c>
      <c r="F352" s="468">
        <f>COUNTIF(梁欠表3F!$O:$O,D352)</f>
        <v/>
      </c>
      <c r="G352" s="469">
        <f>COUNTIF(梁欠表3F!$AB:$AB,D352)</f>
        <v/>
      </c>
      <c r="H352" s="470">
        <f>SUM(E352:G352)</f>
        <v/>
      </c>
      <c r="I352" s="477">
        <f>B352</f>
        <v/>
      </c>
      <c r="Q352" s="490" t="n"/>
      <c r="R352" s="393" t="n"/>
      <c r="S352" s="393" t="n"/>
    </row>
    <row r="353" ht="30" customHeight="1">
      <c r="B353" s="464">
        <f>SUM(H353)</f>
        <v/>
      </c>
      <c r="C353" s="465" t="n"/>
      <c r="D353" s="466">
        <f>IF(OR(梁欠表3F!AN352="欠番",梁欠表3F!AN352="現場施工"),"　",梁欠表3F!AN352)</f>
        <v/>
      </c>
      <c r="E353" s="467">
        <f>COUNTIF(梁欠表3F!$C:$C,D353)</f>
        <v/>
      </c>
      <c r="F353" s="468">
        <f>COUNTIF(梁欠表3F!$O:$O,D353)</f>
        <v/>
      </c>
      <c r="G353" s="469">
        <f>COUNTIF(梁欠表3F!$AB:$AB,D353)</f>
        <v/>
      </c>
      <c r="H353" s="470">
        <f>SUM(E353:G353)</f>
        <v/>
      </c>
      <c r="I353" s="477">
        <f>B353</f>
        <v/>
      </c>
      <c r="Q353" s="490" t="n"/>
      <c r="R353" s="393" t="n"/>
      <c r="S353" s="393" t="n"/>
    </row>
    <row r="354" ht="30" customHeight="1">
      <c r="B354" s="464">
        <f>SUM(H354)</f>
        <v/>
      </c>
      <c r="C354" s="465" t="n"/>
      <c r="D354" s="466">
        <f>IF(OR(梁欠表3F!AN353="欠番",梁欠表3F!AN353="現場施工"),"　",梁欠表3F!AN353)</f>
        <v/>
      </c>
      <c r="E354" s="467">
        <f>COUNTIF(梁欠表3F!$C:$C,D354)</f>
        <v/>
      </c>
      <c r="F354" s="468">
        <f>COUNTIF(梁欠表3F!$O:$O,D354)</f>
        <v/>
      </c>
      <c r="G354" s="469">
        <f>COUNTIF(梁欠表3F!$AB:$AB,D354)</f>
        <v/>
      </c>
      <c r="H354" s="470">
        <f>SUM(E354:G354)</f>
        <v/>
      </c>
      <c r="I354" s="477">
        <f>B354</f>
        <v/>
      </c>
      <c r="Q354" s="490" t="n"/>
      <c r="R354" s="393" t="n"/>
      <c r="S354" s="393" t="n"/>
    </row>
    <row r="355" ht="30" customHeight="1">
      <c r="B355" s="464">
        <f>SUM(H355)</f>
        <v/>
      </c>
      <c r="C355" s="465" t="n"/>
      <c r="D355" s="466">
        <f>IF(OR(梁欠表3F!AN354="欠番",梁欠表3F!AN354="現場施工"),"　",梁欠表3F!AN354)</f>
        <v/>
      </c>
      <c r="E355" s="467">
        <f>COUNTIF(梁欠表3F!$C:$C,D355)</f>
        <v/>
      </c>
      <c r="F355" s="468">
        <f>COUNTIF(梁欠表3F!$O:$O,D355)</f>
        <v/>
      </c>
      <c r="G355" s="469">
        <f>COUNTIF(梁欠表3F!$AB:$AB,D355)</f>
        <v/>
      </c>
      <c r="H355" s="470">
        <f>SUM(E355:G355)</f>
        <v/>
      </c>
      <c r="I355" s="477">
        <f>B355</f>
        <v/>
      </c>
      <c r="Q355" s="490" t="n"/>
      <c r="R355" s="393" t="n"/>
      <c r="S355" s="393" t="n"/>
    </row>
    <row r="356" ht="30" customHeight="1">
      <c r="B356" s="464">
        <f>SUM(H356)</f>
        <v/>
      </c>
      <c r="C356" s="465" t="n"/>
      <c r="D356" s="466">
        <f>IF(OR(梁欠表3F!AN355="欠番",梁欠表3F!AN355="現場施工"),"　",梁欠表3F!AN355)</f>
        <v/>
      </c>
      <c r="E356" s="467">
        <f>COUNTIF(梁欠表3F!$C:$C,D356)</f>
        <v/>
      </c>
      <c r="F356" s="468">
        <f>COUNTIF(梁欠表3F!$O:$O,D356)</f>
        <v/>
      </c>
      <c r="G356" s="469">
        <f>COUNTIF(梁欠表3F!$AB:$AB,D356)</f>
        <v/>
      </c>
      <c r="H356" s="470">
        <f>SUM(E356:G356)</f>
        <v/>
      </c>
      <c r="I356" s="477">
        <f>B356</f>
        <v/>
      </c>
      <c r="Q356" s="490" t="n"/>
      <c r="R356" s="393" t="n"/>
      <c r="S356" s="393" t="n"/>
    </row>
    <row r="357" ht="30" customHeight="1">
      <c r="B357" s="464">
        <f>SUM(H357)</f>
        <v/>
      </c>
      <c r="C357" s="465" t="n"/>
      <c r="D357" s="466">
        <f>IF(OR(梁欠表3F!AN356="欠番",梁欠表3F!AN356="現場施工"),"　",梁欠表3F!AN356)</f>
        <v/>
      </c>
      <c r="E357" s="467">
        <f>COUNTIF(梁欠表3F!$C:$C,D357)</f>
        <v/>
      </c>
      <c r="F357" s="468">
        <f>COUNTIF(梁欠表3F!$O:$O,D357)</f>
        <v/>
      </c>
      <c r="G357" s="469">
        <f>COUNTIF(梁欠表3F!$AB:$AB,D357)</f>
        <v/>
      </c>
      <c r="H357" s="470">
        <f>SUM(E357:G357)</f>
        <v/>
      </c>
      <c r="I357" s="477">
        <f>B357</f>
        <v/>
      </c>
      <c r="Q357" s="490" t="n"/>
      <c r="R357" s="393" t="n"/>
      <c r="S357" s="393" t="n"/>
    </row>
    <row r="358" ht="30" customHeight="1">
      <c r="B358" s="464">
        <f>SUM(H358)</f>
        <v/>
      </c>
      <c r="C358" s="465" t="n"/>
      <c r="D358" s="466">
        <f>IF(OR(梁欠表3F!AN357="欠番",梁欠表3F!AN357="現場施工"),"　",梁欠表3F!AN357)</f>
        <v/>
      </c>
      <c r="E358" s="467">
        <f>COUNTIF(梁欠表3F!$C:$C,D358)</f>
        <v/>
      </c>
      <c r="F358" s="468">
        <f>COUNTIF(梁欠表3F!$O:$O,D358)</f>
        <v/>
      </c>
      <c r="G358" s="469">
        <f>COUNTIF(梁欠表3F!$AB:$AB,D358)</f>
        <v/>
      </c>
      <c r="H358" s="470">
        <f>SUM(E358:G358)</f>
        <v/>
      </c>
      <c r="I358" s="477">
        <f>B358</f>
        <v/>
      </c>
      <c r="Q358" s="490" t="n"/>
      <c r="R358" s="393" t="n"/>
      <c r="S358" s="393" t="n"/>
    </row>
    <row r="359" ht="30" customHeight="1">
      <c r="B359" s="464">
        <f>SUM(H359)</f>
        <v/>
      </c>
      <c r="C359" s="465" t="n"/>
      <c r="D359" s="466">
        <f>IF(OR(梁欠表3F!AN358="欠番",梁欠表3F!AN358="現場施工"),"　",梁欠表3F!AN358)</f>
        <v/>
      </c>
      <c r="E359" s="467">
        <f>COUNTIF(梁欠表3F!$C:$C,D359)</f>
        <v/>
      </c>
      <c r="F359" s="468">
        <f>COUNTIF(梁欠表3F!$O:$O,D359)</f>
        <v/>
      </c>
      <c r="G359" s="469">
        <f>COUNTIF(梁欠表3F!$AB:$AB,D359)</f>
        <v/>
      </c>
      <c r="H359" s="470">
        <f>SUM(E359:G359)</f>
        <v/>
      </c>
      <c r="I359" s="477">
        <f>B359</f>
        <v/>
      </c>
      <c r="Q359" s="490" t="n"/>
      <c r="R359" s="393" t="n"/>
      <c r="S359" s="393" t="n"/>
    </row>
    <row r="360" ht="30" customHeight="1">
      <c r="B360" s="464">
        <f>SUM(H360)</f>
        <v/>
      </c>
      <c r="C360" s="465" t="n"/>
      <c r="D360" s="466">
        <f>IF(OR(梁欠表3F!AN359="欠番",梁欠表3F!AN359="現場施工"),"　",梁欠表3F!AN359)</f>
        <v/>
      </c>
      <c r="E360" s="467">
        <f>COUNTIF(梁欠表3F!$C:$C,D360)</f>
        <v/>
      </c>
      <c r="F360" s="468">
        <f>COUNTIF(梁欠表3F!$O:$O,D360)</f>
        <v/>
      </c>
      <c r="G360" s="469">
        <f>COUNTIF(梁欠表3F!$AB:$AB,D360)</f>
        <v/>
      </c>
      <c r="H360" s="470">
        <f>SUM(E360:G360)</f>
        <v/>
      </c>
      <c r="I360" s="477">
        <f>B360</f>
        <v/>
      </c>
      <c r="Q360" s="490" t="n"/>
      <c r="R360" s="393" t="n"/>
      <c r="S360" s="393" t="n"/>
    </row>
    <row r="361" ht="30" customHeight="1">
      <c r="B361" s="464">
        <f>SUM(H361)</f>
        <v/>
      </c>
      <c r="C361" s="465" t="n"/>
      <c r="D361" s="466">
        <f>IF(OR(梁欠表3F!AN360="欠番",梁欠表3F!AN360="現場施工"),"　",梁欠表3F!AN360)</f>
        <v/>
      </c>
      <c r="E361" s="467">
        <f>COUNTIF(梁欠表3F!$C:$C,D361)</f>
        <v/>
      </c>
      <c r="F361" s="468">
        <f>COUNTIF(梁欠表3F!$O:$O,D361)</f>
        <v/>
      </c>
      <c r="G361" s="469">
        <f>COUNTIF(梁欠表3F!$AB:$AB,D361)</f>
        <v/>
      </c>
      <c r="H361" s="470">
        <f>SUM(E361:G361)</f>
        <v/>
      </c>
      <c r="I361" s="477">
        <f>B361</f>
        <v/>
      </c>
      <c r="Q361" s="490" t="n"/>
      <c r="R361" s="393" t="n"/>
      <c r="S361" s="393" t="n"/>
    </row>
    <row r="362" ht="30" customHeight="1">
      <c r="B362" s="464">
        <f>SUM(H362)</f>
        <v/>
      </c>
      <c r="C362" s="465" t="n"/>
      <c r="D362" s="466">
        <f>IF(OR(梁欠表3F!AN361="欠番",梁欠表3F!AN361="現場施工"),"　",梁欠表3F!AN361)</f>
        <v/>
      </c>
      <c r="E362" s="467">
        <f>COUNTIF(梁欠表3F!$C:$C,D362)</f>
        <v/>
      </c>
      <c r="F362" s="468">
        <f>COUNTIF(梁欠表3F!$O:$O,D362)</f>
        <v/>
      </c>
      <c r="G362" s="469">
        <f>COUNTIF(梁欠表3F!$AB:$AB,D362)</f>
        <v/>
      </c>
      <c r="H362" s="470">
        <f>SUM(E362:G362)</f>
        <v/>
      </c>
      <c r="I362" s="477">
        <f>B362</f>
        <v/>
      </c>
      <c r="Q362" s="490" t="n"/>
      <c r="R362" s="393" t="n"/>
      <c r="S362" s="393" t="n"/>
    </row>
    <row r="363" ht="30" customHeight="1">
      <c r="B363" s="464">
        <f>SUM(H363)</f>
        <v/>
      </c>
      <c r="C363" s="465" t="n"/>
      <c r="D363" s="466">
        <f>IF(OR(梁欠表3F!AN362="欠番",梁欠表3F!AN362="現場施工"),"　",梁欠表3F!AN362)</f>
        <v/>
      </c>
      <c r="E363" s="467">
        <f>COUNTIF(梁欠表3F!$C:$C,D363)</f>
        <v/>
      </c>
      <c r="F363" s="468">
        <f>COUNTIF(梁欠表3F!$O:$O,D363)</f>
        <v/>
      </c>
      <c r="G363" s="469">
        <f>COUNTIF(梁欠表3F!$AB:$AB,D363)</f>
        <v/>
      </c>
      <c r="H363" s="470">
        <f>SUM(E363:G363)</f>
        <v/>
      </c>
      <c r="I363" s="477">
        <f>B363</f>
        <v/>
      </c>
      <c r="Q363" s="490" t="n"/>
      <c r="R363" s="393" t="n"/>
      <c r="S363" s="393" t="n"/>
    </row>
    <row r="364" ht="30" customHeight="1">
      <c r="B364" s="464">
        <f>SUM(H364)</f>
        <v/>
      </c>
      <c r="C364" s="465" t="n"/>
      <c r="D364" s="466">
        <f>IF(OR(梁欠表3F!AN363="欠番",梁欠表3F!AN363="現場施工"),"　",梁欠表3F!AN363)</f>
        <v/>
      </c>
      <c r="E364" s="467">
        <f>COUNTIF(梁欠表3F!$C:$C,D364)</f>
        <v/>
      </c>
      <c r="F364" s="468">
        <f>COUNTIF(梁欠表3F!$O:$O,D364)</f>
        <v/>
      </c>
      <c r="G364" s="469">
        <f>COUNTIF(梁欠表3F!$AB:$AB,D364)</f>
        <v/>
      </c>
      <c r="H364" s="470">
        <f>SUM(E364:G364)</f>
        <v/>
      </c>
      <c r="I364" s="477">
        <f>B364</f>
        <v/>
      </c>
      <c r="Q364" s="490" t="n"/>
      <c r="R364" s="393" t="n"/>
      <c r="S364" s="393" t="n"/>
    </row>
    <row r="365" ht="30" customHeight="1">
      <c r="B365" s="464">
        <f>SUM(H365)</f>
        <v/>
      </c>
      <c r="C365" s="465" t="n"/>
      <c r="D365" s="466">
        <f>IF(OR(梁欠表3F!AN364="欠番",梁欠表3F!AN364="現場施工"),"　",梁欠表3F!AN364)</f>
        <v/>
      </c>
      <c r="E365" s="467">
        <f>COUNTIF(梁欠表3F!$C:$C,D365)</f>
        <v/>
      </c>
      <c r="F365" s="468">
        <f>COUNTIF(梁欠表3F!$O:$O,D365)</f>
        <v/>
      </c>
      <c r="G365" s="469">
        <f>COUNTIF(梁欠表3F!$AB:$AB,D365)</f>
        <v/>
      </c>
      <c r="H365" s="470">
        <f>SUM(E365:G365)</f>
        <v/>
      </c>
      <c r="I365" s="477">
        <f>B365</f>
        <v/>
      </c>
      <c r="Q365" s="490" t="n"/>
      <c r="R365" s="393" t="n"/>
      <c r="S365" s="393" t="n"/>
    </row>
    <row r="366" ht="30" customHeight="1">
      <c r="B366" s="464">
        <f>SUM(H366)</f>
        <v/>
      </c>
      <c r="C366" s="465" t="n"/>
      <c r="D366" s="466">
        <f>IF(OR(梁欠表3F!AN365="欠番",梁欠表3F!AN365="現場施工"),"　",梁欠表3F!AN365)</f>
        <v/>
      </c>
      <c r="E366" s="467">
        <f>COUNTIF(梁欠表3F!$C:$C,D366)</f>
        <v/>
      </c>
      <c r="F366" s="468">
        <f>COUNTIF(梁欠表3F!$O:$O,D366)</f>
        <v/>
      </c>
      <c r="G366" s="469">
        <f>COUNTIF(梁欠表3F!$AB:$AB,D366)</f>
        <v/>
      </c>
      <c r="H366" s="470">
        <f>SUM(E366:G366)</f>
        <v/>
      </c>
      <c r="I366" s="477">
        <f>B366</f>
        <v/>
      </c>
      <c r="Q366" s="490" t="n"/>
      <c r="R366" s="393" t="n"/>
      <c r="S366" s="393" t="n"/>
    </row>
    <row r="367" ht="30" customHeight="1">
      <c r="B367" s="464">
        <f>SUM(H367)</f>
        <v/>
      </c>
      <c r="C367" s="465" t="n"/>
      <c r="D367" s="466">
        <f>IF(OR(梁欠表3F!AN366="欠番",梁欠表3F!AN366="現場施工"),"　",梁欠表3F!AN366)</f>
        <v/>
      </c>
      <c r="E367" s="467">
        <f>COUNTIF(梁欠表3F!$C:$C,D367)</f>
        <v/>
      </c>
      <c r="F367" s="468">
        <f>COUNTIF(梁欠表3F!$O:$O,D367)</f>
        <v/>
      </c>
      <c r="G367" s="469">
        <f>COUNTIF(梁欠表3F!$AB:$AB,D367)</f>
        <v/>
      </c>
      <c r="H367" s="470">
        <f>SUM(E367:G367)</f>
        <v/>
      </c>
      <c r="I367" s="477">
        <f>B367</f>
        <v/>
      </c>
      <c r="Q367" s="490" t="n"/>
      <c r="R367" s="393" t="n"/>
      <c r="S367" s="393" t="n"/>
    </row>
    <row r="368" ht="30" customHeight="1">
      <c r="B368" s="464">
        <f>SUM(H368)</f>
        <v/>
      </c>
      <c r="C368" s="465" t="n"/>
      <c r="D368" s="466">
        <f>IF(OR(梁欠表3F!AN367="欠番",梁欠表3F!AN367="現場施工"),"　",梁欠表3F!AN367)</f>
        <v/>
      </c>
      <c r="E368" s="467">
        <f>COUNTIF(梁欠表3F!$C:$C,D368)</f>
        <v/>
      </c>
      <c r="F368" s="468">
        <f>COUNTIF(梁欠表3F!$O:$O,D368)</f>
        <v/>
      </c>
      <c r="G368" s="469">
        <f>COUNTIF(梁欠表3F!$AB:$AB,D368)</f>
        <v/>
      </c>
      <c r="H368" s="470">
        <f>SUM(E368:G368)</f>
        <v/>
      </c>
      <c r="I368" s="477">
        <f>B368</f>
        <v/>
      </c>
      <c r="Q368" s="490" t="n"/>
      <c r="R368" s="393" t="n"/>
      <c r="S368" s="393" t="n"/>
    </row>
    <row r="369" ht="30" customHeight="1">
      <c r="B369" s="464">
        <f>SUM(H369)</f>
        <v/>
      </c>
      <c r="C369" s="465" t="n"/>
      <c r="D369" s="466">
        <f>IF(OR(梁欠表3F!AN368="欠番",梁欠表3F!AN368="現場施工"),"　",梁欠表3F!AN368)</f>
        <v/>
      </c>
      <c r="E369" s="467">
        <f>COUNTIF(梁欠表3F!$C:$C,D369)</f>
        <v/>
      </c>
      <c r="F369" s="468">
        <f>COUNTIF(梁欠表3F!$O:$O,D369)</f>
        <v/>
      </c>
      <c r="G369" s="469">
        <f>COUNTIF(梁欠表3F!$AB:$AB,D369)</f>
        <v/>
      </c>
      <c r="H369" s="470">
        <f>SUM(E369:G369)</f>
        <v/>
      </c>
      <c r="I369" s="477">
        <f>B369</f>
        <v/>
      </c>
      <c r="Q369" s="490" t="n"/>
      <c r="R369" s="393" t="n"/>
      <c r="S369" s="393" t="n"/>
    </row>
    <row r="370" ht="30" customHeight="1">
      <c r="B370" s="464">
        <f>SUM(H370)</f>
        <v/>
      </c>
      <c r="C370" s="465" t="n"/>
      <c r="D370" s="466">
        <f>IF(OR(梁欠表3F!AN369="欠番",梁欠表3F!AN369="現場施工"),"　",梁欠表3F!AN369)</f>
        <v/>
      </c>
      <c r="E370" s="467">
        <f>COUNTIF(梁欠表3F!$C:$C,D370)</f>
        <v/>
      </c>
      <c r="F370" s="468">
        <f>COUNTIF(梁欠表3F!$O:$O,D370)</f>
        <v/>
      </c>
      <c r="G370" s="469">
        <f>COUNTIF(梁欠表3F!$AB:$AB,D370)</f>
        <v/>
      </c>
      <c r="H370" s="470">
        <f>SUM(E370:G370)</f>
        <v/>
      </c>
      <c r="I370" s="477">
        <f>B370</f>
        <v/>
      </c>
      <c r="Q370" s="490" t="n"/>
      <c r="R370" s="393" t="n"/>
      <c r="S370" s="393" t="n"/>
    </row>
    <row r="371" ht="30" customHeight="1">
      <c r="B371" s="464">
        <f>SUM(H371)</f>
        <v/>
      </c>
      <c r="C371" s="465" t="n"/>
      <c r="D371" s="466">
        <f>IF(OR(梁欠表3F!AN370="欠番",梁欠表3F!AN370="現場施工"),"　",梁欠表3F!AN370)</f>
        <v/>
      </c>
      <c r="E371" s="467">
        <f>COUNTIF(梁欠表3F!$C:$C,D371)</f>
        <v/>
      </c>
      <c r="F371" s="468">
        <f>COUNTIF(梁欠表3F!$O:$O,D371)</f>
        <v/>
      </c>
      <c r="G371" s="469">
        <f>COUNTIF(梁欠表3F!$AB:$AB,D371)</f>
        <v/>
      </c>
      <c r="H371" s="470">
        <f>SUM(E371:G371)</f>
        <v/>
      </c>
      <c r="I371" s="477">
        <f>B371</f>
        <v/>
      </c>
      <c r="Q371" s="490" t="n"/>
      <c r="R371" s="393" t="n"/>
      <c r="S371" s="393" t="n"/>
    </row>
    <row r="372" ht="30" customHeight="1">
      <c r="B372" s="464">
        <f>SUM(H372)</f>
        <v/>
      </c>
      <c r="C372" s="465" t="n"/>
      <c r="D372" s="466">
        <f>IF(OR(梁欠表3F!AN371="欠番",梁欠表3F!AN371="現場施工"),"　",梁欠表3F!AN371)</f>
        <v/>
      </c>
      <c r="E372" s="467">
        <f>COUNTIF(梁欠表3F!$C:$C,D372)</f>
        <v/>
      </c>
      <c r="F372" s="468">
        <f>COUNTIF(梁欠表3F!$O:$O,D372)</f>
        <v/>
      </c>
      <c r="G372" s="469">
        <f>COUNTIF(梁欠表3F!$AB:$AB,D372)</f>
        <v/>
      </c>
      <c r="H372" s="470">
        <f>SUM(E372:G372)</f>
        <v/>
      </c>
      <c r="I372" s="477">
        <f>B372</f>
        <v/>
      </c>
      <c r="Q372" s="490" t="n"/>
      <c r="R372" s="393" t="n"/>
      <c r="S372" s="393" t="n"/>
    </row>
    <row r="373" ht="30" customHeight="1">
      <c r="B373" s="464">
        <f>SUM(H373)</f>
        <v/>
      </c>
      <c r="C373" s="465" t="n"/>
      <c r="D373" s="466">
        <f>IF(OR(梁欠表3F!AN372="欠番",梁欠表3F!AN372="現場施工"),"　",梁欠表3F!AN372)</f>
        <v/>
      </c>
      <c r="E373" s="467">
        <f>COUNTIF(梁欠表3F!$C:$C,D373)</f>
        <v/>
      </c>
      <c r="F373" s="468">
        <f>COUNTIF(梁欠表3F!$O:$O,D373)</f>
        <v/>
      </c>
      <c r="G373" s="469">
        <f>COUNTIF(梁欠表3F!$AB:$AB,D373)</f>
        <v/>
      </c>
      <c r="H373" s="470">
        <f>SUM(E373:G373)</f>
        <v/>
      </c>
      <c r="I373" s="477">
        <f>B373</f>
        <v/>
      </c>
      <c r="Q373" s="490" t="n"/>
      <c r="R373" s="393" t="n"/>
      <c r="S373" s="393" t="n"/>
    </row>
    <row r="374" ht="30" customHeight="1">
      <c r="B374" s="464">
        <f>SUM(H374)</f>
        <v/>
      </c>
      <c r="C374" s="465" t="n"/>
      <c r="D374" s="466">
        <f>IF(OR(梁欠表3F!AN373="欠番",梁欠表3F!AN373="現場施工"),"　",梁欠表3F!AN373)</f>
        <v/>
      </c>
      <c r="E374" s="467">
        <f>COUNTIF(梁欠表3F!$C:$C,D374)</f>
        <v/>
      </c>
      <c r="F374" s="468">
        <f>COUNTIF(梁欠表3F!$O:$O,D374)</f>
        <v/>
      </c>
      <c r="G374" s="469">
        <f>COUNTIF(梁欠表3F!$AB:$AB,D374)</f>
        <v/>
      </c>
      <c r="H374" s="470">
        <f>SUM(E374:G374)</f>
        <v/>
      </c>
      <c r="I374" s="477">
        <f>B374</f>
        <v/>
      </c>
      <c r="Q374" s="490" t="n"/>
      <c r="R374" s="393" t="n"/>
      <c r="S374" s="393" t="n"/>
    </row>
    <row r="375" ht="30" customHeight="1">
      <c r="B375" s="464">
        <f>SUM(H375)</f>
        <v/>
      </c>
      <c r="C375" s="465" t="n"/>
      <c r="D375" s="466">
        <f>IF(OR(梁欠表3F!AN374="欠番",梁欠表3F!AN374="現場施工"),"　",梁欠表3F!AN374)</f>
        <v/>
      </c>
      <c r="E375" s="467">
        <f>COUNTIF(梁欠表3F!$C:$C,D375)</f>
        <v/>
      </c>
      <c r="F375" s="468">
        <f>COUNTIF(梁欠表3F!$O:$O,D375)</f>
        <v/>
      </c>
      <c r="G375" s="469">
        <f>COUNTIF(梁欠表3F!$AB:$AB,D375)</f>
        <v/>
      </c>
      <c r="H375" s="470">
        <f>SUM(E375:G375)</f>
        <v/>
      </c>
      <c r="I375" s="477">
        <f>B375</f>
        <v/>
      </c>
      <c r="Q375" s="490" t="n"/>
      <c r="R375" s="393" t="n"/>
      <c r="S375" s="393" t="n"/>
    </row>
    <row r="376" ht="30" customHeight="1">
      <c r="B376" s="464">
        <f>SUM(H376)</f>
        <v/>
      </c>
      <c r="C376" s="465" t="n"/>
      <c r="D376" s="466">
        <f>IF(OR(梁欠表3F!AN375="欠番",梁欠表3F!AN375="現場施工"),"　",梁欠表3F!AN375)</f>
        <v/>
      </c>
      <c r="E376" s="467">
        <f>COUNTIF(梁欠表3F!$C:$C,D376)</f>
        <v/>
      </c>
      <c r="F376" s="468">
        <f>COUNTIF(梁欠表3F!$O:$O,D376)</f>
        <v/>
      </c>
      <c r="G376" s="469">
        <f>COUNTIF(梁欠表3F!$AB:$AB,D376)</f>
        <v/>
      </c>
      <c r="H376" s="470">
        <f>SUM(E376:G376)</f>
        <v/>
      </c>
      <c r="I376" s="477">
        <f>B376</f>
        <v/>
      </c>
      <c r="Q376" s="490" t="n"/>
      <c r="R376" s="393" t="n"/>
      <c r="S376" s="393" t="n"/>
    </row>
    <row r="377" ht="30" customHeight="1">
      <c r="B377" s="464">
        <f>SUM(H377)</f>
        <v/>
      </c>
      <c r="C377" s="465" t="n"/>
      <c r="D377" s="466">
        <f>IF(OR(梁欠表3F!AN376="欠番",梁欠表3F!AN376="現場施工"),"　",梁欠表3F!AN376)</f>
        <v/>
      </c>
      <c r="E377" s="467">
        <f>COUNTIF(梁欠表3F!$C:$C,D377)</f>
        <v/>
      </c>
      <c r="F377" s="468">
        <f>COUNTIF(梁欠表3F!$O:$O,D377)</f>
        <v/>
      </c>
      <c r="G377" s="469">
        <f>COUNTIF(梁欠表3F!$AB:$AB,D377)</f>
        <v/>
      </c>
      <c r="H377" s="470">
        <f>SUM(E377:G377)</f>
        <v/>
      </c>
      <c r="I377" s="477">
        <f>B377</f>
        <v/>
      </c>
      <c r="Q377" s="490" t="n"/>
      <c r="R377" s="393" t="n"/>
      <c r="S377" s="393" t="n"/>
    </row>
    <row r="378" ht="30" customHeight="1">
      <c r="B378" s="464">
        <f>SUM(H378)</f>
        <v/>
      </c>
      <c r="C378" s="465" t="n"/>
      <c r="D378" s="466">
        <f>IF(OR(梁欠表3F!AN377="欠番",梁欠表3F!AN377="現場施工"),"　",梁欠表3F!AN377)</f>
        <v/>
      </c>
      <c r="E378" s="467">
        <f>COUNTIF(梁欠表3F!$C:$C,D378)</f>
        <v/>
      </c>
      <c r="F378" s="468">
        <f>COUNTIF(梁欠表3F!$O:$O,D378)</f>
        <v/>
      </c>
      <c r="G378" s="469">
        <f>COUNTIF(梁欠表3F!$AB:$AB,D378)</f>
        <v/>
      </c>
      <c r="H378" s="470">
        <f>SUM(E378:G378)</f>
        <v/>
      </c>
      <c r="I378" s="477">
        <f>B378</f>
        <v/>
      </c>
      <c r="Q378" s="490" t="n"/>
      <c r="R378" s="393" t="n"/>
      <c r="S378" s="393" t="n"/>
    </row>
    <row r="379" ht="30" customHeight="1">
      <c r="B379" s="464">
        <f>SUM(H379)</f>
        <v/>
      </c>
      <c r="C379" s="465" t="n"/>
      <c r="D379" s="466">
        <f>IF(OR(梁欠表3F!AN378="欠番",梁欠表3F!AN378="現場施工"),"　",梁欠表3F!AN378)</f>
        <v/>
      </c>
      <c r="E379" s="467">
        <f>COUNTIF(梁欠表3F!$C:$C,D379)</f>
        <v/>
      </c>
      <c r="F379" s="468">
        <f>COUNTIF(梁欠表3F!$O:$O,D379)</f>
        <v/>
      </c>
      <c r="G379" s="469">
        <f>COUNTIF(梁欠表3F!$AB:$AB,D379)</f>
        <v/>
      </c>
      <c r="H379" s="470">
        <f>SUM(E379:G379)</f>
        <v/>
      </c>
      <c r="I379" s="477">
        <f>B379</f>
        <v/>
      </c>
      <c r="Q379" s="490" t="n"/>
      <c r="R379" s="393" t="n"/>
      <c r="S379" s="393" t="n"/>
    </row>
    <row r="380" ht="30" customHeight="1">
      <c r="B380" s="464">
        <f>SUM(H380)</f>
        <v/>
      </c>
      <c r="C380" s="465" t="n"/>
      <c r="D380" s="466">
        <f>IF(OR(梁欠表3F!AN379="欠番",梁欠表3F!AN379="現場施工"),"　",梁欠表3F!AN379)</f>
        <v/>
      </c>
      <c r="E380" s="467">
        <f>COUNTIF(梁欠表3F!$C:$C,D380)</f>
        <v/>
      </c>
      <c r="F380" s="468">
        <f>COUNTIF(梁欠表3F!$O:$O,D380)</f>
        <v/>
      </c>
      <c r="G380" s="469">
        <f>COUNTIF(梁欠表3F!$AB:$AB,D380)</f>
        <v/>
      </c>
      <c r="H380" s="470">
        <f>SUM(E380:G380)</f>
        <v/>
      </c>
      <c r="I380" s="477">
        <f>B380</f>
        <v/>
      </c>
      <c r="Q380" s="490" t="n"/>
      <c r="R380" s="393" t="n"/>
      <c r="S380" s="393" t="n"/>
    </row>
    <row r="381" ht="30" customHeight="1">
      <c r="B381" s="464">
        <f>SUM(H381)</f>
        <v/>
      </c>
      <c r="C381" s="465" t="n"/>
      <c r="D381" s="466">
        <f>IF(OR(梁欠表3F!AN380="欠番",梁欠表3F!AN380="現場施工"),"　",梁欠表3F!AN380)</f>
        <v/>
      </c>
      <c r="E381" s="467">
        <f>COUNTIF(梁欠表3F!$C:$C,D381)</f>
        <v/>
      </c>
      <c r="F381" s="468">
        <f>COUNTIF(梁欠表3F!$O:$O,D381)</f>
        <v/>
      </c>
      <c r="G381" s="469">
        <f>COUNTIF(梁欠表3F!$AB:$AB,D381)</f>
        <v/>
      </c>
      <c r="H381" s="470">
        <f>SUM(E381:G381)</f>
        <v/>
      </c>
      <c r="I381" s="477">
        <f>B381</f>
        <v/>
      </c>
      <c r="Q381" s="490" t="n"/>
      <c r="R381" s="393" t="n"/>
      <c r="S381" s="393" t="n"/>
    </row>
    <row r="382" ht="30" customHeight="1">
      <c r="B382" s="464">
        <f>SUM(H382)</f>
        <v/>
      </c>
      <c r="C382" s="465" t="n"/>
      <c r="D382" s="466">
        <f>IF(OR(梁欠表3F!AN381="欠番",梁欠表3F!AN381="現場施工"),"　",梁欠表3F!AN381)</f>
        <v/>
      </c>
      <c r="E382" s="467">
        <f>COUNTIF(梁欠表3F!$C:$C,D382)</f>
        <v/>
      </c>
      <c r="F382" s="468">
        <f>COUNTIF(梁欠表3F!$O:$O,D382)</f>
        <v/>
      </c>
      <c r="G382" s="469">
        <f>COUNTIF(梁欠表3F!$AB:$AB,D382)</f>
        <v/>
      </c>
      <c r="H382" s="470">
        <f>SUM(E382:G382)</f>
        <v/>
      </c>
      <c r="I382" s="477">
        <f>B382</f>
        <v/>
      </c>
      <c r="Q382" s="490" t="n"/>
      <c r="R382" s="393" t="n"/>
      <c r="S382" s="393" t="n"/>
    </row>
    <row r="383" ht="30" customHeight="1">
      <c r="B383" s="464">
        <f>SUM(H383)</f>
        <v/>
      </c>
      <c r="C383" s="465" t="n"/>
      <c r="D383" s="466">
        <f>IF(OR(梁欠表3F!AN382="欠番",梁欠表3F!AN382="現場施工"),"　",梁欠表3F!AN382)</f>
        <v/>
      </c>
      <c r="E383" s="467">
        <f>COUNTIF(梁欠表3F!$C:$C,D383)</f>
        <v/>
      </c>
      <c r="F383" s="468">
        <f>COUNTIF(梁欠表3F!$O:$O,D383)</f>
        <v/>
      </c>
      <c r="G383" s="469">
        <f>COUNTIF(梁欠表3F!$AB:$AB,D383)</f>
        <v/>
      </c>
      <c r="H383" s="470">
        <f>SUM(E383:G383)</f>
        <v/>
      </c>
      <c r="I383" s="477">
        <f>B383</f>
        <v/>
      </c>
      <c r="Q383" s="490" t="n"/>
      <c r="R383" s="393" t="n"/>
      <c r="S383" s="393" t="n"/>
    </row>
    <row r="384" ht="30" customHeight="1">
      <c r="B384" s="464">
        <f>SUM(H384)</f>
        <v/>
      </c>
      <c r="C384" s="465" t="n"/>
      <c r="D384" s="466">
        <f>IF(OR(梁欠表3F!AN383="欠番",梁欠表3F!AN383="現場施工"),"　",梁欠表3F!AN383)</f>
        <v/>
      </c>
      <c r="E384" s="467">
        <f>COUNTIF(梁欠表3F!$C:$C,D384)</f>
        <v/>
      </c>
      <c r="F384" s="468">
        <f>COUNTIF(梁欠表3F!$O:$O,D384)</f>
        <v/>
      </c>
      <c r="G384" s="469">
        <f>COUNTIF(梁欠表3F!$AB:$AB,D384)</f>
        <v/>
      </c>
      <c r="H384" s="470">
        <f>SUM(E384:G384)</f>
        <v/>
      </c>
      <c r="I384" s="477">
        <f>B384</f>
        <v/>
      </c>
      <c r="Q384" s="490" t="n"/>
      <c r="R384" s="393" t="n"/>
      <c r="S384" s="393" t="n"/>
    </row>
    <row r="385" ht="30" customHeight="1">
      <c r="B385" s="464">
        <f>SUM(H385)</f>
        <v/>
      </c>
      <c r="C385" s="465" t="n"/>
      <c r="D385" s="466">
        <f>IF(OR(梁欠表3F!AN384="欠番",梁欠表3F!AN384="現場施工"),"　",梁欠表3F!AN384)</f>
        <v/>
      </c>
      <c r="E385" s="467">
        <f>COUNTIF(梁欠表3F!$C:$C,D385)</f>
        <v/>
      </c>
      <c r="F385" s="468">
        <f>COUNTIF(梁欠表3F!$O:$O,D385)</f>
        <v/>
      </c>
      <c r="G385" s="469">
        <f>COUNTIF(梁欠表3F!$AB:$AB,D385)</f>
        <v/>
      </c>
      <c r="H385" s="470">
        <f>SUM(E385:G385)</f>
        <v/>
      </c>
      <c r="I385" s="477">
        <f>B385</f>
        <v/>
      </c>
      <c r="Q385" s="490" t="n"/>
      <c r="R385" s="393" t="n"/>
      <c r="S385" s="393" t="n"/>
    </row>
    <row r="386" ht="30" customHeight="1">
      <c r="B386" s="464">
        <f>SUM(H386)</f>
        <v/>
      </c>
      <c r="C386" s="465" t="n"/>
      <c r="D386" s="466">
        <f>IF(OR(梁欠表3F!AN385="欠番",梁欠表3F!AN385="現場施工"),"　",梁欠表3F!AN385)</f>
        <v/>
      </c>
      <c r="E386" s="467">
        <f>COUNTIF(梁欠表3F!$C:$C,D386)</f>
        <v/>
      </c>
      <c r="F386" s="468">
        <f>COUNTIF(梁欠表3F!$O:$O,D386)</f>
        <v/>
      </c>
      <c r="G386" s="469">
        <f>COUNTIF(梁欠表3F!$AB:$AB,D386)</f>
        <v/>
      </c>
      <c r="H386" s="470">
        <f>SUM(E386:G386)</f>
        <v/>
      </c>
      <c r="I386" s="477">
        <f>B386</f>
        <v/>
      </c>
      <c r="Q386" s="490" t="n"/>
      <c r="R386" s="393" t="n"/>
      <c r="S386" s="393" t="n"/>
    </row>
    <row r="387" ht="30" customHeight="1">
      <c r="B387" s="464">
        <f>SUM(H387)</f>
        <v/>
      </c>
      <c r="C387" s="465" t="n"/>
      <c r="D387" s="466">
        <f>IF(OR(梁欠表3F!AN386="欠番",梁欠表3F!AN386="現場施工"),"　",梁欠表3F!AN386)</f>
        <v/>
      </c>
      <c r="E387" s="467">
        <f>COUNTIF(梁欠表3F!$C:$C,D387)</f>
        <v/>
      </c>
      <c r="F387" s="468">
        <f>COUNTIF(梁欠表3F!$O:$O,D387)</f>
        <v/>
      </c>
      <c r="G387" s="469">
        <f>COUNTIF(梁欠表3F!$AB:$AB,D387)</f>
        <v/>
      </c>
      <c r="H387" s="470">
        <f>SUM(E387:G387)</f>
        <v/>
      </c>
      <c r="I387" s="477">
        <f>B387</f>
        <v/>
      </c>
      <c r="Q387" s="490" t="n"/>
      <c r="R387" s="393" t="n"/>
      <c r="S387" s="393" t="n"/>
    </row>
    <row r="388" ht="30" customHeight="1">
      <c r="B388" s="464">
        <f>SUM(H388)</f>
        <v/>
      </c>
      <c r="C388" s="465" t="n"/>
      <c r="D388" s="466">
        <f>IF(OR(梁欠表3F!AN387="欠番",梁欠表3F!AN387="現場施工"),"　",梁欠表3F!AN387)</f>
        <v/>
      </c>
      <c r="E388" s="467">
        <f>COUNTIF(梁欠表3F!$C:$C,D388)</f>
        <v/>
      </c>
      <c r="F388" s="468">
        <f>COUNTIF(梁欠表3F!$O:$O,D388)</f>
        <v/>
      </c>
      <c r="G388" s="469">
        <f>COUNTIF(梁欠表3F!$AB:$AB,D388)</f>
        <v/>
      </c>
      <c r="H388" s="470">
        <f>SUM(E388:G388)</f>
        <v/>
      </c>
      <c r="I388" s="477">
        <f>B388</f>
        <v/>
      </c>
      <c r="Q388" s="490" t="n"/>
      <c r="R388" s="393" t="n"/>
      <c r="S388" s="393" t="n"/>
    </row>
    <row r="389" ht="30" customHeight="1">
      <c r="B389" s="464">
        <f>SUM(H389)</f>
        <v/>
      </c>
      <c r="C389" s="465" t="n"/>
      <c r="D389" s="466">
        <f>IF(OR(梁欠表3F!AN388="欠番",梁欠表3F!AN388="現場施工"),"　",梁欠表3F!AN388)</f>
        <v/>
      </c>
      <c r="E389" s="467">
        <f>COUNTIF(梁欠表3F!$C:$C,D389)</f>
        <v/>
      </c>
      <c r="F389" s="468">
        <f>COUNTIF(梁欠表3F!$O:$O,D389)</f>
        <v/>
      </c>
      <c r="G389" s="469">
        <f>COUNTIF(梁欠表3F!$AB:$AB,D389)</f>
        <v/>
      </c>
      <c r="H389" s="470">
        <f>SUM(E389:G389)</f>
        <v/>
      </c>
      <c r="I389" s="477">
        <f>B389</f>
        <v/>
      </c>
      <c r="Q389" s="490" t="n"/>
      <c r="R389" s="393" t="n"/>
      <c r="S389" s="393" t="n"/>
    </row>
    <row r="390" ht="30" customHeight="1">
      <c r="B390" s="464">
        <f>SUM(H390)</f>
        <v/>
      </c>
      <c r="C390" s="465" t="n"/>
      <c r="D390" s="466">
        <f>IF(OR(梁欠表3F!AN389="欠番",梁欠表3F!AN389="現場施工"),"　",梁欠表3F!AN389)</f>
        <v/>
      </c>
      <c r="E390" s="467">
        <f>COUNTIF(梁欠表3F!$C:$C,D390)</f>
        <v/>
      </c>
      <c r="F390" s="468">
        <f>COUNTIF(梁欠表3F!$O:$O,D390)</f>
        <v/>
      </c>
      <c r="G390" s="469">
        <f>COUNTIF(梁欠表3F!$AB:$AB,D390)</f>
        <v/>
      </c>
      <c r="H390" s="470">
        <f>SUM(E390:G390)</f>
        <v/>
      </c>
      <c r="I390" s="477">
        <f>B390</f>
        <v/>
      </c>
      <c r="Q390" s="490" t="n"/>
      <c r="R390" s="393" t="n"/>
      <c r="S390" s="393" t="n"/>
    </row>
    <row r="391" ht="30" customHeight="1">
      <c r="B391" s="464">
        <f>SUM(H391)</f>
        <v/>
      </c>
      <c r="C391" s="465" t="n"/>
      <c r="D391" s="466">
        <f>IF(OR(梁欠表3F!AN390="欠番",梁欠表3F!AN390="現場施工"),"　",梁欠表3F!AN390)</f>
        <v/>
      </c>
      <c r="E391" s="467">
        <f>COUNTIF(梁欠表3F!$C:$C,D391)</f>
        <v/>
      </c>
      <c r="F391" s="468">
        <f>COUNTIF(梁欠表3F!$O:$O,D391)</f>
        <v/>
      </c>
      <c r="G391" s="469">
        <f>COUNTIF(梁欠表3F!$AB:$AB,D391)</f>
        <v/>
      </c>
      <c r="H391" s="470">
        <f>SUM(E391:G391)</f>
        <v/>
      </c>
      <c r="I391" s="477">
        <f>B391</f>
        <v/>
      </c>
      <c r="Q391" s="490" t="n"/>
      <c r="R391" s="393" t="n"/>
      <c r="S391" s="393" t="n"/>
    </row>
    <row r="392" ht="30" customHeight="1">
      <c r="B392" s="464">
        <f>SUM(H392)</f>
        <v/>
      </c>
      <c r="C392" s="465" t="n"/>
      <c r="D392" s="466">
        <f>IF(OR(梁欠表3F!AN391="欠番",梁欠表3F!AN391="現場施工"),"　",梁欠表3F!AN391)</f>
        <v/>
      </c>
      <c r="E392" s="467">
        <f>COUNTIF(梁欠表3F!$C:$C,D392)</f>
        <v/>
      </c>
      <c r="F392" s="468">
        <f>COUNTIF(梁欠表3F!$O:$O,D392)</f>
        <v/>
      </c>
      <c r="G392" s="469">
        <f>COUNTIF(梁欠表3F!$AB:$AB,D392)</f>
        <v/>
      </c>
      <c r="H392" s="470">
        <f>SUM(E392:G392)</f>
        <v/>
      </c>
      <c r="I392" s="477">
        <f>B392</f>
        <v/>
      </c>
      <c r="Q392" s="490" t="n"/>
      <c r="R392" s="393" t="n"/>
      <c r="S392" s="393" t="n"/>
    </row>
    <row r="393" ht="30" customHeight="1">
      <c r="B393" s="464">
        <f>SUM(H393)</f>
        <v/>
      </c>
      <c r="C393" s="465" t="n"/>
      <c r="D393" s="466">
        <f>IF(OR(梁欠表3F!AN392="欠番",梁欠表3F!AN392="現場施工"),"　",梁欠表3F!AN392)</f>
        <v/>
      </c>
      <c r="E393" s="467">
        <f>COUNTIF(梁欠表3F!$C:$C,D393)</f>
        <v/>
      </c>
      <c r="F393" s="468">
        <f>COUNTIF(梁欠表3F!$O:$O,D393)</f>
        <v/>
      </c>
      <c r="G393" s="469">
        <f>COUNTIF(梁欠表3F!$AB:$AB,D393)</f>
        <v/>
      </c>
      <c r="H393" s="470">
        <f>SUM(E393:G393)</f>
        <v/>
      </c>
      <c r="I393" s="477">
        <f>B393</f>
        <v/>
      </c>
      <c r="Q393" s="490" t="n"/>
      <c r="R393" s="393" t="n"/>
      <c r="S393" s="393" t="n"/>
    </row>
    <row r="394" ht="30" customHeight="1">
      <c r="B394" s="464">
        <f>SUM(H394)</f>
        <v/>
      </c>
      <c r="C394" s="465" t="n"/>
      <c r="D394" s="466">
        <f>IF(OR(梁欠表3F!AN393="欠番",梁欠表3F!AN393="現場施工"),"　",梁欠表3F!AN393)</f>
        <v/>
      </c>
      <c r="E394" s="467">
        <f>COUNTIF(梁欠表3F!$C:$C,D394)</f>
        <v/>
      </c>
      <c r="F394" s="468">
        <f>COUNTIF(梁欠表3F!$O:$O,D394)</f>
        <v/>
      </c>
      <c r="G394" s="469">
        <f>COUNTIF(梁欠表3F!$AB:$AB,D394)</f>
        <v/>
      </c>
      <c r="H394" s="470">
        <f>SUM(E394:G394)</f>
        <v/>
      </c>
      <c r="I394" s="477">
        <f>B394</f>
        <v/>
      </c>
      <c r="Q394" s="490" t="n"/>
      <c r="R394" s="393" t="n"/>
      <c r="S394" s="393" t="n"/>
    </row>
    <row r="395" ht="30" customHeight="1">
      <c r="B395" s="464">
        <f>SUM(H395)</f>
        <v/>
      </c>
      <c r="C395" s="465" t="n"/>
      <c r="D395" s="466">
        <f>IF(OR(梁欠表3F!AN394="欠番",梁欠表3F!AN394="現場施工"),"　",梁欠表3F!AN394)</f>
        <v/>
      </c>
      <c r="E395" s="467">
        <f>COUNTIF(梁欠表3F!$C:$C,D395)</f>
        <v/>
      </c>
      <c r="F395" s="468">
        <f>COUNTIF(梁欠表3F!$O:$O,D395)</f>
        <v/>
      </c>
      <c r="G395" s="469">
        <f>COUNTIF(梁欠表3F!$AB:$AB,D395)</f>
        <v/>
      </c>
      <c r="H395" s="470">
        <f>SUM(E395:G395)</f>
        <v/>
      </c>
      <c r="I395" s="477">
        <f>B395</f>
        <v/>
      </c>
      <c r="Q395" s="490" t="n"/>
      <c r="R395" s="393" t="n"/>
      <c r="S395" s="393" t="n"/>
    </row>
    <row r="396" ht="30" customHeight="1">
      <c r="B396" s="464">
        <f>SUM(H396)</f>
        <v/>
      </c>
      <c r="C396" s="465" t="n"/>
      <c r="D396" s="466">
        <f>IF(OR(梁欠表3F!AN395="欠番",梁欠表3F!AN395="現場施工"),"　",梁欠表3F!AN395)</f>
        <v/>
      </c>
      <c r="E396" s="467">
        <f>COUNTIF(梁欠表3F!$C:$C,D396)</f>
        <v/>
      </c>
      <c r="F396" s="468">
        <f>COUNTIF(梁欠表3F!$O:$O,D396)</f>
        <v/>
      </c>
      <c r="G396" s="469">
        <f>COUNTIF(梁欠表3F!$AB:$AB,D396)</f>
        <v/>
      </c>
      <c r="H396" s="470">
        <f>SUM(E396:G396)</f>
        <v/>
      </c>
      <c r="I396" s="477">
        <f>B396</f>
        <v/>
      </c>
      <c r="Q396" s="490" t="n"/>
      <c r="R396" s="393" t="n"/>
      <c r="S396" s="393" t="n"/>
    </row>
    <row r="397" ht="30" customHeight="1">
      <c r="B397" s="464">
        <f>SUM(H397)</f>
        <v/>
      </c>
      <c r="C397" s="465" t="n"/>
      <c r="D397" s="466">
        <f>IF(OR(梁欠表3F!AN396="欠番",梁欠表3F!AN396="現場施工"),"　",梁欠表3F!AN396)</f>
        <v/>
      </c>
      <c r="E397" s="467">
        <f>COUNTIF(梁欠表3F!$C:$C,D397)</f>
        <v/>
      </c>
      <c r="F397" s="468">
        <f>COUNTIF(梁欠表3F!$O:$O,D397)</f>
        <v/>
      </c>
      <c r="G397" s="469">
        <f>COUNTIF(梁欠表3F!$AB:$AB,D397)</f>
        <v/>
      </c>
      <c r="H397" s="470">
        <f>SUM(E397:G397)</f>
        <v/>
      </c>
      <c r="I397" s="477">
        <f>B397</f>
        <v/>
      </c>
      <c r="Q397" s="490" t="n"/>
      <c r="R397" s="393" t="n"/>
      <c r="S397" s="393" t="n"/>
    </row>
    <row r="398" ht="30" customHeight="1">
      <c r="B398" s="464">
        <f>SUM(H398)</f>
        <v/>
      </c>
      <c r="C398" s="465" t="n"/>
      <c r="D398" s="466">
        <f>IF(OR(梁欠表3F!AN397="欠番",梁欠表3F!AN397="現場施工"),"　",梁欠表3F!AN397)</f>
        <v/>
      </c>
      <c r="E398" s="467">
        <f>COUNTIF(梁欠表3F!$C:$C,D398)</f>
        <v/>
      </c>
      <c r="F398" s="468">
        <f>COUNTIF(梁欠表3F!$O:$O,D398)</f>
        <v/>
      </c>
      <c r="G398" s="469">
        <f>COUNTIF(梁欠表3F!$AB:$AB,D398)</f>
        <v/>
      </c>
      <c r="H398" s="470">
        <f>SUM(E398:G398)</f>
        <v/>
      </c>
      <c r="I398" s="477">
        <f>B398</f>
        <v/>
      </c>
      <c r="Q398" s="490" t="n"/>
      <c r="R398" s="393" t="n"/>
      <c r="S398" s="393" t="n"/>
    </row>
    <row r="399" ht="30" customHeight="1">
      <c r="B399" s="464">
        <f>SUM(H399)</f>
        <v/>
      </c>
      <c r="C399" s="465" t="n"/>
      <c r="D399" s="466">
        <f>IF(OR(梁欠表3F!AN398="欠番",梁欠表3F!AN398="現場施工"),"　",梁欠表3F!AN398)</f>
        <v/>
      </c>
      <c r="E399" s="467">
        <f>COUNTIF(梁欠表3F!$C:$C,D399)</f>
        <v/>
      </c>
      <c r="F399" s="468">
        <f>COUNTIF(梁欠表3F!$O:$O,D399)</f>
        <v/>
      </c>
      <c r="G399" s="469">
        <f>COUNTIF(梁欠表3F!$AB:$AB,D399)</f>
        <v/>
      </c>
      <c r="H399" s="470">
        <f>SUM(E399:G399)</f>
        <v/>
      </c>
      <c r="I399" s="477">
        <f>B399</f>
        <v/>
      </c>
      <c r="Q399" s="490" t="n"/>
      <c r="R399" s="393" t="n"/>
      <c r="S399" s="393" t="n"/>
    </row>
    <row r="400" ht="30" customHeight="1">
      <c r="B400" s="464">
        <f>SUM(H400)</f>
        <v/>
      </c>
      <c r="C400" s="465" t="n"/>
      <c r="D400" s="466">
        <f>IF(OR(梁欠表3F!AN399="欠番",梁欠表3F!AN399="現場施工"),"　",梁欠表3F!AN399)</f>
        <v/>
      </c>
      <c r="E400" s="467">
        <f>COUNTIF(梁欠表3F!$C:$C,D400)</f>
        <v/>
      </c>
      <c r="F400" s="468">
        <f>COUNTIF(梁欠表3F!$O:$O,D400)</f>
        <v/>
      </c>
      <c r="G400" s="469">
        <f>COUNTIF(梁欠表3F!$AB:$AB,D400)</f>
        <v/>
      </c>
      <c r="H400" s="470">
        <f>SUM(E400:G400)</f>
        <v/>
      </c>
      <c r="I400" s="477">
        <f>B400</f>
        <v/>
      </c>
      <c r="Q400" s="490" t="n"/>
      <c r="R400" s="393" t="n"/>
      <c r="S400" s="393" t="n"/>
    </row>
    <row r="401" ht="30" customHeight="1">
      <c r="B401" s="464">
        <f>SUM(H401)</f>
        <v/>
      </c>
      <c r="C401" s="465" t="n"/>
      <c r="D401" s="466">
        <f>IF(OR(梁欠表3F!AN400="欠番",梁欠表3F!AN400="現場施工"),"　",梁欠表3F!AN400)</f>
        <v/>
      </c>
      <c r="E401" s="467">
        <f>COUNTIF(梁欠表3F!$C:$C,D401)</f>
        <v/>
      </c>
      <c r="F401" s="468">
        <f>COUNTIF(梁欠表3F!$O:$O,D401)</f>
        <v/>
      </c>
      <c r="G401" s="469">
        <f>COUNTIF(梁欠表3F!$AB:$AB,D401)</f>
        <v/>
      </c>
      <c r="H401" s="470">
        <f>SUM(E401:G401)</f>
        <v/>
      </c>
      <c r="I401" s="477">
        <f>B401</f>
        <v/>
      </c>
      <c r="Q401" s="490" t="n"/>
      <c r="R401" s="393" t="n"/>
      <c r="S401" s="393" t="n"/>
    </row>
    <row r="402" ht="30" customHeight="1">
      <c r="B402" s="464">
        <f>SUM(H402)</f>
        <v/>
      </c>
      <c r="C402" s="465" t="n"/>
      <c r="D402" s="466">
        <f>IF(OR(梁欠表3F!AN401="欠番",梁欠表3F!AN401="現場施工"),"　",梁欠表3F!AN401)</f>
        <v/>
      </c>
      <c r="E402" s="467">
        <f>COUNTIF(梁欠表3F!$C:$C,D402)</f>
        <v/>
      </c>
      <c r="F402" s="468">
        <f>COUNTIF(梁欠表3F!$O:$O,D402)</f>
        <v/>
      </c>
      <c r="G402" s="469">
        <f>COUNTIF(梁欠表3F!$AB:$AB,D402)</f>
        <v/>
      </c>
      <c r="H402" s="470">
        <f>SUM(E402:G402)</f>
        <v/>
      </c>
      <c r="I402" s="477">
        <f>B402</f>
        <v/>
      </c>
      <c r="Q402" s="490" t="n"/>
      <c r="R402" s="393" t="n"/>
      <c r="S402" s="393" t="n"/>
    </row>
    <row r="403" ht="30" customHeight="1">
      <c r="B403" s="464">
        <f>SUM(H403)</f>
        <v/>
      </c>
      <c r="C403" s="465" t="n"/>
      <c r="D403" s="466">
        <f>IF(OR(梁欠表3F!AN402="欠番",梁欠表3F!AN402="現場施工"),"　",梁欠表3F!AN402)</f>
        <v/>
      </c>
      <c r="E403" s="467">
        <f>COUNTIF(梁欠表3F!$C:$C,D403)</f>
        <v/>
      </c>
      <c r="F403" s="468">
        <f>COUNTIF(梁欠表3F!$O:$O,D403)</f>
        <v/>
      </c>
      <c r="G403" s="469">
        <f>COUNTIF(梁欠表3F!$AB:$AB,D403)</f>
        <v/>
      </c>
      <c r="H403" s="470">
        <f>SUM(E403:G403)</f>
        <v/>
      </c>
      <c r="I403" s="477">
        <f>B403</f>
        <v/>
      </c>
      <c r="Q403" s="490" t="n"/>
      <c r="R403" s="393" t="n"/>
      <c r="S403" s="393" t="n"/>
    </row>
    <row r="404" ht="30" customHeight="1">
      <c r="B404" s="464">
        <f>SUM(H404)</f>
        <v/>
      </c>
      <c r="C404" s="465" t="n"/>
      <c r="D404" s="466">
        <f>IF(OR(梁欠表3F!AN403="欠番",梁欠表3F!AN403="現場施工"),"　",梁欠表3F!AN403)</f>
        <v/>
      </c>
      <c r="E404" s="467">
        <f>COUNTIF(梁欠表3F!$C:$C,D404)</f>
        <v/>
      </c>
      <c r="F404" s="468">
        <f>COUNTIF(梁欠表3F!$O:$O,D404)</f>
        <v/>
      </c>
      <c r="G404" s="469">
        <f>COUNTIF(梁欠表3F!$AB:$AB,D404)</f>
        <v/>
      </c>
      <c r="H404" s="470">
        <f>SUM(E404:G404)</f>
        <v/>
      </c>
      <c r="I404" s="477">
        <f>B404</f>
        <v/>
      </c>
      <c r="Q404" s="490" t="n"/>
      <c r="R404" s="393" t="n"/>
      <c r="S404" s="393" t="n"/>
    </row>
    <row r="405" ht="30" customHeight="1">
      <c r="B405" s="464">
        <f>SUM(H405)</f>
        <v/>
      </c>
      <c r="C405" s="465" t="n"/>
      <c r="D405" s="466">
        <f>IF(OR(梁欠表3F!AN404="欠番",梁欠表3F!AN404="現場施工"),"　",梁欠表3F!AN404)</f>
        <v/>
      </c>
      <c r="E405" s="467">
        <f>COUNTIF(梁欠表3F!$C:$C,D405)</f>
        <v/>
      </c>
      <c r="F405" s="468">
        <f>COUNTIF(梁欠表3F!$O:$O,D405)</f>
        <v/>
      </c>
      <c r="G405" s="469">
        <f>COUNTIF(梁欠表3F!$AB:$AB,D405)</f>
        <v/>
      </c>
      <c r="H405" s="470">
        <f>SUM(E405:G405)</f>
        <v/>
      </c>
      <c r="I405" s="477">
        <f>B405</f>
        <v/>
      </c>
      <c r="Q405" s="490" t="n"/>
      <c r="R405" s="393" t="n"/>
      <c r="S405" s="393" t="n"/>
    </row>
    <row r="406" ht="30" customHeight="1">
      <c r="B406" s="464">
        <f>SUM(H406)</f>
        <v/>
      </c>
      <c r="C406" s="465" t="n"/>
      <c r="D406" s="466">
        <f>IF(OR(梁欠表3F!AN405="欠番",梁欠表3F!AN405="現場施工"),"　",梁欠表3F!AN405)</f>
        <v/>
      </c>
      <c r="E406" s="467">
        <f>COUNTIF(梁欠表3F!$C:$C,D406)</f>
        <v/>
      </c>
      <c r="F406" s="468">
        <f>COUNTIF(梁欠表3F!$O:$O,D406)</f>
        <v/>
      </c>
      <c r="G406" s="469">
        <f>COUNTIF(梁欠表3F!$AB:$AB,D406)</f>
        <v/>
      </c>
      <c r="H406" s="470">
        <f>SUM(E406:G406)</f>
        <v/>
      </c>
      <c r="I406" s="477">
        <f>B406</f>
        <v/>
      </c>
      <c r="Q406" s="490" t="n"/>
      <c r="R406" s="393" t="n"/>
      <c r="S406" s="393" t="n"/>
    </row>
    <row r="407" ht="30" customHeight="1">
      <c r="B407" s="464">
        <f>SUM(H407)</f>
        <v/>
      </c>
      <c r="C407" s="465" t="n"/>
      <c r="D407" s="466">
        <f>IF(OR(梁欠表3F!AN406="欠番",梁欠表3F!AN406="現場施工"),"　",梁欠表3F!AN406)</f>
        <v/>
      </c>
      <c r="E407" s="467">
        <f>COUNTIF(梁欠表3F!$C:$C,D407)</f>
        <v/>
      </c>
      <c r="F407" s="468">
        <f>COUNTIF(梁欠表3F!$O:$O,D407)</f>
        <v/>
      </c>
      <c r="G407" s="469">
        <f>COUNTIF(梁欠表3F!$AB:$AB,D407)</f>
        <v/>
      </c>
      <c r="H407" s="470">
        <f>SUM(E407:G407)</f>
        <v/>
      </c>
      <c r="I407" s="477">
        <f>B407</f>
        <v/>
      </c>
      <c r="Q407" s="490" t="n"/>
      <c r="R407" s="393" t="n"/>
      <c r="S407" s="393" t="n"/>
    </row>
    <row r="408" ht="30" customHeight="1">
      <c r="B408" s="464">
        <f>SUM(H408)</f>
        <v/>
      </c>
      <c r="C408" s="465" t="n"/>
      <c r="D408" s="466">
        <f>IF(OR(梁欠表3F!AN407="欠番",梁欠表3F!AN407="現場施工"),"　",梁欠表3F!AN407)</f>
        <v/>
      </c>
      <c r="E408" s="467">
        <f>COUNTIF(梁欠表3F!$C:$C,D408)</f>
        <v/>
      </c>
      <c r="F408" s="468">
        <f>COUNTIF(梁欠表3F!$O:$O,D408)</f>
        <v/>
      </c>
      <c r="G408" s="469">
        <f>COUNTIF(梁欠表3F!$AB:$AB,D408)</f>
        <v/>
      </c>
      <c r="H408" s="470">
        <f>SUM(E408:G408)</f>
        <v/>
      </c>
      <c r="I408" s="477">
        <f>B408</f>
        <v/>
      </c>
      <c r="Q408" s="490" t="n"/>
      <c r="R408" s="393" t="n"/>
      <c r="S408" s="393" t="n"/>
    </row>
    <row r="409" ht="30" customHeight="1">
      <c r="B409" s="464">
        <f>SUM(H409)</f>
        <v/>
      </c>
      <c r="C409" s="465" t="n"/>
      <c r="D409" s="466">
        <f>IF(OR(梁欠表3F!AN408="欠番",梁欠表3F!AN408="現場施工"),"　",梁欠表3F!AN408)</f>
        <v/>
      </c>
      <c r="E409" s="467">
        <f>COUNTIF(梁欠表3F!$C:$C,D409)</f>
        <v/>
      </c>
      <c r="F409" s="468">
        <f>COUNTIF(梁欠表3F!$O:$O,D409)</f>
        <v/>
      </c>
      <c r="G409" s="469">
        <f>COUNTIF(梁欠表3F!$AB:$AB,D409)</f>
        <v/>
      </c>
      <c r="H409" s="470">
        <f>SUM(E409:G409)</f>
        <v/>
      </c>
      <c r="I409" s="477">
        <f>B409</f>
        <v/>
      </c>
      <c r="Q409" s="490" t="n"/>
      <c r="R409" s="393" t="n"/>
      <c r="S409" s="393" t="n"/>
    </row>
    <row r="410" ht="30" customHeight="1">
      <c r="B410" s="464">
        <f>SUM(H410)</f>
        <v/>
      </c>
      <c r="C410" s="465" t="n"/>
      <c r="D410" s="466">
        <f>IF(OR(梁欠表3F!AN409="欠番",梁欠表3F!AN409="現場施工"),"　",梁欠表3F!AN409)</f>
        <v/>
      </c>
      <c r="E410" s="467">
        <f>COUNTIF(梁欠表3F!$C:$C,D410)</f>
        <v/>
      </c>
      <c r="F410" s="468">
        <f>COUNTIF(梁欠表3F!$O:$O,D410)</f>
        <v/>
      </c>
      <c r="G410" s="469">
        <f>COUNTIF(梁欠表3F!$AB:$AB,D410)</f>
        <v/>
      </c>
      <c r="H410" s="470">
        <f>SUM(E410:G410)</f>
        <v/>
      </c>
      <c r="I410" s="477">
        <f>B410</f>
        <v/>
      </c>
      <c r="Q410" s="490" t="n"/>
      <c r="R410" s="393" t="n"/>
      <c r="S410" s="393" t="n"/>
    </row>
    <row r="411" ht="30" customHeight="1">
      <c r="B411" s="464">
        <f>SUM(H411)</f>
        <v/>
      </c>
      <c r="C411" s="465" t="n"/>
      <c r="D411" s="466">
        <f>IF(OR(梁欠表3F!AN410="欠番",梁欠表3F!AN410="現場施工"),"　",梁欠表3F!AN410)</f>
        <v/>
      </c>
      <c r="E411" s="467">
        <f>COUNTIF(梁欠表3F!$C:$C,D411)</f>
        <v/>
      </c>
      <c r="F411" s="468">
        <f>COUNTIF(梁欠表3F!$O:$O,D411)</f>
        <v/>
      </c>
      <c r="G411" s="469">
        <f>COUNTIF(梁欠表3F!$AB:$AB,D411)</f>
        <v/>
      </c>
      <c r="H411" s="470">
        <f>SUM(E411:G411)</f>
        <v/>
      </c>
      <c r="I411" s="477">
        <f>B411</f>
        <v/>
      </c>
      <c r="Q411" s="490" t="n"/>
      <c r="R411" s="393" t="n"/>
      <c r="S411" s="393" t="n"/>
    </row>
    <row r="412" ht="30" customHeight="1">
      <c r="B412" s="464">
        <f>SUM(H412)</f>
        <v/>
      </c>
      <c r="C412" s="465" t="n"/>
      <c r="D412" s="466">
        <f>IF(OR(梁欠表3F!AN411="欠番",梁欠表3F!AN411="現場施工"),"　",梁欠表3F!AN411)</f>
        <v/>
      </c>
      <c r="E412" s="467">
        <f>COUNTIF(梁欠表3F!$C:$C,D412)</f>
        <v/>
      </c>
      <c r="F412" s="468">
        <f>COUNTIF(梁欠表3F!$O:$O,D412)</f>
        <v/>
      </c>
      <c r="G412" s="469">
        <f>COUNTIF(梁欠表3F!$AB:$AB,D412)</f>
        <v/>
      </c>
      <c r="H412" s="470">
        <f>SUM(E412:G412)</f>
        <v/>
      </c>
      <c r="I412" s="477">
        <f>B412</f>
        <v/>
      </c>
      <c r="Q412" s="490" t="n"/>
      <c r="R412" s="393" t="n"/>
      <c r="S412" s="393" t="n"/>
    </row>
    <row r="413" ht="30" customHeight="1">
      <c r="B413" s="464">
        <f>SUM(H413)</f>
        <v/>
      </c>
      <c r="C413" s="465" t="n"/>
      <c r="D413" s="466">
        <f>IF(OR(梁欠表3F!AN412="欠番",梁欠表3F!AN412="現場施工"),"　",梁欠表3F!AN412)</f>
        <v/>
      </c>
      <c r="E413" s="467">
        <f>COUNTIF(梁欠表3F!$C:$C,D413)</f>
        <v/>
      </c>
      <c r="F413" s="468">
        <f>COUNTIF(梁欠表3F!$O:$O,D413)</f>
        <v/>
      </c>
      <c r="G413" s="469">
        <f>COUNTIF(梁欠表3F!$AB:$AB,D413)</f>
        <v/>
      </c>
      <c r="H413" s="470">
        <f>SUM(E413:G413)</f>
        <v/>
      </c>
      <c r="I413" s="477">
        <f>B413</f>
        <v/>
      </c>
      <c r="Q413" s="490" t="n"/>
      <c r="R413" s="393" t="n"/>
      <c r="S413" s="393" t="n"/>
    </row>
    <row r="414" ht="30" customHeight="1">
      <c r="B414" s="464">
        <f>SUM(H414)</f>
        <v/>
      </c>
      <c r="C414" s="465" t="n"/>
      <c r="D414" s="466">
        <f>IF(OR(梁欠表3F!AN413="欠番",梁欠表3F!AN413="現場施工"),"　",梁欠表3F!AN413)</f>
        <v/>
      </c>
      <c r="E414" s="467">
        <f>COUNTIF(梁欠表3F!$C:$C,D414)</f>
        <v/>
      </c>
      <c r="F414" s="468">
        <f>COUNTIF(梁欠表3F!$O:$O,D414)</f>
        <v/>
      </c>
      <c r="G414" s="469">
        <f>COUNTIF(梁欠表3F!$AB:$AB,D414)</f>
        <v/>
      </c>
      <c r="H414" s="470">
        <f>SUM(E414:G414)</f>
        <v/>
      </c>
      <c r="I414" s="477">
        <f>B414</f>
        <v/>
      </c>
      <c r="Q414" s="490" t="n"/>
      <c r="R414" s="393" t="n"/>
      <c r="S414" s="393" t="n"/>
    </row>
    <row r="415" ht="30" customHeight="1">
      <c r="B415" s="464">
        <f>SUM(H415)</f>
        <v/>
      </c>
      <c r="C415" s="465" t="n"/>
      <c r="D415" s="466">
        <f>IF(OR(梁欠表3F!AN414="欠番",梁欠表3F!AN414="現場施工"),"　",梁欠表3F!AN414)</f>
        <v/>
      </c>
      <c r="E415" s="467">
        <f>COUNTIF(梁欠表3F!$C:$C,D415)</f>
        <v/>
      </c>
      <c r="F415" s="468">
        <f>COUNTIF(梁欠表3F!$O:$O,D415)</f>
        <v/>
      </c>
      <c r="G415" s="469">
        <f>COUNTIF(梁欠表3F!$AB:$AB,D415)</f>
        <v/>
      </c>
      <c r="H415" s="470">
        <f>SUM(E415:G415)</f>
        <v/>
      </c>
      <c r="I415" s="477">
        <f>B415</f>
        <v/>
      </c>
      <c r="Q415" s="490" t="n"/>
      <c r="R415" s="393" t="n"/>
      <c r="S415" s="393" t="n"/>
    </row>
    <row r="416" ht="30" customHeight="1">
      <c r="B416" s="464">
        <f>SUM(H416)</f>
        <v/>
      </c>
      <c r="C416" s="465" t="n"/>
      <c r="D416" s="466">
        <f>IF(OR(梁欠表3F!AN415="欠番",梁欠表3F!AN415="現場施工"),"　",梁欠表3F!AN415)</f>
        <v/>
      </c>
      <c r="E416" s="467">
        <f>COUNTIF(梁欠表3F!$C:$C,D416)</f>
        <v/>
      </c>
      <c r="F416" s="468">
        <f>COUNTIF(梁欠表3F!$O:$O,D416)</f>
        <v/>
      </c>
      <c r="G416" s="469">
        <f>COUNTIF(梁欠表3F!$AB:$AB,D416)</f>
        <v/>
      </c>
      <c r="H416" s="470">
        <f>SUM(E416:G416)</f>
        <v/>
      </c>
      <c r="I416" s="477">
        <f>B416</f>
        <v/>
      </c>
      <c r="Q416" s="490" t="n"/>
      <c r="R416" s="393" t="n"/>
      <c r="S416" s="393" t="n"/>
    </row>
    <row r="417" ht="30" customHeight="1">
      <c r="B417" s="464">
        <f>SUM(H417)</f>
        <v/>
      </c>
      <c r="C417" s="465" t="n"/>
      <c r="D417" s="466">
        <f>IF(OR(梁欠表3F!AN416="欠番",梁欠表3F!AN416="現場施工"),"　",梁欠表3F!AN416)</f>
        <v/>
      </c>
      <c r="E417" s="467">
        <f>COUNTIF(梁欠表3F!$C:$C,D417)</f>
        <v/>
      </c>
      <c r="F417" s="468">
        <f>COUNTIF(梁欠表3F!$O:$O,D417)</f>
        <v/>
      </c>
      <c r="G417" s="469">
        <f>COUNTIF(梁欠表3F!$AB:$AB,D417)</f>
        <v/>
      </c>
      <c r="H417" s="470">
        <f>SUM(E417:G417)</f>
        <v/>
      </c>
      <c r="I417" s="477">
        <f>B417</f>
        <v/>
      </c>
      <c r="Q417" s="490" t="inlineStr">
        <is>
          <t>邸別</t>
        </is>
      </c>
      <c r="R417" s="393" t="n"/>
      <c r="S417" s="393" t="n"/>
    </row>
    <row r="418" ht="30" customHeight="1">
      <c r="B418" s="464">
        <f>SUM(H418)</f>
        <v/>
      </c>
      <c r="C418" s="465" t="n"/>
      <c r="D418" s="466">
        <f>IF(OR(梁欠表3F!AN417="欠番",梁欠表3F!AN417="現場施工"),"　",梁欠表3F!AN417)</f>
        <v/>
      </c>
      <c r="E418" s="467">
        <f>COUNTIF(梁欠表3F!$C:$C,D418)</f>
        <v/>
      </c>
      <c r="F418" s="468">
        <f>COUNTIF(梁欠表3F!$O:$O,D418)</f>
        <v/>
      </c>
      <c r="G418" s="469">
        <f>COUNTIF(梁欠表3F!$AB:$AB,D418)</f>
        <v/>
      </c>
      <c r="H418" s="470">
        <f>SUM(E418:G418)</f>
        <v/>
      </c>
      <c r="I418" s="477">
        <f>B418</f>
        <v/>
      </c>
      <c r="Q418" s="490" t="inlineStr">
        <is>
          <t>邸別</t>
        </is>
      </c>
      <c r="R418" s="393" t="n"/>
      <c r="S418" s="393" t="n"/>
    </row>
    <row r="419" ht="30" customHeight="1">
      <c r="B419" s="464">
        <f>SUM(H419)</f>
        <v/>
      </c>
      <c r="C419" s="465" t="n"/>
      <c r="D419" s="466">
        <f>IF(OR(梁欠表3F!AN418="欠番",梁欠表3F!AN418="現場施工"),"　",梁欠表3F!AN418)</f>
        <v/>
      </c>
      <c r="E419" s="467">
        <f>COUNTIF(梁欠表3F!$C:$C,D419)</f>
        <v/>
      </c>
      <c r="F419" s="468">
        <f>COUNTIF(梁欠表3F!$O:$O,D419)</f>
        <v/>
      </c>
      <c r="G419" s="469">
        <f>COUNTIF(梁欠表3F!$AB:$AB,D419)</f>
        <v/>
      </c>
      <c r="H419" s="470">
        <f>SUM(E419:G419)</f>
        <v/>
      </c>
      <c r="I419" s="477">
        <f>B419</f>
        <v/>
      </c>
      <c r="Q419" s="490" t="inlineStr">
        <is>
          <t>邸別</t>
        </is>
      </c>
      <c r="R419" s="393" t="n"/>
      <c r="S419" s="393" t="n"/>
    </row>
    <row r="420" ht="30" customHeight="1">
      <c r="B420" s="464">
        <f>SUM(H420)</f>
        <v/>
      </c>
      <c r="C420" s="465" t="n"/>
      <c r="D420" s="466">
        <f>IF(OR(梁欠表3F!AN419="欠番",梁欠表3F!AN419="現場施工"),"　",梁欠表3F!AN419)</f>
        <v/>
      </c>
      <c r="E420" s="467">
        <f>COUNTIF(梁欠表3F!$C:$C,D420)</f>
        <v/>
      </c>
      <c r="F420" s="468">
        <f>COUNTIF(梁欠表3F!$O:$O,D420)</f>
        <v/>
      </c>
      <c r="G420" s="469">
        <f>COUNTIF(梁欠表3F!$AB:$AB,D420)</f>
        <v/>
      </c>
      <c r="H420" s="470">
        <f>SUM(E420:G420)</f>
        <v/>
      </c>
      <c r="I420" s="477">
        <f>B420</f>
        <v/>
      </c>
      <c r="J420" s="834">
        <f>IF(梁欠表3F!E3="寒冷地仕様","米ヒバ使用","")</f>
        <v/>
      </c>
      <c r="Q420" s="490" t="inlineStr">
        <is>
          <t>邸別</t>
        </is>
      </c>
      <c r="R420" s="393" t="n"/>
      <c r="S420" s="393" t="n"/>
    </row>
    <row r="421" ht="30" customHeight="1">
      <c r="B421" s="464">
        <f>SUM(H421)</f>
        <v/>
      </c>
      <c r="C421" s="465" t="n"/>
      <c r="D421" s="466">
        <f>IF(OR(梁欠表3F!AN420="欠番",梁欠表3F!AN420="現場施工"),"　",梁欠表3F!AN420)</f>
        <v/>
      </c>
      <c r="E421" s="467">
        <f>COUNTIF(梁欠表3F!$C:$C,D421)</f>
        <v/>
      </c>
      <c r="F421" s="468">
        <f>COUNTIF(梁欠表3F!$O:$O,D421)</f>
        <v/>
      </c>
      <c r="G421" s="469">
        <f>COUNTIF(梁欠表3F!$AB:$AB,D421)</f>
        <v/>
      </c>
      <c r="H421" s="470">
        <f>SUM(E421:G421)</f>
        <v/>
      </c>
      <c r="I421" s="477">
        <f>B421</f>
        <v/>
      </c>
      <c r="J421" s="821" t="n"/>
      <c r="L421" s="492" t="n"/>
      <c r="M421" s="492" t="n"/>
      <c r="Q421" s="490" t="inlineStr">
        <is>
          <t>邸別</t>
        </is>
      </c>
      <c r="R421" s="393" t="n"/>
      <c r="S421" s="393" t="n"/>
    </row>
    <row r="422" ht="30" customHeight="1">
      <c r="B422" s="464">
        <f>SUM(H422)</f>
        <v/>
      </c>
      <c r="C422" s="465" t="n"/>
      <c r="D422" s="466">
        <f>IF(OR(梁欠表3F!AN421="欠番",梁欠表3F!AN421="現場施工"),"　",梁欠表3F!AN421)</f>
        <v/>
      </c>
      <c r="E422" s="467">
        <f>COUNTIF(梁欠表3F!$C:$C,D422)</f>
        <v/>
      </c>
      <c r="F422" s="468">
        <f>COUNTIF(梁欠表3F!$O:$O,D422)</f>
        <v/>
      </c>
      <c r="G422" s="469">
        <f>COUNTIF(梁欠表3F!$AB:$AB,D422)</f>
        <v/>
      </c>
      <c r="H422" s="470">
        <f>SUM(E422:G422)</f>
        <v/>
      </c>
      <c r="I422" s="477">
        <f>B422</f>
        <v/>
      </c>
      <c r="J422" s="493" t="n"/>
      <c r="K422" s="494" t="n"/>
      <c r="L422" s="495" t="n"/>
      <c r="M422" s="492" t="n"/>
      <c r="Q422" s="490" t="inlineStr">
        <is>
          <t>邸別</t>
        </is>
      </c>
      <c r="R422" s="393" t="n"/>
      <c r="S422" s="393" t="n"/>
    </row>
    <row r="423" ht="30" customHeight="1">
      <c r="B423" s="464">
        <f>SUM(H423)</f>
        <v/>
      </c>
      <c r="C423" s="465" t="n"/>
      <c r="D423" s="466">
        <f>IF(OR(梁欠表3F!AN422="欠番",梁欠表3F!AN422="現場施工"),"　",梁欠表3F!AN422)</f>
        <v/>
      </c>
      <c r="E423" s="467">
        <f>COUNTIF(梁欠表3F!$C:$C,D423)</f>
        <v/>
      </c>
      <c r="F423" s="468">
        <f>COUNTIF(梁欠表3F!$O:$O,D423)</f>
        <v/>
      </c>
      <c r="G423" s="469">
        <f>COUNTIF(梁欠表3F!$AB:$AB,D423)</f>
        <v/>
      </c>
      <c r="H423" s="470">
        <f>SUM(E423:G423)</f>
        <v/>
      </c>
      <c r="I423" s="477">
        <f>B423</f>
        <v/>
      </c>
      <c r="J423" s="493" t="n"/>
      <c r="K423" s="494" t="n"/>
      <c r="L423" s="495" t="n"/>
      <c r="M423" s="492" t="n"/>
      <c r="Q423" s="490" t="inlineStr">
        <is>
          <t>邸別</t>
        </is>
      </c>
      <c r="R423" s="393" t="n"/>
      <c r="S423" s="393" t="n"/>
    </row>
    <row r="424" ht="27.75" customHeight="1">
      <c r="B424" s="464">
        <f>SUM(H424)</f>
        <v/>
      </c>
      <c r="C424" s="465" t="n"/>
      <c r="D424" s="466">
        <f>IF(OR(梁欠表3F!AN423="欠番",梁欠表3F!AN423="現場施工"),"　",梁欠表3F!AN423)</f>
        <v/>
      </c>
      <c r="E424" s="467">
        <f>COUNTIF(梁欠表3F!$C:$C,D424)</f>
        <v/>
      </c>
      <c r="F424" s="468">
        <f>COUNTIF(梁欠表3F!$O:$O,D424)</f>
        <v/>
      </c>
      <c r="G424" s="469">
        <f>COUNTIF(梁欠表3F!$AB:$AB,D424)</f>
        <v/>
      </c>
      <c r="H424" s="470">
        <f>SUM(E424:G424)</f>
        <v/>
      </c>
      <c r="I424" s="477">
        <f>B424</f>
        <v/>
      </c>
      <c r="Q424" s="490" t="inlineStr">
        <is>
          <t>邸別</t>
        </is>
      </c>
      <c r="R424" s="393" t="n"/>
      <c r="S424" s="393" t="n"/>
    </row>
    <row r="425" ht="27.75" customHeight="1">
      <c r="B425" s="464">
        <f>SUM(H425)</f>
        <v/>
      </c>
      <c r="C425" s="465" t="n"/>
      <c r="D425" s="466">
        <f>IF(OR(梁欠表3F!AN424="欠番",梁欠表3F!AN424="現場施工"),"　",梁欠表3F!AN424)</f>
        <v/>
      </c>
      <c r="E425" s="467">
        <f>COUNTIF(梁欠表3F!$C:$C,D425)</f>
        <v/>
      </c>
      <c r="F425" s="468">
        <f>COUNTIF(梁欠表3F!$O:$O,D425)</f>
        <v/>
      </c>
      <c r="G425" s="469">
        <f>COUNTIF(梁欠表3F!$AB:$AB,D425)</f>
        <v/>
      </c>
      <c r="H425" s="470">
        <f>SUM(E425:G425)</f>
        <v/>
      </c>
      <c r="I425" s="477">
        <f>B425</f>
        <v/>
      </c>
      <c r="J425" s="478" t="n"/>
      <c r="Q425" s="490" t="inlineStr">
        <is>
          <t>邸別</t>
        </is>
      </c>
      <c r="R425" s="393" t="n"/>
      <c r="S425" s="393" t="n"/>
    </row>
    <row r="426" ht="27.75" customHeight="1">
      <c r="B426" s="464">
        <f>SUM(H426)</f>
        <v/>
      </c>
      <c r="C426" s="465" t="n"/>
      <c r="D426" s="466">
        <f>IF(OR(梁欠表3F!AN425="欠番",梁欠表3F!AN425="現場施工"),"　",梁欠表3F!AN425)</f>
        <v/>
      </c>
      <c r="E426" s="467">
        <f>COUNTIF(梁欠表3F!$C:$C,D426)</f>
        <v/>
      </c>
      <c r="F426" s="468">
        <f>COUNTIF(梁欠表3F!$O:$O,D426)</f>
        <v/>
      </c>
      <c r="G426" s="469">
        <f>COUNTIF(梁欠表3F!$AB:$AB,D426)</f>
        <v/>
      </c>
      <c r="H426" s="470">
        <f>SUM(E426:G426)</f>
        <v/>
      </c>
      <c r="I426" s="477">
        <f>B426</f>
        <v/>
      </c>
      <c r="Q426" s="490" t="inlineStr">
        <is>
          <t>邸別</t>
        </is>
      </c>
      <c r="R426" s="393" t="n"/>
      <c r="S426" s="393" t="n"/>
    </row>
    <row r="427" ht="27.75" customHeight="1" thickBot="1">
      <c r="B427" s="464">
        <f>SUM(H427)</f>
        <v/>
      </c>
      <c r="C427" s="465" t="n"/>
      <c r="D427" s="466">
        <f>IF(OR(梁欠表3F!AN426="欠番",梁欠表3F!AN426="現場施工"),"　",梁欠表3F!AN426)</f>
        <v/>
      </c>
      <c r="E427" s="467">
        <f>COUNTIF(梁欠表3F!$C:$C,D427)</f>
        <v/>
      </c>
      <c r="F427" s="468">
        <f>COUNTIF(梁欠表3F!$O:$O,D427)</f>
        <v/>
      </c>
      <c r="G427" s="469">
        <f>COUNTIF(梁欠表3F!$AB:$AB,D427)</f>
        <v/>
      </c>
      <c r="H427" s="470">
        <f>SUM(E427:G427)</f>
        <v/>
      </c>
      <c r="I427" s="477">
        <f>B427</f>
        <v/>
      </c>
      <c r="J427" s="496" t="n"/>
      <c r="K427" s="496" t="n"/>
      <c r="L427" s="496" t="n"/>
      <c r="M427" s="496" t="n"/>
      <c r="N427" s="496" t="n"/>
      <c r="Q427" s="490" t="inlineStr">
        <is>
          <t>邸別</t>
        </is>
      </c>
      <c r="R427" s="393" t="n"/>
      <c r="S427" s="393" t="n"/>
    </row>
    <row r="428" ht="27" customHeight="1" thickBot="1" thickTop="1">
      <c r="B428" s="464">
        <f>SUM(H428)</f>
        <v/>
      </c>
      <c r="C428" s="465" t="n"/>
      <c r="D428" s="466">
        <f>IF(OR(梁欠表3F!AN427="欠番",梁欠表3F!AN427="現場施工"),"　",梁欠表3F!AN427)</f>
        <v/>
      </c>
      <c r="E428" s="467">
        <f>COUNTIF(梁欠表3F!$C:$C,D428)</f>
        <v/>
      </c>
      <c r="F428" s="468">
        <f>COUNTIF(梁欠表3F!$O:$O,D428)</f>
        <v/>
      </c>
      <c r="G428" s="469">
        <f>COUNTIF(梁欠表3F!$AB:$AB,D428)</f>
        <v/>
      </c>
      <c r="H428" s="470">
        <f>SUM(E428:G428)</f>
        <v/>
      </c>
      <c r="I428" s="477">
        <f>B428</f>
        <v/>
      </c>
      <c r="Q428" s="497" t="n"/>
    </row>
    <row r="429" ht="27.75" customHeight="1" thickTop="1">
      <c r="B429" s="464">
        <f>SUM(H429)</f>
        <v/>
      </c>
      <c r="C429" s="465" t="n"/>
      <c r="D429" s="466">
        <f>IF(OR(梁欠表3F!AN428="欠番",梁欠表3F!AN428="現場施工"),"　",梁欠表3F!AN428)</f>
        <v/>
      </c>
      <c r="E429" s="467">
        <f>COUNTIF(梁欠表3F!$C:$C,D429)</f>
        <v/>
      </c>
      <c r="F429" s="468">
        <f>COUNTIF(梁欠表3F!$O:$O,D429)</f>
        <v/>
      </c>
      <c r="G429" s="469">
        <f>COUNTIF(梁欠表3F!$AB:$AB,D429)</f>
        <v/>
      </c>
      <c r="H429" s="470">
        <f>SUM(E429:G429)</f>
        <v/>
      </c>
      <c r="I429" s="477">
        <f>B429</f>
        <v/>
      </c>
    </row>
    <row r="430" ht="27.75" customHeight="1">
      <c r="B430" s="464">
        <f>SUM(H430)</f>
        <v/>
      </c>
      <c r="C430" s="465" t="n"/>
      <c r="D430" s="466">
        <f>IF(OR(梁欠表3F!AN429="欠番",梁欠表3F!AN429="現場施工"),"　",梁欠表3F!AN429)</f>
        <v/>
      </c>
      <c r="E430" s="467">
        <f>COUNTIF(梁欠表3F!$C:$C,D430)</f>
        <v/>
      </c>
      <c r="F430" s="468">
        <f>COUNTIF(梁欠表3F!$O:$O,D430)</f>
        <v/>
      </c>
      <c r="G430" s="469">
        <f>COUNTIF(梁欠表3F!$AB:$AB,D430)</f>
        <v/>
      </c>
      <c r="H430" s="470">
        <f>SUM(E430:G430)</f>
        <v/>
      </c>
      <c r="I430" s="477">
        <f>B430</f>
        <v/>
      </c>
    </row>
    <row r="431" ht="27.75" customHeight="1">
      <c r="B431" s="464">
        <f>SUM(H431)</f>
        <v/>
      </c>
      <c r="C431" s="465" t="n"/>
      <c r="D431" s="466">
        <f>IF(OR(梁欠表3F!AN430="欠番",梁欠表3F!AN430="現場施工"),"　",梁欠表3F!AN430)</f>
        <v/>
      </c>
      <c r="E431" s="467">
        <f>COUNTIF(梁欠表3F!$C:$C,D431)</f>
        <v/>
      </c>
      <c r="F431" s="468">
        <f>COUNTIF(梁欠表3F!$O:$O,D431)</f>
        <v/>
      </c>
      <c r="G431" s="469">
        <f>COUNTIF(梁欠表3F!$AB:$AB,D431)</f>
        <v/>
      </c>
      <c r="H431" s="470">
        <f>SUM(E431:G431)</f>
        <v/>
      </c>
      <c r="I431" s="477">
        <f>B431</f>
        <v/>
      </c>
    </row>
    <row r="432" ht="27.75" customHeight="1">
      <c r="B432" s="464">
        <f>SUM(H432)</f>
        <v/>
      </c>
      <c r="C432" s="465" t="n"/>
      <c r="D432" s="466">
        <f>IF(OR(梁欠表3F!AN431="欠番",梁欠表3F!AN431="現場施工"),"　",梁欠表3F!AN431)</f>
        <v/>
      </c>
      <c r="E432" s="467">
        <f>COUNTIF(梁欠表3F!$C:$C,D432)</f>
        <v/>
      </c>
      <c r="F432" s="468">
        <f>COUNTIF(梁欠表3F!$O:$O,D432)</f>
        <v/>
      </c>
      <c r="G432" s="469">
        <f>COUNTIF(梁欠表3F!$AB:$AB,D432)</f>
        <v/>
      </c>
      <c r="H432" s="470">
        <f>SUM(E432:G432)</f>
        <v/>
      </c>
      <c r="I432" s="477">
        <f>B432</f>
        <v/>
      </c>
    </row>
    <row r="433" ht="27.75" customHeight="1">
      <c r="B433" s="464">
        <f>SUM(H433)</f>
        <v/>
      </c>
      <c r="C433" s="465" t="n"/>
      <c r="D433" s="466">
        <f>IF(OR(梁欠表3F!AN432="欠番",梁欠表3F!AN432="現場施工"),"　",梁欠表3F!AN432)</f>
        <v/>
      </c>
      <c r="E433" s="467">
        <f>COUNTIF(梁欠表3F!$C:$C,D433)</f>
        <v/>
      </c>
      <c r="F433" s="468">
        <f>COUNTIF(梁欠表3F!$O:$O,D433)</f>
        <v/>
      </c>
      <c r="G433" s="469">
        <f>COUNTIF(梁欠表3F!$AB:$AB,D433)</f>
        <v/>
      </c>
      <c r="H433" s="470">
        <f>SUM(E433:G433)</f>
        <v/>
      </c>
      <c r="I433" s="477">
        <f>B433</f>
        <v/>
      </c>
    </row>
    <row r="434" ht="27.75" customHeight="1">
      <c r="B434" s="464">
        <f>SUM(H434)</f>
        <v/>
      </c>
      <c r="C434" s="465" t="n"/>
      <c r="D434" s="466">
        <f>IF(OR(梁欠表3F!AN433="欠番",梁欠表3F!AN433="現場施工"),"　",梁欠表3F!AN433)</f>
        <v/>
      </c>
      <c r="E434" s="467">
        <f>COUNTIF(梁欠表3F!$C:$C,D434)</f>
        <v/>
      </c>
      <c r="F434" s="468">
        <f>COUNTIF(梁欠表3F!$O:$O,D434)</f>
        <v/>
      </c>
      <c r="G434" s="469">
        <f>COUNTIF(梁欠表3F!$AB:$AB,D434)</f>
        <v/>
      </c>
      <c r="H434" s="470">
        <f>SUM(E434:G434)</f>
        <v/>
      </c>
      <c r="I434" s="477">
        <f>B434</f>
        <v/>
      </c>
      <c r="K434" t="inlineStr">
        <is>
          <t>E袖</t>
        </is>
      </c>
    </row>
    <row r="435" ht="27.75" customHeight="1">
      <c r="B435" s="464">
        <f>SUM(H435)</f>
        <v/>
      </c>
      <c r="C435" s="465" t="n"/>
      <c r="D435" s="466">
        <f>IF(OR(梁欠表3F!AN434="欠番",梁欠表3F!AN434="現場施工"),"　",梁欠表3F!AN434)</f>
        <v/>
      </c>
      <c r="E435" s="467">
        <f>COUNTIF(梁欠表3F!$C:$C,D435)</f>
        <v/>
      </c>
      <c r="F435" s="468">
        <f>COUNTIF(梁欠表3F!$O:$O,D435)</f>
        <v/>
      </c>
      <c r="G435" s="469">
        <f>COUNTIF(梁欠表3F!$AB:$AB,D435)</f>
        <v/>
      </c>
      <c r="H435" s="470">
        <f>SUM(E435:G435)</f>
        <v/>
      </c>
      <c r="I435" s="477">
        <f>B435</f>
        <v/>
      </c>
      <c r="K435" t="inlineStr">
        <is>
          <t>E袖</t>
        </is>
      </c>
    </row>
    <row r="436" ht="27.75" customHeight="1">
      <c r="B436" s="464">
        <f>SUM(H436)</f>
        <v/>
      </c>
      <c r="C436" s="465" t="n"/>
      <c r="D436" s="466">
        <f>IF(OR(梁欠表3F!AN435="欠番",梁欠表3F!AN435="現場施工"),"　",梁欠表3F!AN435)</f>
        <v/>
      </c>
      <c r="E436" s="467">
        <f>COUNTIF(梁欠表3F!$C:$C,D436)</f>
        <v/>
      </c>
      <c r="F436" s="468">
        <f>COUNTIF(梁欠表3F!$O:$O,D436)</f>
        <v/>
      </c>
      <c r="G436" s="469">
        <f>COUNTIF(梁欠表3F!$AB:$AB,D436)</f>
        <v/>
      </c>
      <c r="H436" s="470">
        <f>SUM(E436:G436)</f>
        <v/>
      </c>
      <c r="I436" s="477">
        <f>B436</f>
        <v/>
      </c>
    </row>
    <row r="437" ht="27.75" customHeight="1">
      <c r="B437" s="464">
        <f>SUM(H437)</f>
        <v/>
      </c>
      <c r="C437" s="465" t="n"/>
      <c r="D437" s="466">
        <f>IF(OR(梁欠表3F!AN436="欠番",梁欠表3F!AN436="現場施工"),"　",梁欠表3F!AN436)</f>
        <v/>
      </c>
      <c r="E437" s="467">
        <f>COUNTIF(梁欠表3F!$C:$C,D437)</f>
        <v/>
      </c>
      <c r="F437" s="468">
        <f>COUNTIF(梁欠表3F!$O:$O,D437)</f>
        <v/>
      </c>
      <c r="G437" s="469">
        <f>COUNTIF(梁欠表3F!$AB:$AB,D437)</f>
        <v/>
      </c>
      <c r="H437" s="470">
        <f>SUM(E437:G437)</f>
        <v/>
      </c>
      <c r="I437" s="477">
        <f>B437</f>
        <v/>
      </c>
      <c r="K437" t="inlineStr">
        <is>
          <t>EL袖</t>
        </is>
      </c>
    </row>
    <row r="438" ht="27.75" customHeight="1">
      <c r="B438" s="464">
        <f>SUM(H438)</f>
        <v/>
      </c>
      <c r="C438" s="465" t="n"/>
      <c r="D438" s="466">
        <f>IF(OR(梁欠表3F!AN437="欠番",梁欠表3F!AN437="現場施工"),"　",梁欠表3F!AN437)</f>
        <v/>
      </c>
      <c r="E438" s="467">
        <f>COUNTIF(梁欠表3F!$C:$C,D438)</f>
        <v/>
      </c>
      <c r="F438" s="468">
        <f>COUNTIF(梁欠表3F!$O:$O,D438)</f>
        <v/>
      </c>
      <c r="G438" s="469">
        <f>COUNTIF(梁欠表3F!$AB:$AB,D438)</f>
        <v/>
      </c>
      <c r="H438" s="470">
        <f>SUM(E438:G438)</f>
        <v/>
      </c>
      <c r="I438" s="477">
        <f>B438</f>
        <v/>
      </c>
    </row>
    <row r="439" ht="27.75" customHeight="1">
      <c r="B439" s="464">
        <f>SUM(H439)</f>
        <v/>
      </c>
      <c r="C439" s="465" t="n"/>
      <c r="D439" s="466">
        <f>IF(OR(梁欠表3F!AN438="欠番",梁欠表3F!AN438="現場施工"),"　",梁欠表3F!AN438)</f>
        <v/>
      </c>
      <c r="E439" s="467">
        <f>COUNTIF(梁欠表3F!$C:$C,D439)</f>
        <v/>
      </c>
      <c r="F439" s="468">
        <f>COUNTIF(梁欠表3F!$O:$O,D439)</f>
        <v/>
      </c>
      <c r="G439" s="469">
        <f>COUNTIF(梁欠表3F!$AB:$AB,D439)</f>
        <v/>
      </c>
      <c r="H439" s="470">
        <f>SUM(E439:G439)</f>
        <v/>
      </c>
      <c r="I439" s="477">
        <f>B439</f>
        <v/>
      </c>
      <c r="K439" t="inlineStr">
        <is>
          <t>ER袖</t>
        </is>
      </c>
    </row>
    <row r="440" ht="27.75" customHeight="1">
      <c r="B440" s="464">
        <f>SUM(H440)</f>
        <v/>
      </c>
      <c r="C440" s="465" t="n"/>
      <c r="D440" s="466">
        <f>IF(OR(梁欠表3F!AN439="欠番",梁欠表3F!AN439="現場施工"),"　",梁欠表3F!AN439)</f>
        <v/>
      </c>
      <c r="E440" s="467">
        <f>COUNTIF(梁欠表3F!$C:$C,D440)</f>
        <v/>
      </c>
      <c r="F440" s="468">
        <f>COUNTIF(梁欠表3F!$O:$O,D440)</f>
        <v/>
      </c>
      <c r="G440" s="469">
        <f>COUNTIF(梁欠表3F!$AB:$AB,D440)</f>
        <v/>
      </c>
      <c r="H440" s="470">
        <f>SUM(E440:G440)</f>
        <v/>
      </c>
      <c r="I440" s="477">
        <f>B440</f>
        <v/>
      </c>
    </row>
    <row r="441" ht="27.75" customHeight="1">
      <c r="B441" s="464">
        <f>SUM(H441)</f>
        <v/>
      </c>
      <c r="C441" s="465" t="n"/>
      <c r="D441" s="466">
        <f>IF(OR(梁欠表3F!AN440="欠番",梁欠表3F!AN440="現場施工"),"　",梁欠表3F!AN440)</f>
        <v/>
      </c>
      <c r="E441" s="467">
        <f>COUNTIF(梁欠表3F!$C:$C,D441)</f>
        <v/>
      </c>
      <c r="F441" s="468">
        <f>COUNTIF(梁欠表3F!$O:$O,D441)</f>
        <v/>
      </c>
      <c r="G441" s="469">
        <f>COUNTIF(梁欠表3F!$AB:$AB,D441)</f>
        <v/>
      </c>
      <c r="H441" s="470">
        <f>SUM(E441:G441)</f>
        <v/>
      </c>
      <c r="I441" s="477">
        <f>B441</f>
        <v/>
      </c>
      <c r="K441" t="inlineStr">
        <is>
          <t>E135袖</t>
        </is>
      </c>
    </row>
    <row r="442" ht="27.75" customHeight="1">
      <c r="B442" s="464">
        <f>SUM(H442)</f>
        <v/>
      </c>
      <c r="C442" s="465" t="n"/>
      <c r="D442" s="466">
        <f>IF(OR(梁欠表3F!AN441="欠番",梁欠表3F!AN441="現場施工"),"　",梁欠表3F!AN441)</f>
        <v/>
      </c>
      <c r="E442" s="467">
        <f>COUNTIF(梁欠表3F!$C:$C,D442)</f>
        <v/>
      </c>
      <c r="F442" s="468">
        <f>COUNTIF(梁欠表3F!$O:$O,D442)</f>
        <v/>
      </c>
      <c r="G442" s="469">
        <f>COUNTIF(梁欠表3F!$AB:$AB,D442)</f>
        <v/>
      </c>
      <c r="H442" s="470">
        <f>SUM(E442:G442)</f>
        <v/>
      </c>
      <c r="I442" s="477">
        <f>B442</f>
        <v/>
      </c>
      <c r="K442" t="inlineStr">
        <is>
          <t>E135袖</t>
        </is>
      </c>
    </row>
    <row r="443" ht="27.75" customHeight="1">
      <c r="B443" s="464">
        <f>SUM(H443)</f>
        <v/>
      </c>
      <c r="C443" s="465" t="n"/>
      <c r="D443" s="466">
        <f>IF(OR(梁欠表3F!AN442="欠番",梁欠表3F!AN442="現場施工"),"　",梁欠表3F!AN442)</f>
        <v/>
      </c>
      <c r="E443" s="467">
        <f>COUNTIF(梁欠表3F!$C:$C,D443)</f>
        <v/>
      </c>
      <c r="F443" s="468">
        <f>COUNTIF(梁欠表3F!$O:$O,D443)</f>
        <v/>
      </c>
      <c r="G443" s="469">
        <f>COUNTIF(梁欠表3F!$AB:$AB,D443)</f>
        <v/>
      </c>
      <c r="H443" s="470">
        <f>SUM(E443:G443)</f>
        <v/>
      </c>
      <c r="I443" s="477">
        <f>B443</f>
        <v/>
      </c>
    </row>
    <row r="444" ht="27.75" customHeight="1">
      <c r="B444" s="464">
        <f>SUM(H444)</f>
        <v/>
      </c>
      <c r="C444" s="465" t="n"/>
      <c r="D444" s="466">
        <f>IF(OR(梁欠表3F!AN443="欠番",梁欠表3F!AN443="現場施工"),"　",梁欠表3F!AN443)</f>
        <v/>
      </c>
      <c r="E444" s="467">
        <f>COUNTIF(梁欠表3F!$C:$C,D444)</f>
        <v/>
      </c>
      <c r="F444" s="468">
        <f>COUNTIF(梁欠表3F!$O:$O,D444)</f>
        <v/>
      </c>
      <c r="G444" s="469">
        <f>COUNTIF(梁欠表3F!$AB:$AB,D444)</f>
        <v/>
      </c>
      <c r="H444" s="470">
        <f>SUM(E444:G444)</f>
        <v/>
      </c>
      <c r="I444" s="477">
        <f>B444</f>
        <v/>
      </c>
      <c r="K444" t="inlineStr">
        <is>
          <t>E135L袖</t>
        </is>
      </c>
    </row>
    <row r="445" ht="27.75" customHeight="1">
      <c r="B445" s="464">
        <f>SUM(H445)</f>
        <v/>
      </c>
      <c r="C445" s="465" t="n"/>
      <c r="D445" s="466">
        <f>IF(OR(梁欠表3F!AN444="欠番",梁欠表3F!AN444="現場施工"),"　",梁欠表3F!AN444)</f>
        <v/>
      </c>
      <c r="E445" s="467">
        <f>COUNTIF(梁欠表3F!$C:$C,D445)</f>
        <v/>
      </c>
      <c r="F445" s="468">
        <f>COUNTIF(梁欠表3F!$O:$O,D445)</f>
        <v/>
      </c>
      <c r="G445" s="469">
        <f>COUNTIF(梁欠表3F!$AB:$AB,D445)</f>
        <v/>
      </c>
      <c r="H445" s="470">
        <f>SUM(E445:G445)</f>
        <v/>
      </c>
      <c r="I445" s="477">
        <f>B445</f>
        <v/>
      </c>
    </row>
    <row r="446" ht="27.75" customHeight="1">
      <c r="B446" s="464">
        <f>SUM(H446)</f>
        <v/>
      </c>
      <c r="C446" s="465" t="n"/>
      <c r="D446" s="466">
        <f>IF(OR(梁欠表3F!AN445="欠番",梁欠表3F!AN445="現場施工"),"　",梁欠表3F!AN445)</f>
        <v/>
      </c>
      <c r="E446" s="467">
        <f>COUNTIF(梁欠表3F!$C:$C,D446)</f>
        <v/>
      </c>
      <c r="F446" s="468">
        <f>COUNTIF(梁欠表3F!$O:$O,D446)</f>
        <v/>
      </c>
      <c r="G446" s="469">
        <f>COUNTIF(梁欠表3F!$AB:$AB,D446)</f>
        <v/>
      </c>
      <c r="H446" s="470">
        <f>SUM(E446:G446)</f>
        <v/>
      </c>
      <c r="I446" s="477">
        <f>B446</f>
        <v/>
      </c>
      <c r="K446" t="inlineStr">
        <is>
          <t>E135R袖</t>
        </is>
      </c>
    </row>
    <row r="447" ht="27.75" customHeight="1">
      <c r="B447" s="464">
        <f>SUM(H447)</f>
        <v/>
      </c>
      <c r="C447" s="465" t="n"/>
      <c r="D447" s="466">
        <f>IF(OR(梁欠表3F!AN446="欠番",梁欠表3F!AN446="現場施工"),"　",梁欠表3F!AN446)</f>
        <v/>
      </c>
      <c r="E447" s="467">
        <f>COUNTIF(梁欠表3F!$C:$C,D447)</f>
        <v/>
      </c>
      <c r="F447" s="468">
        <f>COUNTIF(梁欠表3F!$O:$O,D447)</f>
        <v/>
      </c>
      <c r="G447" s="469">
        <f>COUNTIF(梁欠表3F!$AB:$AB,D447)</f>
        <v/>
      </c>
      <c r="H447" s="470">
        <f>SUM(E447:G447)</f>
        <v/>
      </c>
      <c r="I447" s="477">
        <f>B447</f>
        <v/>
      </c>
    </row>
    <row r="448" ht="27.75" customHeight="1">
      <c r="B448" s="464">
        <f>SUM(H448)</f>
        <v/>
      </c>
      <c r="C448" s="465" t="n"/>
      <c r="D448" s="466">
        <f>IF(OR(梁欠表3F!AN447="欠番",梁欠表3F!AN447="現場施工"),"　",梁欠表3F!AN447)</f>
        <v/>
      </c>
      <c r="E448" s="467">
        <f>COUNTIF(梁欠表3F!$C:$C,D448)</f>
        <v/>
      </c>
      <c r="F448" s="468">
        <f>COUNTIF(梁欠表3F!$O:$O,D448)</f>
        <v/>
      </c>
      <c r="G448" s="469">
        <f>COUNTIF(梁欠表3F!$AB:$AB,D448)</f>
        <v/>
      </c>
      <c r="H448" s="470">
        <f>SUM(E448:G448)</f>
        <v/>
      </c>
      <c r="I448" s="477">
        <f>B448</f>
        <v/>
      </c>
    </row>
    <row r="449" ht="27.75" customHeight="1">
      <c r="B449" s="464">
        <f>SUM(H449)</f>
        <v/>
      </c>
      <c r="C449" s="465" t="n"/>
      <c r="D449" s="466">
        <f>IF(OR(梁欠表3F!AN448="欠番",梁欠表3F!AN448="現場施工"),"　",梁欠表3F!AN448)</f>
        <v/>
      </c>
      <c r="E449" s="467">
        <f>COUNTIF(梁欠表3F!$C:$C,D449)</f>
        <v/>
      </c>
      <c r="F449" s="468">
        <f>COUNTIF(梁欠表3F!$O:$O,D449)</f>
        <v/>
      </c>
      <c r="G449" s="469">
        <f>COUNTIF(梁欠表3F!$AB:$AB,D449)</f>
        <v/>
      </c>
      <c r="H449" s="470">
        <f>SUM(E449:G449)</f>
        <v/>
      </c>
      <c r="I449" s="477">
        <f>B449</f>
        <v/>
      </c>
    </row>
    <row r="450" ht="27.75" customHeight="1">
      <c r="B450" s="464">
        <f>SUM(H450)</f>
        <v/>
      </c>
      <c r="C450" s="465" t="n"/>
      <c r="D450" s="466">
        <f>IF(OR(梁欠表3F!AN449="欠番",梁欠表3F!AN449="現場施工"),"　",梁欠表3F!AN449)</f>
        <v/>
      </c>
      <c r="E450" s="467">
        <f>COUNTIF(梁欠表3F!$C:$C,D450)</f>
        <v/>
      </c>
      <c r="F450" s="468">
        <f>COUNTIF(梁欠表3F!$O:$O,D450)</f>
        <v/>
      </c>
      <c r="G450" s="469">
        <f>COUNTIF(梁欠表3F!$AB:$AB,D450)</f>
        <v/>
      </c>
      <c r="H450" s="470">
        <f>SUM(E450:G450)</f>
        <v/>
      </c>
      <c r="I450" s="477">
        <f>B450</f>
        <v/>
      </c>
    </row>
    <row r="451" ht="27.75" customHeight="1">
      <c r="B451" s="464">
        <f>SUM(H451)</f>
        <v/>
      </c>
      <c r="C451" s="465" t="n"/>
      <c r="D451" s="466">
        <f>IF(OR(梁欠表3F!AN450="欠番",梁欠表3F!AN450="現場施工"),"　",梁欠表3F!AN450)</f>
        <v/>
      </c>
      <c r="E451" s="467">
        <f>COUNTIF(梁欠表3F!$C:$C,D451)</f>
        <v/>
      </c>
      <c r="F451" s="468">
        <f>COUNTIF(梁欠表3F!$O:$O,D451)</f>
        <v/>
      </c>
      <c r="G451" s="469">
        <f>COUNTIF(梁欠表3F!$AB:$AB,D451)</f>
        <v/>
      </c>
      <c r="H451" s="470">
        <f>SUM(E451:G451)</f>
        <v/>
      </c>
      <c r="I451" s="477">
        <f>B451</f>
        <v/>
      </c>
      <c r="K451" t="inlineStr">
        <is>
          <t>E袖</t>
        </is>
      </c>
    </row>
    <row r="452" ht="27.75" customHeight="1">
      <c r="B452" s="464">
        <f>SUM(H452)</f>
        <v/>
      </c>
      <c r="C452" s="465" t="n"/>
      <c r="D452" s="466">
        <f>IF(OR(梁欠表3F!AN451="欠番",梁欠表3F!AN451="現場施工"),"　",梁欠表3F!AN451)</f>
        <v/>
      </c>
      <c r="E452" s="467">
        <f>COUNTIF(梁欠表3F!$C:$C,D452)</f>
        <v/>
      </c>
      <c r="F452" s="468">
        <f>COUNTIF(梁欠表3F!$O:$O,D452)</f>
        <v/>
      </c>
      <c r="G452" s="469">
        <f>COUNTIF(梁欠表3F!$AB:$AB,D452)</f>
        <v/>
      </c>
      <c r="H452" s="470">
        <f>SUM(E452:G452)</f>
        <v/>
      </c>
      <c r="I452" s="477">
        <f>B452</f>
        <v/>
      </c>
      <c r="K452" t="inlineStr">
        <is>
          <t>E袖</t>
        </is>
      </c>
    </row>
    <row r="453" ht="27.75" customHeight="1">
      <c r="B453" s="464">
        <f>SUM(H453)</f>
        <v/>
      </c>
      <c r="C453" s="465" t="n"/>
      <c r="D453" s="466">
        <f>IF(OR(梁欠表3F!AN452="欠番",梁欠表3F!AN452="現場施工"),"　",梁欠表3F!AN452)</f>
        <v/>
      </c>
      <c r="E453" s="467">
        <f>COUNTIF(梁欠表3F!$C:$C,D453)</f>
        <v/>
      </c>
      <c r="F453" s="468">
        <f>COUNTIF(梁欠表3F!$O:$O,D453)</f>
        <v/>
      </c>
      <c r="G453" s="469">
        <f>COUNTIF(梁欠表3F!$AB:$AB,D453)</f>
        <v/>
      </c>
      <c r="H453" s="470">
        <f>SUM(E453:G453)</f>
        <v/>
      </c>
      <c r="I453" s="477">
        <f>B453</f>
        <v/>
      </c>
    </row>
    <row r="454" ht="27.75" customHeight="1">
      <c r="B454" s="464">
        <f>SUM(H454)</f>
        <v/>
      </c>
      <c r="C454" s="465" t="n"/>
      <c r="D454" s="466">
        <f>IF(OR(梁欠表3F!AN453="欠番",梁欠表3F!AN453="現場施工"),"　",梁欠表3F!AN453)</f>
        <v/>
      </c>
      <c r="E454" s="467">
        <f>COUNTIF(梁欠表3F!$C:$C,D454)</f>
        <v/>
      </c>
      <c r="F454" s="468">
        <f>COUNTIF(梁欠表3F!$O:$O,D454)</f>
        <v/>
      </c>
      <c r="G454" s="469">
        <f>COUNTIF(梁欠表3F!$AB:$AB,D454)</f>
        <v/>
      </c>
      <c r="H454" s="470">
        <f>SUM(E454:G454)</f>
        <v/>
      </c>
      <c r="I454" s="477">
        <f>B454</f>
        <v/>
      </c>
      <c r="K454" t="inlineStr">
        <is>
          <t>EL袖</t>
        </is>
      </c>
    </row>
    <row r="455" ht="27.75" customHeight="1">
      <c r="B455" s="464">
        <f>SUM(H455)</f>
        <v/>
      </c>
      <c r="C455" s="465" t="n"/>
      <c r="D455" s="466">
        <f>IF(OR(梁欠表3F!AN454="欠番",梁欠表3F!AN454="現場施工"),"　",梁欠表3F!AN454)</f>
        <v/>
      </c>
      <c r="E455" s="467">
        <f>COUNTIF(梁欠表3F!$C:$C,D455)</f>
        <v/>
      </c>
      <c r="F455" s="468">
        <f>COUNTIF(梁欠表3F!$O:$O,D455)</f>
        <v/>
      </c>
      <c r="G455" s="469">
        <f>COUNTIF(梁欠表3F!$AB:$AB,D455)</f>
        <v/>
      </c>
      <c r="H455" s="470">
        <f>SUM(E455:G455)</f>
        <v/>
      </c>
      <c r="I455" s="477">
        <f>B455</f>
        <v/>
      </c>
      <c r="J455" s="867" t="n"/>
      <c r="K455" s="867" t="n"/>
      <c r="L455" s="867" t="n"/>
      <c r="M455" s="867" t="n"/>
      <c r="N455" s="867" t="n"/>
    </row>
    <row r="456" ht="27" customHeight="1">
      <c r="B456" s="464">
        <f>SUM(H456)</f>
        <v/>
      </c>
      <c r="C456" s="465" t="n"/>
      <c r="D456" s="466">
        <f>IF(OR(梁欠表3F!AN455="欠番",梁欠表3F!AN455="現場施工"),"　",梁欠表3F!AN455)</f>
        <v/>
      </c>
      <c r="E456" s="467">
        <f>COUNTIF(梁欠表3F!$C:$C,D456)</f>
        <v/>
      </c>
      <c r="F456" s="468">
        <f>COUNTIF(梁欠表3F!$O:$O,D456)</f>
        <v/>
      </c>
      <c r="G456" s="469">
        <f>COUNTIF(梁欠表3F!$AB:$AB,D456)</f>
        <v/>
      </c>
      <c r="H456" s="470">
        <f>SUM(E456:G456)</f>
        <v/>
      </c>
      <c r="I456" s="477">
        <f>B456</f>
        <v/>
      </c>
      <c r="K456" t="inlineStr">
        <is>
          <t>ER袖</t>
        </is>
      </c>
    </row>
    <row r="457" ht="25.5" customHeight="1">
      <c r="B457" s="464">
        <f>SUM(H457)</f>
        <v/>
      </c>
      <c r="C457" s="465" t="n"/>
      <c r="D457" s="466">
        <f>IF(OR(梁欠表3F!AN456="欠番",梁欠表3F!AN456="現場施工"),"　",梁欠表3F!AN456)</f>
        <v/>
      </c>
      <c r="E457" s="467">
        <f>COUNTIF(梁欠表3F!$C:$C,D457)</f>
        <v/>
      </c>
      <c r="F457" s="468">
        <f>COUNTIF(梁欠表3F!$O:$O,D457)</f>
        <v/>
      </c>
      <c r="G457" s="469">
        <f>COUNTIF(梁欠表3F!$AB:$AB,D457)</f>
        <v/>
      </c>
      <c r="H457" s="470">
        <f>SUM(E457:G457)</f>
        <v/>
      </c>
      <c r="I457" s="477">
        <f>B457</f>
        <v/>
      </c>
    </row>
    <row r="458" ht="25.5" customHeight="1">
      <c r="B458" s="464">
        <f>SUM(H458)</f>
        <v/>
      </c>
      <c r="C458" s="465" t="n"/>
      <c r="D458" s="466">
        <f>IF(OR(梁欠表3F!AN457="欠番",梁欠表3F!AN457="現場施工"),"　",梁欠表3F!AN457)</f>
        <v/>
      </c>
      <c r="E458" s="467">
        <f>COUNTIF(梁欠表3F!$C:$C,D458)</f>
        <v/>
      </c>
      <c r="F458" s="468">
        <f>COUNTIF(梁欠表3F!$O:$O,D458)</f>
        <v/>
      </c>
      <c r="G458" s="469">
        <f>COUNTIF(梁欠表3F!$AB:$AB,D458)</f>
        <v/>
      </c>
      <c r="H458" s="470">
        <f>SUM(E458:G458)</f>
        <v/>
      </c>
      <c r="I458" s="477">
        <f>B458</f>
        <v/>
      </c>
    </row>
    <row r="459" ht="25.5" customHeight="1">
      <c r="B459" s="464">
        <f>SUM(H459)</f>
        <v/>
      </c>
      <c r="C459" s="465" t="n"/>
      <c r="D459" s="466">
        <f>IF(OR(梁欠表3F!AN458="欠番",梁欠表3F!AN458="現場施工"),"　",梁欠表3F!AN458)</f>
        <v/>
      </c>
      <c r="E459" s="467">
        <f>COUNTIF(梁欠表3F!$C:$C,D459)</f>
        <v/>
      </c>
      <c r="F459" s="468">
        <f>COUNTIF(梁欠表3F!$O:$O,D459)</f>
        <v/>
      </c>
      <c r="G459" s="469">
        <f>COUNTIF(梁欠表3F!$AB:$AB,D459)</f>
        <v/>
      </c>
      <c r="H459" s="470">
        <f>SUM(E459:G459)</f>
        <v/>
      </c>
      <c r="I459" s="477">
        <f>B459</f>
        <v/>
      </c>
      <c r="K459" t="inlineStr">
        <is>
          <t>E135L袖</t>
        </is>
      </c>
    </row>
    <row r="460" ht="25.5" customHeight="1">
      <c r="B460" s="464">
        <f>SUM(H460)</f>
        <v/>
      </c>
      <c r="C460" s="465" t="n"/>
      <c r="D460" s="466">
        <f>IF(OR(梁欠表3F!AN459="欠番",梁欠表3F!AN459="現場施工"),"　",梁欠表3F!AN459)</f>
        <v/>
      </c>
      <c r="E460" s="467">
        <f>COUNTIF(梁欠表3F!$C:$C,D460)</f>
        <v/>
      </c>
      <c r="F460" s="468">
        <f>COUNTIF(梁欠表3F!$O:$O,D460)</f>
        <v/>
      </c>
      <c r="G460" s="469">
        <f>COUNTIF(梁欠表3F!$AB:$AB,D460)</f>
        <v/>
      </c>
      <c r="H460" s="470">
        <f>SUM(E460:G460)</f>
        <v/>
      </c>
      <c r="I460" s="477">
        <f>B460</f>
        <v/>
      </c>
    </row>
    <row r="461" ht="25.5" customHeight="1">
      <c r="B461" s="464">
        <f>SUM(H461)</f>
        <v/>
      </c>
      <c r="C461" s="465" t="n"/>
      <c r="D461" s="466">
        <f>IF(OR(梁欠表3F!AN460="欠番",梁欠表3F!AN460="現場施工"),"　",梁欠表3F!AN460)</f>
        <v/>
      </c>
      <c r="E461" s="467">
        <f>COUNTIF(梁欠表3F!$C:$C,D461)</f>
        <v/>
      </c>
      <c r="F461" s="468">
        <f>COUNTIF(梁欠表3F!$O:$O,D461)</f>
        <v/>
      </c>
      <c r="G461" s="469">
        <f>COUNTIF(梁欠表3F!$AB:$AB,D461)</f>
        <v/>
      </c>
      <c r="H461" s="470">
        <f>SUM(E461:G461)</f>
        <v/>
      </c>
      <c r="I461" s="477">
        <f>B461</f>
        <v/>
      </c>
      <c r="K461" t="inlineStr">
        <is>
          <t>E135R袖</t>
        </is>
      </c>
    </row>
    <row r="462" ht="25.5" customHeight="1">
      <c r="B462" s="464">
        <f>SUM(H462)</f>
        <v/>
      </c>
      <c r="C462" s="465" t="n"/>
      <c r="D462" s="466">
        <f>IF(OR(梁欠表3F!AN461="欠番",梁欠表3F!AN461="現場施工"),"　",梁欠表3F!AN461)</f>
        <v/>
      </c>
      <c r="E462" s="467">
        <f>COUNTIF(梁欠表3F!$C:$C,D462)</f>
        <v/>
      </c>
      <c r="F462" s="468">
        <f>COUNTIF(梁欠表3F!$O:$O,D462)</f>
        <v/>
      </c>
      <c r="G462" s="469">
        <f>COUNTIF(梁欠表3F!$AB:$AB,D462)</f>
        <v/>
      </c>
      <c r="H462" s="470">
        <f>SUM(E462:G462)</f>
        <v/>
      </c>
      <c r="I462" s="477">
        <f>B462</f>
        <v/>
      </c>
    </row>
    <row r="463" ht="25.5" customHeight="1">
      <c r="B463" s="464">
        <f>SUM(H463)</f>
        <v/>
      </c>
      <c r="C463" s="465" t="n"/>
      <c r="D463" s="466">
        <f>IF(OR(梁欠表3F!AN462="欠番",梁欠表3F!AN462="現場施工"),"　",梁欠表3F!AN462)</f>
        <v/>
      </c>
      <c r="E463" s="467">
        <f>COUNTIF(梁欠表3F!$C:$C,D463)</f>
        <v/>
      </c>
      <c r="F463" s="468">
        <f>COUNTIF(梁欠表3F!$O:$O,D463)</f>
        <v/>
      </c>
      <c r="G463" s="469">
        <f>COUNTIF(梁欠表3F!$AB:$AB,D463)</f>
        <v/>
      </c>
      <c r="H463" s="470">
        <f>SUM(E463:G463)</f>
        <v/>
      </c>
      <c r="I463" s="477">
        <f>B463</f>
        <v/>
      </c>
    </row>
    <row r="464" ht="25.5" customHeight="1">
      <c r="B464" s="464">
        <f>SUM(H464)</f>
        <v/>
      </c>
      <c r="C464" s="465" t="n"/>
      <c r="D464" s="466">
        <f>IF(OR(梁欠表3F!AN463="欠番",梁欠表3F!AN463="現場施工"),"　",梁欠表3F!AN463)</f>
        <v/>
      </c>
      <c r="E464" s="467">
        <f>COUNTIF(梁欠表3F!$C:$C,D464)</f>
        <v/>
      </c>
      <c r="F464" s="468">
        <f>COUNTIF(梁欠表3F!$O:$O,D464)</f>
        <v/>
      </c>
      <c r="G464" s="469">
        <f>COUNTIF(梁欠表3F!$AB:$AB,D464)</f>
        <v/>
      </c>
      <c r="H464" s="470">
        <f>SUM(E464:G464)</f>
        <v/>
      </c>
      <c r="I464" s="477">
        <f>B464</f>
        <v/>
      </c>
    </row>
    <row r="465" ht="25.5" customHeight="1">
      <c r="B465" s="464">
        <f>SUM(H465)</f>
        <v/>
      </c>
      <c r="C465" s="465" t="n"/>
      <c r="D465" s="466">
        <f>IF(OR(梁欠表3F!AN464="欠番",梁欠表3F!AN464="現場施工"),"　",梁欠表3F!AN464)</f>
        <v/>
      </c>
      <c r="E465" s="467">
        <f>COUNTIF(梁欠表3F!$C:$C,D465)</f>
        <v/>
      </c>
      <c r="F465" s="468">
        <f>COUNTIF(梁欠表3F!$O:$O,D465)</f>
        <v/>
      </c>
      <c r="G465" s="469">
        <f>COUNTIF(梁欠表3F!$AB:$AB,D465)</f>
        <v/>
      </c>
      <c r="H465" s="470">
        <f>SUM(E465:G465)</f>
        <v/>
      </c>
      <c r="I465" s="477">
        <f>B465</f>
        <v/>
      </c>
    </row>
    <row r="466" ht="25.5" customHeight="1">
      <c r="B466" s="464">
        <f>SUM(H466)</f>
        <v/>
      </c>
      <c r="C466" s="465" t="n"/>
      <c r="D466" s="466">
        <f>IF(OR(梁欠表3F!AN465="欠番",梁欠表3F!AN465="現場施工"),"　",梁欠表3F!AN465)</f>
        <v/>
      </c>
      <c r="E466" s="467">
        <f>COUNTIF(梁欠表3F!$C:$C,D466)</f>
        <v/>
      </c>
      <c r="F466" s="468">
        <f>COUNTIF(梁欠表3F!$O:$O,D466)</f>
        <v/>
      </c>
      <c r="G466" s="469">
        <f>COUNTIF(梁欠表3F!$AB:$AB,D466)</f>
        <v/>
      </c>
      <c r="H466" s="470">
        <f>SUM(E466:G466)</f>
        <v/>
      </c>
      <c r="I466" s="477">
        <f>B466</f>
        <v/>
      </c>
      <c r="K466" t="inlineStr">
        <is>
          <t>M袖</t>
        </is>
      </c>
    </row>
    <row r="467" ht="25.5" customHeight="1">
      <c r="B467" s="464">
        <f>SUM(H467)</f>
        <v/>
      </c>
      <c r="C467" s="465" t="n"/>
      <c r="D467" s="466">
        <f>IF(OR(梁欠表3F!AN466="欠番",梁欠表3F!AN466="現場施工"),"　",梁欠表3F!AN466)</f>
        <v/>
      </c>
      <c r="E467" s="467">
        <f>COUNTIF(梁欠表3F!$C:$C,D467)</f>
        <v/>
      </c>
      <c r="F467" s="468">
        <f>COUNTIF(梁欠表3F!$O:$O,D467)</f>
        <v/>
      </c>
      <c r="G467" s="469">
        <f>COUNTIF(梁欠表3F!$AB:$AB,D467)</f>
        <v/>
      </c>
      <c r="H467" s="470">
        <f>SUM(E467:G467)</f>
        <v/>
      </c>
      <c r="I467" s="477">
        <f>B467</f>
        <v/>
      </c>
      <c r="K467" t="inlineStr">
        <is>
          <t>M袖</t>
        </is>
      </c>
    </row>
    <row r="468" ht="25.5" customHeight="1">
      <c r="B468" s="464">
        <f>SUM(H468)</f>
        <v/>
      </c>
      <c r="C468" s="465" t="n"/>
      <c r="D468" s="466">
        <f>IF(OR(梁欠表3F!AN467="欠番",梁欠表3F!AN467="現場施工"),"　",梁欠表3F!AN467)</f>
        <v/>
      </c>
      <c r="E468" s="467">
        <f>COUNTIF(梁欠表3F!$C:$C,D468)</f>
        <v/>
      </c>
      <c r="F468" s="468">
        <f>COUNTIF(梁欠表3F!$O:$O,D468)</f>
        <v/>
      </c>
      <c r="G468" s="469">
        <f>COUNTIF(梁欠表3F!$AB:$AB,D468)</f>
        <v/>
      </c>
      <c r="H468" s="470">
        <f>SUM(E468:G468)</f>
        <v/>
      </c>
      <c r="I468" s="477">
        <f>B468</f>
        <v/>
      </c>
    </row>
    <row r="469" ht="25.5" customHeight="1">
      <c r="B469" s="464">
        <f>SUM(H469)</f>
        <v/>
      </c>
      <c r="C469" s="465" t="n"/>
      <c r="D469" s="466">
        <f>IF(OR(梁欠表3F!AN468="欠番",梁欠表3F!AN468="現場施工"),"　",梁欠表3F!AN468)</f>
        <v/>
      </c>
      <c r="E469" s="467">
        <f>COUNTIF(梁欠表3F!$C:$C,D469)</f>
        <v/>
      </c>
      <c r="F469" s="468">
        <f>COUNTIF(梁欠表3F!$O:$O,D469)</f>
        <v/>
      </c>
      <c r="G469" s="469">
        <f>COUNTIF(梁欠表3F!$AB:$AB,D469)</f>
        <v/>
      </c>
      <c r="H469" s="470">
        <f>SUM(E469:G469)</f>
        <v/>
      </c>
      <c r="I469" s="477">
        <f>B469</f>
        <v/>
      </c>
      <c r="K469" t="inlineStr">
        <is>
          <t>ML袖</t>
        </is>
      </c>
    </row>
    <row r="470" ht="25.5" customHeight="1">
      <c r="B470" s="464">
        <f>SUM(H470)</f>
        <v/>
      </c>
      <c r="C470" s="465" t="n"/>
      <c r="D470" s="466">
        <f>IF(OR(梁欠表3F!AN469="欠番",梁欠表3F!AN469="現場施工"),"　",梁欠表3F!AN469)</f>
        <v/>
      </c>
      <c r="E470" s="467">
        <f>COUNTIF(梁欠表3F!$C:$C,D470)</f>
        <v/>
      </c>
      <c r="F470" s="468">
        <f>COUNTIF(梁欠表3F!$O:$O,D470)</f>
        <v/>
      </c>
      <c r="G470" s="469">
        <f>COUNTIF(梁欠表3F!$AB:$AB,D470)</f>
        <v/>
      </c>
      <c r="H470" s="470">
        <f>SUM(E470:G470)</f>
        <v/>
      </c>
      <c r="I470" s="477">
        <f>B470</f>
        <v/>
      </c>
    </row>
    <row r="471" ht="25.5" customHeight="1">
      <c r="B471" s="464">
        <f>SUM(H471)</f>
        <v/>
      </c>
      <c r="C471" s="465" t="n"/>
      <c r="D471" s="466">
        <f>IF(OR(梁欠表3F!AN470="欠番",梁欠表3F!AN470="現場施工"),"　",梁欠表3F!AN470)</f>
        <v/>
      </c>
      <c r="E471" s="467">
        <f>COUNTIF(梁欠表3F!$C:$C,D471)</f>
        <v/>
      </c>
      <c r="F471" s="468">
        <f>COUNTIF(梁欠表3F!$O:$O,D471)</f>
        <v/>
      </c>
      <c r="G471" s="469">
        <f>COUNTIF(梁欠表3F!$AB:$AB,D471)</f>
        <v/>
      </c>
      <c r="H471" s="470">
        <f>SUM(E471:G471)</f>
        <v/>
      </c>
      <c r="I471" s="477">
        <f>B471</f>
        <v/>
      </c>
      <c r="K471" t="inlineStr">
        <is>
          <t>MR袖</t>
        </is>
      </c>
    </row>
    <row r="472" ht="25.5" customHeight="1">
      <c r="B472" s="464">
        <f>SUM(H472)</f>
        <v/>
      </c>
      <c r="C472" s="465" t="n"/>
      <c r="D472" s="466">
        <f>IF(OR(梁欠表3F!AN471="欠番",梁欠表3F!AN471="現場施工"),"　",梁欠表3F!AN471)</f>
        <v/>
      </c>
      <c r="E472" s="467">
        <f>COUNTIF(梁欠表3F!$C:$C,D472)</f>
        <v/>
      </c>
      <c r="F472" s="468">
        <f>COUNTIF(梁欠表3F!$O:$O,D472)</f>
        <v/>
      </c>
      <c r="G472" s="469">
        <f>COUNTIF(梁欠表3F!$AB:$AB,D472)</f>
        <v/>
      </c>
      <c r="H472" s="470">
        <f>SUM(E472:G472)</f>
        <v/>
      </c>
      <c r="I472" s="477">
        <f>B472</f>
        <v/>
      </c>
    </row>
    <row r="473" ht="25.5" customHeight="1">
      <c r="B473" s="464">
        <f>SUM(H473)</f>
        <v/>
      </c>
      <c r="C473" s="465" t="n"/>
      <c r="D473" s="466">
        <f>IF(OR(梁欠表3F!AN472="欠番",梁欠表3F!AN472="現場施工"),"　",梁欠表3F!AN472)</f>
        <v/>
      </c>
      <c r="E473" s="467">
        <f>COUNTIF(梁欠表3F!$C:$C,D473)</f>
        <v/>
      </c>
      <c r="F473" s="468">
        <f>COUNTIF(梁欠表3F!$O:$O,D473)</f>
        <v/>
      </c>
      <c r="G473" s="469">
        <f>COUNTIF(梁欠表3F!$AB:$AB,D473)</f>
        <v/>
      </c>
      <c r="H473" s="470">
        <f>SUM(E473:G473)</f>
        <v/>
      </c>
      <c r="I473" s="477">
        <f>B473</f>
        <v/>
      </c>
    </row>
    <row r="474" ht="25.5" customHeight="1">
      <c r="B474" s="464">
        <f>SUM(H474)</f>
        <v/>
      </c>
      <c r="C474" s="465" t="n"/>
      <c r="D474" s="466">
        <f>IF(OR(梁欠表3F!AN473="欠番",梁欠表3F!AN473="現場施工"),"　",梁欠表3F!AN473)</f>
        <v/>
      </c>
      <c r="E474" s="467">
        <f>COUNTIF(梁欠表3F!$C:$C,D474)</f>
        <v/>
      </c>
      <c r="F474" s="468">
        <f>COUNTIF(梁欠表3F!$O:$O,D474)</f>
        <v/>
      </c>
      <c r="G474" s="469">
        <f>COUNTIF(梁欠表3F!$AB:$AB,D474)</f>
        <v/>
      </c>
      <c r="H474" s="470">
        <f>SUM(E474:G474)</f>
        <v/>
      </c>
      <c r="I474" s="477">
        <f>B474</f>
        <v/>
      </c>
      <c r="K474" t="inlineStr">
        <is>
          <t>M135L袖</t>
        </is>
      </c>
    </row>
    <row r="475" ht="25.5" customHeight="1">
      <c r="B475" s="464">
        <f>SUM(H475)</f>
        <v/>
      </c>
      <c r="C475" s="465" t="n"/>
      <c r="D475" s="466">
        <f>IF(OR(梁欠表3F!AN474="欠番",梁欠表3F!AN474="現場施工"),"　",梁欠表3F!AN474)</f>
        <v/>
      </c>
      <c r="E475" s="467">
        <f>COUNTIF(梁欠表3F!$C:$C,D475)</f>
        <v/>
      </c>
      <c r="F475" s="468">
        <f>COUNTIF(梁欠表3F!$O:$O,D475)</f>
        <v/>
      </c>
      <c r="G475" s="469">
        <f>COUNTIF(梁欠表3F!$AB:$AB,D475)</f>
        <v/>
      </c>
      <c r="H475" s="470">
        <f>SUM(E475:G475)</f>
        <v/>
      </c>
      <c r="I475" s="477">
        <f>B475</f>
        <v/>
      </c>
    </row>
    <row r="476" ht="25.5" customHeight="1">
      <c r="B476" s="464">
        <f>SUM(H476)</f>
        <v/>
      </c>
      <c r="C476" s="465" t="n"/>
      <c r="D476" s="466">
        <f>IF(OR(梁欠表3F!AN475="欠番",梁欠表3F!AN475="現場施工"),"　",梁欠表3F!AN475)</f>
        <v/>
      </c>
      <c r="E476" s="467">
        <f>COUNTIF(梁欠表3F!$C:$C,D476)</f>
        <v/>
      </c>
      <c r="F476" s="468">
        <f>COUNTIF(梁欠表3F!$O:$O,D476)</f>
        <v/>
      </c>
      <c r="G476" s="469">
        <f>COUNTIF(梁欠表3F!$AB:$AB,D476)</f>
        <v/>
      </c>
      <c r="H476" s="470">
        <f>SUM(E476:G476)</f>
        <v/>
      </c>
      <c r="I476" s="477">
        <f>B476</f>
        <v/>
      </c>
      <c r="K476" t="inlineStr">
        <is>
          <t>M135R袖</t>
        </is>
      </c>
    </row>
    <row r="477" ht="25.5" customHeight="1">
      <c r="B477" s="464">
        <f>SUM(H477)</f>
        <v/>
      </c>
      <c r="C477" s="465" t="n"/>
      <c r="D477" s="466">
        <f>IF(OR(梁欠表3F!AN476="欠番",梁欠表3F!AN476="現場施工"),"　",梁欠表3F!AN476)</f>
        <v/>
      </c>
      <c r="E477" s="467">
        <f>COUNTIF(梁欠表3F!$C:$C,D477)</f>
        <v/>
      </c>
      <c r="F477" s="468">
        <f>COUNTIF(梁欠表3F!$O:$O,D477)</f>
        <v/>
      </c>
      <c r="G477" s="469">
        <f>COUNTIF(梁欠表3F!$AB:$AB,D477)</f>
        <v/>
      </c>
      <c r="H477" s="470">
        <f>SUM(E477:G477)</f>
        <v/>
      </c>
      <c r="I477" s="477">
        <f>B477</f>
        <v/>
      </c>
    </row>
    <row r="478" ht="25.5" customHeight="1">
      <c r="B478" s="464">
        <f>SUM(H478)</f>
        <v/>
      </c>
      <c r="C478" s="465" t="n"/>
      <c r="D478" s="466">
        <f>IF(OR(梁欠表3F!AN477="欠番",梁欠表3F!AN477="現場施工"),"　",梁欠表3F!AN477)</f>
        <v/>
      </c>
      <c r="E478" s="467">
        <f>COUNTIF(梁欠表3F!$C:$C,D478)</f>
        <v/>
      </c>
      <c r="F478" s="468">
        <f>COUNTIF(梁欠表3F!$O:$O,D478)</f>
        <v/>
      </c>
      <c r="G478" s="469">
        <f>COUNTIF(梁欠表3F!$AB:$AB,D478)</f>
        <v/>
      </c>
      <c r="H478" s="470">
        <f>SUM(E478:G478)</f>
        <v/>
      </c>
      <c r="I478" s="477">
        <f>B478</f>
        <v/>
      </c>
    </row>
    <row r="479" ht="25.5" customHeight="1">
      <c r="B479" s="464">
        <f>SUM(H479)</f>
        <v/>
      </c>
      <c r="C479" s="465" t="n"/>
      <c r="D479" s="466">
        <f>IF(OR(梁欠表3F!AN478="欠番",梁欠表3F!AN478="現場施工"),"　",梁欠表3F!AN478)</f>
        <v/>
      </c>
      <c r="E479" s="467">
        <f>COUNTIF(梁欠表3F!$C:$C,D479)</f>
        <v/>
      </c>
      <c r="F479" s="468">
        <f>COUNTIF(梁欠表3F!$O:$O,D479)</f>
        <v/>
      </c>
      <c r="G479" s="469">
        <f>COUNTIF(梁欠表3F!$AB:$AB,D479)</f>
        <v/>
      </c>
      <c r="H479" s="470">
        <f>SUM(E479:G479)</f>
        <v/>
      </c>
      <c r="I479" s="477">
        <f>B479</f>
        <v/>
      </c>
    </row>
    <row r="480" ht="25.5" customHeight="1">
      <c r="B480" s="464">
        <f>SUM(H480)</f>
        <v/>
      </c>
      <c r="C480" s="465" t="n"/>
      <c r="D480" s="466">
        <f>IF(OR(梁欠表3F!AN479="欠番",梁欠表3F!AN479="現場施工"),"　",梁欠表3F!AN479)</f>
        <v/>
      </c>
      <c r="E480" s="467">
        <f>COUNTIF(梁欠表3F!$C:$C,D480)</f>
        <v/>
      </c>
      <c r="F480" s="468">
        <f>COUNTIF(梁欠表3F!$O:$O,D480)</f>
        <v/>
      </c>
      <c r="G480" s="469">
        <f>COUNTIF(梁欠表3F!$AB:$AB,D480)</f>
        <v/>
      </c>
      <c r="H480" s="470">
        <f>SUM(E480:G480)</f>
        <v/>
      </c>
      <c r="I480" s="477">
        <f>B480</f>
        <v/>
      </c>
    </row>
    <row r="481" ht="25.5" customHeight="1">
      <c r="B481" s="464">
        <f>SUM(H481)</f>
        <v/>
      </c>
      <c r="C481" s="465" t="n"/>
      <c r="D481" s="466">
        <f>IF(OR(梁欠表3F!AN480="欠番",梁欠表3F!AN480="現場施工"),"　",梁欠表3F!AN480)</f>
        <v/>
      </c>
      <c r="E481" s="467">
        <f>COUNTIF(梁欠表3F!$C:$C,D481)</f>
        <v/>
      </c>
      <c r="F481" s="468">
        <f>COUNTIF(梁欠表3F!$O:$O,D481)</f>
        <v/>
      </c>
      <c r="G481" s="469">
        <f>COUNTIF(梁欠表3F!$AB:$AB,D481)</f>
        <v/>
      </c>
      <c r="H481" s="470">
        <f>SUM(E481:G481)</f>
        <v/>
      </c>
      <c r="I481" s="477">
        <f>B481</f>
        <v/>
      </c>
      <c r="K481" t="inlineStr">
        <is>
          <t>M袖</t>
        </is>
      </c>
    </row>
    <row r="482" ht="25.5" customHeight="1">
      <c r="B482" s="464">
        <f>SUM(H482)</f>
        <v/>
      </c>
      <c r="C482" s="465" t="n"/>
      <c r="D482" s="466">
        <f>IF(OR(梁欠表3F!AN481="欠番",梁欠表3F!AN481="現場施工"),"　",梁欠表3F!AN481)</f>
        <v/>
      </c>
      <c r="E482" s="467">
        <f>COUNTIF(梁欠表3F!$C:$C,D482)</f>
        <v/>
      </c>
      <c r="F482" s="468">
        <f>COUNTIF(梁欠表3F!$O:$O,D482)</f>
        <v/>
      </c>
      <c r="G482" s="469">
        <f>COUNTIF(梁欠表3F!$AB:$AB,D482)</f>
        <v/>
      </c>
      <c r="H482" s="470">
        <f>SUM(E482:G482)</f>
        <v/>
      </c>
      <c r="I482" s="477">
        <f>B482</f>
        <v/>
      </c>
      <c r="K482" t="inlineStr">
        <is>
          <t>M袖</t>
        </is>
      </c>
    </row>
    <row r="483" ht="25.5" customHeight="1">
      <c r="B483" s="464">
        <f>SUM(H483)</f>
        <v/>
      </c>
      <c r="C483" s="465" t="n"/>
      <c r="D483" s="466">
        <f>IF(OR(梁欠表3F!AN482="欠番",梁欠表3F!AN482="現場施工"),"　",梁欠表3F!AN482)</f>
        <v/>
      </c>
      <c r="E483" s="467">
        <f>COUNTIF(梁欠表3F!$C:$C,D483)</f>
        <v/>
      </c>
      <c r="F483" s="468">
        <f>COUNTIF(梁欠表3F!$O:$O,D483)</f>
        <v/>
      </c>
      <c r="G483" s="469">
        <f>COUNTIF(梁欠表3F!$AB:$AB,D483)</f>
        <v/>
      </c>
      <c r="H483" s="470">
        <f>SUM(E483:G483)</f>
        <v/>
      </c>
      <c r="I483" s="477">
        <f>B483</f>
        <v/>
      </c>
    </row>
    <row r="484" ht="25.5" customHeight="1">
      <c r="B484" s="464">
        <f>SUM(H484)</f>
        <v/>
      </c>
      <c r="C484" s="465" t="n"/>
      <c r="D484" s="466">
        <f>IF(OR(梁欠表3F!AN483="欠番",梁欠表3F!AN483="現場施工"),"　",梁欠表3F!AN483)</f>
        <v/>
      </c>
      <c r="E484" s="467">
        <f>COUNTIF(梁欠表3F!$C:$C,D484)</f>
        <v/>
      </c>
      <c r="F484" s="468">
        <f>COUNTIF(梁欠表3F!$O:$O,D484)</f>
        <v/>
      </c>
      <c r="G484" s="469">
        <f>COUNTIF(梁欠表3F!$AB:$AB,D484)</f>
        <v/>
      </c>
      <c r="H484" s="470">
        <f>SUM(E484:G484)</f>
        <v/>
      </c>
      <c r="I484" s="477">
        <f>B484</f>
        <v/>
      </c>
      <c r="K484" t="inlineStr">
        <is>
          <t>ML袖</t>
        </is>
      </c>
    </row>
    <row r="485" ht="25.5" customHeight="1">
      <c r="B485" s="464">
        <f>SUM(H485)</f>
        <v/>
      </c>
      <c r="C485" s="465" t="n"/>
      <c r="D485" s="466">
        <f>IF(OR(梁欠表3F!AN484="欠番",梁欠表3F!AN484="現場施工"),"　",梁欠表3F!AN484)</f>
        <v/>
      </c>
      <c r="E485" s="467">
        <f>COUNTIF(梁欠表3F!$C:$C,D485)</f>
        <v/>
      </c>
      <c r="F485" s="468">
        <f>COUNTIF(梁欠表3F!$O:$O,D485)</f>
        <v/>
      </c>
      <c r="G485" s="469">
        <f>COUNTIF(梁欠表3F!$AB:$AB,D485)</f>
        <v/>
      </c>
      <c r="H485" s="470">
        <f>SUM(E485:G485)</f>
        <v/>
      </c>
      <c r="I485" s="477">
        <f>B485</f>
        <v/>
      </c>
    </row>
    <row r="486" ht="25.5" customHeight="1">
      <c r="B486" s="464">
        <f>SUM(H486)</f>
        <v/>
      </c>
      <c r="C486" s="465" t="n"/>
      <c r="D486" s="466">
        <f>IF(OR(梁欠表3F!AN485="欠番",梁欠表3F!AN485="現場施工"),"　",梁欠表3F!AN485)</f>
        <v/>
      </c>
      <c r="E486" s="467">
        <f>COUNTIF(梁欠表3F!$C:$C,D486)</f>
        <v/>
      </c>
      <c r="F486" s="468">
        <f>COUNTIF(梁欠表3F!$O:$O,D486)</f>
        <v/>
      </c>
      <c r="G486" s="469">
        <f>COUNTIF(梁欠表3F!$AB:$AB,D486)</f>
        <v/>
      </c>
      <c r="H486" s="470">
        <f>SUM(E486:G486)</f>
        <v/>
      </c>
      <c r="I486" s="477">
        <f>B486</f>
        <v/>
      </c>
      <c r="K486" t="inlineStr">
        <is>
          <t>MR袖</t>
        </is>
      </c>
    </row>
    <row r="487" ht="25.5" customHeight="1">
      <c r="B487" s="464">
        <f>SUM(H487)</f>
        <v/>
      </c>
      <c r="C487" s="465" t="n"/>
      <c r="D487" s="466">
        <f>IF(OR(梁欠表3F!AN486="欠番",梁欠表3F!AN486="現場施工"),"　",梁欠表3F!AN486)</f>
        <v/>
      </c>
      <c r="E487" s="467">
        <f>COUNTIF(梁欠表3F!$C:$C,D487)</f>
        <v/>
      </c>
      <c r="F487" s="468">
        <f>COUNTIF(梁欠表3F!$O:$O,D487)</f>
        <v/>
      </c>
      <c r="G487" s="469">
        <f>COUNTIF(梁欠表3F!$AB:$AB,D487)</f>
        <v/>
      </c>
      <c r="H487" s="470">
        <f>SUM(E487:G487)</f>
        <v/>
      </c>
      <c r="I487" s="477">
        <f>B487</f>
        <v/>
      </c>
    </row>
    <row r="488" ht="25.5" customHeight="1">
      <c r="B488" s="464">
        <f>SUM(H488)</f>
        <v/>
      </c>
      <c r="C488" s="465" t="n"/>
      <c r="D488" s="466">
        <f>IF(OR(梁欠表3F!AN487="欠番",梁欠表3F!AN487="現場施工"),"　",梁欠表3F!AN487)</f>
        <v/>
      </c>
      <c r="E488" s="467">
        <f>COUNTIF(梁欠表3F!$C:$C,D488)</f>
        <v/>
      </c>
      <c r="F488" s="468">
        <f>COUNTIF(梁欠表3F!$O:$O,D488)</f>
        <v/>
      </c>
      <c r="G488" s="469">
        <f>COUNTIF(梁欠表3F!$AB:$AB,D488)</f>
        <v/>
      </c>
      <c r="H488" s="470">
        <f>SUM(E488:G488)</f>
        <v/>
      </c>
      <c r="I488" s="477">
        <f>B488</f>
        <v/>
      </c>
    </row>
    <row r="489" ht="25.5" customHeight="1">
      <c r="B489" s="464">
        <f>SUM(H489)</f>
        <v/>
      </c>
      <c r="C489" s="465" t="n"/>
      <c r="D489" s="466">
        <f>IF(OR(梁欠表3F!AN488="欠番",梁欠表3F!AN488="現場施工"),"　",梁欠表3F!AN488)</f>
        <v/>
      </c>
      <c r="E489" s="467">
        <f>COUNTIF(梁欠表3F!$C:$C,D489)</f>
        <v/>
      </c>
      <c r="F489" s="468">
        <f>COUNTIF(梁欠表3F!$O:$O,D489)</f>
        <v/>
      </c>
      <c r="G489" s="469">
        <f>COUNTIF(梁欠表3F!$AB:$AB,D489)</f>
        <v/>
      </c>
      <c r="H489" s="470">
        <f>SUM(E489:G489)</f>
        <v/>
      </c>
      <c r="I489" s="477">
        <f>B489</f>
        <v/>
      </c>
      <c r="K489" t="inlineStr">
        <is>
          <t>M135L袖</t>
        </is>
      </c>
    </row>
    <row r="490" ht="25.5" customHeight="1">
      <c r="B490" s="464">
        <f>SUM(H490)</f>
        <v/>
      </c>
      <c r="C490" s="465" t="n"/>
      <c r="D490" s="466">
        <f>IF(OR(梁欠表3F!AN489="欠番",梁欠表3F!AN489="現場施工"),"　",梁欠表3F!AN489)</f>
        <v/>
      </c>
      <c r="E490" s="467">
        <f>COUNTIF(梁欠表3F!$C:$C,D490)</f>
        <v/>
      </c>
      <c r="F490" s="468">
        <f>COUNTIF(梁欠表3F!$O:$O,D490)</f>
        <v/>
      </c>
      <c r="G490" s="469">
        <f>COUNTIF(梁欠表3F!$AB:$AB,D490)</f>
        <v/>
      </c>
      <c r="H490" s="470">
        <f>SUM(E490:G490)</f>
        <v/>
      </c>
      <c r="I490" s="477">
        <f>B490</f>
        <v/>
      </c>
    </row>
    <row r="491" ht="25.5" customHeight="1">
      <c r="B491" s="464">
        <f>SUM(H491)</f>
        <v/>
      </c>
      <c r="C491" s="465" t="n"/>
      <c r="D491" s="466">
        <f>IF(OR(梁欠表3F!AN490="欠番",梁欠表3F!AN490="現場施工"),"　",梁欠表3F!AN490)</f>
        <v/>
      </c>
      <c r="E491" s="467">
        <f>COUNTIF(梁欠表3F!$C:$C,D491)</f>
        <v/>
      </c>
      <c r="F491" s="468">
        <f>COUNTIF(梁欠表3F!$O:$O,D491)</f>
        <v/>
      </c>
      <c r="G491" s="469">
        <f>COUNTIF(梁欠表3F!$AB:$AB,D491)</f>
        <v/>
      </c>
      <c r="H491" s="470">
        <f>SUM(E491:G491)</f>
        <v/>
      </c>
      <c r="I491" s="477">
        <f>B491</f>
        <v/>
      </c>
      <c r="K491" t="inlineStr">
        <is>
          <t>M135R袖</t>
        </is>
      </c>
    </row>
    <row r="492" ht="25.5" customHeight="1">
      <c r="B492" s="464">
        <f>SUM(H492)</f>
        <v/>
      </c>
      <c r="C492" s="465" t="n"/>
      <c r="D492" s="466">
        <f>IF(OR(梁欠表3F!AN491="欠番",梁欠表3F!AN491="現場施工"),"　",梁欠表3F!AN491)</f>
        <v/>
      </c>
      <c r="E492" s="467">
        <f>COUNTIF(梁欠表3F!$C:$C,D492)</f>
        <v/>
      </c>
      <c r="F492" s="468">
        <f>COUNTIF(梁欠表3F!$O:$O,D492)</f>
        <v/>
      </c>
      <c r="G492" s="469">
        <f>COUNTIF(梁欠表3F!$AB:$AB,D492)</f>
        <v/>
      </c>
      <c r="H492" s="470">
        <f>SUM(E492:G492)</f>
        <v/>
      </c>
      <c r="I492" s="477">
        <f>B492</f>
        <v/>
      </c>
    </row>
    <row r="493" ht="25.5" customHeight="1">
      <c r="B493" s="464">
        <f>SUM(H493)</f>
        <v/>
      </c>
      <c r="C493" s="465" t="n"/>
      <c r="D493" s="466">
        <f>IF(OR(梁欠表3F!AN492="欠番",梁欠表3F!AN492="現場施工"),"　",梁欠表3F!AN492)</f>
        <v/>
      </c>
      <c r="E493" s="467">
        <f>COUNTIF(梁欠表3F!$C:$C,D493)</f>
        <v/>
      </c>
      <c r="F493" s="468">
        <f>COUNTIF(梁欠表3F!$O:$O,D493)</f>
        <v/>
      </c>
      <c r="G493" s="469">
        <f>COUNTIF(梁欠表3F!$AB:$AB,D493)</f>
        <v/>
      </c>
      <c r="H493" s="470">
        <f>SUM(E493:G493)</f>
        <v/>
      </c>
      <c r="I493" s="477">
        <f>B493</f>
        <v/>
      </c>
    </row>
    <row r="494" ht="25.5" customHeight="1">
      <c r="B494" s="464">
        <f>SUM(H494)</f>
        <v/>
      </c>
      <c r="C494" s="465" t="n"/>
      <c r="D494" s="466">
        <f>IF(OR(梁欠表3F!AN493="欠番",梁欠表3F!AN493="現場施工"),"　",梁欠表3F!AN493)</f>
        <v/>
      </c>
      <c r="E494" s="467">
        <f>COUNTIF(梁欠表3F!$C:$C,D494)</f>
        <v/>
      </c>
      <c r="F494" s="468">
        <f>COUNTIF(梁欠表3F!$O:$O,D494)</f>
        <v/>
      </c>
      <c r="G494" s="469">
        <f>COUNTIF(梁欠表3F!$AB:$AB,D494)</f>
        <v/>
      </c>
      <c r="H494" s="470">
        <f>SUM(E494:G494)</f>
        <v/>
      </c>
      <c r="I494" s="477">
        <f>B494</f>
        <v/>
      </c>
    </row>
    <row r="495" ht="25.5" customHeight="1">
      <c r="B495" s="464">
        <f>SUM(H495)</f>
        <v/>
      </c>
      <c r="C495" s="465" t="n"/>
      <c r="D495" s="466">
        <f>IF(OR(梁欠表3F!AN494="欠番",梁欠表3F!AN494="現場施工"),"　",梁欠表3F!AN494)</f>
        <v/>
      </c>
      <c r="E495" s="467">
        <f>COUNTIF(梁欠表3F!$C:$C,D495)</f>
        <v/>
      </c>
      <c r="F495" s="468">
        <f>COUNTIF(梁欠表3F!$O:$O,D495)</f>
        <v/>
      </c>
      <c r="G495" s="469">
        <f>COUNTIF(梁欠表3F!$AB:$AB,D495)</f>
        <v/>
      </c>
      <c r="H495" s="470">
        <f>SUM(E495:G495)</f>
        <v/>
      </c>
      <c r="I495" s="477">
        <f>B495</f>
        <v/>
      </c>
    </row>
    <row r="496" ht="25.5" customHeight="1">
      <c r="B496" s="464">
        <f>SUM(H496)</f>
        <v/>
      </c>
      <c r="C496" s="465" t="n"/>
      <c r="D496" s="466">
        <f>IF(OR(梁欠表3F!AN495="欠番",梁欠表3F!AN495="現場施工"),"　",梁欠表3F!AN495)</f>
        <v/>
      </c>
      <c r="E496" s="467">
        <f>COUNTIF(梁欠表3F!$C:$C,D496)</f>
        <v/>
      </c>
      <c r="F496" s="468">
        <f>COUNTIF(梁欠表3F!$O:$O,D496)</f>
        <v/>
      </c>
      <c r="G496" s="469">
        <f>COUNTIF(梁欠表3F!$AB:$AB,D496)</f>
        <v/>
      </c>
      <c r="H496" s="470">
        <f>SUM(E496:G496)</f>
        <v/>
      </c>
      <c r="I496" s="477">
        <f>B496</f>
        <v/>
      </c>
    </row>
    <row r="497" ht="25.5" customHeight="1">
      <c r="B497" s="464">
        <f>SUM(H497)</f>
        <v/>
      </c>
      <c r="C497" s="465" t="n"/>
      <c r="D497" s="466">
        <f>IF(OR(梁欠表3F!AN496="欠番",梁欠表3F!AN496="現場施工"),"　",梁欠表3F!AN496)</f>
        <v/>
      </c>
      <c r="E497" s="467">
        <f>COUNTIF(梁欠表3F!$C:$C,D497)</f>
        <v/>
      </c>
      <c r="F497" s="468">
        <f>COUNTIF(梁欠表3F!$O:$O,D497)</f>
        <v/>
      </c>
      <c r="G497" s="469">
        <f>COUNTIF(梁欠表3F!$AB:$AB,D497)</f>
        <v/>
      </c>
      <c r="H497" s="470">
        <f>SUM(E497:G497)</f>
        <v/>
      </c>
      <c r="I497" s="477">
        <f>B497</f>
        <v/>
      </c>
    </row>
    <row r="498" ht="25.5" customHeight="1">
      <c r="B498" s="464">
        <f>SUM(H498)</f>
        <v/>
      </c>
      <c r="C498" s="465" t="n"/>
      <c r="D498" s="466">
        <f>IF(OR(梁欠表3F!AN497="欠番",梁欠表3F!AN497="現場施工"),"　",梁欠表3F!AN497)</f>
        <v/>
      </c>
      <c r="E498" s="467">
        <f>COUNTIF(梁欠表3F!$C:$C,D498)</f>
        <v/>
      </c>
      <c r="F498" s="468">
        <f>COUNTIF(梁欠表3F!$O:$O,D498)</f>
        <v/>
      </c>
      <c r="G498" s="469">
        <f>COUNTIF(梁欠表3F!$AB:$AB,D498)</f>
        <v/>
      </c>
      <c r="H498" s="470">
        <f>SUM(E498:G498)</f>
        <v/>
      </c>
      <c r="I498" s="477">
        <f>B498</f>
        <v/>
      </c>
    </row>
    <row r="499" ht="25.5" customHeight="1">
      <c r="B499" s="464">
        <f>SUM(H499)</f>
        <v/>
      </c>
      <c r="C499" s="465" t="n"/>
      <c r="D499" s="466">
        <f>IF(OR(梁欠表3F!AN498="欠番",梁欠表3F!AN498="現場施工"),"　",梁欠表3F!AN498)</f>
        <v/>
      </c>
      <c r="E499" s="467">
        <f>COUNTIF(梁欠表3F!$C:$C,D499)</f>
        <v/>
      </c>
      <c r="F499" s="468">
        <f>COUNTIF(梁欠表3F!$O:$O,D499)</f>
        <v/>
      </c>
      <c r="G499" s="469">
        <f>COUNTIF(梁欠表3F!$AB:$AB,D499)</f>
        <v/>
      </c>
      <c r="H499" s="470">
        <f>SUM(E499:G499)</f>
        <v/>
      </c>
      <c r="I499" s="477">
        <f>B499</f>
        <v/>
      </c>
    </row>
    <row r="500" ht="25.5" customHeight="1">
      <c r="B500" s="464">
        <f>SUM(H500)</f>
        <v/>
      </c>
      <c r="C500" s="465" t="n"/>
      <c r="D500" s="466">
        <f>IF(OR(梁欠表3F!AN499="欠番",梁欠表3F!AN499="現場施工"),"　",梁欠表3F!AN499)</f>
        <v/>
      </c>
      <c r="E500" s="467">
        <f>COUNTIF(梁欠表3F!$C:$C,D500)</f>
        <v/>
      </c>
      <c r="F500" s="468">
        <f>COUNTIF(梁欠表3F!$O:$O,D500)</f>
        <v/>
      </c>
      <c r="G500" s="469">
        <f>COUNTIF(梁欠表3F!$AB:$AB,D500)</f>
        <v/>
      </c>
      <c r="H500" s="470">
        <f>SUM(E500:G500)</f>
        <v/>
      </c>
      <c r="I500" s="477">
        <f>B500</f>
        <v/>
      </c>
    </row>
    <row r="501" ht="25.5" customHeight="1">
      <c r="B501" s="464">
        <f>SUM(H501)</f>
        <v/>
      </c>
      <c r="C501" s="465" t="n"/>
      <c r="D501" s="466">
        <f>IF(OR(梁欠表3F!AN500="欠番",梁欠表3F!AN500="現場施工"),"　",梁欠表3F!AN500)</f>
        <v/>
      </c>
      <c r="E501" s="467">
        <f>COUNTIF(梁欠表3F!$C:$C,D501)</f>
        <v/>
      </c>
      <c r="F501" s="468">
        <f>COUNTIF(梁欠表3F!$O:$O,D501)</f>
        <v/>
      </c>
      <c r="G501" s="469">
        <f>COUNTIF(梁欠表3F!$AB:$AB,D501)</f>
        <v/>
      </c>
      <c r="H501" s="470">
        <f>SUM(E501:G501)</f>
        <v/>
      </c>
      <c r="I501" s="477">
        <f>B501</f>
        <v/>
      </c>
    </row>
    <row r="502" ht="25.5" customHeight="1">
      <c r="B502" s="464">
        <f>SUM(H502)</f>
        <v/>
      </c>
      <c r="C502" s="465" t="n"/>
      <c r="D502" s="466">
        <f>IF(OR(梁欠表3F!AN501="欠番",梁欠表3F!AN501="現場施工"),"　",梁欠表3F!AN501)</f>
        <v/>
      </c>
      <c r="E502" s="467">
        <f>COUNTIF(梁欠表3F!$C:$C,D502)</f>
        <v/>
      </c>
      <c r="F502" s="468">
        <f>COUNTIF(梁欠表3F!$O:$O,D502)</f>
        <v/>
      </c>
      <c r="G502" s="469">
        <f>COUNTIF(梁欠表3F!$AB:$AB,D502)</f>
        <v/>
      </c>
      <c r="H502" s="470">
        <f>SUM(E502:G502)</f>
        <v/>
      </c>
      <c r="I502" s="477">
        <f>B502</f>
        <v/>
      </c>
    </row>
    <row r="503" ht="25.5" customHeight="1">
      <c r="B503" s="464">
        <f>SUM(H503)</f>
        <v/>
      </c>
      <c r="C503" s="465" t="n"/>
      <c r="D503" s="466">
        <f>IF(OR(梁欠表3F!AN502="欠番",梁欠表3F!AN502="現場施工"),"　",梁欠表3F!AN502)</f>
        <v/>
      </c>
      <c r="E503" s="467">
        <f>COUNTIF(梁欠表3F!$C:$C,D503)</f>
        <v/>
      </c>
      <c r="F503" s="468">
        <f>COUNTIF(梁欠表3F!$O:$O,D503)</f>
        <v/>
      </c>
      <c r="G503" s="469">
        <f>COUNTIF(梁欠表3F!$AB:$AB,D503)</f>
        <v/>
      </c>
      <c r="H503" s="470">
        <f>SUM(E503:G503)</f>
        <v/>
      </c>
      <c r="I503" s="477">
        <f>B503</f>
        <v/>
      </c>
    </row>
    <row r="504" ht="25.5" customHeight="1">
      <c r="B504" s="464">
        <f>SUM(H504)</f>
        <v/>
      </c>
      <c r="C504" s="465" t="n"/>
      <c r="D504" s="466">
        <f>IF(OR(梁欠表3F!AN503="欠番",梁欠表3F!AN503="現場施工"),"　",梁欠表3F!AN503)</f>
        <v/>
      </c>
      <c r="E504" s="467">
        <f>COUNTIF(梁欠表3F!$C:$C,D504)</f>
        <v/>
      </c>
      <c r="F504" s="468">
        <f>COUNTIF(梁欠表3F!$O:$O,D504)</f>
        <v/>
      </c>
      <c r="G504" s="469">
        <f>COUNTIF(梁欠表3F!$AB:$AB,D504)</f>
        <v/>
      </c>
      <c r="H504" s="470">
        <f>SUM(E504:G504)</f>
        <v/>
      </c>
      <c r="I504" s="477">
        <f>B504</f>
        <v/>
      </c>
    </row>
    <row r="505" ht="25.5" customHeight="1">
      <c r="B505" s="464">
        <f>SUM(H505)</f>
        <v/>
      </c>
      <c r="C505" s="465" t="n"/>
      <c r="D505" s="466">
        <f>IF(OR(梁欠表3F!AN504="欠番",梁欠表3F!AN504="現場施工"),"　",梁欠表3F!AN504)</f>
        <v/>
      </c>
      <c r="E505" s="467">
        <f>COUNTIF(梁欠表3F!$C:$C,D505)</f>
        <v/>
      </c>
      <c r="F505" s="468">
        <f>COUNTIF(梁欠表3F!$O:$O,D505)</f>
        <v/>
      </c>
      <c r="G505" s="469">
        <f>COUNTIF(梁欠表3F!$AB:$AB,D505)</f>
        <v/>
      </c>
      <c r="H505" s="470">
        <f>SUM(E505:G505)</f>
        <v/>
      </c>
      <c r="I505" s="477">
        <f>B505</f>
        <v/>
      </c>
    </row>
    <row r="506" ht="25.5" customHeight="1">
      <c r="B506" s="464">
        <f>SUM(H506)</f>
        <v/>
      </c>
      <c r="C506" s="465" t="n"/>
      <c r="D506" s="466">
        <f>IF(OR(梁欠表3F!AN505="欠番",梁欠表3F!AN505="現場施工"),"　",梁欠表3F!AN505)</f>
        <v/>
      </c>
      <c r="E506" s="467">
        <f>COUNTIF(梁欠表3F!$C:$C,D506)</f>
        <v/>
      </c>
      <c r="F506" s="468">
        <f>COUNTIF(梁欠表3F!$O:$O,D506)</f>
        <v/>
      </c>
      <c r="G506" s="469">
        <f>COUNTIF(梁欠表3F!$AB:$AB,D506)</f>
        <v/>
      </c>
      <c r="H506" s="470">
        <f>SUM(E506:G506)</f>
        <v/>
      </c>
      <c r="I506" s="477">
        <f>B506</f>
        <v/>
      </c>
    </row>
    <row r="507" ht="25.5" customHeight="1">
      <c r="B507" s="464">
        <f>SUM(H507)</f>
        <v/>
      </c>
      <c r="C507" s="465" t="n"/>
      <c r="D507" s="466">
        <f>IF(OR(梁欠表3F!AN506="欠番",梁欠表3F!AN506="現場施工"),"　",梁欠表3F!AN506)</f>
        <v/>
      </c>
      <c r="E507" s="467">
        <f>COUNTIF(梁欠表3F!$C:$C,D507)</f>
        <v/>
      </c>
      <c r="F507" s="468">
        <f>COUNTIF(梁欠表3F!$O:$O,D507)</f>
        <v/>
      </c>
      <c r="G507" s="469">
        <f>COUNTIF(梁欠表3F!$AB:$AB,D507)</f>
        <v/>
      </c>
      <c r="H507" s="470">
        <f>SUM(E507:G507)</f>
        <v/>
      </c>
      <c r="I507" s="477">
        <f>B507</f>
        <v/>
      </c>
    </row>
    <row r="508" ht="25.5" customHeight="1">
      <c r="B508" s="464">
        <f>SUM(H508)</f>
        <v/>
      </c>
      <c r="C508" s="465" t="n"/>
      <c r="D508" s="466">
        <f>IF(OR(梁欠表3F!AN507="欠番",梁欠表3F!AN507="現場施工"),"　",梁欠表3F!AN507)</f>
        <v/>
      </c>
      <c r="E508" s="467">
        <f>COUNTIF(梁欠表3F!$C:$C,D508)</f>
        <v/>
      </c>
      <c r="F508" s="468">
        <f>COUNTIF(梁欠表3F!$O:$O,D508)</f>
        <v/>
      </c>
      <c r="G508" s="469">
        <f>COUNTIF(梁欠表3F!$AB:$AB,D508)</f>
        <v/>
      </c>
      <c r="H508" s="470">
        <f>SUM(E508:G508)</f>
        <v/>
      </c>
      <c r="I508" s="477">
        <f>B508</f>
        <v/>
      </c>
    </row>
    <row r="509" ht="25.5" customHeight="1">
      <c r="B509" s="464">
        <f>SUM(H509)</f>
        <v/>
      </c>
      <c r="C509" s="465" t="n"/>
      <c r="D509" s="466">
        <f>IF(OR(梁欠表3F!AN508="欠番",梁欠表3F!AN508="現場施工"),"　",梁欠表3F!AN508)</f>
        <v/>
      </c>
      <c r="E509" s="467">
        <f>COUNTIF(梁欠表3F!$C:$C,D509)</f>
        <v/>
      </c>
      <c r="F509" s="468">
        <f>COUNTIF(梁欠表3F!$O:$O,D509)</f>
        <v/>
      </c>
      <c r="G509" s="469">
        <f>COUNTIF(梁欠表3F!$AB:$AB,D509)</f>
        <v/>
      </c>
      <c r="H509" s="470">
        <f>SUM(E509:G509)</f>
        <v/>
      </c>
      <c r="I509" s="477">
        <f>B509</f>
        <v/>
      </c>
    </row>
    <row r="510" ht="25.5" customHeight="1">
      <c r="B510" s="464">
        <f>SUM(H510)</f>
        <v/>
      </c>
      <c r="C510" s="465" t="n"/>
      <c r="D510" s="466">
        <f>IF(OR(梁欠表3F!AN509="欠番",梁欠表3F!AN509="現場施工"),"　",梁欠表3F!AN509)</f>
        <v/>
      </c>
      <c r="E510" s="467">
        <f>COUNTIF(梁欠表3F!$C:$C,D510)</f>
        <v/>
      </c>
      <c r="F510" s="468">
        <f>COUNTIF(梁欠表3F!$O:$O,D510)</f>
        <v/>
      </c>
      <c r="G510" s="469">
        <f>COUNTIF(梁欠表3F!$AB:$AB,D510)</f>
        <v/>
      </c>
      <c r="H510" s="470">
        <f>SUM(E510:G510)</f>
        <v/>
      </c>
      <c r="I510" s="477">
        <f>B510</f>
        <v/>
      </c>
    </row>
    <row r="511" ht="25.5" customHeight="1">
      <c r="B511" s="464">
        <f>SUM(H511)</f>
        <v/>
      </c>
      <c r="C511" s="465" t="n"/>
      <c r="D511" s="466">
        <f>IF(OR(梁欠表3F!AN510="欠番",梁欠表3F!AN510="現場施工"),"　",梁欠表3F!AN510)</f>
        <v/>
      </c>
      <c r="E511" s="467">
        <f>COUNTIF(梁欠表3F!$C:$C,D511)</f>
        <v/>
      </c>
      <c r="F511" s="468">
        <f>COUNTIF(梁欠表3F!$O:$O,D511)</f>
        <v/>
      </c>
      <c r="G511" s="469">
        <f>COUNTIF(梁欠表3F!$AB:$AB,D511)</f>
        <v/>
      </c>
      <c r="H511" s="470">
        <f>SUM(E511:G511)</f>
        <v/>
      </c>
      <c r="I511" s="477">
        <f>B511</f>
        <v/>
      </c>
    </row>
    <row r="512" ht="25.5" customHeight="1">
      <c r="B512" s="464">
        <f>SUM(H512)</f>
        <v/>
      </c>
      <c r="C512" s="465" t="n"/>
      <c r="D512" s="466">
        <f>IF(OR(梁欠表3F!AN511="欠番",梁欠表3F!AN511="現場施工"),"　",梁欠表3F!AN511)</f>
        <v/>
      </c>
      <c r="E512" s="467">
        <f>COUNTIF(梁欠表3F!$C:$C,D512)</f>
        <v/>
      </c>
      <c r="F512" s="468">
        <f>COUNTIF(梁欠表3F!$O:$O,D512)</f>
        <v/>
      </c>
      <c r="G512" s="469">
        <f>COUNTIF(梁欠表3F!$AB:$AB,D512)</f>
        <v/>
      </c>
      <c r="H512" s="470">
        <f>SUM(E512:G512)</f>
        <v/>
      </c>
      <c r="I512" s="477">
        <f>B512</f>
        <v/>
      </c>
    </row>
    <row r="513" ht="25.5" customHeight="1">
      <c r="B513" s="464">
        <f>SUM(H513)</f>
        <v/>
      </c>
      <c r="C513" s="465" t="n"/>
      <c r="D513" s="466">
        <f>IF(OR(梁欠表3F!AN512="欠番",梁欠表3F!AN512="現場施工"),"　",梁欠表3F!AN512)</f>
        <v/>
      </c>
      <c r="E513" s="467">
        <f>COUNTIF(梁欠表3F!$C:$C,D513)</f>
        <v/>
      </c>
      <c r="F513" s="468">
        <f>COUNTIF(梁欠表3F!$O:$O,D513)</f>
        <v/>
      </c>
      <c r="G513" s="469">
        <f>COUNTIF(梁欠表3F!$AB:$AB,D513)</f>
        <v/>
      </c>
      <c r="H513" s="470">
        <f>SUM(E513:G513)</f>
        <v/>
      </c>
      <c r="I513" s="477">
        <f>B513</f>
        <v/>
      </c>
    </row>
    <row r="514" ht="25.5" customHeight="1">
      <c r="B514" s="464">
        <f>SUM(H514)</f>
        <v/>
      </c>
      <c r="C514" s="465" t="n"/>
      <c r="D514" s="466">
        <f>IF(OR(梁欠表3F!AN513="欠番",梁欠表3F!AN513="現場施工"),"　",梁欠表3F!AN513)</f>
        <v/>
      </c>
      <c r="E514" s="467">
        <f>COUNTIF(梁欠表3F!$C:$C,D514)</f>
        <v/>
      </c>
      <c r="F514" s="468">
        <f>COUNTIF(梁欠表3F!$O:$O,D514)</f>
        <v/>
      </c>
      <c r="G514" s="469">
        <f>COUNTIF(梁欠表3F!$AB:$AB,D514)</f>
        <v/>
      </c>
      <c r="H514" s="470">
        <f>SUM(E514:G514)</f>
        <v/>
      </c>
      <c r="I514" s="477">
        <f>B514</f>
        <v/>
      </c>
    </row>
    <row r="515" ht="25.5" customHeight="1">
      <c r="B515" s="464">
        <f>SUM(H515)</f>
        <v/>
      </c>
      <c r="C515" s="465" t="n"/>
      <c r="D515" s="466">
        <f>IF(OR(梁欠表3F!AN514="欠番",梁欠表3F!AN514="現場施工"),"　",梁欠表3F!AN514)</f>
        <v/>
      </c>
      <c r="E515" s="467">
        <f>COUNTIF(梁欠表3F!$C:$C,D515)</f>
        <v/>
      </c>
      <c r="F515" s="468">
        <f>COUNTIF(梁欠表3F!$O:$O,D515)</f>
        <v/>
      </c>
      <c r="G515" s="469">
        <f>COUNTIF(梁欠表3F!$AB:$AB,D515)</f>
        <v/>
      </c>
      <c r="H515" s="470">
        <f>SUM(E515:G515)</f>
        <v/>
      </c>
      <c r="I515" s="477">
        <f>B515</f>
        <v/>
      </c>
    </row>
    <row r="516" ht="25.5" customHeight="1">
      <c r="B516" s="464">
        <f>SUM(H516)</f>
        <v/>
      </c>
      <c r="C516" s="465" t="n"/>
      <c r="D516" s="466">
        <f>IF(OR(梁欠表3F!AN515="欠番",梁欠表3F!AN515="現場施工"),"　",梁欠表3F!AN515)</f>
        <v/>
      </c>
      <c r="E516" s="467">
        <f>COUNTIF(梁欠表3F!$C:$C,D516)</f>
        <v/>
      </c>
      <c r="F516" s="468">
        <f>COUNTIF(梁欠表3F!$O:$O,D516)</f>
        <v/>
      </c>
      <c r="G516" s="469">
        <f>COUNTIF(梁欠表3F!$AB:$AB,D516)</f>
        <v/>
      </c>
      <c r="H516" s="470">
        <f>SUM(E516:G516)</f>
        <v/>
      </c>
      <c r="I516" s="477">
        <f>B516</f>
        <v/>
      </c>
    </row>
    <row r="517" ht="25.5" customHeight="1">
      <c r="B517" s="464">
        <f>SUM(H517)</f>
        <v/>
      </c>
      <c r="C517" s="465" t="n"/>
      <c r="D517" s="466">
        <f>IF(OR(梁欠表3F!AN516="欠番",梁欠表3F!AN516="現場施工"),"　",梁欠表3F!AN516)</f>
        <v/>
      </c>
      <c r="E517" s="467">
        <f>COUNTIF(梁欠表3F!$C:$C,D517)</f>
        <v/>
      </c>
      <c r="F517" s="468">
        <f>COUNTIF(梁欠表3F!$O:$O,D517)</f>
        <v/>
      </c>
      <c r="G517" s="469">
        <f>COUNTIF(梁欠表3F!$AB:$AB,D517)</f>
        <v/>
      </c>
      <c r="H517" s="470">
        <f>SUM(E517:G517)</f>
        <v/>
      </c>
      <c r="I517" s="477">
        <f>B517</f>
        <v/>
      </c>
    </row>
    <row r="518" ht="25.5" customHeight="1">
      <c r="B518" s="464">
        <f>SUM(H518)</f>
        <v/>
      </c>
      <c r="C518" s="465" t="n"/>
      <c r="D518" s="466">
        <f>IF(OR(梁欠表3F!AN517="欠番",梁欠表3F!AN517="現場施工"),"　",梁欠表3F!AN517)</f>
        <v/>
      </c>
      <c r="E518" s="467">
        <f>COUNTIF(梁欠表3F!$C:$C,D518)</f>
        <v/>
      </c>
      <c r="F518" s="468">
        <f>COUNTIF(梁欠表3F!$O:$O,D518)</f>
        <v/>
      </c>
      <c r="G518" s="469">
        <f>COUNTIF(梁欠表3F!$AB:$AB,D518)</f>
        <v/>
      </c>
      <c r="H518" s="470">
        <f>SUM(E518:G518)</f>
        <v/>
      </c>
      <c r="I518" s="477">
        <f>B518</f>
        <v/>
      </c>
    </row>
    <row r="519" ht="25.5" customHeight="1">
      <c r="B519" s="464">
        <f>SUM(H519)</f>
        <v/>
      </c>
      <c r="C519" s="465" t="n"/>
      <c r="D519" s="466">
        <f>IF(OR(梁欠表3F!AN518="欠番",梁欠表3F!AN518="現場施工"),"　",梁欠表3F!AN518)</f>
        <v/>
      </c>
      <c r="E519" s="467">
        <f>COUNTIF(梁欠表3F!$C:$C,D519)</f>
        <v/>
      </c>
      <c r="F519" s="468">
        <f>COUNTIF(梁欠表3F!$O:$O,D519)</f>
        <v/>
      </c>
      <c r="G519" s="469">
        <f>COUNTIF(梁欠表3F!$AB:$AB,D519)</f>
        <v/>
      </c>
      <c r="H519" s="470">
        <f>SUM(E519:G519)</f>
        <v/>
      </c>
      <c r="I519" s="477">
        <f>B519</f>
        <v/>
      </c>
    </row>
    <row r="520" ht="25.5" customHeight="1">
      <c r="B520" s="464">
        <f>SUM(H520)</f>
        <v/>
      </c>
      <c r="C520" s="465" t="n"/>
      <c r="D520" s="466">
        <f>IF(OR(梁欠表3F!AN519="欠番",梁欠表3F!AN519="現場施工"),"　",梁欠表3F!AN519)</f>
        <v/>
      </c>
      <c r="E520" s="467">
        <f>COUNTIF(梁欠表3F!$C:$C,D520)</f>
        <v/>
      </c>
      <c r="F520" s="468">
        <f>COUNTIF(梁欠表3F!$O:$O,D520)</f>
        <v/>
      </c>
      <c r="G520" s="469">
        <f>COUNTIF(梁欠表3F!$AB:$AB,D520)</f>
        <v/>
      </c>
      <c r="H520" s="470">
        <f>SUM(E520:G520)</f>
        <v/>
      </c>
      <c r="I520" s="477">
        <f>B520</f>
        <v/>
      </c>
    </row>
    <row r="521" ht="25.5" customHeight="1">
      <c r="B521" s="464">
        <f>SUM(H521)</f>
        <v/>
      </c>
      <c r="C521" s="465" t="n"/>
      <c r="D521" s="466">
        <f>IF(OR(梁欠表3F!AN520="欠番",梁欠表3F!AN520="現場施工"),"　",梁欠表3F!AN520)</f>
        <v/>
      </c>
      <c r="E521" s="467">
        <f>COUNTIF(梁欠表3F!$C:$C,D521)</f>
        <v/>
      </c>
      <c r="F521" s="468">
        <f>COUNTIF(梁欠表3F!$O:$O,D521)</f>
        <v/>
      </c>
      <c r="G521" s="469">
        <f>COUNTIF(梁欠表3F!$AB:$AB,D521)</f>
        <v/>
      </c>
      <c r="H521" s="470">
        <f>SUM(E521:G521)</f>
        <v/>
      </c>
      <c r="I521" s="477">
        <f>B521</f>
        <v/>
      </c>
    </row>
    <row r="522" ht="25.5" customHeight="1">
      <c r="B522" s="464">
        <f>SUM(H522)</f>
        <v/>
      </c>
      <c r="C522" s="465" t="n"/>
      <c r="D522" s="466">
        <f>IF(OR(梁欠表3F!AN521="欠番",梁欠表3F!AN521="現場施工"),"　",梁欠表3F!AN521)</f>
        <v/>
      </c>
      <c r="E522" s="467">
        <f>COUNTIF(梁欠表3F!$C:$C,D522)</f>
        <v/>
      </c>
      <c r="F522" s="468">
        <f>COUNTIF(梁欠表3F!$O:$O,D522)</f>
        <v/>
      </c>
      <c r="G522" s="469">
        <f>COUNTIF(梁欠表3F!$AB:$AB,D522)</f>
        <v/>
      </c>
      <c r="H522" s="470">
        <f>SUM(E522:G522)</f>
        <v/>
      </c>
      <c r="I522" s="477">
        <f>B522</f>
        <v/>
      </c>
    </row>
    <row r="523" ht="25.5" customHeight="1">
      <c r="B523" s="464">
        <f>SUM(H523)</f>
        <v/>
      </c>
      <c r="C523" s="465" t="n"/>
      <c r="D523" s="466">
        <f>IF(OR(梁欠表3F!AN522="欠番",梁欠表3F!AN522="現場施工"),"　",梁欠表3F!AN522)</f>
        <v/>
      </c>
      <c r="E523" s="467">
        <f>COUNTIF(梁欠表3F!$C:$C,D523)</f>
        <v/>
      </c>
      <c r="F523" s="468">
        <f>COUNTIF(梁欠表3F!$O:$O,D523)</f>
        <v/>
      </c>
      <c r="G523" s="469">
        <f>COUNTIF(梁欠表3F!$AB:$AB,D523)</f>
        <v/>
      </c>
      <c r="H523" s="470">
        <f>SUM(E523:G523)</f>
        <v/>
      </c>
      <c r="I523" s="477">
        <f>B523</f>
        <v/>
      </c>
    </row>
    <row r="524" ht="25.5" customHeight="1">
      <c r="B524" s="464">
        <f>SUM(H524)</f>
        <v/>
      </c>
      <c r="C524" s="465" t="n"/>
      <c r="D524" s="466">
        <f>IF(OR(梁欠表3F!AN523="欠番",梁欠表3F!AN523="現場施工"),"　",梁欠表3F!AN523)</f>
        <v/>
      </c>
      <c r="E524" s="467">
        <f>COUNTIF(梁欠表3F!$C:$C,D524)</f>
        <v/>
      </c>
      <c r="F524" s="468">
        <f>COUNTIF(梁欠表3F!$O:$O,D524)</f>
        <v/>
      </c>
      <c r="G524" s="469">
        <f>COUNTIF(梁欠表3F!$AB:$AB,D524)</f>
        <v/>
      </c>
      <c r="H524" s="470">
        <f>SUM(E524:G524)</f>
        <v/>
      </c>
      <c r="I524" s="477">
        <f>B524</f>
        <v/>
      </c>
    </row>
    <row r="525" ht="25.5" customHeight="1">
      <c r="B525" s="464">
        <f>SUM(H525)</f>
        <v/>
      </c>
      <c r="C525" s="465" t="n"/>
      <c r="D525" s="466">
        <f>IF(OR(梁欠表3F!AN524="欠番",梁欠表3F!AN524="現場施工"),"　",梁欠表3F!AN524)</f>
        <v/>
      </c>
      <c r="E525" s="467">
        <f>COUNTIF(梁欠表3F!$C:$C,D525)</f>
        <v/>
      </c>
      <c r="F525" s="468">
        <f>COUNTIF(梁欠表3F!$O:$O,D525)</f>
        <v/>
      </c>
      <c r="G525" s="469">
        <f>COUNTIF(梁欠表3F!$AB:$AB,D525)</f>
        <v/>
      </c>
      <c r="H525" s="470">
        <f>SUM(E525:G525)</f>
        <v/>
      </c>
      <c r="I525" s="477">
        <f>B525</f>
        <v/>
      </c>
    </row>
    <row r="526" ht="25.5" customHeight="1">
      <c r="B526" s="464">
        <f>SUM(H526)</f>
        <v/>
      </c>
      <c r="C526" s="465" t="n"/>
      <c r="D526" s="466">
        <f>IF(OR(梁欠表3F!AN525="欠番",梁欠表3F!AN525="現場施工"),"　",梁欠表3F!AN525)</f>
        <v/>
      </c>
      <c r="E526" s="467">
        <f>COUNTIF(梁欠表3F!$C:$C,D526)</f>
        <v/>
      </c>
      <c r="F526" s="468">
        <f>COUNTIF(梁欠表3F!$O:$O,D526)</f>
        <v/>
      </c>
      <c r="G526" s="469">
        <f>COUNTIF(梁欠表3F!$AB:$AB,D526)</f>
        <v/>
      </c>
      <c r="H526" s="470">
        <f>SUM(E526:G526)</f>
        <v/>
      </c>
      <c r="I526" s="477">
        <f>B526</f>
        <v/>
      </c>
    </row>
    <row r="527" ht="25.5" customHeight="1">
      <c r="B527" s="464">
        <f>SUM(H527)</f>
        <v/>
      </c>
      <c r="C527" s="465" t="n"/>
      <c r="D527" s="466">
        <f>IF(OR(梁欠表3F!AN526="欠番",梁欠表3F!AN526="現場施工"),"　",梁欠表3F!AN526)</f>
        <v/>
      </c>
      <c r="E527" s="467">
        <f>COUNTIF(梁欠表3F!$C:$C,D527)</f>
        <v/>
      </c>
      <c r="F527" s="468">
        <f>COUNTIF(梁欠表3F!$O:$O,D527)</f>
        <v/>
      </c>
      <c r="G527" s="469">
        <f>COUNTIF(梁欠表3F!$AB:$AB,D527)</f>
        <v/>
      </c>
      <c r="H527" s="470">
        <f>SUM(E527:G527)</f>
        <v/>
      </c>
      <c r="I527" s="477">
        <f>B527</f>
        <v/>
      </c>
    </row>
    <row r="528" ht="25.5" customHeight="1">
      <c r="B528" s="464">
        <f>SUM(H528)</f>
        <v/>
      </c>
      <c r="C528" s="465" t="n"/>
      <c r="D528" s="466">
        <f>IF(OR(梁欠表3F!AN527="欠番",梁欠表3F!AN527="現場施工"),"　",梁欠表3F!AN527)</f>
        <v/>
      </c>
      <c r="E528" s="467">
        <f>COUNTIF(梁欠表3F!$C:$C,D528)</f>
        <v/>
      </c>
      <c r="F528" s="468">
        <f>COUNTIF(梁欠表3F!$O:$O,D528)</f>
        <v/>
      </c>
      <c r="G528" s="469">
        <f>COUNTIF(梁欠表3F!$AB:$AB,D528)</f>
        <v/>
      </c>
      <c r="H528" s="470">
        <f>SUM(E528:G528)</f>
        <v/>
      </c>
      <c r="I528" s="477">
        <f>B528</f>
        <v/>
      </c>
    </row>
    <row r="529" ht="25.5" customHeight="1">
      <c r="B529" s="464">
        <f>SUM(H529)</f>
        <v/>
      </c>
      <c r="C529" s="465" t="n"/>
      <c r="D529" s="466">
        <f>IF(OR(梁欠表3F!AN528="欠番",梁欠表3F!AN528="現場施工"),"　",梁欠表3F!AN528)</f>
        <v/>
      </c>
      <c r="E529" s="467">
        <f>COUNTIF(梁欠表3F!$C:$C,D529)</f>
        <v/>
      </c>
      <c r="F529" s="468">
        <f>COUNTIF(梁欠表3F!$O:$O,D529)</f>
        <v/>
      </c>
      <c r="G529" s="469">
        <f>COUNTIF(梁欠表3F!$AB:$AB,D529)</f>
        <v/>
      </c>
      <c r="H529" s="470">
        <f>SUM(E529:G529)</f>
        <v/>
      </c>
      <c r="I529" s="477">
        <f>B529</f>
        <v/>
      </c>
    </row>
    <row r="530" ht="25.5" customHeight="1">
      <c r="B530" s="464">
        <f>SUM(H530)</f>
        <v/>
      </c>
      <c r="C530" s="465" t="n"/>
      <c r="D530" s="466">
        <f>IF(OR(梁欠表3F!AN529="欠番",梁欠表3F!AN529="現場施工"),"　",梁欠表3F!AN529)</f>
        <v/>
      </c>
      <c r="E530" s="467">
        <f>COUNTIF(梁欠表3F!$C:$C,D530)</f>
        <v/>
      </c>
      <c r="F530" s="468">
        <f>COUNTIF(梁欠表3F!$O:$O,D530)</f>
        <v/>
      </c>
      <c r="G530" s="469">
        <f>COUNTIF(梁欠表3F!$AB:$AB,D530)</f>
        <v/>
      </c>
      <c r="H530" s="470">
        <f>SUM(E530:G530)</f>
        <v/>
      </c>
      <c r="I530" s="477">
        <f>B530</f>
        <v/>
      </c>
    </row>
    <row r="531" ht="25.5" customHeight="1">
      <c r="B531" s="464">
        <f>SUM(H531)</f>
        <v/>
      </c>
      <c r="C531" s="465" t="n"/>
      <c r="D531" s="466">
        <f>IF(OR(梁欠表3F!AN530="欠番",梁欠表3F!AN530="現場施工"),"　",梁欠表3F!AN530)</f>
        <v/>
      </c>
      <c r="E531" s="467">
        <f>COUNTIF(梁欠表3F!$C:$C,D531)</f>
        <v/>
      </c>
      <c r="F531" s="468">
        <f>COUNTIF(梁欠表3F!$O:$O,D531)</f>
        <v/>
      </c>
      <c r="G531" s="469">
        <f>COUNTIF(梁欠表3F!$AB:$AB,D531)</f>
        <v/>
      </c>
      <c r="H531" s="470">
        <f>SUM(E531:G531)</f>
        <v/>
      </c>
      <c r="I531" s="477">
        <f>B531</f>
        <v/>
      </c>
    </row>
    <row r="532" ht="25.5" customHeight="1">
      <c r="B532" s="464">
        <f>SUM(H532)</f>
        <v/>
      </c>
      <c r="C532" s="465" t="n"/>
      <c r="D532" s="466">
        <f>IF(OR(梁欠表3F!AN531="欠番",梁欠表3F!AN531="現場施工"),"　",梁欠表3F!AN531)</f>
        <v/>
      </c>
      <c r="E532" s="467">
        <f>COUNTIF(梁欠表3F!$C:$C,D532)</f>
        <v/>
      </c>
      <c r="F532" s="468">
        <f>COUNTIF(梁欠表3F!$O:$O,D532)</f>
        <v/>
      </c>
      <c r="G532" s="469">
        <f>COUNTIF(梁欠表3F!$AB:$AB,D532)</f>
        <v/>
      </c>
      <c r="H532" s="470">
        <f>SUM(E532:G532)</f>
        <v/>
      </c>
      <c r="I532" s="477">
        <f>B532</f>
        <v/>
      </c>
    </row>
    <row r="533" ht="25.5" customHeight="1">
      <c r="B533" s="464">
        <f>SUM(H533)</f>
        <v/>
      </c>
      <c r="C533" s="465" t="n"/>
      <c r="D533" s="466">
        <f>IF(OR(梁欠表3F!AN532="欠番",梁欠表3F!AN532="現場施工"),"　",梁欠表3F!AN532)</f>
        <v/>
      </c>
      <c r="E533" s="467">
        <f>COUNTIF(梁欠表3F!$C:$C,D533)</f>
        <v/>
      </c>
      <c r="F533" s="468">
        <f>COUNTIF(梁欠表3F!$O:$O,D533)</f>
        <v/>
      </c>
      <c r="G533" s="469">
        <f>COUNTIF(梁欠表3F!$AB:$AB,D533)</f>
        <v/>
      </c>
      <c r="H533" s="470">
        <f>SUM(E533:G533)</f>
        <v/>
      </c>
      <c r="I533" s="477">
        <f>B533</f>
        <v/>
      </c>
    </row>
    <row r="534" ht="25.5" customHeight="1">
      <c r="B534" s="464">
        <f>SUM(H534)</f>
        <v/>
      </c>
      <c r="C534" s="465" t="n"/>
      <c r="D534" s="466">
        <f>IF(OR(梁欠表3F!AN533="欠番",梁欠表3F!AN533="現場施工"),"　",梁欠表3F!AN533)</f>
        <v/>
      </c>
      <c r="E534" s="467">
        <f>COUNTIF(梁欠表3F!$C:$C,D534)</f>
        <v/>
      </c>
      <c r="F534" s="468">
        <f>COUNTIF(梁欠表3F!$O:$O,D534)</f>
        <v/>
      </c>
      <c r="G534" s="469">
        <f>COUNTIF(梁欠表3F!$AB:$AB,D534)</f>
        <v/>
      </c>
      <c r="H534" s="470">
        <f>SUM(E534:G534)</f>
        <v/>
      </c>
      <c r="I534" s="477">
        <f>B534</f>
        <v/>
      </c>
    </row>
    <row r="535" ht="25.5" customHeight="1">
      <c r="B535" s="464">
        <f>SUM(H535)</f>
        <v/>
      </c>
      <c r="C535" s="465" t="n"/>
      <c r="D535" s="466">
        <f>IF(OR(梁欠表3F!AN534="欠番",梁欠表3F!AN534="現場施工"),"　",梁欠表3F!AN534)</f>
        <v/>
      </c>
      <c r="E535" s="467">
        <f>COUNTIF(梁欠表3F!$C:$C,D535)</f>
        <v/>
      </c>
      <c r="F535" s="468">
        <f>COUNTIF(梁欠表3F!$O:$O,D535)</f>
        <v/>
      </c>
      <c r="G535" s="469">
        <f>COUNTIF(梁欠表3F!$AB:$AB,D535)</f>
        <v/>
      </c>
      <c r="H535" s="470">
        <f>SUM(E535:G535)</f>
        <v/>
      </c>
      <c r="I535" s="477">
        <f>B535</f>
        <v/>
      </c>
    </row>
    <row r="536" ht="25.5" customHeight="1">
      <c r="B536" s="464">
        <f>SUM(H536)</f>
        <v/>
      </c>
      <c r="C536" s="465" t="n"/>
      <c r="D536" s="466">
        <f>IF(OR(梁欠表3F!AN535="欠番",梁欠表3F!AN535="現場施工"),"　",梁欠表3F!AN535)</f>
        <v/>
      </c>
      <c r="E536" s="467">
        <f>COUNTIF(梁欠表3F!$C:$C,D536)</f>
        <v/>
      </c>
      <c r="F536" s="468">
        <f>COUNTIF(梁欠表3F!$O:$O,D536)</f>
        <v/>
      </c>
      <c r="G536" s="469">
        <f>COUNTIF(梁欠表3F!$AB:$AB,D536)</f>
        <v/>
      </c>
      <c r="H536" s="470">
        <f>SUM(E536:G536)</f>
        <v/>
      </c>
      <c r="I536" s="477">
        <f>B536</f>
        <v/>
      </c>
    </row>
    <row r="537" ht="25.5" customHeight="1">
      <c r="B537" s="464">
        <f>SUM(H537)</f>
        <v/>
      </c>
      <c r="C537" s="465" t="n"/>
      <c r="D537" s="466">
        <f>IF(OR(梁欠表3F!AN536="欠番",梁欠表3F!AN536="現場施工"),"　",梁欠表3F!AN536)</f>
        <v/>
      </c>
      <c r="E537" s="467">
        <f>COUNTIF(梁欠表3F!$C:$C,D537)</f>
        <v/>
      </c>
      <c r="F537" s="468">
        <f>COUNTIF(梁欠表3F!$O:$O,D537)</f>
        <v/>
      </c>
      <c r="G537" s="469">
        <f>COUNTIF(梁欠表3F!$AB:$AB,D537)</f>
        <v/>
      </c>
      <c r="H537" s="470">
        <f>SUM(E537:G537)</f>
        <v/>
      </c>
      <c r="I537" s="477">
        <f>B537</f>
        <v/>
      </c>
    </row>
    <row r="538" ht="25.5" customHeight="1">
      <c r="B538" s="464">
        <f>SUM(H538)</f>
        <v/>
      </c>
      <c r="C538" s="465" t="n"/>
      <c r="D538" s="466">
        <f>IF(OR(梁欠表3F!AN537="欠番",梁欠表3F!AN537="現場施工"),"　",梁欠表3F!AN537)</f>
        <v/>
      </c>
      <c r="E538" s="467">
        <f>COUNTIF(梁欠表3F!$C:$C,D538)</f>
        <v/>
      </c>
      <c r="F538" s="468">
        <f>COUNTIF(梁欠表3F!$O:$O,D538)</f>
        <v/>
      </c>
      <c r="G538" s="469">
        <f>COUNTIF(梁欠表3F!$AB:$AB,D538)</f>
        <v/>
      </c>
      <c r="H538" s="470">
        <f>SUM(E538:G538)</f>
        <v/>
      </c>
      <c r="I538" s="477">
        <f>B538</f>
        <v/>
      </c>
    </row>
    <row r="539" ht="25.5" customHeight="1">
      <c r="B539" s="464">
        <f>SUM(H539)</f>
        <v/>
      </c>
      <c r="C539" s="465" t="n"/>
      <c r="D539" s="466">
        <f>IF(OR(梁欠表3F!AN538="欠番",梁欠表3F!AN538="現場施工"),"　",梁欠表3F!AN538)</f>
        <v/>
      </c>
      <c r="E539" s="467">
        <f>COUNTIF(梁欠表3F!$C:$C,D539)</f>
        <v/>
      </c>
      <c r="F539" s="468">
        <f>COUNTIF(梁欠表3F!$O:$O,D539)</f>
        <v/>
      </c>
      <c r="G539" s="469">
        <f>COUNTIF(梁欠表3F!$AB:$AB,D539)</f>
        <v/>
      </c>
      <c r="H539" s="470">
        <f>SUM(E539:G539)</f>
        <v/>
      </c>
      <c r="I539" s="477">
        <f>B539</f>
        <v/>
      </c>
    </row>
    <row r="540" ht="25.5" customHeight="1">
      <c r="B540" s="464">
        <f>SUM(H540)</f>
        <v/>
      </c>
      <c r="C540" s="465" t="n"/>
      <c r="D540" s="466">
        <f>IF(OR(梁欠表3F!AN539="欠番",梁欠表3F!AN539="現場施工"),"　",梁欠表3F!AN539)</f>
        <v/>
      </c>
      <c r="E540" s="467">
        <f>COUNTIF(梁欠表3F!$C:$C,D540)</f>
        <v/>
      </c>
      <c r="F540" s="468">
        <f>COUNTIF(梁欠表3F!$O:$O,D540)</f>
        <v/>
      </c>
      <c r="G540" s="469">
        <f>COUNTIF(梁欠表3F!$AB:$AB,D540)</f>
        <v/>
      </c>
      <c r="H540" s="470">
        <f>SUM(E540:G540)</f>
        <v/>
      </c>
      <c r="I540" s="477">
        <f>B540</f>
        <v/>
      </c>
    </row>
    <row r="541" ht="25.5" customHeight="1">
      <c r="B541" s="464">
        <f>SUM(H541)</f>
        <v/>
      </c>
      <c r="C541" s="465" t="n"/>
      <c r="D541" s="466">
        <f>IF(OR(梁欠表3F!AN540="欠番",梁欠表3F!AN540="現場施工"),"　",梁欠表3F!AN540)</f>
        <v/>
      </c>
      <c r="E541" s="467">
        <f>COUNTIF(梁欠表3F!$C:$C,D541)</f>
        <v/>
      </c>
      <c r="F541" s="468">
        <f>COUNTIF(梁欠表3F!$O:$O,D541)</f>
        <v/>
      </c>
      <c r="G541" s="469">
        <f>COUNTIF(梁欠表3F!$AB:$AB,D541)</f>
        <v/>
      </c>
      <c r="H541" s="470">
        <f>SUM(E541:G541)</f>
        <v/>
      </c>
      <c r="I541" s="477">
        <f>B541</f>
        <v/>
      </c>
    </row>
    <row r="542" ht="25.5" customHeight="1">
      <c r="B542" s="464">
        <f>SUM(H542)</f>
        <v/>
      </c>
      <c r="C542" s="465" t="n"/>
      <c r="D542" s="466">
        <f>IF(OR(梁欠表3F!AN541="欠番",梁欠表3F!AN541="現場施工"),"　",梁欠表3F!AN541)</f>
        <v/>
      </c>
      <c r="E542" s="467">
        <f>COUNTIF(梁欠表3F!$C:$C,D542)</f>
        <v/>
      </c>
      <c r="F542" s="468">
        <f>COUNTIF(梁欠表3F!$O:$O,D542)</f>
        <v/>
      </c>
      <c r="G542" s="469">
        <f>COUNTIF(梁欠表3F!$AB:$AB,D542)</f>
        <v/>
      </c>
      <c r="H542" s="470">
        <f>SUM(E542:G542)</f>
        <v/>
      </c>
      <c r="I542" s="477">
        <f>B542</f>
        <v/>
      </c>
    </row>
    <row r="543" ht="25.5" customHeight="1">
      <c r="B543" s="464">
        <f>SUM(H543)</f>
        <v/>
      </c>
      <c r="C543" s="465" t="n"/>
      <c r="D543" s="466">
        <f>IF(OR(梁欠表3F!AN542="欠番",梁欠表3F!AN542="現場施工"),"　",梁欠表3F!AN542)</f>
        <v/>
      </c>
      <c r="E543" s="467">
        <f>COUNTIF(梁欠表3F!$C:$C,D543)</f>
        <v/>
      </c>
      <c r="F543" s="468">
        <f>COUNTIF(梁欠表3F!$O:$O,D543)</f>
        <v/>
      </c>
      <c r="G543" s="469">
        <f>COUNTIF(梁欠表3F!$AB:$AB,D543)</f>
        <v/>
      </c>
      <c r="H543" s="470">
        <f>SUM(E543:G543)</f>
        <v/>
      </c>
      <c r="I543" s="477">
        <f>B543</f>
        <v/>
      </c>
    </row>
    <row r="544" ht="25.5" customHeight="1">
      <c r="B544" s="464">
        <f>SUM(H544)</f>
        <v/>
      </c>
      <c r="C544" s="465" t="n"/>
      <c r="D544" s="466">
        <f>IF(OR(梁欠表3F!AN543="欠番",梁欠表3F!AN543="現場施工"),"　",梁欠表3F!AN543)</f>
        <v/>
      </c>
      <c r="E544" s="467">
        <f>COUNTIF(梁欠表3F!$C:$C,D544)</f>
        <v/>
      </c>
      <c r="F544" s="468">
        <f>COUNTIF(梁欠表3F!$O:$O,D544)</f>
        <v/>
      </c>
      <c r="G544" s="469">
        <f>COUNTIF(梁欠表3F!$AB:$AB,D544)</f>
        <v/>
      </c>
      <c r="H544" s="470">
        <f>SUM(E544:G544)</f>
        <v/>
      </c>
      <c r="I544" s="477">
        <f>B544</f>
        <v/>
      </c>
    </row>
    <row r="545" ht="25.5" customHeight="1">
      <c r="B545" s="464">
        <f>SUM(H545)</f>
        <v/>
      </c>
      <c r="C545" s="465" t="n"/>
      <c r="D545" s="466">
        <f>IF(OR(梁欠表3F!AN544="欠番",梁欠表3F!AN544="現場施工"),"　",梁欠表3F!AN544)</f>
        <v/>
      </c>
      <c r="E545" s="467">
        <f>COUNTIF(梁欠表3F!$C:$C,D545)</f>
        <v/>
      </c>
      <c r="F545" s="468">
        <f>COUNTIF(梁欠表3F!$O:$O,D545)</f>
        <v/>
      </c>
      <c r="G545" s="469">
        <f>COUNTIF(梁欠表3F!$AB:$AB,D545)</f>
        <v/>
      </c>
      <c r="H545" s="470">
        <f>SUM(E545:G545)</f>
        <v/>
      </c>
      <c r="I545" s="477">
        <f>B545</f>
        <v/>
      </c>
    </row>
    <row r="546" ht="25.5" customHeight="1">
      <c r="B546" s="464">
        <f>SUM(H546)</f>
        <v/>
      </c>
      <c r="C546" s="465" t="n"/>
      <c r="D546" s="466">
        <f>IF(OR(梁欠表3F!AN545="欠番",梁欠表3F!AN545="現場施工"),"　",梁欠表3F!AN545)</f>
        <v/>
      </c>
      <c r="E546" s="467">
        <f>COUNTIF(梁欠表3F!$C:$C,D546)</f>
        <v/>
      </c>
      <c r="F546" s="468">
        <f>COUNTIF(梁欠表3F!$O:$O,D546)</f>
        <v/>
      </c>
      <c r="G546" s="469">
        <f>COUNTIF(梁欠表3F!$AB:$AB,D546)</f>
        <v/>
      </c>
      <c r="H546" s="470">
        <f>SUM(E546:G546)</f>
        <v/>
      </c>
      <c r="I546" s="477">
        <f>B546</f>
        <v/>
      </c>
    </row>
    <row r="547" ht="25.5" customHeight="1">
      <c r="B547" s="464">
        <f>SUM(H547)</f>
        <v/>
      </c>
      <c r="C547" s="465" t="n"/>
      <c r="D547" s="466">
        <f>IF(OR(梁欠表3F!AN546="欠番",梁欠表3F!AN546="現場施工"),"　",梁欠表3F!AN546)</f>
        <v/>
      </c>
      <c r="E547" s="467">
        <f>COUNTIF(梁欠表3F!$C:$C,D547)</f>
        <v/>
      </c>
      <c r="F547" s="468">
        <f>COUNTIF(梁欠表3F!$O:$O,D547)</f>
        <v/>
      </c>
      <c r="G547" s="469">
        <f>COUNTIF(梁欠表3F!$AB:$AB,D547)</f>
        <v/>
      </c>
      <c r="H547" s="470">
        <f>SUM(E547:G547)</f>
        <v/>
      </c>
      <c r="I547" s="477">
        <f>B547</f>
        <v/>
      </c>
    </row>
    <row r="548" ht="25.5" customHeight="1">
      <c r="B548" s="464">
        <f>SUM(H548)</f>
        <v/>
      </c>
      <c r="C548" s="465" t="n"/>
      <c r="D548" s="466">
        <f>IF(OR(梁欠表3F!AN547="欠番",梁欠表3F!AN547="現場施工"),"　",梁欠表3F!AN547)</f>
        <v/>
      </c>
      <c r="E548" s="467">
        <f>COUNTIF(梁欠表3F!$C:$C,D548)</f>
        <v/>
      </c>
      <c r="F548" s="468">
        <f>COUNTIF(梁欠表3F!$O:$O,D548)</f>
        <v/>
      </c>
      <c r="G548" s="469">
        <f>COUNTIF(梁欠表3F!$AB:$AB,D548)</f>
        <v/>
      </c>
      <c r="H548" s="470">
        <f>SUM(E548:G548)</f>
        <v/>
      </c>
      <c r="I548" s="477">
        <f>B548</f>
        <v/>
      </c>
    </row>
    <row r="549" ht="25.5" customHeight="1">
      <c r="B549" s="464">
        <f>SUM(H549)</f>
        <v/>
      </c>
      <c r="C549" s="465" t="n"/>
      <c r="D549" s="466">
        <f>IF(OR(梁欠表3F!AN548="欠番",梁欠表3F!AN548="現場施工"),"　",梁欠表3F!AN548)</f>
        <v/>
      </c>
      <c r="E549" s="467">
        <f>COUNTIF(梁欠表3F!$C:$C,D549)</f>
        <v/>
      </c>
      <c r="F549" s="468">
        <f>COUNTIF(梁欠表3F!$O:$O,D549)</f>
        <v/>
      </c>
      <c r="G549" s="469">
        <f>COUNTIF(梁欠表3F!$AB:$AB,D549)</f>
        <v/>
      </c>
      <c r="H549" s="470">
        <f>SUM(E549:G549)</f>
        <v/>
      </c>
      <c r="I549" s="477">
        <f>B549</f>
        <v/>
      </c>
    </row>
    <row r="550" ht="25.5" customHeight="1">
      <c r="B550" s="464">
        <f>SUM(H550)</f>
        <v/>
      </c>
      <c r="C550" s="465" t="n"/>
      <c r="D550" s="466">
        <f>IF(OR(梁欠表3F!AN549="欠番",梁欠表3F!AN549="現場施工"),"　",梁欠表3F!AN549)</f>
        <v/>
      </c>
      <c r="E550" s="467">
        <f>COUNTIF(梁欠表3F!$C:$C,D550)</f>
        <v/>
      </c>
      <c r="F550" s="468">
        <f>COUNTIF(梁欠表3F!$O:$O,D550)</f>
        <v/>
      </c>
      <c r="G550" s="469">
        <f>COUNTIF(梁欠表3F!$AB:$AB,D550)</f>
        <v/>
      </c>
      <c r="H550" s="470">
        <f>SUM(E550:G550)</f>
        <v/>
      </c>
      <c r="I550" s="477">
        <f>B550</f>
        <v/>
      </c>
    </row>
    <row r="551" ht="25.5" customHeight="1">
      <c r="B551" s="464">
        <f>SUM(H551)</f>
        <v/>
      </c>
      <c r="C551" s="465" t="n"/>
      <c r="D551" s="466">
        <f>IF(OR(梁欠表3F!AN550="欠番",梁欠表3F!AN550="現場施工"),"　",梁欠表3F!AN550)</f>
        <v/>
      </c>
      <c r="E551" s="467">
        <f>COUNTIF(梁欠表3F!$C:$C,D551)</f>
        <v/>
      </c>
      <c r="F551" s="468">
        <f>COUNTIF(梁欠表3F!$O:$O,D551)</f>
        <v/>
      </c>
      <c r="G551" s="469">
        <f>COUNTIF(梁欠表3F!$AB:$AB,D551)</f>
        <v/>
      </c>
      <c r="H551" s="470">
        <f>SUM(E551:G551)</f>
        <v/>
      </c>
      <c r="I551" s="477">
        <f>B551</f>
        <v/>
      </c>
    </row>
    <row r="552" ht="25.5" customHeight="1">
      <c r="B552" s="464">
        <f>SUM(H552)</f>
        <v/>
      </c>
      <c r="C552" s="465" t="n"/>
      <c r="D552" s="466">
        <f>IF(OR(梁欠表3F!AN551="欠番",梁欠表3F!AN551="現場施工"),"　",梁欠表3F!AN551)</f>
        <v/>
      </c>
      <c r="E552" s="467">
        <f>COUNTIF(梁欠表3F!$C:$C,D552)</f>
        <v/>
      </c>
      <c r="F552" s="468">
        <f>COUNTIF(梁欠表3F!$O:$O,D552)</f>
        <v/>
      </c>
      <c r="G552" s="469">
        <f>COUNTIF(梁欠表3F!$AB:$AB,D552)</f>
        <v/>
      </c>
      <c r="H552" s="470">
        <f>SUM(E552:G552)</f>
        <v/>
      </c>
      <c r="I552" s="477">
        <f>B552</f>
        <v/>
      </c>
    </row>
    <row r="553" ht="25.5" customHeight="1">
      <c r="B553" s="464">
        <f>SUM(H553)</f>
        <v/>
      </c>
      <c r="C553" s="465" t="n"/>
      <c r="D553" s="466">
        <f>IF(OR(梁欠表3F!AN552="欠番",梁欠表3F!AN552="現場施工"),"　",梁欠表3F!AN552)</f>
        <v/>
      </c>
      <c r="E553" s="467">
        <f>COUNTIF(梁欠表3F!$C:$C,D553)</f>
        <v/>
      </c>
      <c r="F553" s="468">
        <f>COUNTIF(梁欠表3F!$O:$O,D553)</f>
        <v/>
      </c>
      <c r="G553" s="469">
        <f>COUNTIF(梁欠表3F!$AB:$AB,D553)</f>
        <v/>
      </c>
      <c r="H553" s="470">
        <f>SUM(E553:G553)</f>
        <v/>
      </c>
      <c r="I553" s="477">
        <f>B553</f>
        <v/>
      </c>
    </row>
    <row r="554" ht="25.5" customHeight="1">
      <c r="B554" s="464">
        <f>SUM(H554)</f>
        <v/>
      </c>
      <c r="C554" s="465" t="n"/>
      <c r="D554" s="466">
        <f>IF(OR(梁欠表3F!AN553="欠番",梁欠表3F!AN553="現場施工"),"　",梁欠表3F!AN553)</f>
        <v/>
      </c>
      <c r="E554" s="467">
        <f>COUNTIF(梁欠表3F!$C:$C,D554)</f>
        <v/>
      </c>
      <c r="F554" s="468">
        <f>COUNTIF(梁欠表3F!$O:$O,D554)</f>
        <v/>
      </c>
      <c r="G554" s="469">
        <f>COUNTIF(梁欠表3F!$AB:$AB,D554)</f>
        <v/>
      </c>
      <c r="H554" s="470">
        <f>SUM(E554:G554)</f>
        <v/>
      </c>
      <c r="I554" s="477">
        <f>B554</f>
        <v/>
      </c>
    </row>
    <row r="555" ht="25.5" customHeight="1">
      <c r="B555" s="464">
        <f>SUM(H555)</f>
        <v/>
      </c>
      <c r="C555" s="465" t="n"/>
      <c r="D555" s="466">
        <f>IF(OR(梁欠表3F!AN554="欠番",梁欠表3F!AN554="現場施工"),"　",梁欠表3F!AN554)</f>
        <v/>
      </c>
      <c r="E555" s="467">
        <f>COUNTIF(梁欠表3F!$C:$C,D555)</f>
        <v/>
      </c>
      <c r="F555" s="468">
        <f>COUNTIF(梁欠表3F!$O:$O,D555)</f>
        <v/>
      </c>
      <c r="G555" s="469">
        <f>COUNTIF(梁欠表3F!$AB:$AB,D555)</f>
        <v/>
      </c>
      <c r="H555" s="470">
        <f>SUM(E555:G555)</f>
        <v/>
      </c>
      <c r="I555" s="477">
        <f>B555</f>
        <v/>
      </c>
    </row>
    <row r="556" ht="25.5" customHeight="1">
      <c r="B556" s="464">
        <f>SUM(H556)</f>
        <v/>
      </c>
      <c r="C556" s="465" t="n"/>
      <c r="D556" s="466">
        <f>IF(OR(梁欠表3F!AN555="欠番",梁欠表3F!AN555="現場施工"),"　",梁欠表3F!AN555)</f>
        <v/>
      </c>
      <c r="E556" s="467">
        <f>COUNTIF(梁欠表3F!$C:$C,D556)</f>
        <v/>
      </c>
      <c r="F556" s="468">
        <f>COUNTIF(梁欠表3F!$O:$O,D556)</f>
        <v/>
      </c>
      <c r="G556" s="469">
        <f>COUNTIF(梁欠表3F!$AB:$AB,D556)</f>
        <v/>
      </c>
      <c r="H556" s="470">
        <f>SUM(E556:G556)</f>
        <v/>
      </c>
      <c r="I556" s="477">
        <f>B556</f>
        <v/>
      </c>
    </row>
    <row r="557" ht="25.5" customHeight="1">
      <c r="B557" s="464">
        <f>SUM(H557)</f>
        <v/>
      </c>
      <c r="C557" s="465" t="n"/>
      <c r="D557" s="466">
        <f>IF(OR(梁欠表3F!AN556="欠番",梁欠表3F!AN556="現場施工"),"　",梁欠表3F!AN556)</f>
        <v/>
      </c>
      <c r="E557" s="467">
        <f>COUNTIF(梁欠表3F!$C:$C,D557)</f>
        <v/>
      </c>
      <c r="F557" s="468">
        <f>COUNTIF(梁欠表3F!$O:$O,D557)</f>
        <v/>
      </c>
      <c r="G557" s="469">
        <f>COUNTIF(梁欠表3F!$AB:$AB,D557)</f>
        <v/>
      </c>
      <c r="H557" s="470">
        <f>SUM(E557:G557)</f>
        <v/>
      </c>
      <c r="I557" s="477">
        <f>B557</f>
        <v/>
      </c>
    </row>
    <row r="558" ht="25.5" customHeight="1">
      <c r="B558" s="464">
        <f>SUM(H558)</f>
        <v/>
      </c>
      <c r="C558" s="465" t="n"/>
      <c r="D558" s="466">
        <f>IF(OR(梁欠表3F!AN557="欠番",梁欠表3F!AN557="現場施工"),"　",梁欠表3F!AN557)</f>
        <v/>
      </c>
      <c r="E558" s="467">
        <f>COUNTIF(梁欠表3F!$C:$C,D558)</f>
        <v/>
      </c>
      <c r="F558" s="468">
        <f>COUNTIF(梁欠表3F!$O:$O,D558)</f>
        <v/>
      </c>
      <c r="G558" s="469">
        <f>COUNTIF(梁欠表3F!$AB:$AB,D558)</f>
        <v/>
      </c>
      <c r="H558" s="470">
        <f>SUM(E558:G558)</f>
        <v/>
      </c>
      <c r="I558" s="477">
        <f>B558</f>
        <v/>
      </c>
    </row>
    <row r="559" ht="25.5" customHeight="1">
      <c r="B559" s="464">
        <f>SUM(H559)</f>
        <v/>
      </c>
      <c r="C559" s="465" t="n"/>
      <c r="D559" s="466">
        <f>IF(OR(梁欠表3F!AN558="欠番",梁欠表3F!AN558="現場施工"),"　",梁欠表3F!AN558)</f>
        <v/>
      </c>
      <c r="E559" s="467">
        <f>COUNTIF(梁欠表3F!$C:$C,D559)</f>
        <v/>
      </c>
      <c r="F559" s="468">
        <f>COUNTIF(梁欠表3F!$O:$O,D559)</f>
        <v/>
      </c>
      <c r="G559" s="469">
        <f>COUNTIF(梁欠表3F!$AB:$AB,D559)</f>
        <v/>
      </c>
      <c r="H559" s="470">
        <f>SUM(E559:G559)</f>
        <v/>
      </c>
      <c r="I559" s="477">
        <f>B559</f>
        <v/>
      </c>
    </row>
    <row r="560" ht="25.5" customHeight="1">
      <c r="B560" s="464">
        <f>SUM(H560)</f>
        <v/>
      </c>
      <c r="C560" s="465" t="n"/>
      <c r="D560" s="466">
        <f>IF(OR(梁欠表3F!AN559="欠番",梁欠表3F!AN559="現場施工"),"　",梁欠表3F!AN559)</f>
        <v/>
      </c>
      <c r="E560" s="467">
        <f>COUNTIF(梁欠表3F!$C:$C,D560)</f>
        <v/>
      </c>
      <c r="F560" s="468">
        <f>COUNTIF(梁欠表3F!$O:$O,D560)</f>
        <v/>
      </c>
      <c r="G560" s="469">
        <f>COUNTIF(梁欠表3F!$AB:$AB,D560)</f>
        <v/>
      </c>
      <c r="H560" s="470">
        <f>SUM(E560:G560)</f>
        <v/>
      </c>
      <c r="I560" s="477">
        <f>B560</f>
        <v/>
      </c>
    </row>
    <row r="561" ht="25.5" customHeight="1">
      <c r="B561" s="464">
        <f>SUM(H561)</f>
        <v/>
      </c>
      <c r="C561" s="465" t="n"/>
      <c r="D561" s="466">
        <f>IF(OR(梁欠表3F!AN560="欠番",梁欠表3F!AN560="現場施工"),"　",梁欠表3F!AN560)</f>
        <v/>
      </c>
      <c r="E561" s="467">
        <f>COUNTIF(梁欠表3F!$C:$C,D561)</f>
        <v/>
      </c>
      <c r="F561" s="468">
        <f>COUNTIF(梁欠表3F!$O:$O,D561)</f>
        <v/>
      </c>
      <c r="G561" s="469">
        <f>COUNTIF(梁欠表3F!$AB:$AB,D561)</f>
        <v/>
      </c>
      <c r="H561" s="470">
        <f>SUM(E561:G561)</f>
        <v/>
      </c>
      <c r="I561" s="477">
        <f>B561</f>
        <v/>
      </c>
    </row>
    <row r="562" ht="25.5" customHeight="1">
      <c r="B562" s="464">
        <f>SUM(H562)</f>
        <v/>
      </c>
      <c r="C562" s="465" t="n"/>
      <c r="D562" s="466">
        <f>IF(OR(梁欠表3F!AN561="欠番",梁欠表3F!AN561="現場施工"),"　",梁欠表3F!AN561)</f>
        <v/>
      </c>
      <c r="E562" s="467">
        <f>COUNTIF(梁欠表3F!$C:$C,D562)</f>
        <v/>
      </c>
      <c r="F562" s="468">
        <f>COUNTIF(梁欠表3F!$O:$O,D562)</f>
        <v/>
      </c>
      <c r="G562" s="469">
        <f>COUNTIF(梁欠表3F!$AB:$AB,D562)</f>
        <v/>
      </c>
      <c r="H562" s="470">
        <f>SUM(E562:G562)</f>
        <v/>
      </c>
      <c r="I562" s="477">
        <f>B562</f>
        <v/>
      </c>
    </row>
    <row r="563" ht="25.5" customHeight="1">
      <c r="B563" s="464">
        <f>SUM(H563)</f>
        <v/>
      </c>
      <c r="C563" s="465" t="n"/>
      <c r="D563" s="466">
        <f>IF(OR(梁欠表3F!AN562="欠番",梁欠表3F!AN562="現場施工"),"　",梁欠表3F!AN562)</f>
        <v/>
      </c>
      <c r="E563" s="467">
        <f>COUNTIF(梁欠表3F!$C:$C,D563)</f>
        <v/>
      </c>
      <c r="F563" s="468">
        <f>COUNTIF(梁欠表3F!$O:$O,D563)</f>
        <v/>
      </c>
      <c r="G563" s="469">
        <f>COUNTIF(梁欠表3F!$AB:$AB,D563)</f>
        <v/>
      </c>
      <c r="H563" s="470">
        <f>SUM(E563:G563)</f>
        <v/>
      </c>
      <c r="I563" s="477">
        <f>B563</f>
        <v/>
      </c>
    </row>
    <row r="564" ht="25.5" customHeight="1">
      <c r="B564" s="464">
        <f>SUM(H564)</f>
        <v/>
      </c>
      <c r="C564" s="465" t="n"/>
      <c r="D564" s="466">
        <f>IF(OR(梁欠表3F!AN563="欠番",梁欠表3F!AN563="現場施工"),"　",梁欠表3F!AN563)</f>
        <v/>
      </c>
      <c r="E564" s="467">
        <f>COUNTIF(梁欠表3F!$C:$C,D564)</f>
        <v/>
      </c>
      <c r="F564" s="468">
        <f>COUNTIF(梁欠表3F!$O:$O,D564)</f>
        <v/>
      </c>
      <c r="G564" s="469">
        <f>COUNTIF(梁欠表3F!$AB:$AB,D564)</f>
        <v/>
      </c>
      <c r="H564" s="470">
        <f>SUM(E564:G564)</f>
        <v/>
      </c>
      <c r="I564" s="477">
        <f>B564</f>
        <v/>
      </c>
    </row>
    <row r="565" ht="25.5" customHeight="1">
      <c r="B565" s="464">
        <f>SUM(H565)</f>
        <v/>
      </c>
      <c r="C565" s="465" t="n"/>
      <c r="D565" s="466">
        <f>IF(OR(梁欠表3F!AN564="欠番",梁欠表3F!AN564="現場施工"),"　",梁欠表3F!AN564)</f>
        <v/>
      </c>
      <c r="E565" s="467">
        <f>COUNTIF(梁欠表3F!$C:$C,D565)</f>
        <v/>
      </c>
      <c r="F565" s="468">
        <f>COUNTIF(梁欠表3F!$O:$O,D565)</f>
        <v/>
      </c>
      <c r="G565" s="469">
        <f>COUNTIF(梁欠表3F!$AB:$AB,D565)</f>
        <v/>
      </c>
      <c r="H565" s="470">
        <f>SUM(E565:G565)</f>
        <v/>
      </c>
      <c r="I565" s="477">
        <f>B565</f>
        <v/>
      </c>
    </row>
    <row r="566" ht="25.5" customHeight="1">
      <c r="B566" s="464">
        <f>SUM(H566)</f>
        <v/>
      </c>
      <c r="C566" s="465" t="n"/>
      <c r="D566" s="466">
        <f>IF(OR(梁欠表3F!AN565="欠番",梁欠表3F!AN565="現場施工"),"　",梁欠表3F!AN565)</f>
        <v/>
      </c>
      <c r="E566" s="467">
        <f>COUNTIF(梁欠表3F!$C:$C,D566)</f>
        <v/>
      </c>
      <c r="F566" s="468">
        <f>COUNTIF(梁欠表3F!$O:$O,D566)</f>
        <v/>
      </c>
      <c r="G566" s="469">
        <f>COUNTIF(梁欠表3F!$AB:$AB,D566)</f>
        <v/>
      </c>
      <c r="H566" s="470">
        <f>SUM(E566:G566)</f>
        <v/>
      </c>
      <c r="I566" s="477">
        <f>B566</f>
        <v/>
      </c>
    </row>
    <row r="567" ht="25.5" customHeight="1">
      <c r="B567" s="464">
        <f>SUM(H567)</f>
        <v/>
      </c>
      <c r="C567" s="465" t="n"/>
      <c r="D567" s="466">
        <f>IF(OR(梁欠表3F!AN566="欠番",梁欠表3F!AN566="現場施工"),"　",梁欠表3F!AN566)</f>
        <v/>
      </c>
      <c r="E567" s="467">
        <f>COUNTIF(梁欠表3F!$C:$C,D567)</f>
        <v/>
      </c>
      <c r="F567" s="468">
        <f>COUNTIF(梁欠表3F!$O:$O,D567)</f>
        <v/>
      </c>
      <c r="G567" s="469">
        <f>COUNTIF(梁欠表3F!$AB:$AB,D567)</f>
        <v/>
      </c>
      <c r="H567" s="470">
        <f>SUM(E567:G567)</f>
        <v/>
      </c>
      <c r="I567" s="477">
        <f>B567</f>
        <v/>
      </c>
    </row>
    <row r="568" ht="25.5" customHeight="1">
      <c r="B568" s="464">
        <f>SUM(H568)</f>
        <v/>
      </c>
      <c r="C568" s="465" t="n"/>
      <c r="D568" s="466">
        <f>IF(OR(梁欠表3F!AN567="欠番",梁欠表3F!AN567="現場施工"),"　",梁欠表3F!AN567)</f>
        <v/>
      </c>
      <c r="E568" s="467">
        <f>COUNTIF(梁欠表3F!$C:$C,D568)</f>
        <v/>
      </c>
      <c r="F568" s="468">
        <f>COUNTIF(梁欠表3F!$O:$O,D568)</f>
        <v/>
      </c>
      <c r="G568" s="469">
        <f>COUNTIF(梁欠表3F!$AB:$AB,D568)</f>
        <v/>
      </c>
      <c r="H568" s="470">
        <f>SUM(E568:G568)</f>
        <v/>
      </c>
      <c r="I568" s="477">
        <f>B568</f>
        <v/>
      </c>
    </row>
    <row r="569" ht="25.5" customHeight="1">
      <c r="B569" s="464">
        <f>SUM(H569)</f>
        <v/>
      </c>
      <c r="C569" s="465" t="n"/>
      <c r="D569" s="466">
        <f>IF(OR(梁欠表3F!AN568="欠番",梁欠表3F!AN568="現場施工"),"　",梁欠表3F!AN568)</f>
        <v/>
      </c>
      <c r="E569" s="467">
        <f>COUNTIF(梁欠表3F!$C:$C,D569)</f>
        <v/>
      </c>
      <c r="F569" s="468">
        <f>COUNTIF(梁欠表3F!$O:$O,D569)</f>
        <v/>
      </c>
      <c r="G569" s="469">
        <f>COUNTIF(梁欠表3F!$AB:$AB,D569)</f>
        <v/>
      </c>
      <c r="H569" s="470">
        <f>SUM(E569:G569)</f>
        <v/>
      </c>
      <c r="I569" s="477">
        <f>B569</f>
        <v/>
      </c>
    </row>
    <row r="570" ht="25.5" customHeight="1">
      <c r="B570" s="464">
        <f>SUM(H570)</f>
        <v/>
      </c>
      <c r="C570" s="465" t="n"/>
      <c r="D570" s="466">
        <f>IF(OR(梁欠表3F!AN569="欠番",梁欠表3F!AN569="現場施工"),"　",梁欠表3F!AN569)</f>
        <v/>
      </c>
      <c r="E570" s="467">
        <f>COUNTIF(梁欠表3F!$C:$C,D570)</f>
        <v/>
      </c>
      <c r="F570" s="468">
        <f>COUNTIF(梁欠表3F!$O:$O,D570)</f>
        <v/>
      </c>
      <c r="G570" s="469">
        <f>COUNTIF(梁欠表3F!$AB:$AB,D570)</f>
        <v/>
      </c>
      <c r="H570" s="470">
        <f>SUM(E570:G570)</f>
        <v/>
      </c>
      <c r="I570" s="477">
        <f>B570</f>
        <v/>
      </c>
    </row>
    <row r="571" ht="25.5" customHeight="1">
      <c r="B571" s="464">
        <f>SUM(H571)</f>
        <v/>
      </c>
      <c r="C571" s="465" t="n"/>
      <c r="D571" s="466">
        <f>IF(OR(梁欠表3F!AN570="欠番",梁欠表3F!AN570="現場施工"),"　",梁欠表3F!AN570)</f>
        <v/>
      </c>
      <c r="E571" s="467">
        <f>COUNTIF(梁欠表3F!$C:$C,D571)</f>
        <v/>
      </c>
      <c r="F571" s="468">
        <f>COUNTIF(梁欠表3F!$O:$O,D571)</f>
        <v/>
      </c>
      <c r="G571" s="469">
        <f>COUNTIF(梁欠表3F!$AB:$AB,D571)</f>
        <v/>
      </c>
      <c r="H571" s="470">
        <f>SUM(E571:G571)</f>
        <v/>
      </c>
      <c r="I571" s="477">
        <f>B571</f>
        <v/>
      </c>
    </row>
    <row r="572" ht="25.5" customHeight="1">
      <c r="B572" s="464">
        <f>SUM(H572)</f>
        <v/>
      </c>
      <c r="C572" s="465" t="n"/>
      <c r="D572" s="466">
        <f>IF(OR(梁欠表3F!AN571="欠番",梁欠表3F!AN571="現場施工"),"　",梁欠表3F!AN571)</f>
        <v/>
      </c>
      <c r="E572" s="467">
        <f>COUNTIF(梁欠表3F!$C:$C,D572)</f>
        <v/>
      </c>
      <c r="F572" s="468">
        <f>COUNTIF(梁欠表3F!$O:$O,D572)</f>
        <v/>
      </c>
      <c r="G572" s="469">
        <f>COUNTIF(梁欠表3F!$AB:$AB,D572)</f>
        <v/>
      </c>
      <c r="H572" s="470">
        <f>SUM(E572:G572)</f>
        <v/>
      </c>
      <c r="I572" s="477">
        <f>B572</f>
        <v/>
      </c>
    </row>
    <row r="573" ht="25.5" customHeight="1">
      <c r="B573" s="464">
        <f>SUM(H573)</f>
        <v/>
      </c>
      <c r="C573" s="465" t="n"/>
      <c r="D573" s="466">
        <f>IF(OR(梁欠表3F!AN572="欠番",梁欠表3F!AN572="現場施工"),"　",梁欠表3F!AN572)</f>
        <v/>
      </c>
      <c r="E573" s="467">
        <f>COUNTIF(梁欠表3F!$C:$C,D573)</f>
        <v/>
      </c>
      <c r="F573" s="468">
        <f>COUNTIF(梁欠表3F!$O:$O,D573)</f>
        <v/>
      </c>
      <c r="G573" s="469">
        <f>COUNTIF(梁欠表3F!$AB:$AB,D573)</f>
        <v/>
      </c>
      <c r="H573" s="470">
        <f>SUM(E573:G573)</f>
        <v/>
      </c>
      <c r="I573" s="477">
        <f>B573</f>
        <v/>
      </c>
    </row>
    <row r="574" ht="25.5" customHeight="1">
      <c r="B574" s="464">
        <f>SUM(H574)</f>
        <v/>
      </c>
      <c r="C574" s="465" t="n"/>
      <c r="D574" s="466">
        <f>IF(OR(梁欠表3F!AN573="欠番",梁欠表3F!AN573="現場施工"),"　",梁欠表3F!AN573)</f>
        <v/>
      </c>
      <c r="E574" s="467">
        <f>COUNTIF(梁欠表3F!$C:$C,D574)</f>
        <v/>
      </c>
      <c r="F574" s="468">
        <f>COUNTIF(梁欠表3F!$O:$O,D574)</f>
        <v/>
      </c>
      <c r="G574" s="469">
        <f>COUNTIF(梁欠表3F!$AB:$AB,D574)</f>
        <v/>
      </c>
      <c r="H574" s="470">
        <f>SUM(E574:G574)</f>
        <v/>
      </c>
      <c r="I574" s="477">
        <f>B574</f>
        <v/>
      </c>
    </row>
    <row r="575" ht="25.5" customHeight="1">
      <c r="B575" s="464">
        <f>SUM(H575)</f>
        <v/>
      </c>
      <c r="C575" s="465" t="n"/>
      <c r="D575" s="466">
        <f>IF(OR(梁欠表3F!AN574="欠番",梁欠表3F!AN574="現場施工"),"　",梁欠表3F!AN574)</f>
        <v/>
      </c>
      <c r="E575" s="467">
        <f>COUNTIF(梁欠表3F!$C:$C,D575)</f>
        <v/>
      </c>
      <c r="F575" s="468">
        <f>COUNTIF(梁欠表3F!$O:$O,D575)</f>
        <v/>
      </c>
      <c r="G575" s="469">
        <f>COUNTIF(梁欠表3F!$AB:$AB,D575)</f>
        <v/>
      </c>
      <c r="H575" s="470">
        <f>SUM(E575:G575)</f>
        <v/>
      </c>
      <c r="I575" s="477">
        <f>B575</f>
        <v/>
      </c>
    </row>
    <row r="576" ht="25.5" customHeight="1">
      <c r="B576" s="464">
        <f>SUM(H576)</f>
        <v/>
      </c>
      <c r="C576" s="465" t="n"/>
      <c r="D576" s="466">
        <f>IF(OR(梁欠表3F!AN575="欠番",梁欠表3F!AN575="現場施工"),"　",梁欠表3F!AN575)</f>
        <v/>
      </c>
      <c r="E576" s="467">
        <f>COUNTIF(梁欠表3F!$C:$C,D576)</f>
        <v/>
      </c>
      <c r="F576" s="468">
        <f>COUNTIF(梁欠表3F!$O:$O,D576)</f>
        <v/>
      </c>
      <c r="G576" s="469">
        <f>COUNTIF(梁欠表3F!$AB:$AB,D576)</f>
        <v/>
      </c>
      <c r="H576" s="470">
        <f>SUM(E576:G576)</f>
        <v/>
      </c>
      <c r="I576" s="477">
        <f>B576</f>
        <v/>
      </c>
    </row>
    <row r="577" ht="25.5" customHeight="1">
      <c r="B577" s="464">
        <f>SUM(H577)</f>
        <v/>
      </c>
      <c r="C577" s="465" t="n"/>
      <c r="D577" s="466">
        <f>IF(OR(梁欠表3F!AN576="欠番",梁欠表3F!AN576="現場施工"),"　",梁欠表3F!AN576)</f>
        <v/>
      </c>
      <c r="E577" s="467">
        <f>COUNTIF(梁欠表3F!$C:$C,D577)</f>
        <v/>
      </c>
      <c r="F577" s="468">
        <f>COUNTIF(梁欠表3F!$O:$O,D577)</f>
        <v/>
      </c>
      <c r="G577" s="469">
        <f>COUNTIF(梁欠表3F!$AB:$AB,D577)</f>
        <v/>
      </c>
      <c r="H577" s="470">
        <f>SUM(E577:G577)</f>
        <v/>
      </c>
      <c r="I577" s="477">
        <f>B577</f>
        <v/>
      </c>
    </row>
    <row r="578" ht="25.5" customHeight="1">
      <c r="B578" s="464">
        <f>SUM(H578)</f>
        <v/>
      </c>
      <c r="C578" s="465" t="n"/>
      <c r="D578" s="466">
        <f>IF(OR(梁欠表3F!AN577="欠番",梁欠表3F!AN577="現場施工"),"　",梁欠表3F!AN577)</f>
        <v/>
      </c>
      <c r="E578" s="467">
        <f>COUNTIF(梁欠表3F!$C:$C,D578)</f>
        <v/>
      </c>
      <c r="F578" s="468">
        <f>COUNTIF(梁欠表3F!$O:$O,D578)</f>
        <v/>
      </c>
      <c r="G578" s="469">
        <f>COUNTIF(梁欠表3F!$AB:$AB,D578)</f>
        <v/>
      </c>
      <c r="H578" s="470">
        <f>SUM(E578:G578)</f>
        <v/>
      </c>
      <c r="I578" s="477">
        <f>B578</f>
        <v/>
      </c>
    </row>
    <row r="579" ht="25.5" customHeight="1">
      <c r="B579" s="464">
        <f>SUM(H579)</f>
        <v/>
      </c>
      <c r="C579" s="465" t="n"/>
      <c r="D579" s="466">
        <f>IF(OR(梁欠表3F!AN578="欠番",梁欠表3F!AN578="現場施工"),"　",梁欠表3F!AN578)</f>
        <v/>
      </c>
      <c r="E579" s="467">
        <f>COUNTIF(梁欠表3F!$C:$C,D579)</f>
        <v/>
      </c>
      <c r="F579" s="468">
        <f>COUNTIF(梁欠表3F!$O:$O,D579)</f>
        <v/>
      </c>
      <c r="G579" s="469">
        <f>COUNTIF(梁欠表3F!$AB:$AB,D579)</f>
        <v/>
      </c>
      <c r="H579" s="470">
        <f>SUM(E579:G579)</f>
        <v/>
      </c>
      <c r="I579" s="477">
        <f>B579</f>
        <v/>
      </c>
    </row>
    <row r="580" ht="25.5" customHeight="1">
      <c r="B580" s="464">
        <f>SUM(H580)</f>
        <v/>
      </c>
      <c r="C580" s="465" t="n"/>
      <c r="D580" s="466">
        <f>IF(OR(梁欠表3F!AN579="欠番",梁欠表3F!AN579="現場施工"),"　",梁欠表3F!AN579)</f>
        <v/>
      </c>
      <c r="E580" s="467">
        <f>COUNTIF(梁欠表3F!$C:$C,D580)</f>
        <v/>
      </c>
      <c r="F580" s="468">
        <f>COUNTIF(梁欠表3F!$O:$O,D580)</f>
        <v/>
      </c>
      <c r="G580" s="469">
        <f>COUNTIF(梁欠表3F!$AB:$AB,D580)</f>
        <v/>
      </c>
      <c r="H580" s="470">
        <f>SUM(E580:G580)</f>
        <v/>
      </c>
      <c r="I580" s="477">
        <f>B580</f>
        <v/>
      </c>
    </row>
    <row r="581" ht="25.5" customHeight="1">
      <c r="B581" s="464">
        <f>SUM(H581)</f>
        <v/>
      </c>
      <c r="C581" s="465" t="n"/>
      <c r="D581" s="466">
        <f>IF(OR(梁欠表3F!AN580="欠番",梁欠表3F!AN580="現場施工"),"　",梁欠表3F!AN580)</f>
        <v/>
      </c>
      <c r="E581" s="467">
        <f>COUNTIF(梁欠表3F!$C:$C,D581)</f>
        <v/>
      </c>
      <c r="F581" s="468">
        <f>COUNTIF(梁欠表3F!$O:$O,D581)</f>
        <v/>
      </c>
      <c r="G581" s="469">
        <f>COUNTIF(梁欠表3F!$AB:$AB,D581)</f>
        <v/>
      </c>
      <c r="H581" s="470">
        <f>SUM(E581:G581)</f>
        <v/>
      </c>
      <c r="I581" s="477">
        <f>B581</f>
        <v/>
      </c>
    </row>
    <row r="582" ht="25.5" customHeight="1">
      <c r="B582" s="464">
        <f>SUM(H582)</f>
        <v/>
      </c>
      <c r="C582" s="465" t="n"/>
      <c r="D582" s="466">
        <f>IF(OR(梁欠表3F!AN581="欠番",梁欠表3F!AN581="現場施工"),"　",梁欠表3F!AN581)</f>
        <v/>
      </c>
      <c r="E582" s="467">
        <f>COUNTIF(梁欠表3F!$C:$C,D582)</f>
        <v/>
      </c>
      <c r="F582" s="468">
        <f>COUNTIF(梁欠表3F!$O:$O,D582)</f>
        <v/>
      </c>
      <c r="G582" s="469">
        <f>COUNTIF(梁欠表3F!$AB:$AB,D582)</f>
        <v/>
      </c>
      <c r="H582" s="470">
        <f>SUM(E582:G582)</f>
        <v/>
      </c>
      <c r="I582" s="477">
        <f>B582</f>
        <v/>
      </c>
    </row>
    <row r="583" ht="25.5" customHeight="1">
      <c r="B583" s="464">
        <f>SUM(H583)</f>
        <v/>
      </c>
      <c r="C583" s="465" t="n"/>
      <c r="D583" s="466">
        <f>IF(OR(梁欠表3F!AN582="欠番",梁欠表3F!AN582="現場施工"),"　",梁欠表3F!AN582)</f>
        <v/>
      </c>
      <c r="E583" s="467">
        <f>COUNTIF(梁欠表3F!$C:$C,D583)</f>
        <v/>
      </c>
      <c r="F583" s="468">
        <f>COUNTIF(梁欠表3F!$O:$O,D583)</f>
        <v/>
      </c>
      <c r="G583" s="469">
        <f>COUNTIF(梁欠表3F!$AB:$AB,D583)</f>
        <v/>
      </c>
      <c r="H583" s="470">
        <f>SUM(E583:G583)</f>
        <v/>
      </c>
      <c r="I583" s="477">
        <f>B583</f>
        <v/>
      </c>
    </row>
    <row r="584" ht="25.5" customHeight="1">
      <c r="B584" s="464">
        <f>SUM(H584)</f>
        <v/>
      </c>
      <c r="C584" s="465" t="n"/>
      <c r="D584" s="466">
        <f>IF(OR(梁欠表3F!AN583="欠番",梁欠表3F!AN583="現場施工"),"　",梁欠表3F!AN583)</f>
        <v/>
      </c>
      <c r="E584" s="467">
        <f>COUNTIF(梁欠表3F!$C:$C,D584)</f>
        <v/>
      </c>
      <c r="F584" s="468">
        <f>COUNTIF(梁欠表3F!$O:$O,D584)</f>
        <v/>
      </c>
      <c r="G584" s="469">
        <f>COUNTIF(梁欠表3F!$AB:$AB,D584)</f>
        <v/>
      </c>
      <c r="H584" s="470">
        <f>SUM(E584:G584)</f>
        <v/>
      </c>
      <c r="I584" s="477">
        <f>B584</f>
        <v/>
      </c>
    </row>
    <row r="585" ht="25.5" customHeight="1">
      <c r="B585" s="464">
        <f>SUM(H585)</f>
        <v/>
      </c>
      <c r="C585" s="465" t="n"/>
      <c r="D585" s="466">
        <f>IF(OR(梁欠表3F!AN584="欠番",梁欠表3F!AN584="現場施工"),"　",梁欠表3F!AN584)</f>
        <v/>
      </c>
      <c r="E585" s="467">
        <f>COUNTIF(梁欠表3F!$C:$C,D585)</f>
        <v/>
      </c>
      <c r="F585" s="468">
        <f>COUNTIF(梁欠表3F!$O:$O,D585)</f>
        <v/>
      </c>
      <c r="G585" s="469">
        <f>COUNTIF(梁欠表3F!$AB:$AB,D585)</f>
        <v/>
      </c>
      <c r="H585" s="470">
        <f>SUM(E585:G585)</f>
        <v/>
      </c>
      <c r="I585" s="477">
        <f>B585</f>
        <v/>
      </c>
    </row>
    <row r="586" ht="25.5" customHeight="1">
      <c r="B586" s="464">
        <f>SUM(H586)</f>
        <v/>
      </c>
      <c r="C586" s="465" t="n"/>
      <c r="D586" s="466">
        <f>IF(OR(梁欠表3F!AN585="欠番",梁欠表3F!AN585="現場施工"),"　",梁欠表3F!AN585)</f>
        <v/>
      </c>
      <c r="E586" s="467">
        <f>COUNTIF(梁欠表3F!$C:$C,D586)</f>
        <v/>
      </c>
      <c r="F586" s="468">
        <f>COUNTIF(梁欠表3F!$O:$O,D586)</f>
        <v/>
      </c>
      <c r="G586" s="469">
        <f>COUNTIF(梁欠表3F!$AB:$AB,D586)</f>
        <v/>
      </c>
      <c r="H586" s="470">
        <f>SUM(E586:G586)</f>
        <v/>
      </c>
      <c r="I586" s="477">
        <f>B586</f>
        <v/>
      </c>
    </row>
    <row r="587" ht="25.5" customHeight="1">
      <c r="B587" s="464">
        <f>SUM(H587)</f>
        <v/>
      </c>
      <c r="C587" s="465" t="n"/>
      <c r="D587" s="466">
        <f>IF(OR(梁欠表3F!AN586="欠番",梁欠表3F!AN586="現場施工"),"　",梁欠表3F!AN586)</f>
        <v/>
      </c>
      <c r="E587" s="467">
        <f>COUNTIF(梁欠表3F!$C:$C,D587)</f>
        <v/>
      </c>
      <c r="F587" s="468">
        <f>COUNTIF(梁欠表3F!$O:$O,D587)</f>
        <v/>
      </c>
      <c r="G587" s="469">
        <f>COUNTIF(梁欠表3F!$AB:$AB,D587)</f>
        <v/>
      </c>
      <c r="H587" s="470">
        <f>SUM(E587:G587)</f>
        <v/>
      </c>
      <c r="I587" s="477">
        <f>B587</f>
        <v/>
      </c>
    </row>
    <row r="588" ht="25.5" customHeight="1">
      <c r="B588" s="464">
        <f>SUM(H588)</f>
        <v/>
      </c>
      <c r="C588" s="465" t="n"/>
      <c r="D588" s="466">
        <f>IF(OR(梁欠表3F!AN587="欠番",梁欠表3F!AN587="現場施工"),"　",梁欠表3F!AN587)</f>
        <v/>
      </c>
      <c r="E588" s="467">
        <f>COUNTIF(梁欠表3F!$C:$C,D588)</f>
        <v/>
      </c>
      <c r="F588" s="468">
        <f>COUNTIF(梁欠表3F!$O:$O,D588)</f>
        <v/>
      </c>
      <c r="G588" s="469">
        <f>COUNTIF(梁欠表3F!$AB:$AB,D588)</f>
        <v/>
      </c>
      <c r="H588" s="470">
        <f>SUM(E588:G588)</f>
        <v/>
      </c>
      <c r="I588" s="477">
        <f>B588</f>
        <v/>
      </c>
    </row>
    <row r="589" ht="25.5" customHeight="1">
      <c r="B589" s="464">
        <f>SUM(H589)</f>
        <v/>
      </c>
      <c r="C589" s="465" t="n"/>
      <c r="D589" s="466">
        <f>IF(OR(梁欠表3F!AN588="欠番",梁欠表3F!AN588="現場施工"),"　",梁欠表3F!AN588)</f>
        <v/>
      </c>
      <c r="E589" s="467">
        <f>COUNTIF(梁欠表3F!$C:$C,D589)</f>
        <v/>
      </c>
      <c r="F589" s="468">
        <f>COUNTIF(梁欠表3F!$O:$O,D589)</f>
        <v/>
      </c>
      <c r="G589" s="469">
        <f>COUNTIF(梁欠表3F!$AB:$AB,D589)</f>
        <v/>
      </c>
      <c r="H589" s="470">
        <f>SUM(E589:G589)</f>
        <v/>
      </c>
      <c r="I589" s="477">
        <f>B589</f>
        <v/>
      </c>
    </row>
    <row r="590" ht="25.5" customHeight="1">
      <c r="B590" s="464">
        <f>SUM(H590)</f>
        <v/>
      </c>
      <c r="C590" s="465" t="n"/>
      <c r="D590" s="466">
        <f>IF(OR(梁欠表3F!AN589="欠番",梁欠表3F!AN589="現場施工"),"　",梁欠表3F!AN589)</f>
        <v/>
      </c>
      <c r="E590" s="467">
        <f>COUNTIF(梁欠表3F!$C:$C,D590)</f>
        <v/>
      </c>
      <c r="F590" s="468">
        <f>COUNTIF(梁欠表3F!$O:$O,D590)</f>
        <v/>
      </c>
      <c r="G590" s="469">
        <f>COUNTIF(梁欠表3F!$AB:$AB,D590)</f>
        <v/>
      </c>
      <c r="H590" s="470">
        <f>SUM(E590:G590)</f>
        <v/>
      </c>
      <c r="I590" s="477">
        <f>B590</f>
        <v/>
      </c>
    </row>
    <row r="591" ht="25.5" customHeight="1">
      <c r="B591" s="464">
        <f>SUM(H591)</f>
        <v/>
      </c>
      <c r="C591" s="465" t="n"/>
      <c r="D591" s="466">
        <f>IF(OR(梁欠表3F!AN590="欠番",梁欠表3F!AN590="現場施工"),"　",梁欠表3F!AN590)</f>
        <v/>
      </c>
      <c r="E591" s="467">
        <f>COUNTIF(梁欠表3F!$C:$C,D591)</f>
        <v/>
      </c>
      <c r="F591" s="468">
        <f>COUNTIF(梁欠表3F!$O:$O,D591)</f>
        <v/>
      </c>
      <c r="G591" s="469">
        <f>COUNTIF(梁欠表3F!$AB:$AB,D591)</f>
        <v/>
      </c>
      <c r="H591" s="470">
        <f>SUM(E591:G591)</f>
        <v/>
      </c>
      <c r="I591" s="477">
        <f>B591</f>
        <v/>
      </c>
    </row>
    <row r="592" ht="25.5" customHeight="1">
      <c r="B592" s="464">
        <f>SUM(H592)</f>
        <v/>
      </c>
      <c r="C592" s="465" t="n"/>
      <c r="D592" s="466">
        <f>IF(OR(梁欠表3F!AN591="欠番",梁欠表3F!AN591="現場施工"),"　",梁欠表3F!AN591)</f>
        <v/>
      </c>
      <c r="E592" s="467">
        <f>COUNTIF(梁欠表3F!$C:$C,D592)</f>
        <v/>
      </c>
      <c r="F592" s="468">
        <f>COUNTIF(梁欠表3F!$O:$O,D592)</f>
        <v/>
      </c>
      <c r="G592" s="469">
        <f>COUNTIF(梁欠表3F!$AB:$AB,D592)</f>
        <v/>
      </c>
      <c r="H592" s="470">
        <f>SUM(E592:G592)</f>
        <v/>
      </c>
      <c r="I592" s="477">
        <f>B592</f>
        <v/>
      </c>
    </row>
    <row r="593" ht="25.5" customHeight="1">
      <c r="B593" s="464">
        <f>SUM(H593)</f>
        <v/>
      </c>
      <c r="C593" s="465" t="n"/>
      <c r="D593" s="466">
        <f>IF(OR(梁欠表3F!AN592="欠番",梁欠表3F!AN592="現場施工"),"　",梁欠表3F!AN592)</f>
        <v/>
      </c>
      <c r="E593" s="467">
        <f>COUNTIF(梁欠表3F!$C:$C,D593)</f>
        <v/>
      </c>
      <c r="F593" s="468">
        <f>COUNTIF(梁欠表3F!$O:$O,D593)</f>
        <v/>
      </c>
      <c r="G593" s="469">
        <f>COUNTIF(梁欠表3F!$AB:$AB,D593)</f>
        <v/>
      </c>
      <c r="H593" s="470">
        <f>SUM(E593:G593)</f>
        <v/>
      </c>
      <c r="I593" s="477">
        <f>B593</f>
        <v/>
      </c>
    </row>
    <row r="594" ht="25.5" customHeight="1">
      <c r="B594" s="464">
        <f>SUM(H594)</f>
        <v/>
      </c>
      <c r="C594" s="465" t="n"/>
      <c r="D594" s="466">
        <f>IF(OR(梁欠表3F!AN593="欠番",梁欠表3F!AN593="現場施工"),"　",梁欠表3F!AN593)</f>
        <v/>
      </c>
      <c r="E594" s="467">
        <f>COUNTIF(梁欠表3F!$C:$C,D594)</f>
        <v/>
      </c>
      <c r="F594" s="468">
        <f>COUNTIF(梁欠表3F!$O:$O,D594)</f>
        <v/>
      </c>
      <c r="G594" s="469">
        <f>COUNTIF(梁欠表3F!$AB:$AB,D594)</f>
        <v/>
      </c>
      <c r="H594" s="470">
        <f>SUM(E594:G594)</f>
        <v/>
      </c>
      <c r="I594" s="477">
        <f>B594</f>
        <v/>
      </c>
    </row>
    <row r="595" ht="25.5" customHeight="1">
      <c r="B595" s="464">
        <f>SUM(H595)</f>
        <v/>
      </c>
      <c r="C595" s="465" t="n"/>
      <c r="D595" s="466">
        <f>IF(OR(梁欠表3F!AN594="欠番",梁欠表3F!AN594="現場施工"),"　",梁欠表3F!AN594)</f>
        <v/>
      </c>
      <c r="E595" s="467">
        <f>COUNTIF(梁欠表3F!$C:$C,D595)</f>
        <v/>
      </c>
      <c r="F595" s="468">
        <f>COUNTIF(梁欠表3F!$O:$O,D595)</f>
        <v/>
      </c>
      <c r="G595" s="469">
        <f>COUNTIF(梁欠表3F!$AB:$AB,D595)</f>
        <v/>
      </c>
      <c r="H595" s="470">
        <f>SUM(E595:G595)</f>
        <v/>
      </c>
      <c r="I595" s="477">
        <f>B595</f>
        <v/>
      </c>
    </row>
    <row r="596" ht="25.5" customHeight="1">
      <c r="B596" s="464">
        <f>SUM(H596)</f>
        <v/>
      </c>
      <c r="C596" s="465" t="n"/>
      <c r="D596" s="466">
        <f>IF(OR(梁欠表3F!AN595="欠番",梁欠表3F!AN595="現場施工"),"　",梁欠表3F!AN595)</f>
        <v/>
      </c>
      <c r="E596" s="467">
        <f>COUNTIF(梁欠表3F!$C:$C,D596)</f>
        <v/>
      </c>
      <c r="F596" s="468">
        <f>COUNTIF(梁欠表3F!$O:$O,D596)</f>
        <v/>
      </c>
      <c r="G596" s="469">
        <f>COUNTIF(梁欠表3F!$AB:$AB,D596)</f>
        <v/>
      </c>
      <c r="H596" s="470">
        <f>SUM(E596:G596)</f>
        <v/>
      </c>
      <c r="I596" s="477">
        <f>B596</f>
        <v/>
      </c>
    </row>
    <row r="597" ht="25.5" customHeight="1">
      <c r="B597" s="464">
        <f>SUM(H597)</f>
        <v/>
      </c>
      <c r="C597" s="465" t="n"/>
      <c r="D597" s="466">
        <f>IF(OR(梁欠表3F!AN596="欠番",梁欠表3F!AN596="現場施工"),"　",梁欠表3F!AN596)</f>
        <v/>
      </c>
      <c r="E597" s="467">
        <f>COUNTIF(梁欠表3F!$C:$C,D597)</f>
        <v/>
      </c>
      <c r="F597" s="468">
        <f>COUNTIF(梁欠表3F!$O:$O,D597)</f>
        <v/>
      </c>
      <c r="G597" s="469">
        <f>COUNTIF(梁欠表3F!$AB:$AB,D597)</f>
        <v/>
      </c>
      <c r="H597" s="470">
        <f>SUM(E597:G597)</f>
        <v/>
      </c>
      <c r="I597" s="477">
        <f>B597</f>
        <v/>
      </c>
    </row>
    <row r="598" ht="25.5" customHeight="1">
      <c r="B598" s="464">
        <f>SUM(H598)</f>
        <v/>
      </c>
      <c r="C598" s="465" t="n"/>
      <c r="D598" s="466">
        <f>IF(OR(梁欠表3F!AN597="欠番",梁欠表3F!AN597="現場施工"),"　",梁欠表3F!AN597)</f>
        <v/>
      </c>
      <c r="E598" s="467">
        <f>COUNTIF(梁欠表3F!$C:$C,D598)</f>
        <v/>
      </c>
      <c r="F598" s="468">
        <f>COUNTIF(梁欠表3F!$O:$O,D598)</f>
        <v/>
      </c>
      <c r="G598" s="469">
        <f>COUNTIF(梁欠表3F!$AB:$AB,D598)</f>
        <v/>
      </c>
      <c r="H598" s="470">
        <f>SUM(E598:G598)</f>
        <v/>
      </c>
      <c r="I598" s="477">
        <f>B598</f>
        <v/>
      </c>
    </row>
    <row r="599" ht="25.5" customHeight="1">
      <c r="B599" s="464">
        <f>SUM(H599)</f>
        <v/>
      </c>
      <c r="C599" s="465" t="n"/>
      <c r="D599" s="466">
        <f>IF(OR(梁欠表3F!AN598="欠番",梁欠表3F!AN598="現場施工"),"　",梁欠表3F!AN598)</f>
        <v/>
      </c>
      <c r="E599" s="467">
        <f>COUNTIF(梁欠表3F!$C:$C,D599)</f>
        <v/>
      </c>
      <c r="F599" s="468">
        <f>COUNTIF(梁欠表3F!$O:$O,D599)</f>
        <v/>
      </c>
      <c r="G599" s="469">
        <f>COUNTIF(梁欠表3F!$AB:$AB,D599)</f>
        <v/>
      </c>
      <c r="H599" s="470">
        <f>SUM(E599:G599)</f>
        <v/>
      </c>
      <c r="I599" s="477">
        <f>B599</f>
        <v/>
      </c>
    </row>
    <row r="600" ht="25.5" customHeight="1">
      <c r="B600" s="464">
        <f>SUM(H600)</f>
        <v/>
      </c>
      <c r="C600" s="465" t="n"/>
      <c r="D600" s="466">
        <f>IF(OR(梁欠表3F!AN599="欠番",梁欠表3F!AN599="現場施工"),"　",梁欠表3F!AN599)</f>
        <v/>
      </c>
      <c r="E600" s="467">
        <f>COUNTIF(梁欠表3F!$C:$C,D600)</f>
        <v/>
      </c>
      <c r="F600" s="468">
        <f>COUNTIF(梁欠表3F!$O:$O,D600)</f>
        <v/>
      </c>
      <c r="G600" s="469">
        <f>COUNTIF(梁欠表3F!$AB:$AB,D600)</f>
        <v/>
      </c>
      <c r="H600" s="470">
        <f>SUM(E600:G600)</f>
        <v/>
      </c>
      <c r="I600" s="477">
        <f>B600</f>
        <v/>
      </c>
    </row>
    <row r="601" ht="25.5" customHeight="1">
      <c r="B601" s="464">
        <f>SUM(H601)</f>
        <v/>
      </c>
      <c r="C601" s="465" t="n"/>
      <c r="D601" s="466">
        <f>IF(OR(梁欠表3F!AN600="欠番",梁欠表3F!AN600="現場施工"),"　",梁欠表3F!AN600)</f>
        <v/>
      </c>
      <c r="E601" s="467">
        <f>COUNTIF(梁欠表3F!$C:$C,D601)</f>
        <v/>
      </c>
      <c r="F601" s="468">
        <f>COUNTIF(梁欠表3F!$O:$O,D601)</f>
        <v/>
      </c>
      <c r="G601" s="469">
        <f>COUNTIF(梁欠表3F!$AB:$AB,D601)</f>
        <v/>
      </c>
      <c r="H601" s="470">
        <f>SUM(E601:G601)</f>
        <v/>
      </c>
      <c r="I601" s="477">
        <f>B601</f>
        <v/>
      </c>
    </row>
    <row r="602" ht="25.5" customHeight="1">
      <c r="B602" s="464">
        <f>SUM(H602)</f>
        <v/>
      </c>
      <c r="C602" s="465" t="n"/>
      <c r="D602" s="466">
        <f>IF(OR(梁欠表3F!AN601="欠番",梁欠表3F!AN601="現場施工"),"　",梁欠表3F!AN601)</f>
        <v/>
      </c>
      <c r="E602" s="467">
        <f>COUNTIF(梁欠表3F!$C:$C,D602)</f>
        <v/>
      </c>
      <c r="F602" s="468">
        <f>COUNTIF(梁欠表3F!$O:$O,D602)</f>
        <v/>
      </c>
      <c r="G602" s="469">
        <f>COUNTIF(梁欠表3F!$AB:$AB,D602)</f>
        <v/>
      </c>
      <c r="H602" s="470">
        <f>SUM(E602:G602)</f>
        <v/>
      </c>
      <c r="I602" s="477">
        <f>B602</f>
        <v/>
      </c>
    </row>
    <row r="603" ht="25.5" customHeight="1">
      <c r="B603" s="464">
        <f>SUM(H603)</f>
        <v/>
      </c>
      <c r="C603" s="465" t="n"/>
      <c r="D603" s="466">
        <f>IF(OR(梁欠表3F!AN602="欠番",梁欠表3F!AN602="現場施工"),"　",梁欠表3F!AN602)</f>
        <v/>
      </c>
      <c r="E603" s="467">
        <f>COUNTIF(梁欠表3F!$C:$C,D603)</f>
        <v/>
      </c>
      <c r="F603" s="468">
        <f>COUNTIF(梁欠表3F!$O:$O,D603)</f>
        <v/>
      </c>
      <c r="G603" s="469">
        <f>COUNTIF(梁欠表3F!$AB:$AB,D603)</f>
        <v/>
      </c>
      <c r="H603" s="470">
        <f>SUM(E603:G603)</f>
        <v/>
      </c>
      <c r="I603" s="477">
        <f>B603</f>
        <v/>
      </c>
    </row>
    <row r="604" ht="25.5" customHeight="1">
      <c r="B604" s="464">
        <f>SUM(H604)</f>
        <v/>
      </c>
      <c r="C604" s="465" t="n"/>
      <c r="D604" s="466">
        <f>IF(OR(梁欠表3F!AN603="欠番",梁欠表3F!AN603="現場施工"),"　",梁欠表3F!AN603)</f>
        <v/>
      </c>
      <c r="E604" s="467">
        <f>COUNTIF(梁欠表3F!$C:$C,D604)</f>
        <v/>
      </c>
      <c r="F604" s="468">
        <f>COUNTIF(梁欠表3F!$O:$O,D604)</f>
        <v/>
      </c>
      <c r="G604" s="469">
        <f>COUNTIF(梁欠表3F!$AB:$AB,D604)</f>
        <v/>
      </c>
      <c r="H604" s="470">
        <f>SUM(E604:G604)</f>
        <v/>
      </c>
      <c r="I604" s="477">
        <f>B604</f>
        <v/>
      </c>
    </row>
    <row r="605" ht="25.5" customHeight="1">
      <c r="B605" s="464">
        <f>SUM(H605)</f>
        <v/>
      </c>
      <c r="C605" s="465" t="n"/>
      <c r="D605" s="466">
        <f>IF(OR(梁欠表3F!AN604="欠番",梁欠表3F!AN604="現場施工"),"　",梁欠表3F!AN604)</f>
        <v/>
      </c>
      <c r="E605" s="467">
        <f>COUNTIF(梁欠表3F!$C:$C,D605)</f>
        <v/>
      </c>
      <c r="F605" s="468">
        <f>COUNTIF(梁欠表3F!$O:$O,D605)</f>
        <v/>
      </c>
      <c r="G605" s="469">
        <f>COUNTIF(梁欠表3F!$AB:$AB,D605)</f>
        <v/>
      </c>
      <c r="H605" s="470">
        <f>SUM(E605:G605)</f>
        <v/>
      </c>
      <c r="I605" s="477">
        <f>B605</f>
        <v/>
      </c>
    </row>
    <row r="606" ht="25.5" customHeight="1">
      <c r="B606" s="464">
        <f>SUM(H606)</f>
        <v/>
      </c>
      <c r="C606" s="465" t="n"/>
      <c r="D606" s="466">
        <f>IF(OR(梁欠表3F!AN605="欠番",梁欠表3F!AN605="現場施工"),"　",梁欠表3F!AN605)</f>
        <v/>
      </c>
      <c r="E606" s="467">
        <f>COUNTIF(梁欠表3F!$C:$C,D606)</f>
        <v/>
      </c>
      <c r="F606" s="468">
        <f>COUNTIF(梁欠表3F!$O:$O,D606)</f>
        <v/>
      </c>
      <c r="G606" s="469">
        <f>COUNTIF(梁欠表3F!$AB:$AB,D606)</f>
        <v/>
      </c>
      <c r="H606" s="470">
        <f>SUM(E606:G606)</f>
        <v/>
      </c>
      <c r="I606" s="477">
        <f>B606</f>
        <v/>
      </c>
    </row>
    <row r="607" ht="25.5" customHeight="1">
      <c r="B607" s="464">
        <f>SUM(H607)</f>
        <v/>
      </c>
      <c r="C607" s="465" t="n"/>
      <c r="D607" s="466">
        <f>IF(OR(梁欠表3F!AN606="欠番",梁欠表3F!AN606="現場施工"),"　",梁欠表3F!AN606)</f>
        <v/>
      </c>
      <c r="E607" s="467">
        <f>COUNTIF(梁欠表3F!$C:$C,D607)</f>
        <v/>
      </c>
      <c r="F607" s="468">
        <f>COUNTIF(梁欠表3F!$O:$O,D607)</f>
        <v/>
      </c>
      <c r="G607" s="469">
        <f>COUNTIF(梁欠表3F!$AB:$AB,D607)</f>
        <v/>
      </c>
      <c r="H607" s="470">
        <f>SUM(E607:G607)</f>
        <v/>
      </c>
      <c r="I607" s="477">
        <f>B607</f>
        <v/>
      </c>
    </row>
    <row r="608" ht="25.5" customHeight="1">
      <c r="B608" s="464">
        <f>SUM(H608)</f>
        <v/>
      </c>
      <c r="C608" s="465" t="n"/>
      <c r="D608" s="466">
        <f>IF(OR(梁欠表3F!AN607="欠番",梁欠表3F!AN607="現場施工"),"　",梁欠表3F!AN607)</f>
        <v/>
      </c>
      <c r="E608" s="467">
        <f>COUNTIF(梁欠表3F!$C:$C,D608)</f>
        <v/>
      </c>
      <c r="F608" s="468">
        <f>COUNTIF(梁欠表3F!$O:$O,D608)</f>
        <v/>
      </c>
      <c r="G608" s="469">
        <f>COUNTIF(梁欠表3F!$AB:$AB,D608)</f>
        <v/>
      </c>
      <c r="H608" s="470">
        <f>SUM(E608:G608)</f>
        <v/>
      </c>
      <c r="I608" s="477">
        <f>B608</f>
        <v/>
      </c>
    </row>
    <row r="609" ht="25.5" customHeight="1">
      <c r="B609" s="464">
        <f>SUM(H609)</f>
        <v/>
      </c>
      <c r="C609" s="465" t="n"/>
      <c r="D609" s="466">
        <f>IF(OR(梁欠表3F!AN608="欠番",梁欠表3F!AN608="現場施工"),"　",梁欠表3F!AN608)</f>
        <v/>
      </c>
      <c r="E609" s="467">
        <f>COUNTIF(梁欠表3F!$C:$C,D609)</f>
        <v/>
      </c>
      <c r="F609" s="468">
        <f>COUNTIF(梁欠表3F!$O:$O,D609)</f>
        <v/>
      </c>
      <c r="G609" s="469">
        <f>COUNTIF(梁欠表3F!$AB:$AB,D609)</f>
        <v/>
      </c>
      <c r="H609" s="470">
        <f>SUM(E609:G609)</f>
        <v/>
      </c>
      <c r="I609" s="477">
        <f>B609</f>
        <v/>
      </c>
    </row>
    <row r="610" ht="25.5" customHeight="1">
      <c r="B610" s="464">
        <f>SUM(H610)</f>
        <v/>
      </c>
      <c r="C610" s="465" t="n"/>
      <c r="D610" s="466">
        <f>IF(OR(梁欠表3F!AN609="欠番",梁欠表3F!AN609="現場施工"),"　",梁欠表3F!AN609)</f>
        <v/>
      </c>
      <c r="E610" s="467">
        <f>COUNTIF(梁欠表3F!$C:$C,D610)</f>
        <v/>
      </c>
      <c r="F610" s="468">
        <f>COUNTIF(梁欠表3F!$O:$O,D610)</f>
        <v/>
      </c>
      <c r="G610" s="469">
        <f>COUNTIF(梁欠表3F!$AB:$AB,D610)</f>
        <v/>
      </c>
      <c r="H610" s="470">
        <f>SUM(E610:G610)</f>
        <v/>
      </c>
      <c r="I610" s="477">
        <f>B610</f>
        <v/>
      </c>
    </row>
    <row r="611" ht="25.5" customHeight="1">
      <c r="B611" s="464">
        <f>SUM(H611)</f>
        <v/>
      </c>
      <c r="C611" s="465" t="n"/>
      <c r="D611" s="466">
        <f>IF(OR(梁欠表3F!AN610="欠番",梁欠表3F!AN610="現場施工"),"　",梁欠表3F!AN610)</f>
        <v/>
      </c>
      <c r="E611" s="467">
        <f>COUNTIF(梁欠表3F!$C:$C,D611)</f>
        <v/>
      </c>
      <c r="F611" s="468">
        <f>COUNTIF(梁欠表3F!$O:$O,D611)</f>
        <v/>
      </c>
      <c r="G611" s="469">
        <f>COUNTIF(梁欠表3F!$AB:$AB,D611)</f>
        <v/>
      </c>
      <c r="H611" s="470">
        <f>SUM(E611:G611)</f>
        <v/>
      </c>
      <c r="I611" s="477">
        <f>B611</f>
        <v/>
      </c>
    </row>
    <row r="612" ht="25.5" customHeight="1">
      <c r="B612" s="464">
        <f>SUM(H612)</f>
        <v/>
      </c>
      <c r="C612" s="465" t="n"/>
      <c r="D612" s="466">
        <f>IF(OR(梁欠表3F!AN611="欠番",梁欠表3F!AN611="現場施工"),"　",梁欠表3F!AN611)</f>
        <v/>
      </c>
      <c r="E612" s="467">
        <f>COUNTIF(梁欠表3F!$C:$C,D612)</f>
        <v/>
      </c>
      <c r="F612" s="468">
        <f>COUNTIF(梁欠表3F!$O:$O,D612)</f>
        <v/>
      </c>
      <c r="G612" s="469">
        <f>COUNTIF(梁欠表3F!$AB:$AB,D612)</f>
        <v/>
      </c>
      <c r="H612" s="470">
        <f>SUM(E612:G612)</f>
        <v/>
      </c>
      <c r="I612" s="477">
        <f>B612</f>
        <v/>
      </c>
    </row>
    <row r="613" ht="25.5" customHeight="1">
      <c r="B613" s="464">
        <f>SUM(H613)</f>
        <v/>
      </c>
      <c r="C613" s="465" t="n"/>
      <c r="D613" s="466">
        <f>IF(OR(梁欠表3F!AN612="欠番",梁欠表3F!AN612="現場施工"),"　",梁欠表3F!AN612)</f>
        <v/>
      </c>
      <c r="E613" s="467">
        <f>COUNTIF(梁欠表3F!$C:$C,D613)</f>
        <v/>
      </c>
      <c r="F613" s="468">
        <f>COUNTIF(梁欠表3F!$O:$O,D613)</f>
        <v/>
      </c>
      <c r="G613" s="469">
        <f>COUNTIF(梁欠表3F!$AB:$AB,D613)</f>
        <v/>
      </c>
      <c r="H613" s="470">
        <f>SUM(E613:G613)</f>
        <v/>
      </c>
      <c r="I613" s="477">
        <f>B613</f>
        <v/>
      </c>
    </row>
    <row r="614" ht="25.5" customHeight="1">
      <c r="B614" s="464">
        <f>SUM(H614)</f>
        <v/>
      </c>
      <c r="C614" s="465" t="n"/>
      <c r="D614" s="466">
        <f>IF(OR(梁欠表3F!AN613="欠番",梁欠表3F!AN613="現場施工"),"　",梁欠表3F!AN613)</f>
        <v/>
      </c>
      <c r="E614" s="467">
        <f>COUNTIF(梁欠表3F!$C:$C,D614)</f>
        <v/>
      </c>
      <c r="F614" s="468">
        <f>COUNTIF(梁欠表3F!$O:$O,D614)</f>
        <v/>
      </c>
      <c r="G614" s="469">
        <f>COUNTIF(梁欠表3F!$AB:$AB,D614)</f>
        <v/>
      </c>
      <c r="H614" s="470">
        <f>SUM(E614:G614)</f>
        <v/>
      </c>
      <c r="I614" s="477">
        <f>B614</f>
        <v/>
      </c>
    </row>
    <row r="615" ht="25.5" customHeight="1">
      <c r="B615" s="464">
        <f>SUM(H615)</f>
        <v/>
      </c>
      <c r="C615" s="465" t="n"/>
      <c r="D615" s="466">
        <f>IF(OR(梁欠表3F!AN614="欠番",梁欠表3F!AN614="現場施工"),"　",梁欠表3F!AN614)</f>
        <v/>
      </c>
      <c r="E615" s="467">
        <f>COUNTIF(梁欠表3F!$C:$C,D615)</f>
        <v/>
      </c>
      <c r="F615" s="468">
        <f>COUNTIF(梁欠表3F!$O:$O,D615)</f>
        <v/>
      </c>
      <c r="G615" s="469">
        <f>COUNTIF(梁欠表3F!$AB:$AB,D615)</f>
        <v/>
      </c>
      <c r="H615" s="470">
        <f>SUM(E615:G615)</f>
        <v/>
      </c>
      <c r="I615" s="477">
        <f>B615</f>
        <v/>
      </c>
    </row>
    <row r="616" ht="25.5" customHeight="1">
      <c r="B616" s="464">
        <f>SUM(H616)</f>
        <v/>
      </c>
      <c r="C616" s="465" t="n"/>
      <c r="D616" s="466">
        <f>IF(OR(梁欠表3F!AN615="欠番",梁欠表3F!AN615="現場施工"),"　",梁欠表3F!AN615)</f>
        <v/>
      </c>
      <c r="E616" s="467">
        <f>COUNTIF(梁欠表3F!$C:$C,D616)</f>
        <v/>
      </c>
      <c r="F616" s="468">
        <f>COUNTIF(梁欠表3F!$O:$O,D616)</f>
        <v/>
      </c>
      <c r="G616" s="469">
        <f>COUNTIF(梁欠表3F!$AB:$AB,D616)</f>
        <v/>
      </c>
      <c r="H616" s="470">
        <f>SUM(E616:G616)</f>
        <v/>
      </c>
      <c r="I616" s="477">
        <f>B616</f>
        <v/>
      </c>
    </row>
    <row r="617" ht="25.5" customHeight="1">
      <c r="B617" s="464">
        <f>SUM(H617)</f>
        <v/>
      </c>
      <c r="C617" s="465" t="n"/>
      <c r="D617" s="466">
        <f>IF(OR(梁欠表3F!AN616="欠番",梁欠表3F!AN616="現場施工"),"　",梁欠表3F!AN616)</f>
        <v/>
      </c>
      <c r="E617" s="467">
        <f>COUNTIF(梁欠表3F!$C:$C,D617)</f>
        <v/>
      </c>
      <c r="F617" s="468">
        <f>COUNTIF(梁欠表3F!$O:$O,D617)</f>
        <v/>
      </c>
      <c r="G617" s="469">
        <f>COUNTIF(梁欠表3F!$AB:$AB,D617)</f>
        <v/>
      </c>
      <c r="H617" s="470">
        <f>SUM(E617:G617)</f>
        <v/>
      </c>
      <c r="I617" s="477">
        <f>B617</f>
        <v/>
      </c>
    </row>
    <row r="618" ht="25.5" customHeight="1">
      <c r="B618" s="464">
        <f>SUM(H618)</f>
        <v/>
      </c>
      <c r="C618" s="465" t="n"/>
      <c r="D618" s="466">
        <f>IF(OR(梁欠表3F!AN617="欠番",梁欠表3F!AN617="現場施工"),"　",梁欠表3F!AN617)</f>
        <v/>
      </c>
      <c r="E618" s="467">
        <f>COUNTIF(梁欠表3F!$C:$C,D618)</f>
        <v/>
      </c>
      <c r="F618" s="468">
        <f>COUNTIF(梁欠表3F!$O:$O,D618)</f>
        <v/>
      </c>
      <c r="G618" s="469">
        <f>COUNTIF(梁欠表3F!$AB:$AB,D618)</f>
        <v/>
      </c>
      <c r="H618" s="470">
        <f>SUM(E618:G618)</f>
        <v/>
      </c>
      <c r="I618" s="477">
        <f>B618</f>
        <v/>
      </c>
    </row>
    <row r="619" ht="25.5" customHeight="1">
      <c r="B619" s="464">
        <f>SUM(H619)</f>
        <v/>
      </c>
      <c r="C619" s="465" t="n"/>
      <c r="D619" s="466">
        <f>IF(OR(梁欠表3F!AN618="欠番",梁欠表3F!AN618="現場施工"),"　",梁欠表3F!AN618)</f>
        <v/>
      </c>
      <c r="E619" s="467">
        <f>COUNTIF(梁欠表3F!$C:$C,D619)</f>
        <v/>
      </c>
      <c r="F619" s="468">
        <f>COUNTIF(梁欠表3F!$O:$O,D619)</f>
        <v/>
      </c>
      <c r="G619" s="469">
        <f>COUNTIF(梁欠表3F!$AB:$AB,D619)</f>
        <v/>
      </c>
      <c r="H619" s="470">
        <f>SUM(E619:G619)</f>
        <v/>
      </c>
      <c r="I619" s="477">
        <f>B619</f>
        <v/>
      </c>
    </row>
    <row r="620" ht="25.5" customHeight="1">
      <c r="B620" s="464">
        <f>SUM(H620)</f>
        <v/>
      </c>
      <c r="C620" s="465" t="n"/>
      <c r="D620" s="466">
        <f>IF(OR(梁欠表3F!AN619="欠番",梁欠表3F!AN619="現場施工"),"　",梁欠表3F!AN619)</f>
        <v/>
      </c>
      <c r="E620" s="467">
        <f>COUNTIF(梁欠表3F!$C:$C,D620)</f>
        <v/>
      </c>
      <c r="F620" s="468">
        <f>COUNTIF(梁欠表3F!$O:$O,D620)</f>
        <v/>
      </c>
      <c r="G620" s="469">
        <f>COUNTIF(梁欠表3F!$AB:$AB,D620)</f>
        <v/>
      </c>
      <c r="H620" s="470">
        <f>SUM(E620:G620)</f>
        <v/>
      </c>
      <c r="I620" s="477">
        <f>B620</f>
        <v/>
      </c>
    </row>
    <row r="621" ht="25.5" customHeight="1">
      <c r="B621" s="464">
        <f>SUM(H621)</f>
        <v/>
      </c>
      <c r="C621" s="465" t="n"/>
      <c r="D621" s="466">
        <f>IF(OR(梁欠表3F!AN620="欠番",梁欠表3F!AN620="現場施工"),"　",梁欠表3F!AN620)</f>
        <v/>
      </c>
      <c r="E621" s="467">
        <f>COUNTIF(梁欠表3F!$C:$C,D621)</f>
        <v/>
      </c>
      <c r="F621" s="468">
        <f>COUNTIF(梁欠表3F!$O:$O,D621)</f>
        <v/>
      </c>
      <c r="G621" s="469">
        <f>COUNTIF(梁欠表3F!$AB:$AB,D621)</f>
        <v/>
      </c>
      <c r="H621" s="470">
        <f>SUM(E621:G621)</f>
        <v/>
      </c>
      <c r="I621" s="477">
        <f>B621</f>
        <v/>
      </c>
    </row>
    <row r="622" ht="25.5" customHeight="1">
      <c r="B622" s="464">
        <f>SUM(H622)</f>
        <v/>
      </c>
      <c r="C622" s="465" t="n"/>
      <c r="D622" s="466">
        <f>IF(OR(梁欠表3F!AN621="欠番",梁欠表3F!AN621="現場施工"),"　",梁欠表3F!AN621)</f>
        <v/>
      </c>
      <c r="E622" s="467">
        <f>COUNTIF(梁欠表3F!$C:$C,D622)</f>
        <v/>
      </c>
      <c r="F622" s="468">
        <f>COUNTIF(梁欠表3F!$O:$O,D622)</f>
        <v/>
      </c>
      <c r="G622" s="469">
        <f>COUNTIF(梁欠表3F!$AB:$AB,D622)</f>
        <v/>
      </c>
      <c r="H622" s="470">
        <f>SUM(E622:G622)</f>
        <v/>
      </c>
      <c r="I622" s="477">
        <f>B622</f>
        <v/>
      </c>
    </row>
    <row r="623" ht="25.5" customHeight="1">
      <c r="B623" s="464">
        <f>SUM(H623)</f>
        <v/>
      </c>
      <c r="C623" s="465" t="n"/>
      <c r="D623" s="466">
        <f>IF(OR(梁欠表3F!AN622="欠番",梁欠表3F!AN622="現場施工"),"　",梁欠表3F!AN622)</f>
        <v/>
      </c>
      <c r="E623" s="467">
        <f>COUNTIF(梁欠表3F!$C:$C,D623)</f>
        <v/>
      </c>
      <c r="F623" s="468">
        <f>COUNTIF(梁欠表3F!$O:$O,D623)</f>
        <v/>
      </c>
      <c r="G623" s="469">
        <f>COUNTIF(梁欠表3F!$AB:$AB,D623)</f>
        <v/>
      </c>
      <c r="H623" s="470">
        <f>SUM(E623:G623)</f>
        <v/>
      </c>
      <c r="I623" s="477">
        <f>B623</f>
        <v/>
      </c>
    </row>
    <row r="624" ht="25.5" customHeight="1">
      <c r="B624" s="464">
        <f>SUM(H624)</f>
        <v/>
      </c>
      <c r="C624" s="465" t="n"/>
      <c r="D624" s="466">
        <f>IF(OR(梁欠表3F!AN623="欠番",梁欠表3F!AN623="現場施工"),"　",梁欠表3F!AN623)</f>
        <v/>
      </c>
      <c r="E624" s="467">
        <f>COUNTIF(梁欠表3F!$C:$C,D624)</f>
        <v/>
      </c>
      <c r="F624" s="468">
        <f>COUNTIF(梁欠表3F!$O:$O,D624)</f>
        <v/>
      </c>
      <c r="G624" s="469">
        <f>COUNTIF(梁欠表3F!$AB:$AB,D624)</f>
        <v/>
      </c>
      <c r="H624" s="470">
        <f>SUM(E624:G624)</f>
        <v/>
      </c>
      <c r="I624" s="477">
        <f>B624</f>
        <v/>
      </c>
    </row>
    <row r="625" ht="25.5" customHeight="1">
      <c r="B625" s="464">
        <f>SUM(H625)</f>
        <v/>
      </c>
      <c r="C625" s="465" t="n"/>
      <c r="D625" s="466">
        <f>IF(OR(梁欠表3F!AN624="欠番",梁欠表3F!AN624="現場施工"),"　",梁欠表3F!AN624)</f>
        <v/>
      </c>
      <c r="E625" s="467">
        <f>COUNTIF(梁欠表3F!$C:$C,D625)</f>
        <v/>
      </c>
      <c r="F625" s="468">
        <f>COUNTIF(梁欠表3F!$O:$O,D625)</f>
        <v/>
      </c>
      <c r="G625" s="469">
        <f>COUNTIF(梁欠表3F!$AB:$AB,D625)</f>
        <v/>
      </c>
      <c r="H625" s="470">
        <f>SUM(E625:G625)</f>
        <v/>
      </c>
      <c r="I625" s="477">
        <f>B625</f>
        <v/>
      </c>
    </row>
    <row r="626" ht="25.5" customHeight="1">
      <c r="B626" s="464">
        <f>SUM(H626)</f>
        <v/>
      </c>
      <c r="C626" s="465" t="n"/>
      <c r="D626" s="466">
        <f>IF(OR(梁欠表3F!AN625="欠番",梁欠表3F!AN625="現場施工"),"　",梁欠表3F!AN625)</f>
        <v/>
      </c>
      <c r="E626" s="467">
        <f>COUNTIF(梁欠表3F!$C:$C,D626)</f>
        <v/>
      </c>
      <c r="F626" s="468">
        <f>COUNTIF(梁欠表3F!$O:$O,D626)</f>
        <v/>
      </c>
      <c r="G626" s="469">
        <f>COUNTIF(梁欠表3F!$AB:$AB,D626)</f>
        <v/>
      </c>
      <c r="H626" s="470">
        <f>SUM(E626:G626)</f>
        <v/>
      </c>
      <c r="I626" s="477">
        <f>B626</f>
        <v/>
      </c>
    </row>
    <row r="627" ht="25.5" customHeight="1">
      <c r="B627" s="464">
        <f>SUM(H627)</f>
        <v/>
      </c>
      <c r="C627" s="465" t="n"/>
      <c r="D627" s="466">
        <f>IF(OR(梁欠表3F!AN626="欠番",梁欠表3F!AN626="現場施工"),"　",梁欠表3F!AN626)</f>
        <v/>
      </c>
      <c r="E627" s="467">
        <f>COUNTIF(梁欠表3F!$C:$C,D627)</f>
        <v/>
      </c>
      <c r="F627" s="468">
        <f>COUNTIF(梁欠表3F!$O:$O,D627)</f>
        <v/>
      </c>
      <c r="G627" s="469">
        <f>COUNTIF(梁欠表3F!$AB:$AB,D627)</f>
        <v/>
      </c>
      <c r="H627" s="470">
        <f>SUM(E627:G627)</f>
        <v/>
      </c>
      <c r="I627" s="477">
        <f>B627</f>
        <v/>
      </c>
    </row>
    <row r="628" ht="25.5" customHeight="1">
      <c r="B628" s="464">
        <f>SUM(H628)</f>
        <v/>
      </c>
      <c r="C628" s="465" t="n"/>
      <c r="D628" s="466">
        <f>IF(OR(梁欠表3F!AN627="欠番",梁欠表3F!AN627="現場施工"),"　",梁欠表3F!AN627)</f>
        <v/>
      </c>
      <c r="E628" s="467">
        <f>COUNTIF(梁欠表3F!$C:$C,D628)</f>
        <v/>
      </c>
      <c r="F628" s="468">
        <f>COUNTIF(梁欠表3F!$O:$O,D628)</f>
        <v/>
      </c>
      <c r="G628" s="469">
        <f>COUNTIF(梁欠表3F!$AB:$AB,D628)</f>
        <v/>
      </c>
      <c r="H628" s="470">
        <f>SUM(E628:G628)</f>
        <v/>
      </c>
      <c r="I628" s="477">
        <f>B628</f>
        <v/>
      </c>
    </row>
    <row r="629" ht="25.5" customHeight="1">
      <c r="B629" s="464">
        <f>SUM(H629)</f>
        <v/>
      </c>
      <c r="C629" s="465" t="n"/>
      <c r="D629" s="466">
        <f>IF(OR(梁欠表3F!AN628="欠番",梁欠表3F!AN628="現場施工"),"　",梁欠表3F!AN628)</f>
        <v/>
      </c>
      <c r="E629" s="467">
        <f>COUNTIF(梁欠表3F!$C:$C,D629)</f>
        <v/>
      </c>
      <c r="F629" s="468">
        <f>COUNTIF(梁欠表3F!$O:$O,D629)</f>
        <v/>
      </c>
      <c r="G629" s="469">
        <f>COUNTIF(梁欠表3F!$AB:$AB,D629)</f>
        <v/>
      </c>
      <c r="H629" s="470">
        <f>SUM(E629:G629)</f>
        <v/>
      </c>
      <c r="I629" s="477">
        <f>B629</f>
        <v/>
      </c>
    </row>
    <row r="630" ht="25.5" customHeight="1">
      <c r="B630" s="464">
        <f>SUM(H630)</f>
        <v/>
      </c>
      <c r="C630" s="465" t="n"/>
      <c r="D630" s="466">
        <f>IF(OR(梁欠表3F!AN629="欠番",梁欠表3F!AN629="現場施工"),"　",梁欠表3F!AN629)</f>
        <v/>
      </c>
      <c r="E630" s="467">
        <f>COUNTIF(梁欠表3F!$C:$C,D630)</f>
        <v/>
      </c>
      <c r="F630" s="468">
        <f>COUNTIF(梁欠表3F!$O:$O,D630)</f>
        <v/>
      </c>
      <c r="G630" s="469">
        <f>COUNTIF(梁欠表3F!$AB:$AB,D630)</f>
        <v/>
      </c>
      <c r="H630" s="470">
        <f>SUM(E630:G630)</f>
        <v/>
      </c>
      <c r="I630" s="477">
        <f>B630</f>
        <v/>
      </c>
    </row>
    <row r="631" ht="25.5" customHeight="1">
      <c r="B631" s="464">
        <f>SUM(H631)</f>
        <v/>
      </c>
      <c r="C631" s="465" t="n"/>
      <c r="D631" s="466">
        <f>IF(OR(梁欠表3F!AN630="欠番",梁欠表3F!AN630="現場施工"),"　",梁欠表3F!AN630)</f>
        <v/>
      </c>
      <c r="E631" s="467">
        <f>COUNTIF(梁欠表3F!$C:$C,D631)</f>
        <v/>
      </c>
      <c r="F631" s="468">
        <f>COUNTIF(梁欠表3F!$O:$O,D631)</f>
        <v/>
      </c>
      <c r="G631" s="469">
        <f>COUNTIF(梁欠表3F!$AB:$AB,D631)</f>
        <v/>
      </c>
      <c r="H631" s="470">
        <f>SUM(E631:G631)</f>
        <v/>
      </c>
      <c r="I631" s="477">
        <f>B631</f>
        <v/>
      </c>
    </row>
    <row r="632" ht="25.5" customHeight="1">
      <c r="B632" s="464">
        <f>SUM(H632)</f>
        <v/>
      </c>
      <c r="C632" s="465" t="n"/>
      <c r="D632" s="466">
        <f>IF(OR(梁欠表3F!AN631="欠番",梁欠表3F!AN631="現場施工"),"　",梁欠表3F!AN631)</f>
        <v/>
      </c>
      <c r="E632" s="467">
        <f>COUNTIF(梁欠表3F!$C:$C,D632)</f>
        <v/>
      </c>
      <c r="F632" s="468">
        <f>COUNTIF(梁欠表3F!$O:$O,D632)</f>
        <v/>
      </c>
      <c r="G632" s="469">
        <f>COUNTIF(梁欠表3F!$AB:$AB,D632)</f>
        <v/>
      </c>
      <c r="H632" s="470">
        <f>SUM(E632:G632)</f>
        <v/>
      </c>
      <c r="I632" s="477">
        <f>B632</f>
        <v/>
      </c>
    </row>
    <row r="633" ht="25.5" customHeight="1">
      <c r="B633" s="464">
        <f>SUM(H633)</f>
        <v/>
      </c>
      <c r="C633" s="465" t="n"/>
      <c r="D633" s="466">
        <f>IF(OR(梁欠表3F!AN632="欠番",梁欠表3F!AN632="現場施工"),"　",梁欠表3F!AN632)</f>
        <v/>
      </c>
      <c r="E633" s="467">
        <f>COUNTIF(梁欠表3F!$C:$C,D633)</f>
        <v/>
      </c>
      <c r="F633" s="468">
        <f>COUNTIF(梁欠表3F!$O:$O,D633)</f>
        <v/>
      </c>
      <c r="G633" s="469">
        <f>COUNTIF(梁欠表3F!$AB:$AB,D633)</f>
        <v/>
      </c>
      <c r="H633" s="470">
        <f>SUM(E633:G633)</f>
        <v/>
      </c>
      <c r="I633" s="477">
        <f>B633</f>
        <v/>
      </c>
    </row>
    <row r="634" ht="25.5" customHeight="1">
      <c r="B634" s="464">
        <f>SUM(H634)</f>
        <v/>
      </c>
      <c r="C634" s="465" t="n"/>
      <c r="D634" s="466">
        <f>IF(OR(梁欠表3F!AN633="欠番",梁欠表3F!AN633="現場施工"),"　",梁欠表3F!AN633)</f>
        <v/>
      </c>
      <c r="E634" s="467">
        <f>COUNTIF(梁欠表3F!$C:$C,D634)</f>
        <v/>
      </c>
      <c r="F634" s="468">
        <f>COUNTIF(梁欠表3F!$O:$O,D634)</f>
        <v/>
      </c>
      <c r="G634" s="469">
        <f>COUNTIF(梁欠表3F!$AB:$AB,D634)</f>
        <v/>
      </c>
      <c r="H634" s="470">
        <f>SUM(E634:G634)</f>
        <v/>
      </c>
      <c r="I634" s="477">
        <f>B634</f>
        <v/>
      </c>
    </row>
    <row r="635" ht="25.5" customHeight="1">
      <c r="B635" s="464">
        <f>SUM(H635)</f>
        <v/>
      </c>
      <c r="C635" s="465" t="n"/>
      <c r="D635" s="466">
        <f>IF(OR(梁欠表3F!AN634="欠番",梁欠表3F!AN634="現場施工"),"　",梁欠表3F!AN634)</f>
        <v/>
      </c>
      <c r="E635" s="467">
        <f>COUNTIF(梁欠表3F!$C:$C,D635)</f>
        <v/>
      </c>
      <c r="F635" s="468">
        <f>COUNTIF(梁欠表3F!$O:$O,D635)</f>
        <v/>
      </c>
      <c r="G635" s="469">
        <f>COUNTIF(梁欠表3F!$AB:$AB,D635)</f>
        <v/>
      </c>
      <c r="H635" s="470">
        <f>SUM(E635:G635)</f>
        <v/>
      </c>
      <c r="I635" s="477">
        <f>B635</f>
        <v/>
      </c>
    </row>
    <row r="636" ht="25.5" customHeight="1">
      <c r="B636" s="464">
        <f>SUM(H636)</f>
        <v/>
      </c>
      <c r="C636" s="465" t="n"/>
      <c r="D636" s="466">
        <f>IF(OR(梁欠表3F!AN635="欠番",梁欠表3F!AN635="現場施工"),"　",梁欠表3F!AN635)</f>
        <v/>
      </c>
      <c r="E636" s="467">
        <f>COUNTIF(梁欠表3F!$C:$C,D636)</f>
        <v/>
      </c>
      <c r="F636" s="468">
        <f>COUNTIF(梁欠表3F!$O:$O,D636)</f>
        <v/>
      </c>
      <c r="G636" s="469">
        <f>COUNTIF(梁欠表3F!$AB:$AB,D636)</f>
        <v/>
      </c>
      <c r="H636" s="470">
        <f>SUM(E636:G636)</f>
        <v/>
      </c>
      <c r="I636" s="477">
        <f>B636</f>
        <v/>
      </c>
    </row>
    <row r="637" ht="25.5" customHeight="1">
      <c r="B637" s="464">
        <f>SUM(H637)</f>
        <v/>
      </c>
      <c r="C637" s="465" t="n"/>
      <c r="D637" s="466">
        <f>IF(OR(梁欠表3F!AN636="欠番",梁欠表3F!AN636="現場施工"),"　",梁欠表3F!AN636)</f>
        <v/>
      </c>
      <c r="E637" s="467">
        <f>COUNTIF(梁欠表3F!$C:$C,D637)</f>
        <v/>
      </c>
      <c r="F637" s="468">
        <f>COUNTIF(梁欠表3F!$O:$O,D637)</f>
        <v/>
      </c>
      <c r="G637" s="469">
        <f>COUNTIF(梁欠表3F!$AB:$AB,D637)</f>
        <v/>
      </c>
      <c r="H637" s="470">
        <f>SUM(E637:G637)</f>
        <v/>
      </c>
      <c r="I637" s="477">
        <f>B637</f>
        <v/>
      </c>
    </row>
    <row r="638" ht="25.5" customHeight="1">
      <c r="B638" s="464">
        <f>SUM(H638)</f>
        <v/>
      </c>
      <c r="C638" s="465" t="n"/>
      <c r="D638" s="466">
        <f>IF(OR(梁欠表3F!AN637="欠番",梁欠表3F!AN637="現場施工"),"　",梁欠表3F!AN637)</f>
        <v/>
      </c>
      <c r="E638" s="467">
        <f>COUNTIF(梁欠表3F!$C:$C,D638)</f>
        <v/>
      </c>
      <c r="F638" s="468">
        <f>COUNTIF(梁欠表3F!$O:$O,D638)</f>
        <v/>
      </c>
      <c r="G638" s="469">
        <f>COUNTIF(梁欠表3F!$AB:$AB,D638)</f>
        <v/>
      </c>
      <c r="H638" s="470">
        <f>SUM(E638:G638)</f>
        <v/>
      </c>
      <c r="I638" s="477">
        <f>B638</f>
        <v/>
      </c>
    </row>
    <row r="639" ht="25.5" customHeight="1">
      <c r="B639" s="464">
        <f>SUM(H639)</f>
        <v/>
      </c>
      <c r="C639" s="465" t="n"/>
      <c r="D639" s="466">
        <f>IF(OR(梁欠表3F!AN638="欠番",梁欠表3F!AN638="現場施工"),"　",梁欠表3F!AN638)</f>
        <v/>
      </c>
      <c r="E639" s="467">
        <f>COUNTIF(梁欠表3F!$C:$C,D639)</f>
        <v/>
      </c>
      <c r="F639" s="468">
        <f>COUNTIF(梁欠表3F!$O:$O,D639)</f>
        <v/>
      </c>
      <c r="G639" s="469">
        <f>COUNTIF(梁欠表3F!$AB:$AB,D639)</f>
        <v/>
      </c>
      <c r="H639" s="470">
        <f>SUM(E639:G639)</f>
        <v/>
      </c>
      <c r="I639" s="477">
        <f>B639</f>
        <v/>
      </c>
    </row>
    <row r="640" ht="25.5" customHeight="1">
      <c r="B640" s="464">
        <f>SUM(H640)</f>
        <v/>
      </c>
      <c r="C640" s="465" t="n"/>
      <c r="D640" s="466">
        <f>IF(OR(梁欠表3F!AN639="欠番",梁欠表3F!AN639="現場施工"),"　",梁欠表3F!AN639)</f>
        <v/>
      </c>
      <c r="E640" s="467">
        <f>COUNTIF(梁欠表3F!$C:$C,D640)</f>
        <v/>
      </c>
      <c r="F640" s="468">
        <f>COUNTIF(梁欠表3F!$O:$O,D640)</f>
        <v/>
      </c>
      <c r="G640" s="469">
        <f>COUNTIF(梁欠表3F!$AB:$AB,D640)</f>
        <v/>
      </c>
      <c r="H640" s="470">
        <f>SUM(E640:G640)</f>
        <v/>
      </c>
      <c r="I640" s="477">
        <f>B640</f>
        <v/>
      </c>
    </row>
    <row r="641" ht="25.5" customHeight="1">
      <c r="B641" s="464">
        <f>SUM(H641)</f>
        <v/>
      </c>
      <c r="C641" s="465" t="n"/>
      <c r="D641" s="466">
        <f>IF(OR(梁欠表3F!AN640="欠番",梁欠表3F!AN640="現場施工"),"　",梁欠表3F!AN640)</f>
        <v/>
      </c>
      <c r="E641" s="467">
        <f>COUNTIF(梁欠表3F!$C:$C,D641)</f>
        <v/>
      </c>
      <c r="F641" s="468">
        <f>COUNTIF(梁欠表3F!$O:$O,D641)</f>
        <v/>
      </c>
      <c r="G641" s="469">
        <f>COUNTIF(梁欠表3F!$AB:$AB,D641)</f>
        <v/>
      </c>
      <c r="H641" s="470">
        <f>SUM(E641:G641)</f>
        <v/>
      </c>
      <c r="I641" s="477">
        <f>B641</f>
        <v/>
      </c>
    </row>
    <row r="642" ht="25.5" customHeight="1">
      <c r="B642" s="464">
        <f>SUM(H642)</f>
        <v/>
      </c>
      <c r="C642" s="465" t="n"/>
      <c r="D642" s="466">
        <f>IF(OR(梁欠表3F!AN641="欠番",梁欠表3F!AN641="現場施工"),"　",梁欠表3F!AN641)</f>
        <v/>
      </c>
      <c r="E642" s="467">
        <f>COUNTIF(梁欠表3F!$C:$C,D642)</f>
        <v/>
      </c>
      <c r="F642" s="468">
        <f>COUNTIF(梁欠表3F!$O:$O,D642)</f>
        <v/>
      </c>
      <c r="G642" s="469">
        <f>COUNTIF(梁欠表3F!$AB:$AB,D642)</f>
        <v/>
      </c>
      <c r="H642" s="470">
        <f>SUM(E642:G642)</f>
        <v/>
      </c>
      <c r="I642" s="477">
        <f>B642</f>
        <v/>
      </c>
    </row>
    <row r="643" ht="25.5" customHeight="1">
      <c r="B643" s="464">
        <f>SUM(H643)</f>
        <v/>
      </c>
      <c r="C643" s="465" t="n"/>
      <c r="D643" s="466">
        <f>IF(OR(梁欠表3F!AN642="欠番",梁欠表3F!AN642="現場施工"),"　",梁欠表3F!AN642)</f>
        <v/>
      </c>
      <c r="E643" s="467">
        <f>COUNTIF(梁欠表3F!$C:$C,D643)</f>
        <v/>
      </c>
      <c r="F643" s="468">
        <f>COUNTIF(梁欠表3F!$O:$O,D643)</f>
        <v/>
      </c>
      <c r="G643" s="469">
        <f>COUNTIF(梁欠表3F!$AB:$AB,D643)</f>
        <v/>
      </c>
      <c r="H643" s="470">
        <f>SUM(E643:G643)</f>
        <v/>
      </c>
      <c r="I643" s="477">
        <f>B643</f>
        <v/>
      </c>
    </row>
    <row r="644" ht="25.5" customHeight="1">
      <c r="B644" s="464">
        <f>SUM(H644)</f>
        <v/>
      </c>
      <c r="C644" s="465" t="n"/>
      <c r="D644" s="466">
        <f>IF(OR(梁欠表3F!AN643="欠番",梁欠表3F!AN643="現場施工"),"　",梁欠表3F!AN643)</f>
        <v/>
      </c>
      <c r="E644" s="467">
        <f>COUNTIF(梁欠表3F!$C:$C,D644)</f>
        <v/>
      </c>
      <c r="F644" s="468">
        <f>COUNTIF(梁欠表3F!$O:$O,D644)</f>
        <v/>
      </c>
      <c r="G644" s="469">
        <f>COUNTIF(梁欠表3F!$AB:$AB,D644)</f>
        <v/>
      </c>
      <c r="H644" s="470">
        <f>SUM(E644:G644)</f>
        <v/>
      </c>
      <c r="I644" s="477">
        <f>B644</f>
        <v/>
      </c>
    </row>
    <row r="645" ht="25.5" customHeight="1">
      <c r="B645" s="464">
        <f>SUM(H645)</f>
        <v/>
      </c>
      <c r="C645" s="465" t="n"/>
      <c r="D645" s="466">
        <f>IF(OR(梁欠表3F!AN644="欠番",梁欠表3F!AN644="現場施工"),"　",梁欠表3F!AN644)</f>
        <v/>
      </c>
      <c r="E645" s="467">
        <f>COUNTIF(梁欠表3F!$C:$C,D645)</f>
        <v/>
      </c>
      <c r="F645" s="468">
        <f>COUNTIF(梁欠表3F!$O:$O,D645)</f>
        <v/>
      </c>
      <c r="G645" s="469">
        <f>COUNTIF(梁欠表3F!$AB:$AB,D645)</f>
        <v/>
      </c>
      <c r="H645" s="470">
        <f>SUM(E645:G645)</f>
        <v/>
      </c>
      <c r="I645" s="477">
        <f>B645</f>
        <v/>
      </c>
    </row>
    <row r="646" ht="25.5" customHeight="1">
      <c r="B646" s="464">
        <f>SUM(H646)</f>
        <v/>
      </c>
      <c r="C646" s="465" t="n"/>
      <c r="D646" s="466">
        <f>IF(OR(梁欠表3F!AN645="欠番",梁欠表3F!AN645="現場施工"),"　",梁欠表3F!AN645)</f>
        <v/>
      </c>
      <c r="E646" s="467">
        <f>COUNTIF(梁欠表3F!$C:$C,D646)</f>
        <v/>
      </c>
      <c r="F646" s="468">
        <f>COUNTIF(梁欠表3F!$O:$O,D646)</f>
        <v/>
      </c>
      <c r="G646" s="469">
        <f>COUNTIF(梁欠表3F!$AB:$AB,D646)</f>
        <v/>
      </c>
      <c r="H646" s="470">
        <f>SUM(E646:G646)</f>
        <v/>
      </c>
      <c r="I646" s="477">
        <f>B646</f>
        <v/>
      </c>
    </row>
    <row r="647" ht="25.5" customHeight="1">
      <c r="B647" s="464">
        <f>SUM(H647)</f>
        <v/>
      </c>
      <c r="C647" s="465" t="n"/>
      <c r="D647" s="466">
        <f>IF(OR(梁欠表3F!AN646="欠番",梁欠表3F!AN646="現場施工"),"　",梁欠表3F!AN646)</f>
        <v/>
      </c>
      <c r="E647" s="467">
        <f>COUNTIF(梁欠表3F!$C:$C,D647)</f>
        <v/>
      </c>
      <c r="F647" s="468">
        <f>COUNTIF(梁欠表3F!$O:$O,D647)</f>
        <v/>
      </c>
      <c r="G647" s="469">
        <f>COUNTIF(梁欠表3F!$AB:$AB,D647)</f>
        <v/>
      </c>
      <c r="H647" s="470">
        <f>SUM(E647:G647)</f>
        <v/>
      </c>
      <c r="I647" s="477">
        <f>B647</f>
        <v/>
      </c>
    </row>
    <row r="648" ht="25.5" customHeight="1">
      <c r="B648" s="464">
        <f>SUM(H648)</f>
        <v/>
      </c>
      <c r="C648" s="465" t="n"/>
      <c r="D648" s="466">
        <f>IF(OR(梁欠表3F!AN647="欠番",梁欠表3F!AN647="現場施工"),"　",梁欠表3F!AN647)</f>
        <v/>
      </c>
      <c r="E648" s="467">
        <f>COUNTIF(梁欠表3F!$C:$C,D648)</f>
        <v/>
      </c>
      <c r="F648" s="468">
        <f>COUNTIF(梁欠表3F!$O:$O,D648)</f>
        <v/>
      </c>
      <c r="G648" s="469">
        <f>COUNTIF(梁欠表3F!$AB:$AB,D648)</f>
        <v/>
      </c>
      <c r="H648" s="470">
        <f>SUM(E648:G648)</f>
        <v/>
      </c>
      <c r="I648" s="477">
        <f>B648</f>
        <v/>
      </c>
    </row>
    <row r="649" ht="25.5" customHeight="1">
      <c r="B649" s="464">
        <f>SUM(H649)</f>
        <v/>
      </c>
      <c r="C649" s="465" t="n"/>
      <c r="D649" s="466">
        <f>IF(OR(梁欠表3F!AN648="欠番",梁欠表3F!AN648="現場施工"),"　",梁欠表3F!AN648)</f>
        <v/>
      </c>
      <c r="E649" s="467">
        <f>COUNTIF(梁欠表3F!$C:$C,D649)</f>
        <v/>
      </c>
      <c r="F649" s="468">
        <f>COUNTIF(梁欠表3F!$O:$O,D649)</f>
        <v/>
      </c>
      <c r="G649" s="469">
        <f>COUNTIF(梁欠表3F!$AB:$AB,D649)</f>
        <v/>
      </c>
      <c r="H649" s="470">
        <f>SUM(E649:G649)</f>
        <v/>
      </c>
      <c r="I649" s="477">
        <f>B649</f>
        <v/>
      </c>
    </row>
    <row r="650" ht="25.5" customHeight="1">
      <c r="B650" s="464">
        <f>SUM(H650)</f>
        <v/>
      </c>
      <c r="C650" s="465" t="n"/>
      <c r="D650" s="466">
        <f>IF(OR(梁欠表3F!AN649="欠番",梁欠表3F!AN649="現場施工"),"　",梁欠表3F!AN649)</f>
        <v/>
      </c>
      <c r="E650" s="467">
        <f>COUNTIF(梁欠表3F!$C:$C,D650)</f>
        <v/>
      </c>
      <c r="F650" s="468">
        <f>COUNTIF(梁欠表3F!$O:$O,D650)</f>
        <v/>
      </c>
      <c r="G650" s="469">
        <f>COUNTIF(梁欠表3F!$AB:$AB,D650)</f>
        <v/>
      </c>
      <c r="H650" s="470">
        <f>SUM(E650:G650)</f>
        <v/>
      </c>
      <c r="I650" s="477">
        <f>B650</f>
        <v/>
      </c>
    </row>
    <row r="651" ht="25.5" customHeight="1">
      <c r="B651" s="464">
        <f>SUM(H651)</f>
        <v/>
      </c>
      <c r="C651" s="465" t="n"/>
      <c r="D651" s="466">
        <f>IF(OR(梁欠表3F!AN650="欠番",梁欠表3F!AN650="現場施工"),"　",梁欠表3F!AN650)</f>
        <v/>
      </c>
      <c r="E651" s="467">
        <f>COUNTIF(梁欠表3F!$C:$C,D651)</f>
        <v/>
      </c>
      <c r="F651" s="468">
        <f>COUNTIF(梁欠表3F!$O:$O,D651)</f>
        <v/>
      </c>
      <c r="G651" s="469">
        <f>COUNTIF(梁欠表3F!$AB:$AB,D651)</f>
        <v/>
      </c>
      <c r="H651" s="470">
        <f>SUM(E651:G651)</f>
        <v/>
      </c>
      <c r="I651" s="477">
        <f>B651</f>
        <v/>
      </c>
    </row>
    <row r="652" ht="25.5" customHeight="1">
      <c r="B652" s="464">
        <f>SUM(H652)</f>
        <v/>
      </c>
      <c r="C652" s="465" t="n"/>
      <c r="D652" s="466">
        <f>IF(OR(梁欠表3F!AN651="欠番",梁欠表3F!AN651="現場施工"),"　",梁欠表3F!AN651)</f>
        <v/>
      </c>
      <c r="E652" s="467">
        <f>COUNTIF(梁欠表3F!$C:$C,D652)</f>
        <v/>
      </c>
      <c r="F652" s="468">
        <f>COUNTIF(梁欠表3F!$O:$O,D652)</f>
        <v/>
      </c>
      <c r="G652" s="469">
        <f>COUNTIF(梁欠表3F!$AB:$AB,D652)</f>
        <v/>
      </c>
      <c r="H652" s="470">
        <f>SUM(E652:G652)</f>
        <v/>
      </c>
      <c r="I652" s="477">
        <f>B652</f>
        <v/>
      </c>
    </row>
    <row r="653" ht="25.5" customHeight="1">
      <c r="B653" s="464">
        <f>SUM(H653)</f>
        <v/>
      </c>
      <c r="C653" s="465" t="n"/>
      <c r="D653" s="466">
        <f>IF(OR(梁欠表3F!AN652="欠番",梁欠表3F!AN652="現場施工"),"　",梁欠表3F!AN652)</f>
        <v/>
      </c>
      <c r="E653" s="467">
        <f>COUNTIF(梁欠表3F!$C:$C,D653)</f>
        <v/>
      </c>
      <c r="F653" s="468">
        <f>COUNTIF(梁欠表3F!$O:$O,D653)</f>
        <v/>
      </c>
      <c r="G653" s="469">
        <f>COUNTIF(梁欠表3F!$AB:$AB,D653)</f>
        <v/>
      </c>
      <c r="H653" s="470">
        <f>SUM(E653:G653)</f>
        <v/>
      </c>
      <c r="I653" s="477">
        <f>B653</f>
        <v/>
      </c>
    </row>
    <row r="654" ht="25.5" customHeight="1">
      <c r="B654" s="464">
        <f>SUM(H654)</f>
        <v/>
      </c>
      <c r="C654" s="465" t="n"/>
      <c r="D654" s="466">
        <f>IF(OR(梁欠表3F!AN653="欠番",梁欠表3F!AN653="現場施工"),"　",梁欠表3F!AN653)</f>
        <v/>
      </c>
      <c r="E654" s="467">
        <f>COUNTIF(梁欠表3F!$C:$C,D654)</f>
        <v/>
      </c>
      <c r="F654" s="468">
        <f>COUNTIF(梁欠表3F!$O:$O,D654)</f>
        <v/>
      </c>
      <c r="G654" s="469">
        <f>COUNTIF(梁欠表3F!$AB:$AB,D654)</f>
        <v/>
      </c>
      <c r="H654" s="470">
        <f>SUM(E654:G654)</f>
        <v/>
      </c>
      <c r="I654" s="477">
        <f>B654</f>
        <v/>
      </c>
    </row>
    <row r="655" ht="25.5" customHeight="1">
      <c r="B655" s="464">
        <f>SUM(H655)</f>
        <v/>
      </c>
      <c r="C655" s="465" t="n"/>
      <c r="D655" s="466">
        <f>IF(OR(梁欠表3F!AN654="欠番",梁欠表3F!AN654="現場施工"),"　",梁欠表3F!AN654)</f>
        <v/>
      </c>
      <c r="E655" s="467">
        <f>COUNTIF(梁欠表3F!$C:$C,D655)</f>
        <v/>
      </c>
      <c r="F655" s="468">
        <f>COUNTIF(梁欠表3F!$O:$O,D655)</f>
        <v/>
      </c>
      <c r="G655" s="469">
        <f>COUNTIF(梁欠表3F!$AB:$AB,D655)</f>
        <v/>
      </c>
      <c r="H655" s="470">
        <f>SUM(E655:G655)</f>
        <v/>
      </c>
      <c r="I655" s="477">
        <f>B655</f>
        <v/>
      </c>
    </row>
    <row r="656" ht="25.5" customHeight="1">
      <c r="B656" s="464">
        <f>SUM(H656)</f>
        <v/>
      </c>
      <c r="C656" s="465" t="n"/>
      <c r="D656" s="466">
        <f>IF(OR(梁欠表3F!AN655="欠番",梁欠表3F!AN655="現場施工"),"　",梁欠表3F!AN655)</f>
        <v/>
      </c>
      <c r="E656" s="467">
        <f>COUNTIF(梁欠表3F!$C:$C,D656)</f>
        <v/>
      </c>
      <c r="F656" s="468">
        <f>COUNTIF(梁欠表3F!$O:$O,D656)</f>
        <v/>
      </c>
      <c r="G656" s="469">
        <f>COUNTIF(梁欠表3F!$AB:$AB,D656)</f>
        <v/>
      </c>
      <c r="H656" s="470">
        <f>SUM(E656:G656)</f>
        <v/>
      </c>
      <c r="I656" s="477">
        <f>B656</f>
        <v/>
      </c>
    </row>
    <row r="657" ht="25.5" customHeight="1">
      <c r="B657" s="464">
        <f>SUM(H657)</f>
        <v/>
      </c>
      <c r="C657" s="465" t="n"/>
      <c r="D657" s="466">
        <f>IF(OR(梁欠表3F!AN656="欠番",梁欠表3F!AN656="現場施工"),"　",梁欠表3F!AN656)</f>
        <v/>
      </c>
      <c r="E657" s="467">
        <f>COUNTIF(梁欠表3F!$C:$C,D657)</f>
        <v/>
      </c>
      <c r="F657" s="468">
        <f>COUNTIF(梁欠表3F!$O:$O,D657)</f>
        <v/>
      </c>
      <c r="G657" s="469">
        <f>COUNTIF(梁欠表3F!$AB:$AB,D657)</f>
        <v/>
      </c>
      <c r="H657" s="470">
        <f>SUM(E657:G657)</f>
        <v/>
      </c>
      <c r="I657" s="477">
        <f>B657</f>
        <v/>
      </c>
    </row>
    <row r="658" ht="25.5" customHeight="1">
      <c r="B658" s="464">
        <f>SUM(H658)</f>
        <v/>
      </c>
      <c r="C658" s="465" t="n"/>
      <c r="D658" s="466">
        <f>IF(OR(梁欠表3F!AN657="欠番",梁欠表3F!AN657="現場施工"),"　",梁欠表3F!AN657)</f>
        <v/>
      </c>
      <c r="E658" s="467">
        <f>COUNTIF(梁欠表3F!$C:$C,D658)</f>
        <v/>
      </c>
      <c r="F658" s="468">
        <f>COUNTIF(梁欠表3F!$O:$O,D658)</f>
        <v/>
      </c>
      <c r="G658" s="469">
        <f>COUNTIF(梁欠表3F!$AB:$AB,D658)</f>
        <v/>
      </c>
      <c r="H658" s="470">
        <f>SUM(E658:G658)</f>
        <v/>
      </c>
      <c r="I658" s="477">
        <f>B658</f>
        <v/>
      </c>
    </row>
    <row r="659" ht="25.5" customHeight="1">
      <c r="B659" s="464">
        <f>SUM(H659)</f>
        <v/>
      </c>
      <c r="C659" s="465" t="n"/>
      <c r="D659" s="466">
        <f>IF(OR(梁欠表3F!AN658="欠番",梁欠表3F!AN658="現場施工"),"　",梁欠表3F!AN658)</f>
        <v/>
      </c>
      <c r="E659" s="467">
        <f>COUNTIF(梁欠表3F!$C:$C,D659)</f>
        <v/>
      </c>
      <c r="F659" s="468">
        <f>COUNTIF(梁欠表3F!$O:$O,D659)</f>
        <v/>
      </c>
      <c r="G659" s="469">
        <f>COUNTIF(梁欠表3F!$AB:$AB,D659)</f>
        <v/>
      </c>
      <c r="H659" s="470">
        <f>SUM(E659:G659)</f>
        <v/>
      </c>
      <c r="I659" s="477">
        <f>B659</f>
        <v/>
      </c>
    </row>
    <row r="660" ht="25.5" customHeight="1">
      <c r="B660" s="464">
        <f>SUM(H660)</f>
        <v/>
      </c>
      <c r="C660" s="465" t="n"/>
      <c r="D660" s="466">
        <f>IF(OR(梁欠表3F!AN659="欠番",梁欠表3F!AN659="現場施工"),"　",梁欠表3F!AN659)</f>
        <v/>
      </c>
      <c r="E660" s="467">
        <f>COUNTIF(梁欠表3F!$C:$C,D660)</f>
        <v/>
      </c>
      <c r="F660" s="468">
        <f>COUNTIF(梁欠表3F!$O:$O,D660)</f>
        <v/>
      </c>
      <c r="G660" s="469">
        <f>COUNTIF(梁欠表3F!$AB:$AB,D660)</f>
        <v/>
      </c>
      <c r="H660" s="470">
        <f>SUM(E660:G660)</f>
        <v/>
      </c>
      <c r="I660" s="477">
        <f>B660</f>
        <v/>
      </c>
    </row>
    <row r="661" ht="25.5" customHeight="1">
      <c r="B661" s="464">
        <f>SUM(H661)</f>
        <v/>
      </c>
      <c r="C661" s="465" t="n"/>
      <c r="D661" s="466">
        <f>IF(OR(梁欠表3F!AN660="欠番",梁欠表3F!AN660="現場施工"),"　",梁欠表3F!AN660)</f>
        <v/>
      </c>
      <c r="E661" s="467">
        <f>COUNTIF(梁欠表3F!$C:$C,D661)</f>
        <v/>
      </c>
      <c r="F661" s="468">
        <f>COUNTIF(梁欠表3F!$O:$O,D661)</f>
        <v/>
      </c>
      <c r="G661" s="469">
        <f>COUNTIF(梁欠表3F!$AB:$AB,D661)</f>
        <v/>
      </c>
      <c r="H661" s="470">
        <f>SUM(E661:G661)</f>
        <v/>
      </c>
      <c r="I661" s="477">
        <f>B661</f>
        <v/>
      </c>
    </row>
    <row r="662" ht="25.5" customHeight="1">
      <c r="B662" s="464">
        <f>SUM(H662)</f>
        <v/>
      </c>
      <c r="C662" s="465" t="n"/>
      <c r="D662" s="466">
        <f>IF(OR(梁欠表3F!AN661="欠番",梁欠表3F!AN661="現場施工"),"　",梁欠表3F!AN661)</f>
        <v/>
      </c>
      <c r="E662" s="467">
        <f>COUNTIF(梁欠表3F!$C:$C,D662)</f>
        <v/>
      </c>
      <c r="F662" s="468">
        <f>COUNTIF(梁欠表3F!$O:$O,D662)</f>
        <v/>
      </c>
      <c r="G662" s="469">
        <f>COUNTIF(梁欠表3F!$AB:$AB,D662)</f>
        <v/>
      </c>
      <c r="H662" s="470">
        <f>SUM(E662:G662)</f>
        <v/>
      </c>
      <c r="I662" s="477">
        <f>B662</f>
        <v/>
      </c>
    </row>
    <row r="663" ht="25.5" customHeight="1">
      <c r="B663" s="464">
        <f>SUM(H663)</f>
        <v/>
      </c>
      <c r="C663" s="465" t="n"/>
      <c r="D663" s="466">
        <f>IF(OR(梁欠表3F!AN662="欠番",梁欠表3F!AN662="現場施工"),"　",梁欠表3F!AN662)</f>
        <v/>
      </c>
      <c r="E663" s="467">
        <f>COUNTIF(梁欠表3F!$C:$C,D663)</f>
        <v/>
      </c>
      <c r="F663" s="468">
        <f>COUNTIF(梁欠表3F!$O:$O,D663)</f>
        <v/>
      </c>
      <c r="G663" s="469">
        <f>COUNTIF(梁欠表3F!$AB:$AB,D663)</f>
        <v/>
      </c>
      <c r="H663" s="470">
        <f>SUM(E663:G663)</f>
        <v/>
      </c>
      <c r="I663" s="477">
        <f>B663</f>
        <v/>
      </c>
    </row>
    <row r="664" ht="25.5" customHeight="1">
      <c r="B664" s="464">
        <f>SUM(H664)</f>
        <v/>
      </c>
      <c r="C664" s="465" t="n"/>
      <c r="D664" s="466">
        <f>IF(OR(梁欠表3F!AN663="欠番",梁欠表3F!AN663="現場施工"),"　",梁欠表3F!AN663)</f>
        <v/>
      </c>
      <c r="E664" s="467">
        <f>COUNTIF(梁欠表3F!$C:$C,D664)</f>
        <v/>
      </c>
      <c r="F664" s="468">
        <f>COUNTIF(梁欠表3F!$O:$O,D664)</f>
        <v/>
      </c>
      <c r="G664" s="469">
        <f>COUNTIF(梁欠表3F!$AB:$AB,D664)</f>
        <v/>
      </c>
      <c r="H664" s="470">
        <f>SUM(E664:G664)</f>
        <v/>
      </c>
      <c r="I664" s="477">
        <f>B664</f>
        <v/>
      </c>
    </row>
    <row r="665" ht="25.5" customHeight="1">
      <c r="B665" s="464">
        <f>SUM(H665)</f>
        <v/>
      </c>
      <c r="C665" s="465" t="n"/>
      <c r="D665" s="466">
        <f>IF(OR(梁欠表3F!AN664="欠番",梁欠表3F!AN664="現場施工"),"　",梁欠表3F!AN664)</f>
        <v/>
      </c>
      <c r="E665" s="467">
        <f>COUNTIF(梁欠表3F!$C:$C,D665)</f>
        <v/>
      </c>
      <c r="F665" s="468">
        <f>COUNTIF(梁欠表3F!$O:$O,D665)</f>
        <v/>
      </c>
      <c r="G665" s="469">
        <f>COUNTIF(梁欠表3F!$AB:$AB,D665)</f>
        <v/>
      </c>
      <c r="H665" s="470">
        <f>SUM(E665:G665)</f>
        <v/>
      </c>
      <c r="I665" s="477">
        <f>B665</f>
        <v/>
      </c>
    </row>
    <row r="666" ht="25.5" customHeight="1">
      <c r="B666" s="464">
        <f>SUM(H666)</f>
        <v/>
      </c>
      <c r="C666" s="465" t="n"/>
      <c r="D666" s="466">
        <f>IF(OR(梁欠表3F!AN665="欠番",梁欠表3F!AN665="現場施工"),"　",梁欠表3F!AN665)</f>
        <v/>
      </c>
      <c r="E666" s="467">
        <f>COUNTIF(梁欠表3F!$C:$C,D666)</f>
        <v/>
      </c>
      <c r="F666" s="468">
        <f>COUNTIF(梁欠表3F!$O:$O,D666)</f>
        <v/>
      </c>
      <c r="G666" s="469">
        <f>COUNTIF(梁欠表3F!$AB:$AB,D666)</f>
        <v/>
      </c>
      <c r="H666" s="470">
        <f>SUM(E666:G666)</f>
        <v/>
      </c>
      <c r="I666" s="477">
        <f>B666</f>
        <v/>
      </c>
    </row>
    <row r="667" ht="25.5" customHeight="1">
      <c r="B667" s="464">
        <f>SUM(H667)</f>
        <v/>
      </c>
      <c r="C667" s="465" t="n"/>
      <c r="D667" s="466">
        <f>IF(OR(梁欠表3F!AN666="欠番",梁欠表3F!AN666="現場施工"),"　",梁欠表3F!AN666)</f>
        <v/>
      </c>
      <c r="E667" s="467">
        <f>COUNTIF(梁欠表3F!$C:$C,D667)</f>
        <v/>
      </c>
      <c r="F667" s="468">
        <f>COUNTIF(梁欠表3F!$O:$O,D667)</f>
        <v/>
      </c>
      <c r="G667" s="469">
        <f>COUNTIF(梁欠表3F!$AB:$AB,D667)</f>
        <v/>
      </c>
      <c r="H667" s="470">
        <f>SUM(E667:G667)</f>
        <v/>
      </c>
      <c r="I667" s="477">
        <f>B667</f>
        <v/>
      </c>
    </row>
    <row r="668" ht="25.5" customHeight="1">
      <c r="B668" s="464">
        <f>SUM(H668)</f>
        <v/>
      </c>
      <c r="C668" s="465" t="n"/>
      <c r="D668" s="466">
        <f>IF(OR(梁欠表3F!AN667="欠番",梁欠表3F!AN667="現場施工"),"　",梁欠表3F!AN667)</f>
        <v/>
      </c>
      <c r="E668" s="467">
        <f>COUNTIF(梁欠表3F!$C:$C,D668)</f>
        <v/>
      </c>
      <c r="F668" s="468">
        <f>COUNTIF(梁欠表3F!$O:$O,D668)</f>
        <v/>
      </c>
      <c r="G668" s="469">
        <f>COUNTIF(梁欠表3F!$AB:$AB,D668)</f>
        <v/>
      </c>
      <c r="H668" s="470">
        <f>SUM(E668:G668)</f>
        <v/>
      </c>
      <c r="I668" s="477">
        <f>B668</f>
        <v/>
      </c>
    </row>
    <row r="669" ht="25.5" customHeight="1">
      <c r="B669" s="464">
        <f>SUM(H669)</f>
        <v/>
      </c>
      <c r="C669" s="465" t="n"/>
      <c r="D669" s="466">
        <f>IF(OR(梁欠表3F!AN668="欠番",梁欠表3F!AN668="現場施工"),"　",梁欠表3F!AN668)</f>
        <v/>
      </c>
      <c r="E669" s="467">
        <f>COUNTIF(梁欠表3F!$C:$C,D669)</f>
        <v/>
      </c>
      <c r="F669" s="468">
        <f>COUNTIF(梁欠表3F!$O:$O,D669)</f>
        <v/>
      </c>
      <c r="G669" s="469">
        <f>COUNTIF(梁欠表3F!$AB:$AB,D669)</f>
        <v/>
      </c>
      <c r="H669" s="470">
        <f>SUM(E669:G669)</f>
        <v/>
      </c>
      <c r="I669" s="477">
        <f>B669</f>
        <v/>
      </c>
    </row>
    <row r="670" ht="25.5" customHeight="1">
      <c r="B670" s="464">
        <f>SUM(H670)</f>
        <v/>
      </c>
      <c r="C670" s="465" t="n"/>
      <c r="D670" s="466">
        <f>IF(OR(梁欠表3F!AN669="欠番",梁欠表3F!AN669="現場施工"),"　",梁欠表3F!AN669)</f>
        <v/>
      </c>
      <c r="E670" s="467">
        <f>COUNTIF(梁欠表3F!$C:$C,D670)</f>
        <v/>
      </c>
      <c r="F670" s="468">
        <f>COUNTIF(梁欠表3F!$O:$O,D670)</f>
        <v/>
      </c>
      <c r="G670" s="469">
        <f>COUNTIF(梁欠表3F!$AB:$AB,D670)</f>
        <v/>
      </c>
      <c r="H670" s="470">
        <f>SUM(E670:G670)</f>
        <v/>
      </c>
      <c r="I670" s="477">
        <f>B670</f>
        <v/>
      </c>
    </row>
    <row r="671" ht="25.5" customHeight="1">
      <c r="B671" s="464">
        <f>SUM(H671)</f>
        <v/>
      </c>
      <c r="C671" s="465" t="n"/>
      <c r="D671" s="466">
        <f>IF(OR(梁欠表3F!AN670="欠番",梁欠表3F!AN670="現場施工"),"　",梁欠表3F!AN670)</f>
        <v/>
      </c>
      <c r="E671" s="467">
        <f>COUNTIF(梁欠表3F!$C:$C,D671)</f>
        <v/>
      </c>
      <c r="F671" s="468">
        <f>COUNTIF(梁欠表3F!$O:$O,D671)</f>
        <v/>
      </c>
      <c r="G671" s="469">
        <f>COUNTIF(梁欠表3F!$AB:$AB,D671)</f>
        <v/>
      </c>
      <c r="H671" s="470">
        <f>SUM(E671:G671)</f>
        <v/>
      </c>
      <c r="I671" s="477">
        <f>B671</f>
        <v/>
      </c>
    </row>
    <row r="672" ht="25.5" customHeight="1">
      <c r="B672" s="464">
        <f>SUM(H672)</f>
        <v/>
      </c>
      <c r="C672" s="465" t="n"/>
      <c r="D672" s="466">
        <f>IF(OR(梁欠表3F!AN671="欠番",梁欠表3F!AN671="現場施工"),"　",梁欠表3F!AN671)</f>
        <v/>
      </c>
      <c r="E672" s="467">
        <f>COUNTIF(梁欠表3F!$C:$C,D672)</f>
        <v/>
      </c>
      <c r="F672" s="468">
        <f>COUNTIF(梁欠表3F!$O:$O,D672)</f>
        <v/>
      </c>
      <c r="G672" s="469">
        <f>COUNTIF(梁欠表3F!$AB:$AB,D672)</f>
        <v/>
      </c>
      <c r="H672" s="470">
        <f>SUM(E672:G672)</f>
        <v/>
      </c>
      <c r="I672" s="477">
        <f>B672</f>
        <v/>
      </c>
    </row>
    <row r="673" ht="25.5" customHeight="1">
      <c r="B673" s="464">
        <f>SUM(H673)</f>
        <v/>
      </c>
      <c r="C673" s="465" t="n"/>
      <c r="D673" s="466">
        <f>IF(OR(梁欠表3F!AN672="欠番",梁欠表3F!AN672="現場施工"),"　",梁欠表3F!AN672)</f>
        <v/>
      </c>
      <c r="E673" s="467">
        <f>COUNTIF(梁欠表3F!$C:$C,D673)</f>
        <v/>
      </c>
      <c r="F673" s="468">
        <f>COUNTIF(梁欠表3F!$O:$O,D673)</f>
        <v/>
      </c>
      <c r="G673" s="469">
        <f>COUNTIF(梁欠表3F!$AB:$AB,D673)</f>
        <v/>
      </c>
      <c r="H673" s="470">
        <f>SUM(E673:G673)</f>
        <v/>
      </c>
      <c r="I673" s="477">
        <f>B673</f>
        <v/>
      </c>
    </row>
    <row r="674" ht="25.5" customHeight="1">
      <c r="B674" s="464">
        <f>SUM(H674)</f>
        <v/>
      </c>
      <c r="C674" s="465" t="n"/>
      <c r="D674" s="466">
        <f>IF(OR(梁欠表3F!AN673="欠番",梁欠表3F!AN673="現場施工"),"　",梁欠表3F!AN673)</f>
        <v/>
      </c>
      <c r="E674" s="467">
        <f>COUNTIF(梁欠表3F!$C:$C,D674)</f>
        <v/>
      </c>
      <c r="F674" s="468">
        <f>COUNTIF(梁欠表3F!$O:$O,D674)</f>
        <v/>
      </c>
      <c r="G674" s="469">
        <f>COUNTIF(梁欠表3F!$AB:$AB,D674)</f>
        <v/>
      </c>
      <c r="H674" s="470">
        <f>SUM(E674:G674)</f>
        <v/>
      </c>
      <c r="I674" s="477">
        <f>B674</f>
        <v/>
      </c>
    </row>
    <row r="675" ht="25.5" customHeight="1">
      <c r="B675" s="464">
        <f>SUM(H675)</f>
        <v/>
      </c>
      <c r="C675" s="465" t="n"/>
      <c r="D675" s="466">
        <f>IF(OR(梁欠表3F!AN674="欠番",梁欠表3F!AN674="現場施工"),"　",梁欠表3F!AN674)</f>
        <v/>
      </c>
      <c r="E675" s="467">
        <f>COUNTIF(梁欠表3F!$C:$C,D675)</f>
        <v/>
      </c>
      <c r="F675" s="468">
        <f>COUNTIF(梁欠表3F!$O:$O,D675)</f>
        <v/>
      </c>
      <c r="G675" s="469">
        <f>COUNTIF(梁欠表3F!$AB:$AB,D675)</f>
        <v/>
      </c>
      <c r="H675" s="470">
        <f>SUM(E675:G675)</f>
        <v/>
      </c>
      <c r="I675" s="477">
        <f>B675</f>
        <v/>
      </c>
    </row>
    <row r="676" ht="25.5" customHeight="1">
      <c r="B676" s="464">
        <f>SUM(H676)</f>
        <v/>
      </c>
      <c r="C676" s="465" t="n"/>
      <c r="D676" s="466">
        <f>IF(OR(梁欠表3F!AN675="欠番",梁欠表3F!AN675="現場施工"),"　",梁欠表3F!AN675)</f>
        <v/>
      </c>
      <c r="E676" s="467">
        <f>COUNTIF(梁欠表3F!$C:$C,D676)</f>
        <v/>
      </c>
      <c r="F676" s="468">
        <f>COUNTIF(梁欠表3F!$O:$O,D676)</f>
        <v/>
      </c>
      <c r="G676" s="469">
        <f>COUNTIF(梁欠表3F!$AB:$AB,D676)</f>
        <v/>
      </c>
      <c r="H676" s="470">
        <f>SUM(E676:G676)</f>
        <v/>
      </c>
      <c r="I676" s="477">
        <f>B676</f>
        <v/>
      </c>
    </row>
    <row r="677" ht="25.5" customHeight="1">
      <c r="B677" s="464">
        <f>SUM(H677)</f>
        <v/>
      </c>
      <c r="C677" s="465" t="n"/>
      <c r="D677" s="466">
        <f>IF(OR(梁欠表3F!AN676="欠番",梁欠表3F!AN676="現場施工"),"　",梁欠表3F!AN676)</f>
        <v/>
      </c>
      <c r="E677" s="467">
        <f>COUNTIF(梁欠表3F!$C:$C,D677)</f>
        <v/>
      </c>
      <c r="F677" s="468">
        <f>COUNTIF(梁欠表3F!$O:$O,D677)</f>
        <v/>
      </c>
      <c r="G677" s="469">
        <f>COUNTIF(梁欠表3F!$AB:$AB,D677)</f>
        <v/>
      </c>
      <c r="H677" s="470">
        <f>SUM(E677:G677)</f>
        <v/>
      </c>
      <c r="I677" s="477">
        <f>B677</f>
        <v/>
      </c>
    </row>
    <row r="678" ht="25.5" customHeight="1">
      <c r="B678" s="464">
        <f>SUM(H678)</f>
        <v/>
      </c>
      <c r="C678" s="465" t="n"/>
      <c r="D678" s="466">
        <f>IF(OR(梁欠表3F!AN677="欠番",梁欠表3F!AN677="現場施工"),"　",梁欠表3F!AN677)</f>
        <v/>
      </c>
      <c r="E678" s="467">
        <f>COUNTIF(梁欠表3F!$C:$C,D678)</f>
        <v/>
      </c>
      <c r="F678" s="468">
        <f>COUNTIF(梁欠表3F!$O:$O,D678)</f>
        <v/>
      </c>
      <c r="G678" s="469">
        <f>COUNTIF(梁欠表3F!$AB:$AB,D678)</f>
        <v/>
      </c>
      <c r="H678" s="470">
        <f>SUM(E678:G678)</f>
        <v/>
      </c>
      <c r="I678" s="477">
        <f>B678</f>
        <v/>
      </c>
    </row>
    <row r="679" ht="25.5" customHeight="1">
      <c r="B679" s="464">
        <f>SUM(H679)</f>
        <v/>
      </c>
      <c r="C679" s="465" t="n"/>
      <c r="D679" s="466">
        <f>IF(OR(梁欠表3F!AN678="欠番",梁欠表3F!AN678="現場施工"),"　",梁欠表3F!AN678)</f>
        <v/>
      </c>
      <c r="E679" s="467">
        <f>COUNTIF(梁欠表3F!$C:$C,D679)</f>
        <v/>
      </c>
      <c r="F679" s="468">
        <f>COUNTIF(梁欠表3F!$O:$O,D679)</f>
        <v/>
      </c>
      <c r="G679" s="469">
        <f>COUNTIF(梁欠表3F!$AB:$AB,D679)</f>
        <v/>
      </c>
      <c r="H679" s="470">
        <f>SUM(E679:G679)</f>
        <v/>
      </c>
      <c r="I679" s="477">
        <f>B679</f>
        <v/>
      </c>
    </row>
    <row r="680" ht="25.5" customHeight="1">
      <c r="B680" s="464">
        <f>SUM(H680)</f>
        <v/>
      </c>
      <c r="C680" s="465" t="n"/>
      <c r="D680" s="466">
        <f>IF(OR(梁欠表3F!AN679="欠番",梁欠表3F!AN679="現場施工"),"　",梁欠表3F!AN679)</f>
        <v/>
      </c>
      <c r="E680" s="467">
        <f>COUNTIF(梁欠表3F!$C:$C,D680)</f>
        <v/>
      </c>
      <c r="F680" s="468">
        <f>COUNTIF(梁欠表3F!$O:$O,D680)</f>
        <v/>
      </c>
      <c r="G680" s="469">
        <f>COUNTIF(梁欠表3F!$AB:$AB,D680)</f>
        <v/>
      </c>
      <c r="H680" s="470">
        <f>SUM(E680:G680)</f>
        <v/>
      </c>
      <c r="I680" s="477">
        <f>B680</f>
        <v/>
      </c>
    </row>
    <row r="681" ht="25.5" customHeight="1">
      <c r="B681" s="464">
        <f>SUM(H681)</f>
        <v/>
      </c>
      <c r="C681" s="465" t="n"/>
      <c r="D681" s="466">
        <f>IF(OR(梁欠表3F!AN680="欠番",梁欠表3F!AN680="現場施工"),"　",梁欠表3F!AN680)</f>
        <v/>
      </c>
      <c r="E681" s="467">
        <f>COUNTIF(梁欠表3F!$C:$C,D681)</f>
        <v/>
      </c>
      <c r="F681" s="468">
        <f>COUNTIF(梁欠表3F!$O:$O,D681)</f>
        <v/>
      </c>
      <c r="G681" s="469">
        <f>COUNTIF(梁欠表3F!$AB:$AB,D681)</f>
        <v/>
      </c>
      <c r="H681" s="470">
        <f>SUM(E681:G681)</f>
        <v/>
      </c>
      <c r="I681" s="477">
        <f>B681</f>
        <v/>
      </c>
    </row>
    <row r="682" ht="25.5" customHeight="1">
      <c r="B682" s="464">
        <f>SUM(H682)</f>
        <v/>
      </c>
      <c r="C682" s="465" t="n"/>
      <c r="D682" s="466">
        <f>IF(OR(梁欠表3F!AN681="欠番",梁欠表3F!AN681="現場施工"),"　",梁欠表3F!AN681)</f>
        <v/>
      </c>
      <c r="E682" s="467">
        <f>COUNTIF(梁欠表3F!$C:$C,D682)</f>
        <v/>
      </c>
      <c r="F682" s="468">
        <f>COUNTIF(梁欠表3F!$O:$O,D682)</f>
        <v/>
      </c>
      <c r="G682" s="469">
        <f>COUNTIF(梁欠表3F!$AB:$AB,D682)</f>
        <v/>
      </c>
      <c r="H682" s="470">
        <f>SUM(E682:G682)</f>
        <v/>
      </c>
      <c r="I682" s="477">
        <f>B682</f>
        <v/>
      </c>
    </row>
    <row r="683" ht="25.5" customHeight="1">
      <c r="B683" s="464">
        <f>SUM(H683)</f>
        <v/>
      </c>
      <c r="C683" s="465" t="n"/>
      <c r="D683" s="466">
        <f>IF(OR(梁欠表3F!AN682="欠番",梁欠表3F!AN682="現場施工"),"　",梁欠表3F!AN682)</f>
        <v/>
      </c>
      <c r="E683" s="467">
        <f>COUNTIF(梁欠表3F!$C:$C,D683)</f>
        <v/>
      </c>
      <c r="F683" s="468">
        <f>COUNTIF(梁欠表3F!$O:$O,D683)</f>
        <v/>
      </c>
      <c r="G683" s="469">
        <f>COUNTIF(梁欠表3F!$AB:$AB,D683)</f>
        <v/>
      </c>
      <c r="H683" s="470">
        <f>SUM(E683:G683)</f>
        <v/>
      </c>
      <c r="I683" s="477">
        <f>B683</f>
        <v/>
      </c>
    </row>
    <row r="684" ht="25.5" customHeight="1">
      <c r="B684" s="464">
        <f>SUM(H684)</f>
        <v/>
      </c>
      <c r="C684" s="465" t="n"/>
      <c r="D684" s="466">
        <f>IF(OR(梁欠表3F!AN683="欠番",梁欠表3F!AN683="現場施工"),"　",梁欠表3F!AN683)</f>
        <v/>
      </c>
      <c r="E684" s="467">
        <f>COUNTIF(梁欠表3F!$C:$C,D684)</f>
        <v/>
      </c>
      <c r="F684" s="468">
        <f>COUNTIF(梁欠表3F!$O:$O,D684)</f>
        <v/>
      </c>
      <c r="G684" s="469">
        <f>COUNTIF(梁欠表3F!$AB:$AB,D684)</f>
        <v/>
      </c>
      <c r="H684" s="470">
        <f>SUM(E684:G684)</f>
        <v/>
      </c>
      <c r="I684" s="477">
        <f>B684</f>
        <v/>
      </c>
    </row>
    <row r="685" ht="25.5" customHeight="1">
      <c r="B685" s="464">
        <f>SUM(H685)</f>
        <v/>
      </c>
      <c r="C685" s="465" t="n"/>
      <c r="D685" s="466">
        <f>IF(OR(梁欠表3F!AN684="欠番",梁欠表3F!AN684="現場施工"),"　",梁欠表3F!AN684)</f>
        <v/>
      </c>
      <c r="E685" s="467">
        <f>COUNTIF(梁欠表3F!$C:$C,D685)</f>
        <v/>
      </c>
      <c r="F685" s="468">
        <f>COUNTIF(梁欠表3F!$O:$O,D685)</f>
        <v/>
      </c>
      <c r="G685" s="469">
        <f>COUNTIF(梁欠表3F!$AB:$AB,D685)</f>
        <v/>
      </c>
      <c r="H685" s="470">
        <f>SUM(E685:G685)</f>
        <v/>
      </c>
      <c r="I685" s="477">
        <f>B685</f>
        <v/>
      </c>
    </row>
    <row r="686" ht="25.5" customHeight="1">
      <c r="B686" s="464">
        <f>SUM(H686)</f>
        <v/>
      </c>
      <c r="C686" s="465" t="n"/>
      <c r="D686" s="466">
        <f>IF(OR(梁欠表3F!AN685="欠番",梁欠表3F!AN685="現場施工"),"　",梁欠表3F!AN685)</f>
        <v/>
      </c>
      <c r="E686" s="467">
        <f>COUNTIF(梁欠表3F!$C:$C,D686)</f>
        <v/>
      </c>
      <c r="F686" s="468">
        <f>COUNTIF(梁欠表3F!$O:$O,D686)</f>
        <v/>
      </c>
      <c r="G686" s="469">
        <f>COUNTIF(梁欠表3F!$AB:$AB,D686)</f>
        <v/>
      </c>
      <c r="H686" s="470">
        <f>SUM(E686:G686)</f>
        <v/>
      </c>
      <c r="I686" s="477">
        <f>B686</f>
        <v/>
      </c>
    </row>
    <row r="687" ht="25.5" customHeight="1">
      <c r="B687" s="464">
        <f>SUM(H687)</f>
        <v/>
      </c>
      <c r="C687" s="465" t="n"/>
      <c r="D687" s="466">
        <f>IF(OR(梁欠表3F!AN686="欠番",梁欠表3F!AN686="現場施工"),"　",梁欠表3F!AN686)</f>
        <v/>
      </c>
      <c r="E687" s="467">
        <f>COUNTIF(梁欠表3F!$C:$C,D687)</f>
        <v/>
      </c>
      <c r="F687" s="468">
        <f>COUNTIF(梁欠表3F!$O:$O,D687)</f>
        <v/>
      </c>
      <c r="G687" s="469">
        <f>COUNTIF(梁欠表3F!$AB:$AB,D687)</f>
        <v/>
      </c>
      <c r="H687" s="470">
        <f>SUM(E687:G687)</f>
        <v/>
      </c>
      <c r="I687" s="477">
        <f>B687</f>
        <v/>
      </c>
    </row>
    <row r="688" ht="25.5" customHeight="1">
      <c r="B688" s="464">
        <f>SUM(H688)</f>
        <v/>
      </c>
      <c r="C688" s="465" t="n"/>
      <c r="D688" s="466">
        <f>IF(OR(梁欠表3F!AN687="欠番",梁欠表3F!AN687="現場施工"),"　",梁欠表3F!AN687)</f>
        <v/>
      </c>
      <c r="E688" s="467">
        <f>COUNTIF(梁欠表3F!$C:$C,D688)</f>
        <v/>
      </c>
      <c r="F688" s="468">
        <f>COUNTIF(梁欠表3F!$O:$O,D688)</f>
        <v/>
      </c>
      <c r="G688" s="469">
        <f>COUNTIF(梁欠表3F!$AB:$AB,D688)</f>
        <v/>
      </c>
      <c r="H688" s="470">
        <f>SUM(E688:G688)</f>
        <v/>
      </c>
      <c r="I688" s="477">
        <f>B688</f>
        <v/>
      </c>
    </row>
    <row r="689" ht="25.5" customHeight="1">
      <c r="B689" s="464">
        <f>SUM(H689)</f>
        <v/>
      </c>
      <c r="C689" s="465" t="n"/>
      <c r="D689" s="466">
        <f>IF(OR(梁欠表3F!AN688="欠番",梁欠表3F!AN688="現場施工"),"　",梁欠表3F!AN688)</f>
        <v/>
      </c>
      <c r="E689" s="467">
        <f>COUNTIF(梁欠表3F!$C:$C,D689)</f>
        <v/>
      </c>
      <c r="F689" s="468">
        <f>COUNTIF(梁欠表3F!$O:$O,D689)</f>
        <v/>
      </c>
      <c r="G689" s="469">
        <f>COUNTIF(梁欠表3F!$AB:$AB,D689)</f>
        <v/>
      </c>
      <c r="H689" s="470">
        <f>SUM(E689:G689)</f>
        <v/>
      </c>
      <c r="I689" s="477">
        <f>B689</f>
        <v/>
      </c>
    </row>
    <row r="690" ht="25.5" customHeight="1">
      <c r="B690" s="464">
        <f>SUM(H690)</f>
        <v/>
      </c>
      <c r="C690" s="465" t="n"/>
      <c r="D690" s="466">
        <f>IF(OR(梁欠表3F!AN689="欠番",梁欠表3F!AN689="現場施工"),"　",梁欠表3F!AN689)</f>
        <v/>
      </c>
      <c r="E690" s="467">
        <f>COUNTIF(梁欠表3F!$C:$C,D690)</f>
        <v/>
      </c>
      <c r="F690" s="468">
        <f>COUNTIF(梁欠表3F!$O:$O,D690)</f>
        <v/>
      </c>
      <c r="G690" s="469">
        <f>COUNTIF(梁欠表3F!$AB:$AB,D690)</f>
        <v/>
      </c>
      <c r="H690" s="470">
        <f>SUM(E690:G690)</f>
        <v/>
      </c>
      <c r="I690" s="477">
        <f>B690</f>
        <v/>
      </c>
    </row>
    <row r="691" ht="25.5" customHeight="1">
      <c r="B691" s="464">
        <f>SUM(H691)</f>
        <v/>
      </c>
      <c r="C691" s="465" t="n"/>
      <c r="D691" s="466">
        <f>IF(OR(梁欠表3F!AN690="欠番",梁欠表3F!AN690="現場施工"),"　",梁欠表3F!AN690)</f>
        <v/>
      </c>
      <c r="E691" s="467">
        <f>COUNTIF(梁欠表3F!$C:$C,D691)</f>
        <v/>
      </c>
      <c r="F691" s="468">
        <f>COUNTIF(梁欠表3F!$O:$O,D691)</f>
        <v/>
      </c>
      <c r="G691" s="469">
        <f>COUNTIF(梁欠表3F!$AB:$AB,D691)</f>
        <v/>
      </c>
      <c r="H691" s="470">
        <f>SUM(E691:G691)</f>
        <v/>
      </c>
      <c r="I691" s="477">
        <f>B691</f>
        <v/>
      </c>
    </row>
    <row r="692" ht="25.5" customHeight="1">
      <c r="B692" s="464">
        <f>SUM(H692)</f>
        <v/>
      </c>
      <c r="C692" s="465" t="n"/>
      <c r="D692" s="466">
        <f>IF(OR(梁欠表3F!AN691="欠番",梁欠表3F!AN691="現場施工"),"　",梁欠表3F!AN691)</f>
        <v/>
      </c>
      <c r="E692" s="467">
        <f>COUNTIF(梁欠表3F!$C:$C,D692)</f>
        <v/>
      </c>
      <c r="F692" s="468">
        <f>COUNTIF(梁欠表3F!$O:$O,D692)</f>
        <v/>
      </c>
      <c r="G692" s="469">
        <f>COUNTIF(梁欠表3F!$AB:$AB,D692)</f>
        <v/>
      </c>
      <c r="H692" s="470">
        <f>SUM(E692:G692)</f>
        <v/>
      </c>
      <c r="I692" s="477">
        <f>B692</f>
        <v/>
      </c>
    </row>
    <row r="693" ht="25.5" customHeight="1">
      <c r="B693" s="464">
        <f>SUM(H693)</f>
        <v/>
      </c>
      <c r="C693" s="465" t="n"/>
      <c r="D693" s="466">
        <f>IF(OR(梁欠表3F!AN692="欠番",梁欠表3F!AN692="現場施工"),"　",梁欠表3F!AN692)</f>
        <v/>
      </c>
      <c r="E693" s="467">
        <f>COUNTIF(梁欠表3F!$C:$C,D693)</f>
        <v/>
      </c>
      <c r="F693" s="468">
        <f>COUNTIF(梁欠表3F!$O:$O,D693)</f>
        <v/>
      </c>
      <c r="G693" s="469">
        <f>COUNTIF(梁欠表3F!$AB:$AB,D693)</f>
        <v/>
      </c>
      <c r="H693" s="470">
        <f>SUM(E693:G693)</f>
        <v/>
      </c>
      <c r="I693" s="477">
        <f>B693</f>
        <v/>
      </c>
    </row>
    <row r="694" ht="25.5" customHeight="1">
      <c r="B694" s="464">
        <f>SUM(H694)</f>
        <v/>
      </c>
      <c r="C694" s="465" t="n"/>
      <c r="D694" s="466">
        <f>IF(OR(梁欠表3F!AN693="欠番",梁欠表3F!AN693="現場施工"),"　",梁欠表3F!AN693)</f>
        <v/>
      </c>
      <c r="E694" s="467">
        <f>COUNTIF(梁欠表3F!$C:$C,D694)</f>
        <v/>
      </c>
      <c r="F694" s="468">
        <f>COUNTIF(梁欠表3F!$O:$O,D694)</f>
        <v/>
      </c>
      <c r="G694" s="469">
        <f>COUNTIF(梁欠表3F!$AB:$AB,D694)</f>
        <v/>
      </c>
      <c r="H694" s="470">
        <f>SUM(E694:G694)</f>
        <v/>
      </c>
      <c r="I694" s="477">
        <f>B694</f>
        <v/>
      </c>
    </row>
    <row r="695" ht="25.5" customHeight="1">
      <c r="B695" s="464">
        <f>SUM(H695)</f>
        <v/>
      </c>
      <c r="C695" s="465" t="n"/>
      <c r="D695" s="466">
        <f>IF(OR(梁欠表3F!AN694="欠番",梁欠表3F!AN694="現場施工"),"　",梁欠表3F!AN694)</f>
        <v/>
      </c>
      <c r="E695" s="467">
        <f>COUNTIF(梁欠表3F!$C:$C,D695)</f>
        <v/>
      </c>
      <c r="F695" s="468">
        <f>COUNTIF(梁欠表3F!$O:$O,D695)</f>
        <v/>
      </c>
      <c r="G695" s="469">
        <f>COUNTIF(梁欠表3F!$AB:$AB,D695)</f>
        <v/>
      </c>
      <c r="H695" s="470">
        <f>SUM(E695:G695)</f>
        <v/>
      </c>
      <c r="I695" s="477">
        <f>B695</f>
        <v/>
      </c>
    </row>
    <row r="696" ht="25.5" customHeight="1">
      <c r="B696" s="464">
        <f>SUM(H696)</f>
        <v/>
      </c>
      <c r="C696" s="465" t="n"/>
      <c r="D696" s="466">
        <f>IF(OR(梁欠表3F!AN695="欠番",梁欠表3F!AN695="現場施工"),"　",梁欠表3F!AN695)</f>
        <v/>
      </c>
      <c r="E696" s="467">
        <f>COUNTIF(梁欠表3F!$C:$C,D696)</f>
        <v/>
      </c>
      <c r="F696" s="468">
        <f>COUNTIF(梁欠表3F!$O:$O,D696)</f>
        <v/>
      </c>
      <c r="G696" s="469">
        <f>COUNTIF(梁欠表3F!$AB:$AB,D696)</f>
        <v/>
      </c>
      <c r="H696" s="470">
        <f>SUM(E696:G696)</f>
        <v/>
      </c>
      <c r="I696" s="477">
        <f>B696</f>
        <v/>
      </c>
    </row>
    <row r="697" ht="25.5" customHeight="1">
      <c r="B697" s="464">
        <f>SUM(H697)</f>
        <v/>
      </c>
      <c r="C697" s="465" t="n"/>
      <c r="D697" s="466">
        <f>IF(OR(梁欠表3F!AN696="欠番",梁欠表3F!AN696="現場施工"),"　",梁欠表3F!AN696)</f>
        <v/>
      </c>
      <c r="E697" s="467">
        <f>COUNTIF(梁欠表3F!$C:$C,D697)</f>
        <v/>
      </c>
      <c r="F697" s="468">
        <f>COUNTIF(梁欠表3F!$O:$O,D697)</f>
        <v/>
      </c>
      <c r="G697" s="469">
        <f>COUNTIF(梁欠表3F!$AB:$AB,D697)</f>
        <v/>
      </c>
      <c r="H697" s="470">
        <f>SUM(E697:G697)</f>
        <v/>
      </c>
      <c r="I697" s="477">
        <f>B697</f>
        <v/>
      </c>
    </row>
    <row r="698" ht="25.5" customHeight="1">
      <c r="B698" s="464">
        <f>SUM(H698)</f>
        <v/>
      </c>
      <c r="C698" s="465" t="n"/>
      <c r="D698" s="466">
        <f>IF(OR(梁欠表3F!AN697="欠番",梁欠表3F!AN697="現場施工"),"　",梁欠表3F!AN697)</f>
        <v/>
      </c>
      <c r="E698" s="467">
        <f>COUNTIF(梁欠表3F!$C:$C,D698)</f>
        <v/>
      </c>
      <c r="F698" s="468">
        <f>COUNTIF(梁欠表3F!$O:$O,D698)</f>
        <v/>
      </c>
      <c r="G698" s="469">
        <f>COUNTIF(梁欠表3F!$AB:$AB,D698)</f>
        <v/>
      </c>
      <c r="H698" s="470">
        <f>SUM(E698:G698)</f>
        <v/>
      </c>
      <c r="I698" s="477">
        <f>B698</f>
        <v/>
      </c>
    </row>
    <row r="699" ht="25.5" customHeight="1">
      <c r="B699" s="464">
        <f>SUM(H699)</f>
        <v/>
      </c>
      <c r="C699" s="465" t="n"/>
      <c r="D699" s="466">
        <f>IF(OR(梁欠表3F!AN698="欠番",梁欠表3F!AN698="現場施工"),"　",梁欠表3F!AN698)</f>
        <v/>
      </c>
      <c r="E699" s="467">
        <f>COUNTIF(梁欠表3F!$C:$C,D699)</f>
        <v/>
      </c>
      <c r="F699" s="468">
        <f>COUNTIF(梁欠表3F!$O:$O,D699)</f>
        <v/>
      </c>
      <c r="G699" s="469">
        <f>COUNTIF(梁欠表3F!$AB:$AB,D699)</f>
        <v/>
      </c>
      <c r="H699" s="470">
        <f>SUM(E699:G699)</f>
        <v/>
      </c>
      <c r="I699" s="477">
        <f>B699</f>
        <v/>
      </c>
    </row>
    <row r="700" ht="25.5" customHeight="1">
      <c r="B700" s="464">
        <f>SUM(H700)</f>
        <v/>
      </c>
      <c r="C700" s="465" t="n"/>
      <c r="D700" s="466">
        <f>IF(OR(梁欠表3F!AN699="欠番",梁欠表3F!AN699="現場施工"),"　",梁欠表3F!AN699)</f>
        <v/>
      </c>
      <c r="E700" s="467">
        <f>COUNTIF(梁欠表3F!$C:$C,D700)</f>
        <v/>
      </c>
      <c r="F700" s="468">
        <f>COUNTIF(梁欠表3F!$O:$O,D700)</f>
        <v/>
      </c>
      <c r="G700" s="469">
        <f>COUNTIF(梁欠表3F!$AB:$AB,D700)</f>
        <v/>
      </c>
      <c r="H700" s="470">
        <f>SUM(E700:G700)</f>
        <v/>
      </c>
      <c r="I700" s="477">
        <f>B700</f>
        <v/>
      </c>
    </row>
    <row r="701" ht="25.5" customHeight="1">
      <c r="B701" s="464">
        <f>SUM(H701)</f>
        <v/>
      </c>
      <c r="C701" s="465" t="n"/>
      <c r="D701" s="466">
        <f>IF(OR(梁欠表3F!AN700="欠番",梁欠表3F!AN700="現場施工"),"　",梁欠表3F!AN700)</f>
        <v/>
      </c>
      <c r="E701" s="467">
        <f>COUNTIF(梁欠表3F!$C:$C,D701)</f>
        <v/>
      </c>
      <c r="F701" s="468">
        <f>COUNTIF(梁欠表3F!$O:$O,D701)</f>
        <v/>
      </c>
      <c r="G701" s="469">
        <f>COUNTIF(梁欠表3F!$AB:$AB,D701)</f>
        <v/>
      </c>
      <c r="H701" s="470">
        <f>SUM(E701:G701)</f>
        <v/>
      </c>
      <c r="I701" s="477">
        <f>B701</f>
        <v/>
      </c>
    </row>
    <row r="702" ht="25.5" customHeight="1">
      <c r="B702" s="464">
        <f>SUM(H702)</f>
        <v/>
      </c>
      <c r="C702" s="465" t="n"/>
      <c r="D702" s="466">
        <f>IF(OR(梁欠表3F!AN701="欠番",梁欠表3F!AN701="現場施工"),"　",梁欠表3F!AN701)</f>
        <v/>
      </c>
      <c r="E702" s="467">
        <f>COUNTIF(梁欠表3F!$C:$C,D702)</f>
        <v/>
      </c>
      <c r="F702" s="468">
        <f>COUNTIF(梁欠表3F!$O:$O,D702)</f>
        <v/>
      </c>
      <c r="G702" s="469">
        <f>COUNTIF(梁欠表3F!$AB:$AB,D702)</f>
        <v/>
      </c>
      <c r="H702" s="470">
        <f>SUM(E702:G702)</f>
        <v/>
      </c>
      <c r="I702" s="477">
        <f>B702</f>
        <v/>
      </c>
    </row>
    <row r="703" ht="25.5" customHeight="1">
      <c r="B703" s="464">
        <f>SUM(H703)</f>
        <v/>
      </c>
      <c r="C703" s="465" t="n"/>
      <c r="D703" s="466">
        <f>IF(OR(梁欠表3F!AN702="欠番",梁欠表3F!AN702="現場施工"),"　",梁欠表3F!AN702)</f>
        <v/>
      </c>
      <c r="E703" s="467">
        <f>COUNTIF(梁欠表3F!$C:$C,D703)</f>
        <v/>
      </c>
      <c r="F703" s="468">
        <f>COUNTIF(梁欠表3F!$O:$O,D703)</f>
        <v/>
      </c>
      <c r="G703" s="469">
        <f>COUNTIF(梁欠表3F!$AB:$AB,D703)</f>
        <v/>
      </c>
      <c r="H703" s="470">
        <f>SUM(E703:G703)</f>
        <v/>
      </c>
      <c r="I703" s="477">
        <f>B703</f>
        <v/>
      </c>
    </row>
    <row r="704" ht="25.5" customHeight="1">
      <c r="B704" s="464">
        <f>SUM(H704)</f>
        <v/>
      </c>
      <c r="C704" s="465" t="n"/>
      <c r="D704" s="466">
        <f>IF(OR(梁欠表3F!AN703="欠番",梁欠表3F!AN703="現場施工"),"　",梁欠表3F!AN703)</f>
        <v/>
      </c>
      <c r="E704" s="467">
        <f>COUNTIF(梁欠表3F!$C:$C,D704)</f>
        <v/>
      </c>
      <c r="F704" s="468">
        <f>COUNTIF(梁欠表3F!$O:$O,D704)</f>
        <v/>
      </c>
      <c r="G704" s="469">
        <f>COUNTIF(梁欠表3F!$AB:$AB,D704)</f>
        <v/>
      </c>
      <c r="H704" s="470">
        <f>SUM(E704:G704)</f>
        <v/>
      </c>
      <c r="I704" s="477">
        <f>B704</f>
        <v/>
      </c>
    </row>
    <row r="705" ht="25.5" customHeight="1">
      <c r="B705" s="464">
        <f>SUM(H705)</f>
        <v/>
      </c>
      <c r="C705" s="465" t="n"/>
      <c r="D705" s="466">
        <f>IF(OR(梁欠表3F!AN704="欠番",梁欠表3F!AN704="現場施工"),"　",梁欠表3F!AN704)</f>
        <v/>
      </c>
      <c r="E705" s="467">
        <f>COUNTIF(梁欠表3F!$C:$C,D705)</f>
        <v/>
      </c>
      <c r="F705" s="468">
        <f>COUNTIF(梁欠表3F!$O:$O,D705)</f>
        <v/>
      </c>
      <c r="G705" s="469">
        <f>COUNTIF(梁欠表3F!$AB:$AB,D705)</f>
        <v/>
      </c>
      <c r="H705" s="470">
        <f>SUM(E705:G705)</f>
        <v/>
      </c>
      <c r="I705" s="477">
        <f>B705</f>
        <v/>
      </c>
    </row>
    <row r="706" ht="25.5" customHeight="1">
      <c r="B706" s="464">
        <f>SUM(H706)</f>
        <v/>
      </c>
      <c r="C706" s="465" t="n"/>
      <c r="D706" s="466">
        <f>IF(OR(梁欠表3F!AN705="欠番",梁欠表3F!AN705="現場施工"),"　",梁欠表3F!AN705)</f>
        <v/>
      </c>
      <c r="E706" s="467">
        <f>COUNTIF(梁欠表3F!$C:$C,D706)</f>
        <v/>
      </c>
      <c r="F706" s="468">
        <f>COUNTIF(梁欠表3F!$O:$O,D706)</f>
        <v/>
      </c>
      <c r="G706" s="469">
        <f>COUNTIF(梁欠表3F!$AB:$AB,D706)</f>
        <v/>
      </c>
      <c r="H706" s="470">
        <f>SUM(E706:G706)</f>
        <v/>
      </c>
      <c r="I706" s="477">
        <f>B706</f>
        <v/>
      </c>
    </row>
    <row r="707" ht="25.5" customHeight="1">
      <c r="B707" s="464">
        <f>SUM(H707)</f>
        <v/>
      </c>
      <c r="C707" s="465" t="n"/>
      <c r="D707" s="466">
        <f>IF(OR(梁欠表3F!AN706="欠番",梁欠表3F!AN706="現場施工"),"　",梁欠表3F!AN706)</f>
        <v/>
      </c>
      <c r="E707" s="467">
        <f>COUNTIF(梁欠表3F!$C:$C,D707)</f>
        <v/>
      </c>
      <c r="F707" s="468">
        <f>COUNTIF(梁欠表3F!$O:$O,D707)</f>
        <v/>
      </c>
      <c r="G707" s="469">
        <f>COUNTIF(梁欠表3F!$AB:$AB,D707)</f>
        <v/>
      </c>
      <c r="H707" s="470">
        <f>SUM(E707:G707)</f>
        <v/>
      </c>
      <c r="I707" s="477">
        <f>B707</f>
        <v/>
      </c>
    </row>
    <row r="708" ht="25.5" customHeight="1">
      <c r="B708" s="464">
        <f>SUM(H708)</f>
        <v/>
      </c>
      <c r="C708" s="465" t="n"/>
      <c r="D708" s="466">
        <f>IF(OR(梁欠表3F!AN707="欠番",梁欠表3F!AN707="現場施工"),"　",梁欠表3F!AN707)</f>
        <v/>
      </c>
      <c r="E708" s="467">
        <f>COUNTIF(梁欠表3F!$C:$C,D708)</f>
        <v/>
      </c>
      <c r="F708" s="468">
        <f>COUNTIF(梁欠表3F!$O:$O,D708)</f>
        <v/>
      </c>
      <c r="G708" s="469">
        <f>COUNTIF(梁欠表3F!$AB:$AB,D708)</f>
        <v/>
      </c>
      <c r="H708" s="470">
        <f>SUM(E708:G708)</f>
        <v/>
      </c>
      <c r="I708" s="477">
        <f>B708</f>
        <v/>
      </c>
    </row>
    <row r="709" ht="25.5" customHeight="1">
      <c r="B709" s="464">
        <f>SUM(H709)</f>
        <v/>
      </c>
      <c r="C709" s="465" t="n"/>
      <c r="D709" s="466">
        <f>IF(OR(梁欠表3F!AN708="欠番",梁欠表3F!AN708="現場施工"),"　",梁欠表3F!AN708)</f>
        <v/>
      </c>
      <c r="E709" s="467">
        <f>COUNTIF(梁欠表3F!$C:$C,D709)</f>
        <v/>
      </c>
      <c r="F709" s="468">
        <f>COUNTIF(梁欠表3F!$O:$O,D709)</f>
        <v/>
      </c>
      <c r="G709" s="469">
        <f>COUNTIF(梁欠表3F!$AB:$AB,D709)</f>
        <v/>
      </c>
      <c r="H709" s="470">
        <f>SUM(E709:G709)</f>
        <v/>
      </c>
      <c r="I709" s="477">
        <f>B709</f>
        <v/>
      </c>
    </row>
    <row r="710" ht="25.5" customHeight="1">
      <c r="B710" s="464">
        <f>SUM(H710)</f>
        <v/>
      </c>
      <c r="C710" s="465" t="n"/>
      <c r="D710" s="466">
        <f>IF(OR(梁欠表3F!AN709="欠番",梁欠表3F!AN709="現場施工"),"　",梁欠表3F!AN709)</f>
        <v/>
      </c>
      <c r="E710" s="467">
        <f>COUNTIF(梁欠表3F!$C:$C,D710)</f>
        <v/>
      </c>
      <c r="F710" s="468">
        <f>COUNTIF(梁欠表3F!$O:$O,D710)</f>
        <v/>
      </c>
      <c r="G710" s="469">
        <f>COUNTIF(梁欠表3F!$AB:$AB,D710)</f>
        <v/>
      </c>
      <c r="H710" s="470">
        <f>SUM(E710:G710)</f>
        <v/>
      </c>
      <c r="I710" s="477">
        <f>B710</f>
        <v/>
      </c>
    </row>
    <row r="711" ht="25.5" customHeight="1">
      <c r="B711" s="464">
        <f>SUM(H711)</f>
        <v/>
      </c>
      <c r="C711" s="465" t="n"/>
      <c r="D711" s="466">
        <f>IF(OR(梁欠表3F!AN710="欠番",梁欠表3F!AN710="現場施工"),"　",梁欠表3F!AN710)</f>
        <v/>
      </c>
      <c r="E711" s="467">
        <f>COUNTIF(梁欠表3F!$C:$C,D711)</f>
        <v/>
      </c>
      <c r="F711" s="468">
        <f>COUNTIF(梁欠表3F!$O:$O,D711)</f>
        <v/>
      </c>
      <c r="G711" s="469">
        <f>COUNTIF(梁欠表3F!$AB:$AB,D711)</f>
        <v/>
      </c>
      <c r="H711" s="470">
        <f>SUM(E711:G711)</f>
        <v/>
      </c>
      <c r="I711" s="477">
        <f>B711</f>
        <v/>
      </c>
    </row>
    <row r="712" ht="25.5" customHeight="1">
      <c r="B712" s="464">
        <f>SUM(H712)</f>
        <v/>
      </c>
      <c r="C712" s="465" t="n"/>
      <c r="D712" s="466">
        <f>IF(OR(梁欠表3F!AN711="欠番",梁欠表3F!AN711="現場施工"),"　",梁欠表3F!AN711)</f>
        <v/>
      </c>
      <c r="E712" s="467">
        <f>COUNTIF(梁欠表3F!$C:$C,D712)</f>
        <v/>
      </c>
      <c r="F712" s="468">
        <f>COUNTIF(梁欠表3F!$O:$O,D712)</f>
        <v/>
      </c>
      <c r="G712" s="469">
        <f>COUNTIF(梁欠表3F!$AB:$AB,D712)</f>
        <v/>
      </c>
      <c r="H712" s="470">
        <f>SUM(E712:G712)</f>
        <v/>
      </c>
      <c r="I712" s="477">
        <f>B712</f>
        <v/>
      </c>
    </row>
    <row r="713" ht="25.5" customHeight="1">
      <c r="B713" s="464">
        <f>SUM(H713)</f>
        <v/>
      </c>
      <c r="C713" s="465" t="n"/>
      <c r="D713" s="466">
        <f>IF(OR(梁欠表3F!AN712="欠番",梁欠表3F!AN712="現場施工"),"　",梁欠表3F!AN712)</f>
        <v/>
      </c>
      <c r="E713" s="467">
        <f>COUNTIF(梁欠表3F!$C:$C,D713)</f>
        <v/>
      </c>
      <c r="F713" s="468">
        <f>COUNTIF(梁欠表3F!$O:$O,D713)</f>
        <v/>
      </c>
      <c r="G713" s="469">
        <f>COUNTIF(梁欠表3F!$AB:$AB,D713)</f>
        <v/>
      </c>
      <c r="H713" s="470">
        <f>SUM(E713:G713)</f>
        <v/>
      </c>
      <c r="I713" s="477">
        <f>B713</f>
        <v/>
      </c>
    </row>
    <row r="714" ht="25.5" customHeight="1">
      <c r="B714" s="464">
        <f>SUM(H714)</f>
        <v/>
      </c>
      <c r="C714" s="465" t="n"/>
      <c r="D714" s="466">
        <f>IF(OR(梁欠表3F!AN713="欠番",梁欠表3F!AN713="現場施工"),"　",梁欠表3F!AN713)</f>
        <v/>
      </c>
      <c r="E714" s="467">
        <f>COUNTIF(梁欠表3F!$C:$C,D714)</f>
        <v/>
      </c>
      <c r="F714" s="468">
        <f>COUNTIF(梁欠表3F!$O:$O,D714)</f>
        <v/>
      </c>
      <c r="G714" s="469">
        <f>COUNTIF(梁欠表3F!$AB:$AB,D714)</f>
        <v/>
      </c>
      <c r="H714" s="470">
        <f>SUM(E714:G714)</f>
        <v/>
      </c>
      <c r="I714" s="477">
        <f>B714</f>
        <v/>
      </c>
    </row>
    <row r="715" ht="25.5" customHeight="1">
      <c r="B715" s="464">
        <f>SUM(H715)</f>
        <v/>
      </c>
      <c r="C715" s="465" t="n"/>
      <c r="D715" s="466">
        <f>IF(OR(梁欠表3F!AN714="欠番",梁欠表3F!AN714="現場施工"),"　",梁欠表3F!AN714)</f>
        <v/>
      </c>
      <c r="E715" s="467">
        <f>COUNTIF(梁欠表3F!$C:$C,D715)</f>
        <v/>
      </c>
      <c r="F715" s="468">
        <f>COUNTIF(梁欠表3F!$O:$O,D715)</f>
        <v/>
      </c>
      <c r="G715" s="469">
        <f>COUNTIF(梁欠表3F!$AB:$AB,D715)</f>
        <v/>
      </c>
      <c r="H715" s="470">
        <f>SUM(E715:G715)</f>
        <v/>
      </c>
      <c r="I715" s="477">
        <f>B715</f>
        <v/>
      </c>
    </row>
    <row r="716" ht="25.5" customHeight="1">
      <c r="B716" s="464">
        <f>SUM(H716)</f>
        <v/>
      </c>
      <c r="C716" s="465" t="n"/>
      <c r="D716" s="466">
        <f>IF(OR(梁欠表3F!AN715="欠番",梁欠表3F!AN715="現場施工"),"　",梁欠表3F!AN715)</f>
        <v/>
      </c>
      <c r="E716" s="467">
        <f>COUNTIF(梁欠表3F!$C:$C,D716)</f>
        <v/>
      </c>
      <c r="F716" s="468">
        <f>COUNTIF(梁欠表3F!$O:$O,D716)</f>
        <v/>
      </c>
      <c r="G716" s="469">
        <f>COUNTIF(梁欠表3F!$AB:$AB,D716)</f>
        <v/>
      </c>
      <c r="H716" s="470">
        <f>SUM(E716:G716)</f>
        <v/>
      </c>
      <c r="I716" s="477">
        <f>B716</f>
        <v/>
      </c>
    </row>
    <row r="717" ht="25.5" customHeight="1">
      <c r="B717" s="464">
        <f>SUM(H717)</f>
        <v/>
      </c>
      <c r="C717" s="465" t="n"/>
      <c r="D717" s="466">
        <f>IF(OR(梁欠表3F!AN716="欠番",梁欠表3F!AN716="現場施工"),"　",梁欠表3F!AN716)</f>
        <v/>
      </c>
      <c r="E717" s="467">
        <f>COUNTIF(梁欠表3F!$C:$C,D717)</f>
        <v/>
      </c>
      <c r="F717" s="468">
        <f>COUNTIF(梁欠表3F!$O:$O,D717)</f>
        <v/>
      </c>
      <c r="G717" s="469">
        <f>COUNTIF(梁欠表3F!$AB:$AB,D717)</f>
        <v/>
      </c>
      <c r="H717" s="470">
        <f>SUM(E717:G717)</f>
        <v/>
      </c>
      <c r="I717" s="477">
        <f>B717</f>
        <v/>
      </c>
    </row>
    <row r="718" ht="25.5" customHeight="1">
      <c r="B718" s="464">
        <f>SUM(H718)</f>
        <v/>
      </c>
      <c r="C718" s="465" t="n"/>
      <c r="D718" s="466">
        <f>IF(OR(梁欠表3F!AN717="欠番",梁欠表3F!AN717="現場施工"),"　",梁欠表3F!AN717)</f>
        <v/>
      </c>
      <c r="E718" s="467">
        <f>COUNTIF(梁欠表3F!$C:$C,D718)</f>
        <v/>
      </c>
      <c r="F718" s="468">
        <f>COUNTIF(梁欠表3F!$O:$O,D718)</f>
        <v/>
      </c>
      <c r="G718" s="469">
        <f>COUNTIF(梁欠表3F!$AB:$AB,D718)</f>
        <v/>
      </c>
      <c r="H718" s="470">
        <f>SUM(E718:G718)</f>
        <v/>
      </c>
      <c r="I718" s="477">
        <f>B718</f>
        <v/>
      </c>
    </row>
    <row r="719" ht="25.5" customHeight="1">
      <c r="B719" s="464">
        <f>SUM(H719)</f>
        <v/>
      </c>
      <c r="C719" s="465" t="n"/>
      <c r="D719" s="466">
        <f>IF(OR(梁欠表3F!AN718="欠番",梁欠表3F!AN718="現場施工"),"　",梁欠表3F!AN718)</f>
        <v/>
      </c>
      <c r="E719" s="467">
        <f>COUNTIF(梁欠表3F!$C:$C,D719)</f>
        <v/>
      </c>
      <c r="F719" s="468">
        <f>COUNTIF(梁欠表3F!$O:$O,D719)</f>
        <v/>
      </c>
      <c r="G719" s="469">
        <f>COUNTIF(梁欠表3F!$AB:$AB,D719)</f>
        <v/>
      </c>
      <c r="H719" s="470">
        <f>SUM(E719:G719)</f>
        <v/>
      </c>
      <c r="I719" s="477">
        <f>B719</f>
        <v/>
      </c>
    </row>
    <row r="720" ht="25.5" customHeight="1">
      <c r="B720" s="464">
        <f>SUM(H720)</f>
        <v/>
      </c>
      <c r="C720" s="465" t="n"/>
      <c r="D720" s="466">
        <f>IF(OR(梁欠表3F!AN719="欠番",梁欠表3F!AN719="現場施工"),"　",梁欠表3F!AN719)</f>
        <v/>
      </c>
      <c r="E720" s="467">
        <f>COUNTIF(梁欠表3F!$C:$C,D720)</f>
        <v/>
      </c>
      <c r="F720" s="468">
        <f>COUNTIF(梁欠表3F!$O:$O,D720)</f>
        <v/>
      </c>
      <c r="G720" s="469">
        <f>COUNTIF(梁欠表3F!$AB:$AB,D720)</f>
        <v/>
      </c>
      <c r="H720" s="470">
        <f>SUM(E720:G720)</f>
        <v/>
      </c>
      <c r="I720" s="477">
        <f>B720</f>
        <v/>
      </c>
    </row>
    <row r="721" ht="25.5" customHeight="1">
      <c r="B721" s="464">
        <f>SUM(H721)</f>
        <v/>
      </c>
      <c r="C721" s="465" t="n"/>
      <c r="D721" s="466">
        <f>IF(OR(梁欠表3F!AN720="欠番",梁欠表3F!AN720="現場施工"),"　",梁欠表3F!AN720)</f>
        <v/>
      </c>
      <c r="E721" s="467">
        <f>COUNTIF(梁欠表3F!$C:$C,D721)</f>
        <v/>
      </c>
      <c r="F721" s="468">
        <f>COUNTIF(梁欠表3F!$O:$O,D721)</f>
        <v/>
      </c>
      <c r="G721" s="469">
        <f>COUNTIF(梁欠表3F!$AB:$AB,D721)</f>
        <v/>
      </c>
      <c r="H721" s="470">
        <f>SUM(E721:G721)</f>
        <v/>
      </c>
      <c r="I721" s="477">
        <f>B721</f>
        <v/>
      </c>
    </row>
    <row r="722" ht="25.5" customHeight="1">
      <c r="B722" s="464">
        <f>SUM(H722)</f>
        <v/>
      </c>
      <c r="C722" s="465" t="n"/>
      <c r="D722" s="466">
        <f>IF(OR(梁欠表3F!AN721="欠番",梁欠表3F!AN721="現場施工"),"　",梁欠表3F!AN721)</f>
        <v/>
      </c>
      <c r="E722" s="467">
        <f>COUNTIF(梁欠表3F!$C:$C,D722)</f>
        <v/>
      </c>
      <c r="F722" s="468">
        <f>COUNTIF(梁欠表3F!$O:$O,D722)</f>
        <v/>
      </c>
      <c r="G722" s="469">
        <f>COUNTIF(梁欠表3F!$AB:$AB,D722)</f>
        <v/>
      </c>
      <c r="H722" s="470">
        <f>SUM(E722:G722)</f>
        <v/>
      </c>
      <c r="I722" s="477">
        <f>B722</f>
        <v/>
      </c>
    </row>
    <row r="723" ht="25.5" customHeight="1">
      <c r="B723" s="464">
        <f>SUM(H723)</f>
        <v/>
      </c>
      <c r="C723" s="465" t="n"/>
      <c r="D723" s="466">
        <f>IF(OR(梁欠表3F!AN722="欠番",梁欠表3F!AN722="現場施工"),"　",梁欠表3F!AN722)</f>
        <v/>
      </c>
      <c r="E723" s="467">
        <f>COUNTIF(梁欠表3F!$C:$C,D723)</f>
        <v/>
      </c>
      <c r="F723" s="468">
        <f>COUNTIF(梁欠表3F!$O:$O,D723)</f>
        <v/>
      </c>
      <c r="G723" s="469">
        <f>COUNTIF(梁欠表3F!$AB:$AB,D723)</f>
        <v/>
      </c>
      <c r="H723" s="470">
        <f>SUM(E723:G723)</f>
        <v/>
      </c>
      <c r="I723" s="477">
        <f>B723</f>
        <v/>
      </c>
    </row>
    <row r="724" ht="25.5" customHeight="1">
      <c r="B724" s="464">
        <f>SUM(H724)</f>
        <v/>
      </c>
      <c r="C724" s="465" t="n"/>
      <c r="D724" s="466">
        <f>IF(OR(梁欠表3F!AN723="欠番",梁欠表3F!AN723="現場施工"),"　",梁欠表3F!AN723)</f>
        <v/>
      </c>
      <c r="E724" s="467">
        <f>COUNTIF(梁欠表3F!$C:$C,D724)</f>
        <v/>
      </c>
      <c r="F724" s="468">
        <f>COUNTIF(梁欠表3F!$O:$O,D724)</f>
        <v/>
      </c>
      <c r="G724" s="469">
        <f>COUNTIF(梁欠表3F!$AB:$AB,D724)</f>
        <v/>
      </c>
      <c r="H724" s="470">
        <f>SUM(E724:G724)</f>
        <v/>
      </c>
      <c r="I724" s="477">
        <f>B724</f>
        <v/>
      </c>
    </row>
    <row r="725" ht="25.5" customHeight="1">
      <c r="B725" s="464">
        <f>SUM(H725)</f>
        <v/>
      </c>
      <c r="C725" s="465" t="n"/>
      <c r="D725" s="466">
        <f>IF(OR(梁欠表3F!AN724="欠番",梁欠表3F!AN724="現場施工"),"　",梁欠表3F!AN724)</f>
        <v/>
      </c>
      <c r="E725" s="467">
        <f>COUNTIF(梁欠表3F!$C:$C,D725)</f>
        <v/>
      </c>
      <c r="F725" s="468">
        <f>COUNTIF(梁欠表3F!$O:$O,D725)</f>
        <v/>
      </c>
      <c r="G725" s="469">
        <f>COUNTIF(梁欠表3F!$AB:$AB,D725)</f>
        <v/>
      </c>
      <c r="H725" s="470">
        <f>SUM(E725:G725)</f>
        <v/>
      </c>
      <c r="I725" s="477">
        <f>B725</f>
        <v/>
      </c>
    </row>
    <row r="726" ht="25.5" customHeight="1">
      <c r="B726" s="464">
        <f>SUM(H726)</f>
        <v/>
      </c>
      <c r="C726" s="465" t="n"/>
      <c r="D726" s="466">
        <f>IF(OR(梁欠表3F!AN725="欠番",梁欠表3F!AN725="現場施工"),"　",梁欠表3F!AN725)</f>
        <v/>
      </c>
      <c r="E726" s="467">
        <f>COUNTIF(梁欠表3F!$C:$C,D726)</f>
        <v/>
      </c>
      <c r="F726" s="468">
        <f>COUNTIF(梁欠表3F!$O:$O,D726)</f>
        <v/>
      </c>
      <c r="G726" s="469">
        <f>COUNTIF(梁欠表3F!$AB:$AB,D726)</f>
        <v/>
      </c>
      <c r="H726" s="470">
        <f>SUM(E726:G726)</f>
        <v/>
      </c>
      <c r="I726" s="477">
        <f>B726</f>
        <v/>
      </c>
    </row>
    <row r="727" ht="25.5" customHeight="1">
      <c r="B727" s="464">
        <f>SUM(H727)</f>
        <v/>
      </c>
      <c r="C727" s="465" t="n"/>
      <c r="D727" s="466">
        <f>IF(OR(梁欠表3F!AN726="欠番",梁欠表3F!AN726="現場施工"),"　",梁欠表3F!AN726)</f>
        <v/>
      </c>
      <c r="E727" s="467">
        <f>COUNTIF(梁欠表3F!$C:$C,D727)</f>
        <v/>
      </c>
      <c r="F727" s="468">
        <f>COUNTIF(梁欠表3F!$O:$O,D727)</f>
        <v/>
      </c>
      <c r="G727" s="469">
        <f>COUNTIF(梁欠表3F!$AB:$AB,D727)</f>
        <v/>
      </c>
      <c r="H727" s="470">
        <f>SUM(E727:G727)</f>
        <v/>
      </c>
      <c r="I727" s="477">
        <f>B727</f>
        <v/>
      </c>
    </row>
    <row r="728" ht="25.5" customHeight="1">
      <c r="B728" s="464">
        <f>SUM(H728)</f>
        <v/>
      </c>
      <c r="C728" s="465" t="n"/>
      <c r="D728" s="466">
        <f>IF(OR(梁欠表3F!AN727="欠番",梁欠表3F!AN727="現場施工"),"　",梁欠表3F!AN727)</f>
        <v/>
      </c>
      <c r="E728" s="467">
        <f>COUNTIF(梁欠表3F!$C:$C,D728)</f>
        <v/>
      </c>
      <c r="F728" s="468">
        <f>COUNTIF(梁欠表3F!$O:$O,D728)</f>
        <v/>
      </c>
      <c r="G728" s="469">
        <f>COUNTIF(梁欠表3F!$AB:$AB,D728)</f>
        <v/>
      </c>
      <c r="H728" s="470">
        <f>SUM(E728:G728)</f>
        <v/>
      </c>
      <c r="I728" s="477">
        <f>B728</f>
        <v/>
      </c>
    </row>
    <row r="729" ht="25.5" customHeight="1">
      <c r="B729" s="464">
        <f>SUM(H729)</f>
        <v/>
      </c>
      <c r="C729" s="465" t="n"/>
      <c r="D729" s="466">
        <f>IF(OR(梁欠表3F!AN728="欠番",梁欠表3F!AN728="現場施工"),"　",梁欠表3F!AN728)</f>
        <v/>
      </c>
      <c r="E729" s="467">
        <f>COUNTIF(梁欠表3F!$C:$C,D729)</f>
        <v/>
      </c>
      <c r="F729" s="468">
        <f>COUNTIF(梁欠表3F!$O:$O,D729)</f>
        <v/>
      </c>
      <c r="G729" s="469">
        <f>COUNTIF(梁欠表3F!$AB:$AB,D729)</f>
        <v/>
      </c>
      <c r="H729" s="470">
        <f>SUM(E729:G729)</f>
        <v/>
      </c>
      <c r="I729" s="477">
        <f>B729</f>
        <v/>
      </c>
    </row>
    <row r="730" ht="25.5" customHeight="1">
      <c r="B730" s="464">
        <f>SUM(H730)</f>
        <v/>
      </c>
      <c r="C730" s="465" t="n"/>
      <c r="D730" s="466">
        <f>IF(OR(梁欠表3F!AN729="欠番",梁欠表3F!AN729="現場施工"),"　",梁欠表3F!AN729)</f>
        <v/>
      </c>
      <c r="E730" s="467">
        <f>COUNTIF(梁欠表3F!$C:$C,D730)</f>
        <v/>
      </c>
      <c r="F730" s="468">
        <f>COUNTIF(梁欠表3F!$O:$O,D730)</f>
        <v/>
      </c>
      <c r="G730" s="469">
        <f>COUNTIF(梁欠表3F!$AB:$AB,D730)</f>
        <v/>
      </c>
      <c r="H730" s="470">
        <f>SUM(E730:G730)</f>
        <v/>
      </c>
      <c r="I730" s="477">
        <f>B730</f>
        <v/>
      </c>
    </row>
    <row r="731" ht="25.5" customHeight="1">
      <c r="B731" s="464">
        <f>SUM(H731)</f>
        <v/>
      </c>
      <c r="C731" s="465" t="n"/>
      <c r="D731" s="466">
        <f>IF(OR(梁欠表3F!AN730="欠番",梁欠表3F!AN730="現場施工"),"　",梁欠表3F!AN730)</f>
        <v/>
      </c>
      <c r="E731" s="467">
        <f>COUNTIF(梁欠表3F!$C:$C,D731)</f>
        <v/>
      </c>
      <c r="F731" s="468">
        <f>COUNTIF(梁欠表3F!$O:$O,D731)</f>
        <v/>
      </c>
      <c r="G731" s="469">
        <f>COUNTIF(梁欠表3F!$AB:$AB,D731)</f>
        <v/>
      </c>
      <c r="H731" s="470">
        <f>SUM(E731:G731)</f>
        <v/>
      </c>
      <c r="I731" s="477">
        <f>B731</f>
        <v/>
      </c>
    </row>
    <row r="732" ht="25.5" customHeight="1">
      <c r="B732" s="464">
        <f>SUM(H732)</f>
        <v/>
      </c>
      <c r="C732" s="465" t="n"/>
      <c r="D732" s="466">
        <f>IF(OR(梁欠表3F!AN731="欠番",梁欠表3F!AN731="現場施工"),"　",梁欠表3F!AN731)</f>
        <v/>
      </c>
      <c r="E732" s="467">
        <f>COUNTIF(梁欠表3F!$C:$C,D732)</f>
        <v/>
      </c>
      <c r="F732" s="468">
        <f>COUNTIF(梁欠表3F!$O:$O,D732)</f>
        <v/>
      </c>
      <c r="G732" s="469">
        <f>COUNTIF(梁欠表3F!$AB:$AB,D732)</f>
        <v/>
      </c>
      <c r="H732" s="470">
        <f>SUM(E732:G732)</f>
        <v/>
      </c>
      <c r="I732" s="477">
        <f>B732</f>
        <v/>
      </c>
    </row>
    <row r="733" ht="25.5" customHeight="1">
      <c r="B733" s="464">
        <f>SUM(H733)</f>
        <v/>
      </c>
      <c r="C733" s="465" t="n"/>
      <c r="D733" s="466">
        <f>IF(OR(梁欠表3F!AN732="欠番",梁欠表3F!AN732="現場施工"),"　",梁欠表3F!AN732)</f>
        <v/>
      </c>
      <c r="E733" s="467">
        <f>COUNTIF(梁欠表3F!$C:$C,D733)</f>
        <v/>
      </c>
      <c r="F733" s="468">
        <f>COUNTIF(梁欠表3F!$O:$O,D733)</f>
        <v/>
      </c>
      <c r="G733" s="469">
        <f>COUNTIF(梁欠表3F!$AB:$AB,D733)</f>
        <v/>
      </c>
      <c r="H733" s="470">
        <f>SUM(E733:G733)</f>
        <v/>
      </c>
      <c r="I733" s="477">
        <f>B733</f>
        <v/>
      </c>
    </row>
    <row r="734" ht="25.5" customHeight="1">
      <c r="B734" s="464">
        <f>SUM(H734)</f>
        <v/>
      </c>
      <c r="C734" s="465" t="n"/>
      <c r="D734" s="466">
        <f>IF(OR(梁欠表3F!AN733="欠番",梁欠表3F!AN733="現場施工"),"　",梁欠表3F!AN733)</f>
        <v/>
      </c>
      <c r="E734" s="467">
        <f>COUNTIF(梁欠表3F!$C:$C,D734)</f>
        <v/>
      </c>
      <c r="F734" s="468">
        <f>COUNTIF(梁欠表3F!$O:$O,D734)</f>
        <v/>
      </c>
      <c r="G734" s="469">
        <f>COUNTIF(梁欠表3F!$AB:$AB,D734)</f>
        <v/>
      </c>
      <c r="H734" s="470">
        <f>SUM(E734:G734)</f>
        <v/>
      </c>
      <c r="I734" s="477">
        <f>B734</f>
        <v/>
      </c>
    </row>
    <row r="735" ht="25.5" customHeight="1">
      <c r="B735" s="464">
        <f>SUM(H735)</f>
        <v/>
      </c>
      <c r="C735" s="465" t="n"/>
      <c r="D735" s="466">
        <f>IF(OR(梁欠表3F!AN734="欠番",梁欠表3F!AN734="現場施工"),"　",梁欠表3F!AN734)</f>
        <v/>
      </c>
      <c r="E735" s="467">
        <f>COUNTIF(梁欠表3F!$C:$C,D735)</f>
        <v/>
      </c>
      <c r="F735" s="468">
        <f>COUNTIF(梁欠表3F!$O:$O,D735)</f>
        <v/>
      </c>
      <c r="G735" s="469">
        <f>COUNTIF(梁欠表3F!$AB:$AB,D735)</f>
        <v/>
      </c>
      <c r="H735" s="470">
        <f>SUM(E735:G735)</f>
        <v/>
      </c>
      <c r="I735" s="477">
        <f>B735</f>
        <v/>
      </c>
    </row>
    <row r="736" ht="25.5" customHeight="1">
      <c r="B736" s="464">
        <f>SUM(H736)</f>
        <v/>
      </c>
      <c r="C736" s="465" t="n"/>
      <c r="D736" s="466">
        <f>IF(OR(梁欠表3F!AN735="欠番",梁欠表3F!AN735="現場施工"),"　",梁欠表3F!AN735)</f>
        <v/>
      </c>
      <c r="E736" s="467">
        <f>COUNTIF(梁欠表3F!$C:$C,D736)</f>
        <v/>
      </c>
      <c r="F736" s="468">
        <f>COUNTIF(梁欠表3F!$O:$O,D736)</f>
        <v/>
      </c>
      <c r="G736" s="469">
        <f>COUNTIF(梁欠表3F!$AB:$AB,D736)</f>
        <v/>
      </c>
      <c r="H736" s="470">
        <f>SUM(E736:G736)</f>
        <v/>
      </c>
      <c r="I736" s="477">
        <f>B736</f>
        <v/>
      </c>
    </row>
    <row r="737" ht="25.5" customHeight="1">
      <c r="B737" s="464">
        <f>SUM(H737)</f>
        <v/>
      </c>
      <c r="C737" s="465" t="n"/>
      <c r="D737" s="466">
        <f>IF(OR(梁欠表3F!AN736="欠番",梁欠表3F!AN736="現場施工"),"　",梁欠表3F!AN736)</f>
        <v/>
      </c>
      <c r="E737" s="467">
        <f>COUNTIF(梁欠表3F!$C:$C,D737)</f>
        <v/>
      </c>
      <c r="F737" s="468">
        <f>COUNTIF(梁欠表3F!$O:$O,D737)</f>
        <v/>
      </c>
      <c r="G737" s="469">
        <f>COUNTIF(梁欠表3F!$AB:$AB,D737)</f>
        <v/>
      </c>
      <c r="H737" s="470">
        <f>SUM(E737:G737)</f>
        <v/>
      </c>
      <c r="I737" s="477">
        <f>B737</f>
        <v/>
      </c>
    </row>
    <row r="738" ht="25.5" customHeight="1">
      <c r="B738" s="464">
        <f>SUM(H738)</f>
        <v/>
      </c>
      <c r="C738" s="465" t="n"/>
      <c r="D738" s="466">
        <f>IF(OR(梁欠表3F!AN737="欠番",梁欠表3F!AN737="現場施工"),"　",梁欠表3F!AN737)</f>
        <v/>
      </c>
      <c r="E738" s="467">
        <f>COUNTIF(梁欠表3F!$C:$C,D738)</f>
        <v/>
      </c>
      <c r="F738" s="468">
        <f>COUNTIF(梁欠表3F!$O:$O,D738)</f>
        <v/>
      </c>
      <c r="G738" s="469">
        <f>COUNTIF(梁欠表3F!$AB:$AB,D738)</f>
        <v/>
      </c>
      <c r="H738" s="470">
        <f>SUM(E738:G738)</f>
        <v/>
      </c>
      <c r="I738" s="477">
        <f>B738</f>
        <v/>
      </c>
    </row>
    <row r="739" ht="25.5" customHeight="1">
      <c r="B739" s="464">
        <f>SUM(H739)</f>
        <v/>
      </c>
      <c r="C739" s="465" t="n"/>
      <c r="D739" s="466">
        <f>IF(OR(梁欠表3F!AN738="欠番",梁欠表3F!AN738="現場施工"),"　",梁欠表3F!AN738)</f>
        <v/>
      </c>
      <c r="E739" s="467">
        <f>COUNTIF(梁欠表3F!$C:$C,D739)</f>
        <v/>
      </c>
      <c r="F739" s="468">
        <f>COUNTIF(梁欠表3F!$O:$O,D739)</f>
        <v/>
      </c>
      <c r="G739" s="469">
        <f>COUNTIF(梁欠表3F!$AB:$AB,D739)</f>
        <v/>
      </c>
      <c r="H739" s="470">
        <f>SUM(E739:G739)</f>
        <v/>
      </c>
      <c r="I739" s="477">
        <f>B739</f>
        <v/>
      </c>
    </row>
    <row r="740" ht="25.5" customHeight="1">
      <c r="B740" s="464">
        <f>SUM(H740)</f>
        <v/>
      </c>
      <c r="C740" s="465" t="n"/>
      <c r="D740" s="466">
        <f>IF(OR(梁欠表3F!AN739="欠番",梁欠表3F!AN739="現場施工"),"　",梁欠表3F!AN739)</f>
        <v/>
      </c>
      <c r="E740" s="467">
        <f>COUNTIF(梁欠表3F!$C:$C,D740)</f>
        <v/>
      </c>
      <c r="F740" s="468">
        <f>COUNTIF(梁欠表3F!$O:$O,D740)</f>
        <v/>
      </c>
      <c r="G740" s="469">
        <f>COUNTIF(梁欠表3F!$AB:$AB,D740)</f>
        <v/>
      </c>
      <c r="H740" s="470">
        <f>SUM(E740:G740)</f>
        <v/>
      </c>
      <c r="I740" s="477">
        <f>B740</f>
        <v/>
      </c>
    </row>
    <row r="741" ht="25.5" customHeight="1">
      <c r="B741" s="464">
        <f>SUM(H741)</f>
        <v/>
      </c>
      <c r="C741" s="465" t="n"/>
      <c r="D741" s="466">
        <f>IF(OR(梁欠表3F!AN740="欠番",梁欠表3F!AN740="現場施工"),"　",梁欠表3F!AN740)</f>
        <v/>
      </c>
      <c r="E741" s="467">
        <f>COUNTIF(梁欠表3F!$C:$C,D741)</f>
        <v/>
      </c>
      <c r="F741" s="468">
        <f>COUNTIF(梁欠表3F!$O:$O,D741)</f>
        <v/>
      </c>
      <c r="G741" s="469">
        <f>COUNTIF(梁欠表3F!$AB:$AB,D741)</f>
        <v/>
      </c>
      <c r="H741" s="470">
        <f>SUM(E741:G741)</f>
        <v/>
      </c>
      <c r="I741" s="477">
        <f>B741</f>
        <v/>
      </c>
    </row>
    <row r="742" ht="25.5" customHeight="1">
      <c r="B742" s="464">
        <f>SUM(H742)</f>
        <v/>
      </c>
      <c r="C742" s="465" t="n"/>
      <c r="D742" s="466">
        <f>IF(OR(梁欠表3F!AN741="欠番",梁欠表3F!AN741="現場施工"),"　",梁欠表3F!AN741)</f>
        <v/>
      </c>
      <c r="E742" s="467">
        <f>COUNTIF(梁欠表3F!$C:$C,D742)</f>
        <v/>
      </c>
      <c r="F742" s="468">
        <f>COUNTIF(梁欠表3F!$O:$O,D742)</f>
        <v/>
      </c>
      <c r="G742" s="469">
        <f>COUNTIF(梁欠表3F!$AB:$AB,D742)</f>
        <v/>
      </c>
      <c r="H742" s="470">
        <f>SUM(E742:G742)</f>
        <v/>
      </c>
      <c r="I742" s="477">
        <f>B742</f>
        <v/>
      </c>
    </row>
    <row r="743" ht="25.5" customHeight="1">
      <c r="B743" s="464">
        <f>SUM(H743)</f>
        <v/>
      </c>
      <c r="C743" s="465" t="n"/>
      <c r="D743" s="466">
        <f>IF(OR(梁欠表3F!AN742="欠番",梁欠表3F!AN742="現場施工"),"　",梁欠表3F!AN742)</f>
        <v/>
      </c>
      <c r="E743" s="467">
        <f>COUNTIF(梁欠表3F!$C:$C,D743)</f>
        <v/>
      </c>
      <c r="F743" s="468">
        <f>COUNTIF(梁欠表3F!$O:$O,D743)</f>
        <v/>
      </c>
      <c r="G743" s="469">
        <f>COUNTIF(梁欠表3F!$AB:$AB,D743)</f>
        <v/>
      </c>
      <c r="H743" s="470">
        <f>SUM(E743:G743)</f>
        <v/>
      </c>
      <c r="I743" s="477">
        <f>B743</f>
        <v/>
      </c>
    </row>
    <row r="744" ht="25.5" customHeight="1">
      <c r="B744" s="464">
        <f>SUM(H744)</f>
        <v/>
      </c>
      <c r="C744" s="465" t="n"/>
      <c r="D744" s="466">
        <f>IF(OR(梁欠表3F!AN743="欠番",梁欠表3F!AN743="現場施工"),"　",梁欠表3F!AN743)</f>
        <v/>
      </c>
      <c r="E744" s="467">
        <f>COUNTIF(梁欠表3F!$C:$C,D744)</f>
        <v/>
      </c>
      <c r="F744" s="468">
        <f>COUNTIF(梁欠表3F!$O:$O,D744)</f>
        <v/>
      </c>
      <c r="G744" s="469">
        <f>COUNTIF(梁欠表3F!$AB:$AB,D744)</f>
        <v/>
      </c>
      <c r="H744" s="470">
        <f>SUM(E744:G744)</f>
        <v/>
      </c>
      <c r="I744" s="477">
        <f>B744</f>
        <v/>
      </c>
    </row>
    <row r="745" ht="25.5" customHeight="1">
      <c r="B745" s="464">
        <f>SUM(H745)</f>
        <v/>
      </c>
      <c r="C745" s="465" t="n"/>
      <c r="D745" s="466">
        <f>IF(OR(梁欠表3F!AN744="欠番",梁欠表3F!AN744="現場施工"),"　",梁欠表3F!AN744)</f>
        <v/>
      </c>
      <c r="E745" s="467">
        <f>COUNTIF(梁欠表3F!$C:$C,D745)</f>
        <v/>
      </c>
      <c r="F745" s="468">
        <f>COUNTIF(梁欠表3F!$O:$O,D745)</f>
        <v/>
      </c>
      <c r="G745" s="469">
        <f>COUNTIF(梁欠表3F!$AB:$AB,D745)</f>
        <v/>
      </c>
      <c r="H745" s="470">
        <f>SUM(E745:G745)</f>
        <v/>
      </c>
      <c r="I745" s="477">
        <f>B745</f>
        <v/>
      </c>
    </row>
    <row r="746" ht="25.5" customHeight="1">
      <c r="B746" s="464">
        <f>SUM(H746)</f>
        <v/>
      </c>
      <c r="C746" s="465" t="n"/>
      <c r="D746" s="466">
        <f>IF(OR(梁欠表3F!AN745="欠番",梁欠表3F!AN745="現場施工"),"　",梁欠表3F!AN745)</f>
        <v/>
      </c>
      <c r="E746" s="467">
        <f>COUNTIF(梁欠表3F!$C:$C,D746)</f>
        <v/>
      </c>
      <c r="F746" s="468">
        <f>COUNTIF(梁欠表3F!$O:$O,D746)</f>
        <v/>
      </c>
      <c r="G746" s="469">
        <f>COUNTIF(梁欠表3F!$AB:$AB,D746)</f>
        <v/>
      </c>
      <c r="H746" s="470">
        <f>SUM(E746:G746)</f>
        <v/>
      </c>
      <c r="I746" s="477">
        <f>B746</f>
        <v/>
      </c>
    </row>
    <row r="747" ht="25.5" customHeight="1">
      <c r="B747" s="464">
        <f>SUM(H747)</f>
        <v/>
      </c>
      <c r="C747" s="465" t="n"/>
      <c r="D747" s="466">
        <f>IF(OR(梁欠表3F!AN746="欠番",梁欠表3F!AN746="現場施工"),"　",梁欠表3F!AN746)</f>
        <v/>
      </c>
      <c r="E747" s="467">
        <f>COUNTIF(梁欠表3F!$C:$C,D747)</f>
        <v/>
      </c>
      <c r="F747" s="468">
        <f>COUNTIF(梁欠表3F!$O:$O,D747)</f>
        <v/>
      </c>
      <c r="G747" s="469">
        <f>COUNTIF(梁欠表3F!$AB:$AB,D747)</f>
        <v/>
      </c>
      <c r="H747" s="470">
        <f>SUM(E747:G747)</f>
        <v/>
      </c>
      <c r="I747" s="477">
        <f>B747</f>
        <v/>
      </c>
    </row>
    <row r="748" ht="25.5" customHeight="1">
      <c r="B748" s="464">
        <f>SUM(H748)</f>
        <v/>
      </c>
      <c r="C748" s="465" t="n"/>
      <c r="D748" s="466">
        <f>IF(OR(梁欠表3F!AN747="欠番",梁欠表3F!AN747="現場施工"),"　",梁欠表3F!AN747)</f>
        <v/>
      </c>
      <c r="E748" s="467">
        <f>COUNTIF(梁欠表3F!$C:$C,D748)</f>
        <v/>
      </c>
      <c r="F748" s="468">
        <f>COUNTIF(梁欠表3F!$O:$O,D748)</f>
        <v/>
      </c>
      <c r="G748" s="469">
        <f>COUNTIF(梁欠表3F!$AB:$AB,D748)</f>
        <v/>
      </c>
      <c r="H748" s="470">
        <f>SUM(E748:G748)</f>
        <v/>
      </c>
      <c r="I748" s="477">
        <f>B748</f>
        <v/>
      </c>
    </row>
    <row r="749" ht="25.5" customHeight="1">
      <c r="B749" s="464">
        <f>SUM(H749)</f>
        <v/>
      </c>
      <c r="C749" s="465" t="n"/>
      <c r="D749" s="466">
        <f>IF(OR(梁欠表3F!AN748="欠番",梁欠表3F!AN748="現場施工"),"　",梁欠表3F!AN748)</f>
        <v/>
      </c>
      <c r="E749" s="467">
        <f>COUNTIF(梁欠表3F!$C:$C,D749)</f>
        <v/>
      </c>
      <c r="F749" s="468">
        <f>COUNTIF(梁欠表3F!$O:$O,D749)</f>
        <v/>
      </c>
      <c r="G749" s="469">
        <f>COUNTIF(梁欠表3F!$AB:$AB,D749)</f>
        <v/>
      </c>
      <c r="H749" s="470">
        <f>SUM(E749:G749)</f>
        <v/>
      </c>
      <c r="I749" s="477">
        <f>B749</f>
        <v/>
      </c>
    </row>
    <row r="750" ht="25.5" customHeight="1">
      <c r="B750" s="464">
        <f>SUM(H750)</f>
        <v/>
      </c>
      <c r="C750" s="465" t="n"/>
      <c r="D750" s="466">
        <f>IF(OR(梁欠表3F!AN749="欠番",梁欠表3F!AN749="現場施工"),"　",梁欠表3F!AN749)</f>
        <v/>
      </c>
      <c r="E750" s="467">
        <f>COUNTIF(梁欠表3F!$C:$C,D750)</f>
        <v/>
      </c>
      <c r="F750" s="468">
        <f>COUNTIF(梁欠表3F!$O:$O,D750)</f>
        <v/>
      </c>
      <c r="G750" s="469">
        <f>COUNTIF(梁欠表3F!$AB:$AB,D750)</f>
        <v/>
      </c>
      <c r="H750" s="470">
        <f>SUM(E750:G750)</f>
        <v/>
      </c>
      <c r="I750" s="477">
        <f>B750</f>
        <v/>
      </c>
    </row>
    <row r="751" ht="25.5" customHeight="1">
      <c r="B751" s="464">
        <f>SUM(H751)</f>
        <v/>
      </c>
      <c r="C751" s="465" t="n"/>
      <c r="D751" s="466">
        <f>IF(OR(梁欠表3F!AN750="欠番",梁欠表3F!AN750="現場施工"),"　",梁欠表3F!AN750)</f>
        <v/>
      </c>
      <c r="E751" s="467">
        <f>COUNTIF(梁欠表3F!$C:$C,D751)</f>
        <v/>
      </c>
      <c r="F751" s="468">
        <f>COUNTIF(梁欠表3F!$O:$O,D751)</f>
        <v/>
      </c>
      <c r="G751" s="469">
        <f>COUNTIF(梁欠表3F!$AB:$AB,D751)</f>
        <v/>
      </c>
      <c r="H751" s="470">
        <f>SUM(E751:G751)</f>
        <v/>
      </c>
      <c r="I751" s="477">
        <f>B751</f>
        <v/>
      </c>
    </row>
    <row r="752" ht="25.5" customHeight="1">
      <c r="B752" s="464">
        <f>SUM(H752)</f>
        <v/>
      </c>
      <c r="C752" s="465" t="n"/>
      <c r="D752" s="466">
        <f>IF(OR(梁欠表3F!AN751="欠番",梁欠表3F!AN751="現場施工"),"　",梁欠表3F!AN751)</f>
        <v/>
      </c>
      <c r="E752" s="467">
        <f>COUNTIF(梁欠表3F!$C:$C,D752)</f>
        <v/>
      </c>
      <c r="F752" s="468">
        <f>COUNTIF(梁欠表3F!$O:$O,D752)</f>
        <v/>
      </c>
      <c r="G752" s="469">
        <f>COUNTIF(梁欠表3F!$AB:$AB,D752)</f>
        <v/>
      </c>
      <c r="H752" s="470">
        <f>SUM(E752:G752)</f>
        <v/>
      </c>
      <c r="I752" s="477">
        <f>B752</f>
        <v/>
      </c>
    </row>
    <row r="753" ht="25.5" customHeight="1">
      <c r="B753" s="464">
        <f>SUM(H753)</f>
        <v/>
      </c>
      <c r="C753" s="465" t="n"/>
      <c r="D753" s="466">
        <f>IF(OR(梁欠表3F!AN752="欠番",梁欠表3F!AN752="現場施工"),"　",梁欠表3F!AN752)</f>
        <v/>
      </c>
      <c r="E753" s="467">
        <f>COUNTIF(梁欠表3F!$C:$C,D753)</f>
        <v/>
      </c>
      <c r="F753" s="468">
        <f>COUNTIF(梁欠表3F!$O:$O,D753)</f>
        <v/>
      </c>
      <c r="G753" s="469">
        <f>COUNTIF(梁欠表3F!$AB:$AB,D753)</f>
        <v/>
      </c>
      <c r="H753" s="470">
        <f>SUM(E753:G753)</f>
        <v/>
      </c>
      <c r="I753" s="477">
        <f>B753</f>
        <v/>
      </c>
    </row>
    <row r="754" ht="25.5" customHeight="1">
      <c r="B754" s="464">
        <f>SUM(H754)</f>
        <v/>
      </c>
      <c r="C754" s="465" t="n"/>
      <c r="D754" s="466">
        <f>IF(OR(梁欠表3F!AN753="欠番",梁欠表3F!AN753="現場施工"),"　",梁欠表3F!AN753)</f>
        <v/>
      </c>
      <c r="E754" s="467">
        <f>COUNTIF(梁欠表3F!$C:$C,D754)</f>
        <v/>
      </c>
      <c r="F754" s="468">
        <f>COUNTIF(梁欠表3F!$O:$O,D754)</f>
        <v/>
      </c>
      <c r="G754" s="469">
        <f>COUNTIF(梁欠表3F!$AB:$AB,D754)</f>
        <v/>
      </c>
      <c r="H754" s="470">
        <f>SUM(E754:G754)</f>
        <v/>
      </c>
      <c r="I754" s="477">
        <f>B754</f>
        <v/>
      </c>
    </row>
    <row r="755" ht="25.5" customHeight="1">
      <c r="B755" s="464">
        <f>SUM(H755)</f>
        <v/>
      </c>
      <c r="C755" s="465" t="n"/>
      <c r="D755" s="466">
        <f>IF(OR(梁欠表3F!AN754="欠番",梁欠表3F!AN754="現場施工"),"　",梁欠表3F!AN754)</f>
        <v/>
      </c>
      <c r="E755" s="467">
        <f>COUNTIF(梁欠表3F!$C:$C,D755)</f>
        <v/>
      </c>
      <c r="F755" s="468">
        <f>COUNTIF(梁欠表3F!$O:$O,D755)</f>
        <v/>
      </c>
      <c r="G755" s="469">
        <f>COUNTIF(梁欠表3F!$AB:$AB,D755)</f>
        <v/>
      </c>
      <c r="H755" s="470">
        <f>SUM(E755:G755)</f>
        <v/>
      </c>
      <c r="I755" s="477">
        <f>B755</f>
        <v/>
      </c>
    </row>
    <row r="756" ht="25.5" customHeight="1">
      <c r="B756" s="464">
        <f>SUM(H756)</f>
        <v/>
      </c>
      <c r="C756" s="465" t="n"/>
      <c r="D756" s="466">
        <f>IF(OR(梁欠表3F!AN755="欠番",梁欠表3F!AN755="現場施工"),"　",梁欠表3F!AN755)</f>
        <v/>
      </c>
      <c r="E756" s="467">
        <f>COUNTIF(梁欠表3F!$C:$C,D756)</f>
        <v/>
      </c>
      <c r="F756" s="468">
        <f>COUNTIF(梁欠表3F!$O:$O,D756)</f>
        <v/>
      </c>
      <c r="G756" s="469">
        <f>COUNTIF(梁欠表3F!$AB:$AB,D756)</f>
        <v/>
      </c>
      <c r="H756" s="470">
        <f>SUM(E756:G756)</f>
        <v/>
      </c>
      <c r="I756" s="477">
        <f>B756</f>
        <v/>
      </c>
    </row>
    <row r="757" ht="25.5" customHeight="1">
      <c r="B757" s="464">
        <f>SUM(H757)</f>
        <v/>
      </c>
      <c r="C757" s="465" t="n"/>
      <c r="D757" s="466">
        <f>IF(OR(梁欠表3F!AN756="欠番",梁欠表3F!AN756="現場施工"),"　",梁欠表3F!AN756)</f>
        <v/>
      </c>
      <c r="E757" s="467">
        <f>COUNTIF(梁欠表3F!$C:$C,D757)</f>
        <v/>
      </c>
      <c r="F757" s="468">
        <f>COUNTIF(梁欠表3F!$O:$O,D757)</f>
        <v/>
      </c>
      <c r="G757" s="469">
        <f>COUNTIF(梁欠表3F!$AB:$AB,D757)</f>
        <v/>
      </c>
      <c r="H757" s="470">
        <f>SUM(E757:G757)</f>
        <v/>
      </c>
      <c r="I757" s="477">
        <f>B757</f>
        <v/>
      </c>
    </row>
    <row r="758" ht="25.5" customHeight="1">
      <c r="B758" s="464">
        <f>SUM(H758)</f>
        <v/>
      </c>
      <c r="C758" s="465" t="n"/>
      <c r="D758" s="466">
        <f>IF(OR(梁欠表3F!AN757="欠番",梁欠表3F!AN757="現場施工"),"　",梁欠表3F!AN757)</f>
        <v/>
      </c>
      <c r="E758" s="467">
        <f>COUNTIF(梁欠表3F!$C:$C,D758)</f>
        <v/>
      </c>
      <c r="F758" s="468">
        <f>COUNTIF(梁欠表3F!$O:$O,D758)</f>
        <v/>
      </c>
      <c r="G758" s="469">
        <f>COUNTIF(梁欠表3F!$AB:$AB,D758)</f>
        <v/>
      </c>
      <c r="H758" s="470">
        <f>SUM(E758:G758)</f>
        <v/>
      </c>
      <c r="I758" s="477">
        <f>B758</f>
        <v/>
      </c>
    </row>
    <row r="759" ht="25.5" customHeight="1">
      <c r="B759" s="464">
        <f>SUM(H759)</f>
        <v/>
      </c>
      <c r="C759" s="465" t="n"/>
      <c r="D759" s="466">
        <f>IF(OR(梁欠表3F!AN758="欠番",梁欠表3F!AN758="現場施工"),"　",梁欠表3F!AN758)</f>
        <v/>
      </c>
      <c r="E759" s="467">
        <f>COUNTIF(梁欠表3F!$C:$C,D759)</f>
        <v/>
      </c>
      <c r="F759" s="468">
        <f>COUNTIF(梁欠表3F!$O:$O,D759)</f>
        <v/>
      </c>
      <c r="G759" s="469">
        <f>COUNTIF(梁欠表3F!$AB:$AB,D759)</f>
        <v/>
      </c>
      <c r="H759" s="470">
        <f>SUM(E759:G759)</f>
        <v/>
      </c>
      <c r="I759" s="477">
        <f>B759</f>
        <v/>
      </c>
    </row>
    <row r="760" ht="25.5" customHeight="1">
      <c r="B760" s="464">
        <f>SUM(H760)</f>
        <v/>
      </c>
      <c r="C760" s="465" t="n"/>
      <c r="D760" s="466">
        <f>IF(OR(梁欠表3F!AN759="欠番",梁欠表3F!AN759="現場施工"),"　",梁欠表3F!AN759)</f>
        <v/>
      </c>
      <c r="E760" s="467">
        <f>COUNTIF(梁欠表3F!$C:$C,D760)</f>
        <v/>
      </c>
      <c r="F760" s="468">
        <f>COUNTIF(梁欠表3F!$O:$O,D760)</f>
        <v/>
      </c>
      <c r="G760" s="469">
        <f>COUNTIF(梁欠表3F!$AB:$AB,D760)</f>
        <v/>
      </c>
      <c r="H760" s="470">
        <f>SUM(E760:G760)</f>
        <v/>
      </c>
      <c r="I760" s="477">
        <f>B760</f>
        <v/>
      </c>
    </row>
    <row r="761" ht="25.5" customHeight="1">
      <c r="B761" s="464">
        <f>SUM(H761)</f>
        <v/>
      </c>
      <c r="C761" s="465" t="n"/>
      <c r="D761" s="466">
        <f>IF(OR(梁欠表3F!AN760="欠番",梁欠表3F!AN760="現場施工"),"　",梁欠表3F!AN760)</f>
        <v/>
      </c>
      <c r="E761" s="467">
        <f>COUNTIF(梁欠表3F!$C:$C,D761)</f>
        <v/>
      </c>
      <c r="F761" s="468">
        <f>COUNTIF(梁欠表3F!$O:$O,D761)</f>
        <v/>
      </c>
      <c r="G761" s="469">
        <f>COUNTIF(梁欠表3F!$AB:$AB,D761)</f>
        <v/>
      </c>
      <c r="H761" s="470">
        <f>SUM(E761:G761)</f>
        <v/>
      </c>
      <c r="I761" s="477">
        <f>B761</f>
        <v/>
      </c>
    </row>
    <row r="762" ht="25.5" customHeight="1">
      <c r="B762" s="464">
        <f>SUM(H762)</f>
        <v/>
      </c>
      <c r="C762" s="465" t="n"/>
      <c r="D762" s="466">
        <f>IF(OR(梁欠表3F!AN761="欠番",梁欠表3F!AN761="現場施工"),"　",梁欠表3F!AN761)</f>
        <v/>
      </c>
      <c r="E762" s="467">
        <f>COUNTIF(梁欠表3F!$C:$C,D762)</f>
        <v/>
      </c>
      <c r="F762" s="468">
        <f>COUNTIF(梁欠表3F!$O:$O,D762)</f>
        <v/>
      </c>
      <c r="G762" s="469">
        <f>COUNTIF(梁欠表3F!$AB:$AB,D762)</f>
        <v/>
      </c>
      <c r="H762" s="470">
        <f>SUM(E762:G762)</f>
        <v/>
      </c>
      <c r="I762" s="477">
        <f>B762</f>
        <v/>
      </c>
    </row>
    <row r="763" ht="25.5" customHeight="1">
      <c r="B763" s="464">
        <f>SUM(H763)</f>
        <v/>
      </c>
      <c r="C763" s="465" t="n"/>
      <c r="D763" s="466">
        <f>IF(OR(梁欠表3F!AN762="欠番",梁欠表3F!AN762="現場施工"),"　",梁欠表3F!AN762)</f>
        <v/>
      </c>
      <c r="E763" s="467">
        <f>COUNTIF(梁欠表3F!$C:$C,D763)</f>
        <v/>
      </c>
      <c r="F763" s="468">
        <f>COUNTIF(梁欠表3F!$O:$O,D763)</f>
        <v/>
      </c>
      <c r="G763" s="469">
        <f>COUNTIF(梁欠表3F!$AB:$AB,D763)</f>
        <v/>
      </c>
      <c r="H763" s="470">
        <f>SUM(E763:G763)</f>
        <v/>
      </c>
      <c r="I763" s="477">
        <f>B763</f>
        <v/>
      </c>
    </row>
    <row r="764" ht="25.5" customHeight="1">
      <c r="B764" s="464">
        <f>SUM(H764)</f>
        <v/>
      </c>
      <c r="C764" s="465" t="n"/>
      <c r="D764" s="466">
        <f>IF(OR(梁欠表3F!AN763="欠番",梁欠表3F!AN763="現場施工"),"　",梁欠表3F!AN763)</f>
        <v/>
      </c>
      <c r="E764" s="467">
        <f>COUNTIF(梁欠表3F!$C:$C,D764)</f>
        <v/>
      </c>
      <c r="F764" s="468">
        <f>COUNTIF(梁欠表3F!$O:$O,D764)</f>
        <v/>
      </c>
      <c r="G764" s="469">
        <f>COUNTIF(梁欠表3F!$AB:$AB,D764)</f>
        <v/>
      </c>
      <c r="H764" s="470">
        <f>SUM(E764:G764)</f>
        <v/>
      </c>
      <c r="I764" s="477">
        <f>B764</f>
        <v/>
      </c>
    </row>
    <row r="765" ht="25.5" customHeight="1">
      <c r="B765" s="464">
        <f>SUM(H765)</f>
        <v/>
      </c>
      <c r="C765" s="465" t="n"/>
      <c r="D765" s="466">
        <f>IF(OR(梁欠表3F!AN764="欠番",梁欠表3F!AN764="現場施工"),"　",梁欠表3F!AN764)</f>
        <v/>
      </c>
      <c r="E765" s="467">
        <f>COUNTIF(梁欠表3F!$C:$C,D765)</f>
        <v/>
      </c>
      <c r="F765" s="468">
        <f>COUNTIF(梁欠表3F!$O:$O,D765)</f>
        <v/>
      </c>
      <c r="G765" s="469">
        <f>COUNTIF(梁欠表3F!$AB:$AB,D765)</f>
        <v/>
      </c>
      <c r="H765" s="470">
        <f>SUM(E765:G765)</f>
        <v/>
      </c>
      <c r="I765" s="477">
        <f>B765</f>
        <v/>
      </c>
    </row>
    <row r="766" ht="25.5" customHeight="1">
      <c r="B766" s="464">
        <f>SUM(H766)</f>
        <v/>
      </c>
      <c r="C766" s="465" t="n"/>
      <c r="D766" s="466">
        <f>IF(OR(梁欠表3F!AN765="欠番",梁欠表3F!AN765="現場施工"),"　",梁欠表3F!AN765)</f>
        <v/>
      </c>
      <c r="E766" s="467">
        <f>COUNTIF(梁欠表3F!$C:$C,D766)</f>
        <v/>
      </c>
      <c r="F766" s="468">
        <f>COUNTIF(梁欠表3F!$O:$O,D766)</f>
        <v/>
      </c>
      <c r="G766" s="469">
        <f>COUNTIF(梁欠表3F!$AB:$AB,D766)</f>
        <v/>
      </c>
      <c r="H766" s="470">
        <f>SUM(E766:G766)</f>
        <v/>
      </c>
      <c r="I766" s="477">
        <f>B766</f>
        <v/>
      </c>
    </row>
    <row r="767" ht="25.5" customHeight="1">
      <c r="B767" s="464">
        <f>SUM(H767)</f>
        <v/>
      </c>
      <c r="C767" s="465" t="n"/>
      <c r="D767" s="466">
        <f>IF(OR(梁欠表3F!AN766="欠番",梁欠表3F!AN766="現場施工"),"　",梁欠表3F!AN766)</f>
        <v/>
      </c>
      <c r="E767" s="467">
        <f>COUNTIF(梁欠表3F!$C:$C,D767)</f>
        <v/>
      </c>
      <c r="F767" s="468">
        <f>COUNTIF(梁欠表3F!$O:$O,D767)</f>
        <v/>
      </c>
      <c r="G767" s="469">
        <f>COUNTIF(梁欠表3F!$AB:$AB,D767)</f>
        <v/>
      </c>
      <c r="H767" s="470">
        <f>SUM(E767:G767)</f>
        <v/>
      </c>
      <c r="I767" s="477">
        <f>B767</f>
        <v/>
      </c>
    </row>
    <row r="768" ht="25.5" customHeight="1">
      <c r="B768" s="464">
        <f>SUM(H768)</f>
        <v/>
      </c>
      <c r="C768" s="465" t="n"/>
      <c r="D768" s="466">
        <f>IF(OR(梁欠表3F!AN767="欠番",梁欠表3F!AN767="現場施工"),"　",梁欠表3F!AN767)</f>
        <v/>
      </c>
      <c r="E768" s="467">
        <f>COUNTIF(梁欠表3F!$C:$C,D768)</f>
        <v/>
      </c>
      <c r="F768" s="468">
        <f>COUNTIF(梁欠表3F!$O:$O,D768)</f>
        <v/>
      </c>
      <c r="G768" s="469">
        <f>COUNTIF(梁欠表3F!$AB:$AB,D768)</f>
        <v/>
      </c>
      <c r="H768" s="470">
        <f>SUM(E768:G768)</f>
        <v/>
      </c>
      <c r="I768" s="477">
        <f>B768</f>
        <v/>
      </c>
    </row>
    <row r="769" ht="25.5" customHeight="1">
      <c r="B769" s="464">
        <f>SUM(H769)</f>
        <v/>
      </c>
      <c r="C769" s="465" t="n"/>
      <c r="D769" s="466">
        <f>IF(OR(梁欠表3F!AN768="欠番",梁欠表3F!AN768="現場施工"),"　",梁欠表3F!AN768)</f>
        <v/>
      </c>
      <c r="E769" s="467">
        <f>COUNTIF(梁欠表3F!$C:$C,D769)</f>
        <v/>
      </c>
      <c r="F769" s="468">
        <f>COUNTIF(梁欠表3F!$O:$O,D769)</f>
        <v/>
      </c>
      <c r="G769" s="469">
        <f>COUNTIF(梁欠表3F!$AB:$AB,D769)</f>
        <v/>
      </c>
      <c r="H769" s="470">
        <f>SUM(E769:G769)</f>
        <v/>
      </c>
      <c r="I769" s="477">
        <f>B769</f>
        <v/>
      </c>
    </row>
    <row r="770" ht="25.5" customHeight="1">
      <c r="B770" s="464">
        <f>SUM(H770)</f>
        <v/>
      </c>
      <c r="C770" s="465" t="n"/>
      <c r="D770" s="466">
        <f>IF(OR(梁欠表3F!AN769="欠番",梁欠表3F!AN769="現場施工"),"　",梁欠表3F!AN769)</f>
        <v/>
      </c>
      <c r="E770" s="467">
        <f>COUNTIF(梁欠表3F!$C:$C,D770)</f>
        <v/>
      </c>
      <c r="F770" s="468">
        <f>COUNTIF(梁欠表3F!$O:$O,D770)</f>
        <v/>
      </c>
      <c r="G770" s="469">
        <f>COUNTIF(梁欠表3F!$AB:$AB,D770)</f>
        <v/>
      </c>
      <c r="H770" s="470">
        <f>SUM(E770:G770)</f>
        <v/>
      </c>
      <c r="I770" s="477">
        <f>B770</f>
        <v/>
      </c>
    </row>
    <row r="771" ht="25.5" customHeight="1">
      <c r="B771" s="464">
        <f>SUM(H771)</f>
        <v/>
      </c>
      <c r="C771" s="465" t="n"/>
      <c r="D771" s="466">
        <f>IF(OR(梁欠表3F!AN770="欠番",梁欠表3F!AN770="現場施工"),"　",梁欠表3F!AN770)</f>
        <v/>
      </c>
      <c r="E771" s="467">
        <f>COUNTIF(梁欠表3F!$C:$C,D771)</f>
        <v/>
      </c>
      <c r="F771" s="468">
        <f>COUNTIF(梁欠表3F!$O:$O,D771)</f>
        <v/>
      </c>
      <c r="G771" s="469">
        <f>COUNTIF(梁欠表3F!$AB:$AB,D771)</f>
        <v/>
      </c>
      <c r="H771" s="470">
        <f>SUM(E771:G771)</f>
        <v/>
      </c>
      <c r="I771" s="477">
        <f>B771</f>
        <v/>
      </c>
    </row>
    <row r="772" ht="25.5" customHeight="1">
      <c r="B772" s="464">
        <f>SUM(H772)</f>
        <v/>
      </c>
      <c r="C772" s="465" t="n"/>
      <c r="D772" s="466">
        <f>IF(OR(梁欠表3F!AN771="欠番",梁欠表3F!AN771="現場施工"),"　",梁欠表3F!AN771)</f>
        <v/>
      </c>
      <c r="E772" s="467">
        <f>COUNTIF(梁欠表3F!$C:$C,D772)</f>
        <v/>
      </c>
      <c r="F772" s="468">
        <f>COUNTIF(梁欠表3F!$O:$O,D772)</f>
        <v/>
      </c>
      <c r="G772" s="469">
        <f>COUNTIF(梁欠表3F!$AB:$AB,D772)</f>
        <v/>
      </c>
      <c r="H772" s="470">
        <f>SUM(E772:G772)</f>
        <v/>
      </c>
      <c r="I772" s="477">
        <f>B772</f>
        <v/>
      </c>
    </row>
    <row r="773" ht="25.5" customHeight="1">
      <c r="B773" s="464">
        <f>SUM(H773)</f>
        <v/>
      </c>
      <c r="C773" s="465" t="n"/>
      <c r="D773" s="466">
        <f>IF(OR(梁欠表3F!AN772="欠番",梁欠表3F!AN772="現場施工"),"　",梁欠表3F!AN772)</f>
        <v/>
      </c>
      <c r="E773" s="467">
        <f>COUNTIF(梁欠表3F!$C:$C,D773)</f>
        <v/>
      </c>
      <c r="F773" s="468">
        <f>COUNTIF(梁欠表3F!$O:$O,D773)</f>
        <v/>
      </c>
      <c r="G773" s="469">
        <f>COUNTIF(梁欠表3F!$AB:$AB,D773)</f>
        <v/>
      </c>
      <c r="H773" s="470">
        <f>SUM(E773:G773)</f>
        <v/>
      </c>
      <c r="I773" s="477">
        <f>B773</f>
        <v/>
      </c>
    </row>
    <row r="774" ht="25.5" customHeight="1">
      <c r="B774" s="464">
        <f>SUM(H774)</f>
        <v/>
      </c>
      <c r="C774" s="465" t="n"/>
      <c r="D774" s="466">
        <f>IF(OR(梁欠表3F!AN773="欠番",梁欠表3F!AN773="現場施工"),"　",梁欠表3F!AN773)</f>
        <v/>
      </c>
      <c r="E774" s="467">
        <f>COUNTIF(梁欠表3F!$C:$C,D774)</f>
        <v/>
      </c>
      <c r="F774" s="468">
        <f>COUNTIF(梁欠表3F!$O:$O,D774)</f>
        <v/>
      </c>
      <c r="G774" s="469">
        <f>COUNTIF(梁欠表3F!$AB:$AB,D774)</f>
        <v/>
      </c>
      <c r="H774" s="470">
        <f>SUM(E774:G774)</f>
        <v/>
      </c>
      <c r="I774" s="477">
        <f>B774</f>
        <v/>
      </c>
    </row>
    <row r="775" ht="25.5" customHeight="1">
      <c r="B775" s="464">
        <f>SUM(H775)</f>
        <v/>
      </c>
      <c r="C775" s="465" t="n"/>
      <c r="D775" s="466">
        <f>IF(OR(梁欠表3F!AN774="欠番",梁欠表3F!AN774="現場施工"),"　",梁欠表3F!AN774)</f>
        <v/>
      </c>
      <c r="E775" s="467">
        <f>COUNTIF(梁欠表3F!$C:$C,D775)</f>
        <v/>
      </c>
      <c r="F775" s="468">
        <f>COUNTIF(梁欠表3F!$O:$O,D775)</f>
        <v/>
      </c>
      <c r="G775" s="469">
        <f>COUNTIF(梁欠表3F!$AB:$AB,D775)</f>
        <v/>
      </c>
      <c r="H775" s="470">
        <f>SUM(E775:G775)</f>
        <v/>
      </c>
      <c r="I775" s="477">
        <f>B775</f>
        <v/>
      </c>
    </row>
    <row r="776" ht="25.5" customHeight="1">
      <c r="B776" s="464">
        <f>SUM(H776)</f>
        <v/>
      </c>
      <c r="C776" s="465" t="n"/>
      <c r="D776" s="466">
        <f>IF(OR(梁欠表3F!AN775="欠番",梁欠表3F!AN775="現場施工"),"　",梁欠表3F!AN775)</f>
        <v/>
      </c>
      <c r="E776" s="467">
        <f>COUNTIF(梁欠表3F!$C:$C,D776)</f>
        <v/>
      </c>
      <c r="F776" s="468">
        <f>COUNTIF(梁欠表3F!$O:$O,D776)</f>
        <v/>
      </c>
      <c r="G776" s="469">
        <f>COUNTIF(梁欠表3F!$AB:$AB,D776)</f>
        <v/>
      </c>
      <c r="H776" s="470">
        <f>SUM(E776:G776)</f>
        <v/>
      </c>
      <c r="I776" s="477">
        <f>B776</f>
        <v/>
      </c>
    </row>
    <row r="777" ht="25.5" customHeight="1">
      <c r="B777" s="464">
        <f>SUM(H777)</f>
        <v/>
      </c>
      <c r="C777" s="465" t="n"/>
      <c r="D777" s="466">
        <f>IF(OR(梁欠表3F!AN776="欠番",梁欠表3F!AN776="現場施工"),"　",梁欠表3F!AN776)</f>
        <v/>
      </c>
      <c r="E777" s="467">
        <f>COUNTIF(梁欠表3F!$C:$C,D777)</f>
        <v/>
      </c>
      <c r="F777" s="468">
        <f>COUNTIF(梁欠表3F!$O:$O,D777)</f>
        <v/>
      </c>
      <c r="G777" s="469">
        <f>COUNTIF(梁欠表3F!$AB:$AB,D777)</f>
        <v/>
      </c>
      <c r="H777" s="470">
        <f>SUM(E777:G777)</f>
        <v/>
      </c>
      <c r="I777" s="477">
        <f>B777</f>
        <v/>
      </c>
    </row>
    <row r="778" ht="25.5" customHeight="1">
      <c r="B778" s="464">
        <f>SUM(H778)</f>
        <v/>
      </c>
      <c r="C778" s="465" t="n"/>
      <c r="D778" s="466">
        <f>IF(OR(梁欠表3F!AN777="欠番",梁欠表3F!AN777="現場施工"),"　",梁欠表3F!AN777)</f>
        <v/>
      </c>
      <c r="E778" s="467">
        <f>COUNTIF(梁欠表3F!$C:$C,D778)</f>
        <v/>
      </c>
      <c r="F778" s="468">
        <f>COUNTIF(梁欠表3F!$O:$O,D778)</f>
        <v/>
      </c>
      <c r="G778" s="469">
        <f>COUNTIF(梁欠表3F!$AB:$AB,D778)</f>
        <v/>
      </c>
      <c r="H778" s="470">
        <f>SUM(E778:G778)</f>
        <v/>
      </c>
      <c r="I778" s="477">
        <f>B778</f>
        <v/>
      </c>
    </row>
    <row r="779" ht="25.5" customHeight="1">
      <c r="B779" s="464">
        <f>SUM(H779)</f>
        <v/>
      </c>
      <c r="C779" s="465" t="n"/>
      <c r="D779" s="466">
        <f>IF(OR(梁欠表3F!AN778="欠番",梁欠表3F!AN778="現場施工"),"　",梁欠表3F!AN778)</f>
        <v/>
      </c>
      <c r="E779" s="467">
        <f>COUNTIF(梁欠表3F!$C:$C,D779)</f>
        <v/>
      </c>
      <c r="F779" s="468">
        <f>COUNTIF(梁欠表3F!$O:$O,D779)</f>
        <v/>
      </c>
      <c r="G779" s="469">
        <f>COUNTIF(梁欠表3F!$AB:$AB,D779)</f>
        <v/>
      </c>
      <c r="H779" s="470">
        <f>SUM(E779:G779)</f>
        <v/>
      </c>
      <c r="I779" s="477">
        <f>B779</f>
        <v/>
      </c>
    </row>
    <row r="780" ht="25.5" customHeight="1">
      <c r="B780" s="464">
        <f>SUM(H780)</f>
        <v/>
      </c>
      <c r="C780" s="465" t="n"/>
      <c r="D780" s="466">
        <f>IF(OR(梁欠表3F!AN779="欠番",梁欠表3F!AN779="現場施工"),"　",梁欠表3F!AN779)</f>
        <v/>
      </c>
      <c r="E780" s="467">
        <f>COUNTIF(梁欠表3F!$C:$C,D780)</f>
        <v/>
      </c>
      <c r="F780" s="468">
        <f>COUNTIF(梁欠表3F!$O:$O,D780)</f>
        <v/>
      </c>
      <c r="G780" s="469">
        <f>COUNTIF(梁欠表3F!$AB:$AB,D780)</f>
        <v/>
      </c>
      <c r="H780" s="470">
        <f>SUM(E780:G780)</f>
        <v/>
      </c>
      <c r="I780" s="477">
        <f>B780</f>
        <v/>
      </c>
    </row>
    <row r="781" ht="25.5" customHeight="1">
      <c r="B781" s="464">
        <f>SUM(H781)</f>
        <v/>
      </c>
      <c r="C781" s="465" t="n"/>
      <c r="D781" s="466">
        <f>IF(OR(梁欠表3F!AN780="欠番",梁欠表3F!AN780="現場施工"),"　",梁欠表3F!AN780)</f>
        <v/>
      </c>
      <c r="E781" s="467">
        <f>COUNTIF(梁欠表3F!$C:$C,D781)</f>
        <v/>
      </c>
      <c r="F781" s="468">
        <f>COUNTIF(梁欠表3F!$O:$O,D781)</f>
        <v/>
      </c>
      <c r="G781" s="469">
        <f>COUNTIF(梁欠表3F!$AB:$AB,D781)</f>
        <v/>
      </c>
      <c r="H781" s="470">
        <f>SUM(E781:G781)</f>
        <v/>
      </c>
      <c r="I781" s="477">
        <f>B781</f>
        <v/>
      </c>
    </row>
    <row r="782" ht="25.5" customHeight="1">
      <c r="B782" s="464">
        <f>SUM(H782)</f>
        <v/>
      </c>
      <c r="C782" s="465" t="n"/>
      <c r="D782" s="466">
        <f>IF(OR(梁欠表3F!AN781="欠番",梁欠表3F!AN781="現場施工"),"　",梁欠表3F!AN781)</f>
        <v/>
      </c>
      <c r="E782" s="467">
        <f>COUNTIF(梁欠表3F!$C:$C,D782)</f>
        <v/>
      </c>
      <c r="F782" s="468">
        <f>COUNTIF(梁欠表3F!$O:$O,D782)</f>
        <v/>
      </c>
      <c r="G782" s="469">
        <f>COUNTIF(梁欠表3F!$AB:$AB,D782)</f>
        <v/>
      </c>
      <c r="H782" s="470">
        <f>SUM(E782:G782)</f>
        <v/>
      </c>
      <c r="I782" s="477">
        <f>B782</f>
        <v/>
      </c>
    </row>
    <row r="783" ht="25.5" customHeight="1">
      <c r="B783" s="464">
        <f>SUM(H783)</f>
        <v/>
      </c>
      <c r="C783" s="465" t="n"/>
      <c r="D783" s="466">
        <f>IF(OR(梁欠表3F!AN782="欠番",梁欠表3F!AN782="現場施工"),"　",梁欠表3F!AN782)</f>
        <v/>
      </c>
      <c r="E783" s="467">
        <f>COUNTIF(梁欠表3F!$C:$C,D783)</f>
        <v/>
      </c>
      <c r="F783" s="468">
        <f>COUNTIF(梁欠表3F!$O:$O,D783)</f>
        <v/>
      </c>
      <c r="G783" s="469">
        <f>COUNTIF(梁欠表3F!$AB:$AB,D783)</f>
        <v/>
      </c>
      <c r="H783" s="470">
        <f>SUM(E783:G783)</f>
        <v/>
      </c>
      <c r="I783" s="477">
        <f>B783</f>
        <v/>
      </c>
    </row>
    <row r="784" ht="25.5" customHeight="1">
      <c r="B784" s="464">
        <f>SUM(H784)</f>
        <v/>
      </c>
      <c r="C784" s="465" t="n"/>
      <c r="D784" s="466">
        <f>IF(OR(梁欠表3F!AN783="欠番",梁欠表3F!AN783="現場施工"),"　",梁欠表3F!AN783)</f>
        <v/>
      </c>
      <c r="E784" s="467">
        <f>COUNTIF(梁欠表3F!$C:$C,D784)</f>
        <v/>
      </c>
      <c r="F784" s="468">
        <f>COUNTIF(梁欠表3F!$O:$O,D784)</f>
        <v/>
      </c>
      <c r="G784" s="469">
        <f>COUNTIF(梁欠表3F!$AB:$AB,D784)</f>
        <v/>
      </c>
      <c r="H784" s="470">
        <f>SUM(E784:G784)</f>
        <v/>
      </c>
      <c r="I784" s="477">
        <f>B784</f>
        <v/>
      </c>
    </row>
    <row r="785" ht="25.5" customHeight="1">
      <c r="B785" s="464">
        <f>SUM(H785)</f>
        <v/>
      </c>
      <c r="C785" s="465" t="n"/>
      <c r="D785" s="466">
        <f>IF(OR(梁欠表3F!AN784="欠番",梁欠表3F!AN784="現場施工"),"　",梁欠表3F!AN784)</f>
        <v/>
      </c>
      <c r="E785" s="467">
        <f>COUNTIF(梁欠表3F!$C:$C,D785)</f>
        <v/>
      </c>
      <c r="F785" s="468">
        <f>COUNTIF(梁欠表3F!$O:$O,D785)</f>
        <v/>
      </c>
      <c r="G785" s="469">
        <f>COUNTIF(梁欠表3F!$AB:$AB,D785)</f>
        <v/>
      </c>
      <c r="H785" s="470">
        <f>SUM(E785:G785)</f>
        <v/>
      </c>
      <c r="I785" s="477">
        <f>B785</f>
        <v/>
      </c>
    </row>
    <row r="786" ht="25.5" customHeight="1">
      <c r="B786" s="464">
        <f>SUM(H786)</f>
        <v/>
      </c>
      <c r="C786" s="465" t="n"/>
      <c r="D786" s="466">
        <f>IF(OR(梁欠表3F!AN785="欠番",梁欠表3F!AN785="現場施工"),"　",梁欠表3F!AN785)</f>
        <v/>
      </c>
      <c r="E786" s="467">
        <f>COUNTIF(梁欠表3F!$C:$C,D786)</f>
        <v/>
      </c>
      <c r="F786" s="468">
        <f>COUNTIF(梁欠表3F!$O:$O,D786)</f>
        <v/>
      </c>
      <c r="G786" s="469">
        <f>COUNTIF(梁欠表3F!$AB:$AB,D786)</f>
        <v/>
      </c>
      <c r="H786" s="470">
        <f>SUM(E786:G786)</f>
        <v/>
      </c>
      <c r="I786" s="477">
        <f>B786</f>
        <v/>
      </c>
    </row>
    <row r="787" ht="25.5" customHeight="1">
      <c r="B787" s="464">
        <f>SUM(H787)</f>
        <v/>
      </c>
      <c r="C787" s="465" t="n"/>
      <c r="D787" s="466">
        <f>IF(OR(梁欠表3F!AN786="欠番",梁欠表3F!AN786="現場施工"),"　",梁欠表3F!AN786)</f>
        <v/>
      </c>
      <c r="E787" s="467">
        <f>COUNTIF(梁欠表3F!$C:$C,D787)</f>
        <v/>
      </c>
      <c r="F787" s="468">
        <f>COUNTIF(梁欠表3F!$O:$O,D787)</f>
        <v/>
      </c>
      <c r="G787" s="469">
        <f>COUNTIF(梁欠表3F!$AB:$AB,D787)</f>
        <v/>
      </c>
      <c r="H787" s="470">
        <f>SUM(E787:G787)</f>
        <v/>
      </c>
      <c r="I787" s="477">
        <f>B787</f>
        <v/>
      </c>
    </row>
    <row r="788" ht="25.5" customHeight="1">
      <c r="B788" s="464">
        <f>SUM(H788)</f>
        <v/>
      </c>
      <c r="C788" s="465" t="n"/>
      <c r="D788" s="466">
        <f>IF(OR(梁欠表3F!AN787="欠番",梁欠表3F!AN787="現場施工"),"　",梁欠表3F!AN787)</f>
        <v/>
      </c>
      <c r="E788" s="467">
        <f>COUNTIF(梁欠表3F!$C:$C,D788)</f>
        <v/>
      </c>
      <c r="F788" s="468">
        <f>COUNTIF(梁欠表3F!$O:$O,D788)</f>
        <v/>
      </c>
      <c r="G788" s="469">
        <f>COUNTIF(梁欠表3F!$AB:$AB,D788)</f>
        <v/>
      </c>
      <c r="H788" s="470">
        <f>SUM(E788:G788)</f>
        <v/>
      </c>
      <c r="I788" s="477">
        <f>B788</f>
        <v/>
      </c>
    </row>
    <row r="789" ht="25.5" customHeight="1">
      <c r="B789" s="464">
        <f>SUM(H789)</f>
        <v/>
      </c>
      <c r="C789" s="465" t="n"/>
      <c r="D789" s="466">
        <f>IF(OR(梁欠表3F!AN788="欠番",梁欠表3F!AN788="現場施工"),"　",梁欠表3F!AN788)</f>
        <v/>
      </c>
      <c r="E789" s="467">
        <f>COUNTIF(梁欠表3F!$C:$C,D789)</f>
        <v/>
      </c>
      <c r="F789" s="468">
        <f>COUNTIF(梁欠表3F!$O:$O,D789)</f>
        <v/>
      </c>
      <c r="G789" s="469">
        <f>COUNTIF(梁欠表3F!$AB:$AB,D789)</f>
        <v/>
      </c>
      <c r="H789" s="470">
        <f>SUM(E789:G789)</f>
        <v/>
      </c>
      <c r="I789" s="477">
        <f>B789</f>
        <v/>
      </c>
    </row>
    <row r="790" ht="25.5" customHeight="1">
      <c r="B790" s="464">
        <f>SUM(H790)</f>
        <v/>
      </c>
      <c r="C790" s="465" t="n"/>
      <c r="D790" s="466">
        <f>IF(OR(梁欠表3F!AN789="欠番",梁欠表3F!AN789="現場施工"),"　",梁欠表3F!AN789)</f>
        <v/>
      </c>
      <c r="E790" s="467">
        <f>COUNTIF(梁欠表3F!$C:$C,D790)</f>
        <v/>
      </c>
      <c r="F790" s="468">
        <f>COUNTIF(梁欠表3F!$O:$O,D790)</f>
        <v/>
      </c>
      <c r="G790" s="469">
        <f>COUNTIF(梁欠表3F!$AB:$AB,D790)</f>
        <v/>
      </c>
      <c r="H790" s="470">
        <f>SUM(E790:G790)</f>
        <v/>
      </c>
      <c r="I790" s="477">
        <f>B790</f>
        <v/>
      </c>
    </row>
    <row r="791" ht="25.5" customHeight="1">
      <c r="B791" s="464">
        <f>SUM(H791)</f>
        <v/>
      </c>
      <c r="C791" s="465" t="n"/>
      <c r="D791" s="466">
        <f>IF(OR(梁欠表3F!AN790="欠番",梁欠表3F!AN790="現場施工"),"　",梁欠表3F!AN790)</f>
        <v/>
      </c>
      <c r="E791" s="467">
        <f>COUNTIF(梁欠表3F!$C:$C,D791)</f>
        <v/>
      </c>
      <c r="F791" s="468">
        <f>COUNTIF(梁欠表3F!$O:$O,D791)</f>
        <v/>
      </c>
      <c r="G791" s="469">
        <f>COUNTIF(梁欠表3F!$AB:$AB,D791)</f>
        <v/>
      </c>
      <c r="H791" s="470">
        <f>SUM(E791:G791)</f>
        <v/>
      </c>
      <c r="I791" s="477">
        <f>B791</f>
        <v/>
      </c>
    </row>
    <row r="792" ht="25.5" customHeight="1">
      <c r="B792" s="464">
        <f>SUM(H792)</f>
        <v/>
      </c>
      <c r="C792" s="465" t="n"/>
      <c r="D792" s="466">
        <f>IF(OR(梁欠表3F!AN791="欠番",梁欠表3F!AN791="現場施工"),"　",梁欠表3F!AN791)</f>
        <v/>
      </c>
      <c r="E792" s="467">
        <f>COUNTIF(梁欠表3F!$C:$C,D792)</f>
        <v/>
      </c>
      <c r="F792" s="468">
        <f>COUNTIF(梁欠表3F!$O:$O,D792)</f>
        <v/>
      </c>
      <c r="G792" s="469">
        <f>COUNTIF(梁欠表3F!$AB:$AB,D792)</f>
        <v/>
      </c>
      <c r="H792" s="470">
        <f>SUM(E792:G792)</f>
        <v/>
      </c>
      <c r="I792" s="477">
        <f>B792</f>
        <v/>
      </c>
    </row>
    <row r="793" ht="25.5" customHeight="1">
      <c r="B793" s="464">
        <f>SUM(H793)</f>
        <v/>
      </c>
      <c r="C793" s="465" t="n"/>
      <c r="D793" s="466">
        <f>IF(OR(梁欠表3F!AN792="欠番",梁欠表3F!AN792="現場施工"),"　",梁欠表3F!AN792)</f>
        <v/>
      </c>
      <c r="E793" s="467">
        <f>COUNTIF(梁欠表3F!$C:$C,D793)</f>
        <v/>
      </c>
      <c r="F793" s="468">
        <f>COUNTIF(梁欠表3F!$O:$O,D793)</f>
        <v/>
      </c>
      <c r="G793" s="469">
        <f>COUNTIF(梁欠表3F!$AB:$AB,D793)</f>
        <v/>
      </c>
      <c r="H793" s="470">
        <f>SUM(E793:G793)</f>
        <v/>
      </c>
      <c r="I793" s="477">
        <f>B793</f>
        <v/>
      </c>
    </row>
    <row r="794" ht="25.5" customHeight="1">
      <c r="B794" s="464">
        <f>SUM(H794)</f>
        <v/>
      </c>
      <c r="C794" s="465" t="n"/>
      <c r="D794" s="466">
        <f>IF(OR(梁欠表3F!AN793="欠番",梁欠表3F!AN793="現場施工"),"　",梁欠表3F!AN793)</f>
        <v/>
      </c>
      <c r="E794" s="467">
        <f>COUNTIF(梁欠表3F!$C:$C,D794)</f>
        <v/>
      </c>
      <c r="F794" s="468">
        <f>COUNTIF(梁欠表3F!$O:$O,D794)</f>
        <v/>
      </c>
      <c r="G794" s="469">
        <f>COUNTIF(梁欠表3F!$AB:$AB,D794)</f>
        <v/>
      </c>
      <c r="H794" s="470">
        <f>SUM(E794:G794)</f>
        <v/>
      </c>
      <c r="I794" s="477">
        <f>B794</f>
        <v/>
      </c>
    </row>
    <row r="795" ht="25.5" customHeight="1">
      <c r="B795" s="464">
        <f>SUM(H795)</f>
        <v/>
      </c>
      <c r="C795" s="465" t="n"/>
      <c r="D795" s="466">
        <f>IF(OR(梁欠表3F!AN794="欠番",梁欠表3F!AN794="現場施工"),"　",梁欠表3F!AN794)</f>
        <v/>
      </c>
      <c r="E795" s="467">
        <f>COUNTIF(梁欠表3F!$C:$C,D795)</f>
        <v/>
      </c>
      <c r="F795" s="468">
        <f>COUNTIF(梁欠表3F!$O:$O,D795)</f>
        <v/>
      </c>
      <c r="G795" s="469">
        <f>COUNTIF(梁欠表3F!$AB:$AB,D795)</f>
        <v/>
      </c>
      <c r="H795" s="470">
        <f>SUM(E795:G795)</f>
        <v/>
      </c>
      <c r="I795" s="477">
        <f>B795</f>
        <v/>
      </c>
    </row>
    <row r="796" ht="25.5" customHeight="1">
      <c r="B796" s="464">
        <f>SUM(H796)</f>
        <v/>
      </c>
      <c r="C796" s="465" t="n"/>
      <c r="D796" s="466">
        <f>IF(OR(梁欠表3F!AN795="欠番",梁欠表3F!AN795="現場施工"),"　",梁欠表3F!AN795)</f>
        <v/>
      </c>
      <c r="E796" s="467">
        <f>COUNTIF(梁欠表3F!$C:$C,D796)</f>
        <v/>
      </c>
      <c r="F796" s="468">
        <f>COUNTIF(梁欠表3F!$O:$O,D796)</f>
        <v/>
      </c>
      <c r="G796" s="469">
        <f>COUNTIF(梁欠表3F!$AB:$AB,D796)</f>
        <v/>
      </c>
      <c r="H796" s="470">
        <f>SUM(E796:G796)</f>
        <v/>
      </c>
      <c r="I796" s="477">
        <f>B796</f>
        <v/>
      </c>
    </row>
    <row r="797" ht="25.5" customHeight="1">
      <c r="B797" s="464">
        <f>SUM(H797)</f>
        <v/>
      </c>
      <c r="C797" s="465" t="n"/>
      <c r="D797" s="466">
        <f>IF(OR(梁欠表3F!AN796="欠番",梁欠表3F!AN796="現場施工"),"　",梁欠表3F!AN796)</f>
        <v/>
      </c>
      <c r="E797" s="467">
        <f>COUNTIF(梁欠表3F!$C:$C,D797)</f>
        <v/>
      </c>
      <c r="F797" s="468">
        <f>COUNTIF(梁欠表3F!$O:$O,D797)</f>
        <v/>
      </c>
      <c r="G797" s="469">
        <f>COUNTIF(梁欠表3F!$AB:$AB,D797)</f>
        <v/>
      </c>
      <c r="H797" s="470">
        <f>SUM(E797:G797)</f>
        <v/>
      </c>
      <c r="I797" s="477">
        <f>B797</f>
        <v/>
      </c>
    </row>
    <row r="798" ht="25.5" customHeight="1">
      <c r="B798" s="464">
        <f>SUM(H798)</f>
        <v/>
      </c>
      <c r="C798" s="465" t="n"/>
      <c r="D798" s="466">
        <f>IF(OR(梁欠表3F!AN797="欠番",梁欠表3F!AN797="現場施工"),"　",梁欠表3F!AN797)</f>
        <v/>
      </c>
      <c r="E798" s="467">
        <f>COUNTIF(梁欠表3F!$C:$C,D798)</f>
        <v/>
      </c>
      <c r="F798" s="468">
        <f>COUNTIF(梁欠表3F!$O:$O,D798)</f>
        <v/>
      </c>
      <c r="G798" s="469">
        <f>COUNTIF(梁欠表3F!$AB:$AB,D798)</f>
        <v/>
      </c>
      <c r="H798" s="470">
        <f>SUM(E798:G798)</f>
        <v/>
      </c>
      <c r="I798" s="477">
        <f>B798</f>
        <v/>
      </c>
    </row>
    <row r="799" ht="25.5" customHeight="1">
      <c r="B799" s="464">
        <f>SUM(H799)</f>
        <v/>
      </c>
      <c r="C799" s="465" t="n"/>
      <c r="D799" s="466">
        <f>IF(OR(梁欠表3F!AN798="欠番",梁欠表3F!AN798="現場施工"),"　",梁欠表3F!AN798)</f>
        <v/>
      </c>
      <c r="E799" s="467">
        <f>COUNTIF(梁欠表3F!$C:$C,D799)</f>
        <v/>
      </c>
      <c r="F799" s="468">
        <f>COUNTIF(梁欠表3F!$O:$O,D799)</f>
        <v/>
      </c>
      <c r="G799" s="469">
        <f>COUNTIF(梁欠表3F!$AB:$AB,D799)</f>
        <v/>
      </c>
      <c r="H799" s="470">
        <f>SUM(E799:G799)</f>
        <v/>
      </c>
      <c r="I799" s="477">
        <f>B799</f>
        <v/>
      </c>
    </row>
    <row r="800" ht="25.5" customHeight="1">
      <c r="B800" s="464">
        <f>SUM(H800)</f>
        <v/>
      </c>
      <c r="C800" s="465" t="n"/>
      <c r="D800" s="466">
        <f>IF(OR(梁欠表3F!AN799="欠番",梁欠表3F!AN799="現場施工"),"　",梁欠表3F!AN799)</f>
        <v/>
      </c>
      <c r="E800" s="467">
        <f>COUNTIF(梁欠表3F!$C:$C,D800)</f>
        <v/>
      </c>
      <c r="F800" s="468">
        <f>COUNTIF(梁欠表3F!$O:$O,D800)</f>
        <v/>
      </c>
      <c r="G800" s="469">
        <f>COUNTIF(梁欠表3F!$AB:$AB,D800)</f>
        <v/>
      </c>
      <c r="H800" s="470">
        <f>SUM(E800:G800)</f>
        <v/>
      </c>
      <c r="I800" s="477">
        <f>B800</f>
        <v/>
      </c>
    </row>
    <row r="801" ht="25.5" customHeight="1">
      <c r="B801" s="464">
        <f>SUM(H801)</f>
        <v/>
      </c>
      <c r="C801" s="465" t="n"/>
      <c r="D801" s="466">
        <f>IF(OR(梁欠表3F!AN800="欠番",梁欠表3F!AN800="現場施工"),"　",梁欠表3F!AN800)</f>
        <v/>
      </c>
      <c r="E801" s="467">
        <f>COUNTIF(梁欠表3F!$C:$C,D801)</f>
        <v/>
      </c>
      <c r="F801" s="468">
        <f>COUNTIF(梁欠表3F!$O:$O,D801)</f>
        <v/>
      </c>
      <c r="G801" s="469">
        <f>COUNTIF(梁欠表3F!$AB:$AB,D801)</f>
        <v/>
      </c>
      <c r="H801" s="470">
        <f>SUM(E801:G801)</f>
        <v/>
      </c>
      <c r="I801" s="477">
        <f>B801</f>
        <v/>
      </c>
    </row>
    <row r="802" ht="25.5" customHeight="1">
      <c r="B802" s="464">
        <f>SUM(H802)</f>
        <v/>
      </c>
      <c r="C802" s="465" t="n"/>
      <c r="D802" s="466">
        <f>IF(OR(梁欠表3F!AN801="欠番",梁欠表3F!AN801="現場施工"),"　",梁欠表3F!AN801)</f>
        <v/>
      </c>
      <c r="E802" s="467">
        <f>COUNTIF(梁欠表3F!$C:$C,D802)</f>
        <v/>
      </c>
      <c r="F802" s="468">
        <f>COUNTIF(梁欠表3F!$O:$O,D802)</f>
        <v/>
      </c>
      <c r="G802" s="469">
        <f>COUNTIF(梁欠表3F!$AB:$AB,D802)</f>
        <v/>
      </c>
      <c r="H802" s="470">
        <f>SUM(E802:G802)</f>
        <v/>
      </c>
      <c r="I802" s="477">
        <f>B802</f>
        <v/>
      </c>
    </row>
    <row r="803" ht="25.5" customHeight="1">
      <c r="B803" s="464">
        <f>SUM(H803)</f>
        <v/>
      </c>
      <c r="C803" s="465" t="n"/>
      <c r="D803" s="466">
        <f>IF(OR(梁欠表3F!AN802="欠番",梁欠表3F!AN802="現場施工"),"　",梁欠表3F!AN802)</f>
        <v/>
      </c>
      <c r="E803" s="467">
        <f>COUNTIF(梁欠表3F!$C:$C,D803)</f>
        <v/>
      </c>
      <c r="F803" s="468">
        <f>COUNTIF(梁欠表3F!$O:$O,D803)</f>
        <v/>
      </c>
      <c r="G803" s="469">
        <f>COUNTIF(梁欠表3F!$AB:$AB,D803)</f>
        <v/>
      </c>
      <c r="H803" s="470">
        <f>SUM(E803:G803)</f>
        <v/>
      </c>
      <c r="I803" s="477">
        <f>B803</f>
        <v/>
      </c>
    </row>
    <row r="804" ht="25.5" customHeight="1">
      <c r="B804" s="464">
        <f>SUM(H804)</f>
        <v/>
      </c>
      <c r="C804" s="465" t="n"/>
      <c r="D804" s="466">
        <f>IF(OR(梁欠表3F!AN803="欠番",梁欠表3F!AN803="現場施工"),"　",梁欠表3F!AN803)</f>
        <v/>
      </c>
      <c r="E804" s="467">
        <f>COUNTIF(梁欠表3F!$C:$C,D804)</f>
        <v/>
      </c>
      <c r="F804" s="468">
        <f>COUNTIF(梁欠表3F!$O:$O,D804)</f>
        <v/>
      </c>
      <c r="G804" s="469">
        <f>COUNTIF(梁欠表3F!$AB:$AB,D804)</f>
        <v/>
      </c>
      <c r="H804" s="470">
        <f>SUM(E804:G804)</f>
        <v/>
      </c>
      <c r="I804" s="477">
        <f>B804</f>
        <v/>
      </c>
    </row>
    <row r="805" ht="25.5" customHeight="1">
      <c r="B805" s="464">
        <f>SUM(H805)</f>
        <v/>
      </c>
      <c r="C805" s="465" t="n"/>
      <c r="D805" s="466">
        <f>IF(OR(梁欠表3F!AN804="欠番",梁欠表3F!AN804="現場施工"),"　",梁欠表3F!AN804)</f>
        <v/>
      </c>
      <c r="E805" s="467">
        <f>COUNTIF(梁欠表3F!$C:$C,D805)</f>
        <v/>
      </c>
      <c r="F805" s="468">
        <f>COUNTIF(梁欠表3F!$O:$O,D805)</f>
        <v/>
      </c>
      <c r="G805" s="469">
        <f>COUNTIF(梁欠表3F!$AB:$AB,D805)</f>
        <v/>
      </c>
      <c r="H805" s="470">
        <f>SUM(E805:G805)</f>
        <v/>
      </c>
      <c r="I805" s="477">
        <f>B805</f>
        <v/>
      </c>
    </row>
    <row r="806" ht="25.5" customHeight="1">
      <c r="B806" s="464">
        <f>SUM(H806)</f>
        <v/>
      </c>
      <c r="C806" s="465" t="n"/>
      <c r="D806" s="466">
        <f>IF(OR(梁欠表3F!AN805="欠番",梁欠表3F!AN805="現場施工"),"　",梁欠表3F!AN805)</f>
        <v/>
      </c>
      <c r="E806" s="467">
        <f>COUNTIF(梁欠表3F!$C:$C,D806)</f>
        <v/>
      </c>
      <c r="F806" s="468">
        <f>COUNTIF(梁欠表3F!$O:$O,D806)</f>
        <v/>
      </c>
      <c r="G806" s="469">
        <f>COUNTIF(梁欠表3F!$AB:$AB,D806)</f>
        <v/>
      </c>
      <c r="H806" s="470">
        <f>SUM(E806:G806)</f>
        <v/>
      </c>
      <c r="I806" s="477">
        <f>B806</f>
        <v/>
      </c>
    </row>
    <row r="807" ht="25.5" customHeight="1">
      <c r="B807" s="464">
        <f>SUM(H807)</f>
        <v/>
      </c>
      <c r="C807" s="465" t="n"/>
      <c r="D807" s="466">
        <f>IF(OR(梁欠表3F!AN806="欠番",梁欠表3F!AN806="現場施工"),"　",梁欠表3F!AN806)</f>
        <v/>
      </c>
      <c r="E807" s="467">
        <f>COUNTIF(梁欠表3F!$C:$C,D807)</f>
        <v/>
      </c>
      <c r="F807" s="468">
        <f>COUNTIF(梁欠表3F!$O:$O,D807)</f>
        <v/>
      </c>
      <c r="G807" s="469">
        <f>COUNTIF(梁欠表3F!$AB:$AB,D807)</f>
        <v/>
      </c>
      <c r="H807" s="470">
        <f>SUM(E807:G807)</f>
        <v/>
      </c>
      <c r="I807" s="477">
        <f>B807</f>
        <v/>
      </c>
    </row>
    <row r="808" ht="25.5" customHeight="1">
      <c r="B808" s="464">
        <f>SUM(H808)</f>
        <v/>
      </c>
      <c r="C808" s="465" t="n"/>
      <c r="D808" s="466">
        <f>IF(OR(梁欠表3F!AN807="欠番",梁欠表3F!AN807="現場施工"),"　",梁欠表3F!AN807)</f>
        <v/>
      </c>
      <c r="E808" s="467">
        <f>COUNTIF(梁欠表3F!$C:$C,D808)</f>
        <v/>
      </c>
      <c r="F808" s="468">
        <f>COUNTIF(梁欠表3F!$O:$O,D808)</f>
        <v/>
      </c>
      <c r="G808" s="469">
        <f>COUNTIF(梁欠表3F!$AB:$AB,D808)</f>
        <v/>
      </c>
      <c r="H808" s="470">
        <f>SUM(E808:G808)</f>
        <v/>
      </c>
      <c r="I808" s="477">
        <f>B808</f>
        <v/>
      </c>
    </row>
    <row r="809" ht="25.5" customHeight="1">
      <c r="B809" s="464">
        <f>SUM(H809)</f>
        <v/>
      </c>
      <c r="C809" s="465" t="n"/>
      <c r="D809" s="466">
        <f>IF(OR(梁欠表3F!AN808="欠番",梁欠表3F!AN808="現場施工"),"　",梁欠表3F!AN808)</f>
        <v/>
      </c>
      <c r="E809" s="467">
        <f>COUNTIF(梁欠表3F!$C:$C,D809)</f>
        <v/>
      </c>
      <c r="F809" s="468">
        <f>COUNTIF(梁欠表3F!$O:$O,D809)</f>
        <v/>
      </c>
      <c r="G809" s="469">
        <f>COUNTIF(梁欠表3F!$AB:$AB,D809)</f>
        <v/>
      </c>
      <c r="H809" s="470">
        <f>SUM(E809:G809)</f>
        <v/>
      </c>
      <c r="I809" s="477">
        <f>B809</f>
        <v/>
      </c>
    </row>
    <row r="810" ht="25.5" customHeight="1">
      <c r="B810" s="464">
        <f>SUM(H810)</f>
        <v/>
      </c>
      <c r="C810" s="465" t="n"/>
      <c r="D810" s="466">
        <f>IF(OR(梁欠表3F!AN809="欠番",梁欠表3F!AN809="現場施工"),"　",梁欠表3F!AN809)</f>
        <v/>
      </c>
      <c r="E810" s="467">
        <f>COUNTIF(梁欠表3F!$C:$C,D810)</f>
        <v/>
      </c>
      <c r="F810" s="468">
        <f>COUNTIF(梁欠表3F!$O:$O,D810)</f>
        <v/>
      </c>
      <c r="G810" s="469">
        <f>COUNTIF(梁欠表3F!$AB:$AB,D810)</f>
        <v/>
      </c>
      <c r="H810" s="470">
        <f>SUM(E810:G810)</f>
        <v/>
      </c>
      <c r="I810" s="477">
        <f>B810</f>
        <v/>
      </c>
    </row>
    <row r="811" ht="25.5" customHeight="1">
      <c r="B811" s="464">
        <f>SUM(H811)</f>
        <v/>
      </c>
      <c r="C811" s="465" t="n"/>
      <c r="D811" s="466">
        <f>IF(OR(梁欠表3F!AN810="欠番",梁欠表3F!AN810="現場施工"),"　",梁欠表3F!AN810)</f>
        <v/>
      </c>
      <c r="E811" s="467">
        <f>COUNTIF(梁欠表3F!$C:$C,D811)</f>
        <v/>
      </c>
      <c r="F811" s="468">
        <f>COUNTIF(梁欠表3F!$O:$O,D811)</f>
        <v/>
      </c>
      <c r="G811" s="469">
        <f>COUNTIF(梁欠表3F!$AB:$AB,D811)</f>
        <v/>
      </c>
      <c r="H811" s="470">
        <f>SUM(E811:G811)</f>
        <v/>
      </c>
      <c r="I811" s="477">
        <f>B811</f>
        <v/>
      </c>
    </row>
    <row r="812" ht="25.5" customHeight="1">
      <c r="B812" s="464">
        <f>SUM(H812)</f>
        <v/>
      </c>
      <c r="C812" s="465" t="n"/>
      <c r="D812" s="466">
        <f>IF(OR(梁欠表3F!AN811="欠番",梁欠表3F!AN811="現場施工"),"　",梁欠表3F!AN811)</f>
        <v/>
      </c>
      <c r="E812" s="467">
        <f>COUNTIF(梁欠表3F!$C:$C,D812)</f>
        <v/>
      </c>
      <c r="F812" s="468">
        <f>COUNTIF(梁欠表3F!$O:$O,D812)</f>
        <v/>
      </c>
      <c r="G812" s="469">
        <f>COUNTIF(梁欠表3F!$AB:$AB,D812)</f>
        <v/>
      </c>
      <c r="H812" s="470">
        <f>SUM(E812:G812)</f>
        <v/>
      </c>
      <c r="I812" s="477">
        <f>B812</f>
        <v/>
      </c>
    </row>
    <row r="813" ht="25.5" customHeight="1">
      <c r="B813" s="464">
        <f>SUM(H813)</f>
        <v/>
      </c>
      <c r="C813" s="465" t="n"/>
      <c r="D813" s="466">
        <f>IF(OR(梁欠表3F!AN812="欠番",梁欠表3F!AN812="現場施工"),"　",梁欠表3F!AN812)</f>
        <v/>
      </c>
      <c r="E813" s="467">
        <f>COUNTIF(梁欠表3F!$C:$C,D813)</f>
        <v/>
      </c>
      <c r="F813" s="468">
        <f>COUNTIF(梁欠表3F!$O:$O,D813)</f>
        <v/>
      </c>
      <c r="G813" s="469">
        <f>COUNTIF(梁欠表3F!$AB:$AB,D813)</f>
        <v/>
      </c>
      <c r="H813" s="470">
        <f>SUM(E813:G813)</f>
        <v/>
      </c>
      <c r="I813" s="477">
        <f>B813</f>
        <v/>
      </c>
    </row>
    <row r="814" ht="25.5" customHeight="1">
      <c r="B814" s="464">
        <f>SUM(H814)</f>
        <v/>
      </c>
      <c r="C814" s="465" t="n"/>
      <c r="D814" s="466">
        <f>IF(OR(梁欠表3F!AN813="欠番",梁欠表3F!AN813="現場施工"),"　",梁欠表3F!AN813)</f>
        <v/>
      </c>
      <c r="E814" s="467">
        <f>COUNTIF(梁欠表3F!$C:$C,D814)</f>
        <v/>
      </c>
      <c r="F814" s="468">
        <f>COUNTIF(梁欠表3F!$O:$O,D814)</f>
        <v/>
      </c>
      <c r="G814" s="469">
        <f>COUNTIF(梁欠表3F!$AB:$AB,D814)</f>
        <v/>
      </c>
      <c r="H814" s="470">
        <f>SUM(E814:G814)</f>
        <v/>
      </c>
      <c r="I814" s="477">
        <f>B814</f>
        <v/>
      </c>
    </row>
    <row r="815" ht="25.5" customHeight="1">
      <c r="B815" s="464">
        <f>SUM(H815)</f>
        <v/>
      </c>
      <c r="C815" s="465" t="n"/>
      <c r="D815" s="466">
        <f>IF(OR(梁欠表3F!AN814="欠番",梁欠表3F!AN814="現場施工"),"　",梁欠表3F!AN814)</f>
        <v/>
      </c>
      <c r="E815" s="467">
        <f>COUNTIF(梁欠表3F!$C:$C,D815)</f>
        <v/>
      </c>
      <c r="F815" s="468">
        <f>COUNTIF(梁欠表3F!$O:$O,D815)</f>
        <v/>
      </c>
      <c r="G815" s="469">
        <f>COUNTIF(梁欠表3F!$AB:$AB,D815)</f>
        <v/>
      </c>
      <c r="H815" s="470">
        <f>SUM(E815:G815)</f>
        <v/>
      </c>
      <c r="I815" s="477">
        <f>B815</f>
        <v/>
      </c>
    </row>
    <row r="816" ht="25.5" customHeight="1">
      <c r="B816" s="464">
        <f>SUM(H816)</f>
        <v/>
      </c>
      <c r="C816" s="465" t="n"/>
      <c r="D816" s="466">
        <f>IF(OR(梁欠表3F!AN815="欠番",梁欠表3F!AN815="現場施工"),"　",梁欠表3F!AN815)</f>
        <v/>
      </c>
      <c r="E816" s="467">
        <f>COUNTIF(梁欠表3F!$C:$C,D816)</f>
        <v/>
      </c>
      <c r="F816" s="468">
        <f>COUNTIF(梁欠表3F!$O:$O,D816)</f>
        <v/>
      </c>
      <c r="G816" s="469">
        <f>COUNTIF(梁欠表3F!$AB:$AB,D816)</f>
        <v/>
      </c>
      <c r="H816" s="470">
        <f>SUM(E816:G816)</f>
        <v/>
      </c>
      <c r="I816" s="477">
        <f>B816</f>
        <v/>
      </c>
    </row>
    <row r="817" ht="25.5" customHeight="1">
      <c r="B817" s="464">
        <f>SUM(H817)</f>
        <v/>
      </c>
      <c r="C817" s="465" t="n"/>
      <c r="D817" s="466">
        <f>IF(OR(梁欠表3F!AN816="欠番",梁欠表3F!AN816="現場施工"),"　",梁欠表3F!AN816)</f>
        <v/>
      </c>
      <c r="E817" s="467">
        <f>COUNTIF(梁欠表3F!$C:$C,D817)</f>
        <v/>
      </c>
      <c r="F817" s="468">
        <f>COUNTIF(梁欠表3F!$O:$O,D817)</f>
        <v/>
      </c>
      <c r="G817" s="469">
        <f>COUNTIF(梁欠表3F!$AB:$AB,D817)</f>
        <v/>
      </c>
      <c r="H817" s="470">
        <f>SUM(E817:G817)</f>
        <v/>
      </c>
      <c r="I817" s="477">
        <f>B817</f>
        <v/>
      </c>
    </row>
    <row r="818" ht="25.5" customHeight="1">
      <c r="B818" s="464">
        <f>SUM(H818)</f>
        <v/>
      </c>
      <c r="C818" s="465" t="n"/>
      <c r="D818" s="466">
        <f>IF(OR(梁欠表3F!AN817="欠番",梁欠表3F!AN817="現場施工"),"　",梁欠表3F!AN817)</f>
        <v/>
      </c>
      <c r="E818" s="467">
        <f>COUNTIF(梁欠表3F!$C:$C,D818)</f>
        <v/>
      </c>
      <c r="F818" s="468">
        <f>COUNTIF(梁欠表3F!$O:$O,D818)</f>
        <v/>
      </c>
      <c r="G818" s="469">
        <f>COUNTIF(梁欠表3F!$AB:$AB,D818)</f>
        <v/>
      </c>
      <c r="H818" s="470">
        <f>SUM(E818:G818)</f>
        <v/>
      </c>
      <c r="I818" s="477">
        <f>B818</f>
        <v/>
      </c>
    </row>
    <row r="819" ht="25.5" customHeight="1">
      <c r="B819" s="464">
        <f>SUM(H819)</f>
        <v/>
      </c>
      <c r="C819" s="465" t="n"/>
      <c r="D819" s="466">
        <f>IF(OR(梁欠表3F!AN818="欠番",梁欠表3F!AN818="現場施工"),"　",梁欠表3F!AN818)</f>
        <v/>
      </c>
      <c r="E819" s="467">
        <f>COUNTIF(梁欠表3F!$C:$C,D819)</f>
        <v/>
      </c>
      <c r="F819" s="468">
        <f>COUNTIF(梁欠表3F!$O:$O,D819)</f>
        <v/>
      </c>
      <c r="G819" s="469">
        <f>COUNTIF(梁欠表3F!$AB:$AB,D819)</f>
        <v/>
      </c>
      <c r="H819" s="470">
        <f>SUM(E819:G819)</f>
        <v/>
      </c>
      <c r="I819" s="477">
        <f>B819</f>
        <v/>
      </c>
    </row>
    <row r="820" ht="25.5" customHeight="1">
      <c r="B820" s="464">
        <f>SUM(H820)</f>
        <v/>
      </c>
      <c r="C820" s="465" t="n"/>
      <c r="D820" s="466">
        <f>IF(OR(梁欠表3F!AN819="欠番",梁欠表3F!AN819="現場施工"),"　",梁欠表3F!AN819)</f>
        <v/>
      </c>
      <c r="E820" s="467">
        <f>COUNTIF(梁欠表3F!$C:$C,D820)</f>
        <v/>
      </c>
      <c r="F820" s="468">
        <f>COUNTIF(梁欠表3F!$O:$O,D820)</f>
        <v/>
      </c>
      <c r="G820" s="469">
        <f>COUNTIF(梁欠表3F!$AB:$AB,D820)</f>
        <v/>
      </c>
      <c r="H820" s="470">
        <f>SUM(E820:G820)</f>
        <v/>
      </c>
      <c r="I820" s="477">
        <f>B820</f>
        <v/>
      </c>
    </row>
    <row r="821" ht="25.5" customHeight="1">
      <c r="B821" s="464">
        <f>SUM(H821)</f>
        <v/>
      </c>
      <c r="C821" s="465" t="n"/>
      <c r="D821" s="466">
        <f>IF(OR(梁欠表3F!AN820="欠番",梁欠表3F!AN820="現場施工"),"　",梁欠表3F!AN820)</f>
        <v/>
      </c>
      <c r="E821" s="467">
        <f>COUNTIF(梁欠表3F!$C:$C,D821)</f>
        <v/>
      </c>
      <c r="F821" s="468">
        <f>COUNTIF(梁欠表3F!$O:$O,D821)</f>
        <v/>
      </c>
      <c r="G821" s="469">
        <f>COUNTIF(梁欠表3F!$AB:$AB,D821)</f>
        <v/>
      </c>
      <c r="H821" s="470">
        <f>SUM(E821:G821)</f>
        <v/>
      </c>
      <c r="I821" s="477">
        <f>B821</f>
        <v/>
      </c>
    </row>
    <row r="822" ht="25.5" customHeight="1">
      <c r="B822" s="464">
        <f>SUM(H822)</f>
        <v/>
      </c>
      <c r="C822" s="465" t="n"/>
      <c r="D822" s="466">
        <f>IF(OR(梁欠表3F!AN821="欠番",梁欠表3F!AN821="現場施工"),"　",梁欠表3F!AN821)</f>
        <v/>
      </c>
      <c r="E822" s="467">
        <f>COUNTIF(梁欠表3F!$C:$C,D822)</f>
        <v/>
      </c>
      <c r="F822" s="468">
        <f>COUNTIF(梁欠表3F!$O:$O,D822)</f>
        <v/>
      </c>
      <c r="G822" s="469">
        <f>COUNTIF(梁欠表3F!$AB:$AB,D822)</f>
        <v/>
      </c>
      <c r="H822" s="470">
        <f>SUM(E822:G822)</f>
        <v/>
      </c>
      <c r="I822" s="477">
        <f>B822</f>
        <v/>
      </c>
    </row>
    <row r="823" ht="25.5" customHeight="1">
      <c r="B823" s="464">
        <f>SUM(H823)</f>
        <v/>
      </c>
      <c r="C823" s="465" t="n"/>
      <c r="D823" s="466">
        <f>IF(OR(梁欠表3F!AN822="欠番",梁欠表3F!AN822="現場施工"),"　",梁欠表3F!AN822)</f>
        <v/>
      </c>
      <c r="E823" s="467">
        <f>COUNTIF(梁欠表3F!$C:$C,D823)</f>
        <v/>
      </c>
      <c r="F823" s="468">
        <f>COUNTIF(梁欠表3F!$O:$O,D823)</f>
        <v/>
      </c>
      <c r="G823" s="469">
        <f>COUNTIF(梁欠表3F!$AB:$AB,D823)</f>
        <v/>
      </c>
      <c r="H823" s="470">
        <f>SUM(E823:G823)</f>
        <v/>
      </c>
      <c r="I823" s="477">
        <f>B823</f>
        <v/>
      </c>
    </row>
    <row r="824" ht="25.5" customHeight="1">
      <c r="B824" s="464">
        <f>SUM(H824)</f>
        <v/>
      </c>
      <c r="C824" s="465" t="n"/>
      <c r="D824" s="466">
        <f>IF(OR(梁欠表3F!AN823="欠番",梁欠表3F!AN823="現場施工"),"　",梁欠表3F!AN823)</f>
        <v/>
      </c>
      <c r="E824" s="467">
        <f>COUNTIF(梁欠表3F!$C:$C,D824)</f>
        <v/>
      </c>
      <c r="F824" s="468">
        <f>COUNTIF(梁欠表3F!$O:$O,D824)</f>
        <v/>
      </c>
      <c r="G824" s="469">
        <f>COUNTIF(梁欠表3F!$AB:$AB,D824)</f>
        <v/>
      </c>
      <c r="H824" s="470">
        <f>SUM(E824:G824)</f>
        <v/>
      </c>
      <c r="I824" s="477">
        <f>B824</f>
        <v/>
      </c>
    </row>
    <row r="825" ht="25.5" customHeight="1">
      <c r="B825" s="464">
        <f>SUM(H825)</f>
        <v/>
      </c>
      <c r="C825" s="465" t="n"/>
      <c r="D825" s="466">
        <f>IF(OR(梁欠表3F!AN824="欠番",梁欠表3F!AN824="現場施工"),"　",梁欠表3F!AN824)</f>
        <v/>
      </c>
      <c r="E825" s="467">
        <f>COUNTIF(梁欠表3F!$C:$C,D825)</f>
        <v/>
      </c>
      <c r="F825" s="468">
        <f>COUNTIF(梁欠表3F!$O:$O,D825)</f>
        <v/>
      </c>
      <c r="G825" s="469">
        <f>COUNTIF(梁欠表3F!$AB:$AB,D825)</f>
        <v/>
      </c>
      <c r="H825" s="470">
        <f>SUM(E825:G825)</f>
        <v/>
      </c>
      <c r="I825" s="477">
        <f>B825</f>
        <v/>
      </c>
    </row>
    <row r="826" ht="25.5" customHeight="1">
      <c r="B826" s="464">
        <f>SUM(H826)</f>
        <v/>
      </c>
      <c r="C826" s="465" t="n"/>
      <c r="D826" s="466">
        <f>IF(OR(梁欠表3F!AN825="欠番",梁欠表3F!AN825="現場施工"),"　",梁欠表3F!AN825)</f>
        <v/>
      </c>
      <c r="E826" s="467">
        <f>COUNTIF(梁欠表3F!$C:$C,D826)</f>
        <v/>
      </c>
      <c r="F826" s="468">
        <f>COUNTIF(梁欠表3F!$O:$O,D826)</f>
        <v/>
      </c>
      <c r="G826" s="469">
        <f>COUNTIF(梁欠表3F!$AB:$AB,D826)</f>
        <v/>
      </c>
      <c r="H826" s="470">
        <f>SUM(E826:G826)</f>
        <v/>
      </c>
      <c r="I826" s="477">
        <f>B826</f>
        <v/>
      </c>
    </row>
    <row r="827" ht="25.5" customHeight="1">
      <c r="B827" s="464">
        <f>SUM(H827)</f>
        <v/>
      </c>
      <c r="C827" s="465" t="n"/>
      <c r="D827" s="466">
        <f>IF(OR(梁欠表3F!AN826="欠番",梁欠表3F!AN826="現場施工"),"　",梁欠表3F!AN826)</f>
        <v/>
      </c>
      <c r="E827" s="467">
        <f>COUNTIF(梁欠表3F!$C:$C,D827)</f>
        <v/>
      </c>
      <c r="F827" s="468">
        <f>COUNTIF(梁欠表3F!$O:$O,D827)</f>
        <v/>
      </c>
      <c r="G827" s="469">
        <f>COUNTIF(梁欠表3F!$AB:$AB,D827)</f>
        <v/>
      </c>
      <c r="H827" s="470">
        <f>SUM(E827:G827)</f>
        <v/>
      </c>
      <c r="I827" s="477">
        <f>B827</f>
        <v/>
      </c>
    </row>
    <row r="828" ht="25.5" customHeight="1">
      <c r="B828" s="464">
        <f>SUM(H828)</f>
        <v/>
      </c>
      <c r="C828" s="465" t="n"/>
      <c r="D828" s="466">
        <f>IF(OR(梁欠表3F!AN827="欠番",梁欠表3F!AN827="現場施工"),"　",梁欠表3F!AN827)</f>
        <v/>
      </c>
      <c r="E828" s="467">
        <f>COUNTIF(梁欠表3F!$C:$C,D828)</f>
        <v/>
      </c>
      <c r="F828" s="468">
        <f>COUNTIF(梁欠表3F!$O:$O,D828)</f>
        <v/>
      </c>
      <c r="G828" s="469">
        <f>COUNTIF(梁欠表3F!$AB:$AB,D828)</f>
        <v/>
      </c>
      <c r="H828" s="470">
        <f>SUM(E828:G828)</f>
        <v/>
      </c>
      <c r="I828" s="477">
        <f>B828</f>
        <v/>
      </c>
    </row>
    <row r="829" ht="25.5" customHeight="1">
      <c r="B829" s="464">
        <f>SUM(H829)</f>
        <v/>
      </c>
      <c r="C829" s="465" t="n"/>
      <c r="D829" s="466">
        <f>IF(OR(梁欠表3F!AN828="欠番",梁欠表3F!AN828="現場施工"),"　",梁欠表3F!AN828)</f>
        <v/>
      </c>
      <c r="E829" s="467">
        <f>COUNTIF(梁欠表3F!$C:$C,D829)</f>
        <v/>
      </c>
      <c r="F829" s="468">
        <f>COUNTIF(梁欠表3F!$O:$O,D829)</f>
        <v/>
      </c>
      <c r="G829" s="469">
        <f>COUNTIF(梁欠表3F!$AB:$AB,D829)</f>
        <v/>
      </c>
      <c r="H829" s="470">
        <f>SUM(E829:G829)</f>
        <v/>
      </c>
      <c r="I829" s="477">
        <f>B829</f>
        <v/>
      </c>
    </row>
    <row r="830" ht="25.5" customHeight="1">
      <c r="B830" s="464">
        <f>SUM(H830)</f>
        <v/>
      </c>
      <c r="C830" s="465" t="n"/>
      <c r="D830" s="466">
        <f>IF(OR(梁欠表3F!AN829="欠番",梁欠表3F!AN829="現場施工"),"　",梁欠表3F!AN829)</f>
        <v/>
      </c>
      <c r="E830" s="467">
        <f>COUNTIF(梁欠表3F!$C:$C,D830)</f>
        <v/>
      </c>
      <c r="F830" s="468">
        <f>COUNTIF(梁欠表3F!$O:$O,D830)</f>
        <v/>
      </c>
      <c r="G830" s="469">
        <f>COUNTIF(梁欠表3F!$AB:$AB,D830)</f>
        <v/>
      </c>
      <c r="H830" s="470">
        <f>SUM(E830:G830)</f>
        <v/>
      </c>
      <c r="I830" s="477">
        <f>B830</f>
        <v/>
      </c>
    </row>
    <row r="831" ht="25.5" customHeight="1">
      <c r="B831" s="464">
        <f>SUM(H831)</f>
        <v/>
      </c>
      <c r="C831" s="465" t="n"/>
      <c r="D831" s="466">
        <f>IF(OR(梁欠表3F!AN830="欠番",梁欠表3F!AN830="現場施工"),"　",梁欠表3F!AN830)</f>
        <v/>
      </c>
      <c r="E831" s="467">
        <f>COUNTIF(梁欠表3F!$C:$C,D831)</f>
        <v/>
      </c>
      <c r="F831" s="468">
        <f>COUNTIF(梁欠表3F!$O:$O,D831)</f>
        <v/>
      </c>
      <c r="G831" s="469">
        <f>COUNTIF(梁欠表3F!$AB:$AB,D831)</f>
        <v/>
      </c>
      <c r="H831" s="470">
        <f>SUM(E831:G831)</f>
        <v/>
      </c>
      <c r="I831" s="477">
        <f>B831</f>
        <v/>
      </c>
    </row>
    <row r="832" ht="25.5" customHeight="1">
      <c r="B832" s="464">
        <f>SUM(H832)</f>
        <v/>
      </c>
      <c r="C832" s="465" t="n"/>
      <c r="D832" s="466">
        <f>IF(OR(梁欠表3F!AN831="欠番",梁欠表3F!AN831="現場施工"),"　",梁欠表3F!AN831)</f>
        <v/>
      </c>
      <c r="E832" s="467">
        <f>COUNTIF(梁欠表3F!$C:$C,D832)</f>
        <v/>
      </c>
      <c r="F832" s="468">
        <f>COUNTIF(梁欠表3F!$O:$O,D832)</f>
        <v/>
      </c>
      <c r="G832" s="469">
        <f>COUNTIF(梁欠表3F!$AB:$AB,D832)</f>
        <v/>
      </c>
      <c r="H832" s="470">
        <f>SUM(E832:G832)</f>
        <v/>
      </c>
      <c r="I832" s="477">
        <f>B832</f>
        <v/>
      </c>
    </row>
    <row r="833" ht="25.5" customHeight="1">
      <c r="B833" s="464">
        <f>SUM(H833)</f>
        <v/>
      </c>
      <c r="C833" s="465" t="n"/>
      <c r="D833" s="466">
        <f>IF(OR(梁欠表3F!AN832="欠番",梁欠表3F!AN832="現場施工"),"　",梁欠表3F!AN832)</f>
        <v/>
      </c>
      <c r="E833" s="467">
        <f>COUNTIF(梁欠表3F!$C:$C,D833)</f>
        <v/>
      </c>
      <c r="F833" s="468">
        <f>COUNTIF(梁欠表3F!$O:$O,D833)</f>
        <v/>
      </c>
      <c r="G833" s="469">
        <f>COUNTIF(梁欠表3F!$AB:$AB,D833)</f>
        <v/>
      </c>
      <c r="H833" s="470">
        <f>SUM(E833:G833)</f>
        <v/>
      </c>
      <c r="I833" s="477">
        <f>B833</f>
        <v/>
      </c>
    </row>
    <row r="834" ht="25.5" customHeight="1">
      <c r="B834" s="464">
        <f>SUM(H834)</f>
        <v/>
      </c>
      <c r="C834" s="465" t="n"/>
      <c r="D834" s="466">
        <f>IF(OR(梁欠表3F!AN833="欠番",梁欠表3F!AN833="現場施工"),"　",梁欠表3F!AN833)</f>
        <v/>
      </c>
      <c r="E834" s="467">
        <f>COUNTIF(梁欠表3F!$C:$C,D834)</f>
        <v/>
      </c>
      <c r="F834" s="468">
        <f>COUNTIF(梁欠表3F!$O:$O,D834)</f>
        <v/>
      </c>
      <c r="G834" s="469">
        <f>COUNTIF(梁欠表3F!$AB:$AB,D834)</f>
        <v/>
      </c>
      <c r="H834" s="470">
        <f>SUM(E834:G834)</f>
        <v/>
      </c>
      <c r="I834" s="477">
        <f>B834</f>
        <v/>
      </c>
    </row>
    <row r="835" ht="25.5" customHeight="1">
      <c r="B835" s="464">
        <f>SUM(H835)</f>
        <v/>
      </c>
      <c r="C835" s="465" t="n"/>
      <c r="D835" s="466">
        <f>IF(OR(梁欠表3F!AN834="欠番",梁欠表3F!AN834="現場施工"),"　",梁欠表3F!AN834)</f>
        <v/>
      </c>
      <c r="E835" s="467">
        <f>COUNTIF(梁欠表3F!$C:$C,D835)</f>
        <v/>
      </c>
      <c r="F835" s="468">
        <f>COUNTIF(梁欠表3F!$O:$O,D835)</f>
        <v/>
      </c>
      <c r="G835" s="469">
        <f>COUNTIF(梁欠表3F!$AB:$AB,D835)</f>
        <v/>
      </c>
      <c r="H835" s="470">
        <f>SUM(E835:G835)</f>
        <v/>
      </c>
      <c r="I835" s="477">
        <f>B835</f>
        <v/>
      </c>
    </row>
    <row r="836" ht="25.5" customHeight="1">
      <c r="B836" s="464">
        <f>SUM(H836)</f>
        <v/>
      </c>
      <c r="C836" s="465" t="n"/>
      <c r="D836" s="466">
        <f>IF(OR(梁欠表3F!AN835="欠番",梁欠表3F!AN835="現場施工"),"　",梁欠表3F!AN835)</f>
        <v/>
      </c>
      <c r="E836" s="467">
        <f>COUNTIF(梁欠表3F!$C:$C,D836)</f>
        <v/>
      </c>
      <c r="F836" s="468">
        <f>COUNTIF(梁欠表3F!$O:$O,D836)</f>
        <v/>
      </c>
      <c r="G836" s="469">
        <f>COUNTIF(梁欠表3F!$AB:$AB,D836)</f>
        <v/>
      </c>
      <c r="H836" s="470">
        <f>SUM(E836:G836)</f>
        <v/>
      </c>
      <c r="I836" s="477">
        <f>B836</f>
        <v/>
      </c>
    </row>
    <row r="837" ht="25.5" customHeight="1">
      <c r="B837" s="464">
        <f>SUM(H837)</f>
        <v/>
      </c>
      <c r="C837" s="465" t="n"/>
      <c r="D837" s="466">
        <f>IF(OR(梁欠表3F!AN836="欠番",梁欠表3F!AN836="現場施工"),"　",梁欠表3F!AN836)</f>
        <v/>
      </c>
      <c r="E837" s="467">
        <f>COUNTIF(梁欠表3F!$C:$C,D837)</f>
        <v/>
      </c>
      <c r="F837" s="468">
        <f>COUNTIF(梁欠表3F!$O:$O,D837)</f>
        <v/>
      </c>
      <c r="G837" s="469">
        <f>COUNTIF(梁欠表3F!$AB:$AB,D837)</f>
        <v/>
      </c>
      <c r="H837" s="470">
        <f>SUM(E837:G837)</f>
        <v/>
      </c>
      <c r="I837" s="477">
        <f>B837</f>
        <v/>
      </c>
    </row>
    <row r="838" ht="25.5" customHeight="1">
      <c r="B838" s="464">
        <f>SUM(H838)</f>
        <v/>
      </c>
      <c r="C838" s="465" t="n"/>
      <c r="D838" s="466">
        <f>IF(OR(梁欠表3F!AN837="欠番",梁欠表3F!AN837="現場施工"),"　",梁欠表3F!AN837)</f>
        <v/>
      </c>
      <c r="E838" s="467">
        <f>COUNTIF(梁欠表3F!$C:$C,D838)</f>
        <v/>
      </c>
      <c r="F838" s="468">
        <f>COUNTIF(梁欠表3F!$O:$O,D838)</f>
        <v/>
      </c>
      <c r="G838" s="469">
        <f>COUNTIF(梁欠表3F!$AB:$AB,D838)</f>
        <v/>
      </c>
      <c r="H838" s="470">
        <f>SUM(E838:G838)</f>
        <v/>
      </c>
      <c r="I838" s="477">
        <f>B838</f>
        <v/>
      </c>
    </row>
    <row r="839" ht="25.5" customHeight="1">
      <c r="B839" s="464">
        <f>SUM(H839)</f>
        <v/>
      </c>
      <c r="C839" s="465" t="n"/>
      <c r="D839" s="466">
        <f>IF(OR(梁欠表3F!AN838="欠番",梁欠表3F!AN838="現場施工"),"　",梁欠表3F!AN838)</f>
        <v/>
      </c>
      <c r="E839" s="467">
        <f>COUNTIF(梁欠表3F!$C:$C,D839)</f>
        <v/>
      </c>
      <c r="F839" s="468">
        <f>COUNTIF(梁欠表3F!$O:$O,D839)</f>
        <v/>
      </c>
      <c r="G839" s="469">
        <f>COUNTIF(梁欠表3F!$AB:$AB,D839)</f>
        <v/>
      </c>
      <c r="H839" s="470">
        <f>SUM(E839:G839)</f>
        <v/>
      </c>
      <c r="I839" s="477">
        <f>B839</f>
        <v/>
      </c>
    </row>
    <row r="840" ht="25.5" customHeight="1">
      <c r="B840" s="464">
        <f>SUM(H840)</f>
        <v/>
      </c>
      <c r="C840" s="465" t="n"/>
      <c r="D840" s="466">
        <f>IF(OR(梁欠表3F!AN839="欠番",梁欠表3F!AN839="現場施工"),"　",梁欠表3F!AN839)</f>
        <v/>
      </c>
      <c r="E840" s="467">
        <f>COUNTIF(梁欠表3F!$C:$C,D840)</f>
        <v/>
      </c>
      <c r="F840" s="468">
        <f>COUNTIF(梁欠表3F!$O:$O,D840)</f>
        <v/>
      </c>
      <c r="G840" s="469">
        <f>COUNTIF(梁欠表3F!$AB:$AB,D840)</f>
        <v/>
      </c>
      <c r="H840" s="470">
        <f>SUM(E840:G840)</f>
        <v/>
      </c>
      <c r="I840" s="477">
        <f>B840</f>
        <v/>
      </c>
    </row>
    <row r="841" ht="25.5" customHeight="1">
      <c r="B841" s="464">
        <f>SUM(H841)</f>
        <v/>
      </c>
      <c r="C841" s="465" t="n"/>
      <c r="D841" s="466">
        <f>IF(OR(梁欠表3F!AN840="欠番",梁欠表3F!AN840="現場施工"),"　",梁欠表3F!AN840)</f>
        <v/>
      </c>
      <c r="E841" s="467">
        <f>COUNTIF(梁欠表3F!$C:$C,D841)</f>
        <v/>
      </c>
      <c r="F841" s="468">
        <f>COUNTIF(梁欠表3F!$O:$O,D841)</f>
        <v/>
      </c>
      <c r="G841" s="469">
        <f>COUNTIF(梁欠表3F!$AB:$AB,D841)</f>
        <v/>
      </c>
      <c r="H841" s="470">
        <f>SUM(E841:G841)</f>
        <v/>
      </c>
      <c r="I841" s="477">
        <f>B841</f>
        <v/>
      </c>
    </row>
    <row r="842" ht="25.5" customHeight="1">
      <c r="B842" s="464">
        <f>SUM(H842)</f>
        <v/>
      </c>
      <c r="C842" s="465" t="n"/>
      <c r="D842" s="466">
        <f>IF(OR(梁欠表3F!AN841="欠番",梁欠表3F!AN841="現場施工"),"　",梁欠表3F!AN841)</f>
        <v/>
      </c>
      <c r="E842" s="467">
        <f>COUNTIF(梁欠表3F!$C:$C,D842)</f>
        <v/>
      </c>
      <c r="F842" s="468">
        <f>COUNTIF(梁欠表3F!$O:$O,D842)</f>
        <v/>
      </c>
      <c r="G842" s="469">
        <f>COUNTIF(梁欠表3F!$AB:$AB,D842)</f>
        <v/>
      </c>
      <c r="H842" s="470">
        <f>SUM(E842:G842)</f>
        <v/>
      </c>
      <c r="I842" s="477">
        <f>B842</f>
        <v/>
      </c>
    </row>
    <row r="843" ht="25.5" customHeight="1">
      <c r="B843" s="464">
        <f>SUM(H843)</f>
        <v/>
      </c>
      <c r="C843" s="465" t="n"/>
      <c r="D843" s="466">
        <f>IF(OR(梁欠表3F!AN842="欠番",梁欠表3F!AN842="現場施工"),"　",梁欠表3F!AN842)</f>
        <v/>
      </c>
      <c r="E843" s="467">
        <f>COUNTIF(梁欠表3F!$C:$C,D843)</f>
        <v/>
      </c>
      <c r="F843" s="468">
        <f>COUNTIF(梁欠表3F!$O:$O,D843)</f>
        <v/>
      </c>
      <c r="G843" s="469">
        <f>COUNTIF(梁欠表3F!$AB:$AB,D843)</f>
        <v/>
      </c>
      <c r="H843" s="470">
        <f>SUM(E843:G843)</f>
        <v/>
      </c>
      <c r="I843" s="477">
        <f>B843</f>
        <v/>
      </c>
    </row>
    <row r="844" ht="25.5" customHeight="1">
      <c r="B844" s="464">
        <f>SUM(H844)</f>
        <v/>
      </c>
      <c r="C844" s="465" t="n"/>
      <c r="D844" s="466">
        <f>IF(OR(梁欠表3F!AN843="欠番",梁欠表3F!AN843="現場施工"),"　",梁欠表3F!AN843)</f>
        <v/>
      </c>
      <c r="E844" s="467">
        <f>COUNTIF(梁欠表3F!$C:$C,D844)</f>
        <v/>
      </c>
      <c r="F844" s="468">
        <f>COUNTIF(梁欠表3F!$O:$O,D844)</f>
        <v/>
      </c>
      <c r="G844" s="469">
        <f>COUNTIF(梁欠表3F!$AB:$AB,D844)</f>
        <v/>
      </c>
      <c r="H844" s="470">
        <f>SUM(E844:G844)</f>
        <v/>
      </c>
      <c r="I844" s="477">
        <f>B844</f>
        <v/>
      </c>
    </row>
    <row r="845" ht="25.5" customHeight="1">
      <c r="B845" s="464">
        <f>SUM(H845)</f>
        <v/>
      </c>
      <c r="C845" s="465" t="n"/>
      <c r="D845" s="466">
        <f>IF(OR(梁欠表3F!AN844="欠番",梁欠表3F!AN844="現場施工"),"　",梁欠表3F!AN844)</f>
        <v/>
      </c>
      <c r="E845" s="467">
        <f>COUNTIF(梁欠表3F!$C:$C,D845)</f>
        <v/>
      </c>
      <c r="F845" s="468">
        <f>COUNTIF(梁欠表3F!$O:$O,D845)</f>
        <v/>
      </c>
      <c r="G845" s="469">
        <f>COUNTIF(梁欠表3F!$AB:$AB,D845)</f>
        <v/>
      </c>
      <c r="H845" s="470">
        <f>SUM(E845:G845)</f>
        <v/>
      </c>
      <c r="I845" s="477">
        <f>B845</f>
        <v/>
      </c>
    </row>
    <row r="846" ht="25.5" customHeight="1">
      <c r="B846" s="464">
        <f>SUM(H846)</f>
        <v/>
      </c>
      <c r="C846" s="465" t="n"/>
      <c r="D846" s="466">
        <f>IF(OR(梁欠表3F!AN845="欠番",梁欠表3F!AN845="現場施工"),"　",梁欠表3F!AN845)</f>
        <v/>
      </c>
      <c r="E846" s="467">
        <f>COUNTIF(梁欠表3F!$C:$C,D846)</f>
        <v/>
      </c>
      <c r="F846" s="468">
        <f>COUNTIF(梁欠表3F!$O:$O,D846)</f>
        <v/>
      </c>
      <c r="G846" s="469">
        <f>COUNTIF(梁欠表3F!$AB:$AB,D846)</f>
        <v/>
      </c>
      <c r="H846" s="470">
        <f>SUM(E846:G846)</f>
        <v/>
      </c>
      <c r="I846" s="477">
        <f>B846</f>
        <v/>
      </c>
    </row>
    <row r="847" ht="25.5" customHeight="1">
      <c r="B847" s="464">
        <f>SUM(H847)</f>
        <v/>
      </c>
      <c r="C847" s="465" t="n"/>
      <c r="D847" s="466">
        <f>IF(OR(梁欠表3F!AN846="欠番",梁欠表3F!AN846="現場施工"),"　",梁欠表3F!AN846)</f>
        <v/>
      </c>
      <c r="E847" s="467">
        <f>COUNTIF(梁欠表3F!$C:$C,D847)</f>
        <v/>
      </c>
      <c r="F847" s="468">
        <f>COUNTIF(梁欠表3F!$O:$O,D847)</f>
        <v/>
      </c>
      <c r="G847" s="469">
        <f>COUNTIF(梁欠表3F!$AB:$AB,D847)</f>
        <v/>
      </c>
      <c r="H847" s="470">
        <f>SUM(E847:G847)</f>
        <v/>
      </c>
      <c r="I847" s="477">
        <f>B847</f>
        <v/>
      </c>
    </row>
    <row r="848" ht="25.5" customHeight="1">
      <c r="B848" s="464">
        <f>SUM(H848)</f>
        <v/>
      </c>
      <c r="C848" s="465" t="n"/>
      <c r="D848" s="466">
        <f>IF(OR(梁欠表3F!AN847="欠番",梁欠表3F!AN847="現場施工"),"　",梁欠表3F!AN847)</f>
        <v/>
      </c>
      <c r="E848" s="467">
        <f>COUNTIF(梁欠表3F!$C:$C,D848)</f>
        <v/>
      </c>
      <c r="F848" s="468">
        <f>COUNTIF(梁欠表3F!$O:$O,D848)</f>
        <v/>
      </c>
      <c r="G848" s="469">
        <f>COUNTIF(梁欠表3F!$AB:$AB,D848)</f>
        <v/>
      </c>
      <c r="H848" s="470">
        <f>SUM(E848:G848)</f>
        <v/>
      </c>
      <c r="I848" s="477">
        <f>B848</f>
        <v/>
      </c>
    </row>
    <row r="849" ht="25.5" customHeight="1">
      <c r="B849" s="464">
        <f>SUM(H849)</f>
        <v/>
      </c>
      <c r="C849" s="465" t="n"/>
      <c r="D849" s="466">
        <f>IF(OR(梁欠表3F!AN848="欠番",梁欠表3F!AN848="現場施工"),"　",梁欠表3F!AN848)</f>
        <v/>
      </c>
      <c r="E849" s="467">
        <f>COUNTIF(梁欠表3F!$C:$C,D849)</f>
        <v/>
      </c>
      <c r="F849" s="468">
        <f>COUNTIF(梁欠表3F!$O:$O,D849)</f>
        <v/>
      </c>
      <c r="G849" s="469">
        <f>COUNTIF(梁欠表3F!$AB:$AB,D849)</f>
        <v/>
      </c>
      <c r="H849" s="470">
        <f>SUM(E849:G849)</f>
        <v/>
      </c>
      <c r="I849" s="477">
        <f>B849</f>
        <v/>
      </c>
    </row>
    <row r="850" ht="25.5" customHeight="1">
      <c r="B850" s="464">
        <f>SUM(H850)</f>
        <v/>
      </c>
      <c r="C850" s="465" t="n"/>
      <c r="D850" s="466">
        <f>IF(OR(梁欠表3F!AN849="欠番",梁欠表3F!AN849="現場施工"),"　",梁欠表3F!AN849)</f>
        <v/>
      </c>
      <c r="E850" s="467">
        <f>COUNTIF(梁欠表3F!$C:$C,D850)</f>
        <v/>
      </c>
      <c r="F850" s="468">
        <f>COUNTIF(梁欠表3F!$O:$O,D850)</f>
        <v/>
      </c>
      <c r="G850" s="469">
        <f>COUNTIF(梁欠表3F!$AB:$AB,D850)</f>
        <v/>
      </c>
      <c r="H850" s="470">
        <f>SUM(E850:G850)</f>
        <v/>
      </c>
      <c r="I850" s="477">
        <f>B850</f>
        <v/>
      </c>
    </row>
    <row r="851" ht="25.5" customHeight="1">
      <c r="B851" s="464">
        <f>SUM(H851)</f>
        <v/>
      </c>
      <c r="C851" s="465" t="n"/>
      <c r="D851" s="466">
        <f>IF(OR(梁欠表3F!AN850="欠番",梁欠表3F!AN850="現場施工"),"　",梁欠表3F!AN850)</f>
        <v/>
      </c>
      <c r="E851" s="467">
        <f>COUNTIF(梁欠表3F!$C:$C,D851)</f>
        <v/>
      </c>
      <c r="F851" s="468">
        <f>COUNTIF(梁欠表3F!$O:$O,D851)</f>
        <v/>
      </c>
      <c r="G851" s="469">
        <f>COUNTIF(梁欠表3F!$AB:$AB,D851)</f>
        <v/>
      </c>
      <c r="H851" s="470">
        <f>SUM(E851:G851)</f>
        <v/>
      </c>
      <c r="I851" s="477">
        <f>B851</f>
        <v/>
      </c>
    </row>
    <row r="852" ht="25.5" customHeight="1">
      <c r="B852" s="464">
        <f>SUM(H852)</f>
        <v/>
      </c>
      <c r="C852" s="465" t="n"/>
      <c r="D852" s="466">
        <f>IF(OR(梁欠表3F!AN851="欠番",梁欠表3F!AN851="現場施工"),"　",梁欠表3F!AN851)</f>
        <v/>
      </c>
      <c r="E852" s="467">
        <f>COUNTIF(梁欠表3F!$C:$C,D852)</f>
        <v/>
      </c>
      <c r="F852" s="468">
        <f>COUNTIF(梁欠表3F!$O:$O,D852)</f>
        <v/>
      </c>
      <c r="G852" s="469">
        <f>COUNTIF(梁欠表3F!$AB:$AB,D852)</f>
        <v/>
      </c>
      <c r="H852" s="470">
        <f>SUM(E852:G852)</f>
        <v/>
      </c>
      <c r="I852" s="477">
        <f>B852</f>
        <v/>
      </c>
    </row>
    <row r="853" ht="25.5" customHeight="1">
      <c r="B853" s="464">
        <f>SUM(H853)</f>
        <v/>
      </c>
      <c r="C853" s="465" t="n"/>
      <c r="D853" s="466">
        <f>IF(OR(梁欠表3F!AN852="欠番",梁欠表3F!AN852="現場施工"),"　",梁欠表3F!AN852)</f>
        <v/>
      </c>
      <c r="E853" s="467">
        <f>COUNTIF(梁欠表3F!$C:$C,D853)</f>
        <v/>
      </c>
      <c r="F853" s="468">
        <f>COUNTIF(梁欠表3F!$O:$O,D853)</f>
        <v/>
      </c>
      <c r="G853" s="469">
        <f>COUNTIF(梁欠表3F!$AB:$AB,D853)</f>
        <v/>
      </c>
      <c r="H853" s="470">
        <f>SUM(E853:G853)</f>
        <v/>
      </c>
      <c r="I853" s="477">
        <f>B853</f>
        <v/>
      </c>
    </row>
    <row r="854" ht="25.5" customHeight="1">
      <c r="B854" s="464">
        <f>SUM(H854)</f>
        <v/>
      </c>
      <c r="C854" s="465" t="n"/>
      <c r="D854" s="466">
        <f>IF(OR(梁欠表3F!AN853="欠番",梁欠表3F!AN853="現場施工"),"　",梁欠表3F!AN853)</f>
        <v/>
      </c>
      <c r="E854" s="467">
        <f>COUNTIF(梁欠表3F!$C:$C,D854)</f>
        <v/>
      </c>
      <c r="F854" s="468">
        <f>COUNTIF(梁欠表3F!$O:$O,D854)</f>
        <v/>
      </c>
      <c r="G854" s="469">
        <f>COUNTIF(梁欠表3F!$AB:$AB,D854)</f>
        <v/>
      </c>
      <c r="H854" s="470">
        <f>SUM(E854:G854)</f>
        <v/>
      </c>
      <c r="I854" s="477">
        <f>B854</f>
        <v/>
      </c>
    </row>
    <row r="855" ht="25.5" customHeight="1">
      <c r="B855" s="464">
        <f>SUM(H855)</f>
        <v/>
      </c>
      <c r="C855" s="465" t="n"/>
      <c r="D855" s="466">
        <f>IF(OR(梁欠表3F!AN854="欠番",梁欠表3F!AN854="現場施工"),"　",梁欠表3F!AN854)</f>
        <v/>
      </c>
      <c r="E855" s="467">
        <f>COUNTIF(梁欠表3F!$C:$C,D855)</f>
        <v/>
      </c>
      <c r="F855" s="468">
        <f>COUNTIF(梁欠表3F!$O:$O,D855)</f>
        <v/>
      </c>
      <c r="G855" s="469">
        <f>COUNTIF(梁欠表3F!$AB:$AB,D855)</f>
        <v/>
      </c>
      <c r="H855" s="470">
        <f>SUM(E855:G855)</f>
        <v/>
      </c>
      <c r="I855" s="477">
        <f>B855</f>
        <v/>
      </c>
    </row>
    <row r="856" ht="25.5" customHeight="1">
      <c r="B856" s="464">
        <f>SUM(H856)</f>
        <v/>
      </c>
      <c r="C856" s="465" t="n"/>
      <c r="D856" s="466">
        <f>IF(OR(梁欠表3F!AN855="欠番",梁欠表3F!AN855="現場施工"),"　",梁欠表3F!AN855)</f>
        <v/>
      </c>
      <c r="E856" s="467">
        <f>COUNTIF(梁欠表3F!$C:$C,D856)</f>
        <v/>
      </c>
      <c r="F856" s="468">
        <f>COUNTIF(梁欠表3F!$O:$O,D856)</f>
        <v/>
      </c>
      <c r="G856" s="469">
        <f>COUNTIF(梁欠表3F!$AB:$AB,D856)</f>
        <v/>
      </c>
      <c r="H856" s="470">
        <f>SUM(E856:G856)</f>
        <v/>
      </c>
      <c r="I856" s="477">
        <f>B856</f>
        <v/>
      </c>
    </row>
    <row r="857" ht="25.5" customHeight="1">
      <c r="B857" s="464">
        <f>SUM(H857)</f>
        <v/>
      </c>
      <c r="C857" s="465" t="n"/>
      <c r="D857" s="466">
        <f>IF(OR(梁欠表3F!AN856="欠番",梁欠表3F!AN856="現場施工"),"　",梁欠表3F!AN856)</f>
        <v/>
      </c>
      <c r="E857" s="467">
        <f>COUNTIF(梁欠表3F!$C:$C,D857)</f>
        <v/>
      </c>
      <c r="F857" s="468">
        <f>COUNTIF(梁欠表3F!$O:$O,D857)</f>
        <v/>
      </c>
      <c r="G857" s="469">
        <f>COUNTIF(梁欠表3F!$AB:$AB,D857)</f>
        <v/>
      </c>
      <c r="H857" s="470">
        <f>SUM(E857:G857)</f>
        <v/>
      </c>
      <c r="I857" s="477">
        <f>B857</f>
        <v/>
      </c>
    </row>
    <row r="858" ht="25.5" customHeight="1">
      <c r="B858" s="464">
        <f>SUM(H858)</f>
        <v/>
      </c>
      <c r="C858" s="465" t="n"/>
      <c r="D858" s="466">
        <f>IF(OR(梁欠表3F!AN857="欠番",梁欠表3F!AN857="現場施工"),"　",梁欠表3F!AN857)</f>
        <v/>
      </c>
      <c r="E858" s="467">
        <f>COUNTIF(梁欠表3F!$C:$C,D858)</f>
        <v/>
      </c>
      <c r="F858" s="468">
        <f>COUNTIF(梁欠表3F!$O:$O,D858)</f>
        <v/>
      </c>
      <c r="G858" s="469">
        <f>COUNTIF(梁欠表3F!$AB:$AB,D858)</f>
        <v/>
      </c>
      <c r="H858" s="470">
        <f>SUM(E858:G858)</f>
        <v/>
      </c>
      <c r="I858" s="477">
        <f>B858</f>
        <v/>
      </c>
    </row>
    <row r="859" ht="25.5" customHeight="1">
      <c r="B859" s="464">
        <f>SUM(H859)</f>
        <v/>
      </c>
      <c r="C859" s="465" t="n"/>
      <c r="D859" s="466">
        <f>IF(OR(梁欠表3F!AN858="欠番",梁欠表3F!AN858="現場施工"),"　",梁欠表3F!AN858)</f>
        <v/>
      </c>
      <c r="E859" s="467">
        <f>COUNTIF(梁欠表3F!$C:$C,D859)</f>
        <v/>
      </c>
      <c r="F859" s="468">
        <f>COUNTIF(梁欠表3F!$O:$O,D859)</f>
        <v/>
      </c>
      <c r="G859" s="469">
        <f>COUNTIF(梁欠表3F!$AB:$AB,D859)</f>
        <v/>
      </c>
      <c r="H859" s="470">
        <f>SUM(E859:G859)</f>
        <v/>
      </c>
      <c r="I859" s="477">
        <f>B859</f>
        <v/>
      </c>
    </row>
    <row r="860" ht="25.5" customHeight="1">
      <c r="B860" s="464">
        <f>SUM(H860)</f>
        <v/>
      </c>
      <c r="C860" s="465" t="n"/>
      <c r="D860" s="466">
        <f>IF(OR(梁欠表3F!AN859="欠番",梁欠表3F!AN859="現場施工"),"　",梁欠表3F!AN859)</f>
        <v/>
      </c>
      <c r="E860" s="467">
        <f>COUNTIF(梁欠表3F!$C:$C,D860)</f>
        <v/>
      </c>
      <c r="F860" s="468">
        <f>COUNTIF(梁欠表3F!$O:$O,D860)</f>
        <v/>
      </c>
      <c r="G860" s="469">
        <f>COUNTIF(梁欠表3F!$AB:$AB,D860)</f>
        <v/>
      </c>
      <c r="H860" s="470">
        <f>SUM(E860:G860)</f>
        <v/>
      </c>
      <c r="I860" s="477">
        <f>B860</f>
        <v/>
      </c>
    </row>
    <row r="861" ht="25.5" customHeight="1">
      <c r="B861" s="464">
        <f>SUM(H861)</f>
        <v/>
      </c>
      <c r="C861" s="465" t="n"/>
      <c r="D861" s="466">
        <f>IF(OR(梁欠表3F!AN860="欠番",梁欠表3F!AN860="現場施工"),"　",梁欠表3F!AN860)</f>
        <v/>
      </c>
      <c r="E861" s="467">
        <f>COUNTIF(梁欠表3F!$C:$C,D861)</f>
        <v/>
      </c>
      <c r="F861" s="468">
        <f>COUNTIF(梁欠表3F!$O:$O,D861)</f>
        <v/>
      </c>
      <c r="G861" s="469">
        <f>COUNTIF(梁欠表3F!$AB:$AB,D861)</f>
        <v/>
      </c>
      <c r="H861" s="470">
        <f>SUM(E861:G861)</f>
        <v/>
      </c>
      <c r="I861" s="477">
        <f>B861</f>
        <v/>
      </c>
    </row>
    <row r="862" ht="25.5" customHeight="1">
      <c r="B862" s="464">
        <f>SUM(H862)</f>
        <v/>
      </c>
      <c r="C862" s="465" t="n"/>
      <c r="D862" s="466">
        <f>IF(OR(梁欠表3F!AN861="欠番",梁欠表3F!AN861="現場施工"),"　",梁欠表3F!AN861)</f>
        <v/>
      </c>
      <c r="E862" s="467">
        <f>COUNTIF(梁欠表3F!$C:$C,D862)</f>
        <v/>
      </c>
      <c r="F862" s="468">
        <f>COUNTIF(梁欠表3F!$O:$O,D862)</f>
        <v/>
      </c>
      <c r="G862" s="469">
        <f>COUNTIF(梁欠表3F!$AB:$AB,D862)</f>
        <v/>
      </c>
      <c r="H862" s="470">
        <f>SUM(E862:G862)</f>
        <v/>
      </c>
      <c r="I862" s="477">
        <f>B862</f>
        <v/>
      </c>
    </row>
    <row r="863" ht="25.5" customHeight="1">
      <c r="B863" s="464">
        <f>SUM(H863)</f>
        <v/>
      </c>
      <c r="C863" s="465" t="n"/>
      <c r="D863" s="466">
        <f>IF(OR(梁欠表3F!AN862="欠番",梁欠表3F!AN862="現場施工"),"　",梁欠表3F!AN862)</f>
        <v/>
      </c>
      <c r="E863" s="467">
        <f>COUNTIF(梁欠表3F!$C:$C,D863)</f>
        <v/>
      </c>
      <c r="F863" s="468">
        <f>COUNTIF(梁欠表3F!$O:$O,D863)</f>
        <v/>
      </c>
      <c r="G863" s="469">
        <f>COUNTIF(梁欠表3F!$AB:$AB,D863)</f>
        <v/>
      </c>
      <c r="H863" s="470">
        <f>SUM(E863:G863)</f>
        <v/>
      </c>
      <c r="I863" s="477">
        <f>B863</f>
        <v/>
      </c>
    </row>
    <row r="864" ht="25.5" customHeight="1">
      <c r="B864" s="464">
        <f>SUM(H864)</f>
        <v/>
      </c>
      <c r="C864" s="465" t="n"/>
      <c r="D864" s="466">
        <f>IF(OR(梁欠表3F!AN863="欠番",梁欠表3F!AN863="現場施工"),"　",梁欠表3F!AN863)</f>
        <v/>
      </c>
      <c r="E864" s="467">
        <f>COUNTIF(梁欠表3F!$C:$C,D864)</f>
        <v/>
      </c>
      <c r="F864" s="468">
        <f>COUNTIF(梁欠表3F!$O:$O,D864)</f>
        <v/>
      </c>
      <c r="G864" s="469">
        <f>COUNTIF(梁欠表3F!$AB:$AB,D864)</f>
        <v/>
      </c>
      <c r="H864" s="470">
        <f>SUM(E864:G864)</f>
        <v/>
      </c>
      <c r="I864" s="477">
        <f>B864</f>
        <v/>
      </c>
    </row>
    <row r="865" ht="25.5" customHeight="1">
      <c r="B865" s="464">
        <f>SUM(H865)</f>
        <v/>
      </c>
      <c r="C865" s="465" t="n"/>
      <c r="D865" s="466">
        <f>IF(OR(梁欠表3F!AN864="欠番",梁欠表3F!AN864="現場施工"),"　",梁欠表3F!AN864)</f>
        <v/>
      </c>
      <c r="E865" s="467">
        <f>COUNTIF(梁欠表3F!$C:$C,D865)</f>
        <v/>
      </c>
      <c r="F865" s="468">
        <f>COUNTIF(梁欠表3F!$O:$O,D865)</f>
        <v/>
      </c>
      <c r="G865" s="469">
        <f>COUNTIF(梁欠表3F!$AB:$AB,D865)</f>
        <v/>
      </c>
      <c r="H865" s="470">
        <f>SUM(E865:G865)</f>
        <v/>
      </c>
      <c r="I865" s="477">
        <f>B865</f>
        <v/>
      </c>
    </row>
    <row r="866" ht="25.5" customHeight="1">
      <c r="B866" s="464">
        <f>SUM(H866)</f>
        <v/>
      </c>
      <c r="C866" s="465" t="n"/>
      <c r="D866" s="466">
        <f>IF(OR(梁欠表3F!AN865="欠番",梁欠表3F!AN865="現場施工"),"　",梁欠表3F!AN865)</f>
        <v/>
      </c>
      <c r="E866" s="467">
        <f>COUNTIF(梁欠表3F!$C:$C,D866)</f>
        <v/>
      </c>
      <c r="F866" s="468">
        <f>COUNTIF(梁欠表3F!$O:$O,D866)</f>
        <v/>
      </c>
      <c r="G866" s="469">
        <f>COUNTIF(梁欠表3F!$AB:$AB,D866)</f>
        <v/>
      </c>
      <c r="H866" s="470">
        <f>SUM(E866:G866)</f>
        <v/>
      </c>
      <c r="I866" s="477">
        <f>B866</f>
        <v/>
      </c>
    </row>
    <row r="867" ht="25.5" customHeight="1">
      <c r="B867" s="464">
        <f>SUM(H867)</f>
        <v/>
      </c>
      <c r="C867" s="465" t="n"/>
      <c r="D867" s="466">
        <f>IF(OR(梁欠表3F!AN866="欠番",梁欠表3F!AN866="現場施工"),"　",梁欠表3F!AN866)</f>
        <v/>
      </c>
      <c r="E867" s="467">
        <f>COUNTIF(梁欠表3F!$C:$C,D867)</f>
        <v/>
      </c>
      <c r="F867" s="468">
        <f>COUNTIF(梁欠表3F!$O:$O,D867)</f>
        <v/>
      </c>
      <c r="G867" s="469">
        <f>COUNTIF(梁欠表3F!$AB:$AB,D867)</f>
        <v/>
      </c>
      <c r="H867" s="470">
        <f>SUM(E867:G867)</f>
        <v/>
      </c>
      <c r="I867" s="477">
        <f>B867</f>
        <v/>
      </c>
    </row>
    <row r="868" ht="25.5" customHeight="1">
      <c r="B868" s="464">
        <f>SUM(H868)</f>
        <v/>
      </c>
      <c r="C868" s="465" t="n"/>
      <c r="D868" s="466">
        <f>IF(OR(梁欠表3F!AN867="欠番",梁欠表3F!AN867="現場施工"),"　",梁欠表3F!AN867)</f>
        <v/>
      </c>
      <c r="E868" s="467">
        <f>COUNTIF(梁欠表3F!$C:$C,D868)</f>
        <v/>
      </c>
      <c r="F868" s="468">
        <f>COUNTIF(梁欠表3F!$O:$O,D868)</f>
        <v/>
      </c>
      <c r="G868" s="469">
        <f>COUNTIF(梁欠表3F!$AB:$AB,D868)</f>
        <v/>
      </c>
      <c r="H868" s="470">
        <f>SUM(E868:G868)</f>
        <v/>
      </c>
      <c r="I868" s="477">
        <f>B868</f>
        <v/>
      </c>
    </row>
    <row r="869" ht="25.5" customHeight="1">
      <c r="B869" s="464">
        <f>SUM(H869)</f>
        <v/>
      </c>
      <c r="C869" s="465" t="n"/>
      <c r="D869" s="466">
        <f>IF(OR(梁欠表3F!AN868="欠番",梁欠表3F!AN868="現場施工"),"　",梁欠表3F!AN868)</f>
        <v/>
      </c>
      <c r="E869" s="467">
        <f>COUNTIF(梁欠表3F!$C:$C,D869)</f>
        <v/>
      </c>
      <c r="F869" s="468">
        <f>COUNTIF(梁欠表3F!$O:$O,D869)</f>
        <v/>
      </c>
      <c r="G869" s="469">
        <f>COUNTIF(梁欠表3F!$AB:$AB,D869)</f>
        <v/>
      </c>
      <c r="H869" s="470">
        <f>SUM(E869:G869)</f>
        <v/>
      </c>
      <c r="I869" s="477">
        <f>B869</f>
        <v/>
      </c>
    </row>
    <row r="870" ht="25.5" customHeight="1">
      <c r="B870" s="464">
        <f>SUM(H870)</f>
        <v/>
      </c>
      <c r="C870" s="465" t="n"/>
      <c r="D870" s="466">
        <f>IF(OR(梁欠表3F!AN869="欠番",梁欠表3F!AN869="現場施工"),"　",梁欠表3F!AN869)</f>
        <v/>
      </c>
      <c r="E870" s="467">
        <f>COUNTIF(梁欠表3F!$C:$C,D870)</f>
        <v/>
      </c>
      <c r="F870" s="468">
        <f>COUNTIF(梁欠表3F!$O:$O,D870)</f>
        <v/>
      </c>
      <c r="G870" s="469">
        <f>COUNTIF(梁欠表3F!$AB:$AB,D870)</f>
        <v/>
      </c>
      <c r="H870" s="470">
        <f>SUM(E870:G870)</f>
        <v/>
      </c>
      <c r="I870" s="477">
        <f>B870</f>
        <v/>
      </c>
    </row>
    <row r="871" ht="25.5" customHeight="1">
      <c r="B871" s="464">
        <f>SUM(H871)</f>
        <v/>
      </c>
      <c r="C871" s="465" t="n"/>
      <c r="D871" s="466">
        <f>IF(OR(梁欠表3F!AN870="欠番",梁欠表3F!AN870="現場施工"),"　",梁欠表3F!AN870)</f>
        <v/>
      </c>
      <c r="E871" s="467">
        <f>COUNTIF(梁欠表3F!$C:$C,D871)</f>
        <v/>
      </c>
      <c r="F871" s="468">
        <f>COUNTIF(梁欠表3F!$O:$O,D871)</f>
        <v/>
      </c>
      <c r="G871" s="469">
        <f>COUNTIF(梁欠表3F!$AB:$AB,D871)</f>
        <v/>
      </c>
      <c r="H871" s="470">
        <f>SUM(E871:G871)</f>
        <v/>
      </c>
      <c r="I871" s="477">
        <f>B871</f>
        <v/>
      </c>
    </row>
    <row r="872" ht="25.5" customHeight="1">
      <c r="B872" s="464">
        <f>SUM(H872)</f>
        <v/>
      </c>
      <c r="C872" s="465" t="n"/>
      <c r="D872" s="466">
        <f>IF(OR(梁欠表3F!AN871="欠番",梁欠表3F!AN871="現場施工"),"　",梁欠表3F!AN871)</f>
        <v/>
      </c>
      <c r="E872" s="467">
        <f>COUNTIF(梁欠表3F!$C:$C,D872)</f>
        <v/>
      </c>
      <c r="F872" s="468">
        <f>COUNTIF(梁欠表3F!$O:$O,D872)</f>
        <v/>
      </c>
      <c r="G872" s="469">
        <f>COUNTIF(梁欠表3F!$AB:$AB,D872)</f>
        <v/>
      </c>
      <c r="H872" s="470">
        <f>SUM(E872:G872)</f>
        <v/>
      </c>
      <c r="I872" s="477">
        <f>B872</f>
        <v/>
      </c>
    </row>
    <row r="873" ht="25.5" customHeight="1">
      <c r="B873" s="464">
        <f>SUM(H873)</f>
        <v/>
      </c>
      <c r="C873" s="465" t="n"/>
      <c r="D873" s="466">
        <f>IF(OR(梁欠表3F!AN872="欠番",梁欠表3F!AN872="現場施工"),"　",梁欠表3F!AN872)</f>
        <v/>
      </c>
      <c r="E873" s="467">
        <f>COUNTIF(梁欠表3F!$C:$C,D873)</f>
        <v/>
      </c>
      <c r="F873" s="468">
        <f>COUNTIF(梁欠表3F!$O:$O,D873)</f>
        <v/>
      </c>
      <c r="G873" s="469">
        <f>COUNTIF(梁欠表3F!$AB:$AB,D873)</f>
        <v/>
      </c>
      <c r="H873" s="470">
        <f>SUM(E873:G873)</f>
        <v/>
      </c>
      <c r="I873" s="477">
        <f>B873</f>
        <v/>
      </c>
    </row>
    <row r="874" ht="25.5" customHeight="1">
      <c r="B874" s="464">
        <f>SUM(H874)</f>
        <v/>
      </c>
      <c r="C874" s="465" t="n"/>
      <c r="D874" s="466">
        <f>IF(OR(梁欠表3F!AN873="欠番",梁欠表3F!AN873="現場施工"),"　",梁欠表3F!AN873)</f>
        <v/>
      </c>
      <c r="E874" s="467">
        <f>COUNTIF(梁欠表3F!$C:$C,D874)</f>
        <v/>
      </c>
      <c r="F874" s="468">
        <f>COUNTIF(梁欠表3F!$O:$O,D874)</f>
        <v/>
      </c>
      <c r="G874" s="469">
        <f>COUNTIF(梁欠表3F!$AB:$AB,D874)</f>
        <v/>
      </c>
      <c r="H874" s="470">
        <f>SUM(E874:G874)</f>
        <v/>
      </c>
      <c r="I874" s="477">
        <f>B874</f>
        <v/>
      </c>
    </row>
    <row r="875" ht="25.5" customHeight="1">
      <c r="B875" s="464">
        <f>SUM(H875)</f>
        <v/>
      </c>
      <c r="C875" s="465" t="n"/>
      <c r="D875" s="466">
        <f>IF(OR(梁欠表3F!AN874="欠番",梁欠表3F!AN874="現場施工"),"　",梁欠表3F!AN874)</f>
        <v/>
      </c>
      <c r="E875" s="467">
        <f>COUNTIF(梁欠表3F!$C:$C,D875)</f>
        <v/>
      </c>
      <c r="F875" s="468">
        <f>COUNTIF(梁欠表3F!$O:$O,D875)</f>
        <v/>
      </c>
      <c r="G875" s="469">
        <f>COUNTIF(梁欠表3F!$AB:$AB,D875)</f>
        <v/>
      </c>
      <c r="H875" s="470">
        <f>SUM(E875:G875)</f>
        <v/>
      </c>
      <c r="I875" s="477">
        <f>B875</f>
        <v/>
      </c>
    </row>
    <row r="876" ht="25.5" customHeight="1">
      <c r="B876" s="464">
        <f>SUM(H876)</f>
        <v/>
      </c>
      <c r="C876" s="465" t="n"/>
      <c r="D876" s="466">
        <f>IF(OR(梁欠表3F!AN875="欠番",梁欠表3F!AN875="現場施工"),"　",梁欠表3F!AN875)</f>
        <v/>
      </c>
      <c r="E876" s="467">
        <f>COUNTIF(梁欠表3F!$C:$C,D876)</f>
        <v/>
      </c>
      <c r="F876" s="468">
        <f>COUNTIF(梁欠表3F!$O:$O,D876)</f>
        <v/>
      </c>
      <c r="G876" s="469">
        <f>COUNTIF(梁欠表3F!$AB:$AB,D876)</f>
        <v/>
      </c>
      <c r="H876" s="470">
        <f>SUM(E876:G876)</f>
        <v/>
      </c>
      <c r="I876" s="477">
        <f>B876</f>
        <v/>
      </c>
    </row>
    <row r="877" ht="25.5" customHeight="1">
      <c r="B877" s="464">
        <f>SUM(H877)</f>
        <v/>
      </c>
      <c r="C877" s="465" t="n"/>
      <c r="D877" s="466">
        <f>IF(OR(梁欠表3F!AN876="欠番",梁欠表3F!AN876="現場施工"),"　",梁欠表3F!AN876)</f>
        <v/>
      </c>
      <c r="E877" s="467">
        <f>COUNTIF(梁欠表3F!$C:$C,D877)</f>
        <v/>
      </c>
      <c r="F877" s="468">
        <f>COUNTIF(梁欠表3F!$O:$O,D877)</f>
        <v/>
      </c>
      <c r="G877" s="469">
        <f>COUNTIF(梁欠表3F!$AB:$AB,D877)</f>
        <v/>
      </c>
      <c r="H877" s="470">
        <f>SUM(E877:G877)</f>
        <v/>
      </c>
      <c r="I877" s="477">
        <f>B877</f>
        <v/>
      </c>
    </row>
    <row r="878" ht="25.5" customHeight="1">
      <c r="B878" s="464">
        <f>SUM(H878)</f>
        <v/>
      </c>
      <c r="C878" s="465" t="n"/>
      <c r="D878" s="466">
        <f>IF(OR(梁欠表3F!AN877="欠番",梁欠表3F!AN877="現場施工"),"　",梁欠表3F!AN877)</f>
        <v/>
      </c>
      <c r="E878" s="467">
        <f>COUNTIF(梁欠表3F!$C:$C,D878)</f>
        <v/>
      </c>
      <c r="F878" s="468">
        <f>COUNTIF(梁欠表3F!$O:$O,D878)</f>
        <v/>
      </c>
      <c r="G878" s="469">
        <f>COUNTIF(梁欠表3F!$AB:$AB,D878)</f>
        <v/>
      </c>
      <c r="H878" s="470">
        <f>SUM(E878:G878)</f>
        <v/>
      </c>
      <c r="I878" s="477">
        <f>B878</f>
        <v/>
      </c>
    </row>
    <row r="879" ht="25.5" customHeight="1">
      <c r="B879" s="464">
        <f>SUM(H879)</f>
        <v/>
      </c>
      <c r="C879" s="465" t="n"/>
      <c r="D879" s="466">
        <f>IF(OR(梁欠表3F!AN878="欠番",梁欠表3F!AN878="現場施工"),"　",梁欠表3F!AN878)</f>
        <v/>
      </c>
      <c r="E879" s="467">
        <f>COUNTIF(梁欠表3F!$C:$C,D879)</f>
        <v/>
      </c>
      <c r="F879" s="468">
        <f>COUNTIF(梁欠表3F!$O:$O,D879)</f>
        <v/>
      </c>
      <c r="G879" s="469">
        <f>COUNTIF(梁欠表3F!$AB:$AB,D879)</f>
        <v/>
      </c>
      <c r="H879" s="470">
        <f>SUM(E879:G879)</f>
        <v/>
      </c>
      <c r="I879" s="477">
        <f>B879</f>
        <v/>
      </c>
    </row>
    <row r="880" ht="25.5" customHeight="1">
      <c r="B880" s="464">
        <f>SUM(H880)</f>
        <v/>
      </c>
      <c r="C880" s="465" t="n"/>
      <c r="D880" s="466">
        <f>IF(OR(梁欠表3F!AN879="欠番",梁欠表3F!AN879="現場施工"),"　",梁欠表3F!AN879)</f>
        <v/>
      </c>
      <c r="E880" s="467">
        <f>COUNTIF(梁欠表3F!$C:$C,D880)</f>
        <v/>
      </c>
      <c r="F880" s="468">
        <f>COUNTIF(梁欠表3F!$O:$O,D880)</f>
        <v/>
      </c>
      <c r="G880" s="469">
        <f>COUNTIF(梁欠表3F!$AB:$AB,D880)</f>
        <v/>
      </c>
      <c r="H880" s="470">
        <f>SUM(E880:G880)</f>
        <v/>
      </c>
      <c r="I880" s="477">
        <f>B880</f>
        <v/>
      </c>
    </row>
    <row r="881" ht="25.5" customHeight="1">
      <c r="B881" s="464">
        <f>SUM(H881)</f>
        <v/>
      </c>
      <c r="C881" s="465" t="n"/>
      <c r="D881" s="466">
        <f>IF(OR(梁欠表3F!AN880="欠番",梁欠表3F!AN880="現場施工"),"　",梁欠表3F!AN880)</f>
        <v/>
      </c>
      <c r="E881" s="467">
        <f>COUNTIF(梁欠表3F!$C:$C,D881)</f>
        <v/>
      </c>
      <c r="F881" s="468">
        <f>COUNTIF(梁欠表3F!$O:$O,D881)</f>
        <v/>
      </c>
      <c r="G881" s="469">
        <f>COUNTIF(梁欠表3F!$AB:$AB,D881)</f>
        <v/>
      </c>
      <c r="H881" s="470">
        <f>SUM(E881:G881)</f>
        <v/>
      </c>
      <c r="I881" s="477">
        <f>B881</f>
        <v/>
      </c>
    </row>
    <row r="882" ht="25.5" customHeight="1">
      <c r="B882" s="464">
        <f>SUM(H882)</f>
        <v/>
      </c>
      <c r="C882" s="465" t="n"/>
      <c r="D882" s="466">
        <f>IF(OR(梁欠表3F!AN881="欠番",梁欠表3F!AN881="現場施工"),"　",梁欠表3F!AN881)</f>
        <v/>
      </c>
      <c r="E882" s="467">
        <f>COUNTIF(梁欠表3F!$C:$C,D882)</f>
        <v/>
      </c>
      <c r="F882" s="468">
        <f>COUNTIF(梁欠表3F!$O:$O,D882)</f>
        <v/>
      </c>
      <c r="G882" s="469">
        <f>COUNTIF(梁欠表3F!$AB:$AB,D882)</f>
        <v/>
      </c>
      <c r="H882" s="470">
        <f>SUM(E882:G882)</f>
        <v/>
      </c>
      <c r="I882" s="477">
        <f>B882</f>
        <v/>
      </c>
    </row>
    <row r="883" ht="25.5" customHeight="1">
      <c r="B883" s="464">
        <f>SUM(H883)</f>
        <v/>
      </c>
      <c r="C883" s="465" t="n"/>
      <c r="D883" s="466">
        <f>IF(OR(梁欠表3F!AN882="欠番",梁欠表3F!AN882="現場施工"),"　",梁欠表3F!AN882)</f>
        <v/>
      </c>
      <c r="E883" s="467">
        <f>COUNTIF(梁欠表3F!$C:$C,D883)</f>
        <v/>
      </c>
      <c r="F883" s="468">
        <f>COUNTIF(梁欠表3F!$O:$O,D883)</f>
        <v/>
      </c>
      <c r="G883" s="469">
        <f>COUNTIF(梁欠表3F!$AB:$AB,D883)</f>
        <v/>
      </c>
      <c r="H883" s="470">
        <f>SUM(E883:G883)</f>
        <v/>
      </c>
      <c r="I883" s="477">
        <f>B883</f>
        <v/>
      </c>
    </row>
    <row r="884" ht="25.5" customHeight="1">
      <c r="B884" s="464">
        <f>SUM(H884)</f>
        <v/>
      </c>
      <c r="C884" s="465" t="n"/>
      <c r="D884" s="466">
        <f>IF(OR(梁欠表3F!AN883="欠番",梁欠表3F!AN883="現場施工"),"　",梁欠表3F!AN883)</f>
        <v/>
      </c>
      <c r="E884" s="467">
        <f>COUNTIF(梁欠表3F!$C:$C,D884)</f>
        <v/>
      </c>
      <c r="F884" s="468">
        <f>COUNTIF(梁欠表3F!$O:$O,D884)</f>
        <v/>
      </c>
      <c r="G884" s="469">
        <f>COUNTIF(梁欠表3F!$AB:$AB,D884)</f>
        <v/>
      </c>
      <c r="H884" s="470">
        <f>SUM(E884:G884)</f>
        <v/>
      </c>
      <c r="I884" s="477">
        <f>B884</f>
        <v/>
      </c>
    </row>
    <row r="885" ht="25.5" customHeight="1">
      <c r="B885" s="464">
        <f>SUM(H885)</f>
        <v/>
      </c>
      <c r="C885" s="465" t="n"/>
      <c r="D885" s="466">
        <f>IF(OR(梁欠表3F!AN884="欠番",梁欠表3F!AN884="現場施工"),"　",梁欠表3F!AN884)</f>
        <v/>
      </c>
      <c r="E885" s="467">
        <f>COUNTIF(梁欠表3F!$C:$C,D885)</f>
        <v/>
      </c>
      <c r="F885" s="468">
        <f>COUNTIF(梁欠表3F!$O:$O,D885)</f>
        <v/>
      </c>
      <c r="G885" s="469">
        <f>COUNTIF(梁欠表3F!$AB:$AB,D885)</f>
        <v/>
      </c>
      <c r="H885" s="470">
        <f>SUM(E885:G885)</f>
        <v/>
      </c>
      <c r="I885" s="477">
        <f>B885</f>
        <v/>
      </c>
    </row>
    <row r="886" ht="25.5" customHeight="1">
      <c r="B886" s="464">
        <f>SUM(H886)</f>
        <v/>
      </c>
      <c r="C886" s="465" t="n"/>
      <c r="D886" s="466">
        <f>IF(OR(梁欠表3F!AN885="欠番",梁欠表3F!AN885="現場施工"),"　",梁欠表3F!AN885)</f>
        <v/>
      </c>
      <c r="E886" s="467">
        <f>COUNTIF(梁欠表3F!$C:$C,D886)</f>
        <v/>
      </c>
      <c r="F886" s="468">
        <f>COUNTIF(梁欠表3F!$O:$O,D886)</f>
        <v/>
      </c>
      <c r="G886" s="469">
        <f>COUNTIF(梁欠表3F!$AB:$AB,D886)</f>
        <v/>
      </c>
      <c r="H886" s="470">
        <f>SUM(E886:G886)</f>
        <v/>
      </c>
      <c r="I886" s="477">
        <f>B886</f>
        <v/>
      </c>
    </row>
    <row r="887" ht="25.5" customHeight="1">
      <c r="B887" s="464">
        <f>SUM(H887)</f>
        <v/>
      </c>
      <c r="C887" s="465" t="n"/>
      <c r="D887" s="466">
        <f>IF(OR(梁欠表3F!AN886="欠番",梁欠表3F!AN886="現場施工"),"　",梁欠表3F!AN886)</f>
        <v/>
      </c>
      <c r="E887" s="467">
        <f>COUNTIF(梁欠表3F!$C:$C,D887)</f>
        <v/>
      </c>
      <c r="F887" s="468">
        <f>COUNTIF(梁欠表3F!$O:$O,D887)</f>
        <v/>
      </c>
      <c r="G887" s="469">
        <f>COUNTIF(梁欠表3F!$AB:$AB,D887)</f>
        <v/>
      </c>
      <c r="H887" s="470">
        <f>SUM(E887:G887)</f>
        <v/>
      </c>
      <c r="I887" s="477">
        <f>B887</f>
        <v/>
      </c>
    </row>
    <row r="888" ht="25.5" customHeight="1">
      <c r="B888" s="464">
        <f>SUM(H888)</f>
        <v/>
      </c>
      <c r="C888" s="465" t="n"/>
      <c r="D888" s="466">
        <f>IF(OR(梁欠表3F!AN887="欠番",梁欠表3F!AN887="現場施工"),"　",梁欠表3F!AN887)</f>
        <v/>
      </c>
      <c r="E888" s="467">
        <f>COUNTIF(梁欠表3F!$C:$C,D888)</f>
        <v/>
      </c>
      <c r="F888" s="468">
        <f>COUNTIF(梁欠表3F!$O:$O,D888)</f>
        <v/>
      </c>
      <c r="G888" s="469">
        <f>COUNTIF(梁欠表3F!$AB:$AB,D888)</f>
        <v/>
      </c>
      <c r="H888" s="470">
        <f>SUM(E888:G888)</f>
        <v/>
      </c>
      <c r="I888" s="477">
        <f>B888</f>
        <v/>
      </c>
    </row>
    <row r="889" ht="25.5" customHeight="1">
      <c r="B889" s="464">
        <f>SUM(H889)</f>
        <v/>
      </c>
      <c r="C889" s="465" t="n"/>
      <c r="D889" s="466">
        <f>IF(OR(梁欠表3F!AN888="欠番",梁欠表3F!AN888="現場施工"),"　",梁欠表3F!AN888)</f>
        <v/>
      </c>
      <c r="E889" s="467">
        <f>COUNTIF(梁欠表3F!$C:$C,D889)</f>
        <v/>
      </c>
      <c r="F889" s="468">
        <f>COUNTIF(梁欠表3F!$O:$O,D889)</f>
        <v/>
      </c>
      <c r="G889" s="469">
        <f>COUNTIF(梁欠表3F!$AB:$AB,D889)</f>
        <v/>
      </c>
      <c r="H889" s="470">
        <f>SUM(E889:G889)</f>
        <v/>
      </c>
      <c r="I889" s="477">
        <f>B889</f>
        <v/>
      </c>
    </row>
    <row r="890" ht="25.5" customHeight="1">
      <c r="B890" s="464">
        <f>SUM(H890)</f>
        <v/>
      </c>
      <c r="C890" s="465" t="n"/>
      <c r="D890" s="466">
        <f>IF(OR(梁欠表3F!AN889="欠番",梁欠表3F!AN889="現場施工"),"　",梁欠表3F!AN889)</f>
        <v/>
      </c>
      <c r="E890" s="467">
        <f>COUNTIF(梁欠表3F!$C:$C,D890)</f>
        <v/>
      </c>
      <c r="F890" s="468">
        <f>COUNTIF(梁欠表3F!$O:$O,D890)</f>
        <v/>
      </c>
      <c r="G890" s="469">
        <f>COUNTIF(梁欠表3F!$AB:$AB,D890)</f>
        <v/>
      </c>
      <c r="H890" s="470">
        <f>SUM(E890:G890)</f>
        <v/>
      </c>
      <c r="I890" s="477">
        <f>B890</f>
        <v/>
      </c>
    </row>
    <row r="891" ht="25.5" customHeight="1">
      <c r="B891" s="464">
        <f>SUM(H891)</f>
        <v/>
      </c>
      <c r="C891" s="465" t="n"/>
      <c r="D891" s="466">
        <f>IF(OR(梁欠表3F!AN890="欠番",梁欠表3F!AN890="現場施工"),"　",梁欠表3F!AN890)</f>
        <v/>
      </c>
      <c r="E891" s="467">
        <f>COUNTIF(梁欠表3F!$C:$C,D891)</f>
        <v/>
      </c>
      <c r="F891" s="468">
        <f>COUNTIF(梁欠表3F!$O:$O,D891)</f>
        <v/>
      </c>
      <c r="G891" s="469">
        <f>COUNTIF(梁欠表3F!$AB:$AB,D891)</f>
        <v/>
      </c>
      <c r="H891" s="470">
        <f>SUM(E891:G891)</f>
        <v/>
      </c>
      <c r="I891" s="477">
        <f>B891</f>
        <v/>
      </c>
    </row>
    <row r="892" ht="25.5" customHeight="1">
      <c r="B892" s="464">
        <f>SUM(H892)</f>
        <v/>
      </c>
      <c r="C892" s="465" t="n"/>
      <c r="D892" s="466">
        <f>IF(OR(梁欠表3F!AN891="欠番",梁欠表3F!AN891="現場施工"),"　",梁欠表3F!AN891)</f>
        <v/>
      </c>
      <c r="E892" s="467">
        <f>COUNTIF(梁欠表3F!$C:$C,D892)</f>
        <v/>
      </c>
      <c r="F892" s="468">
        <f>COUNTIF(梁欠表3F!$O:$O,D892)</f>
        <v/>
      </c>
      <c r="G892" s="469">
        <f>COUNTIF(梁欠表3F!$AB:$AB,D892)</f>
        <v/>
      </c>
      <c r="H892" s="470">
        <f>SUM(E892:G892)</f>
        <v/>
      </c>
      <c r="I892" s="477">
        <f>B892</f>
        <v/>
      </c>
    </row>
    <row r="893" ht="25.5" customHeight="1">
      <c r="B893" s="464">
        <f>SUM(H893)</f>
        <v/>
      </c>
      <c r="C893" s="465" t="n"/>
      <c r="D893" s="466">
        <f>IF(OR(梁欠表3F!AN892="欠番",梁欠表3F!AN892="現場施工"),"　",梁欠表3F!AN892)</f>
        <v/>
      </c>
      <c r="E893" s="467">
        <f>COUNTIF(梁欠表3F!$C:$C,D893)</f>
        <v/>
      </c>
      <c r="F893" s="468">
        <f>COUNTIF(梁欠表3F!$O:$O,D893)</f>
        <v/>
      </c>
      <c r="G893" s="469">
        <f>COUNTIF(梁欠表3F!$AB:$AB,D893)</f>
        <v/>
      </c>
      <c r="H893" s="470">
        <f>SUM(E893:G893)</f>
        <v/>
      </c>
      <c r="I893" s="477">
        <f>B893</f>
        <v/>
      </c>
    </row>
    <row r="894" ht="25.5" customHeight="1">
      <c r="B894" s="464">
        <f>SUM(H894)</f>
        <v/>
      </c>
      <c r="C894" s="465" t="n"/>
      <c r="D894" s="466">
        <f>IF(OR(梁欠表3F!AN893="欠番",梁欠表3F!AN893="現場施工"),"　",梁欠表3F!AN893)</f>
        <v/>
      </c>
      <c r="E894" s="467">
        <f>COUNTIF(梁欠表3F!$C:$C,D894)</f>
        <v/>
      </c>
      <c r="F894" s="468">
        <f>COUNTIF(梁欠表3F!$O:$O,D894)</f>
        <v/>
      </c>
      <c r="G894" s="469">
        <f>COUNTIF(梁欠表3F!$AB:$AB,D894)</f>
        <v/>
      </c>
      <c r="H894" s="470">
        <f>SUM(E894:G894)</f>
        <v/>
      </c>
      <c r="I894" s="477">
        <f>B894</f>
        <v/>
      </c>
    </row>
    <row r="895" ht="25.5" customHeight="1">
      <c r="B895" s="464">
        <f>SUM(H895)</f>
        <v/>
      </c>
      <c r="C895" s="465" t="n"/>
      <c r="D895" s="466">
        <f>IF(OR(梁欠表3F!AN894="欠番",梁欠表3F!AN894="現場施工"),"　",梁欠表3F!AN894)</f>
        <v/>
      </c>
      <c r="E895" s="467">
        <f>COUNTIF(梁欠表3F!$C:$C,D895)</f>
        <v/>
      </c>
      <c r="F895" s="468">
        <f>COUNTIF(梁欠表3F!$O:$O,D895)</f>
        <v/>
      </c>
      <c r="G895" s="469">
        <f>COUNTIF(梁欠表3F!$AB:$AB,D895)</f>
        <v/>
      </c>
      <c r="H895" s="470">
        <f>SUM(E895:G895)</f>
        <v/>
      </c>
      <c r="I895" s="477">
        <f>B895</f>
        <v/>
      </c>
    </row>
    <row r="896" ht="25.5" customHeight="1">
      <c r="B896" s="464">
        <f>SUM(H896)</f>
        <v/>
      </c>
      <c r="C896" s="465" t="n"/>
      <c r="D896" s="466">
        <f>IF(OR(梁欠表3F!AN895="欠番",梁欠表3F!AN895="現場施工"),"　",梁欠表3F!AN895)</f>
        <v/>
      </c>
      <c r="E896" s="467">
        <f>COUNTIF(梁欠表3F!$C:$C,D896)</f>
        <v/>
      </c>
      <c r="F896" s="468">
        <f>COUNTIF(梁欠表3F!$O:$O,D896)</f>
        <v/>
      </c>
      <c r="G896" s="469">
        <f>COUNTIF(梁欠表3F!$AB:$AB,D896)</f>
        <v/>
      </c>
      <c r="H896" s="470">
        <f>SUM(E896:G896)</f>
        <v/>
      </c>
      <c r="I896" s="477">
        <f>B896</f>
        <v/>
      </c>
    </row>
    <row r="897" ht="25.5" customHeight="1">
      <c r="B897" s="464">
        <f>SUM(H897)</f>
        <v/>
      </c>
      <c r="C897" s="465" t="n"/>
      <c r="D897" s="466">
        <f>IF(OR(梁欠表3F!AN896="欠番",梁欠表3F!AN896="現場施工"),"　",梁欠表3F!AN896)</f>
        <v/>
      </c>
      <c r="E897" s="467">
        <f>COUNTIF(梁欠表3F!$C:$C,D897)</f>
        <v/>
      </c>
      <c r="F897" s="468">
        <f>COUNTIF(梁欠表3F!$O:$O,D897)</f>
        <v/>
      </c>
      <c r="G897" s="469">
        <f>COUNTIF(梁欠表3F!$AB:$AB,D897)</f>
        <v/>
      </c>
      <c r="H897" s="470">
        <f>SUM(E897:G897)</f>
        <v/>
      </c>
      <c r="I897" s="477">
        <f>B897</f>
        <v/>
      </c>
    </row>
    <row r="898" ht="25.5" customHeight="1">
      <c r="B898" s="464">
        <f>SUM(H898)</f>
        <v/>
      </c>
      <c r="C898" s="465" t="n"/>
      <c r="D898" s="466">
        <f>IF(OR(梁欠表3F!AN897="欠番",梁欠表3F!AN897="現場施工"),"　",梁欠表3F!AN897)</f>
        <v/>
      </c>
      <c r="E898" s="467">
        <f>COUNTIF(梁欠表3F!$C:$C,D898)</f>
        <v/>
      </c>
      <c r="F898" s="468">
        <f>COUNTIF(梁欠表3F!$O:$O,D898)</f>
        <v/>
      </c>
      <c r="G898" s="469">
        <f>COUNTIF(梁欠表3F!$AB:$AB,D898)</f>
        <v/>
      </c>
      <c r="H898" s="470">
        <f>SUM(E898:G898)</f>
        <v/>
      </c>
      <c r="I898" s="477">
        <f>B898</f>
        <v/>
      </c>
    </row>
    <row r="899" ht="25.5" customHeight="1">
      <c r="B899" s="464">
        <f>SUM(H899)</f>
        <v/>
      </c>
      <c r="C899" s="465" t="n"/>
      <c r="D899" s="466">
        <f>IF(OR(梁欠表3F!AN898="欠番",梁欠表3F!AN898="現場施工"),"　",梁欠表3F!AN898)</f>
        <v/>
      </c>
      <c r="E899" s="467">
        <f>COUNTIF(梁欠表3F!$C:$C,D899)</f>
        <v/>
      </c>
      <c r="F899" s="468">
        <f>COUNTIF(梁欠表3F!$O:$O,D899)</f>
        <v/>
      </c>
      <c r="G899" s="469">
        <f>COUNTIF(梁欠表3F!$AB:$AB,D899)</f>
        <v/>
      </c>
      <c r="H899" s="470">
        <f>SUM(E899:G899)</f>
        <v/>
      </c>
      <c r="I899" s="477">
        <f>B899</f>
        <v/>
      </c>
    </row>
    <row r="900" ht="25.5" customHeight="1">
      <c r="B900" s="464">
        <f>SUM(H900)</f>
        <v/>
      </c>
      <c r="C900" s="465" t="n"/>
      <c r="D900" s="466">
        <f>IF(OR(梁欠表3F!AN899="欠番",梁欠表3F!AN899="現場施工"),"　",梁欠表3F!AN899)</f>
        <v/>
      </c>
      <c r="E900" s="467">
        <f>COUNTIF(梁欠表3F!$C:$C,D900)</f>
        <v/>
      </c>
      <c r="F900" s="468">
        <f>COUNTIF(梁欠表3F!$O:$O,D900)</f>
        <v/>
      </c>
      <c r="G900" s="469">
        <f>COUNTIF(梁欠表3F!$AB:$AB,D900)</f>
        <v/>
      </c>
      <c r="H900" s="470">
        <f>SUM(E900:G900)</f>
        <v/>
      </c>
      <c r="I900" s="477">
        <f>B900</f>
        <v/>
      </c>
    </row>
    <row r="901" ht="25.5" customHeight="1">
      <c r="B901" s="464">
        <f>SUM(H901)</f>
        <v/>
      </c>
      <c r="C901" s="465" t="n"/>
      <c r="D901" s="466">
        <f>IF(OR(梁欠表3F!AN900="欠番",梁欠表3F!AN900="現場施工"),"　",梁欠表3F!AN900)</f>
        <v/>
      </c>
      <c r="E901" s="467">
        <f>COUNTIF(梁欠表3F!$C:$C,D901)</f>
        <v/>
      </c>
      <c r="F901" s="468">
        <f>COUNTIF(梁欠表3F!$O:$O,D901)</f>
        <v/>
      </c>
      <c r="G901" s="469">
        <f>COUNTIF(梁欠表3F!$AB:$AB,D901)</f>
        <v/>
      </c>
      <c r="H901" s="470">
        <f>SUM(E901:G901)</f>
        <v/>
      </c>
      <c r="I901" s="477">
        <f>B901</f>
        <v/>
      </c>
    </row>
    <row r="902" ht="25.5" customHeight="1">
      <c r="B902" s="464">
        <f>SUM(H902)</f>
        <v/>
      </c>
      <c r="C902" s="465" t="n"/>
      <c r="D902" s="466">
        <f>IF(OR(梁欠表3F!AN901="欠番",梁欠表3F!AN901="現場施工"),"　",梁欠表3F!AN901)</f>
        <v/>
      </c>
      <c r="E902" s="467">
        <f>COUNTIF(梁欠表3F!$C:$C,D902)</f>
        <v/>
      </c>
      <c r="F902" s="468">
        <f>COUNTIF(梁欠表3F!$O:$O,D902)</f>
        <v/>
      </c>
      <c r="G902" s="469">
        <f>COUNTIF(梁欠表3F!$AB:$AB,D902)</f>
        <v/>
      </c>
      <c r="H902" s="470">
        <f>SUM(E902:G902)</f>
        <v/>
      </c>
      <c r="I902" s="477">
        <f>B902</f>
        <v/>
      </c>
    </row>
    <row r="903" ht="25.5" customHeight="1">
      <c r="B903" s="464">
        <f>SUM(H903)</f>
        <v/>
      </c>
      <c r="C903" s="465" t="n"/>
      <c r="D903" s="466">
        <f>IF(OR(梁欠表3F!AN902="欠番",梁欠表3F!AN902="現場施工"),"　",梁欠表3F!AN902)</f>
        <v/>
      </c>
      <c r="E903" s="467">
        <f>COUNTIF(梁欠表3F!$C:$C,D903)</f>
        <v/>
      </c>
      <c r="F903" s="468">
        <f>COUNTIF(梁欠表3F!$O:$O,D903)</f>
        <v/>
      </c>
      <c r="G903" s="469">
        <f>COUNTIF(梁欠表3F!$AB:$AB,D903)</f>
        <v/>
      </c>
      <c r="H903" s="470">
        <f>SUM(E903:G903)</f>
        <v/>
      </c>
      <c r="I903" s="477">
        <f>B903</f>
        <v/>
      </c>
    </row>
    <row r="904" ht="25.5" customHeight="1">
      <c r="B904" s="464">
        <f>SUM(H904)</f>
        <v/>
      </c>
      <c r="C904" s="465" t="n"/>
      <c r="D904" s="466">
        <f>IF(OR(梁欠表3F!AN903="欠番",梁欠表3F!AN903="現場施工"),"　",梁欠表3F!AN903)</f>
        <v/>
      </c>
      <c r="E904" s="467">
        <f>COUNTIF(梁欠表3F!$C:$C,D904)</f>
        <v/>
      </c>
      <c r="F904" s="468">
        <f>COUNTIF(梁欠表3F!$O:$O,D904)</f>
        <v/>
      </c>
      <c r="G904" s="469">
        <f>COUNTIF(梁欠表3F!$AB:$AB,D904)</f>
        <v/>
      </c>
      <c r="H904" s="470">
        <f>SUM(E904:G904)</f>
        <v/>
      </c>
      <c r="I904" s="477">
        <f>B904</f>
        <v/>
      </c>
    </row>
    <row r="905" ht="25.5" customHeight="1">
      <c r="B905" s="464">
        <f>SUM(H905)</f>
        <v/>
      </c>
      <c r="C905" s="465" t="n"/>
      <c r="D905" s="466">
        <f>IF(OR(梁欠表3F!AN904="欠番",梁欠表3F!AN904="現場施工"),"　",梁欠表3F!AN904)</f>
        <v/>
      </c>
      <c r="E905" s="467">
        <f>COUNTIF(梁欠表3F!$C:$C,D905)</f>
        <v/>
      </c>
      <c r="F905" s="468">
        <f>COUNTIF(梁欠表3F!$O:$O,D905)</f>
        <v/>
      </c>
      <c r="G905" s="469">
        <f>COUNTIF(梁欠表3F!$AB:$AB,D905)</f>
        <v/>
      </c>
      <c r="H905" s="470">
        <f>SUM(E905:G905)</f>
        <v/>
      </c>
      <c r="I905" s="477">
        <f>B905</f>
        <v/>
      </c>
    </row>
    <row r="906" ht="25.5" customHeight="1">
      <c r="B906" s="464">
        <f>SUM(H906)</f>
        <v/>
      </c>
      <c r="C906" s="465" t="n"/>
      <c r="D906" s="466">
        <f>IF(OR(梁欠表3F!AN905="欠番",梁欠表3F!AN905="現場施工"),"　",梁欠表3F!AN905)</f>
        <v/>
      </c>
      <c r="E906" s="467">
        <f>COUNTIF(梁欠表3F!$C:$C,D906)</f>
        <v/>
      </c>
      <c r="F906" s="468">
        <f>COUNTIF(梁欠表3F!$O:$O,D906)</f>
        <v/>
      </c>
      <c r="G906" s="469">
        <f>COUNTIF(梁欠表3F!$AB:$AB,D906)</f>
        <v/>
      </c>
      <c r="H906" s="470">
        <f>SUM(E906:G906)</f>
        <v/>
      </c>
      <c r="I906" s="477">
        <f>B906</f>
        <v/>
      </c>
    </row>
    <row r="907" ht="25.5" customHeight="1">
      <c r="B907" s="464">
        <f>SUM(H907)</f>
        <v/>
      </c>
      <c r="C907" s="465" t="n"/>
      <c r="D907" s="466">
        <f>IF(OR(梁欠表3F!AN906="欠番",梁欠表3F!AN906="現場施工"),"　",梁欠表3F!AN906)</f>
        <v/>
      </c>
      <c r="E907" s="467">
        <f>COUNTIF(梁欠表3F!$C:$C,D907)</f>
        <v/>
      </c>
      <c r="F907" s="468">
        <f>COUNTIF(梁欠表3F!$O:$O,D907)</f>
        <v/>
      </c>
      <c r="G907" s="469">
        <f>COUNTIF(梁欠表3F!$AB:$AB,D907)</f>
        <v/>
      </c>
      <c r="H907" s="470">
        <f>SUM(E907:G907)</f>
        <v/>
      </c>
      <c r="I907" s="477">
        <f>B907</f>
        <v/>
      </c>
    </row>
    <row r="908" ht="25.5" customHeight="1">
      <c r="B908" s="464">
        <f>SUM(H908)</f>
        <v/>
      </c>
      <c r="C908" s="465" t="n"/>
      <c r="D908" s="466">
        <f>IF(OR(梁欠表3F!AN907="欠番",梁欠表3F!AN907="現場施工"),"　",梁欠表3F!AN907)</f>
        <v/>
      </c>
      <c r="E908" s="467">
        <f>COUNTIF(梁欠表3F!$C:$C,D908)</f>
        <v/>
      </c>
      <c r="F908" s="468">
        <f>COUNTIF(梁欠表3F!$O:$O,D908)</f>
        <v/>
      </c>
      <c r="G908" s="469">
        <f>COUNTIF(梁欠表3F!$AB:$AB,D908)</f>
        <v/>
      </c>
      <c r="H908" s="470">
        <f>SUM(E908:G908)</f>
        <v/>
      </c>
      <c r="I908" s="477">
        <f>B908</f>
        <v/>
      </c>
    </row>
    <row r="909" ht="25.5" customHeight="1">
      <c r="B909" s="464">
        <f>SUM(H909)</f>
        <v/>
      </c>
      <c r="C909" s="465" t="n"/>
      <c r="D909" s="466">
        <f>IF(OR(梁欠表3F!AN908="欠番",梁欠表3F!AN908="現場施工"),"　",梁欠表3F!AN908)</f>
        <v/>
      </c>
      <c r="E909" s="467">
        <f>COUNTIF(梁欠表3F!$C:$C,D909)</f>
        <v/>
      </c>
      <c r="F909" s="468">
        <f>COUNTIF(梁欠表3F!$O:$O,D909)</f>
        <v/>
      </c>
      <c r="G909" s="469">
        <f>COUNTIF(梁欠表3F!$AB:$AB,D909)</f>
        <v/>
      </c>
      <c r="H909" s="470">
        <f>SUM(E909:G909)</f>
        <v/>
      </c>
      <c r="I909" s="477">
        <f>B909</f>
        <v/>
      </c>
    </row>
    <row r="910" ht="25.5" customHeight="1">
      <c r="B910" s="464">
        <f>SUM(H910)</f>
        <v/>
      </c>
      <c r="C910" s="465" t="n"/>
      <c r="D910" s="466">
        <f>IF(OR(梁欠表3F!AN909="欠番",梁欠表3F!AN909="現場施工"),"　",梁欠表3F!AN909)</f>
        <v/>
      </c>
      <c r="E910" s="467">
        <f>COUNTIF(梁欠表3F!$C:$C,D910)</f>
        <v/>
      </c>
      <c r="F910" s="468">
        <f>COUNTIF(梁欠表3F!$O:$O,D910)</f>
        <v/>
      </c>
      <c r="G910" s="469">
        <f>COUNTIF(梁欠表3F!$AB:$AB,D910)</f>
        <v/>
      </c>
      <c r="H910" s="470">
        <f>SUM(E910:G910)</f>
        <v/>
      </c>
      <c r="I910" s="477">
        <f>B910</f>
        <v/>
      </c>
    </row>
    <row r="911" ht="25.5" customHeight="1">
      <c r="B911" s="464">
        <f>SUM(H911)</f>
        <v/>
      </c>
      <c r="C911" s="465" t="n"/>
      <c r="D911" s="466">
        <f>IF(OR(梁欠表3F!AN910="欠番",梁欠表3F!AN910="現場施工"),"　",梁欠表3F!AN910)</f>
        <v/>
      </c>
      <c r="E911" s="467">
        <f>COUNTIF(梁欠表3F!$C:$C,D911)</f>
        <v/>
      </c>
      <c r="F911" s="468">
        <f>COUNTIF(梁欠表3F!$O:$O,D911)</f>
        <v/>
      </c>
      <c r="G911" s="469">
        <f>COUNTIF(梁欠表3F!$AB:$AB,D911)</f>
        <v/>
      </c>
      <c r="H911" s="470">
        <f>SUM(E911:G911)</f>
        <v/>
      </c>
      <c r="I911" s="477">
        <f>B911</f>
        <v/>
      </c>
    </row>
    <row r="912" ht="25.5" customHeight="1">
      <c r="B912" s="464">
        <f>SUM(H912)</f>
        <v/>
      </c>
      <c r="C912" s="465" t="n"/>
      <c r="D912" s="466">
        <f>IF(OR(梁欠表3F!AN911="欠番",梁欠表3F!AN911="現場施工"),"　",梁欠表3F!AN911)</f>
        <v/>
      </c>
      <c r="E912" s="467">
        <f>COUNTIF(梁欠表3F!$C:$C,D912)</f>
        <v/>
      </c>
      <c r="F912" s="468">
        <f>COUNTIF(梁欠表3F!$O:$O,D912)</f>
        <v/>
      </c>
      <c r="G912" s="469">
        <f>COUNTIF(梁欠表3F!$AB:$AB,D912)</f>
        <v/>
      </c>
      <c r="H912" s="470">
        <f>SUM(E912:G912)</f>
        <v/>
      </c>
      <c r="I912" s="477">
        <f>B912</f>
        <v/>
      </c>
    </row>
    <row r="913" ht="25.5" customHeight="1">
      <c r="B913" s="464">
        <f>SUM(H913)</f>
        <v/>
      </c>
      <c r="C913" s="465" t="n"/>
      <c r="D913" s="466">
        <f>IF(OR(梁欠表3F!AN912="欠番",梁欠表3F!AN912="現場施工"),"　",梁欠表3F!AN912)</f>
        <v/>
      </c>
      <c r="E913" s="467">
        <f>COUNTIF(梁欠表3F!$C:$C,D913)</f>
        <v/>
      </c>
      <c r="F913" s="468">
        <f>COUNTIF(梁欠表3F!$O:$O,D913)</f>
        <v/>
      </c>
      <c r="G913" s="469">
        <f>COUNTIF(梁欠表3F!$AB:$AB,D913)</f>
        <v/>
      </c>
      <c r="H913" s="470">
        <f>SUM(E913:G913)</f>
        <v/>
      </c>
      <c r="I913" s="477">
        <f>B913</f>
        <v/>
      </c>
    </row>
    <row r="914" ht="25.5" customHeight="1">
      <c r="B914" s="464">
        <f>SUM(H914)</f>
        <v/>
      </c>
      <c r="C914" s="465" t="n"/>
      <c r="D914" s="466">
        <f>IF(OR(梁欠表3F!AN913="欠番",梁欠表3F!AN913="現場施工"),"　",梁欠表3F!AN913)</f>
        <v/>
      </c>
      <c r="E914" s="467">
        <f>COUNTIF(梁欠表3F!$C:$C,D914)</f>
        <v/>
      </c>
      <c r="F914" s="468">
        <f>COUNTIF(梁欠表3F!$O:$O,D914)</f>
        <v/>
      </c>
      <c r="G914" s="469">
        <f>COUNTIF(梁欠表3F!$AB:$AB,D914)</f>
        <v/>
      </c>
      <c r="H914" s="470">
        <f>SUM(E914:G914)</f>
        <v/>
      </c>
      <c r="I914" s="477">
        <f>B914</f>
        <v/>
      </c>
    </row>
    <row r="915" ht="25.5" customHeight="1">
      <c r="B915" s="464">
        <f>SUM(H915)</f>
        <v/>
      </c>
      <c r="C915" s="465" t="n"/>
      <c r="D915" s="466">
        <f>IF(OR(梁欠表3F!AN914="欠番",梁欠表3F!AN914="現場施工"),"　",梁欠表3F!AN914)</f>
        <v/>
      </c>
      <c r="E915" s="467">
        <f>COUNTIF(梁欠表3F!$C:$C,D915)</f>
        <v/>
      </c>
      <c r="F915" s="468">
        <f>COUNTIF(梁欠表3F!$O:$O,D915)</f>
        <v/>
      </c>
      <c r="G915" s="469">
        <f>COUNTIF(梁欠表3F!$AB:$AB,D915)</f>
        <v/>
      </c>
      <c r="H915" s="470">
        <f>SUM(E915:G915)</f>
        <v/>
      </c>
      <c r="I915" s="477">
        <f>B915</f>
        <v/>
      </c>
    </row>
    <row r="916" ht="25.5" customHeight="1">
      <c r="B916" s="464">
        <f>SUM(H916)</f>
        <v/>
      </c>
      <c r="C916" s="465" t="n"/>
      <c r="D916" s="466">
        <f>IF(OR(梁欠表3F!AN915="欠番",梁欠表3F!AN915="現場施工"),"　",梁欠表3F!AN915)</f>
        <v/>
      </c>
      <c r="E916" s="467">
        <f>COUNTIF(梁欠表3F!$C:$C,D916)</f>
        <v/>
      </c>
      <c r="F916" s="468">
        <f>COUNTIF(梁欠表3F!$O:$O,D916)</f>
        <v/>
      </c>
      <c r="G916" s="469">
        <f>COUNTIF(梁欠表3F!$AB:$AB,D916)</f>
        <v/>
      </c>
      <c r="H916" s="470">
        <f>SUM(E916:G916)</f>
        <v/>
      </c>
      <c r="I916" s="477">
        <f>B916</f>
        <v/>
      </c>
    </row>
    <row r="917" ht="25.5" customHeight="1">
      <c r="B917" s="464">
        <f>SUM(H917)</f>
        <v/>
      </c>
      <c r="C917" s="465" t="n"/>
      <c r="D917" s="466">
        <f>IF(OR(梁欠表3F!AN916="欠番",梁欠表3F!AN916="現場施工"),"　",梁欠表3F!AN916)</f>
        <v/>
      </c>
      <c r="E917" s="467">
        <f>COUNTIF(梁欠表3F!$C:$C,D917)</f>
        <v/>
      </c>
      <c r="F917" s="468">
        <f>COUNTIF(梁欠表3F!$O:$O,D917)</f>
        <v/>
      </c>
      <c r="G917" s="469">
        <f>COUNTIF(梁欠表3F!$AB:$AB,D917)</f>
        <v/>
      </c>
      <c r="H917" s="470">
        <f>SUM(E917:G917)</f>
        <v/>
      </c>
      <c r="I917" s="477">
        <f>B917</f>
        <v/>
      </c>
    </row>
    <row r="918" ht="25.5" customHeight="1">
      <c r="B918" s="464">
        <f>SUM(H918)</f>
        <v/>
      </c>
      <c r="C918" s="465" t="n"/>
      <c r="D918" s="466">
        <f>IF(OR(梁欠表3F!AN917="欠番",梁欠表3F!AN917="現場施工"),"　",梁欠表3F!AN917)</f>
        <v/>
      </c>
      <c r="E918" s="467">
        <f>COUNTIF(梁欠表3F!$C:$C,D918)</f>
        <v/>
      </c>
      <c r="F918" s="468">
        <f>COUNTIF(梁欠表3F!$O:$O,D918)</f>
        <v/>
      </c>
      <c r="G918" s="469">
        <f>COUNTIF(梁欠表3F!$AB:$AB,D918)</f>
        <v/>
      </c>
      <c r="H918" s="470">
        <f>SUM(E918:G918)</f>
        <v/>
      </c>
      <c r="I918" s="477">
        <f>B918</f>
        <v/>
      </c>
    </row>
    <row r="919" ht="25.5" customHeight="1">
      <c r="B919" s="464">
        <f>SUM(H919)</f>
        <v/>
      </c>
      <c r="C919" s="465" t="n"/>
      <c r="D919" s="466">
        <f>IF(OR(梁欠表3F!AN918="欠番",梁欠表3F!AN918="現場施工"),"　",梁欠表3F!AN918)</f>
        <v/>
      </c>
      <c r="E919" s="467">
        <f>COUNTIF(梁欠表3F!$C:$C,D919)</f>
        <v/>
      </c>
      <c r="F919" s="468">
        <f>COUNTIF(梁欠表3F!$O:$O,D919)</f>
        <v/>
      </c>
      <c r="G919" s="469">
        <f>COUNTIF(梁欠表3F!$AB:$AB,D919)</f>
        <v/>
      </c>
      <c r="H919" s="470">
        <f>SUM(E919:G919)</f>
        <v/>
      </c>
      <c r="I919" s="477">
        <f>B919</f>
        <v/>
      </c>
    </row>
    <row r="920" ht="25.5" customHeight="1">
      <c r="B920" s="464">
        <f>SUM(H920)</f>
        <v/>
      </c>
      <c r="C920" s="465" t="n"/>
      <c r="D920" s="466">
        <f>IF(OR(梁欠表3F!AN919="欠番",梁欠表3F!AN919="現場施工"),"　",梁欠表3F!AN919)</f>
        <v/>
      </c>
      <c r="E920" s="467">
        <f>COUNTIF(梁欠表3F!$C:$C,D920)</f>
        <v/>
      </c>
      <c r="F920" s="468">
        <f>COUNTIF(梁欠表3F!$O:$O,D920)</f>
        <v/>
      </c>
      <c r="G920" s="469">
        <f>COUNTIF(梁欠表3F!$AB:$AB,D920)</f>
        <v/>
      </c>
      <c r="H920" s="470">
        <f>SUM(E920:G920)</f>
        <v/>
      </c>
      <c r="I920" s="477">
        <f>B920</f>
        <v/>
      </c>
    </row>
    <row r="921" ht="25.5" customHeight="1">
      <c r="B921" s="464">
        <f>SUM(H921)</f>
        <v/>
      </c>
      <c r="C921" s="465" t="n"/>
      <c r="D921" s="466">
        <f>IF(OR(梁欠表3F!AN920="欠番",梁欠表3F!AN920="現場施工"),"　",梁欠表3F!AN920)</f>
        <v/>
      </c>
      <c r="E921" s="467">
        <f>COUNTIF(梁欠表3F!$C:$C,D921)</f>
        <v/>
      </c>
      <c r="F921" s="468">
        <f>COUNTIF(梁欠表3F!$O:$O,D921)</f>
        <v/>
      </c>
      <c r="G921" s="469">
        <f>COUNTIF(梁欠表3F!$AB:$AB,D921)</f>
        <v/>
      </c>
      <c r="H921" s="470">
        <f>SUM(E921:G921)</f>
        <v/>
      </c>
      <c r="I921" s="477">
        <f>B921</f>
        <v/>
      </c>
    </row>
    <row r="922" ht="25.5" customHeight="1">
      <c r="B922" s="464">
        <f>SUM(H922)</f>
        <v/>
      </c>
      <c r="C922" s="465" t="n"/>
      <c r="D922" s="466">
        <f>IF(OR(梁欠表3F!AN921="欠番",梁欠表3F!AN921="現場施工"),"　",梁欠表3F!AN921)</f>
        <v/>
      </c>
      <c r="E922" s="467">
        <f>COUNTIF(梁欠表3F!$C:$C,D922)</f>
        <v/>
      </c>
      <c r="F922" s="468">
        <f>COUNTIF(梁欠表3F!$O:$O,D922)</f>
        <v/>
      </c>
      <c r="G922" s="469">
        <f>COUNTIF(梁欠表3F!$AB:$AB,D922)</f>
        <v/>
      </c>
      <c r="H922" s="470">
        <f>SUM(E922:G922)</f>
        <v/>
      </c>
      <c r="I922" s="477">
        <f>B922</f>
        <v/>
      </c>
    </row>
    <row r="923" ht="25.5" customHeight="1">
      <c r="B923" s="464">
        <f>SUM(H923)</f>
        <v/>
      </c>
      <c r="C923" s="465" t="n"/>
      <c r="D923" s="466">
        <f>IF(OR(梁欠表3F!AN922="欠番",梁欠表3F!AN922="現場施工"),"　",梁欠表3F!AN922)</f>
        <v/>
      </c>
      <c r="E923" s="467">
        <f>COUNTIF(梁欠表3F!$C:$C,D923)</f>
        <v/>
      </c>
      <c r="F923" s="468">
        <f>COUNTIF(梁欠表3F!$O:$O,D923)</f>
        <v/>
      </c>
      <c r="G923" s="469">
        <f>COUNTIF(梁欠表3F!$AB:$AB,D923)</f>
        <v/>
      </c>
      <c r="H923" s="470">
        <f>SUM(E923:G923)</f>
        <v/>
      </c>
      <c r="I923" s="477">
        <f>B923</f>
        <v/>
      </c>
    </row>
    <row r="924" ht="25.5" customHeight="1">
      <c r="B924" s="464">
        <f>SUM(H924)</f>
        <v/>
      </c>
      <c r="C924" s="465" t="n"/>
      <c r="D924" s="466">
        <f>IF(OR(梁欠表3F!AN923="欠番",梁欠表3F!AN923="現場施工"),"　",梁欠表3F!AN923)</f>
        <v/>
      </c>
      <c r="E924" s="467">
        <f>COUNTIF(梁欠表3F!$C:$C,D924)</f>
        <v/>
      </c>
      <c r="F924" s="468">
        <f>COUNTIF(梁欠表3F!$O:$O,D924)</f>
        <v/>
      </c>
      <c r="G924" s="469">
        <f>COUNTIF(梁欠表3F!$AB:$AB,D924)</f>
        <v/>
      </c>
      <c r="H924" s="470">
        <f>SUM(E924:G924)</f>
        <v/>
      </c>
      <c r="I924" s="477">
        <f>B924</f>
        <v/>
      </c>
    </row>
    <row r="925" ht="25.5" customHeight="1">
      <c r="B925" s="464">
        <f>SUM(H925)</f>
        <v/>
      </c>
      <c r="C925" s="465" t="n"/>
      <c r="D925" s="466">
        <f>IF(OR(梁欠表3F!AN924="欠番",梁欠表3F!AN924="現場施工"),"　",梁欠表3F!AN924)</f>
        <v/>
      </c>
      <c r="E925" s="467">
        <f>COUNTIF(梁欠表3F!$C:$C,D925)</f>
        <v/>
      </c>
      <c r="F925" s="468">
        <f>COUNTIF(梁欠表3F!$O:$O,D925)</f>
        <v/>
      </c>
      <c r="G925" s="469">
        <f>COUNTIF(梁欠表3F!$AB:$AB,D925)</f>
        <v/>
      </c>
      <c r="H925" s="470">
        <f>SUM(E925:G925)</f>
        <v/>
      </c>
      <c r="I925" s="477">
        <f>B925</f>
        <v/>
      </c>
    </row>
    <row r="926" ht="25.5" customHeight="1">
      <c r="B926" s="464">
        <f>SUM(H926)</f>
        <v/>
      </c>
      <c r="C926" s="465" t="n"/>
      <c r="D926" s="466">
        <f>IF(OR(梁欠表3F!AN925="欠番",梁欠表3F!AN925="現場施工"),"　",梁欠表3F!AN925)</f>
        <v/>
      </c>
      <c r="E926" s="467">
        <f>COUNTIF(梁欠表3F!$C:$C,D926)</f>
        <v/>
      </c>
      <c r="F926" s="468">
        <f>COUNTIF(梁欠表3F!$O:$O,D926)</f>
        <v/>
      </c>
      <c r="G926" s="469">
        <f>COUNTIF(梁欠表3F!$AB:$AB,D926)</f>
        <v/>
      </c>
      <c r="H926" s="470">
        <f>SUM(E926:G926)</f>
        <v/>
      </c>
      <c r="I926" s="477">
        <f>B926</f>
        <v/>
      </c>
    </row>
    <row r="927" ht="25.5" customHeight="1">
      <c r="B927" s="464">
        <f>SUM(H927)</f>
        <v/>
      </c>
      <c r="C927" s="465" t="n"/>
      <c r="D927" s="466">
        <f>IF(OR(梁欠表3F!AN926="欠番",梁欠表3F!AN926="現場施工"),"　",梁欠表3F!AN926)</f>
        <v/>
      </c>
      <c r="E927" s="467">
        <f>COUNTIF(梁欠表3F!$C:$C,D927)</f>
        <v/>
      </c>
      <c r="F927" s="468">
        <f>COUNTIF(梁欠表3F!$O:$O,D927)</f>
        <v/>
      </c>
      <c r="G927" s="469">
        <f>COUNTIF(梁欠表3F!$AB:$AB,D927)</f>
        <v/>
      </c>
      <c r="H927" s="470">
        <f>SUM(E927:G927)</f>
        <v/>
      </c>
      <c r="I927" s="477">
        <f>B927</f>
        <v/>
      </c>
    </row>
    <row r="928" ht="25.5" customHeight="1">
      <c r="B928" s="464">
        <f>SUM(H928)</f>
        <v/>
      </c>
      <c r="C928" s="465" t="n"/>
      <c r="D928" s="466">
        <f>IF(OR(梁欠表3F!AN927="欠番",梁欠表3F!AN927="現場施工"),"　",梁欠表3F!AN927)</f>
        <v/>
      </c>
      <c r="E928" s="467">
        <f>COUNTIF(梁欠表3F!$C:$C,D928)</f>
        <v/>
      </c>
      <c r="F928" s="468">
        <f>COUNTIF(梁欠表3F!$O:$O,D928)</f>
        <v/>
      </c>
      <c r="G928" s="469">
        <f>COUNTIF(梁欠表3F!$AB:$AB,D928)</f>
        <v/>
      </c>
      <c r="H928" s="470">
        <f>SUM(E928:G928)</f>
        <v/>
      </c>
      <c r="I928" s="477">
        <f>B928</f>
        <v/>
      </c>
    </row>
    <row r="929" ht="25.5" customHeight="1">
      <c r="B929" s="464">
        <f>SUM(H929)</f>
        <v/>
      </c>
      <c r="C929" s="465" t="n"/>
      <c r="D929" s="466">
        <f>IF(OR(梁欠表3F!AN928="欠番",梁欠表3F!AN928="現場施工"),"　",梁欠表3F!AN928)</f>
        <v/>
      </c>
      <c r="E929" s="467">
        <f>COUNTIF(梁欠表3F!$C:$C,D929)</f>
        <v/>
      </c>
      <c r="F929" s="468">
        <f>COUNTIF(梁欠表3F!$O:$O,D929)</f>
        <v/>
      </c>
      <c r="G929" s="469">
        <f>COUNTIF(梁欠表3F!$AB:$AB,D929)</f>
        <v/>
      </c>
      <c r="H929" s="470">
        <f>SUM(E929:G929)</f>
        <v/>
      </c>
      <c r="I929" s="477">
        <f>B929</f>
        <v/>
      </c>
    </row>
    <row r="930" ht="25.5" customHeight="1">
      <c r="B930" s="464">
        <f>SUM(H930)</f>
        <v/>
      </c>
      <c r="C930" s="465" t="n"/>
      <c r="D930" s="466">
        <f>IF(OR(梁欠表3F!AN929="欠番",梁欠表3F!AN929="現場施工"),"　",梁欠表3F!AN929)</f>
        <v/>
      </c>
      <c r="E930" s="467">
        <f>COUNTIF(梁欠表3F!$C:$C,D930)</f>
        <v/>
      </c>
      <c r="F930" s="468">
        <f>COUNTIF(梁欠表3F!$O:$O,D930)</f>
        <v/>
      </c>
      <c r="G930" s="469">
        <f>COUNTIF(梁欠表3F!$AB:$AB,D930)</f>
        <v/>
      </c>
      <c r="H930" s="470">
        <f>SUM(E930:G930)</f>
        <v/>
      </c>
      <c r="I930" s="477">
        <f>B930</f>
        <v/>
      </c>
    </row>
    <row r="931" ht="25.5" customHeight="1">
      <c r="B931" s="464">
        <f>SUM(H931)</f>
        <v/>
      </c>
      <c r="C931" s="465" t="n"/>
      <c r="D931" s="466">
        <f>IF(OR(梁欠表3F!AN930="欠番",梁欠表3F!AN930="現場施工"),"　",梁欠表3F!AN930)</f>
        <v/>
      </c>
      <c r="E931" s="467">
        <f>COUNTIF(梁欠表3F!$C:$C,D931)</f>
        <v/>
      </c>
      <c r="F931" s="468">
        <f>COUNTIF(梁欠表3F!$O:$O,D931)</f>
        <v/>
      </c>
      <c r="G931" s="469">
        <f>COUNTIF(梁欠表3F!$AB:$AB,D931)</f>
        <v/>
      </c>
      <c r="H931" s="470">
        <f>SUM(E931:G931)</f>
        <v/>
      </c>
      <c r="I931" s="477">
        <f>B931</f>
        <v/>
      </c>
    </row>
    <row r="932" ht="25.5" customHeight="1">
      <c r="B932" s="464">
        <f>SUM(H932)</f>
        <v/>
      </c>
      <c r="C932" s="465" t="n"/>
      <c r="D932" s="466">
        <f>IF(OR(梁欠表3F!AN931="欠番",梁欠表3F!AN931="現場施工"),"　",梁欠表3F!AN931)</f>
        <v/>
      </c>
      <c r="E932" s="467">
        <f>COUNTIF(梁欠表3F!$C:$C,D932)</f>
        <v/>
      </c>
      <c r="F932" s="468">
        <f>COUNTIF(梁欠表3F!$O:$O,D932)</f>
        <v/>
      </c>
      <c r="G932" s="469">
        <f>COUNTIF(梁欠表3F!$AB:$AB,D932)</f>
        <v/>
      </c>
      <c r="H932" s="470">
        <f>SUM(E932:G932)</f>
        <v/>
      </c>
      <c r="I932" s="477">
        <f>B932</f>
        <v/>
      </c>
    </row>
    <row r="933" ht="25.5" customHeight="1">
      <c r="B933" s="464">
        <f>SUM(H933)</f>
        <v/>
      </c>
      <c r="C933" s="465" t="n"/>
      <c r="D933" s="466">
        <f>IF(OR(梁欠表3F!AN932="欠番",梁欠表3F!AN932="現場施工"),"　",梁欠表3F!AN932)</f>
        <v/>
      </c>
      <c r="E933" s="467">
        <f>COUNTIF(梁欠表3F!$C:$C,D933)</f>
        <v/>
      </c>
      <c r="F933" s="468">
        <f>COUNTIF(梁欠表3F!$O:$O,D933)</f>
        <v/>
      </c>
      <c r="G933" s="469">
        <f>COUNTIF(梁欠表3F!$AB:$AB,D933)</f>
        <v/>
      </c>
      <c r="H933" s="470">
        <f>SUM(E933:G933)</f>
        <v/>
      </c>
      <c r="I933" s="477">
        <f>B933</f>
        <v/>
      </c>
    </row>
    <row r="934" ht="25.5" customHeight="1">
      <c r="B934" s="464">
        <f>SUM(H934)</f>
        <v/>
      </c>
      <c r="C934" s="465" t="n"/>
      <c r="D934" s="466">
        <f>IF(OR(梁欠表3F!AN933="欠番",梁欠表3F!AN933="現場施工"),"　",梁欠表3F!AN933)</f>
        <v/>
      </c>
      <c r="E934" s="467">
        <f>COUNTIF(梁欠表3F!$C:$C,D934)</f>
        <v/>
      </c>
      <c r="F934" s="468">
        <f>COUNTIF(梁欠表3F!$O:$O,D934)</f>
        <v/>
      </c>
      <c r="G934" s="469">
        <f>COUNTIF(梁欠表3F!$AB:$AB,D934)</f>
        <v/>
      </c>
      <c r="H934" s="470">
        <f>SUM(E934:G934)</f>
        <v/>
      </c>
      <c r="I934" s="477">
        <f>B934</f>
        <v/>
      </c>
    </row>
    <row r="935" ht="25.5" customHeight="1">
      <c r="B935" s="464">
        <f>SUM(H935)</f>
        <v/>
      </c>
      <c r="C935" s="465" t="n"/>
      <c r="D935" s="466">
        <f>IF(OR(梁欠表3F!AN934="欠番",梁欠表3F!AN934="現場施工"),"　",梁欠表3F!AN934)</f>
        <v/>
      </c>
      <c r="E935" s="467">
        <f>COUNTIF(梁欠表3F!$C:$C,D935)</f>
        <v/>
      </c>
      <c r="F935" s="468">
        <f>COUNTIF(梁欠表3F!$O:$O,D935)</f>
        <v/>
      </c>
      <c r="G935" s="469">
        <f>COUNTIF(梁欠表3F!$AB:$AB,D935)</f>
        <v/>
      </c>
      <c r="H935" s="470">
        <f>SUM(E935:G935)</f>
        <v/>
      </c>
      <c r="I935" s="477">
        <f>B935</f>
        <v/>
      </c>
    </row>
    <row r="936" ht="25.5" customHeight="1">
      <c r="B936" s="464">
        <f>SUM(H936)</f>
        <v/>
      </c>
      <c r="C936" s="465" t="n"/>
      <c r="D936" s="466">
        <f>IF(OR(梁欠表3F!AN935="欠番",梁欠表3F!AN935="現場施工"),"　",梁欠表3F!AN935)</f>
        <v/>
      </c>
      <c r="E936" s="467">
        <f>COUNTIF(梁欠表3F!$C:$C,D936)</f>
        <v/>
      </c>
      <c r="F936" s="468">
        <f>COUNTIF(梁欠表3F!$O:$O,D936)</f>
        <v/>
      </c>
      <c r="G936" s="469">
        <f>COUNTIF(梁欠表3F!$AB:$AB,D936)</f>
        <v/>
      </c>
      <c r="H936" s="470">
        <f>SUM(E936:G936)</f>
        <v/>
      </c>
      <c r="I936" s="477">
        <f>B936</f>
        <v/>
      </c>
    </row>
    <row r="937" ht="25.5" customHeight="1">
      <c r="B937" s="464">
        <f>SUM(H937)</f>
        <v/>
      </c>
      <c r="C937" s="465" t="n"/>
      <c r="D937" s="466">
        <f>IF(OR(梁欠表3F!AN936="欠番",梁欠表3F!AN936="現場施工"),"　",梁欠表3F!AN936)</f>
        <v/>
      </c>
      <c r="E937" s="467">
        <f>COUNTIF(梁欠表3F!$C:$C,D937)</f>
        <v/>
      </c>
      <c r="F937" s="468">
        <f>COUNTIF(梁欠表3F!$O:$O,D937)</f>
        <v/>
      </c>
      <c r="G937" s="469">
        <f>COUNTIF(梁欠表3F!$AB:$AB,D937)</f>
        <v/>
      </c>
      <c r="H937" s="470">
        <f>SUM(E937:G937)</f>
        <v/>
      </c>
      <c r="I937" s="477">
        <f>B937</f>
        <v/>
      </c>
    </row>
    <row r="938" ht="25.5" customHeight="1">
      <c r="B938" s="464">
        <f>SUM(H938)</f>
        <v/>
      </c>
      <c r="C938" s="465" t="n"/>
      <c r="D938" s="466">
        <f>IF(OR(梁欠表3F!AN937="欠番",梁欠表3F!AN937="現場施工"),"　",梁欠表3F!AN937)</f>
        <v/>
      </c>
      <c r="E938" s="467">
        <f>COUNTIF(梁欠表3F!$C:$C,D938)</f>
        <v/>
      </c>
      <c r="F938" s="468">
        <f>COUNTIF(梁欠表3F!$O:$O,D938)</f>
        <v/>
      </c>
      <c r="G938" s="469">
        <f>COUNTIF(梁欠表3F!$AB:$AB,D938)</f>
        <v/>
      </c>
      <c r="H938" s="470">
        <f>SUM(E938:G938)</f>
        <v/>
      </c>
      <c r="I938" s="477">
        <f>B938</f>
        <v/>
      </c>
    </row>
    <row r="939" ht="25.5" customHeight="1">
      <c r="B939" s="464">
        <f>SUM(H939)</f>
        <v/>
      </c>
      <c r="C939" s="465" t="n"/>
      <c r="D939" s="466">
        <f>IF(OR(梁欠表3F!AN938="欠番",梁欠表3F!AN938="現場施工"),"　",梁欠表3F!AN938)</f>
        <v/>
      </c>
      <c r="E939" s="467">
        <f>COUNTIF(梁欠表3F!$C:$C,D939)</f>
        <v/>
      </c>
      <c r="F939" s="468">
        <f>COUNTIF(梁欠表3F!$O:$O,D939)</f>
        <v/>
      </c>
      <c r="G939" s="469">
        <f>COUNTIF(梁欠表3F!$AB:$AB,D939)</f>
        <v/>
      </c>
      <c r="H939" s="470">
        <f>SUM(E939:G939)</f>
        <v/>
      </c>
      <c r="I939" s="477">
        <f>B939</f>
        <v/>
      </c>
    </row>
    <row r="940" ht="25.5" customHeight="1">
      <c r="B940" s="464">
        <f>SUM(H940)</f>
        <v/>
      </c>
      <c r="C940" s="465" t="n"/>
      <c r="D940" s="466">
        <f>IF(OR(梁欠表3F!AN939="欠番",梁欠表3F!AN939="現場施工"),"　",梁欠表3F!AN939)</f>
        <v/>
      </c>
      <c r="E940" s="467">
        <f>COUNTIF(梁欠表3F!$C:$C,D940)</f>
        <v/>
      </c>
      <c r="F940" s="468">
        <f>COUNTIF(梁欠表3F!$O:$O,D940)</f>
        <v/>
      </c>
      <c r="G940" s="469">
        <f>COUNTIF(梁欠表3F!$AB:$AB,D940)</f>
        <v/>
      </c>
      <c r="H940" s="470">
        <f>SUM(E940:G940)</f>
        <v/>
      </c>
      <c r="I940" s="477">
        <f>B940</f>
        <v/>
      </c>
    </row>
    <row r="941" ht="25.5" customHeight="1">
      <c r="B941" s="464">
        <f>SUM(H941)</f>
        <v/>
      </c>
      <c r="C941" s="465" t="n"/>
      <c r="D941" s="466">
        <f>IF(OR(梁欠表3F!AN940="欠番",梁欠表3F!AN940="現場施工"),"　",梁欠表3F!AN940)</f>
        <v/>
      </c>
      <c r="E941" s="467">
        <f>COUNTIF(梁欠表3F!$C:$C,D941)</f>
        <v/>
      </c>
      <c r="F941" s="468">
        <f>COUNTIF(梁欠表3F!$O:$O,D941)</f>
        <v/>
      </c>
      <c r="G941" s="469">
        <f>COUNTIF(梁欠表3F!$AB:$AB,D941)</f>
        <v/>
      </c>
      <c r="H941" s="470">
        <f>SUM(E941:G941)</f>
        <v/>
      </c>
      <c r="I941" s="477">
        <f>B941</f>
        <v/>
      </c>
    </row>
    <row r="942" ht="25.5" customHeight="1">
      <c r="B942" s="464">
        <f>SUM(H942)</f>
        <v/>
      </c>
      <c r="C942" s="465" t="n"/>
      <c r="D942" s="466">
        <f>IF(OR(梁欠表3F!AN941="欠番",梁欠表3F!AN941="現場施工"),"　",梁欠表3F!AN941)</f>
        <v/>
      </c>
      <c r="E942" s="467">
        <f>COUNTIF(梁欠表3F!$C:$C,D942)</f>
        <v/>
      </c>
      <c r="F942" s="468">
        <f>COUNTIF(梁欠表3F!$O:$O,D942)</f>
        <v/>
      </c>
      <c r="G942" s="469">
        <f>COUNTIF(梁欠表3F!$AB:$AB,D942)</f>
        <v/>
      </c>
      <c r="H942" s="470">
        <f>SUM(E942:G942)</f>
        <v/>
      </c>
      <c r="I942" s="477">
        <f>B942</f>
        <v/>
      </c>
    </row>
    <row r="943" ht="25.5" customHeight="1">
      <c r="B943" s="464">
        <f>SUM(H943)</f>
        <v/>
      </c>
      <c r="C943" s="465" t="n"/>
      <c r="D943" s="466">
        <f>IF(OR(梁欠表3F!AN942="欠番",梁欠表3F!AN942="現場施工"),"　",梁欠表3F!AN942)</f>
        <v/>
      </c>
      <c r="E943" s="467">
        <f>COUNTIF(梁欠表3F!$C:$C,D943)</f>
        <v/>
      </c>
      <c r="F943" s="468">
        <f>COUNTIF(梁欠表3F!$O:$O,D943)</f>
        <v/>
      </c>
      <c r="G943" s="469">
        <f>COUNTIF(梁欠表3F!$AB:$AB,D943)</f>
        <v/>
      </c>
      <c r="H943" s="470">
        <f>SUM(E943:G943)</f>
        <v/>
      </c>
      <c r="I943" s="477">
        <f>B943</f>
        <v/>
      </c>
    </row>
    <row r="944" ht="25.5" customHeight="1">
      <c r="B944" s="464">
        <f>SUM(H944)</f>
        <v/>
      </c>
      <c r="C944" s="465" t="n"/>
      <c r="D944" s="466">
        <f>IF(OR(梁欠表3F!AN943="欠番",梁欠表3F!AN943="現場施工"),"　",梁欠表3F!AN943)</f>
        <v/>
      </c>
      <c r="E944" s="467">
        <f>COUNTIF(梁欠表3F!$C:$C,D944)</f>
        <v/>
      </c>
      <c r="F944" s="468">
        <f>COUNTIF(梁欠表3F!$O:$O,D944)</f>
        <v/>
      </c>
      <c r="G944" s="469">
        <f>COUNTIF(梁欠表3F!$AB:$AB,D944)</f>
        <v/>
      </c>
      <c r="H944" s="470">
        <f>SUM(E944:G944)</f>
        <v/>
      </c>
      <c r="I944" s="477">
        <f>B944</f>
        <v/>
      </c>
    </row>
    <row r="945" ht="25.5" customHeight="1">
      <c r="B945" s="464">
        <f>SUM(H945)</f>
        <v/>
      </c>
      <c r="C945" s="465" t="n"/>
      <c r="D945" s="466">
        <f>IF(OR(梁欠表3F!AN944="欠番",梁欠表3F!AN944="現場施工"),"　",梁欠表3F!AN944)</f>
        <v/>
      </c>
      <c r="E945" s="467">
        <f>COUNTIF(梁欠表3F!$C:$C,D945)</f>
        <v/>
      </c>
      <c r="F945" s="468">
        <f>COUNTIF(梁欠表3F!$O:$O,D945)</f>
        <v/>
      </c>
      <c r="G945" s="469">
        <f>COUNTIF(梁欠表3F!$AB:$AB,D945)</f>
        <v/>
      </c>
      <c r="H945" s="470">
        <f>SUM(E945:G945)</f>
        <v/>
      </c>
      <c r="I945" s="477">
        <f>B945</f>
        <v/>
      </c>
    </row>
    <row r="946" ht="25.5" customHeight="1">
      <c r="B946" s="464">
        <f>SUM(H946)</f>
        <v/>
      </c>
      <c r="C946" s="465" t="n"/>
      <c r="D946" s="466">
        <f>IF(OR(梁欠表3F!AN945="欠番",梁欠表3F!AN945="現場施工"),"　",梁欠表3F!AN945)</f>
        <v/>
      </c>
      <c r="E946" s="467">
        <f>COUNTIF(梁欠表3F!$C:$C,D946)</f>
        <v/>
      </c>
      <c r="F946" s="468">
        <f>COUNTIF(梁欠表3F!$O:$O,D946)</f>
        <v/>
      </c>
      <c r="G946" s="469">
        <f>COUNTIF(梁欠表3F!$AB:$AB,D946)</f>
        <v/>
      </c>
      <c r="H946" s="470">
        <f>SUM(E946:G946)</f>
        <v/>
      </c>
      <c r="I946" s="477">
        <f>B946</f>
        <v/>
      </c>
    </row>
    <row r="947" ht="25.5" customHeight="1">
      <c r="B947" s="464">
        <f>SUM(H947)</f>
        <v/>
      </c>
      <c r="C947" s="465" t="n"/>
      <c r="D947" s="466">
        <f>IF(OR(梁欠表3F!AN946="欠番",梁欠表3F!AN946="現場施工"),"　",梁欠表3F!AN946)</f>
        <v/>
      </c>
      <c r="E947" s="467">
        <f>COUNTIF(梁欠表3F!$C:$C,D947)</f>
        <v/>
      </c>
      <c r="F947" s="468">
        <f>COUNTIF(梁欠表3F!$O:$O,D947)</f>
        <v/>
      </c>
      <c r="G947" s="469">
        <f>COUNTIF(梁欠表3F!$AB:$AB,D947)</f>
        <v/>
      </c>
      <c r="H947" s="470">
        <f>SUM(E947:G947)</f>
        <v/>
      </c>
      <c r="I947" s="477">
        <f>B947</f>
        <v/>
      </c>
    </row>
    <row r="948" ht="25.5" customHeight="1">
      <c r="B948" s="464">
        <f>SUM(H948)</f>
        <v/>
      </c>
      <c r="C948" s="465" t="n"/>
      <c r="D948" s="466">
        <f>IF(OR(梁欠表3F!AN947="欠番",梁欠表3F!AN947="現場施工"),"　",梁欠表3F!AN947)</f>
        <v/>
      </c>
      <c r="E948" s="467">
        <f>COUNTIF(梁欠表3F!$C:$C,D948)</f>
        <v/>
      </c>
      <c r="F948" s="468">
        <f>COUNTIF(梁欠表3F!$O:$O,D948)</f>
        <v/>
      </c>
      <c r="G948" s="469">
        <f>COUNTIF(梁欠表3F!$AB:$AB,D948)</f>
        <v/>
      </c>
      <c r="H948" s="470">
        <f>SUM(E948:G948)</f>
        <v/>
      </c>
      <c r="I948" s="477">
        <f>B948</f>
        <v/>
      </c>
    </row>
    <row r="949" ht="25.5" customHeight="1">
      <c r="B949" s="464">
        <f>SUM(H949)</f>
        <v/>
      </c>
      <c r="C949" s="465" t="n"/>
      <c r="D949" s="466">
        <f>IF(OR(梁欠表3F!AN948="欠番",梁欠表3F!AN948="現場施工"),"　",梁欠表3F!AN948)</f>
        <v/>
      </c>
      <c r="E949" s="467">
        <f>COUNTIF(梁欠表3F!$C:$C,D949)</f>
        <v/>
      </c>
      <c r="F949" s="468">
        <f>COUNTIF(梁欠表3F!$O:$O,D949)</f>
        <v/>
      </c>
      <c r="G949" s="469">
        <f>COUNTIF(梁欠表3F!$AB:$AB,D949)</f>
        <v/>
      </c>
      <c r="H949" s="470">
        <f>SUM(E949:G949)</f>
        <v/>
      </c>
      <c r="I949" s="477">
        <f>B949</f>
        <v/>
      </c>
    </row>
    <row r="950" ht="25.5" customHeight="1">
      <c r="B950" s="464">
        <f>SUM(H950)</f>
        <v/>
      </c>
      <c r="C950" s="465" t="n"/>
      <c r="D950" s="466">
        <f>IF(OR(梁欠表3F!AN949="欠番",梁欠表3F!AN949="現場施工"),"　",梁欠表3F!AN949)</f>
        <v/>
      </c>
      <c r="E950" s="467">
        <f>COUNTIF(梁欠表3F!$C:$C,D950)</f>
        <v/>
      </c>
      <c r="F950" s="468">
        <f>COUNTIF(梁欠表3F!$O:$O,D950)</f>
        <v/>
      </c>
      <c r="G950" s="469">
        <f>COUNTIF(梁欠表3F!$AB:$AB,D950)</f>
        <v/>
      </c>
      <c r="H950" s="470">
        <f>SUM(E950:G950)</f>
        <v/>
      </c>
      <c r="I950" s="477">
        <f>B950</f>
        <v/>
      </c>
    </row>
    <row r="951" ht="25.5" customHeight="1">
      <c r="B951" s="464">
        <f>SUM(H951)</f>
        <v/>
      </c>
      <c r="C951" s="465" t="n"/>
      <c r="D951" s="466">
        <f>IF(OR(梁欠表3F!AN950="欠番",梁欠表3F!AN950="現場施工"),"　",梁欠表3F!AN950)</f>
        <v/>
      </c>
      <c r="E951" s="467">
        <f>COUNTIF(梁欠表3F!$C:$C,D951)</f>
        <v/>
      </c>
      <c r="F951" s="468">
        <f>COUNTIF(梁欠表3F!$O:$O,D951)</f>
        <v/>
      </c>
      <c r="G951" s="469">
        <f>COUNTIF(梁欠表3F!$AB:$AB,D951)</f>
        <v/>
      </c>
      <c r="H951" s="470">
        <f>SUM(E951:G951)</f>
        <v/>
      </c>
      <c r="I951" s="477">
        <f>B951</f>
        <v/>
      </c>
    </row>
    <row r="952" ht="25.5" customHeight="1">
      <c r="B952" s="464">
        <f>SUM(H952)</f>
        <v/>
      </c>
      <c r="C952" s="465" t="n"/>
      <c r="D952" s="466">
        <f>IF(OR(梁欠表3F!AN951="欠番",梁欠表3F!AN951="現場施工"),"　",梁欠表3F!AN951)</f>
        <v/>
      </c>
      <c r="E952" s="467">
        <f>COUNTIF(梁欠表3F!$C:$C,D952)</f>
        <v/>
      </c>
      <c r="F952" s="468">
        <f>COUNTIF(梁欠表3F!$O:$O,D952)</f>
        <v/>
      </c>
      <c r="G952" s="469">
        <f>COUNTIF(梁欠表3F!$AB:$AB,D952)</f>
        <v/>
      </c>
      <c r="H952" s="470">
        <f>SUM(E952:G952)</f>
        <v/>
      </c>
      <c r="I952" s="477">
        <f>B952</f>
        <v/>
      </c>
    </row>
    <row r="953" ht="25.5" customHeight="1">
      <c r="B953" s="464">
        <f>SUM(H953)</f>
        <v/>
      </c>
      <c r="C953" s="465" t="n"/>
      <c r="D953" s="466">
        <f>IF(OR(梁欠表3F!AN952="欠番",梁欠表3F!AN952="現場施工"),"　",梁欠表3F!AN952)</f>
        <v/>
      </c>
      <c r="E953" s="467">
        <f>COUNTIF(梁欠表3F!$C:$C,D953)</f>
        <v/>
      </c>
      <c r="F953" s="468">
        <f>COUNTIF(梁欠表3F!$O:$O,D953)</f>
        <v/>
      </c>
      <c r="G953" s="469">
        <f>COUNTIF(梁欠表3F!$AB:$AB,D953)</f>
        <v/>
      </c>
      <c r="H953" s="470">
        <f>SUM(E953:G953)</f>
        <v/>
      </c>
      <c r="I953" s="477">
        <f>B953</f>
        <v/>
      </c>
    </row>
    <row r="954" ht="25.5" customHeight="1">
      <c r="B954" s="464">
        <f>SUM(H954)</f>
        <v/>
      </c>
      <c r="C954" s="465" t="n"/>
      <c r="D954" s="466">
        <f>IF(OR(梁欠表3F!AN953="欠番",梁欠表3F!AN953="現場施工"),"　",梁欠表3F!AN953)</f>
        <v/>
      </c>
      <c r="E954" s="467">
        <f>COUNTIF(梁欠表3F!$C:$C,D954)</f>
        <v/>
      </c>
      <c r="F954" s="468">
        <f>COUNTIF(梁欠表3F!$O:$O,D954)</f>
        <v/>
      </c>
      <c r="G954" s="469">
        <f>COUNTIF(梁欠表3F!$AB:$AB,D954)</f>
        <v/>
      </c>
      <c r="H954" s="470">
        <f>SUM(E954:G954)</f>
        <v/>
      </c>
      <c r="I954" s="477">
        <f>B954</f>
        <v/>
      </c>
    </row>
    <row r="955" ht="25.5" customHeight="1">
      <c r="B955" s="464">
        <f>SUM(H955)</f>
        <v/>
      </c>
      <c r="C955" s="465" t="n"/>
      <c r="D955" s="466">
        <f>IF(OR(梁欠表3F!AN954="欠番",梁欠表3F!AN954="現場施工"),"　",梁欠表3F!AN954)</f>
        <v/>
      </c>
      <c r="E955" s="467">
        <f>COUNTIF(梁欠表3F!$C:$C,D955)</f>
        <v/>
      </c>
      <c r="F955" s="468">
        <f>COUNTIF(梁欠表3F!$O:$O,D955)</f>
        <v/>
      </c>
      <c r="G955" s="469">
        <f>COUNTIF(梁欠表3F!$AB:$AB,D955)</f>
        <v/>
      </c>
      <c r="H955" s="470">
        <f>SUM(E955:G955)</f>
        <v/>
      </c>
      <c r="I955" s="477">
        <f>B955</f>
        <v/>
      </c>
    </row>
    <row r="956" ht="25.5" customHeight="1">
      <c r="B956" s="464">
        <f>SUM(H956)</f>
        <v/>
      </c>
      <c r="C956" s="465" t="n"/>
      <c r="D956" s="466">
        <f>IF(OR(梁欠表3F!AN955="欠番",梁欠表3F!AN955="現場施工"),"　",梁欠表3F!AN955)</f>
        <v/>
      </c>
      <c r="E956" s="467">
        <f>COUNTIF(梁欠表3F!$C:$C,D956)</f>
        <v/>
      </c>
      <c r="F956" s="468">
        <f>COUNTIF(梁欠表3F!$O:$O,D956)</f>
        <v/>
      </c>
      <c r="G956" s="469">
        <f>COUNTIF(梁欠表3F!$AB:$AB,D956)</f>
        <v/>
      </c>
      <c r="H956" s="470">
        <f>SUM(E956:G956)</f>
        <v/>
      </c>
      <c r="I956" s="477">
        <f>B956</f>
        <v/>
      </c>
    </row>
    <row r="957" ht="25.5" customHeight="1">
      <c r="B957" s="464">
        <f>SUM(H957)</f>
        <v/>
      </c>
      <c r="C957" s="465" t="n"/>
      <c r="D957" s="466">
        <f>IF(OR(梁欠表3F!AN956="欠番",梁欠表3F!AN956="現場施工"),"　",梁欠表3F!AN956)</f>
        <v/>
      </c>
      <c r="E957" s="467">
        <f>COUNTIF(梁欠表3F!$C:$C,D957)</f>
        <v/>
      </c>
      <c r="F957" s="468">
        <f>COUNTIF(梁欠表3F!$O:$O,D957)</f>
        <v/>
      </c>
      <c r="G957" s="469">
        <f>COUNTIF(梁欠表3F!$AB:$AB,D957)</f>
        <v/>
      </c>
      <c r="H957" s="470">
        <f>SUM(E957:G957)</f>
        <v/>
      </c>
      <c r="I957" s="477">
        <f>B957</f>
        <v/>
      </c>
    </row>
    <row r="958" ht="25.5" customHeight="1">
      <c r="B958" s="464">
        <f>SUM(H958)</f>
        <v/>
      </c>
      <c r="C958" s="465" t="n"/>
      <c r="D958" s="466">
        <f>IF(OR(梁欠表3F!AN957="欠番",梁欠表3F!AN957="現場施工"),"　",梁欠表3F!AN957)</f>
        <v/>
      </c>
      <c r="E958" s="467">
        <f>COUNTIF(梁欠表3F!$C:$C,D958)</f>
        <v/>
      </c>
      <c r="F958" s="468">
        <f>COUNTIF(梁欠表3F!$O:$O,D958)</f>
        <v/>
      </c>
      <c r="G958" s="469">
        <f>COUNTIF(梁欠表3F!$AB:$AB,D958)</f>
        <v/>
      </c>
      <c r="H958" s="470">
        <f>SUM(E958:G958)</f>
        <v/>
      </c>
      <c r="I958" s="477">
        <f>B958</f>
        <v/>
      </c>
    </row>
    <row r="959" ht="25.5" customHeight="1">
      <c r="B959" s="464">
        <f>SUM(H959)</f>
        <v/>
      </c>
      <c r="C959" s="465" t="n"/>
      <c r="D959" s="466">
        <f>IF(OR(梁欠表3F!AN958="欠番",梁欠表3F!AN958="現場施工"),"　",梁欠表3F!AN958)</f>
        <v/>
      </c>
      <c r="E959" s="467">
        <f>COUNTIF(梁欠表3F!$C:$C,D959)</f>
        <v/>
      </c>
      <c r="F959" s="468">
        <f>COUNTIF(梁欠表3F!$O:$O,D959)</f>
        <v/>
      </c>
      <c r="G959" s="469">
        <f>COUNTIF(梁欠表3F!$AB:$AB,D959)</f>
        <v/>
      </c>
      <c r="H959" s="470">
        <f>SUM(E959:G959)</f>
        <v/>
      </c>
      <c r="I959" s="477">
        <f>B959</f>
        <v/>
      </c>
    </row>
    <row r="960" ht="25.5" customHeight="1">
      <c r="B960" s="464">
        <f>SUM(H960)</f>
        <v/>
      </c>
      <c r="C960" s="465" t="n"/>
      <c r="D960" s="466">
        <f>IF(OR(梁欠表3F!AN959="欠番",梁欠表3F!AN959="現場施工"),"　",梁欠表3F!AN959)</f>
        <v/>
      </c>
      <c r="E960" s="467">
        <f>COUNTIF(梁欠表3F!$C:$C,D960)</f>
        <v/>
      </c>
      <c r="F960" s="468">
        <f>COUNTIF(梁欠表3F!$O:$O,D960)</f>
        <v/>
      </c>
      <c r="G960" s="469">
        <f>COUNTIF(梁欠表3F!$AB:$AB,D960)</f>
        <v/>
      </c>
      <c r="H960" s="470">
        <f>SUM(E960:G960)</f>
        <v/>
      </c>
      <c r="I960" s="477">
        <f>B960</f>
        <v/>
      </c>
    </row>
    <row r="961" ht="25.5" customHeight="1">
      <c r="B961" s="464">
        <f>SUM(H961)</f>
        <v/>
      </c>
      <c r="C961" s="465" t="n"/>
      <c r="D961" s="466">
        <f>IF(OR(梁欠表3F!AN960="欠番",梁欠表3F!AN960="現場施工"),"　",梁欠表3F!AN960)</f>
        <v/>
      </c>
      <c r="E961" s="467">
        <f>COUNTIF(梁欠表3F!$C:$C,D961)</f>
        <v/>
      </c>
      <c r="F961" s="468">
        <f>COUNTIF(梁欠表3F!$O:$O,D961)</f>
        <v/>
      </c>
      <c r="G961" s="469">
        <f>COUNTIF(梁欠表3F!$AB:$AB,D961)</f>
        <v/>
      </c>
      <c r="H961" s="470">
        <f>SUM(E961:G961)</f>
        <v/>
      </c>
      <c r="I961" s="477">
        <f>B961</f>
        <v/>
      </c>
    </row>
    <row r="962" ht="25.5" customHeight="1">
      <c r="B962" s="464">
        <f>SUM(H962)</f>
        <v/>
      </c>
      <c r="C962" s="465" t="n"/>
      <c r="D962" s="466">
        <f>IF(OR(梁欠表3F!AN961="欠番",梁欠表3F!AN961="現場施工"),"　",梁欠表3F!AN961)</f>
        <v/>
      </c>
      <c r="E962" s="467">
        <f>COUNTIF(梁欠表3F!$C:$C,D962)</f>
        <v/>
      </c>
      <c r="F962" s="468">
        <f>COUNTIF(梁欠表3F!$O:$O,D962)</f>
        <v/>
      </c>
      <c r="G962" s="469">
        <f>COUNTIF(梁欠表3F!$AB:$AB,D962)</f>
        <v/>
      </c>
      <c r="H962" s="470">
        <f>SUM(E962:G962)</f>
        <v/>
      </c>
      <c r="I962" s="477">
        <f>B962</f>
        <v/>
      </c>
    </row>
    <row r="963" ht="25.5" customHeight="1">
      <c r="B963" s="464">
        <f>SUM(H963)</f>
        <v/>
      </c>
      <c r="C963" s="465" t="n"/>
      <c r="D963" s="466">
        <f>IF(OR(梁欠表3F!AN962="欠番",梁欠表3F!AN962="現場施工"),"　",梁欠表3F!AN962)</f>
        <v/>
      </c>
      <c r="E963" s="467">
        <f>COUNTIF(梁欠表3F!$C:$C,D963)</f>
        <v/>
      </c>
      <c r="F963" s="468">
        <f>COUNTIF(梁欠表3F!$O:$O,D963)</f>
        <v/>
      </c>
      <c r="G963" s="469">
        <f>COUNTIF(梁欠表3F!$AB:$AB,D963)</f>
        <v/>
      </c>
      <c r="H963" s="470">
        <f>SUM(E963:G963)</f>
        <v/>
      </c>
      <c r="I963" s="477">
        <f>B963</f>
        <v/>
      </c>
    </row>
    <row r="964" ht="25.5" customHeight="1">
      <c r="B964" s="464">
        <f>SUM(H964)</f>
        <v/>
      </c>
      <c r="C964" s="465" t="n"/>
      <c r="D964" s="466">
        <f>IF(OR(梁欠表3F!AN963="欠番",梁欠表3F!AN963="現場施工"),"　",梁欠表3F!AN963)</f>
        <v/>
      </c>
      <c r="E964" s="467">
        <f>COUNTIF(梁欠表3F!$C:$C,D964)</f>
        <v/>
      </c>
      <c r="F964" s="468">
        <f>COUNTIF(梁欠表3F!$O:$O,D964)</f>
        <v/>
      </c>
      <c r="G964" s="469">
        <f>COUNTIF(梁欠表3F!$AB:$AB,D964)</f>
        <v/>
      </c>
      <c r="H964" s="470">
        <f>SUM(E964:G964)</f>
        <v/>
      </c>
      <c r="I964" s="477">
        <f>B964</f>
        <v/>
      </c>
    </row>
    <row r="965" ht="25.5" customHeight="1">
      <c r="B965" s="464">
        <f>SUM(H965)</f>
        <v/>
      </c>
      <c r="C965" s="465" t="n"/>
      <c r="D965" s="466">
        <f>IF(OR(梁欠表3F!AN964="欠番",梁欠表3F!AN964="現場施工"),"　",梁欠表3F!AN964)</f>
        <v/>
      </c>
      <c r="E965" s="467">
        <f>COUNTIF(梁欠表3F!$C:$C,D965)</f>
        <v/>
      </c>
      <c r="F965" s="468">
        <f>COUNTIF(梁欠表3F!$O:$O,D965)</f>
        <v/>
      </c>
      <c r="G965" s="469">
        <f>COUNTIF(梁欠表3F!$AB:$AB,D965)</f>
        <v/>
      </c>
      <c r="H965" s="470">
        <f>SUM(E965:G965)</f>
        <v/>
      </c>
      <c r="I965" s="477">
        <f>B965</f>
        <v/>
      </c>
    </row>
    <row r="966" ht="25.5" customHeight="1">
      <c r="B966" s="464">
        <f>SUM(H966)</f>
        <v/>
      </c>
      <c r="C966" s="465" t="n"/>
      <c r="D966" s="466">
        <f>IF(OR(梁欠表3F!AN965="欠番",梁欠表3F!AN965="現場施工"),"　",梁欠表3F!AN965)</f>
        <v/>
      </c>
      <c r="E966" s="467">
        <f>COUNTIF(梁欠表3F!$C:$C,D966)</f>
        <v/>
      </c>
      <c r="F966" s="468">
        <f>COUNTIF(梁欠表3F!$O:$O,D966)</f>
        <v/>
      </c>
      <c r="G966" s="469">
        <f>COUNTIF(梁欠表3F!$AB:$AB,D966)</f>
        <v/>
      </c>
      <c r="H966" s="470">
        <f>SUM(E966:G966)</f>
        <v/>
      </c>
      <c r="I966" s="477">
        <f>B966</f>
        <v/>
      </c>
    </row>
    <row r="967" ht="25.5" customHeight="1">
      <c r="B967" s="464">
        <f>SUM(H967)</f>
        <v/>
      </c>
      <c r="C967" s="465" t="n"/>
      <c r="D967" s="466">
        <f>IF(OR(梁欠表3F!AN966="欠番",梁欠表3F!AN966="現場施工"),"　",梁欠表3F!AN966)</f>
        <v/>
      </c>
      <c r="E967" s="467">
        <f>COUNTIF(梁欠表3F!$C:$C,D967)</f>
        <v/>
      </c>
      <c r="F967" s="468">
        <f>COUNTIF(梁欠表3F!$O:$O,D967)</f>
        <v/>
      </c>
      <c r="G967" s="469">
        <f>COUNTIF(梁欠表3F!$AB:$AB,D967)</f>
        <v/>
      </c>
      <c r="H967" s="470">
        <f>SUM(E967:G967)</f>
        <v/>
      </c>
      <c r="I967" s="477">
        <f>B967</f>
        <v/>
      </c>
    </row>
    <row r="968" ht="25.5" customHeight="1">
      <c r="B968" s="464">
        <f>SUM(H968)</f>
        <v/>
      </c>
      <c r="C968" s="465" t="n"/>
      <c r="D968" s="466">
        <f>IF(OR(梁欠表3F!AN967="欠番",梁欠表3F!AN967="現場施工"),"　",梁欠表3F!AN967)</f>
        <v/>
      </c>
      <c r="E968" s="467">
        <f>COUNTIF(梁欠表3F!$C:$C,D968)</f>
        <v/>
      </c>
      <c r="F968" s="468">
        <f>COUNTIF(梁欠表3F!$O:$O,D968)</f>
        <v/>
      </c>
      <c r="G968" s="469">
        <f>COUNTIF(梁欠表3F!$AB:$AB,D968)</f>
        <v/>
      </c>
      <c r="H968" s="470">
        <f>SUM(E968:G968)</f>
        <v/>
      </c>
      <c r="I968" s="477">
        <f>B968</f>
        <v/>
      </c>
    </row>
    <row r="969" ht="25.5" customHeight="1">
      <c r="B969" s="464">
        <f>SUM(H969)</f>
        <v/>
      </c>
      <c r="C969" s="465" t="n"/>
      <c r="D969" s="466">
        <f>IF(OR(梁欠表3F!AN968="欠番",梁欠表3F!AN968="現場施工"),"　",梁欠表3F!AN968)</f>
        <v/>
      </c>
      <c r="E969" s="467">
        <f>COUNTIF(梁欠表3F!$C:$C,D969)</f>
        <v/>
      </c>
      <c r="F969" s="468">
        <f>COUNTIF(梁欠表3F!$O:$O,D969)</f>
        <v/>
      </c>
      <c r="G969" s="469">
        <f>COUNTIF(梁欠表3F!$AB:$AB,D969)</f>
        <v/>
      </c>
      <c r="H969" s="470">
        <f>SUM(E969:G969)</f>
        <v/>
      </c>
      <c r="I969" s="477">
        <f>B969</f>
        <v/>
      </c>
    </row>
    <row r="970" ht="25.5" customHeight="1">
      <c r="B970" s="464">
        <f>SUM(H970)</f>
        <v/>
      </c>
      <c r="C970" s="465" t="n"/>
      <c r="D970" s="466">
        <f>IF(OR(梁欠表3F!AN969="欠番",梁欠表3F!AN969="現場施工"),"　",梁欠表3F!AN969)</f>
        <v/>
      </c>
      <c r="E970" s="467">
        <f>COUNTIF(梁欠表3F!$C:$C,D970)</f>
        <v/>
      </c>
      <c r="F970" s="468">
        <f>COUNTIF(梁欠表3F!$O:$O,D970)</f>
        <v/>
      </c>
      <c r="G970" s="469">
        <f>COUNTIF(梁欠表3F!$AB:$AB,D970)</f>
        <v/>
      </c>
      <c r="H970" s="470">
        <f>SUM(E970:G970)</f>
        <v/>
      </c>
      <c r="I970" s="477">
        <f>B970</f>
        <v/>
      </c>
    </row>
    <row r="971" ht="25.5" customHeight="1">
      <c r="B971" s="464">
        <f>SUM(H971)</f>
        <v/>
      </c>
      <c r="C971" s="465" t="n"/>
      <c r="D971" s="466">
        <f>IF(OR(梁欠表3F!AN970="欠番",梁欠表3F!AN970="現場施工"),"　",梁欠表3F!AN970)</f>
        <v/>
      </c>
      <c r="E971" s="467">
        <f>COUNTIF(梁欠表3F!$C:$C,D971)</f>
        <v/>
      </c>
      <c r="F971" s="468">
        <f>COUNTIF(梁欠表3F!$O:$O,D971)</f>
        <v/>
      </c>
      <c r="G971" s="469">
        <f>COUNTIF(梁欠表3F!$AB:$AB,D971)</f>
        <v/>
      </c>
      <c r="H971" s="470">
        <f>SUM(E971:G971)</f>
        <v/>
      </c>
      <c r="I971" s="477">
        <f>B971</f>
        <v/>
      </c>
    </row>
    <row r="972" ht="25.5" customHeight="1">
      <c r="B972" s="464">
        <f>SUM(H972)</f>
        <v/>
      </c>
      <c r="C972" s="465" t="n"/>
      <c r="D972" s="466">
        <f>IF(OR(梁欠表3F!AN971="欠番",梁欠表3F!AN971="現場施工"),"　",梁欠表3F!AN971)</f>
        <v/>
      </c>
      <c r="E972" s="467">
        <f>COUNTIF(梁欠表3F!$C:$C,D972)</f>
        <v/>
      </c>
      <c r="F972" s="468">
        <f>COUNTIF(梁欠表3F!$O:$O,D972)</f>
        <v/>
      </c>
      <c r="G972" s="469">
        <f>COUNTIF(梁欠表3F!$AB:$AB,D972)</f>
        <v/>
      </c>
      <c r="H972" s="470">
        <f>SUM(E972:G972)</f>
        <v/>
      </c>
      <c r="I972" s="477">
        <f>B972</f>
        <v/>
      </c>
    </row>
    <row r="973" ht="25.5" customHeight="1">
      <c r="B973" s="464">
        <f>SUM(H973)</f>
        <v/>
      </c>
      <c r="C973" s="465" t="n"/>
      <c r="D973" s="466">
        <f>IF(OR(梁欠表3F!AN972="欠番",梁欠表3F!AN972="現場施工"),"　",梁欠表3F!AN972)</f>
        <v/>
      </c>
      <c r="E973" s="467">
        <f>COUNTIF(梁欠表3F!$C:$C,D973)</f>
        <v/>
      </c>
      <c r="F973" s="468">
        <f>COUNTIF(梁欠表3F!$O:$O,D973)</f>
        <v/>
      </c>
      <c r="G973" s="469">
        <f>COUNTIF(梁欠表3F!$AB:$AB,D973)</f>
        <v/>
      </c>
      <c r="H973" s="470">
        <f>SUM(E973:G973)</f>
        <v/>
      </c>
      <c r="I973" s="477">
        <f>B973</f>
        <v/>
      </c>
    </row>
    <row r="974" ht="25.5" customHeight="1">
      <c r="B974" s="464">
        <f>SUM(H974)</f>
        <v/>
      </c>
      <c r="C974" s="465" t="n"/>
      <c r="D974" s="466">
        <f>IF(OR(梁欠表3F!AN973="欠番",梁欠表3F!AN973="現場施工"),"　",梁欠表3F!AN973)</f>
        <v/>
      </c>
      <c r="E974" s="467">
        <f>COUNTIF(梁欠表3F!$C:$C,D974)</f>
        <v/>
      </c>
      <c r="F974" s="468">
        <f>COUNTIF(梁欠表3F!$O:$O,D974)</f>
        <v/>
      </c>
      <c r="G974" s="469">
        <f>COUNTIF(梁欠表3F!$AB:$AB,D974)</f>
        <v/>
      </c>
      <c r="H974" s="470">
        <f>SUM(E974:G974)</f>
        <v/>
      </c>
      <c r="I974" s="477">
        <f>B974</f>
        <v/>
      </c>
    </row>
    <row r="975" ht="25.5" customHeight="1">
      <c r="B975" s="464">
        <f>SUM(H975)</f>
        <v/>
      </c>
      <c r="C975" s="465" t="n"/>
      <c r="D975" s="466">
        <f>IF(OR(梁欠表3F!AN974="欠番",梁欠表3F!AN974="現場施工"),"　",梁欠表3F!AN974)</f>
        <v/>
      </c>
      <c r="E975" s="467">
        <f>COUNTIF(梁欠表3F!$C:$C,D975)</f>
        <v/>
      </c>
      <c r="F975" s="468">
        <f>COUNTIF(梁欠表3F!$O:$O,D975)</f>
        <v/>
      </c>
      <c r="G975" s="469">
        <f>COUNTIF(梁欠表3F!$AB:$AB,D975)</f>
        <v/>
      </c>
      <c r="H975" s="470">
        <f>SUM(E975:G975)</f>
        <v/>
      </c>
      <c r="I975" s="477">
        <f>B975</f>
        <v/>
      </c>
    </row>
    <row r="976" ht="25.5" customHeight="1">
      <c r="B976" s="464">
        <f>SUM(H976)</f>
        <v/>
      </c>
      <c r="C976" s="465" t="n"/>
      <c r="D976" s="466">
        <f>IF(OR(梁欠表3F!AN975="欠番",梁欠表3F!AN975="現場施工"),"　",梁欠表3F!AN975)</f>
        <v/>
      </c>
      <c r="E976" s="467">
        <f>COUNTIF(梁欠表3F!$C:$C,D976)</f>
        <v/>
      </c>
      <c r="F976" s="468">
        <f>COUNTIF(梁欠表3F!$O:$O,D976)</f>
        <v/>
      </c>
      <c r="G976" s="469">
        <f>COUNTIF(梁欠表3F!$AB:$AB,D976)</f>
        <v/>
      </c>
      <c r="H976" s="470">
        <f>SUM(E976:G976)</f>
        <v/>
      </c>
      <c r="I976" s="477">
        <f>B976</f>
        <v/>
      </c>
    </row>
    <row r="977" ht="25.5" customHeight="1">
      <c r="B977" s="464">
        <f>SUM(H977)</f>
        <v/>
      </c>
      <c r="C977" s="465" t="n"/>
      <c r="D977" s="466">
        <f>IF(OR(梁欠表3F!AN976="欠番",梁欠表3F!AN976="現場施工"),"　",梁欠表3F!AN976)</f>
        <v/>
      </c>
      <c r="E977" s="467">
        <f>COUNTIF(梁欠表3F!$C:$C,D977)</f>
        <v/>
      </c>
      <c r="F977" s="468">
        <f>COUNTIF(梁欠表3F!$O:$O,D977)</f>
        <v/>
      </c>
      <c r="G977" s="469">
        <f>COUNTIF(梁欠表3F!$AB:$AB,D977)</f>
        <v/>
      </c>
      <c r="H977" s="470">
        <f>SUM(E977:G977)</f>
        <v/>
      </c>
      <c r="I977" s="477">
        <f>B977</f>
        <v/>
      </c>
    </row>
    <row r="978" ht="25.5" customHeight="1">
      <c r="B978" s="464">
        <f>SUM(H978)</f>
        <v/>
      </c>
      <c r="C978" s="465" t="n"/>
      <c r="D978" s="466">
        <f>IF(OR(梁欠表3F!AN977="欠番",梁欠表3F!AN977="現場施工"),"　",梁欠表3F!AN977)</f>
        <v/>
      </c>
      <c r="E978" s="467">
        <f>COUNTIF(梁欠表3F!$C:$C,D978)</f>
        <v/>
      </c>
      <c r="F978" s="468">
        <f>COUNTIF(梁欠表3F!$O:$O,D978)</f>
        <v/>
      </c>
      <c r="G978" s="469">
        <f>COUNTIF(梁欠表3F!$AB:$AB,D978)</f>
        <v/>
      </c>
      <c r="H978" s="470">
        <f>SUM(E978:G978)</f>
        <v/>
      </c>
      <c r="I978" s="477">
        <f>B978</f>
        <v/>
      </c>
    </row>
    <row r="979" ht="25.5" customHeight="1">
      <c r="B979" s="464">
        <f>SUM(H979)</f>
        <v/>
      </c>
      <c r="C979" s="465" t="n"/>
      <c r="D979" s="466">
        <f>IF(OR(梁欠表3F!AN978="欠番",梁欠表3F!AN978="現場施工"),"　",梁欠表3F!AN978)</f>
        <v/>
      </c>
      <c r="E979" s="467">
        <f>COUNTIF(梁欠表3F!$C:$C,D979)</f>
        <v/>
      </c>
      <c r="F979" s="468">
        <f>COUNTIF(梁欠表3F!$O:$O,D979)</f>
        <v/>
      </c>
      <c r="G979" s="469">
        <f>COUNTIF(梁欠表3F!$AB:$AB,D979)</f>
        <v/>
      </c>
      <c r="H979" s="470">
        <f>SUM(E979:G979)</f>
        <v/>
      </c>
      <c r="I979" s="477">
        <f>B979</f>
        <v/>
      </c>
    </row>
    <row r="980" ht="25.5" customHeight="1">
      <c r="B980" s="464">
        <f>SUM(H980)</f>
        <v/>
      </c>
      <c r="C980" s="465" t="n"/>
      <c r="D980" s="466">
        <f>IF(OR(梁欠表3F!AN979="欠番",梁欠表3F!AN979="現場施工"),"　",梁欠表3F!AN979)</f>
        <v/>
      </c>
      <c r="E980" s="467">
        <f>COUNTIF(梁欠表3F!$C:$C,D980)</f>
        <v/>
      </c>
      <c r="F980" s="468">
        <f>COUNTIF(梁欠表3F!$O:$O,D980)</f>
        <v/>
      </c>
      <c r="G980" s="469">
        <f>COUNTIF(梁欠表3F!$AB:$AB,D980)</f>
        <v/>
      </c>
      <c r="H980" s="470">
        <f>SUM(E980:G980)</f>
        <v/>
      </c>
      <c r="I980" s="477">
        <f>B980</f>
        <v/>
      </c>
    </row>
    <row r="981" ht="25.5" customHeight="1">
      <c r="B981" s="464">
        <f>SUM(H981)</f>
        <v/>
      </c>
      <c r="C981" s="465" t="n"/>
      <c r="D981" s="466">
        <f>IF(OR(梁欠表3F!AN980="欠番",梁欠表3F!AN980="現場施工"),"　",梁欠表3F!AN980)</f>
        <v/>
      </c>
      <c r="E981" s="467">
        <f>COUNTIF(梁欠表3F!$C:$C,D981)</f>
        <v/>
      </c>
      <c r="F981" s="468">
        <f>COUNTIF(梁欠表3F!$O:$O,D981)</f>
        <v/>
      </c>
      <c r="G981" s="469">
        <f>COUNTIF(梁欠表3F!$AB:$AB,D981)</f>
        <v/>
      </c>
      <c r="H981" s="470">
        <f>SUM(E981:G981)</f>
        <v/>
      </c>
      <c r="I981" s="477">
        <f>B981</f>
        <v/>
      </c>
    </row>
    <row r="982" ht="25.5" customHeight="1">
      <c r="B982" s="464">
        <f>SUM(H982)</f>
        <v/>
      </c>
      <c r="C982" s="465" t="n"/>
      <c r="D982" s="466">
        <f>IF(OR(梁欠表3F!AN981="欠番",梁欠表3F!AN981="現場施工"),"　",梁欠表3F!AN981)</f>
        <v/>
      </c>
      <c r="E982" s="467">
        <f>COUNTIF(梁欠表3F!$C:$C,D982)</f>
        <v/>
      </c>
      <c r="F982" s="468">
        <f>COUNTIF(梁欠表3F!$O:$O,D982)</f>
        <v/>
      </c>
      <c r="G982" s="469">
        <f>COUNTIF(梁欠表3F!$AB:$AB,D982)</f>
        <v/>
      </c>
      <c r="H982" s="470">
        <f>SUM(E982:G982)</f>
        <v/>
      </c>
      <c r="I982" s="477">
        <f>B982</f>
        <v/>
      </c>
    </row>
    <row r="983" ht="25.5" customHeight="1">
      <c r="B983" s="464">
        <f>SUM(H983)</f>
        <v/>
      </c>
      <c r="C983" s="465" t="n"/>
      <c r="D983" s="466">
        <f>IF(OR(梁欠表3F!AN982="欠番",梁欠表3F!AN982="現場施工"),"　",梁欠表3F!AN982)</f>
        <v/>
      </c>
      <c r="E983" s="467">
        <f>COUNTIF(梁欠表3F!$C:$C,D983)</f>
        <v/>
      </c>
      <c r="F983" s="468">
        <f>COUNTIF(梁欠表3F!$O:$O,D983)</f>
        <v/>
      </c>
      <c r="G983" s="469">
        <f>COUNTIF(梁欠表3F!$AB:$AB,D983)</f>
        <v/>
      </c>
      <c r="H983" s="470">
        <f>SUM(E983:G983)</f>
        <v/>
      </c>
      <c r="I983" s="477">
        <f>B983</f>
        <v/>
      </c>
    </row>
    <row r="984" ht="25.5" customHeight="1">
      <c r="B984" s="464">
        <f>SUM(H984)</f>
        <v/>
      </c>
      <c r="C984" s="465" t="n"/>
      <c r="D984" s="466">
        <f>IF(OR(梁欠表3F!AN983="欠番",梁欠表3F!AN983="現場施工"),"　",梁欠表3F!AN983)</f>
        <v/>
      </c>
      <c r="E984" s="467">
        <f>COUNTIF(梁欠表3F!$C:$C,D984)</f>
        <v/>
      </c>
      <c r="F984" s="468">
        <f>COUNTIF(梁欠表3F!$O:$O,D984)</f>
        <v/>
      </c>
      <c r="G984" s="469">
        <f>COUNTIF(梁欠表3F!$AB:$AB,D984)</f>
        <v/>
      </c>
      <c r="H984" s="470">
        <f>SUM(E984:G984)</f>
        <v/>
      </c>
      <c r="I984" s="477">
        <f>B984</f>
        <v/>
      </c>
    </row>
    <row r="985" ht="25.5" customHeight="1">
      <c r="B985" s="464">
        <f>SUM(H985)</f>
        <v/>
      </c>
      <c r="C985" s="465" t="n"/>
      <c r="D985" s="466">
        <f>IF(OR(梁欠表3F!AN984="欠番",梁欠表3F!AN984="現場施工"),"　",梁欠表3F!AN984)</f>
        <v/>
      </c>
      <c r="E985" s="467">
        <f>COUNTIF(梁欠表3F!$C:$C,D985)</f>
        <v/>
      </c>
      <c r="F985" s="468">
        <f>COUNTIF(梁欠表3F!$O:$O,D985)</f>
        <v/>
      </c>
      <c r="G985" s="469">
        <f>COUNTIF(梁欠表3F!$AB:$AB,D985)</f>
        <v/>
      </c>
      <c r="H985" s="470">
        <f>SUM(E985:G985)</f>
        <v/>
      </c>
      <c r="I985" s="477">
        <f>B985</f>
        <v/>
      </c>
    </row>
    <row r="986" ht="25.5" customHeight="1">
      <c r="B986" s="464">
        <f>SUM(H986)</f>
        <v/>
      </c>
      <c r="C986" s="465" t="n"/>
      <c r="D986" s="466">
        <f>IF(OR(梁欠表3F!AN985="欠番",梁欠表3F!AN985="現場施工"),"　",梁欠表3F!AN985)</f>
        <v/>
      </c>
      <c r="E986" s="467">
        <f>COUNTIF(梁欠表3F!$C:$C,D986)</f>
        <v/>
      </c>
      <c r="F986" s="468">
        <f>COUNTIF(梁欠表3F!$O:$O,D986)</f>
        <v/>
      </c>
      <c r="G986" s="469">
        <f>COUNTIF(梁欠表3F!$AB:$AB,D986)</f>
        <v/>
      </c>
      <c r="H986" s="470">
        <f>SUM(E986:G986)</f>
        <v/>
      </c>
      <c r="I986" s="477">
        <f>B986</f>
        <v/>
      </c>
    </row>
    <row r="987" ht="25.5" customHeight="1">
      <c r="B987" s="464">
        <f>SUM(H987)</f>
        <v/>
      </c>
      <c r="C987" s="465" t="n"/>
      <c r="D987" s="466">
        <f>IF(OR(梁欠表3F!AN986="欠番",梁欠表3F!AN986="現場施工"),"　",梁欠表3F!AN986)</f>
        <v/>
      </c>
      <c r="E987" s="467">
        <f>COUNTIF(梁欠表3F!$C:$C,D987)</f>
        <v/>
      </c>
      <c r="F987" s="468">
        <f>COUNTIF(梁欠表3F!$O:$O,D987)</f>
        <v/>
      </c>
      <c r="G987" s="469">
        <f>COUNTIF(梁欠表3F!$AB:$AB,D987)</f>
        <v/>
      </c>
      <c r="H987" s="470">
        <f>SUM(E987:G987)</f>
        <v/>
      </c>
      <c r="I987" s="477">
        <f>B987</f>
        <v/>
      </c>
    </row>
    <row r="988" ht="25.5" customHeight="1">
      <c r="B988" s="464">
        <f>SUM(H988)</f>
        <v/>
      </c>
      <c r="C988" s="465" t="n"/>
      <c r="D988" s="466">
        <f>IF(OR(梁欠表3F!AN987="欠番",梁欠表3F!AN987="現場施工"),"　",梁欠表3F!AN987)</f>
        <v/>
      </c>
      <c r="E988" s="467">
        <f>COUNTIF(梁欠表3F!$C:$C,D988)</f>
        <v/>
      </c>
      <c r="F988" s="468">
        <f>COUNTIF(梁欠表3F!$O:$O,D988)</f>
        <v/>
      </c>
      <c r="G988" s="469">
        <f>COUNTIF(梁欠表3F!$AB:$AB,D988)</f>
        <v/>
      </c>
      <c r="H988" s="470">
        <f>SUM(E988:G988)</f>
        <v/>
      </c>
      <c r="I988" s="477">
        <f>B988</f>
        <v/>
      </c>
    </row>
    <row r="989" ht="25.5" customHeight="1">
      <c r="B989" s="464">
        <f>SUM(H989)</f>
        <v/>
      </c>
      <c r="C989" s="465" t="n"/>
      <c r="D989" s="466">
        <f>IF(OR(梁欠表3F!AN988="欠番",梁欠表3F!AN988="現場施工"),"　",梁欠表3F!AN988)</f>
        <v/>
      </c>
      <c r="E989" s="467">
        <f>COUNTIF(梁欠表3F!$C:$C,D989)</f>
        <v/>
      </c>
      <c r="F989" s="468">
        <f>COUNTIF(梁欠表3F!$O:$O,D989)</f>
        <v/>
      </c>
      <c r="G989" s="469">
        <f>COUNTIF(梁欠表3F!$AB:$AB,D989)</f>
        <v/>
      </c>
      <c r="H989" s="470">
        <f>SUM(E989:G989)</f>
        <v/>
      </c>
      <c r="I989" s="477">
        <f>B989</f>
        <v/>
      </c>
    </row>
    <row r="990" ht="25.5" customHeight="1">
      <c r="B990" s="464">
        <f>SUM(H990)</f>
        <v/>
      </c>
      <c r="C990" s="465" t="n"/>
      <c r="D990" s="466">
        <f>IF(OR(梁欠表3F!AN989="欠番",梁欠表3F!AN989="現場施工"),"　",梁欠表3F!AN989)</f>
        <v/>
      </c>
      <c r="E990" s="467">
        <f>COUNTIF(梁欠表3F!$C:$C,D990)</f>
        <v/>
      </c>
      <c r="F990" s="468">
        <f>COUNTIF(梁欠表3F!$O:$O,D990)</f>
        <v/>
      </c>
      <c r="G990" s="469">
        <f>COUNTIF(梁欠表3F!$AB:$AB,D990)</f>
        <v/>
      </c>
      <c r="H990" s="470">
        <f>SUM(E990:G990)</f>
        <v/>
      </c>
      <c r="I990" s="477">
        <f>B990</f>
        <v/>
      </c>
    </row>
    <row r="991" ht="25.5" customHeight="1">
      <c r="B991" s="464">
        <f>SUM(H991)</f>
        <v/>
      </c>
      <c r="C991" s="465" t="n"/>
      <c r="D991" s="466">
        <f>IF(OR(梁欠表3F!AN990="欠番",梁欠表3F!AN990="現場施工"),"　",梁欠表3F!AN990)</f>
        <v/>
      </c>
      <c r="E991" s="467">
        <f>COUNTIF(梁欠表3F!$C:$C,D991)</f>
        <v/>
      </c>
      <c r="F991" s="468">
        <f>COUNTIF(梁欠表3F!$O:$O,D991)</f>
        <v/>
      </c>
      <c r="G991" s="469">
        <f>COUNTIF(梁欠表3F!$AB:$AB,D991)</f>
        <v/>
      </c>
      <c r="H991" s="470">
        <f>SUM(E991:G991)</f>
        <v/>
      </c>
      <c r="I991" s="477">
        <f>B991</f>
        <v/>
      </c>
    </row>
    <row r="992" ht="25.5" customHeight="1">
      <c r="B992" s="464">
        <f>SUM(H992)</f>
        <v/>
      </c>
      <c r="C992" s="465" t="n"/>
      <c r="D992" s="466">
        <f>IF(OR(梁欠表3F!AN991="欠番",梁欠表3F!AN991="現場施工"),"　",梁欠表3F!AN991)</f>
        <v/>
      </c>
      <c r="E992" s="467">
        <f>COUNTIF(梁欠表3F!$C:$C,D992)</f>
        <v/>
      </c>
      <c r="F992" s="468">
        <f>COUNTIF(梁欠表3F!$O:$O,D992)</f>
        <v/>
      </c>
      <c r="G992" s="469">
        <f>COUNTIF(梁欠表3F!$AB:$AB,D992)</f>
        <v/>
      </c>
      <c r="H992" s="470">
        <f>SUM(E992:G992)</f>
        <v/>
      </c>
      <c r="I992" s="477">
        <f>B992</f>
        <v/>
      </c>
    </row>
    <row r="993" ht="25.5" customHeight="1">
      <c r="B993" s="464">
        <f>SUM(H993)</f>
        <v/>
      </c>
      <c r="C993" s="465" t="n"/>
      <c r="D993" s="466">
        <f>IF(OR(梁欠表3F!AN992="欠番",梁欠表3F!AN992="現場施工"),"　",梁欠表3F!AN992)</f>
        <v/>
      </c>
      <c r="E993" s="467">
        <f>COUNTIF(梁欠表3F!$C:$C,D993)</f>
        <v/>
      </c>
      <c r="F993" s="468">
        <f>COUNTIF(梁欠表3F!$O:$O,D993)</f>
        <v/>
      </c>
      <c r="G993" s="469">
        <f>COUNTIF(梁欠表3F!$AB:$AB,D993)</f>
        <v/>
      </c>
      <c r="H993" s="470">
        <f>SUM(E993:G993)</f>
        <v/>
      </c>
      <c r="I993" s="477">
        <f>B993</f>
        <v/>
      </c>
    </row>
    <row r="994" ht="25.5" customHeight="1">
      <c r="B994" s="464">
        <f>SUM(H994)</f>
        <v/>
      </c>
      <c r="C994" s="465" t="n"/>
      <c r="D994" s="466">
        <f>IF(OR(梁欠表3F!AN993="欠番",梁欠表3F!AN993="現場施工"),"　",梁欠表3F!AN993)</f>
        <v/>
      </c>
      <c r="E994" s="467">
        <f>COUNTIF(梁欠表3F!$C:$C,D994)</f>
        <v/>
      </c>
      <c r="F994" s="468">
        <f>COUNTIF(梁欠表3F!$O:$O,D994)</f>
        <v/>
      </c>
      <c r="G994" s="469">
        <f>COUNTIF(梁欠表3F!$AB:$AB,D994)</f>
        <v/>
      </c>
      <c r="H994" s="470">
        <f>SUM(E994:G994)</f>
        <v/>
      </c>
      <c r="I994" s="477">
        <f>B994</f>
        <v/>
      </c>
    </row>
    <row r="995" ht="25.5" customHeight="1">
      <c r="B995" s="464">
        <f>SUM(H995)</f>
        <v/>
      </c>
      <c r="C995" s="465" t="n"/>
      <c r="D995" s="466">
        <f>IF(OR(梁欠表3F!AN994="欠番",梁欠表3F!AN994="現場施工"),"　",梁欠表3F!AN994)</f>
        <v/>
      </c>
      <c r="E995" s="467">
        <f>COUNTIF(梁欠表3F!$C:$C,D995)</f>
        <v/>
      </c>
      <c r="F995" s="468">
        <f>COUNTIF(梁欠表3F!$O:$O,D995)</f>
        <v/>
      </c>
      <c r="G995" s="469">
        <f>COUNTIF(梁欠表3F!$AB:$AB,D995)</f>
        <v/>
      </c>
      <c r="H995" s="470">
        <f>SUM(E995:G995)</f>
        <v/>
      </c>
      <c r="I995" s="477">
        <f>B995</f>
        <v/>
      </c>
    </row>
    <row r="996" ht="25.5" customHeight="1">
      <c r="B996" s="464">
        <f>SUM(H996)</f>
        <v/>
      </c>
      <c r="C996" s="465" t="n"/>
      <c r="D996" s="466">
        <f>IF(OR(梁欠表3F!AN995="欠番",梁欠表3F!AN995="現場施工"),"　",梁欠表3F!AN995)</f>
        <v/>
      </c>
      <c r="E996" s="467">
        <f>COUNTIF(梁欠表3F!$C:$C,D996)</f>
        <v/>
      </c>
      <c r="F996" s="468">
        <f>COUNTIF(梁欠表3F!$O:$O,D996)</f>
        <v/>
      </c>
      <c r="G996" s="469">
        <f>COUNTIF(梁欠表3F!$AB:$AB,D996)</f>
        <v/>
      </c>
      <c r="H996" s="470">
        <f>SUM(E996:G996)</f>
        <v/>
      </c>
      <c r="I996" s="477">
        <f>B996</f>
        <v/>
      </c>
    </row>
    <row r="997" ht="25.5" customHeight="1">
      <c r="B997" s="464">
        <f>SUM(H997)</f>
        <v/>
      </c>
      <c r="C997" s="465" t="n"/>
      <c r="D997" s="466">
        <f>IF(OR(梁欠表3F!AN996="欠番",梁欠表3F!AN996="現場施工"),"　",梁欠表3F!AN996)</f>
        <v/>
      </c>
      <c r="E997" s="467">
        <f>COUNTIF(梁欠表3F!$C:$C,D997)</f>
        <v/>
      </c>
      <c r="F997" s="468">
        <f>COUNTIF(梁欠表3F!$O:$O,D997)</f>
        <v/>
      </c>
      <c r="G997" s="469">
        <f>COUNTIF(梁欠表3F!$AB:$AB,D997)</f>
        <v/>
      </c>
      <c r="H997" s="470">
        <f>SUM(E997:G997)</f>
        <v/>
      </c>
      <c r="I997" s="477">
        <f>B997</f>
        <v/>
      </c>
    </row>
    <row r="998" ht="25.5" customHeight="1">
      <c r="B998" s="464">
        <f>SUM(H998)</f>
        <v/>
      </c>
      <c r="C998" s="465" t="n"/>
      <c r="D998" s="466">
        <f>IF(OR(梁欠表3F!AN997="欠番",梁欠表3F!AN997="現場施工"),"　",梁欠表3F!AN997)</f>
        <v/>
      </c>
      <c r="E998" s="467">
        <f>COUNTIF(梁欠表3F!$C:$C,D998)</f>
        <v/>
      </c>
      <c r="F998" s="468">
        <f>COUNTIF(梁欠表3F!$O:$O,D998)</f>
        <v/>
      </c>
      <c r="G998" s="469">
        <f>COUNTIF(梁欠表3F!$AB:$AB,D998)</f>
        <v/>
      </c>
      <c r="H998" s="470">
        <f>SUM(E998:G998)</f>
        <v/>
      </c>
      <c r="I998" s="477">
        <f>B998</f>
        <v/>
      </c>
    </row>
    <row r="999" ht="25.5" customHeight="1">
      <c r="B999" s="464">
        <f>SUM(H999)</f>
        <v/>
      </c>
      <c r="C999" s="465" t="n"/>
      <c r="D999" s="466">
        <f>IF(OR(梁欠表3F!AN998="欠番",梁欠表3F!AN998="現場施工"),"　",梁欠表3F!AN998)</f>
        <v/>
      </c>
      <c r="E999" s="467">
        <f>COUNTIF(梁欠表3F!$C:$C,D999)</f>
        <v/>
      </c>
      <c r="F999" s="468">
        <f>COUNTIF(梁欠表3F!$O:$O,D999)</f>
        <v/>
      </c>
      <c r="G999" s="469">
        <f>COUNTIF(梁欠表3F!$AB:$AB,D999)</f>
        <v/>
      </c>
      <c r="H999" s="470">
        <f>SUM(E999:G999)</f>
        <v/>
      </c>
      <c r="I999" s="477">
        <f>B999</f>
        <v/>
      </c>
    </row>
    <row r="1000" ht="25.5" customHeight="1">
      <c r="B1000" s="464">
        <f>SUM(H1000)</f>
        <v/>
      </c>
      <c r="C1000" s="465" t="n"/>
      <c r="D1000" s="466">
        <f>IF(OR(梁欠表3F!AN999="欠番",梁欠表3F!AN999="現場施工"),"　",梁欠表3F!AN999)</f>
        <v/>
      </c>
      <c r="E1000" s="467">
        <f>COUNTIF(梁欠表3F!$C:$C,D1000)</f>
        <v/>
      </c>
      <c r="F1000" s="468">
        <f>COUNTIF(梁欠表3F!$O:$O,D1000)</f>
        <v/>
      </c>
      <c r="G1000" s="469">
        <f>COUNTIF(梁欠表3F!$AB:$AB,D1000)</f>
        <v/>
      </c>
      <c r="H1000" s="470">
        <f>SUM(E1000:G1000)</f>
        <v/>
      </c>
      <c r="I1000" s="477">
        <f>B1000</f>
        <v/>
      </c>
    </row>
    <row r="1001" ht="25.5" customHeight="1">
      <c r="B1001" s="464">
        <f>SUM(H1001)</f>
        <v/>
      </c>
      <c r="C1001" s="465" t="n"/>
      <c r="D1001" s="466">
        <f>IF(OR(梁欠表3F!AN1000="欠番",梁欠表3F!AN1000="現場施工"),"　",梁欠表3F!AN1000)</f>
        <v/>
      </c>
      <c r="E1001" s="467">
        <f>COUNTIF(梁欠表3F!$C:$C,D1001)</f>
        <v/>
      </c>
      <c r="F1001" s="468">
        <f>COUNTIF(梁欠表3F!$O:$O,D1001)</f>
        <v/>
      </c>
      <c r="G1001" s="469">
        <f>COUNTIF(梁欠表3F!$AB:$AB,D1001)</f>
        <v/>
      </c>
      <c r="H1001" s="470">
        <f>SUM(E1001:G1001)</f>
        <v/>
      </c>
      <c r="I1001" s="477">
        <f>B1001</f>
        <v/>
      </c>
    </row>
    <row r="1002" ht="25.5" customHeight="1">
      <c r="B1002" s="464">
        <f>SUM(H1002)</f>
        <v/>
      </c>
      <c r="C1002" s="465" t="n"/>
      <c r="D1002" s="466">
        <f>IF(OR(梁欠表3F!AN1001="欠番",梁欠表3F!AN1001="現場施工"),"　",梁欠表3F!AN1001)</f>
        <v/>
      </c>
      <c r="E1002" s="467">
        <f>COUNTIF(梁欠表3F!$C:$C,D1002)</f>
        <v/>
      </c>
      <c r="F1002" s="468">
        <f>COUNTIF(梁欠表3F!$O:$O,D1002)</f>
        <v/>
      </c>
      <c r="G1002" s="469">
        <f>COUNTIF(梁欠表3F!$AB:$AB,D1002)</f>
        <v/>
      </c>
      <c r="H1002" s="470">
        <f>SUM(E1002:G1002)</f>
        <v/>
      </c>
      <c r="I1002" s="477">
        <f>B1002</f>
        <v/>
      </c>
    </row>
    <row r="1003" ht="25.5" customHeight="1">
      <c r="B1003" s="464">
        <f>SUM(H1003)</f>
        <v/>
      </c>
      <c r="C1003" s="465" t="n"/>
      <c r="D1003" s="466">
        <f>IF(OR(梁欠表3F!AN1002="欠番",梁欠表3F!AN1002="現場施工"),"　",梁欠表3F!AN1002)</f>
        <v/>
      </c>
      <c r="E1003" s="467">
        <f>COUNTIF(梁欠表3F!$C:$C,D1003)</f>
        <v/>
      </c>
      <c r="F1003" s="468">
        <f>COUNTIF(梁欠表3F!$O:$O,D1003)</f>
        <v/>
      </c>
      <c r="G1003" s="469">
        <f>COUNTIF(梁欠表3F!$AB:$AB,D1003)</f>
        <v/>
      </c>
      <c r="H1003" s="470">
        <f>SUM(E1003:G1003)</f>
        <v/>
      </c>
      <c r="I1003" s="477">
        <f>B1003</f>
        <v/>
      </c>
    </row>
    <row r="1004" ht="25.5" customHeight="1">
      <c r="B1004" s="464">
        <f>SUM(H1004)</f>
        <v/>
      </c>
      <c r="C1004" s="465" t="n"/>
      <c r="D1004" s="466">
        <f>IF(OR(梁欠表3F!AN1003="欠番",梁欠表3F!AN1003="現場施工"),"　",梁欠表3F!AN1003)</f>
        <v/>
      </c>
      <c r="E1004" s="467">
        <f>COUNTIF(梁欠表3F!$C:$C,D1004)</f>
        <v/>
      </c>
      <c r="F1004" s="468">
        <f>COUNTIF(梁欠表3F!$O:$O,D1004)</f>
        <v/>
      </c>
      <c r="G1004" s="469">
        <f>COUNTIF(梁欠表3F!$AB:$AB,D1004)</f>
        <v/>
      </c>
      <c r="H1004" s="470">
        <f>SUM(E1004:G1004)</f>
        <v/>
      </c>
      <c r="I1004" s="477">
        <f>B1004</f>
        <v/>
      </c>
    </row>
    <row r="1005" ht="25.5" customHeight="1">
      <c r="B1005" s="464">
        <f>SUM(H1005)</f>
        <v/>
      </c>
      <c r="C1005" s="465" t="n"/>
      <c r="D1005" s="466">
        <f>IF(OR(梁欠表3F!AN1004="欠番",梁欠表3F!AN1004="現場施工"),"　",梁欠表3F!AN1004)</f>
        <v/>
      </c>
      <c r="E1005" s="467">
        <f>COUNTIF(梁欠表3F!$C:$C,D1005)</f>
        <v/>
      </c>
      <c r="F1005" s="468">
        <f>COUNTIF(梁欠表3F!$O:$O,D1005)</f>
        <v/>
      </c>
      <c r="G1005" s="469">
        <f>COUNTIF(梁欠表3F!$AB:$AB,D1005)</f>
        <v/>
      </c>
      <c r="H1005" s="470">
        <f>SUM(E1005:G1005)</f>
        <v/>
      </c>
      <c r="I1005" s="477">
        <f>B1005</f>
        <v/>
      </c>
    </row>
    <row r="1006" ht="25.5" customHeight="1">
      <c r="B1006" s="464">
        <f>SUM(H1006)</f>
        <v/>
      </c>
      <c r="C1006" s="465" t="n"/>
      <c r="D1006" s="466">
        <f>IF(OR(梁欠表3F!AN1005="欠番",梁欠表3F!AN1005="現場施工"),"　",梁欠表3F!AN1005)</f>
        <v/>
      </c>
      <c r="E1006" s="467">
        <f>COUNTIF(梁欠表3F!$C:$C,D1006)</f>
        <v/>
      </c>
      <c r="F1006" s="468">
        <f>COUNTIF(梁欠表3F!$O:$O,D1006)</f>
        <v/>
      </c>
      <c r="G1006" s="469">
        <f>COUNTIF(梁欠表3F!$AB:$AB,D1006)</f>
        <v/>
      </c>
      <c r="H1006" s="470">
        <f>SUM(E1006:G1006)</f>
        <v/>
      </c>
      <c r="I1006" s="477">
        <f>B1006</f>
        <v/>
      </c>
    </row>
    <row r="1007" ht="25.5" customHeight="1">
      <c r="B1007" s="464">
        <f>SUM(H1007)</f>
        <v/>
      </c>
      <c r="C1007" s="465" t="n"/>
      <c r="D1007" s="466">
        <f>IF(OR(梁欠表3F!AN1006="欠番",梁欠表3F!AN1006="現場施工"),"　",梁欠表3F!AN1006)</f>
        <v/>
      </c>
      <c r="E1007" s="467">
        <f>COUNTIF(梁欠表3F!$C:$C,D1007)</f>
        <v/>
      </c>
      <c r="F1007" s="468">
        <f>COUNTIF(梁欠表3F!$O:$O,D1007)</f>
        <v/>
      </c>
      <c r="G1007" s="469">
        <f>COUNTIF(梁欠表3F!$AB:$AB,D1007)</f>
        <v/>
      </c>
      <c r="H1007" s="470">
        <f>SUM(E1007:G1007)</f>
        <v/>
      </c>
      <c r="I1007" s="477">
        <f>B1007</f>
        <v/>
      </c>
    </row>
    <row r="1008" ht="25.5" customHeight="1">
      <c r="B1008" s="464">
        <f>SUM(H1008)</f>
        <v/>
      </c>
      <c r="C1008" s="465" t="n"/>
      <c r="D1008" s="466">
        <f>IF(OR(梁欠表3F!AN1007="欠番",梁欠表3F!AN1007="現場施工"),"　",梁欠表3F!AN1007)</f>
        <v/>
      </c>
      <c r="E1008" s="467">
        <f>COUNTIF(梁欠表3F!$C:$C,D1008)</f>
        <v/>
      </c>
      <c r="F1008" s="468">
        <f>COUNTIF(梁欠表3F!$O:$O,D1008)</f>
        <v/>
      </c>
      <c r="G1008" s="469">
        <f>COUNTIF(梁欠表3F!$AB:$AB,D1008)</f>
        <v/>
      </c>
      <c r="H1008" s="470">
        <f>SUM(E1008:G1008)</f>
        <v/>
      </c>
      <c r="I1008" s="477">
        <f>B1008</f>
        <v/>
      </c>
    </row>
    <row r="1009" ht="25.5" customHeight="1">
      <c r="B1009" s="464">
        <f>SUM(H1009)</f>
        <v/>
      </c>
      <c r="C1009" s="465" t="n"/>
      <c r="D1009" s="466">
        <f>IF(OR(梁欠表3F!AN1008="欠番",梁欠表3F!AN1008="現場施工"),"　",梁欠表3F!AN1008)</f>
        <v/>
      </c>
      <c r="E1009" s="467">
        <f>COUNTIF(梁欠表3F!$C:$C,D1009)</f>
        <v/>
      </c>
      <c r="F1009" s="468">
        <f>COUNTIF(梁欠表3F!$O:$O,D1009)</f>
        <v/>
      </c>
      <c r="G1009" s="469">
        <f>COUNTIF(梁欠表3F!$AB:$AB,D1009)</f>
        <v/>
      </c>
      <c r="H1009" s="470">
        <f>SUM(E1009:G1009)</f>
        <v/>
      </c>
      <c r="I1009" s="477">
        <f>B1009</f>
        <v/>
      </c>
    </row>
    <row r="1010" ht="25.5" customHeight="1">
      <c r="B1010" s="464">
        <f>SUM(H1010)</f>
        <v/>
      </c>
      <c r="C1010" s="465" t="n"/>
      <c r="D1010" s="466">
        <f>IF(OR(梁欠表3F!AN1009="欠番",梁欠表3F!AN1009="現場施工"),"　",梁欠表3F!AN1009)</f>
        <v/>
      </c>
      <c r="E1010" s="467">
        <f>COUNTIF(梁欠表3F!$C:$C,D1010)</f>
        <v/>
      </c>
      <c r="F1010" s="468">
        <f>COUNTIF(梁欠表3F!$O:$O,D1010)</f>
        <v/>
      </c>
      <c r="G1010" s="469">
        <f>COUNTIF(梁欠表3F!$AB:$AB,D1010)</f>
        <v/>
      </c>
      <c r="H1010" s="470">
        <f>SUM(E1010:G1010)</f>
        <v/>
      </c>
      <c r="I1010" s="477">
        <f>B1010</f>
        <v/>
      </c>
    </row>
    <row r="1011" ht="25.5" customHeight="1">
      <c r="B1011" s="464">
        <f>SUM(H1011)</f>
        <v/>
      </c>
      <c r="C1011" s="465" t="n"/>
      <c r="D1011" s="466">
        <f>IF(OR(梁欠表3F!AN1010="欠番",梁欠表3F!AN1010="現場施工"),"　",梁欠表3F!AN1010)</f>
        <v/>
      </c>
      <c r="E1011" s="467">
        <f>COUNTIF(梁欠表3F!$C:$C,D1011)</f>
        <v/>
      </c>
      <c r="F1011" s="468">
        <f>COUNTIF(梁欠表3F!$O:$O,D1011)</f>
        <v/>
      </c>
      <c r="G1011" s="469">
        <f>COUNTIF(梁欠表3F!$AB:$AB,D1011)</f>
        <v/>
      </c>
      <c r="H1011" s="470">
        <f>SUM(E1011:G1011)</f>
        <v/>
      </c>
      <c r="I1011" s="477">
        <f>B1011</f>
        <v/>
      </c>
    </row>
    <row r="1012" ht="25.5" customHeight="1">
      <c r="B1012" s="464">
        <f>SUM(H1012)</f>
        <v/>
      </c>
      <c r="C1012" s="465" t="n"/>
      <c r="D1012" s="466">
        <f>IF(OR(梁欠表3F!AN1011="欠番",梁欠表3F!AN1011="現場施工"),"　",梁欠表3F!AN1011)</f>
        <v/>
      </c>
      <c r="E1012" s="467">
        <f>COUNTIF(梁欠表3F!$C:$C,D1012)</f>
        <v/>
      </c>
      <c r="F1012" s="468">
        <f>COUNTIF(梁欠表3F!$O:$O,D1012)</f>
        <v/>
      </c>
      <c r="G1012" s="469">
        <f>COUNTIF(梁欠表3F!$AB:$AB,D1012)</f>
        <v/>
      </c>
      <c r="H1012" s="470">
        <f>SUM(E1012:G1012)</f>
        <v/>
      </c>
      <c r="I1012" s="477">
        <f>B1012</f>
        <v/>
      </c>
    </row>
    <row r="1013" ht="25.5" customHeight="1">
      <c r="B1013" s="464">
        <f>SUM(H1013)</f>
        <v/>
      </c>
      <c r="C1013" s="465" t="n"/>
      <c r="D1013" s="466">
        <f>IF(OR(梁欠表3F!AN1012="欠番",梁欠表3F!AN1012="現場施工"),"　",梁欠表3F!AN1012)</f>
        <v/>
      </c>
      <c r="E1013" s="467">
        <f>COUNTIF(梁欠表3F!$C:$C,D1013)</f>
        <v/>
      </c>
      <c r="F1013" s="468">
        <f>COUNTIF(梁欠表3F!$O:$O,D1013)</f>
        <v/>
      </c>
      <c r="G1013" s="469">
        <f>COUNTIF(梁欠表3F!$AB:$AB,D1013)</f>
        <v/>
      </c>
      <c r="H1013" s="470">
        <f>SUM(E1013:G1013)</f>
        <v/>
      </c>
      <c r="I1013" s="477">
        <f>B1013</f>
        <v/>
      </c>
    </row>
    <row r="1014" ht="25.5" customHeight="1">
      <c r="B1014" s="464">
        <f>SUM(H1014)</f>
        <v/>
      </c>
      <c r="C1014" s="465" t="n"/>
      <c r="D1014" s="466">
        <f>IF(OR(梁欠表3F!AN1013="欠番",梁欠表3F!AN1013="現場施工"),"　",梁欠表3F!AN1013)</f>
        <v/>
      </c>
      <c r="E1014" s="467">
        <f>COUNTIF(梁欠表3F!$C:$C,D1014)</f>
        <v/>
      </c>
      <c r="F1014" s="468">
        <f>COUNTIF(梁欠表3F!$O:$O,D1014)</f>
        <v/>
      </c>
      <c r="G1014" s="469">
        <f>COUNTIF(梁欠表3F!$AB:$AB,D1014)</f>
        <v/>
      </c>
      <c r="H1014" s="470">
        <f>SUM(E1014:G1014)</f>
        <v/>
      </c>
      <c r="I1014" s="477">
        <f>B1014</f>
        <v/>
      </c>
    </row>
    <row r="1015" ht="25.5" customHeight="1">
      <c r="B1015" s="464">
        <f>SUM(H1015)</f>
        <v/>
      </c>
      <c r="C1015" s="465" t="n"/>
      <c r="D1015" s="466">
        <f>IF(OR(梁欠表3F!AN1014="欠番",梁欠表3F!AN1014="現場施工"),"　",梁欠表3F!AN1014)</f>
        <v/>
      </c>
      <c r="E1015" s="467">
        <f>COUNTIF(梁欠表3F!$C:$C,D1015)</f>
        <v/>
      </c>
      <c r="F1015" s="468">
        <f>COUNTIF(梁欠表3F!$O:$O,D1015)</f>
        <v/>
      </c>
      <c r="G1015" s="469">
        <f>COUNTIF(梁欠表3F!$AB:$AB,D1015)</f>
        <v/>
      </c>
      <c r="H1015" s="470">
        <f>SUM(E1015:G1015)</f>
        <v/>
      </c>
      <c r="I1015" s="477">
        <f>B1015</f>
        <v/>
      </c>
    </row>
    <row r="1016" ht="25.5" customHeight="1">
      <c r="B1016" s="464">
        <f>SUM(H1016)</f>
        <v/>
      </c>
      <c r="C1016" s="465" t="n"/>
      <c r="D1016" s="466">
        <f>IF(OR(梁欠表3F!AN1015="欠番",梁欠表3F!AN1015="現場施工"),"　",梁欠表3F!AN1015)</f>
        <v/>
      </c>
      <c r="E1016" s="467">
        <f>COUNTIF(梁欠表3F!$C:$C,D1016)</f>
        <v/>
      </c>
      <c r="F1016" s="468">
        <f>COUNTIF(梁欠表3F!$O:$O,D1016)</f>
        <v/>
      </c>
      <c r="G1016" s="469">
        <f>COUNTIF(梁欠表3F!$AB:$AB,D1016)</f>
        <v/>
      </c>
      <c r="H1016" s="470">
        <f>SUM(E1016:G1016)</f>
        <v/>
      </c>
      <c r="I1016" s="477">
        <f>B1016</f>
        <v/>
      </c>
    </row>
    <row r="1017" ht="25.5" customHeight="1">
      <c r="B1017" s="464">
        <f>SUM(H1017)</f>
        <v/>
      </c>
      <c r="C1017" s="465" t="n"/>
      <c r="D1017" s="466">
        <f>IF(OR(梁欠表3F!AN1016="欠番",梁欠表3F!AN1016="現場施工"),"　",梁欠表3F!AN1016)</f>
        <v/>
      </c>
      <c r="E1017" s="467">
        <f>COUNTIF(梁欠表3F!$C:$C,D1017)</f>
        <v/>
      </c>
      <c r="F1017" s="468">
        <f>COUNTIF(梁欠表3F!$O:$O,D1017)</f>
        <v/>
      </c>
      <c r="G1017" s="469">
        <f>COUNTIF(梁欠表3F!$AB:$AB,D1017)</f>
        <v/>
      </c>
      <c r="H1017" s="470">
        <f>SUM(E1017:G1017)</f>
        <v/>
      </c>
      <c r="I1017" s="477">
        <f>B1017</f>
        <v/>
      </c>
    </row>
    <row r="1018" ht="25.5" customHeight="1">
      <c r="B1018" s="464">
        <f>SUM(H1018)</f>
        <v/>
      </c>
      <c r="C1018" s="465" t="n"/>
      <c r="D1018" s="466">
        <f>IF(OR(梁欠表3F!AN1017="欠番",梁欠表3F!AN1017="現場施工"),"　",梁欠表3F!AN1017)</f>
        <v/>
      </c>
      <c r="E1018" s="467">
        <f>COUNTIF(梁欠表3F!$C:$C,D1018)</f>
        <v/>
      </c>
      <c r="F1018" s="468">
        <f>COUNTIF(梁欠表3F!$O:$O,D1018)</f>
        <v/>
      </c>
      <c r="G1018" s="469">
        <f>COUNTIF(梁欠表3F!$AB:$AB,D1018)</f>
        <v/>
      </c>
      <c r="H1018" s="470">
        <f>SUM(E1018:G1018)</f>
        <v/>
      </c>
      <c r="I1018" s="477">
        <f>B1018</f>
        <v/>
      </c>
    </row>
    <row r="1019" ht="25.5" customHeight="1">
      <c r="B1019" s="464">
        <f>SUM(H1019)</f>
        <v/>
      </c>
      <c r="C1019" s="465" t="n"/>
      <c r="D1019" s="466">
        <f>IF(OR(梁欠表3F!AN1018="欠番",梁欠表3F!AN1018="現場施工"),"　",梁欠表3F!AN1018)</f>
        <v/>
      </c>
      <c r="E1019" s="467">
        <f>COUNTIF(梁欠表3F!$C:$C,D1019)</f>
        <v/>
      </c>
      <c r="F1019" s="468">
        <f>COUNTIF(梁欠表3F!$O:$O,D1019)</f>
        <v/>
      </c>
      <c r="G1019" s="469">
        <f>COUNTIF(梁欠表3F!$AB:$AB,D1019)</f>
        <v/>
      </c>
      <c r="H1019" s="470">
        <f>SUM(E1019:G1019)</f>
        <v/>
      </c>
      <c r="I1019" s="477">
        <f>B1019</f>
        <v/>
      </c>
    </row>
    <row r="1020" ht="25.5" customHeight="1">
      <c r="B1020" s="464">
        <f>SUM(H1020)</f>
        <v/>
      </c>
      <c r="C1020" s="465" t="n"/>
      <c r="D1020" s="466">
        <f>IF(OR(梁欠表3F!AN1019="欠番",梁欠表3F!AN1019="現場施工"),"　",梁欠表3F!AN1019)</f>
        <v/>
      </c>
      <c r="E1020" s="467">
        <f>COUNTIF(梁欠表3F!$C:$C,D1020)</f>
        <v/>
      </c>
      <c r="F1020" s="468">
        <f>COUNTIF(梁欠表3F!$O:$O,D1020)</f>
        <v/>
      </c>
      <c r="G1020" s="469">
        <f>COUNTIF(梁欠表3F!$AB:$AB,D1020)</f>
        <v/>
      </c>
      <c r="H1020" s="470">
        <f>SUM(E1020:G1020)</f>
        <v/>
      </c>
      <c r="I1020" s="477">
        <f>B1020</f>
        <v/>
      </c>
    </row>
    <row r="1021" ht="25.5" customHeight="1">
      <c r="B1021" s="464">
        <f>SUM(H1021)</f>
        <v/>
      </c>
      <c r="C1021" s="465" t="n"/>
      <c r="D1021" s="466">
        <f>IF(OR(梁欠表3F!AN1020="欠番",梁欠表3F!AN1020="現場施工"),"　",梁欠表3F!AN1020)</f>
        <v/>
      </c>
      <c r="E1021" s="467">
        <f>COUNTIF(梁欠表3F!$C:$C,D1021)</f>
        <v/>
      </c>
      <c r="F1021" s="468">
        <f>COUNTIF(梁欠表3F!$O:$O,D1021)</f>
        <v/>
      </c>
      <c r="G1021" s="469">
        <f>COUNTIF(梁欠表3F!$AB:$AB,D1021)</f>
        <v/>
      </c>
      <c r="H1021" s="470">
        <f>SUM(E1021:G1021)</f>
        <v/>
      </c>
      <c r="I1021" s="477">
        <f>B1021</f>
        <v/>
      </c>
    </row>
    <row r="1022" ht="25.5" customHeight="1">
      <c r="B1022" s="464">
        <f>SUM(H1022)</f>
        <v/>
      </c>
      <c r="C1022" s="465" t="n"/>
      <c r="D1022" s="466">
        <f>IF(OR(梁欠表3F!AN1021="欠番",梁欠表3F!AN1021="現場施工"),"　",梁欠表3F!AN1021)</f>
        <v/>
      </c>
      <c r="E1022" s="467">
        <f>COUNTIF(梁欠表3F!$C:$C,D1022)</f>
        <v/>
      </c>
      <c r="F1022" s="468">
        <f>COUNTIF(梁欠表3F!$O:$O,D1022)</f>
        <v/>
      </c>
      <c r="G1022" s="469">
        <f>COUNTIF(梁欠表3F!$AB:$AB,D1022)</f>
        <v/>
      </c>
      <c r="H1022" s="470">
        <f>SUM(E1022:G1022)</f>
        <v/>
      </c>
      <c r="I1022" s="477">
        <f>B1022</f>
        <v/>
      </c>
    </row>
    <row r="1023" ht="25.5" customHeight="1">
      <c r="B1023" s="464">
        <f>SUM(H1023)</f>
        <v/>
      </c>
      <c r="C1023" s="465" t="n"/>
      <c r="D1023" s="466">
        <f>IF(OR(梁欠表3F!AN1022="欠番",梁欠表3F!AN1022="現場施工"),"　",梁欠表3F!AN1022)</f>
        <v/>
      </c>
      <c r="E1023" s="467">
        <f>COUNTIF(梁欠表3F!$C:$C,D1023)</f>
        <v/>
      </c>
      <c r="F1023" s="468">
        <f>COUNTIF(梁欠表3F!$O:$O,D1023)</f>
        <v/>
      </c>
      <c r="G1023" s="469">
        <f>COUNTIF(梁欠表3F!$AB:$AB,D1023)</f>
        <v/>
      </c>
      <c r="H1023" s="470">
        <f>SUM(E1023:G1023)</f>
        <v/>
      </c>
      <c r="I1023" s="477">
        <f>B1023</f>
        <v/>
      </c>
    </row>
    <row r="1024" ht="25.5" customHeight="1">
      <c r="B1024" s="464">
        <f>SUM(H1024)</f>
        <v/>
      </c>
      <c r="C1024" s="465" t="n"/>
      <c r="D1024" s="466">
        <f>IF(OR(梁欠表3F!AN1023="欠番",梁欠表3F!AN1023="現場施工"),"　",梁欠表3F!AN1023)</f>
        <v/>
      </c>
      <c r="E1024" s="467">
        <f>COUNTIF(梁欠表3F!$C:$C,D1024)</f>
        <v/>
      </c>
      <c r="F1024" s="468">
        <f>COUNTIF(梁欠表3F!$O:$O,D1024)</f>
        <v/>
      </c>
      <c r="G1024" s="469">
        <f>COUNTIF(梁欠表3F!$AB:$AB,D1024)</f>
        <v/>
      </c>
      <c r="H1024" s="470">
        <f>SUM(E1024:G1024)</f>
        <v/>
      </c>
      <c r="I1024" s="477">
        <f>B1024</f>
        <v/>
      </c>
    </row>
    <row r="1025" ht="25.5" customHeight="1">
      <c r="B1025" s="464">
        <f>SUM(H1025)</f>
        <v/>
      </c>
      <c r="C1025" s="465" t="n"/>
      <c r="D1025" s="466">
        <f>IF(OR(梁欠表3F!AN1024="欠番",梁欠表3F!AN1024="現場施工"),"　",梁欠表3F!AN1024)</f>
        <v/>
      </c>
      <c r="E1025" s="467">
        <f>COUNTIF(梁欠表3F!$C:$C,D1025)</f>
        <v/>
      </c>
      <c r="F1025" s="468">
        <f>COUNTIF(梁欠表3F!$O:$O,D1025)</f>
        <v/>
      </c>
      <c r="G1025" s="469">
        <f>COUNTIF(梁欠表3F!$AB:$AB,D1025)</f>
        <v/>
      </c>
      <c r="H1025" s="470">
        <f>SUM(E1025:G1025)</f>
        <v/>
      </c>
      <c r="I1025" s="477">
        <f>B1025</f>
        <v/>
      </c>
    </row>
    <row r="1026" ht="25.5" customHeight="1">
      <c r="B1026" s="464">
        <f>SUM(H1026)</f>
        <v/>
      </c>
      <c r="C1026" s="465" t="n"/>
      <c r="D1026" s="466">
        <f>IF(OR(梁欠表3F!AN1025="欠番",梁欠表3F!AN1025="現場施工"),"　",梁欠表3F!AN1025)</f>
        <v/>
      </c>
      <c r="E1026" s="467">
        <f>COUNTIF(梁欠表3F!$C:$C,D1026)</f>
        <v/>
      </c>
      <c r="F1026" s="468">
        <f>COUNTIF(梁欠表3F!$O:$O,D1026)</f>
        <v/>
      </c>
      <c r="G1026" s="469">
        <f>COUNTIF(梁欠表3F!$AB:$AB,D1026)</f>
        <v/>
      </c>
      <c r="H1026" s="470">
        <f>SUM(E1026:G1026)</f>
        <v/>
      </c>
      <c r="I1026" s="477">
        <f>B1026</f>
        <v/>
      </c>
    </row>
    <row r="1027" ht="25.5" customHeight="1">
      <c r="B1027" s="464">
        <f>SUM(H1027)</f>
        <v/>
      </c>
      <c r="C1027" s="465" t="n"/>
      <c r="D1027" s="466">
        <f>IF(OR(梁欠表3F!AN1026="欠番",梁欠表3F!AN1026="現場施工"),"　",梁欠表3F!AN1026)</f>
        <v/>
      </c>
      <c r="E1027" s="467">
        <f>COUNTIF(梁欠表3F!$C:$C,D1027)</f>
        <v/>
      </c>
      <c r="F1027" s="468">
        <f>COUNTIF(梁欠表3F!$O:$O,D1027)</f>
        <v/>
      </c>
      <c r="G1027" s="469">
        <f>COUNTIF(梁欠表3F!$AB:$AB,D1027)</f>
        <v/>
      </c>
      <c r="H1027" s="470">
        <f>SUM(E1027:G1027)</f>
        <v/>
      </c>
      <c r="I1027" s="477">
        <f>B1027</f>
        <v/>
      </c>
    </row>
    <row r="1028" ht="25.5" customHeight="1">
      <c r="B1028" s="464">
        <f>SUM(H1028)</f>
        <v/>
      </c>
      <c r="C1028" s="465" t="n"/>
      <c r="D1028" s="466">
        <f>IF(OR(梁欠表3F!AN1027="欠番",梁欠表3F!AN1027="現場施工"),"　",梁欠表3F!AN1027)</f>
        <v/>
      </c>
      <c r="E1028" s="467">
        <f>COUNTIF(梁欠表3F!$C:$C,D1028)</f>
        <v/>
      </c>
      <c r="F1028" s="468">
        <f>COUNTIF(梁欠表3F!$O:$O,D1028)</f>
        <v/>
      </c>
      <c r="G1028" s="469">
        <f>COUNTIF(梁欠表3F!$AB:$AB,D1028)</f>
        <v/>
      </c>
      <c r="H1028" s="470">
        <f>SUM(E1028:G1028)</f>
        <v/>
      </c>
      <c r="I1028" s="477">
        <f>B1028</f>
        <v/>
      </c>
    </row>
    <row r="1029" ht="25.5" customHeight="1">
      <c r="B1029" s="464">
        <f>SUM(H1029)</f>
        <v/>
      </c>
      <c r="C1029" s="465" t="n"/>
      <c r="D1029" s="466">
        <f>IF(OR(梁欠表3F!AN1028="欠番",梁欠表3F!AN1028="現場施工"),"　",梁欠表3F!AN1028)</f>
        <v/>
      </c>
      <c r="E1029" s="467">
        <f>COUNTIF(梁欠表3F!$C:$C,D1029)</f>
        <v/>
      </c>
      <c r="F1029" s="468">
        <f>COUNTIF(梁欠表3F!$O:$O,D1029)</f>
        <v/>
      </c>
      <c r="G1029" s="469">
        <f>COUNTIF(梁欠表3F!$AB:$AB,D1029)</f>
        <v/>
      </c>
      <c r="H1029" s="470">
        <f>SUM(E1029:G1029)</f>
        <v/>
      </c>
      <c r="I1029" s="477">
        <f>B1029</f>
        <v/>
      </c>
    </row>
    <row r="1030" ht="25.5" customHeight="1">
      <c r="B1030" s="464">
        <f>SUM(H1030)</f>
        <v/>
      </c>
      <c r="C1030" s="465" t="n"/>
      <c r="D1030" s="466">
        <f>IF(OR(梁欠表3F!AN1029="欠番",梁欠表3F!AN1029="現場施工"),"　",梁欠表3F!AN1029)</f>
        <v/>
      </c>
      <c r="E1030" s="467">
        <f>COUNTIF(梁欠表3F!$C:$C,D1030)</f>
        <v/>
      </c>
      <c r="F1030" s="468">
        <f>COUNTIF(梁欠表3F!$O:$O,D1030)</f>
        <v/>
      </c>
      <c r="G1030" s="469">
        <f>COUNTIF(梁欠表3F!$AB:$AB,D1030)</f>
        <v/>
      </c>
      <c r="H1030" s="470">
        <f>SUM(E1030:G1030)</f>
        <v/>
      </c>
      <c r="I1030" s="477">
        <f>B1030</f>
        <v/>
      </c>
    </row>
    <row r="1031" ht="25.5" customHeight="1">
      <c r="B1031" s="464">
        <f>SUM(H1031)</f>
        <v/>
      </c>
      <c r="C1031" s="465" t="n"/>
      <c r="D1031" s="466">
        <f>IF(OR(梁欠表3F!AN1030="欠番",梁欠表3F!AN1030="現場施工"),"　",梁欠表3F!AN1030)</f>
        <v/>
      </c>
      <c r="E1031" s="467">
        <f>COUNTIF(梁欠表3F!$C:$C,D1031)</f>
        <v/>
      </c>
      <c r="F1031" s="468">
        <f>COUNTIF(梁欠表3F!$O:$O,D1031)</f>
        <v/>
      </c>
      <c r="G1031" s="469">
        <f>COUNTIF(梁欠表3F!$AB:$AB,D1031)</f>
        <v/>
      </c>
      <c r="H1031" s="470">
        <f>SUM(E1031:G1031)</f>
        <v/>
      </c>
      <c r="I1031" s="477">
        <f>B1031</f>
        <v/>
      </c>
    </row>
    <row r="1032" ht="25.5" customHeight="1">
      <c r="B1032" s="464">
        <f>SUM(H1032)</f>
        <v/>
      </c>
      <c r="C1032" s="465" t="n"/>
      <c r="D1032" s="466">
        <f>IF(OR(梁欠表3F!AN1031="欠番",梁欠表3F!AN1031="現場施工"),"　",梁欠表3F!AN1031)</f>
        <v/>
      </c>
      <c r="E1032" s="467">
        <f>COUNTIF(梁欠表3F!$C:$C,D1032)</f>
        <v/>
      </c>
      <c r="F1032" s="468">
        <f>COUNTIF(梁欠表3F!$O:$O,D1032)</f>
        <v/>
      </c>
      <c r="G1032" s="469">
        <f>COUNTIF(梁欠表3F!$AB:$AB,D1032)</f>
        <v/>
      </c>
      <c r="H1032" s="470">
        <f>SUM(E1032:G1032)</f>
        <v/>
      </c>
      <c r="I1032" s="477">
        <f>B1032</f>
        <v/>
      </c>
    </row>
    <row r="1033" ht="25.5" customHeight="1">
      <c r="B1033" s="464">
        <f>SUM(H1033)</f>
        <v/>
      </c>
      <c r="C1033" s="465" t="n"/>
      <c r="D1033" s="466">
        <f>IF(OR(梁欠表3F!AN1032="欠番",梁欠表3F!AN1032="現場施工"),"　",梁欠表3F!AN1032)</f>
        <v/>
      </c>
      <c r="E1033" s="467">
        <f>COUNTIF(梁欠表3F!$C:$C,D1033)</f>
        <v/>
      </c>
      <c r="F1033" s="468">
        <f>COUNTIF(梁欠表3F!$O:$O,D1033)</f>
        <v/>
      </c>
      <c r="G1033" s="469">
        <f>COUNTIF(梁欠表3F!$AB:$AB,D1033)</f>
        <v/>
      </c>
      <c r="H1033" s="470">
        <f>SUM(E1033:G1033)</f>
        <v/>
      </c>
      <c r="I1033" s="477">
        <f>B1033</f>
        <v/>
      </c>
    </row>
    <row r="1034" ht="25.5" customHeight="1">
      <c r="B1034" s="464">
        <f>SUM(H1034)</f>
        <v/>
      </c>
      <c r="C1034" s="465" t="n"/>
      <c r="D1034" s="466">
        <f>IF(OR(梁欠表3F!AN1033="欠番",梁欠表3F!AN1033="現場施工"),"　",梁欠表3F!AN1033)</f>
        <v/>
      </c>
      <c r="E1034" s="467">
        <f>COUNTIF(梁欠表3F!$C:$C,D1034)</f>
        <v/>
      </c>
      <c r="F1034" s="468">
        <f>COUNTIF(梁欠表3F!$O:$O,D1034)</f>
        <v/>
      </c>
      <c r="G1034" s="469">
        <f>COUNTIF(梁欠表3F!$AB:$AB,D1034)</f>
        <v/>
      </c>
      <c r="H1034" s="470">
        <f>SUM(E1034:G1034)</f>
        <v/>
      </c>
      <c r="I1034" s="477">
        <f>B1034</f>
        <v/>
      </c>
    </row>
    <row r="1035" ht="25.5" customHeight="1">
      <c r="B1035" s="464">
        <f>SUM(H1035)</f>
        <v/>
      </c>
      <c r="C1035" s="465" t="n"/>
      <c r="D1035" s="466">
        <f>IF(OR(梁欠表3F!AN1034="欠番",梁欠表3F!AN1034="現場施工"),"　",梁欠表3F!AN1034)</f>
        <v/>
      </c>
      <c r="E1035" s="467">
        <f>COUNTIF(梁欠表3F!$C:$C,D1035)</f>
        <v/>
      </c>
      <c r="F1035" s="468">
        <f>COUNTIF(梁欠表3F!$O:$O,D1035)</f>
        <v/>
      </c>
      <c r="G1035" s="469">
        <f>COUNTIF(梁欠表3F!$AB:$AB,D1035)</f>
        <v/>
      </c>
      <c r="H1035" s="470">
        <f>SUM(E1035:G1035)</f>
        <v/>
      </c>
      <c r="I1035" s="477">
        <f>B1035</f>
        <v/>
      </c>
    </row>
    <row r="1036" ht="25.5" customHeight="1">
      <c r="B1036" s="464">
        <f>SUM(H1036)</f>
        <v/>
      </c>
      <c r="C1036" s="465" t="n"/>
      <c r="D1036" s="466">
        <f>IF(OR(梁欠表3F!AN1035="欠番",梁欠表3F!AN1035="現場施工"),"　",梁欠表3F!AN1035)</f>
        <v/>
      </c>
      <c r="E1036" s="467">
        <f>COUNTIF(梁欠表3F!$C:$C,D1036)</f>
        <v/>
      </c>
      <c r="F1036" s="468">
        <f>COUNTIF(梁欠表3F!$O:$O,D1036)</f>
        <v/>
      </c>
      <c r="G1036" s="469">
        <f>COUNTIF(梁欠表3F!$AB:$AB,D1036)</f>
        <v/>
      </c>
      <c r="H1036" s="470">
        <f>SUM(E1036:G1036)</f>
        <v/>
      </c>
      <c r="I1036" s="477">
        <f>B1036</f>
        <v/>
      </c>
    </row>
    <row r="1037" ht="25.5" customHeight="1">
      <c r="B1037" s="464">
        <f>SUM(H1037)</f>
        <v/>
      </c>
      <c r="C1037" s="465" t="n"/>
      <c r="D1037" s="466">
        <f>IF(OR(梁欠表3F!AN1036="欠番",梁欠表3F!AN1036="現場施工"),"　",梁欠表3F!AN1036)</f>
        <v/>
      </c>
      <c r="E1037" s="467">
        <f>COUNTIF(梁欠表3F!$C:$C,D1037)</f>
        <v/>
      </c>
      <c r="F1037" s="468">
        <f>COUNTIF(梁欠表3F!$O:$O,D1037)</f>
        <v/>
      </c>
      <c r="G1037" s="469">
        <f>COUNTIF(梁欠表3F!$AB:$AB,D1037)</f>
        <v/>
      </c>
      <c r="H1037" s="470">
        <f>SUM(E1037:G1037)</f>
        <v/>
      </c>
      <c r="I1037" s="477">
        <f>B1037</f>
        <v/>
      </c>
    </row>
    <row r="1038" ht="25.5" customHeight="1">
      <c r="B1038" s="464">
        <f>SUM(H1038)</f>
        <v/>
      </c>
      <c r="C1038" s="465" t="n"/>
      <c r="D1038" s="466">
        <f>IF(OR(梁欠表3F!AN1037="欠番",梁欠表3F!AN1037="現場施工"),"　",梁欠表3F!AN1037)</f>
        <v/>
      </c>
      <c r="E1038" s="467">
        <f>COUNTIF(梁欠表3F!$C:$C,D1038)</f>
        <v/>
      </c>
      <c r="F1038" s="468">
        <f>COUNTIF(梁欠表3F!$O:$O,D1038)</f>
        <v/>
      </c>
      <c r="G1038" s="469">
        <f>COUNTIF(梁欠表3F!$AB:$AB,D1038)</f>
        <v/>
      </c>
      <c r="H1038" s="470">
        <f>SUM(E1038:G1038)</f>
        <v/>
      </c>
      <c r="I1038" s="477">
        <f>B1038</f>
        <v/>
      </c>
    </row>
    <row r="1039" ht="25.5" customHeight="1">
      <c r="B1039" s="464">
        <f>SUM(H1039)</f>
        <v/>
      </c>
      <c r="C1039" s="465" t="n"/>
      <c r="D1039" s="466">
        <f>IF(OR(梁欠表3F!AN1038="欠番",梁欠表3F!AN1038="現場施工"),"　",梁欠表3F!AN1038)</f>
        <v/>
      </c>
      <c r="E1039" s="467">
        <f>COUNTIF(梁欠表3F!$C:$C,D1039)</f>
        <v/>
      </c>
      <c r="F1039" s="468">
        <f>COUNTIF(梁欠表3F!$O:$O,D1039)</f>
        <v/>
      </c>
      <c r="G1039" s="469">
        <f>COUNTIF(梁欠表3F!$AB:$AB,D1039)</f>
        <v/>
      </c>
      <c r="H1039" s="470">
        <f>SUM(E1039:G1039)</f>
        <v/>
      </c>
      <c r="I1039" s="477">
        <f>B1039</f>
        <v/>
      </c>
    </row>
    <row r="1040" ht="25.5" customHeight="1">
      <c r="B1040" s="464">
        <f>SUM(H1040)</f>
        <v/>
      </c>
      <c r="C1040" s="465" t="n"/>
      <c r="D1040" s="466">
        <f>IF(OR(梁欠表3F!AN1039="欠番",梁欠表3F!AN1039="現場施工"),"　",梁欠表3F!AN1039)</f>
        <v/>
      </c>
      <c r="E1040" s="467">
        <f>COUNTIF(梁欠表3F!$C:$C,D1040)</f>
        <v/>
      </c>
      <c r="F1040" s="468">
        <f>COUNTIF(梁欠表3F!$O:$O,D1040)</f>
        <v/>
      </c>
      <c r="G1040" s="469">
        <f>COUNTIF(梁欠表3F!$AB:$AB,D1040)</f>
        <v/>
      </c>
      <c r="H1040" s="470">
        <f>SUM(E1040:G1040)</f>
        <v/>
      </c>
      <c r="I1040" s="477">
        <f>B1040</f>
        <v/>
      </c>
    </row>
    <row r="1041" ht="25.5" customHeight="1">
      <c r="B1041" s="464">
        <f>SUM(H1041)</f>
        <v/>
      </c>
      <c r="C1041" s="465" t="n"/>
      <c r="D1041" s="466">
        <f>IF(OR(梁欠表3F!AN1040="欠番",梁欠表3F!AN1040="現場施工"),"　",梁欠表3F!AN1040)</f>
        <v/>
      </c>
      <c r="E1041" s="467">
        <f>COUNTIF(梁欠表3F!$C:$C,D1041)</f>
        <v/>
      </c>
      <c r="F1041" s="468">
        <f>COUNTIF(梁欠表3F!$O:$O,D1041)</f>
        <v/>
      </c>
      <c r="G1041" s="469">
        <f>COUNTIF(梁欠表3F!$AB:$AB,D1041)</f>
        <v/>
      </c>
      <c r="H1041" s="470">
        <f>SUM(E1041:G1041)</f>
        <v/>
      </c>
      <c r="I1041" s="477">
        <f>B1041</f>
        <v/>
      </c>
    </row>
    <row r="1042" ht="25.5" customHeight="1">
      <c r="B1042" s="464">
        <f>SUM(H1042)</f>
        <v/>
      </c>
      <c r="C1042" s="465" t="n"/>
      <c r="D1042" s="466">
        <f>IF(OR(梁欠表3F!AN1041="欠番",梁欠表3F!AN1041="現場施工"),"　",梁欠表3F!AN1041)</f>
        <v/>
      </c>
      <c r="E1042" s="467">
        <f>COUNTIF(梁欠表3F!$C:$C,D1042)</f>
        <v/>
      </c>
      <c r="F1042" s="468">
        <f>COUNTIF(梁欠表3F!$O:$O,D1042)</f>
        <v/>
      </c>
      <c r="G1042" s="469">
        <f>COUNTIF(梁欠表3F!$AB:$AB,D1042)</f>
        <v/>
      </c>
      <c r="H1042" s="470">
        <f>SUM(E1042:G1042)</f>
        <v/>
      </c>
      <c r="I1042" s="477">
        <f>B1042</f>
        <v/>
      </c>
    </row>
    <row r="1043" ht="25.5" customHeight="1">
      <c r="B1043" s="464">
        <f>SUM(H1043)</f>
        <v/>
      </c>
      <c r="C1043" s="465" t="n"/>
      <c r="D1043" s="466">
        <f>IF(OR(梁欠表3F!AN1042="欠番",梁欠表3F!AN1042="現場施工"),"　",梁欠表3F!AN1042)</f>
        <v/>
      </c>
      <c r="E1043" s="467">
        <f>COUNTIF(梁欠表3F!$C:$C,D1043)</f>
        <v/>
      </c>
      <c r="F1043" s="468">
        <f>COUNTIF(梁欠表3F!$O:$O,D1043)</f>
        <v/>
      </c>
      <c r="G1043" s="469">
        <f>COUNTIF(梁欠表3F!$AB:$AB,D1043)</f>
        <v/>
      </c>
      <c r="H1043" s="470">
        <f>SUM(E1043:G1043)</f>
        <v/>
      </c>
      <c r="I1043" s="477">
        <f>B1043</f>
        <v/>
      </c>
    </row>
    <row r="1044" ht="25.5" customHeight="1">
      <c r="B1044" s="464">
        <f>SUM(H1044)</f>
        <v/>
      </c>
      <c r="C1044" s="465" t="n"/>
      <c r="D1044" s="466">
        <f>IF(OR(梁欠表3F!AN1043="欠番",梁欠表3F!AN1043="現場施工"),"　",梁欠表3F!AN1043)</f>
        <v/>
      </c>
      <c r="E1044" s="467">
        <f>COUNTIF(梁欠表3F!$C:$C,D1044)</f>
        <v/>
      </c>
      <c r="F1044" s="468">
        <f>COUNTIF(梁欠表3F!$O:$O,D1044)</f>
        <v/>
      </c>
      <c r="G1044" s="469">
        <f>COUNTIF(梁欠表3F!$AB:$AB,D1044)</f>
        <v/>
      </c>
      <c r="H1044" s="470">
        <f>SUM(E1044:G1044)</f>
        <v/>
      </c>
      <c r="I1044" s="477">
        <f>B1044</f>
        <v/>
      </c>
    </row>
    <row r="1045" ht="25.5" customHeight="1">
      <c r="B1045" s="464">
        <f>SUM(H1045)</f>
        <v/>
      </c>
      <c r="C1045" s="465" t="n"/>
      <c r="D1045" s="466">
        <f>IF(OR(梁欠表3F!AN1044="欠番",梁欠表3F!AN1044="現場施工"),"　",梁欠表3F!AN1044)</f>
        <v/>
      </c>
      <c r="E1045" s="467">
        <f>COUNTIF(梁欠表3F!$C:$C,D1045)</f>
        <v/>
      </c>
      <c r="F1045" s="468">
        <f>COUNTIF(梁欠表3F!$O:$O,D1045)</f>
        <v/>
      </c>
      <c r="G1045" s="469">
        <f>COUNTIF(梁欠表3F!$AB:$AB,D1045)</f>
        <v/>
      </c>
      <c r="H1045" s="470">
        <f>SUM(E1045:G1045)</f>
        <v/>
      </c>
      <c r="I1045" s="477">
        <f>B1045</f>
        <v/>
      </c>
    </row>
    <row r="1046" ht="25.5" customHeight="1">
      <c r="B1046" s="464">
        <f>SUM(H1046)</f>
        <v/>
      </c>
      <c r="C1046" s="465" t="n"/>
      <c r="D1046" s="466">
        <f>IF(OR(梁欠表3F!AN1045="欠番",梁欠表3F!AN1045="現場施工"),"　",梁欠表3F!AN1045)</f>
        <v/>
      </c>
      <c r="E1046" s="467">
        <f>COUNTIF(梁欠表3F!$C:$C,D1046)</f>
        <v/>
      </c>
      <c r="F1046" s="468">
        <f>COUNTIF(梁欠表3F!$O:$O,D1046)</f>
        <v/>
      </c>
      <c r="G1046" s="469">
        <f>COUNTIF(梁欠表3F!$AB:$AB,D1046)</f>
        <v/>
      </c>
      <c r="H1046" s="470">
        <f>SUM(E1046:G1046)</f>
        <v/>
      </c>
      <c r="I1046" s="477">
        <f>B1046</f>
        <v/>
      </c>
    </row>
    <row r="1047" ht="25.5" customHeight="1">
      <c r="B1047" s="464">
        <f>SUM(H1047)</f>
        <v/>
      </c>
      <c r="C1047" s="465" t="n"/>
      <c r="D1047" s="466">
        <f>IF(OR(梁欠表3F!AN1046="欠番",梁欠表3F!AN1046="現場施工"),"　",梁欠表3F!AN1046)</f>
        <v/>
      </c>
      <c r="E1047" s="467">
        <f>COUNTIF(梁欠表3F!$C:$C,D1047)</f>
        <v/>
      </c>
      <c r="F1047" s="468">
        <f>COUNTIF(梁欠表3F!$O:$O,D1047)</f>
        <v/>
      </c>
      <c r="G1047" s="469">
        <f>COUNTIF(梁欠表3F!$AB:$AB,D1047)</f>
        <v/>
      </c>
      <c r="H1047" s="470">
        <f>SUM(E1047:G1047)</f>
        <v/>
      </c>
      <c r="I1047" s="477">
        <f>B1047</f>
        <v/>
      </c>
    </row>
    <row r="1048" ht="25.5" customHeight="1">
      <c r="B1048" s="464">
        <f>SUM(H1048)</f>
        <v/>
      </c>
      <c r="C1048" s="465" t="n"/>
      <c r="D1048" s="466">
        <f>IF(OR(梁欠表3F!AN1047="欠番",梁欠表3F!AN1047="現場施工"),"　",梁欠表3F!AN1047)</f>
        <v/>
      </c>
      <c r="E1048" s="467">
        <f>COUNTIF(梁欠表3F!$C:$C,D1048)</f>
        <v/>
      </c>
      <c r="F1048" s="468">
        <f>COUNTIF(梁欠表3F!$O:$O,D1048)</f>
        <v/>
      </c>
      <c r="G1048" s="469">
        <f>COUNTIF(梁欠表3F!$AB:$AB,D1048)</f>
        <v/>
      </c>
      <c r="H1048" s="470">
        <f>SUM(E1048:G1048)</f>
        <v/>
      </c>
      <c r="I1048" s="477">
        <f>B1048</f>
        <v/>
      </c>
    </row>
    <row r="1049" ht="25.5" customHeight="1">
      <c r="B1049" s="464">
        <f>SUM(H1049)</f>
        <v/>
      </c>
      <c r="C1049" s="465" t="n"/>
      <c r="D1049" s="466">
        <f>IF(OR(梁欠表3F!AN1048="欠番",梁欠表3F!AN1048="現場施工"),"　",梁欠表3F!AN1048)</f>
        <v/>
      </c>
      <c r="E1049" s="467">
        <f>COUNTIF(梁欠表3F!$C:$C,D1049)</f>
        <v/>
      </c>
      <c r="F1049" s="468">
        <f>COUNTIF(梁欠表3F!$O:$O,D1049)</f>
        <v/>
      </c>
      <c r="G1049" s="469">
        <f>COUNTIF(梁欠表3F!$AB:$AB,D1049)</f>
        <v/>
      </c>
      <c r="H1049" s="470">
        <f>SUM(E1049:G1049)</f>
        <v/>
      </c>
      <c r="I1049" s="477">
        <f>B1049</f>
        <v/>
      </c>
    </row>
    <row r="1050" ht="25.5" customHeight="1">
      <c r="B1050" s="464">
        <f>SUM(H1050)</f>
        <v/>
      </c>
      <c r="C1050" s="465" t="n"/>
      <c r="D1050" s="466">
        <f>IF(OR(梁欠表3F!AN1049="欠番",梁欠表3F!AN1049="現場施工"),"　",梁欠表3F!AN1049)</f>
        <v/>
      </c>
      <c r="E1050" s="467">
        <f>COUNTIF(梁欠表3F!$C:$C,D1050)</f>
        <v/>
      </c>
      <c r="F1050" s="468">
        <f>COUNTIF(梁欠表3F!$O:$O,D1050)</f>
        <v/>
      </c>
      <c r="G1050" s="469">
        <f>COUNTIF(梁欠表3F!$AB:$AB,D1050)</f>
        <v/>
      </c>
      <c r="H1050" s="470">
        <f>SUM(E1050:G1050)</f>
        <v/>
      </c>
      <c r="I1050" s="477">
        <f>B1050</f>
        <v/>
      </c>
    </row>
    <row r="1051" ht="25.5" customHeight="1">
      <c r="B1051" s="464">
        <f>SUM(H1051)</f>
        <v/>
      </c>
      <c r="C1051" s="465" t="n"/>
      <c r="D1051" s="466">
        <f>IF(OR(梁欠表3F!AN1050="欠番",梁欠表3F!AN1050="現場施工"),"　",梁欠表3F!AN1050)</f>
        <v/>
      </c>
      <c r="E1051" s="467">
        <f>COUNTIF(梁欠表3F!$C:$C,D1051)</f>
        <v/>
      </c>
      <c r="F1051" s="468">
        <f>COUNTIF(梁欠表3F!$O:$O,D1051)</f>
        <v/>
      </c>
      <c r="G1051" s="469">
        <f>COUNTIF(梁欠表3F!$AB:$AB,D1051)</f>
        <v/>
      </c>
      <c r="H1051" s="470">
        <f>SUM(E1051:G1051)</f>
        <v/>
      </c>
      <c r="I1051" s="477">
        <f>B1051</f>
        <v/>
      </c>
    </row>
    <row r="1052" ht="25.5" customHeight="1">
      <c r="B1052" s="464">
        <f>SUM(H1052)</f>
        <v/>
      </c>
      <c r="C1052" s="465" t="n"/>
      <c r="D1052" s="466">
        <f>IF(OR(梁欠表3F!AN1051="欠番",梁欠表3F!AN1051="現場施工"),"　",梁欠表3F!AN1051)</f>
        <v/>
      </c>
      <c r="E1052" s="467">
        <f>COUNTIF(梁欠表3F!$C:$C,D1052)</f>
        <v/>
      </c>
      <c r="F1052" s="468">
        <f>COUNTIF(梁欠表3F!$O:$O,D1052)</f>
        <v/>
      </c>
      <c r="G1052" s="469">
        <f>COUNTIF(梁欠表3F!$AB:$AB,D1052)</f>
        <v/>
      </c>
      <c r="H1052" s="470">
        <f>SUM(E1052:G1052)</f>
        <v/>
      </c>
      <c r="I1052" s="477">
        <f>B1052</f>
        <v/>
      </c>
    </row>
    <row r="1053" ht="25.5" customHeight="1">
      <c r="B1053" s="464">
        <f>SUM(H1053)</f>
        <v/>
      </c>
      <c r="C1053" s="465" t="n"/>
      <c r="D1053" s="466">
        <f>IF(OR(梁欠表3F!AN1052="欠番",梁欠表3F!AN1052="現場施工"),"　",梁欠表3F!AN1052)</f>
        <v/>
      </c>
      <c r="E1053" s="467">
        <f>COUNTIF(梁欠表3F!$C:$C,D1053)</f>
        <v/>
      </c>
      <c r="F1053" s="468">
        <f>COUNTIF(梁欠表3F!$O:$O,D1053)</f>
        <v/>
      </c>
      <c r="G1053" s="469">
        <f>COUNTIF(梁欠表3F!$AB:$AB,D1053)</f>
        <v/>
      </c>
      <c r="H1053" s="470">
        <f>SUM(E1053:G1053)</f>
        <v/>
      </c>
      <c r="I1053" s="477">
        <f>B1053</f>
        <v/>
      </c>
    </row>
    <row r="1054" ht="25.5" customHeight="1">
      <c r="B1054" s="464">
        <f>SUM(H1054)</f>
        <v/>
      </c>
      <c r="C1054" s="465" t="n"/>
      <c r="D1054" s="466">
        <f>IF(OR(梁欠表3F!AN1053="欠番",梁欠表3F!AN1053="現場施工"),"　",梁欠表3F!AN1053)</f>
        <v/>
      </c>
      <c r="E1054" s="467">
        <f>COUNTIF(梁欠表3F!$C:$C,D1054)</f>
        <v/>
      </c>
      <c r="F1054" s="468">
        <f>COUNTIF(梁欠表3F!$O:$O,D1054)</f>
        <v/>
      </c>
      <c r="G1054" s="469">
        <f>COUNTIF(梁欠表3F!$AB:$AB,D1054)</f>
        <v/>
      </c>
      <c r="H1054" s="470">
        <f>SUM(E1054:G1054)</f>
        <v/>
      </c>
      <c r="I1054" s="477">
        <f>B1054</f>
        <v/>
      </c>
    </row>
    <row r="1055" ht="25.5" customHeight="1">
      <c r="B1055" s="464">
        <f>SUM(H1055)</f>
        <v/>
      </c>
      <c r="C1055" s="465" t="n"/>
      <c r="D1055" s="466">
        <f>IF(OR(梁欠表3F!AN1054="欠番",梁欠表3F!AN1054="現場施工"),"　",梁欠表3F!AN1054)</f>
        <v/>
      </c>
      <c r="E1055" s="467">
        <f>COUNTIF(梁欠表3F!$C:$C,D1055)</f>
        <v/>
      </c>
      <c r="F1055" s="468">
        <f>COUNTIF(梁欠表3F!$O:$O,D1055)</f>
        <v/>
      </c>
      <c r="G1055" s="469">
        <f>COUNTIF(梁欠表3F!$AB:$AB,D1055)</f>
        <v/>
      </c>
      <c r="H1055" s="470">
        <f>SUM(E1055:G1055)</f>
        <v/>
      </c>
      <c r="I1055" s="477">
        <f>B1055</f>
        <v/>
      </c>
    </row>
    <row r="1056" ht="25.5" customHeight="1">
      <c r="B1056" s="464">
        <f>SUM(H1056)</f>
        <v/>
      </c>
      <c r="C1056" s="465" t="n"/>
      <c r="D1056" s="466">
        <f>IF(OR(梁欠表3F!AN1055="欠番",梁欠表3F!AN1055="現場施工"),"　",梁欠表3F!AN1055)</f>
        <v/>
      </c>
      <c r="E1056" s="467">
        <f>COUNTIF(梁欠表3F!$C:$C,D1056)</f>
        <v/>
      </c>
      <c r="F1056" s="468">
        <f>COUNTIF(梁欠表3F!$O:$O,D1056)</f>
        <v/>
      </c>
      <c r="G1056" s="469">
        <f>COUNTIF(梁欠表3F!$AB:$AB,D1056)</f>
        <v/>
      </c>
      <c r="H1056" s="470">
        <f>SUM(E1056:G1056)</f>
        <v/>
      </c>
      <c r="I1056" s="477">
        <f>B1056</f>
        <v/>
      </c>
    </row>
    <row r="1057" ht="25.5" customHeight="1">
      <c r="B1057" s="464">
        <f>SUM(H1057)</f>
        <v/>
      </c>
      <c r="C1057" s="465" t="n"/>
      <c r="D1057" s="466">
        <f>IF(OR(梁欠表3F!AN1056="欠番",梁欠表3F!AN1056="現場施工"),"　",梁欠表3F!AN1056)</f>
        <v/>
      </c>
      <c r="E1057" s="467">
        <f>COUNTIF(梁欠表3F!$C:$C,D1057)</f>
        <v/>
      </c>
      <c r="F1057" s="468">
        <f>COUNTIF(梁欠表3F!$O:$O,D1057)</f>
        <v/>
      </c>
      <c r="G1057" s="469">
        <f>COUNTIF(梁欠表3F!$AB:$AB,D1057)</f>
        <v/>
      </c>
      <c r="H1057" s="470">
        <f>SUM(E1057:G1057)</f>
        <v/>
      </c>
      <c r="I1057" s="477">
        <f>B1057</f>
        <v/>
      </c>
    </row>
    <row r="1058" ht="25.5" customHeight="1">
      <c r="B1058" s="464">
        <f>SUM(H1058)</f>
        <v/>
      </c>
      <c r="C1058" s="465" t="n"/>
      <c r="D1058" s="466">
        <f>IF(OR(梁欠表3F!AN1057="欠番",梁欠表3F!AN1057="現場施工"),"　",梁欠表3F!AN1057)</f>
        <v/>
      </c>
      <c r="E1058" s="467">
        <f>COUNTIF(梁欠表3F!$C:$C,D1058)</f>
        <v/>
      </c>
      <c r="F1058" s="468">
        <f>COUNTIF(梁欠表3F!$O:$O,D1058)</f>
        <v/>
      </c>
      <c r="G1058" s="469">
        <f>COUNTIF(梁欠表3F!$AB:$AB,D1058)</f>
        <v/>
      </c>
      <c r="H1058" s="470">
        <f>SUM(E1058:G1058)</f>
        <v/>
      </c>
      <c r="I1058" s="477">
        <f>B1058</f>
        <v/>
      </c>
    </row>
    <row r="1059" ht="25.5" customHeight="1">
      <c r="B1059" s="464">
        <f>SUM(H1059)</f>
        <v/>
      </c>
      <c r="C1059" s="465" t="n"/>
      <c r="D1059" s="466">
        <f>IF(OR(梁欠表3F!AN1058="欠番",梁欠表3F!AN1058="現場施工"),"　",梁欠表3F!AN1058)</f>
        <v/>
      </c>
      <c r="E1059" s="467">
        <f>COUNTIF(梁欠表3F!$C:$C,D1059)</f>
        <v/>
      </c>
      <c r="F1059" s="468">
        <f>COUNTIF(梁欠表3F!$O:$O,D1059)</f>
        <v/>
      </c>
      <c r="G1059" s="469">
        <f>COUNTIF(梁欠表3F!$AB:$AB,D1059)</f>
        <v/>
      </c>
      <c r="H1059" s="470">
        <f>SUM(E1059:G1059)</f>
        <v/>
      </c>
      <c r="I1059" s="477">
        <f>B1059</f>
        <v/>
      </c>
    </row>
    <row r="1060" ht="25.5" customHeight="1">
      <c r="B1060" s="464">
        <f>SUM(H1060)</f>
        <v/>
      </c>
      <c r="C1060" s="465" t="n"/>
      <c r="D1060" s="466">
        <f>IF(OR(梁欠表3F!AN1059="欠番",梁欠表3F!AN1059="現場施工"),"　",梁欠表3F!AN1059)</f>
        <v/>
      </c>
      <c r="E1060" s="467">
        <f>COUNTIF(梁欠表3F!$C:$C,D1060)</f>
        <v/>
      </c>
      <c r="F1060" s="468">
        <f>COUNTIF(梁欠表3F!$O:$O,D1060)</f>
        <v/>
      </c>
      <c r="G1060" s="469">
        <f>COUNTIF(梁欠表3F!$AB:$AB,D1060)</f>
        <v/>
      </c>
      <c r="H1060" s="470">
        <f>SUM(E1060:G1060)</f>
        <v/>
      </c>
      <c r="I1060" s="477">
        <f>B1060</f>
        <v/>
      </c>
    </row>
    <row r="1061" ht="25.5" customHeight="1">
      <c r="B1061" s="464">
        <f>SUM(H1061)</f>
        <v/>
      </c>
      <c r="C1061" s="465" t="n"/>
      <c r="D1061" s="466">
        <f>IF(OR(梁欠表3F!AN1060="欠番",梁欠表3F!AN1060="現場施工"),"　",梁欠表3F!AN1060)</f>
        <v/>
      </c>
      <c r="E1061" s="467">
        <f>COUNTIF(梁欠表3F!$C:$C,D1061)</f>
        <v/>
      </c>
      <c r="F1061" s="468">
        <f>COUNTIF(梁欠表3F!$O:$O,D1061)</f>
        <v/>
      </c>
      <c r="G1061" s="469">
        <f>COUNTIF(梁欠表3F!$AB:$AB,D1061)</f>
        <v/>
      </c>
      <c r="H1061" s="470">
        <f>SUM(E1061:G1061)</f>
        <v/>
      </c>
      <c r="I1061" s="477">
        <f>B1061</f>
        <v/>
      </c>
    </row>
    <row r="1062" ht="25.5" customHeight="1">
      <c r="B1062" s="464">
        <f>SUM(H1062)</f>
        <v/>
      </c>
      <c r="C1062" s="465" t="n"/>
      <c r="D1062" s="466">
        <f>IF(OR(梁欠表3F!AN1061="欠番",梁欠表3F!AN1061="現場施工"),"　",梁欠表3F!AN1061)</f>
        <v/>
      </c>
      <c r="E1062" s="467">
        <f>COUNTIF(梁欠表3F!$C:$C,D1062)</f>
        <v/>
      </c>
      <c r="F1062" s="468">
        <f>COUNTIF(梁欠表3F!$O:$O,D1062)</f>
        <v/>
      </c>
      <c r="G1062" s="469">
        <f>COUNTIF(梁欠表3F!$AB:$AB,D1062)</f>
        <v/>
      </c>
      <c r="H1062" s="470">
        <f>SUM(E1062:G1062)</f>
        <v/>
      </c>
      <c r="I1062" s="477">
        <f>B1062</f>
        <v/>
      </c>
    </row>
    <row r="1063" ht="25.5" customHeight="1">
      <c r="B1063" s="464">
        <f>SUM(H1063)</f>
        <v/>
      </c>
      <c r="C1063" s="465" t="n"/>
      <c r="D1063" s="466">
        <f>IF(OR(梁欠表3F!AN1062="欠番",梁欠表3F!AN1062="現場施工"),"　",梁欠表3F!AN1062)</f>
        <v/>
      </c>
      <c r="E1063" s="467">
        <f>COUNTIF(梁欠表3F!$C:$C,D1063)</f>
        <v/>
      </c>
      <c r="F1063" s="468">
        <f>COUNTIF(梁欠表3F!$O:$O,D1063)</f>
        <v/>
      </c>
      <c r="G1063" s="469">
        <f>COUNTIF(梁欠表3F!$AB:$AB,D1063)</f>
        <v/>
      </c>
      <c r="H1063" s="470">
        <f>SUM(E1063:G1063)</f>
        <v/>
      </c>
      <c r="I1063" s="477">
        <f>B1063</f>
        <v/>
      </c>
    </row>
    <row r="1064" ht="25.5" customHeight="1">
      <c r="B1064" s="464">
        <f>SUM(H1064)</f>
        <v/>
      </c>
      <c r="C1064" s="465" t="n"/>
      <c r="D1064" s="466">
        <f>IF(OR(梁欠表3F!AN1063="欠番",梁欠表3F!AN1063="現場施工"),"　",梁欠表3F!AN1063)</f>
        <v/>
      </c>
      <c r="E1064" s="467">
        <f>COUNTIF(梁欠表3F!$C:$C,D1064)</f>
        <v/>
      </c>
      <c r="F1064" s="468">
        <f>COUNTIF(梁欠表3F!$O:$O,D1064)</f>
        <v/>
      </c>
      <c r="G1064" s="469">
        <f>COUNTIF(梁欠表3F!$AB:$AB,D1064)</f>
        <v/>
      </c>
      <c r="H1064" s="470">
        <f>SUM(E1064:G1064)</f>
        <v/>
      </c>
      <c r="I1064" s="477">
        <f>B1064</f>
        <v/>
      </c>
    </row>
    <row r="1065" ht="25.5" customHeight="1">
      <c r="B1065" s="464">
        <f>SUM(H1065)</f>
        <v/>
      </c>
      <c r="C1065" s="465" t="n"/>
      <c r="D1065" s="466">
        <f>IF(OR(梁欠表3F!AN1064="欠番",梁欠表3F!AN1064="現場施工"),"　",梁欠表3F!AN1064)</f>
        <v/>
      </c>
      <c r="E1065" s="467">
        <f>COUNTIF(梁欠表3F!$C:$C,D1065)</f>
        <v/>
      </c>
      <c r="F1065" s="468">
        <f>COUNTIF(梁欠表3F!$O:$O,D1065)</f>
        <v/>
      </c>
      <c r="G1065" s="469">
        <f>COUNTIF(梁欠表3F!$AB:$AB,D1065)</f>
        <v/>
      </c>
      <c r="H1065" s="470">
        <f>SUM(E1065:G1065)</f>
        <v/>
      </c>
      <c r="I1065" s="477">
        <f>B1065</f>
        <v/>
      </c>
    </row>
    <row r="1066" ht="25.5" customHeight="1">
      <c r="B1066" s="464">
        <f>SUM(H1066)</f>
        <v/>
      </c>
      <c r="C1066" s="465" t="n"/>
      <c r="D1066" s="466">
        <f>IF(OR(梁欠表3F!AN1065="欠番",梁欠表3F!AN1065="現場施工"),"　",梁欠表3F!AN1065)</f>
        <v/>
      </c>
      <c r="E1066" s="467">
        <f>COUNTIF(梁欠表3F!$C:$C,D1066)</f>
        <v/>
      </c>
      <c r="F1066" s="468">
        <f>COUNTIF(梁欠表3F!$O:$O,D1066)</f>
        <v/>
      </c>
      <c r="G1066" s="469">
        <f>COUNTIF(梁欠表3F!$AB:$AB,D1066)</f>
        <v/>
      </c>
      <c r="H1066" s="470">
        <f>SUM(E1066:G1066)</f>
        <v/>
      </c>
      <c r="I1066" s="477">
        <f>B1066</f>
        <v/>
      </c>
    </row>
    <row r="1067" ht="25.5" customHeight="1">
      <c r="B1067" s="464">
        <f>SUM(H1067)</f>
        <v/>
      </c>
      <c r="C1067" s="465" t="n"/>
      <c r="D1067" s="466">
        <f>IF(OR(梁欠表3F!AN1066="欠番",梁欠表3F!AN1066="現場施工"),"　",梁欠表3F!AN1066)</f>
        <v/>
      </c>
      <c r="E1067" s="467">
        <f>COUNTIF(梁欠表3F!$C:$C,D1067)</f>
        <v/>
      </c>
      <c r="F1067" s="468">
        <f>COUNTIF(梁欠表3F!$O:$O,D1067)</f>
        <v/>
      </c>
      <c r="G1067" s="469">
        <f>COUNTIF(梁欠表3F!$AB:$AB,D1067)</f>
        <v/>
      </c>
      <c r="H1067" s="470">
        <f>SUM(E1067:G1067)</f>
        <v/>
      </c>
      <c r="I1067" s="477">
        <f>B1067</f>
        <v/>
      </c>
    </row>
    <row r="1068" ht="25.5" customHeight="1">
      <c r="B1068" s="464">
        <f>SUM(H1068)</f>
        <v/>
      </c>
      <c r="C1068" s="465" t="n"/>
      <c r="D1068" s="466">
        <f>IF(OR(梁欠表3F!AN1067="欠番",梁欠表3F!AN1067="現場施工"),"　",梁欠表3F!AN1067)</f>
        <v/>
      </c>
      <c r="E1068" s="467">
        <f>COUNTIF(梁欠表3F!$C:$C,D1068)</f>
        <v/>
      </c>
      <c r="F1068" s="468">
        <f>COUNTIF(梁欠表3F!$O:$O,D1068)</f>
        <v/>
      </c>
      <c r="G1068" s="469">
        <f>COUNTIF(梁欠表3F!$AB:$AB,D1068)</f>
        <v/>
      </c>
      <c r="H1068" s="470">
        <f>SUM(E1068:G1068)</f>
        <v/>
      </c>
      <c r="I1068" s="477">
        <f>B1068</f>
        <v/>
      </c>
    </row>
    <row r="1069" ht="25.5" customHeight="1">
      <c r="B1069" s="464">
        <f>SUM(H1069)</f>
        <v/>
      </c>
      <c r="C1069" s="465" t="n"/>
      <c r="D1069" s="466">
        <f>IF(OR(梁欠表3F!AN1068="欠番",梁欠表3F!AN1068="現場施工"),"　",梁欠表3F!AN1068)</f>
        <v/>
      </c>
      <c r="E1069" s="467">
        <f>COUNTIF(梁欠表3F!$C:$C,D1069)</f>
        <v/>
      </c>
      <c r="F1069" s="468">
        <f>COUNTIF(梁欠表3F!$O:$O,D1069)</f>
        <v/>
      </c>
      <c r="G1069" s="469">
        <f>COUNTIF(梁欠表3F!$AB:$AB,D1069)</f>
        <v/>
      </c>
      <c r="H1069" s="470">
        <f>SUM(E1069:G1069)</f>
        <v/>
      </c>
      <c r="I1069" s="477">
        <f>B1069</f>
        <v/>
      </c>
    </row>
    <row r="1070" ht="25.5" customHeight="1">
      <c r="B1070" s="464">
        <f>SUM(H1070)</f>
        <v/>
      </c>
      <c r="C1070" s="465" t="n"/>
      <c r="D1070" s="466">
        <f>IF(OR(梁欠表3F!AN1069="欠番",梁欠表3F!AN1069="現場施工"),"　",梁欠表3F!AN1069)</f>
        <v/>
      </c>
      <c r="E1070" s="467">
        <f>COUNTIF(梁欠表3F!$C:$C,D1070)</f>
        <v/>
      </c>
      <c r="F1070" s="468">
        <f>COUNTIF(梁欠表3F!$O:$O,D1070)</f>
        <v/>
      </c>
      <c r="G1070" s="469">
        <f>COUNTIF(梁欠表3F!$AB:$AB,D1070)</f>
        <v/>
      </c>
      <c r="H1070" s="470">
        <f>SUM(E1070:G1070)</f>
        <v/>
      </c>
      <c r="I1070" s="477">
        <f>B1070</f>
        <v/>
      </c>
    </row>
    <row r="1071" ht="25.5" customHeight="1">
      <c r="B1071" s="464">
        <f>SUM(H1071)</f>
        <v/>
      </c>
      <c r="C1071" s="465" t="n"/>
      <c r="D1071" s="466">
        <f>IF(OR(梁欠表3F!AN1070="欠番",梁欠表3F!AN1070="現場施工"),"　",梁欠表3F!AN1070)</f>
        <v/>
      </c>
      <c r="E1071" s="467">
        <f>COUNTIF(梁欠表3F!$C:$C,D1071)</f>
        <v/>
      </c>
      <c r="F1071" s="468">
        <f>COUNTIF(梁欠表3F!$O:$O,D1071)</f>
        <v/>
      </c>
      <c r="G1071" s="469">
        <f>COUNTIF(梁欠表3F!$AB:$AB,D1071)</f>
        <v/>
      </c>
      <c r="H1071" s="470">
        <f>SUM(E1071:G1071)</f>
        <v/>
      </c>
      <c r="I1071" s="477">
        <f>B1071</f>
        <v/>
      </c>
    </row>
    <row r="1072" ht="25.5" customHeight="1">
      <c r="B1072" s="464">
        <f>SUM(H1072)</f>
        <v/>
      </c>
      <c r="C1072" s="465" t="n"/>
      <c r="D1072" s="466">
        <f>IF(OR(梁欠表3F!AN1071="欠番",梁欠表3F!AN1071="現場施工"),"　",梁欠表3F!AN1071)</f>
        <v/>
      </c>
      <c r="E1072" s="467">
        <f>COUNTIF(梁欠表3F!$C:$C,D1072)</f>
        <v/>
      </c>
      <c r="F1072" s="468">
        <f>COUNTIF(梁欠表3F!$O:$O,D1072)</f>
        <v/>
      </c>
      <c r="G1072" s="469">
        <f>COUNTIF(梁欠表3F!$AB:$AB,D1072)</f>
        <v/>
      </c>
      <c r="H1072" s="470">
        <f>SUM(E1072:G1072)</f>
        <v/>
      </c>
      <c r="I1072" s="477">
        <f>B1072</f>
        <v/>
      </c>
    </row>
    <row r="1073" ht="25.5" customHeight="1">
      <c r="B1073" s="464">
        <f>SUM(H1073)</f>
        <v/>
      </c>
      <c r="C1073" s="465" t="n"/>
      <c r="D1073" s="466">
        <f>IF(OR(梁欠表3F!AN1072="欠番",梁欠表3F!AN1072="現場施工"),"　",梁欠表3F!AN1072)</f>
        <v/>
      </c>
      <c r="E1073" s="467">
        <f>COUNTIF(梁欠表3F!$C:$C,D1073)</f>
        <v/>
      </c>
      <c r="F1073" s="468">
        <f>COUNTIF(梁欠表3F!$O:$O,D1073)</f>
        <v/>
      </c>
      <c r="G1073" s="469">
        <f>COUNTIF(梁欠表3F!$AB:$AB,D1073)</f>
        <v/>
      </c>
      <c r="H1073" s="470">
        <f>SUM(E1073:G1073)</f>
        <v/>
      </c>
      <c r="I1073" s="477">
        <f>B1073</f>
        <v/>
      </c>
    </row>
    <row r="1074" ht="25.5" customHeight="1">
      <c r="B1074" s="464">
        <f>SUM(H1074)</f>
        <v/>
      </c>
      <c r="C1074" s="465" t="n"/>
      <c r="D1074" s="466">
        <f>IF(OR(梁欠表3F!AN1073="欠番",梁欠表3F!AN1073="現場施工"),"　",梁欠表3F!AN1073)</f>
        <v/>
      </c>
      <c r="E1074" s="467">
        <f>COUNTIF(梁欠表3F!$C:$C,D1074)</f>
        <v/>
      </c>
      <c r="F1074" s="468">
        <f>COUNTIF(梁欠表3F!$O:$O,D1074)</f>
        <v/>
      </c>
      <c r="G1074" s="469">
        <f>COUNTIF(梁欠表3F!$AB:$AB,D1074)</f>
        <v/>
      </c>
      <c r="H1074" s="470">
        <f>SUM(E1074:G1074)</f>
        <v/>
      </c>
      <c r="I1074" s="477">
        <f>B1074</f>
        <v/>
      </c>
    </row>
    <row r="1075" ht="25.5" customHeight="1">
      <c r="B1075" s="464">
        <f>SUM(H1075)</f>
        <v/>
      </c>
      <c r="C1075" s="465" t="n"/>
      <c r="D1075" s="466">
        <f>IF(OR(梁欠表3F!AN1074="欠番",梁欠表3F!AN1074="現場施工"),"　",梁欠表3F!AN1074)</f>
        <v/>
      </c>
      <c r="E1075" s="467">
        <f>COUNTIF(梁欠表3F!$C:$C,D1075)</f>
        <v/>
      </c>
      <c r="F1075" s="468">
        <f>COUNTIF(梁欠表3F!$O:$O,D1075)</f>
        <v/>
      </c>
      <c r="G1075" s="469">
        <f>COUNTIF(梁欠表3F!$AB:$AB,D1075)</f>
        <v/>
      </c>
      <c r="H1075" s="470">
        <f>SUM(E1075:G1075)</f>
        <v/>
      </c>
      <c r="I1075" s="477">
        <f>B1075</f>
        <v/>
      </c>
    </row>
    <row r="1076" ht="25.5" customHeight="1">
      <c r="B1076" s="464">
        <f>SUM(H1076)</f>
        <v/>
      </c>
      <c r="C1076" s="465" t="n"/>
      <c r="D1076" s="466">
        <f>IF(OR(梁欠表3F!AN1075="欠番",梁欠表3F!AN1075="現場施工"),"　",梁欠表3F!AN1075)</f>
        <v/>
      </c>
      <c r="E1076" s="467">
        <f>COUNTIF(梁欠表3F!$C:$C,D1076)</f>
        <v/>
      </c>
      <c r="F1076" s="468">
        <f>COUNTIF(梁欠表3F!$O:$O,D1076)</f>
        <v/>
      </c>
      <c r="G1076" s="469">
        <f>COUNTIF(梁欠表3F!$AB:$AB,D1076)</f>
        <v/>
      </c>
      <c r="H1076" s="470">
        <f>SUM(E1076:G1076)</f>
        <v/>
      </c>
      <c r="I1076" s="477">
        <f>B1076</f>
        <v/>
      </c>
    </row>
    <row r="1077" ht="25.5" customHeight="1">
      <c r="B1077" s="464">
        <f>SUM(H1077)</f>
        <v/>
      </c>
      <c r="C1077" s="465" t="n"/>
      <c r="D1077" s="466">
        <f>IF(OR(梁欠表3F!AN1076="欠番",梁欠表3F!AN1076="現場施工"),"　",梁欠表3F!AN1076)</f>
        <v/>
      </c>
      <c r="E1077" s="467">
        <f>COUNTIF(梁欠表3F!$C:$C,D1077)</f>
        <v/>
      </c>
      <c r="F1077" s="468">
        <f>COUNTIF(梁欠表3F!$O:$O,D1077)</f>
        <v/>
      </c>
      <c r="G1077" s="469">
        <f>COUNTIF(梁欠表3F!$AB:$AB,D1077)</f>
        <v/>
      </c>
      <c r="H1077" s="470">
        <f>SUM(E1077:G1077)</f>
        <v/>
      </c>
      <c r="I1077" s="477">
        <f>B1077</f>
        <v/>
      </c>
    </row>
    <row r="1078" ht="25.5" customHeight="1">
      <c r="B1078" s="464">
        <f>SUM(H1078)</f>
        <v/>
      </c>
      <c r="C1078" s="465" t="n"/>
      <c r="D1078" s="466">
        <f>IF(OR(梁欠表3F!AN1077="欠番",梁欠表3F!AN1077="現場施工"),"　",梁欠表3F!AN1077)</f>
        <v/>
      </c>
      <c r="E1078" s="467">
        <f>COUNTIF(梁欠表3F!$C:$C,D1078)</f>
        <v/>
      </c>
      <c r="F1078" s="468">
        <f>COUNTIF(梁欠表3F!$O:$O,D1078)</f>
        <v/>
      </c>
      <c r="G1078" s="469">
        <f>COUNTIF(梁欠表3F!$AB:$AB,D1078)</f>
        <v/>
      </c>
      <c r="H1078" s="470">
        <f>SUM(E1078:G1078)</f>
        <v/>
      </c>
      <c r="I1078" s="477">
        <f>B1078</f>
        <v/>
      </c>
    </row>
    <row r="1079" ht="25.5" customHeight="1">
      <c r="B1079" s="464">
        <f>SUM(H1079)</f>
        <v/>
      </c>
      <c r="C1079" s="465" t="n"/>
      <c r="D1079" s="466">
        <f>IF(OR(梁欠表3F!AN1078="欠番",梁欠表3F!AN1078="現場施工"),"　",梁欠表3F!AN1078)</f>
        <v/>
      </c>
      <c r="E1079" s="467">
        <f>COUNTIF(梁欠表3F!$C:$C,D1079)</f>
        <v/>
      </c>
      <c r="F1079" s="468">
        <f>COUNTIF(梁欠表3F!$O:$O,D1079)</f>
        <v/>
      </c>
      <c r="G1079" s="469">
        <f>COUNTIF(梁欠表3F!$AB:$AB,D1079)</f>
        <v/>
      </c>
      <c r="H1079" s="470">
        <f>SUM(E1079:G1079)</f>
        <v/>
      </c>
      <c r="I1079" s="477">
        <f>B1079</f>
        <v/>
      </c>
    </row>
    <row r="1080" ht="25.5" customHeight="1">
      <c r="B1080" s="464">
        <f>SUM(H1080)</f>
        <v/>
      </c>
      <c r="C1080" s="465" t="n"/>
      <c r="D1080" s="466">
        <f>IF(OR(梁欠表3F!AN1079="欠番",梁欠表3F!AN1079="現場施工"),"　",梁欠表3F!AN1079)</f>
        <v/>
      </c>
      <c r="E1080" s="467">
        <f>COUNTIF(梁欠表3F!$C:$C,D1080)</f>
        <v/>
      </c>
      <c r="F1080" s="468">
        <f>COUNTIF(梁欠表3F!$O:$O,D1080)</f>
        <v/>
      </c>
      <c r="G1080" s="469">
        <f>COUNTIF(梁欠表3F!$AB:$AB,D1080)</f>
        <v/>
      </c>
      <c r="H1080" s="470">
        <f>SUM(E1080:G1080)</f>
        <v/>
      </c>
      <c r="I1080" s="477">
        <f>B1080</f>
        <v/>
      </c>
    </row>
    <row r="1081" ht="25.5" customHeight="1">
      <c r="B1081" s="464">
        <f>SUM(H1081)</f>
        <v/>
      </c>
      <c r="C1081" s="465" t="n"/>
      <c r="D1081" s="466">
        <f>IF(OR(梁欠表3F!AN1080="欠番",梁欠表3F!AN1080="現場施工"),"　",梁欠表3F!AN1080)</f>
        <v/>
      </c>
      <c r="E1081" s="467">
        <f>COUNTIF(梁欠表3F!$C:$C,D1081)</f>
        <v/>
      </c>
      <c r="F1081" s="468">
        <f>COUNTIF(梁欠表3F!$O:$O,D1081)</f>
        <v/>
      </c>
      <c r="G1081" s="469">
        <f>COUNTIF(梁欠表3F!$AB:$AB,D1081)</f>
        <v/>
      </c>
      <c r="H1081" s="470">
        <f>SUM(E1081:G1081)</f>
        <v/>
      </c>
      <c r="I1081" s="477">
        <f>B1081</f>
        <v/>
      </c>
    </row>
    <row r="1082" ht="25.5" customHeight="1">
      <c r="B1082" s="464">
        <f>SUM(H1082)</f>
        <v/>
      </c>
      <c r="C1082" s="465" t="n"/>
      <c r="D1082" s="466">
        <f>IF(OR(梁欠表3F!AN1081="欠番",梁欠表3F!AN1081="現場施工"),"　",梁欠表3F!AN1081)</f>
        <v/>
      </c>
      <c r="E1082" s="467">
        <f>COUNTIF(梁欠表3F!$C:$C,D1082)</f>
        <v/>
      </c>
      <c r="F1082" s="468">
        <f>COUNTIF(梁欠表3F!$O:$O,D1082)</f>
        <v/>
      </c>
      <c r="G1082" s="469">
        <f>COUNTIF(梁欠表3F!$AB:$AB,D1082)</f>
        <v/>
      </c>
      <c r="H1082" s="470">
        <f>SUM(E1082:G1082)</f>
        <v/>
      </c>
      <c r="I1082" s="477">
        <f>B1082</f>
        <v/>
      </c>
    </row>
    <row r="1083" ht="25.5" customHeight="1">
      <c r="B1083" s="464">
        <f>SUM(H1083)</f>
        <v/>
      </c>
      <c r="C1083" s="465" t="n"/>
      <c r="D1083" s="466">
        <f>IF(OR(梁欠表3F!AN1082="欠番",梁欠表3F!AN1082="現場施工"),"　",梁欠表3F!AN1082)</f>
        <v/>
      </c>
      <c r="E1083" s="467">
        <f>COUNTIF(梁欠表3F!$C:$C,D1083)</f>
        <v/>
      </c>
      <c r="F1083" s="468">
        <f>COUNTIF(梁欠表3F!$O:$O,D1083)</f>
        <v/>
      </c>
      <c r="G1083" s="469">
        <f>COUNTIF(梁欠表3F!$AB:$AB,D1083)</f>
        <v/>
      </c>
      <c r="H1083" s="470">
        <f>SUM(E1083:G1083)</f>
        <v/>
      </c>
      <c r="I1083" s="477">
        <f>B1083</f>
        <v/>
      </c>
    </row>
    <row r="1084" ht="25.5" customHeight="1">
      <c r="B1084" s="464">
        <f>SUM(H1084)</f>
        <v/>
      </c>
      <c r="C1084" s="465" t="n"/>
      <c r="D1084" s="466">
        <f>IF(OR(梁欠表3F!AN1083="欠番",梁欠表3F!AN1083="現場施工"),"　",梁欠表3F!AN1083)</f>
        <v/>
      </c>
      <c r="E1084" s="467">
        <f>COUNTIF(梁欠表3F!$C:$C,D1084)</f>
        <v/>
      </c>
      <c r="F1084" s="468">
        <f>COUNTIF(梁欠表3F!$O:$O,D1084)</f>
        <v/>
      </c>
      <c r="G1084" s="469">
        <f>COUNTIF(梁欠表3F!$AB:$AB,D1084)</f>
        <v/>
      </c>
      <c r="H1084" s="470">
        <f>SUM(E1084:G1084)</f>
        <v/>
      </c>
      <c r="I1084" s="477">
        <f>B1084</f>
        <v/>
      </c>
    </row>
    <row r="1085" ht="25.5" customHeight="1">
      <c r="B1085" s="464">
        <f>SUM(H1085)</f>
        <v/>
      </c>
      <c r="C1085" s="465" t="n"/>
      <c r="D1085" s="466">
        <f>IF(OR(梁欠表3F!AN1084="欠番",梁欠表3F!AN1084="現場施工"),"　",梁欠表3F!AN1084)</f>
        <v/>
      </c>
      <c r="E1085" s="467">
        <f>COUNTIF(梁欠表3F!$C:$C,D1085)</f>
        <v/>
      </c>
      <c r="F1085" s="468">
        <f>COUNTIF(梁欠表3F!$O:$O,D1085)</f>
        <v/>
      </c>
      <c r="G1085" s="469">
        <f>COUNTIF(梁欠表3F!$AB:$AB,D1085)</f>
        <v/>
      </c>
      <c r="H1085" s="470">
        <f>SUM(E1085:G1085)</f>
        <v/>
      </c>
      <c r="I1085" s="477">
        <f>B1085</f>
        <v/>
      </c>
    </row>
    <row r="1086" ht="25.5" customHeight="1">
      <c r="B1086" s="464">
        <f>SUM(H1086)</f>
        <v/>
      </c>
      <c r="C1086" s="465" t="n"/>
      <c r="D1086" s="466">
        <f>IF(OR(梁欠表3F!AN1085="欠番",梁欠表3F!AN1085="現場施工"),"　",梁欠表3F!AN1085)</f>
        <v/>
      </c>
      <c r="E1086" s="467">
        <f>COUNTIF(梁欠表3F!$C:$C,D1086)</f>
        <v/>
      </c>
      <c r="F1086" s="468">
        <f>COUNTIF(梁欠表3F!$O:$O,D1086)</f>
        <v/>
      </c>
      <c r="G1086" s="469">
        <f>COUNTIF(梁欠表3F!$AB:$AB,D1086)</f>
        <v/>
      </c>
      <c r="H1086" s="470">
        <f>SUM(E1086:G1086)</f>
        <v/>
      </c>
      <c r="I1086" s="477">
        <f>B1086</f>
        <v/>
      </c>
    </row>
    <row r="1087" ht="25.5" customHeight="1">
      <c r="B1087" s="464">
        <f>SUM(H1087)</f>
        <v/>
      </c>
      <c r="C1087" s="465" t="n"/>
      <c r="D1087" s="466">
        <f>IF(OR(梁欠表3F!AN1086="欠番",梁欠表3F!AN1086="現場施工"),"　",梁欠表3F!AN1086)</f>
        <v/>
      </c>
      <c r="E1087" s="467">
        <f>COUNTIF(梁欠表3F!$C:$C,D1087)</f>
        <v/>
      </c>
      <c r="F1087" s="468">
        <f>COUNTIF(梁欠表3F!$O:$O,D1087)</f>
        <v/>
      </c>
      <c r="G1087" s="469">
        <f>COUNTIF(梁欠表3F!$AB:$AB,D1087)</f>
        <v/>
      </c>
      <c r="H1087" s="470">
        <f>SUM(E1087:G1087)</f>
        <v/>
      </c>
      <c r="I1087" s="477">
        <f>B1087</f>
        <v/>
      </c>
    </row>
    <row r="1088" ht="25.5" customHeight="1">
      <c r="B1088" s="464">
        <f>SUM(H1088)</f>
        <v/>
      </c>
      <c r="C1088" s="465" t="n"/>
      <c r="D1088" s="466">
        <f>IF(OR(梁欠表3F!AN1087="欠番",梁欠表3F!AN1087="現場施工"),"　",梁欠表3F!AN1087)</f>
        <v/>
      </c>
      <c r="E1088" s="467">
        <f>COUNTIF(梁欠表3F!$C:$C,D1088)</f>
        <v/>
      </c>
      <c r="F1088" s="468">
        <f>COUNTIF(梁欠表3F!$O:$O,D1088)</f>
        <v/>
      </c>
      <c r="G1088" s="469">
        <f>COUNTIF(梁欠表3F!$AB:$AB,D1088)</f>
        <v/>
      </c>
      <c r="H1088" s="470">
        <f>SUM(E1088:G1088)</f>
        <v/>
      </c>
      <c r="I1088" s="477">
        <f>B1088</f>
        <v/>
      </c>
    </row>
    <row r="1089" ht="25.5" customHeight="1">
      <c r="B1089" s="464">
        <f>SUM(H1089)</f>
        <v/>
      </c>
      <c r="C1089" s="465" t="n"/>
      <c r="D1089" s="466">
        <f>IF(OR(梁欠表3F!AN1088="欠番",梁欠表3F!AN1088="現場施工"),"　",梁欠表3F!AN1088)</f>
        <v/>
      </c>
      <c r="E1089" s="467">
        <f>COUNTIF(梁欠表3F!$C:$C,D1089)</f>
        <v/>
      </c>
      <c r="F1089" s="468">
        <f>COUNTIF(梁欠表3F!$O:$O,D1089)</f>
        <v/>
      </c>
      <c r="G1089" s="469">
        <f>COUNTIF(梁欠表3F!$AB:$AB,D1089)</f>
        <v/>
      </c>
      <c r="H1089" s="470">
        <f>SUM(E1089:G1089)</f>
        <v/>
      </c>
      <c r="I1089" s="477">
        <f>B1089</f>
        <v/>
      </c>
    </row>
    <row r="1090" ht="25.5" customHeight="1">
      <c r="B1090" s="464">
        <f>SUM(H1090)</f>
        <v/>
      </c>
      <c r="C1090" s="465" t="n"/>
      <c r="D1090" s="466">
        <f>IF(OR(梁欠表3F!AN1089="欠番",梁欠表3F!AN1089="現場施工"),"　",梁欠表3F!AN1089)</f>
        <v/>
      </c>
      <c r="E1090" s="467">
        <f>COUNTIF(梁欠表3F!$C:$C,D1090)</f>
        <v/>
      </c>
      <c r="F1090" s="468">
        <f>COUNTIF(梁欠表3F!$O:$O,D1090)</f>
        <v/>
      </c>
      <c r="G1090" s="469">
        <f>COUNTIF(梁欠表3F!$AB:$AB,D1090)</f>
        <v/>
      </c>
      <c r="H1090" s="470">
        <f>SUM(E1090:G1090)</f>
        <v/>
      </c>
      <c r="I1090" s="477">
        <f>B1090</f>
        <v/>
      </c>
    </row>
    <row r="1091" ht="25.5" customHeight="1">
      <c r="B1091" s="464">
        <f>SUM(H1091)</f>
        <v/>
      </c>
      <c r="C1091" s="465" t="n"/>
      <c r="D1091" s="466">
        <f>IF(OR(梁欠表3F!AN1090="欠番",梁欠表3F!AN1090="現場施工"),"　",梁欠表3F!AN1090)</f>
        <v/>
      </c>
      <c r="E1091" s="467">
        <f>COUNTIF(梁欠表3F!$C:$C,D1091)</f>
        <v/>
      </c>
      <c r="F1091" s="468">
        <f>COUNTIF(梁欠表3F!$O:$O,D1091)</f>
        <v/>
      </c>
      <c r="G1091" s="469">
        <f>COUNTIF(梁欠表3F!$AB:$AB,D1091)</f>
        <v/>
      </c>
      <c r="H1091" s="470">
        <f>SUM(E1091:G1091)</f>
        <v/>
      </c>
      <c r="I1091" s="477">
        <f>B1091</f>
        <v/>
      </c>
    </row>
    <row r="1092" ht="25.5" customHeight="1">
      <c r="B1092" s="464">
        <f>SUM(H1092)</f>
        <v/>
      </c>
      <c r="C1092" s="465" t="n"/>
      <c r="D1092" s="466">
        <f>IF(OR(梁欠表3F!AN1091="欠番",梁欠表3F!AN1091="現場施工"),"　",梁欠表3F!AN1091)</f>
        <v/>
      </c>
      <c r="E1092" s="467">
        <f>COUNTIF(梁欠表3F!$C:$C,D1092)</f>
        <v/>
      </c>
      <c r="F1092" s="468">
        <f>COUNTIF(梁欠表3F!$O:$O,D1092)</f>
        <v/>
      </c>
      <c r="G1092" s="469">
        <f>COUNTIF(梁欠表3F!$AB:$AB,D1092)</f>
        <v/>
      </c>
      <c r="H1092" s="470">
        <f>SUM(E1092:G1092)</f>
        <v/>
      </c>
      <c r="I1092" s="477">
        <f>B1092</f>
        <v/>
      </c>
    </row>
    <row r="1093" ht="25.5" customHeight="1">
      <c r="B1093" s="464">
        <f>SUM(H1093)</f>
        <v/>
      </c>
      <c r="C1093" s="465" t="n"/>
      <c r="D1093" s="466">
        <f>IF(OR(梁欠表3F!AN1092="欠番",梁欠表3F!AN1092="現場施工"),"　",梁欠表3F!AN1092)</f>
        <v/>
      </c>
      <c r="E1093" s="467">
        <f>COUNTIF(梁欠表3F!$C:$C,D1093)</f>
        <v/>
      </c>
      <c r="F1093" s="468">
        <f>COUNTIF(梁欠表3F!$O:$O,D1093)</f>
        <v/>
      </c>
      <c r="G1093" s="469">
        <f>COUNTIF(梁欠表3F!$AB:$AB,D1093)</f>
        <v/>
      </c>
      <c r="H1093" s="470">
        <f>SUM(E1093:G1093)</f>
        <v/>
      </c>
      <c r="I1093" s="477">
        <f>B1093</f>
        <v/>
      </c>
    </row>
    <row r="1094" ht="25.5" customHeight="1">
      <c r="B1094" s="464">
        <f>SUM(H1094)</f>
        <v/>
      </c>
      <c r="C1094" s="465" t="n"/>
      <c r="D1094" s="466">
        <f>IF(OR(梁欠表3F!AN1093="欠番",梁欠表3F!AN1093="現場施工"),"　",梁欠表3F!AN1093)</f>
        <v/>
      </c>
      <c r="E1094" s="467">
        <f>COUNTIF(梁欠表3F!$C:$C,D1094)</f>
        <v/>
      </c>
      <c r="F1094" s="468">
        <f>COUNTIF(梁欠表3F!$O:$O,D1094)</f>
        <v/>
      </c>
      <c r="G1094" s="469">
        <f>COUNTIF(梁欠表3F!$AB:$AB,D1094)</f>
        <v/>
      </c>
      <c r="H1094" s="470">
        <f>SUM(E1094:G1094)</f>
        <v/>
      </c>
      <c r="I1094" s="477">
        <f>B1094</f>
        <v/>
      </c>
    </row>
    <row r="1095" ht="25.5" customHeight="1">
      <c r="B1095" s="464">
        <f>SUM(H1095)</f>
        <v/>
      </c>
      <c r="C1095" s="465" t="n"/>
      <c r="D1095" s="466">
        <f>IF(OR(梁欠表3F!AN1094="欠番",梁欠表3F!AN1094="現場施工"),"　",梁欠表3F!AN1094)</f>
        <v/>
      </c>
      <c r="E1095" s="467">
        <f>COUNTIF(梁欠表3F!$C:$C,D1095)</f>
        <v/>
      </c>
      <c r="F1095" s="468">
        <f>COUNTIF(梁欠表3F!$O:$O,D1095)</f>
        <v/>
      </c>
      <c r="G1095" s="469">
        <f>COUNTIF(梁欠表3F!$AB:$AB,D1095)</f>
        <v/>
      </c>
      <c r="H1095" s="470">
        <f>SUM(E1095:G1095)</f>
        <v/>
      </c>
      <c r="I1095" s="477">
        <f>B1095</f>
        <v/>
      </c>
    </row>
    <row r="1096" ht="25.5" customHeight="1">
      <c r="B1096" s="464">
        <f>SUM(H1096)</f>
        <v/>
      </c>
      <c r="C1096" s="465" t="n"/>
      <c r="D1096" s="466">
        <f>IF(OR(梁欠表3F!AN1095="欠番",梁欠表3F!AN1095="現場施工"),"　",梁欠表3F!AN1095)</f>
        <v/>
      </c>
      <c r="E1096" s="467">
        <f>COUNTIF(梁欠表3F!$C:$C,D1096)</f>
        <v/>
      </c>
      <c r="F1096" s="468">
        <f>COUNTIF(梁欠表3F!$O:$O,D1096)</f>
        <v/>
      </c>
      <c r="G1096" s="469">
        <f>COUNTIF(梁欠表3F!$AB:$AB,D1096)</f>
        <v/>
      </c>
      <c r="H1096" s="470">
        <f>SUM(E1096:G1096)</f>
        <v/>
      </c>
      <c r="I1096" s="477">
        <f>B1096</f>
        <v/>
      </c>
    </row>
    <row r="1097" ht="25.5" customHeight="1">
      <c r="B1097" s="464">
        <f>SUM(H1097)</f>
        <v/>
      </c>
      <c r="C1097" s="465" t="n"/>
      <c r="D1097" s="466">
        <f>IF(OR(梁欠表3F!AN1096="欠番",梁欠表3F!AN1096="現場施工"),"　",梁欠表3F!AN1096)</f>
        <v/>
      </c>
      <c r="E1097" s="467">
        <f>COUNTIF(梁欠表3F!$C:$C,D1097)</f>
        <v/>
      </c>
      <c r="F1097" s="468">
        <f>COUNTIF(梁欠表3F!$O:$O,D1097)</f>
        <v/>
      </c>
      <c r="G1097" s="469">
        <f>COUNTIF(梁欠表3F!$AB:$AB,D1097)</f>
        <v/>
      </c>
      <c r="H1097" s="470">
        <f>SUM(E1097:G1097)</f>
        <v/>
      </c>
      <c r="I1097" s="477">
        <f>B1097</f>
        <v/>
      </c>
    </row>
    <row r="1098" ht="25.5" customHeight="1">
      <c r="B1098" s="464">
        <f>SUM(H1098)</f>
        <v/>
      </c>
      <c r="C1098" s="465" t="n"/>
      <c r="D1098" s="466">
        <f>IF(OR(梁欠表3F!AN1097="欠番",梁欠表3F!AN1097="現場施工"),"　",梁欠表3F!AN1097)</f>
        <v/>
      </c>
      <c r="E1098" s="467">
        <f>COUNTIF(梁欠表3F!$C:$C,D1098)</f>
        <v/>
      </c>
      <c r="F1098" s="468">
        <f>COUNTIF(梁欠表3F!$O:$O,D1098)</f>
        <v/>
      </c>
      <c r="G1098" s="469">
        <f>COUNTIF(梁欠表3F!$AB:$AB,D1098)</f>
        <v/>
      </c>
      <c r="H1098" s="470">
        <f>SUM(E1098:G1098)</f>
        <v/>
      </c>
      <c r="I1098" s="477">
        <f>B1098</f>
        <v/>
      </c>
    </row>
    <row r="1099" ht="25.5" customHeight="1">
      <c r="B1099" s="464">
        <f>SUM(H1099)</f>
        <v/>
      </c>
      <c r="C1099" s="465" t="n"/>
      <c r="D1099" s="466">
        <f>IF(OR(梁欠表3F!AN1098="欠番",梁欠表3F!AN1098="現場施工"),"　",梁欠表3F!AN1098)</f>
        <v/>
      </c>
      <c r="E1099" s="467">
        <f>COUNTIF(梁欠表3F!$C:$C,D1099)</f>
        <v/>
      </c>
      <c r="F1099" s="468">
        <f>COUNTIF(梁欠表3F!$O:$O,D1099)</f>
        <v/>
      </c>
      <c r="G1099" s="469">
        <f>COUNTIF(梁欠表3F!$AB:$AB,D1099)</f>
        <v/>
      </c>
      <c r="H1099" s="470">
        <f>SUM(E1099:G1099)</f>
        <v/>
      </c>
      <c r="I1099" s="477">
        <f>B1099</f>
        <v/>
      </c>
    </row>
    <row r="1100" ht="25.5" customHeight="1">
      <c r="B1100" s="464">
        <f>SUM(H1100)</f>
        <v/>
      </c>
      <c r="C1100" s="465" t="n"/>
      <c r="D1100" s="466">
        <f>IF(OR(梁欠表3F!AN1099="欠番",梁欠表3F!AN1099="現場施工"),"　",梁欠表3F!AN1099)</f>
        <v/>
      </c>
      <c r="E1100" s="467">
        <f>COUNTIF(梁欠表3F!$C:$C,D1100)</f>
        <v/>
      </c>
      <c r="F1100" s="468">
        <f>COUNTIF(梁欠表3F!$O:$O,D1100)</f>
        <v/>
      </c>
      <c r="G1100" s="469">
        <f>COUNTIF(梁欠表3F!$AB:$AB,D1100)</f>
        <v/>
      </c>
      <c r="H1100" s="470">
        <f>SUM(E1100:G1100)</f>
        <v/>
      </c>
      <c r="I1100" s="477">
        <f>B1100</f>
        <v/>
      </c>
    </row>
    <row r="1101" ht="25.5" customHeight="1">
      <c r="B1101" s="464">
        <f>SUM(H1101)</f>
        <v/>
      </c>
      <c r="C1101" s="465" t="n"/>
      <c r="D1101" s="466">
        <f>IF(OR(梁欠表3F!AN1100="欠番",梁欠表3F!AN1100="現場施工"),"　",梁欠表3F!AN1100)</f>
        <v/>
      </c>
      <c r="E1101" s="467">
        <f>COUNTIF(梁欠表3F!$C:$C,D1101)</f>
        <v/>
      </c>
      <c r="F1101" s="468">
        <f>COUNTIF(梁欠表3F!$O:$O,D1101)</f>
        <v/>
      </c>
      <c r="G1101" s="469">
        <f>COUNTIF(梁欠表3F!$AB:$AB,D1101)</f>
        <v/>
      </c>
      <c r="H1101" s="470">
        <f>SUM(E1101:G1101)</f>
        <v/>
      </c>
      <c r="I1101" s="477">
        <f>B1101</f>
        <v/>
      </c>
    </row>
    <row r="1102" ht="25.5" customHeight="1">
      <c r="B1102" s="464">
        <f>SUM(H1102)</f>
        <v/>
      </c>
      <c r="C1102" s="465" t="n"/>
      <c r="D1102" s="466">
        <f>IF(OR(梁欠表3F!AN1101="欠番",梁欠表3F!AN1101="現場施工"),"　",梁欠表3F!AN1101)</f>
        <v/>
      </c>
      <c r="E1102" s="467">
        <f>COUNTIF(梁欠表3F!$C:$C,D1102)</f>
        <v/>
      </c>
      <c r="F1102" s="468">
        <f>COUNTIF(梁欠表3F!$O:$O,D1102)</f>
        <v/>
      </c>
      <c r="G1102" s="469">
        <f>COUNTIF(梁欠表3F!$AB:$AB,D1102)</f>
        <v/>
      </c>
      <c r="H1102" s="470">
        <f>SUM(E1102:G1102)</f>
        <v/>
      </c>
      <c r="I1102" s="477">
        <f>B1102</f>
        <v/>
      </c>
    </row>
    <row r="1103" ht="25.5" customHeight="1">
      <c r="B1103" s="464">
        <f>SUM(H1103)</f>
        <v/>
      </c>
      <c r="C1103" s="465" t="n"/>
      <c r="D1103" s="466">
        <f>IF(OR(梁欠表3F!AN1102="欠番",梁欠表3F!AN1102="現場施工"),"　",梁欠表3F!AN1102)</f>
        <v/>
      </c>
      <c r="E1103" s="467">
        <f>COUNTIF(梁欠表3F!$C:$C,D1103)</f>
        <v/>
      </c>
      <c r="F1103" s="468">
        <f>COUNTIF(梁欠表3F!$O:$O,D1103)</f>
        <v/>
      </c>
      <c r="G1103" s="469">
        <f>COUNTIF(梁欠表3F!$AB:$AB,D1103)</f>
        <v/>
      </c>
      <c r="H1103" s="470">
        <f>SUM(E1103:G1103)</f>
        <v/>
      </c>
      <c r="I1103" s="477">
        <f>B1103</f>
        <v/>
      </c>
    </row>
    <row r="1104" ht="25.5" customHeight="1">
      <c r="B1104" s="464">
        <f>SUM(H1104)</f>
        <v/>
      </c>
      <c r="C1104" s="465" t="n"/>
      <c r="D1104" s="466">
        <f>IF(OR(梁欠表3F!AN1103="欠番",梁欠表3F!AN1103="現場施工"),"　",梁欠表3F!AN1103)</f>
        <v/>
      </c>
      <c r="E1104" s="467">
        <f>COUNTIF(梁欠表3F!$C:$C,D1104)</f>
        <v/>
      </c>
      <c r="F1104" s="468">
        <f>COUNTIF(梁欠表3F!$O:$O,D1104)</f>
        <v/>
      </c>
      <c r="G1104" s="469">
        <f>COUNTIF(梁欠表3F!$AB:$AB,D1104)</f>
        <v/>
      </c>
      <c r="H1104" s="470">
        <f>SUM(E1104:G1104)</f>
        <v/>
      </c>
      <c r="I1104" s="477">
        <f>B1104</f>
        <v/>
      </c>
    </row>
    <row r="1105" ht="25.5" customHeight="1">
      <c r="B1105" s="464">
        <f>SUM(H1105)</f>
        <v/>
      </c>
      <c r="C1105" s="465" t="n"/>
      <c r="D1105" s="466">
        <f>IF(OR(梁欠表3F!AN1104="欠番",梁欠表3F!AN1104="現場施工"),"　",梁欠表3F!AN1104)</f>
        <v/>
      </c>
      <c r="E1105" s="467">
        <f>COUNTIF(梁欠表3F!$C:$C,D1105)</f>
        <v/>
      </c>
      <c r="F1105" s="468">
        <f>COUNTIF(梁欠表3F!$O:$O,D1105)</f>
        <v/>
      </c>
      <c r="G1105" s="469">
        <f>COUNTIF(梁欠表3F!$AB:$AB,D1105)</f>
        <v/>
      </c>
      <c r="H1105" s="470">
        <f>SUM(E1105:G1105)</f>
        <v/>
      </c>
      <c r="I1105" s="477">
        <f>B1105</f>
        <v/>
      </c>
    </row>
    <row r="1106" ht="25.5" customHeight="1">
      <c r="B1106" s="464">
        <f>SUM(H1106)</f>
        <v/>
      </c>
      <c r="C1106" s="465" t="n"/>
      <c r="D1106" s="466">
        <f>IF(OR(梁欠表3F!AN1105="欠番",梁欠表3F!AN1105="現場施工"),"　",梁欠表3F!AN1105)</f>
        <v/>
      </c>
      <c r="E1106" s="467">
        <f>COUNTIF(梁欠表3F!$C:$C,D1106)</f>
        <v/>
      </c>
      <c r="F1106" s="468">
        <f>COUNTIF(梁欠表3F!$O:$O,D1106)</f>
        <v/>
      </c>
      <c r="G1106" s="469">
        <f>COUNTIF(梁欠表3F!$AB:$AB,D1106)</f>
        <v/>
      </c>
      <c r="H1106" s="470">
        <f>SUM(E1106:G1106)</f>
        <v/>
      </c>
      <c r="I1106" s="477">
        <f>B1106</f>
        <v/>
      </c>
    </row>
    <row r="1107" ht="25.5" customHeight="1">
      <c r="B1107" s="464">
        <f>SUM(H1107)</f>
        <v/>
      </c>
      <c r="C1107" s="465" t="n"/>
      <c r="D1107" s="466">
        <f>IF(OR(梁欠表3F!AN1106="欠番",梁欠表3F!AN1106="現場施工"),"　",梁欠表3F!AN1106)</f>
        <v/>
      </c>
      <c r="E1107" s="467">
        <f>COUNTIF(梁欠表3F!$C:$C,D1107)</f>
        <v/>
      </c>
      <c r="F1107" s="468">
        <f>COUNTIF(梁欠表3F!$O:$O,D1107)</f>
        <v/>
      </c>
      <c r="G1107" s="469">
        <f>COUNTIF(梁欠表3F!$AB:$AB,D1107)</f>
        <v/>
      </c>
      <c r="H1107" s="470">
        <f>SUM(E1107:G1107)</f>
        <v/>
      </c>
      <c r="I1107" s="477">
        <f>B1107</f>
        <v/>
      </c>
    </row>
    <row r="1108" ht="25.5" customHeight="1">
      <c r="B1108" s="464">
        <f>SUM(H1108)</f>
        <v/>
      </c>
      <c r="C1108" s="465" t="n"/>
      <c r="D1108" s="466">
        <f>IF(OR(梁欠表3F!AN1107="欠番",梁欠表3F!AN1107="現場施工"),"　",梁欠表3F!AN1107)</f>
        <v/>
      </c>
      <c r="E1108" s="467">
        <f>COUNTIF(梁欠表3F!$C:$C,D1108)</f>
        <v/>
      </c>
      <c r="F1108" s="468">
        <f>COUNTIF(梁欠表3F!$O:$O,D1108)</f>
        <v/>
      </c>
      <c r="G1108" s="469">
        <f>COUNTIF(梁欠表3F!$AB:$AB,D1108)</f>
        <v/>
      </c>
      <c r="H1108" s="470">
        <f>SUM(E1108:G1108)</f>
        <v/>
      </c>
      <c r="I1108" s="477">
        <f>B1108</f>
        <v/>
      </c>
    </row>
    <row r="1109" ht="25.5" customHeight="1">
      <c r="B1109" s="464">
        <f>SUM(H1109)</f>
        <v/>
      </c>
      <c r="C1109" s="465" t="n"/>
      <c r="D1109" s="466">
        <f>IF(OR(梁欠表3F!AN1108="欠番",梁欠表3F!AN1108="現場施工"),"　",梁欠表3F!AN1108)</f>
        <v/>
      </c>
      <c r="E1109" s="467">
        <f>COUNTIF(梁欠表3F!$C:$C,D1109)</f>
        <v/>
      </c>
      <c r="F1109" s="468">
        <f>COUNTIF(梁欠表3F!$O:$O,D1109)</f>
        <v/>
      </c>
      <c r="G1109" s="469">
        <f>COUNTIF(梁欠表3F!$AB:$AB,D1109)</f>
        <v/>
      </c>
      <c r="H1109" s="470">
        <f>SUM(E1109:G1109)</f>
        <v/>
      </c>
      <c r="I1109" s="477">
        <f>B1109</f>
        <v/>
      </c>
    </row>
    <row r="1110" ht="25.5" customHeight="1">
      <c r="B1110" s="464">
        <f>SUM(H1110)</f>
        <v/>
      </c>
      <c r="C1110" s="465" t="n"/>
      <c r="D1110" s="466">
        <f>IF(OR(梁欠表3F!AN1109="欠番",梁欠表3F!AN1109="現場施工"),"　",梁欠表3F!AN1109)</f>
        <v/>
      </c>
      <c r="E1110" s="467">
        <f>COUNTIF(梁欠表3F!$C:$C,D1110)</f>
        <v/>
      </c>
      <c r="F1110" s="468">
        <f>COUNTIF(梁欠表3F!$O:$O,D1110)</f>
        <v/>
      </c>
      <c r="G1110" s="469">
        <f>COUNTIF(梁欠表3F!$AB:$AB,D1110)</f>
        <v/>
      </c>
      <c r="H1110" s="470">
        <f>SUM(E1110:G1110)</f>
        <v/>
      </c>
      <c r="I1110" s="477">
        <f>B1110</f>
        <v/>
      </c>
    </row>
    <row r="1111" ht="25.5" customHeight="1">
      <c r="B1111" s="464">
        <f>SUM(H1111)</f>
        <v/>
      </c>
      <c r="C1111" s="465" t="n"/>
      <c r="D1111" s="466">
        <f>IF(OR(梁欠表3F!AN1110="欠番",梁欠表3F!AN1110="現場施工"),"　",梁欠表3F!AN1110)</f>
        <v/>
      </c>
      <c r="E1111" s="467">
        <f>COUNTIF(梁欠表3F!$C:$C,D1111)</f>
        <v/>
      </c>
      <c r="F1111" s="468">
        <f>COUNTIF(梁欠表3F!$O:$O,D1111)</f>
        <v/>
      </c>
      <c r="G1111" s="469">
        <f>COUNTIF(梁欠表3F!$AB:$AB,D1111)</f>
        <v/>
      </c>
      <c r="H1111" s="470">
        <f>SUM(E1111:G1111)</f>
        <v/>
      </c>
      <c r="I1111" s="477">
        <f>B1111</f>
        <v/>
      </c>
    </row>
    <row r="1112" ht="25.5" customHeight="1">
      <c r="B1112" s="464">
        <f>SUM(H1112)</f>
        <v/>
      </c>
      <c r="C1112" s="465" t="n"/>
      <c r="D1112" s="466">
        <f>IF(OR(梁欠表3F!AN1111="欠番",梁欠表3F!AN1111="現場施工"),"　",梁欠表3F!AN1111)</f>
        <v/>
      </c>
      <c r="E1112" s="467">
        <f>COUNTIF(梁欠表3F!$C:$C,D1112)</f>
        <v/>
      </c>
      <c r="F1112" s="468">
        <f>COUNTIF(梁欠表3F!$O:$O,D1112)</f>
        <v/>
      </c>
      <c r="G1112" s="469">
        <f>COUNTIF(梁欠表3F!$AB:$AB,D1112)</f>
        <v/>
      </c>
      <c r="H1112" s="470">
        <f>SUM(E1112:G1112)</f>
        <v/>
      </c>
      <c r="I1112" s="477">
        <f>B1112</f>
        <v/>
      </c>
    </row>
    <row r="1113" ht="25.5" customHeight="1">
      <c r="B1113" s="464">
        <f>SUM(H1113)</f>
        <v/>
      </c>
      <c r="C1113" s="465" t="n"/>
      <c r="D1113" s="466">
        <f>IF(OR(梁欠表3F!AN1112="欠番",梁欠表3F!AN1112="現場施工"),"　",梁欠表3F!AN1112)</f>
        <v/>
      </c>
      <c r="E1113" s="467">
        <f>COUNTIF(梁欠表3F!$C:$C,D1113)</f>
        <v/>
      </c>
      <c r="F1113" s="468">
        <f>COUNTIF(梁欠表3F!$O:$O,D1113)</f>
        <v/>
      </c>
      <c r="G1113" s="469">
        <f>COUNTIF(梁欠表3F!$AB:$AB,D1113)</f>
        <v/>
      </c>
      <c r="H1113" s="470">
        <f>SUM(E1113:G1113)</f>
        <v/>
      </c>
      <c r="I1113" s="477">
        <f>B1113</f>
        <v/>
      </c>
    </row>
    <row r="1114" ht="25.5" customHeight="1">
      <c r="B1114" s="464">
        <f>SUM(H1114)</f>
        <v/>
      </c>
      <c r="C1114" s="465" t="n"/>
      <c r="D1114" s="466">
        <f>IF(OR(梁欠表3F!AN1113="欠番",梁欠表3F!AN1113="現場施工"),"　",梁欠表3F!AN1113)</f>
        <v/>
      </c>
      <c r="E1114" s="467">
        <f>COUNTIF(梁欠表3F!$C:$C,D1114)</f>
        <v/>
      </c>
      <c r="F1114" s="468">
        <f>COUNTIF(梁欠表3F!$O:$O,D1114)</f>
        <v/>
      </c>
      <c r="G1114" s="469">
        <f>COUNTIF(梁欠表3F!$AB:$AB,D1114)</f>
        <v/>
      </c>
      <c r="H1114" s="470">
        <f>SUM(E1114:G1114)</f>
        <v/>
      </c>
      <c r="I1114" s="477">
        <f>B1114</f>
        <v/>
      </c>
    </row>
    <row r="1115" ht="25.5" customHeight="1">
      <c r="B1115" s="464">
        <f>SUM(H1115)</f>
        <v/>
      </c>
      <c r="C1115" s="465" t="n"/>
      <c r="D1115" s="466">
        <f>IF(OR(梁欠表3F!AN1114="欠番",梁欠表3F!AN1114="現場施工"),"　",梁欠表3F!AN1114)</f>
        <v/>
      </c>
      <c r="E1115" s="467">
        <f>COUNTIF(梁欠表3F!$C:$C,D1115)</f>
        <v/>
      </c>
      <c r="F1115" s="468">
        <f>COUNTIF(梁欠表3F!$O:$O,D1115)</f>
        <v/>
      </c>
      <c r="G1115" s="469">
        <f>COUNTIF(梁欠表3F!$AB:$AB,D1115)</f>
        <v/>
      </c>
      <c r="H1115" s="470">
        <f>SUM(E1115:G1115)</f>
        <v/>
      </c>
      <c r="I1115" s="477">
        <f>B1115</f>
        <v/>
      </c>
      <c r="K1115" t="inlineStr">
        <is>
          <t>K13袖</t>
        </is>
      </c>
    </row>
    <row r="1116" ht="25.5" customHeight="1">
      <c r="B1116" s="464">
        <f>SUM(H1116)</f>
        <v/>
      </c>
      <c r="C1116" s="465" t="n"/>
      <c r="D1116" s="466">
        <f>IF(OR(梁欠表3F!AN1115="欠番",梁欠表3F!AN1115="現場施工"),"　",梁欠表3F!AN1115)</f>
        <v/>
      </c>
      <c r="E1116" s="467">
        <f>COUNTIF(梁欠表3F!$C:$C,D1116)</f>
        <v/>
      </c>
      <c r="F1116" s="468">
        <f>COUNTIF(梁欠表3F!$O:$O,D1116)</f>
        <v/>
      </c>
      <c r="G1116" s="469">
        <f>COUNTIF(梁欠表3F!$AB:$AB,D1116)</f>
        <v/>
      </c>
      <c r="H1116" s="470">
        <f>SUM(E1116:G1116)</f>
        <v/>
      </c>
      <c r="I1116" s="477">
        <f>B1116</f>
        <v/>
      </c>
      <c r="K1116" t="inlineStr">
        <is>
          <t>K13袖</t>
        </is>
      </c>
    </row>
    <row r="1117" ht="25.5" customHeight="1">
      <c r="B1117" s="464">
        <f>SUM(H1117)</f>
        <v/>
      </c>
      <c r="C1117" s="465" t="n"/>
      <c r="D1117" s="466">
        <f>IF(OR(梁欠表3F!AN1116="欠番",梁欠表3F!AN1116="現場施工"),"　",梁欠表3F!AN1116)</f>
        <v/>
      </c>
      <c r="E1117" s="467">
        <f>COUNTIF(梁欠表3F!$C:$C,D1117)</f>
        <v/>
      </c>
      <c r="F1117" s="468">
        <f>COUNTIF(梁欠表3F!$O:$O,D1117)</f>
        <v/>
      </c>
      <c r="G1117" s="469">
        <f>COUNTIF(梁欠表3F!$AB:$AB,D1117)</f>
        <v/>
      </c>
      <c r="H1117" s="470">
        <f>SUM(E1117:G1117)</f>
        <v/>
      </c>
      <c r="I1117" s="477">
        <f>B1117</f>
        <v/>
      </c>
    </row>
    <row r="1118" ht="25.5" customHeight="1">
      <c r="B1118" s="464">
        <f>SUM(H1118)</f>
        <v/>
      </c>
      <c r="C1118" s="465" t="n"/>
      <c r="D1118" s="466">
        <f>IF(OR(梁欠表3F!AN1117="欠番",梁欠表3F!AN1117="現場施工"),"　",梁欠表3F!AN1117)</f>
        <v/>
      </c>
      <c r="E1118" s="467">
        <f>COUNTIF(梁欠表3F!$C:$C,D1118)</f>
        <v/>
      </c>
      <c r="F1118" s="468">
        <f>COUNTIF(梁欠表3F!$O:$O,D1118)</f>
        <v/>
      </c>
      <c r="G1118" s="469">
        <f>COUNTIF(梁欠表3F!$AB:$AB,D1118)</f>
        <v/>
      </c>
      <c r="H1118" s="470">
        <f>SUM(E1118:G1118)</f>
        <v/>
      </c>
      <c r="I1118" s="477">
        <f>B1118</f>
        <v/>
      </c>
      <c r="K1118" t="inlineStr">
        <is>
          <t>K13R袖</t>
        </is>
      </c>
    </row>
    <row r="1119" ht="25.5" customHeight="1">
      <c r="B1119" s="464">
        <f>SUM(H1119)</f>
        <v/>
      </c>
      <c r="C1119" s="465" t="n"/>
      <c r="D1119" s="466">
        <f>IF(OR(梁欠表3F!AN1118="欠番",梁欠表3F!AN1118="現場施工"),"　",梁欠表3F!AN1118)</f>
        <v/>
      </c>
      <c r="E1119" s="467">
        <f>COUNTIF(梁欠表3F!$C:$C,D1119)</f>
        <v/>
      </c>
      <c r="F1119" s="468">
        <f>COUNTIF(梁欠表3F!$O:$O,D1119)</f>
        <v/>
      </c>
      <c r="G1119" s="469">
        <f>COUNTIF(梁欠表3F!$AB:$AB,D1119)</f>
        <v/>
      </c>
      <c r="H1119" s="470">
        <f>SUM(E1119:G1119)</f>
        <v/>
      </c>
      <c r="I1119" s="477">
        <f>B1119</f>
        <v/>
      </c>
    </row>
    <row r="1120" ht="25.5" customHeight="1">
      <c r="B1120" s="464">
        <f>SUM(H1120)</f>
        <v/>
      </c>
      <c r="C1120" s="465" t="n"/>
      <c r="D1120" s="466">
        <f>IF(OR(梁欠表3F!AN1119="欠番",梁欠表3F!AN1119="現場施工"),"　",梁欠表3F!AN1119)</f>
        <v/>
      </c>
      <c r="E1120" s="467">
        <f>COUNTIF(梁欠表3F!$C:$C,D1120)</f>
        <v/>
      </c>
      <c r="F1120" s="468">
        <f>COUNTIF(梁欠表3F!$O:$O,D1120)</f>
        <v/>
      </c>
      <c r="G1120" s="469">
        <f>COUNTIF(梁欠表3F!$AB:$AB,D1120)</f>
        <v/>
      </c>
      <c r="H1120" s="470">
        <f>SUM(E1120:G1120)</f>
        <v/>
      </c>
      <c r="I1120" s="477">
        <f>B1120</f>
        <v/>
      </c>
      <c r="K1120" t="inlineStr">
        <is>
          <t>K13L袖</t>
        </is>
      </c>
    </row>
    <row r="1121" ht="25.5" customHeight="1">
      <c r="B1121" s="464">
        <f>SUM(H1121)</f>
        <v/>
      </c>
      <c r="C1121" s="465" t="n"/>
      <c r="D1121" s="466">
        <f>IF(OR(梁欠表3F!AN1120="欠番",梁欠表3F!AN1120="現場施工"),"　",梁欠表3F!AN1120)</f>
        <v/>
      </c>
      <c r="E1121" s="467">
        <f>COUNTIF(梁欠表3F!$C:$C,D1121)</f>
        <v/>
      </c>
      <c r="F1121" s="468">
        <f>COUNTIF(梁欠表3F!$O:$O,D1121)</f>
        <v/>
      </c>
      <c r="G1121" s="469">
        <f>COUNTIF(梁欠表3F!$AB:$AB,D1121)</f>
        <v/>
      </c>
      <c r="H1121" s="470">
        <f>SUM(E1121:G1121)</f>
        <v/>
      </c>
      <c r="I1121" s="477">
        <f>B1121</f>
        <v/>
      </c>
    </row>
    <row r="1122" ht="25.5" customHeight="1">
      <c r="B1122" s="464">
        <f>SUM(H1122)</f>
        <v/>
      </c>
      <c r="C1122" s="465" t="n"/>
      <c r="D1122" s="466">
        <f>IF(OR(梁欠表3F!AN1121="欠番",梁欠表3F!AN1121="現場施工"),"　",梁欠表3F!AN1121)</f>
        <v/>
      </c>
      <c r="E1122" s="467">
        <f>COUNTIF(梁欠表3F!$C:$C,D1122)</f>
        <v/>
      </c>
      <c r="F1122" s="468">
        <f>COUNTIF(梁欠表3F!$O:$O,D1122)</f>
        <v/>
      </c>
      <c r="G1122" s="469">
        <f>COUNTIF(梁欠表3F!$AB:$AB,D1122)</f>
        <v/>
      </c>
      <c r="H1122" s="470">
        <f>SUM(E1122:G1122)</f>
        <v/>
      </c>
      <c r="I1122" s="477">
        <f>B1122</f>
        <v/>
      </c>
      <c r="K1122" t="inlineStr">
        <is>
          <t>K11袖</t>
        </is>
      </c>
    </row>
    <row r="1123" ht="25.5" customHeight="1">
      <c r="B1123" s="464">
        <f>SUM(H1123)</f>
        <v/>
      </c>
      <c r="C1123" s="465" t="n"/>
      <c r="D1123" s="466">
        <f>IF(OR(梁欠表3F!AN1122="欠番",梁欠表3F!AN1122="現場施工"),"　",梁欠表3F!AN1122)</f>
        <v/>
      </c>
      <c r="E1123" s="467">
        <f>COUNTIF(梁欠表3F!$C:$C,D1123)</f>
        <v/>
      </c>
      <c r="F1123" s="468">
        <f>COUNTIF(梁欠表3F!$O:$O,D1123)</f>
        <v/>
      </c>
      <c r="G1123" s="469">
        <f>COUNTIF(梁欠表3F!$AB:$AB,D1123)</f>
        <v/>
      </c>
      <c r="H1123" s="470">
        <f>SUM(E1123:G1123)</f>
        <v/>
      </c>
      <c r="I1123" s="477">
        <f>B1123</f>
        <v/>
      </c>
      <c r="K1123" t="inlineStr">
        <is>
          <t>K11袖</t>
        </is>
      </c>
    </row>
    <row r="1124" ht="25.5" customHeight="1">
      <c r="B1124" s="464">
        <f>SUM(H1124)</f>
        <v/>
      </c>
      <c r="C1124" s="465" t="n"/>
      <c r="D1124" s="466">
        <f>IF(OR(梁欠表3F!AN1123="欠番",梁欠表3F!AN1123="現場施工"),"　",梁欠表3F!AN1123)</f>
        <v/>
      </c>
      <c r="E1124" s="467">
        <f>COUNTIF(梁欠表3F!$C:$C,D1124)</f>
        <v/>
      </c>
      <c r="F1124" s="468">
        <f>COUNTIF(梁欠表3F!$O:$O,D1124)</f>
        <v/>
      </c>
      <c r="G1124" s="469">
        <f>COUNTIF(梁欠表3F!$AB:$AB,D1124)</f>
        <v/>
      </c>
      <c r="H1124" s="470">
        <f>SUM(E1124:G1124)</f>
        <v/>
      </c>
      <c r="I1124" s="477">
        <f>B1124</f>
        <v/>
      </c>
    </row>
    <row r="1125" ht="25.5" customHeight="1">
      <c r="B1125" s="464">
        <f>SUM(H1125)</f>
        <v/>
      </c>
      <c r="C1125" s="465" t="n"/>
      <c r="D1125" s="466">
        <f>IF(OR(梁欠表3F!AN1124="欠番",梁欠表3F!AN1124="現場施工"),"　",梁欠表3F!AN1124)</f>
        <v/>
      </c>
      <c r="E1125" s="467">
        <f>COUNTIF(梁欠表3F!$C:$C,D1125)</f>
        <v/>
      </c>
      <c r="F1125" s="468">
        <f>COUNTIF(梁欠表3F!$O:$O,D1125)</f>
        <v/>
      </c>
      <c r="G1125" s="469">
        <f>COUNTIF(梁欠表3F!$AB:$AB,D1125)</f>
        <v/>
      </c>
      <c r="H1125" s="470">
        <f>SUM(E1125:G1125)</f>
        <v/>
      </c>
      <c r="I1125" s="477">
        <f>B1125</f>
        <v/>
      </c>
      <c r="K1125" t="inlineStr">
        <is>
          <t>K11L袖</t>
        </is>
      </c>
    </row>
    <row r="1126" ht="25.5" customHeight="1">
      <c r="B1126" s="464">
        <f>SUM(H1126)</f>
        <v/>
      </c>
      <c r="C1126" s="465" t="n"/>
      <c r="D1126" s="466">
        <f>IF(OR(梁欠表3F!AN1125="欠番",梁欠表3F!AN1125="現場施工"),"　",梁欠表3F!AN1125)</f>
        <v/>
      </c>
      <c r="E1126" s="467">
        <f>COUNTIF(梁欠表3F!$C:$C,D1126)</f>
        <v/>
      </c>
      <c r="F1126" s="468">
        <f>COUNTIF(梁欠表3F!$O:$O,D1126)</f>
        <v/>
      </c>
      <c r="G1126" s="469">
        <f>COUNTIF(梁欠表3F!$AB:$AB,D1126)</f>
        <v/>
      </c>
      <c r="H1126" s="470">
        <f>SUM(E1126:G1126)</f>
        <v/>
      </c>
      <c r="I1126" s="477">
        <f>B1126</f>
        <v/>
      </c>
    </row>
    <row r="1127" ht="25.5" customHeight="1">
      <c r="B1127" s="464">
        <f>SUM(H1127)</f>
        <v/>
      </c>
      <c r="C1127" s="465" t="n"/>
      <c r="D1127" s="466">
        <f>IF(OR(梁欠表3F!AN1126="欠番",梁欠表3F!AN1126="現場施工"),"　",梁欠表3F!AN1126)</f>
        <v/>
      </c>
      <c r="E1127" s="467">
        <f>COUNTIF(梁欠表3F!$C:$C,D1127)</f>
        <v/>
      </c>
      <c r="F1127" s="468">
        <f>COUNTIF(梁欠表3F!$O:$O,D1127)</f>
        <v/>
      </c>
      <c r="G1127" s="469">
        <f>COUNTIF(梁欠表3F!$AB:$AB,D1127)</f>
        <v/>
      </c>
      <c r="H1127" s="470">
        <f>SUM(E1127:G1127)</f>
        <v/>
      </c>
      <c r="I1127" s="477">
        <f>B1127</f>
        <v/>
      </c>
      <c r="K1127" t="inlineStr">
        <is>
          <t>K11R袖</t>
        </is>
      </c>
    </row>
    <row r="1128" ht="25.5" customHeight="1">
      <c r="B1128" s="464">
        <f>SUM(H1128)</f>
        <v/>
      </c>
      <c r="C1128" s="465" t="n"/>
      <c r="D1128" s="466">
        <f>IF(OR(梁欠表3F!AN1127="欠番",梁欠表3F!AN1127="現場施工"),"　",梁欠表3F!AN1127)</f>
        <v/>
      </c>
      <c r="E1128" s="467">
        <f>COUNTIF(梁欠表3F!$C:$C,D1128)</f>
        <v/>
      </c>
      <c r="F1128" s="468">
        <f>COUNTIF(梁欠表3F!$O:$O,D1128)</f>
        <v/>
      </c>
      <c r="G1128" s="469">
        <f>COUNTIF(梁欠表3F!$AB:$AB,D1128)</f>
        <v/>
      </c>
      <c r="H1128" s="470">
        <f>SUM(E1128:G1128)</f>
        <v/>
      </c>
      <c r="I1128" s="477">
        <f>B1128</f>
        <v/>
      </c>
    </row>
    <row r="1129" ht="25.5" customHeight="1">
      <c r="B1129" s="464">
        <f>SUM(H1129)</f>
        <v/>
      </c>
      <c r="C1129" s="465" t="n"/>
      <c r="D1129" s="466">
        <f>IF(OR(梁欠表3F!AN1128="欠番",梁欠表3F!AN1128="現場施工"),"　",梁欠表3F!AN1128)</f>
        <v/>
      </c>
      <c r="E1129" s="467">
        <f>COUNTIF(梁欠表3F!$C:$C,D1129)</f>
        <v/>
      </c>
      <c r="F1129" s="468">
        <f>COUNTIF(梁欠表3F!$O:$O,D1129)</f>
        <v/>
      </c>
      <c r="G1129" s="469">
        <f>COUNTIF(梁欠表3F!$AB:$AB,D1129)</f>
        <v/>
      </c>
      <c r="H1129" s="470">
        <f>SUM(E1129:G1129)</f>
        <v/>
      </c>
      <c r="I1129" s="477">
        <f>B1129</f>
        <v/>
      </c>
      <c r="K1129" t="inlineStr">
        <is>
          <t>KH11袖</t>
        </is>
      </c>
    </row>
    <row r="1130" ht="25.5" customHeight="1">
      <c r="B1130" s="464">
        <f>SUM(H1130)</f>
        <v/>
      </c>
      <c r="C1130" s="465" t="n"/>
      <c r="D1130" s="466">
        <f>IF(OR(梁欠表3F!AN1129="欠番",梁欠表3F!AN1129="現場施工"),"　",梁欠表3F!AN1129)</f>
        <v/>
      </c>
      <c r="E1130" s="467">
        <f>COUNTIF(梁欠表3F!$C:$C,D1130)</f>
        <v/>
      </c>
      <c r="F1130" s="468">
        <f>COUNTIF(梁欠表3F!$O:$O,D1130)</f>
        <v/>
      </c>
      <c r="G1130" s="469">
        <f>COUNTIF(梁欠表3F!$AB:$AB,D1130)</f>
        <v/>
      </c>
      <c r="H1130" s="470">
        <f>SUM(E1130:G1130)</f>
        <v/>
      </c>
      <c r="I1130" s="477">
        <f>B1130</f>
        <v/>
      </c>
      <c r="K1130" t="inlineStr">
        <is>
          <t>KH11袖</t>
        </is>
      </c>
    </row>
    <row r="1131" ht="25.5" customHeight="1">
      <c r="B1131" s="464">
        <f>SUM(H1131)</f>
        <v/>
      </c>
      <c r="C1131" s="465" t="n"/>
      <c r="D1131" s="466">
        <f>IF(OR(梁欠表3F!AN1130="欠番",梁欠表3F!AN1130="現場施工"),"　",梁欠表3F!AN1130)</f>
        <v/>
      </c>
      <c r="E1131" s="467">
        <f>COUNTIF(梁欠表3F!$C:$C,D1131)</f>
        <v/>
      </c>
      <c r="F1131" s="468">
        <f>COUNTIF(梁欠表3F!$O:$O,D1131)</f>
        <v/>
      </c>
      <c r="G1131" s="469">
        <f>COUNTIF(梁欠表3F!$AB:$AB,D1131)</f>
        <v/>
      </c>
      <c r="H1131" s="470">
        <f>SUM(E1131:G1131)</f>
        <v/>
      </c>
      <c r="I1131" s="477">
        <f>B1131</f>
        <v/>
      </c>
    </row>
    <row r="1132" ht="25.5" customHeight="1">
      <c r="B1132" s="464">
        <f>SUM(H1132)</f>
        <v/>
      </c>
      <c r="C1132" s="465" t="n"/>
      <c r="D1132" s="466">
        <f>IF(OR(梁欠表3F!AN1131="欠番",梁欠表3F!AN1131="現場施工"),"　",梁欠表3F!AN1131)</f>
        <v/>
      </c>
      <c r="E1132" s="467">
        <f>COUNTIF(梁欠表3F!$C:$C,D1132)</f>
        <v/>
      </c>
      <c r="F1132" s="468">
        <f>COUNTIF(梁欠表3F!$O:$O,D1132)</f>
        <v/>
      </c>
      <c r="G1132" s="469">
        <f>COUNTIF(梁欠表3F!$AB:$AB,D1132)</f>
        <v/>
      </c>
      <c r="H1132" s="470">
        <f>SUM(E1132:G1132)</f>
        <v/>
      </c>
      <c r="I1132" s="477">
        <f>B1132</f>
        <v/>
      </c>
    </row>
    <row r="1133" ht="25.5" customHeight="1">
      <c r="B1133" s="464">
        <f>SUM(H1133)</f>
        <v/>
      </c>
      <c r="C1133" s="465" t="n"/>
      <c r="D1133" s="466">
        <f>IF(OR(梁欠表3F!AN1132="欠番",梁欠表3F!AN1132="現場施工"),"　",梁欠表3F!AN1132)</f>
        <v/>
      </c>
      <c r="E1133" s="467">
        <f>COUNTIF(梁欠表3F!$C:$C,D1133)</f>
        <v/>
      </c>
      <c r="F1133" s="468">
        <f>COUNTIF(梁欠表3F!$O:$O,D1133)</f>
        <v/>
      </c>
      <c r="G1133" s="469">
        <f>COUNTIF(梁欠表3F!$AB:$AB,D1133)</f>
        <v/>
      </c>
      <c r="H1133" s="470">
        <f>SUM(E1133:G1133)</f>
        <v/>
      </c>
      <c r="I1133" s="477">
        <f>B1133</f>
        <v/>
      </c>
      <c r="K1133" t="inlineStr">
        <is>
          <t>KH11L袖</t>
        </is>
      </c>
    </row>
    <row r="1134" ht="25.5" customHeight="1">
      <c r="B1134" s="464">
        <f>SUM(H1134)</f>
        <v/>
      </c>
      <c r="C1134" s="465" t="n"/>
      <c r="D1134" s="466">
        <f>IF(OR(梁欠表3F!AN1133="欠番",梁欠表3F!AN1133="現場施工"),"　",梁欠表3F!AN1133)</f>
        <v/>
      </c>
      <c r="E1134" s="467">
        <f>COUNTIF(梁欠表3F!$C:$C,D1134)</f>
        <v/>
      </c>
      <c r="F1134" s="468">
        <f>COUNTIF(梁欠表3F!$O:$O,D1134)</f>
        <v/>
      </c>
      <c r="G1134" s="469">
        <f>COUNTIF(梁欠表3F!$AB:$AB,D1134)</f>
        <v/>
      </c>
      <c r="H1134" s="470">
        <f>SUM(E1134:G1134)</f>
        <v/>
      </c>
      <c r="I1134" s="477">
        <f>B1134</f>
        <v/>
      </c>
      <c r="K1134" t="inlineStr">
        <is>
          <t>KH11R袖</t>
        </is>
      </c>
    </row>
    <row r="1135" ht="25.5" customHeight="1">
      <c r="B1135" s="464">
        <f>SUM(H1135)</f>
        <v/>
      </c>
      <c r="C1135" s="465" t="n"/>
      <c r="D1135" s="466">
        <f>IF(OR(梁欠表3F!AN1134="欠番",梁欠表3F!AN1134="現場施工"),"　",梁欠表3F!AN1134)</f>
        <v/>
      </c>
      <c r="E1135" s="467">
        <f>COUNTIF(梁欠表3F!$C:$C,D1135)</f>
        <v/>
      </c>
      <c r="F1135" s="468">
        <f>COUNTIF(梁欠表3F!$O:$O,D1135)</f>
        <v/>
      </c>
      <c r="G1135" s="469">
        <f>COUNTIF(梁欠表3F!$AB:$AB,D1135)</f>
        <v/>
      </c>
      <c r="H1135" s="470">
        <f>SUM(E1135:G1135)</f>
        <v/>
      </c>
      <c r="I1135" s="477">
        <f>B1135</f>
        <v/>
      </c>
    </row>
    <row r="1136" ht="25.5" customHeight="1">
      <c r="B1136" s="464">
        <f>SUM(H1136)</f>
        <v/>
      </c>
      <c r="C1136" s="465" t="n"/>
      <c r="D1136" s="466">
        <f>IF(OR(梁欠表3F!AN1135="欠番",梁欠表3F!AN1135="現場施工"),"　",梁欠表3F!AN1135)</f>
        <v/>
      </c>
      <c r="E1136" s="467">
        <f>COUNTIF(梁欠表3F!$C:$C,D1136)</f>
        <v/>
      </c>
      <c r="F1136" s="468">
        <f>COUNTIF(梁欠表3F!$O:$O,D1136)</f>
        <v/>
      </c>
      <c r="G1136" s="469">
        <f>COUNTIF(梁欠表3F!$AB:$AB,D1136)</f>
        <v/>
      </c>
      <c r="H1136" s="470">
        <f>SUM(E1136:G1136)</f>
        <v/>
      </c>
      <c r="I1136" s="477">
        <f>B1136</f>
        <v/>
      </c>
    </row>
    <row r="1137" ht="25.5" customHeight="1">
      <c r="B1137" s="464">
        <f>SUM(H1137)</f>
        <v/>
      </c>
      <c r="C1137" s="465" t="n"/>
      <c r="D1137" s="466">
        <f>IF(OR(梁欠表3F!AN1136="欠番",梁欠表3F!AN1136="現場施工"),"　",梁欠表3F!AN1136)</f>
        <v/>
      </c>
      <c r="E1137" s="467">
        <f>COUNTIF(梁欠表3F!$C:$C,D1137)</f>
        <v/>
      </c>
      <c r="F1137" s="468">
        <f>COUNTIF(梁欠表3F!$O:$O,D1137)</f>
        <v/>
      </c>
      <c r="G1137" s="469">
        <f>COUNTIF(梁欠表3F!$AB:$AB,D1137)</f>
        <v/>
      </c>
      <c r="H1137" s="470">
        <f>SUM(E1137:G1137)</f>
        <v/>
      </c>
      <c r="I1137" s="477">
        <f>B1137</f>
        <v/>
      </c>
      <c r="K1137" t="inlineStr">
        <is>
          <t>KA11L袖</t>
        </is>
      </c>
    </row>
    <row r="1138" ht="25.5" customHeight="1">
      <c r="B1138" s="464">
        <f>SUM(H1138)</f>
        <v/>
      </c>
      <c r="C1138" s="465" t="n"/>
      <c r="D1138" s="466">
        <f>IF(OR(梁欠表3F!AN1137="欠番",梁欠表3F!AN1137="現場施工"),"　",梁欠表3F!AN1137)</f>
        <v/>
      </c>
      <c r="E1138" s="467">
        <f>COUNTIF(梁欠表3F!$C:$C,D1138)</f>
        <v/>
      </c>
      <c r="F1138" s="468">
        <f>COUNTIF(梁欠表3F!$O:$O,D1138)</f>
        <v/>
      </c>
      <c r="G1138" s="469">
        <f>COUNTIF(梁欠表3F!$AB:$AB,D1138)</f>
        <v/>
      </c>
      <c r="H1138" s="470">
        <f>SUM(E1138:G1138)</f>
        <v/>
      </c>
      <c r="I1138" s="477">
        <f>B1138</f>
        <v/>
      </c>
    </row>
    <row r="1139" ht="25.5" customHeight="1">
      <c r="B1139" s="464">
        <f>SUM(H1139)</f>
        <v/>
      </c>
      <c r="C1139" s="465" t="n"/>
      <c r="D1139" s="466">
        <f>IF(OR(梁欠表3F!AN1138="欠番",梁欠表3F!AN1138="現場施工"),"　",梁欠表3F!AN1138)</f>
        <v/>
      </c>
      <c r="E1139" s="467">
        <f>COUNTIF(梁欠表3F!$C:$C,D1139)</f>
        <v/>
      </c>
      <c r="F1139" s="468">
        <f>COUNTIF(梁欠表3F!$O:$O,D1139)</f>
        <v/>
      </c>
      <c r="G1139" s="469">
        <f>COUNTIF(梁欠表3F!$AB:$AB,D1139)</f>
        <v/>
      </c>
      <c r="H1139" s="470">
        <f>SUM(E1139:G1139)</f>
        <v/>
      </c>
      <c r="I1139" s="477">
        <f>B1139</f>
        <v/>
      </c>
      <c r="K1139" t="inlineStr">
        <is>
          <t>KA11R袖</t>
        </is>
      </c>
    </row>
    <row r="1140" ht="25.5" customHeight="1">
      <c r="B1140" s="464">
        <f>SUM(H1140)</f>
        <v/>
      </c>
      <c r="C1140" s="465" t="n"/>
      <c r="D1140" s="466">
        <f>IF(OR(梁欠表3F!AN1139="欠番",梁欠表3F!AN1139="現場施工"),"　",梁欠表3F!AN1139)</f>
        <v/>
      </c>
      <c r="E1140" s="467">
        <f>COUNTIF(梁欠表3F!$C:$C,D1140)</f>
        <v/>
      </c>
      <c r="F1140" s="468">
        <f>COUNTIF(梁欠表3F!$O:$O,D1140)</f>
        <v/>
      </c>
      <c r="G1140" s="469">
        <f>COUNTIF(梁欠表3F!$AB:$AB,D1140)</f>
        <v/>
      </c>
      <c r="H1140" s="470">
        <f>SUM(E1140:G1140)</f>
        <v/>
      </c>
      <c r="I1140" s="477">
        <f>B1140</f>
        <v/>
      </c>
    </row>
    <row r="1141" ht="25.5" customHeight="1">
      <c r="B1141" s="464">
        <f>SUM(H1141)</f>
        <v/>
      </c>
      <c r="C1141" s="465" t="n"/>
      <c r="D1141" s="466">
        <f>IF(OR(梁欠表3F!AN1140="欠番",梁欠表3F!AN1140="現場施工"),"　",梁欠表3F!AN1140)</f>
        <v/>
      </c>
      <c r="E1141" s="467">
        <f>COUNTIF(梁欠表3F!$C:$C,D1141)</f>
        <v/>
      </c>
      <c r="F1141" s="468">
        <f>COUNTIF(梁欠表3F!$O:$O,D1141)</f>
        <v/>
      </c>
      <c r="G1141" s="469">
        <f>COUNTIF(梁欠表3F!$AB:$AB,D1141)</f>
        <v/>
      </c>
      <c r="H1141" s="470">
        <f>SUM(E1141:G1141)</f>
        <v/>
      </c>
      <c r="I1141" s="477">
        <f>B1141</f>
        <v/>
      </c>
      <c r="K1141" t="inlineStr">
        <is>
          <t>K09袖</t>
        </is>
      </c>
    </row>
    <row r="1142" ht="25.5" customHeight="1">
      <c r="B1142" s="464">
        <f>SUM(H1142)</f>
        <v/>
      </c>
      <c r="C1142" s="465" t="n"/>
      <c r="D1142" s="466">
        <f>IF(OR(梁欠表3F!AN1141="欠番",梁欠表3F!AN1141="現場施工"),"　",梁欠表3F!AN1141)</f>
        <v/>
      </c>
      <c r="E1142" s="467">
        <f>COUNTIF(梁欠表3F!$C:$C,D1142)</f>
        <v/>
      </c>
      <c r="F1142" s="468">
        <f>COUNTIF(梁欠表3F!$O:$O,D1142)</f>
        <v/>
      </c>
      <c r="G1142" s="469">
        <f>COUNTIF(梁欠表3F!$AB:$AB,D1142)</f>
        <v/>
      </c>
      <c r="H1142" s="470">
        <f>SUM(E1142:G1142)</f>
        <v/>
      </c>
      <c r="I1142" s="477">
        <f>B1142</f>
        <v/>
      </c>
      <c r="K1142" t="inlineStr">
        <is>
          <t>K09袖</t>
        </is>
      </c>
    </row>
    <row r="1143" ht="25.5" customHeight="1">
      <c r="B1143" s="464">
        <f>SUM(H1143)</f>
        <v/>
      </c>
      <c r="C1143" s="465" t="n"/>
      <c r="D1143" s="466">
        <f>IF(OR(梁欠表3F!AN1142="欠番",梁欠表3F!AN1142="現場施工"),"　",梁欠表3F!AN1142)</f>
        <v/>
      </c>
      <c r="E1143" s="467">
        <f>COUNTIF(梁欠表3F!$C:$C,D1143)</f>
        <v/>
      </c>
      <c r="F1143" s="468">
        <f>COUNTIF(梁欠表3F!$O:$O,D1143)</f>
        <v/>
      </c>
      <c r="G1143" s="469">
        <f>COUNTIF(梁欠表3F!$AB:$AB,D1143)</f>
        <v/>
      </c>
      <c r="H1143" s="470">
        <f>SUM(E1143:G1143)</f>
        <v/>
      </c>
      <c r="I1143" s="477">
        <f>B1143</f>
        <v/>
      </c>
    </row>
    <row r="1144" ht="25.5" customHeight="1">
      <c r="B1144" s="464">
        <f>SUM(H1144)</f>
        <v/>
      </c>
      <c r="C1144" s="465" t="n"/>
      <c r="D1144" s="466">
        <f>IF(OR(梁欠表3F!AN1143="欠番",梁欠表3F!AN1143="現場施工"),"　",梁欠表3F!AN1143)</f>
        <v/>
      </c>
      <c r="E1144" s="467">
        <f>COUNTIF(梁欠表3F!$C:$C,D1144)</f>
        <v/>
      </c>
      <c r="F1144" s="468">
        <f>COUNTIF(梁欠表3F!$O:$O,D1144)</f>
        <v/>
      </c>
      <c r="G1144" s="469">
        <f>COUNTIF(梁欠表3F!$AB:$AB,D1144)</f>
        <v/>
      </c>
      <c r="H1144" s="470">
        <f>SUM(E1144:G1144)</f>
        <v/>
      </c>
      <c r="I1144" s="477">
        <f>B1144</f>
        <v/>
      </c>
      <c r="K1144" t="inlineStr">
        <is>
          <t>K09L袖</t>
        </is>
      </c>
    </row>
    <row r="1145" ht="25.5" customHeight="1">
      <c r="B1145" s="464">
        <f>SUM(H1145)</f>
        <v/>
      </c>
      <c r="C1145" s="465" t="n"/>
      <c r="D1145" s="466">
        <f>IF(OR(梁欠表3F!AN1144="欠番",梁欠表3F!AN1144="現場施工"),"　",梁欠表3F!AN1144)</f>
        <v/>
      </c>
      <c r="E1145" s="467">
        <f>COUNTIF(梁欠表3F!$C:$C,D1145)</f>
        <v/>
      </c>
      <c r="F1145" s="468">
        <f>COUNTIF(梁欠表3F!$O:$O,D1145)</f>
        <v/>
      </c>
      <c r="G1145" s="469">
        <f>COUNTIF(梁欠表3F!$AB:$AB,D1145)</f>
        <v/>
      </c>
      <c r="H1145" s="470">
        <f>SUM(E1145:G1145)</f>
        <v/>
      </c>
      <c r="I1145" s="477">
        <f>B1145</f>
        <v/>
      </c>
    </row>
    <row r="1146" ht="25.5" customHeight="1">
      <c r="B1146" s="464">
        <f>SUM(H1146)</f>
        <v/>
      </c>
      <c r="C1146" s="465" t="n"/>
      <c r="D1146" s="466">
        <f>IF(OR(梁欠表3F!AN1145="欠番",梁欠表3F!AN1145="現場施工"),"　",梁欠表3F!AN1145)</f>
        <v/>
      </c>
      <c r="E1146" s="467">
        <f>COUNTIF(梁欠表3F!$C:$C,D1146)</f>
        <v/>
      </c>
      <c r="F1146" s="468">
        <f>COUNTIF(梁欠表3F!$O:$O,D1146)</f>
        <v/>
      </c>
      <c r="G1146" s="469">
        <f>COUNTIF(梁欠表3F!$AB:$AB,D1146)</f>
        <v/>
      </c>
      <c r="H1146" s="470">
        <f>SUM(E1146:G1146)</f>
        <v/>
      </c>
      <c r="I1146" s="477">
        <f>B1146</f>
        <v/>
      </c>
      <c r="K1146" t="inlineStr">
        <is>
          <t>K09R袖</t>
        </is>
      </c>
    </row>
    <row r="1147" ht="25.5" customHeight="1">
      <c r="B1147" s="464">
        <f>SUM(H1147)</f>
        <v/>
      </c>
      <c r="C1147" s="465" t="n"/>
      <c r="D1147" s="466">
        <f>IF(OR(梁欠表3F!AN1146="欠番",梁欠表3F!AN1146="現場施工"),"　",梁欠表3F!AN1146)</f>
        <v/>
      </c>
      <c r="E1147" s="467">
        <f>COUNTIF(梁欠表3F!$C:$C,D1147)</f>
        <v/>
      </c>
      <c r="F1147" s="468">
        <f>COUNTIF(梁欠表3F!$O:$O,D1147)</f>
        <v/>
      </c>
      <c r="G1147" s="469">
        <f>COUNTIF(梁欠表3F!$AB:$AB,D1147)</f>
        <v/>
      </c>
      <c r="H1147" s="470">
        <f>SUM(E1147:G1147)</f>
        <v/>
      </c>
      <c r="I1147" s="477">
        <f>B1147</f>
        <v/>
      </c>
    </row>
    <row r="1148" ht="25.5" customHeight="1">
      <c r="B1148" s="464">
        <f>SUM(H1148)</f>
        <v/>
      </c>
      <c r="C1148" s="465" t="n"/>
      <c r="D1148" s="466">
        <f>IF(OR(梁欠表3F!AN1147="欠番",梁欠表3F!AN1147="現場施工"),"　",梁欠表3F!AN1147)</f>
        <v/>
      </c>
      <c r="E1148" s="467">
        <f>COUNTIF(梁欠表3F!$C:$C,D1148)</f>
        <v/>
      </c>
      <c r="F1148" s="468">
        <f>COUNTIF(梁欠表3F!$O:$O,D1148)</f>
        <v/>
      </c>
      <c r="G1148" s="469">
        <f>COUNTIF(梁欠表3F!$AB:$AB,D1148)</f>
        <v/>
      </c>
      <c r="H1148" s="470">
        <f>SUM(E1148:G1148)</f>
        <v/>
      </c>
      <c r="I1148" s="477">
        <f>B1148</f>
        <v/>
      </c>
      <c r="K1148" t="inlineStr">
        <is>
          <t>KH09袖</t>
        </is>
      </c>
    </row>
    <row r="1149" ht="25.5" customHeight="1">
      <c r="B1149" s="464">
        <f>SUM(H1149)</f>
        <v/>
      </c>
      <c r="C1149" s="465" t="n"/>
      <c r="D1149" s="466">
        <f>IF(OR(梁欠表3F!AN1148="欠番",梁欠表3F!AN1148="現場施工"),"　",梁欠表3F!AN1148)</f>
        <v/>
      </c>
      <c r="E1149" s="467">
        <f>COUNTIF(梁欠表3F!$C:$C,D1149)</f>
        <v/>
      </c>
      <c r="F1149" s="468">
        <f>COUNTIF(梁欠表3F!$O:$O,D1149)</f>
        <v/>
      </c>
      <c r="G1149" s="469">
        <f>COUNTIF(梁欠表3F!$AB:$AB,D1149)</f>
        <v/>
      </c>
      <c r="H1149" s="470">
        <f>SUM(E1149:G1149)</f>
        <v/>
      </c>
      <c r="I1149" s="477">
        <f>B1149</f>
        <v/>
      </c>
      <c r="K1149" t="inlineStr">
        <is>
          <t>KH09袖</t>
        </is>
      </c>
    </row>
    <row r="1150" ht="25.5" customHeight="1">
      <c r="B1150" s="464">
        <f>SUM(H1150)</f>
        <v/>
      </c>
      <c r="C1150" s="465" t="n"/>
      <c r="D1150" s="466">
        <f>IF(OR(梁欠表3F!AN1149="欠番",梁欠表3F!AN1149="現場施工"),"　",梁欠表3F!AN1149)</f>
        <v/>
      </c>
      <c r="E1150" s="467">
        <f>COUNTIF(梁欠表3F!$C:$C,D1150)</f>
        <v/>
      </c>
      <c r="F1150" s="468">
        <f>COUNTIF(梁欠表3F!$O:$O,D1150)</f>
        <v/>
      </c>
      <c r="G1150" s="469">
        <f>COUNTIF(梁欠表3F!$AB:$AB,D1150)</f>
        <v/>
      </c>
      <c r="H1150" s="470">
        <f>SUM(E1150:G1150)</f>
        <v/>
      </c>
      <c r="I1150" s="477">
        <f>B1150</f>
        <v/>
      </c>
    </row>
    <row r="1151" ht="25.5" customHeight="1">
      <c r="B1151" s="464">
        <f>SUM(H1151)</f>
        <v/>
      </c>
      <c r="C1151" s="465" t="n"/>
      <c r="D1151" s="466">
        <f>IF(OR(梁欠表3F!AN1150="欠番",梁欠表3F!AN1150="現場施工"),"　",梁欠表3F!AN1150)</f>
        <v/>
      </c>
      <c r="E1151" s="467">
        <f>COUNTIF(梁欠表3F!$C:$C,D1151)</f>
        <v/>
      </c>
      <c r="F1151" s="468">
        <f>COUNTIF(梁欠表3F!$O:$O,D1151)</f>
        <v/>
      </c>
      <c r="G1151" s="469">
        <f>COUNTIF(梁欠表3F!$AB:$AB,D1151)</f>
        <v/>
      </c>
      <c r="H1151" s="470">
        <f>SUM(E1151:G1151)</f>
        <v/>
      </c>
      <c r="I1151" s="477">
        <f>B1151</f>
        <v/>
      </c>
    </row>
    <row r="1152" ht="25.5" customHeight="1">
      <c r="B1152" s="464">
        <f>SUM(H1152)</f>
        <v/>
      </c>
      <c r="C1152" s="465" t="n"/>
      <c r="D1152" s="466">
        <f>IF(OR(梁欠表3F!AN1151="欠番",梁欠表3F!AN1151="現場施工"),"　",梁欠表3F!AN1151)</f>
        <v/>
      </c>
      <c r="E1152" s="467">
        <f>COUNTIF(梁欠表3F!$C:$C,D1152)</f>
        <v/>
      </c>
      <c r="F1152" s="468">
        <f>COUNTIF(梁欠表3F!$O:$O,D1152)</f>
        <v/>
      </c>
      <c r="G1152" s="469">
        <f>COUNTIF(梁欠表3F!$AB:$AB,D1152)</f>
        <v/>
      </c>
      <c r="H1152" s="470">
        <f>SUM(E1152:G1152)</f>
        <v/>
      </c>
      <c r="I1152" s="477">
        <f>B1152</f>
        <v/>
      </c>
      <c r="K1152" t="inlineStr">
        <is>
          <t>KH09L袖</t>
        </is>
      </c>
    </row>
    <row r="1153" ht="25.5" customHeight="1">
      <c r="B1153" s="464">
        <f>SUM(H1153)</f>
        <v/>
      </c>
      <c r="C1153" s="465" t="n"/>
      <c r="D1153" s="466">
        <f>IF(OR(梁欠表3F!AN1152="欠番",梁欠表3F!AN1152="現場施工"),"　",梁欠表3F!AN1152)</f>
        <v/>
      </c>
      <c r="E1153" s="467">
        <f>COUNTIF(梁欠表3F!$C:$C,D1153)</f>
        <v/>
      </c>
      <c r="F1153" s="468">
        <f>COUNTIF(梁欠表3F!$O:$O,D1153)</f>
        <v/>
      </c>
      <c r="G1153" s="469">
        <f>COUNTIF(梁欠表3F!$AB:$AB,D1153)</f>
        <v/>
      </c>
      <c r="H1153" s="470">
        <f>SUM(E1153:G1153)</f>
        <v/>
      </c>
      <c r="I1153" s="477">
        <f>B1153</f>
        <v/>
      </c>
      <c r="K1153" t="inlineStr">
        <is>
          <t>KH09R袖</t>
        </is>
      </c>
    </row>
    <row r="1154" ht="25.5" customHeight="1">
      <c r="B1154" s="464">
        <f>SUM(H1154)</f>
        <v/>
      </c>
      <c r="C1154" s="465" t="n"/>
      <c r="D1154" s="466">
        <f>IF(OR(梁欠表3F!AN1153="欠番",梁欠表3F!AN1153="現場施工"),"　",梁欠表3F!AN1153)</f>
        <v/>
      </c>
      <c r="E1154" s="467">
        <f>COUNTIF(梁欠表3F!$C:$C,D1154)</f>
        <v/>
      </c>
      <c r="F1154" s="468">
        <f>COUNTIF(梁欠表3F!$O:$O,D1154)</f>
        <v/>
      </c>
      <c r="G1154" s="469">
        <f>COUNTIF(梁欠表3F!$AB:$AB,D1154)</f>
        <v/>
      </c>
      <c r="H1154" s="470">
        <f>SUM(E1154:G1154)</f>
        <v/>
      </c>
      <c r="I1154" s="477">
        <f>B1154</f>
        <v/>
      </c>
    </row>
    <row r="1155" ht="25.5" customHeight="1">
      <c r="B1155" s="464">
        <f>SUM(H1155)</f>
        <v/>
      </c>
      <c r="C1155" s="465" t="n"/>
      <c r="D1155" s="466">
        <f>IF(OR(梁欠表3F!AN1154="欠番",梁欠表3F!AN1154="現場施工"),"　",梁欠表3F!AN1154)</f>
        <v/>
      </c>
      <c r="E1155" s="467">
        <f>COUNTIF(梁欠表3F!$C:$C,D1155)</f>
        <v/>
      </c>
      <c r="F1155" s="468">
        <f>COUNTIF(梁欠表3F!$O:$O,D1155)</f>
        <v/>
      </c>
      <c r="G1155" s="469">
        <f>COUNTIF(梁欠表3F!$AB:$AB,D1155)</f>
        <v/>
      </c>
      <c r="H1155" s="470">
        <f>SUM(E1155:G1155)</f>
        <v/>
      </c>
      <c r="I1155" s="477">
        <f>B1155</f>
        <v/>
      </c>
    </row>
    <row r="1156" ht="25.5" customHeight="1">
      <c r="B1156" s="464">
        <f>SUM(H1156)</f>
        <v/>
      </c>
      <c r="C1156" s="465" t="n"/>
      <c r="D1156" s="466">
        <f>IF(OR(梁欠表3F!AN1155="欠番",梁欠表3F!AN1155="現場施工"),"　",梁欠表3F!AN1155)</f>
        <v/>
      </c>
      <c r="E1156" s="467">
        <f>COUNTIF(梁欠表3F!$C:$C,D1156)</f>
        <v/>
      </c>
      <c r="F1156" s="468">
        <f>COUNTIF(梁欠表3F!$O:$O,D1156)</f>
        <v/>
      </c>
      <c r="G1156" s="469">
        <f>COUNTIF(梁欠表3F!$AB:$AB,D1156)</f>
        <v/>
      </c>
      <c r="H1156" s="470">
        <f>SUM(E1156:G1156)</f>
        <v/>
      </c>
      <c r="I1156" s="477">
        <f>B1156</f>
        <v/>
      </c>
    </row>
    <row r="1157" ht="25.5" customHeight="1">
      <c r="B1157" s="464">
        <f>SUM(H1157)</f>
        <v/>
      </c>
      <c r="C1157" s="465" t="n"/>
      <c r="D1157" s="466">
        <f>IF(OR(梁欠表3F!AN1156="欠番",梁欠表3F!AN1156="現場施工"),"　",梁欠表3F!AN1156)</f>
        <v/>
      </c>
      <c r="E1157" s="467">
        <f>COUNTIF(梁欠表3F!$C:$C,D1157)</f>
        <v/>
      </c>
      <c r="F1157" s="468">
        <f>COUNTIF(梁欠表3F!$O:$O,D1157)</f>
        <v/>
      </c>
      <c r="G1157" s="469">
        <f>COUNTIF(梁欠表3F!$AB:$AB,D1157)</f>
        <v/>
      </c>
      <c r="H1157" s="470">
        <f>SUM(E1157:G1157)</f>
        <v/>
      </c>
      <c r="I1157" s="477">
        <f>B1157</f>
        <v/>
      </c>
      <c r="K1157" t="inlineStr">
        <is>
          <t>KA09L袖</t>
        </is>
      </c>
    </row>
    <row r="1158" ht="25.5" customHeight="1">
      <c r="B1158" s="464">
        <f>SUM(H1158)</f>
        <v/>
      </c>
      <c r="C1158" s="465" t="n"/>
      <c r="D1158" s="466">
        <f>IF(OR(梁欠表3F!AN1157="欠番",梁欠表3F!AN1157="現場施工"),"　",梁欠表3F!AN1157)</f>
        <v/>
      </c>
      <c r="E1158" s="467">
        <f>COUNTIF(梁欠表3F!$C:$C,D1158)</f>
        <v/>
      </c>
      <c r="F1158" s="468">
        <f>COUNTIF(梁欠表3F!$O:$O,D1158)</f>
        <v/>
      </c>
      <c r="G1158" s="469">
        <f>COUNTIF(梁欠表3F!$AB:$AB,D1158)</f>
        <v/>
      </c>
      <c r="H1158" s="470">
        <f>SUM(E1158:G1158)</f>
        <v/>
      </c>
      <c r="I1158" s="477">
        <f>B1158</f>
        <v/>
      </c>
      <c r="K1158" t="inlineStr">
        <is>
          <t>KA09R袖</t>
        </is>
      </c>
    </row>
    <row r="1159" ht="25.5" customHeight="1">
      <c r="B1159" s="464">
        <f>SUM(H1159)</f>
        <v/>
      </c>
      <c r="C1159" s="465" t="n"/>
      <c r="D1159" s="466">
        <f>IF(OR(梁欠表3F!AN1158="欠番",梁欠表3F!AN1158="現場施工"),"　",梁欠表3F!AN1158)</f>
        <v/>
      </c>
      <c r="E1159" s="467">
        <f>COUNTIF(梁欠表3F!$C:$C,D1159)</f>
        <v/>
      </c>
      <c r="F1159" s="468">
        <f>COUNTIF(梁欠表3F!$O:$O,D1159)</f>
        <v/>
      </c>
      <c r="G1159" s="469">
        <f>COUNTIF(梁欠表3F!$AB:$AB,D1159)</f>
        <v/>
      </c>
      <c r="H1159" s="470">
        <f>SUM(E1159:G1159)</f>
        <v/>
      </c>
      <c r="I1159" s="477">
        <f>B1159</f>
        <v/>
      </c>
    </row>
    <row r="1160" ht="25.5" customHeight="1">
      <c r="B1160" s="464">
        <f>SUM(H1160)</f>
        <v/>
      </c>
      <c r="C1160" s="465" t="n"/>
      <c r="D1160" s="466">
        <f>IF(OR(梁欠表3F!AN1159="欠番",梁欠表3F!AN1159="現場施工"),"　",梁欠表3F!AN1159)</f>
        <v/>
      </c>
      <c r="E1160" s="467">
        <f>COUNTIF(梁欠表3F!$C:$C,D1160)</f>
        <v/>
      </c>
      <c r="F1160" s="468">
        <f>COUNTIF(梁欠表3F!$O:$O,D1160)</f>
        <v/>
      </c>
      <c r="G1160" s="469">
        <f>COUNTIF(梁欠表3F!$AB:$AB,D1160)</f>
        <v/>
      </c>
      <c r="H1160" s="470">
        <f>SUM(E1160:G1160)</f>
        <v/>
      </c>
      <c r="I1160" s="477">
        <f>B1160</f>
        <v/>
      </c>
    </row>
    <row r="1161" ht="25.5" customHeight="1">
      <c r="B1161" s="464">
        <f>SUM(H1161)</f>
        <v/>
      </c>
      <c r="C1161" s="465" t="n"/>
      <c r="D1161" s="466">
        <f>IF(OR(梁欠表3F!AN1160="欠番",梁欠表3F!AN1160="現場施工"),"　",梁欠表3F!AN1160)</f>
        <v/>
      </c>
      <c r="E1161" s="467">
        <f>COUNTIF(梁欠表3F!$C:$C,D1161)</f>
        <v/>
      </c>
      <c r="F1161" s="468">
        <f>COUNTIF(梁欠表3F!$O:$O,D1161)</f>
        <v/>
      </c>
      <c r="G1161" s="469">
        <f>COUNTIF(梁欠表3F!$AB:$AB,D1161)</f>
        <v/>
      </c>
      <c r="H1161" s="470">
        <f>SUM(E1161:G1161)</f>
        <v/>
      </c>
      <c r="I1161" s="477">
        <f>B1161</f>
        <v/>
      </c>
    </row>
    <row r="1162" ht="25.5" customHeight="1">
      <c r="B1162" s="464">
        <f>SUM(H1162)</f>
        <v/>
      </c>
      <c r="C1162" s="465" t="n"/>
      <c r="D1162" s="466">
        <f>IF(OR(梁欠表3F!AN1161="欠番",梁欠表3F!AN1161="現場施工"),"　",梁欠表3F!AN1161)</f>
        <v/>
      </c>
      <c r="E1162" s="467">
        <f>COUNTIF(梁欠表3F!$C:$C,D1162)</f>
        <v/>
      </c>
      <c r="F1162" s="468">
        <f>COUNTIF(梁欠表3F!$O:$O,D1162)</f>
        <v/>
      </c>
      <c r="G1162" s="469">
        <f>COUNTIF(梁欠表3F!$AB:$AB,D1162)</f>
        <v/>
      </c>
      <c r="H1162" s="470">
        <f>SUM(E1162:G1162)</f>
        <v/>
      </c>
      <c r="I1162" s="477">
        <f>B1162</f>
        <v/>
      </c>
    </row>
    <row r="1163" ht="25.5" customHeight="1">
      <c r="B1163" s="464">
        <f>SUM(H1163)</f>
        <v/>
      </c>
      <c r="C1163" s="465" t="n"/>
      <c r="D1163" s="466">
        <f>IF(OR(梁欠表3F!AN1162="欠番",梁欠表3F!AN1162="現場施工"),"　",梁欠表3F!AN1162)</f>
        <v/>
      </c>
      <c r="E1163" s="467">
        <f>COUNTIF(梁欠表3F!$C:$C,D1163)</f>
        <v/>
      </c>
      <c r="F1163" s="468">
        <f>COUNTIF(梁欠表3F!$O:$O,D1163)</f>
        <v/>
      </c>
      <c r="G1163" s="469">
        <f>COUNTIF(梁欠表3F!$AB:$AB,D1163)</f>
        <v/>
      </c>
      <c r="H1163" s="470">
        <f>SUM(E1163:G1163)</f>
        <v/>
      </c>
      <c r="I1163" s="477">
        <f>B1163</f>
        <v/>
      </c>
      <c r="K1163" t="inlineStr">
        <is>
          <t>K09袖</t>
        </is>
      </c>
    </row>
    <row r="1164" ht="25.5" customHeight="1">
      <c r="B1164" s="464">
        <f>SUM(H1164)</f>
        <v/>
      </c>
      <c r="C1164" s="465" t="n"/>
      <c r="D1164" s="466">
        <f>IF(OR(梁欠表3F!AN1163="欠番",梁欠表3F!AN1163="現場施工"),"　",梁欠表3F!AN1163)</f>
        <v/>
      </c>
      <c r="E1164" s="467">
        <f>COUNTIF(梁欠表3F!$C:$C,D1164)</f>
        <v/>
      </c>
      <c r="F1164" s="468">
        <f>COUNTIF(梁欠表3F!$O:$O,D1164)</f>
        <v/>
      </c>
      <c r="G1164" s="469">
        <f>COUNTIF(梁欠表3F!$AB:$AB,D1164)</f>
        <v/>
      </c>
      <c r="H1164" s="470">
        <f>SUM(E1164:G1164)</f>
        <v/>
      </c>
      <c r="I1164" s="477">
        <f>B1164</f>
        <v/>
      </c>
      <c r="K1164" t="inlineStr">
        <is>
          <t>K09袖</t>
        </is>
      </c>
    </row>
    <row r="1165" ht="25.5" customHeight="1">
      <c r="B1165" s="464">
        <f>SUM(H1165)</f>
        <v/>
      </c>
      <c r="C1165" s="465" t="n"/>
      <c r="D1165" s="466">
        <f>IF(OR(梁欠表3F!AN1164="欠番",梁欠表3F!AN1164="現場施工"),"　",梁欠表3F!AN1164)</f>
        <v/>
      </c>
      <c r="E1165" s="467">
        <f>COUNTIF(梁欠表3F!$C:$C,D1165)</f>
        <v/>
      </c>
      <c r="F1165" s="468">
        <f>COUNTIF(梁欠表3F!$O:$O,D1165)</f>
        <v/>
      </c>
      <c r="G1165" s="469">
        <f>COUNTIF(梁欠表3F!$AB:$AB,D1165)</f>
        <v/>
      </c>
      <c r="H1165" s="470">
        <f>SUM(E1165:G1165)</f>
        <v/>
      </c>
      <c r="I1165" s="477">
        <f>B1165</f>
        <v/>
      </c>
    </row>
    <row r="1166" ht="25.5" customHeight="1">
      <c r="B1166" s="464">
        <f>SUM(H1166)</f>
        <v/>
      </c>
      <c r="C1166" s="465" t="n"/>
      <c r="D1166" s="466">
        <f>IF(OR(梁欠表3F!AN1165="欠番",梁欠表3F!AN1165="現場施工"),"　",梁欠表3F!AN1165)</f>
        <v/>
      </c>
      <c r="E1166" s="467">
        <f>COUNTIF(梁欠表3F!$C:$C,D1166)</f>
        <v/>
      </c>
      <c r="F1166" s="468">
        <f>COUNTIF(梁欠表3F!$O:$O,D1166)</f>
        <v/>
      </c>
      <c r="G1166" s="469">
        <f>COUNTIF(梁欠表3F!$AB:$AB,D1166)</f>
        <v/>
      </c>
      <c r="H1166" s="470">
        <f>SUM(E1166:G1166)</f>
        <v/>
      </c>
      <c r="I1166" s="477">
        <f>B1166</f>
        <v/>
      </c>
      <c r="K1166" t="inlineStr">
        <is>
          <t>K09L袖</t>
        </is>
      </c>
    </row>
    <row r="1167" ht="25.5" customHeight="1">
      <c r="B1167" s="464">
        <f>SUM(H1167)</f>
        <v/>
      </c>
      <c r="C1167" s="465" t="n"/>
      <c r="D1167" s="466">
        <f>IF(OR(梁欠表3F!AN1166="欠番",梁欠表3F!AN1166="現場施工"),"　",梁欠表3F!AN1166)</f>
        <v/>
      </c>
      <c r="E1167" s="467">
        <f>COUNTIF(梁欠表3F!$C:$C,D1167)</f>
        <v/>
      </c>
      <c r="F1167" s="468">
        <f>COUNTIF(梁欠表3F!$O:$O,D1167)</f>
        <v/>
      </c>
      <c r="G1167" s="469">
        <f>COUNTIF(梁欠表3F!$AB:$AB,D1167)</f>
        <v/>
      </c>
      <c r="H1167" s="470">
        <f>SUM(E1167:G1167)</f>
        <v/>
      </c>
      <c r="I1167" s="477">
        <f>B1167</f>
        <v/>
      </c>
    </row>
    <row r="1168" ht="25.5" customHeight="1">
      <c r="B1168" s="464">
        <f>SUM(H1168)</f>
        <v/>
      </c>
      <c r="C1168" s="465" t="n"/>
      <c r="D1168" s="466">
        <f>IF(OR(梁欠表3F!AN1167="欠番",梁欠表3F!AN1167="現場施工"),"　",梁欠表3F!AN1167)</f>
        <v/>
      </c>
      <c r="E1168" s="467">
        <f>COUNTIF(梁欠表3F!$C:$C,D1168)</f>
        <v/>
      </c>
      <c r="F1168" s="468">
        <f>COUNTIF(梁欠表3F!$O:$O,D1168)</f>
        <v/>
      </c>
      <c r="G1168" s="469">
        <f>COUNTIF(梁欠表3F!$AB:$AB,D1168)</f>
        <v/>
      </c>
      <c r="H1168" s="470">
        <f>SUM(E1168:G1168)</f>
        <v/>
      </c>
      <c r="I1168" s="477">
        <f>B1168</f>
        <v/>
      </c>
      <c r="K1168" t="inlineStr">
        <is>
          <t>K09R袖</t>
        </is>
      </c>
    </row>
    <row r="1169" ht="25.5" customHeight="1">
      <c r="B1169" s="464">
        <f>SUM(H1169)</f>
        <v/>
      </c>
      <c r="C1169" s="465" t="n"/>
      <c r="D1169" s="466">
        <f>IF(OR(梁欠表3F!AN1168="欠番",梁欠表3F!AN1168="現場施工"),"　",梁欠表3F!AN1168)</f>
        <v/>
      </c>
      <c r="E1169" s="467">
        <f>COUNTIF(梁欠表3F!$C:$C,D1169)</f>
        <v/>
      </c>
      <c r="F1169" s="468">
        <f>COUNTIF(梁欠表3F!$O:$O,D1169)</f>
        <v/>
      </c>
      <c r="G1169" s="469">
        <f>COUNTIF(梁欠表3F!$AB:$AB,D1169)</f>
        <v/>
      </c>
      <c r="H1169" s="470">
        <f>SUM(E1169:G1169)</f>
        <v/>
      </c>
      <c r="I1169" s="477">
        <f>B1169</f>
        <v/>
      </c>
    </row>
    <row r="1170" ht="25.5" customHeight="1">
      <c r="B1170" s="464">
        <f>SUM(H1170)</f>
        <v/>
      </c>
      <c r="C1170" s="465" t="n"/>
      <c r="D1170" s="466">
        <f>IF(OR(梁欠表3F!AN1169="欠番",梁欠表3F!AN1169="現場施工"),"　",梁欠表3F!AN1169)</f>
        <v/>
      </c>
      <c r="E1170" s="467">
        <f>COUNTIF(梁欠表3F!$C:$C,D1170)</f>
        <v/>
      </c>
      <c r="F1170" s="468">
        <f>COUNTIF(梁欠表3F!$O:$O,D1170)</f>
        <v/>
      </c>
      <c r="G1170" s="469">
        <f>COUNTIF(梁欠表3F!$AB:$AB,D1170)</f>
        <v/>
      </c>
      <c r="H1170" s="470">
        <f>SUM(E1170:G1170)</f>
        <v/>
      </c>
      <c r="I1170" s="477">
        <f>B1170</f>
        <v/>
      </c>
      <c r="K1170" t="inlineStr">
        <is>
          <t>KH09袖</t>
        </is>
      </c>
    </row>
    <row r="1171" ht="25.5" customHeight="1">
      <c r="B1171" s="464">
        <f>SUM(H1171)</f>
        <v/>
      </c>
      <c r="C1171" s="465" t="n"/>
      <c r="D1171" s="466">
        <f>IF(OR(梁欠表3F!AN1170="欠番",梁欠表3F!AN1170="現場施工"),"　",梁欠表3F!AN1170)</f>
        <v/>
      </c>
      <c r="E1171" s="467">
        <f>COUNTIF(梁欠表3F!$C:$C,D1171)</f>
        <v/>
      </c>
      <c r="F1171" s="468">
        <f>COUNTIF(梁欠表3F!$O:$O,D1171)</f>
        <v/>
      </c>
      <c r="G1171" s="469">
        <f>COUNTIF(梁欠表3F!$AB:$AB,D1171)</f>
        <v/>
      </c>
      <c r="H1171" s="470">
        <f>SUM(E1171:G1171)</f>
        <v/>
      </c>
      <c r="I1171" s="477">
        <f>B1171</f>
        <v/>
      </c>
      <c r="K1171" t="inlineStr">
        <is>
          <t>KH09袖</t>
        </is>
      </c>
    </row>
    <row r="1172" ht="25.5" customHeight="1">
      <c r="B1172" s="464">
        <f>SUM(H1172)</f>
        <v/>
      </c>
      <c r="C1172" s="465" t="n"/>
      <c r="D1172" s="466">
        <f>IF(OR(梁欠表3F!AN1171="欠番",梁欠表3F!AN1171="現場施工"),"　",梁欠表3F!AN1171)</f>
        <v/>
      </c>
      <c r="E1172" s="467">
        <f>COUNTIF(梁欠表3F!$C:$C,D1172)</f>
        <v/>
      </c>
      <c r="F1172" s="468">
        <f>COUNTIF(梁欠表3F!$O:$O,D1172)</f>
        <v/>
      </c>
      <c r="G1172" s="469">
        <f>COUNTIF(梁欠表3F!$AB:$AB,D1172)</f>
        <v/>
      </c>
      <c r="H1172" s="470">
        <f>SUM(E1172:G1172)</f>
        <v/>
      </c>
      <c r="I1172" s="477">
        <f>B1172</f>
        <v/>
      </c>
    </row>
    <row r="1173" ht="25.5" customHeight="1">
      <c r="B1173" s="464">
        <f>SUM(H1173)</f>
        <v/>
      </c>
      <c r="C1173" s="465" t="n"/>
      <c r="D1173" s="466">
        <f>IF(OR(梁欠表3F!AN1172="欠番",梁欠表3F!AN1172="現場施工"),"　",梁欠表3F!AN1172)</f>
        <v/>
      </c>
      <c r="E1173" s="467">
        <f>COUNTIF(梁欠表3F!$C:$C,D1173)</f>
        <v/>
      </c>
      <c r="F1173" s="468">
        <f>COUNTIF(梁欠表3F!$O:$O,D1173)</f>
        <v/>
      </c>
      <c r="G1173" s="469">
        <f>COUNTIF(梁欠表3F!$AB:$AB,D1173)</f>
        <v/>
      </c>
      <c r="H1173" s="470">
        <f>SUM(E1173:G1173)</f>
        <v/>
      </c>
      <c r="I1173" s="477">
        <f>B1173</f>
        <v/>
      </c>
    </row>
    <row r="1174" ht="25.5" customHeight="1">
      <c r="B1174" s="464">
        <f>SUM(H1174)</f>
        <v/>
      </c>
      <c r="C1174" s="465" t="n"/>
      <c r="D1174" s="466">
        <f>IF(OR(梁欠表3F!AN1173="欠番",梁欠表3F!AN1173="現場施工"),"　",梁欠表3F!AN1173)</f>
        <v/>
      </c>
      <c r="E1174" s="467">
        <f>COUNTIF(梁欠表3F!$C:$C,D1174)</f>
        <v/>
      </c>
      <c r="F1174" s="468">
        <f>COUNTIF(梁欠表3F!$O:$O,D1174)</f>
        <v/>
      </c>
      <c r="G1174" s="469">
        <f>COUNTIF(梁欠表3F!$AB:$AB,D1174)</f>
        <v/>
      </c>
      <c r="H1174" s="470">
        <f>SUM(E1174:G1174)</f>
        <v/>
      </c>
      <c r="I1174" s="477">
        <f>B1174</f>
        <v/>
      </c>
      <c r="K1174" t="inlineStr">
        <is>
          <t>KH09L袖</t>
        </is>
      </c>
    </row>
    <row r="1175" ht="25.5" customHeight="1">
      <c r="B1175" s="464">
        <f>SUM(H1175)</f>
        <v/>
      </c>
      <c r="C1175" s="465" t="n"/>
      <c r="D1175" s="466">
        <f>IF(OR(梁欠表3F!AN1174="欠番",梁欠表3F!AN1174="現場施工"),"　",梁欠表3F!AN1174)</f>
        <v/>
      </c>
      <c r="E1175" s="467">
        <f>COUNTIF(梁欠表3F!$C:$C,D1175)</f>
        <v/>
      </c>
      <c r="F1175" s="468">
        <f>COUNTIF(梁欠表3F!$O:$O,D1175)</f>
        <v/>
      </c>
      <c r="G1175" s="469">
        <f>COUNTIF(梁欠表3F!$AB:$AB,D1175)</f>
        <v/>
      </c>
      <c r="H1175" s="470">
        <f>SUM(E1175:G1175)</f>
        <v/>
      </c>
      <c r="I1175" s="477">
        <f>B1175</f>
        <v/>
      </c>
      <c r="K1175" t="inlineStr">
        <is>
          <t>KH09R袖</t>
        </is>
      </c>
    </row>
    <row r="1176" ht="25.5" customHeight="1">
      <c r="B1176" s="464">
        <f>SUM(H1176)</f>
        <v/>
      </c>
      <c r="C1176" s="465" t="n"/>
      <c r="D1176" s="466">
        <f>IF(OR(梁欠表3F!AN1175="欠番",梁欠表3F!AN1175="現場施工"),"　",梁欠表3F!AN1175)</f>
        <v/>
      </c>
      <c r="E1176" s="467">
        <f>COUNTIF(梁欠表3F!$C:$C,D1176)</f>
        <v/>
      </c>
      <c r="F1176" s="468">
        <f>COUNTIF(梁欠表3F!$O:$O,D1176)</f>
        <v/>
      </c>
      <c r="G1176" s="469">
        <f>COUNTIF(梁欠表3F!$AB:$AB,D1176)</f>
        <v/>
      </c>
      <c r="H1176" s="470">
        <f>SUM(E1176:G1176)</f>
        <v/>
      </c>
      <c r="I1176" s="477">
        <f>B1176</f>
        <v/>
      </c>
    </row>
    <row r="1177" ht="25.5" customHeight="1">
      <c r="B1177" s="464">
        <f>SUM(H1177)</f>
        <v/>
      </c>
      <c r="C1177" s="465" t="n"/>
      <c r="D1177" s="466">
        <f>IF(OR(梁欠表3F!AN1176="欠番",梁欠表3F!AN1176="現場施工"),"　",梁欠表3F!AN1176)</f>
        <v/>
      </c>
      <c r="E1177" s="467">
        <f>COUNTIF(梁欠表3F!$C:$C,D1177)</f>
        <v/>
      </c>
      <c r="F1177" s="468">
        <f>COUNTIF(梁欠表3F!$O:$O,D1177)</f>
        <v/>
      </c>
      <c r="G1177" s="469">
        <f>COUNTIF(梁欠表3F!$AB:$AB,D1177)</f>
        <v/>
      </c>
      <c r="H1177" s="470">
        <f>SUM(E1177:G1177)</f>
        <v/>
      </c>
      <c r="I1177" s="477">
        <f>B1177</f>
        <v/>
      </c>
    </row>
    <row r="1178" ht="25.5" customHeight="1">
      <c r="B1178" s="464">
        <f>SUM(H1178)</f>
        <v/>
      </c>
      <c r="C1178" s="465" t="n"/>
      <c r="D1178" s="466">
        <f>IF(OR(梁欠表3F!AN1177="欠番",梁欠表3F!AN1177="現場施工"),"　",梁欠表3F!AN1177)</f>
        <v/>
      </c>
      <c r="E1178" s="467">
        <f>COUNTIF(梁欠表3F!$C:$C,D1178)</f>
        <v/>
      </c>
      <c r="F1178" s="468">
        <f>COUNTIF(梁欠表3F!$O:$O,D1178)</f>
        <v/>
      </c>
      <c r="G1178" s="469">
        <f>COUNTIF(梁欠表3F!$AB:$AB,D1178)</f>
        <v/>
      </c>
      <c r="H1178" s="470">
        <f>SUM(E1178:G1178)</f>
        <v/>
      </c>
      <c r="I1178" s="477">
        <f>B1178</f>
        <v/>
      </c>
    </row>
    <row r="1179" ht="25.5" customHeight="1">
      <c r="B1179" s="464">
        <f>SUM(H1179)</f>
        <v/>
      </c>
      <c r="C1179" s="465" t="n"/>
      <c r="D1179" s="466">
        <f>IF(OR(梁欠表3F!AN1178="欠番",梁欠表3F!AN1178="現場施工"),"　",梁欠表3F!AN1178)</f>
        <v/>
      </c>
      <c r="E1179" s="467">
        <f>COUNTIF(梁欠表3F!$C:$C,D1179)</f>
        <v/>
      </c>
      <c r="F1179" s="468">
        <f>COUNTIF(梁欠表3F!$O:$O,D1179)</f>
        <v/>
      </c>
      <c r="G1179" s="469">
        <f>COUNTIF(梁欠表3F!$AB:$AB,D1179)</f>
        <v/>
      </c>
      <c r="H1179" s="470">
        <f>SUM(E1179:G1179)</f>
        <v/>
      </c>
      <c r="I1179" s="477">
        <f>B1179</f>
        <v/>
      </c>
      <c r="K1179" t="inlineStr">
        <is>
          <t>KA09L袖</t>
        </is>
      </c>
    </row>
    <row r="1180" ht="25.5" customHeight="1">
      <c r="B1180" s="464">
        <f>SUM(H1180)</f>
        <v/>
      </c>
      <c r="C1180" s="465" t="n"/>
      <c r="D1180" s="466">
        <f>IF(OR(梁欠表3F!AN1179="欠番",梁欠表3F!AN1179="現場施工"),"　",梁欠表3F!AN1179)</f>
        <v/>
      </c>
      <c r="E1180" s="467">
        <f>COUNTIF(梁欠表3F!$C:$C,D1180)</f>
        <v/>
      </c>
      <c r="F1180" s="468">
        <f>COUNTIF(梁欠表3F!$O:$O,D1180)</f>
        <v/>
      </c>
      <c r="G1180" s="469">
        <f>COUNTIF(梁欠表3F!$AB:$AB,D1180)</f>
        <v/>
      </c>
      <c r="H1180" s="470">
        <f>SUM(E1180:G1180)</f>
        <v/>
      </c>
      <c r="I1180" s="477">
        <f>B1180</f>
        <v/>
      </c>
      <c r="K1180" t="inlineStr">
        <is>
          <t>KA09R袖</t>
        </is>
      </c>
    </row>
    <row r="1181" ht="25.5" customHeight="1">
      <c r="B1181" s="464">
        <f>SUM(H1181)</f>
        <v/>
      </c>
      <c r="C1181" s="465" t="n"/>
      <c r="D1181" s="466">
        <f>IF(OR(梁欠表3F!AN1180="欠番",梁欠表3F!AN1180="現場施工"),"　",梁欠表3F!AN1180)</f>
        <v/>
      </c>
      <c r="E1181" s="467">
        <f>COUNTIF(梁欠表3F!$C:$C,D1181)</f>
        <v/>
      </c>
      <c r="F1181" s="468">
        <f>COUNTIF(梁欠表3F!$O:$O,D1181)</f>
        <v/>
      </c>
      <c r="G1181" s="469">
        <f>COUNTIF(梁欠表3F!$AB:$AB,D1181)</f>
        <v/>
      </c>
      <c r="H1181" s="470">
        <f>SUM(E1181:G1181)</f>
        <v/>
      </c>
      <c r="I1181" s="477">
        <f>B1181</f>
        <v/>
      </c>
    </row>
    <row r="1182" ht="25.5" customHeight="1">
      <c r="B1182" s="464">
        <f>SUM(H1182)</f>
        <v/>
      </c>
      <c r="C1182" s="465" t="n"/>
      <c r="D1182" s="466">
        <f>IF(OR(梁欠表3F!AN1181="欠番",梁欠表3F!AN1181="現場施工"),"　",梁欠表3F!AN1181)</f>
        <v/>
      </c>
      <c r="E1182" s="467">
        <f>COUNTIF(梁欠表3F!$C:$C,D1182)</f>
        <v/>
      </c>
      <c r="F1182" s="468">
        <f>COUNTIF(梁欠表3F!$O:$O,D1182)</f>
        <v/>
      </c>
      <c r="G1182" s="469">
        <f>COUNTIF(梁欠表3F!$AB:$AB,D1182)</f>
        <v/>
      </c>
      <c r="H1182" s="470">
        <f>SUM(E1182:G1182)</f>
        <v/>
      </c>
      <c r="I1182" s="477">
        <f>B1182</f>
        <v/>
      </c>
    </row>
    <row r="1183" ht="25.5" customHeight="1">
      <c r="B1183" s="464">
        <f>SUM(H1183)</f>
        <v/>
      </c>
      <c r="C1183" s="465" t="n"/>
      <c r="D1183" s="466">
        <f>IF(OR(梁欠表3F!AN1182="欠番",梁欠表3F!AN1182="現場施工"),"　",梁欠表3F!AN1182)</f>
        <v/>
      </c>
      <c r="E1183" s="467">
        <f>COUNTIF(梁欠表3F!$C:$C,D1183)</f>
        <v/>
      </c>
      <c r="F1183" s="468">
        <f>COUNTIF(梁欠表3F!$O:$O,D1183)</f>
        <v/>
      </c>
      <c r="G1183" s="469">
        <f>COUNTIF(梁欠表3F!$AB:$AB,D1183)</f>
        <v/>
      </c>
      <c r="H1183" s="470">
        <f>SUM(E1183:G1183)</f>
        <v/>
      </c>
      <c r="I1183" s="477">
        <f>B1183</f>
        <v/>
      </c>
    </row>
    <row r="1184" ht="25.5" customHeight="1">
      <c r="B1184" s="464">
        <f>SUM(H1184)</f>
        <v/>
      </c>
      <c r="C1184" s="465" t="n"/>
      <c r="D1184" s="466">
        <f>IF(OR(梁欠表3F!AN1183="欠番",梁欠表3F!AN1183="現場施工"),"　",梁欠表3F!AN1183)</f>
        <v/>
      </c>
      <c r="E1184" s="467">
        <f>COUNTIF(梁欠表3F!$C:$C,D1184)</f>
        <v/>
      </c>
      <c r="F1184" s="468">
        <f>COUNTIF(梁欠表3F!$O:$O,D1184)</f>
        <v/>
      </c>
      <c r="G1184" s="469">
        <f>COUNTIF(梁欠表3F!$AB:$AB,D1184)</f>
        <v/>
      </c>
      <c r="H1184" s="470">
        <f>SUM(E1184:G1184)</f>
        <v/>
      </c>
      <c r="I1184" s="477">
        <f>B1184</f>
        <v/>
      </c>
    </row>
    <row r="1185" ht="25.5" customHeight="1">
      <c r="B1185" s="464">
        <f>SUM(H1185)</f>
        <v/>
      </c>
      <c r="C1185" s="465" t="n"/>
      <c r="D1185" s="466">
        <f>IF(OR(梁欠表3F!AN1184="欠番",梁欠表3F!AN1184="現場施工"),"　",梁欠表3F!AN1184)</f>
        <v/>
      </c>
      <c r="E1185" s="467">
        <f>COUNTIF(梁欠表3F!$C:$C,D1185)</f>
        <v/>
      </c>
      <c r="F1185" s="468">
        <f>COUNTIF(梁欠表3F!$O:$O,D1185)</f>
        <v/>
      </c>
      <c r="G1185" s="469">
        <f>COUNTIF(梁欠表3F!$AB:$AB,D1185)</f>
        <v/>
      </c>
      <c r="H1185" s="470">
        <f>SUM(E1185:G1185)</f>
        <v/>
      </c>
      <c r="I1185" s="477">
        <f>B1185</f>
        <v/>
      </c>
      <c r="K1185" t="inlineStr">
        <is>
          <t>K13袖</t>
        </is>
      </c>
    </row>
    <row r="1186" ht="25.5" customHeight="1">
      <c r="B1186" s="464">
        <f>SUM(H1186)</f>
        <v/>
      </c>
      <c r="C1186" s="465" t="n"/>
      <c r="D1186" s="466">
        <f>IF(OR(梁欠表3F!AN1185="欠番",梁欠表3F!AN1185="現場施工"),"　",梁欠表3F!AN1185)</f>
        <v/>
      </c>
      <c r="E1186" s="467">
        <f>COUNTIF(梁欠表3F!$C:$C,D1186)</f>
        <v/>
      </c>
      <c r="F1186" s="468">
        <f>COUNTIF(梁欠表3F!$O:$O,D1186)</f>
        <v/>
      </c>
      <c r="G1186" s="469">
        <f>COUNTIF(梁欠表3F!$AB:$AB,D1186)</f>
        <v/>
      </c>
      <c r="H1186" s="470">
        <f>SUM(E1186:G1186)</f>
        <v/>
      </c>
      <c r="I1186" s="477">
        <f>B1186</f>
        <v/>
      </c>
      <c r="K1186" t="inlineStr">
        <is>
          <t>K13袖</t>
        </is>
      </c>
    </row>
    <row r="1187" ht="25.5" customHeight="1">
      <c r="B1187" s="464">
        <f>SUM(H1187)</f>
        <v/>
      </c>
      <c r="C1187" s="465" t="n"/>
      <c r="D1187" s="466">
        <f>IF(OR(梁欠表3F!AN1186="欠番",梁欠表3F!AN1186="現場施工"),"　",梁欠表3F!AN1186)</f>
        <v/>
      </c>
      <c r="E1187" s="467">
        <f>COUNTIF(梁欠表3F!$C:$C,D1187)</f>
        <v/>
      </c>
      <c r="F1187" s="468">
        <f>COUNTIF(梁欠表3F!$O:$O,D1187)</f>
        <v/>
      </c>
      <c r="G1187" s="469">
        <f>COUNTIF(梁欠表3F!$AB:$AB,D1187)</f>
        <v/>
      </c>
      <c r="H1187" s="470">
        <f>SUM(E1187:G1187)</f>
        <v/>
      </c>
      <c r="I1187" s="477">
        <f>B1187</f>
        <v/>
      </c>
    </row>
    <row r="1188" ht="25.5" customHeight="1">
      <c r="B1188" s="464">
        <f>SUM(H1188)</f>
        <v/>
      </c>
      <c r="C1188" s="465" t="n"/>
      <c r="D1188" s="466">
        <f>IF(OR(梁欠表3F!AN1187="欠番",梁欠表3F!AN1187="現場施工"),"　",梁欠表3F!AN1187)</f>
        <v/>
      </c>
      <c r="E1188" s="467">
        <f>COUNTIF(梁欠表3F!$C:$C,D1188)</f>
        <v/>
      </c>
      <c r="F1188" s="468">
        <f>COUNTIF(梁欠表3F!$O:$O,D1188)</f>
        <v/>
      </c>
      <c r="G1188" s="469">
        <f>COUNTIF(梁欠表3F!$AB:$AB,D1188)</f>
        <v/>
      </c>
      <c r="H1188" s="470">
        <f>SUM(E1188:G1188)</f>
        <v/>
      </c>
      <c r="I1188" s="477">
        <f>B1188</f>
        <v/>
      </c>
      <c r="K1188" t="inlineStr">
        <is>
          <t>K13R袖</t>
        </is>
      </c>
    </row>
    <row r="1189" ht="25.5" customHeight="1">
      <c r="B1189" s="464">
        <f>SUM(H1189)</f>
        <v/>
      </c>
      <c r="C1189" s="465" t="n"/>
      <c r="D1189" s="466">
        <f>IF(OR(梁欠表3F!AN1188="欠番",梁欠表3F!AN1188="現場施工"),"　",梁欠表3F!AN1188)</f>
        <v/>
      </c>
      <c r="E1189" s="467">
        <f>COUNTIF(梁欠表3F!$C:$C,D1189)</f>
        <v/>
      </c>
      <c r="F1189" s="468">
        <f>COUNTIF(梁欠表3F!$O:$O,D1189)</f>
        <v/>
      </c>
      <c r="G1189" s="469">
        <f>COUNTIF(梁欠表3F!$AB:$AB,D1189)</f>
        <v/>
      </c>
      <c r="H1189" s="470">
        <f>SUM(E1189:G1189)</f>
        <v/>
      </c>
      <c r="I1189" s="477">
        <f>B1189</f>
        <v/>
      </c>
    </row>
    <row r="1190" ht="25.5" customHeight="1">
      <c r="B1190" s="464">
        <f>SUM(H1190)</f>
        <v/>
      </c>
      <c r="C1190" s="465" t="n"/>
      <c r="D1190" s="466">
        <f>IF(OR(梁欠表3F!AN1189="欠番",梁欠表3F!AN1189="現場施工"),"　",梁欠表3F!AN1189)</f>
        <v/>
      </c>
      <c r="E1190" s="467">
        <f>COUNTIF(梁欠表3F!$C:$C,D1190)</f>
        <v/>
      </c>
      <c r="F1190" s="468">
        <f>COUNTIF(梁欠表3F!$O:$O,D1190)</f>
        <v/>
      </c>
      <c r="G1190" s="469">
        <f>COUNTIF(梁欠表3F!$AB:$AB,D1190)</f>
        <v/>
      </c>
      <c r="H1190" s="470">
        <f>SUM(E1190:G1190)</f>
        <v/>
      </c>
      <c r="I1190" s="477">
        <f>B1190</f>
        <v/>
      </c>
      <c r="K1190" t="inlineStr">
        <is>
          <t>K13L袖</t>
        </is>
      </c>
    </row>
    <row r="1191" ht="25.5" customHeight="1">
      <c r="B1191" s="464">
        <f>SUM(H1191)</f>
        <v/>
      </c>
      <c r="C1191" s="465" t="n"/>
      <c r="D1191" s="466">
        <f>IF(OR(梁欠表3F!AN1190="欠番",梁欠表3F!AN1190="現場施工"),"　",梁欠表3F!AN1190)</f>
        <v/>
      </c>
      <c r="E1191" s="467">
        <f>COUNTIF(梁欠表3F!$C:$C,D1191)</f>
        <v/>
      </c>
      <c r="F1191" s="468">
        <f>COUNTIF(梁欠表3F!$O:$O,D1191)</f>
        <v/>
      </c>
      <c r="G1191" s="469">
        <f>COUNTIF(梁欠表3F!$AB:$AB,D1191)</f>
        <v/>
      </c>
      <c r="H1191" s="470">
        <f>SUM(E1191:G1191)</f>
        <v/>
      </c>
      <c r="I1191" s="477">
        <f>B1191</f>
        <v/>
      </c>
    </row>
    <row r="1192" ht="25.5" customHeight="1">
      <c r="B1192" s="464">
        <f>SUM(H1192)</f>
        <v/>
      </c>
      <c r="C1192" s="465" t="n"/>
      <c r="D1192" s="466">
        <f>IF(OR(梁欠表3F!AN1191="欠番",梁欠表3F!AN1191="現場施工"),"　",梁欠表3F!AN1191)</f>
        <v/>
      </c>
      <c r="E1192" s="467">
        <f>COUNTIF(梁欠表3F!$C:$C,D1192)</f>
        <v/>
      </c>
      <c r="F1192" s="468">
        <f>COUNTIF(梁欠表3F!$O:$O,D1192)</f>
        <v/>
      </c>
      <c r="G1192" s="469">
        <f>COUNTIF(梁欠表3F!$AB:$AB,D1192)</f>
        <v/>
      </c>
      <c r="H1192" s="470">
        <f>SUM(E1192:G1192)</f>
        <v/>
      </c>
      <c r="I1192" s="477">
        <f>B1192</f>
        <v/>
      </c>
      <c r="K1192" t="inlineStr">
        <is>
          <t>K11袖</t>
        </is>
      </c>
    </row>
    <row r="1193" ht="25.5" customHeight="1">
      <c r="B1193" s="464">
        <f>SUM(H1193)</f>
        <v/>
      </c>
      <c r="C1193" s="465" t="n"/>
      <c r="D1193" s="466">
        <f>IF(OR(梁欠表3F!AN1192="欠番",梁欠表3F!AN1192="現場施工"),"　",梁欠表3F!AN1192)</f>
        <v/>
      </c>
      <c r="E1193" s="467">
        <f>COUNTIF(梁欠表3F!$C:$C,D1193)</f>
        <v/>
      </c>
      <c r="F1193" s="468">
        <f>COUNTIF(梁欠表3F!$O:$O,D1193)</f>
        <v/>
      </c>
      <c r="G1193" s="469">
        <f>COUNTIF(梁欠表3F!$AB:$AB,D1193)</f>
        <v/>
      </c>
      <c r="H1193" s="470">
        <f>SUM(E1193:G1193)</f>
        <v/>
      </c>
      <c r="I1193" s="477">
        <f>B1193</f>
        <v/>
      </c>
      <c r="K1193" t="inlineStr">
        <is>
          <t>K11袖</t>
        </is>
      </c>
    </row>
    <row r="1194" ht="25.5" customHeight="1">
      <c r="B1194" s="464">
        <f>SUM(H1194)</f>
        <v/>
      </c>
      <c r="C1194" s="465" t="n"/>
      <c r="D1194" s="466">
        <f>IF(OR(梁欠表3F!AN1193="欠番",梁欠表3F!AN1193="現場施工"),"　",梁欠表3F!AN1193)</f>
        <v/>
      </c>
      <c r="E1194" s="467">
        <f>COUNTIF(梁欠表3F!$C:$C,D1194)</f>
        <v/>
      </c>
      <c r="F1194" s="468">
        <f>COUNTIF(梁欠表3F!$O:$O,D1194)</f>
        <v/>
      </c>
      <c r="G1194" s="469">
        <f>COUNTIF(梁欠表3F!$AB:$AB,D1194)</f>
        <v/>
      </c>
      <c r="H1194" s="470">
        <f>SUM(E1194:G1194)</f>
        <v/>
      </c>
      <c r="I1194" s="477">
        <f>B1194</f>
        <v/>
      </c>
    </row>
    <row r="1195" ht="25.5" customHeight="1">
      <c r="B1195" s="464">
        <f>SUM(H1195)</f>
        <v/>
      </c>
      <c r="C1195" s="465" t="n"/>
      <c r="D1195" s="466">
        <f>IF(OR(梁欠表3F!AN1194="欠番",梁欠表3F!AN1194="現場施工"),"　",梁欠表3F!AN1194)</f>
        <v/>
      </c>
      <c r="E1195" s="467">
        <f>COUNTIF(梁欠表3F!$C:$C,D1195)</f>
        <v/>
      </c>
      <c r="F1195" s="468">
        <f>COUNTIF(梁欠表3F!$O:$O,D1195)</f>
        <v/>
      </c>
      <c r="G1195" s="469">
        <f>COUNTIF(梁欠表3F!$AB:$AB,D1195)</f>
        <v/>
      </c>
      <c r="H1195" s="470">
        <f>SUM(E1195:G1195)</f>
        <v/>
      </c>
      <c r="I1195" s="477">
        <f>B1195</f>
        <v/>
      </c>
      <c r="K1195" t="inlineStr">
        <is>
          <t>K11L袖</t>
        </is>
      </c>
    </row>
    <row r="1196" ht="25.5" customHeight="1">
      <c r="B1196" s="464">
        <f>SUM(H1196)</f>
        <v/>
      </c>
      <c r="C1196" s="465" t="n"/>
      <c r="D1196" s="466">
        <f>IF(OR(梁欠表3F!AN1195="欠番",梁欠表3F!AN1195="現場施工"),"　",梁欠表3F!AN1195)</f>
        <v/>
      </c>
      <c r="E1196" s="467">
        <f>COUNTIF(梁欠表3F!$C:$C,D1196)</f>
        <v/>
      </c>
      <c r="F1196" s="468">
        <f>COUNTIF(梁欠表3F!$O:$O,D1196)</f>
        <v/>
      </c>
      <c r="G1196" s="469">
        <f>COUNTIF(梁欠表3F!$AB:$AB,D1196)</f>
        <v/>
      </c>
      <c r="H1196" s="470">
        <f>SUM(E1196:G1196)</f>
        <v/>
      </c>
      <c r="I1196" s="477">
        <f>B1196</f>
        <v/>
      </c>
    </row>
    <row r="1197" ht="25.5" customHeight="1">
      <c r="B1197" s="464">
        <f>SUM(H1197)</f>
        <v/>
      </c>
      <c r="C1197" s="465" t="n"/>
      <c r="D1197" s="466">
        <f>IF(OR(梁欠表3F!AN1196="欠番",梁欠表3F!AN1196="現場施工"),"　",梁欠表3F!AN1196)</f>
        <v/>
      </c>
      <c r="E1197" s="467">
        <f>COUNTIF(梁欠表3F!$C:$C,D1197)</f>
        <v/>
      </c>
      <c r="F1197" s="468">
        <f>COUNTIF(梁欠表3F!$O:$O,D1197)</f>
        <v/>
      </c>
      <c r="G1197" s="469">
        <f>COUNTIF(梁欠表3F!$AB:$AB,D1197)</f>
        <v/>
      </c>
      <c r="H1197" s="470">
        <f>SUM(E1197:G1197)</f>
        <v/>
      </c>
      <c r="I1197" s="477">
        <f>B1197</f>
        <v/>
      </c>
      <c r="K1197" t="inlineStr">
        <is>
          <t>K11R袖</t>
        </is>
      </c>
    </row>
    <row r="1198" ht="25.5" customHeight="1">
      <c r="B1198" s="464">
        <f>SUM(H1198)</f>
        <v/>
      </c>
      <c r="C1198" s="465" t="n"/>
      <c r="D1198" s="466">
        <f>IF(OR(梁欠表3F!AN1197="欠番",梁欠表3F!AN1197="現場施工"),"　",梁欠表3F!AN1197)</f>
        <v/>
      </c>
      <c r="E1198" s="467">
        <f>COUNTIF(梁欠表3F!$C:$C,D1198)</f>
        <v/>
      </c>
      <c r="F1198" s="468">
        <f>COUNTIF(梁欠表3F!$O:$O,D1198)</f>
        <v/>
      </c>
      <c r="G1198" s="469">
        <f>COUNTIF(梁欠表3F!$AB:$AB,D1198)</f>
        <v/>
      </c>
      <c r="H1198" s="470">
        <f>SUM(E1198:G1198)</f>
        <v/>
      </c>
      <c r="I1198" s="477">
        <f>B1198</f>
        <v/>
      </c>
    </row>
    <row r="1199" ht="25.5" customHeight="1">
      <c r="B1199" s="464">
        <f>SUM(H1199)</f>
        <v/>
      </c>
      <c r="C1199" s="465" t="n"/>
      <c r="D1199" s="466">
        <f>IF(OR(梁欠表3F!AN1198="欠番",梁欠表3F!AN1198="現場施工"),"　",梁欠表3F!AN1198)</f>
        <v/>
      </c>
      <c r="E1199" s="467">
        <f>COUNTIF(梁欠表3F!$C:$C,D1199)</f>
        <v/>
      </c>
      <c r="F1199" s="468">
        <f>COUNTIF(梁欠表3F!$O:$O,D1199)</f>
        <v/>
      </c>
      <c r="G1199" s="469">
        <f>COUNTIF(梁欠表3F!$AB:$AB,D1199)</f>
        <v/>
      </c>
      <c r="H1199" s="470">
        <f>SUM(E1199:G1199)</f>
        <v/>
      </c>
      <c r="I1199" s="477">
        <f>B1199</f>
        <v/>
      </c>
      <c r="K1199" t="inlineStr">
        <is>
          <t>KH11袖</t>
        </is>
      </c>
    </row>
    <row r="1200" ht="25.5" customHeight="1">
      <c r="B1200" s="464">
        <f>SUM(H1200)</f>
        <v/>
      </c>
      <c r="C1200" s="465" t="n"/>
      <c r="D1200" s="466">
        <f>IF(OR(梁欠表3F!AN1199="欠番",梁欠表3F!AN1199="現場施工"),"　",梁欠表3F!AN1199)</f>
        <v/>
      </c>
      <c r="E1200" s="467">
        <f>COUNTIF(梁欠表3F!$C:$C,D1200)</f>
        <v/>
      </c>
      <c r="F1200" s="468">
        <f>COUNTIF(梁欠表3F!$O:$O,D1200)</f>
        <v/>
      </c>
      <c r="G1200" s="469">
        <f>COUNTIF(梁欠表3F!$AB:$AB,D1200)</f>
        <v/>
      </c>
      <c r="H1200" s="470">
        <f>SUM(E1200:G1200)</f>
        <v/>
      </c>
      <c r="I1200" s="477">
        <f>B1200</f>
        <v/>
      </c>
      <c r="K1200" t="inlineStr">
        <is>
          <t>KH11袖</t>
        </is>
      </c>
    </row>
    <row r="1201" ht="25.5" customHeight="1">
      <c r="B1201" s="464">
        <f>SUM(H1201)</f>
        <v/>
      </c>
      <c r="C1201" s="465" t="n"/>
      <c r="D1201" s="466">
        <f>IF(OR(梁欠表3F!AN1200="欠番",梁欠表3F!AN1200="現場施工"),"　",梁欠表3F!AN1200)</f>
        <v/>
      </c>
      <c r="E1201" s="467">
        <f>COUNTIF(梁欠表3F!$C:$C,D1201)</f>
        <v/>
      </c>
      <c r="F1201" s="468">
        <f>COUNTIF(梁欠表3F!$O:$O,D1201)</f>
        <v/>
      </c>
      <c r="G1201" s="469">
        <f>COUNTIF(梁欠表3F!$AB:$AB,D1201)</f>
        <v/>
      </c>
      <c r="H1201" s="470">
        <f>SUM(E1201:G1201)</f>
        <v/>
      </c>
      <c r="I1201" s="477">
        <f>B1201</f>
        <v/>
      </c>
    </row>
    <row r="1202" ht="25.5" customHeight="1">
      <c r="B1202" s="464">
        <f>SUM(H1202)</f>
        <v/>
      </c>
      <c r="C1202" s="465" t="n"/>
      <c r="D1202" s="466">
        <f>IF(OR(梁欠表3F!AN1201="欠番",梁欠表3F!AN1201="現場施工"),"　",梁欠表3F!AN1201)</f>
        <v/>
      </c>
      <c r="E1202" s="467">
        <f>COUNTIF(梁欠表3F!$C:$C,D1202)</f>
        <v/>
      </c>
      <c r="F1202" s="468">
        <f>COUNTIF(梁欠表3F!$O:$O,D1202)</f>
        <v/>
      </c>
      <c r="G1202" s="469">
        <f>COUNTIF(梁欠表3F!$AB:$AB,D1202)</f>
        <v/>
      </c>
      <c r="H1202" s="470">
        <f>SUM(E1202:G1202)</f>
        <v/>
      </c>
      <c r="I1202" s="477">
        <f>B1202</f>
        <v/>
      </c>
    </row>
    <row r="1203" ht="25.5" customHeight="1">
      <c r="B1203" s="464">
        <f>SUM(H1203)</f>
        <v/>
      </c>
      <c r="C1203" s="465" t="n"/>
      <c r="D1203" s="466">
        <f>IF(OR(梁欠表3F!AN1202="欠番",梁欠表3F!AN1202="現場施工"),"　",梁欠表3F!AN1202)</f>
        <v/>
      </c>
      <c r="E1203" s="467">
        <f>COUNTIF(梁欠表3F!$C:$C,D1203)</f>
        <v/>
      </c>
      <c r="F1203" s="468">
        <f>COUNTIF(梁欠表3F!$O:$O,D1203)</f>
        <v/>
      </c>
      <c r="G1203" s="469">
        <f>COUNTIF(梁欠表3F!$AB:$AB,D1203)</f>
        <v/>
      </c>
      <c r="H1203" s="470">
        <f>SUM(E1203:G1203)</f>
        <v/>
      </c>
      <c r="I1203" s="477">
        <f>B1203</f>
        <v/>
      </c>
      <c r="K1203" t="inlineStr">
        <is>
          <t>KH11L袖</t>
        </is>
      </c>
    </row>
    <row r="1204" ht="25.5" customHeight="1">
      <c r="B1204" s="464">
        <f>SUM(H1204)</f>
        <v/>
      </c>
      <c r="C1204" s="465" t="n"/>
      <c r="D1204" s="466">
        <f>IF(OR(梁欠表3F!AN1203="欠番",梁欠表3F!AN1203="現場施工"),"　",梁欠表3F!AN1203)</f>
        <v/>
      </c>
      <c r="E1204" s="467">
        <f>COUNTIF(梁欠表3F!$C:$C,D1204)</f>
        <v/>
      </c>
      <c r="F1204" s="468">
        <f>COUNTIF(梁欠表3F!$O:$O,D1204)</f>
        <v/>
      </c>
      <c r="G1204" s="469">
        <f>COUNTIF(梁欠表3F!$AB:$AB,D1204)</f>
        <v/>
      </c>
      <c r="H1204" s="470">
        <f>SUM(E1204:G1204)</f>
        <v/>
      </c>
      <c r="I1204" s="477">
        <f>B1204</f>
        <v/>
      </c>
      <c r="K1204" t="inlineStr">
        <is>
          <t>KH11R袖</t>
        </is>
      </c>
    </row>
    <row r="1205" ht="25.5" customHeight="1">
      <c r="B1205" s="464">
        <f>SUM(H1205)</f>
        <v/>
      </c>
      <c r="C1205" s="465" t="n"/>
      <c r="D1205" s="466">
        <f>IF(OR(梁欠表3F!AN1204="欠番",梁欠表3F!AN1204="現場施工"),"　",梁欠表3F!AN1204)</f>
        <v/>
      </c>
      <c r="E1205" s="467">
        <f>COUNTIF(梁欠表3F!$C:$C,D1205)</f>
        <v/>
      </c>
      <c r="F1205" s="468">
        <f>COUNTIF(梁欠表3F!$O:$O,D1205)</f>
        <v/>
      </c>
      <c r="G1205" s="469">
        <f>COUNTIF(梁欠表3F!$AB:$AB,D1205)</f>
        <v/>
      </c>
      <c r="H1205" s="470">
        <f>SUM(E1205:G1205)</f>
        <v/>
      </c>
      <c r="I1205" s="477">
        <f>B1205</f>
        <v/>
      </c>
    </row>
    <row r="1206" ht="25.5" customHeight="1">
      <c r="B1206" s="464">
        <f>SUM(H1206)</f>
        <v/>
      </c>
      <c r="C1206" s="465" t="n"/>
      <c r="D1206" s="466">
        <f>IF(OR(梁欠表3F!AN1205="欠番",梁欠表3F!AN1205="現場施工"),"　",梁欠表3F!AN1205)</f>
        <v/>
      </c>
      <c r="E1206" s="467">
        <f>COUNTIF(梁欠表3F!$C:$C,D1206)</f>
        <v/>
      </c>
      <c r="F1206" s="468">
        <f>COUNTIF(梁欠表3F!$O:$O,D1206)</f>
        <v/>
      </c>
      <c r="G1206" s="469">
        <f>COUNTIF(梁欠表3F!$AB:$AB,D1206)</f>
        <v/>
      </c>
      <c r="H1206" s="470">
        <f>SUM(E1206:G1206)</f>
        <v/>
      </c>
      <c r="I1206" s="477">
        <f>B1206</f>
        <v/>
      </c>
    </row>
    <row r="1207" ht="25.5" customHeight="1">
      <c r="B1207" s="464">
        <f>SUM(H1207)</f>
        <v/>
      </c>
      <c r="C1207" s="465" t="n"/>
      <c r="D1207" s="466">
        <f>IF(OR(梁欠表3F!AN1206="欠番",梁欠表3F!AN1206="現場施工"),"　",梁欠表3F!AN1206)</f>
        <v/>
      </c>
      <c r="E1207" s="467">
        <f>COUNTIF(梁欠表3F!$C:$C,D1207)</f>
        <v/>
      </c>
      <c r="F1207" s="468">
        <f>COUNTIF(梁欠表3F!$O:$O,D1207)</f>
        <v/>
      </c>
      <c r="G1207" s="469">
        <f>COUNTIF(梁欠表3F!$AB:$AB,D1207)</f>
        <v/>
      </c>
      <c r="H1207" s="470">
        <f>SUM(E1207:G1207)</f>
        <v/>
      </c>
      <c r="I1207" s="477">
        <f>B1207</f>
        <v/>
      </c>
      <c r="K1207" t="inlineStr">
        <is>
          <t>KA11L袖</t>
        </is>
      </c>
    </row>
    <row r="1208" ht="25.5" customHeight="1">
      <c r="B1208" s="464">
        <f>SUM(H1208)</f>
        <v/>
      </c>
      <c r="C1208" s="465" t="n"/>
      <c r="D1208" s="466">
        <f>IF(OR(梁欠表3F!AN1207="欠番",梁欠表3F!AN1207="現場施工"),"　",梁欠表3F!AN1207)</f>
        <v/>
      </c>
      <c r="E1208" s="467">
        <f>COUNTIF(梁欠表3F!$C:$C,D1208)</f>
        <v/>
      </c>
      <c r="F1208" s="468">
        <f>COUNTIF(梁欠表3F!$O:$O,D1208)</f>
        <v/>
      </c>
      <c r="G1208" s="469">
        <f>COUNTIF(梁欠表3F!$AB:$AB,D1208)</f>
        <v/>
      </c>
      <c r="H1208" s="470">
        <f>SUM(E1208:G1208)</f>
        <v/>
      </c>
      <c r="I1208" s="477">
        <f>B1208</f>
        <v/>
      </c>
    </row>
    <row r="1209" ht="25.5" customHeight="1">
      <c r="B1209" s="464">
        <f>SUM(H1209)</f>
        <v/>
      </c>
      <c r="C1209" s="465" t="n"/>
      <c r="D1209" s="466">
        <f>IF(OR(梁欠表3F!AN1208="欠番",梁欠表3F!AN1208="現場施工"),"　",梁欠表3F!AN1208)</f>
        <v/>
      </c>
      <c r="E1209" s="467">
        <f>COUNTIF(梁欠表3F!$C:$C,D1209)</f>
        <v/>
      </c>
      <c r="F1209" s="468">
        <f>COUNTIF(梁欠表3F!$O:$O,D1209)</f>
        <v/>
      </c>
      <c r="G1209" s="469">
        <f>COUNTIF(梁欠表3F!$AB:$AB,D1209)</f>
        <v/>
      </c>
      <c r="H1209" s="470">
        <f>SUM(E1209:G1209)</f>
        <v/>
      </c>
      <c r="I1209" s="477">
        <f>B1209</f>
        <v/>
      </c>
      <c r="K1209" t="inlineStr">
        <is>
          <t>KA11R袖</t>
        </is>
      </c>
    </row>
    <row r="1210" ht="25.5" customHeight="1">
      <c r="B1210" s="464">
        <f>SUM(H1210)</f>
        <v/>
      </c>
      <c r="C1210" s="465" t="n"/>
      <c r="D1210" s="466">
        <f>IF(OR(梁欠表3F!AN1209="欠番",梁欠表3F!AN1209="現場施工"),"　",梁欠表3F!AN1209)</f>
        <v/>
      </c>
      <c r="E1210" s="467">
        <f>COUNTIF(梁欠表3F!$C:$C,D1210)</f>
        <v/>
      </c>
      <c r="F1210" s="468">
        <f>COUNTIF(梁欠表3F!$O:$O,D1210)</f>
        <v/>
      </c>
      <c r="G1210" s="469">
        <f>COUNTIF(梁欠表3F!$AB:$AB,D1210)</f>
        <v/>
      </c>
      <c r="H1210" s="470">
        <f>SUM(E1210:G1210)</f>
        <v/>
      </c>
      <c r="I1210" s="477">
        <f>B1210</f>
        <v/>
      </c>
    </row>
    <row r="1211" ht="25.5" customHeight="1">
      <c r="B1211" s="464">
        <f>SUM(H1211)</f>
        <v/>
      </c>
      <c r="C1211" s="465" t="n"/>
      <c r="D1211" s="466">
        <f>IF(OR(梁欠表3F!AN1210="欠番",梁欠表3F!AN1210="現場施工"),"　",梁欠表3F!AN1210)</f>
        <v/>
      </c>
      <c r="E1211" s="467">
        <f>COUNTIF(梁欠表3F!$C:$C,D1211)</f>
        <v/>
      </c>
      <c r="F1211" s="468">
        <f>COUNTIF(梁欠表3F!$O:$O,D1211)</f>
        <v/>
      </c>
      <c r="G1211" s="469">
        <f>COUNTIF(梁欠表3F!$AB:$AB,D1211)</f>
        <v/>
      </c>
      <c r="H1211" s="470">
        <f>SUM(E1211:G1211)</f>
        <v/>
      </c>
      <c r="I1211" s="477">
        <f>B1211</f>
        <v/>
      </c>
      <c r="K1211" t="inlineStr">
        <is>
          <t>K09袖</t>
        </is>
      </c>
    </row>
    <row r="1212" ht="25.5" customHeight="1">
      <c r="B1212" s="464">
        <f>SUM(H1212)</f>
        <v/>
      </c>
      <c r="C1212" s="465" t="n"/>
      <c r="D1212" s="466">
        <f>IF(OR(梁欠表3F!AN1211="欠番",梁欠表3F!AN1211="現場施工"),"　",梁欠表3F!AN1211)</f>
        <v/>
      </c>
      <c r="E1212" s="467">
        <f>COUNTIF(梁欠表3F!$C:$C,D1212)</f>
        <v/>
      </c>
      <c r="F1212" s="468">
        <f>COUNTIF(梁欠表3F!$O:$O,D1212)</f>
        <v/>
      </c>
      <c r="G1212" s="469">
        <f>COUNTIF(梁欠表3F!$AB:$AB,D1212)</f>
        <v/>
      </c>
      <c r="H1212" s="470">
        <f>SUM(E1212:G1212)</f>
        <v/>
      </c>
      <c r="I1212" s="477">
        <f>B1212</f>
        <v/>
      </c>
      <c r="K1212" t="inlineStr">
        <is>
          <t>K09袖</t>
        </is>
      </c>
    </row>
    <row r="1213" ht="25.5" customHeight="1">
      <c r="B1213" s="464">
        <f>SUM(H1213)</f>
        <v/>
      </c>
      <c r="C1213" s="465" t="n"/>
      <c r="D1213" s="466">
        <f>IF(OR(梁欠表3F!AN1212="欠番",梁欠表3F!AN1212="現場施工"),"　",梁欠表3F!AN1212)</f>
        <v/>
      </c>
      <c r="E1213" s="467">
        <f>COUNTIF(梁欠表3F!$C:$C,D1213)</f>
        <v/>
      </c>
      <c r="F1213" s="468">
        <f>COUNTIF(梁欠表3F!$O:$O,D1213)</f>
        <v/>
      </c>
      <c r="G1213" s="469">
        <f>COUNTIF(梁欠表3F!$AB:$AB,D1213)</f>
        <v/>
      </c>
      <c r="H1213" s="470">
        <f>SUM(E1213:G1213)</f>
        <v/>
      </c>
      <c r="I1213" s="477">
        <f>B1213</f>
        <v/>
      </c>
    </row>
    <row r="1214" ht="25.5" customHeight="1">
      <c r="B1214" s="464">
        <f>SUM(H1214)</f>
        <v/>
      </c>
      <c r="C1214" s="465" t="n"/>
      <c r="D1214" s="466">
        <f>IF(OR(梁欠表3F!AN1213="欠番",梁欠表3F!AN1213="現場施工"),"　",梁欠表3F!AN1213)</f>
        <v/>
      </c>
      <c r="E1214" s="467">
        <f>COUNTIF(梁欠表3F!$C:$C,D1214)</f>
        <v/>
      </c>
      <c r="F1214" s="468">
        <f>COUNTIF(梁欠表3F!$O:$O,D1214)</f>
        <v/>
      </c>
      <c r="G1214" s="469">
        <f>COUNTIF(梁欠表3F!$AB:$AB,D1214)</f>
        <v/>
      </c>
      <c r="H1214" s="470">
        <f>SUM(E1214:G1214)</f>
        <v/>
      </c>
      <c r="I1214" s="477">
        <f>B1214</f>
        <v/>
      </c>
      <c r="K1214" t="inlineStr">
        <is>
          <t>K09L袖</t>
        </is>
      </c>
    </row>
    <row r="1215" ht="25.5" customHeight="1">
      <c r="B1215" s="464">
        <f>SUM(H1215)</f>
        <v/>
      </c>
      <c r="C1215" s="465" t="n"/>
      <c r="D1215" s="466">
        <f>IF(OR(梁欠表3F!AN1214="欠番",梁欠表3F!AN1214="現場施工"),"　",梁欠表3F!AN1214)</f>
        <v/>
      </c>
      <c r="E1215" s="467">
        <f>COUNTIF(梁欠表3F!$C:$C,D1215)</f>
        <v/>
      </c>
      <c r="F1215" s="468">
        <f>COUNTIF(梁欠表3F!$O:$O,D1215)</f>
        <v/>
      </c>
      <c r="G1215" s="469">
        <f>COUNTIF(梁欠表3F!$AB:$AB,D1215)</f>
        <v/>
      </c>
      <c r="H1215" s="470">
        <f>SUM(E1215:G1215)</f>
        <v/>
      </c>
      <c r="I1215" s="477">
        <f>B1215</f>
        <v/>
      </c>
    </row>
    <row r="1216" ht="25.5" customHeight="1">
      <c r="B1216" s="464">
        <f>SUM(H1216)</f>
        <v/>
      </c>
      <c r="C1216" s="465" t="n"/>
      <c r="D1216" s="466">
        <f>IF(OR(梁欠表3F!AN1215="欠番",梁欠表3F!AN1215="現場施工"),"　",梁欠表3F!AN1215)</f>
        <v/>
      </c>
      <c r="E1216" s="467">
        <f>COUNTIF(梁欠表3F!$C:$C,D1216)</f>
        <v/>
      </c>
      <c r="F1216" s="468">
        <f>COUNTIF(梁欠表3F!$O:$O,D1216)</f>
        <v/>
      </c>
      <c r="G1216" s="469">
        <f>COUNTIF(梁欠表3F!$AB:$AB,D1216)</f>
        <v/>
      </c>
      <c r="H1216" s="470">
        <f>SUM(E1216:G1216)</f>
        <v/>
      </c>
      <c r="I1216" s="477">
        <f>B1216</f>
        <v/>
      </c>
      <c r="K1216" t="inlineStr">
        <is>
          <t>K09R袖</t>
        </is>
      </c>
    </row>
    <row r="1217" ht="25.5" customHeight="1">
      <c r="B1217" s="464">
        <f>SUM(H1217)</f>
        <v/>
      </c>
      <c r="C1217" s="465" t="n"/>
      <c r="D1217" s="466">
        <f>IF(OR(梁欠表3F!AN1216="欠番",梁欠表3F!AN1216="現場施工"),"　",梁欠表3F!AN1216)</f>
        <v/>
      </c>
      <c r="E1217" s="467">
        <f>COUNTIF(梁欠表3F!$C:$C,D1217)</f>
        <v/>
      </c>
      <c r="F1217" s="468">
        <f>COUNTIF(梁欠表3F!$O:$O,D1217)</f>
        <v/>
      </c>
      <c r="G1217" s="469">
        <f>COUNTIF(梁欠表3F!$AB:$AB,D1217)</f>
        <v/>
      </c>
      <c r="H1217" s="470">
        <f>SUM(E1217:G1217)</f>
        <v/>
      </c>
      <c r="I1217" s="477">
        <f>B1217</f>
        <v/>
      </c>
    </row>
    <row r="1218" ht="25.5" customHeight="1">
      <c r="B1218" s="464">
        <f>SUM(H1218)</f>
        <v/>
      </c>
      <c r="C1218" s="465" t="n"/>
      <c r="D1218" s="466">
        <f>IF(OR(梁欠表3F!AN1217="欠番",梁欠表3F!AN1217="現場施工"),"　",梁欠表3F!AN1217)</f>
        <v/>
      </c>
      <c r="E1218" s="467">
        <f>COUNTIF(梁欠表3F!$C:$C,D1218)</f>
        <v/>
      </c>
      <c r="F1218" s="468">
        <f>COUNTIF(梁欠表3F!$O:$O,D1218)</f>
        <v/>
      </c>
      <c r="G1218" s="469">
        <f>COUNTIF(梁欠表3F!$AB:$AB,D1218)</f>
        <v/>
      </c>
      <c r="H1218" s="470">
        <f>SUM(E1218:G1218)</f>
        <v/>
      </c>
      <c r="I1218" s="477">
        <f>B1218</f>
        <v/>
      </c>
      <c r="K1218" t="inlineStr">
        <is>
          <t>KH09袖</t>
        </is>
      </c>
    </row>
    <row r="1219" ht="25.5" customHeight="1">
      <c r="B1219" s="464">
        <f>SUM(H1219)</f>
        <v/>
      </c>
      <c r="C1219" s="465" t="n"/>
      <c r="D1219" s="466">
        <f>IF(OR(梁欠表3F!AN1218="欠番",梁欠表3F!AN1218="現場施工"),"　",梁欠表3F!AN1218)</f>
        <v/>
      </c>
      <c r="E1219" s="467">
        <f>COUNTIF(梁欠表3F!$C:$C,D1219)</f>
        <v/>
      </c>
      <c r="F1219" s="468">
        <f>COUNTIF(梁欠表3F!$O:$O,D1219)</f>
        <v/>
      </c>
      <c r="G1219" s="469">
        <f>COUNTIF(梁欠表3F!$AB:$AB,D1219)</f>
        <v/>
      </c>
      <c r="H1219" s="470">
        <f>SUM(E1219:G1219)</f>
        <v/>
      </c>
      <c r="I1219" s="477">
        <f>B1219</f>
        <v/>
      </c>
      <c r="K1219" t="inlineStr">
        <is>
          <t>KH09袖</t>
        </is>
      </c>
    </row>
    <row r="1220" ht="25.5" customHeight="1">
      <c r="B1220" s="464">
        <f>SUM(H1220)</f>
        <v/>
      </c>
      <c r="C1220" s="465" t="n"/>
      <c r="D1220" s="466">
        <f>IF(OR(梁欠表3F!AN1219="欠番",梁欠表3F!AN1219="現場施工"),"　",梁欠表3F!AN1219)</f>
        <v/>
      </c>
      <c r="E1220" s="467">
        <f>COUNTIF(梁欠表3F!$C:$C,D1220)</f>
        <v/>
      </c>
      <c r="F1220" s="468">
        <f>COUNTIF(梁欠表3F!$O:$O,D1220)</f>
        <v/>
      </c>
      <c r="G1220" s="469">
        <f>COUNTIF(梁欠表3F!$AB:$AB,D1220)</f>
        <v/>
      </c>
      <c r="H1220" s="470">
        <f>SUM(E1220:G1220)</f>
        <v/>
      </c>
      <c r="I1220" s="477">
        <f>B1220</f>
        <v/>
      </c>
    </row>
    <row r="1221" ht="25.5" customHeight="1">
      <c r="B1221" s="464">
        <f>SUM(H1221)</f>
        <v/>
      </c>
      <c r="C1221" s="465" t="n"/>
      <c r="D1221" s="466">
        <f>IF(OR(梁欠表3F!AN1220="欠番",梁欠表3F!AN1220="現場施工"),"　",梁欠表3F!AN1220)</f>
        <v/>
      </c>
      <c r="E1221" s="467">
        <f>COUNTIF(梁欠表3F!$C:$C,D1221)</f>
        <v/>
      </c>
      <c r="F1221" s="468">
        <f>COUNTIF(梁欠表3F!$O:$O,D1221)</f>
        <v/>
      </c>
      <c r="G1221" s="469">
        <f>COUNTIF(梁欠表3F!$AB:$AB,D1221)</f>
        <v/>
      </c>
      <c r="H1221" s="470">
        <f>SUM(E1221:G1221)</f>
        <v/>
      </c>
      <c r="I1221" s="477">
        <f>B1221</f>
        <v/>
      </c>
    </row>
    <row r="1222" ht="25.5" customHeight="1">
      <c r="B1222" s="464">
        <f>SUM(H1222)</f>
        <v/>
      </c>
      <c r="C1222" s="465" t="n"/>
      <c r="D1222" s="466">
        <f>IF(OR(梁欠表3F!AN1221="欠番",梁欠表3F!AN1221="現場施工"),"　",梁欠表3F!AN1221)</f>
        <v/>
      </c>
      <c r="E1222" s="467">
        <f>COUNTIF(梁欠表3F!$C:$C,D1222)</f>
        <v/>
      </c>
      <c r="F1222" s="468">
        <f>COUNTIF(梁欠表3F!$O:$O,D1222)</f>
        <v/>
      </c>
      <c r="G1222" s="469">
        <f>COUNTIF(梁欠表3F!$AB:$AB,D1222)</f>
        <v/>
      </c>
      <c r="H1222" s="470">
        <f>SUM(E1222:G1222)</f>
        <v/>
      </c>
      <c r="I1222" s="477">
        <f>B1222</f>
        <v/>
      </c>
      <c r="K1222" t="inlineStr">
        <is>
          <t>KH09L袖</t>
        </is>
      </c>
    </row>
    <row r="1223" ht="25.5" customHeight="1">
      <c r="B1223" s="464">
        <f>SUM(H1223)</f>
        <v/>
      </c>
      <c r="C1223" s="465" t="n"/>
      <c r="D1223" s="466">
        <f>IF(OR(梁欠表3F!AN1222="欠番",梁欠表3F!AN1222="現場施工"),"　",梁欠表3F!AN1222)</f>
        <v/>
      </c>
      <c r="E1223" s="467">
        <f>COUNTIF(梁欠表3F!$C:$C,D1223)</f>
        <v/>
      </c>
      <c r="F1223" s="468">
        <f>COUNTIF(梁欠表3F!$O:$O,D1223)</f>
        <v/>
      </c>
      <c r="G1223" s="469">
        <f>COUNTIF(梁欠表3F!$AB:$AB,D1223)</f>
        <v/>
      </c>
      <c r="H1223" s="470">
        <f>SUM(E1223:G1223)</f>
        <v/>
      </c>
      <c r="I1223" s="477">
        <f>B1223</f>
        <v/>
      </c>
      <c r="K1223" t="inlineStr">
        <is>
          <t>KH09R袖</t>
        </is>
      </c>
    </row>
    <row r="1224" ht="25.5" customHeight="1">
      <c r="B1224" s="464">
        <f>SUM(H1224)</f>
        <v/>
      </c>
      <c r="C1224" s="465" t="n"/>
      <c r="D1224" s="466">
        <f>IF(OR(梁欠表3F!AN1223="欠番",梁欠表3F!AN1223="現場施工"),"　",梁欠表3F!AN1223)</f>
        <v/>
      </c>
      <c r="E1224" s="467">
        <f>COUNTIF(梁欠表3F!$C:$C,D1224)</f>
        <v/>
      </c>
      <c r="F1224" s="468">
        <f>COUNTIF(梁欠表3F!$O:$O,D1224)</f>
        <v/>
      </c>
      <c r="G1224" s="469">
        <f>COUNTIF(梁欠表3F!$AB:$AB,D1224)</f>
        <v/>
      </c>
      <c r="H1224" s="470">
        <f>SUM(E1224:G1224)</f>
        <v/>
      </c>
      <c r="I1224" s="477">
        <f>B1224</f>
        <v/>
      </c>
    </row>
    <row r="1225" ht="25.5" customHeight="1">
      <c r="B1225" s="464">
        <f>SUM(H1225)</f>
        <v/>
      </c>
      <c r="C1225" s="465" t="n"/>
      <c r="D1225" s="466">
        <f>IF(OR(梁欠表3F!AN1224="欠番",梁欠表3F!AN1224="現場施工"),"　",梁欠表3F!AN1224)</f>
        <v/>
      </c>
      <c r="E1225" s="467">
        <f>COUNTIF(梁欠表3F!$C:$C,D1225)</f>
        <v/>
      </c>
      <c r="F1225" s="468">
        <f>COUNTIF(梁欠表3F!$O:$O,D1225)</f>
        <v/>
      </c>
      <c r="G1225" s="469">
        <f>COUNTIF(梁欠表3F!$AB:$AB,D1225)</f>
        <v/>
      </c>
      <c r="H1225" s="470">
        <f>SUM(E1225:G1225)</f>
        <v/>
      </c>
      <c r="I1225" s="477">
        <f>B1225</f>
        <v/>
      </c>
    </row>
    <row r="1226" ht="25.5" customHeight="1">
      <c r="B1226" s="464">
        <f>SUM(H1226)</f>
        <v/>
      </c>
      <c r="C1226" s="465" t="n"/>
      <c r="D1226" s="466">
        <f>IF(OR(梁欠表3F!AN1225="欠番",梁欠表3F!AN1225="現場施工"),"　",梁欠表3F!AN1225)</f>
        <v/>
      </c>
      <c r="E1226" s="467">
        <f>COUNTIF(梁欠表3F!$C:$C,D1226)</f>
        <v/>
      </c>
      <c r="F1226" s="468">
        <f>COUNTIF(梁欠表3F!$O:$O,D1226)</f>
        <v/>
      </c>
      <c r="G1226" s="469">
        <f>COUNTIF(梁欠表3F!$AB:$AB,D1226)</f>
        <v/>
      </c>
      <c r="H1226" s="470">
        <f>SUM(E1226:G1226)</f>
        <v/>
      </c>
      <c r="I1226" s="477">
        <f>B1226</f>
        <v/>
      </c>
    </row>
    <row r="1227" ht="25.5" customHeight="1">
      <c r="B1227" s="464">
        <f>SUM(H1227)</f>
        <v/>
      </c>
      <c r="C1227" s="465" t="n"/>
      <c r="D1227" s="466">
        <f>IF(OR(梁欠表3F!AN1226="欠番",梁欠表3F!AN1226="現場施工"),"　",梁欠表3F!AN1226)</f>
        <v/>
      </c>
      <c r="E1227" s="467">
        <f>COUNTIF(梁欠表3F!$C:$C,D1227)</f>
        <v/>
      </c>
      <c r="F1227" s="468">
        <f>COUNTIF(梁欠表3F!$O:$O,D1227)</f>
        <v/>
      </c>
      <c r="G1227" s="469">
        <f>COUNTIF(梁欠表3F!$AB:$AB,D1227)</f>
        <v/>
      </c>
      <c r="H1227" s="470">
        <f>SUM(E1227:G1227)</f>
        <v/>
      </c>
      <c r="I1227" s="477">
        <f>B1227</f>
        <v/>
      </c>
      <c r="K1227" t="inlineStr">
        <is>
          <t>KA09L袖</t>
        </is>
      </c>
    </row>
    <row r="1228" ht="25.5" customHeight="1">
      <c r="B1228" s="464">
        <f>SUM(H1228)</f>
        <v/>
      </c>
      <c r="C1228" s="465" t="n"/>
      <c r="D1228" s="466">
        <f>IF(OR(梁欠表3F!AN1227="欠番",梁欠表3F!AN1227="現場施工"),"　",梁欠表3F!AN1227)</f>
        <v/>
      </c>
      <c r="E1228" s="467">
        <f>COUNTIF(梁欠表3F!$C:$C,D1228)</f>
        <v/>
      </c>
      <c r="F1228" s="468">
        <f>COUNTIF(梁欠表3F!$O:$O,D1228)</f>
        <v/>
      </c>
      <c r="G1228" s="469">
        <f>COUNTIF(梁欠表3F!$AB:$AB,D1228)</f>
        <v/>
      </c>
      <c r="H1228" s="470">
        <f>SUM(E1228:G1228)</f>
        <v/>
      </c>
      <c r="I1228" s="477">
        <f>B1228</f>
        <v/>
      </c>
      <c r="K1228" t="inlineStr">
        <is>
          <t>KA09R袖</t>
        </is>
      </c>
    </row>
    <row r="1229" ht="25.5" customHeight="1">
      <c r="B1229" s="464">
        <f>SUM(H1229)</f>
        <v/>
      </c>
      <c r="C1229" s="465" t="n"/>
      <c r="D1229" s="466">
        <f>IF(OR(梁欠表3F!AN1228="欠番",梁欠表3F!AN1228="現場施工"),"　",梁欠表3F!AN1228)</f>
        <v/>
      </c>
      <c r="E1229" s="467">
        <f>COUNTIF(梁欠表3F!$C:$C,D1229)</f>
        <v/>
      </c>
      <c r="F1229" s="468">
        <f>COUNTIF(梁欠表3F!$O:$O,D1229)</f>
        <v/>
      </c>
      <c r="G1229" s="469">
        <f>COUNTIF(梁欠表3F!$AB:$AB,D1229)</f>
        <v/>
      </c>
      <c r="H1229" s="470">
        <f>SUM(E1229:G1229)</f>
        <v/>
      </c>
      <c r="I1229" s="477">
        <f>B1229</f>
        <v/>
      </c>
    </row>
    <row r="1230" ht="25.5" customHeight="1">
      <c r="B1230" s="464">
        <f>SUM(H1230)</f>
        <v/>
      </c>
      <c r="C1230" s="465" t="n"/>
      <c r="D1230" s="466">
        <f>IF(OR(梁欠表3F!AN1229="欠番",梁欠表3F!AN1229="現場施工"),"　",梁欠表3F!AN1229)</f>
        <v/>
      </c>
      <c r="E1230" s="467">
        <f>COUNTIF(梁欠表3F!$C:$C,D1230)</f>
        <v/>
      </c>
      <c r="F1230" s="468">
        <f>COUNTIF(梁欠表3F!$O:$O,D1230)</f>
        <v/>
      </c>
      <c r="G1230" s="469">
        <f>COUNTIF(梁欠表3F!$AB:$AB,D1230)</f>
        <v/>
      </c>
      <c r="H1230" s="470">
        <f>SUM(E1230:G1230)</f>
        <v/>
      </c>
      <c r="I1230" s="477">
        <f>B1230</f>
        <v/>
      </c>
    </row>
    <row r="1231" ht="25.5" customHeight="1">
      <c r="B1231" s="464">
        <f>SUM(H1231)</f>
        <v/>
      </c>
      <c r="C1231" s="465" t="n"/>
      <c r="D1231" s="466">
        <f>IF(OR(梁欠表3F!AN1230="欠番",梁欠表3F!AN1230="現場施工"),"　",梁欠表3F!AN1230)</f>
        <v/>
      </c>
      <c r="E1231" s="467">
        <f>COUNTIF(梁欠表3F!$C:$C,D1231)</f>
        <v/>
      </c>
      <c r="F1231" s="468">
        <f>COUNTIF(梁欠表3F!$O:$O,D1231)</f>
        <v/>
      </c>
      <c r="G1231" s="469">
        <f>COUNTIF(梁欠表3F!$AB:$AB,D1231)</f>
        <v/>
      </c>
      <c r="H1231" s="470">
        <f>SUM(E1231:G1231)</f>
        <v/>
      </c>
      <c r="I1231" s="477">
        <f>B1231</f>
        <v/>
      </c>
    </row>
    <row r="1232" ht="25.5" customHeight="1">
      <c r="B1232" s="464">
        <f>SUM(H1232)</f>
        <v/>
      </c>
      <c r="C1232" s="465" t="n"/>
      <c r="D1232" s="466">
        <f>IF(OR(梁欠表3F!AN1231="欠番",梁欠表3F!AN1231="現場施工"),"　",梁欠表3F!AN1231)</f>
        <v/>
      </c>
      <c r="E1232" s="467">
        <f>COUNTIF(梁欠表3F!$C:$C,D1232)</f>
        <v/>
      </c>
      <c r="F1232" s="468">
        <f>COUNTIF(梁欠表3F!$O:$O,D1232)</f>
        <v/>
      </c>
      <c r="G1232" s="469">
        <f>COUNTIF(梁欠表3F!$AB:$AB,D1232)</f>
        <v/>
      </c>
      <c r="H1232" s="470">
        <f>SUM(E1232:G1232)</f>
        <v/>
      </c>
      <c r="I1232" s="477">
        <f>B1232</f>
        <v/>
      </c>
    </row>
    <row r="1233" ht="25.5" customHeight="1">
      <c r="B1233" s="464">
        <f>SUM(H1233)</f>
        <v/>
      </c>
      <c r="C1233" s="465" t="n"/>
      <c r="D1233" s="466">
        <f>IF(OR(梁欠表3F!AN1232="欠番",梁欠表3F!AN1232="現場施工"),"　",梁欠表3F!AN1232)</f>
        <v/>
      </c>
      <c r="E1233" s="467">
        <f>COUNTIF(梁欠表3F!$C:$C,D1233)</f>
        <v/>
      </c>
      <c r="F1233" s="468">
        <f>COUNTIF(梁欠表3F!$O:$O,D1233)</f>
        <v/>
      </c>
      <c r="G1233" s="469">
        <f>COUNTIF(梁欠表3F!$AB:$AB,D1233)</f>
        <v/>
      </c>
      <c r="H1233" s="470">
        <f>SUM(E1233:G1233)</f>
        <v/>
      </c>
      <c r="I1233" s="477">
        <f>B1233</f>
        <v/>
      </c>
      <c r="K1233" t="inlineStr">
        <is>
          <t>K09袖</t>
        </is>
      </c>
    </row>
    <row r="1234" ht="25.5" customHeight="1">
      <c r="B1234" s="464">
        <f>SUM(H1234)</f>
        <v/>
      </c>
      <c r="C1234" s="465" t="n"/>
      <c r="D1234" s="466">
        <f>IF(OR(梁欠表3F!AN1233="欠番",梁欠表3F!AN1233="現場施工"),"　",梁欠表3F!AN1233)</f>
        <v/>
      </c>
      <c r="E1234" s="467">
        <f>COUNTIF(梁欠表3F!$C:$C,D1234)</f>
        <v/>
      </c>
      <c r="F1234" s="468">
        <f>COUNTIF(梁欠表3F!$O:$O,D1234)</f>
        <v/>
      </c>
      <c r="G1234" s="469">
        <f>COUNTIF(梁欠表3F!$AB:$AB,D1234)</f>
        <v/>
      </c>
      <c r="H1234" s="470">
        <f>SUM(E1234:G1234)</f>
        <v/>
      </c>
      <c r="I1234" s="477">
        <f>B1234</f>
        <v/>
      </c>
      <c r="K1234" t="inlineStr">
        <is>
          <t>K09袖</t>
        </is>
      </c>
    </row>
    <row r="1235" ht="25.5" customHeight="1">
      <c r="B1235" s="464">
        <f>SUM(H1235)</f>
        <v/>
      </c>
      <c r="C1235" s="465" t="n"/>
      <c r="D1235" s="466">
        <f>IF(OR(梁欠表3F!AN1234="欠番",梁欠表3F!AN1234="現場施工"),"　",梁欠表3F!AN1234)</f>
        <v/>
      </c>
      <c r="E1235" s="467">
        <f>COUNTIF(梁欠表3F!$C:$C,D1235)</f>
        <v/>
      </c>
      <c r="F1235" s="468">
        <f>COUNTIF(梁欠表3F!$O:$O,D1235)</f>
        <v/>
      </c>
      <c r="G1235" s="469">
        <f>COUNTIF(梁欠表3F!$AB:$AB,D1235)</f>
        <v/>
      </c>
      <c r="H1235" s="470">
        <f>SUM(E1235:G1235)</f>
        <v/>
      </c>
      <c r="I1235" s="477">
        <f>B1235</f>
        <v/>
      </c>
    </row>
    <row r="1236" ht="25.5" customHeight="1">
      <c r="B1236" s="464">
        <f>SUM(H1236)</f>
        <v/>
      </c>
      <c r="C1236" s="465" t="n"/>
      <c r="D1236" s="466">
        <f>IF(OR(梁欠表3F!AN1235="欠番",梁欠表3F!AN1235="現場施工"),"　",梁欠表3F!AN1235)</f>
        <v/>
      </c>
      <c r="E1236" s="467">
        <f>COUNTIF(梁欠表3F!$C:$C,D1236)</f>
        <v/>
      </c>
      <c r="F1236" s="468">
        <f>COUNTIF(梁欠表3F!$O:$O,D1236)</f>
        <v/>
      </c>
      <c r="G1236" s="469">
        <f>COUNTIF(梁欠表3F!$AB:$AB,D1236)</f>
        <v/>
      </c>
      <c r="H1236" s="470">
        <f>SUM(E1236:G1236)</f>
        <v/>
      </c>
      <c r="I1236" s="477">
        <f>B1236</f>
        <v/>
      </c>
      <c r="K1236" t="inlineStr">
        <is>
          <t>K09L袖</t>
        </is>
      </c>
    </row>
    <row r="1237" ht="25.5" customHeight="1">
      <c r="B1237" s="464">
        <f>SUM(H1237)</f>
        <v/>
      </c>
      <c r="C1237" s="465" t="n"/>
      <c r="D1237" s="466">
        <f>IF(OR(梁欠表3F!AN1236="欠番",梁欠表3F!AN1236="現場施工"),"　",梁欠表3F!AN1236)</f>
        <v/>
      </c>
      <c r="E1237" s="467">
        <f>COUNTIF(梁欠表3F!$C:$C,D1237)</f>
        <v/>
      </c>
      <c r="F1237" s="468">
        <f>COUNTIF(梁欠表3F!$O:$O,D1237)</f>
        <v/>
      </c>
      <c r="G1237" s="469">
        <f>COUNTIF(梁欠表3F!$AB:$AB,D1237)</f>
        <v/>
      </c>
      <c r="H1237" s="470">
        <f>SUM(E1237:G1237)</f>
        <v/>
      </c>
      <c r="I1237" s="477">
        <f>B1237</f>
        <v/>
      </c>
    </row>
    <row r="1238" ht="25.5" customHeight="1">
      <c r="B1238" s="464">
        <f>SUM(H1238)</f>
        <v/>
      </c>
      <c r="C1238" s="465" t="n"/>
      <c r="D1238" s="466">
        <f>IF(OR(梁欠表3F!AN1237="欠番",梁欠表3F!AN1237="現場施工"),"　",梁欠表3F!AN1237)</f>
        <v/>
      </c>
      <c r="E1238" s="467">
        <f>COUNTIF(梁欠表3F!$C:$C,D1238)</f>
        <v/>
      </c>
      <c r="F1238" s="468">
        <f>COUNTIF(梁欠表3F!$O:$O,D1238)</f>
        <v/>
      </c>
      <c r="G1238" s="469">
        <f>COUNTIF(梁欠表3F!$AB:$AB,D1238)</f>
        <v/>
      </c>
      <c r="H1238" s="470">
        <f>SUM(E1238:G1238)</f>
        <v/>
      </c>
      <c r="I1238" s="477">
        <f>B1238</f>
        <v/>
      </c>
      <c r="K1238" t="inlineStr">
        <is>
          <t>K09R袖</t>
        </is>
      </c>
    </row>
    <row r="1239" ht="25.5" customHeight="1">
      <c r="B1239" s="464">
        <f>SUM(H1239)</f>
        <v/>
      </c>
      <c r="C1239" s="465" t="n"/>
      <c r="D1239" s="466">
        <f>IF(OR(梁欠表3F!AN1238="欠番",梁欠表3F!AN1238="現場施工"),"　",梁欠表3F!AN1238)</f>
        <v/>
      </c>
      <c r="E1239" s="467">
        <f>COUNTIF(梁欠表3F!$C:$C,D1239)</f>
        <v/>
      </c>
      <c r="F1239" s="468">
        <f>COUNTIF(梁欠表3F!$O:$O,D1239)</f>
        <v/>
      </c>
      <c r="G1239" s="469">
        <f>COUNTIF(梁欠表3F!$AB:$AB,D1239)</f>
        <v/>
      </c>
      <c r="H1239" s="470">
        <f>SUM(E1239:G1239)</f>
        <v/>
      </c>
      <c r="I1239" s="477">
        <f>B1239</f>
        <v/>
      </c>
    </row>
    <row r="1240" ht="25.5" customHeight="1">
      <c r="B1240" s="464">
        <f>SUM(H1240)</f>
        <v/>
      </c>
      <c r="C1240" s="465" t="n"/>
      <c r="D1240" s="466">
        <f>IF(OR(梁欠表3F!AN1239="欠番",梁欠表3F!AN1239="現場施工"),"　",梁欠表3F!AN1239)</f>
        <v/>
      </c>
      <c r="E1240" s="467">
        <f>COUNTIF(梁欠表3F!$C:$C,D1240)</f>
        <v/>
      </c>
      <c r="F1240" s="468">
        <f>COUNTIF(梁欠表3F!$O:$O,D1240)</f>
        <v/>
      </c>
      <c r="G1240" s="469">
        <f>COUNTIF(梁欠表3F!$AB:$AB,D1240)</f>
        <v/>
      </c>
      <c r="H1240" s="470">
        <f>SUM(E1240:G1240)</f>
        <v/>
      </c>
      <c r="I1240" s="477">
        <f>B1240</f>
        <v/>
      </c>
      <c r="K1240" t="inlineStr">
        <is>
          <t>KH09袖</t>
        </is>
      </c>
    </row>
    <row r="1241" ht="25.5" customHeight="1">
      <c r="B1241" s="464">
        <f>SUM(H1241)</f>
        <v/>
      </c>
      <c r="C1241" s="465" t="n"/>
      <c r="D1241" s="466">
        <f>IF(OR(梁欠表3F!AN1240="欠番",梁欠表3F!AN1240="現場施工"),"　",梁欠表3F!AN1240)</f>
        <v/>
      </c>
      <c r="E1241" s="467">
        <f>COUNTIF(梁欠表3F!$C:$C,D1241)</f>
        <v/>
      </c>
      <c r="F1241" s="468">
        <f>COUNTIF(梁欠表3F!$O:$O,D1241)</f>
        <v/>
      </c>
      <c r="G1241" s="469">
        <f>COUNTIF(梁欠表3F!$AB:$AB,D1241)</f>
        <v/>
      </c>
      <c r="H1241" s="470">
        <f>SUM(E1241:G1241)</f>
        <v/>
      </c>
      <c r="I1241" s="477">
        <f>B1241</f>
        <v/>
      </c>
      <c r="K1241" t="inlineStr">
        <is>
          <t>KH09袖</t>
        </is>
      </c>
    </row>
    <row r="1242" ht="25.5" customHeight="1">
      <c r="B1242" s="464">
        <f>SUM(H1242)</f>
        <v/>
      </c>
      <c r="C1242" s="465" t="n"/>
      <c r="D1242" s="466">
        <f>IF(OR(梁欠表3F!AN1241="欠番",梁欠表3F!AN1241="現場施工"),"　",梁欠表3F!AN1241)</f>
        <v/>
      </c>
      <c r="E1242" s="467">
        <f>COUNTIF(梁欠表3F!$C:$C,D1242)</f>
        <v/>
      </c>
      <c r="F1242" s="468">
        <f>COUNTIF(梁欠表3F!$O:$O,D1242)</f>
        <v/>
      </c>
      <c r="G1242" s="469">
        <f>COUNTIF(梁欠表3F!$AB:$AB,D1242)</f>
        <v/>
      </c>
      <c r="H1242" s="470">
        <f>SUM(E1242:G1242)</f>
        <v/>
      </c>
      <c r="I1242" s="477">
        <f>B1242</f>
        <v/>
      </c>
    </row>
    <row r="1243" ht="25.5" customHeight="1">
      <c r="B1243" s="464">
        <f>SUM(H1243)</f>
        <v/>
      </c>
      <c r="C1243" s="465" t="n"/>
      <c r="D1243" s="466">
        <f>IF(OR(梁欠表3F!AN1242="欠番",梁欠表3F!AN1242="現場施工"),"　",梁欠表3F!AN1242)</f>
        <v/>
      </c>
      <c r="E1243" s="467">
        <f>COUNTIF(梁欠表3F!$C:$C,D1243)</f>
        <v/>
      </c>
      <c r="F1243" s="468">
        <f>COUNTIF(梁欠表3F!$O:$O,D1243)</f>
        <v/>
      </c>
      <c r="G1243" s="469">
        <f>COUNTIF(梁欠表3F!$AB:$AB,D1243)</f>
        <v/>
      </c>
      <c r="H1243" s="470">
        <f>SUM(E1243:G1243)</f>
        <v/>
      </c>
      <c r="I1243" s="477">
        <f>B1243</f>
        <v/>
      </c>
    </row>
    <row r="1244" ht="25.5" customHeight="1">
      <c r="B1244" s="464">
        <f>SUM(H1244)</f>
        <v/>
      </c>
      <c r="C1244" s="465" t="n"/>
      <c r="D1244" s="466">
        <f>IF(OR(梁欠表3F!AN1243="欠番",梁欠表3F!AN1243="現場施工"),"　",梁欠表3F!AN1243)</f>
        <v/>
      </c>
      <c r="E1244" s="467">
        <f>COUNTIF(梁欠表3F!$C:$C,D1244)</f>
        <v/>
      </c>
      <c r="F1244" s="468">
        <f>COUNTIF(梁欠表3F!$O:$O,D1244)</f>
        <v/>
      </c>
      <c r="G1244" s="469">
        <f>COUNTIF(梁欠表3F!$AB:$AB,D1244)</f>
        <v/>
      </c>
      <c r="H1244" s="470">
        <f>SUM(E1244:G1244)</f>
        <v/>
      </c>
      <c r="I1244" s="477">
        <f>B1244</f>
        <v/>
      </c>
      <c r="K1244" t="inlineStr">
        <is>
          <t>KH09L袖</t>
        </is>
      </c>
    </row>
    <row r="1245" ht="25.5" customHeight="1">
      <c r="B1245" s="464">
        <f>SUM(H1245)</f>
        <v/>
      </c>
      <c r="C1245" s="465" t="n"/>
      <c r="D1245" s="466">
        <f>IF(OR(梁欠表3F!AN1244="欠番",梁欠表3F!AN1244="現場施工"),"　",梁欠表3F!AN1244)</f>
        <v/>
      </c>
      <c r="E1245" s="467">
        <f>COUNTIF(梁欠表3F!$C:$C,D1245)</f>
        <v/>
      </c>
      <c r="F1245" s="468">
        <f>COUNTIF(梁欠表3F!$O:$O,D1245)</f>
        <v/>
      </c>
      <c r="G1245" s="469">
        <f>COUNTIF(梁欠表3F!$AB:$AB,D1245)</f>
        <v/>
      </c>
      <c r="H1245" s="470">
        <f>SUM(E1245:G1245)</f>
        <v/>
      </c>
      <c r="I1245" s="477">
        <f>B1245</f>
        <v/>
      </c>
      <c r="K1245" t="inlineStr">
        <is>
          <t>KH09R袖</t>
        </is>
      </c>
    </row>
    <row r="1246" ht="25.5" customHeight="1">
      <c r="B1246" s="464">
        <f>SUM(H1246)</f>
        <v/>
      </c>
      <c r="C1246" s="465" t="n"/>
      <c r="D1246" s="466">
        <f>IF(OR(梁欠表3F!AN1245="欠番",梁欠表3F!AN1245="現場施工"),"　",梁欠表3F!AN1245)</f>
        <v/>
      </c>
      <c r="E1246" s="467">
        <f>COUNTIF(梁欠表3F!$C:$C,D1246)</f>
        <v/>
      </c>
      <c r="F1246" s="468">
        <f>COUNTIF(梁欠表3F!$O:$O,D1246)</f>
        <v/>
      </c>
      <c r="G1246" s="469">
        <f>COUNTIF(梁欠表3F!$AB:$AB,D1246)</f>
        <v/>
      </c>
      <c r="H1246" s="470">
        <f>SUM(E1246:G1246)</f>
        <v/>
      </c>
      <c r="I1246" s="477">
        <f>B1246</f>
        <v/>
      </c>
    </row>
    <row r="1247" ht="25.5" customHeight="1">
      <c r="B1247" s="464">
        <f>SUM(H1247)</f>
        <v/>
      </c>
      <c r="C1247" s="465" t="n"/>
      <c r="D1247" s="466">
        <f>IF(OR(梁欠表3F!AN1246="欠番",梁欠表3F!AN1246="現場施工"),"　",梁欠表3F!AN1246)</f>
        <v/>
      </c>
      <c r="E1247" s="467">
        <f>COUNTIF(梁欠表3F!$C:$C,D1247)</f>
        <v/>
      </c>
      <c r="F1247" s="468">
        <f>COUNTIF(梁欠表3F!$O:$O,D1247)</f>
        <v/>
      </c>
      <c r="G1247" s="469">
        <f>COUNTIF(梁欠表3F!$AB:$AB,D1247)</f>
        <v/>
      </c>
      <c r="H1247" s="470">
        <f>SUM(E1247:G1247)</f>
        <v/>
      </c>
      <c r="I1247" s="477">
        <f>B1247</f>
        <v/>
      </c>
    </row>
    <row r="1248" ht="25.5" customHeight="1">
      <c r="B1248" s="464">
        <f>SUM(H1248)</f>
        <v/>
      </c>
      <c r="C1248" s="465" t="n"/>
      <c r="D1248" s="466">
        <f>IF(OR(梁欠表3F!AN1247="欠番",梁欠表3F!AN1247="現場施工"),"　",梁欠表3F!AN1247)</f>
        <v/>
      </c>
      <c r="E1248" s="467">
        <f>COUNTIF(梁欠表3F!$C:$C,D1248)</f>
        <v/>
      </c>
      <c r="F1248" s="468">
        <f>COUNTIF(梁欠表3F!$O:$O,D1248)</f>
        <v/>
      </c>
      <c r="G1248" s="469">
        <f>COUNTIF(梁欠表3F!$AB:$AB,D1248)</f>
        <v/>
      </c>
      <c r="H1248" s="470">
        <f>SUM(E1248:G1248)</f>
        <v/>
      </c>
      <c r="I1248" s="477">
        <f>B1248</f>
        <v/>
      </c>
    </row>
    <row r="1249" ht="25.5" customHeight="1">
      <c r="B1249" s="464">
        <f>SUM(H1249)</f>
        <v/>
      </c>
      <c r="C1249" s="465" t="n"/>
      <c r="D1249" s="466">
        <f>IF(OR(梁欠表3F!AN1248="欠番",梁欠表3F!AN1248="現場施工"),"　",梁欠表3F!AN1248)</f>
        <v/>
      </c>
      <c r="E1249" s="467">
        <f>COUNTIF(梁欠表3F!$C:$C,D1249)</f>
        <v/>
      </c>
      <c r="F1249" s="468">
        <f>COUNTIF(梁欠表3F!$O:$O,D1249)</f>
        <v/>
      </c>
      <c r="G1249" s="469">
        <f>COUNTIF(梁欠表3F!$AB:$AB,D1249)</f>
        <v/>
      </c>
      <c r="H1249" s="470">
        <f>SUM(E1249:G1249)</f>
        <v/>
      </c>
      <c r="I1249" s="477">
        <f>B1249</f>
        <v/>
      </c>
      <c r="K1249" t="inlineStr">
        <is>
          <t>KA09L袖</t>
        </is>
      </c>
    </row>
    <row r="1250" ht="25.5" customHeight="1">
      <c r="B1250" s="464">
        <f>SUM(H1250)</f>
        <v/>
      </c>
      <c r="C1250" s="465" t="n"/>
      <c r="D1250" s="466">
        <f>IF(OR(梁欠表3F!AN1249="欠番",梁欠表3F!AN1249="現場施工"),"　",梁欠表3F!AN1249)</f>
        <v/>
      </c>
      <c r="E1250" s="467">
        <f>COUNTIF(梁欠表3F!$C:$C,D1250)</f>
        <v/>
      </c>
      <c r="F1250" s="468">
        <f>COUNTIF(梁欠表3F!$O:$O,D1250)</f>
        <v/>
      </c>
      <c r="G1250" s="469">
        <f>COUNTIF(梁欠表3F!$AB:$AB,D1250)</f>
        <v/>
      </c>
      <c r="H1250" s="470">
        <f>SUM(E1250:G1250)</f>
        <v/>
      </c>
      <c r="I1250" s="477">
        <f>B1250</f>
        <v/>
      </c>
      <c r="K1250" t="inlineStr">
        <is>
          <t>KA09R袖</t>
        </is>
      </c>
    </row>
    <row r="1251" ht="25.5" customHeight="1">
      <c r="B1251" s="464">
        <f>SUM(H1251)</f>
        <v/>
      </c>
      <c r="C1251" s="465" t="n"/>
      <c r="D1251" s="466">
        <f>IF(OR(梁欠表3F!AN1250="欠番",梁欠表3F!AN1250="現場施工"),"　",梁欠表3F!AN1250)</f>
        <v/>
      </c>
      <c r="E1251" s="467">
        <f>COUNTIF(梁欠表3F!$C:$C,D1251)</f>
        <v/>
      </c>
      <c r="F1251" s="468">
        <f>COUNTIF(梁欠表3F!$O:$O,D1251)</f>
        <v/>
      </c>
      <c r="G1251" s="469">
        <f>COUNTIF(梁欠表3F!$AB:$AB,D1251)</f>
        <v/>
      </c>
      <c r="H1251" s="470">
        <f>SUM(E1251:G1251)</f>
        <v/>
      </c>
      <c r="I1251" s="477">
        <f>B1251</f>
        <v/>
      </c>
    </row>
    <row r="1252" ht="25.5" customHeight="1">
      <c r="B1252" s="464">
        <f>SUM(H1252)</f>
        <v/>
      </c>
      <c r="C1252" s="465" t="n"/>
      <c r="D1252" s="466">
        <f>IF(OR(梁欠表3F!AN1251="欠番",梁欠表3F!AN1251="現場施工"),"　",梁欠表3F!AN1251)</f>
        <v/>
      </c>
      <c r="E1252" s="467">
        <f>COUNTIF(梁欠表3F!$C:$C,D1252)</f>
        <v/>
      </c>
      <c r="F1252" s="468">
        <f>COUNTIF(梁欠表3F!$O:$O,D1252)</f>
        <v/>
      </c>
      <c r="G1252" s="469">
        <f>COUNTIF(梁欠表3F!$AB:$AB,D1252)</f>
        <v/>
      </c>
      <c r="H1252" s="470">
        <f>SUM(E1252:G1252)</f>
        <v/>
      </c>
      <c r="I1252" s="477">
        <f>B1252</f>
        <v/>
      </c>
    </row>
    <row r="1253" ht="25.5" customHeight="1">
      <c r="B1253" s="464">
        <f>SUM(H1253)</f>
        <v/>
      </c>
      <c r="C1253" s="465" t="n"/>
      <c r="D1253" s="466">
        <f>IF(OR(梁欠表3F!AN1252="欠番",梁欠表3F!AN1252="現場施工"),"　",梁欠表3F!AN1252)</f>
        <v/>
      </c>
      <c r="E1253" s="467">
        <f>COUNTIF(梁欠表3F!$C:$C,D1253)</f>
        <v/>
      </c>
      <c r="F1253" s="468">
        <f>COUNTIF(梁欠表3F!$O:$O,D1253)</f>
        <v/>
      </c>
      <c r="G1253" s="469">
        <f>COUNTIF(梁欠表3F!$AB:$AB,D1253)</f>
        <v/>
      </c>
      <c r="H1253" s="470">
        <f>SUM(E1253:G1253)</f>
        <v/>
      </c>
      <c r="I1253" s="477">
        <f>B1253</f>
        <v/>
      </c>
    </row>
    <row r="1254" ht="25.5" customHeight="1">
      <c r="B1254" s="464">
        <f>SUM(H1254)</f>
        <v/>
      </c>
      <c r="C1254" s="465" t="n"/>
      <c r="D1254" s="466">
        <f>IF(OR(梁欠表3F!AN1253="欠番",梁欠表3F!AN1253="現場施工"),"　",梁欠表3F!AN1253)</f>
        <v/>
      </c>
      <c r="E1254" s="467">
        <f>COUNTIF(梁欠表3F!$C:$C,D1254)</f>
        <v/>
      </c>
      <c r="F1254" s="468">
        <f>COUNTIF(梁欠表3F!$O:$O,D1254)</f>
        <v/>
      </c>
      <c r="G1254" s="469">
        <f>COUNTIF(梁欠表3F!$AB:$AB,D1254)</f>
        <v/>
      </c>
      <c r="H1254" s="470">
        <f>SUM(E1254:G1254)</f>
        <v/>
      </c>
      <c r="I1254" s="477">
        <f>B1254</f>
        <v/>
      </c>
    </row>
    <row r="1255" ht="25.5" customHeight="1">
      <c r="B1255" s="464">
        <f>SUM(H1255)</f>
        <v/>
      </c>
      <c r="C1255" s="465" t="n"/>
      <c r="D1255" s="466">
        <f>IF(OR(梁欠表3F!AN1254="欠番",梁欠表3F!AN1254="現場施工"),"　",梁欠表3F!AN1254)</f>
        <v/>
      </c>
      <c r="E1255" s="467">
        <f>COUNTIF(梁欠表3F!$C:$C,D1255)</f>
        <v/>
      </c>
      <c r="F1255" s="468">
        <f>COUNTIF(梁欠表3F!$O:$O,D1255)</f>
        <v/>
      </c>
      <c r="G1255" s="469">
        <f>COUNTIF(梁欠表3F!$AB:$AB,D1255)</f>
        <v/>
      </c>
      <c r="H1255" s="470">
        <f>SUM(E1255:G1255)</f>
        <v/>
      </c>
      <c r="I1255" s="477">
        <f>B1255</f>
        <v/>
      </c>
      <c r="K1255" t="inlineStr">
        <is>
          <t>K09袖</t>
        </is>
      </c>
    </row>
    <row r="1256" ht="25.5" customHeight="1">
      <c r="B1256" s="464">
        <f>SUM(H1256)</f>
        <v/>
      </c>
      <c r="C1256" s="465" t="n"/>
      <c r="D1256" s="466">
        <f>IF(OR(梁欠表3F!AN1255="欠番",梁欠表3F!AN1255="現場施工"),"　",梁欠表3F!AN1255)</f>
        <v/>
      </c>
      <c r="E1256" s="467">
        <f>COUNTIF(梁欠表3F!$C:$C,D1256)</f>
        <v/>
      </c>
      <c r="F1256" s="468">
        <f>COUNTIF(梁欠表3F!$O:$O,D1256)</f>
        <v/>
      </c>
      <c r="G1256" s="469">
        <f>COUNTIF(梁欠表3F!$AB:$AB,D1256)</f>
        <v/>
      </c>
      <c r="H1256" s="470">
        <f>SUM(E1256:G1256)</f>
        <v/>
      </c>
      <c r="I1256" s="477">
        <f>B1256</f>
        <v/>
      </c>
      <c r="K1256" t="inlineStr">
        <is>
          <t>K09袖</t>
        </is>
      </c>
    </row>
    <row r="1257" ht="25.5" customHeight="1">
      <c r="B1257" s="464">
        <f>SUM(H1257)</f>
        <v/>
      </c>
      <c r="C1257" s="465" t="n"/>
      <c r="D1257" s="466">
        <f>IF(OR(梁欠表3F!AN1256="欠番",梁欠表3F!AN1256="現場施工"),"　",梁欠表3F!AN1256)</f>
        <v/>
      </c>
      <c r="E1257" s="467">
        <f>COUNTIF(梁欠表3F!$C:$C,D1257)</f>
        <v/>
      </c>
      <c r="F1257" s="468">
        <f>COUNTIF(梁欠表3F!$O:$O,D1257)</f>
        <v/>
      </c>
      <c r="G1257" s="469">
        <f>COUNTIF(梁欠表3F!$AB:$AB,D1257)</f>
        <v/>
      </c>
      <c r="H1257" s="470">
        <f>SUM(E1257:G1257)</f>
        <v/>
      </c>
      <c r="I1257" s="477">
        <f>B1257</f>
        <v/>
      </c>
    </row>
    <row r="1258" ht="25.5" customHeight="1">
      <c r="B1258" s="464">
        <f>SUM(H1258)</f>
        <v/>
      </c>
      <c r="C1258" s="465" t="n"/>
      <c r="D1258" s="466">
        <f>IF(OR(梁欠表3F!AN1257="欠番",梁欠表3F!AN1257="現場施工"),"　",梁欠表3F!AN1257)</f>
        <v/>
      </c>
      <c r="E1258" s="467">
        <f>COUNTIF(梁欠表3F!$C:$C,D1258)</f>
        <v/>
      </c>
      <c r="F1258" s="468">
        <f>COUNTIF(梁欠表3F!$O:$O,D1258)</f>
        <v/>
      </c>
      <c r="G1258" s="469">
        <f>COUNTIF(梁欠表3F!$AB:$AB,D1258)</f>
        <v/>
      </c>
      <c r="H1258" s="470">
        <f>SUM(E1258:G1258)</f>
        <v/>
      </c>
      <c r="I1258" s="477">
        <f>B1258</f>
        <v/>
      </c>
      <c r="K1258" t="inlineStr">
        <is>
          <t>K09L袖</t>
        </is>
      </c>
    </row>
    <row r="1259" ht="25.5" customHeight="1">
      <c r="B1259" s="464">
        <f>SUM(H1259)</f>
        <v/>
      </c>
      <c r="C1259" s="465" t="n"/>
      <c r="D1259" s="466">
        <f>IF(OR(梁欠表3F!AN1258="欠番",梁欠表3F!AN1258="現場施工"),"　",梁欠表3F!AN1258)</f>
        <v/>
      </c>
      <c r="E1259" s="467">
        <f>COUNTIF(梁欠表3F!$C:$C,D1259)</f>
        <v/>
      </c>
      <c r="F1259" s="468">
        <f>COUNTIF(梁欠表3F!$O:$O,D1259)</f>
        <v/>
      </c>
      <c r="G1259" s="469">
        <f>COUNTIF(梁欠表3F!$AB:$AB,D1259)</f>
        <v/>
      </c>
      <c r="H1259" s="470">
        <f>SUM(E1259:G1259)</f>
        <v/>
      </c>
      <c r="I1259" s="477">
        <f>B1259</f>
        <v/>
      </c>
    </row>
    <row r="1260" ht="25.5" customHeight="1">
      <c r="B1260" s="464">
        <f>SUM(H1260)</f>
        <v/>
      </c>
      <c r="C1260" s="465" t="n"/>
      <c r="D1260" s="466">
        <f>IF(OR(梁欠表3F!AN1259="欠番",梁欠表3F!AN1259="現場施工"),"　",梁欠表3F!AN1259)</f>
        <v/>
      </c>
      <c r="E1260" s="467">
        <f>COUNTIF(梁欠表3F!$C:$C,D1260)</f>
        <v/>
      </c>
      <c r="F1260" s="468">
        <f>COUNTIF(梁欠表3F!$O:$O,D1260)</f>
        <v/>
      </c>
      <c r="G1260" s="469">
        <f>COUNTIF(梁欠表3F!$AB:$AB,D1260)</f>
        <v/>
      </c>
      <c r="H1260" s="470">
        <f>SUM(E1260:G1260)</f>
        <v/>
      </c>
      <c r="I1260" s="477">
        <f>B1260</f>
        <v/>
      </c>
      <c r="K1260" t="inlineStr">
        <is>
          <t>K09R袖</t>
        </is>
      </c>
    </row>
    <row r="1261" ht="25.5" customHeight="1">
      <c r="B1261" s="464">
        <f>SUM(H1261)</f>
        <v/>
      </c>
      <c r="C1261" s="465" t="n"/>
      <c r="D1261" s="466">
        <f>IF(OR(梁欠表3F!AN1260="欠番",梁欠表3F!AN1260="現場施工"),"　",梁欠表3F!AN1260)</f>
        <v/>
      </c>
      <c r="E1261" s="467">
        <f>COUNTIF(梁欠表3F!$C:$C,D1261)</f>
        <v/>
      </c>
      <c r="F1261" s="468">
        <f>COUNTIF(梁欠表3F!$O:$O,D1261)</f>
        <v/>
      </c>
      <c r="G1261" s="469">
        <f>COUNTIF(梁欠表3F!$AB:$AB,D1261)</f>
        <v/>
      </c>
      <c r="H1261" s="470">
        <f>SUM(E1261:G1261)</f>
        <v/>
      </c>
      <c r="I1261" s="477">
        <f>B1261</f>
        <v/>
      </c>
    </row>
    <row r="1262" ht="25.5" customHeight="1">
      <c r="B1262" s="464">
        <f>SUM(H1262)</f>
        <v/>
      </c>
      <c r="C1262" s="465" t="n"/>
      <c r="D1262" s="466">
        <f>IF(OR(梁欠表3F!AN1261="欠番",梁欠表3F!AN1261="現場施工"),"　",梁欠表3F!AN1261)</f>
        <v/>
      </c>
      <c r="E1262" s="467">
        <f>COUNTIF(梁欠表3F!$C:$C,D1262)</f>
        <v/>
      </c>
      <c r="F1262" s="468">
        <f>COUNTIF(梁欠表3F!$O:$O,D1262)</f>
        <v/>
      </c>
      <c r="G1262" s="469">
        <f>COUNTIF(梁欠表3F!$AB:$AB,D1262)</f>
        <v/>
      </c>
      <c r="H1262" s="470">
        <f>SUM(E1262:G1262)</f>
        <v/>
      </c>
      <c r="I1262" s="477">
        <f>B1262</f>
        <v/>
      </c>
      <c r="K1262" t="inlineStr">
        <is>
          <t>KH09袖</t>
        </is>
      </c>
    </row>
    <row r="1263" ht="25.5" customHeight="1">
      <c r="B1263" s="464">
        <f>SUM(H1263)</f>
        <v/>
      </c>
      <c r="C1263" s="465" t="n"/>
      <c r="D1263" s="466">
        <f>IF(OR(梁欠表3F!AN1262="欠番",梁欠表3F!AN1262="現場施工"),"　",梁欠表3F!AN1262)</f>
        <v/>
      </c>
      <c r="E1263" s="467">
        <f>COUNTIF(梁欠表3F!$C:$C,D1263)</f>
        <v/>
      </c>
      <c r="F1263" s="468">
        <f>COUNTIF(梁欠表3F!$O:$O,D1263)</f>
        <v/>
      </c>
      <c r="G1263" s="469">
        <f>COUNTIF(梁欠表3F!$AB:$AB,D1263)</f>
        <v/>
      </c>
      <c r="H1263" s="470">
        <f>SUM(E1263:G1263)</f>
        <v/>
      </c>
      <c r="I1263" s="477">
        <f>B1263</f>
        <v/>
      </c>
      <c r="K1263" t="inlineStr">
        <is>
          <t>KH09袖</t>
        </is>
      </c>
    </row>
    <row r="1264" ht="25.5" customHeight="1">
      <c r="B1264" s="464">
        <f>SUM(H1264)</f>
        <v/>
      </c>
      <c r="C1264" s="465" t="n"/>
      <c r="D1264" s="466">
        <f>IF(OR(梁欠表3F!AN1263="欠番",梁欠表3F!AN1263="現場施工"),"　",梁欠表3F!AN1263)</f>
        <v/>
      </c>
      <c r="E1264" s="467">
        <f>COUNTIF(梁欠表3F!$C:$C,D1264)</f>
        <v/>
      </c>
      <c r="F1264" s="468">
        <f>COUNTIF(梁欠表3F!$O:$O,D1264)</f>
        <v/>
      </c>
      <c r="G1264" s="469">
        <f>COUNTIF(梁欠表3F!$AB:$AB,D1264)</f>
        <v/>
      </c>
      <c r="H1264" s="470">
        <f>SUM(E1264:G1264)</f>
        <v/>
      </c>
      <c r="I1264" s="477">
        <f>B1264</f>
        <v/>
      </c>
    </row>
    <row r="1265" ht="25.5" customHeight="1">
      <c r="B1265" s="464">
        <f>SUM(H1265)</f>
        <v/>
      </c>
      <c r="C1265" s="465" t="n"/>
      <c r="D1265" s="466">
        <f>IF(OR(梁欠表3F!AN1264="欠番",梁欠表3F!AN1264="現場施工"),"　",梁欠表3F!AN1264)</f>
        <v/>
      </c>
      <c r="E1265" s="467">
        <f>COUNTIF(梁欠表3F!$C:$C,D1265)</f>
        <v/>
      </c>
      <c r="F1265" s="468">
        <f>COUNTIF(梁欠表3F!$O:$O,D1265)</f>
        <v/>
      </c>
      <c r="G1265" s="469">
        <f>COUNTIF(梁欠表3F!$AB:$AB,D1265)</f>
        <v/>
      </c>
      <c r="H1265" s="470">
        <f>SUM(E1265:G1265)</f>
        <v/>
      </c>
      <c r="I1265" s="477">
        <f>B1265</f>
        <v/>
      </c>
    </row>
    <row r="1266" ht="25.5" customHeight="1">
      <c r="B1266" s="464">
        <f>SUM(H1266)</f>
        <v/>
      </c>
      <c r="C1266" s="465" t="n"/>
      <c r="D1266" s="466">
        <f>IF(OR(梁欠表3F!AN1265="欠番",梁欠表3F!AN1265="現場施工"),"　",梁欠表3F!AN1265)</f>
        <v/>
      </c>
      <c r="E1266" s="467">
        <f>COUNTIF(梁欠表3F!$C:$C,D1266)</f>
        <v/>
      </c>
      <c r="F1266" s="468">
        <f>COUNTIF(梁欠表3F!$O:$O,D1266)</f>
        <v/>
      </c>
      <c r="G1266" s="469">
        <f>COUNTIF(梁欠表3F!$AB:$AB,D1266)</f>
        <v/>
      </c>
      <c r="H1266" s="470">
        <f>SUM(E1266:G1266)</f>
        <v/>
      </c>
      <c r="I1266" s="477">
        <f>B1266</f>
        <v/>
      </c>
      <c r="K1266" t="inlineStr">
        <is>
          <t>KH09L袖</t>
        </is>
      </c>
    </row>
    <row r="1267" ht="25.5" customHeight="1">
      <c r="B1267" s="464">
        <f>SUM(H1267)</f>
        <v/>
      </c>
      <c r="C1267" s="465" t="n"/>
      <c r="D1267" s="466">
        <f>IF(OR(梁欠表3F!AN1266="欠番",梁欠表3F!AN1266="現場施工"),"　",梁欠表3F!AN1266)</f>
        <v/>
      </c>
      <c r="E1267" s="467">
        <f>COUNTIF(梁欠表3F!$C:$C,D1267)</f>
        <v/>
      </c>
      <c r="F1267" s="468">
        <f>COUNTIF(梁欠表3F!$O:$O,D1267)</f>
        <v/>
      </c>
      <c r="G1267" s="469">
        <f>COUNTIF(梁欠表3F!$AB:$AB,D1267)</f>
        <v/>
      </c>
      <c r="H1267" s="470">
        <f>SUM(E1267:G1267)</f>
        <v/>
      </c>
      <c r="I1267" s="477">
        <f>B1267</f>
        <v/>
      </c>
      <c r="K1267" t="inlineStr">
        <is>
          <t>KH09R袖</t>
        </is>
      </c>
    </row>
    <row r="1268" ht="25.5" customHeight="1">
      <c r="B1268" s="464">
        <f>SUM(H1268)</f>
        <v/>
      </c>
      <c r="C1268" s="465" t="n"/>
      <c r="D1268" s="466">
        <f>IF(OR(梁欠表3F!AN1267="欠番",梁欠表3F!AN1267="現場施工"),"　",梁欠表3F!AN1267)</f>
        <v/>
      </c>
      <c r="E1268" s="467">
        <f>COUNTIF(梁欠表3F!$C:$C,D1268)</f>
        <v/>
      </c>
      <c r="F1268" s="468">
        <f>COUNTIF(梁欠表3F!$O:$O,D1268)</f>
        <v/>
      </c>
      <c r="G1268" s="469">
        <f>COUNTIF(梁欠表3F!$AB:$AB,D1268)</f>
        <v/>
      </c>
      <c r="H1268" s="470">
        <f>SUM(E1268:G1268)</f>
        <v/>
      </c>
      <c r="I1268" s="477">
        <f>B1268</f>
        <v/>
      </c>
    </row>
    <row r="1269" ht="25.5" customHeight="1">
      <c r="B1269" s="464">
        <f>SUM(H1269)</f>
        <v/>
      </c>
      <c r="C1269" s="465" t="n"/>
      <c r="D1269" s="466">
        <f>IF(OR(梁欠表3F!AN1268="欠番",梁欠表3F!AN1268="現場施工"),"　",梁欠表3F!AN1268)</f>
        <v/>
      </c>
      <c r="E1269" s="467">
        <f>COUNTIF(梁欠表3F!$C:$C,D1269)</f>
        <v/>
      </c>
      <c r="F1269" s="468">
        <f>COUNTIF(梁欠表3F!$O:$O,D1269)</f>
        <v/>
      </c>
      <c r="G1269" s="469">
        <f>COUNTIF(梁欠表3F!$AB:$AB,D1269)</f>
        <v/>
      </c>
      <c r="H1269" s="470">
        <f>SUM(E1269:G1269)</f>
        <v/>
      </c>
      <c r="I1269" s="477">
        <f>B1269</f>
        <v/>
      </c>
    </row>
    <row r="1270" ht="25.5" customHeight="1">
      <c r="B1270" s="464">
        <f>SUM(H1270)</f>
        <v/>
      </c>
      <c r="C1270" s="465" t="n"/>
      <c r="D1270" s="466">
        <f>IF(OR(梁欠表3F!AN1269="欠番",梁欠表3F!AN1269="現場施工"),"　",梁欠表3F!AN1269)</f>
        <v/>
      </c>
      <c r="E1270" s="467">
        <f>COUNTIF(梁欠表3F!$C:$C,D1270)</f>
        <v/>
      </c>
      <c r="F1270" s="468">
        <f>COUNTIF(梁欠表3F!$O:$O,D1270)</f>
        <v/>
      </c>
      <c r="G1270" s="469">
        <f>COUNTIF(梁欠表3F!$AB:$AB,D1270)</f>
        <v/>
      </c>
      <c r="H1270" s="470">
        <f>SUM(E1270:G1270)</f>
        <v/>
      </c>
      <c r="I1270" s="477">
        <f>B1270</f>
        <v/>
      </c>
    </row>
    <row r="1271" ht="25.5" customHeight="1">
      <c r="B1271" s="464">
        <f>SUM(H1271)</f>
        <v/>
      </c>
      <c r="C1271" s="465" t="n"/>
      <c r="D1271" s="466">
        <f>IF(OR(梁欠表3F!AN1270="欠番",梁欠表3F!AN1270="現場施工"),"　",梁欠表3F!AN1270)</f>
        <v/>
      </c>
      <c r="E1271" s="467">
        <f>COUNTIF(梁欠表3F!$C:$C,D1271)</f>
        <v/>
      </c>
      <c r="F1271" s="468">
        <f>COUNTIF(梁欠表3F!$O:$O,D1271)</f>
        <v/>
      </c>
      <c r="G1271" s="469">
        <f>COUNTIF(梁欠表3F!$AB:$AB,D1271)</f>
        <v/>
      </c>
      <c r="H1271" s="470">
        <f>SUM(E1271:G1271)</f>
        <v/>
      </c>
      <c r="I1271" s="477">
        <f>B1271</f>
        <v/>
      </c>
      <c r="K1271" t="inlineStr">
        <is>
          <t>KA09L袖</t>
        </is>
      </c>
    </row>
    <row r="1272" ht="25.5" customHeight="1">
      <c r="B1272" s="464">
        <f>SUM(H1272)</f>
        <v/>
      </c>
      <c r="C1272" s="465" t="n"/>
      <c r="D1272" s="466">
        <f>IF(OR(梁欠表3F!AN1271="欠番",梁欠表3F!AN1271="現場施工"),"　",梁欠表3F!AN1271)</f>
        <v/>
      </c>
      <c r="E1272" s="467">
        <f>COUNTIF(梁欠表3F!$C:$C,D1272)</f>
        <v/>
      </c>
      <c r="F1272" s="468">
        <f>COUNTIF(梁欠表3F!$O:$O,D1272)</f>
        <v/>
      </c>
      <c r="G1272" s="469">
        <f>COUNTIF(梁欠表3F!$AB:$AB,D1272)</f>
        <v/>
      </c>
      <c r="H1272" s="470">
        <f>SUM(E1272:G1272)</f>
        <v/>
      </c>
      <c r="I1272" s="477">
        <f>B1272</f>
        <v/>
      </c>
      <c r="K1272" t="inlineStr">
        <is>
          <t>KA09R袖</t>
        </is>
      </c>
    </row>
    <row r="1273" ht="25.5" customHeight="1">
      <c r="B1273" s="464">
        <f>SUM(H1273)</f>
        <v/>
      </c>
      <c r="C1273" s="465" t="n"/>
      <c r="D1273" s="466">
        <f>IF(OR(梁欠表3F!AN1272="欠番",梁欠表3F!AN1272="現場施工"),"　",梁欠表3F!AN1272)</f>
        <v/>
      </c>
      <c r="E1273" s="467">
        <f>COUNTIF(梁欠表3F!$C:$C,D1273)</f>
        <v/>
      </c>
      <c r="F1273" s="468">
        <f>COUNTIF(梁欠表3F!$O:$O,D1273)</f>
        <v/>
      </c>
      <c r="G1273" s="469">
        <f>COUNTIF(梁欠表3F!$AB:$AB,D1273)</f>
        <v/>
      </c>
      <c r="H1273" s="470">
        <f>SUM(E1273:G1273)</f>
        <v/>
      </c>
      <c r="I1273" s="477">
        <f>B1273</f>
        <v/>
      </c>
    </row>
    <row r="1274" ht="25.5" customHeight="1">
      <c r="B1274" s="464">
        <f>SUM(H1274)</f>
        <v/>
      </c>
      <c r="C1274" s="465" t="n"/>
      <c r="D1274" s="466">
        <f>IF(OR(梁欠表3F!AN1273="欠番",梁欠表3F!AN1273="現場施工"),"　",梁欠表3F!AN1273)</f>
        <v/>
      </c>
      <c r="E1274" s="467">
        <f>COUNTIF(梁欠表3F!$C:$C,D1274)</f>
        <v/>
      </c>
      <c r="F1274" s="468">
        <f>COUNTIF(梁欠表3F!$O:$O,D1274)</f>
        <v/>
      </c>
      <c r="G1274" s="469">
        <f>COUNTIF(梁欠表3F!$AB:$AB,D1274)</f>
        <v/>
      </c>
      <c r="H1274" s="470">
        <f>SUM(E1274:G1274)</f>
        <v/>
      </c>
      <c r="I1274" s="477">
        <f>B1274</f>
        <v/>
      </c>
    </row>
    <row r="1275" ht="25.5" customHeight="1">
      <c r="B1275" s="464">
        <f>SUM(H1275)</f>
        <v/>
      </c>
      <c r="C1275" s="465" t="n"/>
      <c r="D1275" s="466">
        <f>IF(OR(梁欠表3F!AN1274="欠番",梁欠表3F!AN1274="現場施工"),"　",梁欠表3F!AN1274)</f>
        <v/>
      </c>
      <c r="E1275" s="467">
        <f>COUNTIF(梁欠表3F!$C:$C,D1275)</f>
        <v/>
      </c>
      <c r="F1275" s="468">
        <f>COUNTIF(梁欠表3F!$O:$O,D1275)</f>
        <v/>
      </c>
      <c r="G1275" s="469">
        <f>COUNTIF(梁欠表3F!$AB:$AB,D1275)</f>
        <v/>
      </c>
      <c r="H1275" s="470">
        <f>SUM(E1275:G1275)</f>
        <v/>
      </c>
      <c r="I1275" s="477">
        <f>B1275</f>
        <v/>
      </c>
    </row>
    <row r="1276" ht="25.5" customHeight="1">
      <c r="B1276" s="464">
        <f>SUM(H1276)</f>
        <v/>
      </c>
      <c r="C1276" s="465" t="n"/>
      <c r="D1276" s="466">
        <f>IF(OR(梁欠表3F!AN1275="欠番",梁欠表3F!AN1275="現場施工"),"　",梁欠表3F!AN1275)</f>
        <v/>
      </c>
      <c r="E1276" s="467">
        <f>COUNTIF(梁欠表3F!$C:$C,D1276)</f>
        <v/>
      </c>
      <c r="F1276" s="468">
        <f>COUNTIF(梁欠表3F!$O:$O,D1276)</f>
        <v/>
      </c>
      <c r="G1276" s="469">
        <f>COUNTIF(梁欠表3F!$AB:$AB,D1276)</f>
        <v/>
      </c>
      <c r="H1276" s="470">
        <f>SUM(E1276:G1276)</f>
        <v/>
      </c>
      <c r="I1276" s="477">
        <f>B1276</f>
        <v/>
      </c>
    </row>
    <row r="1277" ht="25.5" customHeight="1">
      <c r="B1277" s="464">
        <f>SUM(H1277)</f>
        <v/>
      </c>
      <c r="C1277" s="465" t="n"/>
      <c r="D1277" s="466">
        <f>IF(OR(梁欠表3F!AN1276="欠番",梁欠表3F!AN1276="現場施工"),"　",梁欠表3F!AN1276)</f>
        <v/>
      </c>
      <c r="E1277" s="467">
        <f>COUNTIF(梁欠表3F!$C:$C,D1277)</f>
        <v/>
      </c>
      <c r="F1277" s="468">
        <f>COUNTIF(梁欠表3F!$O:$O,D1277)</f>
        <v/>
      </c>
      <c r="G1277" s="469">
        <f>COUNTIF(梁欠表3F!$AB:$AB,D1277)</f>
        <v/>
      </c>
      <c r="H1277" s="470">
        <f>SUM(E1277:G1277)</f>
        <v/>
      </c>
      <c r="I1277" s="477">
        <f>B1277</f>
        <v/>
      </c>
    </row>
    <row r="1278" ht="25.5" customHeight="1">
      <c r="B1278" s="464">
        <f>SUM(H1278)</f>
        <v/>
      </c>
      <c r="C1278" s="465" t="n"/>
      <c r="D1278" s="466">
        <f>IF(OR(梁欠表3F!AN1277="欠番",梁欠表3F!AN1277="現場施工"),"　",梁欠表3F!AN1277)</f>
        <v/>
      </c>
      <c r="E1278" s="467">
        <f>COUNTIF(梁欠表3F!$C:$C,D1278)</f>
        <v/>
      </c>
      <c r="F1278" s="468">
        <f>COUNTIF(梁欠表3F!$O:$O,D1278)</f>
        <v/>
      </c>
      <c r="G1278" s="469">
        <f>COUNTIF(梁欠表3F!$AB:$AB,D1278)</f>
        <v/>
      </c>
      <c r="H1278" s="470">
        <f>SUM(E1278:G1278)</f>
        <v/>
      </c>
      <c r="I1278" s="477">
        <f>B1278</f>
        <v/>
      </c>
    </row>
    <row r="1279" ht="25.5" customHeight="1">
      <c r="B1279" s="464">
        <f>SUM(H1279)</f>
        <v/>
      </c>
      <c r="C1279" s="465" t="n"/>
      <c r="D1279" s="466">
        <f>IF(OR(梁欠表3F!AN1278="欠番",梁欠表3F!AN1278="現場施工"),"　",梁欠表3F!AN1278)</f>
        <v/>
      </c>
      <c r="E1279" s="467">
        <f>COUNTIF(梁欠表3F!$C:$C,D1279)</f>
        <v/>
      </c>
      <c r="F1279" s="468">
        <f>COUNTIF(梁欠表3F!$O:$O,D1279)</f>
        <v/>
      </c>
      <c r="G1279" s="469">
        <f>COUNTIF(梁欠表3F!$AB:$AB,D1279)</f>
        <v/>
      </c>
      <c r="H1279" s="470">
        <f>SUM(E1279:G1279)</f>
        <v/>
      </c>
      <c r="I1279" s="477">
        <f>B1279</f>
        <v/>
      </c>
    </row>
    <row r="1280" ht="25.5" customHeight="1">
      <c r="B1280" s="464">
        <f>SUM(H1280)</f>
        <v/>
      </c>
      <c r="C1280" s="465" t="n"/>
      <c r="D1280" s="466">
        <f>IF(OR(梁欠表3F!AN1279="欠番",梁欠表3F!AN1279="現場施工"),"　",梁欠表3F!AN1279)</f>
        <v/>
      </c>
      <c r="E1280" s="467">
        <f>COUNTIF(梁欠表3F!$C:$C,D1280)</f>
        <v/>
      </c>
      <c r="F1280" s="468">
        <f>COUNTIF(梁欠表3F!$O:$O,D1280)</f>
        <v/>
      </c>
      <c r="G1280" s="469">
        <f>COUNTIF(梁欠表3F!$AB:$AB,D1280)</f>
        <v/>
      </c>
      <c r="H1280" s="470">
        <f>SUM(E1280:G1280)</f>
        <v/>
      </c>
      <c r="I1280" s="477">
        <f>B1280</f>
        <v/>
      </c>
    </row>
    <row r="1281" ht="25.5" customHeight="1">
      <c r="B1281" s="464">
        <f>SUM(H1281)</f>
        <v/>
      </c>
      <c r="C1281" s="465" t="n"/>
      <c r="D1281" s="466">
        <f>IF(OR(梁欠表3F!AN1280="欠番",梁欠表3F!AN1280="現場施工"),"　",梁欠表3F!AN1280)</f>
        <v/>
      </c>
      <c r="E1281" s="467">
        <f>COUNTIF(梁欠表3F!$C:$C,D1281)</f>
        <v/>
      </c>
      <c r="F1281" s="468">
        <f>COUNTIF(梁欠表3F!$O:$O,D1281)</f>
        <v/>
      </c>
      <c r="G1281" s="469">
        <f>COUNTIF(梁欠表3F!$AB:$AB,D1281)</f>
        <v/>
      </c>
      <c r="H1281" s="470">
        <f>SUM(E1281:G1281)</f>
        <v/>
      </c>
      <c r="I1281" s="477">
        <f>B1281</f>
        <v/>
      </c>
    </row>
    <row r="1282" ht="25.5" customHeight="1">
      <c r="B1282" s="464">
        <f>SUM(H1282)</f>
        <v/>
      </c>
      <c r="C1282" s="465" t="n"/>
      <c r="D1282" s="466">
        <f>IF(OR(梁欠表3F!AN1281="欠番",梁欠表3F!AN1281="現場施工"),"　",梁欠表3F!AN1281)</f>
        <v/>
      </c>
      <c r="E1282" s="467">
        <f>COUNTIF(梁欠表3F!$C:$C,D1282)</f>
        <v/>
      </c>
      <c r="F1282" s="468">
        <f>COUNTIF(梁欠表3F!$O:$O,D1282)</f>
        <v/>
      </c>
      <c r="G1282" s="469">
        <f>COUNTIF(梁欠表3F!$AB:$AB,D1282)</f>
        <v/>
      </c>
      <c r="H1282" s="470">
        <f>SUM(E1282:G1282)</f>
        <v/>
      </c>
      <c r="I1282" s="477">
        <f>B1282</f>
        <v/>
      </c>
    </row>
    <row r="1283" ht="25.5" customHeight="1">
      <c r="B1283" s="464">
        <f>SUM(H1283)</f>
        <v/>
      </c>
      <c r="C1283" s="465" t="n"/>
      <c r="D1283" s="466">
        <f>IF(OR(梁欠表3F!AN1282="欠番",梁欠表3F!AN1282="現場施工"),"　",梁欠表3F!AN1282)</f>
        <v/>
      </c>
      <c r="E1283" s="467">
        <f>COUNTIF(梁欠表3F!$C:$C,D1283)</f>
        <v/>
      </c>
      <c r="F1283" s="468">
        <f>COUNTIF(梁欠表3F!$O:$O,D1283)</f>
        <v/>
      </c>
      <c r="G1283" s="469">
        <f>COUNTIF(梁欠表3F!$AB:$AB,D1283)</f>
        <v/>
      </c>
      <c r="H1283" s="470">
        <f>SUM(E1283:G1283)</f>
        <v/>
      </c>
      <c r="I1283" s="477">
        <f>B1283</f>
        <v/>
      </c>
    </row>
    <row r="1284" ht="25.5" customHeight="1">
      <c r="B1284" s="464">
        <f>SUM(H1284)</f>
        <v/>
      </c>
      <c r="C1284" s="465" t="n"/>
      <c r="D1284" s="466">
        <f>IF(OR(梁欠表3F!AN1283="欠番",梁欠表3F!AN1283="現場施工"),"　",梁欠表3F!AN1283)</f>
        <v/>
      </c>
      <c r="E1284" s="467">
        <f>COUNTIF(梁欠表3F!$C:$C,D1284)</f>
        <v/>
      </c>
      <c r="F1284" s="468">
        <f>COUNTIF(梁欠表3F!$O:$O,D1284)</f>
        <v/>
      </c>
      <c r="G1284" s="469">
        <f>COUNTIF(梁欠表3F!$AB:$AB,D1284)</f>
        <v/>
      </c>
      <c r="H1284" s="470">
        <f>SUM(E1284:G1284)</f>
        <v/>
      </c>
      <c r="I1284" s="477">
        <f>B1284</f>
        <v/>
      </c>
    </row>
    <row r="1285" ht="25.5" customHeight="1">
      <c r="B1285" s="464">
        <f>SUM(H1285)</f>
        <v/>
      </c>
      <c r="C1285" s="465" t="n"/>
      <c r="D1285" s="466">
        <f>IF(OR(梁欠表3F!AN1284="欠番",梁欠表3F!AN1284="現場施工"),"　",梁欠表3F!AN1284)</f>
        <v/>
      </c>
      <c r="E1285" s="467">
        <f>COUNTIF(梁欠表3F!$C:$C,D1285)</f>
        <v/>
      </c>
      <c r="F1285" s="468">
        <f>COUNTIF(梁欠表3F!$O:$O,D1285)</f>
        <v/>
      </c>
      <c r="G1285" s="469">
        <f>COUNTIF(梁欠表3F!$AB:$AB,D1285)</f>
        <v/>
      </c>
      <c r="H1285" s="470">
        <f>SUM(E1285:G1285)</f>
        <v/>
      </c>
      <c r="I1285" s="477">
        <f>B1285</f>
        <v/>
      </c>
    </row>
    <row r="1286" ht="25.5" customHeight="1">
      <c r="B1286" s="464">
        <f>SUM(H1286)</f>
        <v/>
      </c>
      <c r="C1286" s="465" t="n"/>
      <c r="D1286" s="466">
        <f>IF(OR(梁欠表3F!AN1285="欠番",梁欠表3F!AN1285="現場施工"),"　",梁欠表3F!AN1285)</f>
        <v/>
      </c>
      <c r="E1286" s="467">
        <f>COUNTIF(梁欠表3F!$C:$C,D1286)</f>
        <v/>
      </c>
      <c r="F1286" s="468">
        <f>COUNTIF(梁欠表3F!$O:$O,D1286)</f>
        <v/>
      </c>
      <c r="G1286" s="469">
        <f>COUNTIF(梁欠表3F!$AB:$AB,D1286)</f>
        <v/>
      </c>
      <c r="H1286" s="470">
        <f>SUM(E1286:G1286)</f>
        <v/>
      </c>
      <c r="I1286" s="477">
        <f>B1286</f>
        <v/>
      </c>
    </row>
    <row r="1287" ht="25.5" customHeight="1">
      <c r="B1287" s="464">
        <f>SUM(H1287)</f>
        <v/>
      </c>
      <c r="C1287" s="465" t="n"/>
      <c r="D1287" s="466">
        <f>IF(OR(梁欠表3F!AN1286="欠番",梁欠表3F!AN1286="現場施工"),"　",梁欠表3F!AN1286)</f>
        <v/>
      </c>
      <c r="E1287" s="467">
        <f>COUNTIF(梁欠表3F!$C:$C,D1287)</f>
        <v/>
      </c>
      <c r="F1287" s="468">
        <f>COUNTIF(梁欠表3F!$O:$O,D1287)</f>
        <v/>
      </c>
      <c r="G1287" s="469">
        <f>COUNTIF(梁欠表3F!$AB:$AB,D1287)</f>
        <v/>
      </c>
      <c r="H1287" s="470">
        <f>SUM(E1287:G1287)</f>
        <v/>
      </c>
      <c r="I1287" s="477">
        <f>B1287</f>
        <v/>
      </c>
    </row>
    <row r="1288" ht="25.5" customHeight="1">
      <c r="B1288" s="464">
        <f>SUM(H1288)</f>
        <v/>
      </c>
      <c r="C1288" s="465" t="n"/>
      <c r="D1288" s="466">
        <f>IF(OR(梁欠表3F!AN1287="欠番",梁欠表3F!AN1287="現場施工"),"　",梁欠表3F!AN1287)</f>
        <v/>
      </c>
      <c r="E1288" s="467">
        <f>COUNTIF(梁欠表3F!$C:$C,D1288)</f>
        <v/>
      </c>
      <c r="F1288" s="468">
        <f>COUNTIF(梁欠表3F!$O:$O,D1288)</f>
        <v/>
      </c>
      <c r="G1288" s="469">
        <f>COUNTIF(梁欠表3F!$AB:$AB,D1288)</f>
        <v/>
      </c>
      <c r="H1288" s="470">
        <f>SUM(E1288:G1288)</f>
        <v/>
      </c>
      <c r="I1288" s="477">
        <f>B1288</f>
        <v/>
      </c>
    </row>
    <row r="1289" ht="25.5" customHeight="1">
      <c r="B1289" s="464">
        <f>SUM(H1289)</f>
        <v/>
      </c>
      <c r="C1289" s="465" t="n"/>
      <c r="D1289" s="466">
        <f>IF(OR(梁欠表3F!AN1288="欠番",梁欠表3F!AN1288="現場施工"),"　",梁欠表3F!AN1288)</f>
        <v/>
      </c>
      <c r="E1289" s="467">
        <f>COUNTIF(梁欠表3F!$C:$C,D1289)</f>
        <v/>
      </c>
      <c r="F1289" s="468">
        <f>COUNTIF(梁欠表3F!$O:$O,D1289)</f>
        <v/>
      </c>
      <c r="G1289" s="469">
        <f>COUNTIF(梁欠表3F!$AB:$AB,D1289)</f>
        <v/>
      </c>
      <c r="H1289" s="470">
        <f>SUM(E1289:G1289)</f>
        <v/>
      </c>
      <c r="I1289" s="477">
        <f>B1289</f>
        <v/>
      </c>
    </row>
    <row r="1290" ht="25.5" customHeight="1">
      <c r="B1290" s="464">
        <f>SUM(H1290)</f>
        <v/>
      </c>
      <c r="C1290" s="465" t="n"/>
      <c r="D1290" s="466">
        <f>IF(OR(梁欠表3F!AN1289="欠番",梁欠表3F!AN1289="現場施工"),"　",梁欠表3F!AN1289)</f>
        <v/>
      </c>
      <c r="E1290" s="467">
        <f>COUNTIF(梁欠表3F!$C:$C,D1290)</f>
        <v/>
      </c>
      <c r="F1290" s="468">
        <f>COUNTIF(梁欠表3F!$O:$O,D1290)</f>
        <v/>
      </c>
      <c r="G1290" s="469">
        <f>COUNTIF(梁欠表3F!$AB:$AB,D1290)</f>
        <v/>
      </c>
      <c r="H1290" s="470">
        <f>SUM(E1290:G1290)</f>
        <v/>
      </c>
      <c r="I1290" s="477">
        <f>B1290</f>
        <v/>
      </c>
    </row>
    <row r="1291" ht="25.5" customHeight="1">
      <c r="B1291" s="464">
        <f>SUM(H1291)</f>
        <v/>
      </c>
      <c r="C1291" s="465" t="n"/>
      <c r="D1291" s="466">
        <f>IF(OR(梁欠表3F!AN1290="欠番",梁欠表3F!AN1290="現場施工"),"　",梁欠表3F!AN1290)</f>
        <v/>
      </c>
      <c r="E1291" s="467">
        <f>COUNTIF(梁欠表3F!$C:$C,D1291)</f>
        <v/>
      </c>
      <c r="F1291" s="468">
        <f>COUNTIF(梁欠表3F!$O:$O,D1291)</f>
        <v/>
      </c>
      <c r="G1291" s="469">
        <f>COUNTIF(梁欠表3F!$AB:$AB,D1291)</f>
        <v/>
      </c>
      <c r="H1291" s="470">
        <f>SUM(E1291:G1291)</f>
        <v/>
      </c>
      <c r="I1291" s="477">
        <f>B1291</f>
        <v/>
      </c>
    </row>
    <row r="1292" ht="25.5" customHeight="1">
      <c r="B1292" s="464">
        <f>SUM(H1292)</f>
        <v/>
      </c>
      <c r="C1292" s="465" t="n"/>
      <c r="D1292" s="466">
        <f>IF(OR(梁欠表3F!AN1291="欠番",梁欠表3F!AN1291="現場施工"),"　",梁欠表3F!AN1291)</f>
        <v/>
      </c>
      <c r="E1292" s="467">
        <f>COUNTIF(梁欠表3F!$C:$C,D1292)</f>
        <v/>
      </c>
      <c r="F1292" s="468">
        <f>COUNTIF(梁欠表3F!$O:$O,D1292)</f>
        <v/>
      </c>
      <c r="G1292" s="469">
        <f>COUNTIF(梁欠表3F!$AB:$AB,D1292)</f>
        <v/>
      </c>
      <c r="H1292" s="470">
        <f>SUM(E1292:G1292)</f>
        <v/>
      </c>
      <c r="I1292" s="477">
        <f>B1292</f>
        <v/>
      </c>
    </row>
    <row r="1293" ht="25.5" customHeight="1">
      <c r="B1293" s="464">
        <f>SUM(H1293)</f>
        <v/>
      </c>
      <c r="C1293" s="465" t="n"/>
      <c r="D1293" s="466">
        <f>IF(OR(梁欠表3F!AN1292="欠番",梁欠表3F!AN1292="現場施工"),"　",梁欠表3F!AN1292)</f>
        <v/>
      </c>
      <c r="E1293" s="467">
        <f>COUNTIF(梁欠表3F!$C:$C,D1293)</f>
        <v/>
      </c>
      <c r="F1293" s="468">
        <f>COUNTIF(梁欠表3F!$O:$O,D1293)</f>
        <v/>
      </c>
      <c r="G1293" s="469">
        <f>COUNTIF(梁欠表3F!$AB:$AB,D1293)</f>
        <v/>
      </c>
      <c r="H1293" s="470">
        <f>SUM(E1293:G1293)</f>
        <v/>
      </c>
      <c r="I1293" s="477">
        <f>B1293</f>
        <v/>
      </c>
    </row>
    <row r="1294" ht="25.5" customHeight="1">
      <c r="B1294" s="464">
        <f>SUM(H1294)</f>
        <v/>
      </c>
      <c r="C1294" s="465" t="n"/>
      <c r="D1294" s="466">
        <f>IF(OR(梁欠表3F!AN1293="欠番",梁欠表3F!AN1293="現場施工"),"　",梁欠表3F!AN1293)</f>
        <v/>
      </c>
      <c r="E1294" s="467">
        <f>COUNTIF(梁欠表3F!$C:$C,D1294)</f>
        <v/>
      </c>
      <c r="F1294" s="468">
        <f>COUNTIF(梁欠表3F!$O:$O,D1294)</f>
        <v/>
      </c>
      <c r="G1294" s="469">
        <f>COUNTIF(梁欠表3F!$AB:$AB,D1294)</f>
        <v/>
      </c>
      <c r="H1294" s="470">
        <f>SUM(E1294:G1294)</f>
        <v/>
      </c>
      <c r="I1294" s="477">
        <f>B1294</f>
        <v/>
      </c>
    </row>
    <row r="1295" ht="25.5" customHeight="1">
      <c r="B1295" s="464">
        <f>SUM(H1295)</f>
        <v/>
      </c>
      <c r="C1295" s="465" t="n"/>
      <c r="D1295" s="466">
        <f>IF(OR(梁欠表3F!AN1294="欠番",梁欠表3F!AN1294="現場施工"),"　",梁欠表3F!AN1294)</f>
        <v/>
      </c>
      <c r="E1295" s="467">
        <f>COUNTIF(梁欠表3F!$C:$C,D1295)</f>
        <v/>
      </c>
      <c r="F1295" s="468">
        <f>COUNTIF(梁欠表3F!$O:$O,D1295)</f>
        <v/>
      </c>
      <c r="G1295" s="469">
        <f>COUNTIF(梁欠表3F!$AB:$AB,D1295)</f>
        <v/>
      </c>
      <c r="H1295" s="470">
        <f>SUM(E1295:G1295)</f>
        <v/>
      </c>
      <c r="I1295" s="477">
        <f>B1295</f>
        <v/>
      </c>
    </row>
    <row r="1296" ht="25.5" customHeight="1">
      <c r="B1296" s="464">
        <f>SUM(H1296)</f>
        <v/>
      </c>
      <c r="C1296" s="465" t="n"/>
      <c r="D1296" s="466">
        <f>IF(OR(梁欠表3F!AN1295="欠番",梁欠表3F!AN1295="現場施工"),"　",梁欠表3F!AN1295)</f>
        <v/>
      </c>
      <c r="E1296" s="467">
        <f>COUNTIF(梁欠表3F!$C:$C,D1296)</f>
        <v/>
      </c>
      <c r="F1296" s="468">
        <f>COUNTIF(梁欠表3F!$O:$O,D1296)</f>
        <v/>
      </c>
      <c r="G1296" s="469">
        <f>COUNTIF(梁欠表3F!$AB:$AB,D1296)</f>
        <v/>
      </c>
      <c r="H1296" s="470">
        <f>SUM(E1296:G1296)</f>
        <v/>
      </c>
      <c r="I1296" s="477">
        <f>B1296</f>
        <v/>
      </c>
    </row>
    <row r="1297" ht="25.5" customHeight="1">
      <c r="B1297" s="464">
        <f>SUM(H1297)</f>
        <v/>
      </c>
      <c r="C1297" s="465" t="n"/>
      <c r="D1297" s="466">
        <f>IF(OR(梁欠表3F!AN1296="欠番",梁欠表3F!AN1296="現場施工"),"　",梁欠表3F!AN1296)</f>
        <v/>
      </c>
      <c r="E1297" s="467">
        <f>COUNTIF(梁欠表3F!$C:$C,D1297)</f>
        <v/>
      </c>
      <c r="F1297" s="468">
        <f>COUNTIF(梁欠表3F!$O:$O,D1297)</f>
        <v/>
      </c>
      <c r="G1297" s="469">
        <f>COUNTIF(梁欠表3F!$AB:$AB,D1297)</f>
        <v/>
      </c>
      <c r="H1297" s="470">
        <f>SUM(E1297:G1297)</f>
        <v/>
      </c>
      <c r="I1297" s="477">
        <f>B1297</f>
        <v/>
      </c>
    </row>
    <row r="1298" ht="25.5" customHeight="1">
      <c r="B1298" s="464">
        <f>SUM(H1298)</f>
        <v/>
      </c>
      <c r="C1298" s="465" t="n"/>
      <c r="D1298" s="466">
        <f>IF(OR(梁欠表3F!AN1297="欠番",梁欠表3F!AN1297="現場施工"),"　",梁欠表3F!AN1297)</f>
        <v/>
      </c>
      <c r="E1298" s="467">
        <f>COUNTIF(梁欠表3F!$C:$C,D1298)</f>
        <v/>
      </c>
      <c r="F1298" s="468">
        <f>COUNTIF(梁欠表3F!$O:$O,D1298)</f>
        <v/>
      </c>
      <c r="G1298" s="469">
        <f>COUNTIF(梁欠表3F!$AB:$AB,D1298)</f>
        <v/>
      </c>
      <c r="H1298" s="470">
        <f>SUM(E1298:G1298)</f>
        <v/>
      </c>
      <c r="I1298" s="477">
        <f>B1298</f>
        <v/>
      </c>
    </row>
    <row r="1299" ht="25.5" customHeight="1">
      <c r="B1299" s="464">
        <f>SUM(H1299)</f>
        <v/>
      </c>
      <c r="C1299" s="465" t="n"/>
      <c r="D1299" s="466">
        <f>IF(OR(梁欠表3F!AN1298="欠番",梁欠表3F!AN1298="現場施工"),"　",梁欠表3F!AN1298)</f>
        <v/>
      </c>
      <c r="E1299" s="467">
        <f>COUNTIF(梁欠表3F!$C:$C,D1299)</f>
        <v/>
      </c>
      <c r="F1299" s="468">
        <f>COUNTIF(梁欠表3F!$O:$O,D1299)</f>
        <v/>
      </c>
      <c r="G1299" s="469">
        <f>COUNTIF(梁欠表3F!$AB:$AB,D1299)</f>
        <v/>
      </c>
      <c r="H1299" s="470">
        <f>SUM(E1299:G1299)</f>
        <v/>
      </c>
      <c r="I1299" s="477">
        <f>B1299</f>
        <v/>
      </c>
    </row>
    <row r="1300" ht="25.5" customHeight="1">
      <c r="B1300" s="464">
        <f>SUM(H1300)</f>
        <v/>
      </c>
      <c r="C1300" s="465" t="n"/>
      <c r="D1300" s="466">
        <f>IF(OR(梁欠表3F!AN1299="欠番",梁欠表3F!AN1299="現場施工"),"　",梁欠表3F!AN1299)</f>
        <v/>
      </c>
      <c r="E1300" s="467">
        <f>COUNTIF(梁欠表3F!$C:$C,D1300)</f>
        <v/>
      </c>
      <c r="F1300" s="468">
        <f>COUNTIF(梁欠表3F!$O:$O,D1300)</f>
        <v/>
      </c>
      <c r="G1300" s="469">
        <f>COUNTIF(梁欠表3F!$AB:$AB,D1300)</f>
        <v/>
      </c>
      <c r="H1300" s="470">
        <f>SUM(E1300:G1300)</f>
        <v/>
      </c>
      <c r="I1300" s="477">
        <f>B1300</f>
        <v/>
      </c>
    </row>
    <row r="1301" ht="25.5" customHeight="1">
      <c r="B1301" s="464">
        <f>SUM(H1301)</f>
        <v/>
      </c>
      <c r="C1301" s="465" t="n"/>
      <c r="D1301" s="466">
        <f>IF(OR(梁欠表3F!AN1300="欠番",梁欠表3F!AN1300="現場施工"),"　",梁欠表3F!AN1300)</f>
        <v/>
      </c>
      <c r="E1301" s="467">
        <f>COUNTIF(梁欠表3F!$C:$C,D1301)</f>
        <v/>
      </c>
      <c r="F1301" s="468">
        <f>COUNTIF(梁欠表3F!$O:$O,D1301)</f>
        <v/>
      </c>
      <c r="G1301" s="469">
        <f>COUNTIF(梁欠表3F!$AB:$AB,D1301)</f>
        <v/>
      </c>
      <c r="H1301" s="470">
        <f>SUM(E1301:G1301)</f>
        <v/>
      </c>
      <c r="I1301" s="477">
        <f>B1301</f>
        <v/>
      </c>
    </row>
    <row r="1302" ht="25.5" customHeight="1">
      <c r="B1302" s="464">
        <f>SUM(H1302)</f>
        <v/>
      </c>
      <c r="C1302" s="465" t="n"/>
      <c r="D1302" s="466">
        <f>IF(OR(梁欠表3F!AN1301="欠番",梁欠表3F!AN1301="現場施工"),"　",梁欠表3F!AN1301)</f>
        <v/>
      </c>
      <c r="E1302" s="467">
        <f>COUNTIF(梁欠表3F!$C:$C,D1302)</f>
        <v/>
      </c>
      <c r="F1302" s="468">
        <f>COUNTIF(梁欠表3F!$O:$O,D1302)</f>
        <v/>
      </c>
      <c r="G1302" s="469">
        <f>COUNTIF(梁欠表3F!$AB:$AB,D1302)</f>
        <v/>
      </c>
      <c r="H1302" s="470">
        <f>SUM(E1302:G1302)</f>
        <v/>
      </c>
      <c r="I1302" s="477">
        <f>B1302</f>
        <v/>
      </c>
    </row>
    <row r="1303" ht="25.5" customHeight="1">
      <c r="B1303" s="464">
        <f>SUM(H1303)</f>
        <v/>
      </c>
      <c r="C1303" s="465" t="n"/>
      <c r="D1303" s="466">
        <f>IF(OR(梁欠表3F!AN1302="欠番",梁欠表3F!AN1302="現場施工"),"　",梁欠表3F!AN1302)</f>
        <v/>
      </c>
      <c r="E1303" s="467">
        <f>COUNTIF(梁欠表3F!$C:$C,D1303)</f>
        <v/>
      </c>
      <c r="F1303" s="468">
        <f>COUNTIF(梁欠表3F!$O:$O,D1303)</f>
        <v/>
      </c>
      <c r="G1303" s="469">
        <f>COUNTIF(梁欠表3F!$AB:$AB,D1303)</f>
        <v/>
      </c>
      <c r="H1303" s="470">
        <f>SUM(E1303:G1303)</f>
        <v/>
      </c>
      <c r="I1303" s="477">
        <f>B1303</f>
        <v/>
      </c>
    </row>
    <row r="1304" ht="25.5" customHeight="1">
      <c r="B1304" s="464">
        <f>SUM(H1304)</f>
        <v/>
      </c>
      <c r="C1304" s="465" t="n"/>
      <c r="D1304" s="466">
        <f>IF(OR(梁欠表3F!AN1303="欠番",梁欠表3F!AN1303="現場施工"),"　",梁欠表3F!AN1303)</f>
        <v/>
      </c>
      <c r="E1304" s="467">
        <f>COUNTIF(梁欠表3F!$C:$C,D1304)</f>
        <v/>
      </c>
      <c r="F1304" s="468">
        <f>COUNTIF(梁欠表3F!$O:$O,D1304)</f>
        <v/>
      </c>
      <c r="G1304" s="469">
        <f>COUNTIF(梁欠表3F!$AB:$AB,D1304)</f>
        <v/>
      </c>
      <c r="H1304" s="470">
        <f>SUM(E1304:G1304)</f>
        <v/>
      </c>
      <c r="I1304" s="477">
        <f>B1304</f>
        <v/>
      </c>
    </row>
    <row r="1305" ht="25.5" customHeight="1">
      <c r="B1305" s="464">
        <f>SUM(H1305)</f>
        <v/>
      </c>
      <c r="C1305" s="465" t="n"/>
      <c r="D1305" s="466">
        <f>IF(OR(梁欠表3F!AN1304="欠番",梁欠表3F!AN1304="現場施工"),"　",梁欠表3F!AN1304)</f>
        <v/>
      </c>
      <c r="E1305" s="467">
        <f>COUNTIF(梁欠表3F!$C:$C,D1305)</f>
        <v/>
      </c>
      <c r="F1305" s="468">
        <f>COUNTIF(梁欠表3F!$O:$O,D1305)</f>
        <v/>
      </c>
      <c r="G1305" s="469">
        <f>COUNTIF(梁欠表3F!$AB:$AB,D1305)</f>
        <v/>
      </c>
      <c r="H1305" s="470">
        <f>SUM(E1305:G1305)</f>
        <v/>
      </c>
      <c r="I1305" s="477">
        <f>B1305</f>
        <v/>
      </c>
    </row>
    <row r="1306" ht="25.5" customHeight="1">
      <c r="B1306" s="464">
        <f>SUM(H1306)</f>
        <v/>
      </c>
      <c r="C1306" s="465" t="n"/>
      <c r="D1306" s="466">
        <f>IF(OR(梁欠表3F!AN1305="欠番",梁欠表3F!AN1305="現場施工"),"　",梁欠表3F!AN1305)</f>
        <v/>
      </c>
      <c r="E1306" s="467">
        <f>COUNTIF(梁欠表3F!$C:$C,D1306)</f>
        <v/>
      </c>
      <c r="F1306" s="468">
        <f>COUNTIF(梁欠表3F!$O:$O,D1306)</f>
        <v/>
      </c>
      <c r="G1306" s="469">
        <f>COUNTIF(梁欠表3F!$AB:$AB,D1306)</f>
        <v/>
      </c>
      <c r="H1306" s="470">
        <f>SUM(E1306:G1306)</f>
        <v/>
      </c>
      <c r="I1306" s="477">
        <f>B1306</f>
        <v/>
      </c>
    </row>
    <row r="1307" ht="25.5" customHeight="1">
      <c r="B1307" s="464">
        <f>SUM(H1307)</f>
        <v/>
      </c>
      <c r="C1307" s="465" t="n"/>
      <c r="D1307" s="466">
        <f>IF(OR(梁欠表3F!AN1306="欠番",梁欠表3F!AN1306="現場施工"),"　",梁欠表3F!AN1306)</f>
        <v/>
      </c>
      <c r="E1307" s="467">
        <f>COUNTIF(梁欠表3F!$C:$C,D1307)</f>
        <v/>
      </c>
      <c r="F1307" s="468">
        <f>COUNTIF(梁欠表3F!$O:$O,D1307)</f>
        <v/>
      </c>
      <c r="G1307" s="469">
        <f>COUNTIF(梁欠表3F!$AB:$AB,D1307)</f>
        <v/>
      </c>
      <c r="H1307" s="470">
        <f>SUM(E1307:G1307)</f>
        <v/>
      </c>
      <c r="I1307" s="477">
        <f>B1307</f>
        <v/>
      </c>
      <c r="K1307" t="inlineStr">
        <is>
          <t>K07袖</t>
        </is>
      </c>
    </row>
    <row r="1308" ht="25.5" customHeight="1">
      <c r="B1308" s="464">
        <f>SUM(H1308)</f>
        <v/>
      </c>
      <c r="C1308" s="465" t="n"/>
      <c r="D1308" s="466">
        <f>IF(OR(梁欠表3F!AN1307="欠番",梁欠表3F!AN1307="現場施工"),"　",梁欠表3F!AN1307)</f>
        <v/>
      </c>
      <c r="E1308" s="467">
        <f>COUNTIF(梁欠表3F!$C:$C,D1308)</f>
        <v/>
      </c>
      <c r="F1308" s="468">
        <f>COUNTIF(梁欠表3F!$O:$O,D1308)</f>
        <v/>
      </c>
      <c r="G1308" s="469">
        <f>COUNTIF(梁欠表3F!$AB:$AB,D1308)</f>
        <v/>
      </c>
      <c r="H1308" s="470">
        <f>SUM(E1308:G1308)</f>
        <v/>
      </c>
      <c r="I1308" s="477">
        <f>B1308</f>
        <v/>
      </c>
      <c r="K1308" t="inlineStr">
        <is>
          <t>K07袖</t>
        </is>
      </c>
    </row>
    <row r="1309" ht="25.5" customHeight="1">
      <c r="B1309" s="464">
        <f>SUM(H1309)</f>
        <v/>
      </c>
      <c r="C1309" s="465" t="n"/>
      <c r="D1309" s="466">
        <f>IF(OR(梁欠表3F!AN1308="欠番",梁欠表3F!AN1308="現場施工"),"　",梁欠表3F!AN1308)</f>
        <v/>
      </c>
      <c r="E1309" s="467">
        <f>COUNTIF(梁欠表3F!$C:$C,D1309)</f>
        <v/>
      </c>
      <c r="F1309" s="468">
        <f>COUNTIF(梁欠表3F!$O:$O,D1309)</f>
        <v/>
      </c>
      <c r="G1309" s="469">
        <f>COUNTIF(梁欠表3F!$AB:$AB,D1309)</f>
        <v/>
      </c>
      <c r="H1309" s="470">
        <f>SUM(E1309:G1309)</f>
        <v/>
      </c>
      <c r="I1309" s="477">
        <f>B1309</f>
        <v/>
      </c>
    </row>
    <row r="1310" ht="25.5" customHeight="1">
      <c r="B1310" s="464">
        <f>SUM(H1310)</f>
        <v/>
      </c>
      <c r="C1310" s="465" t="n"/>
      <c r="D1310" s="466">
        <f>IF(OR(梁欠表3F!AN1309="欠番",梁欠表3F!AN1309="現場施工"),"　",梁欠表3F!AN1309)</f>
        <v/>
      </c>
      <c r="E1310" s="467">
        <f>COUNTIF(梁欠表3F!$C:$C,D1310)</f>
        <v/>
      </c>
      <c r="F1310" s="468">
        <f>COUNTIF(梁欠表3F!$O:$O,D1310)</f>
        <v/>
      </c>
      <c r="G1310" s="469">
        <f>COUNTIF(梁欠表3F!$AB:$AB,D1310)</f>
        <v/>
      </c>
      <c r="H1310" s="470">
        <f>SUM(E1310:G1310)</f>
        <v/>
      </c>
      <c r="I1310" s="477">
        <f>B1310</f>
        <v/>
      </c>
    </row>
    <row r="1311" ht="25.5" customHeight="1">
      <c r="B1311" s="464">
        <f>SUM(H1311)</f>
        <v/>
      </c>
      <c r="C1311" s="465" t="n"/>
      <c r="D1311" s="466">
        <f>IF(OR(梁欠表3F!AN1310="欠番",梁欠表3F!AN1310="現場施工"),"　",梁欠表3F!AN1310)</f>
        <v/>
      </c>
      <c r="E1311" s="467">
        <f>COUNTIF(梁欠表3F!$C:$C,D1311)</f>
        <v/>
      </c>
      <c r="F1311" s="468">
        <f>COUNTIF(梁欠表3F!$O:$O,D1311)</f>
        <v/>
      </c>
      <c r="G1311" s="469">
        <f>COUNTIF(梁欠表3F!$AB:$AB,D1311)</f>
        <v/>
      </c>
      <c r="H1311" s="470">
        <f>SUM(E1311:G1311)</f>
        <v/>
      </c>
      <c r="I1311" s="477">
        <f>B1311</f>
        <v/>
      </c>
    </row>
    <row r="1312" ht="25.5" customHeight="1">
      <c r="B1312" s="464">
        <f>SUM(H1312)</f>
        <v/>
      </c>
      <c r="C1312" s="465" t="n"/>
      <c r="D1312" s="466">
        <f>IF(OR(梁欠表3F!AN1311="欠番",梁欠表3F!AN1311="現場施工"),"　",梁欠表3F!AN1311)</f>
        <v/>
      </c>
      <c r="E1312" s="467">
        <f>COUNTIF(梁欠表3F!$C:$C,D1312)</f>
        <v/>
      </c>
      <c r="F1312" s="468">
        <f>COUNTIF(梁欠表3F!$O:$O,D1312)</f>
        <v/>
      </c>
      <c r="G1312" s="469">
        <f>COUNTIF(梁欠表3F!$AB:$AB,D1312)</f>
        <v/>
      </c>
      <c r="H1312" s="470">
        <f>SUM(E1312:G1312)</f>
        <v/>
      </c>
      <c r="I1312" s="477">
        <f>B1312</f>
        <v/>
      </c>
    </row>
    <row r="1313" ht="25.5" customHeight="1">
      <c r="B1313" s="464">
        <f>SUM(H1313)</f>
        <v/>
      </c>
      <c r="C1313" s="465" t="n"/>
      <c r="D1313" s="466">
        <f>IF(OR(梁欠表3F!AN1312="欠番",梁欠表3F!AN1312="現場施工"),"　",梁欠表3F!AN1312)</f>
        <v/>
      </c>
      <c r="E1313" s="467">
        <f>COUNTIF(梁欠表3F!$C:$C,D1313)</f>
        <v/>
      </c>
      <c r="F1313" s="468">
        <f>COUNTIF(梁欠表3F!$O:$O,D1313)</f>
        <v/>
      </c>
      <c r="G1313" s="469">
        <f>COUNTIF(梁欠表3F!$AB:$AB,D1313)</f>
        <v/>
      </c>
      <c r="H1313" s="470">
        <f>SUM(E1313:G1313)</f>
        <v/>
      </c>
      <c r="I1313" s="477">
        <f>B1313</f>
        <v/>
      </c>
    </row>
    <row r="1314" ht="25.5" customHeight="1">
      <c r="B1314" s="464">
        <f>SUM(H1314)</f>
        <v/>
      </c>
      <c r="C1314" s="465" t="n"/>
      <c r="D1314" s="466">
        <f>IF(OR(梁欠表3F!AN1313="欠番",梁欠表3F!AN1313="現場施工"),"　",梁欠表3F!AN1313)</f>
        <v/>
      </c>
      <c r="E1314" s="467">
        <f>COUNTIF(梁欠表3F!$C:$C,D1314)</f>
        <v/>
      </c>
      <c r="F1314" s="468">
        <f>COUNTIF(梁欠表3F!$O:$O,D1314)</f>
        <v/>
      </c>
      <c r="G1314" s="469">
        <f>COUNTIF(梁欠表3F!$AB:$AB,D1314)</f>
        <v/>
      </c>
      <c r="H1314" s="470">
        <f>SUM(E1314:G1314)</f>
        <v/>
      </c>
      <c r="I1314" s="477">
        <f>B1314</f>
        <v/>
      </c>
    </row>
    <row r="1315" ht="25.5" customHeight="1">
      <c r="B1315" s="464">
        <f>SUM(H1315)</f>
        <v/>
      </c>
      <c r="C1315" s="465" t="n"/>
      <c r="D1315" s="466">
        <f>IF(OR(梁欠表3F!AN1314="欠番",梁欠表3F!AN1314="現場施工"),"　",梁欠表3F!AN1314)</f>
        <v/>
      </c>
      <c r="E1315" s="467">
        <f>COUNTIF(梁欠表3F!$C:$C,D1315)</f>
        <v/>
      </c>
      <c r="F1315" s="468">
        <f>COUNTIF(梁欠表3F!$O:$O,D1315)</f>
        <v/>
      </c>
      <c r="G1315" s="469">
        <f>COUNTIF(梁欠表3F!$AB:$AB,D1315)</f>
        <v/>
      </c>
      <c r="H1315" s="470">
        <f>SUM(E1315:G1315)</f>
        <v/>
      </c>
      <c r="I1315" s="477">
        <f>B1315</f>
        <v/>
      </c>
    </row>
    <row r="1316" ht="25.5" customHeight="1">
      <c r="B1316" s="464">
        <f>SUM(H1316)</f>
        <v/>
      </c>
      <c r="C1316" s="465" t="n"/>
      <c r="D1316" s="466">
        <f>IF(OR(梁欠表3F!AN1315="欠番",梁欠表3F!AN1315="現場施工"),"　",梁欠表3F!AN1315)</f>
        <v/>
      </c>
      <c r="E1316" s="467">
        <f>COUNTIF(梁欠表3F!$C:$C,D1316)</f>
        <v/>
      </c>
      <c r="F1316" s="468">
        <f>COUNTIF(梁欠表3F!$O:$O,D1316)</f>
        <v/>
      </c>
      <c r="G1316" s="469">
        <f>COUNTIF(梁欠表3F!$AB:$AB,D1316)</f>
        <v/>
      </c>
      <c r="H1316" s="470">
        <f>SUM(E1316:G1316)</f>
        <v/>
      </c>
      <c r="I1316" s="477">
        <f>B1316</f>
        <v/>
      </c>
    </row>
    <row r="1317" ht="25.5" customHeight="1">
      <c r="B1317" s="464">
        <f>SUM(H1317)</f>
        <v/>
      </c>
      <c r="C1317" s="465" t="n"/>
      <c r="D1317" s="466">
        <f>IF(OR(梁欠表3F!AN1316="欠番",梁欠表3F!AN1316="現場施工"),"　",梁欠表3F!AN1316)</f>
        <v/>
      </c>
      <c r="E1317" s="467">
        <f>COUNTIF(梁欠表3F!$C:$C,D1317)</f>
        <v/>
      </c>
      <c r="F1317" s="468">
        <f>COUNTIF(梁欠表3F!$O:$O,D1317)</f>
        <v/>
      </c>
      <c r="G1317" s="469">
        <f>COUNTIF(梁欠表3F!$AB:$AB,D1317)</f>
        <v/>
      </c>
      <c r="H1317" s="470">
        <f>SUM(E1317:G1317)</f>
        <v/>
      </c>
      <c r="I1317" s="477">
        <f>B1317</f>
        <v/>
      </c>
      <c r="K1317" t="inlineStr">
        <is>
          <t>K11袖</t>
        </is>
      </c>
    </row>
    <row r="1318" ht="25.5" customHeight="1">
      <c r="B1318" s="464">
        <f>SUM(H1318)</f>
        <v/>
      </c>
      <c r="C1318" s="465" t="n"/>
      <c r="D1318" s="466">
        <f>IF(OR(梁欠表3F!AN1317="欠番",梁欠表3F!AN1317="現場施工"),"　",梁欠表3F!AN1317)</f>
        <v/>
      </c>
      <c r="E1318" s="467">
        <f>COUNTIF(梁欠表3F!$C:$C,D1318)</f>
        <v/>
      </c>
      <c r="F1318" s="468">
        <f>COUNTIF(梁欠表3F!$O:$O,D1318)</f>
        <v/>
      </c>
      <c r="G1318" s="469">
        <f>COUNTIF(梁欠表3F!$AB:$AB,D1318)</f>
        <v/>
      </c>
      <c r="H1318" s="470">
        <f>SUM(E1318:G1318)</f>
        <v/>
      </c>
      <c r="I1318" s="477">
        <f>B1318</f>
        <v/>
      </c>
      <c r="K1318" t="inlineStr">
        <is>
          <t>K11袖</t>
        </is>
      </c>
    </row>
    <row r="1319" ht="25.5" customHeight="1">
      <c r="B1319" s="464">
        <f>SUM(H1319)</f>
        <v/>
      </c>
      <c r="C1319" s="465" t="n"/>
      <c r="D1319" s="466">
        <f>IF(OR(梁欠表3F!AN1318="欠番",梁欠表3F!AN1318="現場施工"),"　",梁欠表3F!AN1318)</f>
        <v/>
      </c>
      <c r="E1319" s="467">
        <f>COUNTIF(梁欠表3F!$C:$C,D1319)</f>
        <v/>
      </c>
      <c r="F1319" s="468">
        <f>COUNTIF(梁欠表3F!$O:$O,D1319)</f>
        <v/>
      </c>
      <c r="G1319" s="469">
        <f>COUNTIF(梁欠表3F!$AB:$AB,D1319)</f>
        <v/>
      </c>
      <c r="H1319" s="470">
        <f>SUM(E1319:G1319)</f>
        <v/>
      </c>
      <c r="I1319" s="477">
        <f>B1319</f>
        <v/>
      </c>
    </row>
    <row r="1320" ht="25.5" customHeight="1">
      <c r="B1320" s="464">
        <f>SUM(H1320)</f>
        <v/>
      </c>
      <c r="C1320" s="465" t="n"/>
      <c r="D1320" s="466">
        <f>IF(OR(梁欠表3F!AN1319="欠番",梁欠表3F!AN1319="現場施工"),"　",梁欠表3F!AN1319)</f>
        <v/>
      </c>
      <c r="E1320" s="467">
        <f>COUNTIF(梁欠表3F!$C:$C,D1320)</f>
        <v/>
      </c>
      <c r="F1320" s="468">
        <f>COUNTIF(梁欠表3F!$O:$O,D1320)</f>
        <v/>
      </c>
      <c r="G1320" s="469">
        <f>COUNTIF(梁欠表3F!$AB:$AB,D1320)</f>
        <v/>
      </c>
      <c r="H1320" s="470">
        <f>SUM(E1320:G1320)</f>
        <v/>
      </c>
      <c r="I1320" s="477">
        <f>B1320</f>
        <v/>
      </c>
      <c r="K1320" t="inlineStr">
        <is>
          <t>K07L袖</t>
        </is>
      </c>
    </row>
    <row r="1321" ht="25.5" customHeight="1">
      <c r="B1321" s="464">
        <f>SUM(H1321)</f>
        <v/>
      </c>
      <c r="C1321" s="465" t="n"/>
      <c r="D1321" s="466">
        <f>IF(OR(梁欠表3F!AN1320="欠番",梁欠表3F!AN1320="現場施工"),"　",梁欠表3F!AN1320)</f>
        <v/>
      </c>
      <c r="E1321" s="467">
        <f>COUNTIF(梁欠表3F!$C:$C,D1321)</f>
        <v/>
      </c>
      <c r="F1321" s="468">
        <f>COUNTIF(梁欠表3F!$O:$O,D1321)</f>
        <v/>
      </c>
      <c r="G1321" s="469">
        <f>COUNTIF(梁欠表3F!$AB:$AB,D1321)</f>
        <v/>
      </c>
      <c r="H1321" s="470">
        <f>SUM(E1321:G1321)</f>
        <v/>
      </c>
      <c r="I1321" s="477">
        <f>B1321</f>
        <v/>
      </c>
    </row>
    <row r="1322" ht="25.5" customHeight="1">
      <c r="B1322" s="464">
        <f>SUM(H1322)</f>
        <v/>
      </c>
      <c r="C1322" s="465" t="n"/>
      <c r="D1322" s="466">
        <f>IF(OR(梁欠表3F!AN1321="欠番",梁欠表3F!AN1321="現場施工"),"　",梁欠表3F!AN1321)</f>
        <v/>
      </c>
      <c r="E1322" s="467">
        <f>COUNTIF(梁欠表3F!$C:$C,D1322)</f>
        <v/>
      </c>
      <c r="F1322" s="468">
        <f>COUNTIF(梁欠表3F!$O:$O,D1322)</f>
        <v/>
      </c>
      <c r="G1322" s="469">
        <f>COUNTIF(梁欠表3F!$AB:$AB,D1322)</f>
        <v/>
      </c>
      <c r="H1322" s="470">
        <f>SUM(E1322:G1322)</f>
        <v/>
      </c>
      <c r="I1322" s="477">
        <f>B1322</f>
        <v/>
      </c>
    </row>
    <row r="1323" ht="25.5" customHeight="1">
      <c r="B1323" s="464">
        <f>SUM(H1323)</f>
        <v/>
      </c>
      <c r="C1323" s="465" t="n"/>
      <c r="D1323" s="466">
        <f>IF(OR(梁欠表3F!AN1322="欠番",梁欠表3F!AN1322="現場施工"),"　",梁欠表3F!AN1322)</f>
        <v/>
      </c>
      <c r="E1323" s="467">
        <f>COUNTIF(梁欠表3F!$C:$C,D1323)</f>
        <v/>
      </c>
      <c r="F1323" s="468">
        <f>COUNTIF(梁欠表3F!$O:$O,D1323)</f>
        <v/>
      </c>
      <c r="G1323" s="469">
        <f>COUNTIF(梁欠表3F!$AB:$AB,D1323)</f>
        <v/>
      </c>
      <c r="H1323" s="470">
        <f>SUM(E1323:G1323)</f>
        <v/>
      </c>
      <c r="I1323" s="477">
        <f>B1323</f>
        <v/>
      </c>
      <c r="K1323" t="inlineStr">
        <is>
          <t>KA07L袖</t>
        </is>
      </c>
    </row>
    <row r="1324" ht="25.5" customHeight="1">
      <c r="B1324" s="464">
        <f>SUM(H1324)</f>
        <v/>
      </c>
      <c r="C1324" s="465" t="n"/>
      <c r="D1324" s="466">
        <f>IF(OR(梁欠表3F!AN1323="欠番",梁欠表3F!AN1323="現場施工"),"　",梁欠表3F!AN1323)</f>
        <v/>
      </c>
      <c r="E1324" s="467">
        <f>COUNTIF(梁欠表3F!$C:$C,D1324)</f>
        <v/>
      </c>
      <c r="F1324" s="468">
        <f>COUNTIF(梁欠表3F!$O:$O,D1324)</f>
        <v/>
      </c>
      <c r="G1324" s="469">
        <f>COUNTIF(梁欠表3F!$AB:$AB,D1324)</f>
        <v/>
      </c>
      <c r="H1324" s="470">
        <f>SUM(E1324:G1324)</f>
        <v/>
      </c>
      <c r="I1324" s="477">
        <f>B1324</f>
        <v/>
      </c>
    </row>
    <row r="1325" ht="25.5" customHeight="1">
      <c r="B1325" s="464">
        <f>SUM(H1325)</f>
        <v/>
      </c>
      <c r="C1325" s="465" t="n"/>
      <c r="D1325" s="466">
        <f>IF(OR(梁欠表3F!AN1324="欠番",梁欠表3F!AN1324="現場施工"),"　",梁欠表3F!AN1324)</f>
        <v/>
      </c>
      <c r="E1325" s="467">
        <f>COUNTIF(梁欠表3F!$C:$C,D1325)</f>
        <v/>
      </c>
      <c r="F1325" s="468">
        <f>COUNTIF(梁欠表3F!$O:$O,D1325)</f>
        <v/>
      </c>
      <c r="G1325" s="469">
        <f>COUNTIF(梁欠表3F!$AB:$AB,D1325)</f>
        <v/>
      </c>
      <c r="H1325" s="470">
        <f>SUM(E1325:G1325)</f>
        <v/>
      </c>
      <c r="I1325" s="477">
        <f>B1325</f>
        <v/>
      </c>
    </row>
    <row r="1326" ht="25.5" customHeight="1">
      <c r="B1326" s="464">
        <f>SUM(H1326)</f>
        <v/>
      </c>
      <c r="C1326" s="465" t="n"/>
      <c r="D1326" s="466">
        <f>IF(OR(梁欠表3F!AN1325="欠番",梁欠表3F!AN1325="現場施工"),"　",梁欠表3F!AN1325)</f>
        <v/>
      </c>
      <c r="E1326" s="467">
        <f>COUNTIF(梁欠表3F!$C:$C,D1326)</f>
        <v/>
      </c>
      <c r="F1326" s="468">
        <f>COUNTIF(梁欠表3F!$O:$O,D1326)</f>
        <v/>
      </c>
      <c r="G1326" s="469">
        <f>COUNTIF(梁欠表3F!$AB:$AB,D1326)</f>
        <v/>
      </c>
      <c r="H1326" s="470">
        <f>SUM(E1326:G1326)</f>
        <v/>
      </c>
      <c r="I1326" s="477">
        <f>B1326</f>
        <v/>
      </c>
    </row>
    <row r="1327" ht="25.5" customHeight="1">
      <c r="B1327" s="464">
        <f>SUM(H1327)</f>
        <v/>
      </c>
      <c r="C1327" s="465" t="n"/>
      <c r="D1327" s="466">
        <f>IF(OR(梁欠表3F!AN1326="欠番",梁欠表3F!AN1326="現場施工"),"　",梁欠表3F!AN1326)</f>
        <v/>
      </c>
      <c r="E1327" s="467">
        <f>COUNTIF(梁欠表3F!$C:$C,D1327)</f>
        <v/>
      </c>
      <c r="F1327" s="468">
        <f>COUNTIF(梁欠表3F!$O:$O,D1327)</f>
        <v/>
      </c>
      <c r="G1327" s="469">
        <f>COUNTIF(梁欠表3F!$AB:$AB,D1327)</f>
        <v/>
      </c>
      <c r="H1327" s="470">
        <f>SUM(E1327:G1327)</f>
        <v/>
      </c>
      <c r="I1327" s="477">
        <f>B1327</f>
        <v/>
      </c>
      <c r="K1327" t="inlineStr">
        <is>
          <t>KA11袖</t>
        </is>
      </c>
    </row>
    <row r="1328" ht="25.5" customHeight="1">
      <c r="B1328" s="464">
        <f>SUM(H1328)</f>
        <v/>
      </c>
      <c r="C1328" s="465" t="n"/>
      <c r="D1328" s="466">
        <f>IF(OR(梁欠表3F!AN1327="欠番",梁欠表3F!AN1327="現場施工"),"　",梁欠表3F!AN1327)</f>
        <v/>
      </c>
      <c r="E1328" s="467">
        <f>COUNTIF(梁欠表3F!$C:$C,D1328)</f>
        <v/>
      </c>
      <c r="F1328" s="468">
        <f>COUNTIF(梁欠表3F!$O:$O,D1328)</f>
        <v/>
      </c>
      <c r="G1328" s="469">
        <f>COUNTIF(梁欠表3F!$AB:$AB,D1328)</f>
        <v/>
      </c>
      <c r="H1328" s="470">
        <f>SUM(E1328:G1328)</f>
        <v/>
      </c>
      <c r="I1328" s="477">
        <f>B1328</f>
        <v/>
      </c>
      <c r="K1328" t="inlineStr">
        <is>
          <t>KA11袖</t>
        </is>
      </c>
    </row>
    <row r="1329" ht="25.5" customHeight="1">
      <c r="B1329" s="464">
        <f>SUM(H1329)</f>
        <v/>
      </c>
      <c r="C1329" s="465" t="n"/>
      <c r="D1329" s="466">
        <f>IF(OR(梁欠表3F!AN1328="欠番",梁欠表3F!AN1328="現場施工"),"　",梁欠表3F!AN1328)</f>
        <v/>
      </c>
      <c r="E1329" s="467">
        <f>COUNTIF(梁欠表3F!$C:$C,D1329)</f>
        <v/>
      </c>
      <c r="F1329" s="468">
        <f>COUNTIF(梁欠表3F!$O:$O,D1329)</f>
        <v/>
      </c>
      <c r="G1329" s="469">
        <f>COUNTIF(梁欠表3F!$AB:$AB,D1329)</f>
        <v/>
      </c>
      <c r="H1329" s="470">
        <f>SUM(E1329:G1329)</f>
        <v/>
      </c>
      <c r="I1329" s="477">
        <f>B1329</f>
        <v/>
      </c>
    </row>
    <row r="1330" ht="25.5" customHeight="1">
      <c r="B1330" s="464">
        <f>SUM(H1330)</f>
        <v/>
      </c>
      <c r="C1330" s="465" t="n"/>
      <c r="D1330" s="466">
        <f>IF(OR(梁欠表3F!AN1329="欠番",梁欠表3F!AN1329="現場施工"),"　",梁欠表3F!AN1329)</f>
        <v/>
      </c>
      <c r="E1330" s="467">
        <f>COUNTIF(梁欠表3F!$C:$C,D1330)</f>
        <v/>
      </c>
      <c r="F1330" s="468">
        <f>COUNTIF(梁欠表3F!$O:$O,D1330)</f>
        <v/>
      </c>
      <c r="G1330" s="469">
        <f>COUNTIF(梁欠表3F!$AB:$AB,D1330)</f>
        <v/>
      </c>
      <c r="H1330" s="470">
        <f>SUM(E1330:G1330)</f>
        <v/>
      </c>
      <c r="I1330" s="477">
        <f>B1330</f>
        <v/>
      </c>
      <c r="K1330" t="inlineStr">
        <is>
          <t>KH07R袖</t>
        </is>
      </c>
    </row>
    <row r="1331" ht="25.5" customHeight="1">
      <c r="B1331" s="464">
        <f>SUM(H1331)</f>
        <v/>
      </c>
      <c r="C1331" s="465" t="n"/>
      <c r="D1331" s="466">
        <f>IF(OR(梁欠表3F!AN1330="欠番",梁欠表3F!AN1330="現場施工"),"　",梁欠表3F!AN1330)</f>
        <v/>
      </c>
      <c r="E1331" s="467">
        <f>COUNTIF(梁欠表3F!$C:$C,D1331)</f>
        <v/>
      </c>
      <c r="F1331" s="468">
        <f>COUNTIF(梁欠表3F!$O:$O,D1331)</f>
        <v/>
      </c>
      <c r="G1331" s="469">
        <f>COUNTIF(梁欠表3F!$AB:$AB,D1331)</f>
        <v/>
      </c>
      <c r="H1331" s="470">
        <f>SUM(E1331:G1331)</f>
        <v/>
      </c>
      <c r="I1331" s="477">
        <f>B1331</f>
        <v/>
      </c>
    </row>
    <row r="1332" ht="25.5" customHeight="1">
      <c r="B1332" s="464">
        <f>SUM(H1332)</f>
        <v/>
      </c>
      <c r="C1332" s="465" t="n"/>
      <c r="D1332" s="466">
        <f>IF(OR(梁欠表3F!AN1331="欠番",梁欠表3F!AN1331="現場施工"),"　",梁欠表3F!AN1331)</f>
        <v/>
      </c>
      <c r="E1332" s="467">
        <f>COUNTIF(梁欠表3F!$C:$C,D1332)</f>
        <v/>
      </c>
      <c r="F1332" s="468">
        <f>COUNTIF(梁欠表3F!$O:$O,D1332)</f>
        <v/>
      </c>
      <c r="G1332" s="469">
        <f>COUNTIF(梁欠表3F!$AB:$AB,D1332)</f>
        <v/>
      </c>
      <c r="H1332" s="470">
        <f>SUM(E1332:G1332)</f>
        <v/>
      </c>
      <c r="I1332" s="477">
        <f>B1332</f>
        <v/>
      </c>
    </row>
    <row r="1333" ht="25.5" customHeight="1">
      <c r="B1333" s="464">
        <f>SUM(H1333)</f>
        <v/>
      </c>
      <c r="C1333" s="465" t="n"/>
      <c r="D1333" s="466">
        <f>IF(OR(梁欠表3F!AN1332="欠番",梁欠表3F!AN1332="現場施工"),"　",梁欠表3F!AN1332)</f>
        <v/>
      </c>
      <c r="E1333" s="467">
        <f>COUNTIF(梁欠表3F!$C:$C,D1333)</f>
        <v/>
      </c>
      <c r="F1333" s="468">
        <f>COUNTIF(梁欠表3F!$O:$O,D1333)</f>
        <v/>
      </c>
      <c r="G1333" s="469">
        <f>COUNTIF(梁欠表3F!$AB:$AB,D1333)</f>
        <v/>
      </c>
      <c r="H1333" s="470">
        <f>SUM(E1333:G1333)</f>
        <v/>
      </c>
      <c r="I1333" s="477">
        <f>B1333</f>
        <v/>
      </c>
    </row>
    <row r="1334" ht="25.5" customHeight="1">
      <c r="B1334" s="464">
        <f>SUM(H1334)</f>
        <v/>
      </c>
      <c r="C1334" s="465" t="n"/>
      <c r="D1334" s="466">
        <f>IF(OR(梁欠表3F!AN1333="欠番",梁欠表3F!AN1333="現場施工"),"　",梁欠表3F!AN1333)</f>
        <v/>
      </c>
      <c r="E1334" s="467">
        <f>COUNTIF(梁欠表3F!$C:$C,D1334)</f>
        <v/>
      </c>
      <c r="F1334" s="468">
        <f>COUNTIF(梁欠表3F!$O:$O,D1334)</f>
        <v/>
      </c>
      <c r="G1334" s="469">
        <f>COUNTIF(梁欠表3F!$AB:$AB,D1334)</f>
        <v/>
      </c>
      <c r="H1334" s="470">
        <f>SUM(E1334:G1334)</f>
        <v/>
      </c>
      <c r="I1334" s="477">
        <f>B1334</f>
        <v/>
      </c>
    </row>
    <row r="1335" ht="25.5" customHeight="1">
      <c r="B1335" s="464">
        <f>SUM(H1335)</f>
        <v/>
      </c>
      <c r="C1335" s="465" t="n"/>
      <c r="D1335" s="466">
        <f>IF(OR(梁欠表3F!AN1334="欠番",梁欠表3F!AN1334="現場施工"),"　",梁欠表3F!AN1334)</f>
        <v/>
      </c>
      <c r="E1335" s="467">
        <f>COUNTIF(梁欠表3F!$C:$C,D1335)</f>
        <v/>
      </c>
      <c r="F1335" s="468">
        <f>COUNTIF(梁欠表3F!$O:$O,D1335)</f>
        <v/>
      </c>
      <c r="G1335" s="469">
        <f>COUNTIF(梁欠表3F!$AB:$AB,D1335)</f>
        <v/>
      </c>
      <c r="H1335" s="470">
        <f>SUM(E1335:G1335)</f>
        <v/>
      </c>
      <c r="I1335" s="477">
        <f>B1335</f>
        <v/>
      </c>
    </row>
    <row r="1336" ht="25.5" customHeight="1">
      <c r="B1336" s="464">
        <f>SUM(H1336)</f>
        <v/>
      </c>
      <c r="C1336" s="465" t="n"/>
      <c r="D1336" s="466">
        <f>IF(OR(梁欠表3F!AN1335="欠番",梁欠表3F!AN1335="現場施工"),"　",梁欠表3F!AN1335)</f>
        <v/>
      </c>
      <c r="E1336" s="467">
        <f>COUNTIF(梁欠表3F!$C:$C,D1336)</f>
        <v/>
      </c>
      <c r="F1336" s="468">
        <f>COUNTIF(梁欠表3F!$O:$O,D1336)</f>
        <v/>
      </c>
      <c r="G1336" s="469">
        <f>COUNTIF(梁欠表3F!$AB:$AB,D1336)</f>
        <v/>
      </c>
      <c r="H1336" s="470">
        <f>SUM(E1336:G1336)</f>
        <v/>
      </c>
      <c r="I1336" s="477">
        <f>B1336</f>
        <v/>
      </c>
    </row>
    <row r="1337" ht="25.5" customHeight="1">
      <c r="B1337" s="464">
        <f>SUM(H1337)</f>
        <v/>
      </c>
      <c r="C1337" s="465" t="n"/>
      <c r="D1337" s="466">
        <f>IF(OR(梁欠表3F!AN1336="欠番",梁欠表3F!AN1336="現場施工"),"　",梁欠表3F!AN1336)</f>
        <v/>
      </c>
      <c r="E1337" s="467">
        <f>COUNTIF(梁欠表3F!$C:$C,D1337)</f>
        <v/>
      </c>
      <c r="F1337" s="468">
        <f>COUNTIF(梁欠表3F!$O:$O,D1337)</f>
        <v/>
      </c>
      <c r="G1337" s="469">
        <f>COUNTIF(梁欠表3F!$AB:$AB,D1337)</f>
        <v/>
      </c>
      <c r="H1337" s="470">
        <f>SUM(E1337:G1337)</f>
        <v/>
      </c>
      <c r="I1337" s="477">
        <f>B1337</f>
        <v/>
      </c>
    </row>
    <row r="1338" ht="25.5" customHeight="1">
      <c r="B1338" s="464">
        <f>SUM(H1338)</f>
        <v/>
      </c>
      <c r="C1338" s="465" t="n"/>
      <c r="D1338" s="466">
        <f>IF(OR(梁欠表3F!AN1337="欠番",梁欠表3F!AN1337="現場施工"),"　",梁欠表3F!AN1337)</f>
        <v/>
      </c>
      <c r="E1338" s="467">
        <f>COUNTIF(梁欠表3F!$C:$C,D1338)</f>
        <v/>
      </c>
      <c r="F1338" s="468">
        <f>COUNTIF(梁欠表3F!$O:$O,D1338)</f>
        <v/>
      </c>
      <c r="G1338" s="469">
        <f>COUNTIF(梁欠表3F!$AB:$AB,D1338)</f>
        <v/>
      </c>
      <c r="H1338" s="470">
        <f>SUM(E1338:G1338)</f>
        <v/>
      </c>
      <c r="I1338" s="477">
        <f>B1338</f>
        <v/>
      </c>
    </row>
    <row r="1339" ht="25.5" customHeight="1">
      <c r="B1339" s="464">
        <f>SUM(H1339)</f>
        <v/>
      </c>
      <c r="C1339" s="465" t="n"/>
      <c r="D1339" s="466">
        <f>IF(OR(梁欠表3F!AN1338="欠番",梁欠表3F!AN1338="現場施工"),"　",梁欠表3F!AN1338)</f>
        <v/>
      </c>
      <c r="E1339" s="467">
        <f>COUNTIF(梁欠表3F!$C:$C,D1339)</f>
        <v/>
      </c>
      <c r="F1339" s="468">
        <f>COUNTIF(梁欠表3F!$O:$O,D1339)</f>
        <v/>
      </c>
      <c r="G1339" s="469">
        <f>COUNTIF(梁欠表3F!$AB:$AB,D1339)</f>
        <v/>
      </c>
      <c r="H1339" s="470">
        <f>SUM(E1339:G1339)</f>
        <v/>
      </c>
      <c r="I1339" s="477">
        <f>B1339</f>
        <v/>
      </c>
    </row>
    <row r="1340" ht="25.5" customHeight="1">
      <c r="B1340" s="464">
        <f>SUM(H1340)</f>
        <v/>
      </c>
      <c r="C1340" s="465" t="n"/>
      <c r="D1340" s="466">
        <f>IF(OR(梁欠表3F!AN1339="欠番",梁欠表3F!AN1339="現場施工"),"　",梁欠表3F!AN1339)</f>
        <v/>
      </c>
      <c r="E1340" s="467">
        <f>COUNTIF(梁欠表3F!$C:$C,D1340)</f>
        <v/>
      </c>
      <c r="F1340" s="468">
        <f>COUNTIF(梁欠表3F!$O:$O,D1340)</f>
        <v/>
      </c>
      <c r="G1340" s="469">
        <f>COUNTIF(梁欠表3F!$AB:$AB,D1340)</f>
        <v/>
      </c>
      <c r="H1340" s="470">
        <f>SUM(E1340:G1340)</f>
        <v/>
      </c>
      <c r="I1340" s="477">
        <f>B1340</f>
        <v/>
      </c>
    </row>
    <row r="1341" ht="25.5" customHeight="1">
      <c r="B1341" s="464">
        <f>SUM(H1341)</f>
        <v/>
      </c>
      <c r="C1341" s="465" t="n"/>
      <c r="D1341" s="466">
        <f>IF(OR(梁欠表3F!AN1340="欠番",梁欠表3F!AN1340="現場施工"),"　",梁欠表3F!AN1340)</f>
        <v/>
      </c>
      <c r="E1341" s="467">
        <f>COUNTIF(梁欠表3F!$C:$C,D1341)</f>
        <v/>
      </c>
      <c r="F1341" s="468">
        <f>COUNTIF(梁欠表3F!$O:$O,D1341)</f>
        <v/>
      </c>
      <c r="G1341" s="469">
        <f>COUNTIF(梁欠表3F!$AB:$AB,D1341)</f>
        <v/>
      </c>
      <c r="H1341" s="470">
        <f>SUM(E1341:G1341)</f>
        <v/>
      </c>
      <c r="I1341" s="477">
        <f>B1341</f>
        <v/>
      </c>
    </row>
    <row r="1342" ht="25.5" customHeight="1">
      <c r="B1342" s="464">
        <f>SUM(H1342)</f>
        <v/>
      </c>
      <c r="C1342" s="465" t="n"/>
      <c r="D1342" s="466">
        <f>IF(OR(梁欠表3F!AN1341="欠番",梁欠表3F!AN1341="現場施工"),"　",梁欠表3F!AN1341)</f>
        <v/>
      </c>
      <c r="E1342" s="467">
        <f>COUNTIF(梁欠表3F!$C:$C,D1342)</f>
        <v/>
      </c>
      <c r="F1342" s="468">
        <f>COUNTIF(梁欠表3F!$O:$O,D1342)</f>
        <v/>
      </c>
      <c r="G1342" s="469">
        <f>COUNTIF(梁欠表3F!$AB:$AB,D1342)</f>
        <v/>
      </c>
      <c r="H1342" s="470">
        <f>SUM(E1342:G1342)</f>
        <v/>
      </c>
      <c r="I1342" s="477">
        <f>B1342</f>
        <v/>
      </c>
    </row>
    <row r="1343" ht="25.5" customHeight="1">
      <c r="B1343" s="464">
        <f>SUM(H1343)</f>
        <v/>
      </c>
      <c r="C1343" s="465" t="n"/>
      <c r="D1343" s="466">
        <f>IF(OR(梁欠表3F!AN1342="欠番",梁欠表3F!AN1342="現場施工"),"　",梁欠表3F!AN1342)</f>
        <v/>
      </c>
      <c r="E1343" s="467">
        <f>COUNTIF(梁欠表3F!$C:$C,D1343)</f>
        <v/>
      </c>
      <c r="F1343" s="468">
        <f>COUNTIF(梁欠表3F!$O:$O,D1343)</f>
        <v/>
      </c>
      <c r="G1343" s="469">
        <f>COUNTIF(梁欠表3F!$AB:$AB,D1343)</f>
        <v/>
      </c>
      <c r="H1343" s="470">
        <f>SUM(E1343:G1343)</f>
        <v/>
      </c>
      <c r="I1343" s="477">
        <f>B1343</f>
        <v/>
      </c>
    </row>
    <row r="1344" ht="25.5" customHeight="1">
      <c r="B1344" s="464">
        <f>SUM(H1344)</f>
        <v/>
      </c>
      <c r="C1344" s="465" t="n"/>
      <c r="D1344" s="466">
        <f>IF(OR(梁欠表3F!AN1343="欠番",梁欠表3F!AN1343="現場施工"),"　",梁欠表3F!AN1343)</f>
        <v/>
      </c>
      <c r="E1344" s="467">
        <f>COUNTIF(梁欠表3F!$C:$C,D1344)</f>
        <v/>
      </c>
      <c r="F1344" s="468">
        <f>COUNTIF(梁欠表3F!$O:$O,D1344)</f>
        <v/>
      </c>
      <c r="G1344" s="469">
        <f>COUNTIF(梁欠表3F!$AB:$AB,D1344)</f>
        <v/>
      </c>
      <c r="H1344" s="470">
        <f>SUM(E1344:G1344)</f>
        <v/>
      </c>
      <c r="I1344" s="477">
        <f>B1344</f>
        <v/>
      </c>
    </row>
    <row r="1345" ht="25.5" customHeight="1">
      <c r="B1345" s="464">
        <f>SUM(H1345)</f>
        <v/>
      </c>
      <c r="C1345" s="465" t="n"/>
      <c r="D1345" s="466">
        <f>IF(OR(梁欠表3F!AN1344="欠番",梁欠表3F!AN1344="現場施工"),"　",梁欠表3F!AN1344)</f>
        <v/>
      </c>
      <c r="E1345" s="467">
        <f>COUNTIF(梁欠表3F!$C:$C,D1345)</f>
        <v/>
      </c>
      <c r="F1345" s="468">
        <f>COUNTIF(梁欠表3F!$O:$O,D1345)</f>
        <v/>
      </c>
      <c r="G1345" s="469">
        <f>COUNTIF(梁欠表3F!$AB:$AB,D1345)</f>
        <v/>
      </c>
      <c r="H1345" s="470">
        <f>SUM(E1345:G1345)</f>
        <v/>
      </c>
      <c r="I1345" s="477">
        <f>B1345</f>
        <v/>
      </c>
    </row>
    <row r="1346" ht="25.5" customHeight="1">
      <c r="B1346" s="464">
        <f>SUM(H1346)</f>
        <v/>
      </c>
      <c r="C1346" s="465" t="n"/>
      <c r="D1346" s="466">
        <f>IF(OR(梁欠表3F!AN1345="欠番",梁欠表3F!AN1345="現場施工"),"　",梁欠表3F!AN1345)</f>
        <v/>
      </c>
      <c r="E1346" s="467">
        <f>COUNTIF(梁欠表3F!$C:$C,D1346)</f>
        <v/>
      </c>
      <c r="F1346" s="468">
        <f>COUNTIF(梁欠表3F!$O:$O,D1346)</f>
        <v/>
      </c>
      <c r="G1346" s="469">
        <f>COUNTIF(梁欠表3F!$AB:$AB,D1346)</f>
        <v/>
      </c>
      <c r="H1346" s="470">
        <f>SUM(E1346:G1346)</f>
        <v/>
      </c>
      <c r="I1346" s="477">
        <f>B1346</f>
        <v/>
      </c>
    </row>
    <row r="1347" ht="25.5" customHeight="1">
      <c r="B1347" s="464">
        <f>SUM(H1347)</f>
        <v/>
      </c>
      <c r="C1347" s="465" t="n"/>
      <c r="D1347" s="466">
        <f>IF(OR(梁欠表3F!AN1346="欠番",梁欠表3F!AN1346="現場施工"),"　",梁欠表3F!AN1346)</f>
        <v/>
      </c>
      <c r="E1347" s="467">
        <f>COUNTIF(梁欠表3F!$C:$C,D1347)</f>
        <v/>
      </c>
      <c r="F1347" s="468">
        <f>COUNTIF(梁欠表3F!$O:$O,D1347)</f>
        <v/>
      </c>
      <c r="G1347" s="469">
        <f>COUNTIF(梁欠表3F!$AB:$AB,D1347)</f>
        <v/>
      </c>
      <c r="H1347" s="470">
        <f>SUM(E1347:G1347)</f>
        <v/>
      </c>
      <c r="I1347" s="477">
        <f>B1347</f>
        <v/>
      </c>
    </row>
    <row r="1348" ht="25.5" customHeight="1">
      <c r="B1348" s="464">
        <f>SUM(H1348)</f>
        <v/>
      </c>
      <c r="C1348" s="465" t="n"/>
      <c r="D1348" s="466">
        <f>IF(OR(梁欠表3F!AN1347="欠番",梁欠表3F!AN1347="現場施工"),"　",梁欠表3F!AN1347)</f>
        <v/>
      </c>
      <c r="E1348" s="467">
        <f>COUNTIF(梁欠表3F!$C:$C,D1348)</f>
        <v/>
      </c>
      <c r="F1348" s="468">
        <f>COUNTIF(梁欠表3F!$O:$O,D1348)</f>
        <v/>
      </c>
      <c r="G1348" s="469">
        <f>COUNTIF(梁欠表3F!$AB:$AB,D1348)</f>
        <v/>
      </c>
      <c r="H1348" s="470">
        <f>SUM(E1348:G1348)</f>
        <v/>
      </c>
      <c r="I1348" s="477">
        <f>B1348</f>
        <v/>
      </c>
    </row>
    <row r="1349" ht="25.5" customHeight="1">
      <c r="B1349" s="464">
        <f>SUM(H1349)</f>
        <v/>
      </c>
      <c r="C1349" s="465" t="n"/>
      <c r="D1349" s="466">
        <f>IF(OR(梁欠表3F!AN1348="欠番",梁欠表3F!AN1348="現場施工"),"　",梁欠表3F!AN1348)</f>
        <v/>
      </c>
      <c r="E1349" s="467">
        <f>COUNTIF(梁欠表3F!$C:$C,D1349)</f>
        <v/>
      </c>
      <c r="F1349" s="468">
        <f>COUNTIF(梁欠表3F!$O:$O,D1349)</f>
        <v/>
      </c>
      <c r="G1349" s="469">
        <f>COUNTIF(梁欠表3F!$AB:$AB,D1349)</f>
        <v/>
      </c>
      <c r="H1349" s="470">
        <f>SUM(E1349:G1349)</f>
        <v/>
      </c>
      <c r="I1349" s="477">
        <f>B1349</f>
        <v/>
      </c>
    </row>
    <row r="1350" ht="25.5" customHeight="1">
      <c r="B1350" s="464">
        <f>SUM(H1350)</f>
        <v/>
      </c>
      <c r="C1350" s="465" t="n"/>
      <c r="D1350" s="466">
        <f>IF(OR(梁欠表3F!AN1349="欠番",梁欠表3F!AN1349="現場施工"),"　",梁欠表3F!AN1349)</f>
        <v/>
      </c>
      <c r="E1350" s="467">
        <f>COUNTIF(梁欠表3F!$C:$C,D1350)</f>
        <v/>
      </c>
      <c r="F1350" s="468">
        <f>COUNTIF(梁欠表3F!$O:$O,D1350)</f>
        <v/>
      </c>
      <c r="G1350" s="469">
        <f>COUNTIF(梁欠表3F!$AB:$AB,D1350)</f>
        <v/>
      </c>
      <c r="H1350" s="470">
        <f>SUM(E1350:G1350)</f>
        <v/>
      </c>
      <c r="I1350" s="477">
        <f>B1350</f>
        <v/>
      </c>
    </row>
    <row r="1351" ht="25.5" customHeight="1">
      <c r="B1351" s="464">
        <f>SUM(H1351)</f>
        <v/>
      </c>
      <c r="C1351" s="465" t="n"/>
      <c r="D1351" s="466">
        <f>IF(OR(梁欠表3F!AN1350="欠番",梁欠表3F!AN1350="現場施工"),"　",梁欠表3F!AN1350)</f>
        <v/>
      </c>
      <c r="E1351" s="467">
        <f>COUNTIF(梁欠表3F!$C:$C,D1351)</f>
        <v/>
      </c>
      <c r="F1351" s="468">
        <f>COUNTIF(梁欠表3F!$O:$O,D1351)</f>
        <v/>
      </c>
      <c r="G1351" s="469">
        <f>COUNTIF(梁欠表3F!$AB:$AB,D1351)</f>
        <v/>
      </c>
      <c r="H1351" s="470">
        <f>SUM(E1351:G1351)</f>
        <v/>
      </c>
      <c r="I1351" s="477">
        <f>B1351</f>
        <v/>
      </c>
    </row>
    <row r="1352" ht="25.5" customHeight="1">
      <c r="B1352" s="464">
        <f>SUM(H1352)</f>
        <v/>
      </c>
      <c r="C1352" s="465" t="n"/>
      <c r="D1352" s="466">
        <f>IF(OR(梁欠表3F!AN1351="欠番",梁欠表3F!AN1351="現場施工"),"　",梁欠表3F!AN1351)</f>
        <v/>
      </c>
      <c r="E1352" s="467">
        <f>COUNTIF(梁欠表3F!$C:$C,D1352)</f>
        <v/>
      </c>
      <c r="F1352" s="468">
        <f>COUNTIF(梁欠表3F!$O:$O,D1352)</f>
        <v/>
      </c>
      <c r="G1352" s="469">
        <f>COUNTIF(梁欠表3F!$AB:$AB,D1352)</f>
        <v/>
      </c>
      <c r="H1352" s="470">
        <f>SUM(E1352:G1352)</f>
        <v/>
      </c>
      <c r="I1352" s="477">
        <f>B1352</f>
        <v/>
      </c>
    </row>
    <row r="1353" ht="25.5" customHeight="1">
      <c r="B1353" s="464">
        <f>SUM(H1353)</f>
        <v/>
      </c>
      <c r="C1353" s="465" t="n"/>
      <c r="D1353" s="466">
        <f>IF(OR(梁欠表3F!AN1352="欠番",梁欠表3F!AN1352="現場施工"),"　",梁欠表3F!AN1352)</f>
        <v/>
      </c>
      <c r="E1353" s="467">
        <f>COUNTIF(梁欠表3F!$C:$C,D1353)</f>
        <v/>
      </c>
      <c r="F1353" s="468">
        <f>COUNTIF(梁欠表3F!$O:$O,D1353)</f>
        <v/>
      </c>
      <c r="G1353" s="469">
        <f>COUNTIF(梁欠表3F!$AB:$AB,D1353)</f>
        <v/>
      </c>
      <c r="H1353" s="470">
        <f>SUM(E1353:G1353)</f>
        <v/>
      </c>
      <c r="I1353" s="477">
        <f>B1353</f>
        <v/>
      </c>
    </row>
    <row r="1354" ht="25.5" customHeight="1">
      <c r="B1354" s="464">
        <f>SUM(H1354)</f>
        <v/>
      </c>
      <c r="C1354" s="465" t="n"/>
      <c r="D1354" s="466">
        <f>IF(OR(梁欠表3F!AN1353="欠番",梁欠表3F!AN1353="現場施工"),"　",梁欠表3F!AN1353)</f>
        <v/>
      </c>
      <c r="E1354" s="467">
        <f>COUNTIF(梁欠表3F!$C:$C,D1354)</f>
        <v/>
      </c>
      <c r="F1354" s="468">
        <f>COUNTIF(梁欠表3F!$O:$O,D1354)</f>
        <v/>
      </c>
      <c r="G1354" s="469">
        <f>COUNTIF(梁欠表3F!$AB:$AB,D1354)</f>
        <v/>
      </c>
      <c r="H1354" s="470">
        <f>SUM(E1354:G1354)</f>
        <v/>
      </c>
      <c r="I1354" s="477">
        <f>B1354</f>
        <v/>
      </c>
    </row>
    <row r="1355" ht="25.5" customHeight="1">
      <c r="B1355" s="464">
        <f>SUM(H1355)</f>
        <v/>
      </c>
      <c r="C1355" s="465" t="n"/>
      <c r="D1355" s="466">
        <f>IF(OR(梁欠表3F!AN1354="欠番",梁欠表3F!AN1354="現場施工"),"　",梁欠表3F!AN1354)</f>
        <v/>
      </c>
      <c r="E1355" s="467">
        <f>COUNTIF(梁欠表3F!$C:$C,D1355)</f>
        <v/>
      </c>
      <c r="F1355" s="468">
        <f>COUNTIF(梁欠表3F!$O:$O,D1355)</f>
        <v/>
      </c>
      <c r="G1355" s="469">
        <f>COUNTIF(梁欠表3F!$AB:$AB,D1355)</f>
        <v/>
      </c>
      <c r="H1355" s="470">
        <f>SUM(E1355:G1355)</f>
        <v/>
      </c>
      <c r="I1355" s="477">
        <f>B1355</f>
        <v/>
      </c>
      <c r="K1355" t="inlineStr">
        <is>
          <t>K03袖中心</t>
        </is>
      </c>
    </row>
    <row r="1356" ht="25.5" customHeight="1">
      <c r="B1356" s="464">
        <f>SUM(H1356)</f>
        <v/>
      </c>
      <c r="C1356" s="465" t="n"/>
      <c r="D1356" s="466">
        <f>IF(OR(梁欠表3F!AN1355="欠番",梁欠表3F!AN1355="現場施工"),"　",梁欠表3F!AN1355)</f>
        <v/>
      </c>
      <c r="E1356" s="467">
        <f>COUNTIF(梁欠表3F!$C:$C,D1356)</f>
        <v/>
      </c>
      <c r="F1356" s="468">
        <f>COUNTIF(梁欠表3F!$O:$O,D1356)</f>
        <v/>
      </c>
      <c r="G1356" s="469">
        <f>COUNTIF(梁欠表3F!$AB:$AB,D1356)</f>
        <v/>
      </c>
      <c r="H1356" s="470">
        <f>SUM(E1356:G1356)</f>
        <v/>
      </c>
      <c r="I1356" s="477">
        <f>B1356</f>
        <v/>
      </c>
      <c r="K1356" t="inlineStr">
        <is>
          <t>K09袖中心</t>
        </is>
      </c>
    </row>
    <row r="1357" ht="25.5" customHeight="1">
      <c r="B1357" s="464">
        <f>SUM(H1357)</f>
        <v/>
      </c>
      <c r="C1357" s="465" t="n"/>
      <c r="D1357" s="466">
        <f>IF(OR(梁欠表3F!AN1356="欠番",梁欠表3F!AN1356="現場施工"),"　",梁欠表3F!AN1356)</f>
        <v/>
      </c>
      <c r="E1357" s="467">
        <f>COUNTIF(梁欠表3F!$C:$C,D1357)</f>
        <v/>
      </c>
      <c r="F1357" s="468">
        <f>COUNTIF(梁欠表3F!$O:$O,D1357)</f>
        <v/>
      </c>
      <c r="G1357" s="469">
        <f>COUNTIF(梁欠表3F!$AB:$AB,D1357)</f>
        <v/>
      </c>
      <c r="H1357" s="470">
        <f>SUM(E1357:G1357)</f>
        <v/>
      </c>
      <c r="I1357" s="477">
        <f>B1357</f>
        <v/>
      </c>
      <c r="K1357" t="inlineStr">
        <is>
          <t>K09L袖中心</t>
        </is>
      </c>
    </row>
    <row r="1358" ht="25.5" customHeight="1">
      <c r="B1358" s="464">
        <f>SUM(H1358)</f>
        <v/>
      </c>
      <c r="C1358" s="465" t="n"/>
      <c r="D1358" s="466">
        <f>IF(OR(梁欠表3F!AN1357="欠番",梁欠表3F!AN1357="現場施工"),"　",梁欠表3F!AN1357)</f>
        <v/>
      </c>
      <c r="E1358" s="467">
        <f>COUNTIF(梁欠表3F!$C:$C,D1358)</f>
        <v/>
      </c>
      <c r="F1358" s="468">
        <f>COUNTIF(梁欠表3F!$O:$O,D1358)</f>
        <v/>
      </c>
      <c r="G1358" s="469">
        <f>COUNTIF(梁欠表3F!$AB:$AB,D1358)</f>
        <v/>
      </c>
      <c r="H1358" s="470">
        <f>SUM(E1358:G1358)</f>
        <v/>
      </c>
      <c r="I1358" s="477">
        <f>B1358</f>
        <v/>
      </c>
      <c r="K1358" t="inlineStr">
        <is>
          <t>K09R袖中心</t>
        </is>
      </c>
    </row>
    <row r="1359" ht="25.5" customHeight="1">
      <c r="B1359" s="464">
        <f>SUM(H1359)</f>
        <v/>
      </c>
      <c r="C1359" s="465" t="n"/>
      <c r="D1359" s="466">
        <f>IF(OR(梁欠表3F!AN1358="欠番",梁欠表3F!AN1358="現場施工"),"　",梁欠表3F!AN1358)</f>
        <v/>
      </c>
      <c r="E1359" s="467">
        <f>COUNTIF(梁欠表3F!$C:$C,D1359)</f>
        <v/>
      </c>
      <c r="F1359" s="468">
        <f>COUNTIF(梁欠表3F!$O:$O,D1359)</f>
        <v/>
      </c>
      <c r="G1359" s="469">
        <f>COUNTIF(梁欠表3F!$AB:$AB,D1359)</f>
        <v/>
      </c>
      <c r="H1359" s="470">
        <f>SUM(E1359:G1359)</f>
        <v/>
      </c>
      <c r="I1359" s="477">
        <f>B1359</f>
        <v/>
      </c>
      <c r="K1359" t="inlineStr">
        <is>
          <t>K11袖中心</t>
        </is>
      </c>
    </row>
    <row r="1360" ht="25.5" customHeight="1">
      <c r="B1360" s="464">
        <f>SUM(H1360)</f>
        <v/>
      </c>
      <c r="C1360" s="465" t="n"/>
      <c r="D1360" s="466">
        <f>IF(OR(梁欠表3F!AN1359="欠番",梁欠表3F!AN1359="現場施工"),"　",梁欠表3F!AN1359)</f>
        <v/>
      </c>
      <c r="E1360" s="467">
        <f>COUNTIF(梁欠表3F!$C:$C,D1360)</f>
        <v/>
      </c>
      <c r="F1360" s="468">
        <f>COUNTIF(梁欠表3F!$O:$O,D1360)</f>
        <v/>
      </c>
      <c r="G1360" s="469">
        <f>COUNTIF(梁欠表3F!$AB:$AB,D1360)</f>
        <v/>
      </c>
      <c r="H1360" s="470">
        <f>SUM(E1360:G1360)</f>
        <v/>
      </c>
      <c r="I1360" s="477">
        <f>B1360</f>
        <v/>
      </c>
      <c r="K1360" t="inlineStr">
        <is>
          <t>K11L袖中心</t>
        </is>
      </c>
    </row>
    <row r="1361" ht="25.5" customHeight="1">
      <c r="B1361" s="464">
        <f>SUM(H1361)</f>
        <v/>
      </c>
      <c r="C1361" s="465" t="n"/>
      <c r="D1361" s="466">
        <f>IF(OR(梁欠表3F!AN1360="欠番",梁欠表3F!AN1360="現場施工"),"　",梁欠表3F!AN1360)</f>
        <v/>
      </c>
      <c r="E1361" s="467">
        <f>COUNTIF(梁欠表3F!$C:$C,D1361)</f>
        <v/>
      </c>
      <c r="F1361" s="468">
        <f>COUNTIF(梁欠表3F!$O:$O,D1361)</f>
        <v/>
      </c>
      <c r="G1361" s="469">
        <f>COUNTIF(梁欠表3F!$AB:$AB,D1361)</f>
        <v/>
      </c>
      <c r="H1361" s="470">
        <f>SUM(E1361:G1361)</f>
        <v/>
      </c>
      <c r="I1361" s="477">
        <f>B1361</f>
        <v/>
      </c>
      <c r="K1361" t="inlineStr">
        <is>
          <t>K11R袖中心</t>
        </is>
      </c>
    </row>
    <row r="1362" ht="25.5" customHeight="1">
      <c r="B1362" s="464">
        <f>SUM(H1362)</f>
        <v/>
      </c>
      <c r="C1362" s="465" t="n"/>
      <c r="D1362" s="466">
        <f>IF(OR(梁欠表3F!AN1361="欠番",梁欠表3F!AN1361="現場施工"),"　",梁欠表3F!AN1361)</f>
        <v/>
      </c>
      <c r="E1362" s="467">
        <f>COUNTIF(梁欠表3F!$C:$C,D1362)</f>
        <v/>
      </c>
      <c r="F1362" s="468">
        <f>COUNTIF(梁欠表3F!$O:$O,D1362)</f>
        <v/>
      </c>
      <c r="G1362" s="469">
        <f>COUNTIF(梁欠表3F!$AB:$AB,D1362)</f>
        <v/>
      </c>
      <c r="H1362" s="470">
        <f>SUM(E1362:G1362)</f>
        <v/>
      </c>
      <c r="I1362" s="477">
        <f>B1362</f>
        <v/>
      </c>
      <c r="K1362" t="inlineStr">
        <is>
          <t>K13袖中心</t>
        </is>
      </c>
    </row>
    <row r="1363" ht="25.5" customHeight="1">
      <c r="B1363" s="464">
        <f>SUM(H1363)</f>
        <v/>
      </c>
      <c r="C1363" s="465" t="n"/>
      <c r="D1363" s="466">
        <f>IF(OR(梁欠表3F!AN1362="欠番",梁欠表3F!AN1362="現場施工"),"　",梁欠表3F!AN1362)</f>
        <v/>
      </c>
      <c r="E1363" s="467">
        <f>COUNTIF(梁欠表3F!$C:$C,D1363)</f>
        <v/>
      </c>
      <c r="F1363" s="468">
        <f>COUNTIF(梁欠表3F!$O:$O,D1363)</f>
        <v/>
      </c>
      <c r="G1363" s="469">
        <f>COUNTIF(梁欠表3F!$AB:$AB,D1363)</f>
        <v/>
      </c>
      <c r="H1363" s="470">
        <f>SUM(E1363:G1363)</f>
        <v/>
      </c>
      <c r="I1363" s="477">
        <f>B1363</f>
        <v/>
      </c>
      <c r="K1363" t="inlineStr">
        <is>
          <t>K13R袖中心</t>
        </is>
      </c>
    </row>
    <row r="1364" ht="25.5" customHeight="1">
      <c r="B1364" s="464">
        <f>SUM(H1364)</f>
        <v/>
      </c>
      <c r="C1364" s="465" t="n"/>
      <c r="D1364" s="466">
        <f>IF(OR(梁欠表3F!AN1363="欠番",梁欠表3F!AN1363="現場施工"),"　",梁欠表3F!AN1363)</f>
        <v/>
      </c>
      <c r="E1364" s="467">
        <f>COUNTIF(梁欠表3F!$C:$C,D1364)</f>
        <v/>
      </c>
      <c r="F1364" s="468">
        <f>COUNTIF(梁欠表3F!$O:$O,D1364)</f>
        <v/>
      </c>
      <c r="G1364" s="469">
        <f>COUNTIF(梁欠表3F!$AB:$AB,D1364)</f>
        <v/>
      </c>
      <c r="H1364" s="470">
        <f>SUM(E1364:G1364)</f>
        <v/>
      </c>
      <c r="I1364" s="477">
        <f>B1364</f>
        <v/>
      </c>
      <c r="K1364" t="inlineStr">
        <is>
          <t>K13L袖中心</t>
        </is>
      </c>
    </row>
    <row r="1365" ht="25.5" customHeight="1">
      <c r="B1365" s="464">
        <f>SUM(H1365)</f>
        <v/>
      </c>
      <c r="C1365" s="465" t="n"/>
      <c r="D1365" s="466">
        <f>IF(OR(梁欠表3F!AN1364="欠番",梁欠表3F!AN1364="現場施工"),"　",梁欠表3F!AN1364)</f>
        <v/>
      </c>
      <c r="E1365" s="467">
        <f>COUNTIF(梁欠表3F!$C:$C,D1365)</f>
        <v/>
      </c>
      <c r="F1365" s="468">
        <f>COUNTIF(梁欠表3F!$O:$O,D1365)</f>
        <v/>
      </c>
      <c r="G1365" s="469">
        <f>COUNTIF(梁欠表3F!$AB:$AB,D1365)</f>
        <v/>
      </c>
      <c r="H1365" s="470">
        <f>SUM(E1365:G1365)</f>
        <v/>
      </c>
      <c r="I1365" s="477">
        <f>B1365</f>
        <v/>
      </c>
      <c r="K1365" t="inlineStr">
        <is>
          <t>KH09R袖中心</t>
        </is>
      </c>
    </row>
    <row r="1366" ht="25.5" customHeight="1">
      <c r="B1366" s="464">
        <f>SUM(H1366)</f>
        <v/>
      </c>
      <c r="C1366" s="465" t="n"/>
      <c r="D1366" s="466">
        <f>IF(OR(梁欠表3F!AN1365="欠番",梁欠表3F!AN1365="現場施工"),"　",梁欠表3F!AN1365)</f>
        <v/>
      </c>
      <c r="E1366" s="467">
        <f>COUNTIF(梁欠表3F!$C:$C,D1366)</f>
        <v/>
      </c>
      <c r="F1366" s="468">
        <f>COUNTIF(梁欠表3F!$O:$O,D1366)</f>
        <v/>
      </c>
      <c r="G1366" s="469">
        <f>COUNTIF(梁欠表3F!$AB:$AB,D1366)</f>
        <v/>
      </c>
      <c r="H1366" s="470">
        <f>SUM(E1366:G1366)</f>
        <v/>
      </c>
      <c r="I1366" s="477">
        <f>B1366</f>
        <v/>
      </c>
      <c r="K1366" t="inlineStr">
        <is>
          <t>KH09袖中心</t>
        </is>
      </c>
    </row>
    <row r="1367" ht="25.5" customHeight="1">
      <c r="B1367" s="464">
        <f>SUM(H1367)</f>
        <v/>
      </c>
      <c r="C1367" s="465" t="n"/>
      <c r="D1367" s="466">
        <f>IF(OR(梁欠表3F!AN1366="欠番",梁欠表3F!AN1366="現場施工"),"　",梁欠表3F!AN1366)</f>
        <v/>
      </c>
      <c r="E1367" s="467">
        <f>COUNTIF(梁欠表3F!$C:$C,D1367)</f>
        <v/>
      </c>
      <c r="F1367" s="468">
        <f>COUNTIF(梁欠表3F!$O:$O,D1367)</f>
        <v/>
      </c>
      <c r="G1367" s="469">
        <f>COUNTIF(梁欠表3F!$AB:$AB,D1367)</f>
        <v/>
      </c>
      <c r="H1367" s="470">
        <f>SUM(E1367:G1367)</f>
        <v/>
      </c>
      <c r="I1367" s="477">
        <f>B1367</f>
        <v/>
      </c>
      <c r="K1367" t="inlineStr">
        <is>
          <t>KH09L袖中心</t>
        </is>
      </c>
    </row>
    <row r="1368" ht="25.5" customHeight="1">
      <c r="B1368" s="464">
        <f>SUM(H1368)</f>
        <v/>
      </c>
      <c r="C1368" s="465" t="n"/>
      <c r="D1368" s="466">
        <f>IF(OR(梁欠表3F!AN1367="欠番",梁欠表3F!AN1367="現場施工"),"　",梁欠表3F!AN1367)</f>
        <v/>
      </c>
      <c r="E1368" s="467">
        <f>COUNTIF(梁欠表3F!$C:$C,D1368)</f>
        <v/>
      </c>
      <c r="F1368" s="468">
        <f>COUNTIF(梁欠表3F!$O:$O,D1368)</f>
        <v/>
      </c>
      <c r="G1368" s="469">
        <f>COUNTIF(梁欠表3F!$AB:$AB,D1368)</f>
        <v/>
      </c>
      <c r="H1368" s="470">
        <f>SUM(E1368:G1368)</f>
        <v/>
      </c>
      <c r="I1368" s="477">
        <f>B1368</f>
        <v/>
      </c>
      <c r="K1368" t="inlineStr">
        <is>
          <t>KH11袖中心</t>
        </is>
      </c>
    </row>
    <row r="1369" ht="25.5" customHeight="1">
      <c r="B1369" s="464">
        <f>SUM(H1369)</f>
        <v/>
      </c>
      <c r="C1369" s="465" t="n"/>
      <c r="D1369" s="466">
        <f>IF(OR(梁欠表3F!AN1368="欠番",梁欠表3F!AN1368="現場施工"),"　",梁欠表3F!AN1368)</f>
        <v/>
      </c>
      <c r="E1369" s="467">
        <f>COUNTIF(梁欠表3F!$C:$C,D1369)</f>
        <v/>
      </c>
      <c r="F1369" s="468">
        <f>COUNTIF(梁欠表3F!$O:$O,D1369)</f>
        <v/>
      </c>
      <c r="G1369" s="469">
        <f>COUNTIF(梁欠表3F!$AB:$AB,D1369)</f>
        <v/>
      </c>
      <c r="H1369" s="470">
        <f>SUM(E1369:G1369)</f>
        <v/>
      </c>
      <c r="I1369" s="477">
        <f>B1369</f>
        <v/>
      </c>
      <c r="K1369" t="inlineStr">
        <is>
          <t>KH11R袖中心</t>
        </is>
      </c>
    </row>
    <row r="1370" ht="25.5" customHeight="1">
      <c r="B1370" s="464">
        <f>SUM(H1370)</f>
        <v/>
      </c>
      <c r="C1370" s="465" t="n"/>
      <c r="D1370" s="466">
        <f>IF(OR(梁欠表3F!AN1369="欠番",梁欠表3F!AN1369="現場施工"),"　",梁欠表3F!AN1369)</f>
        <v/>
      </c>
      <c r="E1370" s="467">
        <f>COUNTIF(梁欠表3F!$C:$C,D1370)</f>
        <v/>
      </c>
      <c r="F1370" s="468">
        <f>COUNTIF(梁欠表3F!$O:$O,D1370)</f>
        <v/>
      </c>
      <c r="G1370" s="469">
        <f>COUNTIF(梁欠表3F!$AB:$AB,D1370)</f>
        <v/>
      </c>
      <c r="H1370" s="470">
        <f>SUM(E1370:G1370)</f>
        <v/>
      </c>
      <c r="I1370" s="477">
        <f>B1370</f>
        <v/>
      </c>
      <c r="K1370" t="inlineStr">
        <is>
          <t>KH11L袖中心</t>
        </is>
      </c>
    </row>
    <row r="1371" ht="25.5" customHeight="1">
      <c r="B1371" s="464">
        <f>SUM(H1371)</f>
        <v/>
      </c>
      <c r="C1371" s="465" t="n"/>
      <c r="D1371" s="466">
        <f>IF(OR(梁欠表3F!AN1370="欠番",梁欠表3F!AN1370="現場施工"),"　",梁欠表3F!AN1370)</f>
        <v/>
      </c>
      <c r="E1371" s="467">
        <f>COUNTIF(梁欠表3F!$C:$C,D1371)</f>
        <v/>
      </c>
      <c r="F1371" s="468">
        <f>COUNTIF(梁欠表3F!$O:$O,D1371)</f>
        <v/>
      </c>
      <c r="G1371" s="469">
        <f>COUNTIF(梁欠表3F!$AB:$AB,D1371)</f>
        <v/>
      </c>
      <c r="H1371" s="470">
        <f>SUM(E1371:G1371)</f>
        <v/>
      </c>
      <c r="I1371" s="477">
        <f>B1371</f>
        <v/>
      </c>
      <c r="K1371" t="inlineStr">
        <is>
          <t>KH07袖中心</t>
        </is>
      </c>
    </row>
    <row r="1372" ht="25.5" customHeight="1">
      <c r="B1372" s="464">
        <f>SUM(H1372)</f>
        <v/>
      </c>
      <c r="C1372" s="465" t="n"/>
      <c r="D1372" s="466">
        <f>IF(OR(梁欠表3F!AN1371="欠番",梁欠表3F!AN1371="現場施工"),"　",梁欠表3F!AN1371)</f>
        <v/>
      </c>
      <c r="E1372" s="467">
        <f>COUNTIF(梁欠表3F!$C:$C,D1372)</f>
        <v/>
      </c>
      <c r="F1372" s="468">
        <f>COUNTIF(梁欠表3F!$O:$O,D1372)</f>
        <v/>
      </c>
      <c r="G1372" s="469">
        <f>COUNTIF(梁欠表3F!$AB:$AB,D1372)</f>
        <v/>
      </c>
      <c r="H1372" s="470">
        <f>SUM(E1372:G1372)</f>
        <v/>
      </c>
      <c r="I1372" s="477">
        <f>B1372</f>
        <v/>
      </c>
      <c r="K1372" t="inlineStr">
        <is>
          <t>KKH07R袖中心</t>
        </is>
      </c>
    </row>
    <row r="1373" ht="25.5" customHeight="1">
      <c r="B1373" s="464">
        <f>SUM(H1373)</f>
        <v/>
      </c>
      <c r="C1373" s="465" t="n"/>
      <c r="D1373" s="466">
        <f>IF(OR(梁欠表3F!AN1372="欠番",梁欠表3F!AN1372="現場施工"),"　",梁欠表3F!AN1372)</f>
        <v/>
      </c>
      <c r="E1373" s="467">
        <f>COUNTIF(梁欠表3F!$C:$C,D1373)</f>
        <v/>
      </c>
      <c r="F1373" s="468">
        <f>COUNTIF(梁欠表3F!$O:$O,D1373)</f>
        <v/>
      </c>
      <c r="G1373" s="469">
        <f>COUNTIF(梁欠表3F!$AB:$AB,D1373)</f>
        <v/>
      </c>
      <c r="H1373" s="470">
        <f>SUM(E1373:G1373)</f>
        <v/>
      </c>
      <c r="I1373" s="477">
        <f>B1373</f>
        <v/>
      </c>
      <c r="K1373" t="inlineStr">
        <is>
          <t>KH07L袖中心</t>
        </is>
      </c>
    </row>
    <row r="1374" ht="25.5" customHeight="1">
      <c r="B1374" s="464">
        <f>SUM(H1374)</f>
        <v/>
      </c>
      <c r="C1374" s="465" t="n"/>
      <c r="D1374" s="466">
        <f>IF(OR(梁欠表3F!AN1373="欠番",梁欠表3F!AN1373="現場施工"),"　",梁欠表3F!AN1373)</f>
        <v/>
      </c>
      <c r="E1374" s="467">
        <f>COUNTIF(梁欠表3F!$C:$C,D1374)</f>
        <v/>
      </c>
      <c r="F1374" s="468">
        <f>COUNTIF(梁欠表3F!$O:$O,D1374)</f>
        <v/>
      </c>
      <c r="G1374" s="469">
        <f>COUNTIF(梁欠表3F!$AB:$AB,D1374)</f>
        <v/>
      </c>
      <c r="H1374" s="470">
        <f>SUM(E1374:G1374)</f>
        <v/>
      </c>
      <c r="I1374" s="477">
        <f>B1374</f>
        <v/>
      </c>
      <c r="K1374" t="inlineStr">
        <is>
          <t>K07袖中心</t>
        </is>
      </c>
      <c r="P1374">
        <f>IF(H2022&gt;0,2,0)</f>
        <v/>
      </c>
    </row>
    <row r="1375" ht="25.5" customHeight="1">
      <c r="B1375" s="464">
        <f>SUM(H1375)</f>
        <v/>
      </c>
      <c r="C1375" s="465" t="n"/>
      <c r="D1375" s="466">
        <f>IF(OR(梁欠表3F!AN1374="欠番",梁欠表3F!AN1374="現場施工"),"　",梁欠表3F!AN1374)</f>
        <v/>
      </c>
      <c r="E1375" s="467">
        <f>COUNTIF(梁欠表3F!$C:$C,D1375)</f>
        <v/>
      </c>
      <c r="F1375" s="468">
        <f>COUNTIF(梁欠表3F!$O:$O,D1375)</f>
        <v/>
      </c>
      <c r="G1375" s="469">
        <f>COUNTIF(梁欠表3F!$AB:$AB,D1375)</f>
        <v/>
      </c>
      <c r="H1375" s="470">
        <f>SUM(E1375:G1375)</f>
        <v/>
      </c>
      <c r="I1375" s="477">
        <f>B1375</f>
        <v/>
      </c>
      <c r="K1375" t="inlineStr">
        <is>
          <t>K07R袖中心</t>
        </is>
      </c>
    </row>
    <row r="1376" ht="25.5" customHeight="1">
      <c r="B1376" s="464">
        <f>SUM(H1376)</f>
        <v/>
      </c>
      <c r="C1376" s="465" t="n"/>
      <c r="D1376" s="466">
        <f>IF(OR(梁欠表3F!AN1375="欠番",梁欠表3F!AN1375="現場施工"),"　",梁欠表3F!AN1375)</f>
        <v/>
      </c>
      <c r="E1376" s="467">
        <f>COUNTIF(梁欠表3F!$C:$C,D1376)</f>
        <v/>
      </c>
      <c r="F1376" s="468">
        <f>COUNTIF(梁欠表3F!$O:$O,D1376)</f>
        <v/>
      </c>
      <c r="G1376" s="469">
        <f>COUNTIF(梁欠表3F!$AB:$AB,D1376)</f>
        <v/>
      </c>
      <c r="H1376" s="470">
        <f>SUM(E1376:G1376)</f>
        <v/>
      </c>
      <c r="I1376" s="477">
        <f>B1376</f>
        <v/>
      </c>
      <c r="K1376" t="inlineStr">
        <is>
          <t>K07L袖中心</t>
        </is>
      </c>
      <c r="P1376">
        <f>IF(H2024&gt;0,4,0)</f>
        <v/>
      </c>
    </row>
    <row r="1377" ht="25.5" customHeight="1">
      <c r="B1377" s="464">
        <f>SUM(H1377)</f>
        <v/>
      </c>
      <c r="C1377" s="465" t="n"/>
      <c r="D1377" s="466">
        <f>IF(OR(梁欠表3F!AN1376="欠番",梁欠表3F!AN1376="現場施工"),"　",梁欠表3F!AN1376)</f>
        <v/>
      </c>
      <c r="E1377" s="467">
        <f>COUNTIF(梁欠表3F!$C:$C,D1377)</f>
        <v/>
      </c>
      <c r="F1377" s="468">
        <f>COUNTIF(梁欠表3F!$O:$O,D1377)</f>
        <v/>
      </c>
      <c r="G1377" s="469">
        <f>COUNTIF(梁欠表3F!$AB:$AB,D1377)</f>
        <v/>
      </c>
      <c r="H1377" s="470">
        <f>SUM(E1377:G1377)</f>
        <v/>
      </c>
      <c r="I1377" s="477">
        <f>B1377</f>
        <v/>
      </c>
      <c r="K1377" t="inlineStr">
        <is>
          <t>M袖中心</t>
        </is>
      </c>
    </row>
    <row r="1378" ht="25.5" customHeight="1">
      <c r="B1378" s="464">
        <f>SUM(H1378)</f>
        <v/>
      </c>
      <c r="C1378" s="465" t="n"/>
      <c r="D1378" s="466">
        <f>IF(OR(梁欠表3F!AN1377="欠番",梁欠表3F!AN1377="現場施工"),"　",梁欠表3F!AN1377)</f>
        <v/>
      </c>
      <c r="E1378" s="467">
        <f>COUNTIF(梁欠表3F!$C:$C,D1378)</f>
        <v/>
      </c>
      <c r="F1378" s="468">
        <f>COUNTIF(梁欠表3F!$O:$O,D1378)</f>
        <v/>
      </c>
      <c r="G1378" s="469">
        <f>COUNTIF(梁欠表3F!$AB:$AB,D1378)</f>
        <v/>
      </c>
      <c r="H1378" s="470">
        <f>SUM(E1378:G1378)</f>
        <v/>
      </c>
      <c r="I1378" s="477">
        <f>B1378</f>
        <v/>
      </c>
      <c r="K1378" t="inlineStr">
        <is>
          <t>MR袖中心</t>
        </is>
      </c>
    </row>
    <row r="1379" ht="25.5" customHeight="1">
      <c r="B1379" s="464">
        <f>SUM(H1379)</f>
        <v/>
      </c>
      <c r="C1379" s="465" t="n"/>
      <c r="D1379" s="466">
        <f>IF(OR(梁欠表3F!AN1378="欠番",梁欠表3F!AN1378="現場施工"),"　",梁欠表3F!AN1378)</f>
        <v/>
      </c>
      <c r="E1379" s="467">
        <f>COUNTIF(梁欠表3F!$C:$C,D1379)</f>
        <v/>
      </c>
      <c r="F1379" s="468">
        <f>COUNTIF(梁欠表3F!$O:$O,D1379)</f>
        <v/>
      </c>
      <c r="G1379" s="469">
        <f>COUNTIF(梁欠表3F!$AB:$AB,D1379)</f>
        <v/>
      </c>
      <c r="H1379" s="470">
        <f>SUM(E1379:G1379)</f>
        <v/>
      </c>
      <c r="I1379" s="477">
        <f>B1379</f>
        <v/>
      </c>
      <c r="K1379" t="inlineStr">
        <is>
          <t>ML袖中心</t>
        </is>
      </c>
    </row>
    <row r="1380" ht="25.5" customHeight="1">
      <c r="B1380" s="464">
        <f>SUM(H1380)</f>
        <v/>
      </c>
      <c r="C1380" s="465" t="n"/>
      <c r="D1380" s="466">
        <f>IF(OR(梁欠表3F!AN1379="欠番",梁欠表3F!AN1379="現場施工"),"　",梁欠表3F!AN1379)</f>
        <v/>
      </c>
      <c r="E1380" s="467">
        <f>COUNTIF(梁欠表3F!$C:$C,D1380)</f>
        <v/>
      </c>
      <c r="F1380" s="468">
        <f>COUNTIF(梁欠表3F!$O:$O,D1380)</f>
        <v/>
      </c>
      <c r="G1380" s="469">
        <f>COUNTIF(梁欠表3F!$AB:$AB,D1380)</f>
        <v/>
      </c>
      <c r="H1380" s="470">
        <f>SUM(E1380:G1380)</f>
        <v/>
      </c>
      <c r="I1380" s="477">
        <f>B1380</f>
        <v/>
      </c>
      <c r="K1380" t="inlineStr">
        <is>
          <t>E袖中心</t>
        </is>
      </c>
    </row>
    <row r="1381" ht="25.5" customHeight="1">
      <c r="B1381" s="464">
        <f>SUM(H1381)</f>
        <v/>
      </c>
      <c r="C1381" s="465" t="n"/>
      <c r="D1381" s="466">
        <f>IF(OR(梁欠表3F!AN1380="欠番",梁欠表3F!AN1380="現場施工"),"　",梁欠表3F!AN1380)</f>
        <v/>
      </c>
      <c r="E1381" s="467">
        <f>COUNTIF(梁欠表3F!$C:$C,D1381)</f>
        <v/>
      </c>
      <c r="F1381" s="468">
        <f>COUNTIF(梁欠表3F!$O:$O,D1381)</f>
        <v/>
      </c>
      <c r="G1381" s="469">
        <f>COUNTIF(梁欠表3F!$AB:$AB,D1381)</f>
        <v/>
      </c>
      <c r="H1381" s="470">
        <f>SUM(E1381:G1381)</f>
        <v/>
      </c>
      <c r="I1381" s="477">
        <f>B1381</f>
        <v/>
      </c>
      <c r="K1381" t="inlineStr">
        <is>
          <t>ER袖中心</t>
        </is>
      </c>
    </row>
    <row r="1382" ht="25.5" customHeight="1">
      <c r="B1382" s="464">
        <f>SUM(H1382)</f>
        <v/>
      </c>
      <c r="C1382" s="465" t="n"/>
      <c r="D1382" s="466">
        <f>IF(OR(梁欠表3F!AN1381="欠番",梁欠表3F!AN1381="現場施工"),"　",梁欠表3F!AN1381)</f>
        <v/>
      </c>
      <c r="E1382" s="467">
        <f>COUNTIF(梁欠表3F!$C:$C,D1382)</f>
        <v/>
      </c>
      <c r="F1382" s="468">
        <f>COUNTIF(梁欠表3F!$O:$O,D1382)</f>
        <v/>
      </c>
      <c r="G1382" s="469">
        <f>COUNTIF(梁欠表3F!$AB:$AB,D1382)</f>
        <v/>
      </c>
      <c r="H1382" s="470">
        <f>SUM(E1382:G1382)</f>
        <v/>
      </c>
      <c r="I1382" s="477">
        <f>B1382</f>
        <v/>
      </c>
      <c r="K1382" t="inlineStr">
        <is>
          <t>EL袖中心</t>
        </is>
      </c>
    </row>
    <row r="1383" ht="25.5" customHeight="1">
      <c r="B1383" s="464">
        <f>SUM(H1383)</f>
        <v/>
      </c>
      <c r="C1383" s="465" t="n"/>
      <c r="D1383" s="466">
        <f>IF(OR(梁欠表3F!AN1382="欠番",梁欠表3F!AN1382="現場施工"),"　",梁欠表3F!AN1382)</f>
        <v/>
      </c>
      <c r="E1383" s="467">
        <f>COUNTIF(梁欠表3F!$C:$C,D1383)</f>
        <v/>
      </c>
      <c r="F1383" s="468">
        <f>COUNTIF(梁欠表3F!$O:$O,D1383)</f>
        <v/>
      </c>
      <c r="G1383" s="469">
        <f>COUNTIF(梁欠表3F!$AB:$AB,D1383)</f>
        <v/>
      </c>
      <c r="H1383" s="470">
        <f>SUM(E1383:G1383)</f>
        <v/>
      </c>
      <c r="I1383" s="477">
        <f>B1383</f>
        <v/>
      </c>
      <c r="K1383" t="inlineStr">
        <is>
          <t>K03袖中心</t>
        </is>
      </c>
      <c r="R1383" s="892" t="n"/>
    </row>
    <row r="1384" ht="25.5" customHeight="1">
      <c r="B1384" s="464">
        <f>SUM(H1384)</f>
        <v/>
      </c>
      <c r="C1384" s="465" t="n"/>
      <c r="D1384" s="466">
        <f>IF(OR(梁欠表3F!AN1383="欠番",梁欠表3F!AN1383="現場施工"),"　",梁欠表3F!AN1383)</f>
        <v/>
      </c>
      <c r="E1384" s="467">
        <f>COUNTIF(梁欠表3F!$C:$C,D1384)</f>
        <v/>
      </c>
      <c r="F1384" s="468">
        <f>COUNTIF(梁欠表3F!$O:$O,D1384)</f>
        <v/>
      </c>
      <c r="G1384" s="469">
        <f>COUNTIF(梁欠表3F!$AB:$AB,D1384)</f>
        <v/>
      </c>
      <c r="H1384" s="470">
        <f>SUM(E1384:G1384)</f>
        <v/>
      </c>
      <c r="I1384" s="477">
        <f>B1384</f>
        <v/>
      </c>
      <c r="K1384" t="inlineStr">
        <is>
          <t>K09袖中心</t>
        </is>
      </c>
      <c r="R1384" s="892" t="n"/>
    </row>
    <row r="1385" ht="25.5" customHeight="1">
      <c r="B1385" s="464">
        <f>SUM(H1385)</f>
        <v/>
      </c>
      <c r="C1385" s="465" t="n"/>
      <c r="D1385" s="466">
        <f>IF(OR(梁欠表3F!AN1384="欠番",梁欠表3F!AN1384="現場施工"),"　",梁欠表3F!AN1384)</f>
        <v/>
      </c>
      <c r="E1385" s="467">
        <f>COUNTIF(梁欠表3F!$C:$C,D1385)</f>
        <v/>
      </c>
      <c r="F1385" s="468">
        <f>COUNTIF(梁欠表3F!$O:$O,D1385)</f>
        <v/>
      </c>
      <c r="G1385" s="469">
        <f>COUNTIF(梁欠表3F!$AB:$AB,D1385)</f>
        <v/>
      </c>
      <c r="H1385" s="470">
        <f>SUM(E1385:G1385)</f>
        <v/>
      </c>
      <c r="I1385" s="477">
        <f>B1385</f>
        <v/>
      </c>
      <c r="K1385" t="inlineStr">
        <is>
          <t>K09L袖中心</t>
        </is>
      </c>
      <c r="R1385" s="892" t="n"/>
    </row>
    <row r="1386" ht="25.5" customHeight="1">
      <c r="B1386" s="464">
        <f>SUM(H1386)</f>
        <v/>
      </c>
      <c r="C1386" s="465" t="n"/>
      <c r="D1386" s="466">
        <f>IF(OR(梁欠表3F!AN1385="欠番",梁欠表3F!AN1385="現場施工"),"　",梁欠表3F!AN1385)</f>
        <v/>
      </c>
      <c r="E1386" s="467">
        <f>COUNTIF(梁欠表3F!$C:$C,D1386)</f>
        <v/>
      </c>
      <c r="F1386" s="468">
        <f>COUNTIF(梁欠表3F!$O:$O,D1386)</f>
        <v/>
      </c>
      <c r="G1386" s="469">
        <f>COUNTIF(梁欠表3F!$AB:$AB,D1386)</f>
        <v/>
      </c>
      <c r="H1386" s="470">
        <f>SUM(E1386:G1386)</f>
        <v/>
      </c>
      <c r="I1386" s="477">
        <f>B1386</f>
        <v/>
      </c>
      <c r="K1386" t="inlineStr">
        <is>
          <t>K09R袖中心</t>
        </is>
      </c>
    </row>
    <row r="1387" ht="25.5" customHeight="1">
      <c r="B1387" s="464">
        <f>SUM(H1387)</f>
        <v/>
      </c>
      <c r="C1387" s="465" t="n"/>
      <c r="D1387" s="466">
        <f>IF(OR(梁欠表3F!AN1386="欠番",梁欠表3F!AN1386="現場施工"),"　",梁欠表3F!AN1386)</f>
        <v/>
      </c>
      <c r="E1387" s="467">
        <f>COUNTIF(梁欠表3F!$C:$C,D1387)</f>
        <v/>
      </c>
      <c r="F1387" s="468">
        <f>COUNTIF(梁欠表3F!$O:$O,D1387)</f>
        <v/>
      </c>
      <c r="G1387" s="469">
        <f>COUNTIF(梁欠表3F!$AB:$AB,D1387)</f>
        <v/>
      </c>
      <c r="H1387" s="470">
        <f>SUM(E1387:G1387)</f>
        <v/>
      </c>
      <c r="I1387" s="477">
        <f>B1387</f>
        <v/>
      </c>
      <c r="K1387" t="inlineStr">
        <is>
          <t>K11袖中心</t>
        </is>
      </c>
    </row>
    <row r="1388" ht="25.5" customHeight="1">
      <c r="B1388" s="464">
        <f>SUM(H1388)</f>
        <v/>
      </c>
      <c r="C1388" s="465" t="n"/>
      <c r="D1388" s="466">
        <f>IF(OR(梁欠表3F!AN1387="欠番",梁欠表3F!AN1387="現場施工"),"　",梁欠表3F!AN1387)</f>
        <v/>
      </c>
      <c r="E1388" s="467">
        <f>COUNTIF(梁欠表3F!$C:$C,D1388)</f>
        <v/>
      </c>
      <c r="F1388" s="468">
        <f>COUNTIF(梁欠表3F!$O:$O,D1388)</f>
        <v/>
      </c>
      <c r="G1388" s="469">
        <f>COUNTIF(梁欠表3F!$AB:$AB,D1388)</f>
        <v/>
      </c>
      <c r="H1388" s="470">
        <f>SUM(E1388:G1388)</f>
        <v/>
      </c>
      <c r="I1388" s="477">
        <f>B1388</f>
        <v/>
      </c>
      <c r="K1388" t="inlineStr">
        <is>
          <t>K11L袖中心</t>
        </is>
      </c>
      <c r="S1388" s="892" t="n"/>
    </row>
    <row r="1389" ht="25.5" customHeight="1">
      <c r="B1389" s="464">
        <f>SUM(H1389)</f>
        <v/>
      </c>
      <c r="C1389" s="465" t="n"/>
      <c r="D1389" s="466">
        <f>IF(OR(梁欠表3F!AN1388="欠番",梁欠表3F!AN1388="現場施工"),"　",梁欠表3F!AN1388)</f>
        <v/>
      </c>
      <c r="E1389" s="467">
        <f>COUNTIF(梁欠表3F!$C:$C,D1389)</f>
        <v/>
      </c>
      <c r="F1389" s="468">
        <f>COUNTIF(梁欠表3F!$O:$O,D1389)</f>
        <v/>
      </c>
      <c r="G1389" s="469">
        <f>COUNTIF(梁欠表3F!$AB:$AB,D1389)</f>
        <v/>
      </c>
      <c r="H1389" s="470">
        <f>SUM(E1389:G1389)</f>
        <v/>
      </c>
      <c r="I1389" s="477">
        <f>B1389</f>
        <v/>
      </c>
      <c r="K1389" t="inlineStr">
        <is>
          <t>K11R袖中心</t>
        </is>
      </c>
    </row>
    <row r="1390" ht="25.5" customHeight="1">
      <c r="B1390" s="464">
        <f>SUM(H1390)</f>
        <v/>
      </c>
      <c r="C1390" s="465" t="n"/>
      <c r="D1390" s="466">
        <f>IF(OR(梁欠表3F!AN1389="欠番",梁欠表3F!AN1389="現場施工"),"　",梁欠表3F!AN1389)</f>
        <v/>
      </c>
      <c r="E1390" s="467">
        <f>COUNTIF(梁欠表3F!$C:$C,D1390)</f>
        <v/>
      </c>
      <c r="F1390" s="468">
        <f>COUNTIF(梁欠表3F!$O:$O,D1390)</f>
        <v/>
      </c>
      <c r="G1390" s="469">
        <f>COUNTIF(梁欠表3F!$AB:$AB,D1390)</f>
        <v/>
      </c>
      <c r="H1390" s="470">
        <f>SUM(E1390:G1390)</f>
        <v/>
      </c>
      <c r="I1390" s="477">
        <f>B1390</f>
        <v/>
      </c>
      <c r="K1390" t="inlineStr">
        <is>
          <t>K13袖中心</t>
        </is>
      </c>
    </row>
    <row r="1391" ht="25.5" customHeight="1">
      <c r="B1391" s="464">
        <f>SUM(H1391)</f>
        <v/>
      </c>
      <c r="C1391" s="465" t="n"/>
      <c r="D1391" s="466">
        <f>IF(OR(梁欠表3F!AN1390="欠番",梁欠表3F!AN1390="現場施工"),"　",梁欠表3F!AN1390)</f>
        <v/>
      </c>
      <c r="E1391" s="467">
        <f>COUNTIF(梁欠表3F!$C:$C,D1391)</f>
        <v/>
      </c>
      <c r="F1391" s="468">
        <f>COUNTIF(梁欠表3F!$O:$O,D1391)</f>
        <v/>
      </c>
      <c r="G1391" s="469">
        <f>COUNTIF(梁欠表3F!$AB:$AB,D1391)</f>
        <v/>
      </c>
      <c r="H1391" s="470">
        <f>SUM(E1391:G1391)</f>
        <v/>
      </c>
      <c r="I1391" s="477">
        <f>B1391</f>
        <v/>
      </c>
      <c r="K1391" t="inlineStr">
        <is>
          <t>K13R袖中心</t>
        </is>
      </c>
    </row>
    <row r="1392" ht="25.5" customHeight="1">
      <c r="B1392" s="464">
        <f>SUM(H1392)</f>
        <v/>
      </c>
      <c r="C1392" s="465" t="n"/>
      <c r="D1392" s="466">
        <f>IF(OR(梁欠表3F!AN1391="欠番",梁欠表3F!AN1391="現場施工"),"　",梁欠表3F!AN1391)</f>
        <v/>
      </c>
      <c r="E1392" s="467">
        <f>COUNTIF(梁欠表3F!$C:$C,D1392)</f>
        <v/>
      </c>
      <c r="F1392" s="468">
        <f>COUNTIF(梁欠表3F!$O:$O,D1392)</f>
        <v/>
      </c>
      <c r="G1392" s="469">
        <f>COUNTIF(梁欠表3F!$AB:$AB,D1392)</f>
        <v/>
      </c>
      <c r="H1392" s="470">
        <f>SUM(E1392:G1392)</f>
        <v/>
      </c>
      <c r="I1392" s="477">
        <f>B1392</f>
        <v/>
      </c>
      <c r="K1392" t="inlineStr">
        <is>
          <t>K13L袖中心</t>
        </is>
      </c>
    </row>
    <row r="1393" ht="25.5" customHeight="1">
      <c r="B1393" s="464">
        <f>SUM(H1393)</f>
        <v/>
      </c>
      <c r="C1393" s="465" t="n"/>
      <c r="D1393" s="466">
        <f>IF(OR(梁欠表3F!AN1392="欠番",梁欠表3F!AN1392="現場施工"),"　",梁欠表3F!AN1392)</f>
        <v/>
      </c>
      <c r="E1393" s="467">
        <f>COUNTIF(梁欠表3F!$C:$C,D1393)</f>
        <v/>
      </c>
      <c r="F1393" s="468">
        <f>COUNTIF(梁欠表3F!$O:$O,D1393)</f>
        <v/>
      </c>
      <c r="G1393" s="469">
        <f>COUNTIF(梁欠表3F!$AB:$AB,D1393)</f>
        <v/>
      </c>
      <c r="H1393" s="470">
        <f>SUM(E1393:G1393)</f>
        <v/>
      </c>
      <c r="I1393" s="477">
        <f>B1393</f>
        <v/>
      </c>
      <c r="K1393" t="inlineStr">
        <is>
          <t>KH09R袖中心</t>
        </is>
      </c>
    </row>
    <row r="1394" ht="25.5" customHeight="1">
      <c r="B1394" s="464">
        <f>SUM(H1394)</f>
        <v/>
      </c>
      <c r="C1394" s="465" t="n"/>
      <c r="D1394" s="466">
        <f>IF(OR(梁欠表3F!AN1393="欠番",梁欠表3F!AN1393="現場施工"),"　",梁欠表3F!AN1393)</f>
        <v/>
      </c>
      <c r="E1394" s="467">
        <f>COUNTIF(梁欠表3F!$C:$C,D1394)</f>
        <v/>
      </c>
      <c r="F1394" s="468">
        <f>COUNTIF(梁欠表3F!$O:$O,D1394)</f>
        <v/>
      </c>
      <c r="G1394" s="469">
        <f>COUNTIF(梁欠表3F!$AB:$AB,D1394)</f>
        <v/>
      </c>
      <c r="H1394" s="470">
        <f>SUM(E1394:G1394)</f>
        <v/>
      </c>
      <c r="I1394" s="477">
        <f>B1394</f>
        <v/>
      </c>
      <c r="K1394" t="inlineStr">
        <is>
          <t>KH09袖中心</t>
        </is>
      </c>
    </row>
    <row r="1395" ht="25.5" customHeight="1">
      <c r="B1395" s="464">
        <f>SUM(H1395)</f>
        <v/>
      </c>
      <c r="C1395" s="465" t="n"/>
      <c r="D1395" s="466">
        <f>IF(OR(梁欠表3F!AN1394="欠番",梁欠表3F!AN1394="現場施工"),"　",梁欠表3F!AN1394)</f>
        <v/>
      </c>
      <c r="E1395" s="467">
        <f>COUNTIF(梁欠表3F!$C:$C,D1395)</f>
        <v/>
      </c>
      <c r="F1395" s="468">
        <f>COUNTIF(梁欠表3F!$O:$O,D1395)</f>
        <v/>
      </c>
      <c r="G1395" s="469">
        <f>COUNTIF(梁欠表3F!$AB:$AB,D1395)</f>
        <v/>
      </c>
      <c r="H1395" s="470">
        <f>SUM(E1395:G1395)</f>
        <v/>
      </c>
      <c r="I1395" s="477">
        <f>B1395</f>
        <v/>
      </c>
      <c r="K1395" t="inlineStr">
        <is>
          <t>KH09L袖中心</t>
        </is>
      </c>
    </row>
    <row r="1396" ht="25.5" customHeight="1">
      <c r="B1396" s="464">
        <f>SUM(H1396)</f>
        <v/>
      </c>
      <c r="C1396" s="465" t="n"/>
      <c r="D1396" s="466">
        <f>IF(OR(梁欠表3F!AN1395="欠番",梁欠表3F!AN1395="現場施工"),"　",梁欠表3F!AN1395)</f>
        <v/>
      </c>
      <c r="E1396" s="467">
        <f>COUNTIF(梁欠表3F!$C:$C,D1396)</f>
        <v/>
      </c>
      <c r="F1396" s="468">
        <f>COUNTIF(梁欠表3F!$O:$O,D1396)</f>
        <v/>
      </c>
      <c r="G1396" s="469">
        <f>COUNTIF(梁欠表3F!$AB:$AB,D1396)</f>
        <v/>
      </c>
      <c r="H1396" s="470">
        <f>SUM(E1396:G1396)</f>
        <v/>
      </c>
      <c r="I1396" s="477">
        <f>B1396</f>
        <v/>
      </c>
      <c r="K1396" t="inlineStr">
        <is>
          <t>KH11袖中心</t>
        </is>
      </c>
    </row>
    <row r="1397" ht="25.5" customHeight="1">
      <c r="B1397" s="464">
        <f>SUM(H1397)</f>
        <v/>
      </c>
      <c r="C1397" s="465" t="n"/>
      <c r="D1397" s="466">
        <f>IF(OR(梁欠表3F!AN1396="欠番",梁欠表3F!AN1396="現場施工"),"　",梁欠表3F!AN1396)</f>
        <v/>
      </c>
      <c r="E1397" s="467">
        <f>COUNTIF(梁欠表3F!$C:$C,D1397)</f>
        <v/>
      </c>
      <c r="F1397" s="468">
        <f>COUNTIF(梁欠表3F!$O:$O,D1397)</f>
        <v/>
      </c>
      <c r="G1397" s="469">
        <f>COUNTIF(梁欠表3F!$AB:$AB,D1397)</f>
        <v/>
      </c>
      <c r="H1397" s="470">
        <f>SUM(E1397:G1397)</f>
        <v/>
      </c>
      <c r="I1397" s="477">
        <f>B1397</f>
        <v/>
      </c>
      <c r="K1397" t="inlineStr">
        <is>
          <t>KH11R袖中心</t>
        </is>
      </c>
    </row>
    <row r="1398" ht="25.5" customHeight="1">
      <c r="B1398" s="464">
        <f>SUM(H1398)</f>
        <v/>
      </c>
      <c r="C1398" s="465" t="n"/>
      <c r="D1398" s="466">
        <f>IF(OR(梁欠表3F!AN1397="欠番",梁欠表3F!AN1397="現場施工"),"　",梁欠表3F!AN1397)</f>
        <v/>
      </c>
      <c r="E1398" s="467">
        <f>COUNTIF(梁欠表3F!$C:$C,D1398)</f>
        <v/>
      </c>
      <c r="F1398" s="468">
        <f>COUNTIF(梁欠表3F!$O:$O,D1398)</f>
        <v/>
      </c>
      <c r="G1398" s="469">
        <f>COUNTIF(梁欠表3F!$AB:$AB,D1398)</f>
        <v/>
      </c>
      <c r="H1398" s="470">
        <f>SUM(E1398:G1398)</f>
        <v/>
      </c>
      <c r="I1398" s="477">
        <f>B1398</f>
        <v/>
      </c>
      <c r="K1398" t="inlineStr">
        <is>
          <t>KH11L袖中心</t>
        </is>
      </c>
    </row>
    <row r="1399" ht="25.5" customHeight="1">
      <c r="B1399" s="464">
        <f>SUM(H1399)</f>
        <v/>
      </c>
      <c r="C1399" s="465" t="n"/>
      <c r="D1399" s="466">
        <f>IF(OR(梁欠表3F!AN1398="欠番",梁欠表3F!AN1398="現場施工"),"　",梁欠表3F!AN1398)</f>
        <v/>
      </c>
      <c r="E1399" s="467">
        <f>COUNTIF(梁欠表3F!$C:$C,D1399)</f>
        <v/>
      </c>
      <c r="F1399" s="468">
        <f>COUNTIF(梁欠表3F!$O:$O,D1399)</f>
        <v/>
      </c>
      <c r="G1399" s="469">
        <f>COUNTIF(梁欠表3F!$AB:$AB,D1399)</f>
        <v/>
      </c>
      <c r="H1399" s="470">
        <f>SUM(E1399:G1399)</f>
        <v/>
      </c>
      <c r="I1399" s="477">
        <f>B1399</f>
        <v/>
      </c>
      <c r="K1399" t="inlineStr">
        <is>
          <t>KH07袖中心</t>
        </is>
      </c>
    </row>
    <row r="1400" ht="25.5" customHeight="1">
      <c r="B1400" s="464">
        <f>SUM(H1400)</f>
        <v/>
      </c>
      <c r="C1400" s="465" t="n"/>
      <c r="D1400" s="466">
        <f>IF(OR(梁欠表3F!AN1399="欠番",梁欠表3F!AN1399="現場施工"),"　",梁欠表3F!AN1399)</f>
        <v/>
      </c>
      <c r="E1400" s="467">
        <f>COUNTIF(梁欠表3F!$C:$C,D1400)</f>
        <v/>
      </c>
      <c r="F1400" s="468">
        <f>COUNTIF(梁欠表3F!$O:$O,D1400)</f>
        <v/>
      </c>
      <c r="G1400" s="469">
        <f>COUNTIF(梁欠表3F!$AB:$AB,D1400)</f>
        <v/>
      </c>
      <c r="H1400" s="470">
        <f>SUM(E1400:G1400)</f>
        <v/>
      </c>
      <c r="I1400" s="477">
        <f>B1400</f>
        <v/>
      </c>
      <c r="K1400" t="inlineStr">
        <is>
          <t>KH07R袖中心</t>
        </is>
      </c>
    </row>
    <row r="1401" ht="25.5" customHeight="1">
      <c r="B1401" s="464">
        <f>SUM(H1401)</f>
        <v/>
      </c>
      <c r="C1401" s="465" t="n"/>
      <c r="D1401" s="466">
        <f>IF(OR(梁欠表3F!AN1400="欠番",梁欠表3F!AN1400="現場施工"),"　",梁欠表3F!AN1400)</f>
        <v/>
      </c>
      <c r="E1401" s="467">
        <f>COUNTIF(梁欠表3F!$C:$C,D1401)</f>
        <v/>
      </c>
      <c r="F1401" s="468">
        <f>COUNTIF(梁欠表3F!$O:$O,D1401)</f>
        <v/>
      </c>
      <c r="G1401" s="469">
        <f>COUNTIF(梁欠表3F!$AB:$AB,D1401)</f>
        <v/>
      </c>
      <c r="H1401" s="470">
        <f>SUM(E1401:G1401)</f>
        <v/>
      </c>
      <c r="I1401" s="477">
        <f>B1401</f>
        <v/>
      </c>
      <c r="K1401" t="inlineStr">
        <is>
          <t>KH07L袖中心</t>
        </is>
      </c>
    </row>
    <row r="1402" ht="25.5" customHeight="1">
      <c r="B1402" s="464">
        <f>SUM(H1402)</f>
        <v/>
      </c>
      <c r="C1402" s="465" t="n"/>
      <c r="D1402" s="466">
        <f>IF(OR(梁欠表3F!AN1401="欠番",梁欠表3F!AN1401="現場施工"),"　",梁欠表3F!AN1401)</f>
        <v/>
      </c>
      <c r="E1402" s="467">
        <f>COUNTIF(梁欠表3F!$C:$C,D1402)</f>
        <v/>
      </c>
      <c r="F1402" s="468">
        <f>COUNTIF(梁欠表3F!$O:$O,D1402)</f>
        <v/>
      </c>
      <c r="G1402" s="469">
        <f>COUNTIF(梁欠表3F!$AB:$AB,D1402)</f>
        <v/>
      </c>
      <c r="H1402" s="470">
        <f>SUM(E1402:G1402)</f>
        <v/>
      </c>
      <c r="I1402" s="477">
        <f>B1402</f>
        <v/>
      </c>
      <c r="K1402" t="inlineStr">
        <is>
          <t>K07袖中心</t>
        </is>
      </c>
    </row>
    <row r="1403" ht="25.5" customHeight="1">
      <c r="B1403" s="464">
        <f>SUM(H1403)</f>
        <v/>
      </c>
      <c r="C1403" s="465" t="n"/>
      <c r="D1403" s="466">
        <f>IF(OR(梁欠表3F!AN1402="欠番",梁欠表3F!AN1402="現場施工"),"　",梁欠表3F!AN1402)</f>
        <v/>
      </c>
      <c r="E1403" s="467">
        <f>COUNTIF(梁欠表3F!$C:$C,D1403)</f>
        <v/>
      </c>
      <c r="F1403" s="468">
        <f>COUNTIF(梁欠表3F!$O:$O,D1403)</f>
        <v/>
      </c>
      <c r="G1403" s="469">
        <f>COUNTIF(梁欠表3F!$AB:$AB,D1403)</f>
        <v/>
      </c>
      <c r="H1403" s="470">
        <f>SUM(E1403:G1403)</f>
        <v/>
      </c>
      <c r="I1403" s="477">
        <f>B1403</f>
        <v/>
      </c>
      <c r="K1403" t="inlineStr">
        <is>
          <t>K07R袖中心</t>
        </is>
      </c>
    </row>
    <row r="1404" ht="25.5" customHeight="1">
      <c r="B1404" s="464">
        <f>SUM(H1404)</f>
        <v/>
      </c>
      <c r="C1404" s="465" t="n"/>
      <c r="D1404" s="466">
        <f>IF(OR(梁欠表3F!AN1403="欠番",梁欠表3F!AN1403="現場施工"),"　",梁欠表3F!AN1403)</f>
        <v/>
      </c>
      <c r="E1404" s="467">
        <f>COUNTIF(梁欠表3F!$C:$C,D1404)</f>
        <v/>
      </c>
      <c r="F1404" s="468">
        <f>COUNTIF(梁欠表3F!$O:$O,D1404)</f>
        <v/>
      </c>
      <c r="G1404" s="469">
        <f>COUNTIF(梁欠表3F!$AB:$AB,D1404)</f>
        <v/>
      </c>
      <c r="H1404" s="470">
        <f>SUM(E1404:G1404)</f>
        <v/>
      </c>
      <c r="I1404" s="477">
        <f>B1404</f>
        <v/>
      </c>
      <c r="K1404" t="inlineStr">
        <is>
          <t>K07L袖中心</t>
        </is>
      </c>
    </row>
    <row r="1405" ht="25.5" customHeight="1">
      <c r="B1405" s="464">
        <f>SUM(H1405)</f>
        <v/>
      </c>
      <c r="C1405" s="465" t="n"/>
      <c r="D1405" s="466">
        <f>IF(OR(梁欠表3F!AN1404="欠番",梁欠表3F!AN1404="現場施工"),"　",梁欠表3F!AN1404)</f>
        <v/>
      </c>
      <c r="E1405" s="467">
        <f>COUNTIF(梁欠表3F!$C:$C,D1405)</f>
        <v/>
      </c>
      <c r="F1405" s="468">
        <f>COUNTIF(梁欠表3F!$O:$O,D1405)</f>
        <v/>
      </c>
      <c r="G1405" s="469">
        <f>COUNTIF(梁欠表3F!$AB:$AB,D1405)</f>
        <v/>
      </c>
      <c r="H1405" s="470">
        <f>SUM(E1405:G1405)</f>
        <v/>
      </c>
      <c r="I1405" s="477">
        <f>B1405</f>
        <v/>
      </c>
      <c r="K1405" t="inlineStr">
        <is>
          <t>M袖中心</t>
        </is>
      </c>
    </row>
    <row r="1406" ht="25.5" customHeight="1">
      <c r="B1406" s="464">
        <f>SUM(H1406)</f>
        <v/>
      </c>
      <c r="C1406" s="465" t="n"/>
      <c r="D1406" s="466">
        <f>IF(OR(梁欠表3F!AN1405="欠番",梁欠表3F!AN1405="現場施工"),"　",梁欠表3F!AN1405)</f>
        <v/>
      </c>
      <c r="E1406" s="467">
        <f>COUNTIF(梁欠表3F!$C:$C,D1406)</f>
        <v/>
      </c>
      <c r="F1406" s="468">
        <f>COUNTIF(梁欠表3F!$O:$O,D1406)</f>
        <v/>
      </c>
      <c r="G1406" s="469">
        <f>COUNTIF(梁欠表3F!$AB:$AB,D1406)</f>
        <v/>
      </c>
      <c r="H1406" s="470">
        <f>SUM(E1406:G1406)</f>
        <v/>
      </c>
      <c r="I1406" s="477">
        <f>B1406</f>
        <v/>
      </c>
      <c r="K1406" t="inlineStr">
        <is>
          <t>MR袖中心</t>
        </is>
      </c>
    </row>
    <row r="1407" ht="25.5" customHeight="1">
      <c r="B1407" s="464">
        <f>SUM(H1407)</f>
        <v/>
      </c>
      <c r="C1407" s="465" t="n"/>
      <c r="D1407" s="466">
        <f>IF(OR(梁欠表3F!AN1406="欠番",梁欠表3F!AN1406="現場施工"),"　",梁欠表3F!AN1406)</f>
        <v/>
      </c>
      <c r="E1407" s="467">
        <f>COUNTIF(梁欠表3F!$C:$C,D1407)</f>
        <v/>
      </c>
      <c r="F1407" s="468">
        <f>COUNTIF(梁欠表3F!$O:$O,D1407)</f>
        <v/>
      </c>
      <c r="G1407" s="469">
        <f>COUNTIF(梁欠表3F!$AB:$AB,D1407)</f>
        <v/>
      </c>
      <c r="H1407" s="470">
        <f>SUM(E1407:G1407)</f>
        <v/>
      </c>
      <c r="I1407" s="477">
        <f>B1407</f>
        <v/>
      </c>
      <c r="K1407" t="inlineStr">
        <is>
          <t>ML袖中心</t>
        </is>
      </c>
    </row>
    <row r="1408" ht="25.5" customHeight="1">
      <c r="B1408" s="464">
        <f>SUM(H1408)</f>
        <v/>
      </c>
      <c r="C1408" s="465" t="n"/>
      <c r="D1408" s="466">
        <f>IF(OR(梁欠表3F!AN1407="欠番",梁欠表3F!AN1407="現場施工"),"　",梁欠表3F!AN1407)</f>
        <v/>
      </c>
      <c r="E1408" s="467">
        <f>COUNTIF(梁欠表3F!$C:$C,D1408)</f>
        <v/>
      </c>
      <c r="F1408" s="468">
        <f>COUNTIF(梁欠表3F!$O:$O,D1408)</f>
        <v/>
      </c>
      <c r="G1408" s="469">
        <f>COUNTIF(梁欠表3F!$AB:$AB,D1408)</f>
        <v/>
      </c>
      <c r="H1408" s="470">
        <f>SUM(E1408:G1408)</f>
        <v/>
      </c>
      <c r="I1408" s="477">
        <f>B1408</f>
        <v/>
      </c>
      <c r="K1408" t="inlineStr">
        <is>
          <t>K03袖中心</t>
        </is>
      </c>
    </row>
    <row r="1409" ht="25.5" customHeight="1">
      <c r="B1409" s="464">
        <f>SUM(H1409)</f>
        <v/>
      </c>
      <c r="C1409" s="465" t="n"/>
      <c r="D1409" s="466">
        <f>IF(OR(梁欠表3F!AN1408="欠番",梁欠表3F!AN1408="現場施工"),"　",梁欠表3F!AN1408)</f>
        <v/>
      </c>
      <c r="E1409" s="467">
        <f>COUNTIF(梁欠表3F!$C:$C,D1409)</f>
        <v/>
      </c>
      <c r="F1409" s="468">
        <f>COUNTIF(梁欠表3F!$O:$O,D1409)</f>
        <v/>
      </c>
      <c r="G1409" s="469">
        <f>COUNTIF(梁欠表3F!$AB:$AB,D1409)</f>
        <v/>
      </c>
      <c r="H1409" s="470">
        <f>SUM(E1409:G1409)</f>
        <v/>
      </c>
      <c r="I1409" s="477">
        <f>B1409</f>
        <v/>
      </c>
      <c r="K1409" t="inlineStr">
        <is>
          <t>K09袖中心</t>
        </is>
      </c>
    </row>
    <row r="1410" ht="25.5" customHeight="1">
      <c r="B1410" s="464">
        <f>SUM(H1410)</f>
        <v/>
      </c>
      <c r="C1410" s="465" t="n"/>
      <c r="D1410" s="466">
        <f>IF(OR(梁欠表3F!AN1409="欠番",梁欠表3F!AN1409="現場施工"),"　",梁欠表3F!AN1409)</f>
        <v/>
      </c>
      <c r="E1410" s="467">
        <f>COUNTIF(梁欠表3F!$C:$C,D1410)</f>
        <v/>
      </c>
      <c r="F1410" s="468">
        <f>COUNTIF(梁欠表3F!$O:$O,D1410)</f>
        <v/>
      </c>
      <c r="G1410" s="469">
        <f>COUNTIF(梁欠表3F!$AB:$AB,D1410)</f>
        <v/>
      </c>
      <c r="H1410" s="470">
        <f>SUM(E1410:G1410)</f>
        <v/>
      </c>
      <c r="I1410" s="477">
        <f>B1410</f>
        <v/>
      </c>
      <c r="K1410" t="inlineStr">
        <is>
          <t>K09L袖中心</t>
        </is>
      </c>
    </row>
    <row r="1411" ht="25.5" customHeight="1">
      <c r="B1411" s="464">
        <f>SUM(H1411)</f>
        <v/>
      </c>
      <c r="C1411" s="465" t="n"/>
      <c r="D1411" s="466">
        <f>IF(OR(梁欠表3F!AN1410="欠番",梁欠表3F!AN1410="現場施工"),"　",梁欠表3F!AN1410)</f>
        <v/>
      </c>
      <c r="E1411" s="467">
        <f>COUNTIF(梁欠表3F!$C:$C,D1411)</f>
        <v/>
      </c>
      <c r="F1411" s="468">
        <f>COUNTIF(梁欠表3F!$O:$O,D1411)</f>
        <v/>
      </c>
      <c r="G1411" s="469">
        <f>COUNTIF(梁欠表3F!$AB:$AB,D1411)</f>
        <v/>
      </c>
      <c r="H1411" s="470">
        <f>SUM(E1411:G1411)</f>
        <v/>
      </c>
      <c r="I1411" s="477">
        <f>B1411</f>
        <v/>
      </c>
      <c r="K1411" t="inlineStr">
        <is>
          <t>K09R袖中心</t>
        </is>
      </c>
    </row>
    <row r="1412" ht="25.5" customHeight="1">
      <c r="B1412" s="464">
        <f>SUM(H1412)</f>
        <v/>
      </c>
      <c r="C1412" s="465" t="n"/>
      <c r="D1412" s="466">
        <f>IF(OR(梁欠表3F!AN1411="欠番",梁欠表3F!AN1411="現場施工"),"　",梁欠表3F!AN1411)</f>
        <v/>
      </c>
      <c r="E1412" s="467">
        <f>COUNTIF(梁欠表3F!$C:$C,D1412)</f>
        <v/>
      </c>
      <c r="F1412" s="468">
        <f>COUNTIF(梁欠表3F!$O:$O,D1412)</f>
        <v/>
      </c>
      <c r="G1412" s="469">
        <f>COUNTIF(梁欠表3F!$AB:$AB,D1412)</f>
        <v/>
      </c>
      <c r="H1412" s="470">
        <f>SUM(E1412:G1412)</f>
        <v/>
      </c>
      <c r="I1412" s="477">
        <f>B1412</f>
        <v/>
      </c>
      <c r="K1412" t="inlineStr">
        <is>
          <t>K11袖中心</t>
        </is>
      </c>
    </row>
    <row r="1413" ht="25.5" customHeight="1">
      <c r="B1413" s="464">
        <f>SUM(H1413)</f>
        <v/>
      </c>
      <c r="C1413" s="465" t="n"/>
      <c r="D1413" s="466">
        <f>IF(OR(梁欠表3F!AN1412="欠番",梁欠表3F!AN1412="現場施工"),"　",梁欠表3F!AN1412)</f>
        <v/>
      </c>
      <c r="E1413" s="467">
        <f>COUNTIF(梁欠表3F!$C:$C,D1413)</f>
        <v/>
      </c>
      <c r="F1413" s="468">
        <f>COUNTIF(梁欠表3F!$O:$O,D1413)</f>
        <v/>
      </c>
      <c r="G1413" s="469">
        <f>COUNTIF(梁欠表3F!$AB:$AB,D1413)</f>
        <v/>
      </c>
      <c r="H1413" s="470">
        <f>SUM(E1413:G1413)</f>
        <v/>
      </c>
      <c r="I1413" s="477">
        <f>B1413</f>
        <v/>
      </c>
      <c r="K1413" t="inlineStr">
        <is>
          <t>K11L袖中心</t>
        </is>
      </c>
    </row>
    <row r="1414" ht="25.5" customHeight="1">
      <c r="B1414" s="464">
        <f>SUM(H1414)</f>
        <v/>
      </c>
      <c r="C1414" s="465" t="n"/>
      <c r="D1414" s="466">
        <f>IF(OR(梁欠表3F!AN1413="欠番",梁欠表3F!AN1413="現場施工"),"　",梁欠表3F!AN1413)</f>
        <v/>
      </c>
      <c r="E1414" s="467">
        <f>COUNTIF(梁欠表3F!$C:$C,D1414)</f>
        <v/>
      </c>
      <c r="F1414" s="468">
        <f>COUNTIF(梁欠表3F!$O:$O,D1414)</f>
        <v/>
      </c>
      <c r="G1414" s="469">
        <f>COUNTIF(梁欠表3F!$AB:$AB,D1414)</f>
        <v/>
      </c>
      <c r="H1414" s="470">
        <f>SUM(E1414:G1414)</f>
        <v/>
      </c>
      <c r="I1414" s="477">
        <f>B1414</f>
        <v/>
      </c>
      <c r="K1414" t="inlineStr">
        <is>
          <t>K11R袖中心</t>
        </is>
      </c>
    </row>
    <row r="1415" ht="25.5" customHeight="1">
      <c r="B1415" s="464">
        <f>SUM(H1415)</f>
        <v/>
      </c>
      <c r="C1415" s="465" t="n"/>
      <c r="D1415" s="466">
        <f>IF(OR(梁欠表3F!AN1414="欠番",梁欠表3F!AN1414="現場施工"),"　",梁欠表3F!AN1414)</f>
        <v/>
      </c>
      <c r="E1415" s="467">
        <f>COUNTIF(梁欠表3F!$C:$C,D1415)</f>
        <v/>
      </c>
      <c r="F1415" s="468">
        <f>COUNTIF(梁欠表3F!$O:$O,D1415)</f>
        <v/>
      </c>
      <c r="G1415" s="469">
        <f>COUNTIF(梁欠表3F!$AB:$AB,D1415)</f>
        <v/>
      </c>
      <c r="H1415" s="470">
        <f>SUM(E1415:G1415)</f>
        <v/>
      </c>
      <c r="I1415" s="477">
        <f>B1415</f>
        <v/>
      </c>
      <c r="K1415" t="inlineStr">
        <is>
          <t>K13袖中心</t>
        </is>
      </c>
    </row>
    <row r="1416" ht="25.5" customHeight="1">
      <c r="B1416" s="464">
        <f>SUM(H1416)</f>
        <v/>
      </c>
      <c r="C1416" s="465" t="n"/>
      <c r="D1416" s="466">
        <f>IF(OR(梁欠表3F!AN1415="欠番",梁欠表3F!AN1415="現場施工"),"　",梁欠表3F!AN1415)</f>
        <v/>
      </c>
      <c r="E1416" s="467">
        <f>COUNTIF(梁欠表3F!$C:$C,D1416)</f>
        <v/>
      </c>
      <c r="F1416" s="468">
        <f>COUNTIF(梁欠表3F!$O:$O,D1416)</f>
        <v/>
      </c>
      <c r="G1416" s="469">
        <f>COUNTIF(梁欠表3F!$AB:$AB,D1416)</f>
        <v/>
      </c>
      <c r="H1416" s="470">
        <f>SUM(E1416:G1416)</f>
        <v/>
      </c>
      <c r="I1416" s="477">
        <f>B1416</f>
        <v/>
      </c>
      <c r="K1416" t="inlineStr">
        <is>
          <t>K13R袖中心</t>
        </is>
      </c>
    </row>
    <row r="1417" ht="25.5" customHeight="1">
      <c r="B1417" s="464">
        <f>SUM(H1417)</f>
        <v/>
      </c>
      <c r="C1417" s="465" t="n"/>
      <c r="D1417" s="466">
        <f>IF(OR(梁欠表3F!AN1416="欠番",梁欠表3F!AN1416="現場施工"),"　",梁欠表3F!AN1416)</f>
        <v/>
      </c>
      <c r="E1417" s="467">
        <f>COUNTIF(梁欠表3F!$C:$C,D1417)</f>
        <v/>
      </c>
      <c r="F1417" s="468">
        <f>COUNTIF(梁欠表3F!$O:$O,D1417)</f>
        <v/>
      </c>
      <c r="G1417" s="469">
        <f>COUNTIF(梁欠表3F!$AB:$AB,D1417)</f>
        <v/>
      </c>
      <c r="H1417" s="470">
        <f>SUM(E1417:G1417)</f>
        <v/>
      </c>
      <c r="I1417" s="477">
        <f>B1417</f>
        <v/>
      </c>
      <c r="K1417" t="inlineStr">
        <is>
          <t>K13L袖中心</t>
        </is>
      </c>
    </row>
    <row r="1418" ht="25.5" customHeight="1">
      <c r="B1418" s="464">
        <f>SUM(H1418)</f>
        <v/>
      </c>
      <c r="C1418" s="465" t="n"/>
      <c r="D1418" s="466">
        <f>IF(OR(梁欠表3F!AN1417="欠番",梁欠表3F!AN1417="現場施工"),"　",梁欠表3F!AN1417)</f>
        <v/>
      </c>
      <c r="E1418" s="467">
        <f>COUNTIF(梁欠表3F!$C:$C,D1418)</f>
        <v/>
      </c>
      <c r="F1418" s="468">
        <f>COUNTIF(梁欠表3F!$O:$O,D1418)</f>
        <v/>
      </c>
      <c r="G1418" s="469">
        <f>COUNTIF(梁欠表3F!$AB:$AB,D1418)</f>
        <v/>
      </c>
      <c r="H1418" s="470">
        <f>SUM(E1418:G1418)</f>
        <v/>
      </c>
      <c r="I1418" s="477">
        <f>B1418</f>
        <v/>
      </c>
      <c r="K1418" t="inlineStr">
        <is>
          <t>KH09R袖中心</t>
        </is>
      </c>
    </row>
    <row r="1419" ht="25.5" customHeight="1">
      <c r="B1419" s="464">
        <f>SUM(H1419)</f>
        <v/>
      </c>
      <c r="C1419" s="465" t="n"/>
      <c r="D1419" s="466">
        <f>IF(OR(梁欠表3F!AN1418="欠番",梁欠表3F!AN1418="現場施工"),"　",梁欠表3F!AN1418)</f>
        <v/>
      </c>
      <c r="E1419" s="467">
        <f>COUNTIF(梁欠表3F!$C:$C,D1419)</f>
        <v/>
      </c>
      <c r="F1419" s="468">
        <f>COUNTIF(梁欠表3F!$O:$O,D1419)</f>
        <v/>
      </c>
      <c r="G1419" s="469">
        <f>COUNTIF(梁欠表3F!$AB:$AB,D1419)</f>
        <v/>
      </c>
      <c r="H1419" s="470">
        <f>SUM(E1419:G1419)</f>
        <v/>
      </c>
      <c r="I1419" s="477">
        <f>B1419</f>
        <v/>
      </c>
      <c r="K1419" t="inlineStr">
        <is>
          <t>KH09袖中心</t>
        </is>
      </c>
    </row>
    <row r="1420" ht="25.5" customHeight="1">
      <c r="B1420" s="464">
        <f>SUM(H1420)</f>
        <v/>
      </c>
      <c r="C1420" s="465" t="n"/>
      <c r="D1420" s="466">
        <f>IF(OR(梁欠表3F!AN1419="欠番",梁欠表3F!AN1419="現場施工"),"　",梁欠表3F!AN1419)</f>
        <v/>
      </c>
      <c r="E1420" s="467">
        <f>COUNTIF(梁欠表3F!$C:$C,D1420)</f>
        <v/>
      </c>
      <c r="F1420" s="468">
        <f>COUNTIF(梁欠表3F!$O:$O,D1420)</f>
        <v/>
      </c>
      <c r="G1420" s="469">
        <f>COUNTIF(梁欠表3F!$AB:$AB,D1420)</f>
        <v/>
      </c>
      <c r="H1420" s="470">
        <f>SUM(E1420:G1420)</f>
        <v/>
      </c>
      <c r="I1420" s="477">
        <f>B1420</f>
        <v/>
      </c>
      <c r="K1420" t="inlineStr">
        <is>
          <t>KH09L袖中心</t>
        </is>
      </c>
    </row>
    <row r="1421" ht="25.5" customHeight="1">
      <c r="B1421" s="464">
        <f>SUM(H1421)</f>
        <v/>
      </c>
      <c r="C1421" s="465" t="n"/>
      <c r="D1421" s="466">
        <f>IF(OR(梁欠表3F!AN1420="欠番",梁欠表3F!AN1420="現場施工"),"　",梁欠表3F!AN1420)</f>
        <v/>
      </c>
      <c r="E1421" s="467">
        <f>COUNTIF(梁欠表3F!$C:$C,D1421)</f>
        <v/>
      </c>
      <c r="F1421" s="468">
        <f>COUNTIF(梁欠表3F!$O:$O,D1421)</f>
        <v/>
      </c>
      <c r="G1421" s="469">
        <f>COUNTIF(梁欠表3F!$AB:$AB,D1421)</f>
        <v/>
      </c>
      <c r="H1421" s="470">
        <f>SUM(E1421:G1421)</f>
        <v/>
      </c>
      <c r="I1421" s="477">
        <f>B1421</f>
        <v/>
      </c>
      <c r="K1421" t="inlineStr">
        <is>
          <t>KH11袖中心</t>
        </is>
      </c>
    </row>
    <row r="1422" ht="25.5" customHeight="1">
      <c r="B1422" s="464">
        <f>SUM(H1422)</f>
        <v/>
      </c>
      <c r="C1422" s="465" t="n"/>
      <c r="D1422" s="466">
        <f>IF(OR(梁欠表3F!AN1421="欠番",梁欠表3F!AN1421="現場施工"),"　",梁欠表3F!AN1421)</f>
        <v/>
      </c>
      <c r="E1422" s="467">
        <f>COUNTIF(梁欠表3F!$C:$C,D1422)</f>
        <v/>
      </c>
      <c r="F1422" s="468">
        <f>COUNTIF(梁欠表3F!$O:$O,D1422)</f>
        <v/>
      </c>
      <c r="G1422" s="469">
        <f>COUNTIF(梁欠表3F!$AB:$AB,D1422)</f>
        <v/>
      </c>
      <c r="H1422" s="470">
        <f>SUM(E1422:G1422)</f>
        <v/>
      </c>
      <c r="I1422" s="477">
        <f>B1422</f>
        <v/>
      </c>
      <c r="K1422" t="inlineStr">
        <is>
          <t>KH11R袖中心</t>
        </is>
      </c>
    </row>
    <row r="1423" ht="25.5" customHeight="1">
      <c r="B1423" s="464">
        <f>SUM(H1423)</f>
        <v/>
      </c>
      <c r="C1423" s="465" t="n"/>
      <c r="D1423" s="466">
        <f>IF(OR(梁欠表3F!AN1422="欠番",梁欠表3F!AN1422="現場施工"),"　",梁欠表3F!AN1422)</f>
        <v/>
      </c>
      <c r="E1423" s="467">
        <f>COUNTIF(梁欠表3F!$C:$C,D1423)</f>
        <v/>
      </c>
      <c r="F1423" s="468">
        <f>COUNTIF(梁欠表3F!$O:$O,D1423)</f>
        <v/>
      </c>
      <c r="G1423" s="469">
        <f>COUNTIF(梁欠表3F!$AB:$AB,D1423)</f>
        <v/>
      </c>
      <c r="H1423" s="470">
        <f>SUM(E1423:G1423)</f>
        <v/>
      </c>
      <c r="I1423" s="477">
        <f>B1423</f>
        <v/>
      </c>
      <c r="K1423" t="inlineStr">
        <is>
          <t>KH11L袖中心</t>
        </is>
      </c>
    </row>
    <row r="1424" ht="25.5" customHeight="1">
      <c r="B1424" s="464">
        <f>SUM(H1424)</f>
        <v/>
      </c>
      <c r="C1424" s="465" t="n"/>
      <c r="D1424" s="466">
        <f>IF(OR(梁欠表3F!AN1423="欠番",梁欠表3F!AN1423="現場施工"),"　",梁欠表3F!AN1423)</f>
        <v/>
      </c>
      <c r="E1424" s="467">
        <f>COUNTIF(梁欠表3F!$C:$C,D1424)</f>
        <v/>
      </c>
      <c r="F1424" s="468">
        <f>COUNTIF(梁欠表3F!$O:$O,D1424)</f>
        <v/>
      </c>
      <c r="G1424" s="469">
        <f>COUNTIF(梁欠表3F!$AB:$AB,D1424)</f>
        <v/>
      </c>
      <c r="H1424" s="470">
        <f>SUM(E1424:G1424)</f>
        <v/>
      </c>
      <c r="I1424" s="477">
        <f>B1424</f>
        <v/>
      </c>
      <c r="K1424" t="inlineStr">
        <is>
          <t>KH07袖中心</t>
        </is>
      </c>
    </row>
    <row r="1425" ht="25.5" customHeight="1">
      <c r="B1425" s="464">
        <f>SUM(H1425)</f>
        <v/>
      </c>
      <c r="C1425" s="465" t="n"/>
      <c r="D1425" s="466">
        <f>IF(OR(梁欠表3F!AN1424="欠番",梁欠表3F!AN1424="現場施工"),"　",梁欠表3F!AN1424)</f>
        <v/>
      </c>
      <c r="E1425" s="467">
        <f>COUNTIF(梁欠表3F!$C:$C,D1425)</f>
        <v/>
      </c>
      <c r="F1425" s="468">
        <f>COUNTIF(梁欠表3F!$O:$O,D1425)</f>
        <v/>
      </c>
      <c r="G1425" s="469">
        <f>COUNTIF(梁欠表3F!$AB:$AB,D1425)</f>
        <v/>
      </c>
      <c r="H1425" s="470">
        <f>SUM(E1425:G1425)</f>
        <v/>
      </c>
      <c r="I1425" s="477">
        <f>B1425</f>
        <v/>
      </c>
      <c r="K1425" t="inlineStr">
        <is>
          <t>KH07R袖中心</t>
        </is>
      </c>
    </row>
    <row r="1426" ht="25.5" customHeight="1">
      <c r="B1426" s="464">
        <f>SUM(H1426)</f>
        <v/>
      </c>
      <c r="C1426" s="465" t="n"/>
      <c r="D1426" s="466">
        <f>IF(OR(梁欠表3F!AN1425="欠番",梁欠表3F!AN1425="現場施工"),"　",梁欠表3F!AN1425)</f>
        <v/>
      </c>
      <c r="E1426" s="467">
        <f>COUNTIF(梁欠表3F!$C:$C,D1426)</f>
        <v/>
      </c>
      <c r="F1426" s="468">
        <f>COUNTIF(梁欠表3F!$O:$O,D1426)</f>
        <v/>
      </c>
      <c r="G1426" s="469">
        <f>COUNTIF(梁欠表3F!$AB:$AB,D1426)</f>
        <v/>
      </c>
      <c r="H1426" s="470">
        <f>SUM(E1426:G1426)</f>
        <v/>
      </c>
      <c r="I1426" s="477">
        <f>B1426</f>
        <v/>
      </c>
      <c r="K1426" t="inlineStr">
        <is>
          <t>KH07L袖中心</t>
        </is>
      </c>
    </row>
    <row r="1427" ht="25.5" customHeight="1">
      <c r="B1427" s="464">
        <f>SUM(H1427)</f>
        <v/>
      </c>
      <c r="C1427" s="465" t="n"/>
      <c r="D1427" s="466">
        <f>IF(OR(梁欠表3F!AN1426="欠番",梁欠表3F!AN1426="現場施工"),"　",梁欠表3F!AN1426)</f>
        <v/>
      </c>
      <c r="E1427" s="467">
        <f>COUNTIF(梁欠表3F!$C:$C,D1427)</f>
        <v/>
      </c>
      <c r="F1427" s="468">
        <f>COUNTIF(梁欠表3F!$O:$O,D1427)</f>
        <v/>
      </c>
      <c r="G1427" s="469">
        <f>COUNTIF(梁欠表3F!$AB:$AB,D1427)</f>
        <v/>
      </c>
      <c r="H1427" s="470">
        <f>SUM(E1427:G1427)</f>
        <v/>
      </c>
      <c r="I1427" s="477">
        <f>B1427</f>
        <v/>
      </c>
      <c r="K1427" t="inlineStr">
        <is>
          <t>K07袖中心</t>
        </is>
      </c>
    </row>
    <row r="1428" ht="25.5" customHeight="1">
      <c r="B1428" s="464">
        <f>SUM(H1428)</f>
        <v/>
      </c>
      <c r="C1428" s="465" t="n"/>
      <c r="D1428" s="466">
        <f>IF(OR(梁欠表3F!AN1427="欠番",梁欠表3F!AN1427="現場施工"),"　",梁欠表3F!AN1427)</f>
        <v/>
      </c>
      <c r="E1428" s="467">
        <f>COUNTIF(梁欠表3F!$C:$C,D1428)</f>
        <v/>
      </c>
      <c r="F1428" s="468">
        <f>COUNTIF(梁欠表3F!$O:$O,D1428)</f>
        <v/>
      </c>
      <c r="G1428" s="469">
        <f>COUNTIF(梁欠表3F!$AB:$AB,D1428)</f>
        <v/>
      </c>
      <c r="H1428" s="470">
        <f>SUM(E1428:G1428)</f>
        <v/>
      </c>
      <c r="I1428" s="477">
        <f>B1428</f>
        <v/>
      </c>
      <c r="K1428" t="inlineStr">
        <is>
          <t>K07R袖中心</t>
        </is>
      </c>
    </row>
    <row r="1429" ht="25.5" customHeight="1">
      <c r="B1429" s="464">
        <f>SUM(H1429)</f>
        <v/>
      </c>
      <c r="C1429" s="465" t="n"/>
      <c r="D1429" s="466">
        <f>IF(OR(梁欠表3F!AN1428="欠番",梁欠表3F!AN1428="現場施工"),"　",梁欠表3F!AN1428)</f>
        <v/>
      </c>
      <c r="E1429" s="467">
        <f>COUNTIF(梁欠表3F!$C:$C,D1429)</f>
        <v/>
      </c>
      <c r="F1429" s="468">
        <f>COUNTIF(梁欠表3F!$O:$O,D1429)</f>
        <v/>
      </c>
      <c r="G1429" s="469">
        <f>COUNTIF(梁欠表3F!$AB:$AB,D1429)</f>
        <v/>
      </c>
      <c r="H1429" s="470">
        <f>SUM(E1429:G1429)</f>
        <v/>
      </c>
      <c r="I1429" s="477">
        <f>B1429</f>
        <v/>
      </c>
      <c r="K1429" t="inlineStr">
        <is>
          <t>K07L袖中心</t>
        </is>
      </c>
    </row>
    <row r="1430" ht="25.5" customHeight="1">
      <c r="B1430" s="464">
        <f>SUM(H1430)</f>
        <v/>
      </c>
      <c r="C1430" s="465" t="n"/>
      <c r="D1430" s="466">
        <f>IF(OR(梁欠表3F!AN1429="欠番",梁欠表3F!AN1429="現場施工"),"　",梁欠表3F!AN1429)</f>
        <v/>
      </c>
      <c r="E1430" s="467">
        <f>COUNTIF(梁欠表3F!$C:$C,D1430)</f>
        <v/>
      </c>
      <c r="F1430" s="468">
        <f>COUNTIF(梁欠表3F!$O:$O,D1430)</f>
        <v/>
      </c>
      <c r="G1430" s="469">
        <f>COUNTIF(梁欠表3F!$AB:$AB,D1430)</f>
        <v/>
      </c>
      <c r="H1430" s="470">
        <f>SUM(E1430:G1430)</f>
        <v/>
      </c>
      <c r="I1430" s="477">
        <f>B1430</f>
        <v/>
      </c>
      <c r="K1430" t="inlineStr">
        <is>
          <t>M袖中心</t>
        </is>
      </c>
    </row>
    <row r="1431" ht="25.5" customHeight="1">
      <c r="B1431" s="464">
        <f>SUM(H1431)</f>
        <v/>
      </c>
      <c r="C1431" s="465" t="n"/>
      <c r="D1431" s="466">
        <f>IF(OR(梁欠表3F!AN1430="欠番",梁欠表3F!AN1430="現場施工"),"　",梁欠表3F!AN1430)</f>
        <v/>
      </c>
      <c r="E1431" s="467">
        <f>COUNTIF(梁欠表3F!$C:$C,D1431)</f>
        <v/>
      </c>
      <c r="F1431" s="468">
        <f>COUNTIF(梁欠表3F!$O:$O,D1431)</f>
        <v/>
      </c>
      <c r="G1431" s="469">
        <f>COUNTIF(梁欠表3F!$AB:$AB,D1431)</f>
        <v/>
      </c>
      <c r="H1431" s="470">
        <f>SUM(E1431:G1431)</f>
        <v/>
      </c>
      <c r="I1431" s="477">
        <f>B1431</f>
        <v/>
      </c>
      <c r="K1431" t="inlineStr">
        <is>
          <t>MR袖中心</t>
        </is>
      </c>
    </row>
    <row r="1432" ht="25.5" customHeight="1">
      <c r="B1432" s="464">
        <f>SUM(H1432)</f>
        <v/>
      </c>
      <c r="C1432" s="465" t="n"/>
      <c r="D1432" s="466">
        <f>IF(OR(梁欠表3F!AN1431="欠番",梁欠表3F!AN1431="現場施工"),"　",梁欠表3F!AN1431)</f>
        <v/>
      </c>
      <c r="E1432" s="467">
        <f>COUNTIF(梁欠表3F!$C:$C,D1432)</f>
        <v/>
      </c>
      <c r="F1432" s="468">
        <f>COUNTIF(梁欠表3F!$O:$O,D1432)</f>
        <v/>
      </c>
      <c r="G1432" s="469">
        <f>COUNTIF(梁欠表3F!$AB:$AB,D1432)</f>
        <v/>
      </c>
      <c r="H1432" s="470">
        <f>SUM(E1432:G1432)</f>
        <v/>
      </c>
      <c r="I1432" s="477">
        <f>B1432</f>
        <v/>
      </c>
      <c r="K1432" t="inlineStr">
        <is>
          <t>ML袖中心</t>
        </is>
      </c>
    </row>
    <row r="1433" ht="25.5" customHeight="1">
      <c r="B1433" s="464">
        <f>SUM(H1433)</f>
        <v/>
      </c>
      <c r="C1433" s="465" t="n"/>
      <c r="D1433" s="466">
        <f>IF(OR(梁欠表3F!AN1432="欠番",梁欠表3F!AN1432="現場施工"),"　",梁欠表3F!AN1432)</f>
        <v/>
      </c>
      <c r="E1433" s="467">
        <f>COUNTIF(梁欠表3F!$C:$C,D1433)</f>
        <v/>
      </c>
      <c r="F1433" s="468">
        <f>COUNTIF(梁欠表3F!$O:$O,D1433)</f>
        <v/>
      </c>
      <c r="G1433" s="469">
        <f>COUNTIF(梁欠表3F!$AB:$AB,D1433)</f>
        <v/>
      </c>
      <c r="H1433" s="470">
        <f>SUM(E1433:G1433)</f>
        <v/>
      </c>
      <c r="I1433" s="477">
        <f>B1433</f>
        <v/>
      </c>
      <c r="K1433" t="inlineStr">
        <is>
          <t>K03袖中心</t>
        </is>
      </c>
    </row>
    <row r="1434" ht="25.5" customHeight="1">
      <c r="B1434" s="464">
        <f>SUM(H1434)</f>
        <v/>
      </c>
      <c r="C1434" s="465" t="n"/>
      <c r="D1434" s="466">
        <f>IF(OR(梁欠表3F!AN1433="欠番",梁欠表3F!AN1433="現場施工"),"　",梁欠表3F!AN1433)</f>
        <v/>
      </c>
      <c r="E1434" s="467">
        <f>COUNTIF(梁欠表3F!$C:$C,D1434)</f>
        <v/>
      </c>
      <c r="F1434" s="468">
        <f>COUNTIF(梁欠表3F!$O:$O,D1434)</f>
        <v/>
      </c>
      <c r="G1434" s="469">
        <f>COUNTIF(梁欠表3F!$AB:$AB,D1434)</f>
        <v/>
      </c>
      <c r="H1434" s="470">
        <f>SUM(E1434:G1434)</f>
        <v/>
      </c>
      <c r="I1434" s="477">
        <f>B1434</f>
        <v/>
      </c>
      <c r="K1434" t="inlineStr">
        <is>
          <t>K09袖中心</t>
        </is>
      </c>
    </row>
    <row r="1435" ht="25.5" customHeight="1">
      <c r="B1435" s="464">
        <f>SUM(H1435)</f>
        <v/>
      </c>
      <c r="C1435" s="465" t="n"/>
      <c r="D1435" s="466">
        <f>IF(OR(梁欠表3F!AN1434="欠番",梁欠表3F!AN1434="現場施工"),"　",梁欠表3F!AN1434)</f>
        <v/>
      </c>
      <c r="E1435" s="467">
        <f>COUNTIF(梁欠表3F!$C:$C,D1435)</f>
        <v/>
      </c>
      <c r="F1435" s="468">
        <f>COUNTIF(梁欠表3F!$O:$O,D1435)</f>
        <v/>
      </c>
      <c r="G1435" s="469">
        <f>COUNTIF(梁欠表3F!$AB:$AB,D1435)</f>
        <v/>
      </c>
      <c r="H1435" s="470">
        <f>SUM(E1435:G1435)</f>
        <v/>
      </c>
      <c r="I1435" s="477">
        <f>B1435</f>
        <v/>
      </c>
      <c r="K1435" t="inlineStr">
        <is>
          <t>K09L袖中心</t>
        </is>
      </c>
    </row>
    <row r="1436" ht="25.5" customHeight="1">
      <c r="B1436" s="464">
        <f>SUM(H1436)</f>
        <v/>
      </c>
      <c r="C1436" s="465" t="n"/>
      <c r="D1436" s="466">
        <f>IF(OR(梁欠表3F!AN1435="欠番",梁欠表3F!AN1435="現場施工"),"　",梁欠表3F!AN1435)</f>
        <v/>
      </c>
      <c r="E1436" s="467">
        <f>COUNTIF(梁欠表3F!$C:$C,D1436)</f>
        <v/>
      </c>
      <c r="F1436" s="468">
        <f>COUNTIF(梁欠表3F!$O:$O,D1436)</f>
        <v/>
      </c>
      <c r="G1436" s="469">
        <f>COUNTIF(梁欠表3F!$AB:$AB,D1436)</f>
        <v/>
      </c>
      <c r="H1436" s="470">
        <f>SUM(E1436:G1436)</f>
        <v/>
      </c>
      <c r="I1436" s="477">
        <f>B1436</f>
        <v/>
      </c>
      <c r="K1436" t="inlineStr">
        <is>
          <t>K09袖中心</t>
        </is>
      </c>
    </row>
    <row r="1437" ht="25.5" customHeight="1">
      <c r="B1437" s="464">
        <f>SUM(H1437)</f>
        <v/>
      </c>
      <c r="C1437" s="465" t="n"/>
      <c r="D1437" s="466">
        <f>IF(OR(梁欠表3F!AN1436="欠番",梁欠表3F!AN1436="現場施工"),"　",梁欠表3F!AN1436)</f>
        <v/>
      </c>
      <c r="E1437" s="467">
        <f>COUNTIF(梁欠表3F!$C:$C,D1437)</f>
        <v/>
      </c>
      <c r="F1437" s="468">
        <f>COUNTIF(梁欠表3F!$O:$O,D1437)</f>
        <v/>
      </c>
      <c r="G1437" s="469">
        <f>COUNTIF(梁欠表3F!$AB:$AB,D1437)</f>
        <v/>
      </c>
      <c r="H1437" s="470">
        <f>SUM(E1437:G1437)</f>
        <v/>
      </c>
      <c r="I1437" s="477">
        <f>B1437</f>
        <v/>
      </c>
      <c r="K1437" t="inlineStr">
        <is>
          <t>K11袖中心</t>
        </is>
      </c>
    </row>
    <row r="1438" ht="25.5" customHeight="1">
      <c r="B1438" s="464">
        <f>SUM(H1438)</f>
        <v/>
      </c>
      <c r="C1438" s="465" t="n"/>
      <c r="D1438" s="466">
        <f>IF(OR(梁欠表3F!AN1437="欠番",梁欠表3F!AN1437="現場施工"),"　",梁欠表3F!AN1437)</f>
        <v/>
      </c>
      <c r="E1438" s="467">
        <f>COUNTIF(梁欠表3F!$C:$C,D1438)</f>
        <v/>
      </c>
      <c r="F1438" s="468">
        <f>COUNTIF(梁欠表3F!$O:$O,D1438)</f>
        <v/>
      </c>
      <c r="G1438" s="469">
        <f>COUNTIF(梁欠表3F!$AB:$AB,D1438)</f>
        <v/>
      </c>
      <c r="H1438" s="470">
        <f>SUM(E1438:G1438)</f>
        <v/>
      </c>
      <c r="I1438" s="477">
        <f>B1438</f>
        <v/>
      </c>
      <c r="K1438" t="inlineStr">
        <is>
          <t>K11L袖中心</t>
        </is>
      </c>
    </row>
    <row r="1439" ht="25.5" customHeight="1">
      <c r="B1439" s="464">
        <f>SUM(H1439)</f>
        <v/>
      </c>
      <c r="C1439" s="465" t="n"/>
      <c r="D1439" s="466">
        <f>IF(OR(梁欠表3F!AN1438="欠番",梁欠表3F!AN1438="現場施工"),"　",梁欠表3F!AN1438)</f>
        <v/>
      </c>
      <c r="E1439" s="467">
        <f>COUNTIF(梁欠表3F!$C:$C,D1439)</f>
        <v/>
      </c>
      <c r="F1439" s="468">
        <f>COUNTIF(梁欠表3F!$O:$O,D1439)</f>
        <v/>
      </c>
      <c r="G1439" s="469">
        <f>COUNTIF(梁欠表3F!$AB:$AB,D1439)</f>
        <v/>
      </c>
      <c r="H1439" s="470">
        <f>SUM(E1439:G1439)</f>
        <v/>
      </c>
      <c r="I1439" s="477">
        <f>B1439</f>
        <v/>
      </c>
      <c r="K1439" t="inlineStr">
        <is>
          <t>K11R袖中心</t>
        </is>
      </c>
    </row>
    <row r="1440" ht="25.5" customHeight="1">
      <c r="B1440" s="464">
        <f>SUM(H1440)</f>
        <v/>
      </c>
      <c r="C1440" s="465" t="n"/>
      <c r="D1440" s="466">
        <f>IF(OR(梁欠表3F!AN1439="欠番",梁欠表3F!AN1439="現場施工"),"　",梁欠表3F!AN1439)</f>
        <v/>
      </c>
      <c r="E1440" s="467">
        <f>COUNTIF(梁欠表3F!$C:$C,D1440)</f>
        <v/>
      </c>
      <c r="F1440" s="468">
        <f>COUNTIF(梁欠表3F!$O:$O,D1440)</f>
        <v/>
      </c>
      <c r="G1440" s="469">
        <f>COUNTIF(梁欠表3F!$AB:$AB,D1440)</f>
        <v/>
      </c>
      <c r="H1440" s="470">
        <f>SUM(E1440:G1440)</f>
        <v/>
      </c>
      <c r="I1440" s="477">
        <f>B1440</f>
        <v/>
      </c>
      <c r="K1440" t="inlineStr">
        <is>
          <t>K13袖中心</t>
        </is>
      </c>
    </row>
    <row r="1441" ht="25.5" customHeight="1">
      <c r="B1441" s="464">
        <f>SUM(H1441)</f>
        <v/>
      </c>
      <c r="C1441" s="465" t="n"/>
      <c r="D1441" s="466">
        <f>IF(OR(梁欠表3F!AN1440="欠番",梁欠表3F!AN1440="現場施工"),"　",梁欠表3F!AN1440)</f>
        <v/>
      </c>
      <c r="E1441" s="467">
        <f>COUNTIF(梁欠表3F!$C:$C,D1441)</f>
        <v/>
      </c>
      <c r="F1441" s="468">
        <f>COUNTIF(梁欠表3F!$O:$O,D1441)</f>
        <v/>
      </c>
      <c r="G1441" s="469">
        <f>COUNTIF(梁欠表3F!$AB:$AB,D1441)</f>
        <v/>
      </c>
      <c r="H1441" s="470">
        <f>SUM(E1441:G1441)</f>
        <v/>
      </c>
      <c r="I1441" s="477">
        <f>B1441</f>
        <v/>
      </c>
      <c r="K1441" t="inlineStr">
        <is>
          <t>K13R袖中心</t>
        </is>
      </c>
    </row>
    <row r="1442" ht="25.5" customHeight="1">
      <c r="B1442" s="464">
        <f>SUM(H1442)</f>
        <v/>
      </c>
      <c r="C1442" s="465" t="n"/>
      <c r="D1442" s="466">
        <f>IF(OR(梁欠表3F!AN1441="欠番",梁欠表3F!AN1441="現場施工"),"　",梁欠表3F!AN1441)</f>
        <v/>
      </c>
      <c r="E1442" s="467">
        <f>COUNTIF(梁欠表3F!$C:$C,D1442)</f>
        <v/>
      </c>
      <c r="F1442" s="468">
        <f>COUNTIF(梁欠表3F!$O:$O,D1442)</f>
        <v/>
      </c>
      <c r="G1442" s="469">
        <f>COUNTIF(梁欠表3F!$AB:$AB,D1442)</f>
        <v/>
      </c>
      <c r="H1442" s="470">
        <f>SUM(E1442:G1442)</f>
        <v/>
      </c>
      <c r="I1442" s="477">
        <f>B1442</f>
        <v/>
      </c>
      <c r="K1442" t="inlineStr">
        <is>
          <t>K13L袖中心</t>
        </is>
      </c>
    </row>
    <row r="1443" ht="25.5" customHeight="1">
      <c r="B1443" s="464">
        <f>SUM(H1443)</f>
        <v/>
      </c>
      <c r="C1443" s="465" t="n"/>
      <c r="D1443" s="466">
        <f>IF(OR(梁欠表3F!AN1442="欠番",梁欠表3F!AN1442="現場施工"),"　",梁欠表3F!AN1442)</f>
        <v/>
      </c>
      <c r="E1443" s="467">
        <f>COUNTIF(梁欠表3F!$C:$C,D1443)</f>
        <v/>
      </c>
      <c r="F1443" s="468">
        <f>COUNTIF(梁欠表3F!$O:$O,D1443)</f>
        <v/>
      </c>
      <c r="G1443" s="469">
        <f>COUNTIF(梁欠表3F!$AB:$AB,D1443)</f>
        <v/>
      </c>
      <c r="H1443" s="470">
        <f>SUM(E1443:G1443)</f>
        <v/>
      </c>
      <c r="I1443" s="477">
        <f>B1443</f>
        <v/>
      </c>
      <c r="K1443" t="inlineStr">
        <is>
          <t>KH09R袖中心</t>
        </is>
      </c>
    </row>
    <row r="1444" ht="25.5" customHeight="1">
      <c r="B1444" s="464">
        <f>SUM(H1444)</f>
        <v/>
      </c>
      <c r="C1444" s="465" t="n"/>
      <c r="D1444" s="466">
        <f>IF(OR(梁欠表3F!AN1443="欠番",梁欠表3F!AN1443="現場施工"),"　",梁欠表3F!AN1443)</f>
        <v/>
      </c>
      <c r="E1444" s="467">
        <f>COUNTIF(梁欠表3F!$C:$C,D1444)</f>
        <v/>
      </c>
      <c r="F1444" s="468">
        <f>COUNTIF(梁欠表3F!$O:$O,D1444)</f>
        <v/>
      </c>
      <c r="G1444" s="469">
        <f>COUNTIF(梁欠表3F!$AB:$AB,D1444)</f>
        <v/>
      </c>
      <c r="H1444" s="470">
        <f>SUM(E1444:G1444)</f>
        <v/>
      </c>
      <c r="I1444" s="477">
        <f>B1444</f>
        <v/>
      </c>
      <c r="K1444" t="inlineStr">
        <is>
          <t>KH09袖中心</t>
        </is>
      </c>
    </row>
    <row r="1445" ht="25.5" customHeight="1">
      <c r="B1445" s="464">
        <f>SUM(H1445)</f>
        <v/>
      </c>
      <c r="C1445" s="465" t="n"/>
      <c r="D1445" s="466">
        <f>IF(OR(梁欠表3F!AN1444="欠番",梁欠表3F!AN1444="現場施工"),"　",梁欠表3F!AN1444)</f>
        <v/>
      </c>
      <c r="E1445" s="467">
        <f>COUNTIF(梁欠表3F!$C:$C,D1445)</f>
        <v/>
      </c>
      <c r="F1445" s="468">
        <f>COUNTIF(梁欠表3F!$O:$O,D1445)</f>
        <v/>
      </c>
      <c r="G1445" s="469">
        <f>COUNTIF(梁欠表3F!$AB:$AB,D1445)</f>
        <v/>
      </c>
      <c r="H1445" s="470">
        <f>SUM(E1445:G1445)</f>
        <v/>
      </c>
      <c r="I1445" s="477">
        <f>B1445</f>
        <v/>
      </c>
      <c r="K1445" t="inlineStr">
        <is>
          <t>KH09L袖中心</t>
        </is>
      </c>
    </row>
    <row r="1446" ht="25.5" customHeight="1">
      <c r="B1446" s="464">
        <f>SUM(H1446)</f>
        <v/>
      </c>
      <c r="C1446" s="465" t="n"/>
      <c r="D1446" s="466">
        <f>IF(OR(梁欠表3F!AN1445="欠番",梁欠表3F!AN1445="現場施工"),"　",梁欠表3F!AN1445)</f>
        <v/>
      </c>
      <c r="E1446" s="467">
        <f>COUNTIF(梁欠表3F!$C:$C,D1446)</f>
        <v/>
      </c>
      <c r="F1446" s="468">
        <f>COUNTIF(梁欠表3F!$O:$O,D1446)</f>
        <v/>
      </c>
      <c r="G1446" s="469">
        <f>COUNTIF(梁欠表3F!$AB:$AB,D1446)</f>
        <v/>
      </c>
      <c r="H1446" s="470">
        <f>SUM(E1446:G1446)</f>
        <v/>
      </c>
      <c r="I1446" s="477">
        <f>B1446</f>
        <v/>
      </c>
      <c r="K1446" t="inlineStr">
        <is>
          <t>KH11袖中心</t>
        </is>
      </c>
    </row>
    <row r="1447" ht="25.5" customHeight="1">
      <c r="B1447" s="464">
        <f>SUM(H1447)</f>
        <v/>
      </c>
      <c r="C1447" s="465" t="n"/>
      <c r="D1447" s="466">
        <f>IF(OR(梁欠表3F!AN1446="欠番",梁欠表3F!AN1446="現場施工"),"　",梁欠表3F!AN1446)</f>
        <v/>
      </c>
      <c r="E1447" s="467">
        <f>COUNTIF(梁欠表3F!$C:$C,D1447)</f>
        <v/>
      </c>
      <c r="F1447" s="468">
        <f>COUNTIF(梁欠表3F!$O:$O,D1447)</f>
        <v/>
      </c>
      <c r="G1447" s="469">
        <f>COUNTIF(梁欠表3F!$AB:$AB,D1447)</f>
        <v/>
      </c>
      <c r="H1447" s="470">
        <f>SUM(E1447:G1447)</f>
        <v/>
      </c>
      <c r="I1447" s="477">
        <f>B1447</f>
        <v/>
      </c>
      <c r="K1447" t="inlineStr">
        <is>
          <t>KH11R袖中心</t>
        </is>
      </c>
    </row>
    <row r="1448" ht="25.5" customHeight="1">
      <c r="B1448" s="464">
        <f>SUM(H1448)</f>
        <v/>
      </c>
      <c r="C1448" s="465" t="n"/>
      <c r="D1448" s="466">
        <f>IF(OR(梁欠表3F!AN1447="欠番",梁欠表3F!AN1447="現場施工"),"　",梁欠表3F!AN1447)</f>
        <v/>
      </c>
      <c r="E1448" s="467">
        <f>COUNTIF(梁欠表3F!$C:$C,D1448)</f>
        <v/>
      </c>
      <c r="F1448" s="468">
        <f>COUNTIF(梁欠表3F!$O:$O,D1448)</f>
        <v/>
      </c>
      <c r="G1448" s="469">
        <f>COUNTIF(梁欠表3F!$AB:$AB,D1448)</f>
        <v/>
      </c>
      <c r="H1448" s="470">
        <f>SUM(E1448:G1448)</f>
        <v/>
      </c>
      <c r="I1448" s="477">
        <f>B1448</f>
        <v/>
      </c>
      <c r="K1448" t="inlineStr">
        <is>
          <t>KH11L袖中心</t>
        </is>
      </c>
    </row>
    <row r="1449" ht="25.5" customHeight="1">
      <c r="B1449" s="464">
        <f>SUM(H1449)</f>
        <v/>
      </c>
      <c r="C1449" s="465" t="n"/>
      <c r="D1449" s="466">
        <f>IF(OR(梁欠表3F!AN1448="欠番",梁欠表3F!AN1448="現場施工"),"　",梁欠表3F!AN1448)</f>
        <v/>
      </c>
      <c r="E1449" s="467">
        <f>COUNTIF(梁欠表3F!$C:$C,D1449)</f>
        <v/>
      </c>
      <c r="F1449" s="468">
        <f>COUNTIF(梁欠表3F!$O:$O,D1449)</f>
        <v/>
      </c>
      <c r="G1449" s="469">
        <f>COUNTIF(梁欠表3F!$AB:$AB,D1449)</f>
        <v/>
      </c>
      <c r="H1449" s="470">
        <f>SUM(E1449:G1449)</f>
        <v/>
      </c>
      <c r="I1449" s="477">
        <f>B1449</f>
        <v/>
      </c>
      <c r="K1449" t="inlineStr">
        <is>
          <t>KH07袖中心</t>
        </is>
      </c>
    </row>
    <row r="1450" ht="25.5" customHeight="1">
      <c r="B1450" s="464">
        <f>SUM(H1450)</f>
        <v/>
      </c>
      <c r="C1450" s="465" t="n"/>
      <c r="D1450" s="466">
        <f>IF(OR(梁欠表3F!AN1449="欠番",梁欠表3F!AN1449="現場施工"),"　",梁欠表3F!AN1449)</f>
        <v/>
      </c>
      <c r="E1450" s="467">
        <f>COUNTIF(梁欠表3F!$C:$C,D1450)</f>
        <v/>
      </c>
      <c r="F1450" s="468">
        <f>COUNTIF(梁欠表3F!$O:$O,D1450)</f>
        <v/>
      </c>
      <c r="G1450" s="469">
        <f>COUNTIF(梁欠表3F!$AB:$AB,D1450)</f>
        <v/>
      </c>
      <c r="H1450" s="470">
        <f>SUM(E1450:G1450)</f>
        <v/>
      </c>
      <c r="I1450" s="477">
        <f>B1450</f>
        <v/>
      </c>
      <c r="K1450" t="inlineStr">
        <is>
          <t>KH07R袖中心</t>
        </is>
      </c>
    </row>
    <row r="1451" ht="25.5" customHeight="1">
      <c r="B1451" s="464">
        <f>SUM(H1451)</f>
        <v/>
      </c>
      <c r="C1451" s="465" t="n"/>
      <c r="D1451" s="466">
        <f>IF(OR(梁欠表3F!AN1450="欠番",梁欠表3F!AN1450="現場施工"),"　",梁欠表3F!AN1450)</f>
        <v/>
      </c>
      <c r="E1451" s="467">
        <f>COUNTIF(梁欠表3F!$C:$C,D1451)</f>
        <v/>
      </c>
      <c r="F1451" s="468">
        <f>COUNTIF(梁欠表3F!$O:$O,D1451)</f>
        <v/>
      </c>
      <c r="G1451" s="469">
        <f>COUNTIF(梁欠表3F!$AB:$AB,D1451)</f>
        <v/>
      </c>
      <c r="H1451" s="470">
        <f>SUM(E1451:G1451)</f>
        <v/>
      </c>
      <c r="I1451" s="477">
        <f>B1451</f>
        <v/>
      </c>
      <c r="K1451" t="inlineStr">
        <is>
          <t>KH07L袖中心</t>
        </is>
      </c>
    </row>
    <row r="1452" ht="25.5" customHeight="1">
      <c r="B1452" s="464">
        <f>SUM(H1452)</f>
        <v/>
      </c>
      <c r="C1452" s="465" t="n"/>
      <c r="D1452" s="466">
        <f>IF(OR(梁欠表3F!AN1451="欠番",梁欠表3F!AN1451="現場施工"),"　",梁欠表3F!AN1451)</f>
        <v/>
      </c>
      <c r="E1452" s="467">
        <f>COUNTIF(梁欠表3F!$C:$C,D1452)</f>
        <v/>
      </c>
      <c r="F1452" s="468">
        <f>COUNTIF(梁欠表3F!$O:$O,D1452)</f>
        <v/>
      </c>
      <c r="G1452" s="469">
        <f>COUNTIF(梁欠表3F!$AB:$AB,D1452)</f>
        <v/>
      </c>
      <c r="H1452" s="470">
        <f>SUM(E1452:G1452)</f>
        <v/>
      </c>
      <c r="I1452" s="477">
        <f>B1452</f>
        <v/>
      </c>
      <c r="K1452" t="inlineStr">
        <is>
          <t>K07袖中心</t>
        </is>
      </c>
    </row>
    <row r="1453" ht="25.5" customHeight="1">
      <c r="B1453" s="464">
        <f>SUM(H1453)</f>
        <v/>
      </c>
      <c r="C1453" s="465" t="n"/>
      <c r="D1453" s="466">
        <f>IF(OR(梁欠表3F!AN1452="欠番",梁欠表3F!AN1452="現場施工"),"　",梁欠表3F!AN1452)</f>
        <v/>
      </c>
      <c r="E1453" s="467">
        <f>COUNTIF(梁欠表3F!$C:$C,D1453)</f>
        <v/>
      </c>
      <c r="F1453" s="468">
        <f>COUNTIF(梁欠表3F!$O:$O,D1453)</f>
        <v/>
      </c>
      <c r="G1453" s="469">
        <f>COUNTIF(梁欠表3F!$AB:$AB,D1453)</f>
        <v/>
      </c>
      <c r="H1453" s="470">
        <f>SUM(E1453:G1453)</f>
        <v/>
      </c>
      <c r="I1453" s="477">
        <f>B1453</f>
        <v/>
      </c>
      <c r="K1453" t="inlineStr">
        <is>
          <t>K07R袖中心</t>
        </is>
      </c>
    </row>
    <row r="1454" ht="25.5" customHeight="1">
      <c r="B1454" s="464">
        <f>SUM(H1454)</f>
        <v/>
      </c>
      <c r="C1454" s="465" t="n"/>
      <c r="D1454" s="466">
        <f>IF(OR(梁欠表3F!AN1453="欠番",梁欠表3F!AN1453="現場施工"),"　",梁欠表3F!AN1453)</f>
        <v/>
      </c>
      <c r="E1454" s="467">
        <f>COUNTIF(梁欠表3F!$C:$C,D1454)</f>
        <v/>
      </c>
      <c r="F1454" s="468">
        <f>COUNTIF(梁欠表3F!$O:$O,D1454)</f>
        <v/>
      </c>
      <c r="G1454" s="469">
        <f>COUNTIF(梁欠表3F!$AB:$AB,D1454)</f>
        <v/>
      </c>
      <c r="H1454" s="470">
        <f>SUM(E1454:G1454)</f>
        <v/>
      </c>
      <c r="I1454" s="477">
        <f>B1454</f>
        <v/>
      </c>
      <c r="K1454" t="inlineStr">
        <is>
          <t>K07L袖中心</t>
        </is>
      </c>
    </row>
    <row r="1455" ht="25.5" customHeight="1">
      <c r="B1455" s="464">
        <f>SUM(H1455)</f>
        <v/>
      </c>
      <c r="C1455" s="465" t="n"/>
      <c r="D1455" s="466">
        <f>IF(OR(梁欠表3F!AN1454="欠番",梁欠表3F!AN1454="現場施工"),"　",梁欠表3F!AN1454)</f>
        <v/>
      </c>
      <c r="E1455" s="467">
        <f>COUNTIF(梁欠表3F!$C:$C,D1455)</f>
        <v/>
      </c>
      <c r="F1455" s="468">
        <f>COUNTIF(梁欠表3F!$O:$O,D1455)</f>
        <v/>
      </c>
      <c r="G1455" s="469">
        <f>COUNTIF(梁欠表3F!$AB:$AB,D1455)</f>
        <v/>
      </c>
      <c r="H1455" s="470">
        <f>SUM(E1455:G1455)</f>
        <v/>
      </c>
      <c r="I1455" s="477">
        <f>B1455</f>
        <v/>
      </c>
      <c r="K1455" t="inlineStr">
        <is>
          <t>M袖中心</t>
        </is>
      </c>
    </row>
    <row r="1456" ht="25.5" customHeight="1">
      <c r="B1456" s="464">
        <f>SUM(H1456)</f>
        <v/>
      </c>
      <c r="C1456" s="465" t="n"/>
      <c r="D1456" s="466">
        <f>IF(OR(梁欠表3F!AN1455="欠番",梁欠表3F!AN1455="現場施工"),"　",梁欠表3F!AN1455)</f>
        <v/>
      </c>
      <c r="E1456" s="467">
        <f>COUNTIF(梁欠表3F!$C:$C,D1456)</f>
        <v/>
      </c>
      <c r="F1456" s="468">
        <f>COUNTIF(梁欠表3F!$O:$O,D1456)</f>
        <v/>
      </c>
      <c r="G1456" s="469">
        <f>COUNTIF(梁欠表3F!$AB:$AB,D1456)</f>
        <v/>
      </c>
      <c r="H1456" s="470">
        <f>SUM(E1456:G1456)</f>
        <v/>
      </c>
      <c r="I1456" s="477">
        <f>B1456</f>
        <v/>
      </c>
      <c r="K1456" t="inlineStr">
        <is>
          <t>MR袖中心</t>
        </is>
      </c>
    </row>
    <row r="1457" ht="25.5" customHeight="1">
      <c r="B1457" s="464">
        <f>SUM(H1457)</f>
        <v/>
      </c>
      <c r="C1457" s="465" t="n"/>
      <c r="D1457" s="466">
        <f>IF(OR(梁欠表3F!AN1456="欠番",梁欠表3F!AN1456="現場施工"),"　",梁欠表3F!AN1456)</f>
        <v/>
      </c>
      <c r="E1457" s="467">
        <f>COUNTIF(梁欠表3F!$C:$C,D1457)</f>
        <v/>
      </c>
      <c r="F1457" s="468">
        <f>COUNTIF(梁欠表3F!$O:$O,D1457)</f>
        <v/>
      </c>
      <c r="G1457" s="469">
        <f>COUNTIF(梁欠表3F!$AB:$AB,D1457)</f>
        <v/>
      </c>
      <c r="H1457" s="470">
        <f>SUM(E1457:G1457)</f>
        <v/>
      </c>
      <c r="I1457" s="477">
        <f>B1457</f>
        <v/>
      </c>
      <c r="K1457" t="inlineStr">
        <is>
          <t>ML袖中心</t>
        </is>
      </c>
    </row>
    <row r="1458" ht="25.5" customHeight="1">
      <c r="B1458" s="464">
        <f>SUM(H1458)</f>
        <v/>
      </c>
      <c r="C1458" s="465" t="n"/>
      <c r="D1458" s="466">
        <f>IF(OR(梁欠表3F!AN1457="欠番",梁欠表3F!AN1457="現場施工"),"　",梁欠表3F!AN1457)</f>
        <v/>
      </c>
      <c r="E1458" s="467">
        <f>COUNTIF(梁欠表3F!$C:$C,D1458)</f>
        <v/>
      </c>
      <c r="F1458" s="468">
        <f>COUNTIF(梁欠表3F!$O:$O,D1458)</f>
        <v/>
      </c>
      <c r="G1458" s="469">
        <f>COUNTIF(梁欠表3F!$AB:$AB,D1458)</f>
        <v/>
      </c>
      <c r="H1458" s="470">
        <f>SUM(E1458:G1458)</f>
        <v/>
      </c>
      <c r="I1458" s="477">
        <f>B1458</f>
        <v/>
      </c>
    </row>
    <row r="1459" ht="25.5" customHeight="1">
      <c r="B1459" s="464">
        <f>SUM(H1459)</f>
        <v/>
      </c>
      <c r="C1459" s="465" t="n"/>
      <c r="D1459" s="466">
        <f>IF(OR(梁欠表3F!AN1458="欠番",梁欠表3F!AN1458="現場施工"),"　",梁欠表3F!AN1458)</f>
        <v/>
      </c>
      <c r="E1459" s="467">
        <f>COUNTIF(梁欠表3F!$C:$C,D1459)</f>
        <v/>
      </c>
      <c r="F1459" s="468">
        <f>COUNTIF(梁欠表3F!$O:$O,D1459)</f>
        <v/>
      </c>
      <c r="G1459" s="469">
        <f>COUNTIF(梁欠表3F!$AB:$AB,D1459)</f>
        <v/>
      </c>
      <c r="H1459" s="470">
        <f>SUM(E1459:G1459)</f>
        <v/>
      </c>
      <c r="I1459" s="477">
        <f>B1459</f>
        <v/>
      </c>
    </row>
    <row r="1460" ht="25.5" customHeight="1">
      <c r="B1460" s="464">
        <f>SUM(H1460)</f>
        <v/>
      </c>
      <c r="C1460" s="465" t="n"/>
      <c r="D1460" s="466">
        <f>IF(OR(梁欠表3F!AN1459="欠番",梁欠表3F!AN1459="現場施工"),"　",梁欠表3F!AN1459)</f>
        <v/>
      </c>
      <c r="E1460" s="467">
        <f>COUNTIF(梁欠表3F!$C:$C,D1460)</f>
        <v/>
      </c>
      <c r="F1460" s="468">
        <f>COUNTIF(梁欠表3F!$O:$O,D1460)</f>
        <v/>
      </c>
      <c r="G1460" s="469">
        <f>COUNTIF(梁欠表3F!$AB:$AB,D1460)</f>
        <v/>
      </c>
      <c r="H1460" s="470">
        <f>SUM(E1460:G1460)</f>
        <v/>
      </c>
      <c r="I1460" s="477">
        <f>B1460</f>
        <v/>
      </c>
    </row>
    <row r="1461" ht="25.5" customHeight="1">
      <c r="B1461" s="464">
        <f>SUM(H1461)</f>
        <v/>
      </c>
      <c r="C1461" s="465" t="n"/>
      <c r="D1461" s="466">
        <f>IF(OR(梁欠表3F!AN1460="欠番",梁欠表3F!AN1460="現場施工"),"　",梁欠表3F!AN1460)</f>
        <v/>
      </c>
      <c r="E1461" s="467">
        <f>COUNTIF(梁欠表3F!$C:$C,D1461)</f>
        <v/>
      </c>
      <c r="F1461" s="468">
        <f>COUNTIF(梁欠表3F!$O:$O,D1461)</f>
        <v/>
      </c>
      <c r="G1461" s="469">
        <f>COUNTIF(梁欠表3F!$AB:$AB,D1461)</f>
        <v/>
      </c>
      <c r="H1461" s="470">
        <f>SUM(E1461:G1461)</f>
        <v/>
      </c>
      <c r="I1461" s="477">
        <f>B1461</f>
        <v/>
      </c>
    </row>
    <row r="1462" ht="25.5" customHeight="1">
      <c r="B1462" s="464">
        <f>SUM(H1462)</f>
        <v/>
      </c>
      <c r="C1462" s="465" t="n"/>
      <c r="D1462" s="466">
        <f>IF(OR(梁欠表3F!AN1461="欠番",梁欠表3F!AN1461="現場施工"),"　",梁欠表3F!AN1461)</f>
        <v/>
      </c>
      <c r="E1462" s="467">
        <f>COUNTIF(梁欠表3F!$C:$C,D1462)</f>
        <v/>
      </c>
      <c r="F1462" s="468">
        <f>COUNTIF(梁欠表3F!$O:$O,D1462)</f>
        <v/>
      </c>
      <c r="G1462" s="469">
        <f>COUNTIF(梁欠表3F!$AB:$AB,D1462)</f>
        <v/>
      </c>
      <c r="H1462" s="470">
        <f>SUM(E1462:G1462)</f>
        <v/>
      </c>
      <c r="I1462" s="477">
        <f>B1462</f>
        <v/>
      </c>
    </row>
    <row r="1463" ht="25.5" customHeight="1">
      <c r="B1463" s="464">
        <f>SUM(H1463)</f>
        <v/>
      </c>
      <c r="C1463" s="465" t="n"/>
      <c r="D1463" s="466">
        <f>IF(OR(梁欠表3F!AN1462="欠番",梁欠表3F!AN1462="現場施工"),"　",梁欠表3F!AN1462)</f>
        <v/>
      </c>
      <c r="E1463" s="467">
        <f>COUNTIF(梁欠表3F!$C:$C,D1463)</f>
        <v/>
      </c>
      <c r="F1463" s="468">
        <f>COUNTIF(梁欠表3F!$O:$O,D1463)</f>
        <v/>
      </c>
      <c r="G1463" s="469">
        <f>COUNTIF(梁欠表3F!$AB:$AB,D1463)</f>
        <v/>
      </c>
      <c r="H1463" s="470">
        <f>SUM(E1463:G1463)</f>
        <v/>
      </c>
      <c r="I1463" s="477">
        <f>B1463</f>
        <v/>
      </c>
    </row>
    <row r="1464" ht="25.5" customHeight="1">
      <c r="B1464" s="464">
        <f>SUM(H1464)</f>
        <v/>
      </c>
      <c r="C1464" s="465" t="n"/>
      <c r="D1464" s="466">
        <f>IF(OR(梁欠表3F!AN1463="欠番",梁欠表3F!AN1463="現場施工"),"　",梁欠表3F!AN1463)</f>
        <v/>
      </c>
      <c r="E1464" s="467">
        <f>COUNTIF(梁欠表3F!$C:$C,D1464)</f>
        <v/>
      </c>
      <c r="F1464" s="468">
        <f>COUNTIF(梁欠表3F!$O:$O,D1464)</f>
        <v/>
      </c>
      <c r="G1464" s="469">
        <f>COUNTIF(梁欠表3F!$AB:$AB,D1464)</f>
        <v/>
      </c>
      <c r="H1464" s="470">
        <f>SUM(E1464:G1464)</f>
        <v/>
      </c>
      <c r="I1464" s="477">
        <f>B1464</f>
        <v/>
      </c>
    </row>
    <row r="1465" ht="25.5" customHeight="1">
      <c r="B1465" s="464">
        <f>SUM(H1465)</f>
        <v/>
      </c>
      <c r="C1465" s="465" t="n"/>
      <c r="D1465" s="466">
        <f>IF(OR(梁欠表3F!AN1464="欠番",梁欠表3F!AN1464="現場施工"),"　",梁欠表3F!AN1464)</f>
        <v/>
      </c>
      <c r="E1465" s="467">
        <f>COUNTIF(梁欠表3F!$C:$C,D1465)</f>
        <v/>
      </c>
      <c r="F1465" s="468">
        <f>COUNTIF(梁欠表3F!$O:$O,D1465)</f>
        <v/>
      </c>
      <c r="G1465" s="469">
        <f>COUNTIF(梁欠表3F!$AB:$AB,D1465)</f>
        <v/>
      </c>
      <c r="H1465" s="470">
        <f>SUM(E1465:G1465)</f>
        <v/>
      </c>
      <c r="I1465" s="477">
        <f>B1465</f>
        <v/>
      </c>
    </row>
    <row r="1466" ht="25.5" customHeight="1">
      <c r="B1466" s="464">
        <f>SUM(H1466)</f>
        <v/>
      </c>
      <c r="C1466" s="465" t="n"/>
      <c r="D1466" s="466">
        <f>IF(OR(梁欠表3F!AN1465="欠番",梁欠表3F!AN1465="現場施工"),"　",梁欠表3F!AN1465)</f>
        <v/>
      </c>
      <c r="E1466" s="467">
        <f>COUNTIF(梁欠表3F!$C:$C,D1466)</f>
        <v/>
      </c>
      <c r="F1466" s="468">
        <f>COUNTIF(梁欠表3F!$O:$O,D1466)</f>
        <v/>
      </c>
      <c r="G1466" s="469">
        <f>COUNTIF(梁欠表3F!$AB:$AB,D1466)</f>
        <v/>
      </c>
      <c r="H1466" s="470">
        <f>SUM(E1466:G1466)</f>
        <v/>
      </c>
      <c r="I1466" s="477">
        <f>B1466</f>
        <v/>
      </c>
    </row>
    <row r="1467" ht="25.5" customHeight="1">
      <c r="B1467" s="464">
        <f>SUM(H1467)</f>
        <v/>
      </c>
      <c r="C1467" s="465" t="n"/>
      <c r="D1467" s="466">
        <f>IF(OR(梁欠表3F!AN1466="欠番",梁欠表3F!AN1466="現場施工"),"　",梁欠表3F!AN1466)</f>
        <v/>
      </c>
      <c r="E1467" s="467">
        <f>COUNTIF(梁欠表3F!$C:$C,D1467)</f>
        <v/>
      </c>
      <c r="F1467" s="468">
        <f>COUNTIF(梁欠表3F!$O:$O,D1467)</f>
        <v/>
      </c>
      <c r="G1467" s="469">
        <f>COUNTIF(梁欠表3F!$AB:$AB,D1467)</f>
        <v/>
      </c>
      <c r="H1467" s="470">
        <f>SUM(E1467:G1467)</f>
        <v/>
      </c>
      <c r="I1467" s="477">
        <f>B1467</f>
        <v/>
      </c>
    </row>
    <row r="1468" ht="25.5" customHeight="1">
      <c r="B1468" s="464">
        <f>SUM(H1468)</f>
        <v/>
      </c>
      <c r="C1468" s="465" t="n"/>
      <c r="D1468" s="466">
        <f>IF(OR(梁欠表3F!AN1467="欠番",梁欠表3F!AN1467="現場施工"),"　",梁欠表3F!AN1467)</f>
        <v/>
      </c>
      <c r="E1468" s="467">
        <f>COUNTIF(梁欠表3F!$C:$C,D1468)</f>
        <v/>
      </c>
      <c r="F1468" s="468">
        <f>COUNTIF(梁欠表3F!$O:$O,D1468)</f>
        <v/>
      </c>
      <c r="G1468" s="469">
        <f>COUNTIF(梁欠表3F!$AB:$AB,D1468)</f>
        <v/>
      </c>
      <c r="H1468" s="470">
        <f>SUM(E1468:G1468)</f>
        <v/>
      </c>
      <c r="I1468" s="477">
        <f>B1468</f>
        <v/>
      </c>
    </row>
    <row r="1469" ht="25.5" customHeight="1">
      <c r="B1469" s="464">
        <f>SUM(H1469)</f>
        <v/>
      </c>
      <c r="C1469" s="465" t="n"/>
      <c r="D1469" s="466">
        <f>IF(OR(梁欠表3F!AN1468="欠番",梁欠表3F!AN1468="現場施工"),"　",梁欠表3F!AN1468)</f>
        <v/>
      </c>
      <c r="E1469" s="467">
        <f>COUNTIF(梁欠表3F!$C:$C,D1469)</f>
        <v/>
      </c>
      <c r="F1469" s="468">
        <f>COUNTIF(梁欠表3F!$O:$O,D1469)</f>
        <v/>
      </c>
      <c r="G1469" s="469">
        <f>COUNTIF(梁欠表3F!$AB:$AB,D1469)</f>
        <v/>
      </c>
      <c r="H1469" s="470">
        <f>SUM(E1469:G1469)</f>
        <v/>
      </c>
      <c r="I1469" s="477">
        <f>B1469</f>
        <v/>
      </c>
    </row>
    <row r="1470" ht="25.5" customHeight="1">
      <c r="B1470" s="464">
        <f>SUM(H1470)</f>
        <v/>
      </c>
      <c r="C1470" s="465" t="n"/>
      <c r="D1470" s="466">
        <f>IF(OR(梁欠表3F!AN1469="欠番",梁欠表3F!AN1469="現場施工"),"　",梁欠表3F!AN1469)</f>
        <v/>
      </c>
      <c r="E1470" s="467">
        <f>COUNTIF(梁欠表3F!$C:$C,D1470)</f>
        <v/>
      </c>
      <c r="F1470" s="468">
        <f>COUNTIF(梁欠表3F!$O:$O,D1470)</f>
        <v/>
      </c>
      <c r="G1470" s="469">
        <f>COUNTIF(梁欠表3F!$AB:$AB,D1470)</f>
        <v/>
      </c>
      <c r="H1470" s="470">
        <f>SUM(E1470:G1470)</f>
        <v/>
      </c>
      <c r="I1470" s="477">
        <f>B1470</f>
        <v/>
      </c>
    </row>
    <row r="1471" ht="25.5" customHeight="1">
      <c r="B1471" s="464">
        <f>SUM(H1471)</f>
        <v/>
      </c>
      <c r="C1471" s="465" t="n"/>
      <c r="D1471" s="466">
        <f>IF(OR(梁欠表3F!AN1470="欠番",梁欠表3F!AN1470="現場施工"),"　",梁欠表3F!AN1470)</f>
        <v/>
      </c>
      <c r="E1471" s="467">
        <f>COUNTIF(梁欠表3F!$C:$C,D1471)</f>
        <v/>
      </c>
      <c r="F1471" s="468">
        <f>COUNTIF(梁欠表3F!$O:$O,D1471)</f>
        <v/>
      </c>
      <c r="G1471" s="469">
        <f>COUNTIF(梁欠表3F!$AB:$AB,D1471)</f>
        <v/>
      </c>
      <c r="H1471" s="470">
        <f>SUM(E1471:G1471)</f>
        <v/>
      </c>
      <c r="I1471" s="477">
        <f>B1471</f>
        <v/>
      </c>
    </row>
    <row r="1472" ht="25.5" customHeight="1">
      <c r="B1472" s="464">
        <f>SUM(H1472)</f>
        <v/>
      </c>
      <c r="C1472" s="465" t="n"/>
      <c r="D1472" s="466">
        <f>IF(OR(梁欠表3F!AN1471="欠番",梁欠表3F!AN1471="現場施工"),"　",梁欠表3F!AN1471)</f>
        <v/>
      </c>
      <c r="E1472" s="467">
        <f>COUNTIF(梁欠表3F!$C:$C,D1472)</f>
        <v/>
      </c>
      <c r="F1472" s="468">
        <f>COUNTIF(梁欠表3F!$O:$O,D1472)</f>
        <v/>
      </c>
      <c r="G1472" s="469">
        <f>COUNTIF(梁欠表3F!$AB:$AB,D1472)</f>
        <v/>
      </c>
      <c r="H1472" s="470">
        <f>SUM(E1472:G1472)</f>
        <v/>
      </c>
      <c r="I1472" s="477">
        <f>B1472</f>
        <v/>
      </c>
    </row>
    <row r="1473" ht="25.5" customHeight="1">
      <c r="B1473" s="464">
        <f>SUM(H1473)</f>
        <v/>
      </c>
      <c r="C1473" s="465" t="n"/>
      <c r="D1473" s="466">
        <f>IF(OR(梁欠表3F!AN1472="欠番",梁欠表3F!AN1472="現場施工"),"　",梁欠表3F!AN1472)</f>
        <v/>
      </c>
      <c r="E1473" s="467">
        <f>COUNTIF(梁欠表3F!$C:$C,D1473)</f>
        <v/>
      </c>
      <c r="F1473" s="468">
        <f>COUNTIF(梁欠表3F!$O:$O,D1473)</f>
        <v/>
      </c>
      <c r="G1473" s="469">
        <f>COUNTIF(梁欠表3F!$AB:$AB,D1473)</f>
        <v/>
      </c>
      <c r="H1473" s="470">
        <f>SUM(E1473:G1473)</f>
        <v/>
      </c>
      <c r="I1473" s="477">
        <f>B1473</f>
        <v/>
      </c>
    </row>
    <row r="1474" ht="25.5" customHeight="1">
      <c r="B1474" s="464">
        <f>SUM(H1474)</f>
        <v/>
      </c>
      <c r="C1474" s="465" t="n"/>
      <c r="D1474" s="466">
        <f>IF(OR(梁欠表3F!AN1473="欠番",梁欠表3F!AN1473="現場施工"),"　",梁欠表3F!AN1473)</f>
        <v/>
      </c>
      <c r="E1474" s="467">
        <f>COUNTIF(梁欠表3F!$C:$C,D1474)</f>
        <v/>
      </c>
      <c r="F1474" s="468">
        <f>COUNTIF(梁欠表3F!$O:$O,D1474)</f>
        <v/>
      </c>
      <c r="G1474" s="469">
        <f>COUNTIF(梁欠表3F!$AB:$AB,D1474)</f>
        <v/>
      </c>
      <c r="H1474" s="470">
        <f>SUM(E1474:G1474)</f>
        <v/>
      </c>
      <c r="I1474" s="477">
        <f>B1474</f>
        <v/>
      </c>
    </row>
    <row r="1475" ht="25.5" customHeight="1">
      <c r="B1475" s="464">
        <f>SUM(H1475)</f>
        <v/>
      </c>
      <c r="C1475" s="465" t="n"/>
      <c r="D1475" s="466">
        <f>IF(OR(梁欠表3F!AN1474="欠番",梁欠表3F!AN1474="現場施工"),"　",梁欠表3F!AN1474)</f>
        <v/>
      </c>
      <c r="E1475" s="467">
        <f>COUNTIF(梁欠表3F!$C:$C,D1475)</f>
        <v/>
      </c>
      <c r="F1475" s="468">
        <f>COUNTIF(梁欠表3F!$O:$O,D1475)</f>
        <v/>
      </c>
      <c r="G1475" s="469">
        <f>COUNTIF(梁欠表3F!$AB:$AB,D1475)</f>
        <v/>
      </c>
      <c r="H1475" s="470">
        <f>SUM(E1475:G1475)</f>
        <v/>
      </c>
      <c r="I1475" s="477">
        <f>B1475</f>
        <v/>
      </c>
    </row>
    <row r="1476" ht="25.5" customHeight="1">
      <c r="B1476" s="464">
        <f>SUM(H1476)</f>
        <v/>
      </c>
      <c r="C1476" s="465" t="n"/>
      <c r="D1476" s="466">
        <f>IF(OR(梁欠表3F!AN1475="欠番",梁欠表3F!AN1475="現場施工"),"　",梁欠表3F!AN1475)</f>
        <v/>
      </c>
      <c r="E1476" s="467">
        <f>COUNTIF(梁欠表3F!$C:$C,D1476)</f>
        <v/>
      </c>
      <c r="F1476" s="468">
        <f>COUNTIF(梁欠表3F!$O:$O,D1476)</f>
        <v/>
      </c>
      <c r="G1476" s="469">
        <f>COUNTIF(梁欠表3F!$AB:$AB,D1476)</f>
        <v/>
      </c>
      <c r="H1476" s="470">
        <f>SUM(E1476:G1476)</f>
        <v/>
      </c>
      <c r="I1476" s="477">
        <f>B1476</f>
        <v/>
      </c>
    </row>
    <row r="1477" ht="25.5" customHeight="1">
      <c r="B1477" s="464">
        <f>SUM(H1477)</f>
        <v/>
      </c>
      <c r="C1477" s="465" t="n"/>
      <c r="D1477" s="466">
        <f>IF(OR(梁欠表3F!AN1476="欠番",梁欠表3F!AN1476="現場施工"),"　",梁欠表3F!AN1476)</f>
        <v/>
      </c>
      <c r="E1477" s="467">
        <f>COUNTIF(梁欠表3F!$C:$C,D1477)</f>
        <v/>
      </c>
      <c r="F1477" s="468">
        <f>COUNTIF(梁欠表3F!$O:$O,D1477)</f>
        <v/>
      </c>
      <c r="G1477" s="469">
        <f>COUNTIF(梁欠表3F!$AB:$AB,D1477)</f>
        <v/>
      </c>
      <c r="H1477" s="470">
        <f>SUM(E1477:G1477)</f>
        <v/>
      </c>
      <c r="I1477" s="477">
        <f>B1477</f>
        <v/>
      </c>
    </row>
    <row r="1478" ht="25.5" customHeight="1">
      <c r="B1478" s="464">
        <f>SUM(H1478)</f>
        <v/>
      </c>
      <c r="C1478" s="465" t="n"/>
      <c r="D1478" s="466">
        <f>IF(OR(梁欠表3F!AN1477="欠番",梁欠表3F!AN1477="現場施工"),"　",梁欠表3F!AN1477)</f>
        <v/>
      </c>
      <c r="E1478" s="467">
        <f>COUNTIF(梁欠表3F!$C:$C,D1478)</f>
        <v/>
      </c>
      <c r="F1478" s="468">
        <f>COUNTIF(梁欠表3F!$O:$O,D1478)</f>
        <v/>
      </c>
      <c r="G1478" s="469">
        <f>COUNTIF(梁欠表3F!$AB:$AB,D1478)</f>
        <v/>
      </c>
      <c r="H1478" s="470">
        <f>SUM(E1478:G1478)</f>
        <v/>
      </c>
      <c r="I1478" s="477">
        <f>B1478</f>
        <v/>
      </c>
      <c r="K1478" t="inlineStr">
        <is>
          <t>KA11袖</t>
        </is>
      </c>
    </row>
    <row r="1479" ht="25.5" customHeight="1">
      <c r="B1479" s="464">
        <f>SUM(H1479)</f>
        <v/>
      </c>
      <c r="C1479" s="465" t="n"/>
      <c r="D1479" s="466">
        <f>IF(OR(梁欠表3F!AN1478="欠番",梁欠表3F!AN1478="現場施工"),"　",梁欠表3F!AN1478)</f>
        <v/>
      </c>
      <c r="E1479" s="467">
        <f>COUNTIF(梁欠表3F!$C:$C,D1479)</f>
        <v/>
      </c>
      <c r="F1479" s="468">
        <f>COUNTIF(梁欠表3F!$O:$O,D1479)</f>
        <v/>
      </c>
      <c r="G1479" s="469">
        <f>COUNTIF(梁欠表3F!$AB:$AB,D1479)</f>
        <v/>
      </c>
      <c r="H1479" s="470">
        <f>SUM(E1479:G1479)</f>
        <v/>
      </c>
      <c r="I1479" s="477">
        <f>B1479</f>
        <v/>
      </c>
      <c r="K1479" t="inlineStr">
        <is>
          <t>KA11袖</t>
        </is>
      </c>
    </row>
    <row r="1480" ht="25.5" customHeight="1">
      <c r="B1480" s="464">
        <f>SUM(H1480)</f>
        <v/>
      </c>
      <c r="C1480" s="465" t="n"/>
      <c r="D1480" s="466">
        <f>IF(OR(梁欠表3F!AN1479="欠番",梁欠表3F!AN1479="現場施工"),"　",梁欠表3F!AN1479)</f>
        <v/>
      </c>
      <c r="E1480" s="467">
        <f>COUNTIF(梁欠表3F!$C:$C,D1480)</f>
        <v/>
      </c>
      <c r="F1480" s="468">
        <f>COUNTIF(梁欠表3F!$O:$O,D1480)</f>
        <v/>
      </c>
      <c r="G1480" s="469">
        <f>COUNTIF(梁欠表3F!$AB:$AB,D1480)</f>
        <v/>
      </c>
      <c r="H1480" s="470">
        <f>SUM(E1480:G1480)</f>
        <v/>
      </c>
      <c r="I1480" s="477">
        <f>B1480</f>
        <v/>
      </c>
      <c r="K1480" t="inlineStr">
        <is>
          <t>K03袖</t>
        </is>
      </c>
    </row>
    <row r="1481" ht="25.5" customHeight="1">
      <c r="B1481" s="464">
        <f>SUM(H1481)</f>
        <v/>
      </c>
      <c r="C1481" s="465" t="n"/>
      <c r="D1481" s="466">
        <f>IF(OR(梁欠表3F!AN1480="欠番",梁欠表3F!AN1480="現場施工"),"　",梁欠表3F!AN1480)</f>
        <v/>
      </c>
      <c r="E1481" s="467">
        <f>COUNTIF(梁欠表3F!$C:$C,D1481)</f>
        <v/>
      </c>
      <c r="F1481" s="468">
        <f>COUNTIF(梁欠表3F!$O:$O,D1481)</f>
        <v/>
      </c>
      <c r="G1481" s="469">
        <f>COUNTIF(梁欠表3F!$AB:$AB,D1481)</f>
        <v/>
      </c>
      <c r="H1481" s="470">
        <f>SUM(E1481:G1481)</f>
        <v/>
      </c>
      <c r="I1481" s="477">
        <f>B1481</f>
        <v/>
      </c>
    </row>
    <row r="1482" ht="25.5" customHeight="1">
      <c r="B1482" s="464">
        <f>SUM(H1482)</f>
        <v/>
      </c>
      <c r="C1482" s="465" t="n"/>
      <c r="D1482" s="466">
        <f>IF(OR(梁欠表3F!AN1481="欠番",梁欠表3F!AN1481="現場施工"),"　",梁欠表3F!AN1481)</f>
        <v/>
      </c>
      <c r="E1482" s="467">
        <f>COUNTIF(梁欠表3F!$C:$C,D1482)</f>
        <v/>
      </c>
      <c r="F1482" s="468">
        <f>COUNTIF(梁欠表3F!$O:$O,D1482)</f>
        <v/>
      </c>
      <c r="G1482" s="469">
        <f>COUNTIF(梁欠表3F!$AB:$AB,D1482)</f>
        <v/>
      </c>
      <c r="H1482" s="470">
        <f>SUM(E1482:G1482)</f>
        <v/>
      </c>
      <c r="I1482" s="477">
        <f>B1482</f>
        <v/>
      </c>
    </row>
    <row r="1483" ht="25.5" customHeight="1">
      <c r="B1483" s="464">
        <f>SUM(H1483)</f>
        <v/>
      </c>
      <c r="C1483" s="465" t="n"/>
      <c r="D1483" s="466">
        <f>IF(OR(梁欠表3F!AN1482="欠番",梁欠表3F!AN1482="現場施工"),"　",梁欠表3F!AN1482)</f>
        <v/>
      </c>
      <c r="E1483" s="467">
        <f>COUNTIF(梁欠表3F!$C:$C,D1483)</f>
        <v/>
      </c>
      <c r="F1483" s="468">
        <f>COUNTIF(梁欠表3F!$O:$O,D1483)</f>
        <v/>
      </c>
      <c r="G1483" s="469">
        <f>COUNTIF(梁欠表3F!$AB:$AB,D1483)</f>
        <v/>
      </c>
      <c r="H1483" s="470">
        <f>SUM(E1483:G1483)</f>
        <v/>
      </c>
      <c r="I1483" s="477">
        <f>B1483</f>
        <v/>
      </c>
    </row>
    <row r="1484" ht="25.5" customHeight="1">
      <c r="B1484" s="464">
        <f>SUM(H1484)</f>
        <v/>
      </c>
      <c r="C1484" s="465" t="n"/>
      <c r="D1484" s="466">
        <f>IF(OR(梁欠表3F!AN1483="欠番",梁欠表3F!AN1483="現場施工"),"　",梁欠表3F!AN1483)</f>
        <v/>
      </c>
      <c r="E1484" s="467">
        <f>COUNTIF(梁欠表3F!$C:$C,D1484)</f>
        <v/>
      </c>
      <c r="F1484" s="468">
        <f>COUNTIF(梁欠表3F!$O:$O,D1484)</f>
        <v/>
      </c>
      <c r="G1484" s="469">
        <f>COUNTIF(梁欠表3F!$AB:$AB,D1484)</f>
        <v/>
      </c>
      <c r="H1484" s="470">
        <f>SUM(E1484:G1484)</f>
        <v/>
      </c>
      <c r="I1484" s="477">
        <f>B1484</f>
        <v/>
      </c>
    </row>
    <row r="1485" ht="25.5" customHeight="1">
      <c r="B1485" s="464">
        <f>SUM(H1485)</f>
        <v/>
      </c>
      <c r="C1485" s="465" t="n"/>
      <c r="D1485" s="466">
        <f>IF(OR(梁欠表3F!AN1484="欠番",梁欠表3F!AN1484="現場施工"),"　",梁欠表3F!AN1484)</f>
        <v/>
      </c>
      <c r="E1485" s="467">
        <f>COUNTIF(梁欠表3F!$C:$C,D1485)</f>
        <v/>
      </c>
      <c r="F1485" s="468">
        <f>COUNTIF(梁欠表3F!$O:$O,D1485)</f>
        <v/>
      </c>
      <c r="G1485" s="469">
        <f>COUNTIF(梁欠表3F!$AB:$AB,D1485)</f>
        <v/>
      </c>
      <c r="H1485" s="470">
        <f>SUM(E1485:G1485)</f>
        <v/>
      </c>
      <c r="I1485" s="477">
        <f>B1485</f>
        <v/>
      </c>
    </row>
    <row r="1486" ht="25.5" customHeight="1">
      <c r="B1486" s="464">
        <f>SUM(H1486)</f>
        <v/>
      </c>
      <c r="C1486" s="465" t="n"/>
      <c r="D1486" s="466">
        <f>IF(OR(梁欠表3F!AN1485="欠番",梁欠表3F!AN1485="現場施工"),"　",梁欠表3F!AN1485)</f>
        <v/>
      </c>
      <c r="E1486" s="467">
        <f>COUNTIF(梁欠表3F!$C:$C,D1486)</f>
        <v/>
      </c>
      <c r="F1486" s="468">
        <f>COUNTIF(梁欠表3F!$O:$O,D1486)</f>
        <v/>
      </c>
      <c r="G1486" s="469">
        <f>COUNTIF(梁欠表3F!$AB:$AB,D1486)</f>
        <v/>
      </c>
      <c r="H1486" s="470">
        <f>SUM(E1486:G1486)</f>
        <v/>
      </c>
      <c r="I1486" s="477">
        <f>B1486</f>
        <v/>
      </c>
    </row>
    <row r="1487" ht="25.5" customHeight="1">
      <c r="B1487" s="464">
        <f>SUM(H1487)</f>
        <v/>
      </c>
      <c r="C1487" s="465" t="n"/>
      <c r="D1487" s="466">
        <f>IF(OR(梁欠表3F!AN1486="欠番",梁欠表3F!AN1486="現場施工"),"　",梁欠表3F!AN1486)</f>
        <v/>
      </c>
      <c r="E1487" s="467">
        <f>COUNTIF(梁欠表3F!$C:$C,D1487)</f>
        <v/>
      </c>
      <c r="F1487" s="468">
        <f>COUNTIF(梁欠表3F!$O:$O,D1487)</f>
        <v/>
      </c>
      <c r="G1487" s="469">
        <f>COUNTIF(梁欠表3F!$AB:$AB,D1487)</f>
        <v/>
      </c>
      <c r="H1487" s="470">
        <f>SUM(E1487:G1487)</f>
        <v/>
      </c>
      <c r="I1487" s="477">
        <f>B1487</f>
        <v/>
      </c>
    </row>
    <row r="1488" ht="25.5" customHeight="1">
      <c r="B1488" s="464">
        <f>SUM(H1488)</f>
        <v/>
      </c>
      <c r="C1488" s="465" t="n"/>
      <c r="D1488" s="466">
        <f>IF(OR(梁欠表3F!AN1487="欠番",梁欠表3F!AN1487="現場施工"),"　",梁欠表3F!AN1487)</f>
        <v/>
      </c>
      <c r="E1488" s="467">
        <f>COUNTIF(梁欠表3F!$C:$C,D1488)</f>
        <v/>
      </c>
      <c r="F1488" s="468">
        <f>COUNTIF(梁欠表3F!$O:$O,D1488)</f>
        <v/>
      </c>
      <c r="G1488" s="469">
        <f>COUNTIF(梁欠表3F!$AB:$AB,D1488)</f>
        <v/>
      </c>
      <c r="H1488" s="470">
        <f>SUM(E1488:G1488)</f>
        <v/>
      </c>
      <c r="I1488" s="477">
        <f>B1488</f>
        <v/>
      </c>
    </row>
    <row r="1489" ht="25.5" customHeight="1">
      <c r="B1489" s="464">
        <f>SUM(H1489)</f>
        <v/>
      </c>
      <c r="C1489" s="465" t="n"/>
      <c r="D1489" s="466">
        <f>IF(OR(梁欠表3F!AN1488="欠番",梁欠表3F!AN1488="現場施工"),"　",梁欠表3F!AN1488)</f>
        <v/>
      </c>
      <c r="E1489" s="467">
        <f>COUNTIF(梁欠表3F!$C:$C,D1489)</f>
        <v/>
      </c>
      <c r="F1489" s="468">
        <f>COUNTIF(梁欠表3F!$O:$O,D1489)</f>
        <v/>
      </c>
      <c r="G1489" s="469">
        <f>COUNTIF(梁欠表3F!$AB:$AB,D1489)</f>
        <v/>
      </c>
      <c r="H1489" s="470">
        <f>SUM(E1489:G1489)</f>
        <v/>
      </c>
      <c r="I1489" s="477">
        <f>B1489</f>
        <v/>
      </c>
    </row>
    <row r="1490" ht="25.5" customHeight="1">
      <c r="B1490" s="464">
        <f>SUM(H1490)</f>
        <v/>
      </c>
      <c r="C1490" s="465" t="n"/>
      <c r="D1490" s="466">
        <f>IF(OR(梁欠表3F!AN1489="欠番",梁欠表3F!AN1489="現場施工"),"　",梁欠表3F!AN1489)</f>
        <v/>
      </c>
      <c r="E1490" s="467">
        <f>COUNTIF(梁欠表3F!$C:$C,D1490)</f>
        <v/>
      </c>
      <c r="F1490" s="468">
        <f>COUNTIF(梁欠表3F!$O:$O,D1490)</f>
        <v/>
      </c>
      <c r="G1490" s="469">
        <f>COUNTIF(梁欠表3F!$AB:$AB,D1490)</f>
        <v/>
      </c>
      <c r="H1490" s="470">
        <f>SUM(E1490:G1490)</f>
        <v/>
      </c>
      <c r="I1490" s="477">
        <f>B1490</f>
        <v/>
      </c>
    </row>
    <row r="1491" ht="25.5" customHeight="1">
      <c r="B1491" s="464">
        <f>SUM(H1491)</f>
        <v/>
      </c>
      <c r="C1491" s="465" t="n"/>
      <c r="D1491" s="466">
        <f>IF(OR(梁欠表3F!AN1490="欠番",梁欠表3F!AN1490="現場施工"),"　",梁欠表3F!AN1490)</f>
        <v/>
      </c>
      <c r="E1491" s="467">
        <f>COUNTIF(梁欠表3F!$C:$C,D1491)</f>
        <v/>
      </c>
      <c r="F1491" s="468">
        <f>COUNTIF(梁欠表3F!$O:$O,D1491)</f>
        <v/>
      </c>
      <c r="G1491" s="469">
        <f>COUNTIF(梁欠表3F!$AB:$AB,D1491)</f>
        <v/>
      </c>
      <c r="H1491" s="470">
        <f>SUM(E1491:G1491)</f>
        <v/>
      </c>
      <c r="I1491" s="477">
        <f>B1491</f>
        <v/>
      </c>
    </row>
    <row r="1492" ht="25.5" customHeight="1">
      <c r="B1492" s="464">
        <f>SUM(H1492)</f>
        <v/>
      </c>
      <c r="C1492" s="465" t="n"/>
      <c r="D1492" s="466">
        <f>IF(OR(梁欠表3F!AN1491="欠番",梁欠表3F!AN1491="現場施工"),"　",梁欠表3F!AN1491)</f>
        <v/>
      </c>
      <c r="E1492" s="467">
        <f>COUNTIF(梁欠表3F!$C:$C,D1492)</f>
        <v/>
      </c>
      <c r="F1492" s="468">
        <f>COUNTIF(梁欠表3F!$O:$O,D1492)</f>
        <v/>
      </c>
      <c r="G1492" s="469">
        <f>COUNTIF(梁欠表3F!$AB:$AB,D1492)</f>
        <v/>
      </c>
      <c r="H1492" s="470">
        <f>SUM(E1492:G1492)</f>
        <v/>
      </c>
      <c r="I1492" s="477">
        <f>B1492</f>
        <v/>
      </c>
    </row>
    <row r="1493" ht="25.5" customHeight="1">
      <c r="B1493" s="464">
        <f>SUM(H1493)</f>
        <v/>
      </c>
      <c r="C1493" s="465" t="n"/>
      <c r="D1493" s="466">
        <f>IF(OR(梁欠表3F!AN1492="欠番",梁欠表3F!AN1492="現場施工"),"　",梁欠表3F!AN1492)</f>
        <v/>
      </c>
      <c r="E1493" s="467">
        <f>COUNTIF(梁欠表3F!$C:$C,D1493)</f>
        <v/>
      </c>
      <c r="F1493" s="468">
        <f>COUNTIF(梁欠表3F!$O:$O,D1493)</f>
        <v/>
      </c>
      <c r="G1493" s="469">
        <f>COUNTIF(梁欠表3F!$AB:$AB,D1493)</f>
        <v/>
      </c>
      <c r="H1493" s="470">
        <f>SUM(E1493:G1493)</f>
        <v/>
      </c>
      <c r="I1493" s="477">
        <f>B1493</f>
        <v/>
      </c>
    </row>
    <row r="1494" ht="25.5" customHeight="1">
      <c r="B1494" s="464">
        <f>SUM(H1494)</f>
        <v/>
      </c>
      <c r="C1494" s="465" t="n"/>
      <c r="D1494" s="466">
        <f>IF(OR(梁欠表3F!AN1493="欠番",梁欠表3F!AN1493="現場施工"),"　",梁欠表3F!AN1493)</f>
        <v/>
      </c>
      <c r="E1494" s="467">
        <f>COUNTIF(梁欠表3F!$C:$C,D1494)</f>
        <v/>
      </c>
      <c r="F1494" s="468">
        <f>COUNTIF(梁欠表3F!$O:$O,D1494)</f>
        <v/>
      </c>
      <c r="G1494" s="469">
        <f>COUNTIF(梁欠表3F!$AB:$AB,D1494)</f>
        <v/>
      </c>
      <c r="H1494" s="470">
        <f>SUM(E1494:G1494)</f>
        <v/>
      </c>
      <c r="I1494" s="477">
        <f>B1494</f>
        <v/>
      </c>
    </row>
    <row r="1495" ht="25.5" customHeight="1">
      <c r="B1495" s="464">
        <f>SUM(H1495)</f>
        <v/>
      </c>
      <c r="C1495" s="465" t="n"/>
      <c r="D1495" s="466">
        <f>IF(OR(梁欠表3F!AN1494="欠番",梁欠表3F!AN1494="現場施工"),"　",梁欠表3F!AN1494)</f>
        <v/>
      </c>
      <c r="E1495" s="467">
        <f>COUNTIF(梁欠表3F!$C:$C,D1495)</f>
        <v/>
      </c>
      <c r="F1495" s="468">
        <f>COUNTIF(梁欠表3F!$O:$O,D1495)</f>
        <v/>
      </c>
      <c r="G1495" s="469">
        <f>COUNTIF(梁欠表3F!$AB:$AB,D1495)</f>
        <v/>
      </c>
      <c r="H1495" s="470">
        <f>SUM(E1495:G1495)</f>
        <v/>
      </c>
      <c r="I1495" s="477">
        <f>B1495</f>
        <v/>
      </c>
    </row>
    <row r="1496" ht="25.5" customHeight="1">
      <c r="B1496" s="464">
        <f>SUM(H1496)</f>
        <v/>
      </c>
      <c r="C1496" s="465" t="n"/>
      <c r="D1496" s="466">
        <f>IF(OR(梁欠表3F!AN1495="欠番",梁欠表3F!AN1495="現場施工"),"　",梁欠表3F!AN1495)</f>
        <v/>
      </c>
      <c r="E1496" s="467">
        <f>COUNTIF(梁欠表3F!$C:$C,D1496)</f>
        <v/>
      </c>
      <c r="F1496" s="468">
        <f>COUNTIF(梁欠表3F!$O:$O,D1496)</f>
        <v/>
      </c>
      <c r="G1496" s="469">
        <f>COUNTIF(梁欠表3F!$AB:$AB,D1496)</f>
        <v/>
      </c>
      <c r="H1496" s="470">
        <f>SUM(E1496:G1496)</f>
        <v/>
      </c>
      <c r="I1496" s="477">
        <f>B1496</f>
        <v/>
      </c>
    </row>
    <row r="1497" ht="25.5" customHeight="1">
      <c r="B1497" s="464">
        <f>SUM(H1497)</f>
        <v/>
      </c>
      <c r="C1497" s="465" t="n"/>
      <c r="D1497" s="466">
        <f>IF(OR(梁欠表3F!AN1496="欠番",梁欠表3F!AN1496="現場施工"),"　",梁欠表3F!AN1496)</f>
        <v/>
      </c>
      <c r="E1497" s="467">
        <f>COUNTIF(梁欠表3F!$C:$C,D1497)</f>
        <v/>
      </c>
      <c r="F1497" s="468">
        <f>COUNTIF(梁欠表3F!$O:$O,D1497)</f>
        <v/>
      </c>
      <c r="G1497" s="469">
        <f>COUNTIF(梁欠表3F!$AB:$AB,D1497)</f>
        <v/>
      </c>
      <c r="H1497" s="470">
        <f>SUM(E1497:G1497)</f>
        <v/>
      </c>
      <c r="I1497" s="477">
        <f>B1497</f>
        <v/>
      </c>
    </row>
    <row r="1498" ht="25.5" customHeight="1">
      <c r="B1498" s="464">
        <f>SUM(H1498)</f>
        <v/>
      </c>
      <c r="C1498" s="465" t="n"/>
      <c r="D1498" s="466">
        <f>IF(OR(梁欠表3F!AN1497="欠番",梁欠表3F!AN1497="現場施工"),"　",梁欠表3F!AN1497)</f>
        <v/>
      </c>
      <c r="E1498" s="467">
        <f>COUNTIF(梁欠表3F!$C:$C,D1498)</f>
        <v/>
      </c>
      <c r="F1498" s="468">
        <f>COUNTIF(梁欠表3F!$O:$O,D1498)</f>
        <v/>
      </c>
      <c r="G1498" s="469">
        <f>COUNTIF(梁欠表3F!$AB:$AB,D1498)</f>
        <v/>
      </c>
      <c r="H1498" s="470">
        <f>SUM(E1498:G1498)</f>
        <v/>
      </c>
      <c r="I1498" s="477">
        <f>B1498</f>
        <v/>
      </c>
    </row>
    <row r="1499" ht="25.5" customHeight="1">
      <c r="B1499" s="464">
        <f>SUM(H1499)</f>
        <v/>
      </c>
      <c r="C1499" s="465" t="n"/>
      <c r="D1499" s="466">
        <f>IF(OR(梁欠表3F!AN1498="欠番",梁欠表3F!AN1498="現場施工"),"　",梁欠表3F!AN1498)</f>
        <v/>
      </c>
      <c r="E1499" s="467">
        <f>COUNTIF(梁欠表3F!$C:$C,D1499)</f>
        <v/>
      </c>
      <c r="F1499" s="468">
        <f>COUNTIF(梁欠表3F!$O:$O,D1499)</f>
        <v/>
      </c>
      <c r="G1499" s="469">
        <f>COUNTIF(梁欠表3F!$AB:$AB,D1499)</f>
        <v/>
      </c>
      <c r="H1499" s="470">
        <f>SUM(E1499:G1499)</f>
        <v/>
      </c>
      <c r="I1499" s="477">
        <f>B1499</f>
        <v/>
      </c>
    </row>
    <row r="1500" ht="25.5" customHeight="1">
      <c r="B1500" s="464">
        <f>SUM(H1500)</f>
        <v/>
      </c>
      <c r="C1500" s="465" t="n"/>
      <c r="D1500" s="466">
        <f>IF(OR(梁欠表3F!AN1499="欠番",梁欠表3F!AN1499="現場施工"),"　",梁欠表3F!AN1499)</f>
        <v/>
      </c>
      <c r="E1500" s="467">
        <f>COUNTIF(梁欠表3F!$C:$C,D1500)</f>
        <v/>
      </c>
      <c r="F1500" s="468">
        <f>COUNTIF(梁欠表3F!$O:$O,D1500)</f>
        <v/>
      </c>
      <c r="G1500" s="469">
        <f>COUNTIF(梁欠表3F!$AB:$AB,D1500)</f>
        <v/>
      </c>
      <c r="H1500" s="470">
        <f>SUM(E1500:G1500)</f>
        <v/>
      </c>
      <c r="I1500" s="477">
        <f>B1500</f>
        <v/>
      </c>
    </row>
    <row r="1501" ht="25.5" customHeight="1">
      <c r="B1501" s="464">
        <f>SUM(H1501)</f>
        <v/>
      </c>
      <c r="C1501" s="465" t="n"/>
      <c r="D1501" s="466">
        <f>IF(OR(梁欠表3F!AN1500="欠番",梁欠表3F!AN1500="現場施工"),"　",梁欠表3F!AN1500)</f>
        <v/>
      </c>
      <c r="E1501" s="467">
        <f>COUNTIF(梁欠表3F!$C:$C,D1501)</f>
        <v/>
      </c>
      <c r="F1501" s="468">
        <f>COUNTIF(梁欠表3F!$O:$O,D1501)</f>
        <v/>
      </c>
      <c r="G1501" s="469">
        <f>COUNTIF(梁欠表3F!$AB:$AB,D1501)</f>
        <v/>
      </c>
      <c r="H1501" s="470">
        <f>SUM(E1501:G1501)</f>
        <v/>
      </c>
      <c r="I1501" s="477">
        <f>B1501</f>
        <v/>
      </c>
    </row>
    <row r="1502" ht="25.5" customHeight="1">
      <c r="B1502" s="464">
        <f>SUM(H1502)</f>
        <v/>
      </c>
      <c r="C1502" s="465" t="n"/>
      <c r="D1502" s="466">
        <f>IF(OR(梁欠表3F!AN1501="欠番",梁欠表3F!AN1501="現場施工"),"　",梁欠表3F!AN1501)</f>
        <v/>
      </c>
      <c r="E1502" s="467">
        <f>COUNTIF(梁欠表3F!$C:$C,D1502)</f>
        <v/>
      </c>
      <c r="F1502" s="468">
        <f>COUNTIF(梁欠表3F!$O:$O,D1502)</f>
        <v/>
      </c>
      <c r="G1502" s="469">
        <f>COUNTIF(梁欠表3F!$AB:$AB,D1502)</f>
        <v/>
      </c>
      <c r="H1502" s="470">
        <f>SUM(E1502:G1502)</f>
        <v/>
      </c>
      <c r="I1502" s="477">
        <f>B1502</f>
        <v/>
      </c>
    </row>
    <row r="1503" ht="25.5" customHeight="1">
      <c r="B1503" s="464">
        <f>SUM(H1503)</f>
        <v/>
      </c>
      <c r="C1503" s="465" t="n"/>
      <c r="D1503" s="466">
        <f>IF(OR(梁欠表3F!AN1502="欠番",梁欠表3F!AN1502="現場施工"),"　",梁欠表3F!AN1502)</f>
        <v/>
      </c>
      <c r="E1503" s="467">
        <f>COUNTIF(梁欠表3F!$C:$C,D1503)</f>
        <v/>
      </c>
      <c r="F1503" s="468">
        <f>COUNTIF(梁欠表3F!$O:$O,D1503)</f>
        <v/>
      </c>
      <c r="G1503" s="469">
        <f>COUNTIF(梁欠表3F!$AB:$AB,D1503)</f>
        <v/>
      </c>
      <c r="H1503" s="470">
        <f>SUM(E1503:G1503)</f>
        <v/>
      </c>
      <c r="I1503" s="477">
        <f>B1503</f>
        <v/>
      </c>
    </row>
    <row r="1504" ht="25.5" customHeight="1">
      <c r="B1504" s="464">
        <f>SUM(H1504)</f>
        <v/>
      </c>
      <c r="C1504" s="465" t="n"/>
      <c r="D1504" s="466">
        <f>IF(OR(梁欠表3F!AN1503="欠番",梁欠表3F!AN1503="現場施工"),"　",梁欠表3F!AN1503)</f>
        <v/>
      </c>
      <c r="E1504" s="467">
        <f>COUNTIF(梁欠表3F!$C:$C,D1504)</f>
        <v/>
      </c>
      <c r="F1504" s="468">
        <f>COUNTIF(梁欠表3F!$O:$O,D1504)</f>
        <v/>
      </c>
      <c r="G1504" s="469">
        <f>COUNTIF(梁欠表3F!$AB:$AB,D1504)</f>
        <v/>
      </c>
      <c r="H1504" s="470">
        <f>SUM(E1504:G1504)</f>
        <v/>
      </c>
      <c r="I1504" s="477">
        <f>B1504</f>
        <v/>
      </c>
    </row>
    <row r="1505" ht="25.5" customHeight="1">
      <c r="B1505" s="464">
        <f>SUM(H1505)</f>
        <v/>
      </c>
      <c r="C1505" s="465" t="n"/>
      <c r="D1505" s="466">
        <f>IF(OR(梁欠表3F!AN1504="欠番",梁欠表3F!AN1504="現場施工"),"　",梁欠表3F!AN1504)</f>
        <v/>
      </c>
      <c r="E1505" s="467">
        <f>COUNTIF(梁欠表3F!$C:$C,D1505)</f>
        <v/>
      </c>
      <c r="F1505" s="468">
        <f>COUNTIF(梁欠表3F!$O:$O,D1505)</f>
        <v/>
      </c>
      <c r="G1505" s="469">
        <f>COUNTIF(梁欠表3F!$AB:$AB,D1505)</f>
        <v/>
      </c>
      <c r="H1505" s="470">
        <f>SUM(E1505:G1505)</f>
        <v/>
      </c>
      <c r="I1505" s="477">
        <f>B1505</f>
        <v/>
      </c>
    </row>
    <row r="1506" ht="25.5" customHeight="1">
      <c r="B1506" s="464">
        <f>SUM(H1506)</f>
        <v/>
      </c>
      <c r="C1506" s="465" t="n"/>
      <c r="D1506" s="466">
        <f>IF(OR(梁欠表3F!AN1505="欠番",梁欠表3F!AN1505="現場施工"),"　",梁欠表3F!AN1505)</f>
        <v/>
      </c>
      <c r="E1506" s="467">
        <f>COUNTIF(梁欠表3F!$C:$C,D1506)</f>
        <v/>
      </c>
      <c r="F1506" s="468">
        <f>COUNTIF(梁欠表3F!$O:$O,D1506)</f>
        <v/>
      </c>
      <c r="G1506" s="469">
        <f>COUNTIF(梁欠表3F!$AB:$AB,D1506)</f>
        <v/>
      </c>
      <c r="H1506" s="470">
        <f>SUM(E1506:G1506)</f>
        <v/>
      </c>
      <c r="I1506" s="477">
        <f>B1506</f>
        <v/>
      </c>
    </row>
    <row r="1507" ht="25.5" customHeight="1">
      <c r="B1507" s="464">
        <f>SUM(H1507)</f>
        <v/>
      </c>
      <c r="C1507" s="465" t="n"/>
      <c r="D1507" s="466">
        <f>IF(OR(梁欠表3F!AN1506="欠番",梁欠表3F!AN1506="現場施工"),"　",梁欠表3F!AN1506)</f>
        <v/>
      </c>
      <c r="E1507" s="467">
        <f>COUNTIF(梁欠表3F!$C:$C,D1507)</f>
        <v/>
      </c>
      <c r="F1507" s="468">
        <f>COUNTIF(梁欠表3F!$O:$O,D1507)</f>
        <v/>
      </c>
      <c r="G1507" s="469">
        <f>COUNTIF(梁欠表3F!$AB:$AB,D1507)</f>
        <v/>
      </c>
      <c r="H1507" s="470">
        <f>SUM(E1507:G1507)</f>
        <v/>
      </c>
      <c r="I1507" s="477">
        <f>B1507</f>
        <v/>
      </c>
    </row>
    <row r="1508" ht="25.5" customHeight="1">
      <c r="B1508" s="464">
        <f>SUM(H1508)</f>
        <v/>
      </c>
      <c r="C1508" s="465" t="n"/>
      <c r="D1508" s="466">
        <f>IF(OR(梁欠表3F!AN1507="欠番",梁欠表3F!AN1507="現場施工"),"　",梁欠表3F!AN1507)</f>
        <v/>
      </c>
      <c r="E1508" s="467">
        <f>COUNTIF(梁欠表3F!$C:$C,D1508)</f>
        <v/>
      </c>
      <c r="F1508" s="468">
        <f>COUNTIF(梁欠表3F!$O:$O,D1508)</f>
        <v/>
      </c>
      <c r="G1508" s="469">
        <f>COUNTIF(梁欠表3F!$AB:$AB,D1508)</f>
        <v/>
      </c>
      <c r="H1508" s="470">
        <f>SUM(E1508:G1508)</f>
        <v/>
      </c>
      <c r="I1508" s="477">
        <f>B1508</f>
        <v/>
      </c>
    </row>
    <row r="1509" ht="25.5" customHeight="1">
      <c r="B1509" s="464">
        <f>SUM(H1509)</f>
        <v/>
      </c>
      <c r="C1509" s="465" t="n"/>
      <c r="D1509" s="466">
        <f>IF(OR(梁欠表3F!AN1508="欠番",梁欠表3F!AN1508="現場施工"),"　",梁欠表3F!AN1508)</f>
        <v/>
      </c>
      <c r="E1509" s="467">
        <f>COUNTIF(梁欠表3F!$C:$C,D1509)</f>
        <v/>
      </c>
      <c r="F1509" s="468">
        <f>COUNTIF(梁欠表3F!$O:$O,D1509)</f>
        <v/>
      </c>
      <c r="G1509" s="469">
        <f>COUNTIF(梁欠表3F!$AB:$AB,D1509)</f>
        <v/>
      </c>
      <c r="H1509" s="470">
        <f>SUM(E1509:G1509)</f>
        <v/>
      </c>
      <c r="I1509" s="477">
        <f>B1509</f>
        <v/>
      </c>
    </row>
    <row r="1510" ht="25.5" customHeight="1">
      <c r="B1510" s="464">
        <f>SUM(H1510)</f>
        <v/>
      </c>
      <c r="C1510" s="465" t="n"/>
      <c r="D1510" s="466">
        <f>IF(OR(梁欠表3F!AN1509="欠番",梁欠表3F!AN1509="現場施工"),"　",梁欠表3F!AN1509)</f>
        <v/>
      </c>
      <c r="E1510" s="467">
        <f>COUNTIF(梁欠表3F!$C:$C,D1510)</f>
        <v/>
      </c>
      <c r="F1510" s="468">
        <f>COUNTIF(梁欠表3F!$O:$O,D1510)</f>
        <v/>
      </c>
      <c r="G1510" s="469">
        <f>COUNTIF(梁欠表3F!$AB:$AB,D1510)</f>
        <v/>
      </c>
      <c r="H1510" s="470">
        <f>SUM(E1510:G1510)</f>
        <v/>
      </c>
      <c r="I1510" s="477">
        <f>B1510</f>
        <v/>
      </c>
    </row>
    <row r="1511" ht="25.5" customHeight="1">
      <c r="B1511" s="464">
        <f>SUM(H1511)</f>
        <v/>
      </c>
      <c r="C1511" s="465" t="n"/>
      <c r="D1511" s="466">
        <f>IF(OR(梁欠表3F!AN1510="欠番",梁欠表3F!AN1510="現場施工"),"　",梁欠表3F!AN1510)</f>
        <v/>
      </c>
      <c r="E1511" s="467">
        <f>COUNTIF(梁欠表3F!$C:$C,D1511)</f>
        <v/>
      </c>
      <c r="F1511" s="468">
        <f>COUNTIF(梁欠表3F!$O:$O,D1511)</f>
        <v/>
      </c>
      <c r="G1511" s="469">
        <f>COUNTIF(梁欠表3F!$AB:$AB,D1511)</f>
        <v/>
      </c>
      <c r="H1511" s="470">
        <f>SUM(E1511:G1511)</f>
        <v/>
      </c>
      <c r="I1511" s="477">
        <f>B1511</f>
        <v/>
      </c>
    </row>
    <row r="1512" ht="25.5" customHeight="1">
      <c r="B1512" s="464">
        <f>SUM(H1512)</f>
        <v/>
      </c>
      <c r="C1512" s="465" t="n"/>
      <c r="D1512" s="466">
        <f>IF(OR(梁欠表3F!AN1511="欠番",梁欠表3F!AN1511="現場施工"),"　",梁欠表3F!AN1511)</f>
        <v/>
      </c>
      <c r="E1512" s="467">
        <f>COUNTIF(梁欠表3F!$C:$C,D1512)</f>
        <v/>
      </c>
      <c r="F1512" s="468">
        <f>COUNTIF(梁欠表3F!$O:$O,D1512)</f>
        <v/>
      </c>
      <c r="G1512" s="469">
        <f>COUNTIF(梁欠表3F!$AB:$AB,D1512)</f>
        <v/>
      </c>
      <c r="H1512" s="470">
        <f>SUM(E1512:G1512)</f>
        <v/>
      </c>
      <c r="I1512" s="477">
        <f>B1512</f>
        <v/>
      </c>
    </row>
    <row r="1513" ht="25.5" customHeight="1">
      <c r="B1513" s="464">
        <f>SUM(H1513)</f>
        <v/>
      </c>
      <c r="C1513" s="465" t="n"/>
      <c r="D1513" s="466">
        <f>IF(OR(梁欠表3F!AN1512="欠番",梁欠表3F!AN1512="現場施工"),"　",梁欠表3F!AN1512)</f>
        <v/>
      </c>
      <c r="E1513" s="467">
        <f>COUNTIF(梁欠表3F!$C:$C,D1513)</f>
        <v/>
      </c>
      <c r="F1513" s="468">
        <f>COUNTIF(梁欠表3F!$O:$O,D1513)</f>
        <v/>
      </c>
      <c r="G1513" s="469">
        <f>COUNTIF(梁欠表3F!$AB:$AB,D1513)</f>
        <v/>
      </c>
      <c r="H1513" s="470">
        <f>SUM(E1513:G1513)</f>
        <v/>
      </c>
      <c r="I1513" s="477">
        <f>B1513</f>
        <v/>
      </c>
    </row>
    <row r="1514" ht="25.5" customHeight="1">
      <c r="B1514" s="464">
        <f>SUM(H1514)</f>
        <v/>
      </c>
      <c r="C1514" s="465" t="n"/>
      <c r="D1514" s="466">
        <f>IF(OR(梁欠表3F!AN1513="欠番",梁欠表3F!AN1513="現場施工"),"　",梁欠表3F!AN1513)</f>
        <v/>
      </c>
      <c r="E1514" s="467">
        <f>COUNTIF(梁欠表3F!$C:$C,D1514)</f>
        <v/>
      </c>
      <c r="F1514" s="468">
        <f>COUNTIF(梁欠表3F!$O:$O,D1514)</f>
        <v/>
      </c>
      <c r="G1514" s="469">
        <f>COUNTIF(梁欠表3F!$AB:$AB,D1514)</f>
        <v/>
      </c>
      <c r="H1514" s="470">
        <f>SUM(E1514:G1514)</f>
        <v/>
      </c>
      <c r="I1514" s="477">
        <f>B1514</f>
        <v/>
      </c>
    </row>
    <row r="1515" ht="25.5" customHeight="1">
      <c r="B1515" s="464">
        <f>SUM(H1515)</f>
        <v/>
      </c>
      <c r="C1515" s="465" t="n"/>
      <c r="D1515" s="466">
        <f>IF(OR(梁欠表3F!AN1514="欠番",梁欠表3F!AN1514="現場施工"),"　",梁欠表3F!AN1514)</f>
        <v/>
      </c>
      <c r="E1515" s="467">
        <f>COUNTIF(梁欠表3F!$C:$C,D1515)</f>
        <v/>
      </c>
      <c r="F1515" s="468">
        <f>COUNTIF(梁欠表3F!$O:$O,D1515)</f>
        <v/>
      </c>
      <c r="G1515" s="469">
        <f>COUNTIF(梁欠表3F!$AB:$AB,D1515)</f>
        <v/>
      </c>
      <c r="H1515" s="470">
        <f>SUM(E1515:G1515)</f>
        <v/>
      </c>
      <c r="I1515" s="477">
        <f>B1515</f>
        <v/>
      </c>
    </row>
    <row r="1516" ht="25.5" customHeight="1">
      <c r="B1516" s="464">
        <f>SUM(H1516)</f>
        <v/>
      </c>
      <c r="C1516" s="465" t="n"/>
      <c r="D1516" s="466">
        <f>IF(OR(梁欠表3F!AN1515="欠番",梁欠表3F!AN1515="現場施工"),"　",梁欠表3F!AN1515)</f>
        <v/>
      </c>
      <c r="E1516" s="467">
        <f>COUNTIF(梁欠表3F!$C:$C,D1516)</f>
        <v/>
      </c>
      <c r="F1516" s="468">
        <f>COUNTIF(梁欠表3F!$O:$O,D1516)</f>
        <v/>
      </c>
      <c r="G1516" s="469">
        <f>COUNTIF(梁欠表3F!$AB:$AB,D1516)</f>
        <v/>
      </c>
      <c r="H1516" s="470">
        <f>SUM(E1516:G1516)</f>
        <v/>
      </c>
      <c r="I1516" s="477">
        <f>B1516</f>
        <v/>
      </c>
    </row>
    <row r="1517" ht="25.5" customHeight="1">
      <c r="B1517" s="464">
        <f>SUM(H1517)</f>
        <v/>
      </c>
      <c r="C1517" s="465" t="n"/>
      <c r="D1517" s="466">
        <f>IF(OR(梁欠表3F!AN1516="欠番",梁欠表3F!AN1516="現場施工"),"　",梁欠表3F!AN1516)</f>
        <v/>
      </c>
      <c r="E1517" s="467">
        <f>COUNTIF(梁欠表3F!$C:$C,D1517)</f>
        <v/>
      </c>
      <c r="F1517" s="468">
        <f>COUNTIF(梁欠表3F!$O:$O,D1517)</f>
        <v/>
      </c>
      <c r="G1517" s="469">
        <f>COUNTIF(梁欠表3F!$AB:$AB,D1517)</f>
        <v/>
      </c>
      <c r="H1517" s="470">
        <f>SUM(E1517:G1517)</f>
        <v/>
      </c>
      <c r="I1517" s="477">
        <f>B1517</f>
        <v/>
      </c>
    </row>
    <row r="1518" ht="25.5" customHeight="1">
      <c r="B1518" s="464">
        <f>SUM(H1518)</f>
        <v/>
      </c>
      <c r="C1518" s="465" t="n"/>
      <c r="D1518" s="466">
        <f>IF(OR(梁欠表3F!AN1517="欠番",梁欠表3F!AN1517="現場施工"),"　",梁欠表3F!AN1517)</f>
        <v/>
      </c>
      <c r="E1518" s="467">
        <f>COUNTIF(梁欠表3F!$C:$C,D1518)</f>
        <v/>
      </c>
      <c r="F1518" s="468">
        <f>COUNTIF(梁欠表3F!$O:$O,D1518)</f>
        <v/>
      </c>
      <c r="G1518" s="469">
        <f>COUNTIF(梁欠表3F!$AB:$AB,D1518)</f>
        <v/>
      </c>
      <c r="H1518" s="470">
        <f>SUM(E1518:G1518)</f>
        <v/>
      </c>
      <c r="I1518" s="477">
        <f>B1518</f>
        <v/>
      </c>
    </row>
    <row r="1519" ht="25.5" customHeight="1">
      <c r="B1519" s="464">
        <f>SUM(H1519)</f>
        <v/>
      </c>
      <c r="C1519" s="465" t="n"/>
      <c r="D1519" s="466">
        <f>IF(OR(梁欠表3F!AN1518="欠番",梁欠表3F!AN1518="現場施工"),"　",梁欠表3F!AN1518)</f>
        <v/>
      </c>
      <c r="E1519" s="467">
        <f>COUNTIF(梁欠表3F!$C:$C,D1519)</f>
        <v/>
      </c>
      <c r="F1519" s="468">
        <f>COUNTIF(梁欠表3F!$O:$O,D1519)</f>
        <v/>
      </c>
      <c r="G1519" s="469">
        <f>COUNTIF(梁欠表3F!$AB:$AB,D1519)</f>
        <v/>
      </c>
      <c r="H1519" s="470">
        <f>SUM(E1519:G1519)</f>
        <v/>
      </c>
      <c r="I1519" s="477">
        <f>B1519</f>
        <v/>
      </c>
    </row>
    <row r="1520" ht="25.5" customHeight="1">
      <c r="B1520" s="464">
        <f>SUM(H1520)</f>
        <v/>
      </c>
      <c r="C1520" s="465" t="n"/>
      <c r="D1520" s="466">
        <f>IF(OR(梁欠表3F!AN1519="欠番",梁欠表3F!AN1519="現場施工"),"　",梁欠表3F!AN1519)</f>
        <v/>
      </c>
      <c r="E1520" s="467">
        <f>COUNTIF(梁欠表3F!$C:$C,D1520)</f>
        <v/>
      </c>
      <c r="F1520" s="468">
        <f>COUNTIF(梁欠表3F!$O:$O,D1520)</f>
        <v/>
      </c>
      <c r="G1520" s="469">
        <f>COUNTIF(梁欠表3F!$AB:$AB,D1520)</f>
        <v/>
      </c>
      <c r="H1520" s="470">
        <f>SUM(E1520:G1520)</f>
        <v/>
      </c>
      <c r="I1520" s="477">
        <f>B1520</f>
        <v/>
      </c>
    </row>
    <row r="1521" ht="25.5" customHeight="1">
      <c r="B1521" s="464">
        <f>SUM(H1521)</f>
        <v/>
      </c>
      <c r="C1521" s="465" t="n"/>
      <c r="D1521" s="466">
        <f>IF(OR(梁欠表3F!AN1520="欠番",梁欠表3F!AN1520="現場施工"),"　",梁欠表3F!AN1520)</f>
        <v/>
      </c>
      <c r="E1521" s="467">
        <f>COUNTIF(梁欠表3F!$C:$C,D1521)</f>
        <v/>
      </c>
      <c r="F1521" s="468">
        <f>COUNTIF(梁欠表3F!$O:$O,D1521)</f>
        <v/>
      </c>
      <c r="G1521" s="469">
        <f>COUNTIF(梁欠表3F!$AB:$AB,D1521)</f>
        <v/>
      </c>
      <c r="H1521" s="470">
        <f>SUM(E1521:G1521)</f>
        <v/>
      </c>
      <c r="I1521" s="477">
        <f>B1521</f>
        <v/>
      </c>
    </row>
    <row r="1522" ht="25.5" customHeight="1">
      <c r="B1522" s="464">
        <f>SUM(H1522)</f>
        <v/>
      </c>
      <c r="C1522" s="465" t="n"/>
      <c r="D1522" s="466">
        <f>IF(OR(梁欠表3F!AN1521="欠番",梁欠表3F!AN1521="現場施工"),"　",梁欠表3F!AN1521)</f>
        <v/>
      </c>
      <c r="E1522" s="467">
        <f>COUNTIF(梁欠表3F!$C:$C,D1522)</f>
        <v/>
      </c>
      <c r="F1522" s="468">
        <f>COUNTIF(梁欠表3F!$O:$O,D1522)</f>
        <v/>
      </c>
      <c r="G1522" s="469">
        <f>COUNTIF(梁欠表3F!$AB:$AB,D1522)</f>
        <v/>
      </c>
      <c r="H1522" s="470">
        <f>SUM(E1522:G1522)</f>
        <v/>
      </c>
      <c r="I1522" s="477">
        <f>B1522</f>
        <v/>
      </c>
    </row>
    <row r="1523" ht="25.5" customHeight="1">
      <c r="B1523" s="464">
        <f>SUM(H1523)</f>
        <v/>
      </c>
      <c r="C1523" s="465" t="n"/>
      <c r="D1523" s="466">
        <f>IF(OR(梁欠表3F!AN1522="欠番",梁欠表3F!AN1522="現場施工"),"　",梁欠表3F!AN1522)</f>
        <v/>
      </c>
      <c r="E1523" s="467">
        <f>COUNTIF(梁欠表3F!$C:$C,D1523)</f>
        <v/>
      </c>
      <c r="F1523" s="468">
        <f>COUNTIF(梁欠表3F!$O:$O,D1523)</f>
        <v/>
      </c>
      <c r="G1523" s="469">
        <f>COUNTIF(梁欠表3F!$AB:$AB,D1523)</f>
        <v/>
      </c>
      <c r="H1523" s="470">
        <f>SUM(E1523:G1523)</f>
        <v/>
      </c>
      <c r="I1523" s="477">
        <f>B1523</f>
        <v/>
      </c>
    </row>
    <row r="1524" ht="25.5" customHeight="1">
      <c r="B1524" s="464">
        <f>SUM(H1524)</f>
        <v/>
      </c>
      <c r="C1524" s="465" t="n"/>
      <c r="D1524" s="466">
        <f>IF(OR(梁欠表3F!AN1523="欠番",梁欠表3F!AN1523="現場施工"),"　",梁欠表3F!AN1523)</f>
        <v/>
      </c>
      <c r="E1524" s="467">
        <f>COUNTIF(梁欠表3F!$C:$C,D1524)</f>
        <v/>
      </c>
      <c r="F1524" s="468">
        <f>COUNTIF(梁欠表3F!$O:$O,D1524)</f>
        <v/>
      </c>
      <c r="G1524" s="469">
        <f>COUNTIF(梁欠表3F!$AB:$AB,D1524)</f>
        <v/>
      </c>
      <c r="H1524" s="470">
        <f>SUM(E1524:G1524)</f>
        <v/>
      </c>
      <c r="I1524" s="477">
        <f>B1524</f>
        <v/>
      </c>
    </row>
    <row r="1525" ht="25.5" customHeight="1">
      <c r="B1525" s="464">
        <f>SUM(H1525)</f>
        <v/>
      </c>
      <c r="C1525" s="465" t="n"/>
      <c r="D1525" s="466">
        <f>IF(OR(梁欠表3F!AN1524="欠番",梁欠表3F!AN1524="現場施工"),"　",梁欠表3F!AN1524)</f>
        <v/>
      </c>
      <c r="E1525" s="467">
        <f>COUNTIF(梁欠表3F!$C:$C,D1525)</f>
        <v/>
      </c>
      <c r="F1525" s="468">
        <f>COUNTIF(梁欠表3F!$O:$O,D1525)</f>
        <v/>
      </c>
      <c r="G1525" s="469">
        <f>COUNTIF(梁欠表3F!$AB:$AB,D1525)</f>
        <v/>
      </c>
      <c r="H1525" s="470">
        <f>SUM(E1525:G1525)</f>
        <v/>
      </c>
      <c r="I1525" s="477">
        <f>B1525</f>
        <v/>
      </c>
    </row>
    <row r="1526" ht="25.5" customHeight="1">
      <c r="B1526" s="464">
        <f>SUM(H1526)</f>
        <v/>
      </c>
      <c r="C1526" s="465" t="n"/>
      <c r="D1526" s="466">
        <f>IF(OR(梁欠表3F!AN1525="欠番",梁欠表3F!AN1525="現場施工"),"　",梁欠表3F!AN1525)</f>
        <v/>
      </c>
      <c r="E1526" s="467">
        <f>COUNTIF(梁欠表3F!$C:$C,D1526)</f>
        <v/>
      </c>
      <c r="F1526" s="468">
        <f>COUNTIF(梁欠表3F!$O:$O,D1526)</f>
        <v/>
      </c>
      <c r="G1526" s="469">
        <f>COUNTIF(梁欠表3F!$AB:$AB,D1526)</f>
        <v/>
      </c>
      <c r="H1526" s="470">
        <f>SUM(E1526:G1526)</f>
        <v/>
      </c>
      <c r="I1526" s="477">
        <f>B1526</f>
        <v/>
      </c>
    </row>
    <row r="1527" ht="25.5" customHeight="1">
      <c r="B1527" s="464">
        <f>SUM(H1527)</f>
        <v/>
      </c>
      <c r="C1527" s="465" t="n"/>
      <c r="D1527" s="466">
        <f>IF(OR(梁欠表3F!AN1526="欠番",梁欠表3F!AN1526="現場施工"),"　",梁欠表3F!AN1526)</f>
        <v/>
      </c>
      <c r="E1527" s="467">
        <f>COUNTIF(梁欠表3F!$C:$C,D1527)</f>
        <v/>
      </c>
      <c r="F1527" s="468">
        <f>COUNTIF(梁欠表3F!$O:$O,D1527)</f>
        <v/>
      </c>
      <c r="G1527" s="469">
        <f>COUNTIF(梁欠表3F!$AB:$AB,D1527)</f>
        <v/>
      </c>
      <c r="H1527" s="470">
        <f>SUM(E1527:G1527)</f>
        <v/>
      </c>
      <c r="I1527" s="477">
        <f>B1527</f>
        <v/>
      </c>
    </row>
    <row r="1528" ht="25.5" customHeight="1">
      <c r="B1528" s="464">
        <f>SUM(H1528)</f>
        <v/>
      </c>
      <c r="C1528" s="465" t="n"/>
      <c r="D1528" s="466">
        <f>IF(OR(梁欠表3F!AN1527="欠番",梁欠表3F!AN1527="現場施工"),"　",梁欠表3F!AN1527)</f>
        <v/>
      </c>
      <c r="E1528" s="467">
        <f>COUNTIF(梁欠表3F!$C:$C,D1528)</f>
        <v/>
      </c>
      <c r="F1528" s="468">
        <f>COUNTIF(梁欠表3F!$O:$O,D1528)</f>
        <v/>
      </c>
      <c r="G1528" s="469">
        <f>COUNTIF(梁欠表3F!$AB:$AB,D1528)</f>
        <v/>
      </c>
      <c r="H1528" s="470">
        <f>SUM(E1528:G1528)</f>
        <v/>
      </c>
      <c r="I1528" s="477">
        <f>B1528</f>
        <v/>
      </c>
    </row>
    <row r="1529" ht="25.5" customHeight="1">
      <c r="B1529" s="464">
        <f>SUM(H1529)</f>
        <v/>
      </c>
      <c r="C1529" s="465" t="n"/>
      <c r="D1529" s="466">
        <f>IF(OR(梁欠表3F!AN1528="欠番",梁欠表3F!AN1528="現場施工"),"　",梁欠表3F!AN1528)</f>
        <v/>
      </c>
      <c r="E1529" s="467">
        <f>COUNTIF(梁欠表3F!$C:$C,D1529)</f>
        <v/>
      </c>
      <c r="F1529" s="468">
        <f>COUNTIF(梁欠表3F!$O:$O,D1529)</f>
        <v/>
      </c>
      <c r="G1529" s="469">
        <f>COUNTIF(梁欠表3F!$AB:$AB,D1529)</f>
        <v/>
      </c>
      <c r="H1529" s="470">
        <f>SUM(E1529:G1529)</f>
        <v/>
      </c>
      <c r="I1529" s="477">
        <f>B1529</f>
        <v/>
      </c>
    </row>
    <row r="1530" ht="25.5" customHeight="1">
      <c r="B1530" s="464">
        <f>SUM(H1530)</f>
        <v/>
      </c>
      <c r="C1530" s="465" t="n"/>
      <c r="D1530" s="466">
        <f>IF(OR(梁欠表3F!AN1529="欠番",梁欠表3F!AN1529="現場施工"),"　",梁欠表3F!AN1529)</f>
        <v/>
      </c>
      <c r="E1530" s="467">
        <f>COUNTIF(梁欠表3F!$C:$C,D1530)</f>
        <v/>
      </c>
      <c r="F1530" s="468">
        <f>COUNTIF(梁欠表3F!$O:$O,D1530)</f>
        <v/>
      </c>
      <c r="G1530" s="469">
        <f>COUNTIF(梁欠表3F!$AB:$AB,D1530)</f>
        <v/>
      </c>
      <c r="H1530" s="470">
        <f>SUM(E1530:G1530)</f>
        <v/>
      </c>
      <c r="I1530" s="477">
        <f>B1530</f>
        <v/>
      </c>
    </row>
    <row r="1531" ht="25.5" customHeight="1">
      <c r="B1531" s="464">
        <f>SUM(H1531)</f>
        <v/>
      </c>
      <c r="C1531" s="465" t="n"/>
      <c r="D1531" s="466">
        <f>IF(OR(梁欠表3F!AN1530="欠番",梁欠表3F!AN1530="現場施工"),"　",梁欠表3F!AN1530)</f>
        <v/>
      </c>
      <c r="E1531" s="467">
        <f>COUNTIF(梁欠表3F!$C:$C,D1531)</f>
        <v/>
      </c>
      <c r="F1531" s="468">
        <f>COUNTIF(梁欠表3F!$O:$O,D1531)</f>
        <v/>
      </c>
      <c r="G1531" s="469">
        <f>COUNTIF(梁欠表3F!$AB:$AB,D1531)</f>
        <v/>
      </c>
      <c r="H1531" s="470">
        <f>SUM(E1531:G1531)</f>
        <v/>
      </c>
      <c r="I1531" s="477">
        <f>B1531</f>
        <v/>
      </c>
    </row>
    <row r="1532" ht="25.5" customHeight="1">
      <c r="B1532" s="464">
        <f>SUM(H1532)</f>
        <v/>
      </c>
      <c r="C1532" s="465" t="n"/>
      <c r="D1532" s="466">
        <f>IF(OR(梁欠表3F!AN1531="欠番",梁欠表3F!AN1531="現場施工"),"　",梁欠表3F!AN1531)</f>
        <v/>
      </c>
      <c r="E1532" s="467">
        <f>COUNTIF(梁欠表3F!$C:$C,D1532)</f>
        <v/>
      </c>
      <c r="F1532" s="468">
        <f>COUNTIF(梁欠表3F!$O:$O,D1532)</f>
        <v/>
      </c>
      <c r="G1532" s="469">
        <f>COUNTIF(梁欠表3F!$AB:$AB,D1532)</f>
        <v/>
      </c>
      <c r="H1532" s="470">
        <f>SUM(E1532:G1532)</f>
        <v/>
      </c>
      <c r="I1532" s="477">
        <f>B1532</f>
        <v/>
      </c>
    </row>
    <row r="1533" ht="25.5" customHeight="1">
      <c r="B1533" s="464">
        <f>SUM(H1533)</f>
        <v/>
      </c>
      <c r="C1533" s="465" t="n"/>
      <c r="D1533" s="466">
        <f>IF(OR(梁欠表3F!AN1532="欠番",梁欠表3F!AN1532="現場施工"),"　",梁欠表3F!AN1532)</f>
        <v/>
      </c>
      <c r="E1533" s="467">
        <f>COUNTIF(梁欠表3F!$C:$C,D1533)</f>
        <v/>
      </c>
      <c r="F1533" s="468">
        <f>COUNTIF(梁欠表3F!$O:$O,D1533)</f>
        <v/>
      </c>
      <c r="G1533" s="469">
        <f>COUNTIF(梁欠表3F!$AB:$AB,D1533)</f>
        <v/>
      </c>
      <c r="H1533" s="470">
        <f>SUM(E1533:G1533)</f>
        <v/>
      </c>
      <c r="I1533" s="477">
        <f>B1533</f>
        <v/>
      </c>
    </row>
    <row r="1534" ht="25.5" customHeight="1">
      <c r="B1534" s="464">
        <f>SUM(H1534)</f>
        <v/>
      </c>
      <c r="C1534" s="465" t="n"/>
      <c r="D1534" s="466">
        <f>IF(OR(梁欠表3F!AN1533="欠番",梁欠表3F!AN1533="現場施工"),"　",梁欠表3F!AN1533)</f>
        <v/>
      </c>
      <c r="E1534" s="467">
        <f>COUNTIF(梁欠表3F!$C:$C,D1534)</f>
        <v/>
      </c>
      <c r="F1534" s="468">
        <f>COUNTIF(梁欠表3F!$O:$O,D1534)</f>
        <v/>
      </c>
      <c r="G1534" s="469">
        <f>COUNTIF(梁欠表3F!$AB:$AB,D1534)</f>
        <v/>
      </c>
      <c r="H1534" s="470">
        <f>SUM(E1534:G1534)</f>
        <v/>
      </c>
      <c r="I1534" s="477">
        <f>B1534</f>
        <v/>
      </c>
    </row>
    <row r="1535" ht="25.5" customHeight="1">
      <c r="B1535" s="464">
        <f>SUM(H1535)</f>
        <v/>
      </c>
      <c r="C1535" s="465" t="n"/>
      <c r="D1535" s="466">
        <f>IF(OR(梁欠表3F!AN1534="欠番",梁欠表3F!AN1534="現場施工"),"　",梁欠表3F!AN1534)</f>
        <v/>
      </c>
      <c r="E1535" s="467">
        <f>COUNTIF(梁欠表3F!$C:$C,D1535)</f>
        <v/>
      </c>
      <c r="F1535" s="468">
        <f>COUNTIF(梁欠表3F!$O:$O,D1535)</f>
        <v/>
      </c>
      <c r="G1535" s="469">
        <f>COUNTIF(梁欠表3F!$AB:$AB,D1535)</f>
        <v/>
      </c>
      <c r="H1535" s="470">
        <f>SUM(E1535:G1535)</f>
        <v/>
      </c>
      <c r="I1535" s="477">
        <f>B1535</f>
        <v/>
      </c>
    </row>
    <row r="1536" ht="25.5" customHeight="1">
      <c r="B1536" s="464">
        <f>SUM(H1536)</f>
        <v/>
      </c>
      <c r="C1536" s="465" t="n"/>
      <c r="D1536" s="466">
        <f>IF(OR(梁欠表3F!AN1535="欠番",梁欠表3F!AN1535="現場施工"),"　",梁欠表3F!AN1535)</f>
        <v/>
      </c>
      <c r="E1536" s="467">
        <f>COUNTIF(梁欠表3F!$C:$C,D1536)</f>
        <v/>
      </c>
      <c r="F1536" s="468">
        <f>COUNTIF(梁欠表3F!$O:$O,D1536)</f>
        <v/>
      </c>
      <c r="G1536" s="469">
        <f>COUNTIF(梁欠表3F!$AB:$AB,D1536)</f>
        <v/>
      </c>
      <c r="H1536" s="470">
        <f>SUM(E1536:G1536)</f>
        <v/>
      </c>
      <c r="I1536" s="477">
        <f>B1536</f>
        <v/>
      </c>
    </row>
    <row r="1537" ht="25.5" customHeight="1">
      <c r="B1537" s="464">
        <f>SUM(H1537)</f>
        <v/>
      </c>
      <c r="C1537" s="465" t="n"/>
      <c r="D1537" s="466">
        <f>IF(OR(梁欠表3F!AN1536="欠番",梁欠表3F!AN1536="現場施工"),"　",梁欠表3F!AN1536)</f>
        <v/>
      </c>
      <c r="E1537" s="467">
        <f>COUNTIF(梁欠表3F!$C:$C,D1537)</f>
        <v/>
      </c>
      <c r="F1537" s="468">
        <f>COUNTIF(梁欠表3F!$O:$O,D1537)</f>
        <v/>
      </c>
      <c r="G1537" s="469">
        <f>COUNTIF(梁欠表3F!$AB:$AB,D1537)</f>
        <v/>
      </c>
      <c r="H1537" s="470">
        <f>SUM(E1537:G1537)</f>
        <v/>
      </c>
      <c r="I1537" s="477">
        <f>B1537</f>
        <v/>
      </c>
    </row>
    <row r="1538" ht="25.5" customHeight="1">
      <c r="B1538" s="464">
        <f>SUM(H1538)</f>
        <v/>
      </c>
      <c r="C1538" s="465" t="n"/>
      <c r="D1538" s="466">
        <f>IF(OR(梁欠表3F!AN1537="欠番",梁欠表3F!AN1537="現場施工"),"　",梁欠表3F!AN1537)</f>
        <v/>
      </c>
      <c r="E1538" s="467">
        <f>COUNTIF(梁欠表3F!$C:$C,D1538)</f>
        <v/>
      </c>
      <c r="F1538" s="468">
        <f>COUNTIF(梁欠表3F!$O:$O,D1538)</f>
        <v/>
      </c>
      <c r="G1538" s="469">
        <f>COUNTIF(梁欠表3F!$AB:$AB,D1538)</f>
        <v/>
      </c>
      <c r="H1538" s="470">
        <f>SUM(E1538:G1538)</f>
        <v/>
      </c>
      <c r="I1538" s="477">
        <f>B1538</f>
        <v/>
      </c>
    </row>
    <row r="1539" ht="25.5" customHeight="1">
      <c r="B1539" s="464">
        <f>SUM(H1539)</f>
        <v/>
      </c>
      <c r="C1539" s="465" t="n"/>
      <c r="D1539" s="466">
        <f>IF(OR(梁欠表3F!AN1538="欠番",梁欠表3F!AN1538="現場施工"),"　",梁欠表3F!AN1538)</f>
        <v/>
      </c>
      <c r="E1539" s="467">
        <f>COUNTIF(梁欠表3F!$C:$C,D1539)</f>
        <v/>
      </c>
      <c r="F1539" s="468">
        <f>COUNTIF(梁欠表3F!$O:$O,D1539)</f>
        <v/>
      </c>
      <c r="G1539" s="469">
        <f>COUNTIF(梁欠表3F!$AB:$AB,D1539)</f>
        <v/>
      </c>
      <c r="H1539" s="470">
        <f>SUM(E1539:G1539)</f>
        <v/>
      </c>
      <c r="I1539" s="477">
        <f>B1539</f>
        <v/>
      </c>
    </row>
    <row r="1540" ht="25.5" customHeight="1">
      <c r="B1540" s="464">
        <f>SUM(H1540)</f>
        <v/>
      </c>
      <c r="C1540" s="465" t="n"/>
      <c r="D1540" s="466">
        <f>IF(OR(梁欠表3F!AN1539="欠番",梁欠表3F!AN1539="現場施工"),"　",梁欠表3F!AN1539)</f>
        <v/>
      </c>
      <c r="E1540" s="467">
        <f>COUNTIF(梁欠表3F!$C:$C,D1540)</f>
        <v/>
      </c>
      <c r="F1540" s="468">
        <f>COUNTIF(梁欠表3F!$O:$O,D1540)</f>
        <v/>
      </c>
      <c r="G1540" s="469">
        <f>COUNTIF(梁欠表3F!$AB:$AB,D1540)</f>
        <v/>
      </c>
      <c r="H1540" s="470">
        <f>SUM(E1540:G1540)</f>
        <v/>
      </c>
      <c r="I1540" s="477">
        <f>B1540</f>
        <v/>
      </c>
    </row>
    <row r="1541" ht="25.5" customHeight="1">
      <c r="B1541" s="464">
        <f>SUM(H1541)</f>
        <v/>
      </c>
      <c r="C1541" s="465" t="n"/>
      <c r="D1541" s="466">
        <f>IF(OR(梁欠表3F!AN1540="欠番",梁欠表3F!AN1540="現場施工"),"　",梁欠表3F!AN1540)</f>
        <v/>
      </c>
      <c r="E1541" s="467">
        <f>COUNTIF(梁欠表3F!$C:$C,D1541)</f>
        <v/>
      </c>
      <c r="F1541" s="468">
        <f>COUNTIF(梁欠表3F!$O:$O,D1541)</f>
        <v/>
      </c>
      <c r="G1541" s="469">
        <f>COUNTIF(梁欠表3F!$AB:$AB,D1541)</f>
        <v/>
      </c>
      <c r="H1541" s="470">
        <f>SUM(E1541:G1541)</f>
        <v/>
      </c>
      <c r="I1541" s="477">
        <f>B1541</f>
        <v/>
      </c>
    </row>
    <row r="1542" ht="25.5" customHeight="1">
      <c r="B1542" s="464">
        <f>SUM(H1542)</f>
        <v/>
      </c>
      <c r="C1542" s="465" t="n"/>
      <c r="D1542" s="466">
        <f>IF(OR(梁欠表3F!AN1541="欠番",梁欠表3F!AN1541="現場施工"),"　",梁欠表3F!AN1541)</f>
        <v/>
      </c>
      <c r="E1542" s="467">
        <f>COUNTIF(梁欠表3F!$C:$C,D1542)</f>
        <v/>
      </c>
      <c r="F1542" s="468">
        <f>COUNTIF(梁欠表3F!$O:$O,D1542)</f>
        <v/>
      </c>
      <c r="G1542" s="469">
        <f>COUNTIF(梁欠表3F!$AB:$AB,D1542)</f>
        <v/>
      </c>
      <c r="H1542" s="470">
        <f>SUM(E1542:G1542)</f>
        <v/>
      </c>
      <c r="I1542" s="477">
        <f>B1542</f>
        <v/>
      </c>
    </row>
    <row r="1543" ht="25.5" customHeight="1">
      <c r="B1543" s="464">
        <f>SUM(H1543)</f>
        <v/>
      </c>
      <c r="C1543" s="465" t="n"/>
      <c r="D1543" s="466">
        <f>IF(OR(梁欠表3F!AN1542="欠番",梁欠表3F!AN1542="現場施工"),"　",梁欠表3F!AN1542)</f>
        <v/>
      </c>
      <c r="E1543" s="467">
        <f>COUNTIF(梁欠表3F!$C:$C,D1543)</f>
        <v/>
      </c>
      <c r="F1543" s="468">
        <f>COUNTIF(梁欠表3F!$O:$O,D1543)</f>
        <v/>
      </c>
      <c r="G1543" s="469">
        <f>COUNTIF(梁欠表3F!$AB:$AB,D1543)</f>
        <v/>
      </c>
      <c r="H1543" s="470">
        <f>SUM(E1543:G1543)</f>
        <v/>
      </c>
      <c r="I1543" s="477">
        <f>B1543</f>
        <v/>
      </c>
    </row>
    <row r="1544" ht="25.5" customHeight="1">
      <c r="B1544" s="464">
        <f>SUM(H1544)</f>
        <v/>
      </c>
      <c r="C1544" s="465" t="n"/>
      <c r="D1544" s="466">
        <f>IF(OR(梁欠表3F!AN1543="欠番",梁欠表3F!AN1543="現場施工"),"　",梁欠表3F!AN1543)</f>
        <v/>
      </c>
      <c r="E1544" s="467">
        <f>COUNTIF(梁欠表3F!$C:$C,D1544)</f>
        <v/>
      </c>
      <c r="F1544" s="468">
        <f>COUNTIF(梁欠表3F!$O:$O,D1544)</f>
        <v/>
      </c>
      <c r="G1544" s="469">
        <f>COUNTIF(梁欠表3F!$AB:$AB,D1544)</f>
        <v/>
      </c>
      <c r="H1544" s="470">
        <f>SUM(E1544:G1544)</f>
        <v/>
      </c>
      <c r="I1544" s="477">
        <f>B1544</f>
        <v/>
      </c>
    </row>
    <row r="1545" ht="25.5" customHeight="1">
      <c r="B1545" s="464">
        <f>SUM(H1545)</f>
        <v/>
      </c>
      <c r="C1545" s="465" t="n"/>
      <c r="D1545" s="466">
        <f>IF(OR(梁欠表3F!AN1544="欠番",梁欠表3F!AN1544="現場施工"),"　",梁欠表3F!AN1544)</f>
        <v/>
      </c>
      <c r="E1545" s="467">
        <f>COUNTIF(梁欠表3F!$C:$C,D1545)</f>
        <v/>
      </c>
      <c r="F1545" s="468">
        <f>COUNTIF(梁欠表3F!$O:$O,D1545)</f>
        <v/>
      </c>
      <c r="G1545" s="469">
        <f>COUNTIF(梁欠表3F!$AB:$AB,D1545)</f>
        <v/>
      </c>
      <c r="H1545" s="470">
        <f>SUM(E1545:G1545)</f>
        <v/>
      </c>
      <c r="I1545" s="477">
        <f>B1545</f>
        <v/>
      </c>
    </row>
    <row r="1546" ht="25.5" customHeight="1">
      <c r="B1546" s="464">
        <f>SUM(H1546)</f>
        <v/>
      </c>
      <c r="C1546" s="465" t="n"/>
      <c r="D1546" s="466">
        <f>IF(OR(梁欠表3F!AN1545="欠番",梁欠表3F!AN1545="現場施工"),"　",梁欠表3F!AN1545)</f>
        <v/>
      </c>
      <c r="E1546" s="467">
        <f>COUNTIF(梁欠表3F!$C:$C,D1546)</f>
        <v/>
      </c>
      <c r="F1546" s="468">
        <f>COUNTIF(梁欠表3F!$O:$O,D1546)</f>
        <v/>
      </c>
      <c r="G1546" s="469">
        <f>COUNTIF(梁欠表3F!$AB:$AB,D1546)</f>
        <v/>
      </c>
      <c r="H1546" s="470">
        <f>SUM(E1546:G1546)</f>
        <v/>
      </c>
      <c r="I1546" s="477">
        <f>B1546</f>
        <v/>
      </c>
    </row>
    <row r="1547" ht="25.5" customHeight="1">
      <c r="B1547" s="464">
        <f>SUM(H1547)</f>
        <v/>
      </c>
      <c r="C1547" s="465" t="n"/>
      <c r="D1547" s="466">
        <f>IF(OR(梁欠表3F!AN1546="欠番",梁欠表3F!AN1546="現場施工"),"　",梁欠表3F!AN1546)</f>
        <v/>
      </c>
      <c r="E1547" s="467">
        <f>COUNTIF(梁欠表3F!$C:$C,D1547)</f>
        <v/>
      </c>
      <c r="F1547" s="468">
        <f>COUNTIF(梁欠表3F!$O:$O,D1547)</f>
        <v/>
      </c>
      <c r="G1547" s="469">
        <f>COUNTIF(梁欠表3F!$AB:$AB,D1547)</f>
        <v/>
      </c>
      <c r="H1547" s="470">
        <f>SUM(E1547:G1547)</f>
        <v/>
      </c>
      <c r="I1547" s="477">
        <f>B1547</f>
        <v/>
      </c>
    </row>
    <row r="1548" ht="25.5" customHeight="1">
      <c r="B1548" s="464">
        <f>SUM(H1548)</f>
        <v/>
      </c>
      <c r="C1548" s="465" t="n"/>
      <c r="D1548" s="466">
        <f>IF(OR(梁欠表3F!AN1547="欠番",梁欠表3F!AN1547="現場施工"),"　",梁欠表3F!AN1547)</f>
        <v/>
      </c>
      <c r="E1548" s="467">
        <f>COUNTIF(梁欠表3F!$C:$C,D1548)</f>
        <v/>
      </c>
      <c r="F1548" s="468">
        <f>COUNTIF(梁欠表3F!$O:$O,D1548)</f>
        <v/>
      </c>
      <c r="G1548" s="469">
        <f>COUNTIF(梁欠表3F!$AB:$AB,D1548)</f>
        <v/>
      </c>
      <c r="H1548" s="470">
        <f>SUM(E1548:G1548)</f>
        <v/>
      </c>
      <c r="I1548" s="477">
        <f>B1548</f>
        <v/>
      </c>
    </row>
    <row r="1549" ht="25.5" customHeight="1">
      <c r="B1549" s="464">
        <f>SUM(H1549)</f>
        <v/>
      </c>
      <c r="C1549" s="465" t="n"/>
      <c r="D1549" s="466">
        <f>IF(OR(梁欠表3F!AN1548="欠番",梁欠表3F!AN1548="現場施工"),"　",梁欠表3F!AN1548)</f>
        <v/>
      </c>
      <c r="E1549" s="467">
        <f>COUNTIF(梁欠表3F!$C:$C,D1549)</f>
        <v/>
      </c>
      <c r="F1549" s="468">
        <f>COUNTIF(梁欠表3F!$O:$O,D1549)</f>
        <v/>
      </c>
      <c r="G1549" s="469">
        <f>COUNTIF(梁欠表3F!$AB:$AB,D1549)</f>
        <v/>
      </c>
      <c r="H1549" s="470">
        <f>SUM(E1549:G1549)</f>
        <v/>
      </c>
      <c r="I1549" s="477">
        <f>B1549</f>
        <v/>
      </c>
    </row>
    <row r="1550" ht="25.5" customHeight="1">
      <c r="B1550" s="464">
        <f>SUM(H1550)</f>
        <v/>
      </c>
      <c r="C1550" s="465" t="n"/>
      <c r="D1550" s="466">
        <f>IF(OR(梁欠表3F!AN1549="欠番",梁欠表3F!AN1549="現場施工"),"　",梁欠表3F!AN1549)</f>
        <v/>
      </c>
      <c r="E1550" s="467">
        <f>COUNTIF(梁欠表3F!$C:$C,D1550)</f>
        <v/>
      </c>
      <c r="F1550" s="468">
        <f>COUNTIF(梁欠表3F!$O:$O,D1550)</f>
        <v/>
      </c>
      <c r="G1550" s="469">
        <f>COUNTIF(梁欠表3F!$AB:$AB,D1550)</f>
        <v/>
      </c>
      <c r="H1550" s="470">
        <f>SUM(E1550:G1550)</f>
        <v/>
      </c>
      <c r="I1550" s="477">
        <f>B1550</f>
        <v/>
      </c>
    </row>
    <row r="1551" ht="25.5" customHeight="1">
      <c r="B1551" s="464">
        <f>SUM(H1551)</f>
        <v/>
      </c>
      <c r="C1551" s="465" t="n"/>
      <c r="D1551" s="466">
        <f>IF(OR(梁欠表3F!AN1550="欠番",梁欠表3F!AN1550="現場施工"),"　",梁欠表3F!AN1550)</f>
        <v/>
      </c>
      <c r="E1551" s="467">
        <f>COUNTIF(梁欠表3F!$C:$C,D1551)</f>
        <v/>
      </c>
      <c r="F1551" s="468">
        <f>COUNTIF(梁欠表3F!$O:$O,D1551)</f>
        <v/>
      </c>
      <c r="G1551" s="469">
        <f>COUNTIF(梁欠表3F!$AB:$AB,D1551)</f>
        <v/>
      </c>
      <c r="H1551" s="470">
        <f>SUM(E1551:G1551)</f>
        <v/>
      </c>
      <c r="I1551" s="477">
        <f>B1551</f>
        <v/>
      </c>
    </row>
    <row r="1552" ht="25.5" customHeight="1">
      <c r="B1552" s="464">
        <f>SUM(H1552)</f>
        <v/>
      </c>
      <c r="C1552" s="465" t="n"/>
      <c r="D1552" s="466">
        <f>IF(OR(梁欠表3F!AN1551="欠番",梁欠表3F!AN1551="現場施工"),"　",梁欠表3F!AN1551)</f>
        <v/>
      </c>
      <c r="E1552" s="467">
        <f>COUNTIF(梁欠表3F!$C:$C,D1552)</f>
        <v/>
      </c>
      <c r="F1552" s="468">
        <f>COUNTIF(梁欠表3F!$O:$O,D1552)</f>
        <v/>
      </c>
      <c r="G1552" s="469">
        <f>COUNTIF(梁欠表3F!$AB:$AB,D1552)</f>
        <v/>
      </c>
      <c r="H1552" s="470">
        <f>SUM(E1552:G1552)</f>
        <v/>
      </c>
      <c r="I1552" s="477">
        <f>B1552</f>
        <v/>
      </c>
    </row>
    <row r="1553" ht="25.5" customHeight="1">
      <c r="B1553" s="464">
        <f>SUM(H1553)</f>
        <v/>
      </c>
      <c r="C1553" s="465" t="n"/>
      <c r="D1553" s="466">
        <f>IF(OR(梁欠表3F!AN1552="欠番",梁欠表3F!AN1552="現場施工"),"　",梁欠表3F!AN1552)</f>
        <v/>
      </c>
      <c r="E1553" s="467">
        <f>COUNTIF(梁欠表3F!$C:$C,D1553)</f>
        <v/>
      </c>
      <c r="F1553" s="468">
        <f>COUNTIF(梁欠表3F!$O:$O,D1553)</f>
        <v/>
      </c>
      <c r="G1553" s="469">
        <f>COUNTIF(梁欠表3F!$AB:$AB,D1553)</f>
        <v/>
      </c>
      <c r="H1553" s="470">
        <f>SUM(E1553:G1553)</f>
        <v/>
      </c>
      <c r="I1553" s="477">
        <f>B1553</f>
        <v/>
      </c>
    </row>
    <row r="1554" ht="25.5" customHeight="1">
      <c r="B1554" s="464">
        <f>SUM(H1554)</f>
        <v/>
      </c>
      <c r="C1554" s="465" t="n"/>
      <c r="D1554" s="466">
        <f>IF(OR(梁欠表3F!AN1553="欠番",梁欠表3F!AN1553="現場施工"),"　",梁欠表3F!AN1553)</f>
        <v/>
      </c>
      <c r="E1554" s="467">
        <f>COUNTIF(梁欠表3F!$C:$C,D1554)</f>
        <v/>
      </c>
      <c r="F1554" s="468">
        <f>COUNTIF(梁欠表3F!$O:$O,D1554)</f>
        <v/>
      </c>
      <c r="G1554" s="469">
        <f>COUNTIF(梁欠表3F!$AB:$AB,D1554)</f>
        <v/>
      </c>
      <c r="H1554" s="470">
        <f>SUM(E1554:G1554)</f>
        <v/>
      </c>
      <c r="I1554" s="477">
        <f>B1554</f>
        <v/>
      </c>
    </row>
    <row r="1555" ht="25.5" customHeight="1">
      <c r="B1555" s="464">
        <f>SUM(H1555)</f>
        <v/>
      </c>
      <c r="C1555" s="465" t="n"/>
      <c r="D1555" s="466">
        <f>IF(OR(梁欠表3F!AN1554="欠番",梁欠表3F!AN1554="現場施工"),"　",梁欠表3F!AN1554)</f>
        <v/>
      </c>
      <c r="E1555" s="467">
        <f>COUNTIF(梁欠表3F!$C:$C,D1555)</f>
        <v/>
      </c>
      <c r="F1555" s="468">
        <f>COUNTIF(梁欠表3F!$O:$O,D1555)</f>
        <v/>
      </c>
      <c r="G1555" s="469">
        <f>COUNTIF(梁欠表3F!$AB:$AB,D1555)</f>
        <v/>
      </c>
      <c r="H1555" s="470">
        <f>SUM(E1555:G1555)</f>
        <v/>
      </c>
      <c r="I1555" s="477">
        <f>B1555</f>
        <v/>
      </c>
    </row>
    <row r="1556" ht="25.5" customHeight="1">
      <c r="B1556" s="464">
        <f>SUM(H1556)</f>
        <v/>
      </c>
      <c r="C1556" s="465" t="n"/>
      <c r="D1556" s="466">
        <f>IF(OR(梁欠表3F!AN1555="欠番",梁欠表3F!AN1555="現場施工"),"　",梁欠表3F!AN1555)</f>
        <v/>
      </c>
      <c r="E1556" s="467">
        <f>COUNTIF(梁欠表3F!$C:$C,D1556)</f>
        <v/>
      </c>
      <c r="F1556" s="468">
        <f>COUNTIF(梁欠表3F!$O:$O,D1556)</f>
        <v/>
      </c>
      <c r="G1556" s="469">
        <f>COUNTIF(梁欠表3F!$AB:$AB,D1556)</f>
        <v/>
      </c>
      <c r="H1556" s="470">
        <f>SUM(E1556:G1556)</f>
        <v/>
      </c>
      <c r="I1556" s="477">
        <f>B1556</f>
        <v/>
      </c>
    </row>
    <row r="1557" ht="25.5" customHeight="1">
      <c r="B1557" s="464">
        <f>SUM(H1557)</f>
        <v/>
      </c>
      <c r="C1557" s="465" t="n"/>
      <c r="D1557" s="466">
        <f>IF(OR(梁欠表3F!AN1556="欠番",梁欠表3F!AN1556="現場施工"),"　",梁欠表3F!AN1556)</f>
        <v/>
      </c>
      <c r="E1557" s="467">
        <f>COUNTIF(梁欠表3F!$C:$C,D1557)</f>
        <v/>
      </c>
      <c r="F1557" s="468">
        <f>COUNTIF(梁欠表3F!$O:$O,D1557)</f>
        <v/>
      </c>
      <c r="G1557" s="469">
        <f>COUNTIF(梁欠表3F!$AB:$AB,D1557)</f>
        <v/>
      </c>
      <c r="H1557" s="470">
        <f>SUM(E1557:G1557)</f>
        <v/>
      </c>
      <c r="I1557" s="477">
        <f>B1557</f>
        <v/>
      </c>
    </row>
    <row r="1558" ht="25.5" customHeight="1">
      <c r="B1558" s="464">
        <f>SUM(H1558)</f>
        <v/>
      </c>
      <c r="C1558" s="465" t="n"/>
      <c r="D1558" s="466">
        <f>IF(OR(梁欠表3F!AN1557="欠番",梁欠表3F!AN1557="現場施工"),"　",梁欠表3F!AN1557)</f>
        <v/>
      </c>
      <c r="E1558" s="467">
        <f>COUNTIF(梁欠表3F!$C:$C,D1558)</f>
        <v/>
      </c>
      <c r="F1558" s="468">
        <f>COUNTIF(梁欠表3F!$O:$O,D1558)</f>
        <v/>
      </c>
      <c r="G1558" s="469">
        <f>COUNTIF(梁欠表3F!$AB:$AB,D1558)</f>
        <v/>
      </c>
      <c r="H1558" s="470">
        <f>SUM(E1558:G1558)</f>
        <v/>
      </c>
      <c r="I1558" s="477">
        <f>B1558</f>
        <v/>
      </c>
    </row>
    <row r="1559" ht="25.5" customHeight="1">
      <c r="B1559" s="464">
        <f>SUM(H1559)</f>
        <v/>
      </c>
      <c r="C1559" s="465" t="n"/>
      <c r="D1559" s="466">
        <f>IF(OR(梁欠表3F!AN1558="欠番",梁欠表3F!AN1558="現場施工"),"　",梁欠表3F!AN1558)</f>
        <v/>
      </c>
      <c r="E1559" s="467">
        <f>COUNTIF(梁欠表3F!$C:$C,D1559)</f>
        <v/>
      </c>
      <c r="F1559" s="468">
        <f>COUNTIF(梁欠表3F!$O:$O,D1559)</f>
        <v/>
      </c>
      <c r="G1559" s="469">
        <f>COUNTIF(梁欠表3F!$AB:$AB,D1559)</f>
        <v/>
      </c>
      <c r="H1559" s="470">
        <f>SUM(E1559:G1559)</f>
        <v/>
      </c>
      <c r="I1559" s="477">
        <f>B1559</f>
        <v/>
      </c>
    </row>
    <row r="1560" ht="25.5" customHeight="1">
      <c r="B1560" s="464">
        <f>SUM(H1560)</f>
        <v/>
      </c>
      <c r="C1560" s="465" t="n"/>
      <c r="D1560" s="466">
        <f>IF(OR(梁欠表3F!AN1559="欠番",梁欠表3F!AN1559="現場施工"),"　",梁欠表3F!AN1559)</f>
        <v/>
      </c>
      <c r="E1560" s="467">
        <f>COUNTIF(梁欠表3F!$C:$C,D1560)</f>
        <v/>
      </c>
      <c r="F1560" s="468">
        <f>COUNTIF(梁欠表3F!$O:$O,D1560)</f>
        <v/>
      </c>
      <c r="G1560" s="469">
        <f>COUNTIF(梁欠表3F!$AB:$AB,D1560)</f>
        <v/>
      </c>
      <c r="H1560" s="470">
        <f>SUM(E1560:G1560)</f>
        <v/>
      </c>
      <c r="I1560" s="477">
        <f>B1560</f>
        <v/>
      </c>
    </row>
    <row r="1561" ht="25.5" customHeight="1">
      <c r="B1561" s="464">
        <f>SUM(H1561)</f>
        <v/>
      </c>
      <c r="C1561" s="465" t="n"/>
      <c r="D1561" s="466">
        <f>IF(OR(梁欠表3F!AN1560="欠番",梁欠表3F!AN1560="現場施工"),"　",梁欠表3F!AN1560)</f>
        <v/>
      </c>
      <c r="E1561" s="467">
        <f>COUNTIF(梁欠表3F!$C:$C,D1561)</f>
        <v/>
      </c>
      <c r="F1561" s="468">
        <f>COUNTIF(梁欠表3F!$O:$O,D1561)</f>
        <v/>
      </c>
      <c r="G1561" s="469">
        <f>COUNTIF(梁欠表3F!$AB:$AB,D1561)</f>
        <v/>
      </c>
      <c r="H1561" s="470">
        <f>SUM(E1561:G1561)</f>
        <v/>
      </c>
      <c r="I1561" s="477">
        <f>B1561</f>
        <v/>
      </c>
    </row>
    <row r="1562" ht="25.5" customHeight="1">
      <c r="B1562" s="464">
        <f>SUM(H1562)</f>
        <v/>
      </c>
      <c r="C1562" s="465" t="n"/>
      <c r="D1562" s="466">
        <f>IF(OR(梁欠表3F!AN1561="欠番",梁欠表3F!AN1561="現場施工"),"　",梁欠表3F!AN1561)</f>
        <v/>
      </c>
      <c r="E1562" s="467">
        <f>COUNTIF(梁欠表3F!$C:$C,D1562)</f>
        <v/>
      </c>
      <c r="F1562" s="468">
        <f>COUNTIF(梁欠表3F!$O:$O,D1562)</f>
        <v/>
      </c>
      <c r="G1562" s="469">
        <f>COUNTIF(梁欠表3F!$AB:$AB,D1562)</f>
        <v/>
      </c>
      <c r="H1562" s="470">
        <f>SUM(E1562:G1562)</f>
        <v/>
      </c>
      <c r="I1562" s="477">
        <f>B1562</f>
        <v/>
      </c>
    </row>
    <row r="1563" ht="25.5" customHeight="1">
      <c r="B1563" s="464">
        <f>SUM(H1563)</f>
        <v/>
      </c>
      <c r="C1563" s="465" t="n"/>
      <c r="D1563" s="466">
        <f>IF(OR(梁欠表3F!AN1562="欠番",梁欠表3F!AN1562="現場施工"),"　",梁欠表3F!AN1562)</f>
        <v/>
      </c>
      <c r="E1563" s="467">
        <f>COUNTIF(梁欠表3F!$C:$C,D1563)</f>
        <v/>
      </c>
      <c r="F1563" s="468">
        <f>COUNTIF(梁欠表3F!$O:$O,D1563)</f>
        <v/>
      </c>
      <c r="G1563" s="469">
        <f>COUNTIF(梁欠表3F!$AB:$AB,D1563)</f>
        <v/>
      </c>
      <c r="H1563" s="470">
        <f>SUM(E1563:G1563)</f>
        <v/>
      </c>
      <c r="I1563" s="477">
        <f>B1563</f>
        <v/>
      </c>
    </row>
    <row r="1564" ht="25.5" customHeight="1">
      <c r="B1564" s="464">
        <f>SUM(H1564)</f>
        <v/>
      </c>
      <c r="C1564" s="465" t="n"/>
      <c r="D1564" s="466">
        <f>IF(OR(梁欠表3F!AN1563="欠番",梁欠表3F!AN1563="現場施工"),"　",梁欠表3F!AN1563)</f>
        <v/>
      </c>
      <c r="E1564" s="467">
        <f>COUNTIF(梁欠表3F!$C:$C,D1564)</f>
        <v/>
      </c>
      <c r="F1564" s="468">
        <f>COUNTIF(梁欠表3F!$O:$O,D1564)</f>
        <v/>
      </c>
      <c r="G1564" s="469">
        <f>COUNTIF(梁欠表3F!$AB:$AB,D1564)</f>
        <v/>
      </c>
      <c r="H1564" s="470">
        <f>SUM(E1564:G1564)</f>
        <v/>
      </c>
      <c r="I1564" s="477">
        <f>B1564</f>
        <v/>
      </c>
    </row>
    <row r="1565" ht="25.5" customHeight="1">
      <c r="B1565" s="464">
        <f>SUM(H1565)</f>
        <v/>
      </c>
      <c r="C1565" s="465" t="n"/>
      <c r="D1565" s="466">
        <f>IF(OR(梁欠表3F!AN1564="欠番",梁欠表3F!AN1564="現場施工"),"　",梁欠表3F!AN1564)</f>
        <v/>
      </c>
      <c r="E1565" s="467">
        <f>COUNTIF(梁欠表3F!$C:$C,D1565)</f>
        <v/>
      </c>
      <c r="F1565" s="468">
        <f>COUNTIF(梁欠表3F!$O:$O,D1565)</f>
        <v/>
      </c>
      <c r="G1565" s="469">
        <f>COUNTIF(梁欠表3F!$AB:$AB,D1565)</f>
        <v/>
      </c>
      <c r="H1565" s="470">
        <f>SUM(E1565:G1565)</f>
        <v/>
      </c>
      <c r="I1565" s="477">
        <f>B1565</f>
        <v/>
      </c>
    </row>
    <row r="1566" ht="25.5" customHeight="1">
      <c r="B1566" s="464">
        <f>SUM(H1566)</f>
        <v/>
      </c>
      <c r="C1566" s="465" t="n"/>
      <c r="D1566" s="466">
        <f>IF(OR(梁欠表3F!AN1565="欠番",梁欠表3F!AN1565="現場施工"),"　",梁欠表3F!AN1565)</f>
        <v/>
      </c>
      <c r="E1566" s="467">
        <f>COUNTIF(梁欠表3F!$C:$C,D1566)</f>
        <v/>
      </c>
      <c r="F1566" s="468">
        <f>COUNTIF(梁欠表3F!$O:$O,D1566)</f>
        <v/>
      </c>
      <c r="G1566" s="469">
        <f>COUNTIF(梁欠表3F!$AB:$AB,D1566)</f>
        <v/>
      </c>
      <c r="H1566" s="470">
        <f>SUM(E1566:G1566)</f>
        <v/>
      </c>
      <c r="I1566" s="477">
        <f>B1566</f>
        <v/>
      </c>
    </row>
    <row r="1567" ht="25.5" customHeight="1">
      <c r="B1567" s="464">
        <f>SUM(H1567)</f>
        <v/>
      </c>
      <c r="C1567" s="465" t="n"/>
      <c r="D1567" s="466">
        <f>IF(OR(梁欠表3F!AN1566="欠番",梁欠表3F!AN1566="現場施工"),"　",梁欠表3F!AN1566)</f>
        <v/>
      </c>
      <c r="E1567" s="467">
        <f>COUNTIF(梁欠表3F!$C:$C,D1567)</f>
        <v/>
      </c>
      <c r="F1567" s="468">
        <f>COUNTIF(梁欠表3F!$O:$O,D1567)</f>
        <v/>
      </c>
      <c r="G1567" s="469">
        <f>COUNTIF(梁欠表3F!$AB:$AB,D1567)</f>
        <v/>
      </c>
      <c r="H1567" s="470">
        <f>SUM(E1567:G1567)</f>
        <v/>
      </c>
      <c r="I1567" s="477">
        <f>B1567</f>
        <v/>
      </c>
    </row>
    <row r="1568" ht="25.5" customHeight="1">
      <c r="B1568" s="464">
        <f>SUM(H1568)</f>
        <v/>
      </c>
      <c r="C1568" s="465" t="n"/>
      <c r="D1568" s="466">
        <f>IF(OR(梁欠表3F!AN1567="欠番",梁欠表3F!AN1567="現場施工"),"　",梁欠表3F!AN1567)</f>
        <v/>
      </c>
      <c r="E1568" s="467">
        <f>COUNTIF(梁欠表3F!$C:$C,D1568)</f>
        <v/>
      </c>
      <c r="F1568" s="468">
        <f>COUNTIF(梁欠表3F!$O:$O,D1568)</f>
        <v/>
      </c>
      <c r="G1568" s="469">
        <f>COUNTIF(梁欠表3F!$AB:$AB,D1568)</f>
        <v/>
      </c>
      <c r="H1568" s="470">
        <f>SUM(E1568:G1568)</f>
        <v/>
      </c>
      <c r="I1568" s="477">
        <f>B1568</f>
        <v/>
      </c>
    </row>
    <row r="1569" ht="25.5" customHeight="1">
      <c r="B1569" s="464">
        <f>SUM(H1569)</f>
        <v/>
      </c>
      <c r="C1569" s="465" t="n"/>
      <c r="D1569" s="466">
        <f>IF(OR(梁欠表3F!AN1568="欠番",梁欠表3F!AN1568="現場施工"),"　",梁欠表3F!AN1568)</f>
        <v/>
      </c>
      <c r="E1569" s="467">
        <f>COUNTIF(梁欠表3F!$C:$C,D1569)</f>
        <v/>
      </c>
      <c r="F1569" s="468">
        <f>COUNTIF(梁欠表3F!$O:$O,D1569)</f>
        <v/>
      </c>
      <c r="G1569" s="469">
        <f>COUNTIF(梁欠表3F!$AB:$AB,D1569)</f>
        <v/>
      </c>
      <c r="H1569" s="470">
        <f>SUM(E1569:G1569)</f>
        <v/>
      </c>
      <c r="I1569" s="477">
        <f>B1569</f>
        <v/>
      </c>
    </row>
    <row r="1570" ht="25.5" customHeight="1">
      <c r="B1570" s="464">
        <f>SUM(H1570)</f>
        <v/>
      </c>
      <c r="C1570" s="465" t="n"/>
      <c r="D1570" s="466">
        <f>IF(OR(梁欠表3F!AN1569="欠番",梁欠表3F!AN1569="現場施工"),"　",梁欠表3F!AN1569)</f>
        <v/>
      </c>
      <c r="E1570" s="467">
        <f>COUNTIF(梁欠表3F!$C:$C,D1570)</f>
        <v/>
      </c>
      <c r="F1570" s="468">
        <f>COUNTIF(梁欠表3F!$O:$O,D1570)</f>
        <v/>
      </c>
      <c r="G1570" s="469">
        <f>COUNTIF(梁欠表3F!$AB:$AB,D1570)</f>
        <v/>
      </c>
      <c r="H1570" s="470">
        <f>SUM(E1570:G1570)</f>
        <v/>
      </c>
      <c r="I1570" s="477">
        <f>B1570</f>
        <v/>
      </c>
    </row>
    <row r="1571" ht="25.5" customHeight="1">
      <c r="B1571" s="464">
        <f>SUM(H1571)</f>
        <v/>
      </c>
      <c r="C1571" s="465" t="n"/>
      <c r="D1571" s="466">
        <f>IF(OR(梁欠表3F!AN1570="欠番",梁欠表3F!AN1570="現場施工"),"　",梁欠表3F!AN1570)</f>
        <v/>
      </c>
      <c r="E1571" s="467">
        <f>COUNTIF(梁欠表3F!$C:$C,D1571)</f>
        <v/>
      </c>
      <c r="F1571" s="468">
        <f>COUNTIF(梁欠表3F!$O:$O,D1571)</f>
        <v/>
      </c>
      <c r="G1571" s="469">
        <f>COUNTIF(梁欠表3F!$AB:$AB,D1571)</f>
        <v/>
      </c>
      <c r="H1571" s="470">
        <f>SUM(E1571:G1571)</f>
        <v/>
      </c>
      <c r="I1571" s="477">
        <f>B1571</f>
        <v/>
      </c>
    </row>
    <row r="1572" ht="25.5" customHeight="1">
      <c r="B1572" s="464">
        <f>SUM(H1572)</f>
        <v/>
      </c>
      <c r="C1572" s="465" t="n"/>
      <c r="D1572" s="466">
        <f>IF(OR(梁欠表3F!AN1571="欠番",梁欠表3F!AN1571="現場施工"),"　",梁欠表3F!AN1571)</f>
        <v/>
      </c>
      <c r="E1572" s="467">
        <f>COUNTIF(梁欠表3F!$C:$C,D1572)</f>
        <v/>
      </c>
      <c r="F1572" s="468">
        <f>COUNTIF(梁欠表3F!$O:$O,D1572)</f>
        <v/>
      </c>
      <c r="G1572" s="469">
        <f>COUNTIF(梁欠表3F!$AB:$AB,D1572)</f>
        <v/>
      </c>
      <c r="H1572" s="470">
        <f>SUM(E1572:G1572)</f>
        <v/>
      </c>
      <c r="I1572" s="477">
        <f>B1572</f>
        <v/>
      </c>
    </row>
    <row r="1573" ht="25.5" customHeight="1">
      <c r="B1573" s="464">
        <f>SUM(H1573)</f>
        <v/>
      </c>
      <c r="C1573" s="465" t="n"/>
      <c r="D1573" s="466">
        <f>IF(OR(梁欠表3F!AN1572="欠番",梁欠表3F!AN1572="現場施工"),"　",梁欠表3F!AN1572)</f>
        <v/>
      </c>
      <c r="E1573" s="467">
        <f>COUNTIF(梁欠表3F!$C:$C,D1573)</f>
        <v/>
      </c>
      <c r="F1573" s="468">
        <f>COUNTIF(梁欠表3F!$O:$O,D1573)</f>
        <v/>
      </c>
      <c r="G1573" s="469">
        <f>COUNTIF(梁欠表3F!$AB:$AB,D1573)</f>
        <v/>
      </c>
      <c r="H1573" s="470">
        <f>SUM(E1573:G1573)</f>
        <v/>
      </c>
      <c r="I1573" s="477">
        <f>B1573</f>
        <v/>
      </c>
    </row>
    <row r="1574" ht="25.5" customHeight="1">
      <c r="B1574" s="464">
        <f>SUM(H1574)</f>
        <v/>
      </c>
      <c r="C1574" s="465" t="n"/>
      <c r="D1574" s="466">
        <f>IF(OR(梁欠表3F!AN1573="欠番",梁欠表3F!AN1573="現場施工"),"　",梁欠表3F!AN1573)</f>
        <v/>
      </c>
      <c r="E1574" s="467">
        <f>COUNTIF(梁欠表3F!$C:$C,D1574)</f>
        <v/>
      </c>
      <c r="F1574" s="468">
        <f>COUNTIF(梁欠表3F!$O:$O,D1574)</f>
        <v/>
      </c>
      <c r="G1574" s="469">
        <f>COUNTIF(梁欠表3F!$AB:$AB,D1574)</f>
        <v/>
      </c>
      <c r="H1574" s="470">
        <f>SUM(E1574:G1574)</f>
        <v/>
      </c>
      <c r="I1574" s="477">
        <f>B1574</f>
        <v/>
      </c>
    </row>
    <row r="1575" ht="25.5" customHeight="1">
      <c r="B1575" s="464">
        <f>SUM(H1575)</f>
        <v/>
      </c>
      <c r="C1575" s="465" t="n"/>
      <c r="D1575" s="466">
        <f>IF(OR(梁欠表3F!AN1574="欠番",梁欠表3F!AN1574="現場施工"),"　",梁欠表3F!AN1574)</f>
        <v/>
      </c>
      <c r="E1575" s="467">
        <f>COUNTIF(梁欠表3F!$C:$C,D1575)</f>
        <v/>
      </c>
      <c r="F1575" s="468">
        <f>COUNTIF(梁欠表3F!$O:$O,D1575)</f>
        <v/>
      </c>
      <c r="G1575" s="469">
        <f>COUNTIF(梁欠表3F!$AB:$AB,D1575)</f>
        <v/>
      </c>
      <c r="H1575" s="470">
        <f>SUM(E1575:G1575)</f>
        <v/>
      </c>
      <c r="I1575" s="477">
        <f>B1575</f>
        <v/>
      </c>
    </row>
    <row r="1576" ht="25.5" customHeight="1">
      <c r="B1576" s="464">
        <f>SUM(H1576)</f>
        <v/>
      </c>
      <c r="C1576" s="465" t="n"/>
      <c r="D1576" s="466">
        <f>IF(OR(梁欠表3F!AN1575="欠番",梁欠表3F!AN1575="現場施工"),"　",梁欠表3F!AN1575)</f>
        <v/>
      </c>
      <c r="E1576" s="467">
        <f>COUNTIF(梁欠表3F!$C:$C,D1576)</f>
        <v/>
      </c>
      <c r="F1576" s="468">
        <f>COUNTIF(梁欠表3F!$O:$O,D1576)</f>
        <v/>
      </c>
      <c r="G1576" s="469">
        <f>COUNTIF(梁欠表3F!$AB:$AB,D1576)</f>
        <v/>
      </c>
      <c r="H1576" s="470">
        <f>SUM(E1576:G1576)</f>
        <v/>
      </c>
      <c r="I1576" s="477">
        <f>B1576</f>
        <v/>
      </c>
    </row>
    <row r="1577" ht="25.5" customHeight="1">
      <c r="B1577" s="464">
        <f>SUM(H1577)</f>
        <v/>
      </c>
      <c r="C1577" s="465" t="n"/>
      <c r="D1577" s="466">
        <f>IF(OR(梁欠表3F!AN1576="欠番",梁欠表3F!AN1576="現場施工"),"　",梁欠表3F!AN1576)</f>
        <v/>
      </c>
      <c r="E1577" s="467">
        <f>COUNTIF(梁欠表3F!$C:$C,D1577)</f>
        <v/>
      </c>
      <c r="F1577" s="468">
        <f>COUNTIF(梁欠表3F!$O:$O,D1577)</f>
        <v/>
      </c>
      <c r="G1577" s="469">
        <f>COUNTIF(梁欠表3F!$AB:$AB,D1577)</f>
        <v/>
      </c>
      <c r="H1577" s="470">
        <f>SUM(E1577:G1577)</f>
        <v/>
      </c>
      <c r="I1577" s="477">
        <f>B1577</f>
        <v/>
      </c>
    </row>
    <row r="1578" ht="25.5" customHeight="1">
      <c r="B1578" s="464">
        <f>SUM(H1578)</f>
        <v/>
      </c>
      <c r="C1578" s="465" t="n"/>
      <c r="D1578" s="466">
        <f>IF(OR(梁欠表3F!AN1577="欠番",梁欠表3F!AN1577="現場施工"),"　",梁欠表3F!AN1577)</f>
        <v/>
      </c>
      <c r="E1578" s="467">
        <f>COUNTIF(梁欠表3F!$C:$C,D1578)</f>
        <v/>
      </c>
      <c r="F1578" s="468">
        <f>COUNTIF(梁欠表3F!$O:$O,D1578)</f>
        <v/>
      </c>
      <c r="G1578" s="469">
        <f>COUNTIF(梁欠表3F!$AB:$AB,D1578)</f>
        <v/>
      </c>
      <c r="H1578" s="470">
        <f>SUM(E1578:G1578)</f>
        <v/>
      </c>
      <c r="I1578" s="477">
        <f>B1578</f>
        <v/>
      </c>
    </row>
    <row r="1579" ht="25.5" customHeight="1">
      <c r="B1579" s="464">
        <f>SUM(H1579)</f>
        <v/>
      </c>
      <c r="C1579" s="465" t="n"/>
      <c r="D1579" s="466">
        <f>IF(OR(梁欠表3F!AN1578="欠番",梁欠表3F!AN1578="現場施工"),"　",梁欠表3F!AN1578)</f>
        <v/>
      </c>
      <c r="E1579" s="467">
        <f>COUNTIF(梁欠表3F!$C:$C,D1579)</f>
        <v/>
      </c>
      <c r="F1579" s="468">
        <f>COUNTIF(梁欠表3F!$O:$O,D1579)</f>
        <v/>
      </c>
      <c r="G1579" s="469">
        <f>COUNTIF(梁欠表3F!$AB:$AB,D1579)</f>
        <v/>
      </c>
      <c r="H1579" s="470">
        <f>SUM(E1579:G1579)</f>
        <v/>
      </c>
      <c r="I1579" s="477">
        <f>B1579</f>
        <v/>
      </c>
    </row>
    <row r="1580" ht="25.5" customHeight="1">
      <c r="B1580" s="464">
        <f>SUM(H1580)</f>
        <v/>
      </c>
      <c r="C1580" s="465" t="n"/>
      <c r="D1580" s="466">
        <f>IF(OR(梁欠表3F!AN1579="欠番",梁欠表3F!AN1579="現場施工"),"　",梁欠表3F!AN1579)</f>
        <v/>
      </c>
      <c r="E1580" s="467">
        <f>COUNTIF(梁欠表3F!$C:$C,D1580)</f>
        <v/>
      </c>
      <c r="F1580" s="468">
        <f>COUNTIF(梁欠表3F!$O:$O,D1580)</f>
        <v/>
      </c>
      <c r="G1580" s="469">
        <f>COUNTIF(梁欠表3F!$AB:$AB,D1580)</f>
        <v/>
      </c>
      <c r="H1580" s="470">
        <f>SUM(E1580:G1580)</f>
        <v/>
      </c>
      <c r="I1580" s="477">
        <f>B1580</f>
        <v/>
      </c>
    </row>
    <row r="1581" ht="25.5" customHeight="1">
      <c r="B1581" s="464">
        <f>SUM(H1581)</f>
        <v/>
      </c>
      <c r="C1581" s="465" t="n"/>
      <c r="D1581" s="466">
        <f>IF(OR(梁欠表3F!AN1580="欠番",梁欠表3F!AN1580="現場施工"),"　",梁欠表3F!AN1580)</f>
        <v/>
      </c>
      <c r="E1581" s="467">
        <f>COUNTIF(梁欠表3F!$C:$C,D1581)</f>
        <v/>
      </c>
      <c r="F1581" s="468">
        <f>COUNTIF(梁欠表3F!$O:$O,D1581)</f>
        <v/>
      </c>
      <c r="G1581" s="469">
        <f>COUNTIF(梁欠表3F!$AB:$AB,D1581)</f>
        <v/>
      </c>
      <c r="H1581" s="470">
        <f>SUM(E1581:G1581)</f>
        <v/>
      </c>
      <c r="I1581" s="477">
        <f>B1581</f>
        <v/>
      </c>
    </row>
    <row r="1582" ht="25.5" customHeight="1">
      <c r="B1582" s="464">
        <f>SUM(H1582)</f>
        <v/>
      </c>
      <c r="C1582" s="465" t="n"/>
      <c r="D1582" s="466">
        <f>IF(OR(梁欠表3F!AN1581="欠番",梁欠表3F!AN1581="現場施工"),"　",梁欠表3F!AN1581)</f>
        <v/>
      </c>
      <c r="E1582" s="467">
        <f>COUNTIF(梁欠表3F!$C:$C,D1582)</f>
        <v/>
      </c>
      <c r="F1582" s="468">
        <f>COUNTIF(梁欠表3F!$O:$O,D1582)</f>
        <v/>
      </c>
      <c r="G1582" s="469">
        <f>COUNTIF(梁欠表3F!$AB:$AB,D1582)</f>
        <v/>
      </c>
      <c r="H1582" s="470">
        <f>SUM(E1582:G1582)</f>
        <v/>
      </c>
      <c r="I1582" s="477">
        <f>B1582</f>
        <v/>
      </c>
    </row>
    <row r="1583" ht="25.5" customHeight="1">
      <c r="B1583" s="464">
        <f>SUM(H1583)</f>
        <v/>
      </c>
      <c r="C1583" s="465" t="n"/>
      <c r="D1583" s="466">
        <f>IF(OR(梁欠表3F!AN1582="欠番",梁欠表3F!AN1582="現場施工"),"　",梁欠表3F!AN1582)</f>
        <v/>
      </c>
      <c r="E1583" s="467">
        <f>COUNTIF(梁欠表3F!$C:$C,D1583)</f>
        <v/>
      </c>
      <c r="F1583" s="468">
        <f>COUNTIF(梁欠表3F!$O:$O,D1583)</f>
        <v/>
      </c>
      <c r="G1583" s="469">
        <f>COUNTIF(梁欠表3F!$AB:$AB,D1583)</f>
        <v/>
      </c>
      <c r="H1583" s="470">
        <f>SUM(E1583:G1583)</f>
        <v/>
      </c>
      <c r="I1583" s="477">
        <f>B1583</f>
        <v/>
      </c>
    </row>
    <row r="1584" ht="25.5" customHeight="1">
      <c r="B1584" s="464">
        <f>SUM(H1584)</f>
        <v/>
      </c>
      <c r="C1584" s="465" t="n"/>
      <c r="D1584" s="466">
        <f>IF(OR(梁欠表3F!AN1583="欠番",梁欠表3F!AN1583="現場施工"),"　",梁欠表3F!AN1583)</f>
        <v/>
      </c>
      <c r="E1584" s="467">
        <f>COUNTIF(梁欠表3F!$C:$C,D1584)</f>
        <v/>
      </c>
      <c r="F1584" s="468">
        <f>COUNTIF(梁欠表3F!$O:$O,D1584)</f>
        <v/>
      </c>
      <c r="G1584" s="469">
        <f>COUNTIF(梁欠表3F!$AB:$AB,D1584)</f>
        <v/>
      </c>
      <c r="H1584" s="470">
        <f>SUM(E1584:G1584)</f>
        <v/>
      </c>
      <c r="I1584" s="477">
        <f>B1584</f>
        <v/>
      </c>
    </row>
    <row r="1585" ht="25.5" customHeight="1">
      <c r="B1585" s="464">
        <f>SUM(H1585)</f>
        <v/>
      </c>
      <c r="C1585" s="465" t="n"/>
      <c r="D1585" s="466">
        <f>IF(OR(梁欠表3F!AN1584="欠番",梁欠表3F!AN1584="現場施工"),"　",梁欠表3F!AN1584)</f>
        <v/>
      </c>
      <c r="E1585" s="467">
        <f>COUNTIF(梁欠表3F!$C:$C,D1585)</f>
        <v/>
      </c>
      <c r="F1585" s="468">
        <f>COUNTIF(梁欠表3F!$O:$O,D1585)</f>
        <v/>
      </c>
      <c r="G1585" s="469">
        <f>COUNTIF(梁欠表3F!$AB:$AB,D1585)</f>
        <v/>
      </c>
      <c r="H1585" s="470">
        <f>SUM(E1585:G1585)</f>
        <v/>
      </c>
      <c r="I1585" s="477">
        <f>B1585</f>
        <v/>
      </c>
    </row>
    <row r="1586" ht="25.5" customHeight="1">
      <c r="B1586" s="464">
        <f>SUM(H1586)</f>
        <v/>
      </c>
      <c r="C1586" s="465" t="n"/>
      <c r="D1586" s="466">
        <f>IF(OR(梁欠表3F!AN1585="欠番",梁欠表3F!AN1585="現場施工"),"　",梁欠表3F!AN1585)</f>
        <v/>
      </c>
      <c r="E1586" s="467">
        <f>COUNTIF(梁欠表3F!$C:$C,D1586)</f>
        <v/>
      </c>
      <c r="F1586" s="468">
        <f>COUNTIF(梁欠表3F!$O:$O,D1586)</f>
        <v/>
      </c>
      <c r="G1586" s="469">
        <f>COUNTIF(梁欠表3F!$AB:$AB,D1586)</f>
        <v/>
      </c>
      <c r="H1586" s="470">
        <f>SUM(E1586:G1586)</f>
        <v/>
      </c>
      <c r="I1586" s="477">
        <f>B1586</f>
        <v/>
      </c>
    </row>
    <row r="1587" ht="25.5" customHeight="1">
      <c r="B1587" s="464">
        <f>SUM(H1587)</f>
        <v/>
      </c>
      <c r="C1587" s="465" t="n"/>
      <c r="D1587" s="466">
        <f>IF(OR(梁欠表3F!AN1586="欠番",梁欠表3F!AN1586="現場施工"),"　",梁欠表3F!AN1586)</f>
        <v/>
      </c>
      <c r="E1587" s="467">
        <f>COUNTIF(梁欠表3F!$C:$C,D1587)</f>
        <v/>
      </c>
      <c r="F1587" s="468">
        <f>COUNTIF(梁欠表3F!$O:$O,D1587)</f>
        <v/>
      </c>
      <c r="G1587" s="469">
        <f>COUNTIF(梁欠表3F!$AB:$AB,D1587)</f>
        <v/>
      </c>
      <c r="H1587" s="470">
        <f>SUM(E1587:G1587)</f>
        <v/>
      </c>
      <c r="I1587" s="477">
        <f>B1587</f>
        <v/>
      </c>
    </row>
    <row r="1588" ht="25.5" customHeight="1">
      <c r="B1588" s="464">
        <f>SUM(H1588)</f>
        <v/>
      </c>
      <c r="C1588" s="465" t="n"/>
      <c r="D1588" s="466">
        <f>IF(OR(梁欠表3F!AN1587="欠番",梁欠表3F!AN1587="現場施工"),"　",梁欠表3F!AN1587)</f>
        <v/>
      </c>
      <c r="E1588" s="467">
        <f>COUNTIF(梁欠表3F!$C:$C,D1588)</f>
        <v/>
      </c>
      <c r="F1588" s="468">
        <f>COUNTIF(梁欠表3F!$O:$O,D1588)</f>
        <v/>
      </c>
      <c r="G1588" s="469">
        <f>COUNTIF(梁欠表3F!$AB:$AB,D1588)</f>
        <v/>
      </c>
      <c r="H1588" s="470">
        <f>SUM(E1588:G1588)</f>
        <v/>
      </c>
      <c r="I1588" s="477">
        <f>B1588</f>
        <v/>
      </c>
    </row>
    <row r="1589" ht="25.5" customHeight="1">
      <c r="B1589" s="464">
        <f>SUM(H1589)</f>
        <v/>
      </c>
      <c r="C1589" s="465" t="n"/>
      <c r="D1589" s="466">
        <f>IF(OR(梁欠表3F!AN1588="欠番",梁欠表3F!AN1588="現場施工"),"　",梁欠表3F!AN1588)</f>
        <v/>
      </c>
      <c r="E1589" s="467">
        <f>COUNTIF(梁欠表3F!$C:$C,D1589)</f>
        <v/>
      </c>
      <c r="F1589" s="468">
        <f>COUNTIF(梁欠表3F!$O:$O,D1589)</f>
        <v/>
      </c>
      <c r="G1589" s="469">
        <f>COUNTIF(梁欠表3F!$AB:$AB,D1589)</f>
        <v/>
      </c>
      <c r="H1589" s="470">
        <f>SUM(E1589:G1589)</f>
        <v/>
      </c>
      <c r="I1589" s="477">
        <f>B1589</f>
        <v/>
      </c>
    </row>
    <row r="1590" ht="25.5" customHeight="1">
      <c r="B1590" s="464">
        <f>SUM(H1590)</f>
        <v/>
      </c>
      <c r="C1590" s="465" t="n"/>
      <c r="D1590" s="466">
        <f>IF(OR(梁欠表3F!AN1589="欠番",梁欠表3F!AN1589="現場施工"),"　",梁欠表3F!AN1589)</f>
        <v/>
      </c>
      <c r="E1590" s="467">
        <f>COUNTIF(梁欠表3F!$C:$C,D1590)</f>
        <v/>
      </c>
      <c r="F1590" s="468">
        <f>COUNTIF(梁欠表3F!$O:$O,D1590)</f>
        <v/>
      </c>
      <c r="G1590" s="469">
        <f>COUNTIF(梁欠表3F!$AB:$AB,D1590)</f>
        <v/>
      </c>
      <c r="H1590" s="470">
        <f>SUM(E1590:G1590)</f>
        <v/>
      </c>
      <c r="I1590" s="477">
        <f>B1590</f>
        <v/>
      </c>
    </row>
    <row r="1591" ht="25.5" customHeight="1">
      <c r="B1591" s="464">
        <f>SUM(H1591)</f>
        <v/>
      </c>
      <c r="C1591" s="465" t="n"/>
      <c r="D1591" s="466">
        <f>IF(OR(梁欠表3F!AN1590="欠番",梁欠表3F!AN1590="現場施工"),"　",梁欠表3F!AN1590)</f>
        <v/>
      </c>
      <c r="E1591" s="467">
        <f>COUNTIF(梁欠表3F!$C:$C,D1591)</f>
        <v/>
      </c>
      <c r="F1591" s="468">
        <f>COUNTIF(梁欠表3F!$O:$O,D1591)</f>
        <v/>
      </c>
      <c r="G1591" s="469">
        <f>COUNTIF(梁欠表3F!$AB:$AB,D1591)</f>
        <v/>
      </c>
      <c r="H1591" s="470">
        <f>SUM(E1591:G1591)</f>
        <v/>
      </c>
      <c r="I1591" s="477">
        <f>B1591</f>
        <v/>
      </c>
    </row>
    <row r="1592" ht="25.5" customHeight="1">
      <c r="B1592" s="464">
        <f>SUM(H1592)</f>
        <v/>
      </c>
      <c r="C1592" s="465" t="n"/>
      <c r="D1592" s="466">
        <f>IF(OR(梁欠表3F!AN1591="欠番",梁欠表3F!AN1591="現場施工"),"　",梁欠表3F!AN1591)</f>
        <v/>
      </c>
      <c r="E1592" s="467">
        <f>COUNTIF(梁欠表3F!$C:$C,D1592)</f>
        <v/>
      </c>
      <c r="F1592" s="468">
        <f>COUNTIF(梁欠表3F!$O:$O,D1592)</f>
        <v/>
      </c>
      <c r="G1592" s="469">
        <f>COUNTIF(梁欠表3F!$AB:$AB,D1592)</f>
        <v/>
      </c>
      <c r="H1592" s="470">
        <f>SUM(E1592:G1592)</f>
        <v/>
      </c>
      <c r="I1592" s="477">
        <f>B1592</f>
        <v/>
      </c>
    </row>
    <row r="1593" ht="25.5" customHeight="1">
      <c r="B1593" s="464">
        <f>SUM(H1593)</f>
        <v/>
      </c>
      <c r="C1593" s="465" t="n"/>
      <c r="D1593" s="466">
        <f>IF(OR(梁欠表3F!AN1592="欠番",梁欠表3F!AN1592="現場施工"),"　",梁欠表3F!AN1592)</f>
        <v/>
      </c>
      <c r="E1593" s="467">
        <f>COUNTIF(梁欠表3F!$C:$C,D1593)</f>
        <v/>
      </c>
      <c r="F1593" s="468">
        <f>COUNTIF(梁欠表3F!$O:$O,D1593)</f>
        <v/>
      </c>
      <c r="G1593" s="469">
        <f>COUNTIF(梁欠表3F!$AB:$AB,D1593)</f>
        <v/>
      </c>
      <c r="H1593" s="470">
        <f>SUM(E1593:G1593)</f>
        <v/>
      </c>
      <c r="I1593" s="477">
        <f>B1593</f>
        <v/>
      </c>
    </row>
    <row r="1594" ht="25.5" customHeight="1">
      <c r="B1594" s="464">
        <f>SUM(H1594)</f>
        <v/>
      </c>
      <c r="C1594" s="465" t="n"/>
      <c r="D1594" s="466">
        <f>IF(OR(梁欠表3F!AN1593="欠番",梁欠表3F!AN1593="現場施工"),"　",梁欠表3F!AN1593)</f>
        <v/>
      </c>
      <c r="E1594" s="467">
        <f>COUNTIF(梁欠表3F!$C:$C,D1594)</f>
        <v/>
      </c>
      <c r="F1594" s="468">
        <f>COUNTIF(梁欠表3F!$O:$O,D1594)</f>
        <v/>
      </c>
      <c r="G1594" s="469">
        <f>COUNTIF(梁欠表3F!$AB:$AB,D1594)</f>
        <v/>
      </c>
      <c r="H1594" s="470">
        <f>SUM(E1594:G1594)</f>
        <v/>
      </c>
      <c r="I1594" s="477">
        <f>B1594</f>
        <v/>
      </c>
    </row>
    <row r="1595" ht="25.5" customHeight="1">
      <c r="B1595" s="464">
        <f>SUM(H1595)</f>
        <v/>
      </c>
      <c r="C1595" s="465" t="n"/>
      <c r="D1595" s="466">
        <f>IF(OR(梁欠表3F!AN1594="欠番",梁欠表3F!AN1594="現場施工"),"　",梁欠表3F!AN1594)</f>
        <v/>
      </c>
      <c r="E1595" s="467">
        <f>COUNTIF(梁欠表3F!$C:$C,D1595)</f>
        <v/>
      </c>
      <c r="F1595" s="468">
        <f>COUNTIF(梁欠表3F!$O:$O,D1595)</f>
        <v/>
      </c>
      <c r="G1595" s="469">
        <f>COUNTIF(梁欠表3F!$AB:$AB,D1595)</f>
        <v/>
      </c>
      <c r="H1595" s="470">
        <f>SUM(E1595:G1595)</f>
        <v/>
      </c>
      <c r="I1595" s="477">
        <f>B1595</f>
        <v/>
      </c>
    </row>
    <row r="1596" ht="25.5" customHeight="1">
      <c r="B1596" s="464">
        <f>SUM(H1596)</f>
        <v/>
      </c>
      <c r="C1596" s="465" t="n"/>
      <c r="D1596" s="466">
        <f>IF(OR(梁欠表3F!AN1595="欠番",梁欠表3F!AN1595="現場施工"),"　",梁欠表3F!AN1595)</f>
        <v/>
      </c>
      <c r="E1596" s="467">
        <f>COUNTIF(梁欠表3F!$C:$C,D1596)</f>
        <v/>
      </c>
      <c r="F1596" s="468">
        <f>COUNTIF(梁欠表3F!$O:$O,D1596)</f>
        <v/>
      </c>
      <c r="G1596" s="469">
        <f>COUNTIF(梁欠表3F!$AB:$AB,D1596)</f>
        <v/>
      </c>
      <c r="H1596" s="470">
        <f>SUM(E1596:G1596)</f>
        <v/>
      </c>
      <c r="I1596" s="477">
        <f>B1596</f>
        <v/>
      </c>
    </row>
    <row r="1597" ht="25.5" customHeight="1">
      <c r="B1597" s="464">
        <f>SUM(H1597)</f>
        <v/>
      </c>
      <c r="C1597" s="465" t="n"/>
      <c r="D1597" s="466">
        <f>IF(OR(梁欠表3F!AN1596="欠番",梁欠表3F!AN1596="現場施工"),"　",梁欠表3F!AN1596)</f>
        <v/>
      </c>
      <c r="E1597" s="467">
        <f>COUNTIF(梁欠表3F!$C:$C,D1597)</f>
        <v/>
      </c>
      <c r="F1597" s="468">
        <f>COUNTIF(梁欠表3F!$O:$O,D1597)</f>
        <v/>
      </c>
      <c r="G1597" s="469">
        <f>COUNTIF(梁欠表3F!$AB:$AB,D1597)</f>
        <v/>
      </c>
      <c r="H1597" s="470">
        <f>SUM(E1597:G1597)</f>
        <v/>
      </c>
      <c r="I1597" s="477">
        <f>B1597</f>
        <v/>
      </c>
    </row>
    <row r="1598" ht="25.5" customHeight="1">
      <c r="B1598" s="464">
        <f>SUM(H1598)</f>
        <v/>
      </c>
      <c r="C1598" s="465" t="n"/>
      <c r="D1598" s="466">
        <f>IF(OR(梁欠表3F!AN1597="欠番",梁欠表3F!AN1597="現場施工"),"　",梁欠表3F!AN1597)</f>
        <v/>
      </c>
      <c r="E1598" s="467">
        <f>COUNTIF(梁欠表3F!$C:$C,D1598)</f>
        <v/>
      </c>
      <c r="F1598" s="468">
        <f>COUNTIF(梁欠表3F!$O:$O,D1598)</f>
        <v/>
      </c>
      <c r="G1598" s="469">
        <f>COUNTIF(梁欠表3F!$AB:$AB,D1598)</f>
        <v/>
      </c>
      <c r="H1598" s="470">
        <f>SUM(E1598:G1598)</f>
        <v/>
      </c>
      <c r="I1598" s="477">
        <f>B1598</f>
        <v/>
      </c>
    </row>
    <row r="1599" ht="25.5" customHeight="1">
      <c r="B1599" s="464">
        <f>SUM(H1599)</f>
        <v/>
      </c>
      <c r="C1599" s="465" t="n"/>
      <c r="D1599" s="466">
        <f>IF(OR(梁欠表3F!AN1598="欠番",梁欠表3F!AN1598="現場施工"),"　",梁欠表3F!AN1598)</f>
        <v/>
      </c>
      <c r="E1599" s="467">
        <f>COUNTIF(梁欠表3F!$C:$C,D1599)</f>
        <v/>
      </c>
      <c r="F1599" s="468">
        <f>COUNTIF(梁欠表3F!$O:$O,D1599)</f>
        <v/>
      </c>
      <c r="G1599" s="469">
        <f>COUNTIF(梁欠表3F!$AB:$AB,D1599)</f>
        <v/>
      </c>
      <c r="H1599" s="470">
        <f>SUM(E1599:G1599)</f>
        <v/>
      </c>
      <c r="I1599" s="477">
        <f>B1599</f>
        <v/>
      </c>
    </row>
    <row r="1600" ht="25.5" customHeight="1">
      <c r="B1600" s="464">
        <f>SUM(H1600)</f>
        <v/>
      </c>
      <c r="C1600" s="465" t="n"/>
      <c r="D1600" s="466">
        <f>IF(OR(梁欠表3F!AN1599="欠番",梁欠表3F!AN1599="現場施工"),"　",梁欠表3F!AN1599)</f>
        <v/>
      </c>
      <c r="E1600" s="467">
        <f>COUNTIF(梁欠表3F!$C:$C,D1600)</f>
        <v/>
      </c>
      <c r="F1600" s="468">
        <f>COUNTIF(梁欠表3F!$O:$O,D1600)</f>
        <v/>
      </c>
      <c r="G1600" s="469">
        <f>COUNTIF(梁欠表3F!$AB:$AB,D1600)</f>
        <v/>
      </c>
      <c r="H1600" s="470">
        <f>SUM(E1600:G1600)</f>
        <v/>
      </c>
      <c r="I1600" s="477">
        <f>B1600</f>
        <v/>
      </c>
    </row>
    <row r="1601" ht="25.5" customHeight="1">
      <c r="B1601" s="464">
        <f>SUM(H1601)</f>
        <v/>
      </c>
      <c r="C1601" s="465" t="n"/>
      <c r="D1601" s="466">
        <f>IF(OR(梁欠表3F!AN1600="欠番",梁欠表3F!AN1600="現場施工"),"　",梁欠表3F!AN1600)</f>
        <v/>
      </c>
      <c r="E1601" s="467">
        <f>COUNTIF(梁欠表3F!$C:$C,D1601)</f>
        <v/>
      </c>
      <c r="F1601" s="468">
        <f>COUNTIF(梁欠表3F!$O:$O,D1601)</f>
        <v/>
      </c>
      <c r="G1601" s="469">
        <f>COUNTIF(梁欠表3F!$AB:$AB,D1601)</f>
        <v/>
      </c>
      <c r="H1601" s="470">
        <f>SUM(E1601:G1601)</f>
        <v/>
      </c>
      <c r="I1601" s="477">
        <f>B1601</f>
        <v/>
      </c>
    </row>
    <row r="1602" ht="25.5" customHeight="1">
      <c r="B1602" s="464">
        <f>SUM(H1602)</f>
        <v/>
      </c>
      <c r="C1602" s="465" t="n"/>
      <c r="D1602" s="466">
        <f>IF(OR(梁欠表3F!AN1601="欠番",梁欠表3F!AN1601="現場施工"),"　",梁欠表3F!AN1601)</f>
        <v/>
      </c>
      <c r="E1602" s="467">
        <f>COUNTIF(梁欠表3F!$C:$C,D1602)</f>
        <v/>
      </c>
      <c r="F1602" s="468">
        <f>COUNTIF(梁欠表3F!$O:$O,D1602)</f>
        <v/>
      </c>
      <c r="G1602" s="469">
        <f>COUNTIF(梁欠表3F!$AB:$AB,D1602)</f>
        <v/>
      </c>
      <c r="H1602" s="470">
        <f>SUM(E1602:G1602)</f>
        <v/>
      </c>
      <c r="I1602" s="477">
        <f>B1602</f>
        <v/>
      </c>
    </row>
    <row r="1603" ht="25.5" customHeight="1">
      <c r="B1603" s="464">
        <f>SUM(H1603)</f>
        <v/>
      </c>
      <c r="C1603" s="465" t="n"/>
      <c r="D1603" s="466">
        <f>IF(OR(梁欠表3F!AN1602="欠番",梁欠表3F!AN1602="現場施工"),"　",梁欠表3F!AN1602)</f>
        <v/>
      </c>
      <c r="E1603" s="467">
        <f>COUNTIF(梁欠表3F!$C:$C,D1603)</f>
        <v/>
      </c>
      <c r="F1603" s="468">
        <f>COUNTIF(梁欠表3F!$O:$O,D1603)</f>
        <v/>
      </c>
      <c r="G1603" s="469">
        <f>COUNTIF(梁欠表3F!$AB:$AB,D1603)</f>
        <v/>
      </c>
      <c r="H1603" s="470">
        <f>SUM(E1603:G1603)</f>
        <v/>
      </c>
      <c r="I1603" s="477">
        <f>B1603</f>
        <v/>
      </c>
    </row>
    <row r="1604" ht="25.5" customHeight="1">
      <c r="B1604" s="464">
        <f>SUM(H1604)</f>
        <v/>
      </c>
      <c r="C1604" s="465" t="n"/>
      <c r="D1604" s="466">
        <f>IF(OR(梁欠表3F!AN1603="欠番",梁欠表3F!AN1603="現場施工"),"　",梁欠表3F!AN1603)</f>
        <v/>
      </c>
      <c r="E1604" s="467">
        <f>COUNTIF(梁欠表3F!$C:$C,D1604)</f>
        <v/>
      </c>
      <c r="F1604" s="468">
        <f>COUNTIF(梁欠表3F!$O:$O,D1604)</f>
        <v/>
      </c>
      <c r="G1604" s="469">
        <f>COUNTIF(梁欠表3F!$AB:$AB,D1604)</f>
        <v/>
      </c>
      <c r="H1604" s="470">
        <f>SUM(E1604:G1604)</f>
        <v/>
      </c>
      <c r="I1604" s="477">
        <f>B1604</f>
        <v/>
      </c>
    </row>
    <row r="1605" ht="25.5" customHeight="1">
      <c r="B1605" s="464">
        <f>SUM(H1605)</f>
        <v/>
      </c>
      <c r="C1605" s="465" t="n"/>
      <c r="D1605" s="466">
        <f>IF(OR(梁欠表3F!AN1604="欠番",梁欠表3F!AN1604="現場施工"),"　",梁欠表3F!AN1604)</f>
        <v/>
      </c>
      <c r="E1605" s="467">
        <f>COUNTIF(梁欠表3F!$C:$C,D1605)</f>
        <v/>
      </c>
      <c r="F1605" s="468">
        <f>COUNTIF(梁欠表3F!$O:$O,D1605)</f>
        <v/>
      </c>
      <c r="G1605" s="469">
        <f>COUNTIF(梁欠表3F!$AB:$AB,D1605)</f>
        <v/>
      </c>
      <c r="H1605" s="470">
        <f>SUM(E1605:G1605)</f>
        <v/>
      </c>
      <c r="I1605" s="477">
        <f>B1605</f>
        <v/>
      </c>
    </row>
    <row r="1606" ht="25.5" customHeight="1">
      <c r="B1606" s="464">
        <f>SUM(H1606)</f>
        <v/>
      </c>
      <c r="C1606" s="465" t="n"/>
      <c r="D1606" s="466">
        <f>IF(OR(梁欠表3F!AN1605="欠番",梁欠表3F!AN1605="現場施工"),"　",梁欠表3F!AN1605)</f>
        <v/>
      </c>
      <c r="E1606" s="467">
        <f>COUNTIF(梁欠表3F!$C:$C,D1606)</f>
        <v/>
      </c>
      <c r="F1606" s="468">
        <f>COUNTIF(梁欠表3F!$O:$O,D1606)</f>
        <v/>
      </c>
      <c r="G1606" s="469">
        <f>COUNTIF(梁欠表3F!$AB:$AB,D1606)</f>
        <v/>
      </c>
      <c r="H1606" s="470">
        <f>SUM(E1606:G1606)</f>
        <v/>
      </c>
      <c r="I1606" s="477">
        <f>B1606</f>
        <v/>
      </c>
    </row>
    <row r="1607" ht="25.5" customHeight="1">
      <c r="B1607" s="464">
        <f>SUM(H1607)</f>
        <v/>
      </c>
      <c r="C1607" s="465" t="n"/>
      <c r="D1607" s="466">
        <f>IF(OR(梁欠表3F!AN1606="欠番",梁欠表3F!AN1606="現場施工"),"　",梁欠表3F!AN1606)</f>
        <v/>
      </c>
      <c r="E1607" s="467">
        <f>COUNTIF(梁欠表3F!$C:$C,D1607)</f>
        <v/>
      </c>
      <c r="F1607" s="468">
        <f>COUNTIF(梁欠表3F!$O:$O,D1607)</f>
        <v/>
      </c>
      <c r="G1607" s="469">
        <f>COUNTIF(梁欠表3F!$AB:$AB,D1607)</f>
        <v/>
      </c>
      <c r="H1607" s="470">
        <f>SUM(E1607:G1607)</f>
        <v/>
      </c>
      <c r="I1607" s="477">
        <f>B1607</f>
        <v/>
      </c>
    </row>
    <row r="1608" ht="25.5" customHeight="1">
      <c r="B1608" s="464">
        <f>SUM(H1608)</f>
        <v/>
      </c>
      <c r="C1608" s="465" t="n"/>
      <c r="D1608" s="466">
        <f>IF(OR(梁欠表3F!AN1607="欠番",梁欠表3F!AN1607="現場施工"),"　",梁欠表3F!AN1607)</f>
        <v/>
      </c>
      <c r="E1608" s="467">
        <f>COUNTIF(梁欠表3F!$C:$C,D1608)</f>
        <v/>
      </c>
      <c r="F1608" s="468">
        <f>COUNTIF(梁欠表3F!$O:$O,D1608)</f>
        <v/>
      </c>
      <c r="G1608" s="469">
        <f>COUNTIF(梁欠表3F!$AB:$AB,D1608)</f>
        <v/>
      </c>
      <c r="H1608" s="470">
        <f>SUM(E1608:G1608)</f>
        <v/>
      </c>
      <c r="I1608" s="477">
        <f>B1608</f>
        <v/>
      </c>
    </row>
    <row r="1609" ht="25.5" customHeight="1">
      <c r="B1609" s="464">
        <f>SUM(H1609)</f>
        <v/>
      </c>
      <c r="C1609" s="465" t="n"/>
      <c r="D1609" s="466">
        <f>IF(OR(梁欠表3F!AN1608="欠番",梁欠表3F!AN1608="現場施工"),"　",梁欠表3F!AN1608)</f>
        <v/>
      </c>
      <c r="E1609" s="467">
        <f>COUNTIF(梁欠表3F!$C:$C,D1609)</f>
        <v/>
      </c>
      <c r="F1609" s="468">
        <f>COUNTIF(梁欠表3F!$O:$O,D1609)</f>
        <v/>
      </c>
      <c r="G1609" s="469">
        <f>COUNTIF(梁欠表3F!$AB:$AB,D1609)</f>
        <v/>
      </c>
      <c r="H1609" s="470">
        <f>SUM(E1609:G1609)</f>
        <v/>
      </c>
      <c r="I1609" s="477">
        <f>B1609</f>
        <v/>
      </c>
    </row>
    <row r="1610" ht="25.5" customHeight="1">
      <c r="B1610" s="464">
        <f>SUM(H1610)</f>
        <v/>
      </c>
      <c r="C1610" s="465" t="n"/>
      <c r="D1610" s="466">
        <f>IF(OR(梁欠表3F!AN1609="欠番",梁欠表3F!AN1609="現場施工"),"　",梁欠表3F!AN1609)</f>
        <v/>
      </c>
      <c r="E1610" s="467">
        <f>COUNTIF(梁欠表3F!$C:$C,D1610)</f>
        <v/>
      </c>
      <c r="F1610" s="468">
        <f>COUNTIF(梁欠表3F!$O:$O,D1610)</f>
        <v/>
      </c>
      <c r="G1610" s="469">
        <f>COUNTIF(梁欠表3F!$AB:$AB,D1610)</f>
        <v/>
      </c>
      <c r="H1610" s="470">
        <f>SUM(E1610:G1610)</f>
        <v/>
      </c>
      <c r="I1610" s="477">
        <f>B1610</f>
        <v/>
      </c>
    </row>
    <row r="1611" ht="25.5" customHeight="1">
      <c r="B1611" s="464">
        <f>SUM(H1611)</f>
        <v/>
      </c>
      <c r="C1611" s="465" t="n"/>
      <c r="D1611" s="466">
        <f>IF(OR(梁欠表3F!AN1610="欠番",梁欠表3F!AN1610="現場施工"),"　",梁欠表3F!AN1610)</f>
        <v/>
      </c>
      <c r="E1611" s="467">
        <f>COUNTIF(梁欠表3F!$C:$C,D1611)</f>
        <v/>
      </c>
      <c r="F1611" s="468">
        <f>COUNTIF(梁欠表3F!$O:$O,D1611)</f>
        <v/>
      </c>
      <c r="G1611" s="469">
        <f>COUNTIF(梁欠表3F!$AB:$AB,D1611)</f>
        <v/>
      </c>
      <c r="H1611" s="470">
        <f>SUM(E1611:G1611)</f>
        <v/>
      </c>
      <c r="I1611" s="477">
        <f>B1611</f>
        <v/>
      </c>
    </row>
    <row r="1612" ht="25.5" customHeight="1">
      <c r="B1612" s="464">
        <f>SUM(H1612)</f>
        <v/>
      </c>
      <c r="C1612" s="465" t="n"/>
      <c r="D1612" s="466">
        <f>IF(OR(梁欠表3F!AN1611="欠番",梁欠表3F!AN1611="現場施工"),"　",梁欠表3F!AN1611)</f>
        <v/>
      </c>
      <c r="E1612" s="467">
        <f>COUNTIF(梁欠表3F!$C:$C,D1612)</f>
        <v/>
      </c>
      <c r="F1612" s="468">
        <f>COUNTIF(梁欠表3F!$O:$O,D1612)</f>
        <v/>
      </c>
      <c r="G1612" s="469">
        <f>COUNTIF(梁欠表3F!$AB:$AB,D1612)</f>
        <v/>
      </c>
      <c r="H1612" s="470">
        <f>SUM(E1612:G1612)</f>
        <v/>
      </c>
      <c r="I1612" s="477">
        <f>B1612</f>
        <v/>
      </c>
    </row>
    <row r="1613" ht="25.5" customHeight="1">
      <c r="B1613" s="464">
        <f>SUM(H1613)</f>
        <v/>
      </c>
      <c r="C1613" s="465" t="n"/>
      <c r="D1613" s="466">
        <f>IF(OR(梁欠表3F!AN1612="欠番",梁欠表3F!AN1612="現場施工"),"　",梁欠表3F!AN1612)</f>
        <v/>
      </c>
      <c r="E1613" s="467">
        <f>COUNTIF(梁欠表3F!$C:$C,D1613)</f>
        <v/>
      </c>
      <c r="F1613" s="468">
        <f>COUNTIF(梁欠表3F!$O:$O,D1613)</f>
        <v/>
      </c>
      <c r="G1613" s="469">
        <f>COUNTIF(梁欠表3F!$AB:$AB,D1613)</f>
        <v/>
      </c>
      <c r="H1613" s="470">
        <f>SUM(E1613:G1613)</f>
        <v/>
      </c>
      <c r="I1613" s="477">
        <f>B1613</f>
        <v/>
      </c>
    </row>
    <row r="1614" ht="25.5" customHeight="1">
      <c r="B1614" s="464">
        <f>SUM(H1614)</f>
        <v/>
      </c>
      <c r="C1614" s="465" t="n"/>
      <c r="D1614" s="466">
        <f>IF(OR(梁欠表3F!AN1613="欠番",梁欠表3F!AN1613="現場施工"),"　",梁欠表3F!AN1613)</f>
        <v/>
      </c>
      <c r="E1614" s="467">
        <f>COUNTIF(梁欠表3F!$C:$C,D1614)</f>
        <v/>
      </c>
      <c r="F1614" s="468">
        <f>COUNTIF(梁欠表3F!$O:$O,D1614)</f>
        <v/>
      </c>
      <c r="G1614" s="469">
        <f>COUNTIF(梁欠表3F!$AB:$AB,D1614)</f>
        <v/>
      </c>
      <c r="H1614" s="470">
        <f>SUM(E1614:G1614)</f>
        <v/>
      </c>
      <c r="I1614" s="477">
        <f>B1614</f>
        <v/>
      </c>
    </row>
    <row r="1615" ht="25.5" customHeight="1">
      <c r="B1615" s="464">
        <f>SUM(H1615)</f>
        <v/>
      </c>
      <c r="C1615" s="465" t="n"/>
      <c r="D1615" s="466">
        <f>IF(OR(梁欠表3F!AN1614="欠番",梁欠表3F!AN1614="現場施工"),"　",梁欠表3F!AN1614)</f>
        <v/>
      </c>
      <c r="E1615" s="467">
        <f>COUNTIF(梁欠表3F!$C:$C,D1615)</f>
        <v/>
      </c>
      <c r="F1615" s="468">
        <f>COUNTIF(梁欠表3F!$O:$O,D1615)</f>
        <v/>
      </c>
      <c r="G1615" s="469">
        <f>COUNTIF(梁欠表3F!$AB:$AB,D1615)</f>
        <v/>
      </c>
      <c r="H1615" s="470">
        <f>SUM(E1615:G1615)</f>
        <v/>
      </c>
      <c r="I1615" s="477">
        <f>B1615</f>
        <v/>
      </c>
    </row>
    <row r="1616" ht="25.5" customHeight="1">
      <c r="B1616" s="464">
        <f>SUM(H1616)</f>
        <v/>
      </c>
      <c r="C1616" s="465" t="n"/>
      <c r="D1616" s="466">
        <f>IF(OR(梁欠表3F!AN1615="欠番",梁欠表3F!AN1615="現場施工"),"　",梁欠表3F!AN1615)</f>
        <v/>
      </c>
      <c r="E1616" s="467">
        <f>COUNTIF(梁欠表3F!$C:$C,D1616)</f>
        <v/>
      </c>
      <c r="F1616" s="468">
        <f>COUNTIF(梁欠表3F!$O:$O,D1616)</f>
        <v/>
      </c>
      <c r="G1616" s="469">
        <f>COUNTIF(梁欠表3F!$AB:$AB,D1616)</f>
        <v/>
      </c>
      <c r="H1616" s="470">
        <f>SUM(E1616:G1616)</f>
        <v/>
      </c>
      <c r="I1616" s="477">
        <f>B1616</f>
        <v/>
      </c>
    </row>
    <row r="1617" ht="25.5" customHeight="1">
      <c r="B1617" s="464">
        <f>SUM(H1617)</f>
        <v/>
      </c>
      <c r="C1617" s="465" t="n"/>
      <c r="D1617" s="466">
        <f>IF(OR(梁欠表3F!AN1616="欠番",梁欠表3F!AN1616="現場施工"),"　",梁欠表3F!AN1616)</f>
        <v/>
      </c>
      <c r="E1617" s="467">
        <f>COUNTIF(梁欠表3F!$C:$C,D1617)</f>
        <v/>
      </c>
      <c r="F1617" s="468">
        <f>COUNTIF(梁欠表3F!$O:$O,D1617)</f>
        <v/>
      </c>
      <c r="G1617" s="469">
        <f>COUNTIF(梁欠表3F!$AB:$AB,D1617)</f>
        <v/>
      </c>
      <c r="H1617" s="470">
        <f>SUM(E1617:G1617)</f>
        <v/>
      </c>
      <c r="I1617" s="477">
        <f>B1617</f>
        <v/>
      </c>
    </row>
    <row r="1618" ht="25.5" customHeight="1">
      <c r="B1618" s="464">
        <f>SUM(H1618)</f>
        <v/>
      </c>
      <c r="C1618" s="465" t="n"/>
      <c r="D1618" s="466">
        <f>IF(OR(梁欠表3F!AN1617="欠番",梁欠表3F!AN1617="現場施工"),"　",梁欠表3F!AN1617)</f>
        <v/>
      </c>
      <c r="E1618" s="467">
        <f>COUNTIF(梁欠表3F!$C:$C,D1618)</f>
        <v/>
      </c>
      <c r="F1618" s="468">
        <f>COUNTIF(梁欠表3F!$O:$O,D1618)</f>
        <v/>
      </c>
      <c r="G1618" s="469">
        <f>COUNTIF(梁欠表3F!$AB:$AB,D1618)</f>
        <v/>
      </c>
      <c r="H1618" s="470">
        <f>SUM(E1618:G1618)</f>
        <v/>
      </c>
      <c r="I1618" s="477">
        <f>B1618</f>
        <v/>
      </c>
    </row>
    <row r="1619" ht="25.5" customHeight="1">
      <c r="B1619" s="464">
        <f>SUM(H1619)</f>
        <v/>
      </c>
      <c r="C1619" s="465" t="n"/>
      <c r="D1619" s="466">
        <f>IF(OR(梁欠表3F!AN1618="欠番",梁欠表3F!AN1618="現場施工"),"　",梁欠表3F!AN1618)</f>
        <v/>
      </c>
      <c r="E1619" s="467">
        <f>COUNTIF(梁欠表3F!$C:$C,D1619)</f>
        <v/>
      </c>
      <c r="F1619" s="468">
        <f>COUNTIF(梁欠表3F!$O:$O,D1619)</f>
        <v/>
      </c>
      <c r="G1619" s="469">
        <f>COUNTIF(梁欠表3F!$AB:$AB,D1619)</f>
        <v/>
      </c>
      <c r="H1619" s="470">
        <f>SUM(E1619:G1619)</f>
        <v/>
      </c>
      <c r="I1619" s="477">
        <f>B1619</f>
        <v/>
      </c>
    </row>
    <row r="1620" ht="25.5" customHeight="1">
      <c r="B1620" s="464">
        <f>SUM(H1620)</f>
        <v/>
      </c>
      <c r="C1620" s="465" t="n"/>
      <c r="D1620" s="466">
        <f>IF(OR(梁欠表3F!AN1619="欠番",梁欠表3F!AN1619="現場施工"),"　",梁欠表3F!AN1619)</f>
        <v/>
      </c>
      <c r="E1620" s="467">
        <f>COUNTIF(梁欠表3F!$C:$C,D1620)</f>
        <v/>
      </c>
      <c r="F1620" s="468">
        <f>COUNTIF(梁欠表3F!$O:$O,D1620)</f>
        <v/>
      </c>
      <c r="G1620" s="469">
        <f>COUNTIF(梁欠表3F!$AB:$AB,D1620)</f>
        <v/>
      </c>
      <c r="H1620" s="470">
        <f>SUM(E1620:G1620)</f>
        <v/>
      </c>
      <c r="I1620" s="477">
        <f>B1620</f>
        <v/>
      </c>
    </row>
    <row r="1621" ht="25.5" customHeight="1">
      <c r="B1621" s="464">
        <f>SUM(H1621)</f>
        <v/>
      </c>
      <c r="C1621" s="465" t="n"/>
      <c r="D1621" s="466">
        <f>IF(OR(梁欠表3F!AN1620="欠番",梁欠表3F!AN1620="現場施工"),"　",梁欠表3F!AN1620)</f>
        <v/>
      </c>
      <c r="E1621" s="467">
        <f>COUNTIF(梁欠表3F!$C:$C,D1621)</f>
        <v/>
      </c>
      <c r="F1621" s="468">
        <f>COUNTIF(梁欠表3F!$O:$O,D1621)</f>
        <v/>
      </c>
      <c r="G1621" s="469">
        <f>COUNTIF(梁欠表3F!$AB:$AB,D1621)</f>
        <v/>
      </c>
      <c r="H1621" s="470">
        <f>SUM(E1621:G1621)</f>
        <v/>
      </c>
      <c r="I1621" s="477">
        <f>B1621</f>
        <v/>
      </c>
    </row>
    <row r="1622" ht="25.5" customHeight="1">
      <c r="B1622" s="464">
        <f>SUM(H1622)</f>
        <v/>
      </c>
      <c r="C1622" s="465" t="n"/>
      <c r="D1622" s="466">
        <f>IF(OR(梁欠表3F!AN1621="欠番",梁欠表3F!AN1621="現場施工"),"　",梁欠表3F!AN1621)</f>
        <v/>
      </c>
      <c r="E1622" s="467">
        <f>COUNTIF(梁欠表3F!$C:$C,D1622)</f>
        <v/>
      </c>
      <c r="F1622" s="468">
        <f>COUNTIF(梁欠表3F!$O:$O,D1622)</f>
        <v/>
      </c>
      <c r="G1622" s="469">
        <f>COUNTIF(梁欠表3F!$AB:$AB,D1622)</f>
        <v/>
      </c>
      <c r="H1622" s="470">
        <f>SUM(E1622:G1622)</f>
        <v/>
      </c>
      <c r="I1622" s="477">
        <f>B1622</f>
        <v/>
      </c>
    </row>
    <row r="1623" ht="25.5" customHeight="1">
      <c r="B1623" s="464">
        <f>SUM(H1623)</f>
        <v/>
      </c>
      <c r="C1623" s="465" t="n"/>
      <c r="D1623" s="466">
        <f>IF(OR(梁欠表3F!AN1622="欠番",梁欠表3F!AN1622="現場施工"),"　",梁欠表3F!AN1622)</f>
        <v/>
      </c>
      <c r="E1623" s="467">
        <f>COUNTIF(梁欠表3F!$C:$C,D1623)</f>
        <v/>
      </c>
      <c r="F1623" s="468">
        <f>COUNTIF(梁欠表3F!$O:$O,D1623)</f>
        <v/>
      </c>
      <c r="G1623" s="469">
        <f>COUNTIF(梁欠表3F!$AB:$AB,D1623)</f>
        <v/>
      </c>
      <c r="H1623" s="470">
        <f>SUM(E1623:G1623)</f>
        <v/>
      </c>
      <c r="I1623" s="477">
        <f>B1623</f>
        <v/>
      </c>
    </row>
    <row r="1624" ht="25.5" customHeight="1">
      <c r="B1624" s="464">
        <f>SUM(H1624)</f>
        <v/>
      </c>
      <c r="C1624" s="465" t="n"/>
      <c r="D1624" s="466">
        <f>IF(OR(梁欠表3F!AN1623="欠番",梁欠表3F!AN1623="現場施工"),"　",梁欠表3F!AN1623)</f>
        <v/>
      </c>
      <c r="E1624" s="467">
        <f>COUNTIF(梁欠表3F!$C:$C,D1624)</f>
        <v/>
      </c>
      <c r="F1624" s="468">
        <f>COUNTIF(梁欠表3F!$O:$O,D1624)</f>
        <v/>
      </c>
      <c r="G1624" s="469">
        <f>COUNTIF(梁欠表3F!$AB:$AB,D1624)</f>
        <v/>
      </c>
      <c r="H1624" s="470">
        <f>SUM(E1624:G1624)</f>
        <v/>
      </c>
      <c r="I1624" s="477">
        <f>B1624</f>
        <v/>
      </c>
    </row>
    <row r="1625" ht="25.5" customHeight="1">
      <c r="B1625" s="464">
        <f>SUM(H1625)</f>
        <v/>
      </c>
      <c r="C1625" s="465" t="n"/>
      <c r="D1625" s="466">
        <f>IF(OR(梁欠表3F!AN1624="欠番",梁欠表3F!AN1624="現場施工"),"　",梁欠表3F!AN1624)</f>
        <v/>
      </c>
      <c r="E1625" s="467">
        <f>COUNTIF(梁欠表3F!$C:$C,D1625)</f>
        <v/>
      </c>
      <c r="F1625" s="468">
        <f>COUNTIF(梁欠表3F!$O:$O,D1625)</f>
        <v/>
      </c>
      <c r="G1625" s="469">
        <f>COUNTIF(梁欠表3F!$AB:$AB,D1625)</f>
        <v/>
      </c>
      <c r="H1625" s="470">
        <f>SUM(E1625:G1625)</f>
        <v/>
      </c>
      <c r="I1625" s="477">
        <f>B1625</f>
        <v/>
      </c>
    </row>
    <row r="1626" ht="25.5" customHeight="1">
      <c r="B1626" s="464">
        <f>SUM(H1626)</f>
        <v/>
      </c>
      <c r="C1626" s="465" t="n"/>
      <c r="D1626" s="466">
        <f>IF(OR(梁欠表3F!AN1625="欠番",梁欠表3F!AN1625="現場施工"),"　",梁欠表3F!AN1625)</f>
        <v/>
      </c>
      <c r="E1626" s="467">
        <f>COUNTIF(梁欠表3F!$C:$C,D1626)</f>
        <v/>
      </c>
      <c r="F1626" s="468">
        <f>COUNTIF(梁欠表3F!$O:$O,D1626)</f>
        <v/>
      </c>
      <c r="G1626" s="469">
        <f>COUNTIF(梁欠表3F!$AB:$AB,D1626)</f>
        <v/>
      </c>
      <c r="H1626" s="470">
        <f>SUM(E1626:G1626)</f>
        <v/>
      </c>
      <c r="I1626" s="477">
        <f>B1626</f>
        <v/>
      </c>
    </row>
    <row r="1627" ht="25.5" customHeight="1">
      <c r="B1627" s="464">
        <f>SUM(H1627)</f>
        <v/>
      </c>
      <c r="C1627" s="465" t="n"/>
      <c r="D1627" s="466">
        <f>IF(OR(梁欠表3F!AN1626="欠番",梁欠表3F!AN1626="現場施工"),"　",梁欠表3F!AN1626)</f>
        <v/>
      </c>
      <c r="E1627" s="467">
        <f>COUNTIF(梁欠表3F!$C:$C,D1627)</f>
        <v/>
      </c>
      <c r="F1627" s="468">
        <f>COUNTIF(梁欠表3F!$O:$O,D1627)</f>
        <v/>
      </c>
      <c r="G1627" s="469">
        <f>COUNTIF(梁欠表3F!$AB:$AB,D1627)</f>
        <v/>
      </c>
      <c r="H1627" s="470">
        <f>SUM(E1627:G1627)</f>
        <v/>
      </c>
      <c r="I1627" s="477">
        <f>B1627</f>
        <v/>
      </c>
    </row>
    <row r="1628" ht="25.5" customHeight="1">
      <c r="B1628" s="464">
        <f>SUM(H1628)</f>
        <v/>
      </c>
      <c r="C1628" s="465" t="n"/>
      <c r="D1628" s="466">
        <f>IF(OR(梁欠表3F!AN1627="欠番",梁欠表3F!AN1627="現場施工"),"　",梁欠表3F!AN1627)</f>
        <v/>
      </c>
      <c r="E1628" s="467">
        <f>COUNTIF(梁欠表3F!$C:$C,D1628)</f>
        <v/>
      </c>
      <c r="F1628" s="468">
        <f>COUNTIF(梁欠表3F!$O:$O,D1628)</f>
        <v/>
      </c>
      <c r="G1628" s="469">
        <f>COUNTIF(梁欠表3F!$AB:$AB,D1628)</f>
        <v/>
      </c>
      <c r="H1628" s="470">
        <f>SUM(E1628:G1628)</f>
        <v/>
      </c>
      <c r="I1628" s="477">
        <f>B1628</f>
        <v/>
      </c>
    </row>
    <row r="1629" ht="25.5" customHeight="1">
      <c r="B1629" s="464">
        <f>SUM(H1629)</f>
        <v/>
      </c>
      <c r="C1629" s="465" t="n"/>
      <c r="D1629" s="466">
        <f>IF(OR(梁欠表3F!AN1628="欠番",梁欠表3F!AN1628="現場施工"),"　",梁欠表3F!AN1628)</f>
        <v/>
      </c>
      <c r="E1629" s="467">
        <f>COUNTIF(梁欠表3F!$C:$C,D1629)</f>
        <v/>
      </c>
      <c r="F1629" s="468">
        <f>COUNTIF(梁欠表3F!$O:$O,D1629)</f>
        <v/>
      </c>
      <c r="G1629" s="469">
        <f>COUNTIF(梁欠表3F!$AB:$AB,D1629)</f>
        <v/>
      </c>
      <c r="H1629" s="470">
        <f>SUM(E1629:G1629)</f>
        <v/>
      </c>
      <c r="I1629" s="477">
        <f>B1629</f>
        <v/>
      </c>
    </row>
    <row r="1630" ht="25.5" customHeight="1">
      <c r="B1630" s="464">
        <f>SUM(H1630)</f>
        <v/>
      </c>
      <c r="C1630" s="465" t="n"/>
      <c r="D1630" s="466">
        <f>IF(OR(梁欠表3F!AN1629="欠番",梁欠表3F!AN1629="現場施工"),"　",梁欠表3F!AN1629)</f>
        <v/>
      </c>
      <c r="E1630" s="467">
        <f>COUNTIF(梁欠表3F!$C:$C,D1630)</f>
        <v/>
      </c>
      <c r="F1630" s="468">
        <f>COUNTIF(梁欠表3F!$O:$O,D1630)</f>
        <v/>
      </c>
      <c r="G1630" s="469">
        <f>COUNTIF(梁欠表3F!$AB:$AB,D1630)</f>
        <v/>
      </c>
      <c r="H1630" s="470">
        <f>SUM(E1630:G1630)</f>
        <v/>
      </c>
      <c r="I1630" s="477">
        <f>B1630</f>
        <v/>
      </c>
    </row>
    <row r="1631" ht="25.5" customHeight="1">
      <c r="B1631" s="464">
        <f>SUM(H1631)</f>
        <v/>
      </c>
      <c r="C1631" s="465" t="n"/>
      <c r="D1631" s="466">
        <f>IF(OR(梁欠表3F!AN1630="欠番",梁欠表3F!AN1630="現場施工"),"　",梁欠表3F!AN1630)</f>
        <v/>
      </c>
      <c r="E1631" s="467">
        <f>COUNTIF(梁欠表3F!$C:$C,D1631)</f>
        <v/>
      </c>
      <c r="F1631" s="468">
        <f>COUNTIF(梁欠表3F!$O:$O,D1631)</f>
        <v/>
      </c>
      <c r="G1631" s="469">
        <f>COUNTIF(梁欠表3F!$AB:$AB,D1631)</f>
        <v/>
      </c>
      <c r="H1631" s="470">
        <f>SUM(E1631:G1631)</f>
        <v/>
      </c>
      <c r="I1631" s="477">
        <f>B1631</f>
        <v/>
      </c>
    </row>
    <row r="1632" ht="25.5" customHeight="1">
      <c r="B1632" s="464">
        <f>SUM(H1632)</f>
        <v/>
      </c>
      <c r="C1632" s="465" t="n"/>
      <c r="D1632" s="466">
        <f>IF(OR(梁欠表3F!AN1631="欠番",梁欠表3F!AN1631="現場施工"),"　",梁欠表3F!AN1631)</f>
        <v/>
      </c>
      <c r="E1632" s="467">
        <f>COUNTIF(梁欠表3F!$C:$C,D1632)</f>
        <v/>
      </c>
      <c r="F1632" s="468">
        <f>COUNTIF(梁欠表3F!$O:$O,D1632)</f>
        <v/>
      </c>
      <c r="G1632" s="469">
        <f>COUNTIF(梁欠表3F!$AB:$AB,D1632)</f>
        <v/>
      </c>
      <c r="H1632" s="470">
        <f>SUM(E1632:G1632)</f>
        <v/>
      </c>
      <c r="I1632" s="477">
        <f>B1632</f>
        <v/>
      </c>
    </row>
    <row r="1633" ht="25.5" customHeight="1">
      <c r="B1633" s="464">
        <f>SUM(H1633)</f>
        <v/>
      </c>
      <c r="C1633" s="465" t="n"/>
      <c r="D1633" s="466">
        <f>IF(OR(梁欠表3F!AN1632="欠番",梁欠表3F!AN1632="現場施工"),"　",梁欠表3F!AN1632)</f>
        <v/>
      </c>
      <c r="E1633" s="467">
        <f>COUNTIF(梁欠表3F!$C:$C,D1633)</f>
        <v/>
      </c>
      <c r="F1633" s="468">
        <f>COUNTIF(梁欠表3F!$O:$O,D1633)</f>
        <v/>
      </c>
      <c r="G1633" s="469">
        <f>COUNTIF(梁欠表3F!$AB:$AB,D1633)</f>
        <v/>
      </c>
      <c r="H1633" s="470">
        <f>SUM(E1633:G1633)</f>
        <v/>
      </c>
      <c r="I1633" s="477">
        <f>B1633</f>
        <v/>
      </c>
    </row>
    <row r="1634" ht="25.5" customHeight="1">
      <c r="B1634" s="464">
        <f>SUM(H1634)</f>
        <v/>
      </c>
      <c r="C1634" s="465" t="n"/>
      <c r="D1634" s="466">
        <f>IF(OR(梁欠表3F!AN1633="欠番",梁欠表3F!AN1633="現場施工"),"　",梁欠表3F!AN1633)</f>
        <v/>
      </c>
      <c r="E1634" s="467">
        <f>COUNTIF(梁欠表3F!$C:$C,D1634)</f>
        <v/>
      </c>
      <c r="F1634" s="468">
        <f>COUNTIF(梁欠表3F!$O:$O,D1634)</f>
        <v/>
      </c>
      <c r="G1634" s="469">
        <f>COUNTIF(梁欠表3F!$AB:$AB,D1634)</f>
        <v/>
      </c>
      <c r="H1634" s="470">
        <f>SUM(E1634:G1634)</f>
        <v/>
      </c>
      <c r="I1634" s="477">
        <f>B1634</f>
        <v/>
      </c>
    </row>
    <row r="1635" ht="25.5" customHeight="1">
      <c r="B1635" s="464">
        <f>SUM(H1635)</f>
        <v/>
      </c>
      <c r="C1635" s="465" t="n"/>
      <c r="D1635" s="466">
        <f>IF(OR(梁欠表3F!AN1634="欠番",梁欠表3F!AN1634="現場施工"),"　",梁欠表3F!AN1634)</f>
        <v/>
      </c>
      <c r="E1635" s="467">
        <f>COUNTIF(梁欠表3F!$C:$C,D1635)</f>
        <v/>
      </c>
      <c r="F1635" s="468">
        <f>COUNTIF(梁欠表3F!$O:$O,D1635)</f>
        <v/>
      </c>
      <c r="G1635" s="469">
        <f>COUNTIF(梁欠表3F!$AB:$AB,D1635)</f>
        <v/>
      </c>
      <c r="H1635" s="470">
        <f>SUM(E1635:G1635)</f>
        <v/>
      </c>
      <c r="I1635" s="477">
        <f>B1635</f>
        <v/>
      </c>
    </row>
    <row r="1636" ht="25.5" customHeight="1">
      <c r="B1636" s="464">
        <f>SUM(H1636)</f>
        <v/>
      </c>
      <c r="C1636" s="465" t="n"/>
      <c r="D1636" s="466">
        <f>IF(OR(梁欠表3F!AN1635="欠番",梁欠表3F!AN1635="現場施工"),"　",梁欠表3F!AN1635)</f>
        <v/>
      </c>
      <c r="E1636" s="467">
        <f>COUNTIF(梁欠表3F!$C:$C,D1636)</f>
        <v/>
      </c>
      <c r="F1636" s="468">
        <f>COUNTIF(梁欠表3F!$O:$O,D1636)</f>
        <v/>
      </c>
      <c r="G1636" s="469">
        <f>COUNTIF(梁欠表3F!$AB:$AB,D1636)</f>
        <v/>
      </c>
      <c r="H1636" s="470">
        <f>SUM(E1636:G1636)</f>
        <v/>
      </c>
      <c r="I1636" s="477">
        <f>B1636</f>
        <v/>
      </c>
    </row>
    <row r="1637" ht="25.5" customHeight="1">
      <c r="B1637" s="464">
        <f>SUM(H1637)</f>
        <v/>
      </c>
      <c r="C1637" s="465" t="n"/>
      <c r="D1637" s="466">
        <f>IF(OR(梁欠表3F!AN1636="欠番",梁欠表3F!AN1636="現場施工"),"　",梁欠表3F!AN1636)</f>
        <v/>
      </c>
      <c r="E1637" s="467">
        <f>COUNTIF(梁欠表3F!$C:$C,D1637)</f>
        <v/>
      </c>
      <c r="F1637" s="468">
        <f>COUNTIF(梁欠表3F!$O:$O,D1637)</f>
        <v/>
      </c>
      <c r="G1637" s="469">
        <f>COUNTIF(梁欠表3F!$AB:$AB,D1637)</f>
        <v/>
      </c>
      <c r="H1637" s="470">
        <f>SUM(E1637:G1637)</f>
        <v/>
      </c>
      <c r="I1637" s="477">
        <f>B1637</f>
        <v/>
      </c>
    </row>
    <row r="1638" ht="25.5" customHeight="1">
      <c r="B1638" s="464">
        <f>SUM(H1638)</f>
        <v/>
      </c>
      <c r="C1638" s="465" t="n"/>
      <c r="D1638" s="466">
        <f>IF(OR(梁欠表3F!AN1637="欠番",梁欠表3F!AN1637="現場施工"),"　",梁欠表3F!AN1637)</f>
        <v/>
      </c>
      <c r="E1638" s="467">
        <f>COUNTIF(梁欠表3F!$C:$C,D1638)</f>
        <v/>
      </c>
      <c r="F1638" s="468">
        <f>COUNTIF(梁欠表3F!$O:$O,D1638)</f>
        <v/>
      </c>
      <c r="G1638" s="469">
        <f>COUNTIF(梁欠表3F!$AB:$AB,D1638)</f>
        <v/>
      </c>
      <c r="H1638" s="470">
        <f>SUM(E1638:G1638)</f>
        <v/>
      </c>
      <c r="I1638" s="477">
        <f>B1638</f>
        <v/>
      </c>
    </row>
    <row r="1639" ht="25.5" customHeight="1">
      <c r="B1639" s="464">
        <f>SUM(H1639)</f>
        <v/>
      </c>
      <c r="C1639" s="465" t="n"/>
      <c r="D1639" s="466">
        <f>IF(OR(梁欠表3F!AN1638="欠番",梁欠表3F!AN1638="現場施工"),"　",梁欠表3F!AN1638)</f>
        <v/>
      </c>
      <c r="E1639" s="467">
        <f>COUNTIF(梁欠表3F!$C:$C,D1639)</f>
        <v/>
      </c>
      <c r="F1639" s="468">
        <f>COUNTIF(梁欠表3F!$O:$O,D1639)</f>
        <v/>
      </c>
      <c r="G1639" s="469">
        <f>COUNTIF(梁欠表3F!$AB:$AB,D1639)</f>
        <v/>
      </c>
      <c r="H1639" s="470">
        <f>SUM(E1639:G1639)</f>
        <v/>
      </c>
      <c r="I1639" s="477">
        <f>B1639</f>
        <v/>
      </c>
    </row>
    <row r="1640" ht="25.5" customHeight="1">
      <c r="B1640" s="464">
        <f>SUM(H1640)</f>
        <v/>
      </c>
      <c r="C1640" s="465" t="n"/>
      <c r="D1640" s="466">
        <f>IF(OR(梁欠表3F!AN1639="欠番",梁欠表3F!AN1639="現場施工"),"　",梁欠表3F!AN1639)</f>
        <v/>
      </c>
      <c r="E1640" s="467">
        <f>COUNTIF(梁欠表3F!$C:$C,D1640)</f>
        <v/>
      </c>
      <c r="F1640" s="468">
        <f>COUNTIF(梁欠表3F!$O:$O,D1640)</f>
        <v/>
      </c>
      <c r="G1640" s="469">
        <f>COUNTIF(梁欠表3F!$AB:$AB,D1640)</f>
        <v/>
      </c>
      <c r="H1640" s="470">
        <f>SUM(E1640:G1640)</f>
        <v/>
      </c>
      <c r="I1640" s="477">
        <f>B1640</f>
        <v/>
      </c>
    </row>
    <row r="1641" ht="25.5" customHeight="1">
      <c r="B1641" s="464">
        <f>SUM(H1641)</f>
        <v/>
      </c>
      <c r="C1641" s="465" t="n"/>
      <c r="D1641" s="466">
        <f>IF(OR(梁欠表3F!AN1640="欠番",梁欠表3F!AN1640="現場施工"),"　",梁欠表3F!AN1640)</f>
        <v/>
      </c>
      <c r="E1641" s="467">
        <f>COUNTIF(梁欠表3F!$C:$C,D1641)</f>
        <v/>
      </c>
      <c r="F1641" s="468">
        <f>COUNTIF(梁欠表3F!$O:$O,D1641)</f>
        <v/>
      </c>
      <c r="G1641" s="469">
        <f>COUNTIF(梁欠表3F!$AB:$AB,D1641)</f>
        <v/>
      </c>
      <c r="H1641" s="470">
        <f>SUM(E1641:G1641)</f>
        <v/>
      </c>
      <c r="I1641" s="477">
        <f>B1641</f>
        <v/>
      </c>
    </row>
    <row r="1642" ht="25.5" customHeight="1">
      <c r="B1642" s="464">
        <f>SUM(H1642)</f>
        <v/>
      </c>
      <c r="C1642" s="465" t="n"/>
      <c r="D1642" s="466">
        <f>IF(OR(梁欠表3F!AN1641="欠番",梁欠表3F!AN1641="現場施工"),"　",梁欠表3F!AN1641)</f>
        <v/>
      </c>
      <c r="E1642" s="467">
        <f>COUNTIF(梁欠表3F!$C:$C,D1642)</f>
        <v/>
      </c>
      <c r="F1642" s="468">
        <f>COUNTIF(梁欠表3F!$O:$O,D1642)</f>
        <v/>
      </c>
      <c r="G1642" s="469">
        <f>COUNTIF(梁欠表3F!$AB:$AB,D1642)</f>
        <v/>
      </c>
      <c r="H1642" s="470">
        <f>SUM(E1642:G1642)</f>
        <v/>
      </c>
      <c r="I1642" s="477">
        <f>B1642</f>
        <v/>
      </c>
    </row>
    <row r="1643" ht="25.5" customHeight="1">
      <c r="B1643" s="464">
        <f>SUM(H1643)</f>
        <v/>
      </c>
      <c r="C1643" s="465" t="n"/>
      <c r="D1643" s="466">
        <f>IF(OR(梁欠表3F!AN1642="欠番",梁欠表3F!AN1642="現場施工"),"　",梁欠表3F!AN1642)</f>
        <v/>
      </c>
      <c r="E1643" s="467">
        <f>COUNTIF(梁欠表3F!$C:$C,D1643)</f>
        <v/>
      </c>
      <c r="F1643" s="468">
        <f>COUNTIF(梁欠表3F!$O:$O,D1643)</f>
        <v/>
      </c>
      <c r="G1643" s="469">
        <f>COUNTIF(梁欠表3F!$AB:$AB,D1643)</f>
        <v/>
      </c>
      <c r="H1643" s="470">
        <f>SUM(E1643:G1643)</f>
        <v/>
      </c>
      <c r="I1643" s="477">
        <f>B1643</f>
        <v/>
      </c>
    </row>
    <row r="1644" ht="25.5" customHeight="1">
      <c r="B1644" s="464">
        <f>SUM(H1644)</f>
        <v/>
      </c>
      <c r="C1644" s="465" t="n"/>
      <c r="D1644" s="466">
        <f>IF(OR(梁欠表3F!AN1643="欠番",梁欠表3F!AN1643="現場施工"),"　",梁欠表3F!AN1643)</f>
        <v/>
      </c>
      <c r="E1644" s="467">
        <f>COUNTIF(梁欠表3F!$C:$C,D1644)</f>
        <v/>
      </c>
      <c r="F1644" s="468">
        <f>COUNTIF(梁欠表3F!$O:$O,D1644)</f>
        <v/>
      </c>
      <c r="G1644" s="469">
        <f>COUNTIF(梁欠表3F!$AB:$AB,D1644)</f>
        <v/>
      </c>
      <c r="H1644" s="470">
        <f>SUM(E1644:G1644)</f>
        <v/>
      </c>
      <c r="I1644" s="477">
        <f>B1644</f>
        <v/>
      </c>
    </row>
    <row r="1645" ht="25.5" customHeight="1">
      <c r="B1645" s="464">
        <f>SUM(H1645)</f>
        <v/>
      </c>
      <c r="C1645" s="465" t="n"/>
      <c r="D1645" s="466">
        <f>IF(OR(梁欠表3F!AN1644="欠番",梁欠表3F!AN1644="現場施工"),"　",梁欠表3F!AN1644)</f>
        <v/>
      </c>
      <c r="E1645" s="467">
        <f>COUNTIF(梁欠表3F!$C:$C,D1645)</f>
        <v/>
      </c>
      <c r="F1645" s="468">
        <f>COUNTIF(梁欠表3F!$O:$O,D1645)</f>
        <v/>
      </c>
      <c r="G1645" s="469">
        <f>COUNTIF(梁欠表3F!$AB:$AB,D1645)</f>
        <v/>
      </c>
      <c r="H1645" s="470">
        <f>SUM(E1645:G1645)</f>
        <v/>
      </c>
      <c r="I1645" s="477">
        <f>B1645</f>
        <v/>
      </c>
    </row>
    <row r="1646" ht="25.5" customHeight="1">
      <c r="B1646" s="464">
        <f>SUM(H1646)</f>
        <v/>
      </c>
      <c r="C1646" s="465" t="n"/>
      <c r="D1646" s="466">
        <f>IF(OR(梁欠表3F!AN1645="欠番",梁欠表3F!AN1645="現場施工"),"　",梁欠表3F!AN1645)</f>
        <v/>
      </c>
      <c r="E1646" s="467">
        <f>COUNTIF(梁欠表3F!$C:$C,D1646)</f>
        <v/>
      </c>
      <c r="F1646" s="468">
        <f>COUNTIF(梁欠表3F!$O:$O,D1646)</f>
        <v/>
      </c>
      <c r="G1646" s="469">
        <f>COUNTIF(梁欠表3F!$AB:$AB,D1646)</f>
        <v/>
      </c>
      <c r="H1646" s="470">
        <f>SUM(E1646:G1646)</f>
        <v/>
      </c>
      <c r="I1646" s="477">
        <f>B1646</f>
        <v/>
      </c>
    </row>
    <row r="1647" ht="25.5" customHeight="1">
      <c r="B1647" s="464">
        <f>SUM(H1647)</f>
        <v/>
      </c>
      <c r="C1647" s="465" t="n"/>
      <c r="D1647" s="466">
        <f>IF(OR(梁欠表3F!AN1646="欠番",梁欠表3F!AN1646="現場施工"),"　",梁欠表3F!AN1646)</f>
        <v/>
      </c>
      <c r="E1647" s="467">
        <f>COUNTIF(梁欠表3F!$C:$C,D1647)</f>
        <v/>
      </c>
      <c r="F1647" s="468">
        <f>COUNTIF(梁欠表3F!$O:$O,D1647)</f>
        <v/>
      </c>
      <c r="G1647" s="469">
        <f>COUNTIF(梁欠表3F!$AB:$AB,D1647)</f>
        <v/>
      </c>
      <c r="H1647" s="470">
        <f>SUM(E1647:G1647)</f>
        <v/>
      </c>
      <c r="I1647" s="477">
        <f>B1647</f>
        <v/>
      </c>
    </row>
    <row r="1648" ht="25.5" customHeight="1">
      <c r="B1648" s="464">
        <f>SUM(H1648)</f>
        <v/>
      </c>
      <c r="C1648" s="465" t="n"/>
      <c r="D1648" s="466">
        <f>IF(OR(梁欠表3F!AN1647="欠番",梁欠表3F!AN1647="現場施工"),"　",梁欠表3F!AN1647)</f>
        <v/>
      </c>
      <c r="E1648" s="467">
        <f>COUNTIF(梁欠表3F!$C:$C,D1648)</f>
        <v/>
      </c>
      <c r="F1648" s="468">
        <f>COUNTIF(梁欠表3F!$O:$O,D1648)</f>
        <v/>
      </c>
      <c r="G1648" s="469">
        <f>COUNTIF(梁欠表3F!$AB:$AB,D1648)</f>
        <v/>
      </c>
      <c r="H1648" s="470">
        <f>SUM(E1648:G1648)</f>
        <v/>
      </c>
      <c r="I1648" s="477">
        <f>B1648</f>
        <v/>
      </c>
    </row>
    <row r="1649" ht="25.5" customHeight="1">
      <c r="B1649" s="464">
        <f>SUM(H1649)</f>
        <v/>
      </c>
      <c r="C1649" s="465" t="n"/>
      <c r="D1649" s="466">
        <f>IF(OR(梁欠表3F!AN1648="欠番",梁欠表3F!AN1648="現場施工"),"　",梁欠表3F!AN1648)</f>
        <v/>
      </c>
      <c r="E1649" s="467">
        <f>COUNTIF(梁欠表3F!$C:$C,D1649)</f>
        <v/>
      </c>
      <c r="F1649" s="468">
        <f>COUNTIF(梁欠表3F!$O:$O,D1649)</f>
        <v/>
      </c>
      <c r="G1649" s="469">
        <f>COUNTIF(梁欠表3F!$AB:$AB,D1649)</f>
        <v/>
      </c>
      <c r="H1649" s="470">
        <f>SUM(E1649:G1649)</f>
        <v/>
      </c>
      <c r="I1649" s="477">
        <f>B1649</f>
        <v/>
      </c>
    </row>
    <row r="1650" ht="25.5" customHeight="1">
      <c r="B1650" s="464">
        <f>SUM(H1650)</f>
        <v/>
      </c>
      <c r="C1650" s="465" t="n"/>
      <c r="D1650" s="466">
        <f>IF(OR(梁欠表3F!AN1649="欠番",梁欠表3F!AN1649="現場施工"),"　",梁欠表3F!AN1649)</f>
        <v/>
      </c>
      <c r="E1650" s="467">
        <f>COUNTIF(梁欠表3F!$C:$C,D1650)</f>
        <v/>
      </c>
      <c r="F1650" s="468">
        <f>COUNTIF(梁欠表3F!$O:$O,D1650)</f>
        <v/>
      </c>
      <c r="G1650" s="469">
        <f>COUNTIF(梁欠表3F!$AB:$AB,D1650)</f>
        <v/>
      </c>
      <c r="H1650" s="470">
        <f>SUM(E1650:G1650)</f>
        <v/>
      </c>
      <c r="I1650" s="477">
        <f>B1650</f>
        <v/>
      </c>
    </row>
    <row r="1651" ht="25.5" customHeight="1">
      <c r="B1651" s="464">
        <f>SUM(H1651)</f>
        <v/>
      </c>
      <c r="C1651" s="465" t="n"/>
      <c r="D1651" s="466">
        <f>IF(OR(梁欠表3F!AN1650="欠番",梁欠表3F!AN1650="現場施工"),"　",梁欠表3F!AN1650)</f>
        <v/>
      </c>
      <c r="E1651" s="467">
        <f>COUNTIF(梁欠表3F!$C:$C,D1651)</f>
        <v/>
      </c>
      <c r="F1651" s="468">
        <f>COUNTIF(梁欠表3F!$O:$O,D1651)</f>
        <v/>
      </c>
      <c r="G1651" s="469">
        <f>COUNTIF(梁欠表3F!$AB:$AB,D1651)</f>
        <v/>
      </c>
      <c r="H1651" s="470">
        <f>SUM(E1651:G1651)</f>
        <v/>
      </c>
      <c r="I1651" s="477">
        <f>B1651</f>
        <v/>
      </c>
    </row>
    <row r="1652" ht="25.5" customHeight="1">
      <c r="B1652" s="464">
        <f>SUM(H1652)</f>
        <v/>
      </c>
      <c r="C1652" s="465" t="n"/>
      <c r="D1652" s="466">
        <f>IF(OR(梁欠表3F!AN1651="欠番",梁欠表3F!AN1651="現場施工"),"　",梁欠表3F!AN1651)</f>
        <v/>
      </c>
      <c r="E1652" s="467">
        <f>COUNTIF(梁欠表3F!$C:$C,D1652)</f>
        <v/>
      </c>
      <c r="F1652" s="468">
        <f>COUNTIF(梁欠表3F!$O:$O,D1652)</f>
        <v/>
      </c>
      <c r="G1652" s="469">
        <f>COUNTIF(梁欠表3F!$AB:$AB,D1652)</f>
        <v/>
      </c>
      <c r="H1652" s="470">
        <f>SUM(E1652:G1652)</f>
        <v/>
      </c>
      <c r="I1652" s="477">
        <f>B1652</f>
        <v/>
      </c>
    </row>
    <row r="1653" ht="25.5" customHeight="1">
      <c r="B1653" s="464">
        <f>SUM(H1653)</f>
        <v/>
      </c>
      <c r="C1653" s="465" t="n"/>
      <c r="D1653" s="466">
        <f>IF(OR(梁欠表3F!AN1652="欠番",梁欠表3F!AN1652="現場施工"),"　",梁欠表3F!AN1652)</f>
        <v/>
      </c>
      <c r="E1653" s="467">
        <f>COUNTIF(梁欠表3F!$C:$C,D1653)</f>
        <v/>
      </c>
      <c r="F1653" s="468">
        <f>COUNTIF(梁欠表3F!$O:$O,D1653)</f>
        <v/>
      </c>
      <c r="G1653" s="469">
        <f>COUNTIF(梁欠表3F!$AB:$AB,D1653)</f>
        <v/>
      </c>
      <c r="H1653" s="470">
        <f>SUM(E1653:G1653)</f>
        <v/>
      </c>
      <c r="I1653" s="477">
        <f>B1653</f>
        <v/>
      </c>
    </row>
    <row r="1654" ht="25.5" customHeight="1">
      <c r="B1654" s="464">
        <f>SUM(H1654)</f>
        <v/>
      </c>
      <c r="C1654" s="465" t="n"/>
      <c r="D1654" s="466">
        <f>IF(OR(梁欠表3F!AN1653="欠番",梁欠表3F!AN1653="現場施工"),"　",梁欠表3F!AN1653)</f>
        <v/>
      </c>
      <c r="E1654" s="467">
        <f>COUNTIF(梁欠表3F!$C:$C,D1654)</f>
        <v/>
      </c>
      <c r="F1654" s="468">
        <f>COUNTIF(梁欠表3F!$O:$O,D1654)</f>
        <v/>
      </c>
      <c r="G1654" s="469">
        <f>COUNTIF(梁欠表3F!$AB:$AB,D1654)</f>
        <v/>
      </c>
      <c r="H1654" s="470">
        <f>SUM(E1654:G1654)</f>
        <v/>
      </c>
      <c r="I1654" s="477">
        <f>B1654</f>
        <v/>
      </c>
    </row>
    <row r="1655" ht="25.5" customHeight="1">
      <c r="B1655" s="464">
        <f>SUM(H1655)</f>
        <v/>
      </c>
      <c r="C1655" s="465" t="n"/>
      <c r="D1655" s="466">
        <f>IF(OR(梁欠表3F!AN1654="欠番",梁欠表3F!AN1654="現場施工"),"　",梁欠表3F!AN1654)</f>
        <v/>
      </c>
      <c r="E1655" s="467">
        <f>COUNTIF(梁欠表3F!$C:$C,D1655)</f>
        <v/>
      </c>
      <c r="F1655" s="468">
        <f>COUNTIF(梁欠表3F!$O:$O,D1655)</f>
        <v/>
      </c>
      <c r="G1655" s="469">
        <f>COUNTIF(梁欠表3F!$AB:$AB,D1655)</f>
        <v/>
      </c>
      <c r="H1655" s="470">
        <f>SUM(E1655:G1655)</f>
        <v/>
      </c>
      <c r="I1655" s="477">
        <f>B1655</f>
        <v/>
      </c>
    </row>
    <row r="1656" ht="25.5" customHeight="1">
      <c r="B1656" s="464">
        <f>SUM(H1656)</f>
        <v/>
      </c>
      <c r="C1656" s="465" t="n"/>
      <c r="D1656" s="466">
        <f>IF(OR(梁欠表3F!AN1655="欠番",梁欠表3F!AN1655="現場施工"),"　",梁欠表3F!AN1655)</f>
        <v/>
      </c>
      <c r="E1656" s="467">
        <f>COUNTIF(梁欠表3F!$C:$C,D1656)</f>
        <v/>
      </c>
      <c r="F1656" s="468">
        <f>COUNTIF(梁欠表3F!$O:$O,D1656)</f>
        <v/>
      </c>
      <c r="G1656" s="469">
        <f>COUNTIF(梁欠表3F!$AB:$AB,D1656)</f>
        <v/>
      </c>
      <c r="H1656" s="470">
        <f>SUM(E1656:G1656)</f>
        <v/>
      </c>
      <c r="I1656" s="477">
        <f>B1656</f>
        <v/>
      </c>
    </row>
    <row r="1657" ht="25.5" customHeight="1">
      <c r="B1657" s="464">
        <f>SUM(H1657)</f>
        <v/>
      </c>
      <c r="C1657" s="465" t="n"/>
      <c r="D1657" s="466">
        <f>IF(OR(梁欠表3F!AN1656="欠番",梁欠表3F!AN1656="現場施工"),"　",梁欠表3F!AN1656)</f>
        <v/>
      </c>
      <c r="E1657" s="467">
        <f>COUNTIF(梁欠表3F!$C:$C,D1657)</f>
        <v/>
      </c>
      <c r="F1657" s="468">
        <f>COUNTIF(梁欠表3F!$O:$O,D1657)</f>
        <v/>
      </c>
      <c r="G1657" s="469">
        <f>COUNTIF(梁欠表3F!$AB:$AB,D1657)</f>
        <v/>
      </c>
      <c r="H1657" s="470">
        <f>SUM(E1657:G1657)</f>
        <v/>
      </c>
      <c r="I1657" s="477">
        <f>B1657</f>
        <v/>
      </c>
    </row>
    <row r="1658" ht="25.5" customHeight="1">
      <c r="B1658" s="464">
        <f>SUM(H1658)</f>
        <v/>
      </c>
      <c r="C1658" s="465" t="n"/>
      <c r="D1658" s="466">
        <f>IF(OR(梁欠表3F!AN1657="欠番",梁欠表3F!AN1657="現場施工"),"　",梁欠表3F!AN1657)</f>
        <v/>
      </c>
      <c r="E1658" s="467">
        <f>COUNTIF(梁欠表3F!$C:$C,D1658)</f>
        <v/>
      </c>
      <c r="F1658" s="468">
        <f>COUNTIF(梁欠表3F!$O:$O,D1658)</f>
        <v/>
      </c>
      <c r="G1658" s="469">
        <f>COUNTIF(梁欠表3F!$AB:$AB,D1658)</f>
        <v/>
      </c>
      <c r="H1658" s="470">
        <f>SUM(E1658:G1658)</f>
        <v/>
      </c>
      <c r="I1658" s="477">
        <f>B1658</f>
        <v/>
      </c>
    </row>
    <row r="1659" ht="25.5" customHeight="1">
      <c r="B1659" s="464">
        <f>SUM(H1659)</f>
        <v/>
      </c>
      <c r="C1659" s="465" t="n"/>
      <c r="D1659" s="466">
        <f>IF(OR(梁欠表3F!AN1658="欠番",梁欠表3F!AN1658="現場施工"),"　",梁欠表3F!AN1658)</f>
        <v/>
      </c>
      <c r="E1659" s="467">
        <f>COUNTIF(梁欠表3F!$C:$C,D1659)</f>
        <v/>
      </c>
      <c r="F1659" s="468">
        <f>COUNTIF(梁欠表3F!$O:$O,D1659)</f>
        <v/>
      </c>
      <c r="G1659" s="469">
        <f>COUNTIF(梁欠表3F!$AB:$AB,D1659)</f>
        <v/>
      </c>
      <c r="H1659" s="470">
        <f>SUM(E1659:G1659)</f>
        <v/>
      </c>
      <c r="I1659" s="477">
        <f>B1659</f>
        <v/>
      </c>
    </row>
    <row r="1660" ht="25.5" customHeight="1">
      <c r="B1660" s="464">
        <f>SUM(H1660)</f>
        <v/>
      </c>
      <c r="C1660" s="465" t="n"/>
      <c r="D1660" s="466">
        <f>IF(OR(梁欠表3F!AN1659="欠番",梁欠表3F!AN1659="現場施工"),"　",梁欠表3F!AN1659)</f>
        <v/>
      </c>
      <c r="E1660" s="467">
        <f>COUNTIF(梁欠表3F!$C:$C,D1660)</f>
        <v/>
      </c>
      <c r="F1660" s="468">
        <f>COUNTIF(梁欠表3F!$O:$O,D1660)</f>
        <v/>
      </c>
      <c r="G1660" s="469">
        <f>COUNTIF(梁欠表3F!$AB:$AB,D1660)</f>
        <v/>
      </c>
      <c r="H1660" s="470">
        <f>SUM(E1660:G1660)</f>
        <v/>
      </c>
      <c r="I1660" s="477">
        <f>B1660</f>
        <v/>
      </c>
    </row>
    <row r="1661" ht="25.5" customHeight="1">
      <c r="B1661" s="464">
        <f>SUM(H1661)</f>
        <v/>
      </c>
      <c r="C1661" s="465" t="n"/>
      <c r="D1661" s="466">
        <f>IF(OR(梁欠表3F!AN1660="欠番",梁欠表3F!AN1660="現場施工"),"　",梁欠表3F!AN1660)</f>
        <v/>
      </c>
      <c r="E1661" s="467">
        <f>COUNTIF(梁欠表3F!$C:$C,D1661)</f>
        <v/>
      </c>
      <c r="F1661" s="468">
        <f>COUNTIF(梁欠表3F!$O:$O,D1661)</f>
        <v/>
      </c>
      <c r="G1661" s="469">
        <f>COUNTIF(梁欠表3F!$AB:$AB,D1661)</f>
        <v/>
      </c>
      <c r="H1661" s="470">
        <f>SUM(E1661:G1661)</f>
        <v/>
      </c>
      <c r="I1661" s="477">
        <f>B1661</f>
        <v/>
      </c>
    </row>
    <row r="1662" ht="25.5" customHeight="1">
      <c r="B1662" s="464">
        <f>SUM(H1662)</f>
        <v/>
      </c>
      <c r="C1662" s="465" t="n"/>
      <c r="D1662" s="466">
        <f>IF(OR(梁欠表3F!AN1661="欠番",梁欠表3F!AN1661="現場施工"),"　",梁欠表3F!AN1661)</f>
        <v/>
      </c>
      <c r="E1662" s="467">
        <f>COUNTIF(梁欠表3F!$C:$C,D1662)</f>
        <v/>
      </c>
      <c r="F1662" s="468">
        <f>COUNTIF(梁欠表3F!$O:$O,D1662)</f>
        <v/>
      </c>
      <c r="G1662" s="469">
        <f>COUNTIF(梁欠表3F!$AB:$AB,D1662)</f>
        <v/>
      </c>
      <c r="H1662" s="470">
        <f>SUM(E1662:G1662)</f>
        <v/>
      </c>
      <c r="I1662" s="477">
        <f>B1662</f>
        <v/>
      </c>
    </row>
    <row r="1663" ht="25.5" customHeight="1">
      <c r="B1663" s="464">
        <f>SUM(H1663)</f>
        <v/>
      </c>
      <c r="C1663" s="465" t="n"/>
      <c r="D1663" s="466">
        <f>IF(OR(梁欠表3F!AN1662="欠番",梁欠表3F!AN1662="現場施工"),"　",梁欠表3F!AN1662)</f>
        <v/>
      </c>
      <c r="E1663" s="467">
        <f>COUNTIF(梁欠表3F!$C:$C,D1663)</f>
        <v/>
      </c>
      <c r="F1663" s="468">
        <f>COUNTIF(梁欠表3F!$O:$O,D1663)</f>
        <v/>
      </c>
      <c r="G1663" s="469">
        <f>COUNTIF(梁欠表3F!$AB:$AB,D1663)</f>
        <v/>
      </c>
      <c r="H1663" s="470">
        <f>SUM(E1663:G1663)</f>
        <v/>
      </c>
      <c r="I1663" s="477">
        <f>B1663</f>
        <v/>
      </c>
    </row>
    <row r="1664" ht="25.5" customHeight="1">
      <c r="B1664" s="464">
        <f>SUM(H1664)</f>
        <v/>
      </c>
      <c r="C1664" s="465" t="n"/>
      <c r="D1664" s="466">
        <f>IF(OR(梁欠表3F!AN1663="欠番",梁欠表3F!AN1663="現場施工"),"　",梁欠表3F!AN1663)</f>
        <v/>
      </c>
      <c r="E1664" s="467">
        <f>COUNTIF(梁欠表3F!$C:$C,D1664)</f>
        <v/>
      </c>
      <c r="F1664" s="468">
        <f>COUNTIF(梁欠表3F!$O:$O,D1664)</f>
        <v/>
      </c>
      <c r="G1664" s="469">
        <f>COUNTIF(梁欠表3F!$AB:$AB,D1664)</f>
        <v/>
      </c>
      <c r="H1664" s="470">
        <f>SUM(E1664:G1664)</f>
        <v/>
      </c>
      <c r="I1664" s="477">
        <f>B1664</f>
        <v/>
      </c>
    </row>
    <row r="1665" ht="25.5" customHeight="1">
      <c r="B1665" s="464">
        <f>SUM(H1665)</f>
        <v/>
      </c>
      <c r="C1665" s="465" t="n"/>
      <c r="D1665" s="466">
        <f>IF(OR(梁欠表3F!AN1664="欠番",梁欠表3F!AN1664="現場施工"),"　",梁欠表3F!AN1664)</f>
        <v/>
      </c>
      <c r="E1665" s="467">
        <f>COUNTIF(梁欠表3F!$C:$C,D1665)</f>
        <v/>
      </c>
      <c r="F1665" s="468">
        <f>COUNTIF(梁欠表3F!$O:$O,D1665)</f>
        <v/>
      </c>
      <c r="G1665" s="469">
        <f>COUNTIF(梁欠表3F!$AB:$AB,D1665)</f>
        <v/>
      </c>
      <c r="H1665" s="470">
        <f>SUM(E1665:G1665)</f>
        <v/>
      </c>
      <c r="I1665" s="477">
        <f>B1665</f>
        <v/>
      </c>
    </row>
    <row r="1666" ht="25.5" customHeight="1">
      <c r="B1666" s="464">
        <f>SUM(H1666)</f>
        <v/>
      </c>
      <c r="C1666" s="465" t="n"/>
      <c r="D1666" s="466">
        <f>IF(OR(梁欠表3F!AN1665="欠番",梁欠表3F!AN1665="現場施工"),"　",梁欠表3F!AN1665)</f>
        <v/>
      </c>
      <c r="E1666" s="467">
        <f>COUNTIF(梁欠表3F!$C:$C,D1666)</f>
        <v/>
      </c>
      <c r="F1666" s="468">
        <f>COUNTIF(梁欠表3F!$O:$O,D1666)</f>
        <v/>
      </c>
      <c r="G1666" s="469">
        <f>COUNTIF(梁欠表3F!$AB:$AB,D1666)</f>
        <v/>
      </c>
      <c r="H1666" s="470">
        <f>SUM(E1666:G1666)</f>
        <v/>
      </c>
      <c r="I1666" s="477">
        <f>B1666</f>
        <v/>
      </c>
    </row>
    <row r="1667" ht="25.5" customHeight="1">
      <c r="B1667" s="464">
        <f>SUM(H1667)</f>
        <v/>
      </c>
      <c r="C1667" s="465" t="n"/>
      <c r="D1667" s="466">
        <f>IF(OR(梁欠表3F!AN1666="欠番",梁欠表3F!AN1666="現場施工"),"　",梁欠表3F!AN1666)</f>
        <v/>
      </c>
      <c r="E1667" s="467">
        <f>COUNTIF(梁欠表3F!$C:$C,D1667)</f>
        <v/>
      </c>
      <c r="F1667" s="468">
        <f>COUNTIF(梁欠表3F!$O:$O,D1667)</f>
        <v/>
      </c>
      <c r="G1667" s="469">
        <f>COUNTIF(梁欠表3F!$AB:$AB,D1667)</f>
        <v/>
      </c>
      <c r="H1667" s="470">
        <f>SUM(E1667:G1667)</f>
        <v/>
      </c>
      <c r="I1667" s="477">
        <f>B1667</f>
        <v/>
      </c>
    </row>
    <row r="1668" ht="25.5" customHeight="1">
      <c r="B1668" s="464">
        <f>SUM(H1668)</f>
        <v/>
      </c>
      <c r="C1668" s="465" t="n"/>
      <c r="D1668" s="466">
        <f>IF(OR(梁欠表3F!AN1667="欠番",梁欠表3F!AN1667="現場施工"),"　",梁欠表3F!AN1667)</f>
        <v/>
      </c>
      <c r="E1668" s="467">
        <f>COUNTIF(梁欠表3F!$C:$C,D1668)</f>
        <v/>
      </c>
      <c r="F1668" s="468">
        <f>COUNTIF(梁欠表3F!$O:$O,D1668)</f>
        <v/>
      </c>
      <c r="G1668" s="469">
        <f>COUNTIF(梁欠表3F!$AB:$AB,D1668)</f>
        <v/>
      </c>
      <c r="H1668" s="470">
        <f>SUM(E1668:G1668)</f>
        <v/>
      </c>
      <c r="I1668" s="477">
        <f>B1668</f>
        <v/>
      </c>
    </row>
    <row r="1669" ht="25.5" customHeight="1">
      <c r="B1669" s="464">
        <f>SUM(H1669)</f>
        <v/>
      </c>
      <c r="C1669" s="465" t="n"/>
      <c r="D1669" s="466">
        <f>IF(OR(梁欠表3F!AN1668="欠番",梁欠表3F!AN1668="現場施工"),"　",梁欠表3F!AN1668)</f>
        <v/>
      </c>
      <c r="E1669" s="467">
        <f>COUNTIF(梁欠表3F!$C:$C,D1669)</f>
        <v/>
      </c>
      <c r="F1669" s="468">
        <f>COUNTIF(梁欠表3F!$O:$O,D1669)</f>
        <v/>
      </c>
      <c r="G1669" s="469">
        <f>COUNTIF(梁欠表3F!$AB:$AB,D1669)</f>
        <v/>
      </c>
      <c r="H1669" s="470">
        <f>SUM(E1669:G1669)</f>
        <v/>
      </c>
      <c r="I1669" s="477">
        <f>B1669</f>
        <v/>
      </c>
    </row>
    <row r="1670" ht="25.5" customHeight="1">
      <c r="B1670" s="464">
        <f>SUM(H1670)</f>
        <v/>
      </c>
      <c r="C1670" s="465" t="n"/>
      <c r="D1670" s="466">
        <f>IF(OR(梁欠表3F!AN1669="欠番",梁欠表3F!AN1669="現場施工"),"　",梁欠表3F!AN1669)</f>
        <v/>
      </c>
      <c r="E1670" s="467">
        <f>COUNTIF(梁欠表3F!$C:$C,D1670)</f>
        <v/>
      </c>
      <c r="F1670" s="468">
        <f>COUNTIF(梁欠表3F!$O:$O,D1670)</f>
        <v/>
      </c>
      <c r="G1670" s="469">
        <f>COUNTIF(梁欠表3F!$AB:$AB,D1670)</f>
        <v/>
      </c>
      <c r="H1670" s="470">
        <f>SUM(E1670:G1670)</f>
        <v/>
      </c>
      <c r="I1670" s="477">
        <f>B1670</f>
        <v/>
      </c>
    </row>
    <row r="1671" ht="25.5" customHeight="1">
      <c r="B1671" s="464">
        <f>SUM(H1671)</f>
        <v/>
      </c>
      <c r="C1671" s="465" t="n"/>
      <c r="D1671" s="466">
        <f>IF(OR(梁欠表3F!AN1670="欠番",梁欠表3F!AN1670="現場施工"),"　",梁欠表3F!AN1670)</f>
        <v/>
      </c>
      <c r="E1671" s="467">
        <f>COUNTIF(梁欠表3F!$C:$C,D1671)</f>
        <v/>
      </c>
      <c r="F1671" s="468">
        <f>COUNTIF(梁欠表3F!$O:$O,D1671)</f>
        <v/>
      </c>
      <c r="G1671" s="469">
        <f>COUNTIF(梁欠表3F!$AB:$AB,D1671)</f>
        <v/>
      </c>
      <c r="H1671" s="470">
        <f>SUM(E1671:G1671)</f>
        <v/>
      </c>
      <c r="I1671" s="477">
        <f>B1671</f>
        <v/>
      </c>
    </row>
    <row r="1672" ht="25.5" customHeight="1">
      <c r="B1672" s="464">
        <f>SUM(H1672)</f>
        <v/>
      </c>
      <c r="C1672" s="465" t="n"/>
      <c r="D1672" s="466">
        <f>IF(OR(梁欠表3F!AN1671="欠番",梁欠表3F!AN1671="現場施工"),"　",梁欠表3F!AN1671)</f>
        <v/>
      </c>
      <c r="E1672" s="467">
        <f>COUNTIF(梁欠表3F!$C:$C,D1672)</f>
        <v/>
      </c>
      <c r="F1672" s="468">
        <f>COUNTIF(梁欠表3F!$O:$O,D1672)</f>
        <v/>
      </c>
      <c r="G1672" s="469">
        <f>COUNTIF(梁欠表3F!$AB:$AB,D1672)</f>
        <v/>
      </c>
      <c r="H1672" s="470">
        <f>SUM(E1672:G1672)</f>
        <v/>
      </c>
      <c r="I1672" s="477">
        <f>B1672</f>
        <v/>
      </c>
    </row>
    <row r="1673" ht="25.5" customHeight="1">
      <c r="B1673" s="464">
        <f>SUM(H1673)</f>
        <v/>
      </c>
      <c r="C1673" s="465" t="n"/>
      <c r="D1673" s="466">
        <f>IF(OR(梁欠表3F!AN1672="欠番",梁欠表3F!AN1672="現場施工"),"　",梁欠表3F!AN1672)</f>
        <v/>
      </c>
      <c r="E1673" s="467">
        <f>COUNTIF(梁欠表3F!$C:$C,D1673)</f>
        <v/>
      </c>
      <c r="F1673" s="468">
        <f>COUNTIF(梁欠表3F!$O:$O,D1673)</f>
        <v/>
      </c>
      <c r="G1673" s="469">
        <f>COUNTIF(梁欠表3F!$AB:$AB,D1673)</f>
        <v/>
      </c>
      <c r="H1673" s="470">
        <f>SUM(E1673:G1673)</f>
        <v/>
      </c>
      <c r="I1673" s="477">
        <f>B1673</f>
        <v/>
      </c>
    </row>
    <row r="1674" ht="25.5" customHeight="1">
      <c r="B1674" s="464">
        <f>SUM(H1674)</f>
        <v/>
      </c>
      <c r="C1674" s="465" t="n"/>
      <c r="D1674" s="466">
        <f>IF(OR(梁欠表3F!AN1673="欠番",梁欠表3F!AN1673="現場施工"),"　",梁欠表3F!AN1673)</f>
        <v/>
      </c>
      <c r="E1674" s="467">
        <f>COUNTIF(梁欠表3F!$C:$C,D1674)</f>
        <v/>
      </c>
      <c r="F1674" s="468">
        <f>COUNTIF(梁欠表3F!$O:$O,D1674)</f>
        <v/>
      </c>
      <c r="G1674" s="469">
        <f>COUNTIF(梁欠表3F!$AB:$AB,D1674)</f>
        <v/>
      </c>
      <c r="H1674" s="470">
        <f>SUM(E1674:G1674)</f>
        <v/>
      </c>
      <c r="I1674" s="477">
        <f>B1674</f>
        <v/>
      </c>
    </row>
    <row r="1675" ht="25.5" customHeight="1">
      <c r="B1675" s="464">
        <f>SUM(H1675)</f>
        <v/>
      </c>
      <c r="C1675" s="465" t="n"/>
      <c r="D1675" s="466">
        <f>IF(OR(梁欠表3F!AN1674="欠番",梁欠表3F!AN1674="現場施工"),"　",梁欠表3F!AN1674)</f>
        <v/>
      </c>
      <c r="E1675" s="467">
        <f>COUNTIF(梁欠表3F!$C:$C,D1675)</f>
        <v/>
      </c>
      <c r="F1675" s="468">
        <f>COUNTIF(梁欠表3F!$O:$O,D1675)</f>
        <v/>
      </c>
      <c r="G1675" s="469">
        <f>COUNTIF(梁欠表3F!$AB:$AB,D1675)</f>
        <v/>
      </c>
      <c r="H1675" s="470">
        <f>SUM(E1675:G1675)</f>
        <v/>
      </c>
      <c r="I1675" s="477">
        <f>B1675</f>
        <v/>
      </c>
    </row>
    <row r="1676" ht="25.5" customHeight="1">
      <c r="B1676" s="464">
        <f>SUM(H1676)</f>
        <v/>
      </c>
      <c r="C1676" s="465" t="n"/>
      <c r="D1676" s="466">
        <f>IF(OR(梁欠表3F!AN1675="欠番",梁欠表3F!AN1675="現場施工"),"　",梁欠表3F!AN1675)</f>
        <v/>
      </c>
      <c r="E1676" s="467">
        <f>COUNTIF(梁欠表3F!$C:$C,D1676)</f>
        <v/>
      </c>
      <c r="F1676" s="468">
        <f>COUNTIF(梁欠表3F!$O:$O,D1676)</f>
        <v/>
      </c>
      <c r="G1676" s="469">
        <f>COUNTIF(梁欠表3F!$AB:$AB,D1676)</f>
        <v/>
      </c>
      <c r="H1676" s="470">
        <f>SUM(E1676:G1676)</f>
        <v/>
      </c>
      <c r="I1676" s="477">
        <f>B1676</f>
        <v/>
      </c>
    </row>
    <row r="1677" ht="25.5" customHeight="1">
      <c r="B1677" s="464">
        <f>SUM(H1677)</f>
        <v/>
      </c>
      <c r="C1677" s="465" t="n"/>
      <c r="D1677" s="466">
        <f>IF(OR(梁欠表3F!AN1676="欠番",梁欠表3F!AN1676="現場施工"),"　",梁欠表3F!AN1676)</f>
        <v/>
      </c>
      <c r="E1677" s="467">
        <f>COUNTIF(梁欠表3F!$C:$C,D1677)</f>
        <v/>
      </c>
      <c r="F1677" s="468">
        <f>COUNTIF(梁欠表3F!$O:$O,D1677)</f>
        <v/>
      </c>
      <c r="G1677" s="469">
        <f>COUNTIF(梁欠表3F!$AB:$AB,D1677)</f>
        <v/>
      </c>
      <c r="H1677" s="470">
        <f>SUM(E1677:G1677)</f>
        <v/>
      </c>
      <c r="I1677" s="477">
        <f>B1677</f>
        <v/>
      </c>
    </row>
    <row r="1678" ht="25.5" customHeight="1">
      <c r="B1678" s="464">
        <f>SUM(H1678)</f>
        <v/>
      </c>
      <c r="C1678" s="465" t="n"/>
      <c r="D1678" s="466">
        <f>IF(OR(梁欠表3F!AN1677="欠番",梁欠表3F!AN1677="現場施工"),"　",梁欠表3F!AN1677)</f>
        <v/>
      </c>
      <c r="E1678" s="467">
        <f>COUNTIF(梁欠表3F!$C:$C,D1678)</f>
        <v/>
      </c>
      <c r="F1678" s="468">
        <f>COUNTIF(梁欠表3F!$O:$O,D1678)</f>
        <v/>
      </c>
      <c r="G1678" s="469">
        <f>COUNTIF(梁欠表3F!$AB:$AB,D1678)</f>
        <v/>
      </c>
      <c r="H1678" s="470">
        <f>SUM(E1678:G1678)</f>
        <v/>
      </c>
      <c r="I1678" s="477">
        <f>B1678</f>
        <v/>
      </c>
    </row>
    <row r="1679" ht="25.5" customHeight="1">
      <c r="B1679" s="464">
        <f>SUM(H1679)</f>
        <v/>
      </c>
      <c r="C1679" s="465" t="n"/>
      <c r="D1679" s="466">
        <f>IF(OR(梁欠表3F!AN1678="欠番",梁欠表3F!AN1678="現場施工"),"　",梁欠表3F!AN1678)</f>
        <v/>
      </c>
      <c r="E1679" s="467">
        <f>COUNTIF(梁欠表3F!$C:$C,D1679)</f>
        <v/>
      </c>
      <c r="F1679" s="468">
        <f>COUNTIF(梁欠表3F!$O:$O,D1679)</f>
        <v/>
      </c>
      <c r="G1679" s="469">
        <f>COUNTIF(梁欠表3F!$AB:$AB,D1679)</f>
        <v/>
      </c>
      <c r="H1679" s="470">
        <f>SUM(E1679:G1679)</f>
        <v/>
      </c>
      <c r="I1679" s="477">
        <f>B1679</f>
        <v/>
      </c>
    </row>
    <row r="1680" ht="25.5" customHeight="1">
      <c r="B1680" s="464">
        <f>SUM(H1680)</f>
        <v/>
      </c>
      <c r="C1680" s="465" t="n"/>
      <c r="D1680" s="466">
        <f>IF(OR(梁欠表3F!AN1679="欠番",梁欠表3F!AN1679="現場施工"),"　",梁欠表3F!AN1679)</f>
        <v/>
      </c>
      <c r="E1680" s="467">
        <f>COUNTIF(梁欠表3F!$C:$C,D1680)</f>
        <v/>
      </c>
      <c r="F1680" s="468">
        <f>COUNTIF(梁欠表3F!$O:$O,D1680)</f>
        <v/>
      </c>
      <c r="G1680" s="469">
        <f>COUNTIF(梁欠表3F!$AB:$AB,D1680)</f>
        <v/>
      </c>
      <c r="H1680" s="470">
        <f>SUM(E1680:G1680)</f>
        <v/>
      </c>
      <c r="I1680" s="477">
        <f>B1680</f>
        <v/>
      </c>
    </row>
    <row r="1681" ht="25.5" customHeight="1">
      <c r="B1681" s="464">
        <f>SUM(H1681)</f>
        <v/>
      </c>
      <c r="C1681" s="465" t="n"/>
      <c r="D1681" s="466">
        <f>IF(OR(梁欠表3F!AN1680="欠番",梁欠表3F!AN1680="現場施工"),"　",梁欠表3F!AN1680)</f>
        <v/>
      </c>
      <c r="E1681" s="467">
        <f>COUNTIF(梁欠表3F!$C:$C,D1681)</f>
        <v/>
      </c>
      <c r="F1681" s="468">
        <f>COUNTIF(梁欠表3F!$O:$O,D1681)</f>
        <v/>
      </c>
      <c r="G1681" s="469">
        <f>COUNTIF(梁欠表3F!$AB:$AB,D1681)</f>
        <v/>
      </c>
      <c r="H1681" s="470">
        <f>SUM(E1681:G1681)</f>
        <v/>
      </c>
      <c r="I1681" s="477">
        <f>B1681</f>
        <v/>
      </c>
    </row>
    <row r="1682" ht="25.5" customHeight="1">
      <c r="B1682" s="464">
        <f>SUM(H1682)</f>
        <v/>
      </c>
      <c r="C1682" s="465" t="n"/>
      <c r="D1682" s="466">
        <f>IF(OR(梁欠表3F!AN1681="欠番",梁欠表3F!AN1681="現場施工"),"　",梁欠表3F!AN1681)</f>
        <v/>
      </c>
      <c r="E1682" s="467">
        <f>COUNTIF(梁欠表3F!$C:$C,D1682)</f>
        <v/>
      </c>
      <c r="F1682" s="468">
        <f>COUNTIF(梁欠表3F!$O:$O,D1682)</f>
        <v/>
      </c>
      <c r="G1682" s="469">
        <f>COUNTIF(梁欠表3F!$AB:$AB,D1682)</f>
        <v/>
      </c>
      <c r="H1682" s="470">
        <f>SUM(E1682:G1682)</f>
        <v/>
      </c>
      <c r="I1682" s="477">
        <f>B1682</f>
        <v/>
      </c>
    </row>
    <row r="1683" ht="25.5" customHeight="1">
      <c r="B1683" s="464">
        <f>SUM(H1683)</f>
        <v/>
      </c>
      <c r="C1683" s="465" t="n"/>
      <c r="D1683" s="466">
        <f>IF(OR(梁欠表3F!AN1682="欠番",梁欠表3F!AN1682="現場施工"),"　",梁欠表3F!AN1682)</f>
        <v/>
      </c>
      <c r="E1683" s="467">
        <f>COUNTIF(梁欠表3F!$C:$C,D1683)</f>
        <v/>
      </c>
      <c r="F1683" s="468">
        <f>COUNTIF(梁欠表3F!$O:$O,D1683)</f>
        <v/>
      </c>
      <c r="G1683" s="469">
        <f>COUNTIF(梁欠表3F!$AB:$AB,D1683)</f>
        <v/>
      </c>
      <c r="H1683" s="470">
        <f>SUM(E1683:G1683)</f>
        <v/>
      </c>
      <c r="I1683" s="477">
        <f>B1683</f>
        <v/>
      </c>
    </row>
    <row r="1684" ht="25.5" customHeight="1">
      <c r="B1684" s="464">
        <f>SUM(H1684)</f>
        <v/>
      </c>
      <c r="C1684" s="465" t="n"/>
      <c r="D1684" s="466">
        <f>IF(OR(梁欠表3F!AN1683="欠番",梁欠表3F!AN1683="現場施工"),"　",梁欠表3F!AN1683)</f>
        <v/>
      </c>
      <c r="E1684" s="467">
        <f>COUNTIF(梁欠表3F!$C:$C,D1684)</f>
        <v/>
      </c>
      <c r="F1684" s="468">
        <f>COUNTIF(梁欠表3F!$O:$O,D1684)</f>
        <v/>
      </c>
      <c r="G1684" s="469">
        <f>COUNTIF(梁欠表3F!$AB:$AB,D1684)</f>
        <v/>
      </c>
      <c r="H1684" s="470">
        <f>SUM(E1684:G1684)</f>
        <v/>
      </c>
      <c r="I1684" s="477">
        <f>B1684</f>
        <v/>
      </c>
    </row>
    <row r="1685" ht="25.5" customHeight="1">
      <c r="B1685" s="464">
        <f>SUM(H1685)</f>
        <v/>
      </c>
      <c r="C1685" s="465" t="n"/>
      <c r="D1685" s="466">
        <f>IF(OR(梁欠表3F!AN1684="欠番",梁欠表3F!AN1684="現場施工"),"　",梁欠表3F!AN1684)</f>
        <v/>
      </c>
      <c r="E1685" s="467">
        <f>COUNTIF(梁欠表3F!$C:$C,D1685)</f>
        <v/>
      </c>
      <c r="F1685" s="468">
        <f>COUNTIF(梁欠表3F!$O:$O,D1685)</f>
        <v/>
      </c>
      <c r="G1685" s="469">
        <f>COUNTIF(梁欠表3F!$AB:$AB,D1685)</f>
        <v/>
      </c>
      <c r="H1685" s="470">
        <f>SUM(E1685:G1685)</f>
        <v/>
      </c>
      <c r="I1685" s="477">
        <f>B1685</f>
        <v/>
      </c>
    </row>
    <row r="1686" ht="25.5" customHeight="1">
      <c r="B1686" s="464">
        <f>SUM(H1686)</f>
        <v/>
      </c>
      <c r="C1686" s="465" t="n"/>
      <c r="D1686" s="466">
        <f>IF(OR(梁欠表3F!AN1685="欠番",梁欠表3F!AN1685="現場施工"),"　",梁欠表3F!AN1685)</f>
        <v/>
      </c>
      <c r="E1686" s="467">
        <f>COUNTIF(梁欠表3F!$C:$C,D1686)</f>
        <v/>
      </c>
      <c r="F1686" s="468">
        <f>COUNTIF(梁欠表3F!$O:$O,D1686)</f>
        <v/>
      </c>
      <c r="G1686" s="469">
        <f>COUNTIF(梁欠表3F!$AB:$AB,D1686)</f>
        <v/>
      </c>
      <c r="H1686" s="470">
        <f>SUM(E1686:G1686)</f>
        <v/>
      </c>
      <c r="I1686" s="477">
        <f>B1686</f>
        <v/>
      </c>
    </row>
    <row r="1687" ht="25.5" customHeight="1">
      <c r="B1687" s="464">
        <f>SUM(H1687)</f>
        <v/>
      </c>
      <c r="C1687" s="465" t="n"/>
      <c r="D1687" s="466">
        <f>IF(OR(梁欠表3F!AN1686="欠番",梁欠表3F!AN1686="現場施工"),"　",梁欠表3F!AN1686)</f>
        <v/>
      </c>
      <c r="E1687" s="467">
        <f>COUNTIF(梁欠表3F!$C:$C,D1687)</f>
        <v/>
      </c>
      <c r="F1687" s="468">
        <f>COUNTIF(梁欠表3F!$O:$O,D1687)</f>
        <v/>
      </c>
      <c r="G1687" s="469">
        <f>COUNTIF(梁欠表3F!$AB:$AB,D1687)</f>
        <v/>
      </c>
      <c r="H1687" s="470">
        <f>SUM(E1687:G1687)</f>
        <v/>
      </c>
      <c r="I1687" s="477">
        <f>B1687</f>
        <v/>
      </c>
    </row>
    <row r="1688" ht="25.5" customHeight="1">
      <c r="B1688" s="464">
        <f>SUM(H1688)</f>
        <v/>
      </c>
      <c r="C1688" s="465" t="n"/>
      <c r="D1688" s="466">
        <f>IF(OR(梁欠表3F!AN1687="欠番",梁欠表3F!AN1687="現場施工"),"　",梁欠表3F!AN1687)</f>
        <v/>
      </c>
      <c r="E1688" s="467">
        <f>COUNTIF(梁欠表3F!$C:$C,D1688)</f>
        <v/>
      </c>
      <c r="F1688" s="468">
        <f>COUNTIF(梁欠表3F!$O:$O,D1688)</f>
        <v/>
      </c>
      <c r="G1688" s="469">
        <f>COUNTIF(梁欠表3F!$AB:$AB,D1688)</f>
        <v/>
      </c>
      <c r="H1688" s="470">
        <f>SUM(E1688:G1688)</f>
        <v/>
      </c>
      <c r="I1688" s="477">
        <f>B1688</f>
        <v/>
      </c>
    </row>
    <row r="1689" ht="25.5" customHeight="1">
      <c r="B1689" s="464">
        <f>SUM(H1689)</f>
        <v/>
      </c>
      <c r="C1689" s="465" t="n"/>
      <c r="D1689" s="466">
        <f>IF(OR(梁欠表3F!AN1688="欠番",梁欠表3F!AN1688="現場施工"),"　",梁欠表3F!AN1688)</f>
        <v/>
      </c>
      <c r="E1689" s="467">
        <f>COUNTIF(梁欠表3F!$C:$C,D1689)</f>
        <v/>
      </c>
      <c r="F1689" s="468">
        <f>COUNTIF(梁欠表3F!$O:$O,D1689)</f>
        <v/>
      </c>
      <c r="G1689" s="469">
        <f>COUNTIF(梁欠表3F!$AB:$AB,D1689)</f>
        <v/>
      </c>
      <c r="H1689" s="470">
        <f>SUM(E1689:G1689)</f>
        <v/>
      </c>
      <c r="I1689" s="477">
        <f>B1689</f>
        <v/>
      </c>
    </row>
    <row r="1690" ht="25.5" customHeight="1">
      <c r="B1690" s="464">
        <f>SUM(H1690)</f>
        <v/>
      </c>
      <c r="C1690" s="465" t="n"/>
      <c r="D1690" s="466">
        <f>IF(OR(梁欠表3F!AN1689="欠番",梁欠表3F!AN1689="現場施工"),"　",梁欠表3F!AN1689)</f>
        <v/>
      </c>
      <c r="E1690" s="467">
        <f>COUNTIF(梁欠表3F!$C:$C,D1690)</f>
        <v/>
      </c>
      <c r="F1690" s="468">
        <f>COUNTIF(梁欠表3F!$O:$O,D1690)</f>
        <v/>
      </c>
      <c r="G1690" s="469">
        <f>COUNTIF(梁欠表3F!$AB:$AB,D1690)</f>
        <v/>
      </c>
      <c r="H1690" s="470">
        <f>SUM(E1690:G1690)</f>
        <v/>
      </c>
      <c r="I1690" s="477">
        <f>B1690</f>
        <v/>
      </c>
    </row>
    <row r="1691" ht="25.5" customHeight="1">
      <c r="B1691" s="464">
        <f>SUM(H1691)</f>
        <v/>
      </c>
      <c r="C1691" s="465" t="n"/>
      <c r="D1691" s="466">
        <f>IF(OR(梁欠表3F!AN1690="欠番",梁欠表3F!AN1690="現場施工"),"　",梁欠表3F!AN1690)</f>
        <v/>
      </c>
      <c r="E1691" s="467">
        <f>COUNTIF(梁欠表3F!$C:$C,D1691)</f>
        <v/>
      </c>
      <c r="F1691" s="468">
        <f>COUNTIF(梁欠表3F!$O:$O,D1691)</f>
        <v/>
      </c>
      <c r="G1691" s="469">
        <f>COUNTIF(梁欠表3F!$AB:$AB,D1691)</f>
        <v/>
      </c>
      <c r="H1691" s="470">
        <f>SUM(E1691:G1691)</f>
        <v/>
      </c>
      <c r="I1691" s="477">
        <f>B1691</f>
        <v/>
      </c>
    </row>
    <row r="1692" ht="25.5" customHeight="1">
      <c r="B1692" s="464">
        <f>SUM(H1692)</f>
        <v/>
      </c>
      <c r="C1692" s="465" t="n"/>
      <c r="D1692" s="466">
        <f>IF(OR(梁欠表3F!AN1691="欠番",梁欠表3F!AN1691="現場施工"),"　",梁欠表3F!AN1691)</f>
        <v/>
      </c>
      <c r="E1692" s="467">
        <f>COUNTIF(梁欠表3F!$C:$C,D1692)</f>
        <v/>
      </c>
      <c r="F1692" s="468">
        <f>COUNTIF(梁欠表3F!$O:$O,D1692)</f>
        <v/>
      </c>
      <c r="G1692" s="469">
        <f>COUNTIF(梁欠表3F!$AB:$AB,D1692)</f>
        <v/>
      </c>
      <c r="H1692" s="470">
        <f>SUM(E1692:G1692)</f>
        <v/>
      </c>
      <c r="I1692" s="477">
        <f>B1692</f>
        <v/>
      </c>
    </row>
    <row r="1693" ht="25.5" customHeight="1">
      <c r="B1693" s="464">
        <f>SUM(H1693)</f>
        <v/>
      </c>
      <c r="C1693" s="465" t="n"/>
      <c r="D1693" s="466">
        <f>IF(OR(梁欠表3F!AN1692="欠番",梁欠表3F!AN1692="現場施工"),"　",梁欠表3F!AN1692)</f>
        <v/>
      </c>
      <c r="E1693" s="467">
        <f>COUNTIF(梁欠表3F!$C:$C,D1693)</f>
        <v/>
      </c>
      <c r="F1693" s="468">
        <f>COUNTIF(梁欠表3F!$O:$O,D1693)</f>
        <v/>
      </c>
      <c r="G1693" s="469">
        <f>COUNTIF(梁欠表3F!$AB:$AB,D1693)</f>
        <v/>
      </c>
      <c r="H1693" s="470">
        <f>SUM(E1693:G1693)</f>
        <v/>
      </c>
      <c r="I1693" s="477">
        <f>B1693</f>
        <v/>
      </c>
    </row>
    <row r="1694" ht="25.5" customHeight="1">
      <c r="B1694" s="464">
        <f>SUM(H1694)</f>
        <v/>
      </c>
      <c r="C1694" s="465" t="n"/>
      <c r="D1694" s="466">
        <f>IF(OR(梁欠表3F!AN1693="欠番",梁欠表3F!AN1693="現場施工"),"　",梁欠表3F!AN1693)</f>
        <v/>
      </c>
      <c r="E1694" s="467">
        <f>COUNTIF(梁欠表3F!$C:$C,D1694)</f>
        <v/>
      </c>
      <c r="F1694" s="468">
        <f>COUNTIF(梁欠表3F!$O:$O,D1694)</f>
        <v/>
      </c>
      <c r="G1694" s="469">
        <f>COUNTIF(梁欠表3F!$AB:$AB,D1694)</f>
        <v/>
      </c>
      <c r="H1694" s="470">
        <f>SUM(E1694:G1694)</f>
        <v/>
      </c>
      <c r="I1694" s="477">
        <f>B1694</f>
        <v/>
      </c>
    </row>
    <row r="1695" ht="25.5" customHeight="1">
      <c r="B1695" s="464">
        <f>SUM(H1695)</f>
        <v/>
      </c>
      <c r="C1695" s="465" t="n"/>
      <c r="D1695" s="466">
        <f>IF(OR(梁欠表3F!AN1694="欠番",梁欠表3F!AN1694="現場施工"),"　",梁欠表3F!AN1694)</f>
        <v/>
      </c>
      <c r="E1695" s="467">
        <f>COUNTIF(梁欠表3F!$C:$C,D1695)</f>
        <v/>
      </c>
      <c r="F1695" s="468">
        <f>COUNTIF(梁欠表3F!$O:$O,D1695)</f>
        <v/>
      </c>
      <c r="G1695" s="469">
        <f>COUNTIF(梁欠表3F!$AB:$AB,D1695)</f>
        <v/>
      </c>
      <c r="H1695" s="470">
        <f>SUM(E1695:G1695)</f>
        <v/>
      </c>
      <c r="I1695" s="477">
        <f>B1695</f>
        <v/>
      </c>
    </row>
    <row r="1696" ht="25.5" customHeight="1">
      <c r="B1696" s="464">
        <f>SUM(H1696)</f>
        <v/>
      </c>
      <c r="C1696" s="465" t="n"/>
      <c r="D1696" s="466">
        <f>IF(OR(梁欠表3F!AN1695="欠番",梁欠表3F!AN1695="現場施工"),"　",梁欠表3F!AN1695)</f>
        <v/>
      </c>
      <c r="E1696" s="467">
        <f>COUNTIF(梁欠表3F!$C:$C,D1696)</f>
        <v/>
      </c>
      <c r="F1696" s="468">
        <f>COUNTIF(梁欠表3F!$O:$O,D1696)</f>
        <v/>
      </c>
      <c r="G1696" s="469">
        <f>COUNTIF(梁欠表3F!$AB:$AB,D1696)</f>
        <v/>
      </c>
      <c r="H1696" s="470">
        <f>SUM(E1696:G1696)</f>
        <v/>
      </c>
      <c r="I1696" s="477">
        <f>B1696</f>
        <v/>
      </c>
    </row>
    <row r="1697" ht="25.5" customHeight="1">
      <c r="B1697" s="464">
        <f>SUM(H1697)</f>
        <v/>
      </c>
      <c r="C1697" s="465" t="n"/>
      <c r="D1697" s="466">
        <f>IF(OR(梁欠表3F!AN1696="欠番",梁欠表3F!AN1696="現場施工"),"　",梁欠表3F!AN1696)</f>
        <v/>
      </c>
      <c r="E1697" s="467">
        <f>COUNTIF(梁欠表3F!$C:$C,D1697)</f>
        <v/>
      </c>
      <c r="F1697" s="468">
        <f>COUNTIF(梁欠表3F!$O:$O,D1697)</f>
        <v/>
      </c>
      <c r="G1697" s="469">
        <f>COUNTIF(梁欠表3F!$AB:$AB,D1697)</f>
        <v/>
      </c>
      <c r="H1697" s="470">
        <f>SUM(E1697:G1697)</f>
        <v/>
      </c>
      <c r="I1697" s="477">
        <f>B1697</f>
        <v/>
      </c>
    </row>
    <row r="1698" ht="25.5" customHeight="1">
      <c r="B1698" s="464">
        <f>SUM(H1698)</f>
        <v/>
      </c>
      <c r="C1698" s="465" t="n"/>
      <c r="D1698" s="466">
        <f>IF(OR(梁欠表3F!AN1697="欠番",梁欠表3F!AN1697="現場施工"),"　",梁欠表3F!AN1697)</f>
        <v/>
      </c>
      <c r="E1698" s="467">
        <f>COUNTIF(梁欠表3F!$C:$C,D1698)</f>
        <v/>
      </c>
      <c r="F1698" s="468">
        <f>COUNTIF(梁欠表3F!$O:$O,D1698)</f>
        <v/>
      </c>
      <c r="G1698" s="469">
        <f>COUNTIF(梁欠表3F!$AB:$AB,D1698)</f>
        <v/>
      </c>
      <c r="H1698" s="470">
        <f>SUM(E1698:G1698)</f>
        <v/>
      </c>
      <c r="I1698" s="477">
        <f>B1698</f>
        <v/>
      </c>
    </row>
    <row r="1699" ht="25.5" customHeight="1">
      <c r="B1699" s="464">
        <f>SUM(H1699)</f>
        <v/>
      </c>
      <c r="C1699" s="465" t="n"/>
      <c r="D1699" s="466">
        <f>IF(OR(梁欠表3F!AN1698="欠番",梁欠表3F!AN1698="現場施工"),"　",梁欠表3F!AN1698)</f>
        <v/>
      </c>
      <c r="E1699" s="467">
        <f>COUNTIF(梁欠表3F!$C:$C,D1699)</f>
        <v/>
      </c>
      <c r="F1699" s="468">
        <f>COUNTIF(梁欠表3F!$O:$O,D1699)</f>
        <v/>
      </c>
      <c r="G1699" s="469">
        <f>COUNTIF(梁欠表3F!$AB:$AB,D1699)</f>
        <v/>
      </c>
      <c r="H1699" s="470">
        <f>SUM(E1699:G1699)</f>
        <v/>
      </c>
      <c r="I1699" s="477">
        <f>B1699</f>
        <v/>
      </c>
    </row>
    <row r="1700" ht="25.5" customHeight="1">
      <c r="B1700" s="464">
        <f>SUM(H1700)</f>
        <v/>
      </c>
      <c r="C1700" s="465" t="n"/>
      <c r="D1700" s="466">
        <f>IF(OR(梁欠表3F!AN1699="欠番",梁欠表3F!AN1699="現場施工"),"　",梁欠表3F!AN1699)</f>
        <v/>
      </c>
      <c r="E1700" s="467">
        <f>COUNTIF(梁欠表3F!$C:$C,D1700)</f>
        <v/>
      </c>
      <c r="F1700" s="468">
        <f>COUNTIF(梁欠表3F!$O:$O,D1700)</f>
        <v/>
      </c>
      <c r="G1700" s="469">
        <f>COUNTIF(梁欠表3F!$AB:$AB,D1700)</f>
        <v/>
      </c>
      <c r="H1700" s="470">
        <f>SUM(E1700:G1700)</f>
        <v/>
      </c>
      <c r="I1700" s="477">
        <f>B1700</f>
        <v/>
      </c>
    </row>
    <row r="1701" ht="25.5" customHeight="1">
      <c r="B1701" s="464">
        <f>SUM(H1701)</f>
        <v/>
      </c>
      <c r="C1701" s="465" t="n"/>
      <c r="D1701" s="466">
        <f>IF(OR(梁欠表3F!AN1700="欠番",梁欠表3F!AN1700="現場施工"),"　",梁欠表3F!AN1700)</f>
        <v/>
      </c>
      <c r="E1701" s="467">
        <f>COUNTIF(梁欠表3F!$C:$C,D1701)</f>
        <v/>
      </c>
      <c r="F1701" s="468">
        <f>COUNTIF(梁欠表3F!$O:$O,D1701)</f>
        <v/>
      </c>
      <c r="G1701" s="469">
        <f>COUNTIF(梁欠表3F!$AB:$AB,D1701)</f>
        <v/>
      </c>
      <c r="H1701" s="470">
        <f>SUM(E1701:G1701)</f>
        <v/>
      </c>
      <c r="I1701" s="477">
        <f>B1701</f>
        <v/>
      </c>
    </row>
    <row r="1702" ht="25.5" customHeight="1">
      <c r="B1702" s="464">
        <f>SUM(H1702)</f>
        <v/>
      </c>
      <c r="C1702" s="465" t="n"/>
      <c r="D1702" s="466">
        <f>IF(OR(梁欠表3F!AN1701="欠番",梁欠表3F!AN1701="現場施工"),"　",梁欠表3F!AN1701)</f>
        <v/>
      </c>
      <c r="E1702" s="467">
        <f>COUNTIF(梁欠表3F!$C:$C,D1702)</f>
        <v/>
      </c>
      <c r="F1702" s="468">
        <f>COUNTIF(梁欠表3F!$O:$O,D1702)</f>
        <v/>
      </c>
      <c r="G1702" s="469">
        <f>COUNTIF(梁欠表3F!$AB:$AB,D1702)</f>
        <v/>
      </c>
      <c r="H1702" s="470">
        <f>SUM(E1702:G1702)</f>
        <v/>
      </c>
      <c r="I1702" s="477">
        <f>B1702</f>
        <v/>
      </c>
    </row>
    <row r="1703" ht="25.5" customHeight="1">
      <c r="B1703" s="464">
        <f>SUM(H1703)</f>
        <v/>
      </c>
      <c r="C1703" s="465" t="n"/>
      <c r="D1703" s="466">
        <f>IF(OR(梁欠表3F!AN1702="欠番",梁欠表3F!AN1702="現場施工"),"　",梁欠表3F!AN1702)</f>
        <v/>
      </c>
      <c r="E1703" s="467">
        <f>COUNTIF(梁欠表3F!$C:$C,D1703)</f>
        <v/>
      </c>
      <c r="F1703" s="468">
        <f>COUNTIF(梁欠表3F!$O:$O,D1703)</f>
        <v/>
      </c>
      <c r="G1703" s="469">
        <f>COUNTIF(梁欠表3F!$AB:$AB,D1703)</f>
        <v/>
      </c>
      <c r="H1703" s="470">
        <f>SUM(E1703:G1703)</f>
        <v/>
      </c>
      <c r="I1703" s="477">
        <f>B1703</f>
        <v/>
      </c>
    </row>
    <row r="1704" ht="25.5" customHeight="1">
      <c r="B1704" s="464">
        <f>SUM(H1704)</f>
        <v/>
      </c>
      <c r="C1704" s="465" t="n"/>
      <c r="D1704" s="466">
        <f>IF(OR(梁欠表3F!AN1703="欠番",梁欠表3F!AN1703="現場施工"),"　",梁欠表3F!AN1703)</f>
        <v/>
      </c>
      <c r="E1704" s="467">
        <f>COUNTIF(梁欠表3F!$C:$C,D1704)</f>
        <v/>
      </c>
      <c r="F1704" s="468">
        <f>COUNTIF(梁欠表3F!$O:$O,D1704)</f>
        <v/>
      </c>
      <c r="G1704" s="469">
        <f>COUNTIF(梁欠表3F!$AB:$AB,D1704)</f>
        <v/>
      </c>
      <c r="H1704" s="470">
        <f>SUM(E1704:G1704)</f>
        <v/>
      </c>
      <c r="I1704" s="477">
        <f>B1704</f>
        <v/>
      </c>
    </row>
    <row r="1705" ht="25.5" customHeight="1">
      <c r="B1705" s="464">
        <f>SUM(H1705)</f>
        <v/>
      </c>
      <c r="C1705" s="465" t="n"/>
      <c r="D1705" s="466">
        <f>IF(OR(梁欠表3F!AN1704="欠番",梁欠表3F!AN1704="現場施工"),"　",梁欠表3F!AN1704)</f>
        <v/>
      </c>
      <c r="E1705" s="467">
        <f>COUNTIF(梁欠表3F!$C:$C,D1705)</f>
        <v/>
      </c>
      <c r="F1705" s="468">
        <f>COUNTIF(梁欠表3F!$O:$O,D1705)</f>
        <v/>
      </c>
      <c r="G1705" s="469">
        <f>COUNTIF(梁欠表3F!$AB:$AB,D1705)</f>
        <v/>
      </c>
      <c r="H1705" s="470">
        <f>SUM(E1705:G1705)</f>
        <v/>
      </c>
      <c r="I1705" s="477">
        <f>B1705</f>
        <v/>
      </c>
    </row>
    <row r="1706" ht="25.5" customHeight="1">
      <c r="B1706" s="464">
        <f>SUM(H1706)</f>
        <v/>
      </c>
      <c r="C1706" s="465" t="n"/>
      <c r="D1706" s="466">
        <f>IF(OR(梁欠表3F!AN1705="欠番",梁欠表3F!AN1705="現場施工"),"　",梁欠表3F!AN1705)</f>
        <v/>
      </c>
      <c r="E1706" s="467">
        <f>COUNTIF(梁欠表3F!$C:$C,D1706)</f>
        <v/>
      </c>
      <c r="F1706" s="468">
        <f>COUNTIF(梁欠表3F!$O:$O,D1706)</f>
        <v/>
      </c>
      <c r="G1706" s="469">
        <f>COUNTIF(梁欠表3F!$AB:$AB,D1706)</f>
        <v/>
      </c>
      <c r="H1706" s="470">
        <f>SUM(E1706:G1706)</f>
        <v/>
      </c>
      <c r="I1706" s="477">
        <f>B1706</f>
        <v/>
      </c>
      <c r="K1706" t="inlineStr">
        <is>
          <t>UH60-17+20中心用</t>
        </is>
      </c>
    </row>
    <row r="1707" ht="25.5" customHeight="1">
      <c r="B1707" s="464">
        <f>SUM(H1707)</f>
        <v/>
      </c>
      <c r="C1707" s="465" t="n"/>
      <c r="D1707" s="466">
        <f>IF(OR(梁欠表3F!AN1706="欠番",梁欠表3F!AN1706="現場施工"),"　",梁欠表3F!AN1706)</f>
        <v/>
      </c>
      <c r="E1707" s="467">
        <f>COUNTIF(梁欠表3F!$C:$C,D1707)</f>
        <v/>
      </c>
      <c r="F1707" s="468">
        <f>COUNTIF(梁欠表3F!$O:$O,D1707)</f>
        <v/>
      </c>
      <c r="G1707" s="469">
        <f>COUNTIF(梁欠表3F!$AB:$AB,D1707)</f>
        <v/>
      </c>
      <c r="H1707" s="470">
        <f>SUM(E1707:G1707)</f>
        <v/>
      </c>
      <c r="I1707" s="477">
        <f>B1707</f>
        <v/>
      </c>
      <c r="K1707" t="inlineStr">
        <is>
          <t>UH60-5+18中心用</t>
        </is>
      </c>
    </row>
    <row r="1708" ht="25.5" customHeight="1">
      <c r="B1708" s="464">
        <f>SUM(H1708)</f>
        <v/>
      </c>
      <c r="C1708" s="465" t="n"/>
      <c r="D1708" s="466">
        <f>IF(OR(梁欠表3F!AN1707="欠番",梁欠表3F!AN1707="現場施工"),"　",梁欠表3F!AN1707)</f>
        <v/>
      </c>
      <c r="E1708" s="467">
        <f>COUNTIF(梁欠表3F!$C:$C,D1708)</f>
        <v/>
      </c>
      <c r="F1708" s="468">
        <f>COUNTIF(梁欠表3F!$O:$O,D1708)</f>
        <v/>
      </c>
      <c r="G1708" s="469">
        <f>COUNTIF(梁欠表3F!$AB:$AB,D1708)</f>
        <v/>
      </c>
      <c r="H1708" s="470">
        <f>SUM(E1708:G1708)</f>
        <v/>
      </c>
      <c r="I1708" s="477">
        <f>B1708</f>
        <v/>
      </c>
    </row>
    <row r="1709" ht="25.5" customHeight="1">
      <c r="B1709" s="464">
        <f>SUM(H1709)</f>
        <v/>
      </c>
      <c r="C1709" s="465" t="n"/>
      <c r="D1709" s="466">
        <f>IF(OR(梁欠表3F!AN1708="欠番",梁欠表3F!AN1708="現場施工"),"　",梁欠表3F!AN1708)</f>
        <v/>
      </c>
      <c r="E1709" s="467">
        <f>COUNTIF(梁欠表3F!$C:$C,D1709)</f>
        <v/>
      </c>
      <c r="F1709" s="468">
        <f>COUNTIF(梁欠表3F!$O:$O,D1709)</f>
        <v/>
      </c>
      <c r="G1709" s="469">
        <f>COUNTIF(梁欠表3F!$AB:$AB,D1709)</f>
        <v/>
      </c>
      <c r="H1709" s="470">
        <f>SUM(E1709:G1709)</f>
        <v/>
      </c>
      <c r="I1709" s="477">
        <f>B1709</f>
        <v/>
      </c>
    </row>
    <row r="1710" ht="25.5" customHeight="1">
      <c r="B1710" s="464">
        <f>SUM(H1710)</f>
        <v/>
      </c>
      <c r="C1710" s="465" t="n"/>
      <c r="D1710" s="466">
        <f>IF(OR(梁欠表3F!AN1709="欠番",梁欠表3F!AN1709="現場施工"),"　",梁欠表3F!AN1709)</f>
        <v/>
      </c>
      <c r="E1710" s="467">
        <f>COUNTIF(梁欠表3F!$C:$C,D1710)</f>
        <v/>
      </c>
      <c r="F1710" s="468">
        <f>COUNTIF(梁欠表3F!$O:$O,D1710)</f>
        <v/>
      </c>
      <c r="G1710" s="469">
        <f>COUNTIF(梁欠表3F!$AB:$AB,D1710)</f>
        <v/>
      </c>
      <c r="H1710" s="470">
        <f>SUM(E1710:G1710)</f>
        <v/>
      </c>
      <c r="I1710" s="477">
        <f>B1710</f>
        <v/>
      </c>
    </row>
    <row r="1711" ht="25.5" customHeight="1">
      <c r="B1711" s="464">
        <f>SUM(H1711)</f>
        <v/>
      </c>
      <c r="C1711" s="465" t="n"/>
      <c r="D1711" s="466">
        <f>IF(OR(梁欠表3F!AN1710="欠番",梁欠表3F!AN1710="現場施工"),"　",梁欠表3F!AN1710)</f>
        <v/>
      </c>
      <c r="E1711" s="467">
        <f>COUNTIF(梁欠表3F!$C:$C,D1711)</f>
        <v/>
      </c>
      <c r="F1711" s="468">
        <f>COUNTIF(梁欠表3F!$O:$O,D1711)</f>
        <v/>
      </c>
      <c r="G1711" s="469">
        <f>COUNTIF(梁欠表3F!$AB:$AB,D1711)</f>
        <v/>
      </c>
      <c r="H1711" s="470">
        <f>SUM(E1711:G1711)</f>
        <v/>
      </c>
      <c r="I1711" s="477">
        <f>B1711</f>
        <v/>
      </c>
      <c r="K1711" t="inlineStr">
        <is>
          <t>M135袖</t>
        </is>
      </c>
    </row>
    <row r="1712" ht="25.5" customHeight="1">
      <c r="B1712" s="464">
        <f>SUM(H1712)</f>
        <v/>
      </c>
      <c r="C1712" s="465" t="n"/>
      <c r="D1712" s="466">
        <f>IF(OR(梁欠表3F!AN1711="欠番",梁欠表3F!AN1711="現場施工"),"　",梁欠表3F!AN1711)</f>
        <v/>
      </c>
      <c r="E1712" s="467">
        <f>COUNTIF(梁欠表3F!$C:$C,D1712)</f>
        <v/>
      </c>
      <c r="F1712" s="468">
        <f>COUNTIF(梁欠表3F!$O:$O,D1712)</f>
        <v/>
      </c>
      <c r="G1712" s="469">
        <f>COUNTIF(梁欠表3F!$AB:$AB,D1712)</f>
        <v/>
      </c>
      <c r="H1712" s="470">
        <f>SUM(E1712:G1712)</f>
        <v/>
      </c>
      <c r="I1712" s="477">
        <f>B1712</f>
        <v/>
      </c>
      <c r="K1712" t="inlineStr">
        <is>
          <t>M135袖</t>
        </is>
      </c>
    </row>
    <row r="1713" ht="25.5" customHeight="1">
      <c r="B1713" s="464">
        <f>SUM(H1713)</f>
        <v/>
      </c>
      <c r="C1713" s="465" t="n"/>
      <c r="D1713" s="466">
        <f>IF(OR(梁欠表3F!AN1712="欠番",梁欠表3F!AN1712="現場施工"),"　",梁欠表3F!AN1712)</f>
        <v/>
      </c>
      <c r="E1713" s="467">
        <f>COUNTIF(梁欠表3F!$C:$C,D1713)</f>
        <v/>
      </c>
      <c r="F1713" s="468">
        <f>COUNTIF(梁欠表3F!$O:$O,D1713)</f>
        <v/>
      </c>
      <c r="G1713" s="469">
        <f>COUNTIF(梁欠表3F!$AB:$AB,D1713)</f>
        <v/>
      </c>
      <c r="H1713" s="470">
        <f>SUM(E1713:G1713)</f>
        <v/>
      </c>
      <c r="I1713" s="477">
        <f>B1713</f>
        <v/>
      </c>
    </row>
    <row r="1714" ht="25.5" customHeight="1">
      <c r="B1714" s="464">
        <f>SUM(H1714)</f>
        <v/>
      </c>
      <c r="C1714" s="465" t="n"/>
      <c r="D1714" s="466">
        <f>IF(OR(梁欠表3F!AN1713="欠番",梁欠表3F!AN1713="現場施工"),"　",梁欠表3F!AN1713)</f>
        <v/>
      </c>
      <c r="E1714" s="467">
        <f>COUNTIF(梁欠表3F!$C:$C,D1714)</f>
        <v/>
      </c>
      <c r="F1714" s="468">
        <f>COUNTIF(梁欠表3F!$O:$O,D1714)</f>
        <v/>
      </c>
      <c r="G1714" s="469">
        <f>COUNTIF(梁欠表3F!$AB:$AB,D1714)</f>
        <v/>
      </c>
      <c r="H1714" s="470">
        <f>SUM(E1714:G1714)</f>
        <v/>
      </c>
      <c r="I1714" s="477">
        <f>B1714</f>
        <v/>
      </c>
    </row>
    <row r="1715" ht="25.5" customHeight="1">
      <c r="B1715" s="464">
        <f>SUM(H1715)</f>
        <v/>
      </c>
      <c r="C1715" s="465" t="n"/>
      <c r="D1715" s="466">
        <f>IF(OR(梁欠表3F!AN1714="欠番",梁欠表3F!AN1714="現場施工"),"　",梁欠表3F!AN1714)</f>
        <v/>
      </c>
      <c r="E1715" s="467">
        <f>COUNTIF(梁欠表3F!$C:$C,D1715)</f>
        <v/>
      </c>
      <c r="F1715" s="468">
        <f>COUNTIF(梁欠表3F!$O:$O,D1715)</f>
        <v/>
      </c>
      <c r="G1715" s="469">
        <f>COUNTIF(梁欠表3F!$AB:$AB,D1715)</f>
        <v/>
      </c>
      <c r="H1715" s="470">
        <f>SUM(E1715:G1715)</f>
        <v/>
      </c>
      <c r="I1715" s="477">
        <f>B1715</f>
        <v/>
      </c>
    </row>
    <row r="1716" ht="25.5" customHeight="1">
      <c r="B1716" s="464">
        <f>SUM(H1716)</f>
        <v/>
      </c>
      <c r="C1716" s="465" t="n"/>
      <c r="D1716" s="466">
        <f>IF(OR(梁欠表3F!AN1715="欠番",梁欠表3F!AN1715="現場施工"),"　",梁欠表3F!AN1715)</f>
        <v/>
      </c>
      <c r="E1716" s="467">
        <f>COUNTIF(梁欠表3F!$C:$C,D1716)</f>
        <v/>
      </c>
      <c r="F1716" s="468">
        <f>COUNTIF(梁欠表3F!$O:$O,D1716)</f>
        <v/>
      </c>
      <c r="G1716" s="469">
        <f>COUNTIF(梁欠表3F!$AB:$AB,D1716)</f>
        <v/>
      </c>
      <c r="H1716" s="470">
        <f>SUM(E1716:G1716)</f>
        <v/>
      </c>
      <c r="I1716" s="477">
        <f>B1716</f>
        <v/>
      </c>
    </row>
    <row r="1717" ht="25.5" customHeight="1">
      <c r="B1717" s="464">
        <f>SUM(H1717)</f>
        <v/>
      </c>
      <c r="C1717" s="465" t="n"/>
      <c r="D1717" s="466">
        <f>IF(OR(梁欠表3F!AN1716="欠番",梁欠表3F!AN1716="現場施工"),"　",梁欠表3F!AN1716)</f>
        <v/>
      </c>
      <c r="E1717" s="467">
        <f>COUNTIF(梁欠表3F!$C:$C,D1717)</f>
        <v/>
      </c>
      <c r="F1717" s="468">
        <f>COUNTIF(梁欠表3F!$O:$O,D1717)</f>
        <v/>
      </c>
      <c r="G1717" s="469">
        <f>COUNTIF(梁欠表3F!$AB:$AB,D1717)</f>
        <v/>
      </c>
      <c r="H1717" s="470">
        <f>SUM(E1717:G1717)</f>
        <v/>
      </c>
      <c r="I1717" s="477">
        <f>B1717</f>
        <v/>
      </c>
    </row>
    <row r="1718" ht="25.5" customHeight="1">
      <c r="B1718" s="464">
        <f>SUM(H1718)</f>
        <v/>
      </c>
      <c r="C1718" s="465" t="n"/>
      <c r="D1718" s="466">
        <f>IF(OR(梁欠表3F!AN1717="欠番",梁欠表3F!AN1717="現場施工"),"　",梁欠表3F!AN1717)</f>
        <v/>
      </c>
      <c r="E1718" s="467">
        <f>COUNTIF(梁欠表3F!$C:$C,D1718)</f>
        <v/>
      </c>
      <c r="F1718" s="468">
        <f>COUNTIF(梁欠表3F!$O:$O,D1718)</f>
        <v/>
      </c>
      <c r="G1718" s="469">
        <f>COUNTIF(梁欠表3F!$AB:$AB,D1718)</f>
        <v/>
      </c>
      <c r="H1718" s="470">
        <f>SUM(E1718:G1718)</f>
        <v/>
      </c>
      <c r="I1718" s="477">
        <f>B1718</f>
        <v/>
      </c>
    </row>
    <row r="1719" ht="25.5" customHeight="1">
      <c r="B1719" s="464">
        <f>SUM(H1719)</f>
        <v/>
      </c>
      <c r="C1719" s="465" t="n"/>
      <c r="D1719" s="466">
        <f>IF(OR(梁欠表3F!AN1718="欠番",梁欠表3F!AN1718="現場施工"),"　",梁欠表3F!AN1718)</f>
        <v/>
      </c>
      <c r="E1719" s="467">
        <f>COUNTIF(梁欠表3F!$C:$C,D1719)</f>
        <v/>
      </c>
      <c r="F1719" s="468">
        <f>COUNTIF(梁欠表3F!$O:$O,D1719)</f>
        <v/>
      </c>
      <c r="G1719" s="469">
        <f>COUNTIF(梁欠表3F!$AB:$AB,D1719)</f>
        <v/>
      </c>
      <c r="H1719" s="470">
        <f>SUM(E1719:G1719)</f>
        <v/>
      </c>
      <c r="I1719" s="477">
        <f>B1719</f>
        <v/>
      </c>
    </row>
    <row r="1720" ht="25.5" customHeight="1">
      <c r="B1720" s="464">
        <f>SUM(H1720)</f>
        <v/>
      </c>
      <c r="C1720" s="465" t="n"/>
      <c r="D1720" s="466">
        <f>IF(OR(梁欠表3F!AN1719="欠番",梁欠表3F!AN1719="現場施工"),"　",梁欠表3F!AN1719)</f>
        <v/>
      </c>
      <c r="E1720" s="467">
        <f>COUNTIF(梁欠表3F!$C:$C,D1720)</f>
        <v/>
      </c>
      <c r="F1720" s="468">
        <f>COUNTIF(梁欠表3F!$O:$O,D1720)</f>
        <v/>
      </c>
      <c r="G1720" s="469">
        <f>COUNTIF(梁欠表3F!$AB:$AB,D1720)</f>
        <v/>
      </c>
      <c r="H1720" s="470">
        <f>SUM(E1720:G1720)</f>
        <v/>
      </c>
      <c r="I1720" s="477">
        <f>B1720</f>
        <v/>
      </c>
    </row>
    <row r="1721" ht="25.5" customHeight="1">
      <c r="B1721" s="464">
        <f>SUM(H1721)</f>
        <v/>
      </c>
      <c r="C1721" s="465" t="n"/>
      <c r="D1721" s="466">
        <f>IF(OR(梁欠表3F!AN1720="欠番",梁欠表3F!AN1720="現場施工"),"　",梁欠表3F!AN1720)</f>
        <v/>
      </c>
      <c r="E1721" s="467">
        <f>COUNTIF(梁欠表3F!$C:$C,D1721)</f>
        <v/>
      </c>
      <c r="F1721" s="468">
        <f>COUNTIF(梁欠表3F!$O:$O,D1721)</f>
        <v/>
      </c>
      <c r="G1721" s="469">
        <f>COUNTIF(梁欠表3F!$AB:$AB,D1721)</f>
        <v/>
      </c>
      <c r="H1721" s="470">
        <f>SUM(E1721:G1721)</f>
        <v/>
      </c>
      <c r="I1721" s="477">
        <f>B1721</f>
        <v/>
      </c>
    </row>
    <row r="1722" ht="25.5" customHeight="1">
      <c r="B1722" s="464">
        <f>SUM(H1722)</f>
        <v/>
      </c>
      <c r="C1722" s="465" t="n"/>
      <c r="D1722" s="466">
        <f>IF(OR(梁欠表3F!AN1721="欠番",梁欠表3F!AN1721="現場施工"),"　",梁欠表3F!AN1721)</f>
        <v/>
      </c>
      <c r="E1722" s="467">
        <f>COUNTIF(梁欠表3F!$C:$C,D1722)</f>
        <v/>
      </c>
      <c r="F1722" s="468">
        <f>COUNTIF(梁欠表3F!$O:$O,D1722)</f>
        <v/>
      </c>
      <c r="G1722" s="469">
        <f>COUNTIF(梁欠表3F!$AB:$AB,D1722)</f>
        <v/>
      </c>
      <c r="H1722" s="470">
        <f>SUM(E1722:G1722)</f>
        <v/>
      </c>
      <c r="I1722" s="477">
        <f>B1722</f>
        <v/>
      </c>
    </row>
    <row r="1723" ht="25.5" customHeight="1">
      <c r="B1723" s="464">
        <f>SUM(H1723)</f>
        <v/>
      </c>
      <c r="C1723" s="465" t="n"/>
      <c r="D1723" s="466">
        <f>IF(OR(梁欠表3F!AN1722="欠番",梁欠表3F!AN1722="現場施工"),"　",梁欠表3F!AN1722)</f>
        <v/>
      </c>
      <c r="E1723" s="467">
        <f>COUNTIF(梁欠表3F!$C:$C,D1723)</f>
        <v/>
      </c>
      <c r="F1723" s="468">
        <f>COUNTIF(梁欠表3F!$O:$O,D1723)</f>
        <v/>
      </c>
      <c r="G1723" s="469">
        <f>COUNTIF(梁欠表3F!$AB:$AB,D1723)</f>
        <v/>
      </c>
      <c r="H1723" s="470">
        <f>SUM(E1723:G1723)</f>
        <v/>
      </c>
      <c r="I1723" s="477">
        <f>B1723</f>
        <v/>
      </c>
      <c r="K1723" t="inlineStr">
        <is>
          <t>KH20袖</t>
        </is>
      </c>
    </row>
    <row r="1724" ht="25.5" customHeight="1">
      <c r="B1724" s="464">
        <f>SUM(H1724)</f>
        <v/>
      </c>
      <c r="C1724" s="465" t="n"/>
      <c r="D1724" s="466">
        <f>IF(OR(梁欠表3F!AN1723="欠番",梁欠表3F!AN1723="現場施工"),"　",梁欠表3F!AN1723)</f>
        <v/>
      </c>
      <c r="E1724" s="467">
        <f>COUNTIF(梁欠表3F!$C:$C,D1724)</f>
        <v/>
      </c>
      <c r="F1724" s="468">
        <f>COUNTIF(梁欠表3F!$O:$O,D1724)</f>
        <v/>
      </c>
      <c r="G1724" s="469">
        <f>COUNTIF(梁欠表3F!$AB:$AB,D1724)</f>
        <v/>
      </c>
      <c r="H1724" s="470">
        <f>SUM(E1724:G1724)</f>
        <v/>
      </c>
      <c r="I1724" s="477">
        <f>B1724</f>
        <v/>
      </c>
    </row>
    <row r="1725" ht="25.5" customHeight="1">
      <c r="B1725" s="464">
        <f>SUM(H1725)</f>
        <v/>
      </c>
      <c r="C1725" s="465" t="n"/>
      <c r="D1725" s="466">
        <f>IF(OR(梁欠表3F!AN1724="欠番",梁欠表3F!AN1724="現場施工"),"　",梁欠表3F!AN1724)</f>
        <v/>
      </c>
      <c r="E1725" s="467">
        <f>COUNTIF(梁欠表3F!$C:$C,D1725)</f>
        <v/>
      </c>
      <c r="F1725" s="468">
        <f>COUNTIF(梁欠表3F!$O:$O,D1725)</f>
        <v/>
      </c>
      <c r="G1725" s="469">
        <f>COUNTIF(梁欠表3F!$AB:$AB,D1725)</f>
        <v/>
      </c>
      <c r="H1725" s="470">
        <f>SUM(E1725:G1725)</f>
        <v/>
      </c>
      <c r="I1725" s="477">
        <f>B1725</f>
        <v/>
      </c>
    </row>
    <row r="1726" ht="25.5" customHeight="1">
      <c r="B1726" s="464">
        <f>SUM(H1726)</f>
        <v/>
      </c>
      <c r="C1726" s="465" t="n"/>
      <c r="D1726" s="466">
        <f>IF(OR(梁欠表3F!AN1725="欠番",梁欠表3F!AN1725="現場施工"),"　",梁欠表3F!AN1725)</f>
        <v/>
      </c>
      <c r="E1726" s="467">
        <f>COUNTIF(梁欠表3F!$C:$C,D1726)</f>
        <v/>
      </c>
      <c r="F1726" s="468">
        <f>COUNTIF(梁欠表3F!$O:$O,D1726)</f>
        <v/>
      </c>
      <c r="G1726" s="469">
        <f>COUNTIF(梁欠表3F!$AB:$AB,D1726)</f>
        <v/>
      </c>
      <c r="H1726" s="470">
        <f>SUM(E1726:G1726)</f>
        <v/>
      </c>
      <c r="I1726" s="477">
        <f>B1726</f>
        <v/>
      </c>
    </row>
    <row r="1727" ht="25.5" customHeight="1">
      <c r="B1727" s="464">
        <f>SUM(H1727)</f>
        <v/>
      </c>
      <c r="C1727" s="465" t="n"/>
      <c r="D1727" s="466">
        <f>IF(OR(梁欠表3F!AN1726="欠番",梁欠表3F!AN1726="現場施工"),"　",梁欠表3F!AN1726)</f>
        <v/>
      </c>
      <c r="E1727" s="467">
        <f>COUNTIF(梁欠表3F!$C:$C,D1727)</f>
        <v/>
      </c>
      <c r="F1727" s="468">
        <f>COUNTIF(梁欠表3F!$O:$O,D1727)</f>
        <v/>
      </c>
      <c r="G1727" s="469">
        <f>COUNTIF(梁欠表3F!$AB:$AB,D1727)</f>
        <v/>
      </c>
      <c r="H1727" s="470">
        <f>SUM(E1727:G1727)</f>
        <v/>
      </c>
      <c r="I1727" s="477">
        <f>B1727</f>
        <v/>
      </c>
    </row>
    <row r="1728" ht="25.5" customHeight="1">
      <c r="B1728" s="464">
        <f>SUM(H1728)</f>
        <v/>
      </c>
      <c r="C1728" s="465" t="n"/>
      <c r="D1728" s="466">
        <f>IF(OR(梁欠表3F!AN1727="欠番",梁欠表3F!AN1727="現場施工"),"　",梁欠表3F!AN1727)</f>
        <v/>
      </c>
      <c r="E1728" s="467">
        <f>COUNTIF(梁欠表3F!$C:$C,D1728)</f>
        <v/>
      </c>
      <c r="F1728" s="468">
        <f>COUNTIF(梁欠表3F!$O:$O,D1728)</f>
        <v/>
      </c>
      <c r="G1728" s="469">
        <f>COUNTIF(梁欠表3F!$AB:$AB,D1728)</f>
        <v/>
      </c>
      <c r="H1728" s="470">
        <f>SUM(E1728:G1728)</f>
        <v/>
      </c>
      <c r="I1728" s="477">
        <f>B1728</f>
        <v/>
      </c>
    </row>
    <row r="1729" ht="25.5" customHeight="1">
      <c r="B1729" s="464">
        <f>SUM(H1729)</f>
        <v/>
      </c>
      <c r="C1729" s="465" t="n"/>
      <c r="D1729" s="466">
        <f>IF(OR(梁欠表3F!AN1728="欠番",梁欠表3F!AN1728="現場施工"),"　",梁欠表3F!AN1728)</f>
        <v/>
      </c>
      <c r="E1729" s="467">
        <f>COUNTIF(梁欠表3F!$C:$C,D1729)</f>
        <v/>
      </c>
      <c r="F1729" s="468">
        <f>COUNTIF(梁欠表3F!$O:$O,D1729)</f>
        <v/>
      </c>
      <c r="G1729" s="469">
        <f>COUNTIF(梁欠表3F!$AB:$AB,D1729)</f>
        <v/>
      </c>
      <c r="H1729" s="470">
        <f>SUM(E1729:G1729)</f>
        <v/>
      </c>
      <c r="I1729" s="477">
        <f>B1729</f>
        <v/>
      </c>
    </row>
    <row r="1730" ht="25.5" customHeight="1">
      <c r="B1730" s="464">
        <f>SUM(H1730)</f>
        <v/>
      </c>
      <c r="C1730" s="465" t="n"/>
      <c r="D1730" s="466">
        <f>IF(OR(梁欠表3F!AN1729="欠番",梁欠表3F!AN1729="現場施工"),"　",梁欠表3F!AN1729)</f>
        <v/>
      </c>
      <c r="E1730" s="467">
        <f>COUNTIF(梁欠表3F!$C:$C,D1730)</f>
        <v/>
      </c>
      <c r="F1730" s="468">
        <f>COUNTIF(梁欠表3F!$O:$O,D1730)</f>
        <v/>
      </c>
      <c r="G1730" s="469">
        <f>COUNTIF(梁欠表3F!$AB:$AB,D1730)</f>
        <v/>
      </c>
      <c r="H1730" s="470">
        <f>SUM(E1730:G1730)</f>
        <v/>
      </c>
      <c r="I1730" s="477">
        <f>B1730</f>
        <v/>
      </c>
    </row>
    <row r="1731" ht="25.5" customHeight="1">
      <c r="B1731" s="464">
        <f>SUM(H1731)</f>
        <v/>
      </c>
      <c r="C1731" s="465" t="n"/>
      <c r="D1731" s="466">
        <f>IF(OR(梁欠表3F!AN1730="欠番",梁欠表3F!AN1730="現場施工"),"　",梁欠表3F!AN1730)</f>
        <v/>
      </c>
      <c r="E1731" s="467">
        <f>COUNTIF(梁欠表3F!$C:$C,D1731)</f>
        <v/>
      </c>
      <c r="F1731" s="468">
        <f>COUNTIF(梁欠表3F!$O:$O,D1731)</f>
        <v/>
      </c>
      <c r="G1731" s="469">
        <f>COUNTIF(梁欠表3F!$AB:$AB,D1731)</f>
        <v/>
      </c>
      <c r="H1731" s="470">
        <f>SUM(E1731:G1731)</f>
        <v/>
      </c>
      <c r="I1731" s="477">
        <f>B1731</f>
        <v/>
      </c>
    </row>
    <row r="1732" ht="25.5" customHeight="1">
      <c r="B1732" s="464">
        <f>SUM(H1732)</f>
        <v/>
      </c>
      <c r="C1732" s="465" t="n"/>
      <c r="D1732" s="466">
        <f>IF(OR(梁欠表3F!AN1731="欠番",梁欠表3F!AN1731="現場施工"),"　",梁欠表3F!AN1731)</f>
        <v/>
      </c>
      <c r="E1732" s="467">
        <f>COUNTIF(梁欠表3F!$C:$C,D1732)</f>
        <v/>
      </c>
      <c r="F1732" s="468">
        <f>COUNTIF(梁欠表3F!$O:$O,D1732)</f>
        <v/>
      </c>
      <c r="G1732" s="469">
        <f>COUNTIF(梁欠表3F!$AB:$AB,D1732)</f>
        <v/>
      </c>
      <c r="H1732" s="470">
        <f>SUM(E1732:G1732)</f>
        <v/>
      </c>
      <c r="I1732" s="477">
        <f>B1732</f>
        <v/>
      </c>
    </row>
    <row r="1733" ht="25.5" customHeight="1">
      <c r="B1733" s="464">
        <f>SUM(H1733)</f>
        <v/>
      </c>
      <c r="C1733" s="465" t="n"/>
      <c r="D1733" s="466">
        <f>IF(OR(梁欠表3F!AN1732="欠番",梁欠表3F!AN1732="現場施工"),"　",梁欠表3F!AN1732)</f>
        <v/>
      </c>
      <c r="E1733" s="467">
        <f>COUNTIF(梁欠表3F!$C:$C,D1733)</f>
        <v/>
      </c>
      <c r="F1733" s="468">
        <f>COUNTIF(梁欠表3F!$O:$O,D1733)</f>
        <v/>
      </c>
      <c r="G1733" s="469">
        <f>COUNTIF(梁欠表3F!$AB:$AB,D1733)</f>
        <v/>
      </c>
      <c r="H1733" s="470">
        <f>SUM(E1733:G1733)</f>
        <v/>
      </c>
      <c r="I1733" s="477">
        <f>B1733</f>
        <v/>
      </c>
    </row>
    <row r="1734" ht="25.5" customHeight="1">
      <c r="B1734" s="464">
        <f>SUM(H1734)</f>
        <v/>
      </c>
      <c r="C1734" s="465" t="n"/>
      <c r="D1734" s="466">
        <f>IF(OR(梁欠表3F!AN1733="欠番",梁欠表3F!AN1733="現場施工"),"　",梁欠表3F!AN1733)</f>
        <v/>
      </c>
      <c r="E1734" s="467">
        <f>COUNTIF(梁欠表3F!$C:$C,D1734)</f>
        <v/>
      </c>
      <c r="F1734" s="468">
        <f>COUNTIF(梁欠表3F!$O:$O,D1734)</f>
        <v/>
      </c>
      <c r="G1734" s="469">
        <f>COUNTIF(梁欠表3F!$AB:$AB,D1734)</f>
        <v/>
      </c>
      <c r="H1734" s="470">
        <f>SUM(E1734:G1734)</f>
        <v/>
      </c>
      <c r="I1734" s="477">
        <f>B1734</f>
        <v/>
      </c>
      <c r="K1734" t="inlineStr">
        <is>
          <t>K03袖中心×2</t>
        </is>
      </c>
    </row>
    <row r="1735" ht="25.5" customHeight="1">
      <c r="B1735" s="464">
        <f>SUM(H1735)</f>
        <v/>
      </c>
      <c r="C1735" s="465" t="n"/>
      <c r="D1735" s="466">
        <f>IF(OR(梁欠表3F!AN1734="欠番",梁欠表3F!AN1734="現場施工"),"　",梁欠表3F!AN1734)</f>
        <v/>
      </c>
      <c r="E1735" s="467">
        <f>COUNTIF(梁欠表3F!$C:$C,D1735)</f>
        <v/>
      </c>
      <c r="F1735" s="468">
        <f>COUNTIF(梁欠表3F!$O:$O,D1735)</f>
        <v/>
      </c>
      <c r="G1735" s="469">
        <f>COUNTIF(梁欠表3F!$AB:$AB,D1735)</f>
        <v/>
      </c>
      <c r="H1735" s="470">
        <f>SUM(E1735:G1735)</f>
        <v/>
      </c>
      <c r="I1735" s="477">
        <f>B1735</f>
        <v/>
      </c>
    </row>
    <row r="1736" ht="25.5" customHeight="1">
      <c r="B1736" s="464">
        <f>SUM(H1736)</f>
        <v/>
      </c>
      <c r="C1736" s="465" t="n"/>
      <c r="D1736" s="466">
        <f>IF(OR(梁欠表3F!AN1735="欠番",梁欠表3F!AN1735="現場施工"),"　",梁欠表3F!AN1735)</f>
        <v/>
      </c>
      <c r="E1736" s="467">
        <f>COUNTIF(梁欠表3F!$C:$C,D1736)</f>
        <v/>
      </c>
      <c r="F1736" s="468">
        <f>COUNTIF(梁欠表3F!$O:$O,D1736)</f>
        <v/>
      </c>
      <c r="G1736" s="469">
        <f>COUNTIF(梁欠表3F!$AB:$AB,D1736)</f>
        <v/>
      </c>
      <c r="H1736" s="470">
        <f>SUM(E1736:G1736)</f>
        <v/>
      </c>
      <c r="I1736" s="477">
        <f>B1736</f>
        <v/>
      </c>
    </row>
    <row r="1737" ht="25.5" customHeight="1">
      <c r="B1737" s="464">
        <f>SUM(H1737)</f>
        <v/>
      </c>
      <c r="C1737" s="465" t="n"/>
      <c r="D1737" s="466">
        <f>IF(OR(梁欠表3F!AN1736="欠番",梁欠表3F!AN1736="現場施工"),"　",梁欠表3F!AN1736)</f>
        <v/>
      </c>
      <c r="E1737" s="467">
        <f>COUNTIF(梁欠表3F!$C:$C,D1737)</f>
        <v/>
      </c>
      <c r="F1737" s="468">
        <f>COUNTIF(梁欠表3F!$O:$O,D1737)</f>
        <v/>
      </c>
      <c r="G1737" s="469">
        <f>COUNTIF(梁欠表3F!$AB:$AB,D1737)</f>
        <v/>
      </c>
      <c r="H1737" s="470">
        <f>SUM(E1737:G1737)</f>
        <v/>
      </c>
      <c r="I1737" s="477">
        <f>B1737</f>
        <v/>
      </c>
    </row>
    <row r="1738" ht="25.5" customHeight="1">
      <c r="B1738" s="464">
        <f>SUM(H1738)</f>
        <v/>
      </c>
      <c r="C1738" s="465" t="n"/>
      <c r="D1738" s="466">
        <f>IF(OR(梁欠表3F!AN1737="欠番",梁欠表3F!AN1737="現場施工"),"　",梁欠表3F!AN1737)</f>
        <v/>
      </c>
      <c r="E1738" s="467">
        <f>COUNTIF(梁欠表3F!$C:$C,D1738)</f>
        <v/>
      </c>
      <c r="F1738" s="468">
        <f>COUNTIF(梁欠表3F!$O:$O,D1738)</f>
        <v/>
      </c>
      <c r="G1738" s="469">
        <f>COUNTIF(梁欠表3F!$AB:$AB,D1738)</f>
        <v/>
      </c>
      <c r="H1738" s="470">
        <f>SUM(E1738:G1738)</f>
        <v/>
      </c>
      <c r="I1738" s="477">
        <f>B1738</f>
        <v/>
      </c>
    </row>
    <row r="1739" ht="25.5" customHeight="1">
      <c r="B1739" s="464">
        <f>SUM(H1739)</f>
        <v/>
      </c>
      <c r="C1739" s="465" t="n"/>
      <c r="D1739" s="466">
        <f>IF(OR(梁欠表3F!AN1738="欠番",梁欠表3F!AN1738="現場施工"),"　",梁欠表3F!AN1738)</f>
        <v/>
      </c>
      <c r="E1739" s="467">
        <f>COUNTIF(梁欠表3F!$C:$C,D1739)</f>
        <v/>
      </c>
      <c r="F1739" s="468">
        <f>COUNTIF(梁欠表3F!$O:$O,D1739)</f>
        <v/>
      </c>
      <c r="G1739" s="469">
        <f>COUNTIF(梁欠表3F!$AB:$AB,D1739)</f>
        <v/>
      </c>
      <c r="H1739" s="470">
        <f>SUM(E1739:G1739)</f>
        <v/>
      </c>
      <c r="I1739" s="477">
        <f>B1739</f>
        <v/>
      </c>
    </row>
    <row r="1740" ht="25.5" customHeight="1">
      <c r="B1740" s="464">
        <f>SUM(H1740)</f>
        <v/>
      </c>
      <c r="C1740" s="465" t="n"/>
      <c r="D1740" s="466">
        <f>IF(OR(梁欠表3F!AN1739="欠番",梁欠表3F!AN1739="現場施工"),"　",梁欠表3F!AN1739)</f>
        <v/>
      </c>
      <c r="E1740" s="467">
        <f>COUNTIF(梁欠表3F!$C:$C,D1740)</f>
        <v/>
      </c>
      <c r="F1740" s="468">
        <f>COUNTIF(梁欠表3F!$O:$O,D1740)</f>
        <v/>
      </c>
      <c r="G1740" s="469">
        <f>COUNTIF(梁欠表3F!$AB:$AB,D1740)</f>
        <v/>
      </c>
      <c r="H1740" s="470">
        <f>SUM(E1740:G1740)</f>
        <v/>
      </c>
      <c r="I1740" s="477">
        <f>B1740</f>
        <v/>
      </c>
    </row>
    <row r="1741" ht="25.5" customHeight="1">
      <c r="B1741" s="464">
        <f>SUM(H1741)</f>
        <v/>
      </c>
      <c r="C1741" s="465" t="n"/>
      <c r="D1741" s="466">
        <f>IF(OR(梁欠表3F!AN1740="欠番",梁欠表3F!AN1740="現場施工"),"　",梁欠表3F!AN1740)</f>
        <v/>
      </c>
      <c r="E1741" s="467">
        <f>COUNTIF(梁欠表3F!$C:$C,D1741)</f>
        <v/>
      </c>
      <c r="F1741" s="468">
        <f>COUNTIF(梁欠表3F!$O:$O,D1741)</f>
        <v/>
      </c>
      <c r="G1741" s="469">
        <f>COUNTIF(梁欠表3F!$AB:$AB,D1741)</f>
        <v/>
      </c>
      <c r="H1741" s="470">
        <f>SUM(E1741:G1741)</f>
        <v/>
      </c>
      <c r="I1741" s="477">
        <f>B1741</f>
        <v/>
      </c>
    </row>
    <row r="1742" ht="25.5" customHeight="1">
      <c r="B1742" s="464">
        <f>SUM(H1742)</f>
        <v/>
      </c>
      <c r="C1742" s="465" t="n"/>
      <c r="D1742" s="466">
        <f>IF(OR(梁欠表3F!AN1741="欠番",梁欠表3F!AN1741="現場施工"),"　",梁欠表3F!AN1741)</f>
        <v/>
      </c>
      <c r="E1742" s="467">
        <f>COUNTIF(梁欠表3F!$C:$C,D1742)</f>
        <v/>
      </c>
      <c r="F1742" s="468">
        <f>COUNTIF(梁欠表3F!$O:$O,D1742)</f>
        <v/>
      </c>
      <c r="G1742" s="469">
        <f>COUNTIF(梁欠表3F!$AB:$AB,D1742)</f>
        <v/>
      </c>
      <c r="H1742" s="470">
        <f>SUM(E1742:G1742)</f>
        <v/>
      </c>
      <c r="I1742" s="477">
        <f>B1742</f>
        <v/>
      </c>
    </row>
    <row r="1743" ht="25.5" customHeight="1">
      <c r="B1743" s="464">
        <f>SUM(H1743)</f>
        <v/>
      </c>
      <c r="C1743" s="465" t="n"/>
      <c r="D1743" s="466">
        <f>IF(OR(梁欠表3F!AN1742="欠番",梁欠表3F!AN1742="現場施工"),"　",梁欠表3F!AN1742)</f>
        <v/>
      </c>
      <c r="E1743" s="467">
        <f>COUNTIF(梁欠表3F!$C:$C,D1743)</f>
        <v/>
      </c>
      <c r="F1743" s="468">
        <f>COUNTIF(梁欠表3F!$O:$O,D1743)</f>
        <v/>
      </c>
      <c r="G1743" s="469">
        <f>COUNTIF(梁欠表3F!$AB:$AB,D1743)</f>
        <v/>
      </c>
      <c r="H1743" s="470">
        <f>SUM(E1743:G1743)</f>
        <v/>
      </c>
      <c r="I1743" s="477">
        <f>B1743</f>
        <v/>
      </c>
    </row>
    <row r="1744" ht="25.5" customHeight="1">
      <c r="B1744" s="464">
        <f>SUM(H1744)</f>
        <v/>
      </c>
      <c r="C1744" s="465" t="n"/>
      <c r="D1744" s="466">
        <f>IF(OR(梁欠表3F!AN1743="欠番",梁欠表3F!AN1743="現場施工"),"　",梁欠表3F!AN1743)</f>
        <v/>
      </c>
      <c r="E1744" s="467">
        <f>COUNTIF(梁欠表3F!$C:$C,D1744)</f>
        <v/>
      </c>
      <c r="F1744" s="468">
        <f>COUNTIF(梁欠表3F!$O:$O,D1744)</f>
        <v/>
      </c>
      <c r="G1744" s="469">
        <f>COUNTIF(梁欠表3F!$AB:$AB,D1744)</f>
        <v/>
      </c>
      <c r="H1744" s="470">
        <f>SUM(E1744:G1744)</f>
        <v/>
      </c>
      <c r="I1744" s="477">
        <f>B1744</f>
        <v/>
      </c>
    </row>
    <row r="1745" ht="25.5" customHeight="1">
      <c r="B1745" s="464">
        <f>SUM(H1745)</f>
        <v/>
      </c>
      <c r="C1745" s="465" t="n"/>
      <c r="D1745" s="466">
        <f>IF(OR(梁欠表3F!AN1744="欠番",梁欠表3F!AN1744="現場施工"),"　",梁欠表3F!AN1744)</f>
        <v/>
      </c>
      <c r="E1745" s="467">
        <f>COUNTIF(梁欠表3F!$C:$C,D1745)</f>
        <v/>
      </c>
      <c r="F1745" s="468">
        <f>COUNTIF(梁欠表3F!$O:$O,D1745)</f>
        <v/>
      </c>
      <c r="G1745" s="469">
        <f>COUNTIF(梁欠表3F!$AB:$AB,D1745)</f>
        <v/>
      </c>
      <c r="H1745" s="470">
        <f>SUM(E1745:G1745)</f>
        <v/>
      </c>
      <c r="I1745" s="477">
        <f>B1745</f>
        <v/>
      </c>
    </row>
    <row r="1746" ht="25.5" customHeight="1">
      <c r="B1746" s="464">
        <f>SUM(H1746)</f>
        <v/>
      </c>
      <c r="C1746" s="465" t="n"/>
      <c r="D1746" s="466">
        <f>IF(OR(梁欠表3F!AN1745="欠番",梁欠表3F!AN1745="現場施工"),"　",梁欠表3F!AN1745)</f>
        <v/>
      </c>
      <c r="E1746" s="467">
        <f>COUNTIF(梁欠表3F!$C:$C,D1746)</f>
        <v/>
      </c>
      <c r="F1746" s="468">
        <f>COUNTIF(梁欠表3F!$O:$O,D1746)</f>
        <v/>
      </c>
      <c r="G1746" s="469">
        <f>COUNTIF(梁欠表3F!$AB:$AB,D1746)</f>
        <v/>
      </c>
      <c r="H1746" s="470">
        <f>SUM(E1746:G1746)</f>
        <v/>
      </c>
      <c r="I1746" s="477">
        <f>B1746</f>
        <v/>
      </c>
    </row>
    <row r="1747" ht="25.5" customHeight="1">
      <c r="B1747" s="464">
        <f>SUM(H1747)</f>
        <v/>
      </c>
      <c r="C1747" s="465" t="n"/>
      <c r="D1747" s="466">
        <f>IF(OR(梁欠表3F!AN1746="欠番",梁欠表3F!AN1746="現場施工"),"　",梁欠表3F!AN1746)</f>
        <v/>
      </c>
      <c r="E1747" s="467">
        <f>COUNTIF(梁欠表3F!$C:$C,D1747)</f>
        <v/>
      </c>
      <c r="F1747" s="468">
        <f>COUNTIF(梁欠表3F!$O:$O,D1747)</f>
        <v/>
      </c>
      <c r="G1747" s="469">
        <f>COUNTIF(梁欠表3F!$AB:$AB,D1747)</f>
        <v/>
      </c>
      <c r="H1747" s="470">
        <f>SUM(E1747:G1747)</f>
        <v/>
      </c>
      <c r="I1747" s="477">
        <f>B1747</f>
        <v/>
      </c>
    </row>
    <row r="1748" ht="25.5" customHeight="1">
      <c r="B1748" s="464">
        <f>SUM(H1748)</f>
        <v/>
      </c>
      <c r="C1748" s="465" t="n"/>
      <c r="D1748" s="466">
        <f>IF(OR(梁欠表3F!AN1747="欠番",梁欠表3F!AN1747="現場施工"),"　",梁欠表3F!AN1747)</f>
        <v/>
      </c>
      <c r="E1748" s="467">
        <f>COUNTIF(梁欠表3F!$C:$C,D1748)</f>
        <v/>
      </c>
      <c r="F1748" s="468">
        <f>COUNTIF(梁欠表3F!$O:$O,D1748)</f>
        <v/>
      </c>
      <c r="G1748" s="469">
        <f>COUNTIF(梁欠表3F!$AB:$AB,D1748)</f>
        <v/>
      </c>
      <c r="H1748" s="470">
        <f>SUM(E1748:G1748)</f>
        <v/>
      </c>
      <c r="I1748" s="477">
        <f>B1748</f>
        <v/>
      </c>
    </row>
    <row r="1749" ht="25.5" customHeight="1">
      <c r="B1749" s="464">
        <f>SUM(H1749)</f>
        <v/>
      </c>
      <c r="C1749" s="465" t="n"/>
      <c r="D1749" s="466">
        <f>IF(OR(梁欠表3F!AN1748="欠番",梁欠表3F!AN1748="現場施工"),"　",梁欠表3F!AN1748)</f>
        <v/>
      </c>
      <c r="E1749" s="467">
        <f>COUNTIF(梁欠表3F!$C:$C,D1749)</f>
        <v/>
      </c>
      <c r="F1749" s="468">
        <f>COUNTIF(梁欠表3F!$O:$O,D1749)</f>
        <v/>
      </c>
      <c r="G1749" s="469">
        <f>COUNTIF(梁欠表3F!$AB:$AB,D1749)</f>
        <v/>
      </c>
      <c r="H1749" s="470">
        <f>SUM(E1749:G1749)</f>
        <v/>
      </c>
      <c r="I1749" s="477">
        <f>B1749</f>
        <v/>
      </c>
    </row>
    <row r="1750" ht="25.5" customHeight="1">
      <c r="B1750" s="464">
        <f>SUM(H1750)</f>
        <v/>
      </c>
      <c r="C1750" s="465" t="n"/>
      <c r="D1750" s="466">
        <f>IF(OR(梁欠表3F!AN1749="欠番",梁欠表3F!AN1749="現場施工"),"　",梁欠表3F!AN1749)</f>
        <v/>
      </c>
      <c r="E1750" s="467">
        <f>COUNTIF(梁欠表3F!$C:$C,D1750)</f>
        <v/>
      </c>
      <c r="F1750" s="468">
        <f>COUNTIF(梁欠表3F!$O:$O,D1750)</f>
        <v/>
      </c>
      <c r="G1750" s="469">
        <f>COUNTIF(梁欠表3F!$AB:$AB,D1750)</f>
        <v/>
      </c>
      <c r="H1750" s="470">
        <f>SUM(E1750:G1750)</f>
        <v/>
      </c>
      <c r="I1750" s="477">
        <f>B1750</f>
        <v/>
      </c>
    </row>
    <row r="1751" ht="25.5" customHeight="1">
      <c r="B1751" s="464">
        <f>SUM(H1751)</f>
        <v/>
      </c>
      <c r="C1751" s="465" t="n"/>
      <c r="D1751" s="466">
        <f>IF(OR(梁欠表3F!AN1750="欠番",梁欠表3F!AN1750="現場施工"),"　",梁欠表3F!AN1750)</f>
        <v/>
      </c>
      <c r="E1751" s="467">
        <f>COUNTIF(梁欠表3F!$C:$C,D1751)</f>
        <v/>
      </c>
      <c r="F1751" s="468">
        <f>COUNTIF(梁欠表3F!$O:$O,D1751)</f>
        <v/>
      </c>
      <c r="G1751" s="469">
        <f>COUNTIF(梁欠表3F!$AB:$AB,D1751)</f>
        <v/>
      </c>
      <c r="H1751" s="470">
        <f>SUM(E1751:G1751)</f>
        <v/>
      </c>
      <c r="I1751" s="477">
        <f>B1751</f>
        <v/>
      </c>
    </row>
    <row r="1752" ht="25.5" customHeight="1">
      <c r="B1752" s="464">
        <f>SUM(H1752)</f>
        <v/>
      </c>
      <c r="C1752" s="465" t="n"/>
      <c r="D1752" s="466">
        <f>IF(OR(梁欠表3F!AN1751="欠番",梁欠表3F!AN1751="現場施工"),"　",梁欠表3F!AN1751)</f>
        <v/>
      </c>
      <c r="E1752" s="467">
        <f>COUNTIF(梁欠表3F!$C:$C,D1752)</f>
        <v/>
      </c>
      <c r="F1752" s="468">
        <f>COUNTIF(梁欠表3F!$O:$O,D1752)</f>
        <v/>
      </c>
      <c r="G1752" s="469">
        <f>COUNTIF(梁欠表3F!$AB:$AB,D1752)</f>
        <v/>
      </c>
      <c r="H1752" s="470">
        <f>SUM(E1752:G1752)</f>
        <v/>
      </c>
      <c r="I1752" s="477">
        <f>B1752</f>
        <v/>
      </c>
    </row>
    <row r="1753" ht="25.5" customHeight="1">
      <c r="B1753" s="464">
        <f>SUM(H1753)</f>
        <v/>
      </c>
      <c r="C1753" s="465" t="n"/>
      <c r="D1753" s="466">
        <f>IF(OR(梁欠表3F!AN1752="欠番",梁欠表3F!AN1752="現場施工"),"　",梁欠表3F!AN1752)</f>
        <v/>
      </c>
      <c r="E1753" s="467">
        <f>COUNTIF(梁欠表3F!$C:$C,D1753)</f>
        <v/>
      </c>
      <c r="F1753" s="468">
        <f>COUNTIF(梁欠表3F!$O:$O,D1753)</f>
        <v/>
      </c>
      <c r="G1753" s="469">
        <f>COUNTIF(梁欠表3F!$AB:$AB,D1753)</f>
        <v/>
      </c>
      <c r="H1753" s="470">
        <f>SUM(E1753:G1753)</f>
        <v/>
      </c>
      <c r="I1753" s="477">
        <f>B1753</f>
        <v/>
      </c>
    </row>
    <row r="1754" ht="25.5" customHeight="1">
      <c r="B1754" s="464">
        <f>SUM(H1754)</f>
        <v/>
      </c>
      <c r="C1754" s="465" t="n"/>
      <c r="D1754" s="466">
        <f>IF(OR(梁欠表3F!AN1753="欠番",梁欠表3F!AN1753="現場施工"),"　",梁欠表3F!AN1753)</f>
        <v/>
      </c>
      <c r="E1754" s="467">
        <f>COUNTIF(梁欠表3F!$C:$C,D1754)</f>
        <v/>
      </c>
      <c r="F1754" s="468">
        <f>COUNTIF(梁欠表3F!$O:$O,D1754)</f>
        <v/>
      </c>
      <c r="G1754" s="469">
        <f>COUNTIF(梁欠表3F!$AB:$AB,D1754)</f>
        <v/>
      </c>
      <c r="H1754" s="470">
        <f>SUM(E1754:G1754)</f>
        <v/>
      </c>
      <c r="I1754" s="477">
        <f>B1754</f>
        <v/>
      </c>
    </row>
    <row r="1755" ht="25.5" customHeight="1">
      <c r="B1755" s="464">
        <f>SUM(H1755)</f>
        <v/>
      </c>
      <c r="C1755" s="465" t="n"/>
      <c r="D1755" s="466">
        <f>IF(OR(梁欠表3F!AN1754="欠番",梁欠表3F!AN1754="現場施工"),"　",梁欠表3F!AN1754)</f>
        <v/>
      </c>
      <c r="E1755" s="467">
        <f>COUNTIF(梁欠表3F!$C:$C,D1755)</f>
        <v/>
      </c>
      <c r="F1755" s="468">
        <f>COUNTIF(梁欠表3F!$O:$O,D1755)</f>
        <v/>
      </c>
      <c r="G1755" s="469">
        <f>COUNTIF(梁欠表3F!$AB:$AB,D1755)</f>
        <v/>
      </c>
      <c r="H1755" s="470">
        <f>SUM(E1755:G1755)</f>
        <v/>
      </c>
      <c r="I1755" s="477">
        <f>B1755</f>
        <v/>
      </c>
    </row>
    <row r="1756" ht="25.5" customHeight="1">
      <c r="B1756" s="464">
        <f>SUM(H1756)</f>
        <v/>
      </c>
      <c r="C1756" s="465" t="n"/>
      <c r="D1756" s="466">
        <f>IF(OR(梁欠表3F!AN1755="欠番",梁欠表3F!AN1755="現場施工"),"　",梁欠表3F!AN1755)</f>
        <v/>
      </c>
      <c r="E1756" s="467">
        <f>COUNTIF(梁欠表3F!$C:$C,D1756)</f>
        <v/>
      </c>
      <c r="F1756" s="468">
        <f>COUNTIF(梁欠表3F!$O:$O,D1756)</f>
        <v/>
      </c>
      <c r="G1756" s="469">
        <f>COUNTIF(梁欠表3F!$AB:$AB,D1756)</f>
        <v/>
      </c>
      <c r="H1756" s="470">
        <f>SUM(E1756:G1756)</f>
        <v/>
      </c>
      <c r="I1756" s="477">
        <f>B1756</f>
        <v/>
      </c>
    </row>
    <row r="1757" ht="25.5" customHeight="1">
      <c r="B1757" s="464">
        <f>SUM(H1757)</f>
        <v/>
      </c>
      <c r="C1757" s="465" t="n"/>
      <c r="D1757" s="466">
        <f>IF(OR(梁欠表3F!AN1756="欠番",梁欠表3F!AN1756="現場施工"),"　",梁欠表3F!AN1756)</f>
        <v/>
      </c>
      <c r="E1757" s="467">
        <f>COUNTIF(梁欠表3F!$C:$C,D1757)</f>
        <v/>
      </c>
      <c r="F1757" s="468">
        <f>COUNTIF(梁欠表3F!$O:$O,D1757)</f>
        <v/>
      </c>
      <c r="G1757" s="469">
        <f>COUNTIF(梁欠表3F!$AB:$AB,D1757)</f>
        <v/>
      </c>
      <c r="H1757" s="470">
        <f>SUM(E1757:G1757)</f>
        <v/>
      </c>
      <c r="I1757" s="477">
        <f>B1757</f>
        <v/>
      </c>
    </row>
    <row r="1758" ht="25.5" customHeight="1">
      <c r="B1758" s="464">
        <f>SUM(H1758)</f>
        <v/>
      </c>
      <c r="C1758" s="465" t="n"/>
      <c r="D1758" s="466">
        <f>IF(OR(梁欠表3F!AN1757="欠番",梁欠表3F!AN1757="現場施工"),"　",梁欠表3F!AN1757)</f>
        <v/>
      </c>
      <c r="E1758" s="467">
        <f>COUNTIF(梁欠表3F!$C:$C,D1758)</f>
        <v/>
      </c>
      <c r="F1758" s="468">
        <f>COUNTIF(梁欠表3F!$O:$O,D1758)</f>
        <v/>
      </c>
      <c r="G1758" s="469">
        <f>COUNTIF(梁欠表3F!$AB:$AB,D1758)</f>
        <v/>
      </c>
      <c r="H1758" s="470">
        <f>SUM(E1758:G1758)</f>
        <v/>
      </c>
      <c r="I1758" s="477">
        <f>B1758</f>
        <v/>
      </c>
    </row>
    <row r="1759" ht="25.5" customHeight="1">
      <c r="B1759" s="464">
        <f>SUM(H1759)</f>
        <v/>
      </c>
      <c r="C1759" s="465" t="n"/>
      <c r="D1759" s="466">
        <f>IF(OR(梁欠表3F!AN1758="欠番",梁欠表3F!AN1758="現場施工"),"　",梁欠表3F!AN1758)</f>
        <v/>
      </c>
      <c r="E1759" s="467">
        <f>COUNTIF(梁欠表3F!$C:$C,D1759)</f>
        <v/>
      </c>
      <c r="F1759" s="468">
        <f>COUNTIF(梁欠表3F!$O:$O,D1759)</f>
        <v/>
      </c>
      <c r="G1759" s="469">
        <f>COUNTIF(梁欠表3F!$AB:$AB,D1759)</f>
        <v/>
      </c>
      <c r="H1759" s="470">
        <f>SUM(E1759:G1759)</f>
        <v/>
      </c>
      <c r="I1759" s="477">
        <f>B1759</f>
        <v/>
      </c>
    </row>
    <row r="1760" ht="25.5" customHeight="1">
      <c r="B1760" s="464">
        <f>SUM(H1760)</f>
        <v/>
      </c>
      <c r="C1760" s="465" t="n"/>
      <c r="D1760" s="466">
        <f>IF(OR(梁欠表3F!AN1759="欠番",梁欠表3F!AN1759="現場施工"),"　",梁欠表3F!AN1759)</f>
        <v/>
      </c>
      <c r="E1760" s="467">
        <f>COUNTIF(梁欠表3F!$C:$C,D1760)</f>
        <v/>
      </c>
      <c r="F1760" s="468">
        <f>COUNTIF(梁欠表3F!$O:$O,D1760)</f>
        <v/>
      </c>
      <c r="G1760" s="469">
        <f>COUNTIF(梁欠表3F!$AB:$AB,D1760)</f>
        <v/>
      </c>
      <c r="H1760" s="470">
        <f>SUM(E1760:G1760)</f>
        <v/>
      </c>
      <c r="I1760" s="477">
        <f>B1760</f>
        <v/>
      </c>
    </row>
    <row r="1761" ht="25.5" customHeight="1">
      <c r="B1761" s="464">
        <f>SUM(H1761)</f>
        <v/>
      </c>
      <c r="C1761" s="465" t="n"/>
      <c r="D1761" s="466">
        <f>IF(OR(梁欠表3F!AN1760="欠番",梁欠表3F!AN1760="現場施工"),"　",梁欠表3F!AN1760)</f>
        <v/>
      </c>
      <c r="E1761" s="467">
        <f>COUNTIF(梁欠表3F!$C:$C,D1761)</f>
        <v/>
      </c>
      <c r="F1761" s="468">
        <f>COUNTIF(梁欠表3F!$O:$O,D1761)</f>
        <v/>
      </c>
      <c r="G1761" s="469">
        <f>COUNTIF(梁欠表3F!$AB:$AB,D1761)</f>
        <v/>
      </c>
      <c r="H1761" s="470">
        <f>SUM(E1761:G1761)</f>
        <v/>
      </c>
      <c r="I1761" s="477">
        <f>B1761</f>
        <v/>
      </c>
    </row>
    <row r="1762" ht="25.5" customHeight="1">
      <c r="B1762" s="464">
        <f>SUM(H1762)</f>
        <v/>
      </c>
      <c r="C1762" s="465" t="n"/>
      <c r="D1762" s="466">
        <f>IF(OR(梁欠表3F!AN1761="欠番",梁欠表3F!AN1761="現場施工"),"　",梁欠表3F!AN1761)</f>
        <v/>
      </c>
      <c r="E1762" s="467">
        <f>COUNTIF(梁欠表3F!$C:$C,D1762)</f>
        <v/>
      </c>
      <c r="F1762" s="468">
        <f>COUNTIF(梁欠表3F!$O:$O,D1762)</f>
        <v/>
      </c>
      <c r="G1762" s="469">
        <f>COUNTIF(梁欠表3F!$AB:$AB,D1762)</f>
        <v/>
      </c>
      <c r="H1762" s="470">
        <f>SUM(E1762:G1762)</f>
        <v/>
      </c>
      <c r="I1762" s="477">
        <f>B1762</f>
        <v/>
      </c>
    </row>
    <row r="1763" ht="25.5" customHeight="1">
      <c r="B1763" s="464">
        <f>SUM(H1763)</f>
        <v/>
      </c>
      <c r="C1763" s="465" t="n"/>
      <c r="D1763" s="466">
        <f>IF(OR(梁欠表3F!AN1762="欠番",梁欠表3F!AN1762="現場施工"),"　",梁欠表3F!AN1762)</f>
        <v/>
      </c>
      <c r="E1763" s="467">
        <f>COUNTIF(梁欠表3F!$C:$C,D1763)</f>
        <v/>
      </c>
      <c r="F1763" s="468">
        <f>COUNTIF(梁欠表3F!$O:$O,D1763)</f>
        <v/>
      </c>
      <c r="G1763" s="469">
        <f>COUNTIF(梁欠表3F!$AB:$AB,D1763)</f>
        <v/>
      </c>
      <c r="H1763" s="470">
        <f>SUM(E1763:G1763)</f>
        <v/>
      </c>
      <c r="I1763" s="477">
        <f>B1763</f>
        <v/>
      </c>
    </row>
    <row r="1764" ht="25.5" customHeight="1">
      <c r="B1764" s="464">
        <f>SUM(H1764)</f>
        <v/>
      </c>
      <c r="C1764" s="465" t="n"/>
      <c r="D1764" s="466">
        <f>IF(OR(梁欠表3F!AN1763="欠番",梁欠表3F!AN1763="現場施工"),"　",梁欠表3F!AN1763)</f>
        <v/>
      </c>
      <c r="E1764" s="467">
        <f>COUNTIF(梁欠表3F!$C:$C,D1764)</f>
        <v/>
      </c>
      <c r="F1764" s="468">
        <f>COUNTIF(梁欠表3F!$O:$O,D1764)</f>
        <v/>
      </c>
      <c r="G1764" s="469">
        <f>COUNTIF(梁欠表3F!$AB:$AB,D1764)</f>
        <v/>
      </c>
      <c r="H1764" s="470">
        <f>SUM(E1764:G1764)</f>
        <v/>
      </c>
      <c r="I1764" s="477">
        <f>B1764</f>
        <v/>
      </c>
    </row>
    <row r="1765" ht="25.5" customHeight="1">
      <c r="B1765" s="464">
        <f>SUM(H1765)</f>
        <v/>
      </c>
      <c r="C1765" s="465" t="n"/>
      <c r="D1765" s="466">
        <f>IF(OR(梁欠表3F!AN1764="欠番",梁欠表3F!AN1764="現場施工"),"　",梁欠表3F!AN1764)</f>
        <v/>
      </c>
      <c r="E1765" s="467">
        <f>COUNTIF(梁欠表3F!$C:$C,D1765)</f>
        <v/>
      </c>
      <c r="F1765" s="468">
        <f>COUNTIF(梁欠表3F!$O:$O,D1765)</f>
        <v/>
      </c>
      <c r="G1765" s="469">
        <f>COUNTIF(梁欠表3F!$AB:$AB,D1765)</f>
        <v/>
      </c>
      <c r="H1765" s="470">
        <f>SUM(E1765:G1765)</f>
        <v/>
      </c>
      <c r="I1765" s="477">
        <f>B1765</f>
        <v/>
      </c>
    </row>
    <row r="1766" ht="25.5" customHeight="1">
      <c r="B1766" s="464">
        <f>SUM(H1766)</f>
        <v/>
      </c>
      <c r="C1766" s="465" t="n"/>
      <c r="D1766" s="466">
        <f>IF(OR(梁欠表3F!AN1765="欠番",梁欠表3F!AN1765="現場施工"),"　",梁欠表3F!AN1765)</f>
        <v/>
      </c>
      <c r="E1766" s="467">
        <f>COUNTIF(梁欠表3F!$C:$C,D1766)</f>
        <v/>
      </c>
      <c r="F1766" s="468">
        <f>COUNTIF(梁欠表3F!$O:$O,D1766)</f>
        <v/>
      </c>
      <c r="G1766" s="469">
        <f>COUNTIF(梁欠表3F!$AB:$AB,D1766)</f>
        <v/>
      </c>
      <c r="H1766" s="470">
        <f>SUM(E1766:G1766)</f>
        <v/>
      </c>
      <c r="I1766" s="477">
        <f>B1766</f>
        <v/>
      </c>
    </row>
    <row r="1767" ht="25.5" customHeight="1">
      <c r="B1767" s="464">
        <f>SUM(H1767)</f>
        <v/>
      </c>
      <c r="C1767" s="465" t="n"/>
      <c r="D1767" s="466">
        <f>IF(OR(梁欠表3F!AN1766="欠番",梁欠表3F!AN1766="現場施工"),"　",梁欠表3F!AN1766)</f>
        <v/>
      </c>
      <c r="E1767" s="467">
        <f>COUNTIF(梁欠表3F!$C:$C,D1767)</f>
        <v/>
      </c>
      <c r="F1767" s="468">
        <f>COUNTIF(梁欠表3F!$O:$O,D1767)</f>
        <v/>
      </c>
      <c r="G1767" s="469">
        <f>COUNTIF(梁欠表3F!$AB:$AB,D1767)</f>
        <v/>
      </c>
      <c r="H1767" s="470">
        <f>SUM(E1767:G1767)</f>
        <v/>
      </c>
      <c r="I1767" s="477">
        <f>B1767</f>
        <v/>
      </c>
    </row>
    <row r="1768" ht="25.5" customHeight="1">
      <c r="B1768" s="464">
        <f>SUM(H1768)</f>
        <v/>
      </c>
      <c r="C1768" s="465" t="n"/>
      <c r="D1768" s="466">
        <f>IF(OR(梁欠表3F!AN1767="欠番",梁欠表3F!AN1767="現場施工"),"　",梁欠表3F!AN1767)</f>
        <v/>
      </c>
      <c r="E1768" s="467">
        <f>COUNTIF(梁欠表3F!$C:$C,D1768)</f>
        <v/>
      </c>
      <c r="F1768" s="468">
        <f>COUNTIF(梁欠表3F!$O:$O,D1768)</f>
        <v/>
      </c>
      <c r="G1768" s="469">
        <f>COUNTIF(梁欠表3F!$AB:$AB,D1768)</f>
        <v/>
      </c>
      <c r="H1768" s="470">
        <f>SUM(E1768:G1768)</f>
        <v/>
      </c>
      <c r="I1768" s="477">
        <f>B1768</f>
        <v/>
      </c>
    </row>
    <row r="1769" ht="25.5" customHeight="1">
      <c r="B1769" s="464">
        <f>SUM(H1769)</f>
        <v/>
      </c>
      <c r="C1769" s="465" t="n"/>
      <c r="D1769" s="466">
        <f>IF(OR(梁欠表3F!AN1768="欠番",梁欠表3F!AN1768="現場施工"),"　",梁欠表3F!AN1768)</f>
        <v/>
      </c>
      <c r="E1769" s="467">
        <f>COUNTIF(梁欠表3F!$C:$C,D1769)</f>
        <v/>
      </c>
      <c r="F1769" s="468">
        <f>COUNTIF(梁欠表3F!$O:$O,D1769)</f>
        <v/>
      </c>
      <c r="G1769" s="469">
        <f>COUNTIF(梁欠表3F!$AB:$AB,D1769)</f>
        <v/>
      </c>
      <c r="H1769" s="470">
        <f>SUM(E1769:G1769)</f>
        <v/>
      </c>
      <c r="I1769" s="477">
        <f>B1769</f>
        <v/>
      </c>
    </row>
    <row r="1770" ht="25.5" customHeight="1">
      <c r="B1770" s="464">
        <f>SUM(H1770)</f>
        <v/>
      </c>
      <c r="C1770" s="465" t="n"/>
      <c r="D1770" s="466">
        <f>IF(OR(梁欠表3F!AN1769="欠番",梁欠表3F!AN1769="現場施工"),"　",梁欠表3F!AN1769)</f>
        <v/>
      </c>
      <c r="E1770" s="467">
        <f>COUNTIF(梁欠表3F!$C:$C,D1770)</f>
        <v/>
      </c>
      <c r="F1770" s="468">
        <f>COUNTIF(梁欠表3F!$O:$O,D1770)</f>
        <v/>
      </c>
      <c r="G1770" s="469">
        <f>COUNTIF(梁欠表3F!$AB:$AB,D1770)</f>
        <v/>
      </c>
      <c r="H1770" s="470">
        <f>SUM(E1770:G1770)</f>
        <v/>
      </c>
      <c r="I1770" s="477">
        <f>B1770</f>
        <v/>
      </c>
    </row>
    <row r="1771" ht="25.5" customHeight="1">
      <c r="B1771" s="464">
        <f>SUM(H1771)</f>
        <v/>
      </c>
      <c r="C1771" s="465" t="n"/>
      <c r="D1771" s="466">
        <f>IF(OR(梁欠表3F!AN1770="欠番",梁欠表3F!AN1770="現場施工"),"　",梁欠表3F!AN1770)</f>
        <v/>
      </c>
      <c r="E1771" s="467">
        <f>COUNTIF(梁欠表3F!$C:$C,D1771)</f>
        <v/>
      </c>
      <c r="F1771" s="468">
        <f>COUNTIF(梁欠表3F!$O:$O,D1771)</f>
        <v/>
      </c>
      <c r="G1771" s="469">
        <f>COUNTIF(梁欠表3F!$AB:$AB,D1771)</f>
        <v/>
      </c>
      <c r="H1771" s="470">
        <f>SUM(E1771:G1771)</f>
        <v/>
      </c>
      <c r="I1771" s="477">
        <f>B1771</f>
        <v/>
      </c>
    </row>
    <row r="1772" ht="25.5" customHeight="1">
      <c r="B1772" s="464">
        <f>SUM(H1772)</f>
        <v/>
      </c>
      <c r="C1772" s="465" t="n"/>
      <c r="D1772" s="466">
        <f>IF(OR(梁欠表3F!AN1771="欠番",梁欠表3F!AN1771="現場施工"),"　",梁欠表3F!AN1771)</f>
        <v/>
      </c>
      <c r="E1772" s="467">
        <f>COUNTIF(梁欠表3F!$C:$C,D1772)</f>
        <v/>
      </c>
      <c r="F1772" s="468">
        <f>COUNTIF(梁欠表3F!$O:$O,D1772)</f>
        <v/>
      </c>
      <c r="G1772" s="469">
        <f>COUNTIF(梁欠表3F!$AB:$AB,D1772)</f>
        <v/>
      </c>
      <c r="H1772" s="470">
        <f>SUM(E1772:G1772)</f>
        <v/>
      </c>
      <c r="I1772" s="477">
        <f>B1772</f>
        <v/>
      </c>
    </row>
    <row r="1773" ht="25.5" customHeight="1">
      <c r="B1773" s="464">
        <f>SUM(H1773)</f>
        <v/>
      </c>
      <c r="C1773" s="465" t="n"/>
      <c r="D1773" s="466">
        <f>IF(OR(梁欠表3F!AN1772="欠番",梁欠表3F!AN1772="現場施工"),"　",梁欠表3F!AN1772)</f>
        <v/>
      </c>
      <c r="E1773" s="467">
        <f>COUNTIF(梁欠表3F!$C:$C,D1773)</f>
        <v/>
      </c>
      <c r="F1773" s="468">
        <f>COUNTIF(梁欠表3F!$O:$O,D1773)</f>
        <v/>
      </c>
      <c r="G1773" s="469">
        <f>COUNTIF(梁欠表3F!$AB:$AB,D1773)</f>
        <v/>
      </c>
      <c r="H1773" s="470">
        <f>SUM(E1773:G1773)</f>
        <v/>
      </c>
      <c r="I1773" s="477">
        <f>B1773</f>
        <v/>
      </c>
    </row>
    <row r="1774" ht="25.5" customHeight="1">
      <c r="B1774" s="464">
        <f>SUM(H1774)</f>
        <v/>
      </c>
      <c r="C1774" s="465" t="n"/>
      <c r="D1774" s="466">
        <f>IF(OR(梁欠表3F!AN1773="欠番",梁欠表3F!AN1773="現場施工"),"　",梁欠表3F!AN1773)</f>
        <v/>
      </c>
      <c r="E1774" s="467">
        <f>COUNTIF(梁欠表3F!$C:$C,D1774)</f>
        <v/>
      </c>
      <c r="F1774" s="468">
        <f>COUNTIF(梁欠表3F!$O:$O,D1774)</f>
        <v/>
      </c>
      <c r="G1774" s="469">
        <f>COUNTIF(梁欠表3F!$AB:$AB,D1774)</f>
        <v/>
      </c>
      <c r="H1774" s="470">
        <f>SUM(E1774:G1774)</f>
        <v/>
      </c>
      <c r="I1774" s="477">
        <f>B1774</f>
        <v/>
      </c>
    </row>
    <row r="1775" ht="25.5" customHeight="1">
      <c r="B1775" s="464">
        <f>SUM(H1775)</f>
        <v/>
      </c>
      <c r="C1775" s="465" t="n"/>
      <c r="D1775" s="466">
        <f>IF(OR(梁欠表3F!AN1774="欠番",梁欠表3F!AN1774="現場施工"),"　",梁欠表3F!AN1774)</f>
        <v/>
      </c>
      <c r="E1775" s="467">
        <f>COUNTIF(梁欠表3F!$C:$C,D1775)</f>
        <v/>
      </c>
      <c r="F1775" s="468">
        <f>COUNTIF(梁欠表3F!$O:$O,D1775)</f>
        <v/>
      </c>
      <c r="G1775" s="469">
        <f>COUNTIF(梁欠表3F!$AB:$AB,D1775)</f>
        <v/>
      </c>
      <c r="H1775" s="470">
        <f>SUM(E1775:G1775)</f>
        <v/>
      </c>
      <c r="I1775" s="477">
        <f>B1775</f>
        <v/>
      </c>
    </row>
    <row r="1776" ht="25.5" customHeight="1">
      <c r="B1776" s="464">
        <f>SUM(H1776)</f>
        <v/>
      </c>
      <c r="C1776" s="465" t="n"/>
      <c r="D1776" s="466">
        <f>IF(OR(梁欠表3F!AN1775="欠番",梁欠表3F!AN1775="現場施工"),"　",梁欠表3F!AN1775)</f>
        <v/>
      </c>
      <c r="E1776" s="467">
        <f>COUNTIF(梁欠表3F!$C:$C,D1776)</f>
        <v/>
      </c>
      <c r="F1776" s="468">
        <f>COUNTIF(梁欠表3F!$O:$O,D1776)</f>
        <v/>
      </c>
      <c r="G1776" s="469">
        <f>COUNTIF(梁欠表3F!$AB:$AB,D1776)</f>
        <v/>
      </c>
      <c r="H1776" s="470">
        <f>SUM(E1776:G1776)</f>
        <v/>
      </c>
      <c r="I1776" s="477">
        <f>B1776</f>
        <v/>
      </c>
    </row>
    <row r="1777" ht="25.5" customHeight="1">
      <c r="B1777" s="464">
        <f>SUM(H1777)</f>
        <v/>
      </c>
      <c r="C1777" s="465" t="n"/>
      <c r="D1777" s="466">
        <f>IF(OR(梁欠表3F!AN1776="欠番",梁欠表3F!AN1776="現場施工"),"　",梁欠表3F!AN1776)</f>
        <v/>
      </c>
      <c r="E1777" s="467">
        <f>COUNTIF(梁欠表3F!$C:$C,D1777)</f>
        <v/>
      </c>
      <c r="F1777" s="468">
        <f>COUNTIF(梁欠表3F!$O:$O,D1777)</f>
        <v/>
      </c>
      <c r="G1777" s="469">
        <f>COUNTIF(梁欠表3F!$AB:$AB,D1777)</f>
        <v/>
      </c>
      <c r="H1777" s="470">
        <f>SUM(E1777:G1777)</f>
        <v/>
      </c>
      <c r="I1777" s="477">
        <f>B1777</f>
        <v/>
      </c>
    </row>
    <row r="1778" ht="25.5" customHeight="1">
      <c r="B1778" s="464">
        <f>SUM(H1778)</f>
        <v/>
      </c>
      <c r="C1778" s="465" t="n"/>
      <c r="D1778" s="466">
        <f>IF(OR(梁欠表3F!AN1777="欠番",梁欠表3F!AN1777="現場施工"),"　",梁欠表3F!AN1777)</f>
        <v/>
      </c>
      <c r="E1778" s="467">
        <f>COUNTIF(梁欠表3F!$C:$C,D1778)</f>
        <v/>
      </c>
      <c r="F1778" s="468">
        <f>COUNTIF(梁欠表3F!$O:$O,D1778)</f>
        <v/>
      </c>
      <c r="G1778" s="469">
        <f>COUNTIF(梁欠表3F!$AB:$AB,D1778)</f>
        <v/>
      </c>
      <c r="H1778" s="470">
        <f>SUM(E1778:G1778)</f>
        <v/>
      </c>
      <c r="I1778" s="477">
        <f>B1778</f>
        <v/>
      </c>
    </row>
    <row r="1779" ht="25.5" customHeight="1">
      <c r="B1779" s="464">
        <f>SUM(H1779)</f>
        <v/>
      </c>
      <c r="C1779" s="465" t="n"/>
      <c r="D1779" s="466">
        <f>IF(OR(梁欠表3F!AN1778="欠番",梁欠表3F!AN1778="現場施工"),"　",梁欠表3F!AN1778)</f>
        <v/>
      </c>
      <c r="E1779" s="467">
        <f>COUNTIF(梁欠表3F!$C:$C,D1779)</f>
        <v/>
      </c>
      <c r="F1779" s="468">
        <f>COUNTIF(梁欠表3F!$O:$O,D1779)</f>
        <v/>
      </c>
      <c r="G1779" s="469">
        <f>COUNTIF(梁欠表3F!$AB:$AB,D1779)</f>
        <v/>
      </c>
      <c r="H1779" s="470">
        <f>SUM(E1779:G1779)</f>
        <v/>
      </c>
      <c r="I1779" s="477">
        <f>B1779</f>
        <v/>
      </c>
      <c r="K1779" t="inlineStr">
        <is>
          <t>K03袖中心</t>
        </is>
      </c>
    </row>
    <row r="1780" ht="25.5" customHeight="1">
      <c r="B1780" s="464">
        <f>SUM(H1780)</f>
        <v/>
      </c>
      <c r="C1780" s="465" t="n"/>
      <c r="D1780" s="466">
        <f>IF(OR(梁欠表3F!AN1779="欠番",梁欠表3F!AN1779="現場施工"),"　",梁欠表3F!AN1779)</f>
        <v/>
      </c>
      <c r="E1780" s="467">
        <f>COUNTIF(梁欠表3F!$C:$C,D1780)</f>
        <v/>
      </c>
      <c r="F1780" s="468">
        <f>COUNTIF(梁欠表3F!$O:$O,D1780)</f>
        <v/>
      </c>
      <c r="G1780" s="469">
        <f>COUNTIF(梁欠表3F!$AB:$AB,D1780)</f>
        <v/>
      </c>
      <c r="H1780" s="470">
        <f>SUM(E1780:G1780)</f>
        <v/>
      </c>
      <c r="I1780" s="477">
        <f>B1780</f>
        <v/>
      </c>
    </row>
    <row r="1781" ht="25.5" customHeight="1">
      <c r="B1781" s="464">
        <f>SUM(H1781)</f>
        <v/>
      </c>
      <c r="C1781" s="465" t="n"/>
      <c r="D1781" s="466">
        <f>IF(OR(梁欠表3F!AN1780="欠番",梁欠表3F!AN1780="現場施工"),"　",梁欠表3F!AN1780)</f>
        <v/>
      </c>
      <c r="E1781" s="467">
        <f>COUNTIF(梁欠表3F!$C:$C,D1781)</f>
        <v/>
      </c>
      <c r="F1781" s="468">
        <f>COUNTIF(梁欠表3F!$O:$O,D1781)</f>
        <v/>
      </c>
      <c r="G1781" s="469">
        <f>COUNTIF(梁欠表3F!$AB:$AB,D1781)</f>
        <v/>
      </c>
      <c r="H1781" s="470">
        <f>SUM(E1781:G1781)</f>
        <v/>
      </c>
      <c r="I1781" s="477">
        <f>B1781</f>
        <v/>
      </c>
    </row>
    <row r="1782" ht="25.5" customHeight="1">
      <c r="B1782" s="464">
        <f>SUM(H1782)</f>
        <v/>
      </c>
      <c r="C1782" s="465" t="n"/>
      <c r="D1782" s="466">
        <f>IF(OR(梁欠表3F!AN1781="欠番",梁欠表3F!AN1781="現場施工"),"　",梁欠表3F!AN1781)</f>
        <v/>
      </c>
      <c r="E1782" s="467">
        <f>COUNTIF(梁欠表3F!$C:$C,D1782)</f>
        <v/>
      </c>
      <c r="F1782" s="468">
        <f>COUNTIF(梁欠表3F!$O:$O,D1782)</f>
        <v/>
      </c>
      <c r="G1782" s="469">
        <f>COUNTIF(梁欠表3F!$AB:$AB,D1782)</f>
        <v/>
      </c>
      <c r="H1782" s="470">
        <f>SUM(E1782:G1782)</f>
        <v/>
      </c>
      <c r="I1782" s="477">
        <f>B1782</f>
        <v/>
      </c>
    </row>
    <row r="1783" ht="25.5" customHeight="1">
      <c r="B1783" s="464">
        <f>SUM(H1783)</f>
        <v/>
      </c>
      <c r="C1783" s="465" t="n"/>
      <c r="D1783" s="466">
        <f>IF(OR(梁欠表3F!AN1782="欠番",梁欠表3F!AN1782="現場施工"),"　",梁欠表3F!AN1782)</f>
        <v/>
      </c>
      <c r="E1783" s="467">
        <f>COUNTIF(梁欠表3F!$C:$C,D1783)</f>
        <v/>
      </c>
      <c r="F1783" s="468">
        <f>COUNTIF(梁欠表3F!$O:$O,D1783)</f>
        <v/>
      </c>
      <c r="G1783" s="469">
        <f>COUNTIF(梁欠表3F!$AB:$AB,D1783)</f>
        <v/>
      </c>
      <c r="H1783" s="470">
        <f>SUM(E1783:G1783)</f>
        <v/>
      </c>
      <c r="I1783" s="477">
        <f>B1783</f>
        <v/>
      </c>
    </row>
    <row r="1784" ht="25.5" customHeight="1">
      <c r="B1784" s="464">
        <f>SUM(H1784)</f>
        <v/>
      </c>
      <c r="C1784" s="465" t="n"/>
      <c r="D1784" s="466">
        <f>IF(OR(梁欠表3F!AN1783="欠番",梁欠表3F!AN1783="現場施工"),"　",梁欠表3F!AN1783)</f>
        <v/>
      </c>
      <c r="E1784" s="467">
        <f>COUNTIF(梁欠表3F!$C:$C,D1784)</f>
        <v/>
      </c>
      <c r="F1784" s="468">
        <f>COUNTIF(梁欠表3F!$O:$O,D1784)</f>
        <v/>
      </c>
      <c r="G1784" s="469">
        <f>COUNTIF(梁欠表3F!$AB:$AB,D1784)</f>
        <v/>
      </c>
      <c r="H1784" s="470">
        <f>SUM(E1784:G1784)</f>
        <v/>
      </c>
      <c r="I1784" s="477">
        <f>B1784</f>
        <v/>
      </c>
    </row>
    <row r="1785" ht="25.5" customHeight="1">
      <c r="B1785" s="464">
        <f>SUM(H1785)</f>
        <v/>
      </c>
      <c r="C1785" s="465" t="n"/>
      <c r="D1785" s="466">
        <f>IF(OR(梁欠表3F!AN1784="欠番",梁欠表3F!AN1784="現場施工"),"　",梁欠表3F!AN1784)</f>
        <v/>
      </c>
      <c r="E1785" s="467">
        <f>COUNTIF(梁欠表3F!$C:$C,D1785)</f>
        <v/>
      </c>
      <c r="F1785" s="468">
        <f>COUNTIF(梁欠表3F!$O:$O,D1785)</f>
        <v/>
      </c>
      <c r="G1785" s="469">
        <f>COUNTIF(梁欠表3F!$AB:$AB,D1785)</f>
        <v/>
      </c>
      <c r="H1785" s="470">
        <f>SUM(E1785:G1785)</f>
        <v/>
      </c>
      <c r="I1785" s="477">
        <f>B1785</f>
        <v/>
      </c>
    </row>
    <row r="1786" ht="25.5" customHeight="1">
      <c r="B1786" s="464">
        <f>SUM(H1786)</f>
        <v/>
      </c>
      <c r="C1786" s="465" t="n"/>
      <c r="D1786" s="466">
        <f>IF(OR(梁欠表3F!AN1785="欠番",梁欠表3F!AN1785="現場施工"),"　",梁欠表3F!AN1785)</f>
        <v/>
      </c>
      <c r="E1786" s="467">
        <f>COUNTIF(梁欠表3F!$C:$C,D1786)</f>
        <v/>
      </c>
      <c r="F1786" s="468">
        <f>COUNTIF(梁欠表3F!$O:$O,D1786)</f>
        <v/>
      </c>
      <c r="G1786" s="469">
        <f>COUNTIF(梁欠表3F!$AB:$AB,D1786)</f>
        <v/>
      </c>
      <c r="H1786" s="470">
        <f>SUM(E1786:G1786)</f>
        <v/>
      </c>
      <c r="I1786" s="477">
        <f>B1786</f>
        <v/>
      </c>
    </row>
    <row r="1787" ht="25.5" customHeight="1">
      <c r="B1787" s="464">
        <f>SUM(H1787)</f>
        <v/>
      </c>
      <c r="C1787" s="465" t="n"/>
      <c r="D1787" s="466">
        <f>IF(OR(梁欠表3F!AN1786="欠番",梁欠表3F!AN1786="現場施工"),"　",梁欠表3F!AN1786)</f>
        <v/>
      </c>
      <c r="E1787" s="467">
        <f>COUNTIF(梁欠表3F!$C:$C,D1787)</f>
        <v/>
      </c>
      <c r="F1787" s="468">
        <f>COUNTIF(梁欠表3F!$O:$O,D1787)</f>
        <v/>
      </c>
      <c r="G1787" s="469">
        <f>COUNTIF(梁欠表3F!$AB:$AB,D1787)</f>
        <v/>
      </c>
      <c r="H1787" s="470">
        <f>SUM(E1787:G1787)</f>
        <v/>
      </c>
      <c r="I1787" s="477">
        <f>B1787</f>
        <v/>
      </c>
    </row>
    <row r="1788" ht="25.5" customHeight="1">
      <c r="B1788" s="464">
        <f>SUM(H1788)</f>
        <v/>
      </c>
      <c r="C1788" s="465" t="n"/>
      <c r="D1788" s="466">
        <f>IF(OR(梁欠表3F!AN1787="欠番",梁欠表3F!AN1787="現場施工"),"　",梁欠表3F!AN1787)</f>
        <v/>
      </c>
      <c r="E1788" s="467">
        <f>COUNTIF(梁欠表3F!$C:$C,D1788)</f>
        <v/>
      </c>
      <c r="F1788" s="468">
        <f>COUNTIF(梁欠表3F!$O:$O,D1788)</f>
        <v/>
      </c>
      <c r="G1788" s="469">
        <f>COUNTIF(梁欠表3F!$AB:$AB,D1788)</f>
        <v/>
      </c>
      <c r="H1788" s="470">
        <f>SUM(E1788:G1788)</f>
        <v/>
      </c>
      <c r="I1788" s="477">
        <f>B1788</f>
        <v/>
      </c>
    </row>
    <row r="1789" ht="25.5" customHeight="1">
      <c r="B1789" s="464">
        <f>SUM(H1789)</f>
        <v/>
      </c>
      <c r="C1789" s="465" t="n"/>
      <c r="D1789" s="466">
        <f>IF(OR(梁欠表3F!AN1788="欠番",梁欠表3F!AN1788="現場施工"),"　",梁欠表3F!AN1788)</f>
        <v/>
      </c>
      <c r="E1789" s="467">
        <f>COUNTIF(梁欠表3F!$C:$C,D1789)</f>
        <v/>
      </c>
      <c r="F1789" s="468">
        <f>COUNTIF(梁欠表3F!$O:$O,D1789)</f>
        <v/>
      </c>
      <c r="G1789" s="469">
        <f>COUNTIF(梁欠表3F!$AB:$AB,D1789)</f>
        <v/>
      </c>
      <c r="H1789" s="470">
        <f>SUM(E1789:G1789)</f>
        <v/>
      </c>
      <c r="I1789" s="477">
        <f>B1789</f>
        <v/>
      </c>
    </row>
    <row r="1790" ht="25.5" customHeight="1">
      <c r="B1790" s="464">
        <f>SUM(H1790)</f>
        <v/>
      </c>
      <c r="C1790" s="465" t="n"/>
      <c r="D1790" s="466">
        <f>IF(OR(梁欠表3F!AN1789="欠番",梁欠表3F!AN1789="現場施工"),"　",梁欠表3F!AN1789)</f>
        <v/>
      </c>
      <c r="E1790" s="467">
        <f>COUNTIF(梁欠表3F!$C:$C,D1790)</f>
        <v/>
      </c>
      <c r="F1790" s="468">
        <f>COUNTIF(梁欠表3F!$O:$O,D1790)</f>
        <v/>
      </c>
      <c r="G1790" s="469">
        <f>COUNTIF(梁欠表3F!$AB:$AB,D1790)</f>
        <v/>
      </c>
      <c r="H1790" s="470">
        <f>SUM(E1790:G1790)</f>
        <v/>
      </c>
      <c r="I1790" s="477">
        <f>B1790</f>
        <v/>
      </c>
    </row>
    <row r="1791" ht="25.5" customHeight="1">
      <c r="B1791" s="464">
        <f>SUM(H1791)</f>
        <v/>
      </c>
      <c r="C1791" s="465" t="n"/>
      <c r="D1791" s="466">
        <f>IF(OR(梁欠表3F!AN1790="欠番",梁欠表3F!AN1790="現場施工"),"　",梁欠表3F!AN1790)</f>
        <v/>
      </c>
      <c r="E1791" s="467">
        <f>COUNTIF(梁欠表3F!$C:$C,D1791)</f>
        <v/>
      </c>
      <c r="F1791" s="468">
        <f>COUNTIF(梁欠表3F!$O:$O,D1791)</f>
        <v/>
      </c>
      <c r="G1791" s="469">
        <f>COUNTIF(梁欠表3F!$AB:$AB,D1791)</f>
        <v/>
      </c>
      <c r="H1791" s="470">
        <f>SUM(E1791:G1791)</f>
        <v/>
      </c>
      <c r="I1791" s="477">
        <f>B1791</f>
        <v/>
      </c>
    </row>
    <row r="1792" ht="25.5" customHeight="1">
      <c r="B1792" s="464">
        <f>SUM(H1792)</f>
        <v/>
      </c>
      <c r="C1792" s="465" t="n"/>
      <c r="D1792" s="466">
        <f>IF(OR(梁欠表3F!AN1791="欠番",梁欠表3F!AN1791="現場施工"),"　",梁欠表3F!AN1791)</f>
        <v/>
      </c>
      <c r="E1792" s="467">
        <f>COUNTIF(梁欠表3F!$C:$C,D1792)</f>
        <v/>
      </c>
      <c r="F1792" s="468">
        <f>COUNTIF(梁欠表3F!$O:$O,D1792)</f>
        <v/>
      </c>
      <c r="G1792" s="469">
        <f>COUNTIF(梁欠表3F!$AB:$AB,D1792)</f>
        <v/>
      </c>
      <c r="H1792" s="470">
        <f>SUM(E1792:G1792)</f>
        <v/>
      </c>
      <c r="I1792" s="477">
        <f>B1792</f>
        <v/>
      </c>
    </row>
    <row r="1793" ht="25.5" customHeight="1">
      <c r="B1793" s="464">
        <f>SUM(H1793)</f>
        <v/>
      </c>
      <c r="C1793" s="465" t="n"/>
      <c r="D1793" s="466">
        <f>IF(OR(梁欠表3F!AN1792="欠番",梁欠表3F!AN1792="現場施工"),"　",梁欠表3F!AN1792)</f>
        <v/>
      </c>
      <c r="E1793" s="467">
        <f>COUNTIF(梁欠表3F!$C:$C,D1793)</f>
        <v/>
      </c>
      <c r="F1793" s="468">
        <f>COUNTIF(梁欠表3F!$O:$O,D1793)</f>
        <v/>
      </c>
      <c r="G1793" s="469">
        <f>COUNTIF(梁欠表3F!$AB:$AB,D1793)</f>
        <v/>
      </c>
      <c r="H1793" s="470">
        <f>SUM(E1793:G1793)</f>
        <v/>
      </c>
      <c r="I1793" s="477">
        <f>B1793</f>
        <v/>
      </c>
      <c r="K1793" t="inlineStr">
        <is>
          <t>K03袖×2</t>
        </is>
      </c>
    </row>
    <row r="1794" ht="25.5" customHeight="1">
      <c r="B1794" s="464">
        <f>SUM(H1794)</f>
        <v/>
      </c>
      <c r="C1794" s="465" t="n"/>
      <c r="D1794" s="466">
        <f>IF(OR(梁欠表3F!AN1793="欠番",梁欠表3F!AN1793="現場施工"),"　",梁欠表3F!AN1793)</f>
        <v/>
      </c>
      <c r="E1794" s="467">
        <f>COUNTIF(梁欠表3F!$C:$C,D1794)</f>
        <v/>
      </c>
      <c r="F1794" s="468">
        <f>COUNTIF(梁欠表3F!$O:$O,D1794)</f>
        <v/>
      </c>
      <c r="G1794" s="469">
        <f>COUNTIF(梁欠表3F!$AB:$AB,D1794)</f>
        <v/>
      </c>
      <c r="H1794" s="470">
        <f>SUM(E1794:G1794)</f>
        <v/>
      </c>
      <c r="I1794" s="477">
        <f>B1794</f>
        <v/>
      </c>
    </row>
    <row r="1795" ht="25.5" customHeight="1">
      <c r="B1795" s="464">
        <f>SUM(H1795)</f>
        <v/>
      </c>
      <c r="C1795" s="465" t="n"/>
      <c r="D1795" s="466">
        <f>IF(OR(梁欠表3F!AN1794="欠番",梁欠表3F!AN1794="現場施工"),"　",梁欠表3F!AN1794)</f>
        <v/>
      </c>
      <c r="E1795" s="467">
        <f>COUNTIF(梁欠表3F!$C:$C,D1795)</f>
        <v/>
      </c>
      <c r="F1795" s="468">
        <f>COUNTIF(梁欠表3F!$O:$O,D1795)</f>
        <v/>
      </c>
      <c r="G1795" s="469">
        <f>COUNTIF(梁欠表3F!$AB:$AB,D1795)</f>
        <v/>
      </c>
      <c r="H1795" s="470">
        <f>SUM(E1795:G1795)</f>
        <v/>
      </c>
      <c r="I1795" s="477">
        <f>B1795</f>
        <v/>
      </c>
    </row>
    <row r="1796" ht="25.5" customHeight="1">
      <c r="B1796" s="464">
        <f>SUM(H1796)</f>
        <v/>
      </c>
      <c r="C1796" s="465" t="n"/>
      <c r="D1796" s="466">
        <f>IF(OR(梁欠表3F!AN1795="欠番",梁欠表3F!AN1795="現場施工"),"　",梁欠表3F!AN1795)</f>
        <v/>
      </c>
      <c r="E1796" s="467">
        <f>COUNTIF(梁欠表3F!$C:$C,D1796)</f>
        <v/>
      </c>
      <c r="F1796" s="468">
        <f>COUNTIF(梁欠表3F!$O:$O,D1796)</f>
        <v/>
      </c>
      <c r="G1796" s="469">
        <f>COUNTIF(梁欠表3F!$AB:$AB,D1796)</f>
        <v/>
      </c>
      <c r="H1796" s="470">
        <f>SUM(E1796:G1796)</f>
        <v/>
      </c>
      <c r="I1796" s="477">
        <f>B1796</f>
        <v/>
      </c>
    </row>
    <row r="1797" ht="25.5" customHeight="1">
      <c r="B1797" s="464">
        <f>SUM(H1797)</f>
        <v/>
      </c>
      <c r="C1797" s="465" t="n"/>
      <c r="D1797" s="466">
        <f>IF(OR(梁欠表3F!AN1796="欠番",梁欠表3F!AN1796="現場施工"),"　",梁欠表3F!AN1796)</f>
        <v/>
      </c>
      <c r="E1797" s="467">
        <f>COUNTIF(梁欠表3F!$C:$C,D1797)</f>
        <v/>
      </c>
      <c r="F1797" s="468">
        <f>COUNTIF(梁欠表3F!$O:$O,D1797)</f>
        <v/>
      </c>
      <c r="G1797" s="469">
        <f>COUNTIF(梁欠表3F!$AB:$AB,D1797)</f>
        <v/>
      </c>
      <c r="H1797" s="470">
        <f>SUM(E1797:G1797)</f>
        <v/>
      </c>
      <c r="I1797" s="477">
        <f>B1797</f>
        <v/>
      </c>
    </row>
    <row r="1798" ht="25.5" customHeight="1">
      <c r="B1798" s="464">
        <f>SUM(H1798)</f>
        <v/>
      </c>
      <c r="C1798" s="465" t="n"/>
      <c r="D1798" s="466">
        <f>IF(OR(梁欠表3F!AN1797="欠番",梁欠表3F!AN1797="現場施工"),"　",梁欠表3F!AN1797)</f>
        <v/>
      </c>
      <c r="E1798" s="467">
        <f>COUNTIF(梁欠表3F!$C:$C,D1798)</f>
        <v/>
      </c>
      <c r="F1798" s="468">
        <f>COUNTIF(梁欠表3F!$O:$O,D1798)</f>
        <v/>
      </c>
      <c r="G1798" s="469">
        <f>COUNTIF(梁欠表3F!$AB:$AB,D1798)</f>
        <v/>
      </c>
      <c r="H1798" s="470">
        <f>SUM(E1798:G1798)</f>
        <v/>
      </c>
      <c r="I1798" s="477">
        <f>B1798</f>
        <v/>
      </c>
    </row>
    <row r="1799" ht="25.5" customHeight="1">
      <c r="B1799" s="464">
        <f>SUM(H1799)</f>
        <v/>
      </c>
      <c r="C1799" s="465" t="n"/>
      <c r="D1799" s="466">
        <f>IF(OR(梁欠表3F!AN1798="欠番",梁欠表3F!AN1798="現場施工"),"　",梁欠表3F!AN1798)</f>
        <v/>
      </c>
      <c r="E1799" s="467">
        <f>COUNTIF(梁欠表3F!$C:$C,D1799)</f>
        <v/>
      </c>
      <c r="F1799" s="468">
        <f>COUNTIF(梁欠表3F!$O:$O,D1799)</f>
        <v/>
      </c>
      <c r="G1799" s="469">
        <f>COUNTIF(梁欠表3F!$AB:$AB,D1799)</f>
        <v/>
      </c>
      <c r="H1799" s="470">
        <f>SUM(E1799:G1799)</f>
        <v/>
      </c>
      <c r="I1799" s="477">
        <f>B1799</f>
        <v/>
      </c>
    </row>
    <row r="1800" ht="25.5" customHeight="1">
      <c r="B1800" s="464">
        <f>SUM(H1800)</f>
        <v/>
      </c>
      <c r="C1800" s="465" t="n"/>
      <c r="D1800" s="466">
        <f>IF(OR(梁欠表3F!AN1799="欠番",梁欠表3F!AN1799="現場施工"),"　",梁欠表3F!AN1799)</f>
        <v/>
      </c>
      <c r="E1800" s="467">
        <f>COUNTIF(梁欠表3F!$C:$C,D1800)</f>
        <v/>
      </c>
      <c r="F1800" s="468">
        <f>COUNTIF(梁欠表3F!$O:$O,D1800)</f>
        <v/>
      </c>
      <c r="G1800" s="469">
        <f>COUNTIF(梁欠表3F!$AB:$AB,D1800)</f>
        <v/>
      </c>
      <c r="H1800" s="470">
        <f>SUM(E1800:G1800)</f>
        <v/>
      </c>
      <c r="I1800" s="477">
        <f>B1800</f>
        <v/>
      </c>
    </row>
    <row r="1801" ht="25.5" customHeight="1">
      <c r="B1801" s="464">
        <f>SUM(H1801)</f>
        <v/>
      </c>
      <c r="C1801" s="465" t="n"/>
      <c r="D1801" s="466">
        <f>IF(OR(梁欠表3F!AN1800="欠番",梁欠表3F!AN1800="現場施工"),"　",梁欠表3F!AN1800)</f>
        <v/>
      </c>
      <c r="E1801" s="467">
        <f>COUNTIF(梁欠表3F!$C:$C,D1801)</f>
        <v/>
      </c>
      <c r="F1801" s="468">
        <f>COUNTIF(梁欠表3F!$O:$O,D1801)</f>
        <v/>
      </c>
      <c r="G1801" s="469">
        <f>COUNTIF(梁欠表3F!$AB:$AB,D1801)</f>
        <v/>
      </c>
      <c r="H1801" s="470">
        <f>SUM(E1801:G1801)</f>
        <v/>
      </c>
      <c r="I1801" s="477">
        <f>B1801</f>
        <v/>
      </c>
    </row>
    <row r="1802" ht="25.5" customHeight="1">
      <c r="B1802" s="464">
        <f>SUM(H1802)</f>
        <v/>
      </c>
      <c r="C1802" s="465" t="n"/>
      <c r="D1802" s="466">
        <f>IF(OR(梁欠表3F!AN1801="欠番",梁欠表3F!AN1801="現場施工"),"　",梁欠表3F!AN1801)</f>
        <v/>
      </c>
      <c r="E1802" s="467">
        <f>COUNTIF(梁欠表3F!$C:$C,D1802)</f>
        <v/>
      </c>
      <c r="F1802" s="468">
        <f>COUNTIF(梁欠表3F!$O:$O,D1802)</f>
        <v/>
      </c>
      <c r="G1802" s="469">
        <f>COUNTIF(梁欠表3F!$AB:$AB,D1802)</f>
        <v/>
      </c>
      <c r="H1802" s="470">
        <f>SUM(E1802:G1802)</f>
        <v/>
      </c>
      <c r="I1802" s="477">
        <f>B1802</f>
        <v/>
      </c>
    </row>
    <row r="1803" ht="25.5" customHeight="1">
      <c r="B1803" s="464">
        <f>SUM(H1803)</f>
        <v/>
      </c>
      <c r="C1803" s="465" t="n"/>
      <c r="D1803" s="466">
        <f>IF(OR(梁欠表3F!AN1802="欠番",梁欠表3F!AN1802="現場施工"),"　",梁欠表3F!AN1802)</f>
        <v/>
      </c>
      <c r="E1803" s="467">
        <f>COUNTIF(梁欠表3F!$C:$C,D1803)</f>
        <v/>
      </c>
      <c r="F1803" s="468">
        <f>COUNTIF(梁欠表3F!$O:$O,D1803)</f>
        <v/>
      </c>
      <c r="G1803" s="469">
        <f>COUNTIF(梁欠表3F!$AB:$AB,D1803)</f>
        <v/>
      </c>
      <c r="H1803" s="470">
        <f>SUM(E1803:G1803)</f>
        <v/>
      </c>
      <c r="I1803" s="477">
        <f>B1803</f>
        <v/>
      </c>
    </row>
    <row r="1804" ht="25.5" customHeight="1">
      <c r="B1804" s="464">
        <f>SUM(H1804)</f>
        <v/>
      </c>
      <c r="C1804" s="465" t="n"/>
      <c r="D1804" s="466">
        <f>IF(OR(梁欠表3F!AN1803="欠番",梁欠表3F!AN1803="現場施工"),"　",梁欠表3F!AN1803)</f>
        <v/>
      </c>
      <c r="E1804" s="467">
        <f>COUNTIF(梁欠表3F!$C:$C,D1804)</f>
        <v/>
      </c>
      <c r="F1804" s="468">
        <f>COUNTIF(梁欠表3F!$O:$O,D1804)</f>
        <v/>
      </c>
      <c r="G1804" s="469">
        <f>COUNTIF(梁欠表3F!$AB:$AB,D1804)</f>
        <v/>
      </c>
      <c r="H1804" s="470">
        <f>SUM(E1804:G1804)</f>
        <v/>
      </c>
      <c r="I1804" s="477">
        <f>B1804</f>
        <v/>
      </c>
    </row>
    <row r="1805" ht="25.5" customHeight="1">
      <c r="B1805" s="464">
        <f>SUM(H1805)</f>
        <v/>
      </c>
      <c r="C1805" s="465" t="n"/>
      <c r="D1805" s="466">
        <f>IF(OR(梁欠表3F!AN1804="欠番",梁欠表3F!AN1804="現場施工"),"　",梁欠表3F!AN1804)</f>
        <v/>
      </c>
      <c r="E1805" s="467">
        <f>COUNTIF(梁欠表3F!$C:$C,D1805)</f>
        <v/>
      </c>
      <c r="F1805" s="468">
        <f>COUNTIF(梁欠表3F!$O:$O,D1805)</f>
        <v/>
      </c>
      <c r="G1805" s="469">
        <f>COUNTIF(梁欠表3F!$AB:$AB,D1805)</f>
        <v/>
      </c>
      <c r="H1805" s="470">
        <f>SUM(E1805:G1805)</f>
        <v/>
      </c>
      <c r="I1805" s="477">
        <f>B1805</f>
        <v/>
      </c>
    </row>
    <row r="1806" ht="25.5" customHeight="1">
      <c r="B1806" s="464">
        <f>SUM(H1806)</f>
        <v/>
      </c>
      <c r="C1806" s="465" t="n"/>
      <c r="D1806" s="466">
        <f>IF(OR(梁欠表3F!AN1805="欠番",梁欠表3F!AN1805="現場施工"),"　",梁欠表3F!AN1805)</f>
        <v/>
      </c>
      <c r="E1806" s="467">
        <f>COUNTIF(梁欠表3F!$C:$C,D1806)</f>
        <v/>
      </c>
      <c r="F1806" s="468">
        <f>COUNTIF(梁欠表3F!$O:$O,D1806)</f>
        <v/>
      </c>
      <c r="G1806" s="469">
        <f>COUNTIF(梁欠表3F!$AB:$AB,D1806)</f>
        <v/>
      </c>
      <c r="H1806" s="470">
        <f>SUM(E1806:G1806)</f>
        <v/>
      </c>
      <c r="I1806" s="477">
        <f>B1806</f>
        <v/>
      </c>
    </row>
    <row r="1807" ht="25.5" customHeight="1">
      <c r="B1807" s="464">
        <f>SUM(H1807)</f>
        <v/>
      </c>
      <c r="C1807" s="465" t="n"/>
      <c r="D1807" s="466">
        <f>IF(OR(梁欠表3F!AN1806="欠番",梁欠表3F!AN1806="現場施工"),"　",梁欠表3F!AN1806)</f>
        <v/>
      </c>
      <c r="E1807" s="467">
        <f>COUNTIF(梁欠表3F!$C:$C,D1807)</f>
        <v/>
      </c>
      <c r="F1807" s="468">
        <f>COUNTIF(梁欠表3F!$O:$O,D1807)</f>
        <v/>
      </c>
      <c r="G1807" s="469">
        <f>COUNTIF(梁欠表3F!$AB:$AB,D1807)</f>
        <v/>
      </c>
      <c r="H1807" s="470">
        <f>SUM(E1807:G1807)</f>
        <v/>
      </c>
      <c r="I1807" s="477">
        <f>B1807</f>
        <v/>
      </c>
    </row>
    <row r="1808" ht="25.5" customHeight="1">
      <c r="B1808" s="464">
        <f>SUM(H1808)</f>
        <v/>
      </c>
      <c r="C1808" s="465" t="n"/>
      <c r="D1808" s="466">
        <f>IF(OR(梁欠表3F!AN1807="欠番",梁欠表3F!AN1807="現場施工"),"　",梁欠表3F!AN1807)</f>
        <v/>
      </c>
      <c r="E1808" s="467">
        <f>COUNTIF(梁欠表3F!$C:$C,D1808)</f>
        <v/>
      </c>
      <c r="F1808" s="468">
        <f>COUNTIF(梁欠表3F!$O:$O,D1808)</f>
        <v/>
      </c>
      <c r="G1808" s="469">
        <f>COUNTIF(梁欠表3F!$AB:$AB,D1808)</f>
        <v/>
      </c>
      <c r="H1808" s="470">
        <f>SUM(E1808:G1808)</f>
        <v/>
      </c>
      <c r="I1808" s="477">
        <f>B1808</f>
        <v/>
      </c>
    </row>
    <row r="1809" ht="25.5" customHeight="1">
      <c r="B1809" s="464">
        <f>SUM(H1809)</f>
        <v/>
      </c>
      <c r="C1809" s="465" t="n"/>
      <c r="D1809" s="466">
        <f>IF(OR(梁欠表3F!AN1808="欠番",梁欠表3F!AN1808="現場施工"),"　",梁欠表3F!AN1808)</f>
        <v/>
      </c>
      <c r="E1809" s="467">
        <f>COUNTIF(梁欠表3F!$C:$C,D1809)</f>
        <v/>
      </c>
      <c r="F1809" s="468">
        <f>COUNTIF(梁欠表3F!$O:$O,D1809)</f>
        <v/>
      </c>
      <c r="G1809" s="469">
        <f>COUNTIF(梁欠表3F!$AB:$AB,D1809)</f>
        <v/>
      </c>
      <c r="H1809" s="470">
        <f>SUM(E1809:G1809)</f>
        <v/>
      </c>
      <c r="I1809" s="477">
        <f>B1809</f>
        <v/>
      </c>
    </row>
    <row r="1810" ht="25.5" customHeight="1">
      <c r="B1810" s="464">
        <f>SUM(H1810)</f>
        <v/>
      </c>
      <c r="C1810" s="465" t="n"/>
      <c r="D1810" s="466">
        <f>IF(OR(梁欠表3F!AN1809="欠番",梁欠表3F!AN1809="現場施工"),"　",梁欠表3F!AN1809)</f>
        <v/>
      </c>
      <c r="E1810" s="467">
        <f>COUNTIF(梁欠表3F!$C:$C,D1810)</f>
        <v/>
      </c>
      <c r="F1810" s="468">
        <f>COUNTIF(梁欠表3F!$O:$O,D1810)</f>
        <v/>
      </c>
      <c r="G1810" s="469">
        <f>COUNTIF(梁欠表3F!$AB:$AB,D1810)</f>
        <v/>
      </c>
      <c r="H1810" s="470">
        <f>SUM(E1810:G1810)</f>
        <v/>
      </c>
      <c r="I1810" s="477">
        <f>B1810</f>
        <v/>
      </c>
    </row>
    <row r="1811" ht="25.5" customHeight="1">
      <c r="B1811" s="464">
        <f>SUM(H1811)</f>
        <v/>
      </c>
      <c r="C1811" s="465" t="n"/>
      <c r="D1811" s="466">
        <f>IF(OR(梁欠表3F!AN1810="欠番",梁欠表3F!AN1810="現場施工"),"　",梁欠表3F!AN1810)</f>
        <v/>
      </c>
      <c r="E1811" s="467">
        <f>COUNTIF(梁欠表3F!$C:$C,D1811)</f>
        <v/>
      </c>
      <c r="F1811" s="468">
        <f>COUNTIF(梁欠表3F!$O:$O,D1811)</f>
        <v/>
      </c>
      <c r="G1811" s="469">
        <f>COUNTIF(梁欠表3F!$AB:$AB,D1811)</f>
        <v/>
      </c>
      <c r="H1811" s="470">
        <f>SUM(E1811:G1811)</f>
        <v/>
      </c>
      <c r="I1811" s="477">
        <f>B1811</f>
        <v/>
      </c>
    </row>
    <row r="1812" ht="25.5" customHeight="1">
      <c r="B1812" s="464">
        <f>SUM(H1812)</f>
        <v/>
      </c>
      <c r="C1812" s="465" t="n"/>
      <c r="D1812" s="466">
        <f>IF(OR(梁欠表3F!AN1811="欠番",梁欠表3F!AN1811="現場施工"),"　",梁欠表3F!AN1811)</f>
        <v/>
      </c>
      <c r="E1812" s="467">
        <f>COUNTIF(梁欠表3F!$C:$C,D1812)</f>
        <v/>
      </c>
      <c r="F1812" s="468">
        <f>COUNTIF(梁欠表3F!$O:$O,D1812)</f>
        <v/>
      </c>
      <c r="G1812" s="469">
        <f>COUNTIF(梁欠表3F!$AB:$AB,D1812)</f>
        <v/>
      </c>
      <c r="H1812" s="470">
        <f>SUM(E1812:G1812)</f>
        <v/>
      </c>
      <c r="I1812" s="477">
        <f>B1812</f>
        <v/>
      </c>
    </row>
    <row r="1813" ht="25.5" customHeight="1">
      <c r="B1813" s="464">
        <f>SUM(H1813)</f>
        <v/>
      </c>
      <c r="C1813" s="465" t="n"/>
      <c r="D1813" s="466">
        <f>IF(OR(梁欠表3F!AN1812="欠番",梁欠表3F!AN1812="現場施工"),"　",梁欠表3F!AN1812)</f>
        <v/>
      </c>
      <c r="E1813" s="467">
        <f>COUNTIF(梁欠表3F!$C:$C,D1813)</f>
        <v/>
      </c>
      <c r="F1813" s="468">
        <f>COUNTIF(梁欠表3F!$O:$O,D1813)</f>
        <v/>
      </c>
      <c r="G1813" s="469">
        <f>COUNTIF(梁欠表3F!$AB:$AB,D1813)</f>
        <v/>
      </c>
      <c r="H1813" s="470">
        <f>SUM(E1813:G1813)</f>
        <v/>
      </c>
      <c r="I1813" s="477">
        <f>B1813</f>
        <v/>
      </c>
    </row>
    <row r="1814" ht="25.5" customHeight="1">
      <c r="B1814" s="464">
        <f>SUM(H1814)</f>
        <v/>
      </c>
      <c r="C1814" s="465" t="n"/>
      <c r="D1814" s="466">
        <f>IF(OR(梁欠表3F!AN1813="欠番",梁欠表3F!AN1813="現場施工"),"　",梁欠表3F!AN1813)</f>
        <v/>
      </c>
      <c r="E1814" s="467">
        <f>COUNTIF(梁欠表3F!$C:$C,D1814)</f>
        <v/>
      </c>
      <c r="F1814" s="468">
        <f>COUNTIF(梁欠表3F!$O:$O,D1814)</f>
        <v/>
      </c>
      <c r="G1814" s="469">
        <f>COUNTIF(梁欠表3F!$AB:$AB,D1814)</f>
        <v/>
      </c>
      <c r="H1814" s="470">
        <f>SUM(E1814:G1814)</f>
        <v/>
      </c>
      <c r="I1814" s="477">
        <f>B1814</f>
        <v/>
      </c>
    </row>
    <row r="1815" ht="25.5" customHeight="1">
      <c r="B1815" s="464">
        <f>SUM(H1815)</f>
        <v/>
      </c>
      <c r="C1815" s="465" t="n"/>
      <c r="D1815" s="466">
        <f>IF(OR(梁欠表3F!AN1814="欠番",梁欠表3F!AN1814="現場施工"),"　",梁欠表3F!AN1814)</f>
        <v/>
      </c>
      <c r="E1815" s="467">
        <f>COUNTIF(梁欠表3F!$C:$C,D1815)</f>
        <v/>
      </c>
      <c r="F1815" s="468">
        <f>COUNTIF(梁欠表3F!$O:$O,D1815)</f>
        <v/>
      </c>
      <c r="G1815" s="469">
        <f>COUNTIF(梁欠表3F!$AB:$AB,D1815)</f>
        <v/>
      </c>
      <c r="H1815" s="470">
        <f>SUM(E1815:G1815)</f>
        <v/>
      </c>
      <c r="I1815" s="477">
        <f>B1815</f>
        <v/>
      </c>
    </row>
    <row r="1816" ht="25.5" customHeight="1">
      <c r="B1816" s="464">
        <f>SUM(H1816)</f>
        <v/>
      </c>
      <c r="C1816" s="465" t="n"/>
      <c r="D1816" s="466">
        <f>IF(OR(梁欠表3F!AN1815="欠番",梁欠表3F!AN1815="現場施工"),"　",梁欠表3F!AN1815)</f>
        <v/>
      </c>
      <c r="E1816" s="467">
        <f>COUNTIF(梁欠表3F!$C:$C,D1816)</f>
        <v/>
      </c>
      <c r="F1816" s="468">
        <f>COUNTIF(梁欠表3F!$O:$O,D1816)</f>
        <v/>
      </c>
      <c r="G1816" s="469">
        <f>COUNTIF(梁欠表3F!$AB:$AB,D1816)</f>
        <v/>
      </c>
      <c r="H1816" s="470">
        <f>SUM(E1816:G1816)</f>
        <v/>
      </c>
      <c r="I1816" s="477">
        <f>B1816</f>
        <v/>
      </c>
    </row>
    <row r="1817" ht="25.5" customHeight="1">
      <c r="B1817" s="464">
        <f>SUM(H1817)</f>
        <v/>
      </c>
      <c r="C1817" s="465" t="n"/>
      <c r="D1817" s="466">
        <f>IF(OR(梁欠表3F!AN1816="欠番",梁欠表3F!AN1816="現場施工"),"　",梁欠表3F!AN1816)</f>
        <v/>
      </c>
      <c r="E1817" s="467">
        <f>COUNTIF(梁欠表3F!$C:$C,D1817)</f>
        <v/>
      </c>
      <c r="F1817" s="468">
        <f>COUNTIF(梁欠表3F!$O:$O,D1817)</f>
        <v/>
      </c>
      <c r="G1817" s="469">
        <f>COUNTIF(梁欠表3F!$AB:$AB,D1817)</f>
        <v/>
      </c>
      <c r="H1817" s="470">
        <f>SUM(E1817:G1817)</f>
        <v/>
      </c>
      <c r="I1817" s="477">
        <f>B1817</f>
        <v/>
      </c>
    </row>
    <row r="1818" ht="25.5" customHeight="1">
      <c r="B1818" s="464">
        <f>SUM(H1818)</f>
        <v/>
      </c>
      <c r="C1818" s="465" t="n"/>
      <c r="D1818" s="466">
        <f>IF(OR(梁欠表3F!AN1817="欠番",梁欠表3F!AN1817="現場施工"),"　",梁欠表3F!AN1817)</f>
        <v/>
      </c>
      <c r="E1818" s="467">
        <f>COUNTIF(梁欠表3F!$C:$C,D1818)</f>
        <v/>
      </c>
      <c r="F1818" s="468">
        <f>COUNTIF(梁欠表3F!$O:$O,D1818)</f>
        <v/>
      </c>
      <c r="G1818" s="469">
        <f>COUNTIF(梁欠表3F!$AB:$AB,D1818)</f>
        <v/>
      </c>
      <c r="H1818" s="470">
        <f>SUM(E1818:G1818)</f>
        <v/>
      </c>
      <c r="I1818" s="477">
        <f>B1818</f>
        <v/>
      </c>
    </row>
    <row r="1819" ht="25.5" customHeight="1">
      <c r="B1819" s="464">
        <f>SUM(H1819)</f>
        <v/>
      </c>
      <c r="C1819" s="465" t="n"/>
      <c r="D1819" s="466">
        <f>IF(OR(梁欠表3F!AN1818="欠番",梁欠表3F!AN1818="現場施工"),"　",梁欠表3F!AN1818)</f>
        <v/>
      </c>
      <c r="E1819" s="467">
        <f>COUNTIF(梁欠表3F!$C:$C,D1819)</f>
        <v/>
      </c>
      <c r="F1819" s="468">
        <f>COUNTIF(梁欠表3F!$O:$O,D1819)</f>
        <v/>
      </c>
      <c r="G1819" s="469">
        <f>COUNTIF(梁欠表3F!$AB:$AB,D1819)</f>
        <v/>
      </c>
      <c r="H1819" s="470">
        <f>SUM(E1819:G1819)</f>
        <v/>
      </c>
      <c r="I1819" s="477">
        <f>B1819</f>
        <v/>
      </c>
    </row>
    <row r="1820" ht="25.5" customHeight="1">
      <c r="B1820" s="464">
        <f>SUM(H1820)</f>
        <v/>
      </c>
      <c r="C1820" s="465" t="n"/>
      <c r="D1820" s="466">
        <f>IF(OR(梁欠表3F!AN1819="欠番",梁欠表3F!AN1819="現場施工"),"　",梁欠表3F!AN1819)</f>
        <v/>
      </c>
      <c r="E1820" s="467">
        <f>COUNTIF(梁欠表3F!$C:$C,D1820)</f>
        <v/>
      </c>
      <c r="F1820" s="468">
        <f>COUNTIF(梁欠表3F!$O:$O,D1820)</f>
        <v/>
      </c>
      <c r="G1820" s="469">
        <f>COUNTIF(梁欠表3F!$AB:$AB,D1820)</f>
        <v/>
      </c>
      <c r="H1820" s="470">
        <f>SUM(E1820:G1820)</f>
        <v/>
      </c>
      <c r="I1820" s="477">
        <f>B1820</f>
        <v/>
      </c>
    </row>
    <row r="1821" ht="25.5" customHeight="1">
      <c r="B1821" s="464">
        <f>SUM(H1821)</f>
        <v/>
      </c>
      <c r="C1821" s="465" t="n"/>
      <c r="D1821" s="466">
        <f>IF(OR(梁欠表3F!AN1820="欠番",梁欠表3F!AN1820="現場施工"),"　",梁欠表3F!AN1820)</f>
        <v/>
      </c>
      <c r="E1821" s="467">
        <f>COUNTIF(梁欠表3F!$C:$C,D1821)</f>
        <v/>
      </c>
      <c r="F1821" s="468">
        <f>COUNTIF(梁欠表3F!$O:$O,D1821)</f>
        <v/>
      </c>
      <c r="G1821" s="469">
        <f>COUNTIF(梁欠表3F!$AB:$AB,D1821)</f>
        <v/>
      </c>
      <c r="H1821" s="470">
        <f>SUM(E1821:G1821)</f>
        <v/>
      </c>
      <c r="I1821" s="477">
        <f>B1821</f>
        <v/>
      </c>
    </row>
    <row r="1822" ht="25.5" customHeight="1">
      <c r="B1822" s="464">
        <f>SUM(H1822)</f>
        <v/>
      </c>
      <c r="C1822" s="465" t="n"/>
      <c r="D1822" s="466">
        <f>IF(OR(梁欠表3F!AN1821="欠番",梁欠表3F!AN1821="現場施工"),"　",梁欠表3F!AN1821)</f>
        <v/>
      </c>
      <c r="E1822" s="467">
        <f>COUNTIF(梁欠表3F!$C:$C,D1822)</f>
        <v/>
      </c>
      <c r="F1822" s="468">
        <f>COUNTIF(梁欠表3F!$O:$O,D1822)</f>
        <v/>
      </c>
      <c r="G1822" s="469">
        <f>COUNTIF(梁欠表3F!$AB:$AB,D1822)</f>
        <v/>
      </c>
      <c r="H1822" s="470">
        <f>SUM(E1822:G1822)</f>
        <v/>
      </c>
      <c r="I1822" s="477">
        <f>B1822</f>
        <v/>
      </c>
    </row>
    <row r="1823" ht="25.5" customHeight="1">
      <c r="B1823" s="464">
        <f>SUM(H1823)</f>
        <v/>
      </c>
      <c r="C1823" s="465" t="n"/>
      <c r="D1823" s="466">
        <f>IF(OR(梁欠表3F!AN1822="欠番",梁欠表3F!AN1822="現場施工"),"　",梁欠表3F!AN1822)</f>
        <v/>
      </c>
      <c r="E1823" s="467">
        <f>COUNTIF(梁欠表3F!$C:$C,D1823)</f>
        <v/>
      </c>
      <c r="F1823" s="468">
        <f>COUNTIF(梁欠表3F!$O:$O,D1823)</f>
        <v/>
      </c>
      <c r="G1823" s="469">
        <f>COUNTIF(梁欠表3F!$AB:$AB,D1823)</f>
        <v/>
      </c>
      <c r="H1823" s="470">
        <f>SUM(E1823:G1823)</f>
        <v/>
      </c>
      <c r="I1823" s="477">
        <f>B1823</f>
        <v/>
      </c>
    </row>
    <row r="1824" ht="25.5" customHeight="1">
      <c r="B1824" s="464">
        <f>SUM(H1824)</f>
        <v/>
      </c>
      <c r="C1824" s="465" t="n"/>
      <c r="D1824" s="466">
        <f>IF(OR(梁欠表3F!AN1823="欠番",梁欠表3F!AN1823="現場施工"),"　",梁欠表3F!AN1823)</f>
        <v/>
      </c>
      <c r="E1824" s="467">
        <f>COUNTIF(梁欠表3F!$C:$C,D1824)</f>
        <v/>
      </c>
      <c r="F1824" s="468">
        <f>COUNTIF(梁欠表3F!$O:$O,D1824)</f>
        <v/>
      </c>
      <c r="G1824" s="469">
        <f>COUNTIF(梁欠表3F!$AB:$AB,D1824)</f>
        <v/>
      </c>
      <c r="H1824" s="470">
        <f>SUM(E1824:G1824)</f>
        <v/>
      </c>
      <c r="I1824" s="477">
        <f>B1824</f>
        <v/>
      </c>
    </row>
    <row r="1825" ht="25.5" customHeight="1">
      <c r="B1825" s="464">
        <f>SUM(H1825)</f>
        <v/>
      </c>
      <c r="C1825" s="465" t="n"/>
      <c r="D1825" s="466">
        <f>IF(OR(梁欠表3F!AN1824="欠番",梁欠表3F!AN1824="現場施工"),"　",梁欠表3F!AN1824)</f>
        <v/>
      </c>
      <c r="E1825" s="467">
        <f>COUNTIF(梁欠表3F!$C:$C,D1825)</f>
        <v/>
      </c>
      <c r="F1825" s="468">
        <f>COUNTIF(梁欠表3F!$O:$O,D1825)</f>
        <v/>
      </c>
      <c r="G1825" s="469">
        <f>COUNTIF(梁欠表3F!$AB:$AB,D1825)</f>
        <v/>
      </c>
      <c r="H1825" s="470">
        <f>SUM(E1825:G1825)</f>
        <v/>
      </c>
      <c r="I1825" s="477">
        <f>B1825</f>
        <v/>
      </c>
    </row>
    <row r="1826" ht="25.5" customHeight="1">
      <c r="B1826" s="464">
        <f>SUM(H1826)</f>
        <v/>
      </c>
      <c r="C1826" s="465" t="n"/>
      <c r="D1826" s="466">
        <f>IF(OR(梁欠表3F!AN1825="欠番",梁欠表3F!AN1825="現場施工"),"　",梁欠表3F!AN1825)</f>
        <v/>
      </c>
      <c r="E1826" s="467">
        <f>COUNTIF(梁欠表3F!$C:$C,D1826)</f>
        <v/>
      </c>
      <c r="F1826" s="468">
        <f>COUNTIF(梁欠表3F!$O:$O,D1826)</f>
        <v/>
      </c>
      <c r="G1826" s="469">
        <f>COUNTIF(梁欠表3F!$AB:$AB,D1826)</f>
        <v/>
      </c>
      <c r="H1826" s="470">
        <f>SUM(E1826:G1826)</f>
        <v/>
      </c>
      <c r="I1826" s="477">
        <f>B1826</f>
        <v/>
      </c>
    </row>
    <row r="1827" ht="25.5" customHeight="1">
      <c r="B1827" s="464">
        <f>SUM(H1827)</f>
        <v/>
      </c>
      <c r="C1827" s="465" t="n"/>
      <c r="D1827" s="466">
        <f>IF(OR(梁欠表3F!AN1826="欠番",梁欠表3F!AN1826="現場施工"),"　",梁欠表3F!AN1826)</f>
        <v/>
      </c>
      <c r="E1827" s="467">
        <f>COUNTIF(梁欠表3F!$C:$C,D1827)</f>
        <v/>
      </c>
      <c r="F1827" s="468">
        <f>COUNTIF(梁欠表3F!$O:$O,D1827)</f>
        <v/>
      </c>
      <c r="G1827" s="469">
        <f>COUNTIF(梁欠表3F!$AB:$AB,D1827)</f>
        <v/>
      </c>
      <c r="H1827" s="470">
        <f>SUM(E1827:G1827)</f>
        <v/>
      </c>
      <c r="I1827" s="477">
        <f>B1827</f>
        <v/>
      </c>
    </row>
    <row r="1828" ht="25.5" customHeight="1">
      <c r="B1828" s="464">
        <f>SUM(H1828)</f>
        <v/>
      </c>
      <c r="C1828" s="465" t="n"/>
      <c r="D1828" s="466">
        <f>IF(OR(梁欠表3F!AN1827="欠番",梁欠表3F!AN1827="現場施工"),"　",梁欠表3F!AN1827)</f>
        <v/>
      </c>
      <c r="E1828" s="467">
        <f>COUNTIF(梁欠表3F!$C:$C,D1828)</f>
        <v/>
      </c>
      <c r="F1828" s="468">
        <f>COUNTIF(梁欠表3F!$O:$O,D1828)</f>
        <v/>
      </c>
      <c r="G1828" s="469">
        <f>COUNTIF(梁欠表3F!$AB:$AB,D1828)</f>
        <v/>
      </c>
      <c r="H1828" s="470">
        <f>SUM(E1828:G1828)</f>
        <v/>
      </c>
      <c r="I1828" s="477">
        <f>B1828</f>
        <v/>
      </c>
    </row>
    <row r="1829" ht="25.5" customHeight="1">
      <c r="B1829" s="464">
        <f>SUM(H1829)</f>
        <v/>
      </c>
      <c r="C1829" s="465" t="n"/>
      <c r="D1829" s="466">
        <f>IF(OR(梁欠表3F!AN1828="欠番",梁欠表3F!AN1828="現場施工"),"　",梁欠表3F!AN1828)</f>
        <v/>
      </c>
      <c r="E1829" s="467">
        <f>COUNTIF(梁欠表3F!$C:$C,D1829)</f>
        <v/>
      </c>
      <c r="F1829" s="468">
        <f>COUNTIF(梁欠表3F!$O:$O,D1829)</f>
        <v/>
      </c>
      <c r="G1829" s="469">
        <f>COUNTIF(梁欠表3F!$AB:$AB,D1829)</f>
        <v/>
      </c>
      <c r="H1829" s="470">
        <f>SUM(E1829:G1829)</f>
        <v/>
      </c>
      <c r="I1829" s="477">
        <f>B1829</f>
        <v/>
      </c>
    </row>
    <row r="1830" ht="25.5" customHeight="1">
      <c r="B1830" s="464">
        <f>SUM(H1830)</f>
        <v/>
      </c>
      <c r="C1830" s="465" t="n"/>
      <c r="D1830" s="466">
        <f>IF(OR(梁欠表3F!AN1829="欠番",梁欠表3F!AN1829="現場施工"),"　",梁欠表3F!AN1829)</f>
        <v/>
      </c>
      <c r="E1830" s="467">
        <f>COUNTIF(梁欠表3F!$C:$C,D1830)</f>
        <v/>
      </c>
      <c r="F1830" s="468">
        <f>COUNTIF(梁欠表3F!$O:$O,D1830)</f>
        <v/>
      </c>
      <c r="G1830" s="469">
        <f>COUNTIF(梁欠表3F!$AB:$AB,D1830)</f>
        <v/>
      </c>
      <c r="H1830" s="470">
        <f>SUM(E1830:G1830)</f>
        <v/>
      </c>
      <c r="I1830" s="477">
        <f>B1830</f>
        <v/>
      </c>
    </row>
    <row r="1831" ht="25.5" customHeight="1">
      <c r="B1831" s="464">
        <f>SUM(H1831)</f>
        <v/>
      </c>
      <c r="C1831" s="465" t="n"/>
      <c r="D1831" s="466">
        <f>IF(OR(梁欠表3F!AN1830="欠番",梁欠表3F!AN1830="現場施工"),"　",梁欠表3F!AN1830)</f>
        <v/>
      </c>
      <c r="E1831" s="467">
        <f>COUNTIF(梁欠表3F!$C:$C,D1831)</f>
        <v/>
      </c>
      <c r="F1831" s="468">
        <f>COUNTIF(梁欠表3F!$O:$O,D1831)</f>
        <v/>
      </c>
      <c r="G1831" s="469">
        <f>COUNTIF(梁欠表3F!$AB:$AB,D1831)</f>
        <v/>
      </c>
      <c r="H1831" s="470">
        <f>SUM(E1831:G1831)</f>
        <v/>
      </c>
      <c r="I1831" s="477">
        <f>B1831</f>
        <v/>
      </c>
    </row>
    <row r="1832" ht="25.5" customHeight="1">
      <c r="B1832" s="464">
        <f>SUM(H1832)</f>
        <v/>
      </c>
      <c r="C1832" s="465" t="n"/>
      <c r="D1832" s="466">
        <f>IF(OR(梁欠表3F!AN1831="欠番",梁欠表3F!AN1831="現場施工"),"　",梁欠表3F!AN1831)</f>
        <v/>
      </c>
      <c r="E1832" s="467">
        <f>COUNTIF(梁欠表3F!$C:$C,D1832)</f>
        <v/>
      </c>
      <c r="F1832" s="468">
        <f>COUNTIF(梁欠表3F!$O:$O,D1832)</f>
        <v/>
      </c>
      <c r="G1832" s="469">
        <f>COUNTIF(梁欠表3F!$AB:$AB,D1832)</f>
        <v/>
      </c>
      <c r="H1832" s="470">
        <f>SUM(E1832:G1832)</f>
        <v/>
      </c>
      <c r="I1832" s="477">
        <f>B1832</f>
        <v/>
      </c>
    </row>
    <row r="1833" ht="25.5" customHeight="1">
      <c r="B1833" s="464">
        <f>SUM(H1833)</f>
        <v/>
      </c>
      <c r="C1833" s="465" t="n"/>
      <c r="D1833" s="466">
        <f>IF(OR(梁欠表3F!AN1832="欠番",梁欠表3F!AN1832="現場施工"),"　",梁欠表3F!AN1832)</f>
        <v/>
      </c>
      <c r="E1833" s="467">
        <f>COUNTIF(梁欠表3F!$C:$C,D1833)</f>
        <v/>
      </c>
      <c r="F1833" s="468">
        <f>COUNTIF(梁欠表3F!$O:$O,D1833)</f>
        <v/>
      </c>
      <c r="G1833" s="469">
        <f>COUNTIF(梁欠表3F!$AB:$AB,D1833)</f>
        <v/>
      </c>
      <c r="H1833" s="470">
        <f>SUM(E1833:G1833)</f>
        <v/>
      </c>
      <c r="I1833" s="477">
        <f>B1833</f>
        <v/>
      </c>
    </row>
    <row r="1834" ht="25.5" customHeight="1">
      <c r="B1834" s="464">
        <f>SUM(H1834)</f>
        <v/>
      </c>
      <c r="C1834" s="465" t="n"/>
      <c r="D1834" s="466">
        <f>IF(OR(梁欠表3F!AN1833="欠番",梁欠表3F!AN1833="現場施工"),"　",梁欠表3F!AN1833)</f>
        <v/>
      </c>
      <c r="E1834" s="467">
        <f>COUNTIF(梁欠表3F!$C:$C,D1834)</f>
        <v/>
      </c>
      <c r="F1834" s="468">
        <f>COUNTIF(梁欠表3F!$O:$O,D1834)</f>
        <v/>
      </c>
      <c r="G1834" s="469">
        <f>COUNTIF(梁欠表3F!$AB:$AB,D1834)</f>
        <v/>
      </c>
      <c r="H1834" s="470">
        <f>SUM(E1834:G1834)</f>
        <v/>
      </c>
      <c r="I1834" s="477">
        <f>B1834</f>
        <v/>
      </c>
    </row>
    <row r="1835" ht="25.5" customHeight="1">
      <c r="B1835" s="464">
        <f>SUM(H1835)</f>
        <v/>
      </c>
      <c r="C1835" s="465" t="n"/>
      <c r="D1835" s="466">
        <f>IF(OR(梁欠表3F!AN1834="欠番",梁欠表3F!AN1834="現場施工"),"　",梁欠表3F!AN1834)</f>
        <v/>
      </c>
      <c r="E1835" s="467">
        <f>COUNTIF(梁欠表3F!$C:$C,D1835)</f>
        <v/>
      </c>
      <c r="F1835" s="468">
        <f>COUNTIF(梁欠表3F!$O:$O,D1835)</f>
        <v/>
      </c>
      <c r="G1835" s="469">
        <f>COUNTIF(梁欠表3F!$AB:$AB,D1835)</f>
        <v/>
      </c>
      <c r="H1835" s="470">
        <f>SUM(E1835:G1835)</f>
        <v/>
      </c>
      <c r="I1835" s="477">
        <f>B1835</f>
        <v/>
      </c>
    </row>
    <row r="1836" ht="25.5" customHeight="1">
      <c r="B1836" s="464">
        <f>SUM(H1836)</f>
        <v/>
      </c>
      <c r="C1836" s="465" t="n"/>
      <c r="D1836" s="466">
        <f>IF(OR(梁欠表3F!AN1835="欠番",梁欠表3F!AN1835="現場施工"),"　",梁欠表3F!AN1835)</f>
        <v/>
      </c>
      <c r="E1836" s="467">
        <f>COUNTIF(梁欠表3F!$C:$C,D1836)</f>
        <v/>
      </c>
      <c r="F1836" s="468">
        <f>COUNTIF(梁欠表3F!$O:$O,D1836)</f>
        <v/>
      </c>
      <c r="G1836" s="469">
        <f>COUNTIF(梁欠表3F!$AB:$AB,D1836)</f>
        <v/>
      </c>
      <c r="H1836" s="470">
        <f>SUM(E1836:G1836)</f>
        <v/>
      </c>
      <c r="I1836" s="477">
        <f>B1836</f>
        <v/>
      </c>
    </row>
    <row r="1837" ht="25.5" customHeight="1">
      <c r="B1837" s="464">
        <f>SUM(H1837)</f>
        <v/>
      </c>
      <c r="C1837" s="465" t="n"/>
      <c r="D1837" s="466">
        <f>IF(OR(梁欠表3F!AN1836="欠番",梁欠表3F!AN1836="現場施工"),"　",梁欠表3F!AN1836)</f>
        <v/>
      </c>
      <c r="E1837" s="467">
        <f>COUNTIF(梁欠表3F!$C:$C,D1837)</f>
        <v/>
      </c>
      <c r="F1837" s="468">
        <f>COUNTIF(梁欠表3F!$O:$O,D1837)</f>
        <v/>
      </c>
      <c r="G1837" s="469">
        <f>COUNTIF(梁欠表3F!$AB:$AB,D1837)</f>
        <v/>
      </c>
      <c r="H1837" s="470">
        <f>SUM(E1837:G1837)</f>
        <v/>
      </c>
      <c r="I1837" s="477">
        <f>B1837</f>
        <v/>
      </c>
    </row>
    <row r="1838" ht="25.5" customHeight="1">
      <c r="B1838" s="464">
        <f>SUM(H1838)</f>
        <v/>
      </c>
      <c r="C1838" s="465" t="n"/>
      <c r="D1838" s="466">
        <f>IF(OR(梁欠表3F!AN1837="欠番",梁欠表3F!AN1837="現場施工"),"　",梁欠表3F!AN1837)</f>
        <v/>
      </c>
      <c r="E1838" s="467">
        <f>COUNTIF(梁欠表3F!$C:$C,D1838)</f>
        <v/>
      </c>
      <c r="F1838" s="468">
        <f>COUNTIF(梁欠表3F!$O:$O,D1838)</f>
        <v/>
      </c>
      <c r="G1838" s="469">
        <f>COUNTIF(梁欠表3F!$AB:$AB,D1838)</f>
        <v/>
      </c>
      <c r="H1838" s="470">
        <f>SUM(E1838:G1838)</f>
        <v/>
      </c>
      <c r="I1838" s="477">
        <f>B1838</f>
        <v/>
      </c>
    </row>
    <row r="1839" ht="25.5" customHeight="1">
      <c r="B1839" s="464">
        <f>SUM(H1839)</f>
        <v/>
      </c>
      <c r="C1839" s="465" t="n"/>
      <c r="D1839" s="466">
        <f>IF(OR(梁欠表3F!AN1838="欠番",梁欠表3F!AN1838="現場施工"),"　",梁欠表3F!AN1838)</f>
        <v/>
      </c>
      <c r="E1839" s="467">
        <f>COUNTIF(梁欠表3F!$C:$C,D1839)</f>
        <v/>
      </c>
      <c r="F1839" s="468">
        <f>COUNTIF(梁欠表3F!$O:$O,D1839)</f>
        <v/>
      </c>
      <c r="G1839" s="469">
        <f>COUNTIF(梁欠表3F!$AB:$AB,D1839)</f>
        <v/>
      </c>
      <c r="H1839" s="470">
        <f>SUM(E1839:G1839)</f>
        <v/>
      </c>
      <c r="I1839" s="477">
        <f>B1839</f>
        <v/>
      </c>
    </row>
    <row r="1840" ht="25.5" customHeight="1">
      <c r="B1840" s="464">
        <f>SUM(H1840)</f>
        <v/>
      </c>
      <c r="C1840" s="465" t="n"/>
      <c r="D1840" s="466">
        <f>IF(OR(梁欠表3F!AN1839="欠番",梁欠表3F!AN1839="現場施工"),"　",梁欠表3F!AN1839)</f>
        <v/>
      </c>
      <c r="E1840" s="467">
        <f>COUNTIF(梁欠表3F!$C:$C,D1840)</f>
        <v/>
      </c>
      <c r="F1840" s="468">
        <f>COUNTIF(梁欠表3F!$O:$O,D1840)</f>
        <v/>
      </c>
      <c r="G1840" s="469">
        <f>COUNTIF(梁欠表3F!$AB:$AB,D1840)</f>
        <v/>
      </c>
      <c r="H1840" s="470">
        <f>SUM(E1840:G1840)</f>
        <v/>
      </c>
      <c r="I1840" s="477">
        <f>B1840</f>
        <v/>
      </c>
    </row>
    <row r="1841" ht="25.5" customHeight="1">
      <c r="B1841" s="464">
        <f>SUM(H1841)</f>
        <v/>
      </c>
      <c r="C1841" s="465" t="n"/>
      <c r="D1841" s="466">
        <f>IF(OR(梁欠表3F!AN1840="欠番",梁欠表3F!AN1840="現場施工"),"　",梁欠表3F!AN1840)</f>
        <v/>
      </c>
      <c r="E1841" s="467">
        <f>COUNTIF(梁欠表3F!$C:$C,D1841)</f>
        <v/>
      </c>
      <c r="F1841" s="468">
        <f>COUNTIF(梁欠表3F!$O:$O,D1841)</f>
        <v/>
      </c>
      <c r="G1841" s="469">
        <f>COUNTIF(梁欠表3F!$AB:$AB,D1841)</f>
        <v/>
      </c>
      <c r="H1841" s="470">
        <f>SUM(E1841:G1841)</f>
        <v/>
      </c>
      <c r="I1841" s="477">
        <f>B1841</f>
        <v/>
      </c>
    </row>
    <row r="1842" ht="25.5" customHeight="1">
      <c r="B1842" s="464">
        <f>SUM(H1842)</f>
        <v/>
      </c>
      <c r="C1842" s="465" t="n"/>
      <c r="D1842" s="466">
        <f>IF(OR(梁欠表3F!AN1841="欠番",梁欠表3F!AN1841="現場施工"),"　",梁欠表3F!AN1841)</f>
        <v/>
      </c>
      <c r="E1842" s="467">
        <f>COUNTIF(梁欠表3F!$C:$C,D1842)</f>
        <v/>
      </c>
      <c r="F1842" s="468">
        <f>COUNTIF(梁欠表3F!$O:$O,D1842)</f>
        <v/>
      </c>
      <c r="G1842" s="469">
        <f>COUNTIF(梁欠表3F!$AB:$AB,D1842)</f>
        <v/>
      </c>
      <c r="H1842" s="470">
        <f>SUM(E1842:G1842)</f>
        <v/>
      </c>
      <c r="I1842" s="477">
        <f>B1842</f>
        <v/>
      </c>
    </row>
    <row r="1843" ht="25.5" customHeight="1">
      <c r="B1843" s="464">
        <f>SUM(H1843)</f>
        <v/>
      </c>
      <c r="C1843" s="465" t="n"/>
      <c r="D1843" s="466">
        <f>IF(OR(梁欠表3F!AN1842="欠番",梁欠表3F!AN1842="現場施工"),"　",梁欠表3F!AN1842)</f>
        <v/>
      </c>
      <c r="E1843" s="467">
        <f>COUNTIF(梁欠表3F!$C:$C,D1843)</f>
        <v/>
      </c>
      <c r="F1843" s="468">
        <f>COUNTIF(梁欠表3F!$O:$O,D1843)</f>
        <v/>
      </c>
      <c r="G1843" s="469">
        <f>COUNTIF(梁欠表3F!$AB:$AB,D1843)</f>
        <v/>
      </c>
      <c r="H1843" s="470">
        <f>SUM(E1843:G1843)</f>
        <v/>
      </c>
      <c r="I1843" s="477">
        <f>B1843</f>
        <v/>
      </c>
    </row>
    <row r="1844" ht="25.5" customHeight="1">
      <c r="B1844" s="464">
        <f>SUM(H1844)</f>
        <v/>
      </c>
      <c r="C1844" s="465" t="n"/>
      <c r="D1844" s="466">
        <f>IF(OR(梁欠表3F!AN1843="欠番",梁欠表3F!AN1843="現場施工"),"　",梁欠表3F!AN1843)</f>
        <v/>
      </c>
      <c r="E1844" s="467">
        <f>COUNTIF(梁欠表3F!$C:$C,D1844)</f>
        <v/>
      </c>
      <c r="F1844" s="468">
        <f>COUNTIF(梁欠表3F!$O:$O,D1844)</f>
        <v/>
      </c>
      <c r="G1844" s="469">
        <f>COUNTIF(梁欠表3F!$AB:$AB,D1844)</f>
        <v/>
      </c>
      <c r="H1844" s="470">
        <f>SUM(E1844:G1844)</f>
        <v/>
      </c>
      <c r="I1844" s="477">
        <f>B1844</f>
        <v/>
      </c>
    </row>
    <row r="1845" ht="25.5" customHeight="1">
      <c r="B1845" s="464">
        <f>SUM(H1845)</f>
        <v/>
      </c>
      <c r="C1845" s="465" t="n"/>
      <c r="D1845" s="466">
        <f>IF(OR(梁欠表3F!AN1844="欠番",梁欠表3F!AN1844="現場施工"),"　",梁欠表3F!AN1844)</f>
        <v/>
      </c>
      <c r="E1845" s="467">
        <f>COUNTIF(梁欠表3F!$C:$C,D1845)</f>
        <v/>
      </c>
      <c r="F1845" s="468">
        <f>COUNTIF(梁欠表3F!$O:$O,D1845)</f>
        <v/>
      </c>
      <c r="G1845" s="469">
        <f>COUNTIF(梁欠表3F!$AB:$AB,D1845)</f>
        <v/>
      </c>
      <c r="H1845" s="470">
        <f>SUM(E1845:G1845)</f>
        <v/>
      </c>
      <c r="I1845" s="477">
        <f>B1845</f>
        <v/>
      </c>
    </row>
    <row r="1846" ht="25.5" customHeight="1">
      <c r="B1846" s="464">
        <f>SUM(H1846)</f>
        <v/>
      </c>
      <c r="C1846" s="465" t="n"/>
      <c r="D1846" s="466">
        <f>IF(OR(梁欠表3F!AN1845="欠番",梁欠表3F!AN1845="現場施工"),"　",梁欠表3F!AN1845)</f>
        <v/>
      </c>
      <c r="E1846" s="467">
        <f>COUNTIF(梁欠表3F!$C:$C,D1846)</f>
        <v/>
      </c>
      <c r="F1846" s="468">
        <f>COUNTIF(梁欠表3F!$O:$O,D1846)</f>
        <v/>
      </c>
      <c r="G1846" s="469">
        <f>COUNTIF(梁欠表3F!$AB:$AB,D1846)</f>
        <v/>
      </c>
      <c r="H1846" s="470">
        <f>SUM(E1846:G1846)</f>
        <v/>
      </c>
      <c r="I1846" s="477">
        <f>B1846</f>
        <v/>
      </c>
    </row>
    <row r="1847" ht="25.5" customHeight="1">
      <c r="B1847" s="464">
        <f>SUM(H1847)</f>
        <v/>
      </c>
      <c r="C1847" s="465" t="n"/>
      <c r="D1847" s="466">
        <f>IF(OR(梁欠表3F!AN1846="欠番",梁欠表3F!AN1846="現場施工"),"　",梁欠表3F!AN1846)</f>
        <v/>
      </c>
      <c r="E1847" s="467">
        <f>COUNTIF(梁欠表3F!$C:$C,D1847)</f>
        <v/>
      </c>
      <c r="F1847" s="468">
        <f>COUNTIF(梁欠表3F!$O:$O,D1847)</f>
        <v/>
      </c>
      <c r="G1847" s="469">
        <f>COUNTIF(梁欠表3F!$AB:$AB,D1847)</f>
        <v/>
      </c>
      <c r="H1847" s="470">
        <f>SUM(E1847:G1847)</f>
        <v/>
      </c>
      <c r="I1847" s="477">
        <f>B1847</f>
        <v/>
      </c>
    </row>
    <row r="1848" ht="25.5" customHeight="1">
      <c r="B1848" s="464">
        <f>SUM(H1848)</f>
        <v/>
      </c>
      <c r="C1848" s="465" t="n"/>
      <c r="D1848" s="466">
        <f>IF(OR(梁欠表3F!AN1847="欠番",梁欠表3F!AN1847="現場施工"),"　",梁欠表3F!AN1847)</f>
        <v/>
      </c>
      <c r="E1848" s="467">
        <f>COUNTIF(梁欠表3F!$C:$C,D1848)</f>
        <v/>
      </c>
      <c r="F1848" s="468">
        <f>COUNTIF(梁欠表3F!$O:$O,D1848)</f>
        <v/>
      </c>
      <c r="G1848" s="469">
        <f>COUNTIF(梁欠表3F!$AB:$AB,D1848)</f>
        <v/>
      </c>
      <c r="H1848" s="470">
        <f>SUM(E1848:G1848)</f>
        <v/>
      </c>
      <c r="I1848" s="477">
        <f>B1848</f>
        <v/>
      </c>
    </row>
    <row r="1849" ht="25.5" customHeight="1">
      <c r="B1849" s="464">
        <f>SUM(H1849)</f>
        <v/>
      </c>
      <c r="C1849" s="465" t="n"/>
      <c r="D1849" s="466">
        <f>IF(OR(梁欠表3F!AN1848="欠番",梁欠表3F!AN1848="現場施工"),"　",梁欠表3F!AN1848)</f>
        <v/>
      </c>
      <c r="E1849" s="467">
        <f>COUNTIF(梁欠表3F!$C:$C,D1849)</f>
        <v/>
      </c>
      <c r="F1849" s="468">
        <f>COUNTIF(梁欠表3F!$O:$O,D1849)</f>
        <v/>
      </c>
      <c r="G1849" s="469">
        <f>COUNTIF(梁欠表3F!$AB:$AB,D1849)</f>
        <v/>
      </c>
      <c r="H1849" s="470">
        <f>SUM(E1849:G1849)</f>
        <v/>
      </c>
      <c r="I1849" s="477">
        <f>B1849</f>
        <v/>
      </c>
    </row>
    <row r="1850" ht="25.5" customHeight="1">
      <c r="B1850" s="464">
        <f>SUM(H1850)</f>
        <v/>
      </c>
      <c r="C1850" s="465" t="n"/>
      <c r="D1850" s="466">
        <f>IF(OR(梁欠表3F!AN1849="欠番",梁欠表3F!AN1849="現場施工"),"　",梁欠表3F!AN1849)</f>
        <v/>
      </c>
      <c r="E1850" s="467">
        <f>COUNTIF(梁欠表3F!$C:$C,D1850)</f>
        <v/>
      </c>
      <c r="F1850" s="468">
        <f>COUNTIF(梁欠表3F!$O:$O,D1850)</f>
        <v/>
      </c>
      <c r="G1850" s="469">
        <f>COUNTIF(梁欠表3F!$AB:$AB,D1850)</f>
        <v/>
      </c>
      <c r="H1850" s="470">
        <f>SUM(E1850:G1850)</f>
        <v/>
      </c>
      <c r="I1850" s="477">
        <f>B1850</f>
        <v/>
      </c>
    </row>
    <row r="1851" ht="25.5" customHeight="1">
      <c r="B1851" s="464">
        <f>SUM(H1851)</f>
        <v/>
      </c>
      <c r="C1851" s="465" t="n"/>
      <c r="D1851" s="466">
        <f>IF(OR(梁欠表3F!AN1850="欠番",梁欠表3F!AN1850="現場施工"),"　",梁欠表3F!AN1850)</f>
        <v/>
      </c>
      <c r="E1851" s="467">
        <f>COUNTIF(梁欠表3F!$C:$C,D1851)</f>
        <v/>
      </c>
      <c r="F1851" s="468">
        <f>COUNTIF(梁欠表3F!$O:$O,D1851)</f>
        <v/>
      </c>
      <c r="G1851" s="469">
        <f>COUNTIF(梁欠表3F!$AB:$AB,D1851)</f>
        <v/>
      </c>
      <c r="H1851" s="470">
        <f>SUM(E1851:G1851)</f>
        <v/>
      </c>
      <c r="I1851" s="477">
        <f>B1851</f>
        <v/>
      </c>
    </row>
    <row r="1852" ht="25.5" customHeight="1">
      <c r="B1852" s="464">
        <f>SUM(H1852)</f>
        <v/>
      </c>
      <c r="C1852" s="465" t="n"/>
      <c r="D1852" s="466">
        <f>IF(OR(梁欠表3F!AN1851="欠番",梁欠表3F!AN1851="現場施工"),"　",梁欠表3F!AN1851)</f>
        <v/>
      </c>
      <c r="E1852" s="467">
        <f>COUNTIF(梁欠表3F!$C:$C,D1852)</f>
        <v/>
      </c>
      <c r="F1852" s="468">
        <f>COUNTIF(梁欠表3F!$O:$O,D1852)</f>
        <v/>
      </c>
      <c r="G1852" s="469">
        <f>COUNTIF(梁欠表3F!$AB:$AB,D1852)</f>
        <v/>
      </c>
      <c r="H1852" s="470">
        <f>SUM(E1852:G1852)</f>
        <v/>
      </c>
      <c r="I1852" s="477">
        <f>B1852</f>
        <v/>
      </c>
    </row>
    <row r="1853" ht="25.5" customHeight="1">
      <c r="B1853" s="464">
        <f>SUM(H1853)</f>
        <v/>
      </c>
      <c r="C1853" s="465" t="n"/>
      <c r="D1853" s="466">
        <f>IF(OR(梁欠表3F!AN1852="欠番",梁欠表3F!AN1852="現場施工"),"　",梁欠表3F!AN1852)</f>
        <v/>
      </c>
      <c r="E1853" s="467">
        <f>COUNTIF(梁欠表3F!$C:$C,D1853)</f>
        <v/>
      </c>
      <c r="F1853" s="468">
        <f>COUNTIF(梁欠表3F!$O:$O,D1853)</f>
        <v/>
      </c>
      <c r="G1853" s="469">
        <f>COUNTIF(梁欠表3F!$AB:$AB,D1853)</f>
        <v/>
      </c>
      <c r="H1853" s="470">
        <f>SUM(E1853:G1853)</f>
        <v/>
      </c>
      <c r="I1853" s="477">
        <f>B1853</f>
        <v/>
      </c>
    </row>
    <row r="1854" ht="25.5" customHeight="1">
      <c r="B1854" s="464">
        <f>SUM(H1854)</f>
        <v/>
      </c>
      <c r="C1854" s="465" t="n"/>
      <c r="D1854" s="466">
        <f>IF(OR(梁欠表3F!AN1853="欠番",梁欠表3F!AN1853="現場施工"),"　",梁欠表3F!AN1853)</f>
        <v/>
      </c>
      <c r="E1854" s="467">
        <f>COUNTIF(梁欠表3F!$C:$C,D1854)</f>
        <v/>
      </c>
      <c r="F1854" s="468">
        <f>COUNTIF(梁欠表3F!$O:$O,D1854)</f>
        <v/>
      </c>
      <c r="G1854" s="469">
        <f>COUNTIF(梁欠表3F!$AB:$AB,D1854)</f>
        <v/>
      </c>
      <c r="H1854" s="470">
        <f>SUM(E1854:G1854)</f>
        <v/>
      </c>
      <c r="I1854" s="477">
        <f>B1854</f>
        <v/>
      </c>
    </row>
    <row r="1855" ht="25.5" customHeight="1">
      <c r="B1855" s="464">
        <f>SUM(H1855)</f>
        <v/>
      </c>
      <c r="C1855" s="465" t="n"/>
      <c r="D1855" s="466">
        <f>IF(OR(梁欠表3F!AN1854="欠番",梁欠表3F!AN1854="現場施工"),"　",梁欠表3F!AN1854)</f>
        <v/>
      </c>
      <c r="E1855" s="467">
        <f>COUNTIF(梁欠表3F!$C:$C,D1855)</f>
        <v/>
      </c>
      <c r="F1855" s="468">
        <f>COUNTIF(梁欠表3F!$O:$O,D1855)</f>
        <v/>
      </c>
      <c r="G1855" s="469">
        <f>COUNTIF(梁欠表3F!$AB:$AB,D1855)</f>
        <v/>
      </c>
      <c r="H1855" s="470">
        <f>SUM(E1855:G1855)</f>
        <v/>
      </c>
      <c r="I1855" s="477">
        <f>B1855</f>
        <v/>
      </c>
    </row>
    <row r="1856" ht="25.5" customHeight="1">
      <c r="B1856" s="464">
        <f>SUM(H1856)</f>
        <v/>
      </c>
      <c r="C1856" s="465" t="n"/>
      <c r="D1856" s="466">
        <f>IF(OR(梁欠表3F!AN1855="欠番",梁欠表3F!AN1855="現場施工"),"　",梁欠表3F!AN1855)</f>
        <v/>
      </c>
      <c r="E1856" s="467">
        <f>COUNTIF(梁欠表3F!$C:$C,D1856)</f>
        <v/>
      </c>
      <c r="F1856" s="468">
        <f>COUNTIF(梁欠表3F!$O:$O,D1856)</f>
        <v/>
      </c>
      <c r="G1856" s="469">
        <f>COUNTIF(梁欠表3F!$AB:$AB,D1856)</f>
        <v/>
      </c>
      <c r="H1856" s="470">
        <f>SUM(E1856:G1856)</f>
        <v/>
      </c>
      <c r="I1856" s="477">
        <f>B1856</f>
        <v/>
      </c>
    </row>
    <row r="1857" ht="25.5" customHeight="1">
      <c r="B1857" s="464">
        <f>SUM(H1857)</f>
        <v/>
      </c>
      <c r="C1857" s="465" t="n"/>
      <c r="D1857" s="466">
        <f>IF(OR(梁欠表3F!AN1856="欠番",梁欠表3F!AN1856="現場施工"),"　",梁欠表3F!AN1856)</f>
        <v/>
      </c>
      <c r="E1857" s="467">
        <f>COUNTIF(梁欠表3F!$C:$C,D1857)</f>
        <v/>
      </c>
      <c r="F1857" s="468">
        <f>COUNTIF(梁欠表3F!$O:$O,D1857)</f>
        <v/>
      </c>
      <c r="G1857" s="469">
        <f>COUNTIF(梁欠表3F!$AB:$AB,D1857)</f>
        <v/>
      </c>
      <c r="H1857" s="470">
        <f>SUM(E1857:G1857)</f>
        <v/>
      </c>
      <c r="I1857" s="477">
        <f>B1857</f>
        <v/>
      </c>
    </row>
    <row r="1858" ht="25.5" customHeight="1">
      <c r="B1858" s="464">
        <f>SUM(H1858)</f>
        <v/>
      </c>
      <c r="C1858" s="465" t="n"/>
      <c r="D1858" s="466">
        <f>IF(OR(梁欠表3F!AN1857="欠番",梁欠表3F!AN1857="現場施工"),"　",梁欠表3F!AN1857)</f>
        <v/>
      </c>
      <c r="E1858" s="467">
        <f>COUNTIF(梁欠表3F!$C:$C,D1858)</f>
        <v/>
      </c>
      <c r="F1858" s="468">
        <f>COUNTIF(梁欠表3F!$O:$O,D1858)</f>
        <v/>
      </c>
      <c r="G1858" s="469">
        <f>COUNTIF(梁欠表3F!$AB:$AB,D1858)</f>
        <v/>
      </c>
      <c r="H1858" s="470">
        <f>SUM(E1858:G1858)</f>
        <v/>
      </c>
      <c r="I1858" s="477">
        <f>B1858</f>
        <v/>
      </c>
    </row>
    <row r="1859" ht="25.5" customHeight="1">
      <c r="B1859" s="464">
        <f>SUM(H1859)</f>
        <v/>
      </c>
      <c r="C1859" s="465" t="n"/>
      <c r="D1859" s="466">
        <f>IF(OR(梁欠表3F!AN1858="欠番",梁欠表3F!AN1858="現場施工"),"　",梁欠表3F!AN1858)</f>
        <v/>
      </c>
      <c r="E1859" s="467">
        <f>COUNTIF(梁欠表3F!$C:$C,D1859)</f>
        <v/>
      </c>
      <c r="F1859" s="468">
        <f>COUNTIF(梁欠表3F!$O:$O,D1859)</f>
        <v/>
      </c>
      <c r="G1859" s="469">
        <f>COUNTIF(梁欠表3F!$AB:$AB,D1859)</f>
        <v/>
      </c>
      <c r="H1859" s="470">
        <f>SUM(E1859:G1859)</f>
        <v/>
      </c>
      <c r="I1859" s="477">
        <f>B1859</f>
        <v/>
      </c>
    </row>
    <row r="1860" ht="25.5" customHeight="1">
      <c r="B1860" s="464">
        <f>SUM(H1860)</f>
        <v/>
      </c>
      <c r="C1860" s="465" t="n"/>
      <c r="D1860" s="466">
        <f>IF(OR(梁欠表3F!AN1859="欠番",梁欠表3F!AN1859="現場施工"),"　",梁欠表3F!AN1859)</f>
        <v/>
      </c>
      <c r="E1860" s="467">
        <f>COUNTIF(梁欠表3F!$C:$C,D1860)</f>
        <v/>
      </c>
      <c r="F1860" s="468">
        <f>COUNTIF(梁欠表3F!$O:$O,D1860)</f>
        <v/>
      </c>
      <c r="G1860" s="469">
        <f>COUNTIF(梁欠表3F!$AB:$AB,D1860)</f>
        <v/>
      </c>
      <c r="H1860" s="470">
        <f>SUM(E1860:G1860)</f>
        <v/>
      </c>
      <c r="I1860" s="477">
        <f>B1860</f>
        <v/>
      </c>
    </row>
    <row r="1861" ht="25.5" customHeight="1">
      <c r="B1861" s="464">
        <f>SUM(H1861)</f>
        <v/>
      </c>
      <c r="C1861" s="465" t="n"/>
      <c r="D1861" s="466">
        <f>IF(OR(梁欠表3F!AN1860="欠番",梁欠表3F!AN1860="現場施工"),"　",梁欠表3F!AN1860)</f>
        <v/>
      </c>
      <c r="E1861" s="467">
        <f>COUNTIF(梁欠表3F!$C:$C,D1861)</f>
        <v/>
      </c>
      <c r="F1861" s="468">
        <f>COUNTIF(梁欠表3F!$O:$O,D1861)</f>
        <v/>
      </c>
      <c r="G1861" s="469">
        <f>COUNTIF(梁欠表3F!$AB:$AB,D1861)</f>
        <v/>
      </c>
      <c r="H1861" s="470">
        <f>SUM(E1861:G1861)</f>
        <v/>
      </c>
      <c r="I1861" s="477">
        <f>B1861</f>
        <v/>
      </c>
    </row>
    <row r="1862" ht="25.5" customHeight="1">
      <c r="B1862" s="464">
        <f>SUM(H1862)</f>
        <v/>
      </c>
      <c r="C1862" s="465" t="n"/>
      <c r="D1862" s="466">
        <f>IF(OR(梁欠表3F!AN1861="欠番",梁欠表3F!AN1861="現場施工"),"　",梁欠表3F!AN1861)</f>
        <v/>
      </c>
      <c r="E1862" s="467">
        <f>COUNTIF(梁欠表3F!$C:$C,D1862)</f>
        <v/>
      </c>
      <c r="F1862" s="468">
        <f>COUNTIF(梁欠表3F!$O:$O,D1862)</f>
        <v/>
      </c>
      <c r="G1862" s="469">
        <f>COUNTIF(梁欠表3F!$AB:$AB,D1862)</f>
        <v/>
      </c>
      <c r="H1862" s="470">
        <f>SUM(E1862:G1862)</f>
        <v/>
      </c>
      <c r="I1862" s="477">
        <f>B1862</f>
        <v/>
      </c>
    </row>
    <row r="1863" ht="25.5" customHeight="1">
      <c r="B1863" s="464">
        <f>SUM(H1863)</f>
        <v/>
      </c>
      <c r="C1863" s="465" t="n"/>
      <c r="D1863" s="466">
        <f>IF(OR(梁欠表3F!AN1862="欠番",梁欠表3F!AN1862="現場施工"),"　",梁欠表3F!AN1862)</f>
        <v/>
      </c>
      <c r="E1863" s="467">
        <f>COUNTIF(梁欠表3F!$C:$C,D1863)</f>
        <v/>
      </c>
      <c r="F1863" s="468">
        <f>COUNTIF(梁欠表3F!$O:$O,D1863)</f>
        <v/>
      </c>
      <c r="G1863" s="469">
        <f>COUNTIF(梁欠表3F!$AB:$AB,D1863)</f>
        <v/>
      </c>
      <c r="H1863" s="470">
        <f>SUM(E1863:G1863)</f>
        <v/>
      </c>
      <c r="I1863" s="477">
        <f>B1863</f>
        <v/>
      </c>
    </row>
    <row r="1864" ht="25.5" customHeight="1">
      <c r="B1864" s="464">
        <f>SUM(H1864)</f>
        <v/>
      </c>
      <c r="C1864" s="465" t="n"/>
      <c r="D1864" s="466">
        <f>IF(OR(梁欠表3F!AN1863="欠番",梁欠表3F!AN1863="現場施工"),"　",梁欠表3F!AN1863)</f>
        <v/>
      </c>
      <c r="E1864" s="467">
        <f>COUNTIF(梁欠表3F!$C:$C,D1864)</f>
        <v/>
      </c>
      <c r="F1864" s="468">
        <f>COUNTIF(梁欠表3F!$O:$O,D1864)</f>
        <v/>
      </c>
      <c r="G1864" s="469">
        <f>COUNTIF(梁欠表3F!$AB:$AB,D1864)</f>
        <v/>
      </c>
      <c r="H1864" s="470">
        <f>SUM(E1864:G1864)</f>
        <v/>
      </c>
      <c r="I1864" s="477">
        <f>B1864</f>
        <v/>
      </c>
    </row>
    <row r="1865" ht="25.5" customHeight="1">
      <c r="B1865" s="464">
        <f>SUM(H1865)</f>
        <v/>
      </c>
      <c r="C1865" s="465" t="n"/>
      <c r="D1865" s="466">
        <f>IF(OR(梁欠表3F!AN1864="欠番",梁欠表3F!AN1864="現場施工"),"　",梁欠表3F!AN1864)</f>
        <v/>
      </c>
      <c r="E1865" s="467">
        <f>COUNTIF(梁欠表3F!$C:$C,D1865)</f>
        <v/>
      </c>
      <c r="F1865" s="468">
        <f>COUNTIF(梁欠表3F!$O:$O,D1865)</f>
        <v/>
      </c>
      <c r="G1865" s="469">
        <f>COUNTIF(梁欠表3F!$AB:$AB,D1865)</f>
        <v/>
      </c>
      <c r="H1865" s="470">
        <f>SUM(E1865:G1865)</f>
        <v/>
      </c>
      <c r="I1865" s="477">
        <f>B1865</f>
        <v/>
      </c>
    </row>
    <row r="1866" ht="25.5" customHeight="1">
      <c r="B1866" s="464">
        <f>SUM(H1866)</f>
        <v/>
      </c>
      <c r="C1866" s="465" t="n"/>
      <c r="D1866" s="466">
        <f>IF(OR(梁欠表3F!AN1865="欠番",梁欠表3F!AN1865="現場施工"),"　",梁欠表3F!AN1865)</f>
        <v/>
      </c>
      <c r="E1866" s="467">
        <f>COUNTIF(梁欠表3F!$C:$C,D1866)</f>
        <v/>
      </c>
      <c r="F1866" s="468">
        <f>COUNTIF(梁欠表3F!$O:$O,D1866)</f>
        <v/>
      </c>
      <c r="G1866" s="469">
        <f>COUNTIF(梁欠表3F!$AB:$AB,D1866)</f>
        <v/>
      </c>
      <c r="H1866" s="470">
        <f>SUM(E1866:G1866)</f>
        <v/>
      </c>
      <c r="I1866" s="477">
        <f>B1866</f>
        <v/>
      </c>
    </row>
    <row r="1867" ht="25.5" customHeight="1">
      <c r="B1867" s="464">
        <f>SUM(H1867)</f>
        <v/>
      </c>
      <c r="C1867" s="465" t="n"/>
      <c r="D1867" s="466">
        <f>IF(OR(梁欠表3F!AN1866="欠番",梁欠表3F!AN1866="現場施工"),"　",梁欠表3F!AN1866)</f>
        <v/>
      </c>
      <c r="E1867" s="467">
        <f>COUNTIF(梁欠表3F!$C:$C,D1867)</f>
        <v/>
      </c>
      <c r="F1867" s="468">
        <f>COUNTIF(梁欠表3F!$O:$O,D1867)</f>
        <v/>
      </c>
      <c r="G1867" s="469">
        <f>COUNTIF(梁欠表3F!$AB:$AB,D1867)</f>
        <v/>
      </c>
      <c r="H1867" s="470">
        <f>SUM(E1867:G1867)</f>
        <v/>
      </c>
      <c r="I1867" s="477">
        <f>B1867</f>
        <v/>
      </c>
    </row>
    <row r="1868" ht="25.5" customHeight="1">
      <c r="B1868" s="464">
        <f>SUM(H1868)</f>
        <v/>
      </c>
      <c r="C1868" s="465" t="n"/>
      <c r="D1868" s="466">
        <f>IF(OR(梁欠表3F!AN1867="欠番",梁欠表3F!AN1867="現場施工"),"　",梁欠表3F!AN1867)</f>
        <v/>
      </c>
      <c r="E1868" s="467">
        <f>COUNTIF(梁欠表3F!$C:$C,D1868)</f>
        <v/>
      </c>
      <c r="F1868" s="468">
        <f>COUNTIF(梁欠表3F!$O:$O,D1868)</f>
        <v/>
      </c>
      <c r="G1868" s="469">
        <f>COUNTIF(梁欠表3F!$AB:$AB,D1868)</f>
        <v/>
      </c>
      <c r="H1868" s="470">
        <f>SUM(E1868:G1868)</f>
        <v/>
      </c>
      <c r="I1868" s="477">
        <f>B1868</f>
        <v/>
      </c>
    </row>
    <row r="1869" ht="25.5" customHeight="1">
      <c r="B1869" s="464">
        <f>SUM(H1869)</f>
        <v/>
      </c>
      <c r="C1869" s="465" t="n"/>
      <c r="D1869" s="466">
        <f>IF(OR(梁欠表3F!AN1868="欠番",梁欠表3F!AN1868="現場施工"),"　",梁欠表3F!AN1868)</f>
        <v/>
      </c>
      <c r="E1869" s="467">
        <f>COUNTIF(梁欠表3F!$C:$C,D1869)</f>
        <v/>
      </c>
      <c r="F1869" s="468">
        <f>COUNTIF(梁欠表3F!$O:$O,D1869)</f>
        <v/>
      </c>
      <c r="G1869" s="469">
        <f>COUNTIF(梁欠表3F!$AB:$AB,D1869)</f>
        <v/>
      </c>
      <c r="H1869" s="470">
        <f>SUM(E1869:G1869)</f>
        <v/>
      </c>
      <c r="I1869" s="477">
        <f>B1869</f>
        <v/>
      </c>
    </row>
    <row r="1870" ht="25.5" customHeight="1">
      <c r="B1870" s="464">
        <f>SUM(H1870)</f>
        <v/>
      </c>
      <c r="C1870" s="465" t="n"/>
      <c r="D1870" s="466">
        <f>IF(OR(梁欠表3F!AN1869="欠番",梁欠表3F!AN1869="現場施工"),"　",梁欠表3F!AN1869)</f>
        <v/>
      </c>
      <c r="E1870" s="467">
        <f>COUNTIF(梁欠表3F!$C:$C,D1870)</f>
        <v/>
      </c>
      <c r="F1870" s="468">
        <f>COUNTIF(梁欠表3F!$O:$O,D1870)</f>
        <v/>
      </c>
      <c r="G1870" s="469">
        <f>COUNTIF(梁欠表3F!$AB:$AB,D1870)</f>
        <v/>
      </c>
      <c r="H1870" s="470">
        <f>SUM(E1870:G1870)</f>
        <v/>
      </c>
      <c r="I1870" s="477">
        <f>B1870</f>
        <v/>
      </c>
    </row>
    <row r="1871" ht="25.5" customHeight="1">
      <c r="B1871" s="464">
        <f>SUM(H1871)</f>
        <v/>
      </c>
      <c r="C1871" s="465" t="n"/>
      <c r="D1871" s="466">
        <f>IF(OR(梁欠表3F!AN1870="欠番",梁欠表3F!AN1870="現場施工"),"　",梁欠表3F!AN1870)</f>
        <v/>
      </c>
      <c r="E1871" s="467">
        <f>COUNTIF(梁欠表3F!$C:$C,D1871)</f>
        <v/>
      </c>
      <c r="F1871" s="468">
        <f>COUNTIF(梁欠表3F!$O:$O,D1871)</f>
        <v/>
      </c>
      <c r="G1871" s="469">
        <f>COUNTIF(梁欠表3F!$AB:$AB,D1871)</f>
        <v/>
      </c>
      <c r="H1871" s="470">
        <f>SUM(E1871:G1871)</f>
        <v/>
      </c>
      <c r="I1871" s="477">
        <f>B1871</f>
        <v/>
      </c>
    </row>
    <row r="1872" ht="25.5" customHeight="1">
      <c r="B1872" s="464">
        <f>SUM(H1872)</f>
        <v/>
      </c>
      <c r="C1872" s="465" t="n"/>
      <c r="D1872" s="466">
        <f>IF(OR(梁欠表3F!AN1871="欠番",梁欠表3F!AN1871="現場施工"),"　",梁欠表3F!AN1871)</f>
        <v/>
      </c>
      <c r="E1872" s="467">
        <f>COUNTIF(梁欠表3F!$C:$C,D1872)</f>
        <v/>
      </c>
      <c r="F1872" s="468">
        <f>COUNTIF(梁欠表3F!$O:$O,D1872)</f>
        <v/>
      </c>
      <c r="G1872" s="469">
        <f>COUNTIF(梁欠表3F!$AB:$AB,D1872)</f>
        <v/>
      </c>
      <c r="H1872" s="470">
        <f>SUM(E1872:G1872)</f>
        <v/>
      </c>
      <c r="I1872" s="477">
        <f>B1872</f>
        <v/>
      </c>
    </row>
    <row r="1873" ht="25.5" customHeight="1">
      <c r="B1873" s="464">
        <f>SUM(H1873)</f>
        <v/>
      </c>
      <c r="C1873" s="465" t="n"/>
      <c r="D1873" s="466">
        <f>IF(OR(梁欠表3F!AN1872="欠番",梁欠表3F!AN1872="現場施工"),"　",梁欠表3F!AN1872)</f>
        <v/>
      </c>
      <c r="E1873" s="467">
        <f>COUNTIF(梁欠表3F!$C:$C,D1873)</f>
        <v/>
      </c>
      <c r="F1873" s="468">
        <f>COUNTIF(梁欠表3F!$O:$O,D1873)</f>
        <v/>
      </c>
      <c r="G1873" s="469">
        <f>COUNTIF(梁欠表3F!$AB:$AB,D1873)</f>
        <v/>
      </c>
      <c r="H1873" s="470">
        <f>SUM(E1873:G1873)</f>
        <v/>
      </c>
      <c r="I1873" s="477">
        <f>B1873</f>
        <v/>
      </c>
    </row>
    <row r="1874" ht="25.5" customHeight="1">
      <c r="B1874" s="464">
        <f>SUM(H1874)</f>
        <v/>
      </c>
      <c r="C1874" s="465" t="n"/>
      <c r="D1874" s="466">
        <f>IF(OR(梁欠表3F!AN1873="欠番",梁欠表3F!AN1873="現場施工"),"　",梁欠表3F!AN1873)</f>
        <v/>
      </c>
      <c r="E1874" s="467">
        <f>COUNTIF(梁欠表3F!$C:$C,D1874)</f>
        <v/>
      </c>
      <c r="F1874" s="468">
        <f>COUNTIF(梁欠表3F!$O:$O,D1874)</f>
        <v/>
      </c>
      <c r="G1874" s="469">
        <f>COUNTIF(梁欠表3F!$AB:$AB,D1874)</f>
        <v/>
      </c>
      <c r="H1874" s="470">
        <f>SUM(E1874:G1874)</f>
        <v/>
      </c>
      <c r="I1874" s="477">
        <f>B1874</f>
        <v/>
      </c>
    </row>
    <row r="1875" ht="25.5" customHeight="1">
      <c r="B1875" s="464">
        <f>SUM(H1875)</f>
        <v/>
      </c>
      <c r="C1875" s="465" t="n"/>
      <c r="D1875" s="466">
        <f>IF(OR(梁欠表3F!AN1874="欠番",梁欠表3F!AN1874="現場施工"),"　",梁欠表3F!AN1874)</f>
        <v/>
      </c>
      <c r="E1875" s="467">
        <f>COUNTIF(梁欠表3F!$C:$C,D1875)</f>
        <v/>
      </c>
      <c r="F1875" s="468">
        <f>COUNTIF(梁欠表3F!$O:$O,D1875)</f>
        <v/>
      </c>
      <c r="G1875" s="469">
        <f>COUNTIF(梁欠表3F!$AB:$AB,D1875)</f>
        <v/>
      </c>
      <c r="H1875" s="470">
        <f>SUM(E1875:G1875)</f>
        <v/>
      </c>
      <c r="I1875" s="477">
        <f>B1875</f>
        <v/>
      </c>
    </row>
    <row r="1876" ht="25.5" customHeight="1">
      <c r="B1876" s="464">
        <f>SUM(H1876)</f>
        <v/>
      </c>
      <c r="C1876" s="465" t="n"/>
      <c r="D1876" s="466">
        <f>IF(OR(梁欠表3F!AN1875="欠番",梁欠表3F!AN1875="現場施工"),"　",梁欠表3F!AN1875)</f>
        <v/>
      </c>
      <c r="E1876" s="467">
        <f>COUNTIF(梁欠表3F!$C:$C,D1876)</f>
        <v/>
      </c>
      <c r="F1876" s="468">
        <f>COUNTIF(梁欠表3F!$O:$O,D1876)</f>
        <v/>
      </c>
      <c r="G1876" s="469">
        <f>COUNTIF(梁欠表3F!$AB:$AB,D1876)</f>
        <v/>
      </c>
      <c r="H1876" s="470">
        <f>SUM(E1876:G1876)</f>
        <v/>
      </c>
      <c r="I1876" s="477">
        <f>B1876</f>
        <v/>
      </c>
    </row>
    <row r="1877" ht="25.5" customHeight="1">
      <c r="B1877" s="464">
        <f>SUM(H1877)</f>
        <v/>
      </c>
      <c r="C1877" s="465" t="n"/>
      <c r="D1877" s="466">
        <f>IF(OR(梁欠表3F!AN1876="欠番",梁欠表3F!AN1876="現場施工"),"　",梁欠表3F!AN1876)</f>
        <v/>
      </c>
      <c r="E1877" s="467">
        <f>COUNTIF(梁欠表3F!$C:$C,D1877)</f>
        <v/>
      </c>
      <c r="F1877" s="468">
        <f>COUNTIF(梁欠表3F!$O:$O,D1877)</f>
        <v/>
      </c>
      <c r="G1877" s="469">
        <f>COUNTIF(梁欠表3F!$AB:$AB,D1877)</f>
        <v/>
      </c>
      <c r="H1877" s="470">
        <f>SUM(E1877:G1877)</f>
        <v/>
      </c>
      <c r="I1877" s="477">
        <f>B1877</f>
        <v/>
      </c>
    </row>
    <row r="1878" ht="25.5" customHeight="1">
      <c r="B1878" s="464">
        <f>SUM(H1878)</f>
        <v/>
      </c>
      <c r="C1878" s="465" t="n"/>
      <c r="D1878" s="466">
        <f>IF(OR(梁欠表3F!AN1877="欠番",梁欠表3F!AN1877="現場施工"),"　",梁欠表3F!AN1877)</f>
        <v/>
      </c>
      <c r="E1878" s="467">
        <f>COUNTIF(梁欠表3F!$C:$C,D1878)</f>
        <v/>
      </c>
      <c r="F1878" s="468">
        <f>COUNTIF(梁欠表3F!$O:$O,D1878)</f>
        <v/>
      </c>
      <c r="G1878" s="469">
        <f>COUNTIF(梁欠表3F!$AB:$AB,D1878)</f>
        <v/>
      </c>
      <c r="H1878" s="470">
        <f>SUM(E1878:G1878)</f>
        <v/>
      </c>
      <c r="I1878" s="477">
        <f>B1878</f>
        <v/>
      </c>
    </row>
    <row r="1879" ht="25.5" customHeight="1">
      <c r="B1879" s="464">
        <f>SUM(H1879)</f>
        <v/>
      </c>
      <c r="C1879" s="465" t="n"/>
      <c r="D1879" s="466">
        <f>IF(OR(梁欠表3F!AN1878="欠番",梁欠表3F!AN1878="現場施工"),"　",梁欠表3F!AN1878)</f>
        <v/>
      </c>
      <c r="E1879" s="467">
        <f>COUNTIF(梁欠表3F!$C:$C,D1879)</f>
        <v/>
      </c>
      <c r="F1879" s="468">
        <f>COUNTIF(梁欠表3F!$O:$O,D1879)</f>
        <v/>
      </c>
      <c r="G1879" s="469">
        <f>COUNTIF(梁欠表3F!$AB:$AB,D1879)</f>
        <v/>
      </c>
      <c r="H1879" s="470">
        <f>SUM(E1879:G1879)</f>
        <v/>
      </c>
      <c r="I1879" s="477">
        <f>B1879</f>
        <v/>
      </c>
    </row>
    <row r="1880" ht="25.5" customHeight="1">
      <c r="B1880" s="464">
        <f>SUM(H1880)</f>
        <v/>
      </c>
      <c r="C1880" s="465" t="n"/>
      <c r="D1880" s="466">
        <f>IF(OR(梁欠表3F!AN1879="欠番",梁欠表3F!AN1879="現場施工"),"　",梁欠表3F!AN1879)</f>
        <v/>
      </c>
      <c r="E1880" s="467">
        <f>COUNTIF(梁欠表3F!$C:$C,D1880)</f>
        <v/>
      </c>
      <c r="F1880" s="468">
        <f>COUNTIF(梁欠表3F!$O:$O,D1880)</f>
        <v/>
      </c>
      <c r="G1880" s="469">
        <f>COUNTIF(梁欠表3F!$AB:$AB,D1880)</f>
        <v/>
      </c>
      <c r="H1880" s="470">
        <f>SUM(E1880:G1880)</f>
        <v/>
      </c>
      <c r="I1880" s="477">
        <f>B1880</f>
        <v/>
      </c>
      <c r="K1880" t="inlineStr">
        <is>
          <t>D150袖</t>
        </is>
      </c>
    </row>
    <row r="1881" ht="25.5" customHeight="1">
      <c r="B1881" s="464">
        <f>SUM(H1881)</f>
        <v/>
      </c>
      <c r="C1881" s="465" t="n"/>
      <c r="D1881" s="466">
        <f>IF(OR(梁欠表3F!AN1880="欠番",梁欠表3F!AN1880="現場施工"),"　",梁欠表3F!AN1880)</f>
        <v/>
      </c>
      <c r="E1881" s="467">
        <f>COUNTIF(梁欠表3F!$C:$C,D1881)</f>
        <v/>
      </c>
      <c r="F1881" s="468">
        <f>COUNTIF(梁欠表3F!$O:$O,D1881)</f>
        <v/>
      </c>
      <c r="G1881" s="469">
        <f>COUNTIF(梁欠表3F!$AB:$AB,D1881)</f>
        <v/>
      </c>
      <c r="H1881" s="470">
        <f>SUM(E1881:G1881)</f>
        <v/>
      </c>
      <c r="I1881" s="477">
        <f>B1881</f>
        <v/>
      </c>
      <c r="K1881" t="inlineStr">
        <is>
          <t>D150袖</t>
        </is>
      </c>
    </row>
    <row r="1882" ht="25.5" customHeight="1">
      <c r="B1882" s="464">
        <f>SUM(H1882)</f>
        <v/>
      </c>
      <c r="C1882" s="465" t="n"/>
      <c r="D1882" s="466">
        <f>IF(OR(梁欠表3F!AN1881="欠番",梁欠表3F!AN1881="現場施工"),"　",梁欠表3F!AN1881)</f>
        <v/>
      </c>
      <c r="E1882" s="467">
        <f>COUNTIF(梁欠表3F!$C:$C,D1882)</f>
        <v/>
      </c>
      <c r="F1882" s="468">
        <f>COUNTIF(梁欠表3F!$O:$O,D1882)</f>
        <v/>
      </c>
      <c r="G1882" s="469">
        <f>COUNTIF(梁欠表3F!$AB:$AB,D1882)</f>
        <v/>
      </c>
      <c r="H1882" s="470">
        <f>SUM(E1882:G1882)</f>
        <v/>
      </c>
      <c r="I1882" s="477">
        <f>B1882</f>
        <v/>
      </c>
    </row>
    <row r="1883" ht="25.5" customHeight="1">
      <c r="B1883" s="464">
        <f>SUM(H1883)</f>
        <v/>
      </c>
      <c r="C1883" s="465" t="n"/>
      <c r="D1883" s="466">
        <f>IF(OR(梁欠表3F!AN1882="欠番",梁欠表3F!AN1882="現場施工"),"　",梁欠表3F!AN1882)</f>
        <v/>
      </c>
      <c r="E1883" s="467">
        <f>COUNTIF(梁欠表3F!$C:$C,D1883)</f>
        <v/>
      </c>
      <c r="F1883" s="468">
        <f>COUNTIF(梁欠表3F!$O:$O,D1883)</f>
        <v/>
      </c>
      <c r="G1883" s="469">
        <f>COUNTIF(梁欠表3F!$AB:$AB,D1883)</f>
        <v/>
      </c>
      <c r="H1883" s="470">
        <f>SUM(E1883:G1883)</f>
        <v/>
      </c>
      <c r="I1883" s="477">
        <f>B1883</f>
        <v/>
      </c>
    </row>
    <row r="1884" ht="25.5" customHeight="1">
      <c r="B1884" s="464">
        <f>SUM(H1884)</f>
        <v/>
      </c>
      <c r="C1884" s="465" t="n"/>
      <c r="D1884" s="466">
        <f>IF(OR(梁欠表3F!AN1883="欠番",梁欠表3F!AN1883="現場施工"),"　",梁欠表3F!AN1883)</f>
        <v/>
      </c>
      <c r="E1884" s="467">
        <f>COUNTIF(梁欠表3F!$C:$C,D1884)</f>
        <v/>
      </c>
      <c r="F1884" s="468">
        <f>COUNTIF(梁欠表3F!$O:$O,D1884)</f>
        <v/>
      </c>
      <c r="G1884" s="469">
        <f>COUNTIF(梁欠表3F!$AB:$AB,D1884)</f>
        <v/>
      </c>
      <c r="H1884" s="470">
        <f>SUM(E1884:G1884)</f>
        <v/>
      </c>
      <c r="I1884" s="477">
        <f>B1884</f>
        <v/>
      </c>
    </row>
    <row r="1885" ht="25.5" customHeight="1">
      <c r="B1885" s="464">
        <f>SUM(H1885)</f>
        <v/>
      </c>
      <c r="C1885" s="465" t="n"/>
      <c r="D1885" s="466">
        <f>IF(OR(梁欠表3F!AN1884="欠番",梁欠表3F!AN1884="現場施工"),"　",梁欠表3F!AN1884)</f>
        <v/>
      </c>
      <c r="E1885" s="467">
        <f>COUNTIF(梁欠表3F!$C:$C,D1885)</f>
        <v/>
      </c>
      <c r="F1885" s="468">
        <f>COUNTIF(梁欠表3F!$O:$O,D1885)</f>
        <v/>
      </c>
      <c r="G1885" s="469">
        <f>COUNTIF(梁欠表3F!$AB:$AB,D1885)</f>
        <v/>
      </c>
      <c r="H1885" s="470">
        <f>SUM(E1885:G1885)</f>
        <v/>
      </c>
      <c r="I1885" s="477">
        <f>B1885</f>
        <v/>
      </c>
    </row>
    <row r="1886" ht="26.25" customHeight="1" thickBot="1">
      <c r="B1886" s="464">
        <f>SUM(H1886)</f>
        <v/>
      </c>
      <c r="C1886" s="465" t="n"/>
      <c r="D1886" s="498">
        <f>IF(OR(梁欠表3F!AN1885="欠番",梁欠表3F!AN1885="現場施工"),"　",梁欠表3F!AN1885)</f>
        <v/>
      </c>
      <c r="E1886" s="467">
        <f>COUNTIF(梁欠表3F!$C:$C,D1886)</f>
        <v/>
      </c>
      <c r="F1886" s="468">
        <f>COUNTIF(梁欠表3F!$O:$O,D1886)</f>
        <v/>
      </c>
      <c r="G1886" s="469">
        <f>COUNTIF(梁欠表3F!$AB:$AB,D1886)</f>
        <v/>
      </c>
      <c r="H1886" s="470">
        <f>SUM(E1886:G1886)</f>
        <v/>
      </c>
      <c r="I1886" s="477">
        <f>B1886</f>
        <v/>
      </c>
    </row>
    <row r="1887" ht="26.25" customHeight="1" thickTop="1">
      <c r="B1887" s="464">
        <f>SUM(H1887)</f>
        <v/>
      </c>
      <c r="C1887" s="465" t="n"/>
      <c r="D1887" s="466">
        <f>IF(OR(梁欠表3F!AN1886="欠番",梁欠表3F!AN1886="現場施工"),"　",梁欠表3F!AN1886)</f>
        <v/>
      </c>
      <c r="E1887" s="467">
        <f>COUNTIF(梁欠表3F!$C:$C,D1887)</f>
        <v/>
      </c>
      <c r="F1887" s="468">
        <f>COUNTIF(梁欠表3F!$O:$O,D1887)</f>
        <v/>
      </c>
      <c r="G1887" s="469">
        <f>COUNTIF(梁欠表3F!$AB:$AB,D1887)</f>
        <v/>
      </c>
      <c r="H1887" s="470">
        <f>SUM(E1887:G1887)</f>
        <v/>
      </c>
      <c r="I1887" s="477">
        <f>B1887</f>
        <v/>
      </c>
    </row>
    <row r="1888" ht="25.5" customHeight="1">
      <c r="B1888" s="464">
        <f>SUM(H1888)</f>
        <v/>
      </c>
      <c r="C1888" s="465" t="n"/>
      <c r="D1888" s="466">
        <f>IF(OR(梁欠表3F!AN1887="欠番",梁欠表3F!AN1887="現場施工"),"　",梁欠表3F!AN1887)</f>
        <v/>
      </c>
      <c r="E1888" s="467">
        <f>COUNTIF(梁欠表3F!$C:$C,D1888)</f>
        <v/>
      </c>
      <c r="F1888" s="468">
        <f>COUNTIF(梁欠表3F!$O:$O,D1888)</f>
        <v/>
      </c>
      <c r="G1888" s="469">
        <f>COUNTIF(梁欠表3F!$AB:$AB,D1888)</f>
        <v/>
      </c>
      <c r="H1888" s="470">
        <f>SUM(E1888:G1888)</f>
        <v/>
      </c>
      <c r="I1888" s="477">
        <f>B1888</f>
        <v/>
      </c>
    </row>
    <row r="1889" ht="25.5" customHeight="1">
      <c r="B1889" s="464">
        <f>SUM(H1889)</f>
        <v/>
      </c>
      <c r="C1889" s="465" t="n"/>
      <c r="D1889" s="466">
        <f>IF(OR(梁欠表3F!AN1888="欠番",梁欠表3F!AN1888="現場施工"),"　",梁欠表3F!AN1888)</f>
        <v/>
      </c>
      <c r="E1889" s="467">
        <f>COUNTIF(梁欠表3F!$C:$C,D1889)</f>
        <v/>
      </c>
      <c r="F1889" s="468">
        <f>COUNTIF(梁欠表3F!$O:$O,D1889)</f>
        <v/>
      </c>
      <c r="G1889" s="469">
        <f>COUNTIF(梁欠表3F!$AB:$AB,D1889)</f>
        <v/>
      </c>
      <c r="H1889" s="470">
        <f>SUM(E1889:G1889)</f>
        <v/>
      </c>
      <c r="I1889" s="477">
        <f>B1889</f>
        <v/>
      </c>
    </row>
    <row r="1890" ht="25.5" customHeight="1">
      <c r="B1890" s="464">
        <f>SUM(H1890)</f>
        <v/>
      </c>
      <c r="C1890" s="465" t="n"/>
      <c r="D1890" s="466">
        <f>IF(OR(梁欠表3F!AN1889="欠番",梁欠表3F!AN1889="現場施工"),"　",梁欠表3F!AN1889)</f>
        <v/>
      </c>
      <c r="E1890" s="467">
        <f>COUNTIF(梁欠表3F!$C:$C,D1890)</f>
        <v/>
      </c>
      <c r="F1890" s="468">
        <f>COUNTIF(梁欠表3F!$O:$O,D1890)</f>
        <v/>
      </c>
      <c r="G1890" s="469">
        <f>COUNTIF(梁欠表3F!$AB:$AB,D1890)</f>
        <v/>
      </c>
      <c r="H1890" s="470">
        <f>SUM(E1890:G1890)</f>
        <v/>
      </c>
      <c r="I1890" s="477">
        <f>B1890</f>
        <v/>
      </c>
    </row>
    <row r="1891" ht="25.5" customHeight="1">
      <c r="B1891" s="464">
        <f>SUM(H1891)</f>
        <v/>
      </c>
      <c r="C1891" s="465" t="n"/>
      <c r="D1891" s="466">
        <f>IF(OR(梁欠表3F!AN1890="欠番",梁欠表3F!AN1890="現場施工"),"　",梁欠表3F!AN1890)</f>
        <v/>
      </c>
      <c r="E1891" s="467">
        <f>COUNTIF(梁欠表3F!$C:$C,D1891)</f>
        <v/>
      </c>
      <c r="F1891" s="468">
        <f>COUNTIF(梁欠表3F!$O:$O,D1891)</f>
        <v/>
      </c>
      <c r="G1891" s="469">
        <f>COUNTIF(梁欠表3F!$AB:$AB,D1891)</f>
        <v/>
      </c>
      <c r="H1891" s="470">
        <f>SUM(E1891:G1891)</f>
        <v/>
      </c>
      <c r="I1891" s="477">
        <f>B1891</f>
        <v/>
      </c>
    </row>
    <row r="1892" ht="25.5" customHeight="1">
      <c r="B1892" s="464">
        <f>SUM(H1892)</f>
        <v/>
      </c>
      <c r="C1892" s="465" t="n"/>
      <c r="D1892" s="466">
        <f>IF(OR(梁欠表3F!AN1891="欠番",梁欠表3F!AN1891="現場施工"),"　",梁欠表3F!AN1891)</f>
        <v/>
      </c>
      <c r="E1892" s="467">
        <f>COUNTIF(梁欠表3F!$C:$C,D1892)</f>
        <v/>
      </c>
      <c r="F1892" s="468">
        <f>COUNTIF(梁欠表3F!$O:$O,D1892)</f>
        <v/>
      </c>
      <c r="G1892" s="469">
        <f>COUNTIF(梁欠表3F!$AB:$AB,D1892)</f>
        <v/>
      </c>
      <c r="H1892" s="470">
        <f>SUM(E1892:G1892)</f>
        <v/>
      </c>
      <c r="I1892" s="477">
        <f>B1892</f>
        <v/>
      </c>
    </row>
    <row r="1893" ht="25.5" customHeight="1">
      <c r="B1893" s="464">
        <f>SUM(H1893)</f>
        <v/>
      </c>
      <c r="C1893" s="465" t="n"/>
      <c r="D1893" s="466">
        <f>IF(OR(梁欠表3F!AN1892="欠番",梁欠表3F!AN1892="現場施工"),"　",梁欠表3F!AN1892)</f>
        <v/>
      </c>
      <c r="E1893" s="467">
        <f>COUNTIF(梁欠表3F!$C:$C,D1893)</f>
        <v/>
      </c>
      <c r="F1893" s="468">
        <f>COUNTIF(梁欠表3F!$O:$O,D1893)</f>
        <v/>
      </c>
      <c r="G1893" s="469">
        <f>COUNTIF(梁欠表3F!$AB:$AB,D1893)</f>
        <v/>
      </c>
      <c r="H1893" s="470">
        <f>SUM(E1893:G1893)</f>
        <v/>
      </c>
      <c r="I1893" s="477">
        <f>B1893</f>
        <v/>
      </c>
    </row>
    <row r="1894" ht="25.5" customHeight="1">
      <c r="B1894" s="464">
        <f>SUM(H1894)</f>
        <v/>
      </c>
      <c r="C1894" s="465" t="n"/>
      <c r="D1894" s="466">
        <f>IF(OR(梁欠表3F!AN1893="欠番",梁欠表3F!AN1893="現場施工"),"　",梁欠表3F!AN1893)</f>
        <v/>
      </c>
      <c r="E1894" s="467">
        <f>COUNTIF(梁欠表3F!$C:$C,D1894)</f>
        <v/>
      </c>
      <c r="F1894" s="468">
        <f>COUNTIF(梁欠表3F!$O:$O,D1894)</f>
        <v/>
      </c>
      <c r="G1894" s="469">
        <f>COUNTIF(梁欠表3F!$AB:$AB,D1894)</f>
        <v/>
      </c>
      <c r="H1894" s="470">
        <f>SUM(E1894:G1894)</f>
        <v/>
      </c>
      <c r="I1894" s="477">
        <f>B1894</f>
        <v/>
      </c>
    </row>
    <row r="1895" ht="25.5" customHeight="1">
      <c r="B1895" s="464">
        <f>SUM(H1895)</f>
        <v/>
      </c>
      <c r="C1895" s="465" t="n"/>
      <c r="D1895" s="466">
        <f>IF(OR(梁欠表3F!AN1894="欠番",梁欠表3F!AN1894="現場施工"),"　",梁欠表3F!AN1894)</f>
        <v/>
      </c>
      <c r="E1895" s="467">
        <f>COUNTIF(梁欠表3F!$C:$C,D1895)</f>
        <v/>
      </c>
      <c r="F1895" s="468">
        <f>COUNTIF(梁欠表3F!$O:$O,D1895)</f>
        <v/>
      </c>
      <c r="G1895" s="469">
        <f>COUNTIF(梁欠表3F!$AB:$AB,D1895)</f>
        <v/>
      </c>
      <c r="H1895" s="470">
        <f>SUM(E1895:G1895)</f>
        <v/>
      </c>
      <c r="I1895" s="477">
        <f>B1895</f>
        <v/>
      </c>
    </row>
    <row r="1896" ht="25.5" customHeight="1">
      <c r="B1896" s="464">
        <f>SUM(H1896)</f>
        <v/>
      </c>
      <c r="C1896" s="465" t="n"/>
      <c r="D1896" s="466">
        <f>IF(OR(梁欠表3F!AN1895="欠番",梁欠表3F!AN1895="現場施工"),"　",梁欠表3F!AN1895)</f>
        <v/>
      </c>
      <c r="E1896" s="467">
        <f>COUNTIF(梁欠表3F!$C:$C,D1896)</f>
        <v/>
      </c>
      <c r="F1896" s="468">
        <f>COUNTIF(梁欠表3F!$O:$O,D1896)</f>
        <v/>
      </c>
      <c r="G1896" s="469">
        <f>COUNTIF(梁欠表3F!$AB:$AB,D1896)</f>
        <v/>
      </c>
      <c r="H1896" s="470">
        <f>SUM(E1896:G1896)</f>
        <v/>
      </c>
      <c r="I1896" s="477">
        <f>B1896</f>
        <v/>
      </c>
    </row>
    <row r="1897" ht="25.5" customHeight="1">
      <c r="B1897" s="464">
        <f>SUM(H1897)</f>
        <v/>
      </c>
      <c r="C1897" s="465" t="n"/>
      <c r="D1897" s="466">
        <f>IF(OR(梁欠表3F!AN1896="欠番",梁欠表3F!AN1896="現場施工"),"　",梁欠表3F!AN1896)</f>
        <v/>
      </c>
      <c r="E1897" s="467">
        <f>COUNTIF(梁欠表3F!$C:$C,D1897)</f>
        <v/>
      </c>
      <c r="F1897" s="468">
        <f>COUNTIF(梁欠表3F!$O:$O,D1897)</f>
        <v/>
      </c>
      <c r="G1897" s="469">
        <f>COUNTIF(梁欠表3F!$AB:$AB,D1897)</f>
        <v/>
      </c>
      <c r="H1897" s="470">
        <f>SUM(E1897:G1897)</f>
        <v/>
      </c>
      <c r="I1897" s="477">
        <f>B1897</f>
        <v/>
      </c>
    </row>
    <row r="1898" ht="25.5" customHeight="1">
      <c r="B1898" s="464">
        <f>SUM(H1898)</f>
        <v/>
      </c>
      <c r="C1898" s="465" t="n"/>
      <c r="D1898" s="466">
        <f>IF(OR(梁欠表3F!AN1897="欠番",梁欠表3F!AN1897="現場施工"),"　",梁欠表3F!AN1897)</f>
        <v/>
      </c>
      <c r="E1898" s="467">
        <f>COUNTIF(梁欠表3F!$C:$C,D1898)</f>
        <v/>
      </c>
      <c r="F1898" s="468">
        <f>COUNTIF(梁欠表3F!$O:$O,D1898)</f>
        <v/>
      </c>
      <c r="G1898" s="469">
        <f>COUNTIF(梁欠表3F!$AB:$AB,D1898)</f>
        <v/>
      </c>
      <c r="H1898" s="470">
        <f>SUM(E1898:G1898)</f>
        <v/>
      </c>
      <c r="I1898" s="477">
        <f>B1898</f>
        <v/>
      </c>
    </row>
    <row r="1899" ht="25.5" customHeight="1">
      <c r="B1899" s="464">
        <f>SUM(H1899)</f>
        <v/>
      </c>
      <c r="C1899" s="465" t="n"/>
      <c r="D1899" s="466">
        <f>IF(OR(梁欠表3F!AN1898="欠番",梁欠表3F!AN1898="現場施工"),"　",梁欠表3F!AN1898)</f>
        <v/>
      </c>
      <c r="E1899" s="467">
        <f>COUNTIF(梁欠表3F!$C:$C,D1899)</f>
        <v/>
      </c>
      <c r="F1899" s="468">
        <f>COUNTIF(梁欠表3F!$O:$O,D1899)</f>
        <v/>
      </c>
      <c r="G1899" s="469">
        <f>COUNTIF(梁欠表3F!$AB:$AB,D1899)</f>
        <v/>
      </c>
      <c r="H1899" s="470">
        <f>SUM(E1899:G1899)</f>
        <v/>
      </c>
      <c r="I1899" s="477">
        <f>B1899</f>
        <v/>
      </c>
    </row>
    <row r="1900" ht="25.5" customHeight="1">
      <c r="B1900" s="464">
        <f>SUM(H1900)</f>
        <v/>
      </c>
      <c r="C1900" s="465" t="n"/>
      <c r="D1900" s="466">
        <f>IF(OR(梁欠表3F!AN1899="欠番",梁欠表3F!AN1899="現場施工"),"　",梁欠表3F!AN1899)</f>
        <v/>
      </c>
      <c r="E1900" s="467">
        <f>COUNTIF(梁欠表3F!$C:$C,D1900)</f>
        <v/>
      </c>
      <c r="F1900" s="468">
        <f>COUNTIF(梁欠表3F!$O:$O,D1900)</f>
        <v/>
      </c>
      <c r="G1900" s="469">
        <f>COUNTIF(梁欠表3F!$AB:$AB,D1900)</f>
        <v/>
      </c>
      <c r="H1900" s="470">
        <f>SUM(E1900:G1900)</f>
        <v/>
      </c>
      <c r="I1900" s="477">
        <f>B1900</f>
        <v/>
      </c>
    </row>
    <row r="1901" ht="25.5" customHeight="1">
      <c r="B1901" s="464">
        <f>SUM(H1901)</f>
        <v/>
      </c>
      <c r="C1901" s="465" t="n"/>
      <c r="D1901" s="466">
        <f>IF(OR(梁欠表3F!AN1900="欠番",梁欠表3F!AN1900="現場施工"),"　",梁欠表3F!AN1900)</f>
        <v/>
      </c>
      <c r="E1901" s="467">
        <f>COUNTIF(梁欠表3F!$C:$C,D1901)</f>
        <v/>
      </c>
      <c r="F1901" s="468">
        <f>COUNTIF(梁欠表3F!$O:$O,D1901)</f>
        <v/>
      </c>
      <c r="G1901" s="469">
        <f>COUNTIF(梁欠表3F!$AB:$AB,D1901)</f>
        <v/>
      </c>
      <c r="H1901" s="470">
        <f>SUM(E1901:G1901)</f>
        <v/>
      </c>
      <c r="I1901" s="477">
        <f>B1901</f>
        <v/>
      </c>
    </row>
    <row r="1902" ht="25.5" customHeight="1">
      <c r="B1902" s="464">
        <f>SUM(H1902)</f>
        <v/>
      </c>
      <c r="C1902" s="465" t="n"/>
      <c r="D1902" s="466">
        <f>IF(OR(梁欠表3F!AN1901="欠番",梁欠表3F!AN1901="現場施工"),"　",梁欠表3F!AN1901)</f>
        <v/>
      </c>
      <c r="E1902" s="467">
        <f>COUNTIF(梁欠表3F!$C:$C,D1902)</f>
        <v/>
      </c>
      <c r="F1902" s="468">
        <f>COUNTIF(梁欠表3F!$O:$O,D1902)</f>
        <v/>
      </c>
      <c r="G1902" s="469">
        <f>COUNTIF(梁欠表3F!$AB:$AB,D1902)</f>
        <v/>
      </c>
      <c r="H1902" s="470">
        <f>SUM(E1902:G1902)</f>
        <v/>
      </c>
      <c r="I1902" s="477">
        <f>B1902</f>
        <v/>
      </c>
    </row>
    <row r="1903" ht="25.5" customHeight="1">
      <c r="B1903" s="464">
        <f>SUM(H1903)</f>
        <v/>
      </c>
      <c r="C1903" s="465" t="n"/>
      <c r="D1903" s="466">
        <f>IF(OR(梁欠表3F!AN1902="欠番",梁欠表3F!AN1902="現場施工"),"　",梁欠表3F!AN1902)</f>
        <v/>
      </c>
      <c r="E1903" s="467">
        <f>COUNTIF(梁欠表3F!$C:$C,D1903)</f>
        <v/>
      </c>
      <c r="F1903" s="468">
        <f>COUNTIF(梁欠表3F!$O:$O,D1903)</f>
        <v/>
      </c>
      <c r="G1903" s="469">
        <f>COUNTIF(梁欠表3F!$AB:$AB,D1903)</f>
        <v/>
      </c>
      <c r="H1903" s="470">
        <f>SUM(E1903:G1903)</f>
        <v/>
      </c>
      <c r="I1903" s="477">
        <f>B1903</f>
        <v/>
      </c>
    </row>
    <row r="1904" ht="25.5" customHeight="1">
      <c r="B1904" s="464">
        <f>SUM(H1904)</f>
        <v/>
      </c>
      <c r="C1904" s="465" t="n"/>
      <c r="D1904" s="466">
        <f>IF(OR(梁欠表3F!AN1903="欠番",梁欠表3F!AN1903="現場施工"),"　",梁欠表3F!AN1903)</f>
        <v/>
      </c>
      <c r="E1904" s="467">
        <f>COUNTIF(梁欠表3F!$C:$C,D1904)</f>
        <v/>
      </c>
      <c r="F1904" s="468">
        <f>COUNTIF(梁欠表3F!$O:$O,D1904)</f>
        <v/>
      </c>
      <c r="G1904" s="469">
        <f>COUNTIF(梁欠表3F!$AB:$AB,D1904)</f>
        <v/>
      </c>
      <c r="H1904" s="470">
        <f>SUM(E1904:G1904)</f>
        <v/>
      </c>
      <c r="I1904" s="477">
        <f>B1904</f>
        <v/>
      </c>
    </row>
    <row r="1905" ht="25.5" customHeight="1">
      <c r="B1905" s="464">
        <f>SUM(H1905)</f>
        <v/>
      </c>
      <c r="C1905" s="465" t="n"/>
      <c r="D1905" s="466">
        <f>IF(OR(梁欠表3F!AN1904="欠番",梁欠表3F!AN1904="現場施工"),"　",梁欠表3F!AN1904)</f>
        <v/>
      </c>
      <c r="E1905" s="467">
        <f>COUNTIF(梁欠表3F!$C:$C,D1905)</f>
        <v/>
      </c>
      <c r="F1905" s="468">
        <f>COUNTIF(梁欠表3F!$O:$O,D1905)</f>
        <v/>
      </c>
      <c r="G1905" s="469">
        <f>COUNTIF(梁欠表3F!$AB:$AB,D1905)</f>
        <v/>
      </c>
      <c r="H1905" s="470">
        <f>SUM(E1905:G1905)</f>
        <v/>
      </c>
      <c r="I1905" s="477">
        <f>B1905</f>
        <v/>
      </c>
    </row>
    <row r="1906" ht="25.5" customHeight="1">
      <c r="B1906" s="464">
        <f>SUM(H1906)</f>
        <v/>
      </c>
      <c r="C1906" s="465" t="n"/>
      <c r="D1906" s="466">
        <f>IF(OR(梁欠表3F!AN1905="欠番",梁欠表3F!AN1905="現場施工"),"　",梁欠表3F!AN1905)</f>
        <v/>
      </c>
      <c r="E1906" s="467">
        <f>COUNTIF(梁欠表3F!$C:$C,D1906)</f>
        <v/>
      </c>
      <c r="F1906" s="468">
        <f>COUNTIF(梁欠表3F!$O:$O,D1906)</f>
        <v/>
      </c>
      <c r="G1906" s="469">
        <f>COUNTIF(梁欠表3F!$AB:$AB,D1906)</f>
        <v/>
      </c>
      <c r="H1906" s="470">
        <f>SUM(E1906:G1906)</f>
        <v/>
      </c>
      <c r="I1906" s="477">
        <f>B1906</f>
        <v/>
      </c>
    </row>
    <row r="1907" ht="25.5" customHeight="1">
      <c r="B1907" s="464">
        <f>SUM(H1907)</f>
        <v/>
      </c>
      <c r="C1907" s="465" t="n"/>
      <c r="D1907" s="466">
        <f>IF(OR(梁欠表3F!AN1906="欠番",梁欠表3F!AN1906="現場施工"),"　",梁欠表3F!AN1906)</f>
        <v/>
      </c>
      <c r="E1907" s="467">
        <f>COUNTIF(梁欠表3F!$C:$C,D1907)</f>
        <v/>
      </c>
      <c r="F1907" s="468">
        <f>COUNTIF(梁欠表3F!$O:$O,D1907)</f>
        <v/>
      </c>
      <c r="G1907" s="469">
        <f>COUNTIF(梁欠表3F!$AB:$AB,D1907)</f>
        <v/>
      </c>
      <c r="H1907" s="470">
        <f>SUM(E1907:G1907)</f>
        <v/>
      </c>
      <c r="I1907" s="477">
        <f>B1907</f>
        <v/>
      </c>
    </row>
    <row r="1908" ht="25.5" customHeight="1">
      <c r="B1908" s="464">
        <f>SUM(H1908)</f>
        <v/>
      </c>
      <c r="C1908" s="465" t="n"/>
      <c r="D1908" s="466">
        <f>IF(OR(梁欠表3F!AN1907="欠番",梁欠表3F!AN1907="現場施工"),"　",梁欠表3F!AN1907)</f>
        <v/>
      </c>
      <c r="E1908" s="467">
        <f>COUNTIF(梁欠表3F!$C:$C,D1908)</f>
        <v/>
      </c>
      <c r="F1908" s="468">
        <f>COUNTIF(梁欠表3F!$O:$O,D1908)</f>
        <v/>
      </c>
      <c r="G1908" s="469">
        <f>COUNTIF(梁欠表3F!$AB:$AB,D1908)</f>
        <v/>
      </c>
      <c r="H1908" s="470">
        <f>SUM(E1908:G1908)</f>
        <v/>
      </c>
      <c r="I1908" s="477">
        <f>B1908</f>
        <v/>
      </c>
    </row>
    <row r="1909" ht="25.5" customHeight="1">
      <c r="B1909" s="464">
        <f>SUM(H1909)</f>
        <v/>
      </c>
      <c r="C1909" s="465" t="n"/>
      <c r="D1909" s="466">
        <f>IF(OR(梁欠表3F!AN1908="欠番",梁欠表3F!AN1908="現場施工"),"　",梁欠表3F!AN1908)</f>
        <v/>
      </c>
      <c r="E1909" s="467">
        <f>COUNTIF(梁欠表3F!$C:$C,D1909)</f>
        <v/>
      </c>
      <c r="F1909" s="468">
        <f>COUNTIF(梁欠表3F!$O:$O,D1909)</f>
        <v/>
      </c>
      <c r="G1909" s="469">
        <f>COUNTIF(梁欠表3F!$AB:$AB,D1909)</f>
        <v/>
      </c>
      <c r="H1909" s="470">
        <f>SUM(E1909:G1909)</f>
        <v/>
      </c>
      <c r="I1909" s="477">
        <f>B1909</f>
        <v/>
      </c>
    </row>
    <row r="1910" ht="25.5" customHeight="1">
      <c r="B1910" s="464">
        <f>SUM(H1910)</f>
        <v/>
      </c>
      <c r="C1910" s="465" t="n"/>
      <c r="D1910" s="466">
        <f>IF(OR(梁欠表3F!AN1909="欠番",梁欠表3F!AN1909="現場施工"),"　",梁欠表3F!AN1909)</f>
        <v/>
      </c>
      <c r="E1910" s="467">
        <f>COUNTIF(梁欠表3F!$C:$C,D1910)</f>
        <v/>
      </c>
      <c r="F1910" s="468">
        <f>COUNTIF(梁欠表3F!$O:$O,D1910)</f>
        <v/>
      </c>
      <c r="G1910" s="469">
        <f>COUNTIF(梁欠表3F!$AB:$AB,D1910)</f>
        <v/>
      </c>
      <c r="H1910" s="470">
        <f>SUM(E1910:G1910)</f>
        <v/>
      </c>
      <c r="I1910" s="477">
        <f>B1910</f>
        <v/>
      </c>
    </row>
    <row r="1911" ht="25.5" customHeight="1">
      <c r="B1911" s="464">
        <f>SUM(H1911)</f>
        <v/>
      </c>
      <c r="C1911" s="465" t="n"/>
      <c r="D1911" s="466">
        <f>IF(OR(梁欠表3F!AN1910="欠番",梁欠表3F!AN1910="現場施工"),"　",梁欠表3F!AN1910)</f>
        <v/>
      </c>
      <c r="E1911" s="467">
        <f>COUNTIF(梁欠表3F!$C:$C,D1911)</f>
        <v/>
      </c>
      <c r="F1911" s="468">
        <f>COUNTIF(梁欠表3F!$O:$O,D1911)</f>
        <v/>
      </c>
      <c r="G1911" s="469">
        <f>COUNTIF(梁欠表3F!$AB:$AB,D1911)</f>
        <v/>
      </c>
      <c r="H1911" s="470">
        <f>SUM(E1911:G1911)</f>
        <v/>
      </c>
      <c r="I1911" s="477">
        <f>B1911</f>
        <v/>
      </c>
    </row>
    <row r="1912" ht="25.5" customHeight="1">
      <c r="B1912" s="464">
        <f>SUM(H1912)</f>
        <v/>
      </c>
      <c r="C1912" s="465" t="n"/>
      <c r="D1912" s="466">
        <f>IF(OR(梁欠表3F!AN1911="欠番",梁欠表3F!AN1911="現場施工"),"　",梁欠表3F!AN1911)</f>
        <v/>
      </c>
      <c r="E1912" s="467">
        <f>COUNTIF(梁欠表3F!$C:$C,D1912)</f>
        <v/>
      </c>
      <c r="F1912" s="468">
        <f>COUNTIF(梁欠表3F!$O:$O,D1912)</f>
        <v/>
      </c>
      <c r="G1912" s="469">
        <f>COUNTIF(梁欠表3F!$AB:$AB,D1912)</f>
        <v/>
      </c>
      <c r="H1912" s="470">
        <f>SUM(E1912:G1912)</f>
        <v/>
      </c>
      <c r="I1912" s="477">
        <f>B1912</f>
        <v/>
      </c>
    </row>
    <row r="1913" ht="25.5" customHeight="1">
      <c r="B1913" s="464">
        <f>SUM(H1913)</f>
        <v/>
      </c>
      <c r="C1913" s="465" t="n"/>
      <c r="D1913" s="466">
        <f>IF(OR(梁欠表3F!AN1912="欠番",梁欠表3F!AN1912="現場施工"),"　",梁欠表3F!AN1912)</f>
        <v/>
      </c>
      <c r="E1913" s="467">
        <f>COUNTIF(梁欠表3F!$C:$C,D1913)</f>
        <v/>
      </c>
      <c r="F1913" s="468">
        <f>COUNTIF(梁欠表3F!$O:$O,D1913)</f>
        <v/>
      </c>
      <c r="G1913" s="469">
        <f>COUNTIF(梁欠表3F!$AB:$AB,D1913)</f>
        <v/>
      </c>
      <c r="H1913" s="470">
        <f>SUM(E1913:G1913)</f>
        <v/>
      </c>
      <c r="I1913" s="477">
        <f>B1913</f>
        <v/>
      </c>
    </row>
    <row r="1914" ht="25.5" customHeight="1">
      <c r="B1914" s="464">
        <f>SUM(H1914)</f>
        <v/>
      </c>
      <c r="C1914" s="465" t="n"/>
      <c r="D1914" s="466">
        <f>IF(OR(梁欠表3F!AN1913="欠番",梁欠表3F!AN1913="現場施工"),"　",梁欠表3F!AN1913)</f>
        <v/>
      </c>
      <c r="E1914" s="467">
        <f>COUNTIF(梁欠表3F!$C:$C,D1914)</f>
        <v/>
      </c>
      <c r="F1914" s="468">
        <f>COUNTIF(梁欠表3F!$O:$O,D1914)</f>
        <v/>
      </c>
      <c r="G1914" s="469">
        <f>COUNTIF(梁欠表3F!$AB:$AB,D1914)</f>
        <v/>
      </c>
      <c r="H1914" s="470">
        <f>SUM(E1914:G1914)</f>
        <v/>
      </c>
      <c r="I1914" s="477">
        <f>B1914</f>
        <v/>
      </c>
    </row>
    <row r="1915" ht="25.5" customHeight="1">
      <c r="B1915" s="464">
        <f>SUM(H1915)</f>
        <v/>
      </c>
      <c r="C1915" s="465" t="n"/>
      <c r="D1915" s="466">
        <f>IF(OR(梁欠表3F!AN1914="欠番",梁欠表3F!AN1914="現場施工"),"　",梁欠表3F!AN1914)</f>
        <v/>
      </c>
      <c r="E1915" s="467">
        <f>COUNTIF(梁欠表3F!$C:$C,D1915)</f>
        <v/>
      </c>
      <c r="F1915" s="468">
        <f>COUNTIF(梁欠表3F!$O:$O,D1915)</f>
        <v/>
      </c>
      <c r="G1915" s="469">
        <f>COUNTIF(梁欠表3F!$AB:$AB,D1915)</f>
        <v/>
      </c>
      <c r="H1915" s="470">
        <f>SUM(E1915:G1915)</f>
        <v/>
      </c>
      <c r="I1915" s="477">
        <f>B1915</f>
        <v/>
      </c>
    </row>
    <row r="1916" ht="25.5" customHeight="1">
      <c r="B1916" s="464">
        <f>SUM(H1916)</f>
        <v/>
      </c>
      <c r="C1916" s="465" t="n"/>
      <c r="D1916" s="466">
        <f>IF(OR(梁欠表3F!AN1915="欠番",梁欠表3F!AN1915="現場施工"),"　",梁欠表3F!AN1915)</f>
        <v/>
      </c>
      <c r="E1916" s="467">
        <f>COUNTIF(梁欠表3F!$C:$C,D1916)</f>
        <v/>
      </c>
      <c r="F1916" s="468">
        <f>COUNTIF(梁欠表3F!$O:$O,D1916)</f>
        <v/>
      </c>
      <c r="G1916" s="469">
        <f>COUNTIF(梁欠表3F!$AB:$AB,D1916)</f>
        <v/>
      </c>
      <c r="H1916" s="470">
        <f>SUM(E1916:G1916)</f>
        <v/>
      </c>
      <c r="I1916" s="477">
        <f>B1916</f>
        <v/>
      </c>
    </row>
    <row r="1917" ht="25.5" customHeight="1">
      <c r="B1917" s="464">
        <f>SUM(H1917)</f>
        <v/>
      </c>
      <c r="C1917" s="465" t="n"/>
      <c r="D1917" s="466">
        <f>IF(OR(梁欠表3F!AN1916="欠番",梁欠表3F!AN1916="現場施工"),"　",梁欠表3F!AN1916)</f>
        <v/>
      </c>
      <c r="E1917" s="467">
        <f>COUNTIF(梁欠表3F!$C:$C,D1917)</f>
        <v/>
      </c>
      <c r="F1917" s="468">
        <f>COUNTIF(梁欠表3F!$O:$O,D1917)</f>
        <v/>
      </c>
      <c r="G1917" s="469">
        <f>COUNTIF(梁欠表3F!$AB:$AB,D1917)</f>
        <v/>
      </c>
      <c r="H1917" s="470">
        <f>SUM(E1917:G1917)</f>
        <v/>
      </c>
      <c r="I1917" s="477">
        <f>B1917</f>
        <v/>
      </c>
    </row>
    <row r="1918" ht="25.5" customHeight="1">
      <c r="B1918" s="464">
        <f>SUM(H1918)</f>
        <v/>
      </c>
      <c r="C1918" s="465" t="n"/>
      <c r="D1918" s="466">
        <f>IF(OR(梁欠表3F!AN1917="欠番",梁欠表3F!AN1917="現場施工"),"　",梁欠表3F!AN1917)</f>
        <v/>
      </c>
      <c r="E1918" s="467">
        <f>COUNTIF(梁欠表3F!$C:$C,D1918)</f>
        <v/>
      </c>
      <c r="F1918" s="468">
        <f>COUNTIF(梁欠表3F!$O:$O,D1918)</f>
        <v/>
      </c>
      <c r="G1918" s="469">
        <f>COUNTIF(梁欠表3F!$AB:$AB,D1918)</f>
        <v/>
      </c>
      <c r="H1918" s="470">
        <f>SUM(E1918:G1918)</f>
        <v/>
      </c>
      <c r="I1918" s="477">
        <f>B1918</f>
        <v/>
      </c>
    </row>
    <row r="1919" ht="25.5" customHeight="1">
      <c r="B1919" s="464">
        <f>SUM(H1919)</f>
        <v/>
      </c>
      <c r="C1919" s="465" t="n"/>
      <c r="D1919" s="466">
        <f>IF(OR(梁欠表3F!AN1918="欠番",梁欠表3F!AN1918="現場施工"),"　",梁欠表3F!AN1918)</f>
        <v/>
      </c>
      <c r="E1919" s="467">
        <f>COUNTIF(梁欠表3F!$C:$C,D1919)</f>
        <v/>
      </c>
      <c r="F1919" s="468">
        <f>COUNTIF(梁欠表3F!$O:$O,D1919)</f>
        <v/>
      </c>
      <c r="G1919" s="469">
        <f>COUNTIF(梁欠表3F!$AB:$AB,D1919)</f>
        <v/>
      </c>
      <c r="H1919" s="470">
        <f>SUM(E1919:G1919)</f>
        <v/>
      </c>
      <c r="I1919" s="477">
        <f>B1919</f>
        <v/>
      </c>
    </row>
    <row r="1920" ht="25.5" customHeight="1">
      <c r="B1920" s="464">
        <f>SUM(H1920)</f>
        <v/>
      </c>
      <c r="C1920" s="465" t="n"/>
      <c r="D1920" s="466">
        <f>IF(OR(梁欠表3F!AN1919="欠番",梁欠表3F!AN1919="現場施工"),"　",梁欠表3F!AN1919)</f>
        <v/>
      </c>
      <c r="E1920" s="467">
        <f>COUNTIF(梁欠表3F!$C:$C,D1920)</f>
        <v/>
      </c>
      <c r="F1920" s="468">
        <f>COUNTIF(梁欠表3F!$O:$O,D1920)</f>
        <v/>
      </c>
      <c r="G1920" s="469">
        <f>COUNTIF(梁欠表3F!$AB:$AB,D1920)</f>
        <v/>
      </c>
      <c r="H1920" s="470">
        <f>SUM(E1920:G1920)</f>
        <v/>
      </c>
      <c r="I1920" s="477">
        <f>B1920</f>
        <v/>
      </c>
    </row>
    <row r="1921" ht="25.5" customHeight="1">
      <c r="B1921" s="464">
        <f>SUM(H1921)</f>
        <v/>
      </c>
      <c r="C1921" s="465" t="n"/>
      <c r="D1921" s="466">
        <f>IF(OR(梁欠表3F!AN1920="欠番",梁欠表3F!AN1920="現場施工"),"　",梁欠表3F!AN1920)</f>
        <v/>
      </c>
      <c r="E1921" s="467">
        <f>COUNTIF(梁欠表3F!$C:$C,D1921)</f>
        <v/>
      </c>
      <c r="F1921" s="468">
        <f>COUNTIF(梁欠表3F!$O:$O,D1921)</f>
        <v/>
      </c>
      <c r="G1921" s="469">
        <f>COUNTIF(梁欠表3F!$AB:$AB,D1921)</f>
        <v/>
      </c>
      <c r="H1921" s="470">
        <f>SUM(E1921:G1921)</f>
        <v/>
      </c>
      <c r="I1921" s="477">
        <f>B1921</f>
        <v/>
      </c>
    </row>
    <row r="1922" ht="25.5" customHeight="1">
      <c r="B1922" s="464">
        <f>SUM(H1922)</f>
        <v/>
      </c>
      <c r="C1922" s="465" t="n"/>
      <c r="D1922" s="466">
        <f>IF(OR(梁欠表3F!AN1921="欠番",梁欠表3F!AN1921="現場施工"),"　",梁欠表3F!AN1921)</f>
        <v/>
      </c>
      <c r="E1922" s="467">
        <f>COUNTIF(梁欠表3F!$C:$C,D1922)</f>
        <v/>
      </c>
      <c r="F1922" s="468">
        <f>COUNTIF(梁欠表3F!$O:$O,D1922)</f>
        <v/>
      </c>
      <c r="G1922" s="469">
        <f>COUNTIF(梁欠表3F!$AB:$AB,D1922)</f>
        <v/>
      </c>
      <c r="H1922" s="470">
        <f>SUM(E1922:G1922)</f>
        <v/>
      </c>
      <c r="I1922" s="477">
        <f>B1922</f>
        <v/>
      </c>
    </row>
    <row r="1923" ht="25.5" customHeight="1">
      <c r="B1923" s="464">
        <f>SUM(H1923)</f>
        <v/>
      </c>
      <c r="C1923" s="465" t="n"/>
      <c r="D1923" s="466">
        <f>IF(OR(梁欠表3F!AN1922="欠番",梁欠表3F!AN1922="現場施工"),"　",梁欠表3F!AN1922)</f>
        <v/>
      </c>
      <c r="E1923" s="467">
        <f>COUNTIF(梁欠表3F!$C:$C,D1923)</f>
        <v/>
      </c>
      <c r="F1923" s="468">
        <f>COUNTIF(梁欠表3F!$O:$O,D1923)</f>
        <v/>
      </c>
      <c r="G1923" s="469">
        <f>COUNTIF(梁欠表3F!$AB:$AB,D1923)</f>
        <v/>
      </c>
      <c r="H1923" s="470">
        <f>SUM(E1923:G1923)</f>
        <v/>
      </c>
      <c r="I1923" s="477">
        <f>B1923</f>
        <v/>
      </c>
    </row>
    <row r="1924" ht="25.5" customHeight="1">
      <c r="B1924" s="464">
        <f>SUM(H1924)</f>
        <v/>
      </c>
      <c r="C1924" s="465" t="n"/>
      <c r="D1924" s="466">
        <f>IF(OR(梁欠表3F!AN1923="欠番",梁欠表3F!AN1923="現場施工"),"　",梁欠表3F!AN1923)</f>
        <v/>
      </c>
      <c r="E1924" s="467">
        <f>COUNTIF(梁欠表3F!$C:$C,D1924)</f>
        <v/>
      </c>
      <c r="F1924" s="468">
        <f>COUNTIF(梁欠表3F!$O:$O,D1924)</f>
        <v/>
      </c>
      <c r="G1924" s="469">
        <f>COUNTIF(梁欠表3F!$AB:$AB,D1924)</f>
        <v/>
      </c>
      <c r="H1924" s="470">
        <f>SUM(E1924:G1924)</f>
        <v/>
      </c>
      <c r="I1924" s="477">
        <f>B1924</f>
        <v/>
      </c>
    </row>
    <row r="1925" ht="25.5" customHeight="1">
      <c r="B1925" s="464">
        <f>SUM(H1925)</f>
        <v/>
      </c>
      <c r="C1925" s="465" t="n"/>
      <c r="D1925" s="466">
        <f>IF(OR(梁欠表3F!AN1924="欠番",梁欠表3F!AN1924="現場施工"),"　",梁欠表3F!AN1924)</f>
        <v/>
      </c>
      <c r="E1925" s="467">
        <f>COUNTIF(梁欠表3F!$C:$C,D1925)</f>
        <v/>
      </c>
      <c r="F1925" s="468">
        <f>COUNTIF(梁欠表3F!$O:$O,D1925)</f>
        <v/>
      </c>
      <c r="G1925" s="469">
        <f>COUNTIF(梁欠表3F!$AB:$AB,D1925)</f>
        <v/>
      </c>
      <c r="H1925" s="470">
        <f>SUM(E1925:G1925)</f>
        <v/>
      </c>
      <c r="I1925" s="477">
        <f>B1925</f>
        <v/>
      </c>
    </row>
    <row r="1926" ht="25.5" customHeight="1">
      <c r="B1926" s="464">
        <f>SUM(H1926)</f>
        <v/>
      </c>
      <c r="C1926" s="465" t="n"/>
      <c r="D1926" s="466">
        <f>IF(OR(梁欠表3F!AN1925="欠番",梁欠表3F!AN1925="現場施工"),"　",梁欠表3F!AN1925)</f>
        <v/>
      </c>
      <c r="E1926" s="467">
        <f>COUNTIF(梁欠表3F!$C:$C,D1926)</f>
        <v/>
      </c>
      <c r="F1926" s="468">
        <f>COUNTIF(梁欠表3F!$O:$O,D1926)</f>
        <v/>
      </c>
      <c r="G1926" s="469">
        <f>COUNTIF(梁欠表3F!$AB:$AB,D1926)</f>
        <v/>
      </c>
      <c r="H1926" s="470">
        <f>SUM(E1926:G1926)</f>
        <v/>
      </c>
      <c r="I1926" s="477">
        <f>B1926</f>
        <v/>
      </c>
    </row>
    <row r="1927" ht="25.5" customHeight="1">
      <c r="B1927" s="464">
        <f>SUM(H1927)</f>
        <v/>
      </c>
      <c r="C1927" s="465" t="n"/>
      <c r="D1927" s="466">
        <f>IF(OR(梁欠表3F!AN1926="欠番",梁欠表3F!AN1926="現場施工"),"　",梁欠表3F!AN1926)</f>
        <v/>
      </c>
      <c r="E1927" s="467">
        <f>COUNTIF(梁欠表3F!$C:$C,D1927)</f>
        <v/>
      </c>
      <c r="F1927" s="468">
        <f>COUNTIF(梁欠表3F!$O:$O,D1927)</f>
        <v/>
      </c>
      <c r="G1927" s="469">
        <f>COUNTIF(梁欠表3F!$AB:$AB,D1927)</f>
        <v/>
      </c>
      <c r="H1927" s="470">
        <f>SUM(E1927:G1927)</f>
        <v/>
      </c>
      <c r="I1927" s="477">
        <f>B1927</f>
        <v/>
      </c>
    </row>
    <row r="1928" ht="25.5" customHeight="1">
      <c r="B1928" s="464">
        <f>SUM(H1928)</f>
        <v/>
      </c>
      <c r="C1928" s="465" t="n"/>
      <c r="D1928" s="466">
        <f>IF(OR(梁欠表3F!AN1927="欠番",梁欠表3F!AN1927="現場施工"),"　",梁欠表3F!AN1927)</f>
        <v/>
      </c>
      <c r="E1928" s="467">
        <f>COUNTIF(梁欠表3F!$C:$C,D1928)</f>
        <v/>
      </c>
      <c r="F1928" s="468">
        <f>COUNTIF(梁欠表3F!$O:$O,D1928)</f>
        <v/>
      </c>
      <c r="G1928" s="469">
        <f>COUNTIF(梁欠表3F!$AB:$AB,D1928)</f>
        <v/>
      </c>
      <c r="H1928" s="470">
        <f>SUM(E1928:G1928)</f>
        <v/>
      </c>
      <c r="I1928" s="477">
        <f>B1928</f>
        <v/>
      </c>
    </row>
    <row r="1929" ht="25.5" customHeight="1">
      <c r="B1929" s="464">
        <f>SUM(H1929)</f>
        <v/>
      </c>
      <c r="C1929" s="465" t="n"/>
      <c r="D1929" s="466">
        <f>IF(OR(梁欠表3F!AN1928="欠番",梁欠表3F!AN1928="現場施工"),"　",梁欠表3F!AN1928)</f>
        <v/>
      </c>
      <c r="E1929" s="467">
        <f>COUNTIF(梁欠表3F!$C:$C,D1929)</f>
        <v/>
      </c>
      <c r="F1929" s="468">
        <f>COUNTIF(梁欠表3F!$O:$O,D1929)</f>
        <v/>
      </c>
      <c r="G1929" s="469">
        <f>COUNTIF(梁欠表3F!$AB:$AB,D1929)</f>
        <v/>
      </c>
      <c r="H1929" s="470">
        <f>SUM(E1929:G1929)</f>
        <v/>
      </c>
      <c r="I1929" s="477">
        <f>B1929</f>
        <v/>
      </c>
    </row>
    <row r="1930" ht="25.5" customHeight="1">
      <c r="B1930" s="464">
        <f>SUM(H1930)</f>
        <v/>
      </c>
      <c r="C1930" s="465" t="n"/>
      <c r="D1930" s="466">
        <f>IF(OR(梁欠表3F!AN1929="欠番",梁欠表3F!AN1929="現場施工"),"　",梁欠表3F!AN1929)</f>
        <v/>
      </c>
      <c r="E1930" s="467">
        <f>COUNTIF(梁欠表3F!$C:$C,D1930)</f>
        <v/>
      </c>
      <c r="F1930" s="468">
        <f>COUNTIF(梁欠表3F!$O:$O,D1930)</f>
        <v/>
      </c>
      <c r="G1930" s="469">
        <f>COUNTIF(梁欠表3F!$AB:$AB,D1930)</f>
        <v/>
      </c>
      <c r="H1930" s="470">
        <f>SUM(E1930:G1930)</f>
        <v/>
      </c>
      <c r="I1930" s="477">
        <f>B1930</f>
        <v/>
      </c>
    </row>
    <row r="1931" ht="25.5" customHeight="1">
      <c r="B1931" s="464">
        <f>SUM(H1931)</f>
        <v/>
      </c>
      <c r="C1931" s="465" t="n"/>
      <c r="D1931" s="466">
        <f>IF(OR(梁欠表3F!AN1930="欠番",梁欠表3F!AN1930="現場施工"),"　",梁欠表3F!AN1930)</f>
        <v/>
      </c>
      <c r="E1931" s="467">
        <f>COUNTIF(梁欠表3F!$C:$C,D1931)</f>
        <v/>
      </c>
      <c r="F1931" s="468">
        <f>COUNTIF(梁欠表3F!$O:$O,D1931)</f>
        <v/>
      </c>
      <c r="G1931" s="469">
        <f>COUNTIF(梁欠表3F!$AB:$AB,D1931)</f>
        <v/>
      </c>
      <c r="H1931" s="470">
        <f>SUM(E1931:G1931)</f>
        <v/>
      </c>
      <c r="I1931" s="477">
        <f>B1931</f>
        <v/>
      </c>
    </row>
    <row r="1932" ht="25.5" customHeight="1">
      <c r="B1932" s="464">
        <f>SUM(H1932)</f>
        <v/>
      </c>
      <c r="C1932" s="465" t="n"/>
      <c r="D1932" s="466">
        <f>IF(OR(梁欠表3F!AN1931="欠番",梁欠表3F!AN1931="現場施工"),"　",梁欠表3F!AN1931)</f>
        <v/>
      </c>
      <c r="E1932" s="467">
        <f>COUNTIF(梁欠表3F!$C:$C,D1932)</f>
        <v/>
      </c>
      <c r="F1932" s="468">
        <f>COUNTIF(梁欠表3F!$O:$O,D1932)</f>
        <v/>
      </c>
      <c r="G1932" s="469">
        <f>COUNTIF(梁欠表3F!$AB:$AB,D1932)</f>
        <v/>
      </c>
      <c r="H1932" s="470">
        <f>SUM(E1932:G1932)</f>
        <v/>
      </c>
      <c r="I1932" s="477">
        <f>B1932</f>
        <v/>
      </c>
    </row>
    <row r="1933" ht="25.5" customHeight="1">
      <c r="B1933" s="464">
        <f>SUM(H1933)</f>
        <v/>
      </c>
      <c r="C1933" s="465" t="n"/>
      <c r="D1933" s="466">
        <f>IF(OR(梁欠表3F!AN1932="欠番",梁欠表3F!AN1932="現場施工"),"　",梁欠表3F!AN1932)</f>
        <v/>
      </c>
      <c r="E1933" s="467">
        <f>COUNTIF(梁欠表3F!$C:$C,D1933)</f>
        <v/>
      </c>
      <c r="F1933" s="468">
        <f>COUNTIF(梁欠表3F!$O:$O,D1933)</f>
        <v/>
      </c>
      <c r="G1933" s="469">
        <f>COUNTIF(梁欠表3F!$AB:$AB,D1933)</f>
        <v/>
      </c>
      <c r="H1933" s="470">
        <f>SUM(E1933:G1933)</f>
        <v/>
      </c>
      <c r="I1933" s="477">
        <f>B1933</f>
        <v/>
      </c>
    </row>
    <row r="1934" ht="25.5" customHeight="1">
      <c r="B1934" s="464">
        <f>SUM(H1934)</f>
        <v/>
      </c>
      <c r="C1934" s="465" t="n"/>
      <c r="D1934" s="466">
        <f>IF(OR(梁欠表3F!AN1933="欠番",梁欠表3F!AN1933="現場施工"),"　",梁欠表3F!AN1933)</f>
        <v/>
      </c>
      <c r="E1934" s="467">
        <f>COUNTIF(梁欠表3F!$C:$C,D1934)</f>
        <v/>
      </c>
      <c r="F1934" s="468">
        <f>COUNTIF(梁欠表3F!$O:$O,D1934)</f>
        <v/>
      </c>
      <c r="G1934" s="469">
        <f>COUNTIF(梁欠表3F!$AB:$AB,D1934)</f>
        <v/>
      </c>
      <c r="H1934" s="470">
        <f>SUM(E1934:G1934)</f>
        <v/>
      </c>
      <c r="I1934" s="477">
        <f>B1934</f>
        <v/>
      </c>
    </row>
    <row r="1935" ht="25.5" customHeight="1">
      <c r="B1935" s="464">
        <f>SUM(H1935)</f>
        <v/>
      </c>
      <c r="C1935" s="465" t="n"/>
      <c r="D1935" s="466">
        <f>IF(OR(梁欠表3F!AN1934="欠番",梁欠表3F!AN1934="現場施工"),"　",梁欠表3F!AN1934)</f>
        <v/>
      </c>
      <c r="E1935" s="467">
        <f>COUNTIF(梁欠表3F!$C:$C,D1935)</f>
        <v/>
      </c>
      <c r="F1935" s="468">
        <f>COUNTIF(梁欠表3F!$O:$O,D1935)</f>
        <v/>
      </c>
      <c r="G1935" s="469">
        <f>COUNTIF(梁欠表3F!$AB:$AB,D1935)</f>
        <v/>
      </c>
      <c r="H1935" s="470">
        <f>SUM(E1935:G1935)</f>
        <v/>
      </c>
      <c r="I1935" s="477">
        <f>B1935</f>
        <v/>
      </c>
    </row>
    <row r="1936" ht="25.5" customHeight="1">
      <c r="B1936" s="464">
        <f>SUM(H1936)</f>
        <v/>
      </c>
      <c r="C1936" s="465" t="n"/>
      <c r="D1936" s="466">
        <f>IF(OR(梁欠表3F!AN1935="欠番",梁欠表3F!AN1935="現場施工"),"　",梁欠表3F!AN1935)</f>
        <v/>
      </c>
      <c r="E1936" s="467">
        <f>COUNTIF(梁欠表3F!$C:$C,D1936)</f>
        <v/>
      </c>
      <c r="F1936" s="468">
        <f>COUNTIF(梁欠表3F!$O:$O,D1936)</f>
        <v/>
      </c>
      <c r="G1936" s="469">
        <f>COUNTIF(梁欠表3F!$AB:$AB,D1936)</f>
        <v/>
      </c>
      <c r="H1936" s="470">
        <f>SUM(E1936:G1936)</f>
        <v/>
      </c>
      <c r="I1936" s="477">
        <f>B1936</f>
        <v/>
      </c>
    </row>
    <row r="1937" ht="25.5" customHeight="1">
      <c r="B1937" s="464">
        <f>SUM(H1937)</f>
        <v/>
      </c>
      <c r="C1937" s="465" t="n"/>
      <c r="D1937" s="466">
        <f>IF(OR(梁欠表3F!AN1936="欠番",梁欠表3F!AN1936="現場施工"),"　",梁欠表3F!AN1936)</f>
        <v/>
      </c>
      <c r="E1937" s="467">
        <f>COUNTIF(梁欠表3F!$C:$C,D1937)</f>
        <v/>
      </c>
      <c r="F1937" s="468">
        <f>COUNTIF(梁欠表3F!$O:$O,D1937)</f>
        <v/>
      </c>
      <c r="G1937" s="469">
        <f>COUNTIF(梁欠表3F!$AB:$AB,D1937)</f>
        <v/>
      </c>
      <c r="H1937" s="470">
        <f>SUM(E1937:G1937)</f>
        <v/>
      </c>
      <c r="I1937" s="477">
        <f>B1937</f>
        <v/>
      </c>
    </row>
    <row r="1938" ht="25.5" customHeight="1">
      <c r="B1938" s="464">
        <f>SUM(H1938)</f>
        <v/>
      </c>
      <c r="C1938" s="465" t="n"/>
      <c r="D1938" s="466">
        <f>IF(OR(梁欠表3F!AN1937="欠番",梁欠表3F!AN1937="現場施工"),"　",梁欠表3F!AN1937)</f>
        <v/>
      </c>
      <c r="E1938" s="467">
        <f>COUNTIF(梁欠表3F!$C:$C,D1938)</f>
        <v/>
      </c>
      <c r="F1938" s="468">
        <f>COUNTIF(梁欠表3F!$O:$O,D1938)</f>
        <v/>
      </c>
      <c r="G1938" s="469">
        <f>COUNTIF(梁欠表3F!$AB:$AB,D1938)</f>
        <v/>
      </c>
      <c r="H1938" s="470">
        <f>SUM(E1938:G1938)</f>
        <v/>
      </c>
      <c r="I1938" s="477">
        <f>B1938</f>
        <v/>
      </c>
    </row>
    <row r="1939" ht="25.5" customHeight="1">
      <c r="B1939" s="464">
        <f>SUM(H1939)</f>
        <v/>
      </c>
      <c r="C1939" s="465" t="n"/>
      <c r="D1939" s="466">
        <f>IF(OR(梁欠表3F!AN1938="欠番",梁欠表3F!AN1938="現場施工"),"　",梁欠表3F!AN1938)</f>
        <v/>
      </c>
      <c r="E1939" s="467">
        <f>COUNTIF(梁欠表3F!$C:$C,D1939)</f>
        <v/>
      </c>
      <c r="F1939" s="468">
        <f>COUNTIF(梁欠表3F!$O:$O,D1939)</f>
        <v/>
      </c>
      <c r="G1939" s="469">
        <f>COUNTIF(梁欠表3F!$AB:$AB,D1939)</f>
        <v/>
      </c>
      <c r="H1939" s="470">
        <f>SUM(E1939:G1939)</f>
        <v/>
      </c>
      <c r="I1939" s="477">
        <f>B1939</f>
        <v/>
      </c>
    </row>
    <row r="1940" ht="25.5" customHeight="1">
      <c r="B1940" s="464">
        <f>SUM(H1940)</f>
        <v/>
      </c>
      <c r="C1940" s="465" t="n"/>
      <c r="D1940" s="466">
        <f>IF(OR(梁欠表3F!AN1939="欠番",梁欠表3F!AN1939="現場施工"),"　",梁欠表3F!AN1939)</f>
        <v/>
      </c>
      <c r="E1940" s="467">
        <f>COUNTIF(梁欠表3F!$C:$C,D1940)</f>
        <v/>
      </c>
      <c r="F1940" s="468">
        <f>COUNTIF(梁欠表3F!$O:$O,D1940)</f>
        <v/>
      </c>
      <c r="G1940" s="469">
        <f>COUNTIF(梁欠表3F!$AB:$AB,D1940)</f>
        <v/>
      </c>
      <c r="H1940" s="470">
        <f>SUM(E1940:G1940)</f>
        <v/>
      </c>
      <c r="I1940" s="477">
        <f>B1940</f>
        <v/>
      </c>
    </row>
    <row r="1941" ht="25.5" customHeight="1">
      <c r="B1941" s="464">
        <f>SUM(H1941)</f>
        <v/>
      </c>
      <c r="C1941" s="465" t="n"/>
      <c r="D1941" s="466">
        <f>IF(OR(梁欠表3F!AN1940="欠番",梁欠表3F!AN1940="現場施工"),"　",梁欠表3F!AN1940)</f>
        <v/>
      </c>
      <c r="E1941" s="467">
        <f>COUNTIF(梁欠表3F!$C:$C,D1941)</f>
        <v/>
      </c>
      <c r="F1941" s="468">
        <f>COUNTIF(梁欠表3F!$O:$O,D1941)</f>
        <v/>
      </c>
      <c r="G1941" s="469">
        <f>COUNTIF(梁欠表3F!$AB:$AB,D1941)</f>
        <v/>
      </c>
      <c r="H1941" s="470">
        <f>SUM(E1941:G1941)</f>
        <v/>
      </c>
      <c r="I1941" s="477">
        <f>B1941</f>
        <v/>
      </c>
    </row>
    <row r="1942" ht="25.5" customHeight="1">
      <c r="B1942" s="464">
        <f>SUM(H1942)</f>
        <v/>
      </c>
      <c r="C1942" s="465" t="n"/>
      <c r="D1942" s="466">
        <f>IF(OR(梁欠表3F!AN1941="欠番",梁欠表3F!AN1941="現場施工"),"　",梁欠表3F!AN1941)</f>
        <v/>
      </c>
      <c r="E1942" s="467">
        <f>COUNTIF(梁欠表3F!$C:$C,D1942)</f>
        <v/>
      </c>
      <c r="F1942" s="468">
        <f>COUNTIF(梁欠表3F!$O:$O,D1942)</f>
        <v/>
      </c>
      <c r="G1942" s="469">
        <f>COUNTIF(梁欠表3F!$AB:$AB,D1942)</f>
        <v/>
      </c>
      <c r="H1942" s="470">
        <f>SUM(E1942:G1942)</f>
        <v/>
      </c>
      <c r="I1942" s="477">
        <f>B1942</f>
        <v/>
      </c>
    </row>
    <row r="1943" ht="25.5" customHeight="1">
      <c r="B1943" s="464">
        <f>SUM(H1943)</f>
        <v/>
      </c>
      <c r="C1943" s="465" t="n"/>
      <c r="D1943" s="466">
        <f>IF(OR(梁欠表3F!AN1942="欠番",梁欠表3F!AN1942="現場施工"),"　",梁欠表3F!AN1942)</f>
        <v/>
      </c>
      <c r="E1943" s="467">
        <f>COUNTIF(梁欠表3F!$C:$C,D1943)</f>
        <v/>
      </c>
      <c r="F1943" s="468">
        <f>COUNTIF(梁欠表3F!$O:$O,D1943)</f>
        <v/>
      </c>
      <c r="G1943" s="469">
        <f>COUNTIF(梁欠表3F!$AB:$AB,D1943)</f>
        <v/>
      </c>
      <c r="H1943" s="470">
        <f>SUM(E1943:G1943)</f>
        <v/>
      </c>
      <c r="I1943" s="477">
        <f>B1943</f>
        <v/>
      </c>
    </row>
    <row r="1944" ht="25.5" customHeight="1">
      <c r="B1944" s="464">
        <f>SUM(H1944)</f>
        <v/>
      </c>
      <c r="C1944" s="465" t="n"/>
      <c r="D1944" s="466">
        <f>IF(OR(梁欠表3F!AN1943="欠番",梁欠表3F!AN1943="現場施工"),"　",梁欠表3F!AN1943)</f>
        <v/>
      </c>
      <c r="E1944" s="467">
        <f>COUNTIF(梁欠表3F!$C:$C,D1944)</f>
        <v/>
      </c>
      <c r="F1944" s="468">
        <f>COUNTIF(梁欠表3F!$O:$O,D1944)</f>
        <v/>
      </c>
      <c r="G1944" s="469">
        <f>COUNTIF(梁欠表3F!$AB:$AB,D1944)</f>
        <v/>
      </c>
      <c r="H1944" s="470">
        <f>SUM(E1944:G1944)</f>
        <v/>
      </c>
      <c r="I1944" s="477">
        <f>B1944</f>
        <v/>
      </c>
    </row>
    <row r="1945" ht="25.5" customHeight="1">
      <c r="B1945" s="464">
        <f>SUM(H1945)</f>
        <v/>
      </c>
      <c r="C1945" s="465" t="n"/>
      <c r="D1945" s="466">
        <f>IF(OR(梁欠表3F!AN1944="欠番",梁欠表3F!AN1944="現場施工"),"　",梁欠表3F!AN1944)</f>
        <v/>
      </c>
      <c r="E1945" s="467">
        <f>COUNTIF(梁欠表3F!$C:$C,D1945)</f>
        <v/>
      </c>
      <c r="F1945" s="468">
        <f>COUNTIF(梁欠表3F!$O:$O,D1945)</f>
        <v/>
      </c>
      <c r="G1945" s="469">
        <f>COUNTIF(梁欠表3F!$AB:$AB,D1945)</f>
        <v/>
      </c>
      <c r="H1945" s="470">
        <f>SUM(E1945:G1945)</f>
        <v/>
      </c>
      <c r="I1945" s="477">
        <f>B1945</f>
        <v/>
      </c>
    </row>
    <row r="1946" ht="25.5" customHeight="1">
      <c r="B1946" s="464">
        <f>SUM(H1946)</f>
        <v/>
      </c>
      <c r="C1946" s="465" t="n"/>
      <c r="D1946" s="466">
        <f>IF(OR(梁欠表3F!AN1945="欠番",梁欠表3F!AN1945="現場施工"),"　",梁欠表3F!AN1945)</f>
        <v/>
      </c>
      <c r="E1946" s="467">
        <f>COUNTIF(梁欠表3F!$C:$C,D1946)</f>
        <v/>
      </c>
      <c r="F1946" s="468">
        <f>COUNTIF(梁欠表3F!$O:$O,D1946)</f>
        <v/>
      </c>
      <c r="G1946" s="469">
        <f>COUNTIF(梁欠表3F!$AB:$AB,D1946)</f>
        <v/>
      </c>
      <c r="H1946" s="470">
        <f>SUM(E1946:G1946)</f>
        <v/>
      </c>
      <c r="I1946" s="477">
        <f>B1946</f>
        <v/>
      </c>
    </row>
    <row r="1947" ht="25.5" customHeight="1">
      <c r="B1947" s="464">
        <f>SUM(H1947)</f>
        <v/>
      </c>
      <c r="C1947" s="465" t="n"/>
      <c r="D1947" s="466">
        <f>IF(OR(梁欠表3F!AN1946="欠番",梁欠表3F!AN1946="現場施工"),"　",梁欠表3F!AN1946)</f>
        <v/>
      </c>
      <c r="E1947" s="467">
        <f>COUNTIF(梁欠表3F!$C:$C,D1947)</f>
        <v/>
      </c>
      <c r="F1947" s="468">
        <f>COUNTIF(梁欠表3F!$O:$O,D1947)</f>
        <v/>
      </c>
      <c r="G1947" s="469">
        <f>COUNTIF(梁欠表3F!$AB:$AB,D1947)</f>
        <v/>
      </c>
      <c r="H1947" s="470">
        <f>SUM(E1947:G1947)</f>
        <v/>
      </c>
      <c r="I1947" s="477">
        <f>B1947</f>
        <v/>
      </c>
    </row>
    <row r="1948" ht="25.5" customHeight="1">
      <c r="B1948" s="464">
        <f>SUM(H1948)</f>
        <v/>
      </c>
      <c r="C1948" s="465" t="n"/>
      <c r="D1948" s="466">
        <f>IF(OR(梁欠表3F!AN1947="欠番",梁欠表3F!AN1947="現場施工"),"　",梁欠表3F!AN1947)</f>
        <v/>
      </c>
      <c r="E1948" s="467">
        <f>COUNTIF(梁欠表3F!$C:$C,D1948)</f>
        <v/>
      </c>
      <c r="F1948" s="468">
        <f>COUNTIF(梁欠表3F!$O:$O,D1948)</f>
        <v/>
      </c>
      <c r="G1948" s="469">
        <f>COUNTIF(梁欠表3F!$AB:$AB,D1948)</f>
        <v/>
      </c>
      <c r="H1948" s="470">
        <f>SUM(E1948:G1948)</f>
        <v/>
      </c>
      <c r="I1948" s="477">
        <f>B1948</f>
        <v/>
      </c>
    </row>
    <row r="1949" ht="25.5" customHeight="1">
      <c r="B1949" s="464">
        <f>SUM(H1949)</f>
        <v/>
      </c>
      <c r="C1949" s="465" t="n"/>
      <c r="D1949" s="466">
        <f>IF(OR(梁欠表3F!AN1948="欠番",梁欠表3F!AN1948="現場施工"),"　",梁欠表3F!AN1948)</f>
        <v/>
      </c>
      <c r="E1949" s="467">
        <f>COUNTIF(梁欠表3F!$C:$C,D1949)</f>
        <v/>
      </c>
      <c r="F1949" s="468">
        <f>COUNTIF(梁欠表3F!$O:$O,D1949)</f>
        <v/>
      </c>
      <c r="G1949" s="469">
        <f>COUNTIF(梁欠表3F!$AB:$AB,D1949)</f>
        <v/>
      </c>
      <c r="H1949" s="470">
        <f>SUM(E1949:G1949)</f>
        <v/>
      </c>
      <c r="I1949" s="477">
        <f>B1949</f>
        <v/>
      </c>
    </row>
    <row r="1950" ht="25.5" customHeight="1">
      <c r="B1950" s="464">
        <f>SUM(H1950)</f>
        <v/>
      </c>
      <c r="C1950" s="465" t="n"/>
      <c r="D1950" s="466">
        <f>IF(OR(梁欠表3F!AN1949="欠番",梁欠表3F!AN1949="現場施工"),"　",梁欠表3F!AN1949)</f>
        <v/>
      </c>
      <c r="E1950" s="467">
        <f>COUNTIF(梁欠表3F!$C:$C,D1950)</f>
        <v/>
      </c>
      <c r="F1950" s="468">
        <f>COUNTIF(梁欠表3F!$O:$O,D1950)</f>
        <v/>
      </c>
      <c r="G1950" s="469">
        <f>COUNTIF(梁欠表3F!$AB:$AB,D1950)</f>
        <v/>
      </c>
      <c r="H1950" s="470">
        <f>SUM(E1950:G1950)</f>
        <v/>
      </c>
      <c r="I1950" s="477">
        <f>B1950</f>
        <v/>
      </c>
      <c r="K1950" t="inlineStr">
        <is>
          <t>D150袖</t>
        </is>
      </c>
    </row>
    <row r="1951" ht="25.5" customHeight="1">
      <c r="B1951" s="464">
        <f>SUM(H1951)</f>
        <v/>
      </c>
      <c r="C1951" s="465" t="n"/>
      <c r="D1951" s="466">
        <f>IF(OR(梁欠表3F!AN1950="欠番",梁欠表3F!AN1950="現場施工"),"　",梁欠表3F!AN1950)</f>
        <v/>
      </c>
      <c r="E1951" s="467">
        <f>COUNTIF(梁欠表3F!$C:$C,D1951)</f>
        <v/>
      </c>
      <c r="F1951" s="468">
        <f>COUNTIF(梁欠表3F!$O:$O,D1951)</f>
        <v/>
      </c>
      <c r="G1951" s="469">
        <f>COUNTIF(梁欠表3F!$AB:$AB,D1951)</f>
        <v/>
      </c>
      <c r="H1951" s="470">
        <f>SUM(E1951:G1951)</f>
        <v/>
      </c>
      <c r="I1951" s="477">
        <f>B1951</f>
        <v/>
      </c>
      <c r="K1951" t="inlineStr">
        <is>
          <t>D150袖</t>
        </is>
      </c>
    </row>
    <row r="1952" ht="25.5" customHeight="1">
      <c r="B1952" s="464">
        <f>SUM(H1952)</f>
        <v/>
      </c>
      <c r="C1952" s="465" t="n"/>
      <c r="D1952" s="466">
        <f>IF(OR(梁欠表3F!AN1951="欠番",梁欠表3F!AN1951="現場施工"),"　",梁欠表3F!AN1951)</f>
        <v/>
      </c>
      <c r="E1952" s="467">
        <f>COUNTIF(梁欠表3F!$C:$C,D1952)</f>
        <v/>
      </c>
      <c r="F1952" s="468">
        <f>COUNTIF(梁欠表3F!$O:$O,D1952)</f>
        <v/>
      </c>
      <c r="G1952" s="469">
        <f>COUNTIF(梁欠表3F!$AB:$AB,D1952)</f>
        <v/>
      </c>
      <c r="H1952" s="470">
        <f>SUM(E1952:G1952)</f>
        <v/>
      </c>
      <c r="I1952" s="477">
        <f>B1952</f>
        <v/>
      </c>
    </row>
    <row r="1953" ht="25.5" customHeight="1">
      <c r="B1953" s="464">
        <f>SUM(H1953)</f>
        <v/>
      </c>
      <c r="C1953" s="465" t="n"/>
      <c r="D1953" s="466">
        <f>IF(OR(梁欠表3F!AN1952="欠番",梁欠表3F!AN1952="現場施工"),"　",梁欠表3F!AN1952)</f>
        <v/>
      </c>
      <c r="E1953" s="467">
        <f>COUNTIF(梁欠表3F!$C:$C,D1953)</f>
        <v/>
      </c>
      <c r="F1953" s="468">
        <f>COUNTIF(梁欠表3F!$O:$O,D1953)</f>
        <v/>
      </c>
      <c r="G1953" s="469">
        <f>COUNTIF(梁欠表3F!$AB:$AB,D1953)</f>
        <v/>
      </c>
      <c r="H1953" s="470">
        <f>SUM(E1953:G1953)</f>
        <v/>
      </c>
      <c r="I1953" s="477">
        <f>B1953</f>
        <v/>
      </c>
    </row>
    <row r="1954" ht="25.5" customHeight="1">
      <c r="B1954" s="464">
        <f>SUM(H1954)</f>
        <v/>
      </c>
      <c r="C1954" s="465" t="n"/>
      <c r="D1954" s="466">
        <f>IF(OR(梁欠表3F!AN1953="欠番",梁欠表3F!AN1953="現場施工"),"　",梁欠表3F!AN1953)</f>
        <v/>
      </c>
      <c r="E1954" s="467">
        <f>COUNTIF(梁欠表3F!$C:$C,D1954)</f>
        <v/>
      </c>
      <c r="F1954" s="468">
        <f>COUNTIF(梁欠表3F!$O:$O,D1954)</f>
        <v/>
      </c>
      <c r="G1954" s="469">
        <f>COUNTIF(梁欠表3F!$AB:$AB,D1954)</f>
        <v/>
      </c>
      <c r="H1954" s="470">
        <f>SUM(E1954:G1954)</f>
        <v/>
      </c>
      <c r="I1954" s="477">
        <f>B1954</f>
        <v/>
      </c>
    </row>
    <row r="1955" ht="25.5" customHeight="1">
      <c r="B1955" s="464">
        <f>SUM(H1955)</f>
        <v/>
      </c>
      <c r="C1955" s="465" t="n"/>
      <c r="D1955" s="466">
        <f>IF(OR(梁欠表3F!AN1954="欠番",梁欠表3F!AN1954="現場施工"),"　",梁欠表3F!AN1954)</f>
        <v/>
      </c>
      <c r="E1955" s="467">
        <f>COUNTIF(梁欠表3F!$C:$C,D1955)</f>
        <v/>
      </c>
      <c r="F1955" s="468">
        <f>COUNTIF(梁欠表3F!$O:$O,D1955)</f>
        <v/>
      </c>
      <c r="G1955" s="469">
        <f>COUNTIF(梁欠表3F!$AB:$AB,D1955)</f>
        <v/>
      </c>
      <c r="H1955" s="470">
        <f>SUM(E1955:G1955)</f>
        <v/>
      </c>
      <c r="I1955" s="477">
        <f>B1955</f>
        <v/>
      </c>
    </row>
    <row r="1956" ht="26.25" customHeight="1" thickBot="1">
      <c r="B1956" s="464">
        <f>SUM(H1956)</f>
        <v/>
      </c>
      <c r="C1956" s="465" t="n"/>
      <c r="D1956" s="498">
        <f>IF(OR(梁欠表3F!AN1955="欠番",梁欠表3F!AN1955="現場施工"),"　",梁欠表3F!AN1955)</f>
        <v/>
      </c>
      <c r="E1956" s="467">
        <f>COUNTIF(梁欠表3F!$C:$C,D1956)</f>
        <v/>
      </c>
      <c r="F1956" s="468">
        <f>COUNTIF(梁欠表3F!$O:$O,D1956)</f>
        <v/>
      </c>
      <c r="G1956" s="469">
        <f>COUNTIF(梁欠表3F!$AB:$AB,D1956)</f>
        <v/>
      </c>
      <c r="H1956" s="470">
        <f>SUM(E1956:G1956)</f>
        <v/>
      </c>
      <c r="I1956" s="477">
        <f>B1956</f>
        <v/>
      </c>
    </row>
    <row r="1957" ht="26.25" customHeight="1" thickTop="1">
      <c r="B1957" s="464">
        <f>SUM(H1957)</f>
        <v/>
      </c>
      <c r="C1957" s="465" t="n"/>
      <c r="D1957" s="466">
        <f>IF(OR(梁欠表3F!AN1956="欠番",梁欠表3F!AN1956="現場施工"),"　",梁欠表3F!AN1956)</f>
        <v/>
      </c>
      <c r="E1957" s="467">
        <f>COUNTIF(梁欠表3F!$C:$C,D1957)</f>
        <v/>
      </c>
      <c r="F1957" s="468">
        <f>COUNTIF(梁欠表3F!$O:$O,D1957)</f>
        <v/>
      </c>
      <c r="G1957" s="469">
        <f>COUNTIF(梁欠表3F!$AB:$AB,D1957)</f>
        <v/>
      </c>
      <c r="H1957" s="470">
        <f>SUM(E1957:G1957)</f>
        <v/>
      </c>
      <c r="I1957" s="477">
        <f>B1957</f>
        <v/>
      </c>
    </row>
    <row r="1958" ht="25.5" customHeight="1">
      <c r="B1958" s="464">
        <f>SUM(H1958)</f>
        <v/>
      </c>
      <c r="C1958" s="465" t="n"/>
      <c r="D1958" s="466">
        <f>IF(OR(梁欠表3F!AN1957="欠番",梁欠表3F!AN1957="現場施工"),"　",梁欠表3F!AN1957)</f>
        <v/>
      </c>
      <c r="E1958" s="467">
        <f>COUNTIF(梁欠表3F!$C:$C,D1958)</f>
        <v/>
      </c>
      <c r="F1958" s="468">
        <f>COUNTIF(梁欠表3F!$O:$O,D1958)</f>
        <v/>
      </c>
      <c r="G1958" s="469">
        <f>COUNTIF(梁欠表3F!$AB:$AB,D1958)</f>
        <v/>
      </c>
      <c r="H1958" s="470">
        <f>SUM(E1958:G1958)</f>
        <v/>
      </c>
      <c r="I1958" s="477">
        <f>B1958</f>
        <v/>
      </c>
    </row>
    <row r="1959" ht="25.5" customHeight="1">
      <c r="B1959" s="464">
        <f>SUM(H1959)</f>
        <v/>
      </c>
      <c r="C1959" s="465" t="n"/>
      <c r="D1959" s="466">
        <f>IF(OR(梁欠表3F!AN1958="欠番",梁欠表3F!AN1958="現場施工"),"　",梁欠表3F!AN1958)</f>
        <v/>
      </c>
      <c r="E1959" s="467">
        <f>COUNTIF(梁欠表3F!$C:$C,D1959)</f>
        <v/>
      </c>
      <c r="F1959" s="468">
        <f>COUNTIF(梁欠表3F!$O:$O,D1959)</f>
        <v/>
      </c>
      <c r="G1959" s="469">
        <f>COUNTIF(梁欠表3F!$AB:$AB,D1959)</f>
        <v/>
      </c>
      <c r="H1959" s="470">
        <f>SUM(E1959:G1959)</f>
        <v/>
      </c>
      <c r="I1959" s="477">
        <f>B1959</f>
        <v/>
      </c>
    </row>
    <row r="1960" ht="25.5" customHeight="1">
      <c r="B1960" s="464">
        <f>SUM(H1960)</f>
        <v/>
      </c>
      <c r="C1960" s="465" t="n"/>
      <c r="D1960" s="466">
        <f>IF(OR(梁欠表3F!AN1959="欠番",梁欠表3F!AN1959="現場施工"),"　",梁欠表3F!AN1959)</f>
        <v/>
      </c>
      <c r="E1960" s="467">
        <f>COUNTIF(梁欠表3F!$C:$C,D1960)</f>
        <v/>
      </c>
      <c r="F1960" s="468">
        <f>COUNTIF(梁欠表3F!$O:$O,D1960)</f>
        <v/>
      </c>
      <c r="G1960" s="469">
        <f>COUNTIF(梁欠表3F!$AB:$AB,D1960)</f>
        <v/>
      </c>
      <c r="H1960" s="470">
        <f>SUM(E1960:G1960)</f>
        <v/>
      </c>
      <c r="I1960" s="477">
        <f>B1960</f>
        <v/>
      </c>
    </row>
    <row r="1961" ht="25.5" customHeight="1">
      <c r="B1961" s="464">
        <f>SUM(H1961)</f>
        <v/>
      </c>
      <c r="C1961" s="465" t="n"/>
      <c r="D1961" s="466">
        <f>IF(OR(梁欠表3F!AN1960="欠番",梁欠表3F!AN1960="現場施工"),"　",梁欠表3F!AN1960)</f>
        <v/>
      </c>
      <c r="E1961" s="467">
        <f>COUNTIF(梁欠表3F!$C:$C,D1961)</f>
        <v/>
      </c>
      <c r="F1961" s="468">
        <f>COUNTIF(梁欠表3F!$O:$O,D1961)</f>
        <v/>
      </c>
      <c r="G1961" s="469">
        <f>COUNTIF(梁欠表3F!$AB:$AB,D1961)</f>
        <v/>
      </c>
      <c r="H1961" s="470">
        <f>SUM(E1961:G1961)</f>
        <v/>
      </c>
      <c r="I1961" s="477">
        <f>B1961</f>
        <v/>
      </c>
    </row>
    <row r="1962" ht="25.5" customHeight="1">
      <c r="B1962" s="464">
        <f>SUM(H1962)</f>
        <v/>
      </c>
      <c r="C1962" s="465" t="n"/>
      <c r="D1962" s="466">
        <f>IF(OR(梁欠表3F!AN1961="欠番",梁欠表3F!AN1961="現場施工"),"　",梁欠表3F!AN1961)</f>
        <v/>
      </c>
      <c r="E1962" s="467">
        <f>COUNTIF(梁欠表3F!$C:$C,D1962)</f>
        <v/>
      </c>
      <c r="F1962" s="468">
        <f>COUNTIF(梁欠表3F!$O:$O,D1962)</f>
        <v/>
      </c>
      <c r="G1962" s="469">
        <f>COUNTIF(梁欠表3F!$AB:$AB,D1962)</f>
        <v/>
      </c>
      <c r="H1962" s="470">
        <f>SUM(E1962:G1962)</f>
        <v/>
      </c>
      <c r="I1962" s="477">
        <f>B1962</f>
        <v/>
      </c>
    </row>
    <row r="1963" ht="25.5" customHeight="1">
      <c r="B1963" s="464">
        <f>SUM(H1963)</f>
        <v/>
      </c>
      <c r="C1963" s="465" t="n"/>
      <c r="D1963" s="466">
        <f>IF(OR(梁欠表3F!AN1962="欠番",梁欠表3F!AN1962="現場施工"),"　",梁欠表3F!AN1962)</f>
        <v/>
      </c>
      <c r="E1963" s="467">
        <f>COUNTIF(梁欠表3F!$C:$C,D1963)</f>
        <v/>
      </c>
      <c r="F1963" s="468">
        <f>COUNTIF(梁欠表3F!$O:$O,D1963)</f>
        <v/>
      </c>
      <c r="G1963" s="469">
        <f>COUNTIF(梁欠表3F!$AB:$AB,D1963)</f>
        <v/>
      </c>
      <c r="H1963" s="470">
        <f>SUM(E1963:G1963)</f>
        <v/>
      </c>
      <c r="I1963" s="477">
        <f>B1963</f>
        <v/>
      </c>
    </row>
    <row r="1964" ht="25.5" customHeight="1">
      <c r="B1964" s="464">
        <f>SUM(H1964)</f>
        <v/>
      </c>
      <c r="C1964" s="465" t="n"/>
      <c r="D1964" s="466">
        <f>IF(OR(梁欠表3F!AN1963="欠番",梁欠表3F!AN1963="現場施工"),"　",梁欠表3F!AN1963)</f>
        <v/>
      </c>
      <c r="E1964" s="467">
        <f>COUNTIF(梁欠表3F!$C:$C,D1964)</f>
        <v/>
      </c>
      <c r="F1964" s="468">
        <f>COUNTIF(梁欠表3F!$O:$O,D1964)</f>
        <v/>
      </c>
      <c r="G1964" s="469">
        <f>COUNTIF(梁欠表3F!$AB:$AB,D1964)</f>
        <v/>
      </c>
      <c r="H1964" s="470">
        <f>SUM(E1964:G1964)</f>
        <v/>
      </c>
      <c r="I1964" s="477">
        <f>B1964</f>
        <v/>
      </c>
    </row>
    <row r="1965" ht="25.5" customHeight="1">
      <c r="B1965" s="464">
        <f>SUM(H1965)</f>
        <v/>
      </c>
      <c r="C1965" s="465" t="n"/>
      <c r="D1965" s="466">
        <f>IF(OR(梁欠表3F!AN1964="欠番",梁欠表3F!AN1964="現場施工"),"　",梁欠表3F!AN1964)</f>
        <v/>
      </c>
      <c r="E1965" s="467">
        <f>COUNTIF(梁欠表3F!$C:$C,D1965)</f>
        <v/>
      </c>
      <c r="F1965" s="468">
        <f>COUNTIF(梁欠表3F!$O:$O,D1965)</f>
        <v/>
      </c>
      <c r="G1965" s="469">
        <f>COUNTIF(梁欠表3F!$AB:$AB,D1965)</f>
        <v/>
      </c>
      <c r="H1965" s="470">
        <f>SUM(E1965:G1965)</f>
        <v/>
      </c>
      <c r="I1965" s="477">
        <f>B1965</f>
        <v/>
      </c>
    </row>
    <row r="1966" ht="25.5" customHeight="1">
      <c r="B1966" s="464">
        <f>SUM(H1966)</f>
        <v/>
      </c>
      <c r="C1966" s="465" t="n"/>
      <c r="D1966" s="466">
        <f>IF(OR(梁欠表3F!AN1965="欠番",梁欠表3F!AN1965="現場施工"),"　",梁欠表3F!AN1965)</f>
        <v/>
      </c>
      <c r="E1966" s="467">
        <f>COUNTIF(梁欠表3F!$C:$C,D1966)</f>
        <v/>
      </c>
      <c r="F1966" s="468">
        <f>COUNTIF(梁欠表3F!$O:$O,D1966)</f>
        <v/>
      </c>
      <c r="G1966" s="469">
        <f>COUNTIF(梁欠表3F!$AB:$AB,D1966)</f>
        <v/>
      </c>
      <c r="H1966" s="470">
        <f>SUM(E1966:G1966)</f>
        <v/>
      </c>
      <c r="I1966" s="477">
        <f>B1966</f>
        <v/>
      </c>
    </row>
    <row r="1967" ht="25.5" customHeight="1">
      <c r="B1967" s="464">
        <f>SUM(H1967)</f>
        <v/>
      </c>
      <c r="C1967" s="465" t="n"/>
      <c r="D1967" s="466">
        <f>IF(OR(梁欠表3F!AN1966="欠番",梁欠表3F!AN1966="現場施工"),"　",梁欠表3F!AN1966)</f>
        <v/>
      </c>
      <c r="E1967" s="467">
        <f>COUNTIF(梁欠表3F!$C:$C,D1967)</f>
        <v/>
      </c>
      <c r="F1967" s="468">
        <f>COUNTIF(梁欠表3F!$O:$O,D1967)</f>
        <v/>
      </c>
      <c r="G1967" s="469">
        <f>COUNTIF(梁欠表3F!$AB:$AB,D1967)</f>
        <v/>
      </c>
      <c r="H1967" s="470">
        <f>SUM(E1967:G1967)</f>
        <v/>
      </c>
      <c r="I1967" s="477">
        <f>B1967</f>
        <v/>
      </c>
    </row>
    <row r="1968" ht="25.5" customHeight="1">
      <c r="B1968" s="464">
        <f>SUM(H1968)</f>
        <v/>
      </c>
      <c r="C1968" s="465" t="n"/>
      <c r="D1968" s="466">
        <f>IF(OR(梁欠表3F!AN1967="欠番",梁欠表3F!AN1967="現場施工"),"　",梁欠表3F!AN1967)</f>
        <v/>
      </c>
      <c r="E1968" s="467">
        <f>COUNTIF(梁欠表3F!$C:$C,D1968)</f>
        <v/>
      </c>
      <c r="F1968" s="468">
        <f>COUNTIF(梁欠表3F!$O:$O,D1968)</f>
        <v/>
      </c>
      <c r="G1968" s="469">
        <f>COUNTIF(梁欠表3F!$AB:$AB,D1968)</f>
        <v/>
      </c>
      <c r="H1968" s="470">
        <f>SUM(E1968:G1968)</f>
        <v/>
      </c>
      <c r="I1968" s="477">
        <f>B1968</f>
        <v/>
      </c>
    </row>
    <row r="1969" ht="25.5" customHeight="1">
      <c r="B1969" s="464">
        <f>SUM(H1969)</f>
        <v/>
      </c>
      <c r="C1969" s="465" t="n"/>
      <c r="D1969" s="466">
        <f>IF(OR(梁欠表3F!AN1968="欠番",梁欠表3F!AN1968="現場施工"),"　",梁欠表3F!AN1968)</f>
        <v/>
      </c>
      <c r="E1969" s="467">
        <f>COUNTIF(梁欠表3F!$C:$C,D1969)</f>
        <v/>
      </c>
      <c r="F1969" s="468">
        <f>COUNTIF(梁欠表3F!$O:$O,D1969)</f>
        <v/>
      </c>
      <c r="G1969" s="469">
        <f>COUNTIF(梁欠表3F!$AB:$AB,D1969)</f>
        <v/>
      </c>
      <c r="H1969" s="470">
        <f>SUM(E1969:G1969)</f>
        <v/>
      </c>
      <c r="I1969" s="477">
        <f>B1969</f>
        <v/>
      </c>
    </row>
    <row r="1970" ht="25.5" customHeight="1">
      <c r="B1970" s="464">
        <f>SUM(H1970)</f>
        <v/>
      </c>
      <c r="C1970" s="465" t="n"/>
      <c r="D1970" s="466">
        <f>IF(OR(梁欠表3F!AN1969="欠番",梁欠表3F!AN1969="現場施工"),"　",梁欠表3F!AN1969)</f>
        <v/>
      </c>
      <c r="E1970" s="467">
        <f>COUNTIF(梁欠表3F!$C:$C,D1970)</f>
        <v/>
      </c>
      <c r="F1970" s="468">
        <f>COUNTIF(梁欠表3F!$O:$O,D1970)</f>
        <v/>
      </c>
      <c r="G1970" s="469">
        <f>COUNTIF(梁欠表3F!$AB:$AB,D1970)</f>
        <v/>
      </c>
      <c r="H1970" s="470">
        <f>SUM(E1970:G1970)</f>
        <v/>
      </c>
      <c r="I1970" s="477">
        <f>B1970</f>
        <v/>
      </c>
    </row>
    <row r="1971" ht="25.5" customHeight="1">
      <c r="B1971" s="464">
        <f>SUM(H1971)</f>
        <v/>
      </c>
      <c r="C1971" s="465" t="n"/>
      <c r="D1971" s="466">
        <f>IF(OR(梁欠表3F!AN1970="欠番",梁欠表3F!AN1970="現場施工"),"　",梁欠表3F!AN1970)</f>
        <v/>
      </c>
      <c r="E1971" s="467">
        <f>COUNTIF(梁欠表3F!$C:$C,D1971)</f>
        <v/>
      </c>
      <c r="F1971" s="468">
        <f>COUNTIF(梁欠表3F!$O:$O,D1971)</f>
        <v/>
      </c>
      <c r="G1971" s="469">
        <f>COUNTIF(梁欠表3F!$AB:$AB,D1971)</f>
        <v/>
      </c>
      <c r="H1971" s="470">
        <f>SUM(E1971:G1971)</f>
        <v/>
      </c>
      <c r="I1971" s="477">
        <f>B1971</f>
        <v/>
      </c>
    </row>
    <row r="1972" ht="25.5" customHeight="1">
      <c r="B1972" s="464">
        <f>SUM(H1972)</f>
        <v/>
      </c>
      <c r="C1972" s="465" t="n"/>
      <c r="D1972" s="466">
        <f>IF(OR(梁欠表3F!AN1971="欠番",梁欠表3F!AN1971="現場施工"),"　",梁欠表3F!AN1971)</f>
        <v/>
      </c>
      <c r="E1972" s="467">
        <f>COUNTIF(梁欠表3F!$C:$C,D1972)</f>
        <v/>
      </c>
      <c r="F1972" s="468">
        <f>COUNTIF(梁欠表3F!$O:$O,D1972)</f>
        <v/>
      </c>
      <c r="G1972" s="469">
        <f>COUNTIF(梁欠表3F!$AB:$AB,D1972)</f>
        <v/>
      </c>
      <c r="H1972" s="470">
        <f>SUM(E1972:G1972)</f>
        <v/>
      </c>
      <c r="I1972" s="477">
        <f>B1972</f>
        <v/>
      </c>
    </row>
    <row r="1973" ht="25.5" customHeight="1">
      <c r="B1973" s="464">
        <f>SUM(H1973)</f>
        <v/>
      </c>
      <c r="C1973" s="465" t="n"/>
      <c r="D1973" s="466">
        <f>IF(OR(梁欠表3F!AN1972="欠番",梁欠表3F!AN1972="現場施工"),"　",梁欠表3F!AN1972)</f>
        <v/>
      </c>
      <c r="E1973" s="467">
        <f>COUNTIF(梁欠表3F!$C:$C,D1973)</f>
        <v/>
      </c>
      <c r="F1973" s="468">
        <f>COUNTIF(梁欠表3F!$O:$O,D1973)</f>
        <v/>
      </c>
      <c r="G1973" s="469">
        <f>COUNTIF(梁欠表3F!$AB:$AB,D1973)</f>
        <v/>
      </c>
      <c r="H1973" s="470">
        <f>SUM(E1973:G1973)</f>
        <v/>
      </c>
      <c r="I1973" s="477">
        <f>B1973</f>
        <v/>
      </c>
    </row>
    <row r="1974" ht="25.5" customHeight="1">
      <c r="B1974" s="464">
        <f>SUM(H1974)</f>
        <v/>
      </c>
      <c r="C1974" s="465" t="n"/>
      <c r="D1974" s="466">
        <f>IF(OR(梁欠表3F!AN1973="欠番",梁欠表3F!AN1973="現場施工"),"　",梁欠表3F!AN1973)</f>
        <v/>
      </c>
      <c r="E1974" s="467">
        <f>COUNTIF(梁欠表3F!$C:$C,D1974)</f>
        <v/>
      </c>
      <c r="F1974" s="468">
        <f>COUNTIF(梁欠表3F!$O:$O,D1974)</f>
        <v/>
      </c>
      <c r="G1974" s="469">
        <f>COUNTIF(梁欠表3F!$AB:$AB,D1974)</f>
        <v/>
      </c>
      <c r="H1974" s="470">
        <f>SUM(E1974:G1974)</f>
        <v/>
      </c>
      <c r="I1974" s="477">
        <f>B1974</f>
        <v/>
      </c>
    </row>
    <row r="1975" ht="25.5" customHeight="1">
      <c r="B1975" s="464">
        <f>SUM(H1975)</f>
        <v/>
      </c>
      <c r="C1975" s="465" t="n"/>
      <c r="D1975" s="466">
        <f>IF(OR(梁欠表3F!AN1974="欠番",梁欠表3F!AN1974="現場施工"),"　",梁欠表3F!AN1974)</f>
        <v/>
      </c>
      <c r="E1975" s="467">
        <f>COUNTIF(梁欠表3F!$C:$C,D1975)</f>
        <v/>
      </c>
      <c r="F1975" s="468">
        <f>COUNTIF(梁欠表3F!$O:$O,D1975)</f>
        <v/>
      </c>
      <c r="G1975" s="469">
        <f>COUNTIF(梁欠表3F!$AB:$AB,D1975)</f>
        <v/>
      </c>
      <c r="H1975" s="470">
        <f>SUM(E1975:G1975)</f>
        <v/>
      </c>
      <c r="I1975" s="477">
        <f>B1975</f>
        <v/>
      </c>
    </row>
    <row r="1976" ht="25.5" customHeight="1">
      <c r="B1976" s="464">
        <f>SUM(H1976)</f>
        <v/>
      </c>
      <c r="C1976" s="465" t="n"/>
      <c r="D1976" s="466">
        <f>IF(OR(梁欠表3F!AN1975="欠番",梁欠表3F!AN1975="現場施工"),"　",梁欠表3F!AN1975)</f>
        <v/>
      </c>
      <c r="E1976" s="467">
        <f>COUNTIF(梁欠表3F!$C:$C,D1976)</f>
        <v/>
      </c>
      <c r="F1976" s="468">
        <f>COUNTIF(梁欠表3F!$O:$O,D1976)</f>
        <v/>
      </c>
      <c r="G1976" s="469">
        <f>COUNTIF(梁欠表3F!$AB:$AB,D1976)</f>
        <v/>
      </c>
      <c r="H1976" s="470">
        <f>SUM(E1976:G1976)</f>
        <v/>
      </c>
      <c r="I1976" s="477">
        <f>B1976</f>
        <v/>
      </c>
    </row>
    <row r="1977" ht="25.5" customHeight="1">
      <c r="B1977" s="464">
        <f>SUM(H1977)</f>
        <v/>
      </c>
      <c r="C1977" s="465" t="n"/>
      <c r="D1977" s="466">
        <f>IF(OR(梁欠表3F!AN1976="欠番",梁欠表3F!AN1976="現場施工"),"　",梁欠表3F!AN1976)</f>
        <v/>
      </c>
      <c r="E1977" s="467">
        <f>COUNTIF(梁欠表3F!$C:$C,D1977)</f>
        <v/>
      </c>
      <c r="F1977" s="468">
        <f>COUNTIF(梁欠表3F!$O:$O,D1977)</f>
        <v/>
      </c>
      <c r="G1977" s="469">
        <f>COUNTIF(梁欠表3F!$AB:$AB,D1977)</f>
        <v/>
      </c>
      <c r="H1977" s="470">
        <f>SUM(E1977:G1977)</f>
        <v/>
      </c>
      <c r="I1977" s="477">
        <f>B1977</f>
        <v/>
      </c>
    </row>
    <row r="1978" ht="25.5" customHeight="1">
      <c r="B1978" s="464">
        <f>SUM(H1978)</f>
        <v/>
      </c>
      <c r="C1978" s="465" t="n"/>
      <c r="D1978" s="466">
        <f>IF(OR(梁欠表3F!AN1977="欠番",梁欠表3F!AN1977="現場施工"),"　",梁欠表3F!AN1977)</f>
        <v/>
      </c>
      <c r="E1978" s="467">
        <f>COUNTIF(梁欠表3F!$C:$C,D1978)</f>
        <v/>
      </c>
      <c r="F1978" s="468">
        <f>COUNTIF(梁欠表3F!$O:$O,D1978)</f>
        <v/>
      </c>
      <c r="G1978" s="469">
        <f>COUNTIF(梁欠表3F!$AB:$AB,D1978)</f>
        <v/>
      </c>
      <c r="H1978" s="470">
        <f>SUM(E1978:G1978)</f>
        <v/>
      </c>
      <c r="I1978" s="477">
        <f>B1978</f>
        <v/>
      </c>
    </row>
    <row r="1979" ht="25.5" customHeight="1">
      <c r="B1979" s="464">
        <f>SUM(H1979)</f>
        <v/>
      </c>
      <c r="C1979" s="465" t="n"/>
      <c r="D1979" s="466">
        <f>IF(OR(梁欠表3F!AN1978="欠番",梁欠表3F!AN1978="現場施工"),"　",梁欠表3F!AN1978)</f>
        <v/>
      </c>
      <c r="E1979" s="467">
        <f>COUNTIF(梁欠表3F!$C:$C,D1979)</f>
        <v/>
      </c>
      <c r="F1979" s="468">
        <f>COUNTIF(梁欠表3F!$O:$O,D1979)</f>
        <v/>
      </c>
      <c r="G1979" s="469">
        <f>COUNTIF(梁欠表3F!$AB:$AB,D1979)</f>
        <v/>
      </c>
      <c r="H1979" s="470">
        <f>SUM(E1979:G1979)</f>
        <v/>
      </c>
      <c r="I1979" s="477">
        <f>B1979</f>
        <v/>
      </c>
    </row>
    <row r="1980" ht="25.5" customHeight="1">
      <c r="B1980" s="464">
        <f>SUM(H1980)</f>
        <v/>
      </c>
      <c r="C1980" s="465" t="n"/>
      <c r="D1980" s="466">
        <f>IF(OR(梁欠表3F!AN1979="欠番",梁欠表3F!AN1979="現場施工"),"　",梁欠表3F!AN1979)</f>
        <v/>
      </c>
      <c r="E1980" s="467">
        <f>COUNTIF(梁欠表3F!$C:$C,D1980)</f>
        <v/>
      </c>
      <c r="F1980" s="468">
        <f>COUNTIF(梁欠表3F!$O:$O,D1980)</f>
        <v/>
      </c>
      <c r="G1980" s="469">
        <f>COUNTIF(梁欠表3F!$AB:$AB,D1980)</f>
        <v/>
      </c>
      <c r="H1980" s="470">
        <f>SUM(E1980:G1980)</f>
        <v/>
      </c>
      <c r="I1980" s="477">
        <f>B1980</f>
        <v/>
      </c>
    </row>
    <row r="1981" ht="25.5" customHeight="1">
      <c r="B1981" s="464">
        <f>SUM(H1981)</f>
        <v/>
      </c>
      <c r="C1981" s="465" t="n"/>
      <c r="D1981" s="466">
        <f>IF(OR(梁欠表3F!AN1980="欠番",梁欠表3F!AN1980="現場施工"),"　",梁欠表3F!AN1980)</f>
        <v/>
      </c>
      <c r="E1981" s="467">
        <f>COUNTIF(梁欠表3F!$C:$C,D1981)</f>
        <v/>
      </c>
      <c r="F1981" s="468">
        <f>COUNTIF(梁欠表3F!$O:$O,D1981)</f>
        <v/>
      </c>
      <c r="G1981" s="469">
        <f>COUNTIF(梁欠表3F!$AB:$AB,D1981)</f>
        <v/>
      </c>
      <c r="H1981" s="470">
        <f>SUM(E1981:G1981)</f>
        <v/>
      </c>
      <c r="I1981" s="477">
        <f>B1981</f>
        <v/>
      </c>
    </row>
    <row r="1982" ht="25.5" customHeight="1">
      <c r="B1982" s="464">
        <f>SUM(H1982)</f>
        <v/>
      </c>
      <c r="C1982" s="465" t="n"/>
      <c r="D1982" s="466">
        <f>IF(OR(梁欠表3F!AN1981="欠番",梁欠表3F!AN1981="現場施工"),"　",梁欠表3F!AN1981)</f>
        <v/>
      </c>
      <c r="E1982" s="467">
        <f>COUNTIF(梁欠表3F!$C:$C,D1982)</f>
        <v/>
      </c>
      <c r="F1982" s="468">
        <f>COUNTIF(梁欠表3F!$O:$O,D1982)</f>
        <v/>
      </c>
      <c r="G1982" s="469">
        <f>COUNTIF(梁欠表3F!$AB:$AB,D1982)</f>
        <v/>
      </c>
      <c r="H1982" s="470">
        <f>SUM(E1982:G1982)</f>
        <v/>
      </c>
      <c r="I1982" s="477">
        <f>B1982</f>
        <v/>
      </c>
    </row>
    <row r="1983" ht="25.5" customHeight="1">
      <c r="B1983" s="464">
        <f>SUM(H1983)</f>
        <v/>
      </c>
      <c r="C1983" s="465" t="n"/>
      <c r="D1983" s="466">
        <f>IF(OR(梁欠表3F!AN1982="欠番",梁欠表3F!AN1982="現場施工"),"　",梁欠表3F!AN1982)</f>
        <v/>
      </c>
      <c r="E1983" s="467">
        <f>COUNTIF(梁欠表3F!$C:$C,D1983)</f>
        <v/>
      </c>
      <c r="F1983" s="468">
        <f>COUNTIF(梁欠表3F!$O:$O,D1983)</f>
        <v/>
      </c>
      <c r="G1983" s="469">
        <f>COUNTIF(梁欠表3F!$AB:$AB,D1983)</f>
        <v/>
      </c>
      <c r="H1983" s="470">
        <f>SUM(E1983:G1983)</f>
        <v/>
      </c>
      <c r="I1983" s="477">
        <f>B1983</f>
        <v/>
      </c>
    </row>
    <row r="1984" ht="25.5" customHeight="1">
      <c r="B1984" s="464">
        <f>SUM(H1984)</f>
        <v/>
      </c>
      <c r="C1984" s="465" t="n"/>
      <c r="D1984" s="466">
        <f>IF(OR(梁欠表3F!AN1983="欠番",梁欠表3F!AN1983="現場施工"),"　",梁欠表3F!AN1983)</f>
        <v/>
      </c>
      <c r="E1984" s="467">
        <f>COUNTIF(梁欠表3F!$C:$C,D1984)</f>
        <v/>
      </c>
      <c r="F1984" s="468">
        <f>COUNTIF(梁欠表3F!$O:$O,D1984)</f>
        <v/>
      </c>
      <c r="G1984" s="469">
        <f>COUNTIF(梁欠表3F!$AB:$AB,D1984)</f>
        <v/>
      </c>
      <c r="H1984" s="470">
        <f>SUM(E1984:G1984)</f>
        <v/>
      </c>
      <c r="I1984" s="477">
        <f>B1984</f>
        <v/>
      </c>
    </row>
    <row r="1985" ht="25.5" customHeight="1">
      <c r="B1985" s="464">
        <f>SUM(H1985)</f>
        <v/>
      </c>
      <c r="C1985" s="465" t="n"/>
      <c r="D1985" s="466">
        <f>IF(OR(梁欠表3F!AN1984="欠番",梁欠表3F!AN1984="現場施工"),"　",梁欠表3F!AN1984)</f>
        <v/>
      </c>
      <c r="E1985" s="467">
        <f>COUNTIF(梁欠表3F!$C:$C,D1985)</f>
        <v/>
      </c>
      <c r="F1985" s="468">
        <f>COUNTIF(梁欠表3F!$O:$O,D1985)</f>
        <v/>
      </c>
      <c r="G1985" s="469">
        <f>COUNTIF(梁欠表3F!$AB:$AB,D1985)</f>
        <v/>
      </c>
      <c r="H1985" s="470">
        <f>SUM(E1985:G1985)</f>
        <v/>
      </c>
      <c r="I1985" s="477">
        <f>B1985</f>
        <v/>
      </c>
    </row>
    <row r="1986" ht="25.5" customHeight="1">
      <c r="B1986" s="464">
        <f>SUM(H1986)</f>
        <v/>
      </c>
      <c r="C1986" s="465" t="n"/>
      <c r="D1986" s="466">
        <f>IF(OR(梁欠表3F!AN1985="欠番",梁欠表3F!AN1985="現場施工"),"　",梁欠表3F!AN1985)</f>
        <v/>
      </c>
      <c r="E1986" s="467">
        <f>COUNTIF(梁欠表3F!$C:$C,D1986)</f>
        <v/>
      </c>
      <c r="F1986" s="468">
        <f>COUNTIF(梁欠表3F!$O:$O,D1986)</f>
        <v/>
      </c>
      <c r="G1986" s="469">
        <f>COUNTIF(梁欠表3F!$AB:$AB,D1986)</f>
        <v/>
      </c>
      <c r="H1986" s="470">
        <f>SUM(E1986:G1986)</f>
        <v/>
      </c>
      <c r="I1986" s="477">
        <f>B1986</f>
        <v/>
      </c>
    </row>
    <row r="1987" ht="25.5" customHeight="1">
      <c r="B1987" s="464">
        <f>SUM(H1987)</f>
        <v/>
      </c>
      <c r="C1987" s="465" t="n"/>
      <c r="D1987" s="466">
        <f>IF(OR(梁欠表3F!AN1986="欠番",梁欠表3F!AN1986="現場施工"),"　",梁欠表3F!AN1986)</f>
        <v/>
      </c>
      <c r="E1987" s="467">
        <f>COUNTIF(梁欠表3F!$C:$C,D1987)</f>
        <v/>
      </c>
      <c r="F1987" s="468">
        <f>COUNTIF(梁欠表3F!$O:$O,D1987)</f>
        <v/>
      </c>
      <c r="G1987" s="469">
        <f>COUNTIF(梁欠表3F!$AB:$AB,D1987)</f>
        <v/>
      </c>
      <c r="H1987" s="470">
        <f>SUM(E1987:G1987)</f>
        <v/>
      </c>
      <c r="I1987" s="477">
        <f>B1987</f>
        <v/>
      </c>
    </row>
    <row r="1988" ht="25.5" customHeight="1">
      <c r="B1988" s="464">
        <f>SUM(H1988)</f>
        <v/>
      </c>
      <c r="C1988" s="465" t="n"/>
      <c r="D1988" s="466">
        <f>IF(OR(梁欠表3F!AN1987="欠番",梁欠表3F!AN1987="現場施工"),"　",梁欠表3F!AN1987)</f>
        <v/>
      </c>
      <c r="E1988" s="467">
        <f>COUNTIF(梁欠表3F!$C:$C,D1988)</f>
        <v/>
      </c>
      <c r="F1988" s="468">
        <f>COUNTIF(梁欠表3F!$O:$O,D1988)</f>
        <v/>
      </c>
      <c r="G1988" s="469">
        <f>COUNTIF(梁欠表3F!$AB:$AB,D1988)</f>
        <v/>
      </c>
      <c r="H1988" s="470">
        <f>SUM(E1988:G1988)</f>
        <v/>
      </c>
      <c r="I1988" s="477">
        <f>B1988</f>
        <v/>
      </c>
    </row>
    <row r="1989" ht="25.5" customHeight="1">
      <c r="B1989" s="464">
        <f>SUM(H1989)</f>
        <v/>
      </c>
      <c r="C1989" s="465" t="n"/>
      <c r="D1989" s="466">
        <f>IF(OR(梁欠表3F!AN1988="欠番",梁欠表3F!AN1988="現場施工"),"　",梁欠表3F!AN1988)</f>
        <v/>
      </c>
      <c r="E1989" s="467">
        <f>COUNTIF(梁欠表3F!$C:$C,D1989)</f>
        <v/>
      </c>
      <c r="F1989" s="468">
        <f>COUNTIF(梁欠表3F!$O:$O,D1989)</f>
        <v/>
      </c>
      <c r="G1989" s="469">
        <f>COUNTIF(梁欠表3F!$AB:$AB,D1989)</f>
        <v/>
      </c>
      <c r="H1989" s="470">
        <f>SUM(E1989:G1989)</f>
        <v/>
      </c>
      <c r="I1989" s="477">
        <f>B1989</f>
        <v/>
      </c>
    </row>
    <row r="1990" ht="25.5" customHeight="1">
      <c r="B1990" s="464">
        <f>SUM(H1990)</f>
        <v/>
      </c>
      <c r="C1990" s="465" t="n"/>
      <c r="D1990" s="466">
        <f>IF(OR(梁欠表3F!AN1989="欠番",梁欠表3F!AN1989="現場施工"),"　",梁欠表3F!AN1989)</f>
        <v/>
      </c>
      <c r="E1990" s="467">
        <f>COUNTIF(梁欠表3F!$C:$C,D1990)</f>
        <v/>
      </c>
      <c r="F1990" s="468">
        <f>COUNTIF(梁欠表3F!$O:$O,D1990)</f>
        <v/>
      </c>
      <c r="G1990" s="469">
        <f>COUNTIF(梁欠表3F!$AB:$AB,D1990)</f>
        <v/>
      </c>
      <c r="H1990" s="470">
        <f>SUM(E1990:G1990)</f>
        <v/>
      </c>
      <c r="I1990" s="477">
        <f>B1990</f>
        <v/>
      </c>
    </row>
    <row r="1991" ht="25.5" customHeight="1">
      <c r="B1991" s="464">
        <f>SUM(H1991)</f>
        <v/>
      </c>
      <c r="C1991" s="465" t="n"/>
      <c r="D1991" s="466">
        <f>IF(OR(梁欠表3F!AN1990="欠番",梁欠表3F!AN1990="現場施工"),"　",梁欠表3F!AN1990)</f>
        <v/>
      </c>
      <c r="E1991" s="467">
        <f>COUNTIF(梁欠表3F!$C:$C,D1991)</f>
        <v/>
      </c>
      <c r="F1991" s="468">
        <f>COUNTIF(梁欠表3F!$O:$O,D1991)</f>
        <v/>
      </c>
      <c r="G1991" s="469">
        <f>COUNTIF(梁欠表3F!$AB:$AB,D1991)</f>
        <v/>
      </c>
      <c r="H1991" s="470">
        <f>SUM(E1991:G1991)</f>
        <v/>
      </c>
      <c r="I1991" s="477">
        <f>B1991</f>
        <v/>
      </c>
    </row>
    <row r="1992" ht="25.5" customHeight="1">
      <c r="B1992" s="464">
        <f>SUM(H1992)</f>
        <v/>
      </c>
      <c r="C1992" s="465" t="n"/>
      <c r="D1992" s="466">
        <f>IF(OR(梁欠表3F!AN1991="欠番",梁欠表3F!AN1991="現場施工"),"　",梁欠表3F!AN1991)</f>
        <v/>
      </c>
      <c r="E1992" s="467">
        <f>COUNTIF(梁欠表3F!$C:$C,D1992)</f>
        <v/>
      </c>
      <c r="F1992" s="468">
        <f>COUNTIF(梁欠表3F!$O:$O,D1992)</f>
        <v/>
      </c>
      <c r="G1992" s="469">
        <f>COUNTIF(梁欠表3F!$AB:$AB,D1992)</f>
        <v/>
      </c>
      <c r="H1992" s="470">
        <f>SUM(E1992:G1992)</f>
        <v/>
      </c>
      <c r="I1992" s="477">
        <f>B1992</f>
        <v/>
      </c>
    </row>
    <row r="1993" ht="25.5" customHeight="1">
      <c r="B1993" s="464">
        <f>SUM(H1993)</f>
        <v/>
      </c>
      <c r="C1993" s="465" t="n"/>
      <c r="D1993" s="466">
        <f>IF(OR(梁欠表3F!AN1992="欠番",梁欠表3F!AN1992="現場施工"),"　",梁欠表3F!AN1992)</f>
        <v/>
      </c>
      <c r="E1993" s="467">
        <f>COUNTIF(梁欠表3F!$C:$C,D1993)</f>
        <v/>
      </c>
      <c r="F1993" s="468">
        <f>COUNTIF(梁欠表3F!$O:$O,D1993)</f>
        <v/>
      </c>
      <c r="G1993" s="469">
        <f>COUNTIF(梁欠表3F!$AB:$AB,D1993)</f>
        <v/>
      </c>
      <c r="H1993" s="470">
        <f>SUM(E1993:G1993)</f>
        <v/>
      </c>
      <c r="I1993" s="477">
        <f>B1993</f>
        <v/>
      </c>
    </row>
    <row r="1994" ht="25.5" customHeight="1">
      <c r="B1994" s="464">
        <f>SUM(H1994)</f>
        <v/>
      </c>
      <c r="C1994" s="465" t="n"/>
      <c r="D1994" s="466">
        <f>IF(OR(梁欠表3F!AN1993="欠番",梁欠表3F!AN1993="現場施工"),"　",梁欠表3F!AN1993)</f>
        <v/>
      </c>
      <c r="E1994" s="467">
        <f>COUNTIF(梁欠表3F!$C:$C,D1994)</f>
        <v/>
      </c>
      <c r="F1994" s="468">
        <f>COUNTIF(梁欠表3F!$O:$O,D1994)</f>
        <v/>
      </c>
      <c r="G1994" s="469">
        <f>COUNTIF(梁欠表3F!$AB:$AB,D1994)</f>
        <v/>
      </c>
      <c r="H1994" s="470">
        <f>SUM(E1994:G1994)</f>
        <v/>
      </c>
      <c r="I1994" s="477">
        <f>B1994</f>
        <v/>
      </c>
    </row>
    <row r="1995" ht="25.5" customHeight="1">
      <c r="B1995" s="464">
        <f>SUM(H1995)</f>
        <v/>
      </c>
      <c r="C1995" s="465" t="n"/>
      <c r="D1995" s="466">
        <f>IF(OR(梁欠表3F!AN1994="欠番",梁欠表3F!AN1994="現場施工"),"　",梁欠表3F!AN1994)</f>
        <v/>
      </c>
      <c r="E1995" s="467">
        <f>COUNTIF(梁欠表3F!$C:$C,D1995)</f>
        <v/>
      </c>
      <c r="F1995" s="468">
        <f>COUNTIF(梁欠表3F!$O:$O,D1995)</f>
        <v/>
      </c>
      <c r="G1995" s="469">
        <f>COUNTIF(梁欠表3F!$AB:$AB,D1995)</f>
        <v/>
      </c>
      <c r="H1995" s="470">
        <f>SUM(E1995:G1995)</f>
        <v/>
      </c>
      <c r="I1995" s="477">
        <f>B1995</f>
        <v/>
      </c>
    </row>
    <row r="1996" ht="25.5" customHeight="1">
      <c r="B1996" s="464">
        <f>SUM(H1996)</f>
        <v/>
      </c>
      <c r="C1996" s="465" t="n"/>
      <c r="D1996" s="466">
        <f>IF(OR(梁欠表3F!AN1995="欠番",梁欠表3F!AN1995="現場施工"),"　",梁欠表3F!AN1995)</f>
        <v/>
      </c>
      <c r="E1996" s="467">
        <f>COUNTIF(梁欠表3F!$C:$C,D1996)</f>
        <v/>
      </c>
      <c r="F1996" s="468">
        <f>COUNTIF(梁欠表3F!$O:$O,D1996)</f>
        <v/>
      </c>
      <c r="G1996" s="469">
        <f>COUNTIF(梁欠表3F!$AB:$AB,D1996)</f>
        <v/>
      </c>
      <c r="H1996" s="470">
        <f>SUM(E1996:G1996)</f>
        <v/>
      </c>
      <c r="I1996" s="477">
        <f>B1996</f>
        <v/>
      </c>
    </row>
    <row r="1997" ht="25.5" customHeight="1">
      <c r="B1997" s="464">
        <f>SUM(H1997)</f>
        <v/>
      </c>
      <c r="C1997" s="465" t="n"/>
      <c r="D1997" s="466">
        <f>IF(OR(梁欠表3F!AN1996="欠番",梁欠表3F!AN1996="現場施工"),"　",梁欠表3F!AN1996)</f>
        <v/>
      </c>
      <c r="E1997" s="467">
        <f>COUNTIF(梁欠表3F!$C:$C,D1997)</f>
        <v/>
      </c>
      <c r="F1997" s="468">
        <f>COUNTIF(梁欠表3F!$O:$O,D1997)</f>
        <v/>
      </c>
      <c r="G1997" s="469">
        <f>COUNTIF(梁欠表3F!$AB:$AB,D1997)</f>
        <v/>
      </c>
      <c r="H1997" s="470">
        <f>SUM(E1997:G1997)</f>
        <v/>
      </c>
      <c r="I1997" s="477">
        <f>B1997</f>
        <v/>
      </c>
    </row>
    <row r="1998" ht="25.5" customHeight="1">
      <c r="B1998" s="464">
        <f>SUM(H1998)</f>
        <v/>
      </c>
      <c r="C1998" s="465" t="n"/>
      <c r="D1998" s="466">
        <f>IF(OR(梁欠表3F!AN1997="欠番",梁欠表3F!AN1997="現場施工"),"　",梁欠表3F!AN1997)</f>
        <v/>
      </c>
      <c r="E1998" s="467">
        <f>COUNTIF(梁欠表3F!$C:$C,D1998)</f>
        <v/>
      </c>
      <c r="F1998" s="468">
        <f>COUNTIF(梁欠表3F!$O:$O,D1998)</f>
        <v/>
      </c>
      <c r="G1998" s="469">
        <f>COUNTIF(梁欠表3F!$AB:$AB,D1998)</f>
        <v/>
      </c>
      <c r="H1998" s="470">
        <f>SUM(E1998:G1998)</f>
        <v/>
      </c>
      <c r="I1998" s="477">
        <f>B1998</f>
        <v/>
      </c>
    </row>
    <row r="1999" ht="25.5" customHeight="1">
      <c r="B1999" s="464">
        <f>SUM(H1999)</f>
        <v/>
      </c>
      <c r="C1999" s="465" t="n"/>
      <c r="D1999" s="466">
        <f>IF(OR(梁欠表3F!AN1998="欠番",梁欠表3F!AN1998="現場施工"),"　",梁欠表3F!AN1998)</f>
        <v/>
      </c>
      <c r="E1999" s="467">
        <f>COUNTIF(梁欠表3F!$C:$C,D1999)</f>
        <v/>
      </c>
      <c r="F1999" s="468">
        <f>COUNTIF(梁欠表3F!$O:$O,D1999)</f>
        <v/>
      </c>
      <c r="G1999" s="469">
        <f>COUNTIF(梁欠表3F!$AB:$AB,D1999)</f>
        <v/>
      </c>
      <c r="H1999" s="470">
        <f>SUM(E1999:G1999)</f>
        <v/>
      </c>
      <c r="I1999" s="477">
        <f>B1999</f>
        <v/>
      </c>
    </row>
    <row r="2000" ht="25.5" customHeight="1">
      <c r="B2000" s="464">
        <f>SUM(H2000)</f>
        <v/>
      </c>
      <c r="C2000" s="465" t="n"/>
      <c r="D2000" s="466">
        <f>IF(OR(梁欠表3F!AN1999="欠番",梁欠表3F!AN1999="現場施工"),"　",梁欠表3F!AN1999)</f>
        <v/>
      </c>
      <c r="E2000" s="467">
        <f>COUNTIF(梁欠表3F!$C:$C,D2000)</f>
        <v/>
      </c>
      <c r="F2000" s="468">
        <f>COUNTIF(梁欠表3F!$O:$O,D2000)</f>
        <v/>
      </c>
      <c r="G2000" s="469">
        <f>COUNTIF(梁欠表3F!$AB:$AB,D2000)</f>
        <v/>
      </c>
      <c r="H2000" s="470">
        <f>SUM(E2000:G2000)</f>
        <v/>
      </c>
      <c r="I2000" s="477">
        <f>B2000</f>
        <v/>
      </c>
    </row>
    <row r="2001" ht="25.5" customHeight="1">
      <c r="B2001" s="464">
        <f>SUM(H2001)</f>
        <v/>
      </c>
      <c r="C2001" s="465" t="n"/>
      <c r="D2001" s="466">
        <f>IF(OR(梁欠表3F!AN2000="欠番",梁欠表3F!AN2000="現場施工"),"　",梁欠表3F!AN2000)</f>
        <v/>
      </c>
      <c r="E2001" s="467">
        <f>COUNTIF(梁欠表3F!$C:$C,D2001)</f>
        <v/>
      </c>
      <c r="F2001" s="468">
        <f>COUNTIF(梁欠表3F!$O:$O,D2001)</f>
        <v/>
      </c>
      <c r="G2001" s="469">
        <f>COUNTIF(梁欠表3F!$AB:$AB,D2001)</f>
        <v/>
      </c>
      <c r="H2001" s="470">
        <f>SUM(E2001:G2001)</f>
        <v/>
      </c>
      <c r="I2001" s="477">
        <f>B2001</f>
        <v/>
      </c>
    </row>
    <row r="2002" ht="25.5" customHeight="1">
      <c r="B2002" s="464">
        <f>SUM(H2002)</f>
        <v/>
      </c>
      <c r="C2002" s="465" t="n"/>
      <c r="D2002" s="466">
        <f>IF(OR(梁欠表3F!AN2001="欠番",梁欠表3F!AN2001="現場施工"),"　",梁欠表3F!AN2001)</f>
        <v/>
      </c>
      <c r="E2002" s="467">
        <f>COUNTIF(梁欠表3F!$C:$C,D2002)</f>
        <v/>
      </c>
      <c r="F2002" s="468">
        <f>COUNTIF(梁欠表3F!$O:$O,D2002)</f>
        <v/>
      </c>
      <c r="G2002" s="469">
        <f>COUNTIF(梁欠表3F!$AB:$AB,D2002)</f>
        <v/>
      </c>
      <c r="H2002" s="470">
        <f>SUM(E2002:G2002)</f>
        <v/>
      </c>
      <c r="I2002" s="477">
        <f>B2002</f>
        <v/>
      </c>
    </row>
    <row r="2003" ht="25.5" customHeight="1">
      <c r="B2003" s="464">
        <f>SUM(H2003)</f>
        <v/>
      </c>
      <c r="C2003" s="465" t="n"/>
      <c r="D2003" s="466">
        <f>IF(OR(梁欠表3F!AN2002="欠番",梁欠表3F!AN2002="現場施工"),"　",梁欠表3F!AN2002)</f>
        <v/>
      </c>
      <c r="E2003" s="467">
        <f>COUNTIF(梁欠表3F!$C:$C,D2003)</f>
        <v/>
      </c>
      <c r="F2003" s="468">
        <f>COUNTIF(梁欠表3F!$O:$O,D2003)</f>
        <v/>
      </c>
      <c r="G2003" s="469">
        <f>COUNTIF(梁欠表3F!$AB:$AB,D2003)</f>
        <v/>
      </c>
      <c r="H2003" s="470">
        <f>SUM(E2003:G2003)</f>
        <v/>
      </c>
      <c r="I2003" s="477">
        <f>B2003</f>
        <v/>
      </c>
    </row>
    <row r="2004" ht="25.5" customHeight="1">
      <c r="B2004" s="464">
        <f>SUM(H2004)</f>
        <v/>
      </c>
      <c r="C2004" s="465" t="n"/>
      <c r="D2004" s="466">
        <f>IF(OR(梁欠表3F!AN2003="欠番",梁欠表3F!AN2003="現場施工"),"　",梁欠表3F!AN2003)</f>
        <v/>
      </c>
      <c r="E2004" s="467">
        <f>COUNTIF(梁欠表3F!$C:$C,D2004)</f>
        <v/>
      </c>
      <c r="F2004" s="468">
        <f>COUNTIF(梁欠表3F!$O:$O,D2004)</f>
        <v/>
      </c>
      <c r="G2004" s="469">
        <f>COUNTIF(梁欠表3F!$AB:$AB,D2004)</f>
        <v/>
      </c>
      <c r="H2004" s="470">
        <f>SUM(E2004:G2004)</f>
        <v/>
      </c>
      <c r="I2004" s="477">
        <f>B2004</f>
        <v/>
      </c>
    </row>
    <row r="2005" ht="25.5" customHeight="1">
      <c r="B2005" s="464">
        <f>SUM(H2005)</f>
        <v/>
      </c>
      <c r="C2005" s="465" t="n"/>
      <c r="D2005" s="466">
        <f>IF(OR(梁欠表3F!AN2004="欠番",梁欠表3F!AN2004="現場施工"),"　",梁欠表3F!AN2004)</f>
        <v/>
      </c>
      <c r="E2005" s="467">
        <f>COUNTIF(梁欠表3F!$C:$C,D2005)</f>
        <v/>
      </c>
      <c r="F2005" s="468">
        <f>COUNTIF(梁欠表3F!$O:$O,D2005)</f>
        <v/>
      </c>
      <c r="G2005" s="469">
        <f>COUNTIF(梁欠表3F!$AB:$AB,D2005)</f>
        <v/>
      </c>
      <c r="H2005" s="470">
        <f>SUM(E2005:G2005)</f>
        <v/>
      </c>
      <c r="I2005" s="477">
        <f>B2005</f>
        <v/>
      </c>
    </row>
    <row r="2006" ht="25.5" customHeight="1">
      <c r="B2006" s="464">
        <f>SUM(H2006)</f>
        <v/>
      </c>
      <c r="C2006" s="465" t="n"/>
      <c r="D2006" s="466">
        <f>IF(OR(梁欠表3F!AN2005="欠番",梁欠表3F!AN2005="現場施工"),"　",梁欠表3F!AN2005)</f>
        <v/>
      </c>
      <c r="E2006" s="467">
        <f>COUNTIF(梁欠表3F!$C:$C,D2006)</f>
        <v/>
      </c>
      <c r="F2006" s="468">
        <f>COUNTIF(梁欠表3F!$O:$O,D2006)</f>
        <v/>
      </c>
      <c r="G2006" s="469">
        <f>COUNTIF(梁欠表3F!$AB:$AB,D2006)</f>
        <v/>
      </c>
      <c r="H2006" s="470">
        <f>SUM(E2006:G2006)</f>
        <v/>
      </c>
      <c r="I2006" s="477">
        <f>B2006</f>
        <v/>
      </c>
    </row>
    <row r="2007" ht="25.5" customHeight="1">
      <c r="B2007" s="464">
        <f>SUM(H2007)</f>
        <v/>
      </c>
      <c r="C2007" s="465" t="n"/>
      <c r="D2007" s="466">
        <f>IF(OR(梁欠表3F!AN2006="欠番",梁欠表3F!AN2006="現場施工"),"　",梁欠表3F!AN2006)</f>
        <v/>
      </c>
      <c r="E2007" s="467">
        <f>COUNTIF(梁欠表3F!$C:$C,D2007)</f>
        <v/>
      </c>
      <c r="F2007" s="468">
        <f>COUNTIF(梁欠表3F!$O:$O,D2007)</f>
        <v/>
      </c>
      <c r="G2007" s="469">
        <f>COUNTIF(梁欠表3F!$AB:$AB,D2007)</f>
        <v/>
      </c>
      <c r="H2007" s="470">
        <f>SUM(E2007:G2007)</f>
        <v/>
      </c>
      <c r="I2007" s="477">
        <f>B2007</f>
        <v/>
      </c>
    </row>
    <row r="2008" ht="25.5" customHeight="1">
      <c r="B2008" s="464">
        <f>SUM(H2008)</f>
        <v/>
      </c>
      <c r="C2008" s="465" t="n"/>
      <c r="D2008" s="466">
        <f>IF(OR(梁欠表3F!AN2007="欠番",梁欠表3F!AN2007="現場施工"),"　",梁欠表3F!AN2007)</f>
        <v/>
      </c>
      <c r="E2008" s="467">
        <f>COUNTIF(梁欠表3F!$C:$C,D2008)</f>
        <v/>
      </c>
      <c r="F2008" s="468">
        <f>COUNTIF(梁欠表3F!$O:$O,D2008)</f>
        <v/>
      </c>
      <c r="G2008" s="469">
        <f>COUNTIF(梁欠表3F!$AB:$AB,D2008)</f>
        <v/>
      </c>
      <c r="H2008" s="470">
        <f>SUM(E2008:G2008)</f>
        <v/>
      </c>
      <c r="I2008" s="477">
        <f>B2008</f>
        <v/>
      </c>
    </row>
    <row r="2009" ht="25.5" customHeight="1">
      <c r="B2009" s="464">
        <f>SUM(H2009)</f>
        <v/>
      </c>
      <c r="C2009" s="465" t="n"/>
      <c r="D2009" s="466">
        <f>IF(OR(梁欠表3F!AN2008="欠番",梁欠表3F!AN2008="現場施工"),"　",梁欠表3F!AN2008)</f>
        <v/>
      </c>
      <c r="E2009" s="467">
        <f>COUNTIF(梁欠表3F!$C:$C,D2009)</f>
        <v/>
      </c>
      <c r="F2009" s="468">
        <f>COUNTIF(梁欠表3F!$O:$O,D2009)</f>
        <v/>
      </c>
      <c r="G2009" s="469">
        <f>COUNTIF(梁欠表3F!$AB:$AB,D2009)</f>
        <v/>
      </c>
      <c r="H2009" s="470">
        <f>SUM(E2009:G2009)</f>
        <v/>
      </c>
      <c r="I2009" s="477">
        <f>B2009</f>
        <v/>
      </c>
    </row>
    <row r="2010" ht="25.5" customHeight="1">
      <c r="B2010" s="464">
        <f>SUM(H2010)</f>
        <v/>
      </c>
      <c r="C2010" s="465" t="n"/>
      <c r="D2010" s="466">
        <f>IF(OR(梁欠表3F!AN2009="欠番",梁欠表3F!AN2009="現場施工"),"　",梁欠表3F!AN2009)</f>
        <v/>
      </c>
      <c r="E2010" s="467">
        <f>COUNTIF(梁欠表3F!$C:$C,D2010)</f>
        <v/>
      </c>
      <c r="F2010" s="468">
        <f>COUNTIF(梁欠表3F!$O:$O,D2010)</f>
        <v/>
      </c>
      <c r="G2010" s="469">
        <f>COUNTIF(梁欠表3F!$AB:$AB,D2010)</f>
        <v/>
      </c>
      <c r="H2010" s="470">
        <f>SUM(E2010:G2010)</f>
        <v/>
      </c>
      <c r="I2010" s="477">
        <f>B2010</f>
        <v/>
      </c>
    </row>
    <row r="2011" ht="25.5" customHeight="1">
      <c r="B2011" s="464">
        <f>SUM(H2011)</f>
        <v/>
      </c>
      <c r="C2011" s="465" t="n"/>
      <c r="D2011" s="466">
        <f>IF(OR(梁欠表3F!AN2010="欠番",梁欠表3F!AN2010="現場施工"),"　",梁欠表3F!AN2010)</f>
        <v/>
      </c>
      <c r="E2011" s="467">
        <f>COUNTIF(梁欠表3F!$C:$C,D2011)</f>
        <v/>
      </c>
      <c r="F2011" s="468">
        <f>COUNTIF(梁欠表3F!$O:$O,D2011)</f>
        <v/>
      </c>
      <c r="G2011" s="469">
        <f>COUNTIF(梁欠表3F!$AB:$AB,D2011)</f>
        <v/>
      </c>
      <c r="H2011" s="470">
        <f>SUM(E2011:G2011)</f>
        <v/>
      </c>
      <c r="I2011" s="477">
        <f>B2011</f>
        <v/>
      </c>
    </row>
    <row r="2012" ht="25.5" customHeight="1">
      <c r="B2012" s="464">
        <f>SUM(H2012)</f>
        <v/>
      </c>
      <c r="C2012" s="465" t="n"/>
      <c r="D2012" s="466">
        <f>IF(OR(梁欠表3F!AN2011="欠番",梁欠表3F!AN2011="現場施工"),"　",梁欠表3F!AN2011)</f>
        <v/>
      </c>
      <c r="E2012" s="467">
        <f>COUNTIF(梁欠表3F!$C:$C,D2012)</f>
        <v/>
      </c>
      <c r="F2012" s="468">
        <f>COUNTIF(梁欠表3F!$O:$O,D2012)</f>
        <v/>
      </c>
      <c r="G2012" s="469">
        <f>COUNTIF(梁欠表3F!$AB:$AB,D2012)</f>
        <v/>
      </c>
      <c r="H2012" s="470">
        <f>SUM(E2012:G2012)</f>
        <v/>
      </c>
      <c r="I2012" s="477">
        <f>B2012</f>
        <v/>
      </c>
    </row>
    <row r="2013" ht="26.25" customHeight="1" thickBot="1">
      <c r="B2013" s="503">
        <f>SUM(H2013)</f>
        <v/>
      </c>
      <c r="C2013" s="684" t="n"/>
      <c r="D2013" s="679">
        <f>IF(OR(梁欠表3F!AN2012="欠番",梁欠表3F!AN2012="現場施工"),"　",梁欠表3F!AN2012)</f>
        <v/>
      </c>
      <c r="E2013" s="685">
        <f>COUNTIF(梁欠表3F!$C:$C,D2013)</f>
        <v/>
      </c>
      <c r="F2013" s="686">
        <f>COUNTIF(梁欠表3F!$O:$O,D2013)</f>
        <v/>
      </c>
      <c r="G2013" s="687">
        <f>COUNTIF(梁欠表3F!$AB:$AB,D2013)</f>
        <v/>
      </c>
      <c r="H2013" s="470">
        <f>SUM(E2013:G2013)</f>
        <v/>
      </c>
      <c r="I2013" s="477">
        <f>B2013</f>
        <v/>
      </c>
    </row>
    <row r="2014" ht="26.25" customHeight="1" thickBot="1">
      <c r="B2014" s="501">
        <f>SUM(H2014)</f>
        <v/>
      </c>
      <c r="C2014" s="688" t="n"/>
      <c r="D2014" s="689" t="inlineStr">
        <is>
          <t>枚 数 合 計</t>
        </is>
      </c>
      <c r="E2014" s="690">
        <f>SUM(E7:E2013)</f>
        <v/>
      </c>
      <c r="F2014" s="690">
        <f>SUM(F7:F2013)</f>
        <v/>
      </c>
      <c r="G2014" s="690">
        <f>SUM(G7:G2013)</f>
        <v/>
      </c>
      <c r="H2014" s="502">
        <f>SUM(H7:H2013)</f>
        <v/>
      </c>
      <c r="I2014" s="477">
        <f>B2014</f>
        <v/>
      </c>
    </row>
    <row r="2015" ht="25.5" customHeight="1">
      <c r="B2015" s="692">
        <f>SUM(H2015)</f>
        <v/>
      </c>
      <c r="C2015" s="933" t="n"/>
      <c r="D2015" s="917" t="n"/>
      <c r="E2015" s="683" t="n"/>
      <c r="F2015" s="683" t="n"/>
      <c r="G2015" s="683" t="n"/>
      <c r="H2015" s="508" t="n"/>
      <c r="I2015" s="477">
        <f>B2015</f>
        <v/>
      </c>
    </row>
    <row r="2016" ht="25.5" customHeight="1">
      <c r="B2016" s="503">
        <f>SUM(H2016)</f>
        <v/>
      </c>
      <c r="C2016" s="934" t="inlineStr">
        <is>
          <t>合板12×910×2730</t>
        </is>
      </c>
      <c r="D2016" s="924" t="n"/>
      <c r="E2016" s="680" t="n"/>
      <c r="F2016" s="680" t="n"/>
      <c r="G2016" s="680" t="n"/>
      <c r="H2016" s="504">
        <f>SUM(梁欠表3F!T60)</f>
        <v/>
      </c>
      <c r="I2016" s="477">
        <f>B2016</f>
        <v/>
      </c>
    </row>
    <row r="2017" ht="25.5" customHeight="1">
      <c r="B2017" s="693">
        <f>SUM(H2017)</f>
        <v/>
      </c>
      <c r="C2017" s="826" t="inlineStr">
        <is>
          <t>合板12×910×2730(防腐)</t>
        </is>
      </c>
      <c r="D2017" s="391" t="n"/>
      <c r="E2017" s="680" t="n"/>
      <c r="F2017" s="680" t="n"/>
      <c r="G2017" s="680" t="n"/>
      <c r="H2017" s="470">
        <f>SUM(梁欠表3F!H61)</f>
        <v/>
      </c>
      <c r="I2017" s="477">
        <f>B2017</f>
        <v/>
      </c>
    </row>
    <row r="2018" ht="25.5" customHeight="1">
      <c r="B2018" s="693">
        <f>SUM(H2018)</f>
        <v/>
      </c>
      <c r="C2018" s="817" t="inlineStr">
        <is>
          <t>現場用断熱材  W1-39</t>
        </is>
      </c>
      <c r="D2018" s="391" t="n"/>
      <c r="E2018" s="680" t="n"/>
      <c r="F2018" s="680" t="n"/>
      <c r="G2018" s="680" t="n"/>
      <c r="H2018" s="470">
        <f>SUM(梁欠表3F!H62)</f>
        <v/>
      </c>
      <c r="I2018" s="477">
        <f>B2018</f>
        <v/>
      </c>
    </row>
    <row r="2019" ht="25.5" customHeight="1">
      <c r="B2019" s="693">
        <f>SUM(H2019)</f>
        <v/>
      </c>
      <c r="C2019" s="817" t="inlineStr">
        <is>
          <t>現場用枠材 27×105</t>
        </is>
      </c>
      <c r="D2019" s="391" t="n"/>
      <c r="E2019" s="680" t="n"/>
      <c r="F2019" s="680" t="n"/>
      <c r="G2019" s="680" t="n"/>
      <c r="H2019" s="470">
        <f>SUM(梁欠表3F!H63)</f>
        <v/>
      </c>
      <c r="I2019" s="477">
        <f>B2019</f>
        <v/>
      </c>
    </row>
    <row r="2020" ht="25.5" customHeight="1">
      <c r="B2020" s="693">
        <f>SUM(H2020)</f>
        <v/>
      </c>
      <c r="C2020" s="817" t="inlineStr">
        <is>
          <t>NT用断熱材 333*1274</t>
        </is>
      </c>
      <c r="D2020" s="391" t="n"/>
      <c r="E2020" s="680" t="n"/>
      <c r="F2020" s="680" t="n"/>
      <c r="G2020" s="680" t="n"/>
      <c r="H2020" s="470">
        <f>SUM(梁欠表3F!H64)</f>
        <v/>
      </c>
      <c r="I2020" s="477">
        <f>B2020</f>
        <v/>
      </c>
    </row>
    <row r="2021" ht="25.5" customHeight="1">
      <c r="B2021" s="693">
        <f>SUM(H2021)</f>
        <v/>
      </c>
      <c r="C2021" s="817" t="inlineStr">
        <is>
          <t>NT用断熱材 333*1208</t>
        </is>
      </c>
      <c r="D2021" s="391" t="n"/>
      <c r="E2021" s="694" t="n"/>
      <c r="F2021" s="680" t="n"/>
      <c r="G2021" s="680" t="n"/>
      <c r="H2021" s="470">
        <f>SUM(梁欠表3F!H65)</f>
        <v/>
      </c>
      <c r="I2021" s="477">
        <f>B2021</f>
        <v/>
      </c>
    </row>
    <row r="2022" ht="25.5" customHeight="1">
      <c r="B2022" s="464">
        <f>SUM(H2022)</f>
        <v/>
      </c>
      <c r="C2022" s="935">
        <f>梁欠表3F!O96&amp;梁欠表3F!Q96</f>
        <v/>
      </c>
      <c r="D2022" s="936" t="n"/>
      <c r="E2022" s="680" t="n"/>
      <c r="F2022" s="680" t="n"/>
      <c r="G2022" s="680" t="n"/>
      <c r="H2022" s="470">
        <f>SUM(梁欠表3F!T96)</f>
        <v/>
      </c>
      <c r="I2022" s="477">
        <f>B2022</f>
        <v/>
      </c>
    </row>
    <row r="2023" ht="25.5" customHeight="1">
      <c r="B2023" s="503">
        <f>SUM(H2023)</f>
        <v/>
      </c>
      <c r="C2023" s="935">
        <f>梁欠表3F!O61</f>
        <v/>
      </c>
      <c r="D2023" s="936" t="n"/>
      <c r="E2023" s="680" t="n"/>
      <c r="F2023" s="680" t="n"/>
      <c r="G2023" s="680" t="n"/>
      <c r="H2023" s="504">
        <f>SUM(梁欠表3F!T61)</f>
        <v/>
      </c>
      <c r="I2023" s="477">
        <f>B2023</f>
        <v/>
      </c>
    </row>
    <row r="2024" ht="25.5" customHeight="1">
      <c r="B2024" s="503">
        <f>SUM(H2024)</f>
        <v/>
      </c>
      <c r="C2024" s="937">
        <f>梁欠表3F!O65&amp;梁欠表3F!Q65</f>
        <v/>
      </c>
      <c r="D2024" s="924" t="n"/>
      <c r="E2024" s="680" t="n"/>
      <c r="F2024" s="680" t="n"/>
      <c r="G2024" s="680" t="n"/>
      <c r="H2024" s="470">
        <f>SUM(梁欠表3F!T65)</f>
        <v/>
      </c>
      <c r="I2024" s="477">
        <f>B2024</f>
        <v/>
      </c>
    </row>
    <row r="2025" ht="26.25" customHeight="1" thickBot="1">
      <c r="B2025" s="503">
        <f>SUM(H2025)</f>
        <v/>
      </c>
      <c r="C2025" s="938">
        <f>梁欠表3F!O66&amp;梁欠表3F!Q66</f>
        <v/>
      </c>
      <c r="D2025" s="939" t="n"/>
      <c r="E2025" s="681" t="n"/>
      <c r="F2025" s="681" t="n"/>
      <c r="G2025" s="681" t="n"/>
      <c r="H2025" s="500">
        <f>SUM(梁欠表3F!T66)</f>
        <v/>
      </c>
      <c r="I2025" s="477">
        <f>B2025</f>
        <v/>
      </c>
      <c r="Q2025" s="289" t="n"/>
    </row>
    <row r="2026" ht="26.25" customHeight="1" thickBot="1">
      <c r="B2026" s="506">
        <f>SUM(H2026)</f>
        <v/>
      </c>
      <c r="C2026" s="940">
        <f>梁欠表3F!C67</f>
        <v/>
      </c>
      <c r="D2026" s="941" t="n"/>
      <c r="E2026" s="682">
        <f>SUM(E2008:E2013)</f>
        <v/>
      </c>
      <c r="F2026" s="682">
        <f>SUM(F2008:F2013)</f>
        <v/>
      </c>
      <c r="G2026" s="682">
        <f>SUM(G2008:G2013)</f>
        <v/>
      </c>
      <c r="H2026" s="507">
        <f>SUM(E2026:G2026)</f>
        <v/>
      </c>
      <c r="I2026" s="477">
        <f>B2026</f>
        <v/>
      </c>
      <c r="Q2026" s="289" t="n"/>
    </row>
    <row r="2027" ht="25.5" customHeight="1">
      <c r="B2027" s="499">
        <f>SUM(H2027)</f>
        <v/>
      </c>
      <c r="C2027" s="942">
        <f>梁欠表3F!C66</f>
        <v/>
      </c>
      <c r="D2027" s="917" t="n"/>
      <c r="E2027" s="683" t="n"/>
      <c r="F2027" s="683" t="n"/>
      <c r="G2027" s="683" t="n"/>
      <c r="H2027" s="508">
        <f>梁欠表3F!H66</f>
        <v/>
      </c>
      <c r="I2027" s="477">
        <f>B2027</f>
        <v/>
      </c>
      <c r="Q2027" s="289" t="n"/>
    </row>
    <row r="2028" ht="26.25" customHeight="1" thickBot="1">
      <c r="B2028" s="505">
        <f>H2028</f>
        <v/>
      </c>
      <c r="C2028" s="943" t="inlineStr">
        <is>
          <t>照明下地用合板（針葉樹）12*105*250</t>
        </is>
      </c>
      <c r="D2028" s="939" t="n"/>
      <c r="E2028" s="681" t="n"/>
      <c r="F2028" s="681" t="n"/>
      <c r="G2028" s="681" t="n"/>
      <c r="H2028" s="691" t="n">
        <v>13</v>
      </c>
      <c r="I2028" s="477">
        <f>B2028</f>
        <v/>
      </c>
    </row>
    <row r="2033" ht="30.75" customHeight="1">
      <c r="J2033" s="806" t="inlineStr">
        <is>
          <t>Ｌ・Ｒ枠材３０ミリカット</t>
        </is>
      </c>
    </row>
  </sheetData>
  <autoFilter ref="I6:I2028"/>
  <mergeCells count="29">
    <mergeCell ref="C2028:D2028"/>
    <mergeCell ref="J420:K420"/>
    <mergeCell ref="C2018:D2018"/>
    <mergeCell ref="C2025:D2025"/>
    <mergeCell ref="I5:L5"/>
    <mergeCell ref="H1:I1"/>
    <mergeCell ref="J421:K421"/>
    <mergeCell ref="M5:N5"/>
    <mergeCell ref="C2022:D2022"/>
    <mergeCell ref="C2024:D2024"/>
    <mergeCell ref="M1:N1"/>
    <mergeCell ref="C2027:D2027"/>
    <mergeCell ref="C2017:D2017"/>
    <mergeCell ref="M3:O3"/>
    <mergeCell ref="D1:G1"/>
    <mergeCell ref="B3:E3"/>
    <mergeCell ref="C2023:D2023"/>
    <mergeCell ref="C2019:D2019"/>
    <mergeCell ref="P3:R3"/>
    <mergeCell ref="I3:J3"/>
    <mergeCell ref="C2021:D2021"/>
    <mergeCell ref="J2033:N2033"/>
    <mergeCell ref="C2020:D2020"/>
    <mergeCell ref="C2015:D2015"/>
    <mergeCell ref="E5:G5"/>
    <mergeCell ref="C2026:D2026"/>
    <mergeCell ref="C2016:D2016"/>
    <mergeCell ref="F3:H3"/>
    <mergeCell ref="K3:L3"/>
  </mergeCells>
  <conditionalFormatting sqref="C2022:D2022 Q1374">
    <cfRule type="expression" priority="1" dxfId="0" stopIfTrue="1">
      <formula>$H$2022=0</formula>
    </cfRule>
  </conditionalFormatting>
  <conditionalFormatting sqref="Q1375">
    <cfRule type="expression" priority="2" dxfId="0" stopIfTrue="1">
      <formula>$H$2023=0</formula>
    </cfRule>
  </conditionalFormatting>
  <conditionalFormatting sqref="C2026">
    <cfRule type="expression" priority="3" dxfId="0" stopIfTrue="1">
      <formula>$H2028=0</formula>
    </cfRule>
  </conditionalFormatting>
  <conditionalFormatting sqref="Q1376:Q1377">
    <cfRule type="expression" priority="4" dxfId="0" stopIfTrue="1">
      <formula>$H$2024=0</formula>
    </cfRule>
  </conditionalFormatting>
  <conditionalFormatting sqref="B2026:C2026 C2025:H2025 E2026:H2026 H2024 Q1377">
    <cfRule type="expression" priority="5" dxfId="0" stopIfTrue="1">
      <formula>$M$3="カット合板なし"</formula>
    </cfRule>
    <cfRule type="expression" priority="6" dxfId="2" stopIfTrue="1">
      <formula>$I$3="準防火地域《3F建》(ﾘｸｼﾙ用)"</formula>
    </cfRule>
    <cfRule type="expression" priority="7" dxfId="2" stopIfTrue="1">
      <formula>$I$3="準防火地域(ﾘｸｼﾙ用)"</formula>
    </cfRule>
  </conditionalFormatting>
  <pageMargins left="0.156944444444444" right="0.156944444444444" top="0.314583333333333" bottom="0.314583333333333" header="0.432638888888889" footer="0.314583333333333"/>
  <pageSetup orientation="portrait" paperSize="9" scale="10"/>
</worksheet>
</file>

<file path=xl/worksheets/sheet5.xml><?xml version="1.0" encoding="utf-8"?>
<worksheet xmlns="http://schemas.openxmlformats.org/spreadsheetml/2006/main">
  <sheetPr codeName="Sheet6">
    <tabColor indexed="45"/>
    <outlinePr summaryBelow="1" summaryRight="1"/>
    <pageSetUpPr/>
  </sheetPr>
  <dimension ref="B1:AJ82"/>
  <sheetViews>
    <sheetView view="pageBreakPreview" zoomScale="73" zoomScaleNormal="75" zoomScaleSheetLayoutView="73" workbookViewId="0">
      <selection activeCell="T27" sqref="T27"/>
    </sheetView>
  </sheetViews>
  <sheetFormatPr baseColWidth="8" defaultColWidth="11" defaultRowHeight="14.25" outlineLevelCol="0"/>
  <cols>
    <col width="3.25" customWidth="1" min="1" max="1"/>
    <col width="10.125" customWidth="1" min="2" max="2"/>
    <col width="11.25" customWidth="1" min="3" max="3"/>
    <col width="8.625" customWidth="1" min="4" max="4"/>
    <col width="7.75" customWidth="1" min="5" max="5"/>
    <col width="5.625" customWidth="1" min="6" max="7"/>
    <col width="7.625" customWidth="1" min="8" max="8"/>
    <col width="5.75" customWidth="1" min="9" max="10"/>
    <col width="4.375" customWidth="1" min="11" max="11"/>
    <col width="8.5" customWidth="1" min="12" max="12"/>
    <col width="1.625" customWidth="1" min="13" max="13"/>
    <col width="10.125" customWidth="1" min="14" max="14"/>
    <col width="11.25" customWidth="1" min="15" max="15"/>
    <col width="8.625" customWidth="1" min="16" max="16"/>
    <col width="7.75" customWidth="1" min="17" max="17"/>
    <col width="5.625" customWidth="1" min="18" max="19"/>
    <col width="7.625" customWidth="1" min="20" max="20"/>
    <col width="5.75" customWidth="1" min="21" max="22"/>
    <col width="7.5" customWidth="1" min="23" max="23"/>
    <col width="4.375" customWidth="1" min="24" max="24"/>
    <col width="3.25" customWidth="1" min="25" max="25"/>
    <col width="10.125" customWidth="1" min="26" max="26"/>
    <col width="11.25" customWidth="1" min="27" max="27"/>
    <col width="8.625" customWidth="1" min="28" max="28"/>
    <col width="7.75" customWidth="1" min="29" max="29"/>
    <col width="5.625" customWidth="1" min="30" max="31"/>
    <col width="7.625" customWidth="1" min="32" max="32"/>
    <col width="5.75" customWidth="1" min="33" max="34"/>
    <col width="3.75" customWidth="1" min="35" max="35"/>
    <col width="7.5" customWidth="1" min="36" max="36"/>
  </cols>
  <sheetData>
    <row r="1">
      <c r="L1" s="423" t="n"/>
      <c r="W1" s="396" t="n"/>
      <c r="AJ1" s="423" t="n"/>
    </row>
    <row r="2" ht="24" customHeight="1">
      <c r="C2" s="859" t="inlineStr">
        <is>
          <t>送　り　状 (控)</t>
        </is>
      </c>
      <c r="D2" s="42" t="n"/>
      <c r="E2" s="42" t="n"/>
      <c r="F2" s="42" t="n"/>
      <c r="G2" s="42" t="n"/>
      <c r="I2" s="424">
        <f>梁欠表3F!E3</f>
        <v/>
      </c>
      <c r="L2" s="423" t="n"/>
      <c r="O2" s="859" t="inlineStr">
        <is>
          <t>送　り　状 (控)</t>
        </is>
      </c>
      <c r="P2" s="42" t="n"/>
      <c r="Q2" s="42" t="n"/>
      <c r="R2" s="42" t="n"/>
      <c r="S2" s="42" t="n"/>
      <c r="W2" s="396" t="n"/>
      <c r="AA2" s="859" t="inlineStr">
        <is>
          <t>納　品　書(控)</t>
        </is>
      </c>
      <c r="AB2" s="42" t="n"/>
      <c r="AC2" s="42" t="n"/>
      <c r="AD2" s="42" t="n"/>
      <c r="AE2" s="42" t="n"/>
      <c r="AJ2" s="423" t="n"/>
    </row>
    <row r="3">
      <c r="L3" s="423" t="n"/>
      <c r="W3" s="396" t="n"/>
      <c r="AJ3" s="423" t="n"/>
    </row>
    <row r="4">
      <c r="L4" s="423" t="n"/>
      <c r="W4" s="396" t="n"/>
      <c r="AJ4" s="423" t="n"/>
    </row>
    <row r="5" ht="18" customHeight="1">
      <c r="G5" s="860" t="n"/>
      <c r="L5" s="423" t="n"/>
      <c r="S5" s="860" t="n"/>
      <c r="AE5" s="860" t="n"/>
      <c r="AJ5" s="423" t="n"/>
    </row>
    <row r="6" ht="26.25" customHeight="1">
      <c r="B6" s="944">
        <f>'IDSロット表 (等級5) '!B4</f>
        <v/>
      </c>
      <c r="C6" s="89" t="n"/>
      <c r="D6" s="89" t="n"/>
      <c r="F6" s="892" t="n"/>
      <c r="L6" s="423" t="n"/>
      <c r="N6" s="944">
        <f>$B$6</f>
        <v/>
      </c>
      <c r="O6" s="89" t="n"/>
      <c r="P6" s="89" t="n"/>
      <c r="W6" s="396" t="n"/>
      <c r="Z6" s="944">
        <f>$B$6</f>
        <v/>
      </c>
      <c r="AA6" s="89" t="n"/>
      <c r="AB6" s="89" t="n"/>
      <c r="AD6" s="892" t="n"/>
      <c r="AJ6" s="423" t="n"/>
    </row>
    <row r="7" ht="21.75" customHeight="1">
      <c r="B7" s="393" t="n"/>
      <c r="F7" s="395" t="inlineStr">
        <is>
          <t>柴　産　業　株　式　会　社</t>
        </is>
      </c>
      <c r="H7" s="396" t="n"/>
      <c r="I7" s="396" t="n"/>
      <c r="J7" s="396" t="n"/>
      <c r="L7" s="425" t="n"/>
      <c r="N7" s="393" t="n"/>
      <c r="R7" s="395">
        <f>F7</f>
        <v/>
      </c>
      <c r="T7" s="396" t="n"/>
      <c r="U7" s="396" t="n"/>
      <c r="V7" s="396" t="n"/>
      <c r="W7" s="396" t="n"/>
      <c r="Z7" s="393" t="n"/>
      <c r="AD7" s="395">
        <f>F7</f>
        <v/>
      </c>
      <c r="AF7" s="396" t="n"/>
      <c r="AG7" s="396" t="n"/>
      <c r="AH7" s="396" t="n"/>
      <c r="AJ7" s="425" t="n"/>
    </row>
    <row r="8" ht="15.75" customHeight="1">
      <c r="F8" t="inlineStr">
        <is>
          <t>〠栃木県栃木市大平町横堀みずほ1-1</t>
        </is>
      </c>
      <c r="H8" s="396" t="n"/>
      <c r="I8" s="396" t="n"/>
      <c r="J8" s="396" t="n"/>
      <c r="K8" s="396" t="n"/>
      <c r="L8" s="425" t="n"/>
      <c r="M8" s="396" t="n"/>
      <c r="R8">
        <f>F8</f>
        <v/>
      </c>
      <c r="T8" s="396" t="n"/>
      <c r="U8" s="396" t="n"/>
      <c r="V8" s="396" t="n"/>
      <c r="W8" s="396" t="n"/>
      <c r="AD8">
        <f>F8</f>
        <v/>
      </c>
      <c r="AF8" s="396" t="n"/>
      <c r="AG8" s="396" t="n"/>
      <c r="AH8" s="396" t="n"/>
      <c r="AI8" s="396" t="n"/>
      <c r="AJ8" s="425" t="n"/>
    </row>
    <row r="9" ht="17.25" customHeight="1">
      <c r="F9" t="inlineStr">
        <is>
          <t>☎0282-43-9820</t>
        </is>
      </c>
      <c r="H9" s="396" t="n"/>
      <c r="I9" s="396" t="n"/>
      <c r="J9" s="396" t="n"/>
      <c r="K9" s="396" t="n"/>
      <c r="L9" s="425" t="n"/>
      <c r="M9" s="396" t="n"/>
      <c r="R9">
        <f>F9</f>
        <v/>
      </c>
      <c r="T9" s="396" t="n"/>
      <c r="U9" s="396" t="n"/>
      <c r="V9" s="396" t="n"/>
      <c r="W9" s="396" t="n"/>
      <c r="AD9">
        <f>F9</f>
        <v/>
      </c>
      <c r="AF9" s="396" t="n"/>
      <c r="AG9" s="396" t="n"/>
      <c r="AH9" s="396" t="n"/>
      <c r="AI9" s="396" t="n"/>
      <c r="AJ9" s="425" t="n"/>
    </row>
    <row r="10">
      <c r="H10" s="396" t="n"/>
      <c r="K10" s="396" t="n"/>
      <c r="L10" s="425" t="n"/>
      <c r="M10" s="396" t="n"/>
      <c r="T10" s="396" t="n"/>
      <c r="U10" s="396" t="n"/>
      <c r="V10" s="396" t="n"/>
      <c r="W10" s="396" t="n"/>
      <c r="AF10" s="396" t="n"/>
      <c r="AI10" s="396" t="n"/>
      <c r="AJ10" s="425" t="n"/>
    </row>
    <row r="11" ht="21" customFormat="1" customHeight="1" s="393">
      <c r="C11" s="397" t="inlineStr">
        <is>
          <t>◎物件名</t>
        </is>
      </c>
      <c r="D11" s="854">
        <f>(数量表!E5)</f>
        <v/>
      </c>
      <c r="E11" s="89" t="n"/>
      <c r="F11" s="89" t="n"/>
      <c r="G11" s="89" t="n"/>
      <c r="H11" s="398">
        <f>(数量表!H5)</f>
        <v/>
      </c>
      <c r="I11" s="397" t="inlineStr">
        <is>
          <t>号棟</t>
        </is>
      </c>
      <c r="L11" s="426" t="n"/>
      <c r="O11" s="397" t="inlineStr">
        <is>
          <t>◎物件名</t>
        </is>
      </c>
      <c r="P11" s="854">
        <f>D11</f>
        <v/>
      </c>
      <c r="Q11" s="89" t="n"/>
      <c r="R11" s="89" t="n"/>
      <c r="S11" s="89" t="n"/>
      <c r="T11" s="398">
        <f>(H11)</f>
        <v/>
      </c>
      <c r="U11" s="397" t="inlineStr">
        <is>
          <t>号棟</t>
        </is>
      </c>
      <c r="AA11" s="397" t="inlineStr">
        <is>
          <t>◎物件名</t>
        </is>
      </c>
      <c r="AB11" s="855">
        <f>(P11)</f>
        <v/>
      </c>
      <c r="AC11" s="89" t="n"/>
      <c r="AD11" s="89" t="n"/>
      <c r="AE11" s="434">
        <f>(T11)</f>
        <v/>
      </c>
      <c r="AF11" s="397" t="inlineStr">
        <is>
          <t>号棟</t>
        </is>
      </c>
      <c r="AJ11" s="426" t="n"/>
    </row>
    <row r="12" ht="17.25" customFormat="1" customHeight="1" s="393">
      <c r="L12" s="426" t="n"/>
      <c r="AJ12" s="426" t="n"/>
    </row>
    <row r="13" ht="20.25" customFormat="1" customHeight="1" s="393">
      <c r="C13" s="399" t="inlineStr">
        <is>
          <t>品名</t>
        </is>
      </c>
      <c r="D13" s="400" t="n"/>
      <c r="E13" s="400" t="n"/>
      <c r="F13" s="400" t="n"/>
      <c r="G13" s="400" t="n"/>
      <c r="H13" s="401" t="inlineStr">
        <is>
          <t>数量</t>
        </is>
      </c>
      <c r="L13" s="426" t="n"/>
      <c r="O13" s="399" t="inlineStr">
        <is>
          <t>品名</t>
        </is>
      </c>
      <c r="P13" s="400" t="n"/>
      <c r="Q13" s="400" t="n"/>
      <c r="R13" s="400" t="n"/>
      <c r="S13" s="400" t="n"/>
      <c r="T13" s="401" t="inlineStr">
        <is>
          <t>数量</t>
        </is>
      </c>
      <c r="AA13" s="399" t="inlineStr">
        <is>
          <t>品名</t>
        </is>
      </c>
      <c r="AB13" s="400" t="n"/>
      <c r="AC13" s="400" t="n"/>
      <c r="AD13" s="400" t="n"/>
      <c r="AE13" s="400" t="n"/>
      <c r="AF13" s="401" t="inlineStr">
        <is>
          <t>数量</t>
        </is>
      </c>
      <c r="AJ13" s="426" t="n"/>
    </row>
    <row r="14" ht="20.25" customFormat="1" customHeight="1" s="393">
      <c r="C14" s="402" t="inlineStr">
        <is>
          <t>壁パネル</t>
        </is>
      </c>
      <c r="D14" s="403" t="n"/>
      <c r="E14" s="403" t="n"/>
      <c r="F14" s="403" t="inlineStr">
        <is>
          <t>1F</t>
        </is>
      </c>
      <c r="G14" s="403" t="n"/>
      <c r="H14" s="404">
        <f>SUM(数量表!E2014)</f>
        <v/>
      </c>
      <c r="L14" s="426" t="n"/>
      <c r="O14" s="402" t="inlineStr">
        <is>
          <t>壁パネル</t>
        </is>
      </c>
      <c r="P14" s="403" t="n"/>
      <c r="Q14" s="403" t="n"/>
      <c r="R14" s="403" t="inlineStr">
        <is>
          <t>1F</t>
        </is>
      </c>
      <c r="S14" s="403" t="n"/>
      <c r="T14" s="404" t="n"/>
      <c r="AA14" s="402" t="inlineStr">
        <is>
          <t>壁パネル</t>
        </is>
      </c>
      <c r="AB14" s="403" t="n"/>
      <c r="AC14" s="403" t="n"/>
      <c r="AD14" s="403" t="n"/>
      <c r="AE14" s="403" t="n"/>
      <c r="AF14" s="404" t="n">
        <v>0</v>
      </c>
      <c r="AJ14" s="426" t="n"/>
    </row>
    <row r="15" ht="20.25" customFormat="1" customHeight="1" s="393">
      <c r="C15" s="405" t="inlineStr">
        <is>
          <t>壁パネル</t>
        </is>
      </c>
      <c r="D15" s="400" t="n"/>
      <c r="E15" s="400" t="n"/>
      <c r="F15" s="400" t="inlineStr">
        <is>
          <t>2F</t>
        </is>
      </c>
      <c r="G15" s="400" t="n"/>
      <c r="H15" s="406" t="n"/>
      <c r="L15" s="426" t="n"/>
      <c r="O15" s="405" t="inlineStr">
        <is>
          <t>壁パネル</t>
        </is>
      </c>
      <c r="P15" s="400" t="n"/>
      <c r="Q15" s="400" t="n"/>
      <c r="R15" s="400" t="inlineStr">
        <is>
          <t>2F</t>
        </is>
      </c>
      <c r="S15" s="400" t="n"/>
      <c r="T15" s="406">
        <f>SUM(数量表!F2014)</f>
        <v/>
      </c>
      <c r="AA15" s="405" t="inlineStr">
        <is>
          <t>壁パネル</t>
        </is>
      </c>
      <c r="AB15" s="400" t="n"/>
      <c r="AC15" s="400" t="n"/>
      <c r="AD15" s="400" t="inlineStr">
        <is>
          <t>3F</t>
        </is>
      </c>
      <c r="AE15" s="400" t="n"/>
      <c r="AF15" s="406">
        <f>SUM(数量表!G2014)</f>
        <v/>
      </c>
      <c r="AJ15" s="426" t="n"/>
    </row>
    <row r="16" ht="20.25" customFormat="1" customHeight="1" s="393">
      <c r="C16" s="407" t="inlineStr">
        <is>
          <t>合板</t>
        </is>
      </c>
      <c r="D16" s="856" t="inlineStr">
        <is>
          <t>12×910×1820</t>
        </is>
      </c>
      <c r="E16" s="945" t="n"/>
      <c r="F16" s="945" t="n"/>
      <c r="G16" s="408" t="n"/>
      <c r="H16" s="409" t="n">
        <v>0</v>
      </c>
      <c r="L16" s="426" t="n"/>
      <c r="O16" s="416" t="inlineStr">
        <is>
          <t>母屋落ち用断熱材EPS W1-39</t>
        </is>
      </c>
      <c r="P16" s="716" t="n"/>
      <c r="Q16" s="716" t="n"/>
      <c r="R16" s="716" t="n"/>
      <c r="S16" s="716" t="n"/>
      <c r="T16" s="717">
        <f>梁欠表3F!T61</f>
        <v/>
      </c>
      <c r="AA16" s="402" t="n"/>
      <c r="AB16" s="403" t="n"/>
      <c r="AC16" s="403" t="n"/>
      <c r="AD16" s="403" t="n"/>
      <c r="AE16" s="403" t="n"/>
      <c r="AF16" s="404" t="n">
        <v>0</v>
      </c>
      <c r="AJ16" s="426" t="n"/>
    </row>
    <row r="17" ht="20.25" customFormat="1" customHeight="1" s="393">
      <c r="C17" s="410" t="inlineStr">
        <is>
          <t>現場施工用合板(防腐)12×910×2730</t>
        </is>
      </c>
      <c r="D17" s="411" t="n"/>
      <c r="E17" s="411" t="n"/>
      <c r="F17" s="411" t="n"/>
      <c r="G17" s="411" t="n"/>
      <c r="H17" s="412">
        <f>SUM(数量表!B2017)</f>
        <v/>
      </c>
      <c r="L17" s="426" t="n"/>
      <c r="O17" s="410" t="inlineStr">
        <is>
          <t>現場施工用合板</t>
        </is>
      </c>
      <c r="P17" s="411" t="n"/>
      <c r="Q17" s="411" t="n"/>
      <c r="R17" s="411" t="n"/>
      <c r="S17" s="411" t="n"/>
      <c r="T17" s="412" t="n"/>
      <c r="AA17" s="410" t="inlineStr">
        <is>
          <t>現場施工用合板</t>
        </is>
      </c>
      <c r="AB17" s="411" t="n"/>
      <c r="AC17" s="411" t="n"/>
      <c r="AD17" s="411" t="n"/>
      <c r="AE17" s="411" t="n"/>
      <c r="AF17" s="412" t="n"/>
      <c r="AJ17" s="426" t="n"/>
    </row>
    <row r="18" ht="20.25" customFormat="1" customHeight="1" s="393">
      <c r="C18" s="410" t="inlineStr">
        <is>
          <t>現場施工用枠材　27×105×2985</t>
        </is>
      </c>
      <c r="D18" s="858" t="n"/>
      <c r="E18" s="411" t="n"/>
      <c r="F18" s="411" t="n"/>
      <c r="G18" s="411" t="n"/>
      <c r="H18" s="412">
        <f>SUM(数量表!B2019)</f>
        <v/>
      </c>
      <c r="L18" s="426" t="n"/>
      <c r="O18" s="857" t="inlineStr">
        <is>
          <t>12×910×2730</t>
        </is>
      </c>
      <c r="P18" s="51" t="n"/>
      <c r="Q18" s="411" t="n"/>
      <c r="R18" s="411" t="n"/>
      <c r="S18" s="411" t="n"/>
      <c r="T18" s="412">
        <f>SUM(数量表!H2016)</f>
        <v/>
      </c>
      <c r="AA18" s="857" t="inlineStr">
        <is>
          <t>12×910×2730</t>
        </is>
      </c>
      <c r="AB18" s="51" t="n"/>
      <c r="AC18" s="411" t="n"/>
      <c r="AD18" s="411" t="n"/>
      <c r="AE18" s="411" t="n"/>
      <c r="AF18" s="412" t="n"/>
      <c r="AJ18" s="426" t="n"/>
    </row>
    <row r="19" ht="20.25" customFormat="1" customHeight="1" s="393">
      <c r="C19" s="946" t="inlineStr">
        <is>
          <t>現場施工用断熱材(W1-39)</t>
        </is>
      </c>
      <c r="D19" s="51" t="n"/>
      <c r="E19" s="51" t="n"/>
      <c r="F19" s="51" t="n"/>
      <c r="G19" s="391" t="n"/>
      <c r="H19" s="412">
        <f>SUM(数量表!B2018)</f>
        <v/>
      </c>
      <c r="L19" s="426" t="n"/>
      <c r="O19" s="427" t="inlineStr">
        <is>
          <t>合板</t>
        </is>
      </c>
      <c r="P19" s="851" t="inlineStr">
        <is>
          <t>12×910×1820</t>
        </is>
      </c>
      <c r="Q19" s="292" t="n"/>
      <c r="R19" s="292" t="n"/>
      <c r="S19" s="430" t="n"/>
      <c r="T19" s="431" t="n">
        <v>0</v>
      </c>
      <c r="AA19" s="410" t="inlineStr">
        <is>
          <t>現場施工用断熱材</t>
        </is>
      </c>
      <c r="AB19" s="411" t="n"/>
      <c r="AC19" s="411" t="n"/>
      <c r="AD19" s="411" t="n"/>
      <c r="AE19" s="411" t="n"/>
      <c r="AF19" s="412" t="n"/>
      <c r="AJ19" s="426" t="n"/>
    </row>
    <row r="20" ht="20.25" customFormat="1" customHeight="1" s="393">
      <c r="C20" s="946" t="inlineStr">
        <is>
          <t>NT用断熱材(333*1274/1208)</t>
        </is>
      </c>
      <c r="D20" s="51" t="n"/>
      <c r="E20" s="51" t="n"/>
      <c r="F20" s="51" t="n"/>
      <c r="G20" s="391" t="n"/>
      <c r="H20" s="412">
        <f>SUM(数量表!B2020:B2021)</f>
        <v/>
      </c>
      <c r="L20" s="426" t="n"/>
      <c r="O20" s="410" t="inlineStr">
        <is>
          <t>カット合板</t>
        </is>
      </c>
      <c r="P20" s="411" t="n"/>
      <c r="Q20" s="51" t="n"/>
      <c r="R20" s="51" t="n"/>
      <c r="S20" s="51" t="n"/>
      <c r="T20" s="412" t="n"/>
      <c r="AA20" s="410" t="inlineStr">
        <is>
          <t>現場施工用枠材</t>
        </is>
      </c>
      <c r="AB20" s="411" t="n"/>
      <c r="AC20" s="411" t="n"/>
      <c r="AD20" s="411" t="n"/>
      <c r="AE20" s="411" t="n"/>
      <c r="AF20" s="412" t="n"/>
      <c r="AJ20" s="426" t="n"/>
    </row>
    <row r="21" ht="20.25" customHeight="1">
      <c r="C21" s="416" t="inlineStr">
        <is>
          <t>照明下地用合板（針葉樹）</t>
        </is>
      </c>
      <c r="D21" s="417" t="n"/>
      <c r="E21" s="417" t="n"/>
      <c r="F21" s="417" t="n"/>
      <c r="G21" s="417" t="n"/>
      <c r="H21" s="418" t="inlineStr">
        <is>
          <t>13枚</t>
        </is>
      </c>
      <c r="L21" s="425" t="n"/>
      <c r="O21" s="428" t="n"/>
      <c r="P21" s="858" t="inlineStr">
        <is>
          <t>合板(針葉樹)</t>
        </is>
      </c>
      <c r="Q21" s="411">
        <f>梁欠表3F!Q65</f>
        <v/>
      </c>
      <c r="R21" s="411" t="n"/>
      <c r="S21" s="411" t="n"/>
      <c r="T21" s="947">
        <f>梁欠表3F!T65</f>
        <v/>
      </c>
      <c r="W21" s="396" t="n"/>
      <c r="AA21" s="410" t="n"/>
      <c r="AB21" s="411" t="n"/>
      <c r="AC21" s="411" t="n"/>
      <c r="AD21" s="411" t="n"/>
      <c r="AE21" s="411" t="n"/>
      <c r="AF21" s="412" t="n"/>
      <c r="AJ21" s="425" t="n"/>
    </row>
    <row r="22" ht="20.25" customHeight="1">
      <c r="C22" s="416" t="n"/>
      <c r="D22" s="716" t="n"/>
      <c r="E22" s="716" t="n"/>
      <c r="F22" s="716" t="n"/>
      <c r="G22" s="716" t="n"/>
      <c r="H22" s="717" t="n"/>
      <c r="L22" s="425" t="n"/>
      <c r="O22" s="428" t="n"/>
      <c r="P22" s="858" t="inlineStr">
        <is>
          <t>合板(ラワン)</t>
        </is>
      </c>
      <c r="Q22" s="411">
        <f>梁欠表3F!Q66</f>
        <v/>
      </c>
      <c r="R22" s="51" t="n"/>
      <c r="S22" s="51" t="n"/>
      <c r="T22" s="947">
        <f>梁欠表3F!T66</f>
        <v/>
      </c>
      <c r="W22" s="396" t="n"/>
      <c r="AA22" s="410" t="n"/>
      <c r="AB22" s="411" t="n"/>
      <c r="AC22" s="411" t="n"/>
      <c r="AD22" s="411" t="n"/>
      <c r="AE22" s="411" t="n"/>
      <c r="AF22" s="412" t="n"/>
      <c r="AJ22" s="425" t="n"/>
    </row>
    <row r="23">
      <c r="L23" s="425" t="n"/>
      <c r="W23" s="396" t="n"/>
      <c r="AJ23" s="425" t="n"/>
    </row>
    <row r="24">
      <c r="L24" s="423" t="n"/>
      <c r="W24" s="396" t="n"/>
      <c r="AJ24" s="423" t="n"/>
    </row>
    <row r="25">
      <c r="B25" s="421" t="n"/>
      <c r="C25" s="421" t="n"/>
      <c r="D25" s="421" t="n"/>
      <c r="E25" s="421" t="n"/>
      <c r="F25" s="421" t="n"/>
      <c r="G25" s="421" t="n"/>
      <c r="H25" s="421" t="n"/>
      <c r="I25" s="421" t="n"/>
      <c r="J25" s="421" t="n"/>
      <c r="K25" s="421" t="n"/>
      <c r="L25" s="429" t="n"/>
      <c r="M25" s="421" t="n"/>
      <c r="N25" s="421" t="n"/>
      <c r="O25" s="421" t="n"/>
      <c r="P25" s="421" t="n"/>
      <c r="Q25" s="421" t="n"/>
      <c r="R25" s="421" t="n"/>
      <c r="S25" s="421" t="n"/>
      <c r="T25" s="421" t="n"/>
      <c r="U25" s="421" t="n"/>
      <c r="V25" s="421" t="n"/>
      <c r="W25" s="433" t="n"/>
      <c r="AJ25" s="423" t="n"/>
    </row>
    <row r="26">
      <c r="L26" s="423" t="n"/>
      <c r="W26" s="396" t="n"/>
      <c r="Z26" s="435" t="n"/>
      <c r="AA26" s="435" t="n"/>
      <c r="AB26" s="435" t="n"/>
      <c r="AC26" s="435" t="n"/>
      <c r="AD26" s="435" t="n"/>
      <c r="AE26" s="435" t="n"/>
      <c r="AF26" s="435" t="n"/>
      <c r="AG26" s="435" t="n"/>
      <c r="AH26" s="435" t="n"/>
      <c r="AI26" s="435" t="n"/>
      <c r="AJ26" s="436" t="n"/>
    </row>
    <row r="27">
      <c r="L27" s="423" t="n"/>
      <c r="W27" s="396" t="n"/>
      <c r="AJ27" s="423" t="n"/>
    </row>
    <row r="28" ht="24" customHeight="1">
      <c r="C28" s="859" t="inlineStr">
        <is>
          <t>納　　品　　書</t>
        </is>
      </c>
      <c r="D28" s="42" t="n"/>
      <c r="E28" s="42" t="n"/>
      <c r="F28" s="42" t="n"/>
      <c r="G28" s="42" t="n"/>
      <c r="L28" s="423" t="n"/>
      <c r="O28" s="859" t="inlineStr">
        <is>
          <t>納　　品　　書</t>
        </is>
      </c>
      <c r="P28" s="42" t="n"/>
      <c r="Q28" s="42" t="n"/>
      <c r="R28" s="42" t="n"/>
      <c r="S28" s="42" t="n"/>
      <c r="W28" s="396" t="n"/>
      <c r="AA28" s="859" t="inlineStr">
        <is>
          <t>納　　品　　書</t>
        </is>
      </c>
      <c r="AB28" s="42" t="n"/>
      <c r="AC28" s="42" t="n"/>
      <c r="AD28" s="42" t="n"/>
      <c r="AE28" s="42" t="n"/>
      <c r="AJ28" s="423" t="n"/>
    </row>
    <row r="29">
      <c r="L29" s="423" t="n"/>
      <c r="W29" s="396" t="n"/>
      <c r="AJ29" s="423" t="n"/>
    </row>
    <row r="30">
      <c r="L30" s="423" t="n"/>
      <c r="W30" s="396" t="n"/>
      <c r="AJ30" s="423" t="n"/>
    </row>
    <row r="31" ht="18" customHeight="1">
      <c r="G31" s="860" t="n"/>
      <c r="L31" s="423" t="n"/>
      <c r="S31" s="860" t="n"/>
      <c r="AE31" s="860" t="n"/>
      <c r="AJ31" s="423" t="n"/>
    </row>
    <row r="32" ht="26.25" customHeight="1">
      <c r="B32" s="944">
        <f>$B$6</f>
        <v/>
      </c>
      <c r="C32" s="89" t="n"/>
      <c r="D32" s="89" t="n"/>
      <c r="F32" s="892" t="n"/>
      <c r="L32" s="423" t="n"/>
      <c r="N32" s="944">
        <f>$B$6</f>
        <v/>
      </c>
      <c r="O32" s="89" t="n"/>
      <c r="P32" s="89" t="n"/>
      <c r="W32" s="396" t="n"/>
      <c r="Z32" s="944">
        <f>$B$6</f>
        <v/>
      </c>
      <c r="AA32" s="89" t="n"/>
      <c r="AB32" s="89" t="n"/>
      <c r="AD32" s="892" t="n"/>
      <c r="AJ32" s="423" t="n"/>
    </row>
    <row r="33" ht="21.75" customHeight="1">
      <c r="B33" s="393" t="n"/>
      <c r="F33" s="395">
        <f>F7</f>
        <v/>
      </c>
      <c r="G33" s="396" t="n"/>
      <c r="H33" s="396" t="n"/>
      <c r="I33" s="396" t="n"/>
      <c r="L33" s="425" t="n"/>
      <c r="N33" s="393" t="n"/>
      <c r="R33" s="395">
        <f>R7</f>
        <v/>
      </c>
      <c r="T33" s="396" t="n"/>
      <c r="U33" s="396" t="n"/>
      <c r="V33" s="396" t="n"/>
      <c r="W33" s="396" t="n"/>
      <c r="Z33" s="393" t="n"/>
      <c r="AD33" s="395">
        <f>AD7</f>
        <v/>
      </c>
      <c r="AE33" s="396" t="n"/>
      <c r="AF33" s="396" t="n"/>
      <c r="AG33" s="396" t="n"/>
      <c r="AJ33" s="425" t="n"/>
    </row>
    <row r="34" ht="15.75" customHeight="1">
      <c r="F34">
        <f>F8</f>
        <v/>
      </c>
      <c r="G34" s="396" t="n"/>
      <c r="H34" s="396" t="n"/>
      <c r="I34" s="396" t="n"/>
      <c r="L34" s="425" t="n"/>
      <c r="R34">
        <f>R8</f>
        <v/>
      </c>
      <c r="T34" s="396" t="n"/>
      <c r="U34" s="396" t="n"/>
      <c r="V34" s="396" t="n"/>
      <c r="W34" s="396" t="n"/>
      <c r="AD34">
        <f>AD8</f>
        <v/>
      </c>
      <c r="AE34" s="396" t="n"/>
      <c r="AF34" s="396" t="n"/>
      <c r="AG34" s="396" t="n"/>
      <c r="AJ34" s="425" t="n"/>
    </row>
    <row r="35" ht="17.25" customHeight="1">
      <c r="F35">
        <f>F9</f>
        <v/>
      </c>
      <c r="G35" s="396" t="n"/>
      <c r="H35" s="396" t="n"/>
      <c r="I35" s="396" t="n"/>
      <c r="L35" s="425" t="n"/>
      <c r="R35">
        <f>R9</f>
        <v/>
      </c>
      <c r="T35" s="396" t="n"/>
      <c r="U35" s="396" t="n"/>
      <c r="V35" s="396" t="n"/>
      <c r="W35" s="396" t="n"/>
      <c r="AD35">
        <f>AD9</f>
        <v/>
      </c>
      <c r="AE35" s="396" t="n"/>
      <c r="AF35" s="396" t="n"/>
      <c r="AG35" s="396" t="n"/>
      <c r="AJ35" s="425" t="n"/>
    </row>
    <row r="36">
      <c r="H36" s="396" t="n"/>
      <c r="I36" s="396" t="n"/>
      <c r="J36" s="396" t="n"/>
      <c r="L36" s="425" t="n"/>
      <c r="T36" s="396" t="n"/>
      <c r="U36" s="396" t="n"/>
      <c r="V36" s="396" t="n"/>
      <c r="W36" s="396" t="n"/>
      <c r="AF36" s="396" t="n"/>
      <c r="AG36" s="396" t="n"/>
      <c r="AH36" s="396" t="n"/>
      <c r="AJ36" s="425" t="n"/>
    </row>
    <row r="37" ht="21" customFormat="1" customHeight="1" s="393">
      <c r="C37" s="397" t="inlineStr">
        <is>
          <t>◎物件名</t>
        </is>
      </c>
      <c r="D37" s="854">
        <f>D11</f>
        <v/>
      </c>
      <c r="E37" s="89" t="n"/>
      <c r="F37" s="89" t="n"/>
      <c r="G37" s="89" t="n"/>
      <c r="H37" s="398">
        <f>(H11)</f>
        <v/>
      </c>
      <c r="I37" s="397" t="inlineStr">
        <is>
          <t>号棟</t>
        </is>
      </c>
      <c r="L37" s="426" t="n"/>
      <c r="O37" s="397" t="inlineStr">
        <is>
          <t>◎物件名</t>
        </is>
      </c>
      <c r="P37" s="854">
        <f>D37</f>
        <v/>
      </c>
      <c r="Q37" s="89" t="n"/>
      <c r="R37" s="89" t="n"/>
      <c r="S37" s="89" t="n"/>
      <c r="T37" s="398">
        <f>(H37)</f>
        <v/>
      </c>
      <c r="U37" s="397" t="inlineStr">
        <is>
          <t>号棟</t>
        </is>
      </c>
      <c r="AA37" s="397" t="inlineStr">
        <is>
          <t>◎物件名</t>
        </is>
      </c>
      <c r="AB37" s="855">
        <f>(AB11)</f>
        <v/>
      </c>
      <c r="AC37" s="89" t="n"/>
      <c r="AD37" s="89" t="n"/>
      <c r="AE37" s="434">
        <f>(AE11)</f>
        <v/>
      </c>
      <c r="AF37" s="397" t="inlineStr">
        <is>
          <t>号棟</t>
        </is>
      </c>
      <c r="AJ37" s="426" t="n"/>
    </row>
    <row r="38" ht="17.25" customFormat="1" customHeight="1" s="393">
      <c r="L38" s="426" t="n"/>
      <c r="AJ38" s="426" t="n"/>
    </row>
    <row r="39" ht="20.25" customFormat="1" customHeight="1" s="393">
      <c r="C39" s="399" t="inlineStr">
        <is>
          <t>品名</t>
        </is>
      </c>
      <c r="D39" s="400" t="n"/>
      <c r="E39" s="400" t="n"/>
      <c r="F39" s="400" t="n"/>
      <c r="G39" s="400" t="n"/>
      <c r="H39" s="401" t="inlineStr">
        <is>
          <t>数量</t>
        </is>
      </c>
      <c r="L39" s="426" t="n"/>
      <c r="O39" s="399" t="inlineStr">
        <is>
          <t>品名</t>
        </is>
      </c>
      <c r="P39" s="400" t="n"/>
      <c r="Q39" s="400" t="n"/>
      <c r="R39" s="400" t="n"/>
      <c r="S39" s="400" t="n"/>
      <c r="T39" s="401" t="inlineStr">
        <is>
          <t>数量</t>
        </is>
      </c>
      <c r="AA39" s="399" t="inlineStr">
        <is>
          <t>品名</t>
        </is>
      </c>
      <c r="AB39" s="400" t="n"/>
      <c r="AC39" s="400" t="n"/>
      <c r="AD39" s="400" t="n"/>
      <c r="AE39" s="400" t="n"/>
      <c r="AF39" s="401" t="inlineStr">
        <is>
          <t>数量</t>
        </is>
      </c>
      <c r="AJ39" s="426" t="n"/>
    </row>
    <row r="40" ht="20.25" customFormat="1" customHeight="1" s="393">
      <c r="C40" s="402" t="inlineStr">
        <is>
          <t>壁パネル</t>
        </is>
      </c>
      <c r="D40" s="403" t="n"/>
      <c r="E40" s="403" t="n"/>
      <c r="F40" s="403" t="inlineStr">
        <is>
          <t>1F</t>
        </is>
      </c>
      <c r="G40" s="403" t="n"/>
      <c r="H40" s="404">
        <f>(H14)</f>
        <v/>
      </c>
      <c r="L40" s="426" t="n"/>
      <c r="O40" s="402" t="inlineStr">
        <is>
          <t>壁パネル</t>
        </is>
      </c>
      <c r="P40" s="403" t="n"/>
      <c r="Q40" s="403" t="n"/>
      <c r="R40" s="403" t="inlineStr">
        <is>
          <t>1F</t>
        </is>
      </c>
      <c r="S40" s="403" t="n"/>
      <c r="T40" s="404" t="n"/>
      <c r="AA40" s="402" t="inlineStr">
        <is>
          <t>壁パネル</t>
        </is>
      </c>
      <c r="AB40" s="403" t="n"/>
      <c r="AC40" s="403" t="n"/>
      <c r="AD40" s="403" t="n"/>
      <c r="AE40" s="403" t="n"/>
      <c r="AF40" s="404">
        <f>(AF14)</f>
        <v/>
      </c>
      <c r="AJ40" s="426" t="n"/>
    </row>
    <row r="41" ht="20.25" customFormat="1" customHeight="1" s="393">
      <c r="C41" s="405" t="inlineStr">
        <is>
          <t>壁パネル</t>
        </is>
      </c>
      <c r="D41" s="400" t="n"/>
      <c r="E41" s="400" t="n"/>
      <c r="F41" s="400" t="inlineStr">
        <is>
          <t>2F</t>
        </is>
      </c>
      <c r="G41" s="400" t="n"/>
      <c r="H41" s="406" t="n"/>
      <c r="L41" s="426" t="n"/>
      <c r="O41" s="405" t="inlineStr">
        <is>
          <t>壁パネル</t>
        </is>
      </c>
      <c r="P41" s="400" t="n"/>
      <c r="Q41" s="400" t="n"/>
      <c r="R41" s="400" t="inlineStr">
        <is>
          <t>2F</t>
        </is>
      </c>
      <c r="S41" s="400" t="n"/>
      <c r="T41" s="406">
        <f>SUM(T15)</f>
        <v/>
      </c>
      <c r="AA41" s="405" t="inlineStr">
        <is>
          <t>壁パネル</t>
        </is>
      </c>
      <c r="AB41" s="400" t="n"/>
      <c r="AC41" s="400" t="n"/>
      <c r="AD41" s="400" t="inlineStr">
        <is>
          <t>3F</t>
        </is>
      </c>
      <c r="AE41" s="400" t="n"/>
      <c r="AF41" s="406">
        <f>SUM(AF15)</f>
        <v/>
      </c>
      <c r="AJ41" s="426" t="n"/>
    </row>
    <row r="42" ht="20.25" customFormat="1" customHeight="1" s="393">
      <c r="C42" s="407">
        <f>C16</f>
        <v/>
      </c>
      <c r="D42" s="856">
        <f>D16</f>
        <v/>
      </c>
      <c r="E42" s="945" t="n"/>
      <c r="F42" s="945" t="n"/>
      <c r="G42" s="408" t="n"/>
      <c r="H42" s="409">
        <f>H16</f>
        <v/>
      </c>
      <c r="L42" s="426" t="n"/>
      <c r="O42" s="416" t="inlineStr">
        <is>
          <t>母屋落ち用断熱材EPS W1-39</t>
        </is>
      </c>
      <c r="P42" s="403" t="n"/>
      <c r="Q42" s="403" t="n"/>
      <c r="R42" s="403" t="n"/>
      <c r="S42" s="403" t="n"/>
      <c r="T42" s="404">
        <f>SUM(T16)</f>
        <v/>
      </c>
      <c r="AA42" s="402" t="n"/>
      <c r="AB42" s="403" t="n"/>
      <c r="AC42" s="403" t="n"/>
      <c r="AD42" s="403" t="n"/>
      <c r="AE42" s="403" t="n"/>
      <c r="AF42" s="404" t="n"/>
      <c r="AJ42" s="426" t="n"/>
    </row>
    <row r="43" ht="20.25" customFormat="1" customHeight="1" s="393">
      <c r="C43" s="410">
        <f>C17</f>
        <v/>
      </c>
      <c r="D43" s="411" t="n"/>
      <c r="E43" s="411" t="n"/>
      <c r="F43" s="411" t="n"/>
      <c r="G43" s="411" t="n"/>
      <c r="H43" s="412">
        <f>SUM(H17)</f>
        <v/>
      </c>
      <c r="L43" s="426" t="n"/>
      <c r="O43" s="410" t="inlineStr">
        <is>
          <t>現場施工用合板</t>
        </is>
      </c>
      <c r="P43" s="411" t="n"/>
      <c r="Q43" s="411" t="n"/>
      <c r="R43" s="411" t="n"/>
      <c r="S43" s="411" t="n"/>
      <c r="T43" s="412" t="n"/>
      <c r="AA43" s="410" t="inlineStr">
        <is>
          <t>現場施工用合板</t>
        </is>
      </c>
      <c r="AB43" s="411" t="n"/>
      <c r="AC43" s="411" t="n"/>
      <c r="AD43" s="411" t="n"/>
      <c r="AE43" s="411" t="n"/>
      <c r="AF43" s="412" t="n"/>
      <c r="AJ43" s="426" t="n"/>
    </row>
    <row r="44" ht="20.25" customFormat="1" customHeight="1" s="393">
      <c r="C44" s="848">
        <f>C18</f>
        <v/>
      </c>
      <c r="D44" s="849" t="n"/>
      <c r="E44" s="411" t="n"/>
      <c r="F44" s="411" t="n"/>
      <c r="G44" s="411" t="n"/>
      <c r="H44" s="412">
        <f>SUM(H18)</f>
        <v/>
      </c>
      <c r="L44" s="426" t="n"/>
      <c r="O44" s="857" t="inlineStr">
        <is>
          <t>12×910×2730</t>
        </is>
      </c>
      <c r="P44" s="51" t="n"/>
      <c r="Q44" s="411" t="n"/>
      <c r="R44" s="411" t="n"/>
      <c r="S44" s="411" t="n"/>
      <c r="T44" s="412">
        <f>SUM(T18)</f>
        <v/>
      </c>
      <c r="AA44" s="857" t="inlineStr">
        <is>
          <t>12×910×2730</t>
        </is>
      </c>
      <c r="AB44" s="51" t="n"/>
      <c r="AC44" s="411" t="n"/>
      <c r="AD44" s="411" t="n"/>
      <c r="AE44" s="411" t="n"/>
      <c r="AF44" s="412">
        <f>SUM(AF18)</f>
        <v/>
      </c>
      <c r="AJ44" s="426" t="n"/>
    </row>
    <row r="45" ht="20.25" customFormat="1" customHeight="1" s="393">
      <c r="C45" s="946">
        <f>C19</f>
        <v/>
      </c>
      <c r="D45" s="51" t="n"/>
      <c r="E45" s="51" t="n"/>
      <c r="F45" s="51" t="n"/>
      <c r="G45" s="391" t="n"/>
      <c r="H45" s="412">
        <f>SUM(H19)</f>
        <v/>
      </c>
      <c r="L45" s="426" t="n"/>
      <c r="O45" s="427" t="inlineStr">
        <is>
          <t>合板</t>
        </is>
      </c>
      <c r="P45" s="851" t="inlineStr">
        <is>
          <t>12×910×1820</t>
        </is>
      </c>
      <c r="Q45" s="292" t="n"/>
      <c r="R45" s="292" t="n"/>
      <c r="S45" s="430" t="n"/>
      <c r="T45" s="431">
        <f>T19</f>
        <v/>
      </c>
      <c r="AA45" s="410" t="inlineStr">
        <is>
          <t>現場施工用断熱材</t>
        </is>
      </c>
      <c r="AB45" s="411" t="n"/>
      <c r="AC45" s="411" t="n"/>
      <c r="AD45" s="411" t="n"/>
      <c r="AE45" s="411" t="n"/>
      <c r="AF45" s="412">
        <f>SUM(AF19)</f>
        <v/>
      </c>
      <c r="AJ45" s="426" t="n"/>
    </row>
    <row r="46" ht="20.25" customFormat="1" customHeight="1" s="393">
      <c r="C46" s="410">
        <f>C20</f>
        <v/>
      </c>
      <c r="D46" s="411" t="n"/>
      <c r="E46" s="411" t="n"/>
      <c r="F46" s="411" t="n"/>
      <c r="G46" s="411" t="n"/>
      <c r="H46" s="412">
        <f>SUM(H20)</f>
        <v/>
      </c>
      <c r="L46" s="426" t="n"/>
      <c r="O46" s="410" t="inlineStr">
        <is>
          <t>カット合板</t>
        </is>
      </c>
      <c r="P46" s="411" t="n"/>
      <c r="Q46" s="411" t="n"/>
      <c r="R46" s="411" t="n"/>
      <c r="S46" s="411" t="n"/>
      <c r="T46" s="412" t="n"/>
      <c r="AA46" s="410" t="inlineStr">
        <is>
          <t>現場施工用枠材</t>
        </is>
      </c>
      <c r="AB46" s="411" t="n"/>
      <c r="AC46" s="411" t="n"/>
      <c r="AD46" s="411" t="n"/>
      <c r="AE46" s="411" t="n"/>
      <c r="AF46" s="412">
        <f>SUM(AF20)</f>
        <v/>
      </c>
      <c r="AJ46" s="426" t="n"/>
    </row>
    <row r="47" ht="20.25" customFormat="1" customHeight="1" s="393">
      <c r="C47" s="410">
        <f>C21</f>
        <v/>
      </c>
      <c r="D47" s="417" t="n"/>
      <c r="E47" s="417" t="n"/>
      <c r="F47" s="417" t="n"/>
      <c r="G47" s="417" t="n"/>
      <c r="H47" s="422" t="inlineStr">
        <is>
          <t>13枚</t>
        </is>
      </c>
      <c r="L47" s="426" t="n"/>
      <c r="O47" s="428" t="n"/>
      <c r="P47" s="858" t="inlineStr">
        <is>
          <t>合板(針葉樹)</t>
        </is>
      </c>
      <c r="Q47" s="411">
        <f>Q21</f>
        <v/>
      </c>
      <c r="R47" s="411" t="n"/>
      <c r="S47" s="411" t="n"/>
      <c r="T47" s="947">
        <f>T21</f>
        <v/>
      </c>
      <c r="AA47" s="410" t="n"/>
      <c r="AB47" s="411" t="n"/>
      <c r="AC47" s="411" t="n"/>
      <c r="AD47" s="411" t="n"/>
      <c r="AE47" s="411" t="n"/>
      <c r="AF47" s="412" t="n"/>
      <c r="AJ47" s="426" t="n"/>
    </row>
    <row r="48" ht="20.25" customFormat="1" customHeight="1" s="393">
      <c r="C48" s="419" t="inlineStr">
        <is>
          <t>断熱材 25*25*1820</t>
        </is>
      </c>
      <c r="D48" s="417" t="n"/>
      <c r="E48" s="417" t="n"/>
      <c r="F48" s="417" t="n"/>
      <c r="G48" s="417" t="n"/>
      <c r="H48" s="420">
        <f>SUM(H22)</f>
        <v/>
      </c>
      <c r="L48" s="426" t="n"/>
      <c r="O48" s="428" t="n"/>
      <c r="P48" s="858" t="inlineStr">
        <is>
          <t>合板(ラワン)</t>
        </is>
      </c>
      <c r="Q48" s="411">
        <f>Q22</f>
        <v/>
      </c>
      <c r="R48" s="411" t="n"/>
      <c r="S48" s="411" t="n"/>
      <c r="T48" s="947">
        <f>T22</f>
        <v/>
      </c>
      <c r="AA48" s="410" t="n"/>
      <c r="AB48" s="411" t="n"/>
      <c r="AC48" s="411" t="n"/>
      <c r="AD48" s="411" t="n"/>
      <c r="AE48" s="411" t="n"/>
      <c r="AF48" s="412" t="n"/>
      <c r="AJ48" s="426" t="n"/>
    </row>
    <row r="49">
      <c r="L49" s="425" t="n"/>
      <c r="W49" s="396" t="n"/>
      <c r="AJ49" s="425" t="n"/>
    </row>
    <row r="50">
      <c r="L50" s="423" t="n"/>
      <c r="W50" s="396" t="n"/>
      <c r="AJ50" s="423" t="n"/>
    </row>
    <row r="51">
      <c r="L51" s="423" t="n"/>
      <c r="W51" s="396" t="n"/>
      <c r="AJ51" s="423" t="n"/>
    </row>
    <row r="52">
      <c r="B52" s="421" t="n"/>
      <c r="C52" s="421" t="n"/>
      <c r="D52" s="421" t="n"/>
      <c r="E52" s="421" t="n"/>
      <c r="F52" s="421" t="n"/>
      <c r="G52" s="421" t="n"/>
      <c r="H52" s="421" t="n"/>
      <c r="I52" s="421" t="n"/>
      <c r="J52" s="421" t="n"/>
      <c r="K52" s="421" t="n"/>
      <c r="L52" s="429" t="n"/>
      <c r="M52" s="421" t="n"/>
      <c r="N52" s="421" t="n"/>
      <c r="O52" s="421" t="n"/>
      <c r="P52" s="421" t="n"/>
      <c r="Q52" s="421" t="n"/>
      <c r="R52" s="421" t="n"/>
      <c r="S52" s="421" t="n"/>
      <c r="T52" s="421" t="n"/>
      <c r="U52" s="421" t="n"/>
      <c r="V52" s="421" t="n"/>
      <c r="W52" s="433" t="n"/>
      <c r="AJ52" s="423" t="n"/>
    </row>
    <row r="53">
      <c r="L53" s="423" t="n"/>
      <c r="W53" s="396" t="n"/>
      <c r="Z53" s="435" t="n"/>
      <c r="AA53" s="435" t="n"/>
      <c r="AB53" s="435" t="n"/>
      <c r="AC53" s="435" t="n"/>
      <c r="AD53" s="435" t="n"/>
      <c r="AE53" s="435" t="n"/>
      <c r="AF53" s="435" t="n"/>
      <c r="AG53" s="435" t="n"/>
      <c r="AH53" s="435" t="n"/>
      <c r="AI53" s="435" t="n"/>
      <c r="AJ53" s="436" t="n"/>
    </row>
    <row r="54">
      <c r="L54" s="423" t="n"/>
      <c r="W54" s="396" t="n"/>
      <c r="AJ54" s="423" t="n"/>
    </row>
    <row r="55" ht="24" customHeight="1">
      <c r="C55" s="859" t="inlineStr">
        <is>
          <t>受　　領　　書</t>
        </is>
      </c>
      <c r="D55" s="42" t="n"/>
      <c r="E55" s="42" t="n"/>
      <c r="F55" s="42" t="n"/>
      <c r="G55" s="42" t="n"/>
      <c r="L55" s="423" t="n"/>
      <c r="O55" s="859" t="inlineStr">
        <is>
          <t>受　　領　　書</t>
        </is>
      </c>
      <c r="P55" s="42" t="n"/>
      <c r="Q55" s="42" t="n"/>
      <c r="R55" s="42" t="n"/>
      <c r="S55" s="42" t="n"/>
      <c r="W55" s="396" t="n"/>
      <c r="AA55" s="859" t="inlineStr">
        <is>
          <t>受　　領　　書</t>
        </is>
      </c>
      <c r="AB55" s="42" t="n"/>
      <c r="AC55" s="42" t="n"/>
      <c r="AD55" s="42" t="n"/>
      <c r="AE55" s="42" t="n"/>
      <c r="AJ55" s="423" t="n"/>
    </row>
    <row r="56">
      <c r="L56" s="423" t="n"/>
      <c r="W56" s="396" t="n"/>
      <c r="AJ56" s="423" t="n"/>
    </row>
    <row r="57">
      <c r="L57" s="423" t="n"/>
      <c r="W57" s="396" t="n"/>
      <c r="AJ57" s="423" t="n"/>
    </row>
    <row r="58" ht="18" customHeight="1">
      <c r="G58" s="860" t="n"/>
      <c r="L58" s="423" t="n"/>
      <c r="S58" s="860" t="n"/>
      <c r="AE58" s="860" t="n"/>
      <c r="AJ58" s="423" t="n"/>
    </row>
    <row r="59" ht="26.25" customHeight="1">
      <c r="B59" s="944">
        <f>$B$6</f>
        <v/>
      </c>
      <c r="C59" s="89" t="n"/>
      <c r="D59" s="89" t="n"/>
      <c r="F59" s="892" t="n"/>
      <c r="L59" s="423" t="n"/>
      <c r="N59" s="944">
        <f>$B$6</f>
        <v/>
      </c>
      <c r="O59" s="89" t="n"/>
      <c r="P59" s="89" t="n"/>
      <c r="W59" s="396" t="n"/>
      <c r="Z59" s="944">
        <f>$B$6</f>
        <v/>
      </c>
      <c r="AA59" s="89" t="n"/>
      <c r="AB59" s="89" t="n"/>
      <c r="AD59" s="892" t="n"/>
      <c r="AJ59" s="423" t="n"/>
    </row>
    <row r="60" ht="21.75" customHeight="1">
      <c r="B60" s="393" t="n"/>
      <c r="F60" s="395">
        <f>F33</f>
        <v/>
      </c>
      <c r="G60" s="396" t="n"/>
      <c r="H60" s="396" t="n"/>
      <c r="I60" s="396" t="n"/>
      <c r="L60" s="425" t="n"/>
      <c r="N60" s="393" t="n"/>
      <c r="R60" s="395">
        <f>R33</f>
        <v/>
      </c>
      <c r="T60" s="396" t="n"/>
      <c r="U60" s="396" t="n"/>
      <c r="V60" s="396" t="n"/>
      <c r="W60" s="396" t="n"/>
      <c r="Z60" s="393" t="n"/>
      <c r="AD60" s="395">
        <f>AD33</f>
        <v/>
      </c>
      <c r="AE60" s="396" t="n"/>
      <c r="AF60" s="396" t="n"/>
      <c r="AG60" s="396" t="n"/>
      <c r="AJ60" s="425" t="n"/>
    </row>
    <row r="61" ht="15.75" customHeight="1">
      <c r="F61">
        <f>F34</f>
        <v/>
      </c>
      <c r="G61" s="396" t="n"/>
      <c r="H61" s="396" t="n"/>
      <c r="I61" s="396" t="n"/>
      <c r="L61" s="425" t="n"/>
      <c r="R61">
        <f>R34</f>
        <v/>
      </c>
      <c r="T61" s="396" t="n"/>
      <c r="U61" s="396" t="n"/>
      <c r="V61" s="396" t="n"/>
      <c r="W61" s="396" t="n"/>
      <c r="AD61">
        <f>AD34</f>
        <v/>
      </c>
      <c r="AE61" s="396" t="n"/>
      <c r="AF61" s="396" t="n"/>
      <c r="AG61" s="396" t="n"/>
      <c r="AJ61" s="425" t="n"/>
    </row>
    <row r="62" ht="17.25" customHeight="1">
      <c r="F62">
        <f>F35</f>
        <v/>
      </c>
      <c r="G62" s="396" t="n"/>
      <c r="H62" s="396" t="n"/>
      <c r="I62" s="396" t="n"/>
      <c r="L62" s="425" t="n"/>
      <c r="R62">
        <f>R35</f>
        <v/>
      </c>
      <c r="T62" s="396" t="n"/>
      <c r="U62" s="396" t="n"/>
      <c r="V62" s="396" t="n"/>
      <c r="W62" s="396" t="n"/>
      <c r="AD62">
        <f>AD35</f>
        <v/>
      </c>
      <c r="AE62" s="396" t="n"/>
      <c r="AF62" s="396" t="n"/>
      <c r="AG62" s="396" t="n"/>
      <c r="AJ62" s="425" t="n"/>
    </row>
    <row r="63">
      <c r="H63" s="396" t="n"/>
      <c r="I63" s="396" t="n"/>
      <c r="J63" s="396" t="n"/>
      <c r="L63" s="425" t="n"/>
      <c r="W63" s="396" t="n"/>
      <c r="AF63" s="396" t="n"/>
      <c r="AG63" s="396" t="n"/>
      <c r="AH63" s="396" t="n"/>
      <c r="AJ63" s="425" t="n"/>
    </row>
    <row r="64" ht="21" customFormat="1" customHeight="1" s="393">
      <c r="C64" s="397" t="inlineStr">
        <is>
          <t>◎物件名</t>
        </is>
      </c>
      <c r="D64" s="854">
        <f>D37</f>
        <v/>
      </c>
      <c r="E64" s="89" t="n"/>
      <c r="F64" s="89" t="n"/>
      <c r="G64" s="89" t="n"/>
      <c r="H64" s="398">
        <f>(H37)</f>
        <v/>
      </c>
      <c r="I64" s="397" t="inlineStr">
        <is>
          <t>号棟</t>
        </is>
      </c>
      <c r="L64" s="426" t="n"/>
      <c r="O64" s="397" t="inlineStr">
        <is>
          <t>◎物件名</t>
        </is>
      </c>
      <c r="P64" s="854">
        <f>D37</f>
        <v/>
      </c>
      <c r="Q64" s="89" t="n"/>
      <c r="R64" s="89" t="n"/>
      <c r="S64" s="89" t="n"/>
      <c r="T64" s="398">
        <f>(H64)</f>
        <v/>
      </c>
      <c r="U64" s="397" t="inlineStr">
        <is>
          <t>号棟</t>
        </is>
      </c>
      <c r="AA64" s="397" t="inlineStr">
        <is>
          <t>◎物件名</t>
        </is>
      </c>
      <c r="AB64" s="855">
        <f>(AB37)</f>
        <v/>
      </c>
      <c r="AC64" s="89" t="n"/>
      <c r="AD64" s="89" t="n"/>
      <c r="AE64" s="434">
        <f>(AE37)</f>
        <v/>
      </c>
      <c r="AF64" s="397" t="inlineStr">
        <is>
          <t>号棟</t>
        </is>
      </c>
      <c r="AJ64" s="426" t="n"/>
    </row>
    <row r="65" ht="17.25" customFormat="1" customHeight="1" s="393">
      <c r="L65" s="426" t="n"/>
      <c r="AJ65" s="426" t="n"/>
    </row>
    <row r="66" ht="16.5" customFormat="1" customHeight="1" s="393">
      <c r="C66" s="399" t="inlineStr">
        <is>
          <t>品名</t>
        </is>
      </c>
      <c r="D66" s="400" t="n"/>
      <c r="E66" s="400" t="n"/>
      <c r="F66" s="400" t="n"/>
      <c r="G66" s="400" t="n"/>
      <c r="H66" s="401" t="inlineStr">
        <is>
          <t>数量</t>
        </is>
      </c>
      <c r="L66" s="426" t="n"/>
      <c r="O66" s="399" t="inlineStr">
        <is>
          <t>品名</t>
        </is>
      </c>
      <c r="P66" s="400" t="n"/>
      <c r="Q66" s="400" t="n"/>
      <c r="R66" s="400" t="n"/>
      <c r="S66" s="400" t="n"/>
      <c r="T66" s="401" t="inlineStr">
        <is>
          <t>数量</t>
        </is>
      </c>
      <c r="AA66" s="399" t="inlineStr">
        <is>
          <t>品名</t>
        </is>
      </c>
      <c r="AB66" s="400" t="n"/>
      <c r="AC66" s="400" t="n"/>
      <c r="AD66" s="400" t="n"/>
      <c r="AE66" s="400" t="n"/>
      <c r="AF66" s="401" t="inlineStr">
        <is>
          <t>数量</t>
        </is>
      </c>
      <c r="AJ66" s="426" t="n"/>
    </row>
    <row r="67" ht="20.25" customFormat="1" customHeight="1" s="393">
      <c r="C67" s="402" t="inlineStr">
        <is>
          <t>壁パネル</t>
        </is>
      </c>
      <c r="D67" s="403" t="n"/>
      <c r="E67" s="403" t="n"/>
      <c r="F67" s="403" t="inlineStr">
        <is>
          <t>1F</t>
        </is>
      </c>
      <c r="G67" s="403" t="n"/>
      <c r="H67" s="404">
        <f>(H40)</f>
        <v/>
      </c>
      <c r="L67" s="426" t="n"/>
      <c r="O67" s="402" t="inlineStr">
        <is>
          <t>壁パネル</t>
        </is>
      </c>
      <c r="P67" s="403" t="n"/>
      <c r="Q67" s="403" t="n"/>
      <c r="R67" s="403" t="inlineStr">
        <is>
          <t>1F</t>
        </is>
      </c>
      <c r="S67" s="403" t="n"/>
      <c r="T67" s="404" t="n"/>
      <c r="AA67" s="402" t="inlineStr">
        <is>
          <t>壁パネル</t>
        </is>
      </c>
      <c r="AB67" s="403" t="n"/>
      <c r="AC67" s="403" t="n"/>
      <c r="AD67" s="403" t="n"/>
      <c r="AE67" s="403" t="n"/>
      <c r="AF67" s="404">
        <f>(AF40)</f>
        <v/>
      </c>
      <c r="AJ67" s="426" t="n"/>
    </row>
    <row r="68" ht="20.25" customFormat="1" customHeight="1" s="393">
      <c r="C68" s="405" t="inlineStr">
        <is>
          <t>壁パネル</t>
        </is>
      </c>
      <c r="D68" s="400" t="n"/>
      <c r="E68" s="400" t="n"/>
      <c r="F68" s="400" t="inlineStr">
        <is>
          <t>2F</t>
        </is>
      </c>
      <c r="G68" s="400" t="n"/>
      <c r="H68" s="406" t="n"/>
      <c r="L68" s="426" t="n"/>
      <c r="O68" s="405" t="inlineStr">
        <is>
          <t>壁パネル</t>
        </is>
      </c>
      <c r="P68" s="400" t="n"/>
      <c r="Q68" s="400" t="n"/>
      <c r="R68" s="400" t="inlineStr">
        <is>
          <t>2F</t>
        </is>
      </c>
      <c r="S68" s="400" t="n"/>
      <c r="T68" s="406">
        <f>SUM(T41)</f>
        <v/>
      </c>
      <c r="AA68" s="405" t="inlineStr">
        <is>
          <t>壁パネル</t>
        </is>
      </c>
      <c r="AB68" s="400" t="n"/>
      <c r="AC68" s="400" t="n"/>
      <c r="AD68" s="400" t="inlineStr">
        <is>
          <t>3F</t>
        </is>
      </c>
      <c r="AE68" s="400" t="n"/>
      <c r="AF68" s="406">
        <f>SUM(AF41)</f>
        <v/>
      </c>
      <c r="AJ68" s="426" t="n"/>
    </row>
    <row r="69" ht="20.25" customFormat="1" customHeight="1" s="393">
      <c r="C69" s="407">
        <f>C42</f>
        <v/>
      </c>
      <c r="D69" s="856">
        <f>D42</f>
        <v/>
      </c>
      <c r="E69" s="945" t="n"/>
      <c r="F69" s="945" t="n"/>
      <c r="G69" s="408" t="n"/>
      <c r="H69" s="409">
        <f>H42</f>
        <v/>
      </c>
      <c r="L69" s="426" t="n"/>
      <c r="O69" s="416" t="inlineStr">
        <is>
          <t>母屋落ち用断熱材EPS W1-39</t>
        </is>
      </c>
      <c r="P69" s="403" t="n"/>
      <c r="Q69" s="403" t="n"/>
      <c r="R69" s="403" t="n"/>
      <c r="S69" s="403" t="n"/>
      <c r="T69" s="404">
        <f>SUM(T42)</f>
        <v/>
      </c>
      <c r="AA69" s="402" t="n"/>
      <c r="AB69" s="403" t="n"/>
      <c r="AC69" s="403" t="n"/>
      <c r="AD69" s="403" t="n"/>
      <c r="AE69" s="403" t="n"/>
      <c r="AF69" s="404" t="n"/>
      <c r="AJ69" s="426" t="n"/>
    </row>
    <row r="70" ht="20.25" customFormat="1" customHeight="1" s="393">
      <c r="C70" s="410">
        <f>C43</f>
        <v/>
      </c>
      <c r="D70" s="411" t="n"/>
      <c r="E70" s="411" t="n"/>
      <c r="F70" s="411" t="n"/>
      <c r="G70" s="411" t="n"/>
      <c r="H70" s="412">
        <f>SUM(H43)</f>
        <v/>
      </c>
      <c r="L70" s="426" t="n"/>
      <c r="O70" s="410" t="inlineStr">
        <is>
          <t>現場施工用合板</t>
        </is>
      </c>
      <c r="P70" s="411" t="n"/>
      <c r="Q70" s="411" t="n"/>
      <c r="R70" s="411" t="n"/>
      <c r="S70" s="411" t="n"/>
      <c r="T70" s="412" t="n"/>
      <c r="AA70" s="410" t="inlineStr">
        <is>
          <t>現場施工用合板</t>
        </is>
      </c>
      <c r="AB70" s="411" t="n"/>
      <c r="AC70" s="411" t="n"/>
      <c r="AD70" s="411" t="n"/>
      <c r="AE70" s="411" t="n"/>
      <c r="AF70" s="412" t="n"/>
      <c r="AJ70" s="426" t="n"/>
    </row>
    <row r="71" ht="20.25" customFormat="1" customHeight="1" s="393">
      <c r="C71" s="848">
        <f>C44</f>
        <v/>
      </c>
      <c r="D71" s="849" t="n"/>
      <c r="E71" s="411" t="n"/>
      <c r="F71" s="411" t="n"/>
      <c r="G71" s="411" t="n"/>
      <c r="H71" s="412">
        <f>SUM(H44)</f>
        <v/>
      </c>
      <c r="L71" s="426" t="n"/>
      <c r="O71" s="857" t="inlineStr">
        <is>
          <t>12×910×2730</t>
        </is>
      </c>
      <c r="P71" s="51" t="n"/>
      <c r="Q71" s="411" t="n"/>
      <c r="R71" s="411" t="n"/>
      <c r="S71" s="411" t="n"/>
      <c r="T71" s="412">
        <f>SUM(T44)</f>
        <v/>
      </c>
      <c r="AA71" s="857" t="inlineStr">
        <is>
          <t>12×910×2730</t>
        </is>
      </c>
      <c r="AB71" s="51" t="n"/>
      <c r="AC71" s="411" t="n"/>
      <c r="AD71" s="411" t="n"/>
      <c r="AE71" s="411" t="n"/>
      <c r="AF71" s="412">
        <f>SUM(AF44)</f>
        <v/>
      </c>
      <c r="AJ71" s="426" t="n"/>
    </row>
    <row r="72" ht="20.25" customFormat="1" customHeight="1" s="393">
      <c r="C72" s="946">
        <f>C45</f>
        <v/>
      </c>
      <c r="D72" s="51" t="n"/>
      <c r="E72" s="51" t="n"/>
      <c r="F72" s="51" t="n"/>
      <c r="G72" s="391" t="n"/>
      <c r="H72" s="412">
        <f>SUM(H45)</f>
        <v/>
      </c>
      <c r="L72" s="426" t="n"/>
      <c r="O72" s="427" t="inlineStr">
        <is>
          <t>合板</t>
        </is>
      </c>
      <c r="P72" s="851" t="inlineStr">
        <is>
          <t>12×910×1820</t>
        </is>
      </c>
      <c r="Q72" s="292" t="n"/>
      <c r="R72" s="292" t="n"/>
      <c r="S72" s="430" t="n"/>
      <c r="T72" s="431">
        <f>T45</f>
        <v/>
      </c>
      <c r="AA72" s="410" t="inlineStr">
        <is>
          <t>現場施工用断熱材</t>
        </is>
      </c>
      <c r="AB72" s="411" t="n"/>
      <c r="AC72" s="411" t="n"/>
      <c r="AD72" s="411" t="n"/>
      <c r="AE72" s="411" t="n"/>
      <c r="AF72" s="412">
        <f>SUM(AF45)</f>
        <v/>
      </c>
      <c r="AJ72" s="426" t="n"/>
    </row>
    <row r="73" ht="20.25" customFormat="1" customHeight="1" s="393">
      <c r="C73" s="410">
        <f>C46</f>
        <v/>
      </c>
      <c r="D73" s="411" t="n"/>
      <c r="E73" s="411" t="n"/>
      <c r="F73" s="411" t="n"/>
      <c r="G73" s="411" t="n"/>
      <c r="H73" s="412">
        <f>SUM(H46)</f>
        <v/>
      </c>
      <c r="L73" s="426" t="n"/>
      <c r="O73" s="410">
        <f>O46</f>
        <v/>
      </c>
      <c r="P73" s="411" t="n"/>
      <c r="Q73" s="411" t="n"/>
      <c r="R73" s="411" t="n"/>
      <c r="S73" s="411" t="n"/>
      <c r="T73" s="412" t="n"/>
      <c r="AA73" s="410" t="inlineStr">
        <is>
          <t>現場施工用枠材</t>
        </is>
      </c>
      <c r="AB73" s="411" t="n"/>
      <c r="AC73" s="411" t="n"/>
      <c r="AD73" s="411" t="n"/>
      <c r="AE73" s="411" t="n"/>
      <c r="AF73" s="412">
        <f>SUM(AF46)</f>
        <v/>
      </c>
      <c r="AJ73" s="426" t="n"/>
    </row>
    <row r="74" ht="20.25" customFormat="1" customHeight="1" s="393">
      <c r="C74" s="410">
        <f>C47</f>
        <v/>
      </c>
      <c r="D74" s="417" t="n"/>
      <c r="E74" s="417" t="n"/>
      <c r="F74" s="417" t="n"/>
      <c r="G74" s="417" t="n"/>
      <c r="H74" s="422" t="inlineStr">
        <is>
          <t>13枚</t>
        </is>
      </c>
      <c r="L74" s="426" t="n"/>
      <c r="O74" s="428" t="n"/>
      <c r="P74" s="858" t="inlineStr">
        <is>
          <t>合板(針葉樹)</t>
        </is>
      </c>
      <c r="Q74" s="411">
        <f>Q47</f>
        <v/>
      </c>
      <c r="R74" s="411" t="n"/>
      <c r="S74" s="411" t="n"/>
      <c r="T74" s="947">
        <f>T47</f>
        <v/>
      </c>
      <c r="AA74" s="410" t="n"/>
      <c r="AB74" s="411" t="n"/>
      <c r="AC74" s="411" t="n"/>
      <c r="AD74" s="411" t="n"/>
      <c r="AE74" s="411" t="n"/>
      <c r="AF74" s="412" t="n"/>
      <c r="AJ74" s="426" t="n"/>
    </row>
    <row r="75" ht="20.25" customHeight="1">
      <c r="C75" s="419" t="inlineStr">
        <is>
          <t>断熱材 25*25*1820</t>
        </is>
      </c>
      <c r="D75" s="417" t="n"/>
      <c r="E75" s="417" t="n"/>
      <c r="F75" s="417" t="n"/>
      <c r="G75" s="417" t="n"/>
      <c r="H75" s="420">
        <f>SUM(H48)</f>
        <v/>
      </c>
      <c r="L75" s="425" t="n"/>
      <c r="O75" s="428" t="n"/>
      <c r="P75" s="858" t="inlineStr">
        <is>
          <t>合板(ラワン)</t>
        </is>
      </c>
      <c r="Q75" s="411">
        <f>Q48</f>
        <v/>
      </c>
      <c r="R75" s="411" t="n"/>
      <c r="S75" s="411" t="n"/>
      <c r="T75" s="947">
        <f>T48</f>
        <v/>
      </c>
      <c r="W75" s="396" t="n"/>
      <c r="AA75" s="66" t="n"/>
      <c r="AB75" s="51" t="n"/>
      <c r="AC75" s="51" t="n"/>
      <c r="AD75" s="51" t="n"/>
      <c r="AE75" s="51" t="n"/>
      <c r="AF75" s="52" t="n"/>
      <c r="AJ75" s="425" t="n"/>
    </row>
    <row r="76">
      <c r="L76" s="423" t="n"/>
      <c r="W76" s="396" t="n"/>
      <c r="AJ76" s="423" t="n"/>
    </row>
    <row r="77" ht="14.25" customHeight="1">
      <c r="C77" s="852" t="inlineStr">
        <is>
          <t>着時間</t>
        </is>
      </c>
      <c r="E77" s="853" t="n"/>
      <c r="H77" s="437" t="inlineStr">
        <is>
          <t>受領印</t>
        </is>
      </c>
      <c r="I77" s="439" t="n"/>
      <c r="L77" s="423" t="n"/>
      <c r="O77" s="852" t="inlineStr">
        <is>
          <t>着時間</t>
        </is>
      </c>
      <c r="Q77" s="853" t="n"/>
      <c r="T77" s="437" t="inlineStr">
        <is>
          <t>受領印</t>
        </is>
      </c>
      <c r="U77" s="439" t="n"/>
      <c r="W77" s="396" t="n"/>
      <c r="AA77" s="852" t="inlineStr">
        <is>
          <t>着時間</t>
        </is>
      </c>
      <c r="AC77" s="853" t="n"/>
      <c r="AF77" s="437" t="inlineStr">
        <is>
          <t>受領印</t>
        </is>
      </c>
      <c r="AG77" s="439" t="n"/>
      <c r="AJ77" s="423" t="n"/>
    </row>
    <row r="78" ht="14.25" customHeight="1">
      <c r="H78" s="438" t="n"/>
      <c r="I78" s="440" t="n"/>
      <c r="L78" s="423" t="n"/>
      <c r="T78" s="438" t="n"/>
      <c r="U78" s="440" t="n"/>
      <c r="W78" s="396" t="n"/>
      <c r="AF78" s="438" t="n"/>
      <c r="AG78" s="440" t="n"/>
      <c r="AJ78" s="423" t="n"/>
    </row>
    <row r="79">
      <c r="H79" s="438" t="n"/>
      <c r="I79" s="440" t="n"/>
      <c r="L79" s="423" t="n"/>
      <c r="T79" s="438" t="n"/>
      <c r="U79" s="440" t="n"/>
      <c r="W79" s="396" t="n"/>
      <c r="AF79" s="438" t="n"/>
      <c r="AG79" s="440" t="n"/>
      <c r="AJ79" s="423" t="n"/>
    </row>
    <row r="80" ht="14.25" customHeight="1">
      <c r="C80" s="852" t="inlineStr">
        <is>
          <t>降ろし終わり時間</t>
        </is>
      </c>
      <c r="H80" s="64" t="n"/>
      <c r="I80" s="441" t="n"/>
      <c r="L80" s="423" t="n"/>
      <c r="O80" s="852" t="inlineStr">
        <is>
          <t>降ろし終わり時間</t>
        </is>
      </c>
      <c r="T80" s="64" t="n"/>
      <c r="U80" s="441" t="n"/>
      <c r="W80" s="396" t="n"/>
      <c r="AA80" s="852" t="inlineStr">
        <is>
          <t>降ろし出し時間</t>
        </is>
      </c>
      <c r="AF80" s="64" t="n"/>
      <c r="AG80" s="441" t="n"/>
      <c r="AJ80" s="423" t="n"/>
    </row>
    <row r="81" ht="14.25" customHeight="1">
      <c r="L81" s="423" t="n"/>
      <c r="W81" s="396" t="n"/>
      <c r="AJ81" s="423" t="n"/>
    </row>
    <row r="82" ht="9" customHeight="1">
      <c r="L82" s="423" t="n"/>
      <c r="M82" s="442" t="n"/>
      <c r="AJ82" s="423" t="n"/>
    </row>
  </sheetData>
  <mergeCells count="52">
    <mergeCell ref="S31:W31"/>
    <mergeCell ref="P37:S37"/>
    <mergeCell ref="O28:S28"/>
    <mergeCell ref="O18:P18"/>
    <mergeCell ref="AA28:AE28"/>
    <mergeCell ref="AA44:AB44"/>
    <mergeCell ref="D64:G64"/>
    <mergeCell ref="C45:G45"/>
    <mergeCell ref="S58:W58"/>
    <mergeCell ref="D16:F16"/>
    <mergeCell ref="AE31:AI31"/>
    <mergeCell ref="AB11:AD11"/>
    <mergeCell ref="C20:G20"/>
    <mergeCell ref="AE58:AI58"/>
    <mergeCell ref="Q77:S78"/>
    <mergeCell ref="P19:R19"/>
    <mergeCell ref="AC77:AE78"/>
    <mergeCell ref="P64:S64"/>
    <mergeCell ref="C55:G55"/>
    <mergeCell ref="O44:P44"/>
    <mergeCell ref="D42:F42"/>
    <mergeCell ref="C77:D78"/>
    <mergeCell ref="AB37:AD37"/>
    <mergeCell ref="C2:G2"/>
    <mergeCell ref="O77:P78"/>
    <mergeCell ref="G58:K58"/>
    <mergeCell ref="O55:S55"/>
    <mergeCell ref="C80:E81"/>
    <mergeCell ref="G5:K5"/>
    <mergeCell ref="P45:R45"/>
    <mergeCell ref="D11:G11"/>
    <mergeCell ref="O71:P71"/>
    <mergeCell ref="AA77:AB78"/>
    <mergeCell ref="D69:F69"/>
    <mergeCell ref="AB64:AD64"/>
    <mergeCell ref="AA18:AB18"/>
    <mergeCell ref="P11:S11"/>
    <mergeCell ref="E77:G78"/>
    <mergeCell ref="O2:S2"/>
    <mergeCell ref="AA55:AE55"/>
    <mergeCell ref="O80:Q81"/>
    <mergeCell ref="C72:G72"/>
    <mergeCell ref="S5:W5"/>
    <mergeCell ref="AA2:AE2"/>
    <mergeCell ref="AE5:AI5"/>
    <mergeCell ref="C19:G19"/>
    <mergeCell ref="C28:G28"/>
    <mergeCell ref="AA71:AB71"/>
    <mergeCell ref="AA80:AC81"/>
    <mergeCell ref="G31:K31"/>
    <mergeCell ref="D37:G37"/>
    <mergeCell ref="P72:R72"/>
  </mergeCells>
  <conditionalFormatting sqref="C21:H22 C48:H48 C75:H75 D47:G47 D74:G74">
    <cfRule type="expression" priority="4" dxfId="2" stopIfTrue="1">
      <formula>$I$2="寒冷地仕様"</formula>
    </cfRule>
  </conditionalFormatting>
  <conditionalFormatting sqref="C19:H19 C45:H45 C72:H72">
    <cfRule type="expression" priority="5" dxfId="0" stopIfTrue="1">
      <formula>$I$2="寒冷地仕様"</formula>
    </cfRule>
  </conditionalFormatting>
  <conditionalFormatting sqref="O16:T16">
    <cfRule type="expression" priority="3" dxfId="2" stopIfTrue="1">
      <formula>$I$2="寒冷地仕様"</formula>
    </cfRule>
  </conditionalFormatting>
  <conditionalFormatting sqref="O42">
    <cfRule type="expression" priority="2" dxfId="2" stopIfTrue="1">
      <formula>$I$2="寒冷地仕様"</formula>
    </cfRule>
  </conditionalFormatting>
  <conditionalFormatting sqref="O69">
    <cfRule type="expression" priority="1" dxfId="2" stopIfTrue="1">
      <formula>$I$2="寒冷地仕様"</formula>
    </cfRule>
  </conditionalFormatting>
  <pageMargins left="0.309722222222222" right="0.309722222222222" top="0.6097222222222221" bottom="0.519444444444444" header="0.579861111111111" footer="0.65"/>
  <pageSetup orientation="portrait" paperSize="9" scale="55"/>
</worksheet>
</file>

<file path=xl/worksheets/sheet6.xml><?xml version="1.0" encoding="utf-8"?>
<worksheet xmlns="http://schemas.openxmlformats.org/spreadsheetml/2006/main">
  <sheetPr codeName="Sheet7">
    <tabColor indexed="45"/>
    <outlinePr summaryBelow="1" summaryRight="1"/>
    <pageSetUpPr/>
  </sheetPr>
  <dimension ref="A1:Y302"/>
  <sheetViews>
    <sheetView view="pageBreakPreview" zoomScaleNormal="100" zoomScaleSheetLayoutView="100" workbookViewId="0">
      <selection activeCell="B18" sqref="B18"/>
    </sheetView>
  </sheetViews>
  <sheetFormatPr baseColWidth="8" defaultColWidth="9" defaultRowHeight="14.25" outlineLevelCol="0"/>
  <cols>
    <col width="12.875" customWidth="1" min="1" max="1"/>
    <col width="14.25" customWidth="1" min="2" max="2"/>
    <col width="10.625" customWidth="1" min="3" max="7"/>
    <col width="11.5" customWidth="1" min="8" max="8"/>
    <col width="10.625" customWidth="1" min="9" max="9"/>
    <col width="7.5" customWidth="1" min="10" max="10"/>
    <col width="11.375" customWidth="1" min="12" max="18"/>
  </cols>
  <sheetData>
    <row r="1" ht="21" customHeight="1">
      <c r="A1" s="337">
        <f>数量表!K1</f>
        <v/>
      </c>
      <c r="B1" s="861">
        <f>数量表!E5</f>
        <v/>
      </c>
      <c r="C1" s="948" t="n"/>
      <c r="D1" s="338" t="n"/>
      <c r="E1" s="338">
        <f>数量表!H5</f>
        <v/>
      </c>
      <c r="F1" s="339" t="inlineStr">
        <is>
          <t>号棟</t>
        </is>
      </c>
      <c r="G1" s="340" t="n"/>
      <c r="H1" s="949" t="n">
        <v>41510</v>
      </c>
      <c r="J1" t="n">
        <v>1</v>
      </c>
      <c r="K1" s="866" t="inlineStr">
        <is>
          <t>←フィルターをかけてからプリントしてください。
　　☑(すべて選択)
　　☑ 0　　←0のチェックをはずす
　　☑ 1
　　☑ 2</t>
        </is>
      </c>
    </row>
    <row r="2" ht="15.75" customHeight="1">
      <c r="A2" s="43" t="inlineStr">
        <is>
          <t>合　板</t>
        </is>
      </c>
      <c r="B2" s="44" t="n"/>
      <c r="C2" s="45" t="inlineStr">
        <is>
          <t>大平NC</t>
        </is>
      </c>
      <c r="D2" s="62" t="inlineStr">
        <is>
          <t>現場</t>
        </is>
      </c>
      <c r="E2" s="342" t="inlineStr">
        <is>
          <t>大平</t>
        </is>
      </c>
      <c r="F2" s="343" t="inlineStr">
        <is>
          <t>NTパネル</t>
        </is>
      </c>
      <c r="G2" s="343" t="inlineStr">
        <is>
          <t>カット合板</t>
        </is>
      </c>
      <c r="H2" s="342" t="inlineStr">
        <is>
          <t>富田</t>
        </is>
      </c>
      <c r="I2" s="342" t="inlineStr">
        <is>
          <t>富田NC</t>
        </is>
      </c>
      <c r="J2" s="383" t="n">
        <v>1</v>
      </c>
    </row>
    <row r="3" ht="15.75" customHeight="1">
      <c r="B3" s="47" t="inlineStr">
        <is>
          <t>3×6</t>
        </is>
      </c>
      <c r="C3" s="48">
        <f>合板!F1720</f>
        <v/>
      </c>
      <c r="D3" s="344">
        <f>合板!I1720</f>
        <v/>
      </c>
      <c r="E3" s="345">
        <f>SUM(C3:D3)</f>
        <v/>
      </c>
      <c r="F3" s="281">
        <f>合板!G1720</f>
        <v/>
      </c>
      <c r="G3" s="281">
        <f>合板!H1720</f>
        <v/>
      </c>
      <c r="H3" s="345">
        <f>SUM(F3:G3)</f>
        <v/>
      </c>
      <c r="I3" s="345" t="n"/>
      <c r="J3" s="383" t="n">
        <v>1</v>
      </c>
    </row>
    <row r="4" ht="15.75" customHeight="1">
      <c r="B4" s="50" t="inlineStr">
        <is>
          <t>3×9（普）</t>
        </is>
      </c>
      <c r="C4" s="51">
        <f>合板!F1721</f>
        <v/>
      </c>
      <c r="D4" s="66">
        <f>合板!I1721</f>
        <v/>
      </c>
      <c r="E4" s="346">
        <f>SUM(C4:D4)-I4</f>
        <v/>
      </c>
      <c r="F4" s="52">
        <f>合板!G1721</f>
        <v/>
      </c>
      <c r="G4" s="52">
        <f>合板!H1721</f>
        <v/>
      </c>
      <c r="H4" s="346">
        <f>SUM(F4:G4)</f>
        <v/>
      </c>
      <c r="I4" s="346">
        <f>SUM(C15)/2</f>
        <v/>
      </c>
      <c r="J4" s="383" t="n">
        <v>1</v>
      </c>
    </row>
    <row r="5" ht="15.75" customHeight="1">
      <c r="B5" s="50" t="inlineStr">
        <is>
          <t>3×9（防）</t>
        </is>
      </c>
      <c r="C5" s="51">
        <f>合板!F1722</f>
        <v/>
      </c>
      <c r="D5" s="66">
        <f>合板!I1722</f>
        <v/>
      </c>
      <c r="E5" s="346">
        <f>SUM(C5:D5)-I5</f>
        <v/>
      </c>
      <c r="F5" s="52">
        <f>合板!G1722</f>
        <v/>
      </c>
      <c r="G5" s="52">
        <f>合板!H1722</f>
        <v/>
      </c>
      <c r="H5" s="346">
        <f>SUM(F5:G5)</f>
        <v/>
      </c>
      <c r="I5" s="346">
        <f>SUM(C13)/2</f>
        <v/>
      </c>
      <c r="J5" s="383" t="n">
        <v>1</v>
      </c>
    </row>
    <row r="6" ht="15.75" customHeight="1">
      <c r="B6" s="347" t="inlineStr">
        <is>
          <t>印字（旧タイプ）</t>
        </is>
      </c>
      <c r="C6" s="348" t="n"/>
      <c r="D6" s="349" t="n"/>
      <c r="E6" s="346" t="n">
        <v>0</v>
      </c>
      <c r="F6" s="350" t="n"/>
      <c r="G6" s="350" t="n"/>
      <c r="H6" s="346" t="n">
        <v>0</v>
      </c>
      <c r="I6" s="346" t="n"/>
      <c r="J6" s="383" t="n">
        <v>1</v>
      </c>
    </row>
    <row r="7" ht="15.75" customHeight="1">
      <c r="B7" s="351" t="inlineStr">
        <is>
          <t>印字3×9(普)</t>
        </is>
      </c>
      <c r="C7" s="352">
        <f>合板!F1723</f>
        <v/>
      </c>
      <c r="D7" s="353">
        <f>合板!I1723</f>
        <v/>
      </c>
      <c r="E7" s="346">
        <f>SUM(C7:D7)-I7</f>
        <v/>
      </c>
      <c r="F7" s="354">
        <f>合板!G1723</f>
        <v/>
      </c>
      <c r="G7" s="354">
        <f>合板!H1723</f>
        <v/>
      </c>
      <c r="H7" s="346">
        <f>SUM(F7:G7)</f>
        <v/>
      </c>
      <c r="I7" s="346">
        <f>SUM(C14)</f>
        <v/>
      </c>
      <c r="J7" s="383" t="n">
        <v>1</v>
      </c>
    </row>
    <row r="8" ht="15.75" customHeight="1">
      <c r="B8" s="351" t="inlineStr">
        <is>
          <t>印字3×9(防)</t>
        </is>
      </c>
      <c r="C8" s="352">
        <f>合板!F1724</f>
        <v/>
      </c>
      <c r="D8" s="353">
        <f>合板!I1724</f>
        <v/>
      </c>
      <c r="E8" s="346">
        <f>SUM(C8:D8)-I8</f>
        <v/>
      </c>
      <c r="F8" s="354">
        <f>合板!G1724</f>
        <v/>
      </c>
      <c r="G8" s="354">
        <f>合板!H1724</f>
        <v/>
      </c>
      <c r="H8" s="346">
        <f>SUM(F8:G8)</f>
        <v/>
      </c>
      <c r="I8" s="346">
        <f>SUM(C12)</f>
        <v/>
      </c>
      <c r="J8" s="383" t="n">
        <v>1</v>
      </c>
    </row>
    <row r="9">
      <c r="B9" s="55" t="inlineStr">
        <is>
          <t>ラワン</t>
        </is>
      </c>
      <c r="C9" s="56">
        <f>合板!F1725</f>
        <v/>
      </c>
      <c r="D9" s="69">
        <f>合板!I1725</f>
        <v/>
      </c>
      <c r="E9" s="355">
        <f>SUM(C9:D9)</f>
        <v/>
      </c>
      <c r="F9" s="57">
        <f>合板!G1725</f>
        <v/>
      </c>
      <c r="G9" s="57">
        <f>合板!H1725</f>
        <v/>
      </c>
      <c r="H9" s="355">
        <f>SUM(F9:G9)</f>
        <v/>
      </c>
      <c r="I9" s="355" t="n"/>
      <c r="J9" s="383" t="n">
        <v>1</v>
      </c>
    </row>
    <row r="10">
      <c r="E10" s="892" t="n"/>
      <c r="H10" s="892" t="n"/>
      <c r="I10" s="892" t="n"/>
      <c r="J10" s="383" t="n">
        <v>1</v>
      </c>
    </row>
    <row r="11">
      <c r="A11" s="43" t="inlineStr">
        <is>
          <t>合　板</t>
        </is>
      </c>
      <c r="B11" s="356" t="n"/>
      <c r="C11" s="357" t="n"/>
      <c r="E11" t="inlineStr">
        <is>
          <t>使用品番</t>
        </is>
      </c>
      <c r="J11" s="383" t="n">
        <v>1</v>
      </c>
    </row>
    <row r="12">
      <c r="B12" s="358" t="inlineStr">
        <is>
          <t>1FA</t>
        </is>
      </c>
      <c r="C12" s="52">
        <f>SUM(数量表!E8+数量表!E101+数量表!E125+数量表!E184)</f>
        <v/>
      </c>
      <c r="E12" t="inlineStr">
        <is>
          <t>A、A(F)、A144、AX</t>
        </is>
      </c>
      <c r="J12" s="383" t="n">
        <v>1</v>
      </c>
    </row>
    <row r="13">
      <c r="B13" s="358" t="inlineStr">
        <is>
          <t>1FH</t>
        </is>
      </c>
      <c r="C13" s="52">
        <f>SUM(数量表!E10+数量表!E100)</f>
        <v/>
      </c>
      <c r="E13" t="inlineStr">
        <is>
          <t>H、H(F)</t>
        </is>
      </c>
      <c r="G13" s="289" t="inlineStr">
        <is>
          <t>寒冷地用断熱材</t>
        </is>
      </c>
      <c r="H13" s="206" t="n"/>
      <c r="J13" s="383" t="n">
        <v>1</v>
      </c>
    </row>
    <row r="14">
      <c r="B14" s="358" t="inlineStr">
        <is>
          <t>2FA</t>
        </is>
      </c>
      <c r="C14" s="52">
        <f>SUM(数量表!F8+数量表!G8+数量表!F101+数量表!G101+数量表!F125+数量表!G125+数量表!F184+数量表!G184)</f>
        <v/>
      </c>
      <c r="G14" s="359" t="inlineStr">
        <is>
          <t>W1-39</t>
        </is>
      </c>
      <c r="H14" s="360" t="inlineStr">
        <is>
          <t>3*6</t>
        </is>
      </c>
      <c r="J14" s="383" t="n">
        <v>1</v>
      </c>
      <c r="L14" s="384" t="n"/>
    </row>
    <row r="15">
      <c r="B15" s="358" t="inlineStr">
        <is>
          <t>2FH</t>
        </is>
      </c>
      <c r="C15" s="52">
        <f>SUM(数量表!F10+数量表!F100+数量表!G10+数量表!G100)</f>
        <v/>
      </c>
      <c r="G15" s="361">
        <f>断熱材!AD3</f>
        <v/>
      </c>
      <c r="H15" s="362">
        <f>断熱材!AE3</f>
        <v/>
      </c>
      <c r="J15" s="383" t="n">
        <v>1</v>
      </c>
      <c r="L15" s="385" t="n"/>
      <c r="M15" s="162" t="n"/>
      <c r="N15" s="162" t="n"/>
      <c r="O15" s="162" t="n"/>
      <c r="P15" s="162" t="n"/>
      <c r="Q15" s="162" t="n"/>
      <c r="R15" s="162" t="n"/>
    </row>
    <row r="16" ht="15" customHeight="1">
      <c r="J16" s="383" t="n">
        <v>1</v>
      </c>
    </row>
    <row r="17" ht="15" customHeight="1">
      <c r="A17" s="363" t="inlineStr">
        <is>
          <t>断熱材</t>
        </is>
      </c>
      <c r="B17" s="364" t="inlineStr">
        <is>
          <t>W1-39</t>
        </is>
      </c>
      <c r="C17" s="365" t="inlineStr">
        <is>
          <t>W1-36</t>
        </is>
      </c>
      <c r="D17" s="366" t="inlineStr">
        <is>
          <t>W1-34</t>
        </is>
      </c>
      <c r="E17" s="365" t="inlineStr">
        <is>
          <t>W2-41</t>
        </is>
      </c>
      <c r="F17" s="367" t="inlineStr">
        <is>
          <t>W2-39</t>
        </is>
      </c>
      <c r="G17" s="360" t="inlineStr">
        <is>
          <t>W3-39</t>
        </is>
      </c>
      <c r="J17" s="383" t="n">
        <v>1</v>
      </c>
    </row>
    <row r="18" ht="15" customHeight="1">
      <c r="B18" s="368">
        <f>断熱材!U3+梁欠表3F!H62</f>
        <v/>
      </c>
      <c r="C18" s="369">
        <f>断熱材!V3</f>
        <v/>
      </c>
      <c r="D18" s="370">
        <f>断熱材!W3+H20</f>
        <v/>
      </c>
      <c r="E18" s="369">
        <f>断熱材!X3</f>
        <v/>
      </c>
      <c r="F18" s="371">
        <f>断熱材!Y3</f>
        <v/>
      </c>
      <c r="G18" s="362">
        <f>断熱材!Z3</f>
        <v/>
      </c>
      <c r="J18" s="383" t="n">
        <v>1</v>
      </c>
    </row>
    <row r="19" ht="15" customHeight="1">
      <c r="E19" s="372" t="inlineStr">
        <is>
          <t xml:space="preserve">　含む</t>
        </is>
      </c>
      <c r="J19" s="383" t="n">
        <v>1</v>
      </c>
    </row>
    <row r="20" ht="15" customHeight="1">
      <c r="B20" s="359" t="inlineStr">
        <is>
          <t>45ｍｍ</t>
        </is>
      </c>
      <c r="C20" s="360" t="inlineStr">
        <is>
          <t>25ｍｍ</t>
        </is>
      </c>
      <c r="F20" s="373" t="inlineStr">
        <is>
          <t>W1-34(外壁 NT用)</t>
        </is>
      </c>
      <c r="G20" s="374" t="n"/>
      <c r="H20" s="375">
        <f>SUM(梁欠表3F!H64,梁欠表3F!H65,)</f>
        <v/>
      </c>
      <c r="J20" s="383" t="n">
        <v>1</v>
      </c>
    </row>
    <row r="21" ht="15" customHeight="1">
      <c r="B21" s="361">
        <f>断熱材!AA3</f>
        <v/>
      </c>
      <c r="C21" s="362">
        <f>断熱材!AB3</f>
        <v/>
      </c>
      <c r="F21" s="950" t="inlineStr">
        <is>
          <t>W1-39(現場材用)</t>
        </is>
      </c>
      <c r="G21" s="951" t="n"/>
      <c r="H21" s="376">
        <f>梁欠表3F!H62</f>
        <v/>
      </c>
      <c r="J21" s="383" t="n">
        <v>1</v>
      </c>
    </row>
    <row r="22" ht="15" customHeight="1">
      <c r="J22" s="383" t="n">
        <v>1</v>
      </c>
    </row>
    <row r="23" ht="15" customHeight="1">
      <c r="A23" s="377" t="inlineStr">
        <is>
          <t>枠　材</t>
        </is>
      </c>
      <c r="B23" s="378" t="inlineStr">
        <is>
          <t>ＬＶＬ（35*40）</t>
        </is>
      </c>
      <c r="C23" s="378" t="n"/>
      <c r="D23" t="inlineStr">
        <is>
          <t>使用本数</t>
        </is>
      </c>
      <c r="E23" s="379">
        <f>SUM(枠材!AW1)</f>
        <v/>
      </c>
      <c r="F23" s="952" t="inlineStr">
        <is>
          <t>現場用枠材27×105</t>
        </is>
      </c>
      <c r="G23" s="951" t="n"/>
      <c r="H23" s="380">
        <f>梁欠表3F!H63</f>
        <v/>
      </c>
      <c r="J23" s="383" t="n">
        <v>1</v>
      </c>
      <c r="K23" s="386" t="inlineStr">
        <is>
          <t>←水色は"1"を入力しておくこと！</t>
        </is>
      </c>
    </row>
    <row r="24" ht="15" customHeight="1">
      <c r="B24" s="52">
        <f>枠材!AT3</f>
        <v/>
      </c>
      <c r="C24" s="52">
        <f>枠材!AU3</f>
        <v/>
      </c>
      <c r="J24">
        <f>C24</f>
        <v/>
      </c>
      <c r="K24" s="386" t="inlineStr">
        <is>
          <t>←サイズ入力したら数式コピー・確認も忘れずに！</t>
        </is>
      </c>
    </row>
    <row r="25" ht="15" customHeight="1">
      <c r="B25" s="52">
        <f>枠材!AT4</f>
        <v/>
      </c>
      <c r="C25" s="52">
        <f>枠材!AU4</f>
        <v/>
      </c>
      <c r="J25">
        <f>C25</f>
        <v/>
      </c>
    </row>
    <row r="26" ht="15" customHeight="1">
      <c r="B26" s="52">
        <f>枠材!AT5</f>
        <v/>
      </c>
      <c r="C26" s="52">
        <f>枠材!AU5</f>
        <v/>
      </c>
      <c r="J26">
        <f>C26</f>
        <v/>
      </c>
    </row>
    <row r="27" ht="15" customHeight="1">
      <c r="B27" s="52">
        <f>枠材!AT6</f>
        <v/>
      </c>
      <c r="C27" s="52">
        <f>枠材!AU6</f>
        <v/>
      </c>
      <c r="J27">
        <f>C27</f>
        <v/>
      </c>
    </row>
    <row r="28" ht="15" customHeight="1">
      <c r="B28" s="52">
        <f>枠材!AT7</f>
        <v/>
      </c>
      <c r="C28" s="52">
        <f>枠材!AU7</f>
        <v/>
      </c>
      <c r="J28">
        <f>C28</f>
        <v/>
      </c>
    </row>
    <row r="29" ht="15" customHeight="1">
      <c r="B29" s="52">
        <f>枠材!AT8</f>
        <v/>
      </c>
      <c r="C29" s="52">
        <f>枠材!AU8</f>
        <v/>
      </c>
      <c r="J29">
        <f>C29</f>
        <v/>
      </c>
    </row>
    <row r="30" ht="15" customHeight="1">
      <c r="B30" s="52">
        <f>枠材!AT9</f>
        <v/>
      </c>
      <c r="C30" s="52">
        <f>枠材!AU9</f>
        <v/>
      </c>
      <c r="J30">
        <f>C30</f>
        <v/>
      </c>
    </row>
    <row r="31" ht="15" customHeight="1">
      <c r="B31" s="52">
        <f>枠材!AT10</f>
        <v/>
      </c>
      <c r="C31" s="52">
        <f>枠材!AU10</f>
        <v/>
      </c>
      <c r="J31">
        <f>C31</f>
        <v/>
      </c>
    </row>
    <row r="32" ht="15" customHeight="1">
      <c r="B32" s="52">
        <f>枠材!AT11</f>
        <v/>
      </c>
      <c r="C32" s="52">
        <f>枠材!AU11</f>
        <v/>
      </c>
      <c r="J32">
        <f>C32</f>
        <v/>
      </c>
    </row>
    <row r="33" ht="15" customHeight="1">
      <c r="B33" s="381" t="inlineStr">
        <is>
          <t>45×45</t>
        </is>
      </c>
      <c r="C33" s="381" t="n"/>
      <c r="D33" t="inlineStr">
        <is>
          <t>使用本数</t>
        </is>
      </c>
      <c r="E33" s="381">
        <f>枠材!AS1</f>
        <v/>
      </c>
      <c r="J33" s="383" t="n">
        <v>1</v>
      </c>
    </row>
    <row r="34" ht="15" customHeight="1">
      <c r="B34" s="52">
        <f>枠材!AP3</f>
        <v/>
      </c>
      <c r="C34" s="52">
        <f>枠材!AQ3</f>
        <v/>
      </c>
      <c r="J34">
        <f>C34</f>
        <v/>
      </c>
    </row>
    <row r="35" ht="15" customHeight="1">
      <c r="B35" s="52">
        <f>枠材!AP4</f>
        <v/>
      </c>
      <c r="C35" s="52">
        <f>枠材!AQ4</f>
        <v/>
      </c>
      <c r="J35">
        <f>C35</f>
        <v/>
      </c>
    </row>
    <row r="36" ht="15" customHeight="1">
      <c r="B36" s="52">
        <f>枠材!AP5</f>
        <v/>
      </c>
      <c r="C36" s="52">
        <f>枠材!AQ5</f>
        <v/>
      </c>
      <c r="J36">
        <f>C36</f>
        <v/>
      </c>
    </row>
    <row r="37" ht="15" customHeight="1">
      <c r="B37" s="52">
        <f>枠材!AP6</f>
        <v/>
      </c>
      <c r="C37" s="52">
        <f>枠材!AQ6</f>
        <v/>
      </c>
      <c r="J37">
        <f>C37</f>
        <v/>
      </c>
    </row>
    <row r="38" ht="15" customHeight="1">
      <c r="B38" s="52">
        <f>枠材!AP7</f>
        <v/>
      </c>
      <c r="C38" s="52">
        <f>枠材!AQ7</f>
        <v/>
      </c>
      <c r="J38">
        <f>C38</f>
        <v/>
      </c>
    </row>
    <row r="39" ht="15" customHeight="1">
      <c r="B39" s="52">
        <f>枠材!AP8</f>
        <v/>
      </c>
      <c r="C39" s="52">
        <f>枠材!AQ8</f>
        <v/>
      </c>
      <c r="J39">
        <f>C39</f>
        <v/>
      </c>
    </row>
    <row r="40" ht="15" customHeight="1">
      <c r="B40" s="52">
        <f>枠材!AP9</f>
        <v/>
      </c>
      <c r="C40" s="52">
        <f>枠材!AQ9</f>
        <v/>
      </c>
      <c r="J40">
        <f>C40</f>
        <v/>
      </c>
    </row>
    <row r="41" ht="15" customHeight="1">
      <c r="B41" s="52">
        <f>枠材!AP10</f>
        <v/>
      </c>
      <c r="C41" s="52">
        <f>枠材!AQ10</f>
        <v/>
      </c>
      <c r="J41">
        <f>C41</f>
        <v/>
      </c>
    </row>
    <row r="42" ht="15" customHeight="1">
      <c r="B42" s="52">
        <f>枠材!AP11</f>
        <v/>
      </c>
      <c r="C42" s="52">
        <f>枠材!AQ11</f>
        <v/>
      </c>
      <c r="J42">
        <f>C42</f>
        <v/>
      </c>
    </row>
    <row r="43" ht="15" customHeight="1">
      <c r="B43" s="52">
        <f>枠材!AP12</f>
        <v/>
      </c>
      <c r="C43" s="52">
        <f>枠材!AQ12</f>
        <v/>
      </c>
      <c r="J43">
        <f>C43</f>
        <v/>
      </c>
    </row>
    <row r="44" ht="15" customHeight="1">
      <c r="B44" s="52">
        <f>枠材!AP13</f>
        <v/>
      </c>
      <c r="C44" s="52">
        <f>枠材!AQ13</f>
        <v/>
      </c>
      <c r="J44">
        <f>C44</f>
        <v/>
      </c>
    </row>
    <row r="45" ht="15" customHeight="1">
      <c r="B45" s="52">
        <f>枠材!AP14</f>
        <v/>
      </c>
      <c r="C45" s="52">
        <f>枠材!AQ14</f>
        <v/>
      </c>
      <c r="J45">
        <f>C45</f>
        <v/>
      </c>
    </row>
    <row r="46" ht="15" customHeight="1">
      <c r="B46" s="52">
        <f>枠材!AP15</f>
        <v/>
      </c>
      <c r="C46" s="52">
        <f>枠材!AQ15</f>
        <v/>
      </c>
      <c r="J46">
        <f>C46</f>
        <v/>
      </c>
    </row>
    <row r="47" ht="15" customHeight="1">
      <c r="B47" s="52">
        <f>枠材!AP16</f>
        <v/>
      </c>
      <c r="C47" s="52">
        <f>枠材!AQ16</f>
        <v/>
      </c>
      <c r="J47">
        <f>C47</f>
        <v/>
      </c>
    </row>
    <row r="48" ht="15" customHeight="1">
      <c r="B48" s="354" t="inlineStr">
        <is>
          <t>30×105</t>
        </is>
      </c>
      <c r="C48" s="354" t="n"/>
      <c r="D48" t="inlineStr">
        <is>
          <t>使用本数</t>
        </is>
      </c>
      <c r="E48" s="354">
        <f>枠材!AK1</f>
        <v/>
      </c>
      <c r="H48" s="206" t="n"/>
      <c r="J48" s="383" t="n">
        <v>1</v>
      </c>
    </row>
    <row r="49" ht="15" customHeight="1">
      <c r="B49" s="52">
        <f>枠材!AH3</f>
        <v/>
      </c>
      <c r="C49" s="52">
        <f>枠材!AI3</f>
        <v/>
      </c>
      <c r="H49" s="206" t="n"/>
      <c r="J49">
        <f>C49</f>
        <v/>
      </c>
    </row>
    <row r="50" ht="15" customHeight="1">
      <c r="B50" s="52">
        <f>枠材!AH4</f>
        <v/>
      </c>
      <c r="C50" s="52">
        <f>枠材!AI4</f>
        <v/>
      </c>
      <c r="H50" s="206" t="n"/>
      <c r="J50">
        <f>C50</f>
        <v/>
      </c>
    </row>
    <row r="51" ht="15" customHeight="1">
      <c r="B51" s="52">
        <f>枠材!AH5</f>
        <v/>
      </c>
      <c r="C51" s="52">
        <f>枠材!AI5</f>
        <v/>
      </c>
      <c r="H51" s="206" t="n"/>
      <c r="J51">
        <f>C51</f>
        <v/>
      </c>
    </row>
    <row r="52" ht="15" customHeight="1">
      <c r="B52" s="52">
        <f>枠材!AH6</f>
        <v/>
      </c>
      <c r="C52" s="52">
        <f>枠材!AI6</f>
        <v/>
      </c>
      <c r="H52" s="206" t="n"/>
      <c r="J52">
        <f>C52</f>
        <v/>
      </c>
    </row>
    <row r="53" ht="15" customHeight="1">
      <c r="B53" s="52">
        <f>枠材!AH7</f>
        <v/>
      </c>
      <c r="C53" s="52">
        <f>枠材!AI7</f>
        <v/>
      </c>
      <c r="H53" s="206" t="n"/>
      <c r="J53">
        <f>C53</f>
        <v/>
      </c>
    </row>
    <row r="54" ht="15" customHeight="1">
      <c r="B54" s="52">
        <f>枠材!AH8</f>
        <v/>
      </c>
      <c r="C54" s="52">
        <f>枠材!AI8</f>
        <v/>
      </c>
      <c r="H54" s="206" t="n"/>
      <c r="J54">
        <f>C54</f>
        <v/>
      </c>
    </row>
    <row r="55" ht="15" customHeight="1">
      <c r="B55" s="52">
        <f>枠材!AH9</f>
        <v/>
      </c>
      <c r="C55" s="52">
        <f>枠材!AI9</f>
        <v/>
      </c>
      <c r="H55" s="206" t="n"/>
      <c r="J55">
        <f>C55</f>
        <v/>
      </c>
    </row>
    <row r="56" ht="15" customHeight="1">
      <c r="B56" s="52">
        <f>枠材!AH10</f>
        <v/>
      </c>
      <c r="C56" s="52">
        <f>枠材!AI10</f>
        <v/>
      </c>
      <c r="H56" s="206" t="n"/>
      <c r="J56">
        <f>C56</f>
        <v/>
      </c>
    </row>
    <row r="57" ht="15" customHeight="1">
      <c r="B57" s="52">
        <f>枠材!AH11</f>
        <v/>
      </c>
      <c r="C57" s="52">
        <f>枠材!AI11</f>
        <v/>
      </c>
      <c r="H57" s="206" t="n"/>
      <c r="J57">
        <f>C57</f>
        <v/>
      </c>
    </row>
    <row r="58" ht="15" customHeight="1">
      <c r="B58" s="52">
        <f>枠材!AH12</f>
        <v/>
      </c>
      <c r="C58" s="52">
        <f>枠材!AI12</f>
        <v/>
      </c>
      <c r="H58" s="206" t="n"/>
      <c r="J58">
        <f>C58</f>
        <v/>
      </c>
    </row>
    <row r="59" ht="15" customHeight="1">
      <c r="B59" s="52">
        <f>枠材!AH13</f>
        <v/>
      </c>
      <c r="C59" s="52">
        <f>枠材!AI13</f>
        <v/>
      </c>
      <c r="H59" s="206" t="n"/>
      <c r="J59">
        <f>C59</f>
        <v/>
      </c>
    </row>
    <row r="60" ht="15" customHeight="1">
      <c r="B60" s="52">
        <f>枠材!AH14</f>
        <v/>
      </c>
      <c r="C60" s="52">
        <f>枠材!AI14</f>
        <v/>
      </c>
      <c r="H60" s="206" t="n"/>
      <c r="J60">
        <f>C60</f>
        <v/>
      </c>
    </row>
    <row r="61" ht="15" customHeight="1">
      <c r="B61" s="52">
        <f>枠材!AH15</f>
        <v/>
      </c>
      <c r="C61" s="52">
        <f>枠材!AI15</f>
        <v/>
      </c>
      <c r="H61" s="206" t="n"/>
      <c r="J61">
        <f>C61</f>
        <v/>
      </c>
    </row>
    <row r="62" ht="15" customHeight="1">
      <c r="B62" s="52">
        <f>枠材!AH16</f>
        <v/>
      </c>
      <c r="C62" s="52">
        <f>枠材!AI16</f>
        <v/>
      </c>
      <c r="H62" s="206" t="n"/>
      <c r="J62">
        <f>C62</f>
        <v/>
      </c>
    </row>
    <row r="63" ht="15" customHeight="1">
      <c r="B63" s="382" t="inlineStr">
        <is>
          <t>27×105</t>
        </is>
      </c>
      <c r="C63" s="382" t="n"/>
      <c r="D63" t="inlineStr">
        <is>
          <t>使用本数</t>
        </is>
      </c>
      <c r="E63" s="382">
        <f>枠材!AO1</f>
        <v/>
      </c>
      <c r="H63" s="206" t="n"/>
      <c r="J63" s="383" t="n">
        <v>1</v>
      </c>
    </row>
    <row r="64" ht="15" customHeight="1">
      <c r="B64" s="52">
        <f>枠材!AL3</f>
        <v/>
      </c>
      <c r="C64" s="52">
        <f>枠材!AM3</f>
        <v/>
      </c>
      <c r="H64" s="206" t="n"/>
      <c r="J64">
        <f>C64</f>
        <v/>
      </c>
    </row>
    <row r="65" ht="15" customHeight="1">
      <c r="B65" s="52">
        <f>枠材!AL4</f>
        <v/>
      </c>
      <c r="C65" s="52">
        <f>枠材!AM4</f>
        <v/>
      </c>
      <c r="H65" s="206" t="n"/>
      <c r="J65">
        <f>C65</f>
        <v/>
      </c>
    </row>
    <row r="66" ht="15" customHeight="1">
      <c r="B66" s="52">
        <f>枠材!AL5</f>
        <v/>
      </c>
      <c r="C66" s="52">
        <f>枠材!AM5</f>
        <v/>
      </c>
      <c r="H66" s="206" t="n"/>
      <c r="J66">
        <f>C66</f>
        <v/>
      </c>
    </row>
    <row r="67" ht="15" customHeight="1">
      <c r="B67" s="52">
        <f>枠材!AL6</f>
        <v/>
      </c>
      <c r="C67" s="52">
        <f>枠材!AM6</f>
        <v/>
      </c>
      <c r="H67" s="206" t="n"/>
      <c r="J67">
        <f>C67</f>
        <v/>
      </c>
    </row>
    <row r="68" ht="15" customHeight="1">
      <c r="B68" s="52">
        <f>枠材!AL7</f>
        <v/>
      </c>
      <c r="C68" s="52">
        <f>枠材!AM7</f>
        <v/>
      </c>
      <c r="H68" s="206" t="n"/>
      <c r="J68">
        <f>C68</f>
        <v/>
      </c>
    </row>
    <row r="69" ht="15" customHeight="1">
      <c r="B69" s="52">
        <f>枠材!AL8</f>
        <v/>
      </c>
      <c r="C69" s="52">
        <f>枠材!AM8</f>
        <v/>
      </c>
      <c r="H69" s="206" t="n"/>
      <c r="J69">
        <f>C69</f>
        <v/>
      </c>
    </row>
    <row r="70" ht="15" customHeight="1">
      <c r="B70" s="52">
        <f>枠材!AL9</f>
        <v/>
      </c>
      <c r="C70" s="52">
        <f>枠材!AM9</f>
        <v/>
      </c>
      <c r="H70" s="206" t="n"/>
      <c r="J70">
        <f>C70</f>
        <v/>
      </c>
    </row>
    <row r="71" ht="15" customHeight="1">
      <c r="B71" s="52">
        <f>枠材!AL10</f>
        <v/>
      </c>
      <c r="C71" s="52">
        <f>枠材!AM10</f>
        <v/>
      </c>
      <c r="H71" s="206" t="n"/>
      <c r="J71">
        <f>C71</f>
        <v/>
      </c>
    </row>
    <row r="72" ht="15" customHeight="1">
      <c r="B72" s="52">
        <f>枠材!AL11</f>
        <v/>
      </c>
      <c r="C72" s="52">
        <f>枠材!AM11</f>
        <v/>
      </c>
      <c r="H72" s="206" t="n"/>
      <c r="J72">
        <f>C72</f>
        <v/>
      </c>
    </row>
    <row r="73" ht="15" customHeight="1">
      <c r="B73" s="52">
        <f>枠材!AL12</f>
        <v/>
      </c>
      <c r="C73" s="52">
        <f>枠材!AM12</f>
        <v/>
      </c>
      <c r="H73" s="206" t="n"/>
      <c r="J73">
        <f>C73</f>
        <v/>
      </c>
    </row>
    <row r="74" ht="15" customHeight="1">
      <c r="B74" s="52">
        <f>枠材!AL13</f>
        <v/>
      </c>
      <c r="C74" s="52">
        <f>枠材!AM13</f>
        <v/>
      </c>
      <c r="H74" s="206" t="n"/>
      <c r="J74">
        <f>C74</f>
        <v/>
      </c>
    </row>
    <row r="75" ht="15" customHeight="1">
      <c r="B75" s="52">
        <f>枠材!AL14</f>
        <v/>
      </c>
      <c r="C75" s="52">
        <f>枠材!AM14</f>
        <v/>
      </c>
      <c r="H75" s="206" t="n"/>
      <c r="J75">
        <f>C75</f>
        <v/>
      </c>
    </row>
    <row r="76" ht="15" customHeight="1">
      <c r="B76" s="52">
        <f>枠材!AL15</f>
        <v/>
      </c>
      <c r="C76" s="52">
        <f>枠材!AM15</f>
        <v/>
      </c>
      <c r="H76" s="206" t="n"/>
      <c r="J76">
        <f>C76</f>
        <v/>
      </c>
    </row>
    <row r="77" ht="15" customHeight="1">
      <c r="B77" s="52">
        <f>枠材!AL16</f>
        <v/>
      </c>
      <c r="C77" s="52">
        <f>枠材!AM16</f>
        <v/>
      </c>
      <c r="H77" s="206" t="n"/>
      <c r="J77">
        <f>C77</f>
        <v/>
      </c>
    </row>
    <row r="78" ht="15" customHeight="1">
      <c r="B78" s="52">
        <f>枠材!AL17</f>
        <v/>
      </c>
      <c r="C78" s="52">
        <f>枠材!AM17</f>
        <v/>
      </c>
      <c r="H78" s="206" t="n"/>
      <c r="J78">
        <f>C78</f>
        <v/>
      </c>
    </row>
    <row r="79" ht="15" customHeight="1">
      <c r="B79" s="52">
        <f>枠材!AL18</f>
        <v/>
      </c>
      <c r="C79" s="52">
        <f>枠材!AM18</f>
        <v/>
      </c>
      <c r="H79" s="206" t="n"/>
      <c r="J79">
        <f>C79</f>
        <v/>
      </c>
    </row>
    <row r="80" ht="15" customHeight="1">
      <c r="B80" s="52">
        <f>枠材!AL19</f>
        <v/>
      </c>
      <c r="C80" s="52">
        <f>枠材!AM19</f>
        <v/>
      </c>
      <c r="H80" s="206" t="n"/>
      <c r="J80">
        <f>C80</f>
        <v/>
      </c>
    </row>
    <row r="81" ht="15" customHeight="1">
      <c r="B81" s="52">
        <f>枠材!AL20</f>
        <v/>
      </c>
      <c r="C81" s="52">
        <f>枠材!AM20</f>
        <v/>
      </c>
      <c r="H81" s="206" t="n"/>
      <c r="J81">
        <f>C81</f>
        <v/>
      </c>
    </row>
    <row r="82" ht="15" customHeight="1">
      <c r="B82" s="52" t="n">
        <v>2037</v>
      </c>
      <c r="C82" s="52">
        <f>枠材!AM21</f>
        <v/>
      </c>
      <c r="H82" s="206" t="n"/>
      <c r="J82">
        <f>C82</f>
        <v/>
      </c>
    </row>
    <row r="83" ht="15" customHeight="1">
      <c r="B83" s="52" t="n">
        <v>1923</v>
      </c>
      <c r="C83" s="52">
        <f>枠材!AM22</f>
        <v/>
      </c>
      <c r="H83" s="206" t="n"/>
      <c r="J83">
        <f>C83</f>
        <v/>
      </c>
    </row>
    <row r="84" ht="15" customHeight="1">
      <c r="B84" s="52">
        <f>枠材!AL23</f>
        <v/>
      </c>
      <c r="C84" s="52">
        <f>枠材!AM23</f>
        <v/>
      </c>
      <c r="H84" s="206" t="n"/>
      <c r="J84">
        <f>C84</f>
        <v/>
      </c>
    </row>
    <row r="85" ht="15" customHeight="1">
      <c r="B85" s="52" t="n">
        <v>1876</v>
      </c>
      <c r="C85" s="52">
        <f>枠材!AM24</f>
        <v/>
      </c>
      <c r="H85" s="206" t="n"/>
      <c r="J85">
        <f>C85</f>
        <v/>
      </c>
    </row>
    <row r="86" ht="15" customHeight="1">
      <c r="B86" s="52" t="n">
        <v>1868</v>
      </c>
      <c r="C86" s="52">
        <f>枠材!AM25</f>
        <v/>
      </c>
      <c r="H86" s="206" t="n"/>
      <c r="J86">
        <f>C86</f>
        <v/>
      </c>
    </row>
    <row r="87" ht="15" customHeight="1">
      <c r="B87" s="52">
        <f>枠材!AL26</f>
        <v/>
      </c>
      <c r="C87" s="52">
        <f>枠材!AM26</f>
        <v/>
      </c>
      <c r="H87" s="206" t="n"/>
      <c r="J87">
        <f>C87</f>
        <v/>
      </c>
    </row>
    <row r="88" ht="15" customHeight="1">
      <c r="B88" s="52">
        <f>枠材!AL27</f>
        <v/>
      </c>
      <c r="C88" s="52">
        <f>枠材!AM27</f>
        <v/>
      </c>
      <c r="H88" s="206" t="n"/>
      <c r="J88">
        <f>C88</f>
        <v/>
      </c>
    </row>
    <row r="89" ht="15" customHeight="1">
      <c r="B89" s="52">
        <f>枠材!AL28</f>
        <v/>
      </c>
      <c r="C89" s="52">
        <f>枠材!AM28</f>
        <v/>
      </c>
      <c r="H89" s="206" t="n"/>
      <c r="J89">
        <f>C89</f>
        <v/>
      </c>
    </row>
    <row r="90" ht="15" customHeight="1">
      <c r="B90" s="52">
        <f>枠材!AL29</f>
        <v/>
      </c>
      <c r="C90" s="52">
        <f>枠材!AM29</f>
        <v/>
      </c>
      <c r="H90" s="206" t="n"/>
      <c r="J90">
        <f>C90</f>
        <v/>
      </c>
    </row>
    <row r="91" ht="15" customHeight="1">
      <c r="B91" s="52">
        <f>枠材!AL31</f>
        <v/>
      </c>
      <c r="C91" s="52">
        <f>枠材!AM31</f>
        <v/>
      </c>
      <c r="H91" s="206" t="n"/>
      <c r="J91">
        <f>C91</f>
        <v/>
      </c>
    </row>
    <row r="92" ht="15" customHeight="1">
      <c r="B92" s="52">
        <f>枠材!AL32</f>
        <v/>
      </c>
      <c r="C92" s="52">
        <f>枠材!AM32</f>
        <v/>
      </c>
      <c r="H92" s="206" t="n"/>
      <c r="J92">
        <f>C92</f>
        <v/>
      </c>
    </row>
    <row r="93" ht="15" customHeight="1">
      <c r="B93" s="52" t="n">
        <v>1732</v>
      </c>
      <c r="C93" s="52">
        <f>枠材!AM33</f>
        <v/>
      </c>
      <c r="H93" s="206" t="n"/>
      <c r="J93">
        <f>C93</f>
        <v/>
      </c>
    </row>
    <row r="94" ht="15" customHeight="1">
      <c r="B94" s="52">
        <f>枠材!AL34</f>
        <v/>
      </c>
      <c r="C94" s="52">
        <f>枠材!AM34</f>
        <v/>
      </c>
      <c r="H94" s="206" t="n"/>
      <c r="J94">
        <f>C94</f>
        <v/>
      </c>
    </row>
    <row r="95" ht="15" customHeight="1">
      <c r="B95" s="52">
        <f>枠材!AL35</f>
        <v/>
      </c>
      <c r="C95" s="52">
        <f>枠材!AM35</f>
        <v/>
      </c>
      <c r="H95" s="206" t="n"/>
      <c r="J95">
        <f>C95</f>
        <v/>
      </c>
    </row>
    <row r="96" ht="15" customHeight="1">
      <c r="B96" s="52">
        <f>枠材!AL36</f>
        <v/>
      </c>
      <c r="C96" s="52">
        <f>枠材!AM36</f>
        <v/>
      </c>
      <c r="H96" s="206" t="n"/>
      <c r="J96">
        <f>C96</f>
        <v/>
      </c>
    </row>
    <row r="97" ht="15" customHeight="1">
      <c r="B97" s="52">
        <f>枠材!AL37</f>
        <v/>
      </c>
      <c r="C97" s="52">
        <f>枠材!AM37</f>
        <v/>
      </c>
      <c r="H97" s="206" t="n"/>
      <c r="J97">
        <f>C97</f>
        <v/>
      </c>
    </row>
    <row r="98" ht="15" customHeight="1">
      <c r="B98" s="52">
        <f>枠材!AL38</f>
        <v/>
      </c>
      <c r="C98" s="52">
        <f>枠材!AM38</f>
        <v/>
      </c>
      <c r="H98" s="206" t="n"/>
      <c r="J98">
        <f>C98</f>
        <v/>
      </c>
    </row>
    <row r="99" ht="15" customHeight="1">
      <c r="B99" s="52">
        <f>枠材!AL39</f>
        <v/>
      </c>
      <c r="C99" s="52">
        <f>枠材!AM39</f>
        <v/>
      </c>
      <c r="H99" s="206" t="n"/>
      <c r="J99">
        <f>C99</f>
        <v/>
      </c>
    </row>
    <row r="100" ht="15" customHeight="1">
      <c r="B100" s="52" t="n">
        <v>1449</v>
      </c>
      <c r="C100" s="52">
        <f>枠材!AM41</f>
        <v/>
      </c>
      <c r="H100" s="206" t="n"/>
      <c r="J100">
        <f>C100</f>
        <v/>
      </c>
    </row>
    <row r="101" ht="15" customHeight="1">
      <c r="B101" s="52">
        <f>枠材!AL41</f>
        <v/>
      </c>
      <c r="C101" s="52">
        <f>枠材!AM41</f>
        <v/>
      </c>
      <c r="H101" s="206" t="n"/>
      <c r="J101">
        <f>C101</f>
        <v/>
      </c>
    </row>
    <row r="102" ht="15" customHeight="1">
      <c r="B102" s="52">
        <f>枠材!AL43</f>
        <v/>
      </c>
      <c r="C102" s="52">
        <f>枠材!AM43</f>
        <v/>
      </c>
      <c r="H102" s="206" t="n"/>
      <c r="J102">
        <f>C102</f>
        <v/>
      </c>
    </row>
    <row r="103" ht="15" customHeight="1">
      <c r="B103" s="52">
        <f>枠材!AL44</f>
        <v/>
      </c>
      <c r="C103" s="52">
        <f>枠材!AM44</f>
        <v/>
      </c>
      <c r="H103" s="206" t="n"/>
      <c r="J103">
        <f>C103</f>
        <v/>
      </c>
    </row>
    <row r="104" ht="15" customHeight="1">
      <c r="B104" s="52">
        <f>枠材!AL45</f>
        <v/>
      </c>
      <c r="C104" s="52">
        <f>枠材!AM45</f>
        <v/>
      </c>
      <c r="H104" s="206" t="n"/>
      <c r="J104">
        <f>C104</f>
        <v/>
      </c>
    </row>
    <row r="105" ht="15" customHeight="1">
      <c r="B105" s="52" t="n">
        <v>1322</v>
      </c>
      <c r="C105" s="52">
        <f>枠材!AM46</f>
        <v/>
      </c>
      <c r="H105" s="206" t="n"/>
      <c r="J105">
        <f>C105</f>
        <v/>
      </c>
    </row>
    <row r="106" ht="15" customHeight="1">
      <c r="B106" s="52">
        <f>枠材!AL47</f>
        <v/>
      </c>
      <c r="C106" s="52">
        <f>枠材!AM47</f>
        <v/>
      </c>
      <c r="H106" s="206" t="n"/>
      <c r="J106">
        <f>C106</f>
        <v/>
      </c>
    </row>
    <row r="107" ht="15" customHeight="1">
      <c r="B107" s="52">
        <f>枠材!AL48</f>
        <v/>
      </c>
      <c r="C107" s="52">
        <f>枠材!AM48</f>
        <v/>
      </c>
      <c r="H107" s="206" t="n"/>
      <c r="J107">
        <f>C107</f>
        <v/>
      </c>
    </row>
    <row r="108" ht="15" customHeight="1">
      <c r="B108" s="52" t="n">
        <v>1295</v>
      </c>
      <c r="C108" s="52">
        <f>枠材!AM49</f>
        <v/>
      </c>
      <c r="H108" s="206" t="n"/>
      <c r="J108">
        <f>C108</f>
        <v/>
      </c>
    </row>
    <row r="109" ht="15" customHeight="1">
      <c r="B109" s="52">
        <f>枠材!AL50</f>
        <v/>
      </c>
      <c r="C109" s="52">
        <f>枠材!AM50</f>
        <v/>
      </c>
      <c r="H109" s="206" t="n"/>
      <c r="J109">
        <f>C109</f>
        <v/>
      </c>
    </row>
    <row r="110" ht="15" customHeight="1">
      <c r="B110" s="52">
        <f>枠材!AL52</f>
        <v/>
      </c>
      <c r="C110" s="52">
        <f>枠材!AM52</f>
        <v/>
      </c>
      <c r="H110" s="206" t="n"/>
      <c r="J110">
        <f>C110</f>
        <v/>
      </c>
    </row>
    <row r="111" ht="15" customHeight="1">
      <c r="B111" s="52">
        <f>枠材!AL53</f>
        <v/>
      </c>
      <c r="C111" s="52">
        <f>枠材!AM53</f>
        <v/>
      </c>
      <c r="H111" s="206" t="n"/>
      <c r="J111">
        <f>C111</f>
        <v/>
      </c>
    </row>
    <row r="112" ht="15" customHeight="1">
      <c r="B112" s="52">
        <f>枠材!AL54</f>
        <v/>
      </c>
      <c r="C112" s="52">
        <f>枠材!AM54</f>
        <v/>
      </c>
      <c r="H112" s="206" t="n"/>
      <c r="J112">
        <f>C112</f>
        <v/>
      </c>
    </row>
    <row r="113" ht="15" customHeight="1">
      <c r="B113" s="52">
        <f>枠材!AL55</f>
        <v/>
      </c>
      <c r="C113" s="52">
        <f>枠材!AM55</f>
        <v/>
      </c>
      <c r="H113" s="206" t="n"/>
      <c r="J113">
        <f>C113</f>
        <v/>
      </c>
    </row>
    <row r="114" ht="15" customHeight="1">
      <c r="B114" s="52" t="n">
        <v>1168</v>
      </c>
      <c r="C114" s="52">
        <f>枠材!AM57</f>
        <v/>
      </c>
      <c r="H114" s="206" t="n"/>
      <c r="J114">
        <f>C114</f>
        <v/>
      </c>
    </row>
    <row r="115" ht="15" customHeight="1">
      <c r="B115" s="52">
        <f>枠材!AL57</f>
        <v/>
      </c>
      <c r="C115" s="52">
        <f>枠材!AM57</f>
        <v/>
      </c>
      <c r="H115" s="206" t="n"/>
      <c r="J115">
        <f>C115</f>
        <v/>
      </c>
    </row>
    <row r="116" ht="15" customHeight="1">
      <c r="B116" s="52">
        <f>枠材!AL58</f>
        <v/>
      </c>
      <c r="C116" s="52">
        <f>枠材!AM58</f>
        <v/>
      </c>
      <c r="H116" s="206" t="n"/>
      <c r="J116">
        <f>C116</f>
        <v/>
      </c>
    </row>
    <row r="117" ht="15" customHeight="1">
      <c r="B117" s="52">
        <f>枠材!AL59</f>
        <v/>
      </c>
      <c r="C117" s="52">
        <f>枠材!AM59</f>
        <v/>
      </c>
      <c r="H117" s="206" t="n"/>
      <c r="J117">
        <f>C117</f>
        <v/>
      </c>
    </row>
    <row r="118" ht="15" customHeight="1">
      <c r="B118" s="387">
        <f>枠材!AL60</f>
        <v/>
      </c>
      <c r="C118" s="52">
        <f>枠材!AM60</f>
        <v/>
      </c>
      <c r="H118" s="206" t="n"/>
      <c r="J118">
        <f>C118</f>
        <v/>
      </c>
    </row>
    <row r="119" ht="15" customHeight="1">
      <c r="B119" s="52">
        <f>枠材!AL61</f>
        <v/>
      </c>
      <c r="C119" s="52">
        <f>枠材!AM61</f>
        <v/>
      </c>
      <c r="H119" s="206" t="n"/>
      <c r="J119">
        <f>C119</f>
        <v/>
      </c>
    </row>
    <row r="120" ht="15" customHeight="1">
      <c r="B120" s="52">
        <f>枠材!AL62</f>
        <v/>
      </c>
      <c r="C120" s="52">
        <f>枠材!AM62</f>
        <v/>
      </c>
      <c r="H120" s="206" t="n"/>
      <c r="J120">
        <f>C120</f>
        <v/>
      </c>
    </row>
    <row r="121" ht="15" customHeight="1">
      <c r="B121" s="52">
        <f>枠材!AL63</f>
        <v/>
      </c>
      <c r="C121" s="52">
        <f>枠材!AM63</f>
        <v/>
      </c>
      <c r="H121" s="206" t="n"/>
      <c r="J121">
        <f>C121</f>
        <v/>
      </c>
    </row>
    <row r="122" ht="15" customHeight="1">
      <c r="B122" s="52">
        <f>枠材!AL64</f>
        <v/>
      </c>
      <c r="C122" s="52">
        <f>枠材!AM64</f>
        <v/>
      </c>
      <c r="H122" s="206" t="n"/>
      <c r="J122">
        <f>C122</f>
        <v/>
      </c>
    </row>
    <row r="123" ht="15" customHeight="1">
      <c r="B123" s="52">
        <f>枠材!AL65</f>
        <v/>
      </c>
      <c r="C123" s="52">
        <f>枠材!AM65</f>
        <v/>
      </c>
      <c r="H123" s="206" t="n"/>
      <c r="J123">
        <f>C123</f>
        <v/>
      </c>
    </row>
    <row r="124" ht="15" customHeight="1">
      <c r="B124" s="52">
        <f>枠材!AL66</f>
        <v/>
      </c>
      <c r="C124" s="52">
        <f>枠材!AM66</f>
        <v/>
      </c>
      <c r="H124" s="206" t="n"/>
      <c r="J124">
        <f>C124</f>
        <v/>
      </c>
    </row>
    <row r="125" ht="15" customHeight="1">
      <c r="B125" s="52">
        <f>枠材!AL67</f>
        <v/>
      </c>
      <c r="C125" s="52">
        <f>枠材!AM67</f>
        <v/>
      </c>
      <c r="H125" s="206" t="n"/>
      <c r="J125">
        <f>C125</f>
        <v/>
      </c>
    </row>
    <row r="126" ht="15" customHeight="1">
      <c r="B126" s="52">
        <f>枠材!AL68</f>
        <v/>
      </c>
      <c r="C126" s="52">
        <f>枠材!AM68</f>
        <v/>
      </c>
      <c r="H126" s="206" t="n"/>
      <c r="J126">
        <f>C126</f>
        <v/>
      </c>
    </row>
    <row r="127" ht="15" customHeight="1">
      <c r="B127" s="52">
        <f>枠材!AL69</f>
        <v/>
      </c>
      <c r="C127" s="52">
        <f>枠材!AM69</f>
        <v/>
      </c>
      <c r="H127" s="206" t="n"/>
      <c r="J127">
        <f>C127</f>
        <v/>
      </c>
    </row>
    <row r="128" ht="15" customHeight="1">
      <c r="B128" s="52">
        <f>枠材!AL70</f>
        <v/>
      </c>
      <c r="C128" s="52">
        <f>枠材!AM70</f>
        <v/>
      </c>
      <c r="H128" s="206" t="n"/>
      <c r="J128">
        <f>C128</f>
        <v/>
      </c>
    </row>
    <row r="129" ht="15" customHeight="1">
      <c r="B129" s="52">
        <f>枠材!AL71</f>
        <v/>
      </c>
      <c r="C129" s="52">
        <f>枠材!AM71</f>
        <v/>
      </c>
      <c r="H129" s="206" t="n"/>
      <c r="J129">
        <f>C129</f>
        <v/>
      </c>
    </row>
    <row r="130" ht="15" customHeight="1">
      <c r="B130" s="52">
        <f>枠材!AL72</f>
        <v/>
      </c>
      <c r="C130" s="52">
        <f>枠材!AM72</f>
        <v/>
      </c>
      <c r="H130" s="206" t="n"/>
      <c r="J130">
        <f>C130</f>
        <v/>
      </c>
    </row>
    <row r="131" ht="15" customHeight="1">
      <c r="B131" s="52">
        <f>枠材!AL73</f>
        <v/>
      </c>
      <c r="C131" s="52">
        <f>枠材!AM73</f>
        <v/>
      </c>
      <c r="H131" s="206" t="n"/>
      <c r="J131">
        <f>C131</f>
        <v/>
      </c>
    </row>
    <row r="132" ht="15" customHeight="1">
      <c r="B132" s="52">
        <f>枠材!AL75</f>
        <v/>
      </c>
      <c r="C132" s="52">
        <f>枠材!AM75</f>
        <v/>
      </c>
      <c r="H132" s="206" t="n"/>
      <c r="J132">
        <f>C132</f>
        <v/>
      </c>
    </row>
    <row r="133" ht="15" customHeight="1">
      <c r="B133" s="52">
        <f>枠材!AL76</f>
        <v/>
      </c>
      <c r="C133" s="52">
        <f>枠材!AM76</f>
        <v/>
      </c>
      <c r="H133" s="206" t="n"/>
      <c r="J133">
        <f>C133</f>
        <v/>
      </c>
    </row>
    <row r="134" ht="15" customHeight="1">
      <c r="B134" s="52">
        <f>枠材!AL77</f>
        <v/>
      </c>
      <c r="C134" s="52">
        <f>枠材!AM77</f>
        <v/>
      </c>
      <c r="H134" s="206" t="n"/>
      <c r="J134">
        <f>C134</f>
        <v/>
      </c>
    </row>
    <row r="135" ht="15" customHeight="1">
      <c r="B135" s="52">
        <f>枠材!AL78</f>
        <v/>
      </c>
      <c r="C135" s="52">
        <f>枠材!AM78</f>
        <v/>
      </c>
      <c r="H135" s="206" t="n"/>
      <c r="J135">
        <f>C135</f>
        <v/>
      </c>
    </row>
    <row r="136" ht="15" customHeight="1">
      <c r="B136" s="387">
        <f>枠材!AL79</f>
        <v/>
      </c>
      <c r="C136" s="52">
        <f>枠材!AM79</f>
        <v/>
      </c>
      <c r="H136" s="206" t="n"/>
      <c r="J136">
        <f>C136</f>
        <v/>
      </c>
    </row>
    <row r="137" ht="15" customHeight="1">
      <c r="B137" s="52">
        <f>枠材!AL80</f>
        <v/>
      </c>
      <c r="C137" s="52">
        <f>枠材!AM80</f>
        <v/>
      </c>
      <c r="H137" s="206" t="n"/>
      <c r="J137">
        <f>C137</f>
        <v/>
      </c>
    </row>
    <row r="138" ht="15" customHeight="1">
      <c r="B138" s="52">
        <f>枠材!AL81</f>
        <v/>
      </c>
      <c r="C138" s="52">
        <f>枠材!AM81</f>
        <v/>
      </c>
      <c r="H138" s="206" t="n"/>
      <c r="J138">
        <f>C138</f>
        <v/>
      </c>
    </row>
    <row r="139" ht="15" customHeight="1">
      <c r="B139" s="52">
        <f>枠材!AL82</f>
        <v/>
      </c>
      <c r="C139" s="52">
        <f>枠材!AM82</f>
        <v/>
      </c>
      <c r="H139" s="206" t="n"/>
      <c r="J139">
        <f>C139</f>
        <v/>
      </c>
    </row>
    <row r="140" ht="15" customHeight="1">
      <c r="B140" s="52">
        <f>枠材!AL83</f>
        <v/>
      </c>
      <c r="C140" s="52">
        <f>枠材!AM83</f>
        <v/>
      </c>
      <c r="H140" s="206" t="n"/>
      <c r="J140">
        <f>C140</f>
        <v/>
      </c>
    </row>
    <row r="141" ht="15" customHeight="1">
      <c r="B141" s="52">
        <f>枠材!AL84</f>
        <v/>
      </c>
      <c r="C141" s="52">
        <f>枠材!AM84</f>
        <v/>
      </c>
      <c r="H141" s="206" t="n"/>
      <c r="J141">
        <f>C141</f>
        <v/>
      </c>
    </row>
    <row r="142" ht="15" customHeight="1">
      <c r="B142" s="52" t="n">
        <v>855</v>
      </c>
      <c r="C142" s="52">
        <f>枠材!AM85</f>
        <v/>
      </c>
      <c r="H142" s="206" t="n"/>
      <c r="J142">
        <f>C142</f>
        <v/>
      </c>
    </row>
    <row r="143" ht="15" customHeight="1">
      <c r="B143" s="52">
        <f>枠材!AL86</f>
        <v/>
      </c>
      <c r="C143" s="52">
        <f>枠材!AM86</f>
        <v/>
      </c>
      <c r="H143" s="206" t="n"/>
      <c r="J143">
        <f>C143</f>
        <v/>
      </c>
    </row>
    <row r="144" ht="15" customHeight="1">
      <c r="B144" s="387">
        <f>枠材!AL87</f>
        <v/>
      </c>
      <c r="C144" s="52">
        <f>枠材!AM87</f>
        <v/>
      </c>
      <c r="H144" s="206" t="n"/>
      <c r="J144">
        <f>C144</f>
        <v/>
      </c>
    </row>
    <row r="145" ht="15" customHeight="1">
      <c r="B145" s="52">
        <f>枠材!AL88</f>
        <v/>
      </c>
      <c r="C145" s="52">
        <f>枠材!AM88</f>
        <v/>
      </c>
      <c r="H145" s="206" t="n"/>
      <c r="J145">
        <f>C145</f>
        <v/>
      </c>
    </row>
    <row r="146" ht="15" customHeight="1">
      <c r="B146" s="52">
        <f>枠材!AL89</f>
        <v/>
      </c>
      <c r="C146" s="52">
        <f>枠材!AM89</f>
        <v/>
      </c>
      <c r="H146" s="206" t="n"/>
      <c r="J146">
        <f>C146</f>
        <v/>
      </c>
    </row>
    <row r="147" ht="15" customHeight="1">
      <c r="B147" s="52">
        <f>枠材!AL91</f>
        <v/>
      </c>
      <c r="C147" s="52">
        <f>枠材!AM91</f>
        <v/>
      </c>
      <c r="H147" s="206" t="n"/>
      <c r="J147">
        <f>C147</f>
        <v/>
      </c>
    </row>
    <row r="148" ht="15" customHeight="1">
      <c r="B148" s="52">
        <f>枠材!AL92</f>
        <v/>
      </c>
      <c r="C148" s="52">
        <f>枠材!AM92</f>
        <v/>
      </c>
      <c r="H148" s="206" t="n"/>
      <c r="J148">
        <f>C148</f>
        <v/>
      </c>
    </row>
    <row r="149" ht="15" customHeight="1">
      <c r="B149" s="52">
        <f>枠材!AL93</f>
        <v/>
      </c>
      <c r="C149" s="52">
        <f>枠材!AM93</f>
        <v/>
      </c>
      <c r="H149" s="206" t="n"/>
      <c r="J149">
        <f>C149</f>
        <v/>
      </c>
    </row>
    <row r="150" ht="15" customHeight="1">
      <c r="B150" s="52">
        <f>枠材!AL94</f>
        <v/>
      </c>
      <c r="C150" s="52">
        <f>枠材!AM94</f>
        <v/>
      </c>
      <c r="H150" s="206" t="n"/>
      <c r="J150">
        <f>C150</f>
        <v/>
      </c>
    </row>
    <row r="151" ht="15" customHeight="1">
      <c r="B151" s="52">
        <f>枠材!AL95</f>
        <v/>
      </c>
      <c r="C151" s="52">
        <f>枠材!AM95</f>
        <v/>
      </c>
      <c r="H151" s="206" t="n"/>
      <c r="J151">
        <f>C151</f>
        <v/>
      </c>
    </row>
    <row r="152" ht="15" customHeight="1">
      <c r="B152" s="52">
        <f>枠材!AL96</f>
        <v/>
      </c>
      <c r="C152" s="52">
        <f>枠材!AM96</f>
        <v/>
      </c>
      <c r="H152" s="206" t="n"/>
      <c r="J152">
        <f>C152</f>
        <v/>
      </c>
    </row>
    <row r="153" ht="15" customHeight="1">
      <c r="B153" s="52">
        <f>枠材!AL97</f>
        <v/>
      </c>
      <c r="C153" s="52">
        <f>枠材!AM97</f>
        <v/>
      </c>
      <c r="H153" s="206" t="n"/>
      <c r="J153">
        <f>C153</f>
        <v/>
      </c>
    </row>
    <row r="154" ht="15" customHeight="1">
      <c r="B154" s="52" t="n">
        <v>784</v>
      </c>
      <c r="C154" s="52">
        <f>枠材!AM98</f>
        <v/>
      </c>
      <c r="H154" s="206" t="n"/>
      <c r="J154">
        <f>C154</f>
        <v/>
      </c>
    </row>
    <row r="155" ht="15" customHeight="1">
      <c r="B155" s="52">
        <f>枠材!AL100</f>
        <v/>
      </c>
      <c r="C155" s="52">
        <f>枠材!AM100</f>
        <v/>
      </c>
      <c r="H155" s="206" t="n"/>
      <c r="J155">
        <f>C155</f>
        <v/>
      </c>
    </row>
    <row r="156" ht="15" customHeight="1">
      <c r="B156" s="52">
        <f>枠材!AL101</f>
        <v/>
      </c>
      <c r="C156" s="52">
        <f>枠材!AM101</f>
        <v/>
      </c>
      <c r="H156" s="206" t="n"/>
      <c r="J156">
        <f>C156</f>
        <v/>
      </c>
    </row>
    <row r="157" ht="15" customHeight="1">
      <c r="B157" s="52">
        <f>枠材!AL102</f>
        <v/>
      </c>
      <c r="C157" s="52">
        <f>枠材!AM102</f>
        <v/>
      </c>
      <c r="H157" s="206" t="n"/>
      <c r="J157">
        <f>C157</f>
        <v/>
      </c>
    </row>
    <row r="158" ht="15" customHeight="1">
      <c r="B158" s="387">
        <f>枠材!AL105</f>
        <v/>
      </c>
      <c r="C158" s="52">
        <f>枠材!AM105</f>
        <v/>
      </c>
      <c r="H158" s="206" t="n"/>
      <c r="J158">
        <f>C158</f>
        <v/>
      </c>
    </row>
    <row r="159" ht="15" customHeight="1">
      <c r="B159" s="52">
        <f>枠材!AL106</f>
        <v/>
      </c>
      <c r="C159" s="52">
        <f>枠材!AM106</f>
        <v/>
      </c>
      <c r="H159" s="206" t="n"/>
      <c r="J159">
        <f>C159</f>
        <v/>
      </c>
    </row>
    <row r="160" ht="15" customHeight="1">
      <c r="B160" s="52">
        <f>枠材!AL107</f>
        <v/>
      </c>
      <c r="C160" s="52">
        <f>枠材!AM107</f>
        <v/>
      </c>
      <c r="H160" s="206" t="n"/>
      <c r="J160">
        <f>C160</f>
        <v/>
      </c>
    </row>
    <row r="161" ht="15" customHeight="1">
      <c r="B161" s="52" t="n">
        <v>718</v>
      </c>
      <c r="C161" s="52">
        <f>枠材!AM108</f>
        <v/>
      </c>
      <c r="H161" s="206" t="n"/>
      <c r="J161">
        <f>C161</f>
        <v/>
      </c>
    </row>
    <row r="162" ht="15" customHeight="1">
      <c r="B162" s="52">
        <f>枠材!AL109</f>
        <v/>
      </c>
      <c r="C162" s="52">
        <f>枠材!AM109</f>
        <v/>
      </c>
      <c r="H162" s="206" t="n"/>
      <c r="J162">
        <f>C162</f>
        <v/>
      </c>
    </row>
    <row r="163" ht="15" customHeight="1">
      <c r="B163" s="52">
        <f>枠材!AL110</f>
        <v/>
      </c>
      <c r="C163" s="52">
        <f>枠材!AM110</f>
        <v/>
      </c>
      <c r="H163" s="206" t="n"/>
      <c r="J163">
        <f>C163</f>
        <v/>
      </c>
    </row>
    <row r="164" ht="15" customHeight="1">
      <c r="B164" s="52">
        <f>枠材!AL112</f>
        <v/>
      </c>
      <c r="C164" s="52">
        <f>枠材!AM112</f>
        <v/>
      </c>
      <c r="H164" s="206" t="n"/>
      <c r="J164">
        <f>C164</f>
        <v/>
      </c>
    </row>
    <row r="165" ht="15" customHeight="1">
      <c r="B165" s="387">
        <f>枠材!AL114</f>
        <v/>
      </c>
      <c r="C165" s="52">
        <f>枠材!AM114</f>
        <v/>
      </c>
      <c r="H165" s="206" t="n"/>
      <c r="J165">
        <f>C165</f>
        <v/>
      </c>
    </row>
    <row r="166" ht="15" customHeight="1">
      <c r="B166" s="52">
        <f>枠材!AL115</f>
        <v/>
      </c>
      <c r="C166" s="52">
        <f>枠材!AM115</f>
        <v/>
      </c>
      <c r="H166" s="206" t="n"/>
      <c r="J166">
        <f>C166</f>
        <v/>
      </c>
    </row>
    <row r="167" ht="15" customHeight="1">
      <c r="B167" s="52">
        <f>枠材!AL116</f>
        <v/>
      </c>
      <c r="C167" s="52">
        <f>枠材!AM116</f>
        <v/>
      </c>
      <c r="H167" s="206" t="n"/>
      <c r="J167">
        <f>C167</f>
        <v/>
      </c>
    </row>
    <row r="168" ht="15" customHeight="1">
      <c r="B168" s="52">
        <f>枠材!AL117</f>
        <v/>
      </c>
      <c r="C168" s="52">
        <f>枠材!AM117</f>
        <v/>
      </c>
      <c r="H168" s="206" t="n"/>
      <c r="J168">
        <f>C168</f>
        <v/>
      </c>
    </row>
    <row r="169" ht="15" customHeight="1">
      <c r="B169" s="52">
        <f>枠材!AL118</f>
        <v/>
      </c>
      <c r="C169" s="52">
        <f>枠材!AM118</f>
        <v/>
      </c>
      <c r="H169" s="206" t="n"/>
      <c r="J169">
        <f>C169</f>
        <v/>
      </c>
    </row>
    <row r="170" ht="15" customHeight="1">
      <c r="B170" s="52">
        <f>枠材!AL119</f>
        <v/>
      </c>
      <c r="C170" s="52">
        <f>枠材!AM119</f>
        <v/>
      </c>
      <c r="H170" s="206" t="n"/>
      <c r="J170">
        <f>C170</f>
        <v/>
      </c>
    </row>
    <row r="171" ht="15" customHeight="1">
      <c r="B171" s="52">
        <f>枠材!AL120</f>
        <v/>
      </c>
      <c r="C171" s="52">
        <f>枠材!AM120</f>
        <v/>
      </c>
      <c r="H171" s="206" t="n"/>
      <c r="J171">
        <f>C171</f>
        <v/>
      </c>
    </row>
    <row r="172" ht="15" customHeight="1">
      <c r="B172" s="52">
        <f>枠材!AL121</f>
        <v/>
      </c>
      <c r="C172" s="52">
        <f>枠材!AM121</f>
        <v/>
      </c>
      <c r="H172" s="206" t="n"/>
      <c r="J172">
        <f>C172</f>
        <v/>
      </c>
    </row>
    <row r="173" ht="15" customHeight="1">
      <c r="B173" s="52">
        <f>枠材!AL122</f>
        <v/>
      </c>
      <c r="C173" s="52">
        <f>枠材!AM122</f>
        <v/>
      </c>
      <c r="H173" s="206" t="n"/>
      <c r="J173">
        <f>C173</f>
        <v/>
      </c>
    </row>
    <row r="174" ht="15" customHeight="1">
      <c r="B174" s="52">
        <f>枠材!AL123</f>
        <v/>
      </c>
      <c r="C174" s="52">
        <f>枠材!AM123</f>
        <v/>
      </c>
      <c r="H174" s="206" t="n"/>
      <c r="J174">
        <f>C174</f>
        <v/>
      </c>
    </row>
    <row r="175" ht="15" customHeight="1">
      <c r="B175" s="52">
        <f>枠材!AL124</f>
        <v/>
      </c>
      <c r="C175" s="52">
        <f>枠材!AM124</f>
        <v/>
      </c>
      <c r="H175" s="206" t="n"/>
      <c r="J175">
        <f>C175</f>
        <v/>
      </c>
    </row>
    <row r="176" ht="15" customHeight="1">
      <c r="B176" s="52">
        <f>枠材!AL125</f>
        <v/>
      </c>
      <c r="C176" s="52">
        <f>枠材!AM125</f>
        <v/>
      </c>
      <c r="H176" s="206" t="n"/>
      <c r="J176">
        <f>C176</f>
        <v/>
      </c>
    </row>
    <row r="177" ht="15" customHeight="1">
      <c r="B177" s="52">
        <f>枠材!AL126</f>
        <v/>
      </c>
      <c r="C177" s="52">
        <f>枠材!AM126</f>
        <v/>
      </c>
      <c r="H177" s="206" t="n"/>
      <c r="J177">
        <f>C177</f>
        <v/>
      </c>
    </row>
    <row r="178" ht="15" customHeight="1">
      <c r="B178" s="52">
        <f>枠材!AL127</f>
        <v/>
      </c>
      <c r="C178" s="52">
        <f>枠材!AM127</f>
        <v/>
      </c>
      <c r="H178" s="206" t="n"/>
      <c r="J178">
        <f>C178</f>
        <v/>
      </c>
    </row>
    <row r="179" ht="15" customHeight="1">
      <c r="B179" s="387">
        <f>枠材!AL128</f>
        <v/>
      </c>
      <c r="C179" s="52">
        <f>枠材!AM128</f>
        <v/>
      </c>
      <c r="H179" s="206" t="n"/>
      <c r="J179">
        <f>C179</f>
        <v/>
      </c>
    </row>
    <row r="180" ht="15" customHeight="1">
      <c r="B180" s="52">
        <f>枠材!AL129</f>
        <v/>
      </c>
      <c r="C180" s="52">
        <f>枠材!AM129</f>
        <v/>
      </c>
      <c r="H180" s="206" t="n"/>
      <c r="J180">
        <f>C180</f>
        <v/>
      </c>
    </row>
    <row r="181" ht="15" customHeight="1">
      <c r="B181" s="52">
        <f>枠材!AL130</f>
        <v/>
      </c>
      <c r="C181" s="52">
        <f>枠材!AM130</f>
        <v/>
      </c>
      <c r="H181" s="206" t="n"/>
      <c r="J181">
        <f>C181</f>
        <v/>
      </c>
    </row>
    <row r="182" ht="15" customHeight="1">
      <c r="B182" s="52">
        <f>枠材!AL131</f>
        <v/>
      </c>
      <c r="C182" s="52">
        <f>枠材!AM131</f>
        <v/>
      </c>
      <c r="H182" s="206" t="n"/>
      <c r="J182">
        <f>C182</f>
        <v/>
      </c>
    </row>
    <row r="183" ht="15" customHeight="1">
      <c r="B183" s="52" t="n">
        <v>482</v>
      </c>
      <c r="C183" s="52">
        <f>枠材!AM133</f>
        <v/>
      </c>
      <c r="H183" s="206" t="n"/>
      <c r="J183">
        <f>C183</f>
        <v/>
      </c>
    </row>
    <row r="184" ht="15" customHeight="1">
      <c r="B184" s="52">
        <f>枠材!AL133</f>
        <v/>
      </c>
      <c r="C184" s="52">
        <f>枠材!AM133</f>
        <v/>
      </c>
      <c r="H184" s="206" t="n"/>
      <c r="J184">
        <f>C184</f>
        <v/>
      </c>
    </row>
    <row r="185" ht="15" customHeight="1">
      <c r="B185" s="52">
        <f>枠材!AL134</f>
        <v/>
      </c>
      <c r="C185" s="52">
        <f>枠材!AM134</f>
        <v/>
      </c>
      <c r="H185" s="206" t="n"/>
      <c r="J185">
        <f>C185</f>
        <v/>
      </c>
    </row>
    <row r="186" ht="15" customHeight="1">
      <c r="B186" s="387">
        <f>枠材!AL135</f>
        <v/>
      </c>
      <c r="C186" s="52">
        <f>枠材!AM135</f>
        <v/>
      </c>
      <c r="H186" s="206" t="n"/>
      <c r="J186">
        <f>C186</f>
        <v/>
      </c>
    </row>
    <row r="187" ht="15" customHeight="1">
      <c r="B187" s="387">
        <f>枠材!AL136</f>
        <v/>
      </c>
      <c r="C187" s="52">
        <f>枠材!AM136</f>
        <v/>
      </c>
      <c r="H187" s="206" t="n"/>
      <c r="J187">
        <f>C187</f>
        <v/>
      </c>
    </row>
    <row r="188" ht="15" customHeight="1">
      <c r="B188" s="52">
        <f>枠材!AL137</f>
        <v/>
      </c>
      <c r="C188" s="52">
        <f>枠材!AM137</f>
        <v/>
      </c>
      <c r="H188" s="206" t="n"/>
      <c r="J188">
        <f>C188</f>
        <v/>
      </c>
    </row>
    <row r="189" ht="15" customHeight="1">
      <c r="B189" s="387">
        <f>枠材!AL138</f>
        <v/>
      </c>
      <c r="C189" s="52">
        <f>枠材!AM138</f>
        <v/>
      </c>
      <c r="H189" s="206" t="n"/>
      <c r="J189">
        <f>C189</f>
        <v/>
      </c>
    </row>
    <row r="190" ht="15" customHeight="1">
      <c r="B190" s="52">
        <f>枠材!AL139</f>
        <v/>
      </c>
      <c r="C190" s="52">
        <f>枠材!AM139</f>
        <v/>
      </c>
      <c r="H190" s="206" t="n"/>
      <c r="J190">
        <f>C190</f>
        <v/>
      </c>
    </row>
    <row r="191" ht="15" customHeight="1">
      <c r="B191" s="52">
        <f>枠材!AL140</f>
        <v/>
      </c>
      <c r="C191" s="52">
        <f>枠材!AM140</f>
        <v/>
      </c>
      <c r="H191" s="206" t="n"/>
      <c r="J191">
        <f>C191</f>
        <v/>
      </c>
    </row>
    <row r="192" ht="15" customHeight="1">
      <c r="B192" s="52">
        <f>枠材!AL141</f>
        <v/>
      </c>
      <c r="C192" s="52">
        <f>枠材!AM141</f>
        <v/>
      </c>
      <c r="H192" s="206" t="n"/>
      <c r="J192">
        <f>C192</f>
        <v/>
      </c>
    </row>
    <row r="193" ht="15" customHeight="1">
      <c r="B193" s="52">
        <f>枠材!AL142</f>
        <v/>
      </c>
      <c r="C193" s="52">
        <f>枠材!AM142</f>
        <v/>
      </c>
      <c r="H193" s="206" t="n"/>
      <c r="J193">
        <f>C193</f>
        <v/>
      </c>
    </row>
    <row r="194" ht="15" customHeight="1">
      <c r="B194" s="52">
        <f>枠材!AL143</f>
        <v/>
      </c>
      <c r="C194" s="52">
        <f>枠材!AM143</f>
        <v/>
      </c>
      <c r="H194" s="206" t="n"/>
      <c r="J194">
        <f>C194</f>
        <v/>
      </c>
    </row>
    <row r="195" ht="15" customHeight="1">
      <c r="B195" s="52">
        <f>枠材!AL144</f>
        <v/>
      </c>
      <c r="C195" s="52">
        <f>枠材!AM144</f>
        <v/>
      </c>
      <c r="H195" s="206" t="n"/>
      <c r="J195">
        <f>C195</f>
        <v/>
      </c>
    </row>
    <row r="196" ht="15" customHeight="1">
      <c r="B196" s="52">
        <f>枠材!AL145</f>
        <v/>
      </c>
      <c r="C196" s="52">
        <f>枠材!AM145</f>
        <v/>
      </c>
      <c r="H196" s="206" t="n"/>
      <c r="J196">
        <f>C196</f>
        <v/>
      </c>
    </row>
    <row r="197" ht="15" customHeight="1">
      <c r="B197" s="52">
        <f>枠材!AL146</f>
        <v/>
      </c>
      <c r="C197" s="52">
        <f>枠材!AM146</f>
        <v/>
      </c>
      <c r="H197" s="206" t="n"/>
      <c r="J197">
        <f>C197</f>
        <v/>
      </c>
    </row>
    <row r="198" ht="15" customHeight="1">
      <c r="B198" s="52">
        <f>枠材!AL148</f>
        <v/>
      </c>
      <c r="C198" s="52">
        <f>枠材!AM148</f>
        <v/>
      </c>
      <c r="H198" s="206" t="n"/>
      <c r="J198">
        <f>C198</f>
        <v/>
      </c>
    </row>
    <row r="199" ht="15" customHeight="1">
      <c r="B199" s="52">
        <f>枠材!AL149</f>
        <v/>
      </c>
      <c r="C199" s="52">
        <f>枠材!AM149</f>
        <v/>
      </c>
      <c r="H199" s="206" t="n"/>
      <c r="J199">
        <f>C199</f>
        <v/>
      </c>
    </row>
    <row r="200" ht="15" customHeight="1">
      <c r="B200" s="52">
        <f>枠材!AL150</f>
        <v/>
      </c>
      <c r="C200" s="52">
        <f>枠材!AM150</f>
        <v/>
      </c>
      <c r="H200" s="206" t="n"/>
      <c r="J200">
        <f>C200</f>
        <v/>
      </c>
    </row>
    <row r="201" ht="15" customHeight="1">
      <c r="B201" s="52">
        <f>枠材!AL151</f>
        <v/>
      </c>
      <c r="C201" s="52">
        <f>枠材!AM151</f>
        <v/>
      </c>
      <c r="H201" s="206" t="n"/>
      <c r="J201">
        <f>C201</f>
        <v/>
      </c>
    </row>
    <row r="202" ht="15" customHeight="1">
      <c r="B202" s="52">
        <f>枠材!AL152</f>
        <v/>
      </c>
      <c r="C202" s="52">
        <f>枠材!AM152</f>
        <v/>
      </c>
      <c r="H202" s="206" t="n"/>
      <c r="J202">
        <f>C202</f>
        <v/>
      </c>
    </row>
    <row r="203" ht="15" customHeight="1">
      <c r="B203" s="387">
        <f>枠材!AL153</f>
        <v/>
      </c>
      <c r="C203" s="52">
        <f>枠材!AM153</f>
        <v/>
      </c>
      <c r="H203" s="206" t="n"/>
      <c r="J203">
        <f>C203</f>
        <v/>
      </c>
    </row>
    <row r="204" ht="15" customHeight="1">
      <c r="B204" s="52">
        <f>枠材!AL154</f>
        <v/>
      </c>
      <c r="C204" s="52">
        <f>枠材!AM154</f>
        <v/>
      </c>
      <c r="H204" s="206" t="n"/>
      <c r="J204">
        <f>C204</f>
        <v/>
      </c>
    </row>
    <row r="205" ht="15" customHeight="1">
      <c r="B205" s="52">
        <f>枠材!AL155</f>
        <v/>
      </c>
      <c r="C205" s="52">
        <f>枠材!AM155</f>
        <v/>
      </c>
      <c r="H205" s="206" t="n"/>
      <c r="J205">
        <f>C205</f>
        <v/>
      </c>
    </row>
    <row r="206" ht="15" customHeight="1">
      <c r="B206" s="52">
        <f>枠材!AL156</f>
        <v/>
      </c>
      <c r="C206" s="52">
        <f>枠材!AM156</f>
        <v/>
      </c>
      <c r="H206" s="206" t="n"/>
      <c r="J206">
        <f>C206</f>
        <v/>
      </c>
    </row>
    <row r="207" ht="15" customHeight="1">
      <c r="B207" s="52">
        <f>枠材!AL157</f>
        <v/>
      </c>
      <c r="C207" s="52">
        <f>枠材!AM157</f>
        <v/>
      </c>
      <c r="H207" s="206" t="n"/>
      <c r="J207">
        <f>C207</f>
        <v/>
      </c>
    </row>
    <row r="208" ht="15" customHeight="1">
      <c r="B208" s="387">
        <f>枠材!AL158</f>
        <v/>
      </c>
      <c r="C208" s="52">
        <f>枠材!AM158</f>
        <v/>
      </c>
      <c r="H208" s="206" t="n"/>
      <c r="J208">
        <f>C208</f>
        <v/>
      </c>
    </row>
    <row r="209" ht="15" customHeight="1">
      <c r="B209" s="52">
        <f>枠材!AL159</f>
        <v/>
      </c>
      <c r="C209" s="52">
        <f>枠材!AM159</f>
        <v/>
      </c>
      <c r="H209" s="206" t="n"/>
      <c r="J209">
        <f>C209</f>
        <v/>
      </c>
    </row>
    <row r="210" ht="15" customHeight="1">
      <c r="B210" s="387">
        <f>枠材!AL160</f>
        <v/>
      </c>
      <c r="C210" s="52">
        <f>枠材!AM160</f>
        <v/>
      </c>
      <c r="H210" s="206" t="n"/>
      <c r="J210">
        <f>C210</f>
        <v/>
      </c>
    </row>
    <row r="211" ht="15" customHeight="1">
      <c r="B211" s="52">
        <f>枠材!AL161</f>
        <v/>
      </c>
      <c r="C211" s="52">
        <f>枠材!AM161</f>
        <v/>
      </c>
      <c r="H211" s="206" t="n"/>
      <c r="J211">
        <f>C211</f>
        <v/>
      </c>
    </row>
    <row r="212" ht="15" customHeight="1">
      <c r="B212" s="387" t="n">
        <v>309</v>
      </c>
      <c r="C212" s="52">
        <f>枠材!AM162</f>
        <v/>
      </c>
      <c r="H212" s="206" t="n"/>
      <c r="J212">
        <f>C212</f>
        <v/>
      </c>
    </row>
    <row r="213" ht="15" customHeight="1">
      <c r="B213" s="52">
        <f>枠材!AL163</f>
        <v/>
      </c>
      <c r="C213" s="52">
        <f>枠材!AM163</f>
        <v/>
      </c>
      <c r="H213" s="206" t="n"/>
      <c r="J213">
        <f>C213</f>
        <v/>
      </c>
    </row>
    <row r="214" ht="13.5" customHeight="1">
      <c r="B214" s="52">
        <f>枠材!AL164</f>
        <v/>
      </c>
      <c r="C214" s="52">
        <f>枠材!AM164</f>
        <v/>
      </c>
      <c r="H214" s="206" t="n"/>
      <c r="J214">
        <f>C214</f>
        <v/>
      </c>
    </row>
    <row r="215" ht="13.5" customHeight="1">
      <c r="B215" s="52">
        <f>枠材!AL165</f>
        <v/>
      </c>
      <c r="C215" s="52">
        <f>枠材!AM165</f>
        <v/>
      </c>
      <c r="H215" s="206" t="n"/>
      <c r="J215">
        <f>C215</f>
        <v/>
      </c>
    </row>
    <row r="216" ht="13.5" customHeight="1">
      <c r="B216" s="52">
        <f>枠材!AL166</f>
        <v/>
      </c>
      <c r="C216" s="52">
        <f>枠材!AM166</f>
        <v/>
      </c>
      <c r="H216" s="206" t="n"/>
      <c r="J216">
        <f>C216</f>
        <v/>
      </c>
    </row>
    <row r="217" ht="13.5" customHeight="1">
      <c r="B217" s="52">
        <f>枠材!AL167</f>
        <v/>
      </c>
      <c r="C217" s="52">
        <f>枠材!AM167</f>
        <v/>
      </c>
      <c r="H217" s="206" t="n"/>
      <c r="J217">
        <f>C217</f>
        <v/>
      </c>
    </row>
    <row r="218" ht="13.5" customHeight="1">
      <c r="B218" s="52">
        <f>枠材!AL168</f>
        <v/>
      </c>
      <c r="C218" s="52">
        <f>枠材!AM168</f>
        <v/>
      </c>
      <c r="H218" s="206" t="n"/>
      <c r="J218">
        <f>C218</f>
        <v/>
      </c>
    </row>
    <row r="219" ht="13.5" customHeight="1">
      <c r="B219" s="387">
        <f>枠材!AL169</f>
        <v/>
      </c>
      <c r="C219" s="52">
        <f>枠材!AM169</f>
        <v/>
      </c>
      <c r="H219" s="206" t="n"/>
      <c r="J219">
        <f>C219</f>
        <v/>
      </c>
    </row>
    <row r="220" ht="13.5" customHeight="1">
      <c r="B220" s="52">
        <f>枠材!AL170</f>
        <v/>
      </c>
      <c r="C220" s="52">
        <f>枠材!AM170</f>
        <v/>
      </c>
      <c r="H220" s="206" t="n"/>
      <c r="J220">
        <f>C220</f>
        <v/>
      </c>
    </row>
    <row r="221" ht="13.5" customHeight="1">
      <c r="B221" s="52" t="n">
        <v>224</v>
      </c>
      <c r="C221" s="52">
        <f>枠材!AM171</f>
        <v/>
      </c>
      <c r="H221" s="206" t="n"/>
      <c r="J221">
        <f>C221</f>
        <v/>
      </c>
    </row>
    <row r="222" ht="13.5" customHeight="1">
      <c r="B222" s="387" t="n">
        <v>220</v>
      </c>
      <c r="C222" s="52">
        <f>枠材!AM172</f>
        <v/>
      </c>
      <c r="H222" s="206" t="n"/>
      <c r="J222">
        <f>C222</f>
        <v/>
      </c>
    </row>
    <row r="223" ht="13.5" customHeight="1">
      <c r="B223" s="52">
        <f>枠材!AL173</f>
        <v/>
      </c>
      <c r="C223" s="52">
        <f>枠材!AM173</f>
        <v/>
      </c>
      <c r="H223" s="206" t="n"/>
      <c r="J223">
        <f>C223</f>
        <v/>
      </c>
    </row>
    <row r="224" ht="13.5" customHeight="1">
      <c r="B224" s="52">
        <f>枠材!AL174</f>
        <v/>
      </c>
      <c r="C224" s="52">
        <f>枠材!AM174</f>
        <v/>
      </c>
      <c r="H224" s="206" t="n"/>
      <c r="J224">
        <f>C224</f>
        <v/>
      </c>
    </row>
    <row r="225" ht="13.5" customHeight="1">
      <c r="B225" s="52">
        <f>枠材!AL175</f>
        <v/>
      </c>
      <c r="C225" s="52">
        <f>枠材!AM175</f>
        <v/>
      </c>
      <c r="H225" s="206" t="n"/>
      <c r="J225">
        <f>C225</f>
        <v/>
      </c>
    </row>
    <row r="226" ht="13.5" customHeight="1">
      <c r="B226" s="52">
        <f>枠材!AL176</f>
        <v/>
      </c>
      <c r="C226" s="52">
        <f>枠材!AM176</f>
        <v/>
      </c>
      <c r="H226" s="206" t="n"/>
      <c r="J226">
        <f>C226</f>
        <v/>
      </c>
    </row>
    <row r="227" ht="13.5" customHeight="1">
      <c r="B227" s="52">
        <f>枠材!AL177</f>
        <v/>
      </c>
      <c r="C227" s="52">
        <f>枠材!AM177</f>
        <v/>
      </c>
      <c r="H227" s="206" t="n"/>
      <c r="J227">
        <f>C227</f>
        <v/>
      </c>
    </row>
    <row r="228" ht="13.5" customHeight="1">
      <c r="B228" s="52">
        <f>枠材!AL178</f>
        <v/>
      </c>
      <c r="C228" s="52">
        <f>枠材!AM178</f>
        <v/>
      </c>
      <c r="H228" s="206" t="n"/>
      <c r="J228">
        <f>C228</f>
        <v/>
      </c>
    </row>
    <row r="229">
      <c r="B229" s="52">
        <f>枠材!AL179</f>
        <v/>
      </c>
      <c r="C229" s="52">
        <f>枠材!AM179</f>
        <v/>
      </c>
      <c r="H229" s="206" t="n"/>
      <c r="J229">
        <f>C229</f>
        <v/>
      </c>
    </row>
    <row r="230">
      <c r="B230" s="52">
        <f>枠材!AL180</f>
        <v/>
      </c>
      <c r="C230" s="52">
        <f>枠材!AM180</f>
        <v/>
      </c>
      <c r="H230" s="206" t="n"/>
      <c r="J230">
        <f>C230</f>
        <v/>
      </c>
    </row>
    <row r="231">
      <c r="B231" s="52">
        <f>枠材!AL181</f>
        <v/>
      </c>
      <c r="C231" s="52">
        <f>枠材!AM181</f>
        <v/>
      </c>
      <c r="H231" s="206" t="n"/>
      <c r="J231">
        <f>C231</f>
        <v/>
      </c>
    </row>
    <row r="232">
      <c r="B232" s="52" t="n">
        <v>161</v>
      </c>
      <c r="C232" s="52">
        <f>枠材!AM182</f>
        <v/>
      </c>
      <c r="H232" s="206" t="n"/>
      <c r="J232">
        <f>C232</f>
        <v/>
      </c>
    </row>
    <row r="233">
      <c r="B233" s="52">
        <f>枠材!AL183</f>
        <v/>
      </c>
      <c r="C233" s="52">
        <f>枠材!AM183</f>
        <v/>
      </c>
      <c r="H233" s="206" t="n"/>
      <c r="J233">
        <f>C233</f>
        <v/>
      </c>
    </row>
    <row r="234">
      <c r="B234" s="52" t="n">
        <v>146</v>
      </c>
      <c r="C234" s="52">
        <f>枠材!AM184</f>
        <v/>
      </c>
      <c r="H234" s="206" t="n"/>
      <c r="J234">
        <f>C234</f>
        <v/>
      </c>
    </row>
    <row r="235">
      <c r="B235" s="52">
        <f>枠材!AL185</f>
        <v/>
      </c>
      <c r="C235" s="52">
        <f>枠材!AM185</f>
        <v/>
      </c>
      <c r="H235" s="206" t="n"/>
      <c r="J235">
        <f>C235</f>
        <v/>
      </c>
    </row>
    <row r="236">
      <c r="B236" s="52">
        <f>枠材!AL186</f>
        <v/>
      </c>
      <c r="C236" s="52">
        <f>枠材!AM186</f>
        <v/>
      </c>
      <c r="H236" s="206" t="n"/>
      <c r="J236">
        <f>C236</f>
        <v/>
      </c>
    </row>
    <row r="237">
      <c r="B237" s="52">
        <f>枠材!AL187</f>
        <v/>
      </c>
      <c r="C237" s="52">
        <f>枠材!AM187</f>
        <v/>
      </c>
      <c r="H237" s="206" t="n"/>
      <c r="J237">
        <f>C237</f>
        <v/>
      </c>
    </row>
    <row r="238">
      <c r="B238" s="52">
        <f>枠材!AL188</f>
        <v/>
      </c>
      <c r="C238" s="52">
        <f>枠材!AM188</f>
        <v/>
      </c>
      <c r="H238" s="206" t="n"/>
      <c r="J238">
        <f>C238</f>
        <v/>
      </c>
    </row>
    <row r="239">
      <c r="B239" s="52">
        <f>枠材!AL190</f>
        <v/>
      </c>
      <c r="C239" s="52">
        <f>枠材!AM189</f>
        <v/>
      </c>
      <c r="H239" s="206" t="n"/>
      <c r="J239">
        <f>C239</f>
        <v/>
      </c>
    </row>
    <row r="240">
      <c r="B240" s="52">
        <f>枠材!AL191</f>
        <v/>
      </c>
      <c r="C240" s="52">
        <f>枠材!AM190</f>
        <v/>
      </c>
      <c r="H240" s="206" t="n"/>
      <c r="J240">
        <f>C240</f>
        <v/>
      </c>
    </row>
    <row r="241">
      <c r="B241" s="52">
        <f>枠材!AL192</f>
        <v/>
      </c>
      <c r="C241" s="52">
        <f>枠材!AM191</f>
        <v/>
      </c>
      <c r="H241" s="206" t="n"/>
      <c r="J241">
        <f>C241</f>
        <v/>
      </c>
    </row>
    <row r="242">
      <c r="B242" s="52">
        <f>枠材!AL193</f>
        <v/>
      </c>
      <c r="C242" s="52">
        <f>枠材!AM193</f>
        <v/>
      </c>
      <c r="H242" s="206" t="n"/>
      <c r="J242">
        <f>C242</f>
        <v/>
      </c>
    </row>
    <row r="243">
      <c r="B243" s="382" t="inlineStr">
        <is>
          <t>30×92</t>
        </is>
      </c>
      <c r="C243" s="382" t="n"/>
      <c r="D243" t="inlineStr">
        <is>
          <t>使用本数</t>
        </is>
      </c>
      <c r="E243" s="382">
        <f>SUM(枠材!BA1)</f>
        <v/>
      </c>
      <c r="H243" s="206" t="n"/>
      <c r="J243" s="383" t="n">
        <v>1</v>
      </c>
    </row>
    <row r="244">
      <c r="B244" s="52">
        <f>枠材!AX3</f>
        <v/>
      </c>
      <c r="C244" s="52">
        <f>枠材!AY3</f>
        <v/>
      </c>
      <c r="H244" s="206" t="n"/>
      <c r="J244">
        <f>C244</f>
        <v/>
      </c>
    </row>
    <row r="245">
      <c r="B245" s="52">
        <f>枠材!AX4</f>
        <v/>
      </c>
      <c r="C245" s="52">
        <f>枠材!AY4</f>
        <v/>
      </c>
      <c r="H245" s="206" t="n"/>
      <c r="J245">
        <f>C245</f>
        <v/>
      </c>
    </row>
    <row r="246">
      <c r="B246" s="52">
        <f>枠材!AX5</f>
        <v/>
      </c>
      <c r="C246" s="52">
        <f>枠材!AY5</f>
        <v/>
      </c>
      <c r="H246" s="206" t="n"/>
      <c r="J246">
        <f>C246</f>
        <v/>
      </c>
    </row>
    <row r="247">
      <c r="B247" s="52">
        <f>枠材!AX6</f>
        <v/>
      </c>
      <c r="C247" s="52">
        <f>枠材!AY6</f>
        <v/>
      </c>
      <c r="H247" s="206" t="n"/>
      <c r="J247">
        <f>C247</f>
        <v/>
      </c>
    </row>
    <row r="248">
      <c r="B248" s="52">
        <f>枠材!AX7</f>
        <v/>
      </c>
      <c r="C248" s="52">
        <f>枠材!AY7</f>
        <v/>
      </c>
      <c r="H248" s="206" t="n"/>
      <c r="J248">
        <f>C248</f>
        <v/>
      </c>
    </row>
    <row r="249">
      <c r="B249" s="52">
        <f>枠材!AX8</f>
        <v/>
      </c>
      <c r="C249" s="52">
        <f>枠材!AY8</f>
        <v/>
      </c>
      <c r="H249" s="206" t="n"/>
      <c r="J249">
        <f>C249</f>
        <v/>
      </c>
    </row>
    <row r="250">
      <c r="B250" s="52">
        <f>枠材!AX9</f>
        <v/>
      </c>
      <c r="C250" s="52">
        <f>枠材!AY9</f>
        <v/>
      </c>
      <c r="H250" s="206" t="n"/>
      <c r="J250">
        <f>C250</f>
        <v/>
      </c>
    </row>
    <row r="251">
      <c r="B251" s="52">
        <f>枠材!AX10</f>
        <v/>
      </c>
      <c r="C251" s="52">
        <f>枠材!AY10</f>
        <v/>
      </c>
      <c r="H251" s="206" t="n"/>
      <c r="J251">
        <f>C251</f>
        <v/>
      </c>
    </row>
    <row r="252">
      <c r="B252" s="52">
        <f>枠材!AX11</f>
        <v/>
      </c>
      <c r="C252" s="52">
        <f>枠材!AY11</f>
        <v/>
      </c>
      <c r="H252" s="206" t="n"/>
      <c r="J252">
        <f>C252</f>
        <v/>
      </c>
    </row>
    <row r="253">
      <c r="B253" s="52">
        <f>枠材!AX12</f>
        <v/>
      </c>
      <c r="C253" s="52">
        <f>枠材!AY12</f>
        <v/>
      </c>
      <c r="H253" s="206" t="n"/>
      <c r="J253">
        <f>C253</f>
        <v/>
      </c>
    </row>
    <row r="254">
      <c r="B254" s="52">
        <f>枠材!AX13</f>
        <v/>
      </c>
      <c r="C254" s="52">
        <f>枠材!AY13</f>
        <v/>
      </c>
      <c r="H254" s="206" t="n"/>
      <c r="J254">
        <f>C254</f>
        <v/>
      </c>
    </row>
    <row r="255">
      <c r="B255" s="52">
        <f>枠材!AX14</f>
        <v/>
      </c>
      <c r="C255" s="52">
        <f>枠材!AY14</f>
        <v/>
      </c>
      <c r="H255" s="206" t="n"/>
      <c r="J255">
        <f>C255</f>
        <v/>
      </c>
    </row>
    <row r="256">
      <c r="B256" s="52">
        <f>枠材!AX15</f>
        <v/>
      </c>
      <c r="C256" s="52">
        <f>枠材!AY15</f>
        <v/>
      </c>
      <c r="H256" s="206" t="n"/>
      <c r="J256">
        <f>C256</f>
        <v/>
      </c>
    </row>
    <row r="257">
      <c r="B257" s="52">
        <f>枠材!AX16</f>
        <v/>
      </c>
      <c r="C257" s="52">
        <f>枠材!AY16</f>
        <v/>
      </c>
      <c r="H257" s="206" t="n"/>
      <c r="J257">
        <f>C257</f>
        <v/>
      </c>
    </row>
    <row r="258">
      <c r="B258" s="52">
        <f>枠材!AX17</f>
        <v/>
      </c>
      <c r="C258" s="52">
        <f>枠材!AY17</f>
        <v/>
      </c>
      <c r="H258" s="206" t="n"/>
      <c r="J258">
        <f>C258</f>
        <v/>
      </c>
    </row>
    <row r="259">
      <c r="B259" s="382" t="inlineStr">
        <is>
          <t>27×92</t>
        </is>
      </c>
      <c r="C259" s="382" t="n"/>
      <c r="D259" t="inlineStr">
        <is>
          <t>使用本数</t>
        </is>
      </c>
      <c r="E259" s="382">
        <f>SUM(枠材!BE1)</f>
        <v/>
      </c>
      <c r="J259" s="383" t="n">
        <v>1</v>
      </c>
    </row>
    <row r="260">
      <c r="B260" s="52">
        <f>枠材!BB3</f>
        <v/>
      </c>
      <c r="C260" s="52">
        <f>枠材!BC3</f>
        <v/>
      </c>
      <c r="J260">
        <f>C260</f>
        <v/>
      </c>
    </row>
    <row r="261">
      <c r="B261" s="52">
        <f>枠材!BB4</f>
        <v/>
      </c>
      <c r="C261" s="52">
        <f>枠材!BC4</f>
        <v/>
      </c>
      <c r="J261">
        <f>C261</f>
        <v/>
      </c>
    </row>
    <row r="262">
      <c r="B262" s="52">
        <f>枠材!BB5</f>
        <v/>
      </c>
      <c r="C262" s="52">
        <f>枠材!BC5</f>
        <v/>
      </c>
      <c r="J262">
        <f>C262</f>
        <v/>
      </c>
    </row>
    <row r="263">
      <c r="B263" s="52">
        <f>枠材!BB6</f>
        <v/>
      </c>
      <c r="C263" s="52">
        <f>枠材!BC6</f>
        <v/>
      </c>
      <c r="J263">
        <f>C263</f>
        <v/>
      </c>
    </row>
    <row r="264">
      <c r="B264" s="52">
        <f>枠材!BB7</f>
        <v/>
      </c>
      <c r="C264" s="52">
        <f>枠材!BC7</f>
        <v/>
      </c>
      <c r="J264">
        <f>C264</f>
        <v/>
      </c>
    </row>
    <row r="265">
      <c r="B265" s="52">
        <f>枠材!BB8</f>
        <v/>
      </c>
      <c r="C265" s="52">
        <f>枠材!BC8</f>
        <v/>
      </c>
      <c r="J265">
        <f>C265</f>
        <v/>
      </c>
    </row>
    <row r="266">
      <c r="B266" s="52">
        <f>枠材!BB9</f>
        <v/>
      </c>
      <c r="C266" s="52">
        <f>枠材!BC9</f>
        <v/>
      </c>
      <c r="J266">
        <f>C266</f>
        <v/>
      </c>
    </row>
    <row r="267">
      <c r="B267" s="52">
        <f>枠材!BB10</f>
        <v/>
      </c>
      <c r="C267" s="52">
        <f>枠材!BC10</f>
        <v/>
      </c>
      <c r="J267">
        <f>C267</f>
        <v/>
      </c>
    </row>
    <row r="268">
      <c r="B268" s="52">
        <f>枠材!BB11</f>
        <v/>
      </c>
      <c r="C268" s="52">
        <f>枠材!BC11</f>
        <v/>
      </c>
      <c r="J268">
        <f>C268</f>
        <v/>
      </c>
    </row>
    <row r="269">
      <c r="B269" s="52">
        <f>枠材!BB12</f>
        <v/>
      </c>
      <c r="C269" s="52">
        <f>枠材!BC12</f>
        <v/>
      </c>
      <c r="J269">
        <f>C269</f>
        <v/>
      </c>
    </row>
    <row r="270">
      <c r="B270" s="52">
        <f>枠材!BB13</f>
        <v/>
      </c>
      <c r="C270" s="52">
        <f>枠材!BC13</f>
        <v/>
      </c>
      <c r="J270">
        <f>C270</f>
        <v/>
      </c>
    </row>
    <row r="271">
      <c r="B271" s="52">
        <f>枠材!BB14</f>
        <v/>
      </c>
      <c r="C271" s="52">
        <f>枠材!BC14</f>
        <v/>
      </c>
      <c r="J271">
        <f>C271</f>
        <v/>
      </c>
    </row>
    <row r="272">
      <c r="B272" s="388" t="inlineStr">
        <is>
          <t>45×105</t>
        </is>
      </c>
      <c r="C272" s="389">
        <f>E272</f>
        <v/>
      </c>
      <c r="D272" t="inlineStr">
        <is>
          <t>使用本数</t>
        </is>
      </c>
      <c r="E272" s="382">
        <f>SUM(枠材!BI1)</f>
        <v/>
      </c>
      <c r="J272" s="383" t="n">
        <v>1</v>
      </c>
    </row>
    <row r="273">
      <c r="B273" s="52">
        <f>枠材!BF3</f>
        <v/>
      </c>
      <c r="C273" s="52">
        <f>枠材!BG3</f>
        <v/>
      </c>
      <c r="J273">
        <f>C273</f>
        <v/>
      </c>
    </row>
    <row r="274">
      <c r="B274" s="52">
        <f>枠材!BF4</f>
        <v/>
      </c>
      <c r="C274" s="52">
        <f>枠材!BG4</f>
        <v/>
      </c>
      <c r="J274">
        <f>C274</f>
        <v/>
      </c>
    </row>
    <row r="275">
      <c r="B275" s="52">
        <f>枠材!BF5</f>
        <v/>
      </c>
      <c r="C275" s="52">
        <f>枠材!BG5</f>
        <v/>
      </c>
      <c r="J275">
        <f>C275</f>
        <v/>
      </c>
    </row>
    <row r="276">
      <c r="B276" s="52">
        <f>枠材!BF6</f>
        <v/>
      </c>
      <c r="C276" s="52">
        <f>枠材!BG6</f>
        <v/>
      </c>
      <c r="J276">
        <f>C276</f>
        <v/>
      </c>
    </row>
    <row r="277">
      <c r="B277" s="52">
        <f>枠材!BF8</f>
        <v/>
      </c>
      <c r="C277" s="52">
        <f>枠材!BG8</f>
        <v/>
      </c>
      <c r="J277">
        <f>C277</f>
        <v/>
      </c>
    </row>
    <row r="278">
      <c r="B278" s="52">
        <f>枠材!BF9</f>
        <v/>
      </c>
      <c r="C278" s="52">
        <f>枠材!BG9</f>
        <v/>
      </c>
      <c r="J278">
        <f>C278</f>
        <v/>
      </c>
    </row>
    <row r="279">
      <c r="B279" s="52">
        <f>枠材!BF10</f>
        <v/>
      </c>
      <c r="C279" s="52">
        <f>枠材!BG10</f>
        <v/>
      </c>
      <c r="J279">
        <f>C279</f>
        <v/>
      </c>
    </row>
    <row r="280">
      <c r="B280" s="52">
        <f>枠材!BF11</f>
        <v/>
      </c>
      <c r="C280" s="52">
        <f>枠材!BG11</f>
        <v/>
      </c>
      <c r="J280">
        <f>C280</f>
        <v/>
      </c>
    </row>
    <row r="281">
      <c r="B281" s="52">
        <f>枠材!BF12</f>
        <v/>
      </c>
      <c r="C281" s="52">
        <f>枠材!BG12</f>
        <v/>
      </c>
      <c r="J281">
        <f>C281</f>
        <v/>
      </c>
    </row>
    <row r="282">
      <c r="B282" s="52">
        <f>枠材!BF13</f>
        <v/>
      </c>
      <c r="C282" s="52">
        <f>枠材!BG13</f>
        <v/>
      </c>
      <c r="J282">
        <f>C282</f>
        <v/>
      </c>
    </row>
    <row r="283">
      <c r="B283" s="52">
        <f>枠材!BF14</f>
        <v/>
      </c>
      <c r="C283" s="52">
        <f>枠材!BG14</f>
        <v/>
      </c>
      <c r="J283">
        <f>C283</f>
        <v/>
      </c>
    </row>
    <row r="284">
      <c r="B284" s="52">
        <f>枠材!BF15</f>
        <v/>
      </c>
      <c r="C284" s="52">
        <f>枠材!BG15</f>
        <v/>
      </c>
      <c r="J284">
        <f>C284</f>
        <v/>
      </c>
    </row>
    <row r="285">
      <c r="B285" s="52">
        <f>枠材!BF16</f>
        <v/>
      </c>
      <c r="C285" s="52">
        <f>枠材!BG16</f>
        <v/>
      </c>
      <c r="J285">
        <f>C285</f>
        <v/>
      </c>
    </row>
    <row r="286">
      <c r="B286" s="52">
        <f>枠材!BF17</f>
        <v/>
      </c>
      <c r="C286" s="52">
        <f>枠材!BG17</f>
        <v/>
      </c>
      <c r="J286">
        <f>C286</f>
        <v/>
      </c>
    </row>
    <row r="287">
      <c r="B287" s="52">
        <f>枠材!BF18</f>
        <v/>
      </c>
      <c r="C287" s="52">
        <f>枠材!BG18</f>
        <v/>
      </c>
      <c r="J287">
        <f>C287</f>
        <v/>
      </c>
    </row>
    <row r="288">
      <c r="B288" s="52">
        <f>枠材!BF19</f>
        <v/>
      </c>
      <c r="C288" s="52">
        <f>枠材!BG19</f>
        <v/>
      </c>
      <c r="J288">
        <f>C288</f>
        <v/>
      </c>
    </row>
    <row r="289">
      <c r="B289" s="52">
        <f>枠材!BF20</f>
        <v/>
      </c>
      <c r="C289" s="52">
        <f>枠材!BG20</f>
        <v/>
      </c>
      <c r="J289" s="383" t="n">
        <v>1</v>
      </c>
    </row>
    <row r="290">
      <c r="D290" t="inlineStr">
        <is>
          <t>使用本数</t>
        </is>
      </c>
      <c r="E290" s="390">
        <f>SUM(数量表!J1069:J1078)</f>
        <v/>
      </c>
      <c r="J290" s="383" t="n">
        <v>1</v>
      </c>
    </row>
    <row r="291">
      <c r="B291" s="66" t="inlineStr">
        <is>
          <t>210-14f(38×235×4270）</t>
        </is>
      </c>
      <c r="C291" s="391" t="n"/>
    </row>
    <row r="300">
      <c r="E300" s="867" t="n"/>
    </row>
    <row r="301"/>
    <row r="302"/>
  </sheetData>
  <autoFilter ref="J1:J292"/>
  <mergeCells count="5">
    <mergeCell ref="F21:G21"/>
    <mergeCell ref="K1:Y13"/>
    <mergeCell ref="F23:G23"/>
    <mergeCell ref="E300:I302"/>
    <mergeCell ref="B1:C1"/>
  </mergeCells>
  <conditionalFormatting sqref="C3:D8 C12:C15 F3:F8 G3 G5:G8 M14:Q15">
    <cfRule type="cellIs" priority="1" operator="equal" dxfId="0" stopIfTrue="1">
      <formula>0</formula>
    </cfRule>
  </conditionalFormatting>
  <pageMargins left="0.590277777777778" right="0.590277777777778" top="0.314583333333333" bottom="0.236111111111111" header="0.236111111111111" footer="0.196527777777778"/>
  <pageSetup orientation="portrait" paperSize="9" scale="75" horizontalDpi="360" verticalDpi="360"/>
</worksheet>
</file>

<file path=xl/worksheets/sheet7.xml><?xml version="1.0" encoding="utf-8"?>
<worksheet xmlns="http://schemas.openxmlformats.org/spreadsheetml/2006/main">
  <sheetPr codeName="Sheet8">
    <tabColor indexed="45"/>
    <outlinePr summaryBelow="1" summaryRight="1"/>
    <pageSetUpPr fitToPage="1"/>
  </sheetPr>
  <dimension ref="A1:L46"/>
  <sheetViews>
    <sheetView topLeftCell="A10" workbookViewId="0">
      <selection activeCell="B16" sqref="B16"/>
    </sheetView>
  </sheetViews>
  <sheetFormatPr baseColWidth="8" defaultColWidth="9" defaultRowHeight="13.5" outlineLevelCol="0"/>
  <cols>
    <col width="4.125" customWidth="1" style="309" min="1" max="1"/>
    <col width="5.5" customWidth="1" style="309" min="2" max="2"/>
    <col width="10.125" customWidth="1" style="309" min="3" max="3"/>
    <col width="6" customWidth="1" style="309" min="4" max="4"/>
    <col width="14.375" customWidth="1" style="310" min="5" max="7"/>
    <col width="5.75" customWidth="1" style="310" min="8" max="8"/>
    <col width="7.5" customWidth="1" style="309" min="9" max="9"/>
    <col width="9" customWidth="1" style="309" min="10" max="16384"/>
  </cols>
  <sheetData>
    <row r="1" ht="61.5" customHeight="1">
      <c r="A1" s="311" t="n"/>
      <c r="B1" s="877" t="inlineStr">
        <is>
          <t>取引先名</t>
        </is>
      </c>
      <c r="C1" s="89" t="n"/>
      <c r="D1" s="877" t="n"/>
      <c r="E1" s="878">
        <f>梁欠表3F!B3</f>
        <v/>
      </c>
      <c r="F1" s="89" t="n"/>
      <c r="G1" s="89" t="n"/>
      <c r="H1" s="89" t="n"/>
      <c r="I1" s="333" t="n"/>
      <c r="J1" s="333" t="n"/>
    </row>
    <row r="2" ht="58.5" customHeight="1">
      <c r="A2" s="311" t="n"/>
      <c r="B2" s="877" t="inlineStr">
        <is>
          <t>物件名</t>
        </is>
      </c>
      <c r="C2" s="89" t="n"/>
      <c r="D2" s="879">
        <f>(数量表!E5)</f>
        <v/>
      </c>
      <c r="E2" s="7" t="n"/>
      <c r="F2" s="7" t="n"/>
      <c r="G2" s="7" t="n"/>
      <c r="H2" s="313">
        <f>梁欠表3F!E4</f>
        <v/>
      </c>
      <c r="I2" s="335">
        <f>梁欠表3F!G4</f>
        <v/>
      </c>
      <c r="J2" s="333" t="n"/>
    </row>
    <row r="3" ht="19.5" customHeight="1">
      <c r="C3" s="314" t="n"/>
      <c r="D3" s="314" t="n"/>
      <c r="E3" s="315" t="n"/>
      <c r="F3" s="315" t="n"/>
      <c r="G3" s="316" t="n"/>
      <c r="H3" s="315" t="n"/>
      <c r="I3" s="314" t="n"/>
      <c r="J3" s="331" t="n"/>
      <c r="K3" s="331" t="n"/>
      <c r="L3" s="336" t="n"/>
    </row>
    <row r="4" ht="57.75" customHeight="1">
      <c r="B4" s="953" t="inlineStr">
        <is>
          <t>部材名</t>
        </is>
      </c>
      <c r="C4" s="916" t="n"/>
      <c r="D4" s="954" t="n"/>
      <c r="E4" s="955" t="inlineStr">
        <is>
          <t>ロ　ッ　ト　番　号</t>
        </is>
      </c>
      <c r="F4" s="80" t="n"/>
      <c r="G4" s="80" t="n"/>
      <c r="H4" s="80" t="n"/>
      <c r="I4" s="82" t="n"/>
      <c r="J4" s="331" t="n"/>
      <c r="K4" s="331" t="n"/>
      <c r="L4" s="331" t="n"/>
    </row>
    <row r="5" ht="12" customHeight="1">
      <c r="B5" s="956" t="n"/>
      <c r="C5" s="51" t="n"/>
      <c r="D5" s="391" t="n"/>
      <c r="E5" s="317" t="n"/>
      <c r="F5" s="868" t="n"/>
      <c r="G5" s="868" t="n"/>
      <c r="H5" s="869" t="n"/>
      <c r="I5" s="957" t="n"/>
      <c r="J5" s="331" t="n"/>
      <c r="K5" s="331" t="n"/>
      <c r="L5" s="331" t="n"/>
    </row>
    <row r="6" ht="50.1" customHeight="1">
      <c r="B6" s="958" t="inlineStr">
        <is>
          <t>1Ｆ壁パネル</t>
        </is>
      </c>
      <c r="C6" s="51" t="n"/>
      <c r="D6" s="391" t="n"/>
      <c r="E6" s="317" t="n">
        <v>1</v>
      </c>
      <c r="F6" s="868" t="n">
        <v>2</v>
      </c>
      <c r="G6" s="868" t="n">
        <v>3</v>
      </c>
      <c r="H6" s="869" t="n">
        <v>4</v>
      </c>
      <c r="I6" s="957" t="n"/>
      <c r="J6" s="331" t="n"/>
      <c r="K6" s="331" t="n"/>
      <c r="L6" s="331" t="n"/>
    </row>
    <row r="7" ht="50.1" customHeight="1">
      <c r="B7" s="958" t="inlineStr">
        <is>
          <t>2Ｆ壁パネル</t>
        </is>
      </c>
      <c r="C7" s="51" t="n"/>
      <c r="D7" s="391" t="n"/>
      <c r="E7" s="317" t="n">
        <v>1</v>
      </c>
      <c r="F7" s="868" t="n">
        <v>2</v>
      </c>
      <c r="G7" s="868" t="n">
        <v>3</v>
      </c>
      <c r="H7" s="869" t="n">
        <v>4</v>
      </c>
      <c r="I7" s="957" t="n"/>
      <c r="J7" s="331" t="n"/>
      <c r="K7" s="331" t="n"/>
      <c r="L7" s="331" t="n"/>
    </row>
    <row r="8" ht="50.1" customHeight="1">
      <c r="B8" s="958" t="inlineStr">
        <is>
          <t>3Ｆ壁パネル</t>
        </is>
      </c>
      <c r="C8" s="51" t="n"/>
      <c r="D8" s="391" t="n"/>
      <c r="E8" s="317" t="n">
        <v>1</v>
      </c>
      <c r="F8" s="868" t="n">
        <v>2</v>
      </c>
      <c r="G8" s="868" t="n">
        <v>3</v>
      </c>
      <c r="H8" s="869" t="n">
        <v>4</v>
      </c>
      <c r="I8" s="957" t="n"/>
      <c r="J8" s="331" t="n"/>
      <c r="K8" s="331" t="n"/>
      <c r="L8" s="331" t="n"/>
    </row>
    <row r="9" ht="50.1" customHeight="1">
      <c r="B9" s="958" t="inlineStr">
        <is>
          <t>1F防腐合板</t>
        </is>
      </c>
      <c r="C9" s="51" t="n"/>
      <c r="D9" s="391" t="n"/>
      <c r="E9" s="317" t="n">
        <v>1</v>
      </c>
      <c r="F9" s="868" t="n">
        <v>2</v>
      </c>
      <c r="G9" s="868" t="n">
        <v>3</v>
      </c>
      <c r="H9" s="869" t="n">
        <v>4</v>
      </c>
      <c r="I9" s="957" t="n"/>
      <c r="J9" s="331" t="n"/>
      <c r="K9" s="331" t="n"/>
      <c r="L9" s="331" t="n"/>
    </row>
    <row r="10" ht="50.1" customHeight="1">
      <c r="B10" s="958" t="inlineStr">
        <is>
          <t>2F   合  板</t>
        </is>
      </c>
      <c r="C10" s="51" t="n"/>
      <c r="D10" s="391" t="n"/>
      <c r="E10" s="317" t="n">
        <v>1</v>
      </c>
      <c r="F10" s="868" t="n">
        <v>2</v>
      </c>
      <c r="G10" s="868" t="n">
        <v>3</v>
      </c>
      <c r="H10" s="869" t="n">
        <v>4</v>
      </c>
      <c r="I10" s="957" t="n"/>
      <c r="J10" s="331" t="n"/>
      <c r="K10" s="331" t="n"/>
      <c r="L10" s="331" t="n"/>
    </row>
    <row r="11" ht="50.1" customHeight="1">
      <c r="B11" s="958" t="inlineStr">
        <is>
          <t>断熱材</t>
        </is>
      </c>
      <c r="C11" s="51" t="n"/>
      <c r="D11" s="391" t="n"/>
      <c r="E11" s="317" t="n">
        <v>1</v>
      </c>
      <c r="F11" s="868" t="n">
        <v>2</v>
      </c>
      <c r="G11" s="868" t="n">
        <v>3</v>
      </c>
      <c r="H11" s="869" t="n">
        <v>4</v>
      </c>
      <c r="I11" s="957" t="n"/>
      <c r="J11" s="331" t="n"/>
      <c r="K11" s="331" t="n"/>
      <c r="L11" s="331" t="n"/>
    </row>
    <row r="12" ht="50.1" customHeight="1">
      <c r="B12" s="958" t="inlineStr">
        <is>
          <t>枠　材</t>
        </is>
      </c>
      <c r="C12" s="51" t="n"/>
      <c r="D12" s="391" t="n"/>
      <c r="E12" s="317" t="n">
        <v>1</v>
      </c>
      <c r="F12" s="868" t="n">
        <v>2</v>
      </c>
      <c r="G12" s="868" t="n">
        <v>3</v>
      </c>
      <c r="H12" s="869" t="n">
        <v>4</v>
      </c>
      <c r="I12" s="957" t="n"/>
      <c r="J12" s="331" t="n"/>
      <c r="K12" s="331" t="n"/>
      <c r="L12" s="331" t="n"/>
    </row>
    <row r="13" ht="50.1" customHeight="1">
      <c r="B13" s="319" t="inlineStr">
        <is>
          <t>カット合板</t>
        </is>
      </c>
      <c r="C13" s="320" t="n"/>
      <c r="D13" s="321" t="n"/>
      <c r="E13" s="317" t="n">
        <v>1</v>
      </c>
      <c r="F13" s="868" t="n">
        <v>2</v>
      </c>
      <c r="G13" s="868" t="n">
        <v>3</v>
      </c>
      <c r="H13" s="869" t="n">
        <v>4</v>
      </c>
      <c r="I13" s="957" t="n"/>
      <c r="J13" s="331" t="n"/>
      <c r="K13" s="331" t="n"/>
      <c r="L13" s="331" t="n"/>
    </row>
    <row r="14" ht="50.1" customHeight="1">
      <c r="B14" s="322" t="inlineStr">
        <is>
          <t>照明下地用合板（針葉樹）</t>
        </is>
      </c>
      <c r="C14" s="320" t="n"/>
      <c r="D14" s="321" t="n"/>
      <c r="E14" s="317" t="n">
        <v>1</v>
      </c>
      <c r="F14" s="868" t="n">
        <v>2</v>
      </c>
      <c r="G14" s="868" t="n">
        <v>3</v>
      </c>
      <c r="H14" s="869" t="n">
        <v>4</v>
      </c>
      <c r="I14" s="957" t="n"/>
      <c r="J14" s="331" t="n"/>
      <c r="K14" s="331" t="n"/>
      <c r="L14" s="331" t="n"/>
    </row>
    <row r="15" ht="48" customHeight="1">
      <c r="B15" s="719" t="inlineStr">
        <is>
          <t>出窓(ユニット）</t>
        </is>
      </c>
      <c r="C15" s="320" t="n"/>
      <c r="D15" s="321" t="n"/>
      <c r="E15" s="317" t="n">
        <v>1</v>
      </c>
      <c r="F15" s="868" t="n">
        <v>2</v>
      </c>
      <c r="G15" s="868" t="n">
        <v>3</v>
      </c>
      <c r="H15" s="869" t="n">
        <v>4</v>
      </c>
      <c r="I15" s="957" t="n"/>
      <c r="J15" s="331" t="n"/>
      <c r="K15" s="331" t="n"/>
      <c r="L15" s="331" t="n"/>
    </row>
    <row r="16" ht="48" customHeight="1" thickBot="1">
      <c r="B16" s="718" t="inlineStr">
        <is>
          <t>母屋落ち用断熱材</t>
        </is>
      </c>
      <c r="C16" s="323" t="n"/>
      <c r="D16" s="324" t="n"/>
      <c r="E16" s="325" t="n">
        <v>1</v>
      </c>
      <c r="F16" s="870" t="n">
        <v>2</v>
      </c>
      <c r="G16" s="870" t="n">
        <v>3</v>
      </c>
      <c r="H16" s="871" t="n">
        <v>4</v>
      </c>
      <c r="I16" s="91" t="n"/>
      <c r="J16" s="331" t="n"/>
      <c r="K16" s="331" t="n"/>
      <c r="L16" s="331" t="n"/>
    </row>
    <row r="17" ht="48" customHeight="1" thickBot="1">
      <c r="C17" s="327" t="n"/>
      <c r="D17" s="327" t="n"/>
      <c r="E17" s="328" t="inlineStr">
        <is>
          <t>総山数</t>
        </is>
      </c>
      <c r="F17" s="329" t="n"/>
      <c r="G17" s="329" t="n"/>
      <c r="H17" s="330" t="inlineStr">
        <is>
          <t>山</t>
        </is>
      </c>
      <c r="I17" s="331" t="n"/>
      <c r="J17" s="331" t="n"/>
      <c r="K17" s="331" t="n"/>
      <c r="L17" s="331" t="n"/>
    </row>
    <row r="18" ht="22.5" customHeight="1">
      <c r="C18" s="331" t="n"/>
      <c r="D18" s="331" t="n"/>
      <c r="E18" s="332" t="n"/>
      <c r="F18" s="332" t="n"/>
      <c r="G18" s="332" t="n"/>
      <c r="H18" s="332" t="n"/>
      <c r="I18" s="331" t="n"/>
      <c r="K18" s="331" t="n"/>
      <c r="L18" s="331" t="n"/>
    </row>
    <row r="19">
      <c r="C19" s="331" t="n"/>
      <c r="D19" s="331" t="n"/>
      <c r="E19" s="315" t="n"/>
      <c r="F19" s="315" t="n"/>
      <c r="G19" s="315" t="n"/>
      <c r="H19" s="315" t="n"/>
      <c r="I19" s="331" t="n"/>
    </row>
    <row r="20">
      <c r="C20" s="331" t="n"/>
      <c r="D20" s="331" t="n"/>
      <c r="E20" s="315" t="n"/>
      <c r="F20" s="315" t="n"/>
      <c r="G20" s="315" t="n"/>
      <c r="H20" s="315" t="n"/>
      <c r="I20" s="331" t="n"/>
    </row>
    <row r="21">
      <c r="C21" s="331" t="n"/>
      <c r="D21" s="331" t="n"/>
      <c r="E21" s="315" t="n"/>
      <c r="F21" s="315" t="n"/>
      <c r="G21" s="315" t="n"/>
      <c r="H21" s="315" t="n"/>
      <c r="I21" s="331" t="n"/>
    </row>
    <row r="22">
      <c r="C22" s="331" t="n"/>
      <c r="D22" s="331" t="n"/>
      <c r="E22" s="315" t="n"/>
      <c r="F22" s="315" t="n"/>
      <c r="G22" s="315" t="n"/>
      <c r="H22" s="315" t="n"/>
      <c r="I22" s="331" t="n"/>
    </row>
    <row r="23">
      <c r="C23" s="331" t="n"/>
      <c r="D23" s="331" t="n"/>
      <c r="E23" s="315" t="n"/>
      <c r="F23" s="315" t="n"/>
      <c r="G23" s="315" t="n"/>
      <c r="H23" s="315" t="n"/>
      <c r="I23" s="331" t="n"/>
    </row>
    <row r="24">
      <c r="C24" s="331" t="n"/>
      <c r="D24" s="331" t="n"/>
      <c r="E24" s="315" t="n"/>
      <c r="F24" s="315" t="n"/>
      <c r="G24" s="315" t="n"/>
      <c r="H24" s="315" t="n"/>
      <c r="I24" s="331" t="n"/>
    </row>
    <row r="25">
      <c r="C25" s="331" t="n"/>
      <c r="D25" s="331" t="n"/>
      <c r="E25" s="315" t="n"/>
      <c r="F25" s="315" t="n"/>
      <c r="G25" s="315" t="n"/>
      <c r="H25" s="315" t="n"/>
      <c r="I25" s="331" t="n"/>
    </row>
    <row r="26">
      <c r="C26" s="331" t="n"/>
      <c r="D26" s="331" t="n"/>
      <c r="E26" s="315" t="n"/>
      <c r="F26" s="315" t="n"/>
      <c r="G26" s="315" t="n"/>
      <c r="H26" s="315" t="n"/>
      <c r="I26" s="331" t="n"/>
    </row>
    <row r="27">
      <c r="C27" s="331" t="n"/>
      <c r="D27" s="331" t="n"/>
      <c r="E27" s="315" t="n"/>
      <c r="F27" s="315" t="n"/>
      <c r="G27" s="315" t="n"/>
      <c r="H27" s="315" t="n"/>
      <c r="I27" s="331" t="n"/>
      <c r="J27" s="333" t="n"/>
    </row>
    <row r="28">
      <c r="C28" s="331" t="n"/>
      <c r="D28" s="331" t="n"/>
      <c r="E28" s="315" t="n"/>
      <c r="F28" s="315" t="n"/>
      <c r="G28" s="315" t="n"/>
      <c r="H28" s="315" t="n"/>
      <c r="I28" s="333" t="n"/>
      <c r="J28" s="333" t="n"/>
    </row>
    <row r="29">
      <c r="C29" s="331" t="n"/>
      <c r="D29" s="331" t="n"/>
      <c r="E29" s="315" t="n"/>
      <c r="F29" s="315" t="n"/>
      <c r="G29" s="315" t="n"/>
      <c r="H29" s="315" t="n"/>
      <c r="I29" s="333" t="n"/>
      <c r="J29" s="331" t="n"/>
    </row>
    <row r="30" ht="21" customHeight="1">
      <c r="C30" s="331" t="n"/>
      <c r="D30" s="331" t="n"/>
      <c r="E30" s="315" t="n"/>
      <c r="F30" s="315" t="n"/>
      <c r="G30" s="315" t="n"/>
      <c r="H30" s="315" t="n"/>
      <c r="I30" s="314" t="n"/>
      <c r="J30" s="331" t="n"/>
      <c r="K30" s="331" t="n"/>
      <c r="L30" s="336" t="n"/>
    </row>
    <row r="31">
      <c r="C31" s="333" t="n"/>
      <c r="D31" s="333" t="n"/>
      <c r="F31" s="315" t="n"/>
      <c r="G31" s="315" t="n"/>
      <c r="H31" s="315" t="n"/>
      <c r="I31" s="331" t="n"/>
      <c r="J31" s="331" t="n"/>
      <c r="K31" s="331" t="n"/>
      <c r="L31" s="331" t="n"/>
    </row>
    <row r="32" ht="17.25" customHeight="1">
      <c r="C32" s="333" t="n"/>
      <c r="D32" s="333" t="n"/>
      <c r="I32" s="334" t="n"/>
      <c r="J32" s="331" t="n"/>
      <c r="K32" s="331" t="n"/>
      <c r="L32" s="331" t="n"/>
    </row>
    <row r="33" ht="21" customHeight="1">
      <c r="C33" s="314" t="n"/>
      <c r="D33" s="314" t="n"/>
      <c r="E33" s="315" t="n"/>
      <c r="F33" s="315" t="n"/>
      <c r="G33" s="316" t="n"/>
      <c r="H33" s="315" t="n"/>
      <c r="I33" s="331" t="n"/>
      <c r="J33" s="331" t="n"/>
      <c r="K33" s="331" t="n"/>
      <c r="L33" s="331" t="n"/>
    </row>
    <row r="34">
      <c r="C34" s="331" t="n"/>
      <c r="D34" s="331" t="n"/>
      <c r="E34" s="315" t="n"/>
      <c r="F34" s="315" t="n"/>
      <c r="G34" s="315" t="n"/>
      <c r="H34" s="315" t="n"/>
      <c r="I34" s="331" t="n"/>
      <c r="J34" s="331" t="n"/>
      <c r="K34" s="331" t="n"/>
      <c r="L34" s="331" t="n"/>
    </row>
    <row r="35" ht="21.75" customHeight="1">
      <c r="C35" s="334" t="n"/>
      <c r="D35" s="334" t="n"/>
      <c r="E35" s="315" t="n"/>
      <c r="F35" s="315" t="n"/>
      <c r="G35" s="315" t="n"/>
      <c r="H35" s="315" t="n"/>
      <c r="I35" s="331" t="n"/>
      <c r="J35" s="331" t="n"/>
      <c r="K35" s="331" t="n"/>
      <c r="L35" s="331" t="n"/>
    </row>
    <row r="36" ht="21.75" customHeight="1">
      <c r="C36" s="331" t="n"/>
      <c r="D36" s="331" t="n"/>
      <c r="E36" s="315" t="n"/>
      <c r="F36" s="315" t="n"/>
      <c r="G36" s="315" t="n"/>
      <c r="H36" s="315" t="n"/>
      <c r="I36" s="331" t="n"/>
      <c r="J36" s="331" t="n"/>
      <c r="K36" s="331" t="n"/>
      <c r="L36" s="331" t="n"/>
    </row>
    <row r="37" ht="21.75" customHeight="1">
      <c r="C37" s="331" t="n"/>
      <c r="D37" s="331" t="n"/>
      <c r="E37" s="315" t="n"/>
      <c r="F37" s="315" t="n"/>
      <c r="G37" s="315" t="n"/>
      <c r="H37" s="315" t="n"/>
      <c r="I37" s="331" t="n"/>
      <c r="J37" s="331" t="n"/>
      <c r="K37" s="331" t="n"/>
      <c r="L37" s="331" t="n"/>
    </row>
    <row r="38" ht="21.75" customHeight="1">
      <c r="C38" s="331" t="n"/>
      <c r="D38" s="331" t="n"/>
      <c r="E38" s="315" t="n"/>
      <c r="F38" s="315" t="n"/>
      <c r="G38" s="315" t="n"/>
      <c r="H38" s="315" t="n"/>
      <c r="I38" s="331" t="n"/>
      <c r="J38" s="331" t="n"/>
      <c r="K38" s="331" t="n"/>
      <c r="L38" s="331" t="n"/>
    </row>
    <row r="39" ht="21.75" customHeight="1">
      <c r="C39" s="331" t="n"/>
      <c r="D39" s="331" t="n"/>
      <c r="E39" s="315" t="n"/>
      <c r="F39" s="315" t="n"/>
      <c r="G39" s="315" t="n"/>
      <c r="H39" s="315" t="n"/>
      <c r="I39" s="331" t="n"/>
      <c r="J39" s="331" t="n"/>
      <c r="K39" s="331" t="n"/>
      <c r="L39" s="331" t="n"/>
    </row>
    <row r="40" ht="21.75" customHeight="1">
      <c r="C40" s="331" t="n"/>
      <c r="D40" s="331" t="n"/>
      <c r="E40" s="315" t="n"/>
      <c r="F40" s="315" t="n"/>
      <c r="G40" s="315" t="n"/>
      <c r="H40" s="315" t="n"/>
      <c r="I40" s="331" t="n"/>
      <c r="J40" s="331" t="n"/>
      <c r="K40" s="331" t="n"/>
      <c r="L40" s="331" t="n"/>
    </row>
    <row r="41" ht="21.75" customHeight="1">
      <c r="C41" s="331" t="n"/>
      <c r="D41" s="331" t="n"/>
      <c r="E41" s="315" t="n"/>
      <c r="F41" s="315" t="n"/>
      <c r="G41" s="315" t="n"/>
      <c r="H41" s="315" t="n"/>
      <c r="I41" s="331" t="n"/>
      <c r="J41" s="331" t="n"/>
      <c r="K41" s="331" t="n"/>
      <c r="L41" s="331" t="n"/>
    </row>
    <row r="42" ht="21.75" customHeight="1">
      <c r="C42" s="331" t="n"/>
      <c r="D42" s="331" t="n"/>
      <c r="E42" s="315" t="n"/>
      <c r="F42" s="315" t="n"/>
      <c r="G42" s="315" t="n"/>
      <c r="H42" s="315" t="n"/>
      <c r="I42" s="331" t="n"/>
      <c r="J42" s="331" t="n"/>
      <c r="K42" s="331" t="n"/>
      <c r="L42" s="331" t="n"/>
    </row>
    <row r="43" ht="22.5" customHeight="1">
      <c r="C43" s="331" t="n"/>
      <c r="D43" s="331" t="n"/>
      <c r="E43" s="315" t="n"/>
      <c r="F43" s="315" t="n"/>
      <c r="G43" s="315" t="n"/>
      <c r="H43" s="315" t="n"/>
      <c r="I43" s="331" t="n"/>
      <c r="K43" s="331" t="n"/>
      <c r="L43" s="331" t="n"/>
    </row>
    <row r="44">
      <c r="C44" s="331" t="n"/>
      <c r="D44" s="331" t="n"/>
      <c r="E44" s="315" t="n"/>
      <c r="F44" s="315" t="n"/>
      <c r="G44" s="315" t="n"/>
      <c r="H44" s="315" t="n"/>
    </row>
    <row r="45">
      <c r="C45" s="331" t="n"/>
      <c r="D45" s="331" t="n"/>
      <c r="E45" s="315" t="n"/>
      <c r="F45" s="315" t="n"/>
      <c r="G45" s="315" t="n"/>
      <c r="H45" s="315" t="n"/>
    </row>
    <row r="46">
      <c r="C46" s="331" t="n"/>
      <c r="D46" s="331" t="n"/>
      <c r="E46" s="315" t="n"/>
      <c r="F46" s="315" t="n"/>
      <c r="G46" s="315" t="n"/>
    </row>
  </sheetData>
  <mergeCells count="26">
    <mergeCell ref="B11:D11"/>
    <mergeCell ref="H10:I10"/>
    <mergeCell ref="B8:D8"/>
    <mergeCell ref="H9:I9"/>
    <mergeCell ref="B10:D10"/>
    <mergeCell ref="B2:C2"/>
    <mergeCell ref="E4:I4"/>
    <mergeCell ref="H6:I6"/>
    <mergeCell ref="B9:D9"/>
    <mergeCell ref="B1:C1"/>
    <mergeCell ref="B6:D6"/>
    <mergeCell ref="H11:I11"/>
    <mergeCell ref="B5:D5"/>
    <mergeCell ref="H16:I16"/>
    <mergeCell ref="H7:I7"/>
    <mergeCell ref="B4:D4"/>
    <mergeCell ref="E1:H1"/>
    <mergeCell ref="D2:G2"/>
    <mergeCell ref="B7:D7"/>
    <mergeCell ref="H13:I13"/>
    <mergeCell ref="H12:I12"/>
    <mergeCell ref="H8:I8"/>
    <mergeCell ref="H15:I15"/>
    <mergeCell ref="H5:I5"/>
    <mergeCell ref="H14:I14"/>
    <mergeCell ref="B12:D12"/>
  </mergeCells>
  <pageMargins left="0.25" right="0.25" top="0.75" bottom="0.75" header="0.3" footer="0.3"/>
  <pageSetup orientation="portrait" paperSize="9" scale="95"/>
</worksheet>
</file>

<file path=xl/worksheets/sheet8.xml><?xml version="1.0" encoding="utf-8"?>
<worksheet xmlns="http://schemas.openxmlformats.org/spreadsheetml/2006/main">
  <sheetPr codeName="Sheet9">
    <tabColor indexed="10"/>
    <outlinePr summaryBelow="1" summaryRight="1"/>
    <pageSetUpPr fitToPage="1"/>
  </sheetPr>
  <dimension ref="A1:AF5423"/>
  <sheetViews>
    <sheetView workbookViewId="0">
      <pane xSplit="1" ySplit="2" topLeftCell="B328" activePane="bottomRight" state="frozen"/>
      <selection pane="bottomRight" activeCell="R19" sqref="R19"/>
      <selection pane="bottomLeft" activeCell="A1" sqref="A1"/>
      <selection pane="topRight" activeCell="A1" sqref="A1"/>
    </sheetView>
  </sheetViews>
  <sheetFormatPr baseColWidth="8" defaultColWidth="9" defaultRowHeight="14.25" outlineLevelCol="0"/>
  <cols>
    <col width="4" customWidth="1" style="1" min="1" max="1"/>
    <col width="27.125" customWidth="1" style="2" min="2" max="2"/>
    <col width="9" customWidth="1" min="3" max="4"/>
    <col width="6.5" customWidth="1" style="2" min="5" max="5"/>
    <col width="2.875" customWidth="1" style="892" min="6" max="6"/>
    <col width="7.375" customWidth="1" style="2" min="7" max="7"/>
    <col width="6.625" customWidth="1" min="8" max="8"/>
    <col width="6.625" customWidth="1" style="227" min="9" max="9"/>
    <col width="5.5" customWidth="1" min="10" max="10"/>
    <col width="9" customWidth="1" min="11" max="11"/>
    <col width="0.75" customWidth="1" min="12" max="12"/>
    <col width="18.75" customWidth="1" style="2" min="13" max="13"/>
    <col width="11.625" customWidth="1" style="2" min="14" max="14"/>
    <col width="5.25" customWidth="1" style="2" min="15" max="15"/>
    <col width="5.25" customWidth="1" style="73" min="16" max="16"/>
    <col width="21.625" customWidth="1" min="17" max="17"/>
    <col width="11.875" customWidth="1" min="18" max="18"/>
    <col width="12" customWidth="1" min="19" max="19"/>
    <col width="14.25" customWidth="1" min="20" max="20"/>
    <col width="9.625" customWidth="1" min="21" max="21"/>
    <col width="9" customWidth="1" min="22" max="28"/>
    <col width="3.125" customWidth="1" min="32" max="32"/>
    <col width="9" customWidth="1" min="34" max="34"/>
    <col width="3.5" customWidth="1" min="35" max="35"/>
    <col width="4.5" customWidth="1" min="36" max="36"/>
    <col width="3.5" customWidth="1" min="37" max="37"/>
    <col width="2.5" customWidth="1" min="38" max="38"/>
  </cols>
  <sheetData>
    <row r="1" ht="24.75" customHeight="1" thickBot="1">
      <c r="D1" s="959" t="inlineStr">
        <is>
          <t>標準仕様</t>
        </is>
      </c>
      <c r="E1" s="7" t="n"/>
      <c r="F1" s="7" t="n"/>
      <c r="G1" s="7" t="n"/>
      <c r="H1" s="7" t="n"/>
      <c r="I1" s="7" t="n"/>
      <c r="J1" s="7" t="n"/>
      <c r="K1" s="21" t="n"/>
      <c r="M1" s="176" t="n"/>
      <c r="N1" s="176" t="n"/>
      <c r="O1" s="176" t="n"/>
      <c r="P1" s="247" t="n"/>
      <c r="Q1" s="889">
        <f>梁欠表3F!B4</f>
        <v/>
      </c>
      <c r="R1" s="89" t="n"/>
      <c r="S1" s="262">
        <f>梁欠表3F!E4</f>
        <v/>
      </c>
      <c r="T1" s="263" t="n"/>
      <c r="U1" s="176" t="inlineStr">
        <is>
          <t>断熱</t>
        </is>
      </c>
      <c r="V1" s="176" t="inlineStr">
        <is>
          <t>断熱</t>
        </is>
      </c>
      <c r="W1" s="176" t="inlineStr">
        <is>
          <t>断熱</t>
        </is>
      </c>
      <c r="X1" s="176" t="inlineStr">
        <is>
          <t>断熱</t>
        </is>
      </c>
      <c r="Y1" s="176" t="inlineStr">
        <is>
          <t>断熱</t>
        </is>
      </c>
      <c r="Z1" s="176" t="inlineStr">
        <is>
          <t>断熱</t>
        </is>
      </c>
      <c r="AA1" s="176" t="inlineStr">
        <is>
          <t>断熱</t>
        </is>
      </c>
      <c r="AB1" s="176" t="inlineStr">
        <is>
          <t>断熱</t>
        </is>
      </c>
      <c r="AC1" s="122" t="n"/>
      <c r="AD1" s="280" t="inlineStr">
        <is>
          <t>寒冷地用断熱</t>
        </is>
      </c>
      <c r="AE1" s="122" t="n"/>
    </row>
    <row r="2" ht="18.75" customHeight="1" thickBot="1">
      <c r="B2" s="222" t="inlineStr">
        <is>
          <t>パネル</t>
        </is>
      </c>
      <c r="C2" s="7" t="inlineStr">
        <is>
          <t>枚数</t>
        </is>
      </c>
      <c r="D2" s="228" t="inlineStr">
        <is>
          <t>断熱</t>
        </is>
      </c>
      <c r="E2" s="229" t="n"/>
      <c r="F2" s="230" t="n"/>
      <c r="G2" s="229" t="n"/>
      <c r="H2" s="231" t="inlineStr">
        <is>
          <t>ｶｯﾄ枚数</t>
        </is>
      </c>
      <c r="I2" s="248" t="n"/>
      <c r="J2" s="249" t="inlineStr">
        <is>
          <t>原版</t>
        </is>
      </c>
      <c r="K2" s="250" t="inlineStr">
        <is>
          <t>枚数</t>
        </is>
      </c>
      <c r="M2" s="251" t="inlineStr">
        <is>
          <t>サイズ</t>
        </is>
      </c>
      <c r="N2" s="252" t="inlineStr">
        <is>
          <t>枚数</t>
        </is>
      </c>
      <c r="Q2" s="960" t="inlineStr">
        <is>
          <t>断熱集計表</t>
        </is>
      </c>
      <c r="R2" s="951" t="n"/>
      <c r="S2" s="72" t="n"/>
      <c r="U2" s="264" t="inlineStr">
        <is>
          <t>W1-39</t>
        </is>
      </c>
      <c r="V2" s="265" t="inlineStr">
        <is>
          <t>W1-36</t>
        </is>
      </c>
      <c r="W2" s="265" t="inlineStr">
        <is>
          <t>W1-34</t>
        </is>
      </c>
      <c r="X2" s="265" t="inlineStr">
        <is>
          <t>W2-41</t>
        </is>
      </c>
      <c r="Y2" s="265" t="inlineStr">
        <is>
          <t>W2-39</t>
        </is>
      </c>
      <c r="Z2" s="265" t="inlineStr">
        <is>
          <t>W3-39</t>
        </is>
      </c>
      <c r="AA2" s="265" t="inlineStr">
        <is>
          <t>FF（45）</t>
        </is>
      </c>
      <c r="AB2" s="281" t="n"/>
      <c r="AD2" s="282" t="inlineStr">
        <is>
          <t>W1-39</t>
        </is>
      </c>
      <c r="AE2" s="283" t="inlineStr">
        <is>
          <t>3*6</t>
        </is>
      </c>
    </row>
    <row r="3" ht="15" customHeight="1" thickBot="1">
      <c r="B3" s="83" t="inlineStr">
        <is>
          <t>AW</t>
        </is>
      </c>
      <c r="C3" s="7">
        <f>SUMIF(数量表!D:H,B3,数量表!H:H)</f>
        <v/>
      </c>
      <c r="D3" s="232" t="inlineStr">
        <is>
          <t>W1-39</t>
        </is>
      </c>
      <c r="E3" s="233" t="n">
        <v>386.5</v>
      </c>
      <c r="F3" s="234" t="inlineStr">
        <is>
          <t>*</t>
        </is>
      </c>
      <c r="G3" s="233" t="n">
        <v>1274</v>
      </c>
      <c r="H3" s="231" t="n">
        <v>4</v>
      </c>
      <c r="I3" s="248">
        <f>SUM(H3*C3)</f>
        <v/>
      </c>
      <c r="J3" s="249" t="n">
        <v>4</v>
      </c>
      <c r="K3" s="250">
        <f>C3*J3</f>
        <v/>
      </c>
      <c r="M3" s="251">
        <f>CONCATENATE(D3,"　",E3,F3,G3)</f>
        <v/>
      </c>
      <c r="N3" s="252">
        <f>I3</f>
        <v/>
      </c>
      <c r="O3">
        <f>CONCATENATE(A3,B3)</f>
        <v/>
      </c>
      <c r="Q3" s="266" t="inlineStr">
        <is>
          <t>サイズ</t>
        </is>
      </c>
      <c r="R3" s="267" t="inlineStr">
        <is>
          <t>数量</t>
        </is>
      </c>
      <c r="S3" s="72" t="n"/>
      <c r="U3" s="268">
        <f>SUMIF($D:$K,U2,$K:$K)</f>
        <v/>
      </c>
      <c r="V3" s="269">
        <f>SUMIF($D:$K,V2,$K:$K)</f>
        <v/>
      </c>
      <c r="W3" s="269">
        <f>SUMIF($D:$K,W2,$K:$K)</f>
        <v/>
      </c>
      <c r="X3" s="269">
        <f>SUMIF($D:$K,X2,$K:$K)</f>
        <v/>
      </c>
      <c r="Y3" s="284">
        <f>SUMIF($D:$K,Y2,$K:$K)</f>
        <v/>
      </c>
      <c r="Z3" s="285">
        <f>SUMIF($D:$K,Z2,$K:$K)</f>
        <v/>
      </c>
      <c r="AA3" s="284">
        <f>SUMIF($D:$K,AA2,$K:$K)</f>
        <v/>
      </c>
      <c r="AB3" s="284">
        <f>SUMIF($D:$K,AB2,$K:$K)</f>
        <v/>
      </c>
      <c r="AC3" s="286" t="n"/>
      <c r="AD3" s="287">
        <f>U3+V3+W3+Y3+Z3</f>
        <v/>
      </c>
      <c r="AE3" s="288">
        <f>X3+AA3</f>
        <v/>
      </c>
      <c r="AF3" s="289" t="n"/>
    </row>
    <row r="4" ht="15" customHeight="1" thickBot="1">
      <c r="B4" s="83" t="inlineStr">
        <is>
          <t>A</t>
        </is>
      </c>
      <c r="C4" s="7">
        <f>SUMIF(数量表!D:H,B4,数量表!H:H)</f>
        <v/>
      </c>
      <c r="D4" s="232" t="inlineStr">
        <is>
          <t>W1-39</t>
        </is>
      </c>
      <c r="E4" s="233" t="n">
        <v>386.5</v>
      </c>
      <c r="F4" s="234" t="inlineStr">
        <is>
          <t>*</t>
        </is>
      </c>
      <c r="G4" s="233" t="n">
        <v>1274</v>
      </c>
      <c r="H4" s="231" t="n">
        <v>4</v>
      </c>
      <c r="I4" s="248">
        <f>SUM(H4*C4)</f>
        <v/>
      </c>
      <c r="J4" s="249" t="n">
        <v>4</v>
      </c>
      <c r="K4" s="250">
        <f>C4*J4</f>
        <v/>
      </c>
      <c r="M4" s="251">
        <f>CONCATENATE(D4,"　",E4,F4,G4)</f>
        <v/>
      </c>
      <c r="N4" s="252">
        <f>I4</f>
        <v/>
      </c>
      <c r="Q4" s="270" t="inlineStr">
        <is>
          <t>W3-39　386.5*868</t>
        </is>
      </c>
      <c r="R4" s="271">
        <f>IF(SUMIF(M:N,Q4,N:N)=0,"",SUMIF(M:N,Q4,N:N))</f>
        <v/>
      </c>
    </row>
    <row r="5" ht="15" customHeight="1" thickBot="1">
      <c r="B5" s="79" t="inlineStr">
        <is>
          <t>AL</t>
        </is>
      </c>
      <c r="C5" s="80">
        <f>SUMIF(数量表!D:H,B5,数量表!H:H)</f>
        <v/>
      </c>
      <c r="D5" s="235" t="inlineStr">
        <is>
          <t>W1-39</t>
        </is>
      </c>
      <c r="E5" s="236" t="n">
        <v>386.5</v>
      </c>
      <c r="F5" s="237" t="inlineStr">
        <is>
          <t>*</t>
        </is>
      </c>
      <c r="G5" s="236" t="n">
        <v>1274</v>
      </c>
      <c r="H5" s="238" t="n">
        <v>2</v>
      </c>
      <c r="I5" s="253">
        <f>SUM(H5*C5)</f>
        <v/>
      </c>
      <c r="J5" s="254" t="n">
        <v>2</v>
      </c>
      <c r="K5" s="255">
        <f>C5*J5</f>
        <v/>
      </c>
      <c r="M5" s="251">
        <f>CONCATENATE(D5,"　",E5,F5,G5)</f>
        <v/>
      </c>
      <c r="N5" s="252">
        <f>I5</f>
        <v/>
      </c>
      <c r="Q5" s="272" t="inlineStr">
        <is>
          <t>W3-39　386.5*81</t>
        </is>
      </c>
      <c r="R5" s="273">
        <f>IF(SUMIF(M:N,Q5,N:N)=0,"",SUMIF(M:N,Q5,N:N))</f>
        <v/>
      </c>
      <c r="T5" s="961" t="n"/>
    </row>
    <row r="6" ht="15" customHeight="1" thickBot="1">
      <c r="B6" s="88" t="inlineStr">
        <is>
          <t>AL</t>
        </is>
      </c>
      <c r="C6" s="89">
        <f>SUMIF(数量表!D:H,B6,数量表!H:H)</f>
        <v/>
      </c>
      <c r="D6" s="239" t="inlineStr">
        <is>
          <t>W1-34</t>
        </is>
      </c>
      <c r="E6" s="240" t="n">
        <v>343.5</v>
      </c>
      <c r="F6" s="241" t="inlineStr">
        <is>
          <t>*</t>
        </is>
      </c>
      <c r="G6" s="240" t="n">
        <v>1274</v>
      </c>
      <c r="H6" s="242" t="n">
        <v>2</v>
      </c>
      <c r="I6" s="256">
        <f>SUM(H6*C6)</f>
        <v/>
      </c>
      <c r="J6" s="257" t="n">
        <v>2</v>
      </c>
      <c r="K6" s="258">
        <f>C6*J6</f>
        <v/>
      </c>
      <c r="M6" s="251">
        <f>CONCATENATE(D6,"　",E6,F6,G6)</f>
        <v/>
      </c>
      <c r="N6" s="252">
        <f>I6</f>
        <v/>
      </c>
      <c r="Q6" s="272" t="inlineStr">
        <is>
          <t>W3-39　386.5*770</t>
        </is>
      </c>
      <c r="R6" s="273">
        <f>IF(SUMIF(M:N,Q6,N:N)=0,"",SUMIF(M:N,Q6,N:N))</f>
        <v/>
      </c>
    </row>
    <row r="7" ht="15" customHeight="1" thickBot="1">
      <c r="B7" s="79" t="inlineStr">
        <is>
          <t>AL+12</t>
        </is>
      </c>
      <c r="C7" s="80">
        <f>SUMIF(数量表!D:H,B7,数量表!H:H)</f>
        <v/>
      </c>
      <c r="D7" s="235" t="inlineStr">
        <is>
          <t>W1-39</t>
        </is>
      </c>
      <c r="E7" s="236" t="n">
        <v>386.5</v>
      </c>
      <c r="F7" s="237" t="inlineStr">
        <is>
          <t>*</t>
        </is>
      </c>
      <c r="G7" s="236" t="n">
        <v>1274</v>
      </c>
      <c r="H7" s="238" t="n">
        <v>2</v>
      </c>
      <c r="I7" s="253">
        <f>SUM(H7*C7)</f>
        <v/>
      </c>
      <c r="J7" s="254" t="n">
        <v>2</v>
      </c>
      <c r="K7" s="255">
        <f>C7*J7</f>
        <v/>
      </c>
      <c r="M7" s="251">
        <f>CONCATENATE(D7,"　",E7,F7,G7)</f>
        <v/>
      </c>
      <c r="N7" s="252">
        <f>I7</f>
        <v/>
      </c>
      <c r="Q7" s="275" t="inlineStr">
        <is>
          <t>W3-39　386.5*768</t>
        </is>
      </c>
      <c r="R7" s="273">
        <f>IF(SUMIF(M:N,Q7,N:N)=0,"",SUMIF(M:N,Q7,N:N))</f>
        <v/>
      </c>
    </row>
    <row r="8" ht="15" customHeight="1" thickBot="1">
      <c r="B8" s="88" t="inlineStr">
        <is>
          <t>AL+12</t>
        </is>
      </c>
      <c r="C8" s="89">
        <f>SUMIF(数量表!D:H,B8,数量表!H:H)</f>
        <v/>
      </c>
      <c r="D8" s="239" t="inlineStr">
        <is>
          <t>W1-34</t>
        </is>
      </c>
      <c r="E8" s="240" t="n">
        <v>343.5</v>
      </c>
      <c r="F8" s="241" t="inlineStr">
        <is>
          <t>*</t>
        </is>
      </c>
      <c r="G8" s="240" t="n">
        <v>1274</v>
      </c>
      <c r="H8" s="242" t="n">
        <v>2</v>
      </c>
      <c r="I8" s="256">
        <f>SUM(H8*C8)</f>
        <v/>
      </c>
      <c r="J8" s="257" t="n">
        <v>2</v>
      </c>
      <c r="K8" s="258">
        <f>C8*J8</f>
        <v/>
      </c>
      <c r="M8" s="251">
        <f>CONCATENATE(D8,"　",E8,F8,G8)</f>
        <v/>
      </c>
      <c r="N8" s="252">
        <f>I8</f>
        <v/>
      </c>
      <c r="Q8" s="272" t="inlineStr">
        <is>
          <t>W3-39　386.5*750</t>
        </is>
      </c>
      <c r="R8" s="273">
        <f>IF(SUMIF(M:N,Q8,N:N)=0,"",SUMIF(M:N,Q8,N:N))</f>
        <v/>
      </c>
    </row>
    <row r="9" ht="15" customHeight="1" thickBot="1">
      <c r="B9" s="79" t="inlineStr">
        <is>
          <t>AR</t>
        </is>
      </c>
      <c r="C9" s="80">
        <f>SUMIF(数量表!D:H,B9,数量表!H:H)</f>
        <v/>
      </c>
      <c r="D9" s="235" t="inlineStr">
        <is>
          <t>W1-39</t>
        </is>
      </c>
      <c r="E9" s="236" t="n">
        <v>386.5</v>
      </c>
      <c r="F9" s="237" t="inlineStr">
        <is>
          <t>*</t>
        </is>
      </c>
      <c r="G9" s="236" t="n">
        <v>1274</v>
      </c>
      <c r="H9" s="238" t="n">
        <v>2</v>
      </c>
      <c r="I9" s="253">
        <f>SUM(H9*C9)</f>
        <v/>
      </c>
      <c r="J9" s="254" t="n">
        <v>2</v>
      </c>
      <c r="K9" s="255">
        <f>C9*J9</f>
        <v/>
      </c>
      <c r="M9" s="251">
        <f>CONCATENATE(D9,"　",E9,F9,G9)</f>
        <v/>
      </c>
      <c r="N9" s="252">
        <f>I9</f>
        <v/>
      </c>
      <c r="Q9" s="272" t="inlineStr">
        <is>
          <t>W3-39　386.5*666</t>
        </is>
      </c>
      <c r="R9" s="273">
        <f>IF(SUMIF(M:N,Q9,N:N)=0,"",SUMIF(M:N,Q9,N:N))</f>
        <v/>
      </c>
      <c r="W9" s="892" t="inlineStr">
        <is>
          <t>原版サイズ</t>
        </is>
      </c>
    </row>
    <row r="10" ht="15" customHeight="1" thickBot="1">
      <c r="B10" s="88" t="inlineStr">
        <is>
          <t>AR</t>
        </is>
      </c>
      <c r="C10" s="89">
        <f>SUMIF(数量表!D:H,B10,数量表!H:H)</f>
        <v/>
      </c>
      <c r="D10" s="239" t="inlineStr">
        <is>
          <t>W1-34</t>
        </is>
      </c>
      <c r="E10" s="240" t="n">
        <v>343.5</v>
      </c>
      <c r="F10" s="241" t="inlineStr">
        <is>
          <t>*</t>
        </is>
      </c>
      <c r="G10" s="240" t="n">
        <v>1274</v>
      </c>
      <c r="H10" s="242" t="n">
        <v>2</v>
      </c>
      <c r="I10" s="256">
        <f>SUM(H10*C10)</f>
        <v/>
      </c>
      <c r="J10" s="257" t="n">
        <v>2</v>
      </c>
      <c r="K10" s="258">
        <f>C10*J10</f>
        <v/>
      </c>
      <c r="M10" s="251">
        <f>CONCATENATE(D10,"　",E10,F10,G10)</f>
        <v/>
      </c>
      <c r="N10" s="252">
        <f>I10</f>
        <v/>
      </c>
      <c r="Q10" s="272" t="inlineStr">
        <is>
          <t>W3-39　386.5*520</t>
        </is>
      </c>
      <c r="R10" s="273">
        <f>IF(SUMIF(M:N,Q10,N:N)=0,"",SUMIF(M:N,Q10,N:N))</f>
        <v/>
      </c>
    </row>
    <row r="11" ht="15" customHeight="1" thickBot="1">
      <c r="B11" s="85" t="inlineStr">
        <is>
          <t>AR+12</t>
        </is>
      </c>
      <c r="C11">
        <f>SUMIF(数量表!D:H,B11,数量表!H:H)</f>
        <v/>
      </c>
      <c r="D11" s="243" t="inlineStr">
        <is>
          <t>W1-39</t>
        </is>
      </c>
      <c r="E11" s="2" t="n">
        <v>386.5</v>
      </c>
      <c r="F11" s="244" t="inlineStr">
        <is>
          <t>*</t>
        </is>
      </c>
      <c r="G11" s="2" t="n">
        <v>1274</v>
      </c>
      <c r="H11" s="122" t="n">
        <v>2</v>
      </c>
      <c r="I11" s="259">
        <f>SUM(H11*C11)</f>
        <v/>
      </c>
      <c r="J11" s="260" t="n">
        <v>2</v>
      </c>
      <c r="K11" s="261">
        <f>C11*J11</f>
        <v/>
      </c>
      <c r="M11" s="251">
        <f>CONCATENATE(D11,"　",E11,F11,G11)</f>
        <v/>
      </c>
      <c r="N11" s="252">
        <f>I11</f>
        <v/>
      </c>
      <c r="Q11" s="272" t="inlineStr">
        <is>
          <t>W3-39　386.5*500</t>
        </is>
      </c>
      <c r="R11" s="273">
        <f>IF(SUMIF(M:N,Q11,N:N)=0,"",SUMIF(M:N,Q11,N:N))</f>
        <v/>
      </c>
    </row>
    <row r="12" ht="15" customHeight="1" thickBot="1">
      <c r="B12" s="88" t="inlineStr">
        <is>
          <t>AR+12</t>
        </is>
      </c>
      <c r="C12" s="89">
        <f>SUMIF(数量表!D:H,B12,数量表!H:H)</f>
        <v/>
      </c>
      <c r="D12" s="239" t="inlineStr">
        <is>
          <t>W1-34</t>
        </is>
      </c>
      <c r="E12" s="240" t="n">
        <v>343.5</v>
      </c>
      <c r="F12" s="241" t="inlineStr">
        <is>
          <t>*</t>
        </is>
      </c>
      <c r="G12" s="240" t="n">
        <v>1274</v>
      </c>
      <c r="H12" s="242" t="n">
        <v>2</v>
      </c>
      <c r="I12" s="256">
        <f>SUM(H12*C12)</f>
        <v/>
      </c>
      <c r="J12" s="257" t="n">
        <v>2</v>
      </c>
      <c r="K12" s="258">
        <f>C12*J12</f>
        <v/>
      </c>
      <c r="M12" s="251">
        <f>CONCATENATE(D12,"　",E12,F12,G12)</f>
        <v/>
      </c>
      <c r="N12" s="252">
        <f>I12</f>
        <v/>
      </c>
      <c r="Q12" s="272" t="inlineStr">
        <is>
          <t>W3-39　386.5*480</t>
        </is>
      </c>
      <c r="R12" s="273">
        <f>IF(SUMIF(M:N,Q12,N:N)=0,"",SUMIF(M:N,Q12,N:N))</f>
        <v/>
      </c>
      <c r="W12" s="212" t="inlineStr">
        <is>
          <t>W1-39</t>
        </is>
      </c>
      <c r="X12" s="235" t="n">
        <v>45</v>
      </c>
      <c r="Y12" s="80" t="n">
        <v>390</v>
      </c>
      <c r="Z12" s="82" t="n">
        <v>1274</v>
      </c>
    </row>
    <row r="13" ht="15" customHeight="1" thickBot="1">
      <c r="B13" s="79" t="inlineStr">
        <is>
          <t>AZ</t>
        </is>
      </c>
      <c r="C13" s="80">
        <f>SUMIF(数量表!D:H,B13,数量表!H:H)</f>
        <v/>
      </c>
      <c r="D13" s="235" t="inlineStr">
        <is>
          <t>W1-39</t>
        </is>
      </c>
      <c r="E13" s="236" t="n">
        <v>356.5</v>
      </c>
      <c r="F13" s="237" t="inlineStr">
        <is>
          <t>*</t>
        </is>
      </c>
      <c r="G13" s="236" t="n">
        <v>1256</v>
      </c>
      <c r="H13" s="238" t="n">
        <v>4</v>
      </c>
      <c r="I13" s="253">
        <f>SUM(H13*C13)</f>
        <v/>
      </c>
      <c r="J13" s="254" t="n">
        <v>4</v>
      </c>
      <c r="K13" s="255">
        <f>C13*J13</f>
        <v/>
      </c>
      <c r="M13" s="251">
        <f>CONCATENATE(D13,"　",E13,F13,G13)</f>
        <v/>
      </c>
      <c r="N13" s="252">
        <f>I13</f>
        <v/>
      </c>
      <c r="Q13" s="272" t="inlineStr">
        <is>
          <t>W3-39　386.5*470</t>
        </is>
      </c>
      <c r="R13" s="273">
        <f>IF(SUMIF(M:N,Q13,N:N)=0,"",SUMIF(M:N,Q13,N:N))</f>
        <v/>
      </c>
      <c r="W13" s="214" t="inlineStr">
        <is>
          <t>W1-34</t>
        </is>
      </c>
      <c r="X13" s="243" t="n">
        <v>45</v>
      </c>
      <c r="Y13" t="n">
        <v>345</v>
      </c>
      <c r="Z13" s="87" t="n">
        <v>1274</v>
      </c>
    </row>
    <row r="14" ht="15" customHeight="1" thickBot="1">
      <c r="B14" s="83" t="inlineStr">
        <is>
          <t>AX</t>
        </is>
      </c>
      <c r="C14" s="7">
        <f>SUMIF(数量表!D:H,B14,数量表!H:H)</f>
        <v/>
      </c>
      <c r="D14" s="232" t="inlineStr">
        <is>
          <t>W1-39</t>
        </is>
      </c>
      <c r="E14" s="233" t="n">
        <v>356.5</v>
      </c>
      <c r="F14" s="234" t="inlineStr">
        <is>
          <t>*</t>
        </is>
      </c>
      <c r="G14" s="233" t="n">
        <v>441</v>
      </c>
      <c r="H14" s="231" t="n">
        <v>2</v>
      </c>
      <c r="I14" s="248">
        <f>SUM(H14*C14)</f>
        <v/>
      </c>
      <c r="J14" s="249" t="n">
        <v>0.4</v>
      </c>
      <c r="K14" s="250">
        <f>C14*J14</f>
        <v/>
      </c>
      <c r="M14" s="251">
        <f>CONCATENATE(D14,"　",E14,F14,G14)</f>
        <v/>
      </c>
      <c r="N14" s="252">
        <f>I14</f>
        <v/>
      </c>
      <c r="Q14" s="272" t="inlineStr">
        <is>
          <t>W3-39　386.5*466</t>
        </is>
      </c>
      <c r="R14" s="273">
        <f>IF(SUMIF(M:N,Q14,N:N)=0,"",SUMIF(M:N,Q14,N:N))</f>
        <v/>
      </c>
      <c r="W14" s="276" t="inlineStr">
        <is>
          <t>W2-41</t>
        </is>
      </c>
      <c r="X14" s="277" t="n">
        <v>45</v>
      </c>
      <c r="Y14" s="290" t="n">
        <v>415</v>
      </c>
      <c r="Z14" s="291" t="n">
        <v>973</v>
      </c>
    </row>
    <row r="15" ht="15" customHeight="1" thickBot="1">
      <c r="B15" s="83" t="inlineStr">
        <is>
          <t>AX</t>
        </is>
      </c>
      <c r="C15" s="7">
        <f>SUMIF(数量表!D:H,B15,数量表!H:H)</f>
        <v/>
      </c>
      <c r="D15" s="232" t="inlineStr">
        <is>
          <t>W1-39</t>
        </is>
      </c>
      <c r="E15" s="233" t="n">
        <v>356.5</v>
      </c>
      <c r="F15" s="234" t="inlineStr">
        <is>
          <t>*</t>
        </is>
      </c>
      <c r="G15" s="233" t="n">
        <v>1256</v>
      </c>
      <c r="H15" s="231" t="n">
        <v>2</v>
      </c>
      <c r="I15" s="248">
        <f>SUM(H15*C15)</f>
        <v/>
      </c>
      <c r="J15" s="249" t="n">
        <v>2</v>
      </c>
      <c r="K15" s="250">
        <f>C15*J15</f>
        <v/>
      </c>
      <c r="M15" s="251">
        <f>CONCATENATE(D15,"　",E15,F15,G15)</f>
        <v/>
      </c>
      <c r="N15" s="252">
        <f>I15</f>
        <v/>
      </c>
      <c r="Q15" s="272" t="inlineStr">
        <is>
          <t>W3-39　386.5*450</t>
        </is>
      </c>
      <c r="R15" s="273">
        <f>IF(SUMIF(M:N,Q15,N:N)=0,"",SUMIF(M:N,Q15,N:N))</f>
        <v/>
      </c>
      <c r="W15" s="278" t="inlineStr">
        <is>
          <t>W2-39</t>
        </is>
      </c>
      <c r="X15" s="279" t="n">
        <v>45</v>
      </c>
      <c r="Y15" s="292" t="n">
        <v>390</v>
      </c>
      <c r="Z15" s="293" t="n">
        <v>973</v>
      </c>
    </row>
    <row r="16" ht="15" customHeight="1" thickBot="1">
      <c r="B16" s="79" t="inlineStr">
        <is>
          <t>A670</t>
        </is>
      </c>
      <c r="C16" s="82">
        <f>SUMIF(数量表!D:H,B16,数量表!H:H)</f>
        <v/>
      </c>
      <c r="D16" s="235" t="inlineStr">
        <is>
          <t>W1-34</t>
        </is>
      </c>
      <c r="E16" s="236" t="n">
        <v>146.5</v>
      </c>
      <c r="F16" s="245" t="inlineStr">
        <is>
          <t>*</t>
        </is>
      </c>
      <c r="G16" s="236" t="n">
        <v>1274</v>
      </c>
      <c r="H16" s="238" t="n">
        <v>2</v>
      </c>
      <c r="I16" s="253">
        <f>SUM(H16*C16)</f>
        <v/>
      </c>
      <c r="J16" s="254" t="n">
        <v>0.5</v>
      </c>
      <c r="K16" s="255">
        <f>C16*J16</f>
        <v/>
      </c>
      <c r="M16" s="251">
        <f>CONCATENATE(D16,"　",E16,F16,G16)</f>
        <v/>
      </c>
      <c r="N16" s="252">
        <f>I16</f>
        <v/>
      </c>
      <c r="Q16" s="272" t="inlineStr">
        <is>
          <t>W3-39　386.5*427</t>
        </is>
      </c>
      <c r="R16" s="273">
        <f>IF(SUMIF(M:N,Q16,N:N)=0,"",SUMIF(M:N,Q16,N:N))</f>
        <v/>
      </c>
      <c r="W16" s="278" t="inlineStr">
        <is>
          <t>W3-39</t>
        </is>
      </c>
      <c r="X16" s="279" t="n">
        <v>45</v>
      </c>
      <c r="Y16" s="292" t="n">
        <v>390</v>
      </c>
      <c r="Z16" s="293" t="n">
        <v>839</v>
      </c>
    </row>
    <row r="17" ht="15" customHeight="1" thickBot="1">
      <c r="B17" s="88" t="inlineStr">
        <is>
          <t>A670</t>
        </is>
      </c>
      <c r="C17" s="91">
        <f>SUMIF(数量表!D:H,B17,数量表!H:H)</f>
        <v/>
      </c>
      <c r="D17" s="239" t="inlineStr">
        <is>
          <t>W1-39</t>
        </is>
      </c>
      <c r="E17" s="240" t="n">
        <v>386.5</v>
      </c>
      <c r="F17" s="246" t="inlineStr">
        <is>
          <t>*</t>
        </is>
      </c>
      <c r="G17" s="240" t="n">
        <v>1274</v>
      </c>
      <c r="H17" s="242" t="n">
        <v>2</v>
      </c>
      <c r="I17" s="256">
        <f>SUM(H17*C17)</f>
        <v/>
      </c>
      <c r="J17" s="257" t="n">
        <v>1</v>
      </c>
      <c r="K17" s="258">
        <f>C17*J17</f>
        <v/>
      </c>
      <c r="L17" s="89" t="n"/>
      <c r="M17" s="251">
        <f>CONCATENATE(D17,"　",E17,F17,G17)</f>
        <v/>
      </c>
      <c r="N17" s="252">
        <f>I17</f>
        <v/>
      </c>
      <c r="Q17" s="272" t="inlineStr">
        <is>
          <t>W3-39　386.5*420</t>
        </is>
      </c>
      <c r="R17" s="273">
        <f>IF(SUMIF(M:N,Q17,N:N)=0,"",SUMIF(M:N,Q17,N:N))</f>
        <v/>
      </c>
      <c r="W17" s="278" t="inlineStr">
        <is>
          <t>FF（45）</t>
        </is>
      </c>
      <c r="X17" s="279" t="n">
        <v>45</v>
      </c>
      <c r="Y17" s="292" t="n">
        <v>1000</v>
      </c>
      <c r="Z17" s="293" t="n">
        <v>1200</v>
      </c>
    </row>
    <row r="18" ht="15" customHeight="1" thickBot="1">
      <c r="B18" s="85" t="inlineStr">
        <is>
          <t>A670L</t>
        </is>
      </c>
      <c r="C18" s="80">
        <f>SUMIF(数量表!D:H,B18,数量表!H:H)</f>
        <v/>
      </c>
      <c r="D18" s="235" t="inlineStr">
        <is>
          <t>W1-39</t>
        </is>
      </c>
      <c r="E18" s="236" t="n">
        <v>146.5</v>
      </c>
      <c r="F18" s="237" t="inlineStr">
        <is>
          <t>*</t>
        </is>
      </c>
      <c r="G18" s="236" t="n">
        <v>1274</v>
      </c>
      <c r="H18" s="238" t="n">
        <v>2</v>
      </c>
      <c r="I18" s="253">
        <f>SUM(H18*C18)</f>
        <v/>
      </c>
      <c r="J18" s="254" t="n">
        <v>1</v>
      </c>
      <c r="K18" s="255">
        <f>C18*J18</f>
        <v/>
      </c>
      <c r="M18" s="251">
        <f>CONCATENATE(D18,"　",E18,F18,G18)</f>
        <v/>
      </c>
      <c r="N18" s="252">
        <f>I18</f>
        <v/>
      </c>
      <c r="Q18" s="272" t="inlineStr">
        <is>
          <t>W3-39　386.5*400</t>
        </is>
      </c>
      <c r="R18" s="273">
        <f>IF(SUMIF(M:N,Q18,N:N)=0,"",SUMIF(M:N,Q18,N:N))</f>
        <v/>
      </c>
    </row>
    <row r="19" ht="15" customHeight="1" thickBot="1">
      <c r="B19" s="85" t="inlineStr">
        <is>
          <t>A670L</t>
        </is>
      </c>
      <c r="C19" s="89">
        <f>SUMIF(数量表!D:H,B19,数量表!H:H)</f>
        <v/>
      </c>
      <c r="D19" s="239" t="inlineStr">
        <is>
          <t>W1-34</t>
        </is>
      </c>
      <c r="E19" s="240" t="n">
        <v>343.5</v>
      </c>
      <c r="F19" s="241" t="inlineStr">
        <is>
          <t>*</t>
        </is>
      </c>
      <c r="G19" s="240" t="n">
        <v>1274</v>
      </c>
      <c r="H19" s="242" t="n">
        <v>2</v>
      </c>
      <c r="I19" s="256">
        <f>SUM(H19*C19)</f>
        <v/>
      </c>
      <c r="J19" s="257" t="n">
        <v>2</v>
      </c>
      <c r="K19" s="258">
        <f>C19*J19</f>
        <v/>
      </c>
      <c r="M19" s="251">
        <f>CONCATENATE(D19,"　",E19,F19,G19)</f>
        <v/>
      </c>
      <c r="N19" s="252">
        <f>I19</f>
        <v/>
      </c>
      <c r="Q19" s="272" t="inlineStr">
        <is>
          <t>W3-39　386.5*356</t>
        </is>
      </c>
      <c r="R19" s="273">
        <f>IF(SUMIF(M:N,Q19,N:N)=0,"",SUMIF(M:N,Q19,N:N))</f>
        <v/>
      </c>
    </row>
    <row r="20" ht="15" customHeight="1" thickBot="1">
      <c r="B20" s="79" t="inlineStr">
        <is>
          <t>A670R</t>
        </is>
      </c>
      <c r="C20" s="80">
        <f>SUMIF(数量表!D:H,B20,数量表!H:H)</f>
        <v/>
      </c>
      <c r="D20" s="235" t="inlineStr">
        <is>
          <t>W1-39</t>
        </is>
      </c>
      <c r="E20" s="236" t="n">
        <v>146.5</v>
      </c>
      <c r="F20" s="237" t="inlineStr">
        <is>
          <t>*</t>
        </is>
      </c>
      <c r="G20" s="236" t="n">
        <v>1274</v>
      </c>
      <c r="H20" s="238" t="n">
        <v>2</v>
      </c>
      <c r="I20" s="253">
        <f>SUM(H20*C20)</f>
        <v/>
      </c>
      <c r="J20" s="254" t="n">
        <v>1</v>
      </c>
      <c r="K20" s="255">
        <f>C20*J20</f>
        <v/>
      </c>
      <c r="M20" s="251">
        <f>CONCATENATE(D20,"　",E20,F20,G20)</f>
        <v/>
      </c>
      <c r="N20" s="252">
        <f>I20</f>
        <v/>
      </c>
      <c r="Q20" s="272" t="inlineStr">
        <is>
          <t>W3-39　386.5*350</t>
        </is>
      </c>
      <c r="R20" s="273">
        <f>IF(SUMIF(M:N,Q20,N:N)=0,"",SUMIF(M:N,Q20,N:N))</f>
        <v/>
      </c>
    </row>
    <row r="21" ht="15" customHeight="1" thickBot="1">
      <c r="B21" s="88" t="inlineStr">
        <is>
          <t>A670R</t>
        </is>
      </c>
      <c r="C21" s="89">
        <f>SUMIF(数量表!D:H,B21,数量表!H:H)</f>
        <v/>
      </c>
      <c r="D21" s="239" t="inlineStr">
        <is>
          <t>W1-34</t>
        </is>
      </c>
      <c r="E21" s="240" t="n">
        <v>343.5</v>
      </c>
      <c r="F21" s="241" t="inlineStr">
        <is>
          <t>*</t>
        </is>
      </c>
      <c r="G21" s="240" t="n">
        <v>1274</v>
      </c>
      <c r="H21" s="242" t="n">
        <v>2</v>
      </c>
      <c r="I21" s="256">
        <f>SUM(H21*C21)</f>
        <v/>
      </c>
      <c r="J21" s="257" t="n">
        <v>2</v>
      </c>
      <c r="K21" s="258">
        <f>C21*J21</f>
        <v/>
      </c>
      <c r="M21" s="251">
        <f>CONCATENATE(D21,"　",E21,F21,G21)</f>
        <v/>
      </c>
      <c r="N21" s="252">
        <f>I21</f>
        <v/>
      </c>
      <c r="Q21" s="272" t="inlineStr">
        <is>
          <t>W3-39　386.5*331</t>
        </is>
      </c>
      <c r="R21" s="273">
        <f>IF(SUMIF(M:N,Q21,N:N)=0,"",SUMIF(M:N,Q21,N:N))</f>
        <v/>
      </c>
    </row>
    <row r="22" ht="15" customHeight="1" thickBot="1">
      <c r="B22" s="79" t="inlineStr">
        <is>
          <t>A144</t>
        </is>
      </c>
      <c r="C22" s="80">
        <f>SUMIF(数量表!D:H,B22,数量表!H:H)</f>
        <v/>
      </c>
      <c r="D22" s="235" t="inlineStr">
        <is>
          <t>W1-39</t>
        </is>
      </c>
      <c r="E22" s="236" t="n">
        <v>386.5</v>
      </c>
      <c r="F22" s="237" t="inlineStr">
        <is>
          <t>*</t>
        </is>
      </c>
      <c r="G22" s="236" t="n">
        <v>1274</v>
      </c>
      <c r="H22" s="238" t="n">
        <v>2</v>
      </c>
      <c r="I22" s="253">
        <f>SUM(H22*C22)</f>
        <v/>
      </c>
      <c r="J22" s="254" t="n">
        <v>2</v>
      </c>
      <c r="K22" s="255">
        <f>C22*J22</f>
        <v/>
      </c>
      <c r="M22" s="251">
        <f>CONCATENATE(D22,"　",E22,F22,G22)</f>
        <v/>
      </c>
      <c r="N22" s="252">
        <f>I22</f>
        <v/>
      </c>
      <c r="Q22" s="272" t="inlineStr">
        <is>
          <t>W3-39　386.5*30</t>
        </is>
      </c>
      <c r="R22" s="273">
        <f>IF(SUMIF(M:N,Q22,N:N)=0,"",SUMIF(M:N,Q22,N:N))</f>
        <v/>
      </c>
    </row>
    <row r="23" ht="15" customHeight="1" thickBot="1">
      <c r="B23" s="85" t="inlineStr">
        <is>
          <t>A144</t>
        </is>
      </c>
      <c r="C23">
        <f>SUMIF(数量表!D:H,B23,数量表!H:H)</f>
        <v/>
      </c>
      <c r="D23" s="243" t="inlineStr">
        <is>
          <t>45*1000</t>
        </is>
      </c>
      <c r="E23" s="2" t="n">
        <v>205</v>
      </c>
      <c r="F23" s="244" t="inlineStr">
        <is>
          <t>*</t>
        </is>
      </c>
      <c r="G23" s="2" t="n">
        <v>477</v>
      </c>
      <c r="H23" s="122" t="n">
        <v>2</v>
      </c>
      <c r="I23" s="259">
        <f>SUM(H23*C23)</f>
        <v/>
      </c>
      <c r="J23" s="260" t="n">
        <v>0.2</v>
      </c>
      <c r="K23" s="261">
        <f>C23*J23</f>
        <v/>
      </c>
      <c r="M23" s="251">
        <f>CONCATENATE(D23,"　",E23,F23,G23)</f>
        <v/>
      </c>
      <c r="N23" s="252">
        <f>I23</f>
        <v/>
      </c>
      <c r="Q23" s="272" t="inlineStr">
        <is>
          <t>W3-39　386.5*282</t>
        </is>
      </c>
      <c r="R23" s="273">
        <f>IF(SUMIF(M:N,Q23,N:N)=0,"",SUMIF(M:N,Q23,N:N))</f>
        <v/>
      </c>
    </row>
    <row r="24" ht="15" customHeight="1" thickBot="1">
      <c r="B24" s="85" t="inlineStr">
        <is>
          <t>A144</t>
        </is>
      </c>
      <c r="C24">
        <f>SUMIF(数量表!D:H,B24,数量表!H:H)</f>
        <v/>
      </c>
      <c r="D24" s="243" t="inlineStr">
        <is>
          <t>45*1000</t>
        </is>
      </c>
      <c r="E24" s="2" t="n">
        <v>154.5</v>
      </c>
      <c r="F24" s="244" t="inlineStr">
        <is>
          <t>*</t>
        </is>
      </c>
      <c r="G24" s="2" t="n">
        <v>477</v>
      </c>
      <c r="H24" s="122" t="n">
        <v>2</v>
      </c>
      <c r="I24" s="259">
        <f>SUM(H24*C24)</f>
        <v/>
      </c>
      <c r="J24" s="260" t="n">
        <v>0.2</v>
      </c>
      <c r="K24" s="261">
        <f>C24*J24</f>
        <v/>
      </c>
      <c r="M24" s="251">
        <f>CONCATENATE(D24,"　",E24,F24,G24)</f>
        <v/>
      </c>
      <c r="N24" s="252">
        <f>I24</f>
        <v/>
      </c>
      <c r="Q24" s="272" t="inlineStr">
        <is>
          <t>W3-39　386.5*280</t>
        </is>
      </c>
      <c r="R24" s="273">
        <f>IF(SUMIF(M:N,Q24,N:N)=0,"",SUMIF(M:N,Q24,N:N))</f>
        <v/>
      </c>
    </row>
    <row r="25" ht="15" customHeight="1" thickBot="1">
      <c r="B25" s="88" t="inlineStr">
        <is>
          <t>A144</t>
        </is>
      </c>
      <c r="C25" s="89">
        <f>SUMIF(数量表!D:H,B25,数量表!H:H)</f>
        <v/>
      </c>
      <c r="D25" s="239" t="inlineStr">
        <is>
          <t>W3-39</t>
        </is>
      </c>
      <c r="E25" s="240" t="n">
        <v>386.5</v>
      </c>
      <c r="F25" s="241" t="inlineStr">
        <is>
          <t>*</t>
        </is>
      </c>
      <c r="G25" s="240" t="n">
        <v>770</v>
      </c>
      <c r="H25" s="242" t="n">
        <v>2</v>
      </c>
      <c r="I25" s="256">
        <f>SUM(H25*C25)</f>
        <v/>
      </c>
      <c r="J25" s="257" t="n">
        <v>2</v>
      </c>
      <c r="K25" s="258">
        <f>C25*J25</f>
        <v/>
      </c>
      <c r="M25" s="251">
        <f>CONCATENATE(D25,"　",E25,F25,G25)</f>
        <v/>
      </c>
      <c r="N25" s="252">
        <f>I25</f>
        <v/>
      </c>
      <c r="Q25" s="272" t="inlineStr">
        <is>
          <t>W3-39　386.5*270</t>
        </is>
      </c>
      <c r="R25" s="273">
        <f>IF(SUMIF(M:N,Q25,N:N)=0,"",SUMIF(M:N,Q25,N:N))</f>
        <v/>
      </c>
    </row>
    <row r="26" ht="15" customHeight="1" thickBot="1">
      <c r="B26" s="79" t="inlineStr">
        <is>
          <t>A144L</t>
        </is>
      </c>
      <c r="C26" s="80">
        <f>SUMIF(数量表!D:H,B26,数量表!H:H)</f>
        <v/>
      </c>
      <c r="D26" s="243" t="inlineStr">
        <is>
          <t>W1-39</t>
        </is>
      </c>
      <c r="E26" s="2" t="n">
        <v>386.5</v>
      </c>
      <c r="F26" s="244" t="inlineStr">
        <is>
          <t>*</t>
        </is>
      </c>
      <c r="G26" s="236" t="n">
        <v>1274</v>
      </c>
      <c r="H26" s="238" t="n">
        <v>1</v>
      </c>
      <c r="I26" s="259">
        <f>SUM(H26*C26)</f>
        <v/>
      </c>
      <c r="J26" s="254" t="n">
        <v>1</v>
      </c>
      <c r="K26" s="261">
        <f>C26*J26</f>
        <v/>
      </c>
      <c r="M26" s="251">
        <f>CONCATENATE(D26,"　",E26,F26,G26)</f>
        <v/>
      </c>
      <c r="N26" s="252">
        <f>I26</f>
        <v/>
      </c>
      <c r="Q26" s="272" t="inlineStr">
        <is>
          <t>W3-39　386.5*250</t>
        </is>
      </c>
      <c r="R26" s="273">
        <f>IF(SUMIF(M:N,Q26,N:N)=0,"",SUMIF(M:N,Q26,N:N))</f>
        <v/>
      </c>
    </row>
    <row r="27" ht="15" customHeight="1" thickBot="1">
      <c r="B27" s="85" t="inlineStr">
        <is>
          <t>A144L</t>
        </is>
      </c>
      <c r="C27">
        <f>SUMIF(数量表!D:H,B27,数量表!H:H)</f>
        <v/>
      </c>
      <c r="D27" s="243" t="inlineStr">
        <is>
          <t>W1-39</t>
        </is>
      </c>
      <c r="E27" s="2" t="n">
        <v>386.5</v>
      </c>
      <c r="F27" s="244" t="inlineStr">
        <is>
          <t>*</t>
        </is>
      </c>
      <c r="G27" s="2" t="n">
        <v>770</v>
      </c>
      <c r="H27" s="122" t="n">
        <v>1</v>
      </c>
      <c r="I27" s="259">
        <f>SUM(H27*C27)</f>
        <v/>
      </c>
      <c r="J27" s="260" t="n">
        <v>1</v>
      </c>
      <c r="K27" s="261">
        <f>C27*J27</f>
        <v/>
      </c>
      <c r="M27" s="251">
        <f>CONCATENATE(D27,"　",E27,F27,G27)</f>
        <v/>
      </c>
      <c r="N27" s="252">
        <f>I27</f>
        <v/>
      </c>
      <c r="Q27" s="272" t="inlineStr">
        <is>
          <t>W3-39　386.5*200</t>
        </is>
      </c>
      <c r="R27" s="273">
        <f>IF(SUMIF(M:N,Q27,N:N)=0,"",SUMIF(M:N,Q27,N:N))</f>
        <v/>
      </c>
    </row>
    <row r="28" ht="15" customHeight="1" thickBot="1">
      <c r="B28" s="85" t="inlineStr">
        <is>
          <t>A144L</t>
        </is>
      </c>
      <c r="C28">
        <f>SUMIF(数量表!D:H,B28,数量表!H:H)</f>
        <v/>
      </c>
      <c r="D28" s="243" t="inlineStr">
        <is>
          <t>W1-34</t>
        </is>
      </c>
      <c r="E28" s="2" t="n">
        <v>343.5</v>
      </c>
      <c r="F28" s="244" t="inlineStr">
        <is>
          <t>*</t>
        </is>
      </c>
      <c r="G28" s="2" t="n">
        <v>1274</v>
      </c>
      <c r="H28" s="122" t="n">
        <v>1</v>
      </c>
      <c r="I28" s="259">
        <f>SUM(H28*C28)</f>
        <v/>
      </c>
      <c r="J28" s="260" t="n">
        <v>1</v>
      </c>
      <c r="K28" s="261">
        <f>C28*J28</f>
        <v/>
      </c>
      <c r="M28" s="251">
        <f>CONCATENATE(D28,"　",E28,F28,G28)</f>
        <v/>
      </c>
      <c r="N28" s="252">
        <f>I28</f>
        <v/>
      </c>
      <c r="Q28" s="272" t="inlineStr">
        <is>
          <t>W3-39　386.5*20</t>
        </is>
      </c>
      <c r="R28" s="273">
        <f>IF(SUMIF(M:N,Q28,N:N)=0,"",SUMIF(M:N,Q28,N:N))</f>
        <v/>
      </c>
    </row>
    <row r="29" ht="15" customHeight="1" thickBot="1">
      <c r="B29" s="85" t="inlineStr">
        <is>
          <t>A144L</t>
        </is>
      </c>
      <c r="C29">
        <f>SUMIF(数量表!D:H,B29,数量表!H:H)</f>
        <v/>
      </c>
      <c r="D29" s="243" t="inlineStr">
        <is>
          <t>W1-34</t>
        </is>
      </c>
      <c r="E29" s="2" t="n">
        <v>343.5</v>
      </c>
      <c r="F29" s="244" t="inlineStr">
        <is>
          <t>*</t>
        </is>
      </c>
      <c r="G29" s="2" t="n">
        <v>770</v>
      </c>
      <c r="H29" s="122" t="n">
        <v>1</v>
      </c>
      <c r="I29" s="259">
        <f>SUM(H29*C29)</f>
        <v/>
      </c>
      <c r="J29" s="260" t="n">
        <v>1</v>
      </c>
      <c r="K29" s="261">
        <f>C29*J29</f>
        <v/>
      </c>
      <c r="M29" s="251">
        <f>CONCATENATE(D29,"　",E29,F29,G29)</f>
        <v/>
      </c>
      <c r="N29" s="252">
        <f>I29</f>
        <v/>
      </c>
      <c r="Q29" s="272" t="inlineStr">
        <is>
          <t>W3-39　386.5*150</t>
        </is>
      </c>
      <c r="R29" s="273">
        <f>IF(SUMIF(M:N,Q29,N:N)=0,"",SUMIF(M:N,Q29,N:N))</f>
        <v/>
      </c>
    </row>
    <row r="30" ht="15" customHeight="1" thickBot="1">
      <c r="B30" s="85" t="inlineStr">
        <is>
          <t>A144L</t>
        </is>
      </c>
      <c r="C30">
        <f>SUMIF(数量表!D:H,B30,数量表!H:H)</f>
        <v/>
      </c>
      <c r="D30" s="243" t="inlineStr">
        <is>
          <t>45*1000</t>
        </is>
      </c>
      <c r="E30" s="2" t="n">
        <v>205</v>
      </c>
      <c r="F30" s="244" t="inlineStr">
        <is>
          <t>*</t>
        </is>
      </c>
      <c r="G30" s="2" t="n">
        <v>477</v>
      </c>
      <c r="H30" s="122" t="n">
        <v>2</v>
      </c>
      <c r="I30" s="259">
        <f>SUM(H30*C30)</f>
        <v/>
      </c>
      <c r="J30" s="260" t="n">
        <v>0.5</v>
      </c>
      <c r="K30" s="261">
        <f>C30*J30</f>
        <v/>
      </c>
      <c r="M30" s="251">
        <f>CONCATENATE(D30,"　",E30,F30,G30)</f>
        <v/>
      </c>
      <c r="N30" s="252">
        <f>I30</f>
        <v/>
      </c>
      <c r="Q30" s="272" t="inlineStr">
        <is>
          <t>W3-39　386.5*100</t>
        </is>
      </c>
      <c r="R30" s="273">
        <f>IF(SUMIF(M:N,Q30,N:N)=0,"",SUMIF(M:N,Q30,N:N))</f>
        <v/>
      </c>
    </row>
    <row r="31" ht="15" customHeight="1" thickBot="1">
      <c r="B31" s="85" t="inlineStr">
        <is>
          <t>A144L</t>
        </is>
      </c>
      <c r="C31">
        <f>SUMIF(数量表!D:H,B31,数量表!H:H)</f>
        <v/>
      </c>
      <c r="D31" s="243" t="inlineStr">
        <is>
          <t>45*1000</t>
        </is>
      </c>
      <c r="E31" s="2" t="n">
        <v>154.5</v>
      </c>
      <c r="F31" s="244" t="inlineStr">
        <is>
          <t>*</t>
        </is>
      </c>
      <c r="G31" s="2" t="n">
        <v>477</v>
      </c>
      <c r="H31" s="122" t="n">
        <v>1</v>
      </c>
      <c r="I31" s="259">
        <f>SUM(H31*C31)</f>
        <v/>
      </c>
      <c r="J31" s="260" t="n">
        <v>0.5</v>
      </c>
      <c r="K31" s="261">
        <f>C31*J31</f>
        <v/>
      </c>
      <c r="M31" s="251">
        <f>CONCATENATE(D31,"　",E31,F31,G31)</f>
        <v/>
      </c>
      <c r="N31" s="252">
        <f>I31</f>
        <v/>
      </c>
      <c r="Q31" s="272" t="inlineStr">
        <is>
          <t>W3-39　373*868</t>
        </is>
      </c>
      <c r="R31" s="273">
        <f>IF(SUMIF(M:N,Q31,N:N)=0,"",SUMIF(M:N,Q31,N:N))</f>
        <v/>
      </c>
    </row>
    <row r="32" ht="15" customHeight="1" thickBot="1">
      <c r="B32" s="85" t="inlineStr">
        <is>
          <t>A144L</t>
        </is>
      </c>
      <c r="C32">
        <f>SUMIF(数量表!D:H,B32,数量表!H:H)</f>
        <v/>
      </c>
      <c r="D32" s="243" t="inlineStr">
        <is>
          <t>45*1000</t>
        </is>
      </c>
      <c r="E32" s="2" t="n">
        <v>111.5</v>
      </c>
      <c r="F32" s="244" t="inlineStr">
        <is>
          <t>*</t>
        </is>
      </c>
      <c r="G32" s="2" t="n">
        <v>477</v>
      </c>
      <c r="H32" s="122" t="n">
        <v>1</v>
      </c>
      <c r="I32" s="259">
        <f>SUM(H32*C32)</f>
        <v/>
      </c>
      <c r="J32" s="260" t="n">
        <v>0.5</v>
      </c>
      <c r="K32" s="261">
        <f>C32*J32</f>
        <v/>
      </c>
      <c r="M32" s="251">
        <f>CONCATENATE(D32,"　",E32,F32,G32)</f>
        <v/>
      </c>
      <c r="N32" s="252">
        <f>I32</f>
        <v/>
      </c>
      <c r="Q32" s="272" t="inlineStr">
        <is>
          <t>W3-39　373*859</t>
        </is>
      </c>
      <c r="R32" s="273">
        <f>IF(SUMIF(M:N,Q32,N:N)=0,"",SUMIF(M:N,Q32,N:N))</f>
        <v/>
      </c>
    </row>
    <row r="33" ht="15" customHeight="1" thickBot="1">
      <c r="B33" s="79" t="inlineStr">
        <is>
          <t>AX144</t>
        </is>
      </c>
      <c r="C33" s="82">
        <f>SUMIF(数量表!D:H,B33,数量表!H:H)</f>
        <v/>
      </c>
      <c r="D33" s="235" t="inlineStr">
        <is>
          <t>45*1000</t>
        </is>
      </c>
      <c r="E33" s="236" t="n">
        <v>205</v>
      </c>
      <c r="F33" s="237" t="inlineStr">
        <is>
          <t>*</t>
        </is>
      </c>
      <c r="G33" s="236" t="n">
        <v>477</v>
      </c>
      <c r="H33" s="238" t="n">
        <v>2</v>
      </c>
      <c r="I33" s="253">
        <f>SUM(H33*C33)</f>
        <v/>
      </c>
      <c r="J33" s="254" t="n">
        <v>0.2</v>
      </c>
      <c r="K33" s="255">
        <f>C33*J33</f>
        <v/>
      </c>
      <c r="M33" s="251">
        <f>CONCATENATE(D33,"　",E33,F33,G33)</f>
        <v/>
      </c>
      <c r="N33" s="252">
        <f>I33</f>
        <v/>
      </c>
      <c r="Q33" s="272" t="inlineStr">
        <is>
          <t>W3-39　373*470</t>
        </is>
      </c>
      <c r="R33" s="273">
        <f>IF(SUMIF(M:N,Q33,N:N)=0,"",SUMIF(M:N,Q33,N:N))</f>
        <v/>
      </c>
    </row>
    <row r="34" ht="15" customHeight="1" thickBot="1">
      <c r="B34" s="85" t="inlineStr">
        <is>
          <t>AX144</t>
        </is>
      </c>
      <c r="C34" s="87">
        <f>SUMIF(数量表!D:H,B34,数量表!H:H)</f>
        <v/>
      </c>
      <c r="D34" s="243" t="inlineStr">
        <is>
          <t>45*1000</t>
        </is>
      </c>
      <c r="E34" s="2" t="n">
        <v>154.5</v>
      </c>
      <c r="F34" s="244" t="inlineStr">
        <is>
          <t>*</t>
        </is>
      </c>
      <c r="G34" s="2" t="n">
        <v>477</v>
      </c>
      <c r="H34" s="122" t="n">
        <v>2</v>
      </c>
      <c r="I34" s="259">
        <f>SUM(H34*C34)</f>
        <v/>
      </c>
      <c r="J34" s="260" t="n">
        <v>0.2</v>
      </c>
      <c r="K34" s="261">
        <f>C34*J34</f>
        <v/>
      </c>
      <c r="M34" s="251">
        <f>CONCATENATE(D34,"　",E34,F34,G34)</f>
        <v/>
      </c>
      <c r="N34" s="252">
        <f>I34</f>
        <v/>
      </c>
      <c r="Q34" s="272" t="inlineStr">
        <is>
          <t>W3-39　373*427</t>
        </is>
      </c>
      <c r="R34" s="273">
        <f>IF(SUMIF(M:N,Q34,N:N)=0,"",SUMIF(M:N,Q34,N:N))</f>
        <v/>
      </c>
    </row>
    <row r="35" ht="15" customHeight="1" thickBot="1">
      <c r="B35" s="85" t="inlineStr">
        <is>
          <t>AX144</t>
        </is>
      </c>
      <c r="C35" s="87">
        <f>SUMIF(数量表!D:H,B35,数量表!H:H)</f>
        <v/>
      </c>
      <c r="D35" s="243" t="inlineStr">
        <is>
          <t>W1-39</t>
        </is>
      </c>
      <c r="E35" s="2" t="n">
        <v>386.5</v>
      </c>
      <c r="F35" s="244" t="inlineStr">
        <is>
          <t>*</t>
        </is>
      </c>
      <c r="G35" s="2" t="n">
        <v>1274</v>
      </c>
      <c r="H35" s="122" t="n">
        <v>2</v>
      </c>
      <c r="I35" s="259">
        <f>SUM(H35*C35)</f>
        <v/>
      </c>
      <c r="J35" s="260" t="n">
        <v>2</v>
      </c>
      <c r="K35" s="261">
        <f>C35*J35</f>
        <v/>
      </c>
      <c r="M35" s="251">
        <f>CONCATENATE(D35,"　",E35,F35,G35)</f>
        <v/>
      </c>
      <c r="N35" s="252">
        <f>I35</f>
        <v/>
      </c>
      <c r="Q35" s="272" t="inlineStr">
        <is>
          <t>W3-39　373*420</t>
        </is>
      </c>
      <c r="R35" s="273">
        <f>IF(SUMIF(M:N,Q35,N:N)=0,"",SUMIF(M:N,Q35,N:N))</f>
        <v/>
      </c>
    </row>
    <row r="36" ht="15" customHeight="1" thickBot="1">
      <c r="B36" s="88" t="inlineStr">
        <is>
          <t>AX144</t>
        </is>
      </c>
      <c r="C36" s="91">
        <f>SUMIF(数量表!D:H,B36,数量表!H:H)</f>
        <v/>
      </c>
      <c r="D36" s="239" t="inlineStr">
        <is>
          <t>W1-39</t>
        </is>
      </c>
      <c r="E36" s="240" t="n">
        <v>386.5</v>
      </c>
      <c r="F36" s="241" t="inlineStr">
        <is>
          <t>*</t>
        </is>
      </c>
      <c r="G36" s="240" t="n">
        <v>734</v>
      </c>
      <c r="H36" s="242" t="n">
        <v>2</v>
      </c>
      <c r="I36" s="256">
        <f>SUM(H36*C36)</f>
        <v/>
      </c>
      <c r="J36" s="257" t="n">
        <v>2</v>
      </c>
      <c r="K36" s="258">
        <f>C36*J36</f>
        <v/>
      </c>
      <c r="M36" s="251">
        <f>CONCATENATE(D36,"　",E36,F36,G36)</f>
        <v/>
      </c>
      <c r="N36" s="252">
        <f>I36</f>
        <v/>
      </c>
      <c r="Q36" s="272" t="inlineStr">
        <is>
          <t>W3-39　347*282</t>
        </is>
      </c>
      <c r="R36" s="273">
        <f>IF(SUMIF(M:N,Q36,N:N)=0,"",SUMIF(M:N,Q36,N:N))</f>
        <v/>
      </c>
    </row>
    <row r="37" ht="15" customHeight="1" thickBot="1">
      <c r="B37" s="79" t="inlineStr">
        <is>
          <t>A144R</t>
        </is>
      </c>
      <c r="C37" s="80">
        <f>SUMIF(数量表!D:H,B37,数量表!H:H)</f>
        <v/>
      </c>
      <c r="D37" s="243" t="inlineStr">
        <is>
          <t>45*1000</t>
        </is>
      </c>
      <c r="E37" s="236" t="n">
        <v>111.5</v>
      </c>
      <c r="F37" s="237" t="inlineStr">
        <is>
          <t>*</t>
        </is>
      </c>
      <c r="G37" s="236" t="n">
        <v>477</v>
      </c>
      <c r="H37" s="238" t="n">
        <v>1</v>
      </c>
      <c r="I37" s="253">
        <f>SUM(H37*C37)</f>
        <v/>
      </c>
      <c r="J37" s="254" t="n">
        <v>0.2</v>
      </c>
      <c r="K37" s="255">
        <f>C37*J37</f>
        <v/>
      </c>
      <c r="M37" s="251">
        <f>CONCATENATE(D37,"　",E37,F37,G37)</f>
        <v/>
      </c>
      <c r="N37" s="252">
        <f>I37</f>
        <v/>
      </c>
      <c r="Q37" s="272" t="inlineStr">
        <is>
          <t>W3-39　346.5*470</t>
        </is>
      </c>
      <c r="R37" s="273">
        <f>IF(SUMIF(M:N,Q37,N:N)=0,"",SUMIF(M:N,Q37,N:N))</f>
        <v/>
      </c>
    </row>
    <row r="38" ht="15" customHeight="1" thickBot="1">
      <c r="B38" s="85" t="inlineStr">
        <is>
          <t>A144R</t>
        </is>
      </c>
      <c r="C38">
        <f>SUMIF(数量表!D:H,B38,数量表!H:H)</f>
        <v/>
      </c>
      <c r="D38" s="243" t="inlineStr">
        <is>
          <t>45*1000</t>
        </is>
      </c>
      <c r="E38" s="2" t="n">
        <v>154.5</v>
      </c>
      <c r="F38" s="244" t="inlineStr">
        <is>
          <t>*</t>
        </is>
      </c>
      <c r="G38" s="2" t="n">
        <v>477</v>
      </c>
      <c r="H38" s="122" t="n">
        <v>1</v>
      </c>
      <c r="I38" s="259">
        <f>SUM(H38*C38)</f>
        <v/>
      </c>
      <c r="J38" s="260" t="n">
        <v>0.2</v>
      </c>
      <c r="K38" s="261">
        <f>C38*J38</f>
        <v/>
      </c>
      <c r="M38" s="251">
        <f>CONCATENATE(D38,"　",E38,F38,G38)</f>
        <v/>
      </c>
      <c r="N38" s="252">
        <f>I38</f>
        <v/>
      </c>
      <c r="Q38" s="272" t="inlineStr">
        <is>
          <t>W3-39　346.5*427</t>
        </is>
      </c>
      <c r="R38" s="273">
        <f>IF(SUMIF(M:N,Q38,N:N)=0,"",SUMIF(M:N,Q38,N:N))</f>
        <v/>
      </c>
    </row>
    <row r="39" ht="15" customHeight="1" thickBot="1">
      <c r="B39" s="85" t="inlineStr">
        <is>
          <t>A144R</t>
        </is>
      </c>
      <c r="C39">
        <f>SUMIF(数量表!D:H,B39,数量表!H:H)</f>
        <v/>
      </c>
      <c r="D39" s="243" t="inlineStr">
        <is>
          <t>45*1000</t>
        </is>
      </c>
      <c r="E39" s="2" t="n">
        <v>205</v>
      </c>
      <c r="F39" s="244" t="inlineStr">
        <is>
          <t>*</t>
        </is>
      </c>
      <c r="G39" s="2" t="n">
        <v>477</v>
      </c>
      <c r="H39" s="122" t="n">
        <v>2</v>
      </c>
      <c r="I39" s="259">
        <f>SUM(H39*C39)</f>
        <v/>
      </c>
      <c r="J39" s="260" t="n">
        <v>0.2</v>
      </c>
      <c r="K39" s="261">
        <f>C39*J39</f>
        <v/>
      </c>
      <c r="M39" s="251">
        <f>CONCATENATE(D39,"　",E39,F39,G39)</f>
        <v/>
      </c>
      <c r="N39" s="252">
        <f>I39</f>
        <v/>
      </c>
      <c r="Q39" s="272" t="inlineStr">
        <is>
          <t>W3-39　346.5*420</t>
        </is>
      </c>
      <c r="R39" s="273">
        <f>IF(SUMIF(M:N,Q39,N:N)=0,"",SUMIF(M:N,Q39,N:N))</f>
        <v/>
      </c>
    </row>
    <row r="40" ht="15" customHeight="1" thickBot="1">
      <c r="B40" s="85" t="inlineStr">
        <is>
          <t>A144R</t>
        </is>
      </c>
      <c r="C40">
        <f>SUMIF(数量表!D:H,B40,数量表!H:H)</f>
        <v/>
      </c>
      <c r="D40" s="243" t="inlineStr">
        <is>
          <t>W1-34</t>
        </is>
      </c>
      <c r="E40" s="2" t="n">
        <v>343.5</v>
      </c>
      <c r="F40" s="244" t="inlineStr">
        <is>
          <t>*</t>
        </is>
      </c>
      <c r="G40" s="2" t="n">
        <v>770</v>
      </c>
      <c r="H40" s="122" t="n">
        <v>1</v>
      </c>
      <c r="I40" s="259">
        <f>SUM(H40*C40)</f>
        <v/>
      </c>
      <c r="J40" s="260" t="n">
        <v>1</v>
      </c>
      <c r="K40" s="261">
        <f>C40*J40</f>
        <v/>
      </c>
      <c r="M40" s="251">
        <f>CONCATENATE(D40,"　",E40,F40,G40)</f>
        <v/>
      </c>
      <c r="N40" s="252">
        <f>I40</f>
        <v/>
      </c>
      <c r="Q40" s="272" t="inlineStr">
        <is>
          <t>W3-39　333*470</t>
        </is>
      </c>
      <c r="R40" s="273">
        <f>IF(SUMIF(M:N,Q40,N:N)=0,"",SUMIF(M:N,Q40,N:N))</f>
        <v/>
      </c>
    </row>
    <row r="41" ht="15" customHeight="1" thickBot="1">
      <c r="B41" s="85" t="inlineStr">
        <is>
          <t>A144R</t>
        </is>
      </c>
      <c r="C41">
        <f>SUMIF(数量表!D:H,B41,数量表!H:H)</f>
        <v/>
      </c>
      <c r="D41" s="243" t="inlineStr">
        <is>
          <t>W1-39</t>
        </is>
      </c>
      <c r="E41" s="2" t="n">
        <v>386.5</v>
      </c>
      <c r="F41" s="244" t="inlineStr">
        <is>
          <t>*</t>
        </is>
      </c>
      <c r="G41" s="2" t="n">
        <v>770</v>
      </c>
      <c r="H41" s="122" t="n">
        <v>1</v>
      </c>
      <c r="I41" s="259">
        <f>SUM(H41*C41)</f>
        <v/>
      </c>
      <c r="J41" s="260" t="n">
        <v>1</v>
      </c>
      <c r="K41" s="261">
        <f>C41*J41</f>
        <v/>
      </c>
      <c r="M41" s="251">
        <f>CONCATENATE(D41,"　",E41,F41,G41)</f>
        <v/>
      </c>
      <c r="N41" s="252">
        <f>I41</f>
        <v/>
      </c>
      <c r="Q41" s="272" t="inlineStr">
        <is>
          <t>W3-39　333*450</t>
        </is>
      </c>
      <c r="R41" s="273">
        <f>IF(SUMIF(M:N,Q41,N:N)=0,"",SUMIF(M:N,Q41,N:N))</f>
        <v/>
      </c>
    </row>
    <row r="42" ht="15" customHeight="1" thickBot="1">
      <c r="B42" s="85" t="inlineStr">
        <is>
          <t>A144R</t>
        </is>
      </c>
      <c r="C42">
        <f>SUMIF(数量表!D:H,B42,数量表!H:H)</f>
        <v/>
      </c>
      <c r="D42" s="243" t="inlineStr">
        <is>
          <t>W1-34</t>
        </is>
      </c>
      <c r="E42" s="2" t="n">
        <v>343.5</v>
      </c>
      <c r="F42" s="244" t="inlineStr">
        <is>
          <t>*</t>
        </is>
      </c>
      <c r="G42" s="2" t="n">
        <v>1274</v>
      </c>
      <c r="H42" s="122" t="n">
        <v>1</v>
      </c>
      <c r="I42" s="259">
        <f>SUM(H42*C42)</f>
        <v/>
      </c>
      <c r="J42" s="260" t="n">
        <v>1</v>
      </c>
      <c r="K42" s="261">
        <f>C42*J42</f>
        <v/>
      </c>
      <c r="M42" s="251">
        <f>CONCATENATE(D42,"　",E42,F42,G42)</f>
        <v/>
      </c>
      <c r="N42" s="252">
        <f>I42</f>
        <v/>
      </c>
      <c r="Q42" s="272" t="inlineStr">
        <is>
          <t>W3-39　333*420</t>
        </is>
      </c>
      <c r="R42" s="273">
        <f>IF(SUMIF(M:N,Q42,N:N)=0,"",SUMIF(M:N,Q42,N:N))</f>
        <v/>
      </c>
    </row>
    <row r="43" ht="15" customHeight="1" thickBot="1">
      <c r="B43" s="88" t="inlineStr">
        <is>
          <t>A144R</t>
        </is>
      </c>
      <c r="C43" s="89">
        <f>SUMIF(数量表!D:H,B43,数量表!H:H)</f>
        <v/>
      </c>
      <c r="D43" s="239" t="inlineStr">
        <is>
          <t>W1-39</t>
        </is>
      </c>
      <c r="E43" s="240" t="n">
        <v>386.5</v>
      </c>
      <c r="F43" s="241" t="inlineStr">
        <is>
          <t>*</t>
        </is>
      </c>
      <c r="G43" s="240" t="n">
        <v>1274</v>
      </c>
      <c r="H43" s="242" t="n">
        <v>1</v>
      </c>
      <c r="I43" s="256">
        <f>SUM(H43*C43)</f>
        <v/>
      </c>
      <c r="J43" s="257" t="n">
        <v>1</v>
      </c>
      <c r="K43" s="258">
        <f>C43*J43</f>
        <v/>
      </c>
      <c r="M43" s="251">
        <f>CONCATENATE(D43,"　",E43,F43,G43)</f>
        <v/>
      </c>
      <c r="N43" s="252">
        <f>I43</f>
        <v/>
      </c>
      <c r="Q43" s="272" t="inlineStr">
        <is>
          <t>W3-39　333*200</t>
        </is>
      </c>
      <c r="R43" s="273">
        <f>IF(SUMIF(M:N,Q43,N:N)=0,"",SUMIF(M:N,Q43,N:N))</f>
        <v/>
      </c>
    </row>
    <row r="44" ht="15" customHeight="1" thickBot="1">
      <c r="B44" s="83" t="inlineStr">
        <is>
          <t>H</t>
        </is>
      </c>
      <c r="C44" s="7">
        <f>SUMIF(数量表!D:H,B44,数量表!H:H)</f>
        <v/>
      </c>
      <c r="D44" s="232" t="inlineStr">
        <is>
          <t>W1-34</t>
        </is>
      </c>
      <c r="E44" s="233" t="n">
        <v>345</v>
      </c>
      <c r="F44" s="234" t="inlineStr">
        <is>
          <t>*</t>
        </is>
      </c>
      <c r="G44" s="233" t="n">
        <v>1274</v>
      </c>
      <c r="H44" s="231" t="n">
        <v>2</v>
      </c>
      <c r="I44" s="248">
        <f>SUM(H44*C44)</f>
        <v/>
      </c>
      <c r="J44" s="249" t="n">
        <v>2</v>
      </c>
      <c r="K44" s="250">
        <f>C44*J44</f>
        <v/>
      </c>
      <c r="M44" s="251">
        <f>CONCATENATE(D44,"　",E44,F44,G44)</f>
        <v/>
      </c>
      <c r="N44" s="252">
        <f>I44</f>
        <v/>
      </c>
      <c r="Q44" s="272" t="inlineStr">
        <is>
          <t>W3-39　333*150</t>
        </is>
      </c>
      <c r="R44" s="273">
        <f>IF(SUMIF(M:N,Q44,N:N)=0,"",SUMIF(M:N,Q44,N:N))</f>
        <v/>
      </c>
    </row>
    <row r="45" ht="15" customHeight="1" thickBot="1">
      <c r="B45" s="83" t="inlineStr">
        <is>
          <t>HL</t>
        </is>
      </c>
      <c r="C45" s="7">
        <f>SUMIF(数量表!D:H,B45,数量表!H:H)</f>
        <v/>
      </c>
      <c r="D45" s="232" t="inlineStr">
        <is>
          <t>W1-34</t>
        </is>
      </c>
      <c r="E45" s="233" t="n">
        <v>302</v>
      </c>
      <c r="F45" s="234" t="inlineStr">
        <is>
          <t>*</t>
        </is>
      </c>
      <c r="G45" s="233" t="n">
        <v>1274</v>
      </c>
      <c r="H45" s="231" t="n">
        <v>2</v>
      </c>
      <c r="I45" s="248">
        <f>SUM(H45*C45)</f>
        <v/>
      </c>
      <c r="J45" s="249" t="n">
        <v>2</v>
      </c>
      <c r="K45" s="250">
        <f>C45*J45</f>
        <v/>
      </c>
      <c r="M45" s="251">
        <f>CONCATENATE(D45,"　",E45,F45,G45)</f>
        <v/>
      </c>
      <c r="N45" s="252">
        <f>I45</f>
        <v/>
      </c>
      <c r="Q45" s="272" t="inlineStr">
        <is>
          <t>W3-39　30*75</t>
        </is>
      </c>
      <c r="R45" s="273">
        <f>IF(SUMIF(M:N,Q45,N:N)=0,"",SUMIF(M:N,Q45,N:N))</f>
        <v/>
      </c>
    </row>
    <row r="46" ht="15" customHeight="1" thickBot="1">
      <c r="B46" s="79" t="inlineStr">
        <is>
          <t>HX</t>
        </is>
      </c>
      <c r="C46" s="7">
        <f>SUMIF(数量表!D:H,B46,数量表!H:H)</f>
        <v/>
      </c>
      <c r="D46" s="232" t="inlineStr">
        <is>
          <t>W1-34</t>
        </is>
      </c>
      <c r="E46" s="233" t="n">
        <v>285</v>
      </c>
      <c r="F46" s="234" t="inlineStr">
        <is>
          <t>*</t>
        </is>
      </c>
      <c r="G46" s="233" t="n">
        <v>1256</v>
      </c>
      <c r="H46" s="231" t="n">
        <v>2</v>
      </c>
      <c r="I46" s="248">
        <f>SUM(H46*C46)</f>
        <v/>
      </c>
      <c r="J46" s="249" t="n">
        <v>2</v>
      </c>
      <c r="K46" s="250">
        <f>C46*J46</f>
        <v/>
      </c>
      <c r="M46" s="251">
        <f>CONCATENATE(D46,"　",E46,F46,G46)</f>
        <v/>
      </c>
      <c r="N46" s="252">
        <f>I46</f>
        <v/>
      </c>
      <c r="Q46" s="272" t="inlineStr">
        <is>
          <t>W3-39　30*1274</t>
        </is>
      </c>
      <c r="R46" s="273">
        <f>IF(SUMIF(M:N,Q46,N:N)=0,"",SUMIF(M:N,Q46,N:N))</f>
        <v/>
      </c>
    </row>
    <row r="47" ht="15" customHeight="1" thickBot="1">
      <c r="B47" s="79" t="inlineStr">
        <is>
          <t>HL+12</t>
        </is>
      </c>
      <c r="C47" s="7">
        <f>SUMIF(数量表!D:H,B47,数量表!H:H)</f>
        <v/>
      </c>
      <c r="D47" s="232" t="inlineStr">
        <is>
          <t>W1-34</t>
        </is>
      </c>
      <c r="E47" s="233" t="n">
        <v>302</v>
      </c>
      <c r="F47" s="234" t="inlineStr">
        <is>
          <t>*</t>
        </is>
      </c>
      <c r="G47" s="233" t="n">
        <v>1274</v>
      </c>
      <c r="H47" s="231" t="n">
        <v>2</v>
      </c>
      <c r="I47" s="248">
        <f>SUM(H47*C47)</f>
        <v/>
      </c>
      <c r="J47" s="249" t="n">
        <v>2</v>
      </c>
      <c r="K47" s="250">
        <f>C47*J47</f>
        <v/>
      </c>
      <c r="M47" s="251">
        <f>CONCATENATE(D47,"　",E47,F47,G47)</f>
        <v/>
      </c>
      <c r="N47" s="252">
        <f>I47</f>
        <v/>
      </c>
      <c r="Q47" s="272" t="inlineStr">
        <is>
          <t>W3-39　386.5*268</t>
        </is>
      </c>
      <c r="R47" s="273">
        <f>IF(SUMIF(M:N,Q47,N:N)=0,"",SUMIF(M:N,Q47,N:N))</f>
        <v/>
      </c>
    </row>
    <row r="48" ht="15" customHeight="1" thickBot="1">
      <c r="B48" s="83" t="inlineStr">
        <is>
          <t>HR</t>
        </is>
      </c>
      <c r="C48" s="7">
        <f>SUMIF(数量表!D:H,B48,数量表!H:H)</f>
        <v/>
      </c>
      <c r="D48" s="232" t="inlineStr">
        <is>
          <t>W1-34</t>
        </is>
      </c>
      <c r="E48" s="233" t="n">
        <v>302</v>
      </c>
      <c r="F48" s="234" t="inlineStr">
        <is>
          <t>*</t>
        </is>
      </c>
      <c r="G48" s="233" t="n">
        <v>1274</v>
      </c>
      <c r="H48" s="231" t="n">
        <v>2</v>
      </c>
      <c r="I48" s="248">
        <f>SUM(H48*C48)</f>
        <v/>
      </c>
      <c r="J48" s="249" t="n">
        <v>2</v>
      </c>
      <c r="K48" s="250">
        <f>C48*J48</f>
        <v/>
      </c>
      <c r="M48" s="251">
        <f>CONCATENATE(D48,"　",E48,F48,G48)</f>
        <v/>
      </c>
      <c r="N48" s="252">
        <f>I48</f>
        <v/>
      </c>
      <c r="Q48" s="272" t="inlineStr">
        <is>
          <t>W2-41　414.5*973</t>
        </is>
      </c>
      <c r="R48" s="273">
        <f>IF(SUMIF(M:N,Q48,N:N)=0,"",SUMIF(M:N,Q48,N:N))</f>
        <v/>
      </c>
    </row>
    <row r="49" ht="15" customHeight="1" thickBot="1">
      <c r="B49" s="83" t="inlineStr">
        <is>
          <t>HR+12</t>
        </is>
      </c>
      <c r="C49" s="7">
        <f>SUMIF(数量表!D:H,B49,数量表!H:H)</f>
        <v/>
      </c>
      <c r="D49" s="232" t="inlineStr">
        <is>
          <t>W1-34</t>
        </is>
      </c>
      <c r="E49" s="233" t="n">
        <v>302</v>
      </c>
      <c r="F49" s="234" t="inlineStr">
        <is>
          <t>*</t>
        </is>
      </c>
      <c r="G49" s="233" t="n">
        <v>1274</v>
      </c>
      <c r="H49" s="231" t="n">
        <v>2</v>
      </c>
      <c r="I49" s="248">
        <f>SUM(H49*C49)</f>
        <v/>
      </c>
      <c r="J49" s="249" t="n">
        <v>2</v>
      </c>
      <c r="K49" s="250">
        <f>C49*J49</f>
        <v/>
      </c>
      <c r="M49" s="251">
        <f>CONCATENATE(D49,"　",E49,F49,G49)</f>
        <v/>
      </c>
      <c r="N49" s="252">
        <f>I49</f>
        <v/>
      </c>
      <c r="Q49" s="272" t="inlineStr">
        <is>
          <t>W2-41　414.5*95</t>
        </is>
      </c>
      <c r="R49" s="273">
        <f>IF(SUMIF(M:N,Q49,N:N)=0,"",SUMIF(M:N,Q49,N:N))</f>
        <v/>
      </c>
    </row>
    <row r="50" ht="15" customHeight="1" thickBot="1">
      <c r="B50" s="79" t="inlineStr">
        <is>
          <t>HZ</t>
        </is>
      </c>
      <c r="C50" s="80">
        <f>SUMIF(数量表!D:H,B50,数量表!H:H)</f>
        <v/>
      </c>
      <c r="D50" s="235" t="inlineStr">
        <is>
          <t>W1-34</t>
        </is>
      </c>
      <c r="E50" s="236" t="n">
        <v>285</v>
      </c>
      <c r="F50" s="237" t="inlineStr">
        <is>
          <t>*</t>
        </is>
      </c>
      <c r="G50" s="236" t="n">
        <v>1256</v>
      </c>
      <c r="H50" s="238" t="n">
        <v>2</v>
      </c>
      <c r="I50" s="253">
        <f>SUM(H50*C50)</f>
        <v/>
      </c>
      <c r="J50" s="254" t="n">
        <v>2</v>
      </c>
      <c r="K50" s="255">
        <f>C50*J50</f>
        <v/>
      </c>
      <c r="M50" s="251">
        <f>CONCATENATE(D50,"　",E50,F50,G50)</f>
        <v/>
      </c>
      <c r="N50" s="252">
        <f>I50</f>
        <v/>
      </c>
      <c r="Q50" s="272" t="inlineStr">
        <is>
          <t>W2-41　414.5*886</t>
        </is>
      </c>
      <c r="R50" s="273">
        <f>IF(SUMIF(M:N,Q50,N:N)=0,"",SUMIF(M:N,Q50,N:N))</f>
        <v/>
      </c>
    </row>
    <row r="51" ht="15" customHeight="1" thickBot="1">
      <c r="B51" s="79" t="inlineStr">
        <is>
          <t>Q3</t>
        </is>
      </c>
      <c r="C51" s="80">
        <f>SUMIF(数量表!D:H,B51,数量表!H:H)</f>
        <v/>
      </c>
      <c r="D51" s="235" t="inlineStr">
        <is>
          <t>W1-39</t>
        </is>
      </c>
      <c r="E51" s="236" t="n">
        <v>386.5</v>
      </c>
      <c r="F51" s="237" t="inlineStr">
        <is>
          <t>*</t>
        </is>
      </c>
      <c r="G51" s="236" t="n">
        <v>1274</v>
      </c>
      <c r="H51" s="238" t="n">
        <v>2</v>
      </c>
      <c r="I51" s="253">
        <f>SUM(H51*C51)</f>
        <v/>
      </c>
      <c r="J51" s="254" t="n">
        <v>2</v>
      </c>
      <c r="K51" s="255">
        <f>C51*J51</f>
        <v/>
      </c>
      <c r="M51" s="251">
        <f>CONCATENATE(D51,"　",E51,F51,G51)</f>
        <v/>
      </c>
      <c r="N51" s="252">
        <f>I51</f>
        <v/>
      </c>
      <c r="Q51" s="272" t="inlineStr">
        <is>
          <t>W2-41　414.5*868</t>
        </is>
      </c>
      <c r="R51" s="273">
        <f>IF(SUMIF(M:N,Q51,N:N)=0,"",SUMIF(M:N,Q51,N:N))</f>
        <v/>
      </c>
    </row>
    <row r="52" ht="15" customHeight="1" thickBot="1">
      <c r="B52" s="88" t="inlineStr">
        <is>
          <t>Q3</t>
        </is>
      </c>
      <c r="C52" s="89">
        <f>SUMIF(数量表!D:H,B52,数量表!H:H)</f>
        <v/>
      </c>
      <c r="D52" s="239" t="inlineStr">
        <is>
          <t>W1-39</t>
        </is>
      </c>
      <c r="E52" s="240" t="n">
        <v>159.5</v>
      </c>
      <c r="F52" s="241" t="inlineStr">
        <is>
          <t>*</t>
        </is>
      </c>
      <c r="G52" s="240" t="n">
        <v>1274</v>
      </c>
      <c r="H52" s="242" t="n">
        <v>2</v>
      </c>
      <c r="I52" s="256">
        <f>SUM(H52*C52)</f>
        <v/>
      </c>
      <c r="J52" s="257" t="n">
        <v>1</v>
      </c>
      <c r="K52" s="258">
        <f>C52*J52</f>
        <v/>
      </c>
      <c r="M52" s="251">
        <f>CONCATENATE(D52,"　",E52,F52,G52)</f>
        <v/>
      </c>
      <c r="N52" s="252">
        <f>I52</f>
        <v/>
      </c>
      <c r="Q52" s="272" t="inlineStr">
        <is>
          <t>W2-41　414.5*850</t>
        </is>
      </c>
      <c r="R52" s="273">
        <f>IF(SUMIF(M:N,Q52,N:N)=0,"",SUMIF(M:N,Q52,N:N))</f>
        <v/>
      </c>
    </row>
    <row r="53" ht="15" customHeight="1" thickBot="1">
      <c r="B53" s="79" t="inlineStr">
        <is>
          <t>147MQ3</t>
        </is>
      </c>
      <c r="C53" s="80">
        <f>SUMIF(数量表!D:H,B53,数量表!H:H)</f>
        <v/>
      </c>
      <c r="D53" s="235" t="inlineStr">
        <is>
          <t>W1-39</t>
        </is>
      </c>
      <c r="E53" s="236" t="n">
        <v>386.5</v>
      </c>
      <c r="F53" s="237" t="inlineStr">
        <is>
          <t>*</t>
        </is>
      </c>
      <c r="G53" s="236" t="n">
        <v>1274</v>
      </c>
      <c r="H53" s="238" t="n">
        <v>1</v>
      </c>
      <c r="I53" s="253">
        <f>SUM(H53*C53)</f>
        <v/>
      </c>
      <c r="J53" s="254" t="n">
        <v>1</v>
      </c>
      <c r="K53" s="255">
        <f>C53*J53</f>
        <v/>
      </c>
      <c r="M53" s="251">
        <f>CONCATENATE(D53,"　",E53,F53,G53)</f>
        <v/>
      </c>
      <c r="N53" s="252">
        <f>I53</f>
        <v/>
      </c>
      <c r="Q53" s="272" t="inlineStr">
        <is>
          <t>W2-41　414.5*818</t>
        </is>
      </c>
      <c r="R53" s="273">
        <f>IF(SUMIF(M:N,Q53,N:N)=0,"",SUMIF(M:N,Q53,N:N))</f>
        <v/>
      </c>
    </row>
    <row r="54" ht="15" customHeight="1" thickBot="1">
      <c r="B54" s="85" t="inlineStr">
        <is>
          <t>147MQ3</t>
        </is>
      </c>
      <c r="C54" s="87">
        <f>SUMIF(数量表!D:H,B54,数量表!H:H)</f>
        <v/>
      </c>
      <c r="D54" s="243" t="inlineStr">
        <is>
          <t>W1-39</t>
        </is>
      </c>
      <c r="E54" s="2" t="n">
        <v>386.5</v>
      </c>
      <c r="F54" s="244" t="inlineStr">
        <is>
          <t>*</t>
        </is>
      </c>
      <c r="G54" s="2" t="n">
        <v>459</v>
      </c>
      <c r="H54" s="122" t="n">
        <v>1</v>
      </c>
      <c r="I54" s="259">
        <f>SUM(H54*C54)</f>
        <v/>
      </c>
      <c r="J54" s="260" t="n">
        <v>0.4</v>
      </c>
      <c r="K54" s="261">
        <f>C54*J54</f>
        <v/>
      </c>
      <c r="M54" s="251">
        <f>CONCATENATE(D54,"　",E54,F54,G54)</f>
        <v/>
      </c>
      <c r="N54" s="252">
        <f>I54</f>
        <v/>
      </c>
      <c r="Q54" s="272" t="inlineStr">
        <is>
          <t>W2-41　414.5*81</t>
        </is>
      </c>
      <c r="R54" s="273">
        <f>IF(SUMIF(M:N,Q54,N:N)=0,"",SUMIF(M:N,Q54,N:N))</f>
        <v/>
      </c>
    </row>
    <row r="55" ht="15" customHeight="1" thickBot="1">
      <c r="B55" s="85" t="inlineStr">
        <is>
          <t>147MQ3</t>
        </is>
      </c>
      <c r="C55">
        <f>SUMIF(数量表!D:H,B55,数量表!H:H)</f>
        <v/>
      </c>
      <c r="D55" s="243" t="inlineStr">
        <is>
          <t>W1-39</t>
        </is>
      </c>
      <c r="E55" s="2" t="n">
        <v>159.5</v>
      </c>
      <c r="F55" s="244" t="inlineStr">
        <is>
          <t>*</t>
        </is>
      </c>
      <c r="G55" s="2" t="n">
        <v>1274</v>
      </c>
      <c r="H55" s="122" t="n">
        <v>1</v>
      </c>
      <c r="I55" s="259">
        <f>SUM(H55*C55)</f>
        <v/>
      </c>
      <c r="J55" s="260" t="n">
        <v>1</v>
      </c>
      <c r="K55" s="261">
        <f>C55*J55</f>
        <v/>
      </c>
      <c r="M55" s="251">
        <f>CONCATENATE(D55,"　",E55,F55,G55)</f>
        <v/>
      </c>
      <c r="N55" s="252">
        <f>I55</f>
        <v/>
      </c>
      <c r="Q55" s="272" t="inlineStr">
        <is>
          <t>W2-41　414.5*768</t>
        </is>
      </c>
      <c r="R55" s="273">
        <f>IF(SUMIF(M:N,Q55,N:N)=0,"",SUMIF(M:N,Q55,N:N))</f>
        <v/>
      </c>
    </row>
    <row r="56" ht="15" customHeight="1" thickBot="1">
      <c r="B56" s="88" t="inlineStr">
        <is>
          <t>147MQ3</t>
        </is>
      </c>
      <c r="C56" s="91">
        <f>SUMIF(数量表!D:H,B56,数量表!H:H)</f>
        <v/>
      </c>
      <c r="D56" s="239" t="inlineStr">
        <is>
          <t>W1-39</t>
        </is>
      </c>
      <c r="E56" s="240" t="n">
        <v>159.5</v>
      </c>
      <c r="F56" s="241" t="inlineStr">
        <is>
          <t>*</t>
        </is>
      </c>
      <c r="G56" s="240" t="n">
        <v>459</v>
      </c>
      <c r="H56" s="242" t="n">
        <v>1</v>
      </c>
      <c r="I56" s="259">
        <f>SUM(H56*C56)</f>
        <v/>
      </c>
      <c r="J56" s="257" t="n">
        <v>0.4</v>
      </c>
      <c r="K56" s="261">
        <f>C56*J56</f>
        <v/>
      </c>
      <c r="M56" s="251">
        <f>CONCATENATE(D56,"　",E56,F56,G56)</f>
        <v/>
      </c>
      <c r="N56" s="252">
        <f>I56</f>
        <v/>
      </c>
      <c r="Q56" s="272" t="inlineStr">
        <is>
          <t>W2-41　414.5*600</t>
        </is>
      </c>
      <c r="R56" s="273">
        <f>IF(SUMIF(M:N,Q56,N:N)=0,"",SUMIF(M:N,Q56,N:N))</f>
        <v/>
      </c>
    </row>
    <row r="57" ht="15" customHeight="1" thickBot="1">
      <c r="B57" s="79" t="inlineStr">
        <is>
          <t>Q3L</t>
        </is>
      </c>
      <c r="C57" s="80">
        <f>SUMIF(数量表!D:H,B57,数量表!H:H)</f>
        <v/>
      </c>
      <c r="D57" s="243" t="inlineStr">
        <is>
          <t>W1-39</t>
        </is>
      </c>
      <c r="E57" s="236" t="n">
        <v>386.5</v>
      </c>
      <c r="F57" s="237" t="inlineStr">
        <is>
          <t>*</t>
        </is>
      </c>
      <c r="G57" s="236" t="n">
        <v>1274</v>
      </c>
      <c r="H57" s="238" t="n">
        <v>2</v>
      </c>
      <c r="I57" s="253">
        <f>SUM(H57*C57)</f>
        <v/>
      </c>
      <c r="J57" s="254" t="n">
        <v>2</v>
      </c>
      <c r="K57" s="255">
        <f>C57*J57</f>
        <v/>
      </c>
      <c r="M57" s="251">
        <f>CONCATENATE(D57,"　",E57,F57,G57)</f>
        <v/>
      </c>
      <c r="N57" s="252">
        <f>I57</f>
        <v/>
      </c>
      <c r="Q57" s="272" t="inlineStr">
        <is>
          <t>W2-41　414.5*470</t>
        </is>
      </c>
      <c r="R57" s="273">
        <f>IF(SUMIF(M:N,Q57,N:N)=0,"",SUMIF(M:N,Q57,N:N))</f>
        <v/>
      </c>
    </row>
    <row r="58" ht="15" customHeight="1" thickBot="1">
      <c r="B58" s="85" t="inlineStr">
        <is>
          <t>Q3L</t>
        </is>
      </c>
      <c r="C58">
        <f>SUMIF(数量表!D:H,B58,数量表!H:H)</f>
        <v/>
      </c>
      <c r="D58" s="243" t="inlineStr">
        <is>
          <t>W1-39</t>
        </is>
      </c>
      <c r="E58" s="2" t="n">
        <v>116.5</v>
      </c>
      <c r="F58" s="244" t="inlineStr">
        <is>
          <t>*</t>
        </is>
      </c>
      <c r="G58" s="2" t="n">
        <v>1274</v>
      </c>
      <c r="H58" s="122" t="n">
        <v>2</v>
      </c>
      <c r="I58" s="259">
        <f>SUM(H58*C58)</f>
        <v/>
      </c>
      <c r="J58" s="260" t="n">
        <v>1</v>
      </c>
      <c r="K58" s="261">
        <f>C58*J58</f>
        <v/>
      </c>
      <c r="M58" s="251">
        <f>CONCATENATE(D58,"　",E58,F58,G58)</f>
        <v/>
      </c>
      <c r="N58" s="252">
        <f>I58</f>
        <v/>
      </c>
      <c r="Q58" s="272" t="inlineStr">
        <is>
          <t>W2-41　414.5*450</t>
        </is>
      </c>
      <c r="R58" s="273">
        <f>IF(SUMIF(M:N,Q58,N:N)=0,"",SUMIF(M:N,Q58,N:N))</f>
        <v/>
      </c>
    </row>
    <row r="59" ht="15" customHeight="1" thickBot="1">
      <c r="B59" s="79" t="inlineStr">
        <is>
          <t>Q3R</t>
        </is>
      </c>
      <c r="C59" s="80">
        <f>SUMIF(数量表!D:H,B59,数量表!H:H)</f>
        <v/>
      </c>
      <c r="D59" s="235" t="inlineStr">
        <is>
          <t>W1-39</t>
        </is>
      </c>
      <c r="E59" s="236" t="n">
        <v>386.5</v>
      </c>
      <c r="F59" s="237" t="inlineStr">
        <is>
          <t>*</t>
        </is>
      </c>
      <c r="G59" s="236" t="n">
        <v>1274</v>
      </c>
      <c r="H59" s="238" t="n">
        <v>2</v>
      </c>
      <c r="I59" s="253">
        <f>SUM(H59*C59)</f>
        <v/>
      </c>
      <c r="J59" s="254" t="n">
        <v>2</v>
      </c>
      <c r="K59" s="255">
        <f>C59*J59</f>
        <v/>
      </c>
      <c r="M59" s="251">
        <f>CONCATENATE(D59,"　",E59,F59,G59)</f>
        <v/>
      </c>
      <c r="N59" s="252">
        <f>I59</f>
        <v/>
      </c>
      <c r="Q59" s="272" t="inlineStr">
        <is>
          <t>W2-41　414.5*427</t>
        </is>
      </c>
      <c r="R59" s="273">
        <f>IF(SUMIF(M:N,Q59,N:N)=0,"",SUMIF(M:N,Q59,N:N))</f>
        <v/>
      </c>
    </row>
    <row r="60" ht="15" customHeight="1" thickBot="1">
      <c r="B60" s="85" t="inlineStr">
        <is>
          <t>Q3R</t>
        </is>
      </c>
      <c r="C60">
        <f>SUMIF(数量表!D:H,B60,数量表!H:H)</f>
        <v/>
      </c>
      <c r="D60" s="243" t="inlineStr">
        <is>
          <t>W1-39</t>
        </is>
      </c>
      <c r="E60" s="2" t="n">
        <v>116.5</v>
      </c>
      <c r="F60" s="244" t="inlineStr">
        <is>
          <t>*</t>
        </is>
      </c>
      <c r="G60" s="2" t="n">
        <v>1274</v>
      </c>
      <c r="H60" s="122" t="n">
        <v>2</v>
      </c>
      <c r="I60" s="259">
        <f>SUM(H60*C60)</f>
        <v/>
      </c>
      <c r="J60" s="260" t="n">
        <v>1</v>
      </c>
      <c r="K60" s="261">
        <f>C60*J60</f>
        <v/>
      </c>
      <c r="M60" s="251">
        <f>CONCATENATE(D60,"　",E60,F60,G60)</f>
        <v/>
      </c>
      <c r="N60" s="252">
        <f>I60</f>
        <v/>
      </c>
      <c r="Q60" s="272" t="inlineStr">
        <is>
          <t>W2-41　414.5*420</t>
        </is>
      </c>
      <c r="R60" s="273">
        <f>IF(SUMIF(M:N,Q60,N:N)=0,"",SUMIF(M:N,Q60,N:N))</f>
        <v/>
      </c>
    </row>
    <row r="61" ht="15" customHeight="1" thickBot="1">
      <c r="B61" s="79" t="inlineStr">
        <is>
          <t>Q3X</t>
        </is>
      </c>
      <c r="C61" s="80">
        <f>SUMIF(数量表!D:H,B61,数量表!H:H)</f>
        <v/>
      </c>
      <c r="D61" s="235" t="inlineStr">
        <is>
          <t>W1-39</t>
        </is>
      </c>
      <c r="E61" s="236" t="n">
        <v>356.5</v>
      </c>
      <c r="F61" s="237" t="inlineStr">
        <is>
          <t>*</t>
        </is>
      </c>
      <c r="G61" s="236" t="n">
        <v>1274</v>
      </c>
      <c r="H61" s="238" t="n">
        <v>1</v>
      </c>
      <c r="I61" s="253">
        <f>SUM(H61*C61)</f>
        <v/>
      </c>
      <c r="J61" s="254" t="n">
        <v>1</v>
      </c>
      <c r="K61" s="255">
        <f>C61*J61</f>
        <v/>
      </c>
      <c r="M61" s="251">
        <f>CONCATENATE(D61,"　",E61,F61,G61)</f>
        <v/>
      </c>
      <c r="N61" s="252">
        <f>I61</f>
        <v/>
      </c>
      <c r="Q61" s="272" t="inlineStr">
        <is>
          <t>W2-41　414.5*400</t>
        </is>
      </c>
      <c r="R61" s="273">
        <f>IF(SUMIF(M:N,Q61,N:N)=0,"",SUMIF(M:N,Q61,N:N))</f>
        <v/>
      </c>
    </row>
    <row r="62" ht="15" customHeight="1" thickBot="1">
      <c r="B62" s="85" t="inlineStr">
        <is>
          <t>Q3X</t>
        </is>
      </c>
      <c r="C62">
        <f>SUMIF(数量表!D:H,B62,数量表!H:H)</f>
        <v/>
      </c>
      <c r="D62" s="243" t="inlineStr">
        <is>
          <t>W1-39</t>
        </is>
      </c>
      <c r="E62" s="2" t="n">
        <v>356.5</v>
      </c>
      <c r="F62" s="244" t="inlineStr">
        <is>
          <t>*</t>
        </is>
      </c>
      <c r="G62" s="2" t="n">
        <v>1238</v>
      </c>
      <c r="H62" s="122" t="n">
        <v>1</v>
      </c>
      <c r="I62" s="259">
        <f>SUM(H62*C62)</f>
        <v/>
      </c>
      <c r="J62" s="260" t="n">
        <v>1</v>
      </c>
      <c r="K62" s="261">
        <f>C62*J62</f>
        <v/>
      </c>
      <c r="M62" s="251">
        <f>CONCATENATE(D62,"　",E62,F62,G62)</f>
        <v/>
      </c>
      <c r="N62" s="252">
        <f>I62</f>
        <v/>
      </c>
      <c r="Q62" s="272" t="inlineStr">
        <is>
          <t>W2-41　414.5*350</t>
        </is>
      </c>
      <c r="R62" s="273">
        <f>IF(SUMIF(M:N,Q62,N:N)=0,"",SUMIF(M:N,Q62,N:N))</f>
        <v/>
      </c>
    </row>
    <row r="63" ht="15" customHeight="1" thickBot="1">
      <c r="B63" s="85" t="inlineStr">
        <is>
          <t>Q3X</t>
        </is>
      </c>
      <c r="C63">
        <f>SUMIF(数量表!D:H,B63,数量表!H:H)</f>
        <v/>
      </c>
      <c r="D63" s="243" t="inlineStr">
        <is>
          <t>W1-39</t>
        </is>
      </c>
      <c r="E63" s="2" t="n">
        <v>129.5</v>
      </c>
      <c r="F63" s="244" t="inlineStr">
        <is>
          <t>*</t>
        </is>
      </c>
      <c r="G63" s="2" t="n">
        <v>1274</v>
      </c>
      <c r="H63" s="122" t="n">
        <v>1</v>
      </c>
      <c r="I63" s="259">
        <f>SUM(H63*C63)</f>
        <v/>
      </c>
      <c r="J63" s="260" t="n">
        <v>0.5</v>
      </c>
      <c r="K63" s="261">
        <f>C63*J63</f>
        <v/>
      </c>
      <c r="M63" s="251">
        <f>CONCATENATE(D63,"　",E63,F63,G63)</f>
        <v/>
      </c>
      <c r="N63" s="252">
        <f>I63</f>
        <v/>
      </c>
      <c r="Q63" s="272" t="inlineStr">
        <is>
          <t>W2-41　414.5*338</t>
        </is>
      </c>
      <c r="R63" s="273">
        <f>IF(SUMIF(M:N,Q63,N:N)=0,"",SUMIF(M:N,Q63,N:N))</f>
        <v/>
      </c>
    </row>
    <row r="64" ht="15" customHeight="1" thickBot="1">
      <c r="B64" s="88" t="inlineStr">
        <is>
          <t>Q3X</t>
        </is>
      </c>
      <c r="C64" s="89">
        <f>SUMIF(数量表!D:H,B64,数量表!H:H)</f>
        <v/>
      </c>
      <c r="D64" s="239" t="inlineStr">
        <is>
          <t>W1-39</t>
        </is>
      </c>
      <c r="E64" s="240" t="n">
        <v>129.5</v>
      </c>
      <c r="F64" s="241" t="inlineStr">
        <is>
          <t>*</t>
        </is>
      </c>
      <c r="G64" s="240" t="n">
        <v>1238</v>
      </c>
      <c r="H64" s="242" t="n">
        <v>1</v>
      </c>
      <c r="I64" s="256">
        <f>SUM(H64*C64)</f>
        <v/>
      </c>
      <c r="J64" s="257" t="n">
        <v>0.5</v>
      </c>
      <c r="K64" s="258">
        <f>C64*J64</f>
        <v/>
      </c>
      <c r="M64" s="251">
        <f>CONCATENATE(D64,"　",E64,F64,G64)</f>
        <v/>
      </c>
      <c r="N64" s="252">
        <f>I64</f>
        <v/>
      </c>
      <c r="Q64" s="272" t="inlineStr">
        <is>
          <t>W2-41　414.5*282</t>
        </is>
      </c>
      <c r="R64" s="273">
        <f>IF(SUMIF(M:N,Q64,N:N)=0,"",SUMIF(M:N,Q64,N:N))</f>
        <v/>
      </c>
    </row>
    <row r="65" ht="15" customHeight="1" thickBot="1">
      <c r="B65" s="79" t="inlineStr">
        <is>
          <t>Q3L+12</t>
        </is>
      </c>
      <c r="C65" s="80">
        <f>SUMIF(数量表!D:H,B65,数量表!H:H)</f>
        <v/>
      </c>
      <c r="D65" s="235" t="inlineStr">
        <is>
          <t>W1-39</t>
        </is>
      </c>
      <c r="E65" s="236" t="n">
        <v>386.5</v>
      </c>
      <c r="F65" s="237" t="inlineStr">
        <is>
          <t>*</t>
        </is>
      </c>
      <c r="G65" s="236" t="n">
        <v>1274</v>
      </c>
      <c r="H65" s="238" t="n">
        <v>2</v>
      </c>
      <c r="I65" s="253">
        <f>SUM(H65*C65)</f>
        <v/>
      </c>
      <c r="J65" s="254" t="n">
        <v>2</v>
      </c>
      <c r="K65" s="255">
        <f>C65*J65</f>
        <v/>
      </c>
      <c r="M65" s="251">
        <f>CONCATENATE(D65,"　",E65,F65,G65)</f>
        <v/>
      </c>
      <c r="N65" s="252">
        <f>I65</f>
        <v/>
      </c>
      <c r="Q65" s="272" t="inlineStr">
        <is>
          <t>W2-41　414.5*250</t>
        </is>
      </c>
      <c r="R65" s="273">
        <f>IF(SUMIF(M:N,Q65,N:N)=0,"",SUMIF(M:N,Q65,N:N))</f>
        <v/>
      </c>
    </row>
    <row r="66" ht="15" customHeight="1" thickBot="1">
      <c r="B66" s="85" t="inlineStr">
        <is>
          <t>Q3L+12</t>
        </is>
      </c>
      <c r="C66">
        <f>SUMIF(数量表!D:H,B66,数量表!H:H)</f>
        <v/>
      </c>
      <c r="D66" s="239" t="inlineStr">
        <is>
          <t>W1-39</t>
        </is>
      </c>
      <c r="E66" s="240" t="n">
        <v>116.5</v>
      </c>
      <c r="F66" s="241" t="inlineStr">
        <is>
          <t>*</t>
        </is>
      </c>
      <c r="G66" s="240" t="n">
        <v>1274</v>
      </c>
      <c r="H66" s="242" t="n">
        <v>2</v>
      </c>
      <c r="I66" s="256">
        <f>SUM(H66*C66)</f>
        <v/>
      </c>
      <c r="J66" s="257" t="n">
        <v>1</v>
      </c>
      <c r="K66" s="258">
        <f>C66*J66</f>
        <v/>
      </c>
      <c r="M66" s="251">
        <f>CONCATENATE(D66,"　",E66,F66,G66)</f>
        <v/>
      </c>
      <c r="N66" s="252">
        <f>I66</f>
        <v/>
      </c>
      <c r="Q66" s="272" t="inlineStr">
        <is>
          <t>W2-41　414.5*200</t>
        </is>
      </c>
      <c r="R66" s="273">
        <f>IF(SUMIF(M:N,Q66,N:N)=0,"",SUMIF(M:N,Q66,N:N))</f>
        <v/>
      </c>
      <c r="S66" t="inlineStr">
        <is>
          <t xml:space="preserve">　</t>
        </is>
      </c>
    </row>
    <row r="67" ht="15" customHeight="1" thickBot="1">
      <c r="B67" s="79" t="inlineStr">
        <is>
          <t>Q3R+12</t>
        </is>
      </c>
      <c r="C67" s="80">
        <f>SUMIF(数量表!D:H,B67,数量表!H:H)</f>
        <v/>
      </c>
      <c r="D67" s="243" t="inlineStr">
        <is>
          <t>W1-39</t>
        </is>
      </c>
      <c r="E67" s="2" t="n">
        <v>386.5</v>
      </c>
      <c r="F67" s="244" t="inlineStr">
        <is>
          <t>*</t>
        </is>
      </c>
      <c r="G67" s="2" t="n">
        <v>1274</v>
      </c>
      <c r="H67" s="122" t="n">
        <v>2</v>
      </c>
      <c r="I67" s="259">
        <f>SUM(H67*C67)</f>
        <v/>
      </c>
      <c r="J67" s="260" t="n">
        <v>2</v>
      </c>
      <c r="K67" s="261">
        <f>C67*J67</f>
        <v/>
      </c>
      <c r="M67" s="251">
        <f>CONCATENATE(D67,"　",E67,F67,G67)</f>
        <v/>
      </c>
      <c r="N67" s="252">
        <f>I67</f>
        <v/>
      </c>
      <c r="Q67" s="272" t="inlineStr">
        <is>
          <t>W2-41　414.5*177</t>
        </is>
      </c>
      <c r="R67" s="273">
        <f>IF(SUMIF(M:N,Q67,N:N)=0,"",SUMIF(M:N,Q67,N:N))</f>
        <v/>
      </c>
    </row>
    <row r="68" ht="15" customHeight="1" thickBot="1">
      <c r="B68" s="85" t="inlineStr">
        <is>
          <t>Q3R+12</t>
        </is>
      </c>
      <c r="C68">
        <f>SUMIF(数量表!D:H,B68,数量表!H:H)</f>
        <v/>
      </c>
      <c r="D68" s="243" t="inlineStr">
        <is>
          <t>W1-39</t>
        </is>
      </c>
      <c r="E68" s="2" t="n">
        <v>116.5</v>
      </c>
      <c r="F68" s="244" t="inlineStr">
        <is>
          <t>*</t>
        </is>
      </c>
      <c r="G68" s="2" t="n">
        <v>1274</v>
      </c>
      <c r="H68" s="122" t="n">
        <v>2</v>
      </c>
      <c r="I68" s="259">
        <f>SUM(H68*C68)</f>
        <v/>
      </c>
      <c r="J68" s="260" t="n">
        <v>1</v>
      </c>
      <c r="K68" s="261">
        <f>C68*J68</f>
        <v/>
      </c>
      <c r="M68" s="251">
        <f>CONCATENATE(D68,"　",E68,F68,G68)</f>
        <v/>
      </c>
      <c r="N68" s="252">
        <f>I68</f>
        <v/>
      </c>
      <c r="Q68" s="272" t="inlineStr">
        <is>
          <t>W2-41　414.5*150</t>
        </is>
      </c>
      <c r="R68" s="273">
        <f>IF(SUMIF(M:N,Q68,N:N)=0,"",SUMIF(M:N,Q68,N:N))</f>
        <v/>
      </c>
    </row>
    <row r="69" ht="15" customHeight="1" thickBot="1">
      <c r="B69" s="79" t="inlineStr">
        <is>
          <t>Q3O</t>
        </is>
      </c>
      <c r="C69" s="80">
        <f>SUMIF(数量表!D:H,B69,数量表!H:H)</f>
        <v/>
      </c>
      <c r="D69" s="235" t="inlineStr">
        <is>
          <t>W1-39</t>
        </is>
      </c>
      <c r="E69" s="236" t="n">
        <v>386.5</v>
      </c>
      <c r="F69" s="237" t="inlineStr">
        <is>
          <t>*</t>
        </is>
      </c>
      <c r="G69" s="236" t="n">
        <v>1274</v>
      </c>
      <c r="H69" s="238" t="n">
        <v>2</v>
      </c>
      <c r="I69" s="253">
        <f>SUM(H69*C69)</f>
        <v/>
      </c>
      <c r="J69" s="254" t="n">
        <v>2</v>
      </c>
      <c r="K69" s="255">
        <f>C69*J69</f>
        <v/>
      </c>
      <c r="M69" s="251">
        <f>CONCATENATE(D69,"　",E69,F69,G69)</f>
        <v/>
      </c>
      <c r="N69" s="252">
        <f>I69</f>
        <v/>
      </c>
      <c r="Q69" s="272" t="inlineStr">
        <is>
          <t>W2-41　414.5*100</t>
        </is>
      </c>
      <c r="R69" s="273">
        <f>IF(SUMIF(M:N,Q69,N:N)=0,"",SUMIF(M:N,Q69,N:N))</f>
        <v/>
      </c>
    </row>
    <row r="70" ht="15" customHeight="1" thickBot="1">
      <c r="B70" s="88" t="inlineStr">
        <is>
          <t>Q3O</t>
        </is>
      </c>
      <c r="C70" s="89">
        <f>SUMIF(数量表!D:H,B70,数量表!H:H)</f>
        <v/>
      </c>
      <c r="D70" s="239" t="inlineStr">
        <is>
          <t>W1-39</t>
        </is>
      </c>
      <c r="E70" s="240" t="n">
        <v>159.5</v>
      </c>
      <c r="F70" s="241" t="inlineStr">
        <is>
          <t>*</t>
        </is>
      </c>
      <c r="G70" s="240" t="n">
        <v>1274</v>
      </c>
      <c r="H70" s="242" t="n">
        <v>2</v>
      </c>
      <c r="I70" s="256">
        <f>SUM(H70*C70)</f>
        <v/>
      </c>
      <c r="J70" s="257" t="n">
        <v>1</v>
      </c>
      <c r="K70" s="258">
        <f>C70*J70</f>
        <v/>
      </c>
      <c r="M70" s="251">
        <f>CONCATENATE(D70,"　",E70,F70,G70)</f>
        <v/>
      </c>
      <c r="N70" s="252">
        <f>I70</f>
        <v/>
      </c>
      <c r="Q70" s="272" t="inlineStr">
        <is>
          <t>W2-41　413*79</t>
        </is>
      </c>
      <c r="R70" s="273">
        <f>IF(SUMIF(M:N,Q70,N:N)=0,"",SUMIF(M:N,Q70,N:N))</f>
        <v/>
      </c>
    </row>
    <row r="71" ht="15" customHeight="1" thickBot="1">
      <c r="B71" s="79" t="inlineStr">
        <is>
          <t>Q3OL</t>
        </is>
      </c>
      <c r="C71" s="80">
        <f>SUMIF(数量表!D:H,B71,数量表!H:H)</f>
        <v/>
      </c>
      <c r="D71" s="235" t="inlineStr">
        <is>
          <t>W1-39</t>
        </is>
      </c>
      <c r="E71" s="236" t="n">
        <v>386.5</v>
      </c>
      <c r="F71" s="237" t="inlineStr">
        <is>
          <t>*</t>
        </is>
      </c>
      <c r="G71" s="236" t="n">
        <v>1274</v>
      </c>
      <c r="H71" s="238" t="n">
        <v>2</v>
      </c>
      <c r="I71" s="253">
        <f>SUM(H71*C71)</f>
        <v/>
      </c>
      <c r="J71" s="254" t="n">
        <v>2</v>
      </c>
      <c r="K71" s="255">
        <f>C71*J71</f>
        <v/>
      </c>
      <c r="M71" s="251">
        <f>CONCATENATE(D71,"　",E71,F71,G71)</f>
        <v/>
      </c>
      <c r="N71" s="252">
        <f>I71</f>
        <v/>
      </c>
      <c r="Q71" s="272" t="inlineStr">
        <is>
          <t>W2-41　413*290.5</t>
        </is>
      </c>
      <c r="R71" s="273">
        <f>IF(SUMIF(M:N,Q71,N:N)=0,"",SUMIF(M:N,Q71,N:N))</f>
        <v/>
      </c>
    </row>
    <row r="72" ht="15" customHeight="1" thickBot="1">
      <c r="B72" s="85" t="inlineStr">
        <is>
          <t>Q3OL</t>
        </is>
      </c>
      <c r="C72">
        <f>SUMIF(数量表!D:H,B72,数量表!H:H)</f>
        <v/>
      </c>
      <c r="D72" s="239" t="inlineStr">
        <is>
          <t>W1-39</t>
        </is>
      </c>
      <c r="E72" s="240" t="n">
        <v>116.5</v>
      </c>
      <c r="F72" s="241" t="inlineStr">
        <is>
          <t>*</t>
        </is>
      </c>
      <c r="G72" s="240" t="n">
        <v>1274</v>
      </c>
      <c r="H72" s="242" t="n">
        <v>2</v>
      </c>
      <c r="I72" s="256">
        <f>SUM(H72*C72)</f>
        <v/>
      </c>
      <c r="J72" s="257" t="n">
        <v>1</v>
      </c>
      <c r="K72" s="258">
        <f>C72*J72</f>
        <v/>
      </c>
      <c r="M72" s="251">
        <f>CONCATENATE(D72,"　",E72,F72,G72)</f>
        <v/>
      </c>
      <c r="N72" s="252">
        <f>I72</f>
        <v/>
      </c>
      <c r="Q72" s="272" t="inlineStr">
        <is>
          <t>W2-41　414.5*268</t>
        </is>
      </c>
      <c r="R72" s="273">
        <f>IF(SUMIF(M:N,Q72,N:N)=0,"",SUMIF(M:N,Q72,N:N))</f>
        <v/>
      </c>
    </row>
    <row r="73" ht="15" customHeight="1" thickBot="1">
      <c r="B73" s="79" t="inlineStr">
        <is>
          <t>Q3OR</t>
        </is>
      </c>
      <c r="C73" s="80">
        <f>SUMIF(数量表!D:H,B73,数量表!H:H)</f>
        <v/>
      </c>
      <c r="D73" s="243" t="inlineStr">
        <is>
          <t>W1-39</t>
        </is>
      </c>
      <c r="E73" s="2" t="n">
        <v>386.5</v>
      </c>
      <c r="F73" s="244" t="inlineStr">
        <is>
          <t>*</t>
        </is>
      </c>
      <c r="G73" s="2" t="n">
        <v>1274</v>
      </c>
      <c r="H73" s="122" t="n">
        <v>2</v>
      </c>
      <c r="I73" s="259">
        <f>SUM(H73*C73)</f>
        <v/>
      </c>
      <c r="J73" s="260" t="n">
        <v>2</v>
      </c>
      <c r="K73" s="261">
        <f>C73*J73</f>
        <v/>
      </c>
      <c r="M73" s="251">
        <f>CONCATENATE(D73,"　",E73,F73,G73)</f>
        <v/>
      </c>
      <c r="N73" s="252">
        <f>I73</f>
        <v/>
      </c>
      <c r="Q73" s="272" t="inlineStr">
        <is>
          <t>W2-41　386.5*282</t>
        </is>
      </c>
      <c r="R73" s="273">
        <f>IF(SUMIF(M:N,Q73,N:N)=0,"",SUMIF(M:N,Q73,N:N))</f>
        <v/>
      </c>
    </row>
    <row r="74" ht="15" customHeight="1" thickBot="1">
      <c r="B74" s="85" t="inlineStr">
        <is>
          <t>Q3OR</t>
        </is>
      </c>
      <c r="C74">
        <f>SUMIF(数量表!D:H,B74,数量表!H:H)</f>
        <v/>
      </c>
      <c r="D74" s="243" t="inlineStr">
        <is>
          <t>W1-39</t>
        </is>
      </c>
      <c r="E74" s="2" t="n">
        <v>116.5</v>
      </c>
      <c r="F74" s="244" t="inlineStr">
        <is>
          <t>*</t>
        </is>
      </c>
      <c r="G74" s="2" t="n">
        <v>1274</v>
      </c>
      <c r="H74" s="122" t="n">
        <v>2</v>
      </c>
      <c r="I74" s="259">
        <f>SUM(H74*C74)</f>
        <v/>
      </c>
      <c r="J74" s="260" t="n">
        <v>1</v>
      </c>
      <c r="K74" s="261">
        <f>C74*J74</f>
        <v/>
      </c>
      <c r="M74" s="251">
        <f>CONCATENATE(D74,"　",E74,F74,G74)</f>
        <v/>
      </c>
      <c r="N74" s="252">
        <f>I74</f>
        <v/>
      </c>
      <c r="Q74" s="272" t="inlineStr">
        <is>
          <t>W2-39　386.5*982</t>
        </is>
      </c>
      <c r="R74" s="273">
        <f>IF(SUMIF(M:N,Q74,N:N)=0,"",SUMIF(M:N,Q74,N:N))</f>
        <v/>
      </c>
    </row>
    <row r="75" ht="15" customHeight="1" thickBot="1">
      <c r="B75" s="79" t="inlineStr">
        <is>
          <t>Q3OS</t>
        </is>
      </c>
      <c r="C75" s="80">
        <f>SUMIF(数量表!D:H,B75,数量表!H:H)</f>
        <v/>
      </c>
      <c r="D75" s="235" t="inlineStr">
        <is>
          <t>W1-39</t>
        </is>
      </c>
      <c r="E75" s="236" t="n">
        <v>386.5</v>
      </c>
      <c r="F75" s="237" t="inlineStr">
        <is>
          <t>*</t>
        </is>
      </c>
      <c r="G75" s="236" t="n">
        <v>1274</v>
      </c>
      <c r="H75" s="238" t="n">
        <v>2</v>
      </c>
      <c r="I75" s="253">
        <f>SUM(H75*C75)</f>
        <v/>
      </c>
      <c r="J75" s="254" t="n">
        <v>2</v>
      </c>
      <c r="K75" s="255">
        <f>C75*J75</f>
        <v/>
      </c>
      <c r="M75" s="251">
        <f>CONCATENATE(D75,"　",E75,F75,G75)</f>
        <v/>
      </c>
      <c r="N75" s="252">
        <f>I75</f>
        <v/>
      </c>
      <c r="Q75" s="272" t="inlineStr">
        <is>
          <t>W2-39　386.5*962</t>
        </is>
      </c>
      <c r="R75" s="273">
        <f>IF(SUMIF(M:N,Q75,N:N)=0,"",SUMIF(M:N,Q75,N:N))</f>
        <v/>
      </c>
    </row>
    <row r="76" ht="15" customHeight="1" thickBot="1">
      <c r="B76" s="88" t="inlineStr">
        <is>
          <t>Q3OS</t>
        </is>
      </c>
      <c r="C76" s="89">
        <f>SUMIF(数量表!D:H,B76,数量表!H:H)</f>
        <v/>
      </c>
      <c r="D76" s="239" t="inlineStr">
        <is>
          <t>W1-39</t>
        </is>
      </c>
      <c r="E76" s="240" t="n">
        <v>159.5</v>
      </c>
      <c r="F76" s="241" t="inlineStr">
        <is>
          <t>*</t>
        </is>
      </c>
      <c r="G76" s="240" t="n">
        <v>1274</v>
      </c>
      <c r="H76" s="242" t="n">
        <v>2</v>
      </c>
      <c r="I76" s="256">
        <f>SUM(H76*C76)</f>
        <v/>
      </c>
      <c r="J76" s="257" t="n">
        <v>1</v>
      </c>
      <c r="K76" s="258">
        <f>C76*J76</f>
        <v/>
      </c>
      <c r="M76" s="251">
        <f>CONCATENATE(D76,"　",E76,F76,G76)</f>
        <v/>
      </c>
      <c r="N76" s="252">
        <f>I76</f>
        <v/>
      </c>
      <c r="Q76" s="272" t="inlineStr">
        <is>
          <t>W2-39　386.5*936</t>
        </is>
      </c>
      <c r="R76" s="273">
        <f>IF(SUMIF(M:N,Q76,N:N)=0,"",SUMIF(M:N,Q76,N:N))</f>
        <v/>
      </c>
    </row>
    <row r="77" ht="15" customHeight="1" thickBot="1">
      <c r="B77" s="79" t="inlineStr">
        <is>
          <t>Q3Z</t>
        </is>
      </c>
      <c r="C77" s="80">
        <f>SUMIF(数量表!D:H,B77,数量表!H:H)</f>
        <v/>
      </c>
      <c r="D77" s="235" t="inlineStr">
        <is>
          <t>W1-39</t>
        </is>
      </c>
      <c r="E77" s="236" t="n">
        <v>356.5</v>
      </c>
      <c r="F77" s="237" t="inlineStr">
        <is>
          <t>*</t>
        </is>
      </c>
      <c r="G77" s="236" t="n">
        <v>1274</v>
      </c>
      <c r="H77" s="238" t="n">
        <v>1</v>
      </c>
      <c r="I77" s="253">
        <f>SUM(H77*C77)</f>
        <v/>
      </c>
      <c r="J77" s="254" t="n">
        <v>1</v>
      </c>
      <c r="K77" s="255">
        <f>C77*J77</f>
        <v/>
      </c>
      <c r="M77" s="251">
        <f>CONCATENATE(D77,"　",E77,F77,G77)</f>
        <v/>
      </c>
      <c r="N77" s="252">
        <f>I77</f>
        <v/>
      </c>
      <c r="Q77" s="272" t="inlineStr">
        <is>
          <t>W2-39　386.5*868</t>
        </is>
      </c>
      <c r="R77" s="273">
        <f>IF(SUMIF(M:N,Q77,N:N)=0,"",SUMIF(M:N,Q77,N:N))</f>
        <v/>
      </c>
    </row>
    <row r="78" ht="15" customHeight="1" thickBot="1">
      <c r="B78" s="85" t="inlineStr">
        <is>
          <t>Q3Z</t>
        </is>
      </c>
      <c r="C78">
        <f>SUMIF(数量表!D:H,B78,数量表!H:H)</f>
        <v/>
      </c>
      <c r="D78" s="243" t="inlineStr">
        <is>
          <t>W1-39</t>
        </is>
      </c>
      <c r="E78" s="2" t="n">
        <v>356.5</v>
      </c>
      <c r="F78" s="244" t="inlineStr">
        <is>
          <t>*</t>
        </is>
      </c>
      <c r="G78" s="2" t="n">
        <v>1238</v>
      </c>
      <c r="H78" s="122" t="n">
        <v>1</v>
      </c>
      <c r="I78" s="259">
        <f>SUM(H78*C78)</f>
        <v/>
      </c>
      <c r="J78" s="260" t="n">
        <v>1</v>
      </c>
      <c r="K78" s="261">
        <f>C78*J78</f>
        <v/>
      </c>
      <c r="M78" s="251">
        <f>CONCATENATE(D78,"　",E78,F78,G78)</f>
        <v/>
      </c>
      <c r="N78" s="252">
        <f>I78</f>
        <v/>
      </c>
      <c r="Q78" s="272" t="inlineStr">
        <is>
          <t>W2-39　386.5*850</t>
        </is>
      </c>
      <c r="R78" s="273">
        <f>IF(SUMIF(M:N,Q78,N:N)=0,"",SUMIF(M:N,Q78,N:N))</f>
        <v/>
      </c>
    </row>
    <row r="79" ht="15" customHeight="1" thickBot="1">
      <c r="B79" s="85" t="inlineStr">
        <is>
          <t>Q3Z</t>
        </is>
      </c>
      <c r="C79">
        <f>SUMIF(数量表!D:H,B79,数量表!H:H)</f>
        <v/>
      </c>
      <c r="D79" s="243" t="inlineStr">
        <is>
          <t>W1-39</t>
        </is>
      </c>
      <c r="E79" s="2" t="n">
        <v>129.5</v>
      </c>
      <c r="F79" s="244" t="inlineStr">
        <is>
          <t>*</t>
        </is>
      </c>
      <c r="G79" s="2" t="n">
        <v>1274</v>
      </c>
      <c r="H79" s="122" t="n">
        <v>1</v>
      </c>
      <c r="I79" s="259">
        <f>SUM(H79*C79)</f>
        <v/>
      </c>
      <c r="J79" s="260" t="n">
        <v>0.5</v>
      </c>
      <c r="K79" s="261">
        <f>C79*J79</f>
        <v/>
      </c>
      <c r="M79" s="251">
        <f>CONCATENATE(D79,"　",E79,F79,G79)</f>
        <v/>
      </c>
      <c r="N79" s="252">
        <f>I79</f>
        <v/>
      </c>
      <c r="Q79" s="272" t="inlineStr">
        <is>
          <t>W2-39　386.5*818</t>
        </is>
      </c>
      <c r="R79" s="273">
        <f>IF(SUMIF(M:N,Q79,N:N)=0,"",SUMIF(M:N,Q79,N:N))</f>
        <v/>
      </c>
    </row>
    <row r="80" ht="15" customHeight="1" thickBot="1">
      <c r="B80" s="88" t="inlineStr">
        <is>
          <t>Q3Z</t>
        </is>
      </c>
      <c r="C80" s="89">
        <f>SUMIF(数量表!D:H,B80,数量表!H:H)</f>
        <v/>
      </c>
      <c r="D80" s="239" t="inlineStr">
        <is>
          <t>W1-39</t>
        </is>
      </c>
      <c r="E80" s="240" t="n">
        <v>129.5</v>
      </c>
      <c r="F80" s="241" t="inlineStr">
        <is>
          <t>*</t>
        </is>
      </c>
      <c r="G80" s="240" t="n">
        <v>1238</v>
      </c>
      <c r="H80" s="242" t="n">
        <v>1</v>
      </c>
      <c r="I80" s="256">
        <f>SUM(H80*C80)</f>
        <v/>
      </c>
      <c r="J80" s="257" t="n">
        <v>0.5</v>
      </c>
      <c r="K80" s="258">
        <f>C80*J80</f>
        <v/>
      </c>
      <c r="M80" s="251">
        <f>CONCATENATE(D80,"　",E80,F80,G80)</f>
        <v/>
      </c>
      <c r="N80" s="252">
        <f>I80</f>
        <v/>
      </c>
      <c r="Q80" s="272" t="inlineStr">
        <is>
          <t>W2-39　386.5*712</t>
        </is>
      </c>
      <c r="R80" s="273">
        <f>IF(SUMIF(M:N,Q80,N:N)=0,"",SUMIF(M:N,Q80,N:N))</f>
        <v/>
      </c>
    </row>
    <row r="81" ht="15" customHeight="1" thickBot="1">
      <c r="B81" s="83" t="inlineStr">
        <is>
          <t>Q215</t>
        </is>
      </c>
      <c r="C81" s="21">
        <f>SUMIF(数量表!D:H,B81,数量表!H:H)</f>
        <v/>
      </c>
      <c r="D81" s="232" t="inlineStr">
        <is>
          <t>W1-39</t>
        </is>
      </c>
      <c r="E81" s="233" t="n">
        <v>105</v>
      </c>
      <c r="F81" s="294" t="inlineStr">
        <is>
          <t>*</t>
        </is>
      </c>
      <c r="G81" s="233" t="n">
        <v>1274</v>
      </c>
      <c r="H81" s="231" t="n">
        <v>2</v>
      </c>
      <c r="I81" s="248">
        <f>SUM(H81*C81)</f>
        <v/>
      </c>
      <c r="J81" s="249" t="n">
        <v>0.5</v>
      </c>
      <c r="K81" s="250">
        <f>C81*J81</f>
        <v/>
      </c>
      <c r="M81" s="251">
        <f>CONCATENATE(D81,"　",E81,F81,G81)</f>
        <v/>
      </c>
      <c r="N81" s="252">
        <f>I81</f>
        <v/>
      </c>
      <c r="Q81" s="272" t="inlineStr">
        <is>
          <t>W2-39　386.5*600</t>
        </is>
      </c>
      <c r="R81" s="273">
        <f>IF(SUMIF(M:N,Q81,N:N)=0,"",SUMIF(M:N,Q81,N:N))</f>
        <v/>
      </c>
    </row>
    <row r="82" ht="15" customHeight="1" thickBot="1">
      <c r="B82" s="88" t="inlineStr">
        <is>
          <t>Q215L</t>
        </is>
      </c>
      <c r="C82" s="89">
        <f>SUMIF(数量表!D:H,B82,数量表!H:H)</f>
        <v/>
      </c>
      <c r="D82" s="239" t="inlineStr">
        <is>
          <t>W1-39</t>
        </is>
      </c>
      <c r="E82" s="240" t="n">
        <v>62</v>
      </c>
      <c r="F82" s="241" t="inlineStr">
        <is>
          <t>*</t>
        </is>
      </c>
      <c r="G82" s="240" t="n">
        <v>1274</v>
      </c>
      <c r="H82" s="242" t="n">
        <v>2</v>
      </c>
      <c r="I82" s="256">
        <f>SUM(H82*C82)</f>
        <v/>
      </c>
      <c r="J82" s="257" t="n">
        <v>0.25</v>
      </c>
      <c r="K82" s="258">
        <f>C82*J82</f>
        <v/>
      </c>
      <c r="M82" s="251">
        <f>CONCATENATE(D82,"　",E82,F82,G82)</f>
        <v/>
      </c>
      <c r="N82" s="252">
        <f>I82</f>
        <v/>
      </c>
      <c r="Q82" s="272" t="inlineStr">
        <is>
          <t>W2-39　386.5*536</t>
        </is>
      </c>
      <c r="R82" s="273">
        <f>IF(SUMIF(M:N,Q82,N:N)=0,"",SUMIF(M:N,Q82,N:N))</f>
        <v/>
      </c>
    </row>
    <row r="83" ht="15" customHeight="1" thickBot="1">
      <c r="B83" s="88" t="inlineStr">
        <is>
          <t>Q215R</t>
        </is>
      </c>
      <c r="C83" s="89">
        <f>SUMIF(数量表!D:H,B83,数量表!H:H)</f>
        <v/>
      </c>
      <c r="D83" s="239" t="inlineStr">
        <is>
          <t>W1-39</t>
        </is>
      </c>
      <c r="E83" s="240" t="n">
        <v>62</v>
      </c>
      <c r="F83" s="241" t="inlineStr">
        <is>
          <t>*</t>
        </is>
      </c>
      <c r="G83" s="240" t="n">
        <v>1274</v>
      </c>
      <c r="H83" s="242" t="n">
        <v>2</v>
      </c>
      <c r="I83" s="256">
        <f>SUM(H83*C83)</f>
        <v/>
      </c>
      <c r="J83" s="257" t="n">
        <v>0.25</v>
      </c>
      <c r="K83" s="258">
        <f>C83*J83</f>
        <v/>
      </c>
      <c r="M83" s="251">
        <f>CONCATENATE(D83,"　",E83,F83,G83)</f>
        <v/>
      </c>
      <c r="N83" s="252">
        <f>I83</f>
        <v/>
      </c>
      <c r="Q83" s="272" t="inlineStr">
        <is>
          <t>W2-39　386.5*470</t>
        </is>
      </c>
      <c r="R83" s="273">
        <f>IF(SUMIF(M:N,Q83,N:N)=0,"",SUMIF(M:N,Q83,N:N))</f>
        <v/>
      </c>
    </row>
    <row r="84" ht="15" customHeight="1" thickBot="1">
      <c r="B84" s="83" t="inlineStr">
        <is>
          <t>Q305</t>
        </is>
      </c>
      <c r="C84" s="21">
        <f>SUMIF(数量表!D:H,B84,数量表!H:H)</f>
        <v/>
      </c>
      <c r="D84" s="232" t="inlineStr">
        <is>
          <t>W1-39</t>
        </is>
      </c>
      <c r="E84" s="233" t="n">
        <v>195</v>
      </c>
      <c r="F84" s="294" t="inlineStr">
        <is>
          <t>*</t>
        </is>
      </c>
      <c r="G84" s="233" t="n">
        <v>1274</v>
      </c>
      <c r="H84" s="231" t="n">
        <v>2</v>
      </c>
      <c r="I84" s="248">
        <f>SUM(H84*C84)</f>
        <v/>
      </c>
      <c r="J84" s="249" t="n">
        <v>1</v>
      </c>
      <c r="K84" s="250">
        <f>C84*J84</f>
        <v/>
      </c>
      <c r="M84" s="251">
        <f>CONCATENATE(D84,"　",E84,F84,G84)</f>
        <v/>
      </c>
      <c r="N84" s="252">
        <f>I84</f>
        <v/>
      </c>
      <c r="Q84" s="272" t="inlineStr">
        <is>
          <t>W2-39　386.5*462</t>
        </is>
      </c>
      <c r="R84" s="273">
        <f>IF(SUMIF(M:N,Q84,N:N)=0,"",SUMIF(M:N,Q84,N:N))</f>
        <v/>
      </c>
    </row>
    <row r="85" ht="15" customHeight="1" thickBot="1">
      <c r="B85" s="83" t="inlineStr">
        <is>
          <t>Q305L</t>
        </is>
      </c>
      <c r="C85" s="21">
        <f>SUMIF(数量表!D:H,B85,数量表!H:H)</f>
        <v/>
      </c>
      <c r="D85" s="232" t="inlineStr">
        <is>
          <t>W1-39</t>
        </is>
      </c>
      <c r="E85" s="233" t="n">
        <v>152</v>
      </c>
      <c r="F85" s="294" t="inlineStr">
        <is>
          <t>*</t>
        </is>
      </c>
      <c r="G85" s="233" t="n">
        <v>1274</v>
      </c>
      <c r="H85" s="231" t="n">
        <v>2</v>
      </c>
      <c r="I85" s="248">
        <f>SUM(H85*C85)</f>
        <v/>
      </c>
      <c r="J85" s="249" t="n">
        <v>0.5</v>
      </c>
      <c r="K85" s="250">
        <f>C85*J85</f>
        <v/>
      </c>
      <c r="M85" s="251">
        <f>CONCATENATE(D85,"　",E85,F85,G85)</f>
        <v/>
      </c>
      <c r="N85" s="252">
        <f>I85</f>
        <v/>
      </c>
      <c r="Q85" s="272" t="inlineStr">
        <is>
          <t>W2-39　386.5*450</t>
        </is>
      </c>
      <c r="R85" s="273">
        <f>IF(SUMIF(M:N,Q85,N:N)=0,"",SUMIF(M:N,Q85,N:N))</f>
        <v/>
      </c>
    </row>
    <row r="86" ht="15" customHeight="1" thickBot="1">
      <c r="B86" s="83" t="inlineStr">
        <is>
          <t>Q305R</t>
        </is>
      </c>
      <c r="C86" s="21">
        <f>SUMIF(数量表!D:H,B86,数量表!H:H)</f>
        <v/>
      </c>
      <c r="D86" s="232" t="inlineStr">
        <is>
          <t>W1-39</t>
        </is>
      </c>
      <c r="E86" s="233" t="n">
        <v>152</v>
      </c>
      <c r="F86" s="294" t="inlineStr">
        <is>
          <t>*</t>
        </is>
      </c>
      <c r="G86" s="233" t="n">
        <v>1274</v>
      </c>
      <c r="H86" s="231" t="n">
        <v>2</v>
      </c>
      <c r="I86" s="248">
        <f>SUM(H86*C86)</f>
        <v/>
      </c>
      <c r="J86" s="249" t="n">
        <v>0.5</v>
      </c>
      <c r="K86" s="250">
        <f>C86*J86</f>
        <v/>
      </c>
      <c r="M86" s="251">
        <f>CONCATENATE(D86,"　",E86,F86,G86)</f>
        <v/>
      </c>
      <c r="N86" s="252">
        <f>I86</f>
        <v/>
      </c>
      <c r="Q86" s="272" t="inlineStr">
        <is>
          <t>W2-39　386.5*420</t>
        </is>
      </c>
      <c r="R86" s="273">
        <f>IF(SUMIF(M:N,Q86,N:N)=0,"",SUMIF(M:N,Q86,N:N))</f>
        <v/>
      </c>
    </row>
    <row r="87" ht="15" customHeight="1" thickBot="1">
      <c r="B87" s="83" t="inlineStr">
        <is>
          <t>Q310</t>
        </is>
      </c>
      <c r="C87" s="21">
        <f>SUMIF(数量表!D:H,B87,数量表!H:H)</f>
        <v/>
      </c>
      <c r="D87" s="232" t="inlineStr">
        <is>
          <t>W1-39</t>
        </is>
      </c>
      <c r="E87" s="233" t="n">
        <v>200</v>
      </c>
      <c r="F87" s="294" t="inlineStr">
        <is>
          <t>*</t>
        </is>
      </c>
      <c r="G87" s="233" t="n">
        <v>1274</v>
      </c>
      <c r="H87" s="231" t="n">
        <v>2</v>
      </c>
      <c r="I87" s="248">
        <f>SUM(H87*C87)</f>
        <v/>
      </c>
      <c r="J87" s="249" t="n">
        <v>1</v>
      </c>
      <c r="K87" s="250">
        <f>C87*J87</f>
        <v/>
      </c>
      <c r="M87" s="251">
        <f>CONCATENATE(D87,"　",E87,F87,G87)</f>
        <v/>
      </c>
      <c r="N87" s="252">
        <f>I87</f>
        <v/>
      </c>
      <c r="Q87" s="272" t="inlineStr">
        <is>
          <t>W2-39　386.5*368</t>
        </is>
      </c>
      <c r="R87" s="273">
        <f>IF(SUMIF(M:N,Q87,N:N)=0,"",SUMIF(M:N,Q87,N:N))</f>
        <v/>
      </c>
    </row>
    <row r="88" ht="15" customHeight="1" thickBot="1">
      <c r="B88" s="83" t="inlineStr">
        <is>
          <t>Q310L</t>
        </is>
      </c>
      <c r="C88" s="21">
        <f>SUMIF(数量表!D:H,B88,数量表!H:H)</f>
        <v/>
      </c>
      <c r="D88" s="232" t="inlineStr">
        <is>
          <t>W1-39</t>
        </is>
      </c>
      <c r="E88" s="233" t="n">
        <v>157</v>
      </c>
      <c r="F88" s="294" t="inlineStr">
        <is>
          <t>*</t>
        </is>
      </c>
      <c r="G88" s="233" t="n">
        <v>1274</v>
      </c>
      <c r="H88" s="231" t="n">
        <v>2</v>
      </c>
      <c r="I88" s="248">
        <f>SUM(H88*C88)</f>
        <v/>
      </c>
      <c r="J88" s="249" t="n">
        <v>0.5</v>
      </c>
      <c r="K88" s="250">
        <f>C88*J88</f>
        <v/>
      </c>
      <c r="M88" s="251">
        <f>CONCATENATE(D88,"　",E88,F88,G88)</f>
        <v/>
      </c>
      <c r="N88" s="252">
        <f>I88</f>
        <v/>
      </c>
      <c r="Q88" s="272" t="inlineStr">
        <is>
          <t>W2-39　386.5*356</t>
        </is>
      </c>
      <c r="R88" s="273">
        <f>IF(SUMIF(M:N,Q88,N:N)=0,"",SUMIF(M:N,Q88,N:N))</f>
        <v/>
      </c>
    </row>
    <row r="89" ht="15" customHeight="1" thickBot="1">
      <c r="B89" s="83" t="inlineStr">
        <is>
          <t>Q310R</t>
        </is>
      </c>
      <c r="C89" s="21">
        <f>SUMIF(数量表!D:H,B89,数量表!H:H)</f>
        <v/>
      </c>
      <c r="D89" s="232" t="inlineStr">
        <is>
          <t>W1-39</t>
        </is>
      </c>
      <c r="E89" s="233" t="n">
        <v>157</v>
      </c>
      <c r="F89" s="294" t="inlineStr">
        <is>
          <t>*</t>
        </is>
      </c>
      <c r="G89" s="233" t="n">
        <v>1274</v>
      </c>
      <c r="H89" s="231" t="n">
        <v>2</v>
      </c>
      <c r="I89" s="248">
        <f>SUM(H89*C89)</f>
        <v/>
      </c>
      <c r="J89" s="249" t="n">
        <v>0.5</v>
      </c>
      <c r="K89" s="250">
        <f>C89*J89</f>
        <v/>
      </c>
      <c r="M89" s="251">
        <f>CONCATENATE(D89,"　",E89,F89,G89)</f>
        <v/>
      </c>
      <c r="N89" s="252">
        <f>I89</f>
        <v/>
      </c>
      <c r="Q89" s="272" t="inlineStr">
        <is>
          <t>W2-39　386.5*350</t>
        </is>
      </c>
      <c r="R89" s="273">
        <f>IF(SUMIF(M:N,Q89,N:N)=0,"",SUMIF(M:N,Q89,N:N))</f>
        <v/>
      </c>
    </row>
    <row r="90" ht="15" customHeight="1" thickBot="1">
      <c r="B90" s="79" t="inlineStr">
        <is>
          <t>Q600</t>
        </is>
      </c>
      <c r="C90" s="80">
        <f>SUMIF(数量表!D:H,B90,数量表!H:H)</f>
        <v/>
      </c>
      <c r="D90" s="235" t="inlineStr">
        <is>
          <t>W1-39</t>
        </is>
      </c>
      <c r="E90" s="236" t="n">
        <v>386.5</v>
      </c>
      <c r="F90" s="237" t="inlineStr">
        <is>
          <t>*</t>
        </is>
      </c>
      <c r="G90" s="236" t="n">
        <v>1274</v>
      </c>
      <c r="H90" s="238" t="n">
        <v>2</v>
      </c>
      <c r="I90" s="253">
        <f>SUM(H90*C90)</f>
        <v/>
      </c>
      <c r="J90" s="254" t="n">
        <v>2</v>
      </c>
      <c r="K90" s="255">
        <f>C90*J90</f>
        <v/>
      </c>
      <c r="M90" s="251">
        <f>CONCATENATE(D90,"　",E90,F90,G90)</f>
        <v/>
      </c>
      <c r="N90" s="252">
        <f>I90</f>
        <v/>
      </c>
      <c r="Q90" s="272" t="inlineStr">
        <is>
          <t>W2-39　386.5*338</t>
        </is>
      </c>
      <c r="R90" s="273">
        <f>IF(SUMIF(M:N,Q90,N:N)=0,"",SUMIF(M:N,Q90,N:N))</f>
        <v/>
      </c>
    </row>
    <row r="91" ht="15" customHeight="1" thickBot="1">
      <c r="B91" s="88" t="inlineStr">
        <is>
          <t>Q600</t>
        </is>
      </c>
      <c r="C91" s="89">
        <f>SUMIF(数量表!D:H,B91,数量表!H:H)</f>
        <v/>
      </c>
      <c r="D91" s="239" t="inlineStr">
        <is>
          <t>W1-39</t>
        </is>
      </c>
      <c r="E91" s="240" t="n">
        <v>76.5</v>
      </c>
      <c r="F91" s="241" t="inlineStr">
        <is>
          <t>*</t>
        </is>
      </c>
      <c r="G91" s="240" t="n">
        <v>1274</v>
      </c>
      <c r="H91" s="242" t="n">
        <v>2</v>
      </c>
      <c r="I91" s="256">
        <f>SUM(H91*C91)</f>
        <v/>
      </c>
      <c r="J91" s="257" t="n">
        <v>0.5</v>
      </c>
      <c r="K91" s="258">
        <f>C91*J91</f>
        <v/>
      </c>
      <c r="M91" s="251">
        <f>CONCATENATE(D91,"　",E91,F91,G91)</f>
        <v/>
      </c>
      <c r="N91" s="252">
        <f>I91</f>
        <v/>
      </c>
      <c r="Q91" s="272" t="inlineStr">
        <is>
          <t>W2-39　386.5*282</t>
        </is>
      </c>
      <c r="R91" s="273">
        <f>IF(SUMIF(M:N,Q91,N:N)=0,"",SUMIF(M:N,Q91,N:N))</f>
        <v/>
      </c>
    </row>
    <row r="92" ht="15" customHeight="1" thickBot="1">
      <c r="B92" s="79" t="inlineStr">
        <is>
          <t>Q600L</t>
        </is>
      </c>
      <c r="C92" s="80">
        <f>SUMIF(数量表!D:H,B92,数量表!H:H)</f>
        <v/>
      </c>
      <c r="D92" s="235" t="inlineStr">
        <is>
          <t>W1-39</t>
        </is>
      </c>
      <c r="E92" s="236" t="n">
        <v>386.5</v>
      </c>
      <c r="F92" s="237" t="inlineStr">
        <is>
          <t>*</t>
        </is>
      </c>
      <c r="G92" s="236" t="n">
        <v>1274</v>
      </c>
      <c r="H92" s="238" t="n">
        <v>2</v>
      </c>
      <c r="I92" s="253">
        <f>SUM(H92*C92)</f>
        <v/>
      </c>
      <c r="J92" s="254" t="n">
        <v>2</v>
      </c>
      <c r="K92" s="255">
        <f>C92*J92</f>
        <v/>
      </c>
      <c r="M92" s="251">
        <f>CONCATENATE(D92,"　",E92,F92,G92)</f>
        <v/>
      </c>
      <c r="N92" s="252">
        <f>I92</f>
        <v/>
      </c>
      <c r="Q92" s="272" t="inlineStr">
        <is>
          <t>W2-39　386.5*250</t>
        </is>
      </c>
      <c r="R92" s="273">
        <f>IF(SUMIF(M:N,Q92,N:N)=0,"",SUMIF(M:N,Q92,N:N))</f>
        <v/>
      </c>
    </row>
    <row r="93" ht="15" customHeight="1" thickBot="1">
      <c r="B93" s="88" t="inlineStr">
        <is>
          <t>Q600L</t>
        </is>
      </c>
      <c r="C93" s="89">
        <f>SUMIF(数量表!D:H,B93,数量表!H:H)</f>
        <v/>
      </c>
      <c r="D93" s="239" t="inlineStr">
        <is>
          <t>W1-39</t>
        </is>
      </c>
      <c r="E93" s="240" t="n">
        <v>33.5</v>
      </c>
      <c r="F93" s="241" t="inlineStr">
        <is>
          <t>*</t>
        </is>
      </c>
      <c r="G93" s="240" t="n">
        <v>1274</v>
      </c>
      <c r="H93" s="242" t="n">
        <v>2</v>
      </c>
      <c r="I93" s="256">
        <f>SUM(H93*C93)</f>
        <v/>
      </c>
      <c r="J93" s="257" t="n">
        <v>0.5</v>
      </c>
      <c r="K93" s="258">
        <f>C93*J93</f>
        <v/>
      </c>
      <c r="M93" s="251">
        <f>CONCATENATE(D93,"　",E93,F93,G93)</f>
        <v/>
      </c>
      <c r="N93" s="252">
        <f>I93</f>
        <v/>
      </c>
      <c r="Q93" s="272" t="inlineStr">
        <is>
          <t>W2-39　386.5*212</t>
        </is>
      </c>
      <c r="R93" s="273">
        <f>IF(SUMIF(M:N,Q93,N:N)=0,"",SUMIF(M:N,Q93,N:N))</f>
        <v/>
      </c>
    </row>
    <row r="94" ht="15" customHeight="1" thickBot="1">
      <c r="B94" s="79" t="inlineStr">
        <is>
          <t>Q600R</t>
        </is>
      </c>
      <c r="C94" s="80">
        <f>SUMIF(数量表!D:H,B94,数量表!H:H)</f>
        <v/>
      </c>
      <c r="D94" s="235" t="inlineStr">
        <is>
          <t>W1-39</t>
        </is>
      </c>
      <c r="E94" s="236" t="n">
        <v>386.5</v>
      </c>
      <c r="F94" s="237" t="inlineStr">
        <is>
          <t>*</t>
        </is>
      </c>
      <c r="G94" s="236" t="n">
        <v>1274</v>
      </c>
      <c r="H94" s="238" t="n">
        <v>2</v>
      </c>
      <c r="I94" s="253">
        <f>SUM(H94*C94)</f>
        <v/>
      </c>
      <c r="J94" s="254" t="n">
        <v>2</v>
      </c>
      <c r="K94" s="255">
        <f>C94*J94</f>
        <v/>
      </c>
      <c r="M94" s="251">
        <f>CONCATENATE(D94,"　",E94,F94,G94)</f>
        <v/>
      </c>
      <c r="N94" s="252">
        <f>I94</f>
        <v/>
      </c>
      <c r="Q94" s="272" t="inlineStr">
        <is>
          <t>W2-39　386.5*200</t>
        </is>
      </c>
      <c r="R94" s="273">
        <f>IF(SUMIF(M:N,Q94,N:N)=0,"",SUMIF(M:N,Q94,N:N))</f>
        <v/>
      </c>
    </row>
    <row r="95" ht="15" customHeight="1" thickBot="1">
      <c r="B95" s="88" t="inlineStr">
        <is>
          <t>Q600R</t>
        </is>
      </c>
      <c r="C95" s="89">
        <f>SUMIF(数量表!D:H,B95,数量表!H:H)</f>
        <v/>
      </c>
      <c r="D95" s="239" t="inlineStr">
        <is>
          <t>W1-39</t>
        </is>
      </c>
      <c r="E95" s="240" t="n">
        <v>33.5</v>
      </c>
      <c r="F95" s="241" t="inlineStr">
        <is>
          <t>*</t>
        </is>
      </c>
      <c r="G95" s="240" t="n">
        <v>1274</v>
      </c>
      <c r="H95" s="242" t="n">
        <v>2</v>
      </c>
      <c r="I95" s="256">
        <f>SUM(H95*C95)</f>
        <v/>
      </c>
      <c r="J95" s="257" t="n">
        <v>0.5</v>
      </c>
      <c r="K95" s="258">
        <f>C95*J95</f>
        <v/>
      </c>
      <c r="M95" s="251">
        <f>CONCATENATE(D95,"　",E95,F95,G95)</f>
        <v/>
      </c>
      <c r="N95" s="252">
        <f>I95</f>
        <v/>
      </c>
      <c r="Q95" s="272" t="inlineStr">
        <is>
          <t>W2-39　386.5*150</t>
        </is>
      </c>
      <c r="R95" s="273">
        <f>IF(SUMIF(M:N,Q95,N:N)=0,"",SUMIF(M:N,Q95,N:N))</f>
        <v/>
      </c>
    </row>
    <row r="96" ht="15" customHeight="1" thickBot="1">
      <c r="B96" s="79" t="inlineStr">
        <is>
          <t>Q</t>
        </is>
      </c>
      <c r="C96" s="80">
        <f>SUMIF(数量表!D:H,B96,数量表!H:H)</f>
        <v/>
      </c>
      <c r="D96" s="235" t="inlineStr">
        <is>
          <t>W1-39</t>
        </is>
      </c>
      <c r="E96" s="236" t="n">
        <v>118</v>
      </c>
      <c r="F96" s="237" t="inlineStr">
        <is>
          <t>*</t>
        </is>
      </c>
      <c r="G96" s="236" t="n">
        <v>1274</v>
      </c>
      <c r="H96" s="238" t="n">
        <v>2</v>
      </c>
      <c r="I96" s="253">
        <f>SUM(H96*C96)</f>
        <v/>
      </c>
      <c r="J96" s="254" t="n">
        <v>1</v>
      </c>
      <c r="K96" s="255">
        <f>C96*J96</f>
        <v/>
      </c>
      <c r="M96" s="251">
        <f>CONCATENATE(D96,"　",E96,F96,G96)</f>
        <v/>
      </c>
      <c r="N96" s="252">
        <f>I96</f>
        <v/>
      </c>
      <c r="Q96" s="272" t="inlineStr">
        <is>
          <t>W2-39　386.5*100</t>
        </is>
      </c>
      <c r="R96" s="273">
        <f>IF(SUMIF(M:N,Q96,N:N)=0,"",SUMIF(M:N,Q96,N:N))</f>
        <v/>
      </c>
    </row>
    <row r="97" ht="15" customHeight="1" thickBot="1">
      <c r="B97" s="79" t="inlineStr">
        <is>
          <t>QO</t>
        </is>
      </c>
      <c r="C97" s="80">
        <f>SUMIF(数量表!D:H,B97,数量表!H:H)</f>
        <v/>
      </c>
      <c r="D97" s="235" t="inlineStr">
        <is>
          <t>W1-39</t>
        </is>
      </c>
      <c r="E97" s="236" t="n">
        <v>118</v>
      </c>
      <c r="F97" s="237" t="inlineStr">
        <is>
          <t>*</t>
        </is>
      </c>
      <c r="G97" s="236" t="n">
        <v>1274</v>
      </c>
      <c r="H97" s="238" t="n">
        <v>2</v>
      </c>
      <c r="I97" s="253">
        <f>SUM(H97*C97)</f>
        <v/>
      </c>
      <c r="J97" s="254" t="n">
        <v>1</v>
      </c>
      <c r="K97" s="255">
        <f>C97*J97</f>
        <v/>
      </c>
      <c r="M97" s="251">
        <f>CONCATENATE(D97,"　",E97,F97,G97)</f>
        <v/>
      </c>
      <c r="N97" s="252">
        <f>I97</f>
        <v/>
      </c>
      <c r="Q97" s="272" t="inlineStr">
        <is>
          <t>W2-39　373.5*818</t>
        </is>
      </c>
      <c r="R97" s="273">
        <f>IF(SUMIF(M:N,Q97,N:N)=0,"",SUMIF(M:N,Q97,N:N))</f>
        <v/>
      </c>
    </row>
    <row r="98" ht="15" customHeight="1" thickBot="1">
      <c r="B98" s="79" t="inlineStr">
        <is>
          <t>QL</t>
        </is>
      </c>
      <c r="C98" s="82">
        <f>SUMIF(数量表!D:H,B98,数量表!H:H)</f>
        <v/>
      </c>
      <c r="D98" s="80" t="inlineStr">
        <is>
          <t>W1-39</t>
        </is>
      </c>
      <c r="E98" s="236" t="n">
        <v>76</v>
      </c>
      <c r="F98" s="237" t="inlineStr">
        <is>
          <t>*</t>
        </is>
      </c>
      <c r="G98" s="236" t="n">
        <v>1274</v>
      </c>
      <c r="H98" s="238" t="n">
        <v>2</v>
      </c>
      <c r="I98" s="295">
        <f>SUM(H98*C98)</f>
        <v/>
      </c>
      <c r="J98" s="254" t="n">
        <v>0.5</v>
      </c>
      <c r="K98" s="255">
        <f>C98*J98</f>
        <v/>
      </c>
      <c r="L98" s="87" t="n"/>
      <c r="M98" s="251">
        <f>CONCATENATE(D98,"　",E98,F98,G98)</f>
        <v/>
      </c>
      <c r="N98" s="252">
        <f>I98</f>
        <v/>
      </c>
      <c r="Q98" s="272" t="inlineStr">
        <is>
          <t>W2-39　373*868</t>
        </is>
      </c>
      <c r="R98" s="273">
        <f>IF(SUMIF(M:N,Q98,N:N)=0,"",SUMIF(M:N,Q98,N:N))</f>
        <v/>
      </c>
    </row>
    <row r="99" ht="15" customHeight="1" thickBot="1">
      <c r="B99" s="79" t="inlineStr">
        <is>
          <t>QOL</t>
        </is>
      </c>
      <c r="C99" s="82">
        <f>SUMIF(数量表!D:H,B99,数量表!H:H)</f>
        <v/>
      </c>
      <c r="D99" s="80" t="inlineStr">
        <is>
          <t>W1-39</t>
        </is>
      </c>
      <c r="E99" s="236" t="n">
        <v>76</v>
      </c>
      <c r="F99" s="237" t="inlineStr">
        <is>
          <t>*</t>
        </is>
      </c>
      <c r="G99" s="236" t="n">
        <v>1274</v>
      </c>
      <c r="H99" s="238" t="n">
        <v>2</v>
      </c>
      <c r="I99" s="295">
        <f>SUM(H99*C99)</f>
        <v/>
      </c>
      <c r="J99" s="254" t="n">
        <v>0.5</v>
      </c>
      <c r="K99" s="255">
        <f>C99*J99</f>
        <v/>
      </c>
      <c r="L99" s="87" t="n"/>
      <c r="M99" s="251">
        <f>CONCATENATE(D99,"　",E99,F99,G99)</f>
        <v/>
      </c>
      <c r="N99" s="252">
        <f>I99</f>
        <v/>
      </c>
      <c r="Q99" s="272" t="inlineStr">
        <is>
          <t>W2-39　373*850</t>
        </is>
      </c>
      <c r="R99" s="273">
        <f>IF(SUMIF(M:N,Q99,N:N)=0,"",SUMIF(M:N,Q99,N:N))</f>
        <v/>
      </c>
    </row>
    <row r="100" ht="15" customHeight="1" thickBot="1">
      <c r="B100" s="83" t="inlineStr">
        <is>
          <t>QR</t>
        </is>
      </c>
      <c r="C100" s="21">
        <f>SUMIF(数量表!D:H,B100,数量表!H:H)</f>
        <v/>
      </c>
      <c r="D100" s="7" t="inlineStr">
        <is>
          <t>W1-39</t>
        </is>
      </c>
      <c r="E100" s="233" t="n">
        <v>76</v>
      </c>
      <c r="F100" s="234" t="inlineStr">
        <is>
          <t>*</t>
        </is>
      </c>
      <c r="G100" s="233" t="n">
        <v>1274</v>
      </c>
      <c r="H100" s="231" t="n">
        <v>2</v>
      </c>
      <c r="I100" s="296">
        <f>SUM(H100*C100)</f>
        <v/>
      </c>
      <c r="J100" s="249" t="n">
        <v>0.5</v>
      </c>
      <c r="K100" s="250">
        <f>C100*J100</f>
        <v/>
      </c>
      <c r="L100" s="87" t="n"/>
      <c r="M100" s="251">
        <f>CONCATENATE(D100,"　",E100,F100,G100)</f>
        <v/>
      </c>
      <c r="N100" s="252">
        <f>I100</f>
        <v/>
      </c>
      <c r="Q100" s="272" t="inlineStr">
        <is>
          <t>W2-39　373*600</t>
        </is>
      </c>
      <c r="R100" s="273">
        <f>IF(SUMIF(M:N,Q100,N:N)=0,"",SUMIF(M:N,Q100,N:N))</f>
        <v/>
      </c>
    </row>
    <row r="101" ht="15" customHeight="1" thickBot="1">
      <c r="B101" s="83" t="inlineStr">
        <is>
          <t>QOR</t>
        </is>
      </c>
      <c r="C101" s="21">
        <f>SUMIF(数量表!D:H,B101,数量表!H:H)</f>
        <v/>
      </c>
      <c r="D101" s="7" t="inlineStr">
        <is>
          <t>W1-39</t>
        </is>
      </c>
      <c r="E101" s="233" t="n">
        <v>76</v>
      </c>
      <c r="F101" s="234" t="inlineStr">
        <is>
          <t>*</t>
        </is>
      </c>
      <c r="G101" s="233" t="n">
        <v>1274</v>
      </c>
      <c r="H101" s="231" t="n">
        <v>2</v>
      </c>
      <c r="I101" s="296">
        <f>SUM(H101*C101)</f>
        <v/>
      </c>
      <c r="J101" s="249" t="n">
        <v>0.5</v>
      </c>
      <c r="K101" s="250">
        <f>C101*J101</f>
        <v/>
      </c>
      <c r="L101" s="87" t="n"/>
      <c r="M101" s="251">
        <f>CONCATENATE(D101,"　",E101,F101,G101)</f>
        <v/>
      </c>
      <c r="N101" s="252">
        <f>I101</f>
        <v/>
      </c>
      <c r="Q101" s="272" t="inlineStr">
        <is>
          <t>W2-39　373*450</t>
        </is>
      </c>
      <c r="R101" s="273">
        <f>IF(SUMIF(M:N,Q101,N:N)=0,"",SUMIF(M:N,Q101,N:N))</f>
        <v/>
      </c>
    </row>
    <row r="102" ht="15" customHeight="1" thickBot="1">
      <c r="B102" s="79" t="inlineStr">
        <is>
          <t>QO300S</t>
        </is>
      </c>
      <c r="C102" s="80">
        <f>SUMIF(数量表!D:H,B102,数量表!H:H)</f>
        <v/>
      </c>
      <c r="D102" s="235" t="inlineStr">
        <is>
          <t>W1-39</t>
        </is>
      </c>
      <c r="E102" s="236" t="n">
        <v>190</v>
      </c>
      <c r="F102" s="237" t="inlineStr">
        <is>
          <t>*</t>
        </is>
      </c>
      <c r="G102" s="236" t="n">
        <v>1274</v>
      </c>
      <c r="H102" s="238" t="n">
        <v>2</v>
      </c>
      <c r="I102" s="253">
        <f>SUM(H102*C102)</f>
        <v/>
      </c>
      <c r="J102" s="254" t="n">
        <v>2</v>
      </c>
      <c r="K102" s="255">
        <f>C102*J102</f>
        <v/>
      </c>
      <c r="M102" s="251">
        <f>CONCATENATE(D102,"　",E102,F102,G102)</f>
        <v/>
      </c>
      <c r="N102" s="252">
        <f>I102</f>
        <v/>
      </c>
      <c r="Q102" s="272" t="inlineStr">
        <is>
          <t>W2-39　373*350</t>
        </is>
      </c>
      <c r="R102" s="273">
        <f>IF(SUMIF(M:N,Q102,N:N)=0,"",SUMIF(M:N,Q102,N:N))</f>
        <v/>
      </c>
    </row>
    <row r="103" ht="15" customHeight="1" thickBot="1">
      <c r="B103" s="79" t="inlineStr">
        <is>
          <t>22MAW</t>
        </is>
      </c>
      <c r="C103" s="80">
        <f>SUMIF(数量表!D:H,B103,数量表!H:H)</f>
        <v/>
      </c>
      <c r="D103" s="235" t="inlineStr">
        <is>
          <t>W1-39</t>
        </is>
      </c>
      <c r="E103" s="236" t="n">
        <v>386.5</v>
      </c>
      <c r="F103" s="237" t="inlineStr">
        <is>
          <t>*</t>
        </is>
      </c>
      <c r="G103" s="236" t="n">
        <v>1274</v>
      </c>
      <c r="H103" s="238" t="n">
        <v>2</v>
      </c>
      <c r="I103" s="253">
        <f>SUM(H103*C103)</f>
        <v/>
      </c>
      <c r="J103" s="254" t="n">
        <v>2</v>
      </c>
      <c r="K103" s="255">
        <f>C103*J103</f>
        <v/>
      </c>
      <c r="M103" s="251">
        <f>CONCATENATE(D103,"　",E103,F103,G103)</f>
        <v/>
      </c>
      <c r="N103" s="252">
        <f>I103</f>
        <v/>
      </c>
      <c r="Q103" s="272" t="inlineStr">
        <is>
          <t>W2-39　373*200</t>
        </is>
      </c>
      <c r="R103" s="273">
        <f>IF(SUMIF(M:N,Q103,N:N)=0,"",SUMIF(M:N,Q103,N:N))</f>
        <v/>
      </c>
    </row>
    <row r="104" ht="15" customHeight="1" thickBot="1">
      <c r="B104" s="88" t="inlineStr">
        <is>
          <t>22MAW</t>
        </is>
      </c>
      <c r="C104" s="89">
        <f>SUMIF(数量表!D:H,B104,数量表!H:H)</f>
        <v/>
      </c>
      <c r="D104" s="239" t="inlineStr">
        <is>
          <t>W1-39</t>
        </is>
      </c>
      <c r="E104" s="240" t="n">
        <v>386.5</v>
      </c>
      <c r="F104" s="241" t="inlineStr">
        <is>
          <t>*</t>
        </is>
      </c>
      <c r="G104" s="240" t="n">
        <v>1024</v>
      </c>
      <c r="H104" s="242" t="n">
        <v>2</v>
      </c>
      <c r="I104" s="256">
        <f>SUM(H104*C104)</f>
        <v/>
      </c>
      <c r="J104" s="257" t="n">
        <v>2</v>
      </c>
      <c r="K104" s="258">
        <f>C104*J104</f>
        <v/>
      </c>
      <c r="M104" s="251">
        <f>CONCATENATE(D104,"　",E104,F104,G104)</f>
        <v/>
      </c>
      <c r="N104" s="252">
        <f>I104</f>
        <v/>
      </c>
      <c r="Q104" s="272" t="inlineStr">
        <is>
          <t>W2-39　373*150</t>
        </is>
      </c>
      <c r="R104" s="273">
        <f>IF(SUMIF(M:N,Q104,N:N)=0,"",SUMIF(M:N,Q104,N:N))</f>
        <v/>
      </c>
    </row>
    <row r="105" ht="15" customHeight="1" thickBot="1">
      <c r="B105" s="79" t="inlineStr">
        <is>
          <t>22MA</t>
        </is>
      </c>
      <c r="C105" s="80">
        <f>SUMIF(数量表!D:H,B105,数量表!H:H)</f>
        <v/>
      </c>
      <c r="D105" s="235" t="inlineStr">
        <is>
          <t>W1-39</t>
        </is>
      </c>
      <c r="E105" s="236" t="n">
        <v>386.5</v>
      </c>
      <c r="F105" s="237" t="inlineStr">
        <is>
          <t>*</t>
        </is>
      </c>
      <c r="G105" s="236" t="n">
        <v>1274</v>
      </c>
      <c r="H105" s="238" t="n">
        <v>2</v>
      </c>
      <c r="I105" s="253">
        <f>SUM(H105*C105)</f>
        <v/>
      </c>
      <c r="J105" s="254" t="n">
        <v>2</v>
      </c>
      <c r="K105" s="255">
        <f>C105*J105</f>
        <v/>
      </c>
      <c r="M105" s="251">
        <f>CONCATENATE(D105,"　",E105,F105,G105)</f>
        <v/>
      </c>
      <c r="N105" s="252">
        <f>I105</f>
        <v/>
      </c>
      <c r="Q105" s="272" t="inlineStr">
        <is>
          <t>W2-39　373*100</t>
        </is>
      </c>
      <c r="R105" s="273">
        <f>IF(SUMIF(M:N,Q105,N:N)=0,"",SUMIF(M:N,Q105,N:N))</f>
        <v/>
      </c>
    </row>
    <row r="106" ht="15" customHeight="1" thickBot="1">
      <c r="B106" s="88" t="inlineStr">
        <is>
          <t>22MA</t>
        </is>
      </c>
      <c r="C106" s="89">
        <f>SUMIF(数量表!D:H,B106,数量表!H:H)</f>
        <v/>
      </c>
      <c r="D106" s="239" t="inlineStr">
        <is>
          <t>W1-39</t>
        </is>
      </c>
      <c r="E106" s="240" t="n">
        <v>386.5</v>
      </c>
      <c r="F106" s="241" t="inlineStr">
        <is>
          <t>*</t>
        </is>
      </c>
      <c r="G106" s="240" t="n">
        <v>1024</v>
      </c>
      <c r="H106" s="242" t="n">
        <v>2</v>
      </c>
      <c r="I106" s="256">
        <f>SUM(H106*C106)</f>
        <v/>
      </c>
      <c r="J106" s="257" t="n">
        <v>2</v>
      </c>
      <c r="K106" s="258">
        <f>C106*J106</f>
        <v/>
      </c>
      <c r="M106" s="251">
        <f>CONCATENATE(D106,"　",E106,F106,G106)</f>
        <v/>
      </c>
      <c r="N106" s="252">
        <f>I106</f>
        <v/>
      </c>
      <c r="Q106" s="272" t="inlineStr">
        <is>
          <t>W2-39　346.5*338</t>
        </is>
      </c>
      <c r="R106" s="273">
        <f>IF(SUMIF(M:N,Q106,N:N)=0,"",SUMIF(M:N,Q106,N:N))</f>
        <v/>
      </c>
    </row>
    <row r="107" ht="15" customHeight="1" thickBot="1">
      <c r="B107" s="79" t="inlineStr">
        <is>
          <t>22MAL</t>
        </is>
      </c>
      <c r="C107" s="80">
        <f>SUMIF(数量表!D:H,B107,数量表!H:H)</f>
        <v/>
      </c>
      <c r="D107" s="235" t="inlineStr">
        <is>
          <t>W1-39</t>
        </is>
      </c>
      <c r="E107" s="236" t="n">
        <v>386.5</v>
      </c>
      <c r="F107" s="237" t="inlineStr">
        <is>
          <t>*</t>
        </is>
      </c>
      <c r="G107" s="236" t="n">
        <v>1274</v>
      </c>
      <c r="H107" s="238" t="n">
        <v>1</v>
      </c>
      <c r="I107" s="253">
        <f>SUM(H107*C107)</f>
        <v/>
      </c>
      <c r="J107" s="254" t="n">
        <v>1</v>
      </c>
      <c r="K107" s="255">
        <f>C107*J107</f>
        <v/>
      </c>
      <c r="M107" s="251">
        <f>CONCATENATE(D107,"　",E107,F107,G107)</f>
        <v/>
      </c>
      <c r="N107" s="252">
        <f>I107</f>
        <v/>
      </c>
      <c r="Q107" s="272" t="inlineStr">
        <is>
          <t>W2-39　346.5*282</t>
        </is>
      </c>
      <c r="R107" s="273">
        <f>IF(SUMIF(M:N,Q107,N:N)=0,"",SUMIF(M:N,Q107,N:N))</f>
        <v/>
      </c>
    </row>
    <row r="108" ht="15" customHeight="1" thickBot="1">
      <c r="B108" s="85" t="inlineStr">
        <is>
          <t>22MAL</t>
        </is>
      </c>
      <c r="C108">
        <f>SUMIF(数量表!D:H,B108,数量表!H:H)</f>
        <v/>
      </c>
      <c r="D108" s="243" t="inlineStr">
        <is>
          <t>W1-34</t>
        </is>
      </c>
      <c r="E108" s="2" t="n">
        <v>343.5</v>
      </c>
      <c r="F108" s="244" t="inlineStr">
        <is>
          <t>*</t>
        </is>
      </c>
      <c r="G108" s="2" t="n">
        <v>1024</v>
      </c>
      <c r="H108" s="122" t="n">
        <v>1</v>
      </c>
      <c r="I108" s="259">
        <f>SUM(H108*C108)</f>
        <v/>
      </c>
      <c r="J108" s="260" t="n">
        <v>1</v>
      </c>
      <c r="K108" s="261">
        <f>C108*J108</f>
        <v/>
      </c>
      <c r="M108" s="251">
        <f>CONCATENATE(D108,"　",E108,F108,G108)</f>
        <v/>
      </c>
      <c r="N108" s="252">
        <f>I108</f>
        <v/>
      </c>
      <c r="Q108" s="272" t="inlineStr">
        <is>
          <t>W2-39　333*868</t>
        </is>
      </c>
      <c r="R108" s="273">
        <f>IF(SUMIF(M:N,Q108,N:N)=0,"",SUMIF(M:N,Q108,N:N))</f>
        <v/>
      </c>
    </row>
    <row r="109" ht="15" customHeight="1" thickBot="1">
      <c r="B109" s="85" t="inlineStr">
        <is>
          <t>22MAL</t>
        </is>
      </c>
      <c r="C109">
        <f>SUMIF(数量表!D:H,B109,数量表!H:H)</f>
        <v/>
      </c>
      <c r="D109" s="243" t="inlineStr">
        <is>
          <t>W1-39</t>
        </is>
      </c>
      <c r="E109" s="2" t="n">
        <v>386.5</v>
      </c>
      <c r="F109" s="244" t="inlineStr">
        <is>
          <t>*</t>
        </is>
      </c>
      <c r="G109" s="2" t="n">
        <v>1024</v>
      </c>
      <c r="H109" s="122" t="n">
        <v>1</v>
      </c>
      <c r="I109" s="259">
        <f>SUM(H109*C109)</f>
        <v/>
      </c>
      <c r="J109" s="260" t="n">
        <v>1</v>
      </c>
      <c r="K109" s="261">
        <f>C109*J109</f>
        <v/>
      </c>
      <c r="M109" s="251">
        <f>CONCATENATE(D109,"　",E109,F109,G109)</f>
        <v/>
      </c>
      <c r="N109" s="252">
        <f>I109</f>
        <v/>
      </c>
      <c r="Q109" s="272" t="inlineStr">
        <is>
          <t>W2-39　159*936</t>
        </is>
      </c>
      <c r="R109" s="273">
        <f>IF(SUMIF(M:N,Q109,N:N)=0,"",SUMIF(M:N,Q109,N:N))</f>
        <v/>
      </c>
    </row>
    <row r="110" ht="15" customHeight="1" thickBot="1">
      <c r="B110" s="88" t="inlineStr">
        <is>
          <t>22MAL</t>
        </is>
      </c>
      <c r="C110" s="89">
        <f>SUMIF(数量表!D:H,B110,数量表!H:H)</f>
        <v/>
      </c>
      <c r="D110" s="239" t="inlineStr">
        <is>
          <t>W1-34</t>
        </is>
      </c>
      <c r="E110" s="240" t="n">
        <v>343.5</v>
      </c>
      <c r="F110" s="241" t="inlineStr">
        <is>
          <t>*</t>
        </is>
      </c>
      <c r="G110" s="240" t="n">
        <v>1274</v>
      </c>
      <c r="H110" s="242" t="n">
        <v>1</v>
      </c>
      <c r="I110" s="256">
        <f>SUM(H110*C110)</f>
        <v/>
      </c>
      <c r="J110" s="257" t="n">
        <v>1</v>
      </c>
      <c r="K110" s="258">
        <f>C110*J110</f>
        <v/>
      </c>
      <c r="M110" s="251">
        <f>CONCATENATE(D110,"　",E110,F110,G110)</f>
        <v/>
      </c>
      <c r="N110" s="252">
        <f>I110</f>
        <v/>
      </c>
      <c r="Q110" s="272" t="inlineStr">
        <is>
          <t>W2-39　159*536</t>
        </is>
      </c>
      <c r="R110" s="273">
        <f>IF(SUMIF(M:N,Q110,N:N)=0,"",SUMIF(M:N,Q110,N:N))</f>
        <v/>
      </c>
    </row>
    <row r="111" ht="15" customHeight="1" thickBot="1">
      <c r="B111" s="79" t="inlineStr">
        <is>
          <t>22MAL+12</t>
        </is>
      </c>
      <c r="C111" s="80">
        <f>SUMIF(数量表!D:H,B111,数量表!H:H)</f>
        <v/>
      </c>
      <c r="D111" s="235" t="inlineStr">
        <is>
          <t>W1-39</t>
        </is>
      </c>
      <c r="E111" s="236" t="n">
        <v>386.5</v>
      </c>
      <c r="F111" s="237" t="inlineStr">
        <is>
          <t>*</t>
        </is>
      </c>
      <c r="G111" s="236" t="n">
        <v>1024</v>
      </c>
      <c r="H111" s="238" t="n">
        <v>1</v>
      </c>
      <c r="I111" s="253">
        <f>SUM(H111*C111)</f>
        <v/>
      </c>
      <c r="J111" s="254" t="n">
        <v>1</v>
      </c>
      <c r="K111" s="255">
        <f>C111*J111</f>
        <v/>
      </c>
      <c r="M111" s="251">
        <f>CONCATENATE(D111,"　",E111,F111,G111)</f>
        <v/>
      </c>
      <c r="N111" s="252">
        <f>I111</f>
        <v/>
      </c>
      <c r="Q111" s="272" t="inlineStr">
        <is>
          <t>W2-39　159*450</t>
        </is>
      </c>
      <c r="R111" s="273">
        <f>IF(SUMIF(M:N,Q111,N:N)=0,"",SUMIF(M:N,Q111,N:N))</f>
        <v/>
      </c>
    </row>
    <row r="112" ht="15" customHeight="1" thickBot="1">
      <c r="B112" s="85" t="inlineStr">
        <is>
          <t>22MAL+12</t>
        </is>
      </c>
      <c r="C112">
        <f>SUMIF(数量表!D:H,B112,数量表!H:H)</f>
        <v/>
      </c>
      <c r="D112" s="243" t="inlineStr">
        <is>
          <t>W1-34</t>
        </is>
      </c>
      <c r="E112" s="2" t="n">
        <v>343.5</v>
      </c>
      <c r="F112" s="244" t="inlineStr">
        <is>
          <t>*</t>
        </is>
      </c>
      <c r="G112" s="2" t="n">
        <v>1024</v>
      </c>
      <c r="H112" s="122" t="n">
        <v>1</v>
      </c>
      <c r="I112" s="259">
        <f>SUM(H112*C112)</f>
        <v/>
      </c>
      <c r="J112" s="260" t="n">
        <v>1</v>
      </c>
      <c r="K112" s="261">
        <f>C112*J112</f>
        <v/>
      </c>
      <c r="M112" s="251">
        <f>CONCATENATE(D112,"　",E112,F112,G112)</f>
        <v/>
      </c>
      <c r="N112" s="252">
        <f>I112</f>
        <v/>
      </c>
      <c r="Q112" s="272" t="inlineStr">
        <is>
          <t>W2-39　119*936</t>
        </is>
      </c>
      <c r="R112" s="273">
        <f>IF(SUMIF(M:N,Q112,N:N)=0,"",SUMIF(M:N,Q112,N:N))</f>
        <v/>
      </c>
    </row>
    <row r="113" ht="15" customHeight="1" thickBot="1">
      <c r="B113" s="85" t="inlineStr">
        <is>
          <t>22MAL+12</t>
        </is>
      </c>
      <c r="C113">
        <f>SUMIF(数量表!D:H,B113,数量表!H:H)</f>
        <v/>
      </c>
      <c r="D113" s="243" t="inlineStr">
        <is>
          <t>W1-39</t>
        </is>
      </c>
      <c r="E113" s="2" t="n">
        <v>386.5</v>
      </c>
      <c r="F113" s="244" t="inlineStr">
        <is>
          <t>*</t>
        </is>
      </c>
      <c r="G113" s="2" t="n">
        <v>1274</v>
      </c>
      <c r="H113" s="122" t="n">
        <v>1</v>
      </c>
      <c r="I113" s="259">
        <f>SUM(H113*C113)</f>
        <v/>
      </c>
      <c r="J113" s="260" t="n">
        <v>1</v>
      </c>
      <c r="K113" s="261">
        <f>C113*J113</f>
        <v/>
      </c>
      <c r="M113" s="251">
        <f>CONCATENATE(D113,"　",E113,F113,G113)</f>
        <v/>
      </c>
      <c r="N113" s="252">
        <f>I113</f>
        <v/>
      </c>
      <c r="Q113" s="272" t="inlineStr">
        <is>
          <t>W2-39　119*536</t>
        </is>
      </c>
      <c r="R113" s="273">
        <f>IF(SUMIF(M:N,Q113,N:N)=0,"",SUMIF(M:N,Q113,N:N))</f>
        <v/>
      </c>
    </row>
    <row r="114" ht="15" customHeight="1" thickBot="1">
      <c r="B114" s="88" t="inlineStr">
        <is>
          <t>22MAL+12</t>
        </is>
      </c>
      <c r="C114" s="89">
        <f>SUMIF(数量表!D:H,B114,数量表!H:H)</f>
        <v/>
      </c>
      <c r="D114" s="239" t="inlineStr">
        <is>
          <t>W1-34</t>
        </is>
      </c>
      <c r="E114" s="240" t="n">
        <v>343.5</v>
      </c>
      <c r="F114" s="241" t="inlineStr">
        <is>
          <t>*</t>
        </is>
      </c>
      <c r="G114" s="240" t="n">
        <v>1274</v>
      </c>
      <c r="H114" s="242" t="n">
        <v>1</v>
      </c>
      <c r="I114" s="256">
        <f>SUM(H114*C114)</f>
        <v/>
      </c>
      <c r="J114" s="257" t="n">
        <v>1</v>
      </c>
      <c r="K114" s="258">
        <f>C114*J114</f>
        <v/>
      </c>
      <c r="M114" s="251">
        <f>CONCATENATE(D114,"　",E114,F114,G114)</f>
        <v/>
      </c>
      <c r="N114" s="252">
        <f>I114</f>
        <v/>
      </c>
      <c r="Q114" s="272" t="inlineStr">
        <is>
          <t>W2-39　119*450</t>
        </is>
      </c>
      <c r="R114" s="273">
        <f>IF(SUMIF(M:N,Q114,N:N)=0,"",SUMIF(M:N,Q114,N:N))</f>
        <v/>
      </c>
    </row>
    <row r="115" ht="15" customHeight="1" thickBot="1">
      <c r="B115" s="79" t="inlineStr">
        <is>
          <t>22MAR</t>
        </is>
      </c>
      <c r="C115" s="80">
        <f>SUMIF(数量表!D:H,B115,数量表!H:H)</f>
        <v/>
      </c>
      <c r="D115" s="235" t="inlineStr">
        <is>
          <t>W1-39</t>
        </is>
      </c>
      <c r="E115" s="236" t="n">
        <v>386.5</v>
      </c>
      <c r="F115" s="237" t="inlineStr">
        <is>
          <t>*</t>
        </is>
      </c>
      <c r="G115" s="236" t="n">
        <v>1024</v>
      </c>
      <c r="H115" s="238" t="n">
        <v>1</v>
      </c>
      <c r="I115" s="253">
        <f>SUM(H115*C115)</f>
        <v/>
      </c>
      <c r="J115" s="254" t="n">
        <v>1</v>
      </c>
      <c r="K115" s="255">
        <f>C115*J115</f>
        <v/>
      </c>
      <c r="M115" s="251">
        <f>CONCATENATE(D115,"　",E115,F115,G115)</f>
        <v/>
      </c>
      <c r="N115" s="252">
        <f>I115</f>
        <v/>
      </c>
      <c r="Q115" s="272" t="inlineStr">
        <is>
          <t>W1-39　87*75</t>
        </is>
      </c>
      <c r="R115" s="273">
        <f>IF(SUMIF(M:N,Q115,N:N)=0,"",SUMIF(M:N,Q115,N:N))</f>
        <v/>
      </c>
    </row>
    <row r="116" ht="15" customHeight="1" thickBot="1">
      <c r="B116" s="85" t="inlineStr">
        <is>
          <t>22MAR</t>
        </is>
      </c>
      <c r="C116">
        <f>SUMIF(数量表!D:H,B116,数量表!H:H)</f>
        <v/>
      </c>
      <c r="D116" s="243" t="inlineStr">
        <is>
          <t>W1-34</t>
        </is>
      </c>
      <c r="E116" s="2" t="n">
        <v>343.5</v>
      </c>
      <c r="F116" s="244" t="inlineStr">
        <is>
          <t>*</t>
        </is>
      </c>
      <c r="G116" s="2" t="n">
        <v>1024</v>
      </c>
      <c r="H116" s="122" t="n">
        <v>1</v>
      </c>
      <c r="I116" s="259">
        <f>SUM(H116*C116)</f>
        <v/>
      </c>
      <c r="J116" s="260" t="n">
        <v>1</v>
      </c>
      <c r="K116" s="261">
        <f>C116*J116</f>
        <v/>
      </c>
      <c r="M116" s="251">
        <f>CONCATENATE(D116,"　",E116,F116,G116)</f>
        <v/>
      </c>
      <c r="N116" s="252">
        <f>I116</f>
        <v/>
      </c>
      <c r="Q116" s="272" t="inlineStr">
        <is>
          <t>W1-39　87*1274</t>
        </is>
      </c>
      <c r="R116" s="273">
        <f>IF(SUMIF(M:N,Q116,N:N)=0,"",SUMIF(M:N,Q116,N:N))</f>
        <v/>
      </c>
    </row>
    <row r="117" ht="15" customHeight="1" thickBot="1">
      <c r="B117" s="85" t="inlineStr">
        <is>
          <t>22MAR</t>
        </is>
      </c>
      <c r="C117">
        <f>SUMIF(数量表!D:H,B117,数量表!H:H)</f>
        <v/>
      </c>
      <c r="D117" s="243" t="inlineStr">
        <is>
          <t>W1-39</t>
        </is>
      </c>
      <c r="E117" s="2" t="n">
        <v>386.5</v>
      </c>
      <c r="F117" s="244" t="inlineStr">
        <is>
          <t>*</t>
        </is>
      </c>
      <c r="G117" s="2" t="n">
        <v>1274</v>
      </c>
      <c r="H117" s="122" t="n">
        <v>1</v>
      </c>
      <c r="I117" s="259">
        <f>SUM(H117*C117)</f>
        <v/>
      </c>
      <c r="J117" s="260" t="n">
        <v>1</v>
      </c>
      <c r="K117" s="261">
        <f>C117*J117</f>
        <v/>
      </c>
      <c r="M117" s="251">
        <f>CONCATENATE(D117,"　",E117,F117,G117)</f>
        <v/>
      </c>
      <c r="N117" s="252">
        <f>I117</f>
        <v/>
      </c>
      <c r="Q117" s="272" t="inlineStr">
        <is>
          <t>W1-39　76.5*1274</t>
        </is>
      </c>
      <c r="R117" s="273">
        <f>IF(SUMIF(M:N,Q117,N:N)=0,"",SUMIF(M:N,Q117,N:N))</f>
        <v/>
      </c>
    </row>
    <row r="118" ht="15" customHeight="1" thickBot="1">
      <c r="B118" s="88" t="inlineStr">
        <is>
          <t>22MAR</t>
        </is>
      </c>
      <c r="C118" s="89">
        <f>SUMIF(数量表!D:H,B118,数量表!H:H)</f>
        <v/>
      </c>
      <c r="D118" s="239" t="inlineStr">
        <is>
          <t>W1-34</t>
        </is>
      </c>
      <c r="E118" s="240" t="n">
        <v>343.5</v>
      </c>
      <c r="F118" s="241" t="inlineStr">
        <is>
          <t>*</t>
        </is>
      </c>
      <c r="G118" s="240" t="n">
        <v>1274</v>
      </c>
      <c r="H118" s="242" t="n">
        <v>1</v>
      </c>
      <c r="I118" s="256">
        <f>SUM(H118*C118)</f>
        <v/>
      </c>
      <c r="J118" s="257" t="n">
        <v>1</v>
      </c>
      <c r="K118" s="258">
        <f>C118*J118</f>
        <v/>
      </c>
      <c r="M118" s="251">
        <f>CONCATENATE(D118,"　",E118,F118,G118)</f>
        <v/>
      </c>
      <c r="N118" s="252">
        <f>I118</f>
        <v/>
      </c>
      <c r="Q118" s="272" t="inlineStr">
        <is>
          <t>W1-39　76*774</t>
        </is>
      </c>
      <c r="R118" s="273">
        <f>IF(SUMIF(M:N,Q118,N:N)=0,"",SUMIF(M:N,Q118,N:N))</f>
        <v/>
      </c>
    </row>
    <row r="119" ht="15" customHeight="1" thickBot="1">
      <c r="B119" s="85" t="inlineStr">
        <is>
          <t>22MAR+12</t>
        </is>
      </c>
      <c r="C119">
        <f>SUMIF(数量表!D:H,B119,数量表!H:H)</f>
        <v/>
      </c>
      <c r="D119" s="243" t="inlineStr">
        <is>
          <t>W1-39</t>
        </is>
      </c>
      <c r="E119" s="2" t="n">
        <v>386.5</v>
      </c>
      <c r="F119" s="244" t="inlineStr">
        <is>
          <t>*</t>
        </is>
      </c>
      <c r="G119" s="2" t="n">
        <v>1024</v>
      </c>
      <c r="H119" s="122" t="n">
        <v>1</v>
      </c>
      <c r="I119" s="259">
        <f>SUM(H119*C119)</f>
        <v/>
      </c>
      <c r="J119" s="260" t="n">
        <v>1</v>
      </c>
      <c r="K119" s="261">
        <f>C119*J119</f>
        <v/>
      </c>
      <c r="M119" s="251">
        <f>CONCATENATE(D119,"　",E119,F119,G119)</f>
        <v/>
      </c>
      <c r="N119" s="252">
        <f>I119</f>
        <v/>
      </c>
      <c r="Q119" s="272" t="inlineStr">
        <is>
          <t>W1-39　76*524</t>
        </is>
      </c>
      <c r="R119" s="273">
        <f>IF(SUMIF(M:N,Q119,N:N)=0,"",SUMIF(M:N,Q119,N:N))</f>
        <v/>
      </c>
    </row>
    <row r="120" ht="15" customHeight="1" thickBot="1">
      <c r="B120" s="85" t="inlineStr">
        <is>
          <t>22MAR+12</t>
        </is>
      </c>
      <c r="C120">
        <f>SUMIF(数量表!D:H,B120,数量表!H:H)</f>
        <v/>
      </c>
      <c r="D120" s="243" t="inlineStr">
        <is>
          <t>W1-34</t>
        </is>
      </c>
      <c r="E120" s="2" t="n">
        <v>343.5</v>
      </c>
      <c r="F120" s="244" t="inlineStr">
        <is>
          <t>*</t>
        </is>
      </c>
      <c r="G120" s="2" t="n">
        <v>1024</v>
      </c>
      <c r="H120" s="122" t="n">
        <v>1</v>
      </c>
      <c r="I120" s="259">
        <f>SUM(H120*C120)</f>
        <v/>
      </c>
      <c r="J120" s="260" t="n">
        <v>1</v>
      </c>
      <c r="K120" s="261">
        <f>C120*J120</f>
        <v/>
      </c>
      <c r="M120" s="251">
        <f>CONCATENATE(D120,"　",E120,F120,G120)</f>
        <v/>
      </c>
      <c r="N120" s="252">
        <f>I120</f>
        <v/>
      </c>
      <c r="Q120" s="272" t="inlineStr">
        <is>
          <t>W1-39　76*1274</t>
        </is>
      </c>
      <c r="R120" s="273">
        <f>IF(SUMIF(M:N,Q120,N:N)=0,"",SUMIF(M:N,Q120,N:N))</f>
        <v/>
      </c>
    </row>
    <row r="121" ht="15" customHeight="1" thickBot="1">
      <c r="B121" s="85" t="inlineStr">
        <is>
          <t>22MAR+12</t>
        </is>
      </c>
      <c r="C121">
        <f>SUMIF(数量表!D:H,B121,数量表!H:H)</f>
        <v/>
      </c>
      <c r="D121" s="243" t="inlineStr">
        <is>
          <t>W1-39</t>
        </is>
      </c>
      <c r="E121" s="2" t="n">
        <v>386.5</v>
      </c>
      <c r="F121" s="244" t="inlineStr">
        <is>
          <t>*</t>
        </is>
      </c>
      <c r="G121" s="2" t="n">
        <v>1274</v>
      </c>
      <c r="H121" s="122" t="n">
        <v>1</v>
      </c>
      <c r="I121" s="259">
        <f>SUM(H121*C121)</f>
        <v/>
      </c>
      <c r="J121" s="260" t="n">
        <v>1</v>
      </c>
      <c r="K121" s="261">
        <f>C121*J121</f>
        <v/>
      </c>
      <c r="M121" s="251">
        <f>CONCATENATE(D121,"　",E121,F121,G121)</f>
        <v/>
      </c>
      <c r="N121" s="252">
        <f>I121</f>
        <v/>
      </c>
      <c r="Q121" s="272" t="inlineStr">
        <is>
          <t>W1-39　76*1024</t>
        </is>
      </c>
      <c r="R121" s="273">
        <f>IF(SUMIF(M:N,Q121,N:N)=0,"",SUMIF(M:N,Q121,N:N))</f>
        <v/>
      </c>
    </row>
    <row r="122" ht="15" customHeight="1" thickBot="1">
      <c r="B122" s="88" t="inlineStr">
        <is>
          <t>22MAR+12</t>
        </is>
      </c>
      <c r="C122" s="89">
        <f>SUMIF(数量表!D:H,B122,数量表!H:H)</f>
        <v/>
      </c>
      <c r="D122" s="239" t="inlineStr">
        <is>
          <t>W1-34</t>
        </is>
      </c>
      <c r="E122" s="240" t="n">
        <v>343.5</v>
      </c>
      <c r="F122" s="241" t="inlineStr">
        <is>
          <t>*</t>
        </is>
      </c>
      <c r="G122" s="240" t="n">
        <v>1274</v>
      </c>
      <c r="H122" s="242" t="n">
        <v>1</v>
      </c>
      <c r="I122" s="256">
        <f>SUM(H122*C122)</f>
        <v/>
      </c>
      <c r="J122" s="257" t="n">
        <v>1</v>
      </c>
      <c r="K122" s="258">
        <f>C122*J122</f>
        <v/>
      </c>
      <c r="M122" s="251">
        <f>CONCATENATE(D122,"　",E122,F122,G122)</f>
        <v/>
      </c>
      <c r="N122" s="252">
        <f>I122</f>
        <v/>
      </c>
      <c r="Q122" s="272" t="inlineStr">
        <is>
          <t>W1-39　62*774</t>
        </is>
      </c>
      <c r="R122" s="273">
        <f>IF(SUMIF(M:N,Q122,N:N)=0,"",SUMIF(M:N,Q122,N:N))</f>
        <v/>
      </c>
    </row>
    <row r="123" ht="15" customHeight="1" thickBot="1">
      <c r="B123" s="79" t="inlineStr">
        <is>
          <t>22MAZ</t>
        </is>
      </c>
      <c r="C123" s="80">
        <f>SUMIF(数量表!D:H,B123,数量表!H:H)</f>
        <v/>
      </c>
      <c r="D123" s="235" t="inlineStr">
        <is>
          <t>W1-39</t>
        </is>
      </c>
      <c r="E123" s="236" t="n">
        <v>356.5</v>
      </c>
      <c r="F123" s="237" t="inlineStr">
        <is>
          <t>*</t>
        </is>
      </c>
      <c r="G123" s="236" t="n">
        <v>988</v>
      </c>
      <c r="H123" s="238" t="n">
        <v>2</v>
      </c>
      <c r="I123" s="253">
        <f>SUM(H123*C123)</f>
        <v/>
      </c>
      <c r="J123" s="254" t="n">
        <v>2</v>
      </c>
      <c r="K123" s="255">
        <f>C123*J123</f>
        <v/>
      </c>
      <c r="L123" s="89" t="n"/>
      <c r="M123" s="251">
        <f>CONCATENATE(D123,"　",E123,F123,G123)</f>
        <v/>
      </c>
      <c r="N123" s="252">
        <f>I123</f>
        <v/>
      </c>
      <c r="Q123" s="272" t="inlineStr">
        <is>
          <t>W1-39　62*524</t>
        </is>
      </c>
      <c r="R123" s="273">
        <f>IF(SUMIF(M:N,Q123,N:N)=0,"",SUMIF(M:N,Q123,N:N))</f>
        <v/>
      </c>
    </row>
    <row r="124" ht="15" customHeight="1" thickBot="1">
      <c r="B124" s="85" t="inlineStr">
        <is>
          <t>22MAZ</t>
        </is>
      </c>
      <c r="C124">
        <f>SUMIF(数量表!D:H,B124,数量表!H:H)</f>
        <v/>
      </c>
      <c r="D124" s="243" t="inlineStr">
        <is>
          <t>W1-39</t>
        </is>
      </c>
      <c r="E124" s="2" t="n">
        <v>356.5</v>
      </c>
      <c r="F124" s="244" t="inlineStr">
        <is>
          <t>*</t>
        </is>
      </c>
      <c r="G124" s="2" t="n">
        <v>1274</v>
      </c>
      <c r="H124" s="122" t="n">
        <v>2</v>
      </c>
      <c r="I124" s="259">
        <f>SUM(H124*C124)</f>
        <v/>
      </c>
      <c r="J124" s="260" t="n">
        <v>2</v>
      </c>
      <c r="K124" s="258">
        <f>C124*J124</f>
        <v/>
      </c>
      <c r="L124" s="89" t="n"/>
      <c r="M124" s="251">
        <f>CONCATENATE(D124,"　",E124,F124,G124)</f>
        <v/>
      </c>
      <c r="N124" s="252">
        <f>I124</f>
        <v/>
      </c>
      <c r="Q124" s="272" t="inlineStr">
        <is>
          <t>W1-39　62*1274</t>
        </is>
      </c>
      <c r="R124" s="273">
        <f>IF(SUMIF(M:N,Q124,N:N)=0,"",SUMIF(M:N,Q124,N:N))</f>
        <v/>
      </c>
    </row>
    <row r="125" ht="15" customHeight="1" thickBot="1">
      <c r="B125" s="79" t="inlineStr">
        <is>
          <t>22MA670</t>
        </is>
      </c>
      <c r="C125" s="82">
        <f>SUMIF(数量表!D:H,B125,数量表!H:H)</f>
        <v/>
      </c>
      <c r="D125" s="235" t="inlineStr">
        <is>
          <t>W1-34</t>
        </is>
      </c>
      <c r="E125" s="236" t="n">
        <v>146.5</v>
      </c>
      <c r="F125" s="245" t="inlineStr">
        <is>
          <t>*</t>
        </is>
      </c>
      <c r="G125" s="236" t="n">
        <v>1024</v>
      </c>
      <c r="H125" s="238" t="n">
        <v>1</v>
      </c>
      <c r="I125" s="253">
        <f>SUM(H125*C125)</f>
        <v/>
      </c>
      <c r="J125" s="254" t="n">
        <v>0.5</v>
      </c>
      <c r="K125" s="255">
        <f>C125*J125</f>
        <v/>
      </c>
      <c r="M125" s="251">
        <f>CONCATENATE(D125,"　",E125,F125,G125)</f>
        <v/>
      </c>
      <c r="N125" s="252">
        <f>I125</f>
        <v/>
      </c>
      <c r="Q125" s="272" t="inlineStr">
        <is>
          <t>W1-39　62*1024</t>
        </is>
      </c>
      <c r="R125" s="273">
        <f>IF(SUMIF(M:N,Q125,N:N)=0,"",SUMIF(M:N,Q125,N:N))</f>
        <v/>
      </c>
    </row>
    <row r="126" ht="15" customHeight="1" thickBot="1">
      <c r="B126" s="85" t="inlineStr">
        <is>
          <t>22MA670</t>
        </is>
      </c>
      <c r="C126" s="87">
        <f>SUMIF(数量表!D:H,B126,数量表!H:H)</f>
        <v/>
      </c>
      <c r="D126" s="243" t="inlineStr">
        <is>
          <t>W1-39</t>
        </is>
      </c>
      <c r="E126" s="2" t="n">
        <v>386.5</v>
      </c>
      <c r="F126" s="892" t="inlineStr">
        <is>
          <t>*</t>
        </is>
      </c>
      <c r="G126" s="2" t="n">
        <v>1024</v>
      </c>
      <c r="H126" s="122" t="n">
        <v>1</v>
      </c>
      <c r="I126" s="259">
        <f>SUM(H126*C126)</f>
        <v/>
      </c>
      <c r="J126" s="260" t="n">
        <v>1</v>
      </c>
      <c r="K126" s="261">
        <f>C126*J126</f>
        <v/>
      </c>
      <c r="M126" s="251">
        <f>CONCATENATE(D126,"　",E126,F126,G126)</f>
        <v/>
      </c>
      <c r="N126" s="252">
        <f>I126</f>
        <v/>
      </c>
      <c r="Q126" s="272" t="inlineStr">
        <is>
          <t>W1-39　414.5*282</t>
        </is>
      </c>
      <c r="R126" s="273">
        <f>IF(SUMIF(M:N,Q126,N:N)=0,"",SUMIF(M:N,Q126,N:N))</f>
        <v/>
      </c>
    </row>
    <row r="127" ht="15" customHeight="1" thickBot="1">
      <c r="B127" s="85" t="inlineStr">
        <is>
          <t>22MA670</t>
        </is>
      </c>
      <c r="C127" s="87">
        <f>SUMIF(数量表!D:H,B127,数量表!H:H)</f>
        <v/>
      </c>
      <c r="D127" s="243" t="inlineStr">
        <is>
          <t>W1-34</t>
        </is>
      </c>
      <c r="E127" s="2" t="n">
        <v>146.5</v>
      </c>
      <c r="F127" s="892" t="inlineStr">
        <is>
          <t>*</t>
        </is>
      </c>
      <c r="G127" s="2" t="n">
        <v>1274</v>
      </c>
      <c r="H127" s="122" t="n">
        <v>1</v>
      </c>
      <c r="I127" s="259">
        <f>SUM(H127*C127)</f>
        <v/>
      </c>
      <c r="J127" s="260" t="n">
        <v>0.5</v>
      </c>
      <c r="K127" s="261">
        <f>C127*J127</f>
        <v/>
      </c>
      <c r="M127" s="251">
        <f>CONCATENATE(D127,"　",E127,F127,G127)</f>
        <v/>
      </c>
      <c r="N127" s="252">
        <f>I127</f>
        <v/>
      </c>
      <c r="Q127" s="272" t="inlineStr">
        <is>
          <t>W1-39　386.5*982</t>
        </is>
      </c>
      <c r="R127" s="273">
        <f>IF(SUMIF(M:N,Q127,N:N)=0,"",SUMIF(M:N,Q127,N:N))</f>
        <v/>
      </c>
    </row>
    <row r="128" ht="15" customHeight="1" thickBot="1">
      <c r="B128" s="88" t="inlineStr">
        <is>
          <t>22MA670</t>
        </is>
      </c>
      <c r="C128" s="91">
        <f>SUMIF(数量表!D:H,B128,数量表!H:H)</f>
        <v/>
      </c>
      <c r="D128" s="239" t="inlineStr">
        <is>
          <t>W1-39</t>
        </is>
      </c>
      <c r="E128" s="240" t="n">
        <v>386.5</v>
      </c>
      <c r="F128" s="246" t="inlineStr">
        <is>
          <t>*</t>
        </is>
      </c>
      <c r="G128" s="240" t="n">
        <v>1274</v>
      </c>
      <c r="H128" s="242" t="n">
        <v>1</v>
      </c>
      <c r="I128" s="256">
        <f>SUM(H128*C128)</f>
        <v/>
      </c>
      <c r="J128" s="257" t="n">
        <v>1</v>
      </c>
      <c r="K128" s="258">
        <f>C128*J128</f>
        <v/>
      </c>
      <c r="M128" s="251">
        <f>CONCATENATE(D128,"　",E128,F128,G128)</f>
        <v/>
      </c>
      <c r="N128" s="252">
        <f>I128</f>
        <v/>
      </c>
      <c r="Q128" s="272" t="inlineStr">
        <is>
          <t>W1-39　386.5*912</t>
        </is>
      </c>
      <c r="R128" s="273">
        <f>IF(SUMIF(M:N,Q128,N:N)=0,"",SUMIF(M:N,Q128,N:N))</f>
        <v/>
      </c>
    </row>
    <row r="129" ht="15" customHeight="1" thickBot="1">
      <c r="B129" s="85" t="inlineStr">
        <is>
          <t>22MA670L</t>
        </is>
      </c>
      <c r="C129" s="80">
        <f>SUMIF(数量表!D:H,B129,数量表!H:H)</f>
        <v/>
      </c>
      <c r="D129" s="235" t="inlineStr">
        <is>
          <t>W1-39</t>
        </is>
      </c>
      <c r="E129" s="236" t="n">
        <v>146.5</v>
      </c>
      <c r="F129" s="237" t="inlineStr">
        <is>
          <t>*</t>
        </is>
      </c>
      <c r="G129" s="236" t="n">
        <v>1024</v>
      </c>
      <c r="H129" s="238" t="n">
        <v>1</v>
      </c>
      <c r="I129" s="253">
        <f>SUM(H129*C129)</f>
        <v/>
      </c>
      <c r="J129" s="254" t="n">
        <v>1</v>
      </c>
      <c r="K129" s="255">
        <f>C129*J129</f>
        <v/>
      </c>
      <c r="M129" s="251">
        <f>CONCATENATE(D129,"　",E129,F129,G129)</f>
        <v/>
      </c>
      <c r="N129" s="252">
        <f>I129</f>
        <v/>
      </c>
      <c r="Q129" s="272" t="inlineStr">
        <is>
          <t>W1-39　386.5*900</t>
        </is>
      </c>
      <c r="R129" s="273">
        <f>IF(SUMIF(M:N,Q129,N:N)=0,"",SUMIF(M:N,Q129,N:N))</f>
        <v/>
      </c>
    </row>
    <row r="130" ht="15" customHeight="1" thickBot="1">
      <c r="B130" s="85" t="inlineStr">
        <is>
          <t>22MA670L</t>
        </is>
      </c>
      <c r="C130">
        <f>SUMIF(数量表!D:H,B130,数量表!H:H)</f>
        <v/>
      </c>
      <c r="D130" s="243" t="inlineStr">
        <is>
          <t>W1-34</t>
        </is>
      </c>
      <c r="E130" s="2" t="n">
        <v>343.5</v>
      </c>
      <c r="F130" s="244" t="inlineStr">
        <is>
          <t>*</t>
        </is>
      </c>
      <c r="G130" s="2" t="n">
        <v>1024</v>
      </c>
      <c r="H130" s="122" t="n">
        <v>1</v>
      </c>
      <c r="I130" s="259">
        <f>SUM(H130*C130)</f>
        <v/>
      </c>
      <c r="J130" s="260" t="n">
        <v>2</v>
      </c>
      <c r="K130" s="261">
        <f>C130*J130</f>
        <v/>
      </c>
      <c r="M130" s="251">
        <f>CONCATENATE(D130,"　",E130,F130,G130)</f>
        <v/>
      </c>
      <c r="N130" s="252">
        <f>I130</f>
        <v/>
      </c>
      <c r="Q130" s="272" t="inlineStr">
        <is>
          <t>W1-39　386.5*868</t>
        </is>
      </c>
      <c r="R130" s="273">
        <f>IF(SUMIF(M:N,Q130,N:N)=0,"",SUMIF(M:N,Q130,N:N))</f>
        <v/>
      </c>
    </row>
    <row r="131" ht="15" customHeight="1" thickBot="1">
      <c r="B131" s="85" t="inlineStr">
        <is>
          <t>22MA670L</t>
        </is>
      </c>
      <c r="C131">
        <f>SUMIF(数量表!D:H,B131,数量表!H:H)</f>
        <v/>
      </c>
      <c r="D131" s="243" t="inlineStr">
        <is>
          <t>W1-39</t>
        </is>
      </c>
      <c r="E131" s="2" t="n">
        <v>146.5</v>
      </c>
      <c r="F131" s="244" t="inlineStr">
        <is>
          <t>*</t>
        </is>
      </c>
      <c r="G131" s="2" t="n">
        <v>1274</v>
      </c>
      <c r="H131" s="122" t="n">
        <v>1</v>
      </c>
      <c r="I131" s="259">
        <f>SUM(H131*C131)</f>
        <v/>
      </c>
      <c r="J131" s="260" t="n">
        <v>1</v>
      </c>
      <c r="K131" s="261">
        <f>C131*J131</f>
        <v/>
      </c>
      <c r="M131" s="251">
        <f>CONCATENATE(D131,"　",E131,F131,G131)</f>
        <v/>
      </c>
      <c r="N131" s="252">
        <f>I131</f>
        <v/>
      </c>
      <c r="Q131" s="272" t="inlineStr">
        <is>
          <t>W1-39　386.5*818</t>
        </is>
      </c>
      <c r="R131" s="273">
        <f>IF(SUMIF(M:N,Q131,N:N)=0,"",SUMIF(M:N,Q131,N:N))</f>
        <v/>
      </c>
    </row>
    <row r="132" ht="15" customHeight="1" thickBot="1">
      <c r="B132" s="85" t="inlineStr">
        <is>
          <t>22MA670L</t>
        </is>
      </c>
      <c r="C132" s="89">
        <f>SUMIF(数量表!D:H,B132,数量表!H:H)</f>
        <v/>
      </c>
      <c r="D132" s="239" t="inlineStr">
        <is>
          <t>W1-34</t>
        </is>
      </c>
      <c r="E132" s="240" t="n">
        <v>343.5</v>
      </c>
      <c r="F132" s="241" t="inlineStr">
        <is>
          <t>*</t>
        </is>
      </c>
      <c r="G132" s="240" t="n">
        <v>1274</v>
      </c>
      <c r="H132" s="242" t="n">
        <v>1</v>
      </c>
      <c r="I132" s="256">
        <f>SUM(H132*C132)</f>
        <v/>
      </c>
      <c r="J132" s="257" t="n">
        <v>2</v>
      </c>
      <c r="K132" s="258">
        <f>C132*J132</f>
        <v/>
      </c>
      <c r="M132" s="251">
        <f>CONCATENATE(D132,"　",E132,F132,G132)</f>
        <v/>
      </c>
      <c r="N132" s="252">
        <f>I132</f>
        <v/>
      </c>
      <c r="Q132" s="272" t="inlineStr">
        <is>
          <t>W1-39　386.5*80</t>
        </is>
      </c>
      <c r="R132" s="273">
        <f>IF(SUMIF(M:N,Q132,N:N)=0,"",SUMIF(M:N,Q132,N:N))</f>
        <v/>
      </c>
    </row>
    <row r="133" ht="15" customHeight="1" thickBot="1">
      <c r="B133" s="79" t="inlineStr">
        <is>
          <t>22MA670R</t>
        </is>
      </c>
      <c r="C133" s="80">
        <f>SUMIF(数量表!D:H,B133,数量表!H:H)</f>
        <v/>
      </c>
      <c r="D133" s="235" t="inlineStr">
        <is>
          <t>W1-39</t>
        </is>
      </c>
      <c r="E133" s="236" t="n">
        <v>146.5</v>
      </c>
      <c r="F133" s="237" t="inlineStr">
        <is>
          <t>*</t>
        </is>
      </c>
      <c r="G133" s="236" t="n">
        <v>1024</v>
      </c>
      <c r="H133" s="238" t="n">
        <v>1</v>
      </c>
      <c r="I133" s="253">
        <f>SUM(H133*C133)</f>
        <v/>
      </c>
      <c r="J133" s="254" t="n">
        <v>1</v>
      </c>
      <c r="K133" s="255">
        <f>C133*J133</f>
        <v/>
      </c>
      <c r="M133" s="251">
        <f>CONCATENATE(D133,"　",E133,F133,G133)</f>
        <v/>
      </c>
      <c r="N133" s="252">
        <f>I133</f>
        <v/>
      </c>
      <c r="Q133" s="272" t="inlineStr">
        <is>
          <t>W1-39　386.5*774</t>
        </is>
      </c>
      <c r="R133" s="273">
        <f>IF(SUMIF(M:N,Q133,N:N)=0,"",SUMIF(M:N,Q133,N:N))</f>
        <v/>
      </c>
    </row>
    <row r="134" ht="15" customHeight="1" thickBot="1">
      <c r="B134" s="85" t="inlineStr">
        <is>
          <t>22MA670R</t>
        </is>
      </c>
      <c r="C134">
        <f>SUMIF(数量表!D:H,B134,数量表!H:H)</f>
        <v/>
      </c>
      <c r="D134" s="243" t="inlineStr">
        <is>
          <t>W1-34</t>
        </is>
      </c>
      <c r="E134" s="2" t="n">
        <v>343.5</v>
      </c>
      <c r="F134" s="244" t="inlineStr">
        <is>
          <t>*</t>
        </is>
      </c>
      <c r="G134" s="2" t="n">
        <v>1024</v>
      </c>
      <c r="H134" s="122" t="n">
        <v>1</v>
      </c>
      <c r="I134" s="259">
        <f>SUM(H134*C134)</f>
        <v/>
      </c>
      <c r="J134" s="260" t="n">
        <v>2</v>
      </c>
      <c r="K134" s="261">
        <f>C134*J134</f>
        <v/>
      </c>
      <c r="M134" s="251">
        <f>CONCATENATE(D134,"　",E134,F134,G134)</f>
        <v/>
      </c>
      <c r="N134" s="252">
        <f>I134</f>
        <v/>
      </c>
      <c r="Q134" s="272" t="inlineStr">
        <is>
          <t>W1-39　386.5*770</t>
        </is>
      </c>
      <c r="R134" s="273">
        <f>IF(SUMIF(M:N,Q134,N:N)=0,"",SUMIF(M:N,Q134,N:N))</f>
        <v/>
      </c>
    </row>
    <row r="135" ht="15" customHeight="1" thickBot="1">
      <c r="B135" s="85" t="inlineStr">
        <is>
          <t>22MA670R</t>
        </is>
      </c>
      <c r="C135">
        <f>SUMIF(数量表!D:H,B135,数量表!H:H)</f>
        <v/>
      </c>
      <c r="D135" s="243" t="inlineStr">
        <is>
          <t>W1-39</t>
        </is>
      </c>
      <c r="E135" s="2" t="n">
        <v>146.5</v>
      </c>
      <c r="F135" s="244" t="inlineStr">
        <is>
          <t>*</t>
        </is>
      </c>
      <c r="G135" s="2" t="n">
        <v>1274</v>
      </c>
      <c r="H135" s="122" t="n">
        <v>1</v>
      </c>
      <c r="I135" s="259">
        <f>SUM(H135*C135)</f>
        <v/>
      </c>
      <c r="J135" s="260" t="n">
        <v>1</v>
      </c>
      <c r="K135" s="261">
        <f>C135*J135</f>
        <v/>
      </c>
      <c r="M135" s="251">
        <f>CONCATENATE(D135,"　",E135,F135,G135)</f>
        <v/>
      </c>
      <c r="N135" s="252">
        <f>I135</f>
        <v/>
      </c>
      <c r="Q135" s="272" t="inlineStr">
        <is>
          <t>W1-39　386.5*734</t>
        </is>
      </c>
      <c r="R135" s="273">
        <f>IF(SUMIF(M:N,Q135,N:N)=0,"",SUMIF(M:N,Q135,N:N))</f>
        <v/>
      </c>
    </row>
    <row r="136" ht="15" customHeight="1" thickBot="1">
      <c r="B136" s="88" t="inlineStr">
        <is>
          <t>22MA670R</t>
        </is>
      </c>
      <c r="C136" s="89">
        <f>SUMIF(数量表!D:H,B136,数量表!H:H)</f>
        <v/>
      </c>
      <c r="D136" s="239" t="inlineStr">
        <is>
          <t>W1-34</t>
        </is>
      </c>
      <c r="E136" s="240" t="n">
        <v>343.5</v>
      </c>
      <c r="F136" s="241" t="inlineStr">
        <is>
          <t>*</t>
        </is>
      </c>
      <c r="G136" s="240" t="n">
        <v>1274</v>
      </c>
      <c r="H136" s="242" t="n">
        <v>1</v>
      </c>
      <c r="I136" s="256">
        <f>SUM(H136*C136)</f>
        <v/>
      </c>
      <c r="J136" s="257" t="n">
        <v>2</v>
      </c>
      <c r="K136" s="258">
        <f>C136*J136</f>
        <v/>
      </c>
      <c r="M136" s="251">
        <f>CONCATENATE(D136,"　",E136,F136,G136)</f>
        <v/>
      </c>
      <c r="N136" s="252">
        <f>I136</f>
        <v/>
      </c>
      <c r="Q136" s="272" t="inlineStr">
        <is>
          <t>W1-39　386.5*666</t>
        </is>
      </c>
      <c r="R136" s="273">
        <f>IF(SUMIF(M:N,Q136,N:N)=0,"",SUMIF(M:N,Q136,N:N))</f>
        <v/>
      </c>
    </row>
    <row r="137" ht="15" customHeight="1" thickBot="1">
      <c r="B137" s="79" t="inlineStr">
        <is>
          <t>22MA144</t>
        </is>
      </c>
      <c r="C137" s="80">
        <f>SUMIF(数量表!D:H,B137,数量表!H:H)</f>
        <v/>
      </c>
      <c r="D137" s="235" t="inlineStr">
        <is>
          <t>W1-39</t>
        </is>
      </c>
      <c r="E137" s="236" t="n">
        <v>386.5</v>
      </c>
      <c r="F137" s="237" t="inlineStr">
        <is>
          <t>*</t>
        </is>
      </c>
      <c r="G137" s="236" t="n">
        <v>1274</v>
      </c>
      <c r="H137" s="238" t="n">
        <v>2</v>
      </c>
      <c r="I137" s="253">
        <f>SUM(H137*C137)</f>
        <v/>
      </c>
      <c r="J137" s="254" t="n">
        <v>2</v>
      </c>
      <c r="K137" s="255">
        <f>C137*J137</f>
        <v/>
      </c>
      <c r="M137" s="251">
        <f>CONCATENATE(D137,"　",E137,F137,G137)</f>
        <v/>
      </c>
      <c r="N137" s="252">
        <f>I137</f>
        <v/>
      </c>
      <c r="Q137" s="272" t="inlineStr">
        <is>
          <t>W1-39　386.5*662</t>
        </is>
      </c>
      <c r="R137" s="273">
        <f>IF(SUMIF(M:N,Q137,N:N)=0,"",SUMIF(M:N,Q137,N:N))</f>
        <v/>
      </c>
    </row>
    <row r="138" ht="15" customHeight="1" thickBot="1">
      <c r="B138" s="85" t="inlineStr">
        <is>
          <t>22MA144</t>
        </is>
      </c>
      <c r="C138">
        <f>SUMIF(数量表!D:H,B138,数量表!H:H)</f>
        <v/>
      </c>
      <c r="D138" s="243" t="inlineStr">
        <is>
          <t>45*1000</t>
        </is>
      </c>
      <c r="E138" s="2" t="n">
        <v>205</v>
      </c>
      <c r="F138" s="244" t="inlineStr">
        <is>
          <t>*</t>
        </is>
      </c>
      <c r="G138" s="2" t="n">
        <v>477</v>
      </c>
      <c r="H138" s="122" t="n">
        <v>2</v>
      </c>
      <c r="I138" s="259">
        <f>SUM(H138*C138)</f>
        <v/>
      </c>
      <c r="J138" s="260" t="n">
        <v>0.2</v>
      </c>
      <c r="K138" s="261">
        <f>C138*J138</f>
        <v/>
      </c>
      <c r="M138" s="251">
        <f>CONCATENATE(D138,"　",E138,F138,G138)</f>
        <v/>
      </c>
      <c r="N138" s="252">
        <f>I138</f>
        <v/>
      </c>
      <c r="Q138" s="272" t="inlineStr">
        <is>
          <t>W1-39　386.5*650</t>
        </is>
      </c>
      <c r="R138" s="273">
        <f>IF(SUMIF(M:N,Q138,N:N)=0,"",SUMIF(M:N,Q138,N:N))</f>
        <v/>
      </c>
    </row>
    <row r="139" ht="15" customHeight="1" thickBot="1">
      <c r="B139" s="85" t="inlineStr">
        <is>
          <t>22MA144</t>
        </is>
      </c>
      <c r="C139">
        <f>SUMIF(数量表!D:H,B139,数量表!H:H)</f>
        <v/>
      </c>
      <c r="D139" s="243" t="inlineStr">
        <is>
          <t>45*1000</t>
        </is>
      </c>
      <c r="E139" s="2" t="n">
        <v>154.5</v>
      </c>
      <c r="F139" s="244" t="inlineStr">
        <is>
          <t>*</t>
        </is>
      </c>
      <c r="G139" s="2" t="n">
        <v>477</v>
      </c>
      <c r="H139" s="122" t="n">
        <v>2</v>
      </c>
      <c r="I139" s="259">
        <f>SUM(H139*C139)</f>
        <v/>
      </c>
      <c r="J139" s="260" t="n">
        <v>0.2</v>
      </c>
      <c r="K139" s="261">
        <f>C139*J139</f>
        <v/>
      </c>
      <c r="M139" s="251">
        <f>CONCATENATE(D139,"　",E139,F139,G139)</f>
        <v/>
      </c>
      <c r="N139" s="252">
        <f>I139</f>
        <v/>
      </c>
      <c r="Q139" s="272" t="inlineStr">
        <is>
          <t>W1-39　386.5*585</t>
        </is>
      </c>
      <c r="R139" s="273">
        <f>IF(SUMIF(M:N,Q139,N:N)=0,"",SUMIF(M:N,Q139,N:N))</f>
        <v/>
      </c>
    </row>
    <row r="140" ht="15" customHeight="1" thickBot="1">
      <c r="B140" s="88" t="inlineStr">
        <is>
          <t>22MA144</t>
        </is>
      </c>
      <c r="C140" s="89">
        <f>SUMIF(数量表!D:H,B140,数量表!H:H)</f>
        <v/>
      </c>
      <c r="D140" s="239" t="inlineStr">
        <is>
          <t>W3-39</t>
        </is>
      </c>
      <c r="E140" s="240" t="n">
        <v>386.5</v>
      </c>
      <c r="F140" s="241" t="inlineStr">
        <is>
          <t>*</t>
        </is>
      </c>
      <c r="G140" s="240" t="n">
        <v>520</v>
      </c>
      <c r="H140" s="242" t="n">
        <v>2</v>
      </c>
      <c r="I140" s="256">
        <f>SUM(H140*C140)</f>
        <v/>
      </c>
      <c r="J140" s="257" t="n">
        <v>2</v>
      </c>
      <c r="K140" s="258">
        <f>C140*J140</f>
        <v/>
      </c>
      <c r="M140" s="251">
        <f>CONCATENATE(D140,"　",E140,F140,G140)</f>
        <v/>
      </c>
      <c r="N140" s="252">
        <f>I140</f>
        <v/>
      </c>
      <c r="Q140" s="272" t="inlineStr">
        <is>
          <t>W1-39　386.5*536</t>
        </is>
      </c>
      <c r="R140" s="273">
        <f>IF(SUMIF(M:N,Q140,N:N)=0,"",SUMIF(M:N,Q140,N:N))</f>
        <v/>
      </c>
    </row>
    <row r="141" ht="15" customHeight="1" thickBot="1">
      <c r="B141" s="79" t="inlineStr">
        <is>
          <t>22MA144L</t>
        </is>
      </c>
      <c r="C141" s="80">
        <f>SUMIF(数量表!D:H,B141,数量表!H:H)</f>
        <v/>
      </c>
      <c r="D141" s="243" t="inlineStr">
        <is>
          <t>W1-39</t>
        </is>
      </c>
      <c r="E141" s="2" t="n">
        <v>386.5</v>
      </c>
      <c r="F141" s="244" t="inlineStr">
        <is>
          <t>*</t>
        </is>
      </c>
      <c r="G141" s="236" t="n">
        <v>1274</v>
      </c>
      <c r="H141" s="238" t="n">
        <v>1</v>
      </c>
      <c r="I141" s="259">
        <f>SUM(H141*C141)</f>
        <v/>
      </c>
      <c r="J141" s="254" t="n">
        <v>1</v>
      </c>
      <c r="K141" s="261">
        <f>C141*J141</f>
        <v/>
      </c>
      <c r="M141" s="251">
        <f>CONCATENATE(D141,"　",E141,F141,G141)</f>
        <v/>
      </c>
      <c r="N141" s="252">
        <f>I141</f>
        <v/>
      </c>
      <c r="Q141" s="272" t="inlineStr">
        <is>
          <t>W1-39　386.5*524</t>
        </is>
      </c>
      <c r="R141" s="273">
        <f>IF(SUMIF(M:N,Q141,N:N)=0,"",SUMIF(M:N,Q141,N:N))</f>
        <v/>
      </c>
    </row>
    <row r="142" ht="15" customHeight="1" thickBot="1">
      <c r="B142" s="85" t="inlineStr">
        <is>
          <t>22MA144L</t>
        </is>
      </c>
      <c r="C142">
        <f>SUMIF(数量表!D:H,B142,数量表!H:H)</f>
        <v/>
      </c>
      <c r="D142" s="243" t="inlineStr">
        <is>
          <t>W1-39</t>
        </is>
      </c>
      <c r="E142" s="2" t="n">
        <v>386.5</v>
      </c>
      <c r="F142" s="244" t="inlineStr">
        <is>
          <t>*</t>
        </is>
      </c>
      <c r="G142" s="2" t="n">
        <v>520</v>
      </c>
      <c r="H142" s="122" t="n">
        <v>1</v>
      </c>
      <c r="I142" s="259">
        <f>SUM(H142*C142)</f>
        <v/>
      </c>
      <c r="J142" s="260" t="n">
        <v>1</v>
      </c>
      <c r="K142" s="261">
        <f>C142*J142</f>
        <v/>
      </c>
      <c r="M142" s="251">
        <f>CONCATENATE(D142,"　",E142,F142,G142)</f>
        <v/>
      </c>
      <c r="N142" s="252">
        <f>I142</f>
        <v/>
      </c>
      <c r="Q142" s="272" t="inlineStr">
        <is>
          <t>W1-39　386.5*520</t>
        </is>
      </c>
      <c r="R142" s="273">
        <f>IF(SUMIF(M:N,Q142,N:N)=0,"",SUMIF(M:N,Q142,N:N))</f>
        <v/>
      </c>
    </row>
    <row r="143" ht="15" customHeight="1" thickBot="1">
      <c r="B143" s="85" t="inlineStr">
        <is>
          <t>22MA144L</t>
        </is>
      </c>
      <c r="C143">
        <f>SUMIF(数量表!D:H,B143,数量表!H:H)</f>
        <v/>
      </c>
      <c r="D143" s="243" t="inlineStr">
        <is>
          <t>W1-34</t>
        </is>
      </c>
      <c r="E143" s="2" t="n">
        <v>343.5</v>
      </c>
      <c r="F143" s="244" t="inlineStr">
        <is>
          <t>*</t>
        </is>
      </c>
      <c r="G143" s="2" t="n">
        <v>1274</v>
      </c>
      <c r="H143" s="122" t="n">
        <v>1</v>
      </c>
      <c r="I143" s="259">
        <f>SUM(H143*C143)</f>
        <v/>
      </c>
      <c r="J143" s="260" t="n">
        <v>1</v>
      </c>
      <c r="K143" s="261">
        <f>C143*J143</f>
        <v/>
      </c>
      <c r="M143" s="251">
        <f>CONCATENATE(D143,"　",E143,F143,G143)</f>
        <v/>
      </c>
      <c r="N143" s="252">
        <f>I143</f>
        <v/>
      </c>
      <c r="Q143" s="272" t="inlineStr">
        <is>
          <t>W1-39　386.5*484</t>
        </is>
      </c>
      <c r="R143" s="273">
        <f>IF(SUMIF(M:N,Q143,N:N)=0,"",SUMIF(M:N,Q143,N:N))</f>
        <v/>
      </c>
    </row>
    <row r="144" ht="15" customHeight="1" thickBot="1">
      <c r="B144" s="85" t="inlineStr">
        <is>
          <t>22MA144L</t>
        </is>
      </c>
      <c r="C144">
        <f>SUMIF(数量表!D:H,B144,数量表!H:H)</f>
        <v/>
      </c>
      <c r="D144" s="243" t="inlineStr">
        <is>
          <t>W1-34</t>
        </is>
      </c>
      <c r="E144" s="2" t="n">
        <v>343.5</v>
      </c>
      <c r="F144" s="244" t="inlineStr">
        <is>
          <t>*</t>
        </is>
      </c>
      <c r="G144" s="2" t="n">
        <v>520</v>
      </c>
      <c r="H144" s="122" t="n">
        <v>1</v>
      </c>
      <c r="I144" s="259">
        <f>SUM(H144*C144)</f>
        <v/>
      </c>
      <c r="J144" s="260" t="n">
        <v>1</v>
      </c>
      <c r="K144" s="261">
        <f>C144*J144</f>
        <v/>
      </c>
      <c r="M144" s="251">
        <f>CONCATENATE(D144,"　",E144,F144,G144)</f>
        <v/>
      </c>
      <c r="N144" s="252">
        <f>I144</f>
        <v/>
      </c>
      <c r="Q144" s="272" t="inlineStr">
        <is>
          <t>W1-39　386.5*450</t>
        </is>
      </c>
      <c r="R144" s="273">
        <f>IF(SUMIF(M:N,Q144,N:N)=0,"",SUMIF(M:N,Q144,N:N))</f>
        <v/>
      </c>
    </row>
    <row r="145" ht="15" customHeight="1" thickBot="1">
      <c r="B145" s="85" t="inlineStr">
        <is>
          <t>22MA144L</t>
        </is>
      </c>
      <c r="C145">
        <f>SUMIF(数量表!D:H,B145,数量表!H:H)</f>
        <v/>
      </c>
      <c r="D145" s="243" t="inlineStr">
        <is>
          <t>45*1000</t>
        </is>
      </c>
      <c r="E145" s="2" t="n">
        <v>205</v>
      </c>
      <c r="F145" s="244" t="inlineStr">
        <is>
          <t>*</t>
        </is>
      </c>
      <c r="G145" s="2" t="n">
        <v>477</v>
      </c>
      <c r="H145" s="122" t="n">
        <v>2</v>
      </c>
      <c r="I145" s="259">
        <f>SUM(H145*C145)</f>
        <v/>
      </c>
      <c r="J145" s="260" t="n">
        <v>0.5</v>
      </c>
      <c r="K145" s="261">
        <f>C145*J145</f>
        <v/>
      </c>
      <c r="M145" s="251">
        <f>CONCATENATE(D145,"　",E145,F145,G145)</f>
        <v/>
      </c>
      <c r="N145" s="252">
        <f>I145</f>
        <v/>
      </c>
      <c r="Q145" s="272" t="inlineStr">
        <is>
          <t>W1-39　386.5*412</t>
        </is>
      </c>
      <c r="R145" s="273">
        <f>IF(SUMIF(M:N,Q145,N:N)=0,"",SUMIF(M:N,Q145,N:N))</f>
        <v/>
      </c>
    </row>
    <row r="146" ht="15" customHeight="1" thickBot="1">
      <c r="B146" s="85" t="inlineStr">
        <is>
          <t>22MA144L</t>
        </is>
      </c>
      <c r="C146">
        <f>SUMIF(数量表!D:H,B146,数量表!H:H)</f>
        <v/>
      </c>
      <c r="D146" s="243" t="inlineStr">
        <is>
          <t>45*1000</t>
        </is>
      </c>
      <c r="E146" s="2" t="n">
        <v>154.5</v>
      </c>
      <c r="F146" s="244" t="inlineStr">
        <is>
          <t>*</t>
        </is>
      </c>
      <c r="G146" s="2" t="n">
        <v>477</v>
      </c>
      <c r="H146" s="122" t="n">
        <v>1</v>
      </c>
      <c r="I146" s="259">
        <f>SUM(H146*C146)</f>
        <v/>
      </c>
      <c r="J146" s="260" t="n">
        <v>0.5</v>
      </c>
      <c r="K146" s="261">
        <f>C146*J146</f>
        <v/>
      </c>
      <c r="M146" s="251">
        <f>CONCATENATE(D146,"　",E146,F146,G146)</f>
        <v/>
      </c>
      <c r="N146" s="252">
        <f>I146</f>
        <v/>
      </c>
      <c r="Q146" s="272" t="inlineStr">
        <is>
          <t>W1-39　386.5*400</t>
        </is>
      </c>
      <c r="R146" s="273">
        <f>IF(SUMIF(M:N,Q146,N:N)=0,"",SUMIF(M:N,Q146,N:N))</f>
        <v/>
      </c>
    </row>
    <row r="147" ht="15" customHeight="1" thickBot="1">
      <c r="B147" s="85" t="inlineStr">
        <is>
          <t>22MA144L</t>
        </is>
      </c>
      <c r="C147">
        <f>SUMIF(数量表!D:H,B147,数量表!H:H)</f>
        <v/>
      </c>
      <c r="D147" s="243" t="inlineStr">
        <is>
          <t>45*1000</t>
        </is>
      </c>
      <c r="E147" s="2" t="n">
        <v>111.5</v>
      </c>
      <c r="F147" s="244" t="inlineStr">
        <is>
          <t>*</t>
        </is>
      </c>
      <c r="G147" s="2" t="n">
        <v>477</v>
      </c>
      <c r="H147" s="122" t="n">
        <v>1</v>
      </c>
      <c r="I147" s="259">
        <f>SUM(H147*C147)</f>
        <v/>
      </c>
      <c r="J147" s="260" t="n">
        <v>0.5</v>
      </c>
      <c r="K147" s="261">
        <f>C147*J147</f>
        <v/>
      </c>
      <c r="M147" s="251">
        <f>CONCATENATE(D147,"　",E147,F147,G147)</f>
        <v/>
      </c>
      <c r="N147" s="252">
        <f>I147</f>
        <v/>
      </c>
      <c r="Q147" s="272" t="inlineStr">
        <is>
          <t>W1-39　386.5*338</t>
        </is>
      </c>
      <c r="R147" s="273">
        <f>IF(SUMIF(M:N,Q147,N:N)=0,"",SUMIF(M:N,Q147,N:N))</f>
        <v/>
      </c>
    </row>
    <row r="148" ht="15.75" customHeight="1" thickBot="1">
      <c r="B148" s="79" t="inlineStr">
        <is>
          <t>22MAX144</t>
        </is>
      </c>
      <c r="C148" s="82">
        <f>SUMIF(数量表!D:H,B148,数量表!H:H)</f>
        <v/>
      </c>
      <c r="D148" s="235" t="inlineStr">
        <is>
          <t>45*1000</t>
        </is>
      </c>
      <c r="E148" s="236" t="n">
        <v>205</v>
      </c>
      <c r="F148" s="237" t="inlineStr">
        <is>
          <t>*</t>
        </is>
      </c>
      <c r="G148" s="236" t="n">
        <v>477</v>
      </c>
      <c r="H148" s="238" t="n">
        <v>2</v>
      </c>
      <c r="I148" s="253">
        <f>SUM(H148*C148)</f>
        <v/>
      </c>
      <c r="J148" s="254" t="n">
        <v>0.2</v>
      </c>
      <c r="K148" s="255">
        <f>C148*J148</f>
        <v/>
      </c>
      <c r="M148" s="251">
        <f>CONCATENATE(D148,"　",E148,F148,G148)</f>
        <v/>
      </c>
      <c r="N148" s="252">
        <f>I148</f>
        <v/>
      </c>
      <c r="Q148" s="272" t="inlineStr">
        <is>
          <t>W1-39　386.5*30</t>
        </is>
      </c>
      <c r="R148" s="273">
        <f>IF(SUMIF(M:N,Q148,N:N)=0,"",SUMIF(M:N,Q148,N:N))</f>
        <v/>
      </c>
    </row>
    <row r="149" ht="15" customHeight="1" thickBot="1">
      <c r="B149" s="85" t="inlineStr">
        <is>
          <t>22MAX144</t>
        </is>
      </c>
      <c r="C149" s="87">
        <f>SUMIF(数量表!D:H,B149,数量表!H:H)</f>
        <v/>
      </c>
      <c r="D149" s="243" t="inlineStr">
        <is>
          <t>45*1000</t>
        </is>
      </c>
      <c r="E149" s="2" t="n">
        <v>154.5</v>
      </c>
      <c r="F149" s="244" t="inlineStr">
        <is>
          <t>*</t>
        </is>
      </c>
      <c r="G149" s="2" t="n">
        <v>477</v>
      </c>
      <c r="H149" s="122" t="n">
        <v>2</v>
      </c>
      <c r="I149" s="259">
        <f>SUM(H149*C149)</f>
        <v/>
      </c>
      <c r="J149" s="260" t="n">
        <v>0.2</v>
      </c>
      <c r="K149" s="261">
        <f>C149*J149</f>
        <v/>
      </c>
      <c r="M149" s="251">
        <f>CONCATENATE(D149,"　",E149,F149,G149)</f>
        <v/>
      </c>
      <c r="N149" s="252">
        <f>I149</f>
        <v/>
      </c>
      <c r="Q149" s="272" t="inlineStr">
        <is>
          <t>W1-39　386.5*282</t>
        </is>
      </c>
      <c r="R149" s="273">
        <f>IF(SUMIF(M:N,Q149,N:N)=0,"",SUMIF(M:N,Q149,N:N))</f>
        <v/>
      </c>
    </row>
    <row r="150" ht="15" customHeight="1" thickBot="1">
      <c r="B150" s="85" t="inlineStr">
        <is>
          <t>22MAX144</t>
        </is>
      </c>
      <c r="C150" s="87">
        <f>SUMIF(数量表!D:H,B150,数量表!H:H)</f>
        <v/>
      </c>
      <c r="D150" s="243" t="inlineStr">
        <is>
          <t>W1-39</t>
        </is>
      </c>
      <c r="E150" s="2" t="n">
        <v>386.5</v>
      </c>
      <c r="F150" s="244" t="inlineStr">
        <is>
          <t>*</t>
        </is>
      </c>
      <c r="G150" s="2" t="n">
        <v>1274</v>
      </c>
      <c r="H150" s="122" t="n">
        <v>2</v>
      </c>
      <c r="I150" s="259">
        <f>SUM(H150*C150)</f>
        <v/>
      </c>
      <c r="J150" s="260" t="n">
        <v>2</v>
      </c>
      <c r="K150" s="261">
        <f>C150*J150</f>
        <v/>
      </c>
      <c r="M150" s="251">
        <f>CONCATENATE(D150,"　",E150,F150,G150)</f>
        <v/>
      </c>
      <c r="N150" s="252">
        <f>I150</f>
        <v/>
      </c>
      <c r="Q150" s="272" t="inlineStr">
        <is>
          <t>W1-39　386.5*280</t>
        </is>
      </c>
      <c r="R150" s="273">
        <f>IF(SUMIF(M:N,Q150,N:N)=0,"",SUMIF(M:N,Q150,N:N))</f>
        <v/>
      </c>
    </row>
    <row r="151" ht="15" customHeight="1" thickBot="1">
      <c r="B151" s="88" t="inlineStr">
        <is>
          <t>22MAX144</t>
        </is>
      </c>
      <c r="C151" s="91">
        <f>SUMIF(数量表!D:H,B151,数量表!H:H)</f>
        <v/>
      </c>
      <c r="D151" s="239" t="inlineStr">
        <is>
          <t>W1-39</t>
        </is>
      </c>
      <c r="E151" s="240" t="n">
        <v>386.5</v>
      </c>
      <c r="F151" s="241" t="inlineStr">
        <is>
          <t>*</t>
        </is>
      </c>
      <c r="G151" s="240" t="n">
        <v>484</v>
      </c>
      <c r="H151" s="242" t="n">
        <v>2</v>
      </c>
      <c r="I151" s="256">
        <f>SUM(H151*C151)</f>
        <v/>
      </c>
      <c r="J151" s="257" t="n">
        <v>2</v>
      </c>
      <c r="K151" s="258">
        <f>C151*J151</f>
        <v/>
      </c>
      <c r="M151" s="251">
        <f>CONCATENATE(D151,"　",E151,F151,G151)</f>
        <v/>
      </c>
      <c r="N151" s="252">
        <f>I151</f>
        <v/>
      </c>
      <c r="Q151" s="272" t="inlineStr">
        <is>
          <t>W1-39　386.5*270</t>
        </is>
      </c>
      <c r="R151" s="273">
        <f>IF(SUMIF(M:N,Q151,N:N)=0,"",SUMIF(M:N,Q151,N:N))</f>
        <v/>
      </c>
    </row>
    <row r="152" ht="15" customHeight="1" thickBot="1">
      <c r="B152" s="79" t="inlineStr">
        <is>
          <t>22MA144R</t>
        </is>
      </c>
      <c r="C152" s="80">
        <f>SUMIF(数量表!D:H,B152,数量表!H:H)</f>
        <v/>
      </c>
      <c r="D152" s="243" t="inlineStr">
        <is>
          <t>45*1000</t>
        </is>
      </c>
      <c r="E152" s="236" t="n">
        <v>111.5</v>
      </c>
      <c r="F152" s="237" t="inlineStr">
        <is>
          <t>*</t>
        </is>
      </c>
      <c r="G152" s="236" t="n">
        <v>477</v>
      </c>
      <c r="H152" s="238" t="n">
        <v>1</v>
      </c>
      <c r="I152" s="253">
        <f>SUM(H152*C152)</f>
        <v/>
      </c>
      <c r="J152" s="254" t="n">
        <v>0.2</v>
      </c>
      <c r="K152" s="255">
        <f>C152*J152</f>
        <v/>
      </c>
      <c r="M152" s="251">
        <f>CONCATENATE(D152,"　",E152,F152,G152)</f>
        <v/>
      </c>
      <c r="N152" s="252">
        <f>I152</f>
        <v/>
      </c>
      <c r="Q152" s="272" t="inlineStr">
        <is>
          <t>W1-39　386.5*234</t>
        </is>
      </c>
      <c r="R152" s="273">
        <f>IF(SUMIF(M:N,Q152,N:N)=0,"",SUMIF(M:N,Q152,N:N))</f>
        <v/>
      </c>
    </row>
    <row r="153" ht="15" customHeight="1" thickBot="1">
      <c r="B153" s="85" t="inlineStr">
        <is>
          <t>22MA144R</t>
        </is>
      </c>
      <c r="C153">
        <f>SUMIF(数量表!D:H,B153,数量表!H:H)</f>
        <v/>
      </c>
      <c r="D153" s="243" t="inlineStr">
        <is>
          <t>45*1000</t>
        </is>
      </c>
      <c r="E153" s="2" t="n">
        <v>154.5</v>
      </c>
      <c r="F153" s="244" t="inlineStr">
        <is>
          <t>*</t>
        </is>
      </c>
      <c r="G153" s="2" t="n">
        <v>477</v>
      </c>
      <c r="H153" s="122" t="n">
        <v>1</v>
      </c>
      <c r="I153" s="259">
        <f>SUM(H153*C153)</f>
        <v/>
      </c>
      <c r="J153" s="260" t="n">
        <v>0.2</v>
      </c>
      <c r="K153" s="261">
        <f>C153*J153</f>
        <v/>
      </c>
      <c r="M153" s="251">
        <f>CONCATENATE(D153,"　",E153,F153,G153)</f>
        <v/>
      </c>
      <c r="N153" s="252">
        <f>I153</f>
        <v/>
      </c>
      <c r="Q153" s="272" t="inlineStr">
        <is>
          <t>W2-39　386.5*44</t>
        </is>
      </c>
      <c r="R153" s="273">
        <f>IF(SUMIF(M:N,Q153,N:N)=0,"",SUMIF(M:N,Q153,N:N))</f>
        <v/>
      </c>
    </row>
    <row r="154" ht="15" customHeight="1" thickBot="1">
      <c r="B154" s="85" t="inlineStr">
        <is>
          <t>22MA144R</t>
        </is>
      </c>
      <c r="C154">
        <f>SUMIF(数量表!D:H,B154,数量表!H:H)</f>
        <v/>
      </c>
      <c r="D154" s="243" t="inlineStr">
        <is>
          <t>45*1000</t>
        </is>
      </c>
      <c r="E154" s="2" t="n">
        <v>205</v>
      </c>
      <c r="F154" s="244" t="inlineStr">
        <is>
          <t>*</t>
        </is>
      </c>
      <c r="G154" s="2" t="n">
        <v>477</v>
      </c>
      <c r="H154" s="122" t="n">
        <v>2</v>
      </c>
      <c r="I154" s="259">
        <f>SUM(H154*C154)</f>
        <v/>
      </c>
      <c r="J154" s="260" t="n">
        <v>0.2</v>
      </c>
      <c r="K154" s="261">
        <f>C154*J154</f>
        <v/>
      </c>
      <c r="M154" s="251">
        <f>CONCATENATE(D154,"　",E154,F154,G154)</f>
        <v/>
      </c>
      <c r="N154" s="252">
        <f>I154</f>
        <v/>
      </c>
      <c r="Q154" s="272" t="inlineStr">
        <is>
          <t>W1-39　386.5*20</t>
        </is>
      </c>
      <c r="R154" s="273">
        <f>IF(SUMIF(M:N,Q154,N:N)=0,"",SUMIF(M:N,Q154,N:N))</f>
        <v/>
      </c>
    </row>
    <row r="155" ht="15" customHeight="1" thickBot="1">
      <c r="B155" s="85" t="inlineStr">
        <is>
          <t>22MA144R</t>
        </is>
      </c>
      <c r="C155">
        <f>SUMIF(数量表!D:H,B155,数量表!H:H)</f>
        <v/>
      </c>
      <c r="D155" s="243" t="inlineStr">
        <is>
          <t>W1-34</t>
        </is>
      </c>
      <c r="E155" s="2" t="n">
        <v>343.5</v>
      </c>
      <c r="F155" s="244" t="inlineStr">
        <is>
          <t>*</t>
        </is>
      </c>
      <c r="G155" s="2" t="n">
        <v>520</v>
      </c>
      <c r="H155" s="122" t="n">
        <v>1</v>
      </c>
      <c r="I155" s="259">
        <f>SUM(H155*C155)</f>
        <v/>
      </c>
      <c r="J155" s="260" t="n">
        <v>1</v>
      </c>
      <c r="K155" s="261">
        <f>C155*J155</f>
        <v/>
      </c>
      <c r="M155" s="251">
        <f>CONCATENATE(D155,"　",E155,F155,G155)</f>
        <v/>
      </c>
      <c r="N155" s="252">
        <f>I155</f>
        <v/>
      </c>
      <c r="Q155" s="272" t="inlineStr">
        <is>
          <t>W1-39　386.5*1274</t>
        </is>
      </c>
      <c r="R155" s="273">
        <f>IF(SUMIF(M:N,Q155,N:N)=0,"",SUMIF(M:N,Q155,N:N))</f>
        <v/>
      </c>
    </row>
    <row r="156" ht="15" customHeight="1" thickBot="1">
      <c r="B156" s="85" t="inlineStr">
        <is>
          <t>22MA144R</t>
        </is>
      </c>
      <c r="C156">
        <f>SUMIF(数量表!D:H,B156,数量表!H:H)</f>
        <v/>
      </c>
      <c r="D156" s="243" t="inlineStr">
        <is>
          <t>W1-39</t>
        </is>
      </c>
      <c r="E156" s="2" t="n">
        <v>386.5</v>
      </c>
      <c r="F156" s="244" t="inlineStr">
        <is>
          <t>*</t>
        </is>
      </c>
      <c r="G156" s="2" t="n">
        <v>520</v>
      </c>
      <c r="H156" s="122" t="n">
        <v>1</v>
      </c>
      <c r="I156" s="259">
        <f>SUM(H156*C156)</f>
        <v/>
      </c>
      <c r="J156" s="260" t="n">
        <v>1</v>
      </c>
      <c r="K156" s="261">
        <f>C156*J156</f>
        <v/>
      </c>
      <c r="M156" s="251">
        <f>CONCATENATE(D156,"　",E156,F156,G156)</f>
        <v/>
      </c>
      <c r="N156" s="252">
        <f>I156</f>
        <v/>
      </c>
      <c r="Q156" s="272" t="inlineStr">
        <is>
          <t>W1-39　386.5*1258</t>
        </is>
      </c>
      <c r="R156" s="273">
        <f>IF(SUMIF(M:N,Q156,N:N)=0,"",SUMIF(M:N,Q156,N:N))</f>
        <v/>
      </c>
    </row>
    <row r="157" ht="15" customHeight="1" thickBot="1">
      <c r="B157" s="85" t="inlineStr">
        <is>
          <t>22MA144R</t>
        </is>
      </c>
      <c r="C157">
        <f>SUMIF(数量表!D:H,B157,数量表!H:H)</f>
        <v/>
      </c>
      <c r="D157" s="243" t="inlineStr">
        <is>
          <t>W1-34</t>
        </is>
      </c>
      <c r="E157" s="2" t="n">
        <v>343.5</v>
      </c>
      <c r="F157" s="244" t="inlineStr">
        <is>
          <t>*</t>
        </is>
      </c>
      <c r="G157" s="2" t="n">
        <v>1274</v>
      </c>
      <c r="H157" s="122" t="n">
        <v>1</v>
      </c>
      <c r="I157" s="259">
        <f>SUM(H157*C157)</f>
        <v/>
      </c>
      <c r="J157" s="260" t="n">
        <v>1</v>
      </c>
      <c r="K157" s="261">
        <f>C157*J157</f>
        <v/>
      </c>
      <c r="M157" s="251">
        <f>CONCATENATE(D157,"　",E157,F157,G157)</f>
        <v/>
      </c>
      <c r="N157" s="252">
        <f>I157</f>
        <v/>
      </c>
      <c r="Q157" s="272" t="inlineStr">
        <is>
          <t>W1-39　386.5*1162</t>
        </is>
      </c>
      <c r="R157" s="273">
        <f>IF(SUMIF(M:N,Q157,N:N)=0,"",SUMIF(M:N,Q157,N:N))</f>
        <v/>
      </c>
    </row>
    <row r="158" ht="15" customHeight="1" thickBot="1">
      <c r="B158" s="88" t="inlineStr">
        <is>
          <t>22MA144R</t>
        </is>
      </c>
      <c r="C158" s="89">
        <f>SUMIF(数量表!D:H,B158,数量表!H:H)</f>
        <v/>
      </c>
      <c r="D158" s="239" t="inlineStr">
        <is>
          <t>W1-39</t>
        </is>
      </c>
      <c r="E158" s="240" t="n">
        <v>386.5</v>
      </c>
      <c r="F158" s="241" t="inlineStr">
        <is>
          <t>*</t>
        </is>
      </c>
      <c r="G158" s="240" t="n">
        <v>1274</v>
      </c>
      <c r="H158" s="242" t="n">
        <v>1</v>
      </c>
      <c r="I158" s="256">
        <f>SUM(H158*C158)</f>
        <v/>
      </c>
      <c r="J158" s="257" t="n">
        <v>1</v>
      </c>
      <c r="K158" s="258">
        <f>C158*J158</f>
        <v/>
      </c>
      <c r="M158" s="251">
        <f>CONCATENATE(D158,"　",E158,F158,G158)</f>
        <v/>
      </c>
      <c r="N158" s="252">
        <f>I158</f>
        <v/>
      </c>
      <c r="Q158" s="272" t="inlineStr">
        <is>
          <t>W1-39　386.5*1150</t>
        </is>
      </c>
      <c r="R158" s="273">
        <f>IF(SUMIF(M:N,Q158,N:N)=0,"",SUMIF(M:N,Q158,N:N))</f>
        <v/>
      </c>
    </row>
    <row r="159" ht="15" customHeight="1" thickBot="1">
      <c r="B159" s="79" t="inlineStr">
        <is>
          <t>22MH</t>
        </is>
      </c>
      <c r="C159" s="80">
        <f>SUMIF(数量表!D:H,B159,数量表!H:H)</f>
        <v/>
      </c>
      <c r="D159" s="235" t="inlineStr">
        <is>
          <t>W1-34</t>
        </is>
      </c>
      <c r="E159" s="236" t="n">
        <v>345</v>
      </c>
      <c r="F159" s="237" t="inlineStr">
        <is>
          <t>*</t>
        </is>
      </c>
      <c r="G159" s="236" t="n">
        <v>1274</v>
      </c>
      <c r="H159" s="238" t="n">
        <v>1</v>
      </c>
      <c r="I159" s="253">
        <f>SUM(H159*C159)</f>
        <v/>
      </c>
      <c r="J159" s="254" t="n">
        <v>1</v>
      </c>
      <c r="K159" s="255">
        <f>C159*J159</f>
        <v/>
      </c>
      <c r="M159" s="251">
        <f>CONCATENATE(D159,"　",E159,F159,G159)</f>
        <v/>
      </c>
      <c r="N159" s="252">
        <f>I159</f>
        <v/>
      </c>
      <c r="Q159" s="272" t="inlineStr">
        <is>
          <t>W1-39　386.5*1136</t>
        </is>
      </c>
      <c r="R159" s="273">
        <f>IF(SUMIF(M:N,Q159,N:N)=0,"",SUMIF(M:N,Q159,N:N))</f>
        <v/>
      </c>
    </row>
    <row r="160" ht="15" customHeight="1" thickBot="1">
      <c r="B160" s="88" t="inlineStr">
        <is>
          <t>22MH</t>
        </is>
      </c>
      <c r="C160" s="89">
        <f>SUMIF(数量表!D:H,B160,数量表!H:H)</f>
        <v/>
      </c>
      <c r="D160" s="239" t="inlineStr">
        <is>
          <t>W1-34</t>
        </is>
      </c>
      <c r="E160" s="240" t="n">
        <v>345</v>
      </c>
      <c r="F160" s="241" t="inlineStr">
        <is>
          <t>*</t>
        </is>
      </c>
      <c r="G160" s="240" t="n">
        <v>1024</v>
      </c>
      <c r="H160" s="242" t="n">
        <v>1</v>
      </c>
      <c r="I160" s="256">
        <f>SUM(H160*C160)</f>
        <v/>
      </c>
      <c r="J160" s="257" t="n">
        <v>1</v>
      </c>
      <c r="K160" s="258">
        <f>C160*J160</f>
        <v/>
      </c>
      <c r="M160" s="251">
        <f>CONCATENATE(D160,"　",E160,F160,G160)</f>
        <v/>
      </c>
      <c r="N160" s="252">
        <f>I160</f>
        <v/>
      </c>
      <c r="Q160" s="272" t="inlineStr">
        <is>
          <t>W1-39　386.5*1068</t>
        </is>
      </c>
      <c r="R160" s="273">
        <f>IF(SUMIF(M:N,Q160,N:N)=0,"",SUMIF(M:N,Q160,N:N))</f>
        <v/>
      </c>
    </row>
    <row r="161" ht="15" customHeight="1" thickBot="1">
      <c r="B161" s="79" t="inlineStr">
        <is>
          <t>22MHL</t>
        </is>
      </c>
      <c r="C161" s="80">
        <f>SUMIF(数量表!D:H,B161,数量表!H:H)</f>
        <v/>
      </c>
      <c r="D161" s="235" t="inlineStr">
        <is>
          <t>W1-34</t>
        </is>
      </c>
      <c r="E161" s="236" t="n">
        <v>302</v>
      </c>
      <c r="F161" s="237" t="inlineStr">
        <is>
          <t>*</t>
        </is>
      </c>
      <c r="G161" s="236" t="n">
        <v>1024</v>
      </c>
      <c r="H161" s="238" t="n">
        <v>1</v>
      </c>
      <c r="I161" s="253">
        <f>SUM(H161*C161)</f>
        <v/>
      </c>
      <c r="J161" s="254" t="n">
        <v>1</v>
      </c>
      <c r="K161" s="255">
        <f>C161*J161</f>
        <v/>
      </c>
      <c r="M161" s="251">
        <f>CONCATENATE(D161,"　",E161,F161,G161)</f>
        <v/>
      </c>
      <c r="N161" s="252">
        <f>I161</f>
        <v/>
      </c>
      <c r="Q161" s="272" t="inlineStr">
        <is>
          <t>W1-39　386.5*1024</t>
        </is>
      </c>
      <c r="R161" s="273">
        <f>IF(SUMIF(M:N,Q161,N:N)=0,"",SUMIF(M:N,Q161,N:N))</f>
        <v/>
      </c>
    </row>
    <row r="162" ht="15" customHeight="1" thickBot="1">
      <c r="B162" s="88" t="inlineStr">
        <is>
          <t>22MHL</t>
        </is>
      </c>
      <c r="C162" s="89">
        <f>SUMIF(数量表!D:H,B162,数量表!H:H)</f>
        <v/>
      </c>
      <c r="D162" s="239" t="inlineStr">
        <is>
          <t>W1-34</t>
        </is>
      </c>
      <c r="E162" s="240" t="n">
        <v>302</v>
      </c>
      <c r="F162" s="241" t="inlineStr">
        <is>
          <t>*</t>
        </is>
      </c>
      <c r="G162" s="240" t="n">
        <v>1274</v>
      </c>
      <c r="H162" s="242" t="n">
        <v>1</v>
      </c>
      <c r="I162" s="256">
        <f>SUM(H162*C162)</f>
        <v/>
      </c>
      <c r="J162" s="257" t="n">
        <v>1</v>
      </c>
      <c r="K162" s="258">
        <f>C162*J162</f>
        <v/>
      </c>
      <c r="M162" s="251">
        <f>CONCATENATE(D162,"　",E162,F162,G162)</f>
        <v/>
      </c>
      <c r="N162" s="252">
        <f>I162</f>
        <v/>
      </c>
      <c r="Q162" s="272" t="inlineStr">
        <is>
          <t>W1-39　386.5*273</t>
        </is>
      </c>
      <c r="R162" s="273">
        <f>IF(SUMIF(M:N,Q162,N:N)=0,"",SUMIF(M:N,Q162,N:N))</f>
        <v/>
      </c>
    </row>
    <row r="163" ht="15" customHeight="1" thickBot="1">
      <c r="B163" s="79" t="inlineStr">
        <is>
          <t>22MHX</t>
        </is>
      </c>
      <c r="C163" s="80">
        <f>SUMIF(数量表!D:H,B163,数量表!H:H)</f>
        <v/>
      </c>
      <c r="D163" s="235" t="inlineStr">
        <is>
          <t>W1-34</t>
        </is>
      </c>
      <c r="E163" s="236" t="n">
        <v>285</v>
      </c>
      <c r="F163" s="237" t="inlineStr">
        <is>
          <t>*</t>
        </is>
      </c>
      <c r="G163" s="236" t="n">
        <v>988</v>
      </c>
      <c r="H163" s="238" t="n">
        <v>1</v>
      </c>
      <c r="I163" s="253">
        <f>SUM(H163*C163)</f>
        <v/>
      </c>
      <c r="J163" s="254" t="n">
        <v>1</v>
      </c>
      <c r="K163" s="255">
        <f>C163*J163</f>
        <v/>
      </c>
      <c r="M163" s="251">
        <f>CONCATENATE(D163,"　",E163,F163,G163)</f>
        <v/>
      </c>
      <c r="N163" s="252">
        <f>I163</f>
        <v/>
      </c>
      <c r="Q163" s="272" t="inlineStr">
        <is>
          <t>W1-39　386.5*353</t>
        </is>
      </c>
      <c r="R163" s="273">
        <f>IF(SUMIF(M:N,Q163,N:N)=0,"",SUMIF(M:N,Q163,N:N))</f>
        <v/>
      </c>
    </row>
    <row r="164" ht="15" customHeight="1" thickBot="1">
      <c r="B164" s="85" t="inlineStr">
        <is>
          <t>22MHX</t>
        </is>
      </c>
      <c r="C164" s="89">
        <f>SUMIF(数量表!D:H,B164,数量表!H:H)</f>
        <v/>
      </c>
      <c r="D164" s="239" t="inlineStr">
        <is>
          <t>W1-34</t>
        </is>
      </c>
      <c r="E164" s="240" t="n">
        <v>285</v>
      </c>
      <c r="F164" s="241" t="inlineStr">
        <is>
          <t>*</t>
        </is>
      </c>
      <c r="G164" s="240" t="n">
        <v>1274</v>
      </c>
      <c r="H164" s="242" t="n">
        <v>1</v>
      </c>
      <c r="I164" s="256">
        <f>SUM(H164*C164)</f>
        <v/>
      </c>
      <c r="J164" s="257" t="n">
        <v>1</v>
      </c>
      <c r="K164" s="258">
        <f>C164*J164</f>
        <v/>
      </c>
      <c r="M164" s="251">
        <f>CONCATENATE(D164,"　",E164,F164,G164)</f>
        <v/>
      </c>
      <c r="N164" s="252">
        <f>I164</f>
        <v/>
      </c>
      <c r="Q164" s="272" t="inlineStr">
        <is>
          <t>W1-39　373*868</t>
        </is>
      </c>
      <c r="R164" s="273">
        <f>IF(SUMIF(M:N,Q164,N:N)=0,"",SUMIF(M:N,Q164,N:N))</f>
        <v/>
      </c>
    </row>
    <row r="165" ht="15" customHeight="1" thickBot="1">
      <c r="B165" s="79" t="inlineStr">
        <is>
          <t>22MHL+12</t>
        </is>
      </c>
      <c r="C165" s="80">
        <f>SUMIF(数量表!D:H,B165,数量表!H:H)</f>
        <v/>
      </c>
      <c r="D165" s="235" t="inlineStr">
        <is>
          <t>W1-34</t>
        </is>
      </c>
      <c r="E165" s="236" t="n">
        <v>302</v>
      </c>
      <c r="F165" s="237" t="inlineStr">
        <is>
          <t>*</t>
        </is>
      </c>
      <c r="G165" s="236" t="n">
        <v>1274</v>
      </c>
      <c r="H165" s="238" t="n">
        <v>1</v>
      </c>
      <c r="I165" s="253">
        <f>SUM(H165*C165)</f>
        <v/>
      </c>
      <c r="J165" s="254" t="n">
        <v>1</v>
      </c>
      <c r="K165" s="255">
        <f>C165*J165</f>
        <v/>
      </c>
      <c r="M165" s="251">
        <f>CONCATENATE(D165,"　",E165,F165,G165)</f>
        <v/>
      </c>
      <c r="N165" s="252">
        <f>I165</f>
        <v/>
      </c>
      <c r="Q165" s="272" t="inlineStr">
        <is>
          <t>W1-39　373*818</t>
        </is>
      </c>
      <c r="R165" s="273">
        <f>IF(SUMIF(M:N,Q165,N:N)=0,"",SUMIF(M:N,Q165,N:N))</f>
        <v/>
      </c>
    </row>
    <row r="166" ht="15" customHeight="1" thickBot="1">
      <c r="B166" s="85" t="inlineStr">
        <is>
          <t>22MHL+12</t>
        </is>
      </c>
      <c r="C166" s="89">
        <f>SUMIF(数量表!D:H,B166,数量表!H:H)</f>
        <v/>
      </c>
      <c r="D166" s="239" t="inlineStr">
        <is>
          <t>W1-34</t>
        </is>
      </c>
      <c r="E166" s="240" t="n">
        <v>302</v>
      </c>
      <c r="F166" s="241" t="inlineStr">
        <is>
          <t>*</t>
        </is>
      </c>
      <c r="G166" s="240" t="n">
        <v>1024</v>
      </c>
      <c r="H166" s="242" t="n">
        <v>1</v>
      </c>
      <c r="I166" s="256">
        <f>SUM(H166*C166)</f>
        <v/>
      </c>
      <c r="J166" s="257" t="n">
        <v>1</v>
      </c>
      <c r="K166" s="258">
        <f>C166*J166</f>
        <v/>
      </c>
      <c r="M166" s="251">
        <f>CONCATENATE(D166,"　",E166,F166,G166)</f>
        <v/>
      </c>
      <c r="N166" s="252">
        <f>I166</f>
        <v/>
      </c>
      <c r="Q166" s="272" t="inlineStr">
        <is>
          <t>W1-39　373*338</t>
        </is>
      </c>
      <c r="R166" s="273">
        <f>IF(SUMIF(M:N,Q166,N:N)=0,"",SUMIF(M:N,Q166,N:N))</f>
        <v/>
      </c>
    </row>
    <row r="167" ht="15" customHeight="1" thickBot="1">
      <c r="B167" s="79" t="inlineStr">
        <is>
          <t>22MHR</t>
        </is>
      </c>
      <c r="C167" s="80">
        <f>SUMIF(数量表!D:H,B167,数量表!H:H)</f>
        <v/>
      </c>
      <c r="D167" s="235" t="inlineStr">
        <is>
          <t>W1-34</t>
        </is>
      </c>
      <c r="E167" s="236" t="n">
        <v>302</v>
      </c>
      <c r="F167" s="237" t="inlineStr">
        <is>
          <t>*</t>
        </is>
      </c>
      <c r="G167" s="236" t="n">
        <v>1274</v>
      </c>
      <c r="H167" s="238" t="n">
        <v>1</v>
      </c>
      <c r="I167" s="253">
        <f>SUM(H167*C167)</f>
        <v/>
      </c>
      <c r="J167" s="254" t="n">
        <v>1</v>
      </c>
      <c r="K167" s="255">
        <f>C167*J167</f>
        <v/>
      </c>
      <c r="M167" s="251">
        <f>CONCATENATE(D167,"　",E167,F167,G167)</f>
        <v/>
      </c>
      <c r="N167" s="252">
        <f>I167</f>
        <v/>
      </c>
      <c r="Q167" s="272" t="inlineStr">
        <is>
          <t>W1-39　373*282</t>
        </is>
      </c>
      <c r="R167" s="273">
        <f>IF(SUMIF(M:N,Q167,N:N)=0,"",SUMIF(M:N,Q167,N:N))</f>
        <v/>
      </c>
    </row>
    <row r="168" ht="15" customHeight="1" thickBot="1">
      <c r="B168" s="88" t="inlineStr">
        <is>
          <t>22MHR</t>
        </is>
      </c>
      <c r="C168" s="89">
        <f>SUMIF(数量表!D:H,B168,数量表!H:H)</f>
        <v/>
      </c>
      <c r="D168" s="239" t="inlineStr">
        <is>
          <t>W1-34</t>
        </is>
      </c>
      <c r="E168" s="240" t="n">
        <v>302</v>
      </c>
      <c r="F168" s="241" t="inlineStr">
        <is>
          <t>*</t>
        </is>
      </c>
      <c r="G168" s="240" t="n">
        <v>1024</v>
      </c>
      <c r="H168" s="242" t="n">
        <v>1</v>
      </c>
      <c r="I168" s="256">
        <f>SUM(H168*C168)</f>
        <v/>
      </c>
      <c r="J168" s="257" t="n">
        <v>1</v>
      </c>
      <c r="K168" s="258">
        <f>C168*J168</f>
        <v/>
      </c>
      <c r="M168" s="251">
        <f>CONCATENATE(D168,"　",E168,F168,G168)</f>
        <v/>
      </c>
      <c r="N168" s="252">
        <f>I168</f>
        <v/>
      </c>
      <c r="Q168" s="272" t="inlineStr">
        <is>
          <t>W1-39　373*1068</t>
        </is>
      </c>
      <c r="R168" s="273">
        <f>IF(SUMIF(M:N,Q168,N:N)=0,"",SUMIF(M:N,Q168,N:N))</f>
        <v/>
      </c>
    </row>
    <row r="169" ht="15" customHeight="1" thickBot="1">
      <c r="B169" s="79" t="inlineStr">
        <is>
          <t>22MHR+12</t>
        </is>
      </c>
      <c r="C169" s="80">
        <f>SUMIF(数量表!D:H,B169,数量表!H:H)</f>
        <v/>
      </c>
      <c r="D169" s="235" t="inlineStr">
        <is>
          <t>W1-34</t>
        </is>
      </c>
      <c r="E169" s="236" t="n">
        <v>302</v>
      </c>
      <c r="F169" s="237" t="inlineStr">
        <is>
          <t>*</t>
        </is>
      </c>
      <c r="G169" s="236" t="n">
        <v>1274</v>
      </c>
      <c r="H169" s="238" t="n">
        <v>1</v>
      </c>
      <c r="I169" s="253">
        <f>SUM(H169*C169)</f>
        <v/>
      </c>
      <c r="J169" s="254" t="n">
        <v>1</v>
      </c>
      <c r="K169" s="255">
        <f>C169*J169</f>
        <v/>
      </c>
      <c r="M169" s="251">
        <f>CONCATENATE(D169,"　",E169,F169,G169)</f>
        <v/>
      </c>
      <c r="N169" s="252">
        <f>I169</f>
        <v/>
      </c>
      <c r="Q169" s="272" t="inlineStr">
        <is>
          <t>W1-39　356.5*988</t>
        </is>
      </c>
      <c r="R169" s="273">
        <f>IF(SUMIF(M:N,Q169,N:N)=0,"",SUMIF(M:N,Q169,N:N))</f>
        <v/>
      </c>
    </row>
    <row r="170" ht="15" customHeight="1" thickBot="1">
      <c r="B170" s="88" t="inlineStr">
        <is>
          <t>22MHR+12</t>
        </is>
      </c>
      <c r="C170" s="89">
        <f>SUMIF(数量表!D:H,B170,数量表!H:H)</f>
        <v/>
      </c>
      <c r="D170" s="239" t="inlineStr">
        <is>
          <t>W1-34</t>
        </is>
      </c>
      <c r="E170" s="240" t="n">
        <v>302</v>
      </c>
      <c r="F170" s="241" t="inlineStr">
        <is>
          <t>*</t>
        </is>
      </c>
      <c r="G170" s="240" t="n">
        <v>1024</v>
      </c>
      <c r="H170" s="242" t="n">
        <v>1</v>
      </c>
      <c r="I170" s="256">
        <f>SUM(H170*C170)</f>
        <v/>
      </c>
      <c r="J170" s="257" t="n">
        <v>1</v>
      </c>
      <c r="K170" s="258">
        <f>C170*J170</f>
        <v/>
      </c>
      <c r="M170" s="251">
        <f>CONCATENATE(D170,"　",E170,F170,G170)</f>
        <v/>
      </c>
      <c r="N170" s="252">
        <f>I170</f>
        <v/>
      </c>
      <c r="Q170" s="272" t="inlineStr">
        <is>
          <t>W1-39　356.5*738</t>
        </is>
      </c>
      <c r="R170" s="273">
        <f>IF(SUMIF(M:N,Q170,N:N)=0,"",SUMIF(M:N,Q170,N:N))</f>
        <v/>
      </c>
    </row>
    <row r="171" ht="15" customHeight="1" thickBot="1">
      <c r="B171" s="79" t="inlineStr">
        <is>
          <t>22MHZ</t>
        </is>
      </c>
      <c r="C171" s="80">
        <f>SUMIF(数量表!D:H,B171,数量表!H:H)</f>
        <v/>
      </c>
      <c r="D171" s="235" t="inlineStr">
        <is>
          <t>W1-34</t>
        </is>
      </c>
      <c r="E171" s="236" t="n">
        <v>285</v>
      </c>
      <c r="F171" s="237" t="inlineStr">
        <is>
          <t>*</t>
        </is>
      </c>
      <c r="G171" s="236" t="n">
        <v>1274</v>
      </c>
      <c r="H171" s="238" t="n">
        <v>1</v>
      </c>
      <c r="I171" s="253">
        <f>SUM(H171*C171)</f>
        <v/>
      </c>
      <c r="J171" s="254" t="n">
        <v>1</v>
      </c>
      <c r="K171" s="255">
        <f>C171*J171</f>
        <v/>
      </c>
      <c r="M171" s="251">
        <f>CONCATENATE(D171,"　",E171,F171,G171)</f>
        <v/>
      </c>
      <c r="N171" s="252">
        <f>I171</f>
        <v/>
      </c>
      <c r="Q171" s="272" t="inlineStr">
        <is>
          <t>W1-39　356.5*488</t>
        </is>
      </c>
      <c r="R171" s="273">
        <f>IF(SUMIF(M:N,Q171,N:N)=0,"",SUMIF(M:N,Q171,N:N))</f>
        <v/>
      </c>
    </row>
    <row r="172" ht="15" customHeight="1" thickBot="1">
      <c r="B172" s="85" t="inlineStr">
        <is>
          <t>22MHZ</t>
        </is>
      </c>
      <c r="C172">
        <f>SUMIF(数量表!D:H,B172,数量表!H:H)</f>
        <v/>
      </c>
      <c r="D172" s="243" t="inlineStr">
        <is>
          <t>W1-34</t>
        </is>
      </c>
      <c r="E172" s="2" t="n">
        <v>285</v>
      </c>
      <c r="F172" s="244" t="inlineStr">
        <is>
          <t>*</t>
        </is>
      </c>
      <c r="G172" s="2" t="n">
        <v>988</v>
      </c>
      <c r="H172" s="122" t="n">
        <v>1</v>
      </c>
      <c r="I172" s="259">
        <f>SUM(H172*C172)</f>
        <v/>
      </c>
      <c r="J172" s="260" t="n">
        <v>1</v>
      </c>
      <c r="K172" s="258">
        <f>C172*J172</f>
        <v/>
      </c>
      <c r="M172" s="251">
        <f>CONCATENATE(D172,"　",E172,F172,G172)</f>
        <v/>
      </c>
      <c r="N172" s="252">
        <f>I172</f>
        <v/>
      </c>
      <c r="Q172" s="272" t="inlineStr">
        <is>
          <t>W1-39　356.5*1274</t>
        </is>
      </c>
      <c r="R172" s="273">
        <f>IF(SUMIF(M:N,Q172,N:N)=0,"",SUMIF(M:N,Q172,N:N))</f>
        <v/>
      </c>
    </row>
    <row r="173" ht="15" customHeight="1" thickBot="1">
      <c r="B173" s="79" t="inlineStr">
        <is>
          <t>22MQ3</t>
        </is>
      </c>
      <c r="C173" s="80">
        <f>SUMIF(数量表!D:H,B173,数量表!H:H)</f>
        <v/>
      </c>
      <c r="D173" s="235" t="inlineStr">
        <is>
          <t>W1-39</t>
        </is>
      </c>
      <c r="E173" s="236" t="n">
        <v>386.5</v>
      </c>
      <c r="F173" s="237" t="inlineStr">
        <is>
          <t>*</t>
        </is>
      </c>
      <c r="G173" s="236" t="n">
        <v>1024</v>
      </c>
      <c r="H173" s="238" t="n">
        <v>1</v>
      </c>
      <c r="I173" s="253">
        <f>SUM(H173*C173)</f>
        <v/>
      </c>
      <c r="J173" s="254" t="n">
        <v>1</v>
      </c>
      <c r="K173" s="255">
        <f>C173*J173</f>
        <v/>
      </c>
      <c r="M173" s="251">
        <f>CONCATENATE(D173,"　",E173,F173,G173)</f>
        <v/>
      </c>
      <c r="N173" s="252">
        <f>I173</f>
        <v/>
      </c>
      <c r="Q173" s="272" t="inlineStr">
        <is>
          <t>W1-39　356.5*1256</t>
        </is>
      </c>
      <c r="R173" s="273">
        <f>IF(SUMIF(M:N,Q173,N:N)=0,"",SUMIF(M:N,Q173,N:N))</f>
        <v/>
      </c>
    </row>
    <row r="174" ht="15" customHeight="1" thickBot="1">
      <c r="B174" s="85" t="inlineStr">
        <is>
          <t>22MQ3</t>
        </is>
      </c>
      <c r="C174">
        <f>SUMIF(数量表!D:H,B174,数量表!H:H)</f>
        <v/>
      </c>
      <c r="D174" s="243" t="inlineStr">
        <is>
          <t>W1-39</t>
        </is>
      </c>
      <c r="E174" s="2" t="n">
        <v>159.5</v>
      </c>
      <c r="F174" s="244" t="inlineStr">
        <is>
          <t>*</t>
        </is>
      </c>
      <c r="G174" s="2" t="n">
        <v>1024</v>
      </c>
      <c r="H174" s="122" t="n">
        <v>1</v>
      </c>
      <c r="I174" s="259">
        <f>SUM(H174*C174)</f>
        <v/>
      </c>
      <c r="J174" s="260" t="n">
        <v>1</v>
      </c>
      <c r="K174" s="261">
        <f>C174*J174</f>
        <v/>
      </c>
      <c r="M174" s="251">
        <f>CONCATENATE(D174,"　",E174,F174,G174)</f>
        <v/>
      </c>
      <c r="N174" s="252">
        <f>I174</f>
        <v/>
      </c>
      <c r="Q174" s="272" t="inlineStr">
        <is>
          <t>W1-39　356.5*1238</t>
        </is>
      </c>
      <c r="R174" s="273">
        <f>IF(SUMIF(M:N,Q174,N:N)=0,"",SUMIF(M:N,Q174,N:N))</f>
        <v/>
      </c>
    </row>
    <row r="175" ht="15" customHeight="1" thickBot="1">
      <c r="B175" s="85" t="inlineStr">
        <is>
          <t>22MQ3</t>
        </is>
      </c>
      <c r="C175">
        <f>SUMIF(数量表!D:H,B175,数量表!H:H)</f>
        <v/>
      </c>
      <c r="D175" s="243" t="inlineStr">
        <is>
          <t>W1-39</t>
        </is>
      </c>
      <c r="E175" s="2" t="n">
        <v>386.5</v>
      </c>
      <c r="F175" s="244" t="inlineStr">
        <is>
          <t>*</t>
        </is>
      </c>
      <c r="G175" s="2" t="n">
        <v>1274</v>
      </c>
      <c r="H175" s="122" t="n">
        <v>1</v>
      </c>
      <c r="I175" s="259">
        <f>SUM(H175*C175)</f>
        <v/>
      </c>
      <c r="J175" s="260" t="n">
        <v>1</v>
      </c>
      <c r="K175" s="261">
        <f>C175*J175</f>
        <v/>
      </c>
      <c r="M175" s="251">
        <f>CONCATENATE(D175,"　",E175,F175,G175)</f>
        <v/>
      </c>
      <c r="N175" s="252">
        <f>I175</f>
        <v/>
      </c>
      <c r="Q175" s="272" t="inlineStr">
        <is>
          <t>W1-39　346.5*982</t>
        </is>
      </c>
      <c r="R175" s="273">
        <f>IF(SUMIF(M:N,Q175,N:N)=0,"",SUMIF(M:N,Q175,N:N))</f>
        <v/>
      </c>
    </row>
    <row r="176" ht="15" customHeight="1" thickBot="1">
      <c r="B176" s="88" t="inlineStr">
        <is>
          <t>22MQ3</t>
        </is>
      </c>
      <c r="C176" s="89">
        <f>SUMIF(数量表!D:H,B176,数量表!H:H)</f>
        <v/>
      </c>
      <c r="D176" s="239" t="inlineStr">
        <is>
          <t>W1-39</t>
        </is>
      </c>
      <c r="E176" s="240" t="n">
        <v>159.5</v>
      </c>
      <c r="F176" s="241" t="inlineStr">
        <is>
          <t>*</t>
        </is>
      </c>
      <c r="G176" s="240" t="n">
        <v>1274</v>
      </c>
      <c r="H176" s="242" t="n">
        <v>1</v>
      </c>
      <c r="I176" s="256">
        <f>SUM(H176*C176)</f>
        <v/>
      </c>
      <c r="J176" s="257" t="n">
        <v>1</v>
      </c>
      <c r="K176" s="258">
        <f>C176*J176</f>
        <v/>
      </c>
      <c r="M176" s="251">
        <f>CONCATENATE(D176,"　",E176,F176,G176)</f>
        <v/>
      </c>
      <c r="N176" s="252">
        <f>I176</f>
        <v/>
      </c>
      <c r="Q176" s="272" t="inlineStr">
        <is>
          <t>W1-39　346.5*1136</t>
        </is>
      </c>
      <c r="R176" s="273">
        <f>IF(SUMIF(M:N,Q176,N:N)=0,"",SUMIF(M:N,Q176,N:N))</f>
        <v/>
      </c>
    </row>
    <row r="177" ht="15" customHeight="1" thickBot="1">
      <c r="B177" s="79" t="inlineStr">
        <is>
          <t>22MQ3L</t>
        </is>
      </c>
      <c r="C177" s="80">
        <f>SUMIF(数量表!D:H,B177,数量表!H:H)</f>
        <v/>
      </c>
      <c r="D177" s="243" t="inlineStr">
        <is>
          <t>W1-39</t>
        </is>
      </c>
      <c r="E177" s="236" t="n">
        <v>386.5</v>
      </c>
      <c r="F177" s="237" t="inlineStr">
        <is>
          <t>*</t>
        </is>
      </c>
      <c r="G177" s="236" t="n">
        <v>1024</v>
      </c>
      <c r="H177" s="238" t="n">
        <v>1</v>
      </c>
      <c r="I177" s="253">
        <f>SUM(H177*C177)</f>
        <v/>
      </c>
      <c r="J177" s="254" t="n">
        <v>1</v>
      </c>
      <c r="K177" s="255">
        <f>C177*J177</f>
        <v/>
      </c>
      <c r="M177" s="251">
        <f>CONCATENATE(D177,"　",E177,F177,G177)</f>
        <v/>
      </c>
      <c r="N177" s="252">
        <f>I177</f>
        <v/>
      </c>
      <c r="Q177" s="272" t="inlineStr">
        <is>
          <t>W1-39　333*868</t>
        </is>
      </c>
      <c r="R177" s="273">
        <f>IF(SUMIF(M:N,Q177,N:N)=0,"",SUMIF(M:N,Q177,N:N))</f>
        <v/>
      </c>
    </row>
    <row r="178" ht="15" customHeight="1" thickBot="1">
      <c r="B178" s="85" t="inlineStr">
        <is>
          <t>22MQ3L</t>
        </is>
      </c>
      <c r="C178">
        <f>SUMIF(数量表!D:H,B178,数量表!H:H)</f>
        <v/>
      </c>
      <c r="D178" s="243" t="inlineStr">
        <is>
          <t>W1-39</t>
        </is>
      </c>
      <c r="E178" s="2" t="n">
        <v>116.5</v>
      </c>
      <c r="F178" s="244" t="inlineStr">
        <is>
          <t>*</t>
        </is>
      </c>
      <c r="G178" s="2" t="n">
        <v>1024</v>
      </c>
      <c r="H178" s="122" t="n">
        <v>1</v>
      </c>
      <c r="I178" s="259">
        <f>SUM(H178*C178)</f>
        <v/>
      </c>
      <c r="J178" s="260" t="n">
        <v>1</v>
      </c>
      <c r="K178" s="261">
        <f>C178*J178</f>
        <v/>
      </c>
      <c r="M178" s="251">
        <f>CONCATENATE(D178,"　",E178,F178,G178)</f>
        <v/>
      </c>
      <c r="N178" s="252">
        <f>I178</f>
        <v/>
      </c>
      <c r="Q178" s="272" t="inlineStr">
        <is>
          <t>W1-39　333*850</t>
        </is>
      </c>
      <c r="R178" s="273">
        <f>IF(SUMIF(M:N,Q178,N:N)=0,"",SUMIF(M:N,Q178,N:N))</f>
        <v/>
      </c>
    </row>
    <row r="179" ht="15" customHeight="1" thickBot="1">
      <c r="B179" s="85" t="inlineStr">
        <is>
          <t>22MQ3L</t>
        </is>
      </c>
      <c r="C179">
        <f>SUMIF(数量表!D:H,B179,数量表!H:H)</f>
        <v/>
      </c>
      <c r="D179" s="243" t="inlineStr">
        <is>
          <t>W1-39</t>
        </is>
      </c>
      <c r="E179" s="2" t="n">
        <v>386.5</v>
      </c>
      <c r="F179" s="244" t="inlineStr">
        <is>
          <t>*</t>
        </is>
      </c>
      <c r="G179" s="2" t="n">
        <v>1274</v>
      </c>
      <c r="H179" s="122" t="n">
        <v>1</v>
      </c>
      <c r="I179" s="259">
        <f>SUM(H179*C179)</f>
        <v/>
      </c>
      <c r="J179" s="260" t="n">
        <v>1</v>
      </c>
      <c r="K179" s="261">
        <f>C179*J179</f>
        <v/>
      </c>
      <c r="M179" s="251">
        <f>CONCATENATE(D179,"　",E179,F179,G179)</f>
        <v/>
      </c>
      <c r="N179" s="252">
        <f>I179</f>
        <v/>
      </c>
      <c r="Q179" s="272" t="inlineStr">
        <is>
          <t>W1-39　333*818</t>
        </is>
      </c>
      <c r="R179" s="273">
        <f>IF(SUMIF(M:N,Q179,N:N)=0,"",SUMIF(M:N,Q179,N:N))</f>
        <v/>
      </c>
    </row>
    <row r="180" ht="15" customHeight="1" thickBot="1">
      <c r="B180" s="85" t="inlineStr">
        <is>
          <t>22MQ3L</t>
        </is>
      </c>
      <c r="C180">
        <f>SUMIF(数量表!D:H,B180,数量表!H:H)</f>
        <v/>
      </c>
      <c r="D180" s="243" t="inlineStr">
        <is>
          <t>W1-39</t>
        </is>
      </c>
      <c r="E180" s="2" t="n">
        <v>116.5</v>
      </c>
      <c r="F180" s="244" t="inlineStr">
        <is>
          <t>*</t>
        </is>
      </c>
      <c r="G180" s="2" t="n">
        <v>1274</v>
      </c>
      <c r="H180" s="122" t="n">
        <v>1</v>
      </c>
      <c r="I180" s="259">
        <f>SUM(H180*C180)</f>
        <v/>
      </c>
      <c r="J180" s="260" t="n">
        <v>1</v>
      </c>
      <c r="K180" s="261">
        <f>C180*J180</f>
        <v/>
      </c>
      <c r="M180" s="251">
        <f>CONCATENATE(D180,"　",E180,F180,G180)</f>
        <v/>
      </c>
      <c r="N180" s="252">
        <f>I180</f>
        <v/>
      </c>
      <c r="Q180" s="272" t="inlineStr">
        <is>
          <t>W1-39　333*600</t>
        </is>
      </c>
      <c r="R180" s="273">
        <f>IF(SUMIF(M:N,Q180,N:N)=0,"",SUMIF(M:N,Q180,N:N))</f>
        <v/>
      </c>
    </row>
    <row r="181" ht="15" customHeight="1" thickBot="1">
      <c r="B181" s="79" t="inlineStr">
        <is>
          <t>22MQ3R</t>
        </is>
      </c>
      <c r="C181" s="80">
        <f>SUMIF(数量表!D:H,B181,数量表!H:H)</f>
        <v/>
      </c>
      <c r="D181" s="235" t="inlineStr">
        <is>
          <t>W1-39</t>
        </is>
      </c>
      <c r="E181" s="236" t="n">
        <v>386.5</v>
      </c>
      <c r="F181" s="237" t="inlineStr">
        <is>
          <t>*</t>
        </is>
      </c>
      <c r="G181" s="236" t="n">
        <v>1024</v>
      </c>
      <c r="H181" s="238" t="n">
        <v>1</v>
      </c>
      <c r="I181" s="253">
        <f>SUM(H181*C181)</f>
        <v/>
      </c>
      <c r="J181" s="254" t="n">
        <v>1</v>
      </c>
      <c r="K181" s="255">
        <f>C181*J181</f>
        <v/>
      </c>
      <c r="M181" s="251">
        <f>CONCATENATE(D181,"　",E181,F181,G181)</f>
        <v/>
      </c>
      <c r="N181" s="252">
        <f>I181</f>
        <v/>
      </c>
      <c r="Q181" s="272" t="inlineStr">
        <is>
          <t>W1-39　333*350</t>
        </is>
      </c>
      <c r="R181" s="273">
        <f>IF(SUMIF(M:N,Q181,N:N)=0,"",SUMIF(M:N,Q181,N:N))</f>
        <v/>
      </c>
    </row>
    <row r="182" ht="15" customHeight="1" thickBot="1">
      <c r="B182" s="85" t="inlineStr">
        <is>
          <t>22MQ3R</t>
        </is>
      </c>
      <c r="C182">
        <f>SUMIF(数量表!D:H,B182,数量表!H:H)</f>
        <v/>
      </c>
      <c r="D182" s="243" t="inlineStr">
        <is>
          <t>W1-39</t>
        </is>
      </c>
      <c r="E182" s="2" t="n">
        <v>116.5</v>
      </c>
      <c r="F182" s="244" t="inlineStr">
        <is>
          <t>*</t>
        </is>
      </c>
      <c r="G182" s="2" t="n">
        <v>1024</v>
      </c>
      <c r="H182" s="122" t="n">
        <v>1</v>
      </c>
      <c r="I182" s="259">
        <f>SUM(H182*C182)</f>
        <v/>
      </c>
      <c r="J182" s="260" t="n">
        <v>1</v>
      </c>
      <c r="K182" s="261">
        <f>C182*J182</f>
        <v/>
      </c>
      <c r="M182" s="251">
        <f>CONCATENATE(D182,"　",E182,F182,G182)</f>
        <v/>
      </c>
      <c r="N182" s="252">
        <f>I182</f>
        <v/>
      </c>
      <c r="Q182" s="272" t="inlineStr">
        <is>
          <t>W1-39　333*338</t>
        </is>
      </c>
      <c r="R182" s="273">
        <f>IF(SUMIF(M:N,Q182,N:N)=0,"",SUMIF(M:N,Q182,N:N))</f>
        <v/>
      </c>
    </row>
    <row r="183" ht="15" customHeight="1" thickBot="1">
      <c r="B183" s="85" t="inlineStr">
        <is>
          <t>22MQ3R</t>
        </is>
      </c>
      <c r="C183">
        <f>SUMIF(数量表!D:H,B183,数量表!H:H)</f>
        <v/>
      </c>
      <c r="D183" s="243" t="inlineStr">
        <is>
          <t>W1-39</t>
        </is>
      </c>
      <c r="E183" s="2" t="n">
        <v>386.5</v>
      </c>
      <c r="F183" s="244" t="inlineStr">
        <is>
          <t>*</t>
        </is>
      </c>
      <c r="G183" s="2" t="n">
        <v>1274</v>
      </c>
      <c r="H183" s="122" t="n">
        <v>1</v>
      </c>
      <c r="I183" s="259">
        <f>SUM(H183*C183)</f>
        <v/>
      </c>
      <c r="J183" s="260" t="n">
        <v>1</v>
      </c>
      <c r="K183" s="261">
        <f>C183*J183</f>
        <v/>
      </c>
      <c r="M183" s="251">
        <f>CONCATENATE(D183,"　",E183,F183,G183)</f>
        <v/>
      </c>
      <c r="N183" s="252">
        <f>I183</f>
        <v/>
      </c>
      <c r="Q183" s="272" t="inlineStr">
        <is>
          <t>W1-39　333*282</t>
        </is>
      </c>
      <c r="R183" s="273">
        <f>IF(SUMIF(M:N,Q183,N:N)=0,"",SUMIF(M:N,Q183,N:N))</f>
        <v/>
      </c>
    </row>
    <row r="184" ht="15" customHeight="1" thickBot="1">
      <c r="B184" s="85" t="inlineStr">
        <is>
          <t>22MQ3R</t>
        </is>
      </c>
      <c r="C184">
        <f>SUMIF(数量表!D:H,B184,数量表!H:H)</f>
        <v/>
      </c>
      <c r="D184" s="243" t="inlineStr">
        <is>
          <t>W1-39</t>
        </is>
      </c>
      <c r="E184" s="2" t="n">
        <v>116.5</v>
      </c>
      <c r="F184" s="244" t="inlineStr">
        <is>
          <t>*</t>
        </is>
      </c>
      <c r="G184" s="2" t="n">
        <v>1274</v>
      </c>
      <c r="H184" s="122" t="n">
        <v>1</v>
      </c>
      <c r="I184" s="259">
        <f>SUM(H184*C184)</f>
        <v/>
      </c>
      <c r="J184" s="260" t="n">
        <v>1</v>
      </c>
      <c r="K184" s="261">
        <f>C184*J184</f>
        <v/>
      </c>
      <c r="M184" s="251">
        <f>CONCATENATE(D184,"　",E184,F184,G184)</f>
        <v/>
      </c>
      <c r="N184" s="252">
        <f>I184</f>
        <v/>
      </c>
      <c r="Q184" s="272" t="inlineStr">
        <is>
          <t>W1-39　333*1068</t>
        </is>
      </c>
      <c r="R184" s="273">
        <f>IF(SUMIF(M:N,Q184,N:N)=0,"",SUMIF(M:N,Q184,N:N))</f>
        <v/>
      </c>
    </row>
    <row r="185" ht="15" customHeight="1" thickBot="1">
      <c r="B185" s="79" t="inlineStr">
        <is>
          <t>22MQ3X</t>
        </is>
      </c>
      <c r="C185" s="80">
        <f>SUMIF(数量表!D:H,B185,数量表!H:H)</f>
        <v/>
      </c>
      <c r="D185" s="235" t="inlineStr">
        <is>
          <t>W1-39</t>
        </is>
      </c>
      <c r="E185" s="236" t="n">
        <v>356.5</v>
      </c>
      <c r="F185" s="237" t="inlineStr">
        <is>
          <t>*</t>
        </is>
      </c>
      <c r="G185" s="236" t="n">
        <v>988</v>
      </c>
      <c r="H185" s="238" t="n">
        <v>1</v>
      </c>
      <c r="I185" s="253">
        <f>SUM(H185*C185)</f>
        <v/>
      </c>
      <c r="J185" s="254" t="n">
        <v>1</v>
      </c>
      <c r="K185" s="255">
        <f>C185*J185</f>
        <v/>
      </c>
      <c r="M185" s="251">
        <f>CONCATENATE(D185,"　",E185,F185,G185)</f>
        <v/>
      </c>
      <c r="N185" s="252">
        <f>I185</f>
        <v/>
      </c>
      <c r="Q185" s="272" t="inlineStr">
        <is>
          <t>W1-39　333*100</t>
        </is>
      </c>
      <c r="R185" s="273">
        <f>IF(SUMIF(M:N,Q185,N:N)=0,"",SUMIF(M:N,Q185,N:N))</f>
        <v/>
      </c>
    </row>
    <row r="186" ht="15" customHeight="1" thickBot="1">
      <c r="B186" s="85" t="inlineStr">
        <is>
          <t>22MQ3X</t>
        </is>
      </c>
      <c r="C186">
        <f>SUMIF(数量表!D:H,B186,数量表!H:H)</f>
        <v/>
      </c>
      <c r="D186" s="243" t="inlineStr">
        <is>
          <t>W1-39</t>
        </is>
      </c>
      <c r="E186" s="2" t="n">
        <v>356.5</v>
      </c>
      <c r="F186" s="244" t="inlineStr">
        <is>
          <t>*</t>
        </is>
      </c>
      <c r="G186" s="2" t="n">
        <v>1274</v>
      </c>
      <c r="H186" s="122" t="n">
        <v>1</v>
      </c>
      <c r="I186" s="259">
        <f>SUM(H186*C186)</f>
        <v/>
      </c>
      <c r="J186" s="260" t="n">
        <v>1</v>
      </c>
      <c r="K186" s="261">
        <f>C186*J186</f>
        <v/>
      </c>
      <c r="M186" s="251">
        <f>CONCATENATE(D186,"　",E186,F186,G186)</f>
        <v/>
      </c>
      <c r="N186" s="252">
        <f>I186</f>
        <v/>
      </c>
      <c r="Q186" s="272" t="inlineStr">
        <is>
          <t>W1-39　33.5*1274</t>
        </is>
      </c>
      <c r="R186" s="273">
        <f>IF(SUMIF(M:N,Q186,N:N)=0,"",SUMIF(M:N,Q186,N:N))</f>
        <v/>
      </c>
    </row>
    <row r="187" ht="15" customHeight="1" thickBot="1">
      <c r="B187" s="85" t="inlineStr">
        <is>
          <t>22MQ3X</t>
        </is>
      </c>
      <c r="C187">
        <f>SUMIF(数量表!D:H,B187,数量表!H:H)</f>
        <v/>
      </c>
      <c r="D187" s="243" t="inlineStr">
        <is>
          <t>W1-39</t>
        </is>
      </c>
      <c r="E187" s="2" t="n">
        <v>129.5</v>
      </c>
      <c r="F187" s="244" t="inlineStr">
        <is>
          <t>*</t>
        </is>
      </c>
      <c r="G187" s="2" t="n">
        <v>988</v>
      </c>
      <c r="H187" s="122" t="n">
        <v>1</v>
      </c>
      <c r="I187" s="259">
        <f>SUM(H187*C187)</f>
        <v/>
      </c>
      <c r="J187" s="260" t="n">
        <v>0.5</v>
      </c>
      <c r="K187" s="261">
        <f>C187*J187</f>
        <v/>
      </c>
      <c r="M187" s="251">
        <f>CONCATENATE(D187,"　",E187,F187,G187)</f>
        <v/>
      </c>
      <c r="N187" s="252">
        <f>I187</f>
        <v/>
      </c>
      <c r="Q187" s="272" t="inlineStr">
        <is>
          <t>W1-39　200*774</t>
        </is>
      </c>
      <c r="R187" s="273">
        <f>IF(SUMIF(M:N,Q187,N:N)=0,"",SUMIF(M:N,Q187,N:N))</f>
        <v/>
      </c>
    </row>
    <row r="188" ht="15" customHeight="1" thickBot="1">
      <c r="B188" s="88" t="inlineStr">
        <is>
          <t>22MQ3X</t>
        </is>
      </c>
      <c r="C188" s="89">
        <f>SUMIF(数量表!D:H,B188,数量表!H:H)</f>
        <v/>
      </c>
      <c r="D188" s="239" t="inlineStr">
        <is>
          <t>W1-39</t>
        </is>
      </c>
      <c r="E188" s="240" t="n">
        <v>129.5</v>
      </c>
      <c r="F188" s="241" t="inlineStr">
        <is>
          <t>*</t>
        </is>
      </c>
      <c r="G188" s="240" t="n">
        <v>3</v>
      </c>
      <c r="H188" s="242" t="n">
        <v>1</v>
      </c>
      <c r="I188" s="256">
        <f>SUM(H188*C188)</f>
        <v/>
      </c>
      <c r="J188" s="257" t="n">
        <v>0.5</v>
      </c>
      <c r="K188" s="258">
        <f>C188*J188</f>
        <v/>
      </c>
      <c r="M188" s="251">
        <f>CONCATENATE(D188,"　",E188,F188,G188)</f>
        <v/>
      </c>
      <c r="N188" s="252">
        <f>I188</f>
        <v/>
      </c>
      <c r="Q188" s="272" t="inlineStr">
        <is>
          <t>W1-39　200*524</t>
        </is>
      </c>
      <c r="R188" s="273">
        <f>IF(SUMIF(M:N,Q188,N:N)=0,"",SUMIF(M:N,Q188,N:N))</f>
        <v/>
      </c>
    </row>
    <row r="189" ht="15" customHeight="1" thickBot="1">
      <c r="B189" s="79" t="inlineStr">
        <is>
          <t>22MQ3L+12</t>
        </is>
      </c>
      <c r="C189" s="80">
        <f>SUMIF(数量表!D:H,B189,数量表!H:H)</f>
        <v/>
      </c>
      <c r="D189" s="235" t="inlineStr">
        <is>
          <t>W1-39</t>
        </is>
      </c>
      <c r="E189" s="236" t="n">
        <v>386.5</v>
      </c>
      <c r="F189" s="237" t="inlineStr">
        <is>
          <t>*</t>
        </is>
      </c>
      <c r="G189" s="236" t="n">
        <v>1024</v>
      </c>
      <c r="H189" s="238" t="n">
        <v>1</v>
      </c>
      <c r="I189" s="253">
        <f>SUM(H189*C189)</f>
        <v/>
      </c>
      <c r="J189" s="254" t="n">
        <v>1</v>
      </c>
      <c r="K189" s="255">
        <f>C189*J189</f>
        <v/>
      </c>
      <c r="M189" s="251">
        <f>CONCATENATE(D189,"　",E189,F189,G189)</f>
        <v/>
      </c>
      <c r="N189" s="252">
        <f>I189</f>
        <v/>
      </c>
      <c r="Q189" s="272" t="inlineStr">
        <is>
          <t>W1-39　200*1274</t>
        </is>
      </c>
      <c r="R189" s="273">
        <f>IF(SUMIF(M:N,Q189,N:N)=0,"",SUMIF(M:N,Q189,N:N))</f>
        <v/>
      </c>
    </row>
    <row r="190" ht="15" customHeight="1" thickBot="1">
      <c r="B190" s="85" t="inlineStr">
        <is>
          <t>22MQ3L+12</t>
        </is>
      </c>
      <c r="C190">
        <f>SUMIF(数量表!D:H,B190,数量表!H:H)</f>
        <v/>
      </c>
      <c r="D190" s="243" t="inlineStr">
        <is>
          <t>W1-39</t>
        </is>
      </c>
      <c r="E190" s="2" t="n">
        <v>116.5</v>
      </c>
      <c r="F190" s="244" t="inlineStr">
        <is>
          <t>*</t>
        </is>
      </c>
      <c r="G190" s="2" t="n">
        <v>1024</v>
      </c>
      <c r="H190" s="122" t="n">
        <v>1</v>
      </c>
      <c r="I190" s="259">
        <f>SUM(H190*C190)</f>
        <v/>
      </c>
      <c r="J190" s="260" t="n">
        <v>1</v>
      </c>
      <c r="K190" s="261">
        <f>C190*J190</f>
        <v/>
      </c>
      <c r="M190" s="251">
        <f>CONCATENATE(D190,"　",E190,F190,G190)</f>
        <v/>
      </c>
      <c r="N190" s="252">
        <f>I190</f>
        <v/>
      </c>
      <c r="Q190" s="272" t="inlineStr">
        <is>
          <t>W1-39　200*1024</t>
        </is>
      </c>
      <c r="R190" s="273">
        <f>IF(SUMIF(M:N,Q190,N:N)=0,"",SUMIF(M:N,Q190,N:N))</f>
        <v/>
      </c>
    </row>
    <row r="191" ht="15" customHeight="1" thickBot="1">
      <c r="B191" s="85" t="inlineStr">
        <is>
          <t>22MQ3L+12</t>
        </is>
      </c>
      <c r="C191">
        <f>SUMIF(数量表!D:H,B191,数量表!H:H)</f>
        <v/>
      </c>
      <c r="D191" s="243" t="inlineStr">
        <is>
          <t>W1-39</t>
        </is>
      </c>
      <c r="E191" s="2" t="n">
        <v>386.5</v>
      </c>
      <c r="F191" s="244" t="inlineStr">
        <is>
          <t>*</t>
        </is>
      </c>
      <c r="G191" s="2" t="n">
        <v>1274</v>
      </c>
      <c r="H191" s="122" t="n">
        <v>1</v>
      </c>
      <c r="I191" s="259">
        <f>SUM(H191*C191)</f>
        <v/>
      </c>
      <c r="J191" s="260" t="n">
        <v>1</v>
      </c>
      <c r="K191" s="261">
        <f>C191*J191</f>
        <v/>
      </c>
      <c r="M191" s="251">
        <f>CONCATENATE(D191,"　",E191,F191,G191)</f>
        <v/>
      </c>
      <c r="N191" s="252">
        <f>I191</f>
        <v/>
      </c>
      <c r="Q191" s="272" t="inlineStr">
        <is>
          <t>W1-39　195*774</t>
        </is>
      </c>
      <c r="R191" s="273">
        <f>IF(SUMIF(M:N,Q191,N:N)=0,"",SUMIF(M:N,Q191,N:N))</f>
        <v/>
      </c>
    </row>
    <row r="192" ht="15" customHeight="1" thickBot="1">
      <c r="B192" s="85" t="inlineStr">
        <is>
          <t>22MQ3L+12</t>
        </is>
      </c>
      <c r="C192">
        <f>SUMIF(数量表!D:H,B192,数量表!H:H)</f>
        <v/>
      </c>
      <c r="D192" s="239" t="inlineStr">
        <is>
          <t>W1-39</t>
        </is>
      </c>
      <c r="E192" s="240" t="n">
        <v>116.5</v>
      </c>
      <c r="F192" s="241" t="inlineStr">
        <is>
          <t>*</t>
        </is>
      </c>
      <c r="G192" s="240" t="n">
        <v>1274</v>
      </c>
      <c r="H192" s="242" t="n">
        <v>1</v>
      </c>
      <c r="I192" s="256">
        <f>SUM(H192*C192)</f>
        <v/>
      </c>
      <c r="J192" s="257" t="n">
        <v>1</v>
      </c>
      <c r="K192" s="258">
        <f>C192*J192</f>
        <v/>
      </c>
      <c r="M192" s="251">
        <f>CONCATENATE(D192,"　",E192,F192,G192)</f>
        <v/>
      </c>
      <c r="N192" s="252">
        <f>I192</f>
        <v/>
      </c>
      <c r="Q192" s="272" t="inlineStr">
        <is>
          <t>W1-39　195*524</t>
        </is>
      </c>
      <c r="R192" s="273">
        <f>IF(SUMIF(M:N,Q192,N:N)=0,"",SUMIF(M:N,Q192,N:N))</f>
        <v/>
      </c>
    </row>
    <row r="193" ht="15" customHeight="1" thickBot="1">
      <c r="B193" s="79" t="inlineStr">
        <is>
          <t>22MQ3R+12</t>
        </is>
      </c>
      <c r="C193" s="80">
        <f>SUMIF(数量表!D:H,B193,数量表!H:H)</f>
        <v/>
      </c>
      <c r="D193" s="243" t="inlineStr">
        <is>
          <t>W1-39</t>
        </is>
      </c>
      <c r="E193" s="2" t="n">
        <v>386.5</v>
      </c>
      <c r="F193" s="244" t="inlineStr">
        <is>
          <t>*</t>
        </is>
      </c>
      <c r="G193" s="2" t="n">
        <v>1024</v>
      </c>
      <c r="H193" s="122" t="n">
        <v>1</v>
      </c>
      <c r="I193" s="259">
        <f>SUM(H193*C193)</f>
        <v/>
      </c>
      <c r="J193" s="260" t="n">
        <v>1</v>
      </c>
      <c r="K193" s="261">
        <f>C193*J193</f>
        <v/>
      </c>
      <c r="M193" s="251">
        <f>CONCATENATE(D193,"　",E193,F193,G193)</f>
        <v/>
      </c>
      <c r="N193" s="252">
        <f>I193</f>
        <v/>
      </c>
      <c r="Q193" s="272" t="inlineStr">
        <is>
          <t>W1-39　195*1274</t>
        </is>
      </c>
      <c r="R193" s="273">
        <f>IF(SUMIF(M:N,Q193,N:N)=0,"",SUMIF(M:N,Q193,N:N))</f>
        <v/>
      </c>
    </row>
    <row r="194" ht="15" customHeight="1" thickBot="1">
      <c r="B194" s="85" t="inlineStr">
        <is>
          <t>22MQ3R+12</t>
        </is>
      </c>
      <c r="C194" s="87">
        <f>SUMIF(数量表!D:H,B194,数量表!H:H)</f>
        <v/>
      </c>
      <c r="D194" s="243" t="inlineStr">
        <is>
          <t>W1-39</t>
        </is>
      </c>
      <c r="E194" s="2" t="n">
        <v>116.5</v>
      </c>
      <c r="F194" s="244" t="inlineStr">
        <is>
          <t>*</t>
        </is>
      </c>
      <c r="G194" s="2" t="n">
        <v>1024</v>
      </c>
      <c r="H194" s="122" t="n">
        <v>1</v>
      </c>
      <c r="I194" s="259">
        <f>SUM(H194*C194)</f>
        <v/>
      </c>
      <c r="J194" s="260" t="n">
        <v>1</v>
      </c>
      <c r="K194" s="261">
        <f>C194*J194</f>
        <v/>
      </c>
      <c r="M194" s="251">
        <f>CONCATENATE(D194,"　",E194,F194,G194)</f>
        <v/>
      </c>
      <c r="N194" s="252">
        <f>I194</f>
        <v/>
      </c>
      <c r="Q194" s="272" t="inlineStr">
        <is>
          <t>W1-39　195*1024</t>
        </is>
      </c>
      <c r="R194" s="273">
        <f>IF(SUMIF(M:N,Q194,N:N)=0,"",SUMIF(M:N,Q194,N:N))</f>
        <v/>
      </c>
    </row>
    <row r="195" ht="15" customHeight="1" thickBot="1">
      <c r="B195" s="85" t="inlineStr">
        <is>
          <t>22MQ3R+12</t>
        </is>
      </c>
      <c r="C195" s="87">
        <f>SUMIF(数量表!D:H,B195,数量表!H:H)</f>
        <v/>
      </c>
      <c r="D195" s="243" t="inlineStr">
        <is>
          <t>W1-39</t>
        </is>
      </c>
      <c r="E195" s="2" t="n">
        <v>386.5</v>
      </c>
      <c r="F195" s="244" t="inlineStr">
        <is>
          <t>*</t>
        </is>
      </c>
      <c r="G195" s="2" t="n">
        <v>1274</v>
      </c>
      <c r="H195" s="122" t="n">
        <v>1</v>
      </c>
      <c r="I195" s="259">
        <f>SUM(H195*C195)</f>
        <v/>
      </c>
      <c r="J195" s="260" t="n">
        <v>1</v>
      </c>
      <c r="K195" s="261">
        <f>C195*J195</f>
        <v/>
      </c>
      <c r="M195" s="251">
        <f>CONCATENATE(D195,"　",E195,F195,G195)</f>
        <v/>
      </c>
      <c r="N195" s="252">
        <f>I195</f>
        <v/>
      </c>
      <c r="Q195" s="272" t="inlineStr">
        <is>
          <t>W1-39　190*774</t>
        </is>
      </c>
      <c r="R195" s="273">
        <f>IF(SUMIF(M:N,Q195,N:N)=0,"",SUMIF(M:N,Q195,N:N))</f>
        <v/>
      </c>
    </row>
    <row r="196" ht="15" customHeight="1" thickBot="1">
      <c r="B196" s="85" t="inlineStr">
        <is>
          <t>22MQ3R+12</t>
        </is>
      </c>
      <c r="C196">
        <f>SUMIF(数量表!D:H,B196,数量表!H:H)</f>
        <v/>
      </c>
      <c r="D196" s="243" t="inlineStr">
        <is>
          <t>W1-39</t>
        </is>
      </c>
      <c r="E196" s="2" t="n">
        <v>116.5</v>
      </c>
      <c r="F196" s="244" t="inlineStr">
        <is>
          <t>*</t>
        </is>
      </c>
      <c r="G196" s="2" t="n">
        <v>1274</v>
      </c>
      <c r="H196" s="122" t="n">
        <v>1</v>
      </c>
      <c r="I196" s="259">
        <f>SUM(H196*C196)</f>
        <v/>
      </c>
      <c r="J196" s="260" t="n">
        <v>1</v>
      </c>
      <c r="K196" s="261">
        <f>C196*J196</f>
        <v/>
      </c>
      <c r="M196" s="251">
        <f>CONCATENATE(D196,"　",E196,F196,G196)</f>
        <v/>
      </c>
      <c r="N196" s="252">
        <f>I196</f>
        <v/>
      </c>
      <c r="Q196" s="272" t="inlineStr">
        <is>
          <t>W1-39　190*524</t>
        </is>
      </c>
      <c r="R196" s="273">
        <f>IF(SUMIF(M:N,Q196,N:N)=0,"",SUMIF(M:N,Q196,N:N))</f>
        <v/>
      </c>
    </row>
    <row r="197" ht="15" customHeight="1" thickBot="1">
      <c r="B197" s="79" t="inlineStr">
        <is>
          <t>22MQ3O</t>
        </is>
      </c>
      <c r="C197" s="80">
        <f>SUMIF(数量表!D:H,B197,数量表!H:H)</f>
        <v/>
      </c>
      <c r="D197" s="235" t="inlineStr">
        <is>
          <t>W1-39</t>
        </is>
      </c>
      <c r="E197" s="236" t="n">
        <v>386.5</v>
      </c>
      <c r="F197" s="237" t="inlineStr">
        <is>
          <t>*</t>
        </is>
      </c>
      <c r="G197" s="236" t="n">
        <v>1024</v>
      </c>
      <c r="H197" s="238" t="n">
        <v>1</v>
      </c>
      <c r="I197" s="253">
        <f>SUM(H197*C197)</f>
        <v/>
      </c>
      <c r="J197" s="254" t="n">
        <v>1</v>
      </c>
      <c r="K197" s="255">
        <f>C197*J197</f>
        <v/>
      </c>
      <c r="M197" s="251">
        <f>CONCATENATE(D197,"　",E197,F197,G197)</f>
        <v/>
      </c>
      <c r="N197" s="252">
        <f>I197</f>
        <v/>
      </c>
      <c r="Q197" s="272" t="inlineStr">
        <is>
          <t>W1-39　190*1274</t>
        </is>
      </c>
      <c r="R197" s="273">
        <f>IF(SUMIF(M:N,Q197,N:N)=0,"",SUMIF(M:N,Q197,N:N))</f>
        <v/>
      </c>
    </row>
    <row r="198" ht="15" customHeight="1" thickBot="1">
      <c r="B198" s="85" t="inlineStr">
        <is>
          <t>22MQ3O</t>
        </is>
      </c>
      <c r="C198">
        <f>SUMIF(数量表!D:H,B198,数量表!H:H)</f>
        <v/>
      </c>
      <c r="D198" s="243" t="inlineStr">
        <is>
          <t>W1-39</t>
        </is>
      </c>
      <c r="E198" s="2" t="n">
        <v>159.5</v>
      </c>
      <c r="F198" s="244" t="inlineStr">
        <is>
          <t>*</t>
        </is>
      </c>
      <c r="G198" s="2" t="n">
        <v>1024</v>
      </c>
      <c r="H198" s="122" t="n">
        <v>1</v>
      </c>
      <c r="I198" s="259">
        <f>SUM(H198*C198)</f>
        <v/>
      </c>
      <c r="J198" s="260" t="n">
        <v>1</v>
      </c>
      <c r="K198" s="261">
        <f>C198*J198</f>
        <v/>
      </c>
      <c r="M198" s="251">
        <f>CONCATENATE(D198,"　",E198,F198,G198)</f>
        <v/>
      </c>
      <c r="N198" s="252">
        <f>I198</f>
        <v/>
      </c>
      <c r="Q198" s="272" t="inlineStr">
        <is>
          <t>W1-39　190*1024</t>
        </is>
      </c>
      <c r="R198" s="273">
        <f>IF(SUMIF(M:N,Q198,N:N)=0,"",SUMIF(M:N,Q198,N:N))</f>
        <v/>
      </c>
    </row>
    <row r="199" ht="15" customHeight="1" thickBot="1">
      <c r="B199" s="85" t="inlineStr">
        <is>
          <t>22MQ3O</t>
        </is>
      </c>
      <c r="C199">
        <f>SUMIF(数量表!D:H,B199,数量表!H:H)</f>
        <v/>
      </c>
      <c r="D199" s="243" t="inlineStr">
        <is>
          <t>W1-39</t>
        </is>
      </c>
      <c r="E199" s="2" t="n">
        <v>386.5</v>
      </c>
      <c r="F199" s="244" t="inlineStr">
        <is>
          <t>*</t>
        </is>
      </c>
      <c r="G199" s="2" t="n">
        <v>1274</v>
      </c>
      <c r="H199" s="122" t="n">
        <v>1</v>
      </c>
      <c r="I199" s="259">
        <f>SUM(H199*C199)</f>
        <v/>
      </c>
      <c r="J199" s="260" t="n">
        <v>1</v>
      </c>
      <c r="K199" s="261">
        <f>C199*J199</f>
        <v/>
      </c>
      <c r="M199" s="251">
        <f>CONCATENATE(D199,"　",E199,F199,G199)</f>
        <v/>
      </c>
      <c r="N199" s="252">
        <f>I199</f>
        <v/>
      </c>
      <c r="Q199" s="272" t="inlineStr">
        <is>
          <t>W1-39　159.5*774</t>
        </is>
      </c>
      <c r="R199" s="273">
        <f>IF(SUMIF(M:N,Q199,N:N)=0,"",SUMIF(M:N,Q199,N:N))</f>
        <v/>
      </c>
    </row>
    <row r="200" ht="15" customHeight="1" thickBot="1">
      <c r="B200" s="88" t="inlineStr">
        <is>
          <t>22MQ3O</t>
        </is>
      </c>
      <c r="C200" s="89">
        <f>SUMIF(数量表!D:H,B200,数量表!H:H)</f>
        <v/>
      </c>
      <c r="D200" s="239" t="inlineStr">
        <is>
          <t>W1-39</t>
        </is>
      </c>
      <c r="E200" s="240" t="n">
        <v>159.5</v>
      </c>
      <c r="F200" s="241" t="inlineStr">
        <is>
          <t>*</t>
        </is>
      </c>
      <c r="G200" s="240" t="n">
        <v>1274</v>
      </c>
      <c r="H200" s="242" t="n">
        <v>1</v>
      </c>
      <c r="I200" s="256">
        <f>SUM(H200*C200)</f>
        <v/>
      </c>
      <c r="J200" s="257" t="n">
        <v>1</v>
      </c>
      <c r="K200" s="258">
        <f>C200*J200</f>
        <v/>
      </c>
      <c r="M200" s="251">
        <f>CONCATENATE(D200,"　",E200,F200,G200)</f>
        <v/>
      </c>
      <c r="N200" s="252">
        <f>I200</f>
        <v/>
      </c>
      <c r="Q200" s="272" t="inlineStr">
        <is>
          <t>W1-39　159.5*524</t>
        </is>
      </c>
      <c r="R200" s="273">
        <f>IF(SUMIF(M:N,Q200,N:N)=0,"",SUMIF(M:N,Q200,N:N))</f>
        <v/>
      </c>
    </row>
    <row r="201" ht="15" customHeight="1" thickBot="1">
      <c r="B201" s="79" t="inlineStr">
        <is>
          <t>22MQ3OL</t>
        </is>
      </c>
      <c r="C201" s="80">
        <f>SUMIF(数量表!D:H,B201,数量表!H:H)</f>
        <v/>
      </c>
      <c r="D201" s="235" t="inlineStr">
        <is>
          <t>W1-39</t>
        </is>
      </c>
      <c r="E201" s="236" t="n">
        <v>386.5</v>
      </c>
      <c r="F201" s="237" t="inlineStr">
        <is>
          <t>*</t>
        </is>
      </c>
      <c r="G201" s="236" t="n">
        <v>1024</v>
      </c>
      <c r="H201" s="238" t="n">
        <v>1</v>
      </c>
      <c r="I201" s="253">
        <f>SUM(H201*C201)</f>
        <v/>
      </c>
      <c r="J201" s="254" t="n">
        <v>1</v>
      </c>
      <c r="K201" s="255">
        <f>C201*J201</f>
        <v/>
      </c>
      <c r="M201" s="251">
        <f>CONCATENATE(D201,"　",E201,F201,G201)</f>
        <v/>
      </c>
      <c r="N201" s="252">
        <f>I201</f>
        <v/>
      </c>
      <c r="Q201" s="272" t="inlineStr">
        <is>
          <t>W1-39　159.5*1274</t>
        </is>
      </c>
      <c r="R201" s="273">
        <f>IF(SUMIF(M:N,Q201,N:N)=0,"",SUMIF(M:N,Q201,N:N))</f>
        <v/>
      </c>
    </row>
    <row r="202" ht="15" customHeight="1" thickBot="1">
      <c r="B202" s="85" t="inlineStr">
        <is>
          <t>22MQ3OL</t>
        </is>
      </c>
      <c r="C202">
        <f>SUMIF(数量表!D:H,B202,数量表!H:H)</f>
        <v/>
      </c>
      <c r="D202" s="243" t="inlineStr">
        <is>
          <t>W1-39</t>
        </is>
      </c>
      <c r="E202" s="2" t="n">
        <v>116.5</v>
      </c>
      <c r="F202" s="244" t="inlineStr">
        <is>
          <t>*</t>
        </is>
      </c>
      <c r="G202" s="2" t="n">
        <v>1024</v>
      </c>
      <c r="H202" s="122" t="n">
        <v>1</v>
      </c>
      <c r="I202" s="259">
        <f>SUM(H202*C202)</f>
        <v/>
      </c>
      <c r="J202" s="260" t="n">
        <v>1</v>
      </c>
      <c r="K202" s="261">
        <f>C202*J202</f>
        <v/>
      </c>
      <c r="M202" s="251">
        <f>CONCATENATE(D202,"　",E202,F202,G202)</f>
        <v/>
      </c>
      <c r="N202" s="252">
        <f>I202</f>
        <v/>
      </c>
      <c r="Q202" s="272" t="inlineStr">
        <is>
          <t>W1-39　159.5*1024</t>
        </is>
      </c>
      <c r="R202" s="273">
        <f>IF(SUMIF(M:N,Q202,N:N)=0,"",SUMIF(M:N,Q202,N:N))</f>
        <v/>
      </c>
    </row>
    <row r="203" ht="15" customHeight="1" thickBot="1">
      <c r="B203" s="85" t="inlineStr">
        <is>
          <t>22MQ3OL</t>
        </is>
      </c>
      <c r="C203">
        <f>SUMIF(数量表!D:H,B203,数量表!H:H)</f>
        <v/>
      </c>
      <c r="D203" s="243" t="inlineStr">
        <is>
          <t>W1-39</t>
        </is>
      </c>
      <c r="E203" s="2" t="n">
        <v>386.5</v>
      </c>
      <c r="F203" s="244" t="inlineStr">
        <is>
          <t>*</t>
        </is>
      </c>
      <c r="G203" s="2" t="n">
        <v>1274</v>
      </c>
      <c r="H203" s="122" t="n">
        <v>1</v>
      </c>
      <c r="I203" s="259">
        <f>SUM(H203*C203)</f>
        <v/>
      </c>
      <c r="J203" s="260" t="n">
        <v>1</v>
      </c>
      <c r="K203" s="261">
        <f>C203*J203</f>
        <v/>
      </c>
      <c r="M203" s="251">
        <f>CONCATENATE(D203,"　",E203,F203,G203)</f>
        <v/>
      </c>
      <c r="N203" s="252">
        <f>I203</f>
        <v/>
      </c>
      <c r="Q203" s="272" t="inlineStr">
        <is>
          <t>W1-39　159*982</t>
        </is>
      </c>
      <c r="R203" s="273">
        <f>IF(SUMIF(M:N,Q203,N:N)=0,"",SUMIF(M:N,Q203,N:N))</f>
        <v/>
      </c>
    </row>
    <row r="204" ht="15" customHeight="1" thickBot="1">
      <c r="B204" s="85" t="inlineStr">
        <is>
          <t>22MQ3OL</t>
        </is>
      </c>
      <c r="C204">
        <f>SUMIF(数量表!D:H,B204,数量表!H:H)</f>
        <v/>
      </c>
      <c r="D204" s="239" t="inlineStr">
        <is>
          <t>W1-39</t>
        </is>
      </c>
      <c r="E204" s="240" t="n">
        <v>116.5</v>
      </c>
      <c r="F204" s="241" t="inlineStr">
        <is>
          <t>*</t>
        </is>
      </c>
      <c r="G204" s="240" t="n">
        <v>1274</v>
      </c>
      <c r="H204" s="242" t="n">
        <v>1</v>
      </c>
      <c r="I204" s="256">
        <f>SUM(H204*C204)</f>
        <v/>
      </c>
      <c r="J204" s="257" t="n">
        <v>1</v>
      </c>
      <c r="K204" s="258">
        <f>C204*J204</f>
        <v/>
      </c>
      <c r="M204" s="251">
        <f>CONCATENATE(D204,"　",E204,F204,G204)</f>
        <v/>
      </c>
      <c r="N204" s="252">
        <f>I204</f>
        <v/>
      </c>
      <c r="Q204" s="272" t="inlineStr">
        <is>
          <t>W1-39　159*868</t>
        </is>
      </c>
      <c r="R204" s="273">
        <f>IF(SUMIF(M:N,Q204,N:N)=0,"",SUMIF(M:N,Q204,N:N))</f>
        <v/>
      </c>
    </row>
    <row r="205" ht="15" customHeight="1" thickBot="1">
      <c r="B205" s="79" t="inlineStr">
        <is>
          <t>22MQ3OR</t>
        </is>
      </c>
      <c r="C205" s="80">
        <f>SUMIF(数量表!D:H,B205,数量表!H:H)</f>
        <v/>
      </c>
      <c r="D205" s="243" t="inlineStr">
        <is>
          <t>W1-39</t>
        </is>
      </c>
      <c r="E205" s="2" t="n">
        <v>386.5</v>
      </c>
      <c r="F205" s="244" t="inlineStr">
        <is>
          <t>*</t>
        </is>
      </c>
      <c r="G205" s="2" t="n">
        <v>1024</v>
      </c>
      <c r="H205" s="122" t="n">
        <v>1</v>
      </c>
      <c r="I205" s="259">
        <f>SUM(H205*C205)</f>
        <v/>
      </c>
      <c r="J205" s="260" t="n">
        <v>1</v>
      </c>
      <c r="K205" s="261">
        <f>C205*J205</f>
        <v/>
      </c>
      <c r="M205" s="251">
        <f>CONCATENATE(D205,"　",E205,F205,G205)</f>
        <v/>
      </c>
      <c r="N205" s="252">
        <f>I205</f>
        <v/>
      </c>
      <c r="Q205" s="272" t="inlineStr">
        <is>
          <t>W1-39　159*1136</t>
        </is>
      </c>
      <c r="R205" s="273">
        <f>IF(SUMIF(M:N,Q205,N:N)=0,"",SUMIF(M:N,Q205,N:N))</f>
        <v/>
      </c>
    </row>
    <row r="206" ht="15" customHeight="1" thickBot="1">
      <c r="B206" s="85" t="inlineStr">
        <is>
          <t>22MQ3OR</t>
        </is>
      </c>
      <c r="C206" s="87">
        <f>SUMIF(数量表!D:H,B206,数量表!H:H)</f>
        <v/>
      </c>
      <c r="D206" s="243" t="inlineStr">
        <is>
          <t>W1-39</t>
        </is>
      </c>
      <c r="E206" s="2" t="n">
        <v>116.5</v>
      </c>
      <c r="F206" s="244" t="inlineStr">
        <is>
          <t>*</t>
        </is>
      </c>
      <c r="G206" s="2" t="n">
        <v>1024</v>
      </c>
      <c r="H206" s="122" t="n">
        <v>1</v>
      </c>
      <c r="I206" s="259">
        <f>SUM(H206*C206)</f>
        <v/>
      </c>
      <c r="J206" s="260" t="n">
        <v>1</v>
      </c>
      <c r="K206" s="261">
        <f>C206*J206</f>
        <v/>
      </c>
      <c r="M206" s="251">
        <f>CONCATENATE(D206,"　",E206,F206,G206)</f>
        <v/>
      </c>
      <c r="N206" s="252">
        <f>I206</f>
        <v/>
      </c>
      <c r="Q206" s="272" t="inlineStr">
        <is>
          <t>W1-39　157*774</t>
        </is>
      </c>
      <c r="R206" s="273">
        <f>IF(SUMIF(M:N,Q206,N:N)=0,"",SUMIF(M:N,Q206,N:N))</f>
        <v/>
      </c>
    </row>
    <row r="207" ht="15" customHeight="1" thickBot="1">
      <c r="B207" s="85" t="inlineStr">
        <is>
          <t>22MQ3OR</t>
        </is>
      </c>
      <c r="C207">
        <f>SUMIF(数量表!D:H,B207,数量表!H:H)</f>
        <v/>
      </c>
      <c r="D207" s="243" t="inlineStr">
        <is>
          <t>W1-39</t>
        </is>
      </c>
      <c r="E207" s="2" t="n">
        <v>386.5</v>
      </c>
      <c r="F207" s="244" t="inlineStr">
        <is>
          <t>*</t>
        </is>
      </c>
      <c r="G207" s="2" t="n">
        <v>1274</v>
      </c>
      <c r="H207" s="122" t="n">
        <v>1</v>
      </c>
      <c r="I207" s="259">
        <f>SUM(H207*C207)</f>
        <v/>
      </c>
      <c r="J207" s="260" t="n">
        <v>1</v>
      </c>
      <c r="K207" s="261">
        <f>C207*J207</f>
        <v/>
      </c>
      <c r="M207" s="251">
        <f>CONCATENATE(D207,"　",E207,F207,G207)</f>
        <v/>
      </c>
      <c r="N207" s="252">
        <f>I207</f>
        <v/>
      </c>
      <c r="Q207" s="272" t="inlineStr">
        <is>
          <t>W1-39　157*524</t>
        </is>
      </c>
      <c r="R207" s="273">
        <f>IF(SUMIF(M:N,Q207,N:N)=0,"",SUMIF(M:N,Q207,N:N))</f>
        <v/>
      </c>
    </row>
    <row r="208" ht="15" customHeight="1" thickBot="1">
      <c r="B208" s="85" t="inlineStr">
        <is>
          <t>22MQ3OR</t>
        </is>
      </c>
      <c r="C208">
        <f>SUMIF(数量表!D:H,B208,数量表!H:H)</f>
        <v/>
      </c>
      <c r="D208" s="243" t="inlineStr">
        <is>
          <t>W1-39</t>
        </is>
      </c>
      <c r="E208" s="2" t="n">
        <v>116.5</v>
      </c>
      <c r="F208" s="244" t="inlineStr">
        <is>
          <t>*</t>
        </is>
      </c>
      <c r="G208" s="2" t="n">
        <v>1274</v>
      </c>
      <c r="H208" s="122" t="n">
        <v>1</v>
      </c>
      <c r="I208" s="259">
        <f>SUM(H208*C208)</f>
        <v/>
      </c>
      <c r="J208" s="260" t="n">
        <v>1</v>
      </c>
      <c r="K208" s="261">
        <f>C208*J208</f>
        <v/>
      </c>
      <c r="M208" s="251">
        <f>CONCATENATE(D208,"　",E208,F208,G208)</f>
        <v/>
      </c>
      <c r="N208" s="252">
        <f>I208</f>
        <v/>
      </c>
      <c r="Q208" s="272" t="inlineStr">
        <is>
          <t>W1-39　157*1274</t>
        </is>
      </c>
      <c r="R208" s="273">
        <f>IF(SUMIF(M:N,Q208,N:N)=0,"",SUMIF(M:N,Q208,N:N))</f>
        <v/>
      </c>
    </row>
    <row r="209" ht="15" customHeight="1" thickBot="1">
      <c r="B209" s="79" t="inlineStr">
        <is>
          <t>22MQ3OS</t>
        </is>
      </c>
      <c r="C209" s="80">
        <f>SUMIF(数量表!D:H,B209,数量表!H:H)</f>
        <v/>
      </c>
      <c r="D209" s="235" t="inlineStr">
        <is>
          <t>W1-39</t>
        </is>
      </c>
      <c r="E209" s="236" t="n">
        <v>386.5</v>
      </c>
      <c r="F209" s="237" t="inlineStr">
        <is>
          <t>*</t>
        </is>
      </c>
      <c r="G209" s="236" t="n">
        <v>1024</v>
      </c>
      <c r="H209" s="238" t="n">
        <v>1</v>
      </c>
      <c r="I209" s="253">
        <f>SUM(H209*C209)</f>
        <v/>
      </c>
      <c r="J209" s="254" t="n">
        <v>1</v>
      </c>
      <c r="K209" s="255">
        <f>C209*J209</f>
        <v/>
      </c>
      <c r="M209" s="251">
        <f>CONCATENATE(D209,"　",E209,F209,G209)</f>
        <v/>
      </c>
      <c r="N209" s="252">
        <f>I209</f>
        <v/>
      </c>
      <c r="Q209" s="272" t="inlineStr">
        <is>
          <t>W1-39　157*1024</t>
        </is>
      </c>
      <c r="R209" s="273">
        <f>IF(SUMIF(M:N,Q209,N:N)=0,"",SUMIF(M:N,Q209,N:N))</f>
        <v/>
      </c>
    </row>
    <row r="210" ht="15" customHeight="1" thickBot="1">
      <c r="B210" s="85" t="inlineStr">
        <is>
          <t>22MQ3OS</t>
        </is>
      </c>
      <c r="C210">
        <f>SUMIF(数量表!D:H,B210,数量表!H:H)</f>
        <v/>
      </c>
      <c r="D210" s="243" t="inlineStr">
        <is>
          <t>W1-39</t>
        </is>
      </c>
      <c r="E210" s="2" t="n">
        <v>159.5</v>
      </c>
      <c r="F210" s="244" t="inlineStr">
        <is>
          <t>*</t>
        </is>
      </c>
      <c r="G210" s="2" t="n">
        <v>1024</v>
      </c>
      <c r="H210" s="122" t="n">
        <v>1</v>
      </c>
      <c r="I210" s="259">
        <f>SUM(H210*C210)</f>
        <v/>
      </c>
      <c r="J210" s="260" t="n">
        <v>1</v>
      </c>
      <c r="K210" s="261">
        <f>C210*J210</f>
        <v/>
      </c>
      <c r="M210" s="251">
        <f>CONCATENATE(D210,"　",E210,F210,G210)</f>
        <v/>
      </c>
      <c r="N210" s="252">
        <f>I210</f>
        <v/>
      </c>
      <c r="Q210" s="272" t="inlineStr">
        <is>
          <t>W1-39　152*774</t>
        </is>
      </c>
      <c r="R210" s="273">
        <f>IF(SUMIF(M:N,Q210,N:N)=0,"",SUMIF(M:N,Q210,N:N))</f>
        <v/>
      </c>
    </row>
    <row r="211" ht="15" customHeight="1" thickBot="1">
      <c r="B211" s="85" t="inlineStr">
        <is>
          <t>22MQ3OS</t>
        </is>
      </c>
      <c r="C211">
        <f>SUMIF(数量表!D:H,B211,数量表!H:H)</f>
        <v/>
      </c>
      <c r="D211" s="243" t="inlineStr">
        <is>
          <t>W1-39</t>
        </is>
      </c>
      <c r="E211" s="2" t="n">
        <v>386.5</v>
      </c>
      <c r="F211" s="244" t="inlineStr">
        <is>
          <t>*</t>
        </is>
      </c>
      <c r="G211" s="2" t="n">
        <v>1274</v>
      </c>
      <c r="H211" s="122" t="n">
        <v>1</v>
      </c>
      <c r="I211" s="259">
        <f>SUM(H211*C211)</f>
        <v/>
      </c>
      <c r="J211" s="260" t="n">
        <v>1</v>
      </c>
      <c r="K211" s="261">
        <f>C211*J211</f>
        <v/>
      </c>
      <c r="M211" s="251">
        <f>CONCATENATE(D211,"　",E211,F211,G211)</f>
        <v/>
      </c>
      <c r="N211" s="252">
        <f>I211</f>
        <v/>
      </c>
      <c r="Q211" s="272" t="inlineStr">
        <is>
          <t>W1-39　152*524</t>
        </is>
      </c>
      <c r="R211" s="273">
        <f>IF(SUMIF(M:N,Q211,N:N)=0,"",SUMIF(M:N,Q211,N:N))</f>
        <v/>
      </c>
    </row>
    <row r="212" ht="15" customHeight="1" thickBot="1">
      <c r="B212" s="88" t="inlineStr">
        <is>
          <t>22MQ3OS</t>
        </is>
      </c>
      <c r="C212" s="89">
        <f>SUMIF(数量表!D:H,B212,数量表!H:H)</f>
        <v/>
      </c>
      <c r="D212" s="239" t="inlineStr">
        <is>
          <t>W1-39</t>
        </is>
      </c>
      <c r="E212" s="240" t="n">
        <v>159.5</v>
      </c>
      <c r="F212" s="241" t="inlineStr">
        <is>
          <t>*</t>
        </is>
      </c>
      <c r="G212" s="240" t="n">
        <v>1274</v>
      </c>
      <c r="H212" s="242" t="n">
        <v>1</v>
      </c>
      <c r="I212" s="256">
        <f>SUM(H212*C212)</f>
        <v/>
      </c>
      <c r="J212" s="257" t="n">
        <v>1</v>
      </c>
      <c r="K212" s="258">
        <f>C212*J212</f>
        <v/>
      </c>
      <c r="M212" s="251">
        <f>CONCATENATE(D212,"　",E212,F212,G212)</f>
        <v/>
      </c>
      <c r="N212" s="252">
        <f>I212</f>
        <v/>
      </c>
      <c r="Q212" s="272" t="inlineStr">
        <is>
          <t>W1-39　152*1274</t>
        </is>
      </c>
      <c r="R212" s="273">
        <f>IF(SUMIF(M:N,Q212,N:N)=0,"",SUMIF(M:N,Q212,N:N))</f>
        <v/>
      </c>
    </row>
    <row r="213" ht="15" customHeight="1" thickBot="1">
      <c r="B213" s="79" t="inlineStr">
        <is>
          <t>22MQ3Z</t>
        </is>
      </c>
      <c r="C213" s="80">
        <f>SUMIF(数量表!D:H,B213,数量表!H:H)</f>
        <v/>
      </c>
      <c r="D213" s="235" t="inlineStr">
        <is>
          <t>W1-39</t>
        </is>
      </c>
      <c r="E213" s="236" t="n">
        <v>356.5</v>
      </c>
      <c r="F213" s="237" t="inlineStr">
        <is>
          <t>*</t>
        </is>
      </c>
      <c r="G213" s="236" t="n">
        <v>988</v>
      </c>
      <c r="H213" s="238" t="n">
        <v>1</v>
      </c>
      <c r="I213" s="253">
        <f>SUM(H213*C213)</f>
        <v/>
      </c>
      <c r="J213" s="254" t="n">
        <v>1</v>
      </c>
      <c r="K213" s="255">
        <f>C213*J213</f>
        <v/>
      </c>
      <c r="M213" s="251">
        <f>CONCATENATE(D213,"　",E213,F213,G213)</f>
        <v/>
      </c>
      <c r="N213" s="252">
        <f>I213</f>
        <v/>
      </c>
      <c r="Q213" s="272" t="inlineStr">
        <is>
          <t>W1-39　152*1024</t>
        </is>
      </c>
      <c r="R213" s="273">
        <f>IF(SUMIF(M:N,Q213,N:N)=0,"",SUMIF(M:N,Q213,N:N))</f>
        <v/>
      </c>
    </row>
    <row r="214" ht="15" customHeight="1" thickBot="1">
      <c r="B214" s="85" t="inlineStr">
        <is>
          <t>22MQ3Z</t>
        </is>
      </c>
      <c r="C214">
        <f>SUMIF(数量表!D:H,B214,数量表!H:H)</f>
        <v/>
      </c>
      <c r="D214" s="243" t="inlineStr">
        <is>
          <t>W1-39</t>
        </is>
      </c>
      <c r="E214" s="2" t="n">
        <v>356.5</v>
      </c>
      <c r="F214" s="244" t="inlineStr">
        <is>
          <t>*</t>
        </is>
      </c>
      <c r="G214" s="2" t="n">
        <v>1274</v>
      </c>
      <c r="H214" s="122" t="n">
        <v>1</v>
      </c>
      <c r="I214" s="259">
        <f>SUM(H214*C214)</f>
        <v/>
      </c>
      <c r="J214" s="260" t="n">
        <v>1</v>
      </c>
      <c r="K214" s="261">
        <f>C214*J214</f>
        <v/>
      </c>
      <c r="M214" s="251">
        <f>CONCATENATE(D214,"　",E214,F214,G214)</f>
        <v/>
      </c>
      <c r="N214" s="252">
        <f>I214</f>
        <v/>
      </c>
      <c r="Q214" s="272" t="inlineStr">
        <is>
          <t>W1-39　146.5*774</t>
        </is>
      </c>
      <c r="R214" s="273">
        <f>IF(SUMIF(M:N,Q214,N:N)=0,"",SUMIF(M:N,Q214,N:N))</f>
        <v/>
      </c>
    </row>
    <row r="215" ht="15" customHeight="1" thickBot="1">
      <c r="B215" s="85" t="inlineStr">
        <is>
          <t>22MQ3Z</t>
        </is>
      </c>
      <c r="C215">
        <f>SUMIF(数量表!D:H,B215,数量表!H:H)</f>
        <v/>
      </c>
      <c r="D215" s="243" t="inlineStr">
        <is>
          <t>W1-39</t>
        </is>
      </c>
      <c r="E215" s="2" t="n">
        <v>129.5</v>
      </c>
      <c r="F215" s="244" t="inlineStr">
        <is>
          <t>*</t>
        </is>
      </c>
      <c r="G215" s="2" t="n">
        <v>988</v>
      </c>
      <c r="H215" s="122" t="n">
        <v>1</v>
      </c>
      <c r="I215" s="259">
        <f>SUM(H215*C215)</f>
        <v/>
      </c>
      <c r="J215" s="260" t="n">
        <v>0.5</v>
      </c>
      <c r="K215" s="261">
        <f>C215*J215</f>
        <v/>
      </c>
      <c r="M215" s="251">
        <f>CONCATENATE(D215,"　",E215,F215,G215)</f>
        <v/>
      </c>
      <c r="N215" s="252">
        <f>I215</f>
        <v/>
      </c>
      <c r="Q215" s="272" t="inlineStr">
        <is>
          <t>W1-39　146.5*524</t>
        </is>
      </c>
      <c r="R215" s="273">
        <f>IF(SUMIF(M:N,Q215,N:N)=0,"",SUMIF(M:N,Q215,N:N))</f>
        <v/>
      </c>
    </row>
    <row r="216" ht="15" customHeight="1" thickBot="1">
      <c r="B216" s="88" t="inlineStr">
        <is>
          <t>22MQ3Z</t>
        </is>
      </c>
      <c r="C216" s="89">
        <f>SUMIF(数量表!D:H,B216,数量表!H:H)</f>
        <v/>
      </c>
      <c r="D216" s="239" t="inlineStr">
        <is>
          <t>W1-39</t>
        </is>
      </c>
      <c r="E216" s="240" t="n">
        <v>129.5</v>
      </c>
      <c r="F216" s="241" t="inlineStr">
        <is>
          <t>*</t>
        </is>
      </c>
      <c r="G216" s="240" t="n">
        <v>1274</v>
      </c>
      <c r="H216" s="242" t="n">
        <v>1</v>
      </c>
      <c r="I216" s="256">
        <f>SUM(H216*C216)</f>
        <v/>
      </c>
      <c r="J216" s="257" t="n">
        <v>0.5</v>
      </c>
      <c r="K216" s="258">
        <f>C216*J216</f>
        <v/>
      </c>
      <c r="M216" s="251">
        <f>CONCATENATE(D216,"　",E216,F216,G216)</f>
        <v/>
      </c>
      <c r="N216" s="252">
        <f>I216</f>
        <v/>
      </c>
      <c r="Q216" s="272" t="inlineStr">
        <is>
          <t>W1-39　146.5*1274</t>
        </is>
      </c>
      <c r="R216" s="273">
        <f>IF(SUMIF(M:N,Q216,N:N)=0,"",SUMIF(M:N,Q216,N:N))</f>
        <v/>
      </c>
    </row>
    <row r="217" ht="15" customHeight="1" thickBot="1">
      <c r="B217" s="79" t="inlineStr">
        <is>
          <t>22MQ215</t>
        </is>
      </c>
      <c r="C217" s="82">
        <f>SUMIF(数量表!D:H,B217,数量表!H:H)</f>
        <v/>
      </c>
      <c r="D217" s="235" t="inlineStr">
        <is>
          <t>W1-39</t>
        </is>
      </c>
      <c r="E217" s="236" t="n">
        <v>105</v>
      </c>
      <c r="F217" s="245" t="inlineStr">
        <is>
          <t>*</t>
        </is>
      </c>
      <c r="G217" s="236" t="n">
        <v>1024</v>
      </c>
      <c r="H217" s="238" t="n">
        <v>1</v>
      </c>
      <c r="I217" s="253">
        <f>SUM(H217*C217)</f>
        <v/>
      </c>
      <c r="J217" s="254" t="n">
        <v>1</v>
      </c>
      <c r="K217" s="255">
        <f>C217*J217</f>
        <v/>
      </c>
      <c r="M217" s="251">
        <f>CONCATENATE(D217,"　",E217,F217,G217)</f>
        <v/>
      </c>
      <c r="N217" s="252">
        <f>I217</f>
        <v/>
      </c>
      <c r="Q217" s="272" t="inlineStr">
        <is>
          <t>W1-39　146.5*1024</t>
        </is>
      </c>
      <c r="R217" s="273">
        <f>IF(SUMIF(M:N,Q217,N:N)=0,"",SUMIF(M:N,Q217,N:N))</f>
        <v/>
      </c>
    </row>
    <row r="218" ht="15" customHeight="1" thickBot="1">
      <c r="B218" s="88" t="inlineStr">
        <is>
          <t>22MQ215</t>
        </is>
      </c>
      <c r="C218" s="91">
        <f>SUMIF(数量表!D:H,B218,数量表!H:H)</f>
        <v/>
      </c>
      <c r="D218" s="239" t="inlineStr">
        <is>
          <t>W1-39</t>
        </is>
      </c>
      <c r="E218" s="240" t="n">
        <v>105</v>
      </c>
      <c r="F218" s="246" t="inlineStr">
        <is>
          <t>*</t>
        </is>
      </c>
      <c r="G218" s="240" t="n">
        <v>1274</v>
      </c>
      <c r="H218" s="242" t="n">
        <v>1</v>
      </c>
      <c r="I218" s="256">
        <f>SUM(H218*C218)</f>
        <v/>
      </c>
      <c r="J218" s="257" t="n">
        <v>0.5</v>
      </c>
      <c r="K218" s="258">
        <f>C218*J218</f>
        <v/>
      </c>
      <c r="M218" s="251">
        <f>CONCATENATE(D218,"　",E218,F218,G218)</f>
        <v/>
      </c>
      <c r="N218" s="252">
        <f>I218</f>
        <v/>
      </c>
      <c r="Q218" s="272" t="inlineStr">
        <is>
          <t>W1-39　129.5*988</t>
        </is>
      </c>
      <c r="R218" s="273">
        <f>IF(SUMIF(M:N,Q218,N:N)=0,"",SUMIF(M:N,Q218,N:N))</f>
        <v/>
      </c>
    </row>
    <row r="219" ht="15" customHeight="1" thickBot="1">
      <c r="B219" s="79" t="inlineStr">
        <is>
          <t>22MQ215L</t>
        </is>
      </c>
      <c r="C219" s="80">
        <f>SUMIF(数量表!D:H,B219,数量表!H:H)</f>
        <v/>
      </c>
      <c r="D219" s="235" t="inlineStr">
        <is>
          <t>W1-39</t>
        </is>
      </c>
      <c r="E219" s="236" t="n">
        <v>62</v>
      </c>
      <c r="F219" s="237" t="inlineStr">
        <is>
          <t>*</t>
        </is>
      </c>
      <c r="G219" s="236" t="n">
        <v>1024</v>
      </c>
      <c r="H219" s="238" t="n">
        <v>1</v>
      </c>
      <c r="I219" s="253">
        <f>SUM(H219*C219)</f>
        <v/>
      </c>
      <c r="J219" s="254" t="n">
        <v>0.25</v>
      </c>
      <c r="K219" s="255">
        <f>C219*J219</f>
        <v/>
      </c>
      <c r="M219" s="251">
        <f>CONCATENATE(D219,"　",E219,F219,G219)</f>
        <v/>
      </c>
      <c r="N219" s="252">
        <f>I219</f>
        <v/>
      </c>
      <c r="Q219" s="272" t="inlineStr">
        <is>
          <t>W1-39　129.5*738</t>
        </is>
      </c>
      <c r="R219" s="273">
        <f>IF(SUMIF(M:N,Q219,N:N)=0,"",SUMIF(M:N,Q219,N:N))</f>
        <v/>
      </c>
    </row>
    <row r="220" ht="15" customHeight="1" thickBot="1">
      <c r="B220" s="88" t="inlineStr">
        <is>
          <t>22MQ215L</t>
        </is>
      </c>
      <c r="C220" s="89">
        <f>SUMIF(数量表!D:H,B220,数量表!H:H)</f>
        <v/>
      </c>
      <c r="D220" s="239" t="inlineStr">
        <is>
          <t>W1-39</t>
        </is>
      </c>
      <c r="E220" s="240" t="n">
        <v>62</v>
      </c>
      <c r="F220" s="241" t="inlineStr">
        <is>
          <t>*</t>
        </is>
      </c>
      <c r="G220" s="240" t="n">
        <v>1274</v>
      </c>
      <c r="H220" s="242" t="n">
        <v>1</v>
      </c>
      <c r="I220" s="256">
        <f>SUM(H220*C220)</f>
        <v/>
      </c>
      <c r="J220" s="257" t="n">
        <v>0.25</v>
      </c>
      <c r="K220" s="258">
        <f>C220*J220</f>
        <v/>
      </c>
      <c r="M220" s="251">
        <f>CONCATENATE(D220,"　",E220,F220,G220)</f>
        <v/>
      </c>
      <c r="N220" s="252">
        <f>I220</f>
        <v/>
      </c>
      <c r="Q220" s="272" t="inlineStr">
        <is>
          <t>W1-39　129.5*488</t>
        </is>
      </c>
      <c r="R220" s="273">
        <f>IF(SUMIF(M:N,Q220,N:N)=0,"",SUMIF(M:N,Q220,N:N))</f>
        <v/>
      </c>
    </row>
    <row r="221" ht="15" customHeight="1" thickBot="1">
      <c r="B221" s="79" t="inlineStr">
        <is>
          <t>22MQ215R</t>
        </is>
      </c>
      <c r="C221" s="80">
        <f>SUMIF(数量表!D:H,B221,数量表!H:H)</f>
        <v/>
      </c>
      <c r="D221" s="235" t="inlineStr">
        <is>
          <t>W1-39</t>
        </is>
      </c>
      <c r="E221" s="236" t="n">
        <v>62</v>
      </c>
      <c r="F221" s="237" t="inlineStr">
        <is>
          <t>*</t>
        </is>
      </c>
      <c r="G221" s="236" t="n">
        <v>1024</v>
      </c>
      <c r="H221" s="238" t="n">
        <v>1</v>
      </c>
      <c r="I221" s="253">
        <f>SUM(H221*C221)</f>
        <v/>
      </c>
      <c r="J221" s="254" t="n">
        <v>0.25</v>
      </c>
      <c r="K221" s="255">
        <f>C221*J221</f>
        <v/>
      </c>
      <c r="M221" s="251">
        <f>CONCATENATE(D221,"　",E221,F221,G221)</f>
        <v/>
      </c>
      <c r="N221" s="252">
        <f>I221</f>
        <v/>
      </c>
      <c r="Q221" s="272" t="inlineStr">
        <is>
          <t>W1-39　129.5*3</t>
        </is>
      </c>
      <c r="R221" s="273">
        <f>IF(SUMIF(M:N,Q221,N:N)=0,"",SUMIF(M:N,Q221,N:N))</f>
        <v/>
      </c>
    </row>
    <row r="222" ht="15" customHeight="1" thickBot="1">
      <c r="B222" s="88" t="inlineStr">
        <is>
          <t>22MQ215R</t>
        </is>
      </c>
      <c r="C222" s="89">
        <f>SUMIF(数量表!D:H,B222,数量表!H:H)</f>
        <v/>
      </c>
      <c r="D222" s="239" t="inlineStr">
        <is>
          <t>W1-39</t>
        </is>
      </c>
      <c r="E222" s="240" t="n">
        <v>62</v>
      </c>
      <c r="F222" s="241" t="inlineStr">
        <is>
          <t>*</t>
        </is>
      </c>
      <c r="G222" s="240" t="n">
        <v>1274</v>
      </c>
      <c r="H222" s="242" t="n">
        <v>1</v>
      </c>
      <c r="I222" s="256">
        <f>SUM(H222*C222)</f>
        <v/>
      </c>
      <c r="J222" s="257" t="n">
        <v>0.25</v>
      </c>
      <c r="K222" s="258">
        <f>C222*J222</f>
        <v/>
      </c>
      <c r="M222" s="251">
        <f>CONCATENATE(D222,"　",E222,F222,G222)</f>
        <v/>
      </c>
      <c r="N222" s="252">
        <f>I222</f>
        <v/>
      </c>
      <c r="Q222" s="272" t="inlineStr">
        <is>
          <t>W1-39　129.5*1274</t>
        </is>
      </c>
      <c r="R222" s="273">
        <f>IF(SUMIF(M:N,Q222,N:N)=0,"",SUMIF(M:N,Q222,N:N))</f>
        <v/>
      </c>
    </row>
    <row r="223" ht="15" customHeight="1" thickBot="1">
      <c r="B223" s="79" t="inlineStr">
        <is>
          <t>22MQ305</t>
        </is>
      </c>
      <c r="C223" s="82">
        <f>SUMIF(数量表!D:H,B223,数量表!H:H)</f>
        <v/>
      </c>
      <c r="D223" s="235" t="inlineStr">
        <is>
          <t>W1-39</t>
        </is>
      </c>
      <c r="E223" s="236" t="n">
        <v>195</v>
      </c>
      <c r="F223" s="245" t="inlineStr">
        <is>
          <t>*</t>
        </is>
      </c>
      <c r="G223" s="236" t="n">
        <v>1024</v>
      </c>
      <c r="H223" s="238" t="n">
        <v>1</v>
      </c>
      <c r="I223" s="253">
        <f>SUM(H223*C223)</f>
        <v/>
      </c>
      <c r="J223" s="254" t="n">
        <v>1</v>
      </c>
      <c r="K223" s="255">
        <f>C223*J223</f>
        <v/>
      </c>
      <c r="M223" s="251">
        <f>CONCATENATE(D223,"　",E223,F223,G223)</f>
        <v/>
      </c>
      <c r="N223" s="252">
        <f>I223</f>
        <v/>
      </c>
      <c r="Q223" s="272" t="inlineStr">
        <is>
          <t>W1-39　129.5*1238</t>
        </is>
      </c>
      <c r="R223" s="273">
        <f>IF(SUMIF(M:N,Q223,N:N)=0,"",SUMIF(M:N,Q223,N:N))</f>
        <v/>
      </c>
    </row>
    <row r="224" ht="15" customHeight="1" thickBot="1">
      <c r="B224" s="88" t="inlineStr">
        <is>
          <t>22MQ305</t>
        </is>
      </c>
      <c r="C224" s="91">
        <f>SUMIF(数量表!D:H,B224,数量表!H:H)</f>
        <v/>
      </c>
      <c r="D224" s="239" t="inlineStr">
        <is>
          <t>W1-39</t>
        </is>
      </c>
      <c r="E224" s="240" t="n">
        <v>195</v>
      </c>
      <c r="F224" s="246" t="inlineStr">
        <is>
          <t>*</t>
        </is>
      </c>
      <c r="G224" s="240" t="n">
        <v>1274</v>
      </c>
      <c r="H224" s="242" t="n">
        <v>1</v>
      </c>
      <c r="I224" s="256">
        <f>SUM(H224*C224)</f>
        <v/>
      </c>
      <c r="J224" s="257" t="n">
        <v>1</v>
      </c>
      <c r="K224" s="258">
        <f>C224*J224</f>
        <v/>
      </c>
      <c r="M224" s="251">
        <f>CONCATENATE(D224,"　",E224,F224,G224)</f>
        <v/>
      </c>
      <c r="N224" s="252">
        <f>I224</f>
        <v/>
      </c>
      <c r="Q224" s="272" t="inlineStr">
        <is>
          <t>W1-39　119*982</t>
        </is>
      </c>
      <c r="R224" s="273">
        <f>IF(SUMIF(M:N,Q224,N:N)=0,"",SUMIF(M:N,Q224,N:N))</f>
        <v/>
      </c>
    </row>
    <row r="225" ht="15" customHeight="1" thickBot="1">
      <c r="B225" s="79" t="inlineStr">
        <is>
          <t>22MQ305L</t>
        </is>
      </c>
      <c r="C225" s="82">
        <f>SUMIF(数量表!D:H,B225,数量表!H:H)</f>
        <v/>
      </c>
      <c r="D225" s="235" t="inlineStr">
        <is>
          <t>W1-39</t>
        </is>
      </c>
      <c r="E225" s="236" t="n">
        <v>152</v>
      </c>
      <c r="F225" s="245" t="inlineStr">
        <is>
          <t>*</t>
        </is>
      </c>
      <c r="G225" s="236" t="n">
        <v>1024</v>
      </c>
      <c r="H225" s="238" t="n">
        <v>1</v>
      </c>
      <c r="I225" s="253">
        <f>SUM(H225*C225)</f>
        <v/>
      </c>
      <c r="J225" s="254" t="n">
        <v>0.5</v>
      </c>
      <c r="K225" s="255">
        <f>C225*J225</f>
        <v/>
      </c>
      <c r="M225" s="251">
        <f>CONCATENATE(D225,"　",E225,F225,G225)</f>
        <v/>
      </c>
      <c r="N225" s="252">
        <f>I225</f>
        <v/>
      </c>
      <c r="Q225" s="272" t="inlineStr">
        <is>
          <t>W1-39　119*868</t>
        </is>
      </c>
      <c r="R225" s="273">
        <f>IF(SUMIF(M:N,Q225,N:N)=0,"",SUMIF(M:N,Q225,N:N))</f>
        <v/>
      </c>
    </row>
    <row r="226" ht="15" customHeight="1" thickBot="1">
      <c r="B226" s="88" t="inlineStr">
        <is>
          <t>22MQ305L</t>
        </is>
      </c>
      <c r="C226" s="91">
        <f>SUMIF(数量表!D:H,B226,数量表!H:H)</f>
        <v/>
      </c>
      <c r="D226" s="239" t="inlineStr">
        <is>
          <t>W1-39</t>
        </is>
      </c>
      <c r="E226" s="240" t="n">
        <v>152</v>
      </c>
      <c r="F226" s="246" t="inlineStr">
        <is>
          <t>*</t>
        </is>
      </c>
      <c r="G226" s="240" t="n">
        <v>1274</v>
      </c>
      <c r="H226" s="242" t="n">
        <v>1</v>
      </c>
      <c r="I226" s="256">
        <f>SUM(H226*C226)</f>
        <v/>
      </c>
      <c r="J226" s="257" t="n">
        <v>0.5</v>
      </c>
      <c r="K226" s="258">
        <f>C226*J226</f>
        <v/>
      </c>
      <c r="M226" s="251">
        <f>CONCATENATE(D226,"　",E226,F226,G226)</f>
        <v/>
      </c>
      <c r="N226" s="252">
        <f>I226</f>
        <v/>
      </c>
      <c r="Q226" s="272" t="inlineStr">
        <is>
          <t>W1-39　119*1136</t>
        </is>
      </c>
      <c r="R226" s="273">
        <f>IF(SUMIF(M:N,Q226,N:N)=0,"",SUMIF(M:N,Q226,N:N))</f>
        <v/>
      </c>
    </row>
    <row r="227" ht="15" customHeight="1" thickBot="1">
      <c r="B227" s="79" t="inlineStr">
        <is>
          <t>22MQ305R</t>
        </is>
      </c>
      <c r="C227" s="82">
        <f>SUMIF(数量表!D:H,B227,数量表!H:H)</f>
        <v/>
      </c>
      <c r="D227" s="235" t="inlineStr">
        <is>
          <t>W1-39</t>
        </is>
      </c>
      <c r="E227" s="236" t="n">
        <v>152</v>
      </c>
      <c r="F227" s="245" t="inlineStr">
        <is>
          <t>*</t>
        </is>
      </c>
      <c r="G227" s="236" t="n">
        <v>1024</v>
      </c>
      <c r="H227" s="238" t="n">
        <v>1</v>
      </c>
      <c r="I227" s="253">
        <f>SUM(H227*C227)</f>
        <v/>
      </c>
      <c r="J227" s="254" t="n">
        <v>0.5</v>
      </c>
      <c r="K227" s="255">
        <f>C227*J227</f>
        <v/>
      </c>
      <c r="M227" s="251">
        <f>CONCATENATE(D227,"　",E227,F227,G227)</f>
        <v/>
      </c>
      <c r="N227" s="252">
        <f>I227</f>
        <v/>
      </c>
      <c r="Q227" s="272" t="inlineStr">
        <is>
          <t>W1-39　118*774</t>
        </is>
      </c>
      <c r="R227" s="273">
        <f>IF(SUMIF(M:N,Q227,N:N)=0,"",SUMIF(M:N,Q227,N:N))</f>
        <v/>
      </c>
    </row>
    <row r="228" ht="15" customHeight="1" thickBot="1">
      <c r="B228" s="88" t="inlineStr">
        <is>
          <t>22MQ305R</t>
        </is>
      </c>
      <c r="C228" s="91">
        <f>SUMIF(数量表!D:H,B228,数量表!H:H)</f>
        <v/>
      </c>
      <c r="D228" s="239" t="inlineStr">
        <is>
          <t>W1-39</t>
        </is>
      </c>
      <c r="E228" s="240" t="n">
        <v>152</v>
      </c>
      <c r="F228" s="246" t="inlineStr">
        <is>
          <t>*</t>
        </is>
      </c>
      <c r="G228" s="240" t="n">
        <v>1274</v>
      </c>
      <c r="H228" s="242" t="n">
        <v>1</v>
      </c>
      <c r="I228" s="256">
        <f>SUM(H228*C228)</f>
        <v/>
      </c>
      <c r="J228" s="257" t="n">
        <v>0.5</v>
      </c>
      <c r="K228" s="258">
        <f>C228*J228</f>
        <v/>
      </c>
      <c r="M228" s="251">
        <f>CONCATENATE(D228,"　",E228,F228,G228)</f>
        <v/>
      </c>
      <c r="N228" s="252">
        <f>I228</f>
        <v/>
      </c>
      <c r="Q228" s="272" t="inlineStr">
        <is>
          <t>W1-39　118*524</t>
        </is>
      </c>
      <c r="R228" s="273">
        <f>IF(SUMIF(M:N,Q228,N:N)=0,"",SUMIF(M:N,Q228,N:N))</f>
        <v/>
      </c>
      <c r="T228" t="n">
        <v>2</v>
      </c>
    </row>
    <row r="229" ht="15" customHeight="1" thickBot="1">
      <c r="B229" s="79" t="inlineStr">
        <is>
          <t>22MQ310</t>
        </is>
      </c>
      <c r="C229" s="82">
        <f>SUMIF(数量表!D:H,B229,数量表!H:H)</f>
        <v/>
      </c>
      <c r="D229" s="235" t="inlineStr">
        <is>
          <t>W1-39</t>
        </is>
      </c>
      <c r="E229" s="236" t="n">
        <v>200</v>
      </c>
      <c r="F229" s="245" t="inlineStr">
        <is>
          <t>*</t>
        </is>
      </c>
      <c r="G229" s="236" t="n">
        <v>1024</v>
      </c>
      <c r="H229" s="238" t="n">
        <v>1</v>
      </c>
      <c r="I229" s="253">
        <f>SUM(H229*C229)</f>
        <v/>
      </c>
      <c r="J229" s="254" t="n">
        <v>1</v>
      </c>
      <c r="K229" s="255">
        <f>C229*J229</f>
        <v/>
      </c>
      <c r="M229" s="251">
        <f>CONCATENATE(D229,"　",E229,F229,G229)</f>
        <v/>
      </c>
      <c r="N229" s="252">
        <f>I229</f>
        <v/>
      </c>
      <c r="Q229" s="272" t="inlineStr">
        <is>
          <t>W1-39　118*1274</t>
        </is>
      </c>
      <c r="R229" s="273">
        <f>IF(SUMIF(M:N,Q229,N:N)=0,"",SUMIF(M:N,Q229,N:N))</f>
        <v/>
      </c>
    </row>
    <row r="230" ht="15" customHeight="1" thickBot="1">
      <c r="B230" s="88" t="inlineStr">
        <is>
          <t>22MQ310</t>
        </is>
      </c>
      <c r="C230" s="91">
        <f>SUMIF(数量表!D:H,B230,数量表!H:H)</f>
        <v/>
      </c>
      <c r="D230" s="239" t="inlineStr">
        <is>
          <t>W1-39</t>
        </is>
      </c>
      <c r="E230" s="240" t="n">
        <v>200</v>
      </c>
      <c r="F230" s="246" t="inlineStr">
        <is>
          <t>*</t>
        </is>
      </c>
      <c r="G230" s="240" t="n">
        <v>1274</v>
      </c>
      <c r="H230" s="242" t="n">
        <v>1</v>
      </c>
      <c r="I230" s="256">
        <f>SUM(H230*C230)</f>
        <v/>
      </c>
      <c r="J230" s="257" t="n">
        <v>1</v>
      </c>
      <c r="K230" s="258">
        <f>C230*J230</f>
        <v/>
      </c>
      <c r="M230" s="251">
        <f>CONCATENATE(D230,"　",E230,F230,G230)</f>
        <v/>
      </c>
      <c r="N230" s="252">
        <f>I230</f>
        <v/>
      </c>
      <c r="Q230" s="272" t="inlineStr">
        <is>
          <t>W1-39　118*1024</t>
        </is>
      </c>
      <c r="R230" s="273">
        <f>IF(SUMIF(M:N,Q230,N:N)=0,"",SUMIF(M:N,Q230,N:N))</f>
        <v/>
      </c>
    </row>
    <row r="231" ht="15" customHeight="1" thickBot="1">
      <c r="B231" s="79" t="inlineStr">
        <is>
          <t>22MQ310L</t>
        </is>
      </c>
      <c r="C231" s="82">
        <f>SUMIF(数量表!D:H,B231,数量表!H:H)</f>
        <v/>
      </c>
      <c r="D231" s="235" t="inlineStr">
        <is>
          <t>W1-39</t>
        </is>
      </c>
      <c r="E231" s="236" t="n">
        <v>157</v>
      </c>
      <c r="F231" s="245" t="inlineStr">
        <is>
          <t>*</t>
        </is>
      </c>
      <c r="G231" s="236" t="n">
        <v>1024</v>
      </c>
      <c r="H231" s="238" t="n">
        <v>1</v>
      </c>
      <c r="I231" s="253">
        <f>SUM(H231*C231)</f>
        <v/>
      </c>
      <c r="J231" s="254" t="n">
        <v>0.5</v>
      </c>
      <c r="K231" s="255">
        <f>C231*J231</f>
        <v/>
      </c>
      <c r="M231" s="251">
        <f>CONCATENATE(D231,"　",E231,F231,G231)</f>
        <v/>
      </c>
      <c r="N231" s="252">
        <f>I231</f>
        <v/>
      </c>
      <c r="Q231" s="272" t="inlineStr">
        <is>
          <t>W1-39　116.5*774</t>
        </is>
      </c>
      <c r="R231" s="273">
        <f>IF(SUMIF(M:N,Q231,N:N)=0,"",SUMIF(M:N,Q231,N:N))</f>
        <v/>
      </c>
    </row>
    <row r="232" ht="15" customHeight="1" thickBot="1">
      <c r="B232" s="88" t="inlineStr">
        <is>
          <t>22MQ310L</t>
        </is>
      </c>
      <c r="C232" s="91">
        <f>SUMIF(数量表!D:H,B232,数量表!H:H)</f>
        <v/>
      </c>
      <c r="D232" s="239" t="inlineStr">
        <is>
          <t>W1-39</t>
        </is>
      </c>
      <c r="E232" s="240" t="n">
        <v>157</v>
      </c>
      <c r="F232" s="246" t="inlineStr">
        <is>
          <t>*</t>
        </is>
      </c>
      <c r="G232" s="240" t="n">
        <v>1274</v>
      </c>
      <c r="H232" s="242" t="n">
        <v>1</v>
      </c>
      <c r="I232" s="256">
        <f>SUM(H232*C232)</f>
        <v/>
      </c>
      <c r="J232" s="257" t="n">
        <v>0.5</v>
      </c>
      <c r="K232" s="258">
        <f>C232*J232</f>
        <v/>
      </c>
      <c r="M232" s="251">
        <f>CONCATENATE(D232,"　",E232,F232,G232)</f>
        <v/>
      </c>
      <c r="N232" s="252">
        <f>I232</f>
        <v/>
      </c>
      <c r="Q232" s="272" t="inlineStr">
        <is>
          <t>W1-39　116.5*524</t>
        </is>
      </c>
      <c r="R232" s="273">
        <f>IF(SUMIF(M:N,Q232,N:N)=0,"",SUMIF(M:N,Q232,N:N))</f>
        <v/>
      </c>
    </row>
    <row r="233" ht="15" customHeight="1" thickBot="1">
      <c r="B233" s="79" t="inlineStr">
        <is>
          <t>22MQ310R</t>
        </is>
      </c>
      <c r="C233" s="82">
        <f>SUMIF(数量表!D:H,B233,数量表!H:H)</f>
        <v/>
      </c>
      <c r="D233" s="235" t="inlineStr">
        <is>
          <t>W1-39</t>
        </is>
      </c>
      <c r="E233" s="236" t="n">
        <v>157</v>
      </c>
      <c r="F233" s="245" t="inlineStr">
        <is>
          <t>*</t>
        </is>
      </c>
      <c r="G233" s="236" t="n">
        <v>1024</v>
      </c>
      <c r="H233" s="238" t="n">
        <v>1</v>
      </c>
      <c r="I233" s="253">
        <f>SUM(H233*C233)</f>
        <v/>
      </c>
      <c r="J233" s="254" t="n">
        <v>0.5</v>
      </c>
      <c r="K233" s="255">
        <f>C233*J233</f>
        <v/>
      </c>
      <c r="M233" s="251">
        <f>CONCATENATE(D233,"　",E233,F233,G233)</f>
        <v/>
      </c>
      <c r="N233" s="252">
        <f>I233</f>
        <v/>
      </c>
      <c r="Q233" s="272" t="inlineStr">
        <is>
          <t>W1-39　116.5*1274</t>
        </is>
      </c>
      <c r="R233" s="273">
        <f>IF(SUMIF(M:N,Q233,N:N)=0,"",SUMIF(M:N,Q233,N:N))</f>
        <v/>
      </c>
    </row>
    <row r="234" ht="15" customHeight="1" thickBot="1">
      <c r="B234" s="88" t="inlineStr">
        <is>
          <t>22MQ310R</t>
        </is>
      </c>
      <c r="C234" s="91">
        <f>SUMIF(数量表!D:H,B234,数量表!H:H)</f>
        <v/>
      </c>
      <c r="D234" s="239" t="inlineStr">
        <is>
          <t>W1-39</t>
        </is>
      </c>
      <c r="E234" s="240" t="n">
        <v>157</v>
      </c>
      <c r="F234" s="246" t="inlineStr">
        <is>
          <t>*</t>
        </is>
      </c>
      <c r="G234" s="240" t="n">
        <v>1274</v>
      </c>
      <c r="H234" s="242" t="n">
        <v>1</v>
      </c>
      <c r="I234" s="256">
        <f>SUM(H234*C234)</f>
        <v/>
      </c>
      <c r="J234" s="257" t="n">
        <v>0.5</v>
      </c>
      <c r="K234" s="258">
        <f>C234*J234</f>
        <v/>
      </c>
      <c r="M234" s="251">
        <f>CONCATENATE(D234,"　",E234,F234,G234)</f>
        <v/>
      </c>
      <c r="N234" s="252">
        <f>I234</f>
        <v/>
      </c>
      <c r="Q234" s="272" t="inlineStr">
        <is>
          <t>W1-39　116.5*1024</t>
        </is>
      </c>
      <c r="R234" s="273">
        <f>IF(SUMIF(M:N,Q234,N:N)=0,"",SUMIF(M:N,Q234,N:N))</f>
        <v/>
      </c>
    </row>
    <row r="235" ht="15" customHeight="1" thickBot="1">
      <c r="B235" s="79" t="inlineStr">
        <is>
          <t>22MQ600</t>
        </is>
      </c>
      <c r="C235" s="80">
        <f>SUMIF(数量表!D:H,B235,数量表!H:H)</f>
        <v/>
      </c>
      <c r="D235" s="235" t="inlineStr">
        <is>
          <t>W1-39</t>
        </is>
      </c>
      <c r="E235" s="236" t="n">
        <v>386.5</v>
      </c>
      <c r="F235" s="237" t="inlineStr">
        <is>
          <t>*</t>
        </is>
      </c>
      <c r="G235" s="236" t="n">
        <v>1024</v>
      </c>
      <c r="H235" s="238" t="n">
        <v>1</v>
      </c>
      <c r="I235" s="253">
        <f>SUM(H235*C235)</f>
        <v/>
      </c>
      <c r="J235" s="254" t="n">
        <v>2</v>
      </c>
      <c r="K235" s="255">
        <f>C235*J235</f>
        <v/>
      </c>
      <c r="M235" s="251">
        <f>CONCATENATE(D235,"　",E235,F235,G235)</f>
        <v/>
      </c>
      <c r="N235" s="252">
        <f>I235</f>
        <v/>
      </c>
      <c r="Q235" s="272" t="inlineStr">
        <is>
          <t>W1-39　105*774</t>
        </is>
      </c>
      <c r="R235" s="273">
        <f>IF(SUMIF(M:N,Q235,N:N)=0,"",SUMIF(M:N,Q235,N:N))</f>
        <v/>
      </c>
    </row>
    <row r="236" ht="15" customHeight="1" thickBot="1">
      <c r="B236" s="88" t="inlineStr">
        <is>
          <t>22MQ600</t>
        </is>
      </c>
      <c r="C236" s="89">
        <f>SUMIF(数量表!D:H,B236,数量表!H:H)</f>
        <v/>
      </c>
      <c r="D236" s="239" t="inlineStr">
        <is>
          <t>W1-39</t>
        </is>
      </c>
      <c r="E236" s="240" t="n">
        <v>76.5</v>
      </c>
      <c r="F236" s="241" t="inlineStr">
        <is>
          <t>*</t>
        </is>
      </c>
      <c r="G236" s="240" t="n">
        <v>1274</v>
      </c>
      <c r="H236" s="242" t="n">
        <v>1</v>
      </c>
      <c r="I236" s="256">
        <f>SUM(H236*C236)</f>
        <v/>
      </c>
      <c r="J236" s="257" t="n">
        <v>0.5</v>
      </c>
      <c r="K236" s="258">
        <f>C236*J236</f>
        <v/>
      </c>
      <c r="M236" s="251">
        <f>CONCATENATE(D236,"　",E236,F236,G236)</f>
        <v/>
      </c>
      <c r="N236" s="252">
        <f>I236</f>
        <v/>
      </c>
      <c r="Q236" s="272" t="inlineStr">
        <is>
          <t>W1-39　105*524</t>
        </is>
      </c>
      <c r="R236" s="273">
        <f>IF(SUMIF(M:N,Q236,N:N)=0,"",SUMIF(M:N,Q236,N:N))</f>
        <v/>
      </c>
    </row>
    <row r="237" ht="15" customHeight="1" thickBot="1">
      <c r="B237" s="79" t="inlineStr">
        <is>
          <t>22MQ600L</t>
        </is>
      </c>
      <c r="C237" s="80">
        <f>SUMIF(数量表!D:H,B237,数量表!H:H)</f>
        <v/>
      </c>
      <c r="D237" s="235" t="inlineStr">
        <is>
          <t>W1-39</t>
        </is>
      </c>
      <c r="E237" s="236" t="n">
        <v>386.5</v>
      </c>
      <c r="F237" s="237" t="inlineStr">
        <is>
          <t>*</t>
        </is>
      </c>
      <c r="G237" s="236" t="n">
        <v>1024</v>
      </c>
      <c r="H237" s="238" t="n">
        <v>1</v>
      </c>
      <c r="I237" s="253">
        <f>SUM(H237*C237)</f>
        <v/>
      </c>
      <c r="J237" s="254" t="n">
        <v>2</v>
      </c>
      <c r="K237" s="255">
        <f>C237*J237</f>
        <v/>
      </c>
      <c r="M237" s="251">
        <f>CONCATENATE(D237,"　",E237,F237,G237)</f>
        <v/>
      </c>
      <c r="N237" s="252">
        <f>I237</f>
        <v/>
      </c>
      <c r="Q237" s="272" t="inlineStr">
        <is>
          <t>W1-39　105*1274</t>
        </is>
      </c>
      <c r="R237" s="273">
        <f>IF(SUMIF(M:N,Q237,N:N)=0,"",SUMIF(M:N,Q237,N:N))</f>
        <v/>
      </c>
    </row>
    <row r="238" ht="15" customHeight="1" thickBot="1">
      <c r="B238" s="88" t="inlineStr">
        <is>
          <t>22MQ600L</t>
        </is>
      </c>
      <c r="C238" s="89">
        <f>SUMIF(数量表!D:H,B238,数量表!H:H)</f>
        <v/>
      </c>
      <c r="D238" s="239" t="inlineStr">
        <is>
          <t>W1-39</t>
        </is>
      </c>
      <c r="E238" s="240" t="n">
        <v>33.5</v>
      </c>
      <c r="F238" s="241" t="inlineStr">
        <is>
          <t>*</t>
        </is>
      </c>
      <c r="G238" s="240" t="n">
        <v>1274</v>
      </c>
      <c r="H238" s="242" t="n">
        <v>1</v>
      </c>
      <c r="I238" s="256">
        <f>SUM(H238*C238)</f>
        <v/>
      </c>
      <c r="J238" s="257" t="n">
        <v>0.5</v>
      </c>
      <c r="K238" s="258">
        <f>C238*J238</f>
        <v/>
      </c>
      <c r="M238" s="251">
        <f>CONCATENATE(D238,"　",E238,F238,G238)</f>
        <v/>
      </c>
      <c r="N238" s="252">
        <f>I238</f>
        <v/>
      </c>
      <c r="Q238" s="272" t="inlineStr">
        <is>
          <t>W1-39　105*1024</t>
        </is>
      </c>
      <c r="R238" s="273">
        <f>IF(SUMIF(M:N,Q238,N:N)=0,"",SUMIF(M:N,Q238,N:N))</f>
        <v/>
      </c>
    </row>
    <row r="239" ht="15" customHeight="1" thickBot="1">
      <c r="B239" s="79" t="inlineStr">
        <is>
          <t>22MQ600R</t>
        </is>
      </c>
      <c r="C239" s="80">
        <f>SUMIF(数量表!D:H,B239,数量表!H:H)</f>
        <v/>
      </c>
      <c r="D239" s="235" t="inlineStr">
        <is>
          <t>W1-39</t>
        </is>
      </c>
      <c r="E239" s="236" t="n">
        <v>386.5</v>
      </c>
      <c r="F239" s="237" t="inlineStr">
        <is>
          <t>*</t>
        </is>
      </c>
      <c r="G239" s="236" t="n">
        <v>1024</v>
      </c>
      <c r="H239" s="238" t="n">
        <v>1</v>
      </c>
      <c r="I239" s="253">
        <f>SUM(H239*C239)</f>
        <v/>
      </c>
      <c r="J239" s="254" t="n">
        <v>2</v>
      </c>
      <c r="K239" s="255">
        <f>C239*J239</f>
        <v/>
      </c>
      <c r="M239" s="251">
        <f>CONCATENATE(D239,"　",E239,F239,G239)</f>
        <v/>
      </c>
      <c r="N239" s="252">
        <f>I239</f>
        <v/>
      </c>
      <c r="Q239" s="272" t="inlineStr">
        <is>
          <t>W1-34　346.5*982</t>
        </is>
      </c>
      <c r="R239" s="273">
        <f>IF(SUMIF(M:N,Q239,N:N)=0,"",SUMIF(M:N,Q239,N:N))</f>
        <v/>
      </c>
    </row>
    <row r="240" ht="15" customHeight="1" thickBot="1">
      <c r="B240" s="88" t="inlineStr">
        <is>
          <t>22MQ600R</t>
        </is>
      </c>
      <c r="C240" s="89">
        <f>SUMIF(数量表!D:H,B240,数量表!H:H)</f>
        <v/>
      </c>
      <c r="D240" s="239" t="inlineStr">
        <is>
          <t>W1-39</t>
        </is>
      </c>
      <c r="E240" s="240" t="n">
        <v>33.5</v>
      </c>
      <c r="F240" s="241" t="inlineStr">
        <is>
          <t>*</t>
        </is>
      </c>
      <c r="G240" s="240" t="n">
        <v>1274</v>
      </c>
      <c r="H240" s="242" t="n">
        <v>1</v>
      </c>
      <c r="I240" s="256">
        <f>SUM(H240*C240)</f>
        <v/>
      </c>
      <c r="J240" s="257" t="n">
        <v>0.5</v>
      </c>
      <c r="K240" s="258">
        <f>C240*J240</f>
        <v/>
      </c>
      <c r="M240" s="251">
        <f>CONCATENATE(D240,"　",E240,F240,G240)</f>
        <v/>
      </c>
      <c r="N240" s="252">
        <f>I240</f>
        <v/>
      </c>
      <c r="Q240" s="272" t="inlineStr">
        <is>
          <t>W1-34　346.5*962</t>
        </is>
      </c>
      <c r="R240" s="273">
        <f>IF(SUMIF(M:N,Q240,N:N)=0,"",SUMIF(M:N,Q240,N:N))</f>
        <v/>
      </c>
    </row>
    <row r="241" ht="15" customHeight="1" thickBot="1">
      <c r="B241" s="79" t="inlineStr">
        <is>
          <t>22MQ</t>
        </is>
      </c>
      <c r="C241" s="80">
        <f>SUMIF(数量表!D:H,B241,数量表!H:H)</f>
        <v/>
      </c>
      <c r="D241" s="235" t="inlineStr">
        <is>
          <t>W1-39</t>
        </is>
      </c>
      <c r="E241" s="236" t="n">
        <v>118</v>
      </c>
      <c r="F241" s="237" t="inlineStr">
        <is>
          <t>*</t>
        </is>
      </c>
      <c r="G241" s="236" t="n">
        <v>1024</v>
      </c>
      <c r="H241" s="238" t="n">
        <v>1</v>
      </c>
      <c r="I241" s="253">
        <f>SUM(H241*C241)</f>
        <v/>
      </c>
      <c r="J241" s="254" t="n">
        <v>1</v>
      </c>
      <c r="K241" s="255">
        <f>C241*J241</f>
        <v/>
      </c>
      <c r="L241" s="87" t="n"/>
      <c r="M241" s="251">
        <f>CONCATENATE(D241,"　",E241,F241,G241)</f>
        <v/>
      </c>
      <c r="N241" s="252">
        <f>I241</f>
        <v/>
      </c>
      <c r="Q241" s="272" t="inlineStr">
        <is>
          <t>W1-34　346.5*936</t>
        </is>
      </c>
      <c r="R241" s="273">
        <f>IF(SUMIF(M:N,Q241,N:N)=0,"",SUMIF(M:N,Q241,N:N))</f>
        <v/>
      </c>
    </row>
    <row r="242" ht="15" customHeight="1" thickBot="1">
      <c r="B242" s="85" t="inlineStr">
        <is>
          <t>22MQ</t>
        </is>
      </c>
      <c r="C242">
        <f>SUMIF(数量表!D:H,B242,数量表!H:H)</f>
        <v/>
      </c>
      <c r="D242" s="243" t="inlineStr">
        <is>
          <t>W1-39</t>
        </is>
      </c>
      <c r="E242" s="2" t="n">
        <v>118</v>
      </c>
      <c r="F242" s="244" t="inlineStr">
        <is>
          <t>*</t>
        </is>
      </c>
      <c r="G242" s="2" t="n">
        <v>1274</v>
      </c>
      <c r="H242" s="122" t="n">
        <v>1</v>
      </c>
      <c r="I242" s="259">
        <f>SUM(H242*C242)</f>
        <v/>
      </c>
      <c r="J242" s="260" t="n">
        <v>1</v>
      </c>
      <c r="K242" s="261">
        <f>C242*J242</f>
        <v/>
      </c>
      <c r="L242" s="87" t="n"/>
      <c r="M242" s="251">
        <f>CONCATENATE(D242,"　",E242,F242,G242)</f>
        <v/>
      </c>
      <c r="N242" s="252">
        <f>I242</f>
        <v/>
      </c>
      <c r="Q242" s="272" t="inlineStr">
        <is>
          <t>W1-34　346.5*912</t>
        </is>
      </c>
      <c r="R242" s="273">
        <f>IF(SUMIF(M:N,Q242,N:N)=0,"",SUMIF(M:N,Q242,N:N))</f>
        <v/>
      </c>
    </row>
    <row r="243" ht="15" customHeight="1" thickBot="1">
      <c r="B243" s="79" t="inlineStr">
        <is>
          <t>22MQO</t>
        </is>
      </c>
      <c r="C243" s="80">
        <f>SUMIF(数量表!D:H,B243,数量表!H:H)</f>
        <v/>
      </c>
      <c r="D243" s="235" t="inlineStr">
        <is>
          <t>W1-39</t>
        </is>
      </c>
      <c r="E243" s="236" t="n">
        <v>118</v>
      </c>
      <c r="F243" s="237" t="inlineStr">
        <is>
          <t>*</t>
        </is>
      </c>
      <c r="G243" s="236" t="n">
        <v>1024</v>
      </c>
      <c r="H243" s="238" t="n">
        <v>1</v>
      </c>
      <c r="I243" s="253">
        <f>SUM(H243*C243)</f>
        <v/>
      </c>
      <c r="J243" s="254" t="n">
        <v>1</v>
      </c>
      <c r="K243" s="255">
        <f>C243*J243</f>
        <v/>
      </c>
      <c r="L243" s="87" t="n"/>
      <c r="M243" s="251">
        <f>CONCATENATE(D243,"　",E243,F243,G243)</f>
        <v/>
      </c>
      <c r="N243" s="252">
        <f>I243</f>
        <v/>
      </c>
      <c r="Q243" s="272" t="inlineStr">
        <is>
          <t>W1-34　346.5*900</t>
        </is>
      </c>
      <c r="R243" s="273">
        <f>IF(SUMIF(M:N,Q243,N:N)=0,"",SUMIF(M:N,Q243,N:N))</f>
        <v/>
      </c>
    </row>
    <row r="244" ht="15" customHeight="1" thickBot="1">
      <c r="B244" s="85" t="inlineStr">
        <is>
          <t>22MQO</t>
        </is>
      </c>
      <c r="C244">
        <f>SUMIF(数量表!D:H,B244,数量表!H:H)</f>
        <v/>
      </c>
      <c r="D244" s="243" t="inlineStr">
        <is>
          <t>W1-39</t>
        </is>
      </c>
      <c r="E244" s="2" t="n">
        <v>118</v>
      </c>
      <c r="F244" s="244" t="inlineStr">
        <is>
          <t>*</t>
        </is>
      </c>
      <c r="G244" s="2" t="n">
        <v>1274</v>
      </c>
      <c r="H244" s="122" t="n">
        <v>1</v>
      </c>
      <c r="I244" s="259">
        <f>SUM(H244*C244)</f>
        <v/>
      </c>
      <c r="J244" s="260" t="n">
        <v>1</v>
      </c>
      <c r="K244" s="261">
        <f>C244*J244</f>
        <v/>
      </c>
      <c r="L244" s="87" t="n"/>
      <c r="M244" s="251">
        <f>CONCATENATE(D244,"　",E244,F244,G244)</f>
        <v/>
      </c>
      <c r="N244" s="252">
        <f>I244</f>
        <v/>
      </c>
      <c r="Q244" s="272" t="inlineStr">
        <is>
          <t>W1-34　346.5*868</t>
        </is>
      </c>
      <c r="R244" s="273">
        <f>IF(SUMIF(M:N,Q244,N:N)=0,"",SUMIF(M:N,Q244,N:N))</f>
        <v/>
      </c>
    </row>
    <row r="245" ht="15" customHeight="1" thickBot="1">
      <c r="B245" s="79" t="inlineStr">
        <is>
          <t>22MQL</t>
        </is>
      </c>
      <c r="C245" s="82">
        <f>SUMIF(数量表!D:H,B245,数量表!H:H)</f>
        <v/>
      </c>
      <c r="D245" s="80" t="inlineStr">
        <is>
          <t>W1-39</t>
        </is>
      </c>
      <c r="E245" s="236" t="n">
        <v>76</v>
      </c>
      <c r="F245" s="237" t="inlineStr">
        <is>
          <t>*</t>
        </is>
      </c>
      <c r="G245" s="236" t="n">
        <v>1024</v>
      </c>
      <c r="H245" s="238" t="n">
        <v>1</v>
      </c>
      <c r="I245" s="295">
        <f>SUM(H245*C245)</f>
        <v/>
      </c>
      <c r="J245" s="254" t="n">
        <v>0.5</v>
      </c>
      <c r="K245" s="255">
        <f>C245*J245</f>
        <v/>
      </c>
      <c r="L245" s="87" t="n"/>
      <c r="M245" s="251">
        <f>CONCATENATE(D245,"　",E245,F245,G245)</f>
        <v/>
      </c>
      <c r="N245" s="252">
        <f>I245</f>
        <v/>
      </c>
      <c r="Q245" s="272" t="inlineStr">
        <is>
          <t>W1-34　346.5*818</t>
        </is>
      </c>
      <c r="R245" s="273">
        <f>IF(SUMIF(M:N,Q245,N:N)=0,"",SUMIF(M:N,Q245,N:N))</f>
        <v/>
      </c>
    </row>
    <row r="246" ht="15" customHeight="1" thickBot="1">
      <c r="B246" s="85" t="inlineStr">
        <is>
          <t>22MQL</t>
        </is>
      </c>
      <c r="C246" s="87">
        <f>SUMIF(数量表!D:H,B246,数量表!H:H)</f>
        <v/>
      </c>
      <c r="D246" t="inlineStr">
        <is>
          <t>W1-39</t>
        </is>
      </c>
      <c r="E246" s="2" t="n">
        <v>76</v>
      </c>
      <c r="F246" s="244" t="inlineStr">
        <is>
          <t>*</t>
        </is>
      </c>
      <c r="G246" s="2" t="n">
        <v>1274</v>
      </c>
      <c r="H246" s="122" t="n">
        <v>1</v>
      </c>
      <c r="I246" s="227">
        <f>SUM(H246*C246)</f>
        <v/>
      </c>
      <c r="J246" s="260" t="n">
        <v>0.5</v>
      </c>
      <c r="K246" s="261">
        <f>C246*J246</f>
        <v/>
      </c>
      <c r="L246" s="87" t="n"/>
      <c r="M246" s="251">
        <f>CONCATENATE(D246,"　",E246,F246,G246)</f>
        <v/>
      </c>
      <c r="N246" s="252">
        <f>I246</f>
        <v/>
      </c>
      <c r="Q246" s="272" t="inlineStr">
        <is>
          <t>W1-34　346.5*80</t>
        </is>
      </c>
      <c r="R246" s="273">
        <f>IF(SUMIF(M:N,Q246,N:N)=0,"",SUMIF(M:N,Q246,N:N))</f>
        <v/>
      </c>
    </row>
    <row r="247" ht="15" customHeight="1" thickBot="1">
      <c r="B247" s="79" t="inlineStr">
        <is>
          <t>22MQOL</t>
        </is>
      </c>
      <c r="C247" s="82">
        <f>SUMIF(数量表!D:H,B247,数量表!H:H)</f>
        <v/>
      </c>
      <c r="D247" s="80" t="inlineStr">
        <is>
          <t>W1-39</t>
        </is>
      </c>
      <c r="E247" s="236" t="n">
        <v>76</v>
      </c>
      <c r="F247" s="237" t="inlineStr">
        <is>
          <t>*</t>
        </is>
      </c>
      <c r="G247" s="236" t="n">
        <v>1024</v>
      </c>
      <c r="H247" s="238" t="n">
        <v>1</v>
      </c>
      <c r="I247" s="295">
        <f>SUM(H247*C247)</f>
        <v/>
      </c>
      <c r="J247" s="254" t="n">
        <v>0.5</v>
      </c>
      <c r="K247" s="255">
        <f>C247*J247</f>
        <v/>
      </c>
      <c r="L247" s="87" t="n"/>
      <c r="M247" s="251">
        <f>CONCATENATE(D247,"　",E247,F247,G247)</f>
        <v/>
      </c>
      <c r="N247" s="252">
        <f>I247</f>
        <v/>
      </c>
      <c r="Q247" s="272" t="inlineStr">
        <is>
          <t>W1-34　346.5*774</t>
        </is>
      </c>
      <c r="R247" s="273">
        <f>IF(SUMIF(M:N,Q247,N:N)=0,"",SUMIF(M:N,Q247,N:N))</f>
        <v/>
      </c>
    </row>
    <row r="248" ht="15" customHeight="1" thickBot="1">
      <c r="B248" s="85" t="inlineStr">
        <is>
          <t>22MQOL</t>
        </is>
      </c>
      <c r="C248" s="87">
        <f>SUMIF(数量表!D:H,B248,数量表!H:H)</f>
        <v/>
      </c>
      <c r="D248" t="inlineStr">
        <is>
          <t>W1-39</t>
        </is>
      </c>
      <c r="E248" s="2" t="n">
        <v>76</v>
      </c>
      <c r="F248" s="244" t="inlineStr">
        <is>
          <t>*</t>
        </is>
      </c>
      <c r="G248" s="2" t="n">
        <v>1274</v>
      </c>
      <c r="H248" s="122" t="n">
        <v>1</v>
      </c>
      <c r="I248" s="227">
        <f>SUM(H248*C248)</f>
        <v/>
      </c>
      <c r="J248" s="260" t="n">
        <v>0.5</v>
      </c>
      <c r="K248" s="261">
        <f>C248*J248</f>
        <v/>
      </c>
      <c r="L248" s="87" t="n"/>
      <c r="M248" s="251">
        <f>CONCATENATE(D248,"　",E248,F248,G248)</f>
        <v/>
      </c>
      <c r="N248" s="252">
        <f>I248</f>
        <v/>
      </c>
      <c r="Q248" s="272" t="inlineStr">
        <is>
          <t>W1-34　346.5*768</t>
        </is>
      </c>
      <c r="R248" s="273">
        <f>IF(SUMIF(M:N,Q248,N:N)=0,"",SUMIF(M:N,Q248,N:N))</f>
        <v/>
      </c>
    </row>
    <row r="249" ht="15" customHeight="1" thickBot="1">
      <c r="B249" s="79" t="inlineStr">
        <is>
          <t>22MQR</t>
        </is>
      </c>
      <c r="C249" s="82">
        <f>SUMIF(数量表!D:H,B249,数量表!H:H)</f>
        <v/>
      </c>
      <c r="D249" s="80" t="inlineStr">
        <is>
          <t>W1-39</t>
        </is>
      </c>
      <c r="E249" s="236" t="n">
        <v>76</v>
      </c>
      <c r="F249" s="237" t="inlineStr">
        <is>
          <t>*</t>
        </is>
      </c>
      <c r="G249" s="236" t="n">
        <v>1024</v>
      </c>
      <c r="H249" s="238" t="n">
        <v>1</v>
      </c>
      <c r="I249" s="295">
        <f>SUM(H249*C249)</f>
        <v/>
      </c>
      <c r="J249" s="254" t="n">
        <v>0.5</v>
      </c>
      <c r="K249" s="255">
        <f>C249*J249</f>
        <v/>
      </c>
      <c r="M249" s="251">
        <f>CONCATENATE(D249,"　",E249,F249,G249)</f>
        <v/>
      </c>
      <c r="N249" s="252">
        <f>I249</f>
        <v/>
      </c>
      <c r="Q249" s="272" t="inlineStr">
        <is>
          <t>W1-34　346.5*750</t>
        </is>
      </c>
      <c r="R249" s="273">
        <f>IF(SUMIF(M:N,Q249,N:N)=0,"",SUMIF(M:N,Q249,N:N))</f>
        <v/>
      </c>
    </row>
    <row r="250" ht="15" customHeight="1" thickBot="1">
      <c r="B250" s="88" t="inlineStr">
        <is>
          <t>22MQR</t>
        </is>
      </c>
      <c r="C250" s="91">
        <f>SUMIF(数量表!D:H,B250,数量表!H:H)</f>
        <v/>
      </c>
      <c r="D250" s="89" t="inlineStr">
        <is>
          <t>W1-39</t>
        </is>
      </c>
      <c r="E250" s="240" t="n">
        <v>76</v>
      </c>
      <c r="F250" s="241" t="inlineStr">
        <is>
          <t>*</t>
        </is>
      </c>
      <c r="G250" s="240" t="n">
        <v>1274</v>
      </c>
      <c r="H250" s="242" t="n">
        <v>1</v>
      </c>
      <c r="I250" s="297">
        <f>SUM(H250*C250)</f>
        <v/>
      </c>
      <c r="J250" s="257" t="n">
        <v>0.5</v>
      </c>
      <c r="K250" s="258">
        <f>C250*J250</f>
        <v/>
      </c>
      <c r="M250" s="251">
        <f>CONCATENATE(D250,"　",E250,F250,G250)</f>
        <v/>
      </c>
      <c r="N250" s="252">
        <f>I250</f>
        <v/>
      </c>
      <c r="Q250" s="272" t="inlineStr">
        <is>
          <t>W1-34　346.5*712</t>
        </is>
      </c>
      <c r="R250" s="273">
        <f>IF(SUMIF(M:N,Q250,N:N)=0,"",SUMIF(M:N,Q250,N:N))</f>
        <v/>
      </c>
    </row>
    <row r="251" ht="15" customHeight="1" thickBot="1">
      <c r="B251" s="79" t="inlineStr">
        <is>
          <t>22MQOR</t>
        </is>
      </c>
      <c r="C251" s="82">
        <f>SUMIF(数量表!D:H,B251,数量表!H:H)</f>
        <v/>
      </c>
      <c r="D251" s="80" t="inlineStr">
        <is>
          <t>W1-39</t>
        </is>
      </c>
      <c r="E251" s="236" t="n">
        <v>76</v>
      </c>
      <c r="F251" s="237" t="inlineStr">
        <is>
          <t>*</t>
        </is>
      </c>
      <c r="G251" s="236" t="n">
        <v>1024</v>
      </c>
      <c r="H251" s="238" t="n">
        <v>1</v>
      </c>
      <c r="I251" s="295">
        <f>SUM(H251*C251)</f>
        <v/>
      </c>
      <c r="J251" s="254" t="n">
        <v>0.5</v>
      </c>
      <c r="K251" s="255">
        <f>C251*J251</f>
        <v/>
      </c>
      <c r="M251" s="251">
        <f>CONCATENATE(D251,"　",E251,F251,G251)</f>
        <v/>
      </c>
      <c r="N251" s="252">
        <f>I251</f>
        <v/>
      </c>
      <c r="Q251" s="272" t="inlineStr">
        <is>
          <t>W1-34　346.5*666</t>
        </is>
      </c>
      <c r="R251" s="273">
        <f>IF(SUMIF(M:N,Q251,N:N)=0,"",SUMIF(M:N,Q251,N:N))</f>
        <v/>
      </c>
    </row>
    <row r="252" ht="15" customHeight="1" thickBot="1">
      <c r="B252" s="88" t="inlineStr">
        <is>
          <t>22MQOR</t>
        </is>
      </c>
      <c r="C252" s="91">
        <f>SUMIF(数量表!D:H,B252,数量表!H:H)</f>
        <v/>
      </c>
      <c r="D252" s="89" t="inlineStr">
        <is>
          <t>W1-39</t>
        </is>
      </c>
      <c r="E252" s="240" t="n">
        <v>76</v>
      </c>
      <c r="F252" s="241" t="inlineStr">
        <is>
          <t>*</t>
        </is>
      </c>
      <c r="G252" s="240" t="n">
        <v>1274</v>
      </c>
      <c r="H252" s="242" t="n">
        <v>1</v>
      </c>
      <c r="I252" s="297">
        <f>SUM(H252*C252)</f>
        <v/>
      </c>
      <c r="J252" s="257" t="n">
        <v>0.5</v>
      </c>
      <c r="K252" s="258">
        <f>C252*J252</f>
        <v/>
      </c>
      <c r="M252" s="251">
        <f>CONCATENATE(D252,"　",E252,F252,G252)</f>
        <v/>
      </c>
      <c r="N252" s="252">
        <f>I252</f>
        <v/>
      </c>
      <c r="Q252" s="272" t="inlineStr">
        <is>
          <t>W1-34　346.5*662</t>
        </is>
      </c>
      <c r="R252" s="273">
        <f>IF(SUMIF(M:N,Q252,N:N)=0,"",SUMIF(M:N,Q252,N:N))</f>
        <v/>
      </c>
    </row>
    <row r="253" ht="15" customHeight="1" thickBot="1">
      <c r="B253" s="79" t="inlineStr">
        <is>
          <t>22MQO300S</t>
        </is>
      </c>
      <c r="C253" s="80">
        <f>SUMIF(数量表!D:H,B253,数量表!H:H)</f>
        <v/>
      </c>
      <c r="D253" s="235" t="inlineStr">
        <is>
          <t>W1-39</t>
        </is>
      </c>
      <c r="E253" s="236" t="n">
        <v>190</v>
      </c>
      <c r="F253" s="237" t="inlineStr">
        <is>
          <t>*</t>
        </is>
      </c>
      <c r="G253" s="236" t="n">
        <v>1024</v>
      </c>
      <c r="H253" s="238" t="n">
        <v>1</v>
      </c>
      <c r="I253" s="253">
        <f>SUM(H253*C253)</f>
        <v/>
      </c>
      <c r="J253" s="254" t="n">
        <v>2</v>
      </c>
      <c r="K253" s="255">
        <f>C253*J253</f>
        <v/>
      </c>
      <c r="M253" s="251">
        <f>CONCATENATE(D253,"　",E253,F253,G253)</f>
        <v/>
      </c>
      <c r="N253" s="252">
        <f>I253</f>
        <v/>
      </c>
      <c r="Q253" s="272" t="inlineStr">
        <is>
          <t>W1-34　346.5*650</t>
        </is>
      </c>
      <c r="R253" s="273">
        <f>IF(SUMIF(M:N,Q253,N:N)=0,"",SUMIF(M:N,Q253,N:N))</f>
        <v/>
      </c>
    </row>
    <row r="254" ht="15" customHeight="1" thickBot="1">
      <c r="B254" s="85" t="inlineStr">
        <is>
          <t>22MQO300S</t>
        </is>
      </c>
      <c r="C254">
        <f>SUMIF(数量表!D:H,B254,数量表!H:H)</f>
        <v/>
      </c>
      <c r="D254" s="243" t="inlineStr">
        <is>
          <t>W1-39</t>
        </is>
      </c>
      <c r="E254" s="2" t="n">
        <v>190</v>
      </c>
      <c r="F254" s="244" t="inlineStr">
        <is>
          <t>*</t>
        </is>
      </c>
      <c r="G254" s="2" t="n">
        <v>1274</v>
      </c>
      <c r="H254" s="122" t="n">
        <v>1</v>
      </c>
      <c r="I254" s="259">
        <f>SUM(H254*C254)</f>
        <v/>
      </c>
      <c r="J254" s="260" t="n">
        <v>2</v>
      </c>
      <c r="K254" s="258">
        <f>C254*J254</f>
        <v/>
      </c>
      <c r="M254" s="251">
        <f>CONCATENATE(D254,"　",E254,F254,G254)</f>
        <v/>
      </c>
      <c r="N254" s="252">
        <f>I254</f>
        <v/>
      </c>
      <c r="Q254" s="272" t="inlineStr">
        <is>
          <t>W1-34　346.5*536</t>
        </is>
      </c>
      <c r="R254" s="273">
        <f>IF(SUMIF(M:N,Q254,N:N)=0,"",SUMIF(M:N,Q254,N:N))</f>
        <v/>
      </c>
    </row>
    <row r="255" ht="15" customHeight="1" thickBot="1">
      <c r="B255" s="79" t="inlineStr">
        <is>
          <t>45MAW</t>
        </is>
      </c>
      <c r="C255" s="80">
        <f>SUMIF(数量表!D:H,B255,数量表!H:H)</f>
        <v/>
      </c>
      <c r="D255" s="235" t="inlineStr">
        <is>
          <t>W1-39</t>
        </is>
      </c>
      <c r="E255" s="236" t="n">
        <v>386.5</v>
      </c>
      <c r="F255" s="237" t="inlineStr">
        <is>
          <t>*</t>
        </is>
      </c>
      <c r="G255" s="236" t="n">
        <v>1274</v>
      </c>
      <c r="H255" s="238" t="n">
        <v>2</v>
      </c>
      <c r="I255" s="253">
        <f>SUM(H255*C255)</f>
        <v/>
      </c>
      <c r="J255" s="254" t="n">
        <v>2</v>
      </c>
      <c r="K255" s="255">
        <f>C255*J255</f>
        <v/>
      </c>
      <c r="M255" s="251">
        <f>CONCATENATE(D255,"　",E255,F255,G255)</f>
        <v/>
      </c>
      <c r="N255" s="252">
        <f>I255</f>
        <v/>
      </c>
      <c r="Q255" s="272" t="inlineStr">
        <is>
          <t>W1-34　346.5*524</t>
        </is>
      </c>
      <c r="R255" s="273">
        <f>IF(SUMIF(M:N,Q255,N:N)=0,"",SUMIF(M:N,Q255,N:N))</f>
        <v/>
      </c>
    </row>
    <row r="256" ht="15" customHeight="1" thickBot="1">
      <c r="B256" s="88" t="inlineStr">
        <is>
          <t>45MAW</t>
        </is>
      </c>
      <c r="C256" s="89">
        <f>SUMIF(数量表!D:H,B256,数量表!H:H)</f>
        <v/>
      </c>
      <c r="D256" s="239" t="inlineStr">
        <is>
          <t>W1-39</t>
        </is>
      </c>
      <c r="E256" s="240" t="n">
        <v>386.5</v>
      </c>
      <c r="F256" s="241" t="inlineStr">
        <is>
          <t>*</t>
        </is>
      </c>
      <c r="G256" s="240" t="n">
        <v>1024</v>
      </c>
      <c r="H256" s="242" t="n">
        <v>2</v>
      </c>
      <c r="I256" s="256">
        <f>SUM(H256*C256)</f>
        <v/>
      </c>
      <c r="J256" s="257" t="n">
        <v>2</v>
      </c>
      <c r="K256" s="258">
        <f>C256*J256</f>
        <v/>
      </c>
      <c r="M256" s="251">
        <f>CONCATENATE(D256,"　",E256,F256,G256)</f>
        <v/>
      </c>
      <c r="N256" s="252">
        <f>I256</f>
        <v/>
      </c>
      <c r="Q256" s="272" t="inlineStr">
        <is>
          <t>W1-34　346.5*500</t>
        </is>
      </c>
      <c r="R256" s="273">
        <f>IF(SUMIF(M:N,Q256,N:N)=0,"",SUMIF(M:N,Q256,N:N))</f>
        <v/>
      </c>
    </row>
    <row r="257" ht="15" customHeight="1" thickBot="1">
      <c r="B257" s="79" t="inlineStr">
        <is>
          <t>45MA</t>
        </is>
      </c>
      <c r="C257" s="80">
        <f>SUMIF(数量表!D:H,B257,数量表!H:H)</f>
        <v/>
      </c>
      <c r="D257" s="235" t="inlineStr">
        <is>
          <t>W1-39</t>
        </is>
      </c>
      <c r="E257" s="236" t="n">
        <v>386.5</v>
      </c>
      <c r="F257" s="237" t="inlineStr">
        <is>
          <t>*</t>
        </is>
      </c>
      <c r="G257" s="236" t="n">
        <v>1274</v>
      </c>
      <c r="H257" s="238" t="n">
        <v>2</v>
      </c>
      <c r="I257" s="253">
        <f>SUM(H257*C257)</f>
        <v/>
      </c>
      <c r="J257" s="254" t="n">
        <v>2</v>
      </c>
      <c r="K257" s="255">
        <f>C257*J257</f>
        <v/>
      </c>
      <c r="M257" s="251">
        <f>CONCATENATE(D257,"　",E257,F257,G257)</f>
        <v/>
      </c>
      <c r="N257" s="252">
        <f>I257</f>
        <v/>
      </c>
      <c r="Q257" s="272" t="inlineStr">
        <is>
          <t>W1-34　346.5*470</t>
        </is>
      </c>
      <c r="R257" s="273">
        <f>IF(SUMIF(M:N,Q257,N:N)=0,"",SUMIF(M:N,Q257,N:N))</f>
        <v/>
      </c>
    </row>
    <row r="258" ht="15" customHeight="1" thickBot="1">
      <c r="B258" s="88" t="inlineStr">
        <is>
          <t>45MA</t>
        </is>
      </c>
      <c r="C258" s="89">
        <f>SUMIF(数量表!D:H,B258,数量表!H:H)</f>
        <v/>
      </c>
      <c r="D258" s="239" t="inlineStr">
        <is>
          <t>W1-39</t>
        </is>
      </c>
      <c r="E258" s="240" t="n">
        <v>386.5</v>
      </c>
      <c r="F258" s="241" t="inlineStr">
        <is>
          <t>*</t>
        </is>
      </c>
      <c r="G258" s="240" t="n">
        <v>1024</v>
      </c>
      <c r="H258" s="242" t="n">
        <v>2</v>
      </c>
      <c r="I258" s="256">
        <f>SUM(H258*C258)</f>
        <v/>
      </c>
      <c r="J258" s="257" t="n">
        <v>2</v>
      </c>
      <c r="K258" s="258">
        <f>C258*J258</f>
        <v/>
      </c>
      <c r="M258" s="251">
        <f>CONCATENATE(D258,"　",E258,F258,G258)</f>
        <v/>
      </c>
      <c r="N258" s="252">
        <f>I258</f>
        <v/>
      </c>
      <c r="Q258" s="272" t="inlineStr">
        <is>
          <t>W1-34　346.5*466</t>
        </is>
      </c>
      <c r="R258" s="273">
        <f>IF(SUMIF(M:N,Q258,N:N)=0,"",SUMIF(M:N,Q258,N:N))</f>
        <v/>
      </c>
    </row>
    <row r="259" ht="15" customHeight="1" thickBot="1">
      <c r="B259" s="79" t="inlineStr">
        <is>
          <t>45MAL</t>
        </is>
      </c>
      <c r="C259" s="80">
        <f>SUMIF(数量表!D:H,B259,数量表!H:H)</f>
        <v/>
      </c>
      <c r="D259" s="235" t="inlineStr">
        <is>
          <t>W1-39</t>
        </is>
      </c>
      <c r="E259" s="236" t="n">
        <v>386.5</v>
      </c>
      <c r="F259" s="237" t="inlineStr">
        <is>
          <t>*</t>
        </is>
      </c>
      <c r="G259" s="236" t="n">
        <v>1274</v>
      </c>
      <c r="H259" s="238" t="n">
        <v>1</v>
      </c>
      <c r="I259" s="253">
        <f>SUM(H259*C259)</f>
        <v/>
      </c>
      <c r="J259" s="254" t="n">
        <v>1</v>
      </c>
      <c r="K259" s="255">
        <f>C259*J259</f>
        <v/>
      </c>
      <c r="M259" s="251">
        <f>CONCATENATE(D259,"　",E259,F259,G259)</f>
        <v/>
      </c>
      <c r="N259" s="252">
        <f>I259</f>
        <v/>
      </c>
      <c r="Q259" s="272" t="inlineStr">
        <is>
          <t>W1-34　346.5*462</t>
        </is>
      </c>
      <c r="R259" s="273">
        <f>IF(SUMIF(M:N,Q259,N:N)=0,"",SUMIF(M:N,Q259,N:N))</f>
        <v/>
      </c>
    </row>
    <row r="260" ht="15" customHeight="1" thickBot="1">
      <c r="B260" s="85" t="inlineStr">
        <is>
          <t>45MAL</t>
        </is>
      </c>
      <c r="C260">
        <f>SUMIF(数量表!D:H,B260,数量表!H:H)</f>
        <v/>
      </c>
      <c r="D260" s="243" t="inlineStr">
        <is>
          <t>W1-34</t>
        </is>
      </c>
      <c r="E260" s="2" t="n">
        <v>343.5</v>
      </c>
      <c r="F260" s="244" t="inlineStr">
        <is>
          <t>*</t>
        </is>
      </c>
      <c r="G260" s="2" t="n">
        <v>1024</v>
      </c>
      <c r="H260" s="122" t="n">
        <v>1</v>
      </c>
      <c r="I260" s="259">
        <f>SUM(H260*C260)</f>
        <v/>
      </c>
      <c r="J260" s="260" t="n">
        <v>1</v>
      </c>
      <c r="K260" s="261">
        <f>C260*J260</f>
        <v/>
      </c>
      <c r="M260" s="251">
        <f>CONCATENATE(D260,"　",E260,F260,G260)</f>
        <v/>
      </c>
      <c r="N260" s="252">
        <f>I260</f>
        <v/>
      </c>
      <c r="Q260" s="272" t="inlineStr">
        <is>
          <t>W1-34　346.5*450</t>
        </is>
      </c>
      <c r="R260" s="273">
        <f>IF(SUMIF(M:N,Q260,N:N)=0,"",SUMIF(M:N,Q260,N:N))</f>
        <v/>
      </c>
    </row>
    <row r="261" ht="15" customHeight="1" thickBot="1">
      <c r="B261" s="85" t="inlineStr">
        <is>
          <t>45MAL</t>
        </is>
      </c>
      <c r="C261">
        <f>SUMIF(数量表!D:H,B261,数量表!H:H)</f>
        <v/>
      </c>
      <c r="D261" s="243" t="inlineStr">
        <is>
          <t>W1-39</t>
        </is>
      </c>
      <c r="E261" s="2" t="n">
        <v>386.5</v>
      </c>
      <c r="F261" s="244" t="inlineStr">
        <is>
          <t>*</t>
        </is>
      </c>
      <c r="G261" s="2" t="n">
        <v>1024</v>
      </c>
      <c r="H261" s="122" t="n">
        <v>1</v>
      </c>
      <c r="I261" s="259">
        <f>SUM(H261*C261)</f>
        <v/>
      </c>
      <c r="J261" s="260" t="n">
        <v>1</v>
      </c>
      <c r="K261" s="261">
        <f>C261*J261</f>
        <v/>
      </c>
      <c r="M261" s="251">
        <f>CONCATENATE(D261,"　",E261,F261,G261)</f>
        <v/>
      </c>
      <c r="N261" s="252">
        <f>I261</f>
        <v/>
      </c>
      <c r="Q261" s="272" t="inlineStr">
        <is>
          <t>W1-34　346.5*427</t>
        </is>
      </c>
      <c r="R261" s="273">
        <f>IF(SUMIF(M:N,Q261,N:N)=0,"",SUMIF(M:N,Q261,N:N))</f>
        <v/>
      </c>
    </row>
    <row r="262" ht="15" customHeight="1" thickBot="1">
      <c r="B262" s="88" t="inlineStr">
        <is>
          <t>45MAL</t>
        </is>
      </c>
      <c r="C262" s="89">
        <f>SUMIF(数量表!D:H,B262,数量表!H:H)</f>
        <v/>
      </c>
      <c r="D262" s="239" t="inlineStr">
        <is>
          <t>W1-34</t>
        </is>
      </c>
      <c r="E262" s="240" t="n">
        <v>343.5</v>
      </c>
      <c r="F262" s="241" t="inlineStr">
        <is>
          <t>*</t>
        </is>
      </c>
      <c r="G262" s="240" t="n">
        <v>1274</v>
      </c>
      <c r="H262" s="242" t="n">
        <v>1</v>
      </c>
      <c r="I262" s="256">
        <f>SUM(H262*C262)</f>
        <v/>
      </c>
      <c r="J262" s="257" t="n">
        <v>1</v>
      </c>
      <c r="K262" s="258">
        <f>C262*J262</f>
        <v/>
      </c>
      <c r="M262" s="251">
        <f>CONCATENATE(D262,"　",E262,F262,G262)</f>
        <v/>
      </c>
      <c r="N262" s="252">
        <f>I262</f>
        <v/>
      </c>
      <c r="Q262" s="272" t="inlineStr">
        <is>
          <t>W1-34　346.5*420</t>
        </is>
      </c>
      <c r="R262" s="273">
        <f>IF(SUMIF(M:N,Q262,N:N)=0,"",SUMIF(M:N,Q262,N:N))</f>
        <v/>
      </c>
    </row>
    <row r="263" ht="15" customHeight="1" thickBot="1">
      <c r="B263" s="79" t="inlineStr">
        <is>
          <t>45MAL+12</t>
        </is>
      </c>
      <c r="C263" s="80">
        <f>SUMIF(数量表!D:H,B263,数量表!H:H)</f>
        <v/>
      </c>
      <c r="D263" s="235" t="inlineStr">
        <is>
          <t>W1-39</t>
        </is>
      </c>
      <c r="E263" s="236" t="n">
        <v>386.5</v>
      </c>
      <c r="F263" s="237" t="inlineStr">
        <is>
          <t>*</t>
        </is>
      </c>
      <c r="G263" s="236" t="n">
        <v>1024</v>
      </c>
      <c r="H263" s="238" t="n">
        <v>1</v>
      </c>
      <c r="I263" s="253">
        <f>SUM(H263*C263)</f>
        <v/>
      </c>
      <c r="J263" s="254" t="n">
        <v>1</v>
      </c>
      <c r="K263" s="255">
        <f>C263*J263</f>
        <v/>
      </c>
      <c r="M263" s="251">
        <f>CONCATENATE(D263,"　",E263,F263,G263)</f>
        <v/>
      </c>
      <c r="N263" s="252">
        <f>I263</f>
        <v/>
      </c>
      <c r="Q263" s="272" t="inlineStr">
        <is>
          <t>W1-34　346.5*412</t>
        </is>
      </c>
      <c r="R263" s="273">
        <f>IF(SUMIF(M:N,Q263,N:N)=0,"",SUMIF(M:N,Q263,N:N))</f>
        <v/>
      </c>
    </row>
    <row r="264" ht="15" customHeight="1" thickBot="1">
      <c r="B264" s="85" t="inlineStr">
        <is>
          <t>45MAL+12</t>
        </is>
      </c>
      <c r="C264">
        <f>SUMIF(数量表!D:H,B264,数量表!H:H)</f>
        <v/>
      </c>
      <c r="D264" s="243" t="inlineStr">
        <is>
          <t>W1-34</t>
        </is>
      </c>
      <c r="E264" s="2" t="n">
        <v>343.5</v>
      </c>
      <c r="F264" s="244" t="inlineStr">
        <is>
          <t>*</t>
        </is>
      </c>
      <c r="G264" s="2" t="n">
        <v>1024</v>
      </c>
      <c r="H264" s="122" t="n">
        <v>1</v>
      </c>
      <c r="I264" s="259">
        <f>SUM(H264*C264)</f>
        <v/>
      </c>
      <c r="J264" s="260" t="n">
        <v>1</v>
      </c>
      <c r="K264" s="261">
        <f>C264*J264</f>
        <v/>
      </c>
      <c r="M264" s="251">
        <f>CONCATENATE(D264,"　",E264,F264,G264)</f>
        <v/>
      </c>
      <c r="N264" s="252">
        <f>I264</f>
        <v/>
      </c>
      <c r="Q264" s="272" t="inlineStr">
        <is>
          <t>W1-34　346.5*400</t>
        </is>
      </c>
      <c r="R264" s="273">
        <f>IF(SUMIF(M:N,Q264,N:N)=0,"",SUMIF(M:N,Q264,N:N))</f>
        <v/>
      </c>
    </row>
    <row r="265" ht="15" customHeight="1" thickBot="1">
      <c r="B265" s="85" t="inlineStr">
        <is>
          <t>45MAL+12</t>
        </is>
      </c>
      <c r="C265">
        <f>SUMIF(数量表!D:H,B265,数量表!H:H)</f>
        <v/>
      </c>
      <c r="D265" s="243" t="inlineStr">
        <is>
          <t>W1-39</t>
        </is>
      </c>
      <c r="E265" s="2" t="n">
        <v>386.5</v>
      </c>
      <c r="F265" s="244" t="inlineStr">
        <is>
          <t>*</t>
        </is>
      </c>
      <c r="G265" s="2" t="n">
        <v>1274</v>
      </c>
      <c r="H265" s="122" t="n">
        <v>1</v>
      </c>
      <c r="I265" s="259">
        <f>SUM(H265*C265)</f>
        <v/>
      </c>
      <c r="J265" s="260" t="n">
        <v>1</v>
      </c>
      <c r="K265" s="261">
        <f>C265*J265</f>
        <v/>
      </c>
      <c r="M265" s="251">
        <f>CONCATENATE(D265,"　",E265,F265,G265)</f>
        <v/>
      </c>
      <c r="N265" s="252">
        <f>I265</f>
        <v/>
      </c>
      <c r="Q265" s="272" t="inlineStr">
        <is>
          <t>W1-34　346.5*356</t>
        </is>
      </c>
      <c r="R265" s="273">
        <f>IF(SUMIF(M:N,Q265,N:N)=0,"",SUMIF(M:N,Q265,N:N))</f>
        <v/>
      </c>
    </row>
    <row r="266" ht="15" customHeight="1" thickBot="1">
      <c r="B266" s="88" t="inlineStr">
        <is>
          <t>45MAL+12</t>
        </is>
      </c>
      <c r="C266" s="89">
        <f>SUMIF(数量表!D:H,B266,数量表!H:H)</f>
        <v/>
      </c>
      <c r="D266" s="239" t="inlineStr">
        <is>
          <t>W1-34</t>
        </is>
      </c>
      <c r="E266" s="240" t="n">
        <v>343.5</v>
      </c>
      <c r="F266" s="241" t="inlineStr">
        <is>
          <t>*</t>
        </is>
      </c>
      <c r="G266" s="240" t="n">
        <v>1274</v>
      </c>
      <c r="H266" s="242" t="n">
        <v>1</v>
      </c>
      <c r="I266" s="256">
        <f>SUM(H266*C266)</f>
        <v/>
      </c>
      <c r="J266" s="257" t="n">
        <v>1</v>
      </c>
      <c r="K266" s="258">
        <f>C266*J266</f>
        <v/>
      </c>
      <c r="M266" s="251">
        <f>CONCATENATE(D266,"　",E266,F266,G266)</f>
        <v/>
      </c>
      <c r="N266" s="252">
        <f>I266</f>
        <v/>
      </c>
      <c r="Q266" s="272" t="inlineStr">
        <is>
          <t>W1-34　346.5*350</t>
        </is>
      </c>
      <c r="R266" s="273">
        <f>IF(SUMIF(M:N,Q266,N:N)=0,"",SUMIF(M:N,Q266,N:N))</f>
        <v/>
      </c>
    </row>
    <row r="267" ht="15" customHeight="1" thickBot="1">
      <c r="B267" s="79" t="inlineStr">
        <is>
          <t>45MAR</t>
        </is>
      </c>
      <c r="C267" s="80">
        <f>SUMIF(数量表!D:H,B267,数量表!H:H)</f>
        <v/>
      </c>
      <c r="D267" s="235" t="inlineStr">
        <is>
          <t>W1-39</t>
        </is>
      </c>
      <c r="E267" s="236" t="n">
        <v>386.5</v>
      </c>
      <c r="F267" s="237" t="inlineStr">
        <is>
          <t>*</t>
        </is>
      </c>
      <c r="G267" s="236" t="n">
        <v>1024</v>
      </c>
      <c r="H267" s="238" t="n">
        <v>1</v>
      </c>
      <c r="I267" s="253">
        <f>SUM(H267*C267)</f>
        <v/>
      </c>
      <c r="J267" s="254" t="n">
        <v>1</v>
      </c>
      <c r="K267" s="255">
        <f>C267*J267</f>
        <v/>
      </c>
      <c r="M267" s="251">
        <f>CONCATENATE(D267,"　",E267,F267,G267)</f>
        <v/>
      </c>
      <c r="N267" s="252">
        <f>I267</f>
        <v/>
      </c>
      <c r="Q267" s="272" t="inlineStr">
        <is>
          <t>W1-34　346.5*338</t>
        </is>
      </c>
      <c r="R267" s="273">
        <f>IF(SUMIF(M:N,Q267,N:N)=0,"",SUMIF(M:N,Q267,N:N))</f>
        <v/>
      </c>
    </row>
    <row r="268" ht="15" customHeight="1" thickBot="1">
      <c r="B268" s="85" t="inlineStr">
        <is>
          <t>45MAR</t>
        </is>
      </c>
      <c r="C268">
        <f>SUMIF(数量表!D:H,B268,数量表!H:H)</f>
        <v/>
      </c>
      <c r="D268" s="243" t="inlineStr">
        <is>
          <t>W1-34</t>
        </is>
      </c>
      <c r="E268" s="2" t="n">
        <v>343.5</v>
      </c>
      <c r="F268" s="244" t="inlineStr">
        <is>
          <t>*</t>
        </is>
      </c>
      <c r="G268" s="2" t="n">
        <v>1024</v>
      </c>
      <c r="H268" s="122" t="n">
        <v>1</v>
      </c>
      <c r="I268" s="259">
        <f>SUM(H268*C268)</f>
        <v/>
      </c>
      <c r="J268" s="260" t="n">
        <v>1</v>
      </c>
      <c r="K268" s="261">
        <f>C268*J268</f>
        <v/>
      </c>
      <c r="M268" s="251">
        <f>CONCATENATE(D268,"　",E268,F268,G268)</f>
        <v/>
      </c>
      <c r="N268" s="252">
        <f>I268</f>
        <v/>
      </c>
      <c r="Q268" s="272" t="inlineStr">
        <is>
          <t>W1-34　346.5*331</t>
        </is>
      </c>
      <c r="R268" s="273">
        <f>IF(SUMIF(M:N,Q268,N:N)=0,"",SUMIF(M:N,Q268,N:N))</f>
        <v/>
      </c>
    </row>
    <row r="269" ht="15" customHeight="1" thickBot="1">
      <c r="B269" s="85" t="inlineStr">
        <is>
          <t>45MAR</t>
        </is>
      </c>
      <c r="C269">
        <f>SUMIF(数量表!D:H,B269,数量表!H:H)</f>
        <v/>
      </c>
      <c r="D269" s="243" t="inlineStr">
        <is>
          <t>W1-39</t>
        </is>
      </c>
      <c r="E269" s="2" t="n">
        <v>386.5</v>
      </c>
      <c r="F269" s="244" t="inlineStr">
        <is>
          <t>*</t>
        </is>
      </c>
      <c r="G269" s="2" t="n">
        <v>1274</v>
      </c>
      <c r="H269" s="122" t="n">
        <v>1</v>
      </c>
      <c r="I269" s="259">
        <f>SUM(H269*C269)</f>
        <v/>
      </c>
      <c r="J269" s="260" t="n">
        <v>1</v>
      </c>
      <c r="K269" s="261">
        <f>C269*J269</f>
        <v/>
      </c>
      <c r="M269" s="251">
        <f>CONCATENATE(D269,"　",E269,F269,G269)</f>
        <v/>
      </c>
      <c r="N269" s="252">
        <f>I269</f>
        <v/>
      </c>
      <c r="Q269" s="272" t="inlineStr">
        <is>
          <t>W1-34　346.5*30</t>
        </is>
      </c>
      <c r="R269" s="273">
        <f>IF(SUMIF(M:N,Q269,N:N)=0,"",SUMIF(M:N,Q269,N:N))</f>
        <v/>
      </c>
    </row>
    <row r="270" ht="15" customHeight="1" thickBot="1">
      <c r="B270" s="88" t="inlineStr">
        <is>
          <t>45MAR</t>
        </is>
      </c>
      <c r="C270" s="89">
        <f>SUMIF(数量表!D:H,B270,数量表!H:H)</f>
        <v/>
      </c>
      <c r="D270" s="239" t="inlineStr">
        <is>
          <t>W1-34</t>
        </is>
      </c>
      <c r="E270" s="240" t="n">
        <v>343.5</v>
      </c>
      <c r="F270" s="241" t="inlineStr">
        <is>
          <t>*</t>
        </is>
      </c>
      <c r="G270" s="240" t="n">
        <v>1274</v>
      </c>
      <c r="H270" s="242" t="n">
        <v>1</v>
      </c>
      <c r="I270" s="256">
        <f>SUM(H270*C270)</f>
        <v/>
      </c>
      <c r="J270" s="257" t="n">
        <v>1</v>
      </c>
      <c r="K270" s="258">
        <f>C270*J270</f>
        <v/>
      </c>
      <c r="M270" s="251">
        <f>CONCATENATE(D270,"　",E270,F270,G270)</f>
        <v/>
      </c>
      <c r="N270" s="252">
        <f>I270</f>
        <v/>
      </c>
      <c r="Q270" s="272" t="inlineStr">
        <is>
          <t>W1-34　346.5*282</t>
        </is>
      </c>
      <c r="R270" s="273">
        <f>IF(SUMIF(M:N,Q270,N:N)=0,"",SUMIF(M:N,Q270,N:N))</f>
        <v/>
      </c>
    </row>
    <row r="271" ht="15" customHeight="1" thickBot="1">
      <c r="B271" s="85" t="inlineStr">
        <is>
          <t>45MAR+12</t>
        </is>
      </c>
      <c r="C271">
        <f>SUMIF(数量表!D:H,B271,数量表!H:H)</f>
        <v/>
      </c>
      <c r="D271" s="243" t="inlineStr">
        <is>
          <t>W1-39</t>
        </is>
      </c>
      <c r="E271" s="2" t="n">
        <v>386.5</v>
      </c>
      <c r="F271" s="244" t="inlineStr">
        <is>
          <t>*</t>
        </is>
      </c>
      <c r="G271" s="2" t="n">
        <v>1024</v>
      </c>
      <c r="H271" s="122" t="n">
        <v>1</v>
      </c>
      <c r="I271" s="259">
        <f>SUM(H271*C271)</f>
        <v/>
      </c>
      <c r="J271" s="260" t="n">
        <v>1</v>
      </c>
      <c r="K271" s="261">
        <f>C271*J271</f>
        <v/>
      </c>
      <c r="M271" s="251">
        <f>CONCATENATE(D271,"　",E271,F271,G271)</f>
        <v/>
      </c>
      <c r="N271" s="252">
        <f>I271</f>
        <v/>
      </c>
      <c r="Q271" s="272" t="inlineStr">
        <is>
          <t>W1-34　346.5*280</t>
        </is>
      </c>
      <c r="R271" s="273">
        <f>IF(SUMIF(M:N,Q271,N:N)=0,"",SUMIF(M:N,Q271,N:N))</f>
        <v/>
      </c>
    </row>
    <row r="272" ht="15" customHeight="1" thickBot="1">
      <c r="B272" s="85" t="inlineStr">
        <is>
          <t>45MAR+12</t>
        </is>
      </c>
      <c r="C272">
        <f>SUMIF(数量表!D:H,B272,数量表!H:H)</f>
        <v/>
      </c>
      <c r="D272" s="243" t="inlineStr">
        <is>
          <t>W1-34</t>
        </is>
      </c>
      <c r="E272" s="2" t="n">
        <v>343.5</v>
      </c>
      <c r="F272" s="244" t="inlineStr">
        <is>
          <t>*</t>
        </is>
      </c>
      <c r="G272" s="2" t="n">
        <v>1024</v>
      </c>
      <c r="H272" s="122" t="n">
        <v>1</v>
      </c>
      <c r="I272" s="259">
        <f>SUM(H272*C272)</f>
        <v/>
      </c>
      <c r="J272" s="260" t="n">
        <v>1</v>
      </c>
      <c r="K272" s="261">
        <f>C272*J272</f>
        <v/>
      </c>
      <c r="M272" s="251">
        <f>CONCATENATE(D272,"　",E272,F272,G272)</f>
        <v/>
      </c>
      <c r="N272" s="252">
        <f>I272</f>
        <v/>
      </c>
      <c r="Q272" s="272" t="inlineStr">
        <is>
          <t>W1-34　346.5*250</t>
        </is>
      </c>
      <c r="R272" s="273">
        <f>IF(SUMIF(M:N,Q272,N:N)=0,"",SUMIF(M:N,Q272,N:N))</f>
        <v/>
      </c>
    </row>
    <row r="273" ht="15" customHeight="1" thickBot="1">
      <c r="B273" s="85" t="inlineStr">
        <is>
          <t>45MAR+12</t>
        </is>
      </c>
      <c r="C273">
        <f>SUMIF(数量表!D:H,B273,数量表!H:H)</f>
        <v/>
      </c>
      <c r="D273" s="243" t="inlineStr">
        <is>
          <t>W1-39</t>
        </is>
      </c>
      <c r="E273" s="2" t="n">
        <v>386.5</v>
      </c>
      <c r="F273" s="244" t="inlineStr">
        <is>
          <t>*</t>
        </is>
      </c>
      <c r="G273" s="2" t="n">
        <v>1274</v>
      </c>
      <c r="H273" s="122" t="n">
        <v>1</v>
      </c>
      <c r="I273" s="259">
        <f>SUM(H273*C273)</f>
        <v/>
      </c>
      <c r="J273" s="260" t="n">
        <v>1</v>
      </c>
      <c r="K273" s="261">
        <f>C273*J273</f>
        <v/>
      </c>
      <c r="M273" s="251">
        <f>CONCATENATE(D273,"　",E273,F273,G273)</f>
        <v/>
      </c>
      <c r="N273" s="252">
        <f>I273</f>
        <v/>
      </c>
      <c r="Q273" s="272" t="inlineStr">
        <is>
          <t>W1-34　346.5*212</t>
        </is>
      </c>
      <c r="R273" s="273">
        <f>IF(SUMIF(M:N,Q273,N:N)=0,"",SUMIF(M:N,Q273,N:N))</f>
        <v/>
      </c>
    </row>
    <row r="274" ht="15" customHeight="1" thickBot="1">
      <c r="B274" s="88" t="inlineStr">
        <is>
          <t>45MAR+12</t>
        </is>
      </c>
      <c r="C274" s="89">
        <f>SUMIF(数量表!D:H,B274,数量表!H:H)</f>
        <v/>
      </c>
      <c r="D274" s="239" t="inlineStr">
        <is>
          <t>W1-34</t>
        </is>
      </c>
      <c r="E274" s="240" t="n">
        <v>343.5</v>
      </c>
      <c r="F274" s="241" t="inlineStr">
        <is>
          <t>*</t>
        </is>
      </c>
      <c r="G274" s="240" t="n">
        <v>1274</v>
      </c>
      <c r="H274" s="242" t="n">
        <v>1</v>
      </c>
      <c r="I274" s="256">
        <f>SUM(H274*C274)</f>
        <v/>
      </c>
      <c r="J274" s="257" t="n">
        <v>1</v>
      </c>
      <c r="K274" s="258">
        <f>C274*J274</f>
        <v/>
      </c>
      <c r="M274" s="251">
        <f>CONCATENATE(D274,"　",E274,F274,G274)</f>
        <v/>
      </c>
      <c r="N274" s="252">
        <f>I274</f>
        <v/>
      </c>
      <c r="Q274" s="272" t="inlineStr">
        <is>
          <t>W1-34　346.5*200</t>
        </is>
      </c>
      <c r="R274" s="273">
        <f>IF(SUMIF(M:N,Q274,N:N)=0,"",SUMIF(M:N,Q274,N:N))</f>
        <v/>
      </c>
    </row>
    <row r="275" ht="15" customHeight="1" thickBot="1">
      <c r="B275" s="79" t="inlineStr">
        <is>
          <t>45MAZ</t>
        </is>
      </c>
      <c r="C275" s="80">
        <f>SUMIF(数量表!D:H,B275,数量表!H:H)</f>
        <v/>
      </c>
      <c r="D275" s="235" t="inlineStr">
        <is>
          <t>W1-39</t>
        </is>
      </c>
      <c r="E275" s="236" t="n">
        <v>356.5</v>
      </c>
      <c r="F275" s="237" t="inlineStr">
        <is>
          <t>*</t>
        </is>
      </c>
      <c r="G275" s="236" t="n">
        <v>988</v>
      </c>
      <c r="H275" s="238" t="n">
        <v>2</v>
      </c>
      <c r="I275" s="253">
        <f>SUM(H275*C275)</f>
        <v/>
      </c>
      <c r="J275" s="254" t="n">
        <v>2</v>
      </c>
      <c r="K275" s="255">
        <f>C275*J275</f>
        <v/>
      </c>
      <c r="L275" s="89" t="n"/>
      <c r="M275" s="251">
        <f>CONCATENATE(D275,"　",E275,F275,G275)</f>
        <v/>
      </c>
      <c r="N275" s="252">
        <f>I275</f>
        <v/>
      </c>
      <c r="Q275" s="272" t="inlineStr">
        <is>
          <t>W1-34　346.5*150</t>
        </is>
      </c>
      <c r="R275" s="273">
        <f>IF(SUMIF(M:N,Q275,N:N)=0,"",SUMIF(M:N,Q275,N:N))</f>
        <v/>
      </c>
    </row>
    <row r="276" ht="15" customHeight="1" thickBot="1">
      <c r="B276" s="85" t="inlineStr">
        <is>
          <t>45MAZ</t>
        </is>
      </c>
      <c r="C276">
        <f>SUMIF(数量表!D:H,B276,数量表!H:H)</f>
        <v/>
      </c>
      <c r="D276" s="243" t="inlineStr">
        <is>
          <t>W1-39</t>
        </is>
      </c>
      <c r="E276" s="2" t="n">
        <v>356.5</v>
      </c>
      <c r="F276" s="244" t="inlineStr">
        <is>
          <t>*</t>
        </is>
      </c>
      <c r="G276" s="2" t="n">
        <v>1274</v>
      </c>
      <c r="H276" s="122" t="n">
        <v>2</v>
      </c>
      <c r="I276" s="259">
        <f>SUM(H276*C276)</f>
        <v/>
      </c>
      <c r="J276" s="260" t="n">
        <v>2</v>
      </c>
      <c r="K276" s="258">
        <f>C276*J276</f>
        <v/>
      </c>
      <c r="L276" s="89" t="n"/>
      <c r="M276" s="251">
        <f>CONCATENATE(D276,"　",E276,F276,G276)</f>
        <v/>
      </c>
      <c r="N276" s="252">
        <f>I276</f>
        <v/>
      </c>
      <c r="Q276" s="272" t="inlineStr">
        <is>
          <t>W1-34　346.5*1274</t>
        </is>
      </c>
      <c r="R276" s="273">
        <f>IF(SUMIF(M:N,Q276,N:N)=0,"",SUMIF(M:N,Q276,N:N))</f>
        <v/>
      </c>
    </row>
    <row r="277" ht="15" customHeight="1" thickBot="1">
      <c r="B277" s="79" t="inlineStr">
        <is>
          <t>45MA670</t>
        </is>
      </c>
      <c r="C277" s="82">
        <f>SUMIF(数量表!D:H,B277,数量表!H:H)</f>
        <v/>
      </c>
      <c r="D277" s="235" t="inlineStr">
        <is>
          <t>W1-34</t>
        </is>
      </c>
      <c r="E277" s="236" t="n">
        <v>146.5</v>
      </c>
      <c r="F277" s="245" t="inlineStr">
        <is>
          <t>*</t>
        </is>
      </c>
      <c r="G277" s="236" t="n">
        <v>1024</v>
      </c>
      <c r="H277" s="238" t="n">
        <v>1</v>
      </c>
      <c r="I277" s="253">
        <f>SUM(H277*C277)</f>
        <v/>
      </c>
      <c r="J277" s="254" t="n">
        <v>0.5</v>
      </c>
      <c r="K277" s="255">
        <f>C277*J277</f>
        <v/>
      </c>
      <c r="M277" s="251">
        <f>CONCATENATE(D277,"　",E277,F277,G277)</f>
        <v/>
      </c>
      <c r="N277" s="252">
        <f>I277</f>
        <v/>
      </c>
      <c r="Q277" s="272" t="inlineStr">
        <is>
          <t>W1-34　346.5*1162</t>
        </is>
      </c>
      <c r="R277" s="273">
        <f>IF(SUMIF(M:N,Q277,N:N)=0,"",SUMIF(M:N,Q277,N:N))</f>
        <v/>
      </c>
    </row>
    <row r="278" ht="15" customHeight="1" thickBot="1">
      <c r="B278" s="85" t="inlineStr">
        <is>
          <t>45MA670</t>
        </is>
      </c>
      <c r="C278" s="87">
        <f>SUMIF(数量表!D:H,B278,数量表!H:H)</f>
        <v/>
      </c>
      <c r="D278" s="243" t="inlineStr">
        <is>
          <t>W1-39</t>
        </is>
      </c>
      <c r="E278" s="2" t="n">
        <v>386.5</v>
      </c>
      <c r="F278" s="892" t="inlineStr">
        <is>
          <t>*</t>
        </is>
      </c>
      <c r="G278" s="2" t="n">
        <v>1024</v>
      </c>
      <c r="H278" s="122" t="n">
        <v>1</v>
      </c>
      <c r="I278" s="259">
        <f>SUM(H278*C278)</f>
        <v/>
      </c>
      <c r="J278" s="260" t="n">
        <v>1</v>
      </c>
      <c r="K278" s="261">
        <f>C278*J278</f>
        <v/>
      </c>
      <c r="M278" s="251">
        <f>CONCATENATE(D278,"　",E278,F278,G278)</f>
        <v/>
      </c>
      <c r="N278" s="252">
        <f>I278</f>
        <v/>
      </c>
      <c r="Q278" s="272" t="inlineStr">
        <is>
          <t>W1-34　346.5*1150</t>
        </is>
      </c>
      <c r="R278" s="273">
        <f>IF(SUMIF(M:N,Q278,N:N)=0,"",SUMIF(M:N,Q278,N:N))</f>
        <v/>
      </c>
    </row>
    <row r="279" ht="15" customHeight="1" thickBot="1">
      <c r="B279" s="85" t="inlineStr">
        <is>
          <t>45MA670</t>
        </is>
      </c>
      <c r="C279" s="87">
        <f>SUMIF(数量表!D:H,B279,数量表!H:H)</f>
        <v/>
      </c>
      <c r="D279" s="243" t="inlineStr">
        <is>
          <t>W1-34</t>
        </is>
      </c>
      <c r="E279" s="2" t="n">
        <v>146.5</v>
      </c>
      <c r="F279" s="892" t="inlineStr">
        <is>
          <t>*</t>
        </is>
      </c>
      <c r="G279" s="2" t="n">
        <v>1274</v>
      </c>
      <c r="H279" s="122" t="n">
        <v>1</v>
      </c>
      <c r="I279" s="259">
        <f>SUM(H279*C279)</f>
        <v/>
      </c>
      <c r="J279" s="260" t="n">
        <v>0.5</v>
      </c>
      <c r="K279" s="261">
        <f>C279*J279</f>
        <v/>
      </c>
      <c r="M279" s="251">
        <f>CONCATENATE(D279,"　",E279,F279,G279)</f>
        <v/>
      </c>
      <c r="N279" s="252">
        <f>I279</f>
        <v/>
      </c>
      <c r="Q279" s="272" t="inlineStr">
        <is>
          <t>W1-34　346.5*1136</t>
        </is>
      </c>
      <c r="R279" s="273">
        <f>IF(SUMIF(M:N,Q279,N:N)=0,"",SUMIF(M:N,Q279,N:N))</f>
        <v/>
      </c>
    </row>
    <row r="280" ht="15" customHeight="1" thickBot="1">
      <c r="B280" s="88" t="inlineStr">
        <is>
          <t>45MA670</t>
        </is>
      </c>
      <c r="C280" s="91">
        <f>SUMIF(数量表!D:H,B280,数量表!H:H)</f>
        <v/>
      </c>
      <c r="D280" s="239" t="inlineStr">
        <is>
          <t>W1-39</t>
        </is>
      </c>
      <c r="E280" s="240" t="n">
        <v>386.5</v>
      </c>
      <c r="F280" s="246" t="inlineStr">
        <is>
          <t>*</t>
        </is>
      </c>
      <c r="G280" s="240" t="n">
        <v>1274</v>
      </c>
      <c r="H280" s="242" t="n">
        <v>1</v>
      </c>
      <c r="I280" s="256">
        <f>SUM(H280*C280)</f>
        <v/>
      </c>
      <c r="J280" s="257" t="n">
        <v>1</v>
      </c>
      <c r="K280" s="258">
        <f>C280*J280</f>
        <v/>
      </c>
      <c r="M280" s="251">
        <f>CONCATENATE(D280,"　",E280,F280,G280)</f>
        <v/>
      </c>
      <c r="N280" s="252">
        <f>I280</f>
        <v/>
      </c>
      <c r="Q280" s="272" t="inlineStr">
        <is>
          <t>W1-34　346.5*1068</t>
        </is>
      </c>
      <c r="R280" s="273">
        <f>IF(SUMIF(M:N,Q280,N:N)=0,"",SUMIF(M:N,Q280,N:N))</f>
        <v/>
      </c>
    </row>
    <row r="281" ht="15" customHeight="1" thickBot="1">
      <c r="B281" s="85" t="inlineStr">
        <is>
          <t>45MA670L</t>
        </is>
      </c>
      <c r="C281" s="80">
        <f>SUMIF(数量表!D:H,B281,数量表!H:H)</f>
        <v/>
      </c>
      <c r="D281" s="235" t="inlineStr">
        <is>
          <t>W1-39</t>
        </is>
      </c>
      <c r="E281" s="236" t="n">
        <v>146.5</v>
      </c>
      <c r="F281" s="237" t="inlineStr">
        <is>
          <t>*</t>
        </is>
      </c>
      <c r="G281" s="236" t="n">
        <v>1024</v>
      </c>
      <c r="H281" s="238" t="n">
        <v>1</v>
      </c>
      <c r="I281" s="253">
        <f>SUM(H281*C281)</f>
        <v/>
      </c>
      <c r="J281" s="254" t="n">
        <v>1</v>
      </c>
      <c r="K281" s="255">
        <f>C281*J281</f>
        <v/>
      </c>
      <c r="M281" s="251">
        <f>CONCATENATE(D281,"　",E281,F281,G281)</f>
        <v/>
      </c>
      <c r="N281" s="252">
        <f>I281</f>
        <v/>
      </c>
      <c r="Q281" s="272" t="inlineStr">
        <is>
          <t>W1-34　346.5*1024</t>
        </is>
      </c>
      <c r="R281" s="273">
        <f>IF(SUMIF(M:N,Q281,N:N)=0,"",SUMIF(M:N,Q281,N:N))</f>
        <v/>
      </c>
    </row>
    <row r="282" ht="15" customHeight="1" thickBot="1">
      <c r="B282" s="85" t="inlineStr">
        <is>
          <t>45MA670L</t>
        </is>
      </c>
      <c r="C282">
        <f>SUMIF(数量表!D:H,B282,数量表!H:H)</f>
        <v/>
      </c>
      <c r="D282" s="243" t="inlineStr">
        <is>
          <t>W1-34</t>
        </is>
      </c>
      <c r="E282" s="2" t="n">
        <v>343.5</v>
      </c>
      <c r="F282" s="244" t="inlineStr">
        <is>
          <t>*</t>
        </is>
      </c>
      <c r="G282" s="2" t="n">
        <v>1024</v>
      </c>
      <c r="H282" s="122" t="n">
        <v>1</v>
      </c>
      <c r="I282" s="259">
        <f>SUM(H282*C282)</f>
        <v/>
      </c>
      <c r="J282" s="260" t="n">
        <v>2</v>
      </c>
      <c r="K282" s="261">
        <f>C282*J282</f>
        <v/>
      </c>
      <c r="M282" s="251">
        <f>CONCATENATE(D282,"　",E282,F282,G282)</f>
        <v/>
      </c>
      <c r="N282" s="252">
        <f>I282</f>
        <v/>
      </c>
      <c r="Q282" s="272" t="inlineStr">
        <is>
          <t>W1-34　346.5*100</t>
        </is>
      </c>
      <c r="R282" s="273">
        <f>IF(SUMIF(M:N,Q282,N:N)=0,"",SUMIF(M:N,Q282,N:N))</f>
        <v/>
      </c>
    </row>
    <row r="283" ht="15" customHeight="1" thickBot="1">
      <c r="B283" s="85" t="inlineStr">
        <is>
          <t>45MA670L</t>
        </is>
      </c>
      <c r="C283">
        <f>SUMIF(数量表!D:H,B283,数量表!H:H)</f>
        <v/>
      </c>
      <c r="D283" s="243" t="inlineStr">
        <is>
          <t>W1-39</t>
        </is>
      </c>
      <c r="E283" s="2" t="n">
        <v>146.5</v>
      </c>
      <c r="F283" s="244" t="inlineStr">
        <is>
          <t>*</t>
        </is>
      </c>
      <c r="G283" s="2" t="n">
        <v>1274</v>
      </c>
      <c r="H283" s="122" t="n">
        <v>1</v>
      </c>
      <c r="I283" s="259">
        <f>SUM(H283*C283)</f>
        <v/>
      </c>
      <c r="J283" s="260" t="n">
        <v>1</v>
      </c>
      <c r="K283" s="261">
        <f>C283*J283</f>
        <v/>
      </c>
      <c r="M283" s="251">
        <f>CONCATENATE(D283,"　",E283,F283,G283)</f>
        <v/>
      </c>
      <c r="N283" s="252">
        <f>I283</f>
        <v/>
      </c>
      <c r="Q283" s="272" t="inlineStr">
        <is>
          <t>W1-34　345*982</t>
        </is>
      </c>
      <c r="R283" s="273">
        <f>IF(SUMIF(M:N,Q283,N:N)=0,"",SUMIF(M:N,Q283,N:N))</f>
        <v/>
      </c>
    </row>
    <row r="284" ht="15" customHeight="1" thickBot="1">
      <c r="B284" s="85" t="inlineStr">
        <is>
          <t>45MA670L</t>
        </is>
      </c>
      <c r="C284" s="89">
        <f>SUMIF(数量表!D:H,B284,数量表!H:H)</f>
        <v/>
      </c>
      <c r="D284" s="239" t="inlineStr">
        <is>
          <t>W1-34</t>
        </is>
      </c>
      <c r="E284" s="240" t="n">
        <v>343.5</v>
      </c>
      <c r="F284" s="241" t="inlineStr">
        <is>
          <t>*</t>
        </is>
      </c>
      <c r="G284" s="240" t="n">
        <v>1274</v>
      </c>
      <c r="H284" s="242" t="n">
        <v>1</v>
      </c>
      <c r="I284" s="256">
        <f>SUM(H284*C284)</f>
        <v/>
      </c>
      <c r="J284" s="257" t="n">
        <v>2</v>
      </c>
      <c r="K284" s="258">
        <f>C284*J284</f>
        <v/>
      </c>
      <c r="M284" s="251">
        <f>CONCATENATE(D284,"　",E284,F284,G284)</f>
        <v/>
      </c>
      <c r="N284" s="252">
        <f>I284</f>
        <v/>
      </c>
      <c r="Q284" s="272" t="inlineStr">
        <is>
          <t>W1-34　345*962</t>
        </is>
      </c>
      <c r="R284" s="273">
        <f>IF(SUMIF(M:N,Q284,N:N)=0,"",SUMIF(M:N,Q284,N:N))</f>
        <v/>
      </c>
    </row>
    <row r="285" ht="15" customHeight="1" thickBot="1">
      <c r="B285" s="79" t="inlineStr">
        <is>
          <t>45MA670R</t>
        </is>
      </c>
      <c r="C285" s="80">
        <f>SUMIF(数量表!D:H,B285,数量表!H:H)</f>
        <v/>
      </c>
      <c r="D285" s="235" t="inlineStr">
        <is>
          <t>W1-39</t>
        </is>
      </c>
      <c r="E285" s="236" t="n">
        <v>146.5</v>
      </c>
      <c r="F285" s="237" t="inlineStr">
        <is>
          <t>*</t>
        </is>
      </c>
      <c r="G285" s="236" t="n">
        <v>1024</v>
      </c>
      <c r="H285" s="238" t="n">
        <v>1</v>
      </c>
      <c r="I285" s="253">
        <f>SUM(H285*C285)</f>
        <v/>
      </c>
      <c r="J285" s="254" t="n">
        <v>1</v>
      </c>
      <c r="K285" s="255">
        <f>C285*J285</f>
        <v/>
      </c>
      <c r="M285" s="251">
        <f>CONCATENATE(D285,"　",E285,F285,G285)</f>
        <v/>
      </c>
      <c r="N285" s="252">
        <f>I285</f>
        <v/>
      </c>
      <c r="Q285" s="272" t="inlineStr">
        <is>
          <t>W1-34　345*912</t>
        </is>
      </c>
      <c r="R285" s="273">
        <f>IF(SUMIF(M:N,Q285,N:N)=0,"",SUMIF(M:N,Q285,N:N))</f>
        <v/>
      </c>
    </row>
    <row r="286" ht="15" customHeight="1" thickBot="1">
      <c r="B286" s="85" t="inlineStr">
        <is>
          <t>45MA670R</t>
        </is>
      </c>
      <c r="C286">
        <f>SUMIF(数量表!D:H,B286,数量表!H:H)</f>
        <v/>
      </c>
      <c r="D286" s="243" t="inlineStr">
        <is>
          <t>W1-34</t>
        </is>
      </c>
      <c r="E286" s="2" t="n">
        <v>343.5</v>
      </c>
      <c r="F286" s="244" t="inlineStr">
        <is>
          <t>*</t>
        </is>
      </c>
      <c r="G286" s="2" t="n">
        <v>1024</v>
      </c>
      <c r="H286" s="122" t="n">
        <v>1</v>
      </c>
      <c r="I286" s="259">
        <f>SUM(H286*C286)</f>
        <v/>
      </c>
      <c r="J286" s="260" t="n">
        <v>2</v>
      </c>
      <c r="K286" s="261">
        <f>C286*J286</f>
        <v/>
      </c>
      <c r="M286" s="251">
        <f>CONCATENATE(D286,"　",E286,F286,G286)</f>
        <v/>
      </c>
      <c r="N286" s="252">
        <f>I286</f>
        <v/>
      </c>
      <c r="Q286" s="272" t="inlineStr">
        <is>
          <t>W1-34　345*868</t>
        </is>
      </c>
      <c r="R286" s="273">
        <f>IF(SUMIF(M:N,Q286,N:N)=0,"",SUMIF(M:N,Q286,N:N))</f>
        <v/>
      </c>
    </row>
    <row r="287" ht="15" customHeight="1" thickBot="1">
      <c r="B287" s="85" t="inlineStr">
        <is>
          <t>45MA670R</t>
        </is>
      </c>
      <c r="C287">
        <f>SUMIF(数量表!D:H,B287,数量表!H:H)</f>
        <v/>
      </c>
      <c r="D287" s="243" t="inlineStr">
        <is>
          <t>W1-39</t>
        </is>
      </c>
      <c r="E287" s="2" t="n">
        <v>146.5</v>
      </c>
      <c r="F287" s="244" t="inlineStr">
        <is>
          <t>*</t>
        </is>
      </c>
      <c r="G287" s="2" t="n">
        <v>1274</v>
      </c>
      <c r="H287" s="122" t="n">
        <v>1</v>
      </c>
      <c r="I287" s="259">
        <f>SUM(H287*C287)</f>
        <v/>
      </c>
      <c r="J287" s="260" t="n">
        <v>1</v>
      </c>
      <c r="K287" s="261">
        <f>C287*J287</f>
        <v/>
      </c>
      <c r="M287" s="251">
        <f>CONCATENATE(D287,"　",E287,F287,G287)</f>
        <v/>
      </c>
      <c r="N287" s="252">
        <f>I287</f>
        <v/>
      </c>
      <c r="Q287" s="272" t="inlineStr">
        <is>
          <t>W1-34　345*80</t>
        </is>
      </c>
      <c r="R287" s="273">
        <f>IF(SUMIF(M:N,Q287,N:N)=0,"",SUMIF(M:N,Q287,N:N))</f>
        <v/>
      </c>
    </row>
    <row r="288" ht="15" customHeight="1" thickBot="1">
      <c r="B288" s="88" t="inlineStr">
        <is>
          <t>45MA670R</t>
        </is>
      </c>
      <c r="C288" s="89">
        <f>SUMIF(数量表!D:H,B288,数量表!H:H)</f>
        <v/>
      </c>
      <c r="D288" s="239" t="inlineStr">
        <is>
          <t>W1-34</t>
        </is>
      </c>
      <c r="E288" s="240" t="n">
        <v>343.5</v>
      </c>
      <c r="F288" s="241" t="inlineStr">
        <is>
          <t>*</t>
        </is>
      </c>
      <c r="G288" s="240" t="n">
        <v>1274</v>
      </c>
      <c r="H288" s="242" t="n">
        <v>1</v>
      </c>
      <c r="I288" s="256">
        <f>SUM(H288*C288)</f>
        <v/>
      </c>
      <c r="J288" s="257" t="n">
        <v>2</v>
      </c>
      <c r="K288" s="258">
        <f>C288*J288</f>
        <v/>
      </c>
      <c r="M288" s="251">
        <f>CONCATENATE(D288,"　",E288,F288,G288)</f>
        <v/>
      </c>
      <c r="N288" s="252">
        <f>I288</f>
        <v/>
      </c>
      <c r="Q288" s="272" t="inlineStr">
        <is>
          <t>W1-34　345*774</t>
        </is>
      </c>
      <c r="R288" s="273">
        <f>IF(SUMIF(M:N,Q288,N:N)=0,"",SUMIF(M:N,Q288,N:N))</f>
        <v/>
      </c>
    </row>
    <row r="289" ht="15" customHeight="1" thickBot="1">
      <c r="B289" s="79" t="inlineStr">
        <is>
          <t>45MA144</t>
        </is>
      </c>
      <c r="C289" s="80">
        <f>SUMIF(数量表!D:H,B289,数量表!H:H)</f>
        <v/>
      </c>
      <c r="D289" s="235" t="inlineStr">
        <is>
          <t>W1-39</t>
        </is>
      </c>
      <c r="E289" s="236" t="n">
        <v>386.5</v>
      </c>
      <c r="F289" s="237" t="inlineStr">
        <is>
          <t>*</t>
        </is>
      </c>
      <c r="G289" s="236" t="n">
        <v>1274</v>
      </c>
      <c r="H289" s="238" t="n">
        <v>2</v>
      </c>
      <c r="I289" s="253">
        <f>SUM(H289*C289)</f>
        <v/>
      </c>
      <c r="J289" s="254" t="n">
        <v>2</v>
      </c>
      <c r="K289" s="255">
        <f>C289*J289</f>
        <v/>
      </c>
      <c r="M289" s="251">
        <f>CONCATENATE(D289,"　",E289,F289,G289)</f>
        <v/>
      </c>
      <c r="N289" s="252">
        <f>I289</f>
        <v/>
      </c>
      <c r="Q289" s="272" t="inlineStr">
        <is>
          <t>W1-34　345*736</t>
        </is>
      </c>
      <c r="R289" s="273">
        <f>IF(SUMIF(M:N,Q289,N:N)=0,"",SUMIF(M:N,Q289,N:N))</f>
        <v/>
      </c>
    </row>
    <row r="290" ht="15" customHeight="1" thickBot="1">
      <c r="B290" s="85" t="inlineStr">
        <is>
          <t>45MA144</t>
        </is>
      </c>
      <c r="C290">
        <f>SUMIF(数量表!D:H,B290,数量表!H:H)</f>
        <v/>
      </c>
      <c r="D290" s="243" t="inlineStr">
        <is>
          <t>45*1000</t>
        </is>
      </c>
      <c r="E290" s="2" t="n">
        <v>205</v>
      </c>
      <c r="F290" s="244" t="inlineStr">
        <is>
          <t>*</t>
        </is>
      </c>
      <c r="G290" s="2" t="n">
        <v>477</v>
      </c>
      <c r="H290" s="122" t="n">
        <v>2</v>
      </c>
      <c r="I290" s="259">
        <f>SUM(H290*C290)</f>
        <v/>
      </c>
      <c r="J290" s="260" t="n">
        <v>0.2</v>
      </c>
      <c r="K290" s="261">
        <f>C290*J290</f>
        <v/>
      </c>
      <c r="M290" s="251">
        <f>CONCATENATE(D290,"　",E290,F290,G290)</f>
        <v/>
      </c>
      <c r="N290" s="252">
        <f>I290</f>
        <v/>
      </c>
      <c r="Q290" s="272" t="inlineStr">
        <is>
          <t>W1-34　345*712</t>
        </is>
      </c>
      <c r="R290" s="273">
        <f>IF(SUMIF(M:N,Q290,N:N)=0,"",SUMIF(M:N,Q290,N:N))</f>
        <v/>
      </c>
    </row>
    <row r="291" ht="15" customHeight="1" thickBot="1">
      <c r="B291" s="85" t="inlineStr">
        <is>
          <t>45MA144</t>
        </is>
      </c>
      <c r="C291">
        <f>SUMIF(数量表!D:H,B291,数量表!H:H)</f>
        <v/>
      </c>
      <c r="D291" s="243" t="inlineStr">
        <is>
          <t>45*1000</t>
        </is>
      </c>
      <c r="E291" s="2" t="n">
        <v>154.5</v>
      </c>
      <c r="F291" s="244" t="inlineStr">
        <is>
          <t>*</t>
        </is>
      </c>
      <c r="G291" s="2" t="n">
        <v>477</v>
      </c>
      <c r="H291" s="122" t="n">
        <v>2</v>
      </c>
      <c r="I291" s="259">
        <f>SUM(H291*C291)</f>
        <v/>
      </c>
      <c r="J291" s="260" t="n">
        <v>0.2</v>
      </c>
      <c r="K291" s="261">
        <f>C291*J291</f>
        <v/>
      </c>
      <c r="M291" s="251">
        <f>CONCATENATE(D291,"　",E291,F291,G291)</f>
        <v/>
      </c>
      <c r="N291" s="252">
        <f>I291</f>
        <v/>
      </c>
      <c r="Q291" s="272" t="inlineStr">
        <is>
          <t>W1-34　345*662</t>
        </is>
      </c>
      <c r="R291" s="273">
        <f>IF(SUMIF(M:N,Q291,N:N)=0,"",SUMIF(M:N,Q291,N:N))</f>
        <v/>
      </c>
    </row>
    <row r="292" ht="15" customHeight="1" thickBot="1">
      <c r="B292" s="88" t="inlineStr">
        <is>
          <t>45MA144</t>
        </is>
      </c>
      <c r="C292" s="89">
        <f>SUMIF(数量表!D:H,B292,数量表!H:H)</f>
        <v/>
      </c>
      <c r="D292" s="239" t="inlineStr">
        <is>
          <t>W3-39</t>
        </is>
      </c>
      <c r="E292" s="240" t="n">
        <v>386.5</v>
      </c>
      <c r="F292" s="241" t="inlineStr">
        <is>
          <t>*</t>
        </is>
      </c>
      <c r="G292" s="240" t="n">
        <v>520</v>
      </c>
      <c r="H292" s="242" t="n">
        <v>2</v>
      </c>
      <c r="I292" s="256">
        <f>SUM(H292*C292)</f>
        <v/>
      </c>
      <c r="J292" s="257" t="n">
        <v>2</v>
      </c>
      <c r="K292" s="258">
        <f>C292*J292</f>
        <v/>
      </c>
      <c r="M292" s="251">
        <f>CONCATENATE(D292,"　",E292,F292,G292)</f>
        <v/>
      </c>
      <c r="N292" s="252">
        <f>I292</f>
        <v/>
      </c>
      <c r="Q292" s="272" t="inlineStr">
        <is>
          <t>W1-34　345*536</t>
        </is>
      </c>
      <c r="R292" s="273">
        <f>IF(SUMIF(M:N,Q292,N:N)=0,"",SUMIF(M:N,Q292,N:N))</f>
        <v/>
      </c>
    </row>
    <row r="293" ht="15" customHeight="1" thickBot="1">
      <c r="B293" s="79" t="inlineStr">
        <is>
          <t>45MA144L</t>
        </is>
      </c>
      <c r="C293" s="80">
        <f>SUMIF(数量表!D:H,B293,数量表!H:H)</f>
        <v/>
      </c>
      <c r="D293" s="243" t="inlineStr">
        <is>
          <t>W1-39</t>
        </is>
      </c>
      <c r="E293" s="2" t="n">
        <v>386.5</v>
      </c>
      <c r="F293" s="244" t="inlineStr">
        <is>
          <t>*</t>
        </is>
      </c>
      <c r="G293" s="236" t="n">
        <v>1274</v>
      </c>
      <c r="H293" s="238" t="n">
        <v>1</v>
      </c>
      <c r="I293" s="259">
        <f>SUM(H293*C293)</f>
        <v/>
      </c>
      <c r="J293" s="254" t="n">
        <v>1</v>
      </c>
      <c r="K293" s="261">
        <f>C293*J293</f>
        <v/>
      </c>
      <c r="M293" s="251">
        <f>CONCATENATE(D293,"　",E293,F293,G293)</f>
        <v/>
      </c>
      <c r="N293" s="252">
        <f>I293</f>
        <v/>
      </c>
      <c r="Q293" s="272" t="inlineStr">
        <is>
          <t>W1-34　345*524</t>
        </is>
      </c>
      <c r="R293" s="273">
        <f>IF(SUMIF(M:N,Q293,N:N)=0,"",SUMIF(M:N,Q293,N:N))</f>
        <v/>
      </c>
    </row>
    <row r="294" ht="15" customHeight="1" thickBot="1">
      <c r="B294" s="85" t="inlineStr">
        <is>
          <t>45MA144L</t>
        </is>
      </c>
      <c r="C294">
        <f>SUMIF(数量表!D:H,B294,数量表!H:H)</f>
        <v/>
      </c>
      <c r="D294" s="243" t="inlineStr">
        <is>
          <t>W1-39</t>
        </is>
      </c>
      <c r="E294" s="2" t="n">
        <v>386.5</v>
      </c>
      <c r="F294" s="244" t="inlineStr">
        <is>
          <t>*</t>
        </is>
      </c>
      <c r="G294" s="2" t="n">
        <v>520</v>
      </c>
      <c r="H294" s="122" t="n">
        <v>1</v>
      </c>
      <c r="I294" s="259">
        <f>SUM(H294*C294)</f>
        <v/>
      </c>
      <c r="J294" s="260" t="n">
        <v>1</v>
      </c>
      <c r="K294" s="261">
        <f>C294*J294</f>
        <v/>
      </c>
      <c r="M294" s="251">
        <f>CONCATENATE(D294,"　",E294,F294,G294)</f>
        <v/>
      </c>
      <c r="N294" s="252">
        <f>I294</f>
        <v/>
      </c>
      <c r="Q294" s="272" t="inlineStr">
        <is>
          <t>W1-34　345*480</t>
        </is>
      </c>
      <c r="R294" s="273">
        <f>IF(SUMIF(M:N,Q294,N:N)=0,"",SUMIF(M:N,Q294,N:N))</f>
        <v/>
      </c>
    </row>
    <row r="295" ht="15" customHeight="1" thickBot="1">
      <c r="B295" s="85" t="inlineStr">
        <is>
          <t>45MA144L</t>
        </is>
      </c>
      <c r="C295">
        <f>SUMIF(数量表!D:H,B295,数量表!H:H)</f>
        <v/>
      </c>
      <c r="D295" s="243" t="inlineStr">
        <is>
          <t>W1-34</t>
        </is>
      </c>
      <c r="E295" s="2" t="n">
        <v>343.5</v>
      </c>
      <c r="F295" s="244" t="inlineStr">
        <is>
          <t>*</t>
        </is>
      </c>
      <c r="G295" s="2" t="n">
        <v>1274</v>
      </c>
      <c r="H295" s="122" t="n">
        <v>1</v>
      </c>
      <c r="I295" s="259">
        <f>SUM(H295*C295)</f>
        <v/>
      </c>
      <c r="J295" s="260" t="n">
        <v>1</v>
      </c>
      <c r="K295" s="261">
        <f>C295*J295</f>
        <v/>
      </c>
      <c r="M295" s="251">
        <f>CONCATENATE(D295,"　",E295,F295,G295)</f>
        <v/>
      </c>
      <c r="N295" s="252">
        <f>I295</f>
        <v/>
      </c>
      <c r="Q295" s="272" t="inlineStr">
        <is>
          <t>W1-34　345*462</t>
        </is>
      </c>
      <c r="R295" s="273">
        <f>IF(SUMIF(M:N,Q295,N:N)=0,"",SUMIF(M:N,Q295,N:N))</f>
        <v/>
      </c>
    </row>
    <row r="296" ht="15" customHeight="1" thickBot="1">
      <c r="B296" s="85" t="inlineStr">
        <is>
          <t>45MA144L</t>
        </is>
      </c>
      <c r="C296">
        <f>SUMIF(数量表!D:H,B296,数量表!H:H)</f>
        <v/>
      </c>
      <c r="D296" s="243" t="inlineStr">
        <is>
          <t>W1-34</t>
        </is>
      </c>
      <c r="E296" s="2" t="n">
        <v>343.5</v>
      </c>
      <c r="F296" s="244" t="inlineStr">
        <is>
          <t>*</t>
        </is>
      </c>
      <c r="G296" s="2" t="n">
        <v>520</v>
      </c>
      <c r="H296" s="122" t="n">
        <v>1</v>
      </c>
      <c r="I296" s="259">
        <f>SUM(H296*C296)</f>
        <v/>
      </c>
      <c r="J296" s="260" t="n">
        <v>1</v>
      </c>
      <c r="K296" s="261">
        <f>C296*J296</f>
        <v/>
      </c>
      <c r="M296" s="251">
        <f>CONCATENATE(D296,"　",E296,F296,G296)</f>
        <v/>
      </c>
      <c r="N296" s="252">
        <f>I296</f>
        <v/>
      </c>
      <c r="Q296" s="272" t="inlineStr">
        <is>
          <t>W1-34　345*450</t>
        </is>
      </c>
      <c r="R296" s="273">
        <f>IF(SUMIF(M:N,Q296,N:N)=0,"",SUMIF(M:N,Q296,N:N))</f>
        <v/>
      </c>
    </row>
    <row r="297" ht="15" customHeight="1" thickBot="1">
      <c r="B297" s="85" t="inlineStr">
        <is>
          <t>45MA144L</t>
        </is>
      </c>
      <c r="C297">
        <f>SUMIF(数量表!D:H,B297,数量表!H:H)</f>
        <v/>
      </c>
      <c r="D297" s="243" t="inlineStr">
        <is>
          <t>45*1000</t>
        </is>
      </c>
      <c r="E297" s="2" t="n">
        <v>205</v>
      </c>
      <c r="F297" s="244" t="inlineStr">
        <is>
          <t>*</t>
        </is>
      </c>
      <c r="G297" s="2" t="n">
        <v>477</v>
      </c>
      <c r="H297" s="122" t="n">
        <v>2</v>
      </c>
      <c r="I297" s="259">
        <f>SUM(H297*C297)</f>
        <v/>
      </c>
      <c r="J297" s="260" t="n">
        <v>0.5</v>
      </c>
      <c r="K297" s="261">
        <f>C297*J297</f>
        <v/>
      </c>
      <c r="M297" s="251">
        <f>CONCATENATE(D297,"　",E297,F297,G297)</f>
        <v/>
      </c>
      <c r="N297" s="252">
        <f>I297</f>
        <v/>
      </c>
      <c r="Q297" s="272" t="inlineStr">
        <is>
          <t>W1-34　345*412</t>
        </is>
      </c>
      <c r="R297" s="273">
        <f>IF(SUMIF(M:N,Q297,N:N)=0,"",SUMIF(M:N,Q297,N:N))</f>
        <v/>
      </c>
    </row>
    <row r="298" ht="15" customHeight="1" thickBot="1">
      <c r="B298" s="85" t="inlineStr">
        <is>
          <t>45MA144L</t>
        </is>
      </c>
      <c r="C298">
        <f>SUMIF(数量表!D:H,B298,数量表!H:H)</f>
        <v/>
      </c>
      <c r="D298" s="243" t="inlineStr">
        <is>
          <t>45*1000</t>
        </is>
      </c>
      <c r="E298" s="2" t="n">
        <v>154.5</v>
      </c>
      <c r="F298" s="244" t="inlineStr">
        <is>
          <t>*</t>
        </is>
      </c>
      <c r="G298" s="2" t="n">
        <v>477</v>
      </c>
      <c r="H298" s="122" t="n">
        <v>1</v>
      </c>
      <c r="I298" s="259">
        <f>SUM(H298*C298)</f>
        <v/>
      </c>
      <c r="J298" s="260" t="n">
        <v>0.5</v>
      </c>
      <c r="K298" s="261">
        <f>C298*J298</f>
        <v/>
      </c>
      <c r="M298" s="251">
        <f>CONCATENATE(D298,"　",E298,F298,G298)</f>
        <v/>
      </c>
      <c r="N298" s="252">
        <f>I298</f>
        <v/>
      </c>
      <c r="Q298" s="272" t="inlineStr">
        <is>
          <t>W1-34　345*356</t>
        </is>
      </c>
      <c r="R298" s="273">
        <f>IF(SUMIF(M:N,Q298,N:N)=0,"",SUMIF(M:N,Q298,N:N))</f>
        <v/>
      </c>
    </row>
    <row r="299" ht="15" customHeight="1" thickBot="1">
      <c r="B299" s="85" t="inlineStr">
        <is>
          <t>45MA144L</t>
        </is>
      </c>
      <c r="C299">
        <f>SUMIF(数量表!D:H,B299,数量表!H:H)</f>
        <v/>
      </c>
      <c r="D299" s="243" t="inlineStr">
        <is>
          <t>45*1000</t>
        </is>
      </c>
      <c r="E299" s="2" t="n">
        <v>111.5</v>
      </c>
      <c r="F299" s="244" t="inlineStr">
        <is>
          <t>*</t>
        </is>
      </c>
      <c r="G299" s="2" t="n">
        <v>477</v>
      </c>
      <c r="H299" s="122" t="n">
        <v>1</v>
      </c>
      <c r="I299" s="259">
        <f>SUM(H299*C299)</f>
        <v/>
      </c>
      <c r="J299" s="260" t="n">
        <v>0.5</v>
      </c>
      <c r="K299" s="261">
        <f>C299*J299</f>
        <v/>
      </c>
      <c r="M299" s="251">
        <f>CONCATENATE(D299,"　",E299,F299,G299)</f>
        <v/>
      </c>
      <c r="N299" s="252">
        <f>I299</f>
        <v/>
      </c>
      <c r="Q299" s="272" t="inlineStr">
        <is>
          <t>W1-34　345*353</t>
        </is>
      </c>
      <c r="R299" s="273">
        <f>IF(SUMIF(M:N,Q299,N:N)=0,"",SUMIF(M:N,Q299,N:N))</f>
        <v/>
      </c>
    </row>
    <row r="300" ht="15" customHeight="1" thickBot="1">
      <c r="B300" s="79" t="inlineStr">
        <is>
          <t>45MAX144</t>
        </is>
      </c>
      <c r="C300" s="82">
        <f>SUMIF(数量表!D:H,B300,数量表!H:H)</f>
        <v/>
      </c>
      <c r="D300" s="235" t="inlineStr">
        <is>
          <t>45*1000</t>
        </is>
      </c>
      <c r="E300" s="236" t="n">
        <v>205</v>
      </c>
      <c r="F300" s="237" t="inlineStr">
        <is>
          <t>*</t>
        </is>
      </c>
      <c r="G300" s="236" t="n">
        <v>477</v>
      </c>
      <c r="H300" s="238" t="n">
        <v>2</v>
      </c>
      <c r="I300" s="253">
        <f>SUM(H300*C300)</f>
        <v/>
      </c>
      <c r="J300" s="254" t="n">
        <v>0.2</v>
      </c>
      <c r="K300" s="255">
        <f>C300*J300</f>
        <v/>
      </c>
      <c r="M300" s="251">
        <f>CONCATENATE(D300,"　",E300,F300,G300)</f>
        <v/>
      </c>
      <c r="N300" s="252">
        <f>I300</f>
        <v/>
      </c>
      <c r="Q300" s="272" t="inlineStr">
        <is>
          <t>W1-34　345*30</t>
        </is>
      </c>
      <c r="R300" s="273">
        <f>IF(SUMIF(M:N,Q300,N:N)=0,"",SUMIF(M:N,Q300,N:N))</f>
        <v/>
      </c>
    </row>
    <row r="301" ht="15" customHeight="1" thickBot="1">
      <c r="B301" s="85" t="inlineStr">
        <is>
          <t>45MAX144</t>
        </is>
      </c>
      <c r="C301" s="87">
        <f>SUMIF(数量表!D:H,B301,数量表!H:H)</f>
        <v/>
      </c>
      <c r="D301" s="243" t="inlineStr">
        <is>
          <t>45*1000</t>
        </is>
      </c>
      <c r="E301" s="2" t="n">
        <v>154.5</v>
      </c>
      <c r="F301" s="244" t="inlineStr">
        <is>
          <t>*</t>
        </is>
      </c>
      <c r="G301" s="2" t="n">
        <v>477</v>
      </c>
      <c r="H301" s="122" t="n">
        <v>2</v>
      </c>
      <c r="I301" s="259">
        <f>SUM(H301*C301)</f>
        <v/>
      </c>
      <c r="J301" s="260" t="n">
        <v>0.2</v>
      </c>
      <c r="K301" s="261">
        <f>C301*J301</f>
        <v/>
      </c>
      <c r="M301" s="251">
        <f>CONCATENATE(D301,"　",E301,F301,G301)</f>
        <v/>
      </c>
      <c r="N301" s="252">
        <f>I301</f>
        <v/>
      </c>
      <c r="Q301" s="272" t="inlineStr">
        <is>
          <t>W1-34　345*280</t>
        </is>
      </c>
      <c r="R301" s="273">
        <f>IF(SUMIF(M:N,Q301,N:N)=0,"",SUMIF(M:N,Q301,N:N))</f>
        <v/>
      </c>
    </row>
    <row r="302" ht="15" customHeight="1" thickBot="1">
      <c r="B302" s="85" t="inlineStr">
        <is>
          <t>45MAX144</t>
        </is>
      </c>
      <c r="C302" s="87">
        <f>SUMIF(数量表!D:H,B302,数量表!H:H)</f>
        <v/>
      </c>
      <c r="D302" s="243" t="inlineStr">
        <is>
          <t>W1-39</t>
        </is>
      </c>
      <c r="E302" s="2" t="n">
        <v>386.5</v>
      </c>
      <c r="F302" s="244" t="inlineStr">
        <is>
          <t>*</t>
        </is>
      </c>
      <c r="G302" s="2" t="n">
        <v>1274</v>
      </c>
      <c r="H302" s="122" t="n">
        <v>2</v>
      </c>
      <c r="I302" s="259">
        <f>SUM(H302*C302)</f>
        <v/>
      </c>
      <c r="J302" s="260" t="n">
        <v>2</v>
      </c>
      <c r="K302" s="261">
        <f>C302*J302</f>
        <v/>
      </c>
      <c r="M302" s="251">
        <f>CONCATENATE(D302,"　",E302,F302,G302)</f>
        <v/>
      </c>
      <c r="N302" s="252">
        <f>I302</f>
        <v/>
      </c>
      <c r="Q302" s="272" t="inlineStr">
        <is>
          <t>W1-34　345*212</t>
        </is>
      </c>
      <c r="R302" s="273">
        <f>IF(SUMIF(M:N,Q302,N:N)=0,"",SUMIF(M:N,Q302,N:N))</f>
        <v/>
      </c>
    </row>
    <row r="303" ht="15" customHeight="1" thickBot="1">
      <c r="B303" s="88" t="inlineStr">
        <is>
          <t>45MAX144</t>
        </is>
      </c>
      <c r="C303" s="91">
        <f>SUMIF(数量表!D:H,B303,数量表!H:H)</f>
        <v/>
      </c>
      <c r="D303" s="239" t="inlineStr">
        <is>
          <t>W1-39</t>
        </is>
      </c>
      <c r="E303" s="240" t="n">
        <v>386.5</v>
      </c>
      <c r="F303" s="241" t="inlineStr">
        <is>
          <t>*</t>
        </is>
      </c>
      <c r="G303" s="240" t="n">
        <v>484</v>
      </c>
      <c r="H303" s="242" t="n">
        <v>2</v>
      </c>
      <c r="I303" s="256">
        <f>SUM(H303*C303)</f>
        <v/>
      </c>
      <c r="J303" s="257" t="n">
        <v>2</v>
      </c>
      <c r="K303" s="258">
        <f>C303*J303</f>
        <v/>
      </c>
      <c r="M303" s="251">
        <f>CONCATENATE(D303,"　",E303,F303,G303)</f>
        <v/>
      </c>
      <c r="N303" s="252">
        <f>I303</f>
        <v/>
      </c>
      <c r="Q303" s="272" t="inlineStr">
        <is>
          <t>W1-34　345*1274</t>
        </is>
      </c>
      <c r="R303" s="273">
        <f>IF(SUMIF(M:N,Q303,N:N)=0,"",SUMIF(M:N,Q303,N:N))</f>
        <v/>
      </c>
    </row>
    <row r="304" ht="15" customHeight="1" thickBot="1">
      <c r="B304" s="79" t="inlineStr">
        <is>
          <t>45MA144R</t>
        </is>
      </c>
      <c r="C304" s="80">
        <f>SUMIF(数量表!D:H,B304,数量表!H:H)</f>
        <v/>
      </c>
      <c r="D304" s="243" t="inlineStr">
        <is>
          <t>45*1000</t>
        </is>
      </c>
      <c r="E304" s="236" t="n">
        <v>111.5</v>
      </c>
      <c r="F304" s="237" t="inlineStr">
        <is>
          <t>*</t>
        </is>
      </c>
      <c r="G304" s="236" t="n">
        <v>477</v>
      </c>
      <c r="H304" s="238" t="n">
        <v>1</v>
      </c>
      <c r="I304" s="253">
        <f>SUM(H304*C304)</f>
        <v/>
      </c>
      <c r="J304" s="254" t="n">
        <v>0.2</v>
      </c>
      <c r="K304" s="255">
        <f>C304*J304</f>
        <v/>
      </c>
      <c r="M304" s="251">
        <f>CONCATENATE(D304,"　",E304,F304,G304)</f>
        <v/>
      </c>
      <c r="N304" s="252">
        <f>I304</f>
        <v/>
      </c>
      <c r="Q304" s="272" t="inlineStr">
        <is>
          <t>W1-34　345*1162</t>
        </is>
      </c>
      <c r="R304" s="273">
        <f>IF(SUMIF(M:N,Q304,N:N)=0,"",SUMIF(M:N,Q304,N:N))</f>
        <v/>
      </c>
    </row>
    <row r="305" ht="15" customHeight="1" thickBot="1">
      <c r="B305" s="85" t="inlineStr">
        <is>
          <t>45MA144R</t>
        </is>
      </c>
      <c r="C305">
        <f>SUMIF(数量表!D:H,B305,数量表!H:H)</f>
        <v/>
      </c>
      <c r="D305" s="243" t="inlineStr">
        <is>
          <t>45*1000</t>
        </is>
      </c>
      <c r="E305" s="2" t="n">
        <v>154.5</v>
      </c>
      <c r="F305" s="244" t="inlineStr">
        <is>
          <t>*</t>
        </is>
      </c>
      <c r="G305" s="2" t="n">
        <v>477</v>
      </c>
      <c r="H305" s="122" t="n">
        <v>1</v>
      </c>
      <c r="I305" s="259">
        <f>SUM(H305*C305)</f>
        <v/>
      </c>
      <c r="J305" s="260" t="n">
        <v>0.2</v>
      </c>
      <c r="K305" s="261">
        <f>C305*J305</f>
        <v/>
      </c>
      <c r="M305" s="251">
        <f>CONCATENATE(D305,"　",E305,F305,G305)</f>
        <v/>
      </c>
      <c r="N305" s="252">
        <f>I305</f>
        <v/>
      </c>
      <c r="Q305" s="272" t="inlineStr">
        <is>
          <t>W1-34　345*1024</t>
        </is>
      </c>
      <c r="R305" s="273">
        <f>IF(SUMIF(M:N,Q305,N:N)=0,"",SUMIF(M:N,Q305,N:N))</f>
        <v/>
      </c>
    </row>
    <row r="306" ht="15" customHeight="1" thickBot="1">
      <c r="B306" s="85" t="inlineStr">
        <is>
          <t>45MA144R</t>
        </is>
      </c>
      <c r="C306">
        <f>SUMIF(数量表!D:H,B306,数量表!H:H)</f>
        <v/>
      </c>
      <c r="D306" s="243" t="inlineStr">
        <is>
          <t>45*1000</t>
        </is>
      </c>
      <c r="E306" s="2" t="n">
        <v>205</v>
      </c>
      <c r="F306" s="244" t="inlineStr">
        <is>
          <t>*</t>
        </is>
      </c>
      <c r="G306" s="2" t="n">
        <v>477</v>
      </c>
      <c r="H306" s="122" t="n">
        <v>2</v>
      </c>
      <c r="I306" s="259">
        <f>SUM(H306*C306)</f>
        <v/>
      </c>
      <c r="J306" s="260" t="n">
        <v>0.2</v>
      </c>
      <c r="K306" s="261">
        <f>C306*J306</f>
        <v/>
      </c>
      <c r="M306" s="251">
        <f>CONCATENATE(D306,"　",E306,F306,G306)</f>
        <v/>
      </c>
      <c r="N306" s="252">
        <f>I306</f>
        <v/>
      </c>
      <c r="Q306" s="272" t="inlineStr">
        <is>
          <t>W1-34　343.5*774</t>
        </is>
      </c>
      <c r="R306" s="273">
        <f>IF(SUMIF(M:N,Q306,N:N)=0,"",SUMIF(M:N,Q306,N:N))</f>
        <v/>
      </c>
    </row>
    <row r="307" ht="15" customHeight="1" thickBot="1">
      <c r="B307" s="85" t="inlineStr">
        <is>
          <t>45MA144R</t>
        </is>
      </c>
      <c r="C307">
        <f>SUMIF(数量表!D:H,B307,数量表!H:H)</f>
        <v/>
      </c>
      <c r="D307" s="243" t="inlineStr">
        <is>
          <t>W1-34</t>
        </is>
      </c>
      <c r="E307" s="2" t="n">
        <v>343.5</v>
      </c>
      <c r="F307" s="244" t="inlineStr">
        <is>
          <t>*</t>
        </is>
      </c>
      <c r="G307" s="2" t="n">
        <v>520</v>
      </c>
      <c r="H307" s="122" t="n">
        <v>1</v>
      </c>
      <c r="I307" s="259">
        <f>SUM(H307*C307)</f>
        <v/>
      </c>
      <c r="J307" s="260" t="n">
        <v>1</v>
      </c>
      <c r="K307" s="261">
        <f>C307*J307</f>
        <v/>
      </c>
      <c r="M307" s="251">
        <f>CONCATENATE(D307,"　",E307,F307,G307)</f>
        <v/>
      </c>
      <c r="N307" s="252">
        <f>I307</f>
        <v/>
      </c>
      <c r="Q307" s="272" t="inlineStr">
        <is>
          <t>W1-34　343.5*770</t>
        </is>
      </c>
      <c r="R307" s="273">
        <f>IF(SUMIF(M:N,Q307,N:N)=0,"",SUMIF(M:N,Q307,N:N))</f>
        <v/>
      </c>
    </row>
    <row r="308" ht="15" customHeight="1" thickBot="1">
      <c r="B308" s="85" t="inlineStr">
        <is>
          <t>45MA144R</t>
        </is>
      </c>
      <c r="C308">
        <f>SUMIF(数量表!D:H,B308,数量表!H:H)</f>
        <v/>
      </c>
      <c r="D308" s="243" t="inlineStr">
        <is>
          <t>W1-39</t>
        </is>
      </c>
      <c r="E308" s="2" t="n">
        <v>386.5</v>
      </c>
      <c r="F308" s="244" t="inlineStr">
        <is>
          <t>*</t>
        </is>
      </c>
      <c r="G308" s="2" t="n">
        <v>520</v>
      </c>
      <c r="H308" s="122" t="n">
        <v>1</v>
      </c>
      <c r="I308" s="259">
        <f>SUM(H308*C308)</f>
        <v/>
      </c>
      <c r="J308" s="260" t="n">
        <v>1</v>
      </c>
      <c r="K308" s="261">
        <f>C308*J308</f>
        <v/>
      </c>
      <c r="M308" s="251">
        <f>CONCATENATE(D308,"　",E308,F308,G308)</f>
        <v/>
      </c>
      <c r="N308" s="252">
        <f>I308</f>
        <v/>
      </c>
      <c r="Q308" s="272" t="inlineStr">
        <is>
          <t>W1-34　343.5*524</t>
        </is>
      </c>
      <c r="R308" s="273">
        <f>IF(SUMIF(M:N,Q308,N:N)=0,"",SUMIF(M:N,Q308,N:N))</f>
        <v/>
      </c>
    </row>
    <row r="309" ht="15" customHeight="1" thickBot="1">
      <c r="B309" s="85" t="inlineStr">
        <is>
          <t>45MA144R</t>
        </is>
      </c>
      <c r="C309">
        <f>SUMIF(数量表!D:H,B309,数量表!H:H)</f>
        <v/>
      </c>
      <c r="D309" s="243" t="inlineStr">
        <is>
          <t>W1-34</t>
        </is>
      </c>
      <c r="E309" s="2" t="n">
        <v>343.5</v>
      </c>
      <c r="F309" s="244" t="inlineStr">
        <is>
          <t>*</t>
        </is>
      </c>
      <c r="G309" s="2" t="n">
        <v>1274</v>
      </c>
      <c r="H309" s="122" t="n">
        <v>1</v>
      </c>
      <c r="I309" s="259">
        <f>SUM(H309*C309)</f>
        <v/>
      </c>
      <c r="J309" s="260" t="n">
        <v>1</v>
      </c>
      <c r="K309" s="261">
        <f>C309*J309</f>
        <v/>
      </c>
      <c r="M309" s="251">
        <f>CONCATENATE(D309,"　",E309,F309,G309)</f>
        <v/>
      </c>
      <c r="N309" s="252">
        <f>I309</f>
        <v/>
      </c>
      <c r="Q309" s="272" t="inlineStr">
        <is>
          <t>W1-34　343.5*520</t>
        </is>
      </c>
      <c r="R309" s="273">
        <f>IF(SUMIF(M:N,Q309,N:N)=0,"",SUMIF(M:N,Q309,N:N))</f>
        <v/>
      </c>
    </row>
    <row r="310" ht="15" customHeight="1" thickBot="1">
      <c r="B310" s="88" t="inlineStr">
        <is>
          <t>45MA144R</t>
        </is>
      </c>
      <c r="C310" s="89">
        <f>SUMIF(数量表!D:H,B310,数量表!H:H)</f>
        <v/>
      </c>
      <c r="D310" s="239" t="inlineStr">
        <is>
          <t>W1-39</t>
        </is>
      </c>
      <c r="E310" s="240" t="n">
        <v>386.5</v>
      </c>
      <c r="F310" s="241" t="inlineStr">
        <is>
          <t>*</t>
        </is>
      </c>
      <c r="G310" s="240" t="n">
        <v>1274</v>
      </c>
      <c r="H310" s="242" t="n">
        <v>1</v>
      </c>
      <c r="I310" s="256">
        <f>SUM(H310*C310)</f>
        <v/>
      </c>
      <c r="J310" s="257" t="n">
        <v>1</v>
      </c>
      <c r="K310" s="258">
        <f>C310*J310</f>
        <v/>
      </c>
      <c r="M310" s="251">
        <f>CONCATENATE(D310,"　",E310,F310,G310)</f>
        <v/>
      </c>
      <c r="N310" s="252">
        <f>I310</f>
        <v/>
      </c>
      <c r="Q310" s="272" t="inlineStr">
        <is>
          <t>W1-34　343.5*270</t>
        </is>
      </c>
      <c r="R310" s="273">
        <f>IF(SUMIF(M:N,Q310,N:N)=0,"",SUMIF(M:N,Q310,N:N))</f>
        <v/>
      </c>
    </row>
    <row r="311" ht="15" customHeight="1" thickBot="1">
      <c r="B311" s="79" t="inlineStr">
        <is>
          <t>45MH</t>
        </is>
      </c>
      <c r="C311" s="80">
        <f>SUMIF(数量表!D:H,B311,数量表!H:H)</f>
        <v/>
      </c>
      <c r="D311" s="235" t="inlineStr">
        <is>
          <t>W1-34</t>
        </is>
      </c>
      <c r="E311" s="236" t="n">
        <v>345</v>
      </c>
      <c r="F311" s="237" t="inlineStr">
        <is>
          <t>*</t>
        </is>
      </c>
      <c r="G311" s="236" t="n">
        <v>1274</v>
      </c>
      <c r="H311" s="238" t="n">
        <v>1</v>
      </c>
      <c r="I311" s="253">
        <f>SUM(H311*C311)</f>
        <v/>
      </c>
      <c r="J311" s="254" t="n">
        <v>1</v>
      </c>
      <c r="K311" s="255">
        <f>C311*J311</f>
        <v/>
      </c>
      <c r="M311" s="251">
        <f>CONCATENATE(D311,"　",E311,F311,G311)</f>
        <v/>
      </c>
      <c r="N311" s="252">
        <f>I311</f>
        <v/>
      </c>
      <c r="Q311" s="272" t="inlineStr">
        <is>
          <t>W1-34　343.5*20</t>
        </is>
      </c>
      <c r="R311" s="273">
        <f>IF(SUMIF(M:N,Q311,N:N)=0,"",SUMIF(M:N,Q311,N:N))</f>
        <v/>
      </c>
    </row>
    <row r="312" ht="15" customHeight="1" thickBot="1">
      <c r="B312" s="88" t="inlineStr">
        <is>
          <t>45MH</t>
        </is>
      </c>
      <c r="C312" s="89">
        <f>SUMIF(数量表!D:H,B312,数量表!H:H)</f>
        <v/>
      </c>
      <c r="D312" s="239" t="inlineStr">
        <is>
          <t>W1-34</t>
        </is>
      </c>
      <c r="E312" s="240" t="n">
        <v>345</v>
      </c>
      <c r="F312" s="241" t="inlineStr">
        <is>
          <t>*</t>
        </is>
      </c>
      <c r="G312" s="240" t="n">
        <v>1024</v>
      </c>
      <c r="H312" s="242" t="n">
        <v>1</v>
      </c>
      <c r="I312" s="256">
        <f>SUM(H312*C312)</f>
        <v/>
      </c>
      <c r="J312" s="257" t="n">
        <v>1</v>
      </c>
      <c r="K312" s="258">
        <f>C312*J312</f>
        <v/>
      </c>
      <c r="M312" s="251">
        <f>CONCATENATE(D312,"　",E312,F312,G312)</f>
        <v/>
      </c>
      <c r="N312" s="252">
        <f>I312</f>
        <v/>
      </c>
      <c r="Q312" s="272" t="inlineStr">
        <is>
          <t>W1-34　343.5*1274</t>
        </is>
      </c>
      <c r="R312" s="273">
        <f>IF(SUMIF(M:N,Q312,N:N)=0,"",SUMIF(M:N,Q312,N:N))</f>
        <v/>
      </c>
    </row>
    <row r="313" ht="15" customHeight="1" thickBot="1">
      <c r="B313" s="79" t="inlineStr">
        <is>
          <t>45MHL</t>
        </is>
      </c>
      <c r="C313" s="80">
        <f>SUMIF(数量表!D:H,B313,数量表!H:H)</f>
        <v/>
      </c>
      <c r="D313" s="235" t="inlineStr">
        <is>
          <t>W1-34</t>
        </is>
      </c>
      <c r="E313" s="236" t="n">
        <v>302</v>
      </c>
      <c r="F313" s="237" t="inlineStr">
        <is>
          <t>*</t>
        </is>
      </c>
      <c r="G313" s="236" t="n">
        <v>1024</v>
      </c>
      <c r="H313" s="238" t="n">
        <v>1</v>
      </c>
      <c r="I313" s="253">
        <f>SUM(H313*C313)</f>
        <v/>
      </c>
      <c r="J313" s="254" t="n">
        <v>1</v>
      </c>
      <c r="K313" s="255">
        <f>C313*J313</f>
        <v/>
      </c>
      <c r="M313" s="251">
        <f>CONCATENATE(D313,"　",E313,F313,G313)</f>
        <v/>
      </c>
      <c r="N313" s="252">
        <f>I313</f>
        <v/>
      </c>
      <c r="Q313" s="272" t="inlineStr">
        <is>
          <t>W1-34　343.5*1024</t>
        </is>
      </c>
      <c r="R313" s="273">
        <f>IF(SUMIF(M:N,Q313,N:N)=0,"",SUMIF(M:N,Q313,N:N))</f>
        <v/>
      </c>
    </row>
    <row r="314" ht="15" customHeight="1" thickBot="1">
      <c r="B314" s="88" t="inlineStr">
        <is>
          <t>45MHL</t>
        </is>
      </c>
      <c r="C314" s="89">
        <f>SUMIF(数量表!D:H,B314,数量表!H:H)</f>
        <v/>
      </c>
      <c r="D314" s="239" t="inlineStr">
        <is>
          <t>W1-34</t>
        </is>
      </c>
      <c r="E314" s="240" t="n">
        <v>302</v>
      </c>
      <c r="F314" s="241" t="inlineStr">
        <is>
          <t>*</t>
        </is>
      </c>
      <c r="G314" s="240" t="n">
        <v>1274</v>
      </c>
      <c r="H314" s="242" t="n">
        <v>1</v>
      </c>
      <c r="I314" s="256">
        <f>SUM(H314*C314)</f>
        <v/>
      </c>
      <c r="J314" s="257" t="n">
        <v>1</v>
      </c>
      <c r="K314" s="258">
        <f>C314*J314</f>
        <v/>
      </c>
      <c r="M314" s="251">
        <f>CONCATENATE(D314,"　",E314,F314,G314)</f>
        <v/>
      </c>
      <c r="N314" s="252">
        <f>I314</f>
        <v/>
      </c>
      <c r="Q314" s="298" t="inlineStr">
        <is>
          <t>W1-34　345*273</t>
        </is>
      </c>
      <c r="R314" s="273">
        <f>IF(SUMIF(M:N,Q314,N:N)=0,"",SUMIF(M:N,Q314,N:N))</f>
        <v/>
      </c>
    </row>
    <row r="315" ht="15" customHeight="1" thickBot="1">
      <c r="B315" s="79" t="inlineStr">
        <is>
          <t>45MHX</t>
        </is>
      </c>
      <c r="C315" s="80">
        <f>SUMIF(数量表!D:H,B315,数量表!H:H)</f>
        <v/>
      </c>
      <c r="D315" s="235" t="inlineStr">
        <is>
          <t>W1-34</t>
        </is>
      </c>
      <c r="E315" s="236" t="n">
        <v>285</v>
      </c>
      <c r="F315" s="237" t="inlineStr">
        <is>
          <t>*</t>
        </is>
      </c>
      <c r="G315" s="236" t="n">
        <v>988</v>
      </c>
      <c r="H315" s="238" t="n">
        <v>1</v>
      </c>
      <c r="I315" s="253">
        <f>SUM(H315*C315)</f>
        <v/>
      </c>
      <c r="J315" s="254" t="n">
        <v>1</v>
      </c>
      <c r="K315" s="255">
        <f>C315*J315</f>
        <v/>
      </c>
      <c r="M315" s="251">
        <f>CONCATENATE(D315,"　",E315,F315,G315)</f>
        <v/>
      </c>
      <c r="N315" s="252">
        <f>I315</f>
        <v/>
      </c>
      <c r="Q315" s="298" t="inlineStr">
        <is>
          <t>W1-34　302*273</t>
        </is>
      </c>
      <c r="R315" s="273">
        <f>IF(SUMIF(M:N,Q315,N:N)=0,"",SUMIF(M:N,Q315,N:N))</f>
        <v/>
      </c>
    </row>
    <row r="316" ht="15" customHeight="1" thickBot="1">
      <c r="B316" s="85" t="inlineStr">
        <is>
          <t>45MHX</t>
        </is>
      </c>
      <c r="C316" s="89">
        <f>SUMIF(数量表!D:H,B316,数量表!H:H)</f>
        <v/>
      </c>
      <c r="D316" s="239" t="inlineStr">
        <is>
          <t>W1-34</t>
        </is>
      </c>
      <c r="E316" s="240" t="n">
        <v>285</v>
      </c>
      <c r="F316" s="241" t="inlineStr">
        <is>
          <t>*</t>
        </is>
      </c>
      <c r="G316" s="240" t="n">
        <v>1274</v>
      </c>
      <c r="H316" s="242" t="n">
        <v>1</v>
      </c>
      <c r="I316" s="256">
        <f>SUM(H316*C316)</f>
        <v/>
      </c>
      <c r="J316" s="257" t="n">
        <v>1</v>
      </c>
      <c r="K316" s="258">
        <f>C316*J316</f>
        <v/>
      </c>
      <c r="M316" s="251">
        <f>CONCATENATE(D316,"　",E316,F316,G316)</f>
        <v/>
      </c>
      <c r="N316" s="252">
        <f>I316</f>
        <v/>
      </c>
      <c r="Q316" s="272" t="inlineStr">
        <is>
          <t>W1-34　305*982</t>
        </is>
      </c>
      <c r="R316" s="273">
        <f>IF(SUMIF(M:N,Q316,N:N)=0,"",SUMIF(M:N,Q316,N:N))</f>
        <v/>
      </c>
    </row>
    <row r="317" ht="15" customHeight="1" thickBot="1">
      <c r="B317" s="79" t="inlineStr">
        <is>
          <t>45MHL+12</t>
        </is>
      </c>
      <c r="C317" s="80">
        <f>SUMIF(数量表!D:H,B317,数量表!H:H)</f>
        <v/>
      </c>
      <c r="D317" s="235" t="inlineStr">
        <is>
          <t>W1-34</t>
        </is>
      </c>
      <c r="E317" s="236" t="n">
        <v>302</v>
      </c>
      <c r="F317" s="237" t="inlineStr">
        <is>
          <t>*</t>
        </is>
      </c>
      <c r="G317" s="236" t="n">
        <v>1274</v>
      </c>
      <c r="H317" s="238" t="n">
        <v>1</v>
      </c>
      <c r="I317" s="253">
        <f>SUM(H317*C317)</f>
        <v/>
      </c>
      <c r="J317" s="254" t="n">
        <v>1</v>
      </c>
      <c r="K317" s="255">
        <f>C317*J317</f>
        <v/>
      </c>
      <c r="M317" s="251">
        <f>CONCATENATE(D317,"　",E317,F317,G317)</f>
        <v/>
      </c>
      <c r="N317" s="252">
        <f>I317</f>
        <v/>
      </c>
      <c r="Q317" s="272" t="inlineStr">
        <is>
          <t>W1-34　305*962</t>
        </is>
      </c>
      <c r="R317" s="273">
        <f>IF(SUMIF(M:N,Q317,N:N)=0,"",SUMIF(M:N,Q317,N:N))</f>
        <v/>
      </c>
    </row>
    <row r="318" ht="15" customHeight="1" thickBot="1">
      <c r="B318" s="85" t="inlineStr">
        <is>
          <t>45MHL+12</t>
        </is>
      </c>
      <c r="C318" s="89">
        <f>SUMIF(数量表!D:H,B318,数量表!H:H)</f>
        <v/>
      </c>
      <c r="D318" s="239" t="inlineStr">
        <is>
          <t>W1-34</t>
        </is>
      </c>
      <c r="E318" s="240" t="n">
        <v>302</v>
      </c>
      <c r="F318" s="241" t="inlineStr">
        <is>
          <t>*</t>
        </is>
      </c>
      <c r="G318" s="240" t="n">
        <v>1024</v>
      </c>
      <c r="H318" s="242" t="n">
        <v>1</v>
      </c>
      <c r="I318" s="256">
        <f>SUM(H318*C318)</f>
        <v/>
      </c>
      <c r="J318" s="257" t="n">
        <v>1</v>
      </c>
      <c r="K318" s="258">
        <f>C318*J318</f>
        <v/>
      </c>
      <c r="M318" s="251">
        <f>CONCATENATE(D318,"　",E318,F318,G318)</f>
        <v/>
      </c>
      <c r="N318" s="252">
        <f>I318</f>
        <v/>
      </c>
      <c r="Q318" s="272" t="inlineStr">
        <is>
          <t>W1-34　305*912</t>
        </is>
      </c>
      <c r="R318" s="273">
        <f>IF(SUMIF(M:N,Q318,N:N)=0,"",SUMIF(M:N,Q318,N:N))</f>
        <v/>
      </c>
    </row>
    <row r="319" ht="15" customHeight="1" thickBot="1">
      <c r="B319" s="79" t="inlineStr">
        <is>
          <t>45MHR</t>
        </is>
      </c>
      <c r="C319" s="80">
        <f>SUMIF(数量表!D:H,B319,数量表!H:H)</f>
        <v/>
      </c>
      <c r="D319" s="235" t="inlineStr">
        <is>
          <t>W1-34</t>
        </is>
      </c>
      <c r="E319" s="236" t="n">
        <v>302</v>
      </c>
      <c r="F319" s="237" t="inlineStr">
        <is>
          <t>*</t>
        </is>
      </c>
      <c r="G319" s="236" t="n">
        <v>1274</v>
      </c>
      <c r="H319" s="238" t="n">
        <v>1</v>
      </c>
      <c r="I319" s="253">
        <f>SUM(H319*C319)</f>
        <v/>
      </c>
      <c r="J319" s="254" t="n">
        <v>1</v>
      </c>
      <c r="K319" s="255">
        <f>C319*J319</f>
        <v/>
      </c>
      <c r="M319" s="251">
        <f>CONCATENATE(D319,"　",E319,F319,G319)</f>
        <v/>
      </c>
      <c r="N319" s="252">
        <f>I319</f>
        <v/>
      </c>
      <c r="Q319" s="272" t="inlineStr">
        <is>
          <t>W1-34　305*868</t>
        </is>
      </c>
      <c r="R319" s="273">
        <f>IF(SUMIF(M:N,Q319,N:N)=0,"",SUMIF(M:N,Q319,N:N))</f>
        <v/>
      </c>
    </row>
    <row r="320" ht="15" customHeight="1" thickBot="1">
      <c r="B320" s="88" t="inlineStr">
        <is>
          <t>45MHR</t>
        </is>
      </c>
      <c r="C320" s="89">
        <f>SUMIF(数量表!D:H,B320,数量表!H:H)</f>
        <v/>
      </c>
      <c r="D320" s="239" t="inlineStr">
        <is>
          <t>W1-34</t>
        </is>
      </c>
      <c r="E320" s="240" t="n">
        <v>302</v>
      </c>
      <c r="F320" s="241" t="inlineStr">
        <is>
          <t>*</t>
        </is>
      </c>
      <c r="G320" s="240" t="n">
        <v>1024</v>
      </c>
      <c r="H320" s="242" t="n">
        <v>1</v>
      </c>
      <c r="I320" s="256">
        <f>SUM(H320*C320)</f>
        <v/>
      </c>
      <c r="J320" s="257" t="n">
        <v>1</v>
      </c>
      <c r="K320" s="258">
        <f>C320*J320</f>
        <v/>
      </c>
      <c r="M320" s="251">
        <f>CONCATENATE(D320,"　",E320,F320,G320)</f>
        <v/>
      </c>
      <c r="N320" s="252">
        <f>I320</f>
        <v/>
      </c>
      <c r="Q320" s="272" t="inlineStr">
        <is>
          <t>W1-34　305*80</t>
        </is>
      </c>
      <c r="R320" s="273">
        <f>IF(SUMIF(M:N,Q320,N:N)=0,"",SUMIF(M:N,Q320,N:N))</f>
        <v/>
      </c>
    </row>
    <row r="321" ht="15" customHeight="1" thickBot="1">
      <c r="B321" s="79" t="inlineStr">
        <is>
          <t>45MHR+12</t>
        </is>
      </c>
      <c r="C321" s="80">
        <f>SUMIF(数量表!D:H,B321,数量表!H:H)</f>
        <v/>
      </c>
      <c r="D321" s="235" t="inlineStr">
        <is>
          <t>W1-34</t>
        </is>
      </c>
      <c r="E321" s="236" t="n">
        <v>302</v>
      </c>
      <c r="F321" s="237" t="inlineStr">
        <is>
          <t>*</t>
        </is>
      </c>
      <c r="G321" s="236" t="n">
        <v>1274</v>
      </c>
      <c r="H321" s="238" t="n">
        <v>1</v>
      </c>
      <c r="I321" s="253">
        <f>SUM(H321*C321)</f>
        <v/>
      </c>
      <c r="J321" s="254" t="n">
        <v>1</v>
      </c>
      <c r="K321" s="255">
        <f>C321*J321</f>
        <v/>
      </c>
      <c r="M321" s="251">
        <f>CONCATENATE(D321,"　",E321,F321,G321)</f>
        <v/>
      </c>
      <c r="N321" s="252">
        <f>I321</f>
        <v/>
      </c>
      <c r="Q321" s="272" t="inlineStr">
        <is>
          <t>W1-34　305*774</t>
        </is>
      </c>
      <c r="R321" s="273">
        <f>IF(SUMIF(M:N,Q321,N:N)=0,"",SUMIF(M:N,Q321,N:N))</f>
        <v/>
      </c>
    </row>
    <row r="322" ht="15" customHeight="1" thickBot="1">
      <c r="B322" s="88" t="inlineStr">
        <is>
          <t>45MHR+12</t>
        </is>
      </c>
      <c r="C322" s="89">
        <f>SUMIF(数量表!D:H,B322,数量表!H:H)</f>
        <v/>
      </c>
      <c r="D322" s="239" t="inlineStr">
        <is>
          <t>W1-34</t>
        </is>
      </c>
      <c r="E322" s="240" t="n">
        <v>302</v>
      </c>
      <c r="F322" s="241" t="inlineStr">
        <is>
          <t>*</t>
        </is>
      </c>
      <c r="G322" s="240" t="n">
        <v>1024</v>
      </c>
      <c r="H322" s="242" t="n">
        <v>1</v>
      </c>
      <c r="I322" s="256">
        <f>SUM(H322*C322)</f>
        <v/>
      </c>
      <c r="J322" s="257" t="n">
        <v>1</v>
      </c>
      <c r="K322" s="258">
        <f>C322*J322</f>
        <v/>
      </c>
      <c r="M322" s="251">
        <f>CONCATENATE(D322,"　",E322,F322,G322)</f>
        <v/>
      </c>
      <c r="N322" s="252">
        <f>I322</f>
        <v/>
      </c>
      <c r="Q322" s="272" t="inlineStr">
        <is>
          <t>W1-34　305*736</t>
        </is>
      </c>
      <c r="R322" s="273">
        <f>IF(SUMIF(M:N,Q322,N:N)=0,"",SUMIF(M:N,Q322,N:N))</f>
        <v/>
      </c>
    </row>
    <row r="323" ht="15" customHeight="1" thickBot="1">
      <c r="B323" s="79" t="inlineStr">
        <is>
          <t>45MHZ</t>
        </is>
      </c>
      <c r="C323" s="80">
        <f>SUMIF(数量表!D:H,B323,数量表!H:H)</f>
        <v/>
      </c>
      <c r="D323" s="235" t="inlineStr">
        <is>
          <t>W1-34</t>
        </is>
      </c>
      <c r="E323" s="236" t="n">
        <v>285</v>
      </c>
      <c r="F323" s="237" t="inlineStr">
        <is>
          <t>*</t>
        </is>
      </c>
      <c r="G323" s="236" t="n">
        <v>1274</v>
      </c>
      <c r="H323" s="238" t="n">
        <v>1</v>
      </c>
      <c r="I323" s="253">
        <f>SUM(H323*C323)</f>
        <v/>
      </c>
      <c r="J323" s="254" t="n">
        <v>1</v>
      </c>
      <c r="K323" s="255">
        <f>C323*J323</f>
        <v/>
      </c>
      <c r="M323" s="251">
        <f>CONCATENATE(D323,"　",E323,F323,G323)</f>
        <v/>
      </c>
      <c r="N323" s="252">
        <f>I323</f>
        <v/>
      </c>
      <c r="Q323" s="272" t="inlineStr">
        <is>
          <t>W1-34　305*712</t>
        </is>
      </c>
      <c r="R323" s="273">
        <f>IF(SUMIF(M:N,Q323,N:N)=0,"",SUMIF(M:N,Q323,N:N))</f>
        <v/>
      </c>
    </row>
    <row r="324" ht="15" customHeight="1" thickBot="1">
      <c r="B324" s="85" t="inlineStr">
        <is>
          <t>45MHZ</t>
        </is>
      </c>
      <c r="C324">
        <f>SUMIF(数量表!D:H,B324,数量表!H:H)</f>
        <v/>
      </c>
      <c r="D324" s="243" t="inlineStr">
        <is>
          <t>W1-34</t>
        </is>
      </c>
      <c r="E324" s="2" t="n">
        <v>285</v>
      </c>
      <c r="F324" s="244" t="inlineStr">
        <is>
          <t>*</t>
        </is>
      </c>
      <c r="G324" s="2" t="n">
        <v>988</v>
      </c>
      <c r="H324" s="122" t="n">
        <v>1</v>
      </c>
      <c r="I324" s="259">
        <f>SUM(H324*C324)</f>
        <v/>
      </c>
      <c r="J324" s="260" t="n">
        <v>1</v>
      </c>
      <c r="K324" s="258">
        <f>C324*J324</f>
        <v/>
      </c>
      <c r="M324" s="251">
        <f>CONCATENATE(D324,"　",E324,F324,G324)</f>
        <v/>
      </c>
      <c r="N324" s="252">
        <f>I324</f>
        <v/>
      </c>
      <c r="Q324" s="272" t="inlineStr">
        <is>
          <t>W1-34　305*662</t>
        </is>
      </c>
      <c r="R324" s="273">
        <f>IF(SUMIF(M:N,Q324,N:N)=0,"",SUMIF(M:N,Q324,N:N))</f>
        <v/>
      </c>
    </row>
    <row r="325" ht="15" customHeight="1" thickBot="1">
      <c r="B325" s="79" t="inlineStr">
        <is>
          <t>45MQ3</t>
        </is>
      </c>
      <c r="C325" s="80">
        <f>SUMIF(数量表!D:H,B325,数量表!H:H)</f>
        <v/>
      </c>
      <c r="D325" s="235" t="inlineStr">
        <is>
          <t>W1-39</t>
        </is>
      </c>
      <c r="E325" s="236" t="n">
        <v>386.5</v>
      </c>
      <c r="F325" s="237" t="inlineStr">
        <is>
          <t>*</t>
        </is>
      </c>
      <c r="G325" s="236" t="n">
        <v>1024</v>
      </c>
      <c r="H325" s="238" t="n">
        <v>1</v>
      </c>
      <c r="I325" s="253">
        <f>SUM(H325*C325)</f>
        <v/>
      </c>
      <c r="J325" s="254" t="n">
        <v>1</v>
      </c>
      <c r="K325" s="255">
        <f>C325*J325</f>
        <v/>
      </c>
      <c r="M325" s="251">
        <f>CONCATENATE(D325,"　",E325,F325,G325)</f>
        <v/>
      </c>
      <c r="N325" s="252">
        <f>I325</f>
        <v/>
      </c>
      <c r="Q325" s="272" t="inlineStr">
        <is>
          <t>W1-34　305*536</t>
        </is>
      </c>
      <c r="R325" s="273">
        <f>IF(SUMIF(M:N,Q325,N:N)=0,"",SUMIF(M:N,Q325,N:N))</f>
        <v/>
      </c>
    </row>
    <row r="326" ht="15" customHeight="1" thickBot="1">
      <c r="B326" s="85" t="inlineStr">
        <is>
          <t>45MQ3</t>
        </is>
      </c>
      <c r="C326">
        <f>SUMIF(数量表!D:H,B326,数量表!H:H)</f>
        <v/>
      </c>
      <c r="D326" s="243" t="inlineStr">
        <is>
          <t>W1-39</t>
        </is>
      </c>
      <c r="E326" s="2" t="n">
        <v>159.5</v>
      </c>
      <c r="F326" s="244" t="inlineStr">
        <is>
          <t>*</t>
        </is>
      </c>
      <c r="G326" s="2" t="n">
        <v>1024</v>
      </c>
      <c r="H326" s="122" t="n">
        <v>1</v>
      </c>
      <c r="I326" s="259">
        <f>SUM(H326*C326)</f>
        <v/>
      </c>
      <c r="J326" s="260" t="n">
        <v>1</v>
      </c>
      <c r="K326" s="261">
        <f>C326*J326</f>
        <v/>
      </c>
      <c r="M326" s="251">
        <f>CONCATENATE(D326,"　",E326,F326,G326)</f>
        <v/>
      </c>
      <c r="N326" s="252">
        <f>I326</f>
        <v/>
      </c>
      <c r="Q326" s="272" t="inlineStr">
        <is>
          <t>W1-34　305*524</t>
        </is>
      </c>
      <c r="R326" s="273">
        <f>IF(SUMIF(M:N,Q326,N:N)=0,"",SUMIF(M:N,Q326,N:N))</f>
        <v/>
      </c>
    </row>
    <row r="327" ht="15" customHeight="1" thickBot="1">
      <c r="B327" s="85" t="inlineStr">
        <is>
          <t>45MQ3</t>
        </is>
      </c>
      <c r="C327">
        <f>SUMIF(数量表!D:H,B327,数量表!H:H)</f>
        <v/>
      </c>
      <c r="D327" s="243" t="inlineStr">
        <is>
          <t>W1-39</t>
        </is>
      </c>
      <c r="E327" s="2" t="n">
        <v>386.5</v>
      </c>
      <c r="F327" s="244" t="inlineStr">
        <is>
          <t>*</t>
        </is>
      </c>
      <c r="G327" s="2" t="n">
        <v>1274</v>
      </c>
      <c r="H327" s="122" t="n">
        <v>1</v>
      </c>
      <c r="I327" s="259">
        <f>SUM(H327*C327)</f>
        <v/>
      </c>
      <c r="J327" s="260" t="n">
        <v>1</v>
      </c>
      <c r="K327" s="261">
        <f>C327*J327</f>
        <v/>
      </c>
      <c r="M327" s="251">
        <f>CONCATENATE(D327,"　",E327,F327,G327)</f>
        <v/>
      </c>
      <c r="N327" s="252">
        <f>I327</f>
        <v/>
      </c>
      <c r="Q327" s="272" t="inlineStr">
        <is>
          <t>W1-34　305*462</t>
        </is>
      </c>
      <c r="R327" s="273">
        <f>IF(SUMIF(M:N,Q327,N:N)=0,"",SUMIF(M:N,Q327,N:N))</f>
        <v/>
      </c>
    </row>
    <row r="328" ht="15" customHeight="1" thickBot="1">
      <c r="B328" s="88" t="inlineStr">
        <is>
          <t>45MQ3</t>
        </is>
      </c>
      <c r="C328" s="89">
        <f>SUMIF(数量表!D:H,B328,数量表!H:H)</f>
        <v/>
      </c>
      <c r="D328" s="239" t="inlineStr">
        <is>
          <t>W1-39</t>
        </is>
      </c>
      <c r="E328" s="240" t="n">
        <v>159.5</v>
      </c>
      <c r="F328" s="241" t="inlineStr">
        <is>
          <t>*</t>
        </is>
      </c>
      <c r="G328" s="240" t="n">
        <v>1274</v>
      </c>
      <c r="H328" s="242" t="n">
        <v>1</v>
      </c>
      <c r="I328" s="256">
        <f>SUM(H328*C328)</f>
        <v/>
      </c>
      <c r="J328" s="257" t="n">
        <v>1</v>
      </c>
      <c r="K328" s="258">
        <f>C328*J328</f>
        <v/>
      </c>
      <c r="M328" s="251">
        <f>CONCATENATE(D328,"　",E328,F328,G328)</f>
        <v/>
      </c>
      <c r="N328" s="252">
        <f>I328</f>
        <v/>
      </c>
      <c r="Q328" s="272" t="inlineStr">
        <is>
          <t>W1-34　305*450</t>
        </is>
      </c>
      <c r="R328" s="273">
        <f>IF(SUMIF(M:N,Q328,N:N)=0,"",SUMIF(M:N,Q328,N:N))</f>
        <v/>
      </c>
    </row>
    <row r="329" ht="15" customHeight="1" thickBot="1">
      <c r="B329" s="79" t="inlineStr">
        <is>
          <t>45MQ3L</t>
        </is>
      </c>
      <c r="C329" s="80">
        <f>SUMIF(数量表!D:H,B329,数量表!H:H)</f>
        <v/>
      </c>
      <c r="D329" s="243" t="inlineStr">
        <is>
          <t>W1-39</t>
        </is>
      </c>
      <c r="E329" s="236" t="n">
        <v>386.5</v>
      </c>
      <c r="F329" s="237" t="inlineStr">
        <is>
          <t>*</t>
        </is>
      </c>
      <c r="G329" s="236" t="n">
        <v>1024</v>
      </c>
      <c r="H329" s="238" t="n">
        <v>1</v>
      </c>
      <c r="I329" s="253">
        <f>SUM(H329*C329)</f>
        <v/>
      </c>
      <c r="J329" s="254" t="n">
        <v>1</v>
      </c>
      <c r="K329" s="255">
        <f>C329*J329</f>
        <v/>
      </c>
      <c r="M329" s="251">
        <f>CONCATENATE(D329,"　",E329,F329,G329)</f>
        <v/>
      </c>
      <c r="N329" s="252">
        <f>I329</f>
        <v/>
      </c>
      <c r="Q329" s="272" t="inlineStr">
        <is>
          <t>W1-34　305*412</t>
        </is>
      </c>
      <c r="R329" s="273">
        <f>IF(SUMIF(M:N,Q329,N:N)=0,"",SUMIF(M:N,Q329,N:N))</f>
        <v/>
      </c>
    </row>
    <row r="330" ht="15" customHeight="1" thickBot="1">
      <c r="B330" s="85" t="inlineStr">
        <is>
          <t>45MQ3L</t>
        </is>
      </c>
      <c r="C330">
        <f>SUMIF(数量表!D:H,B330,数量表!H:H)</f>
        <v/>
      </c>
      <c r="D330" s="243" t="inlineStr">
        <is>
          <t>W1-39</t>
        </is>
      </c>
      <c r="E330" s="2" t="n">
        <v>116.5</v>
      </c>
      <c r="F330" s="244" t="inlineStr">
        <is>
          <t>*</t>
        </is>
      </c>
      <c r="G330" s="2" t="n">
        <v>1024</v>
      </c>
      <c r="H330" s="122" t="n">
        <v>1</v>
      </c>
      <c r="I330" s="259">
        <f>SUM(H330*C330)</f>
        <v/>
      </c>
      <c r="J330" s="260" t="n">
        <v>1</v>
      </c>
      <c r="K330" s="261">
        <f>C330*J330</f>
        <v/>
      </c>
      <c r="M330" s="251">
        <f>CONCATENATE(D330,"　",E330,F330,G330)</f>
        <v/>
      </c>
      <c r="N330" s="252">
        <f>I330</f>
        <v/>
      </c>
      <c r="Q330" s="272" t="inlineStr">
        <is>
          <t>W1-34　305*356</t>
        </is>
      </c>
      <c r="R330" s="273">
        <f>IF(SUMIF(M:N,Q330,N:N)=0,"",SUMIF(M:N,Q330,N:N))</f>
        <v/>
      </c>
    </row>
    <row r="331" ht="15" customHeight="1" thickBot="1">
      <c r="B331" s="85" t="inlineStr">
        <is>
          <t>45MQ3L</t>
        </is>
      </c>
      <c r="C331">
        <f>SUMIF(数量表!D:H,B331,数量表!H:H)</f>
        <v/>
      </c>
      <c r="D331" s="243" t="inlineStr">
        <is>
          <t>W1-39</t>
        </is>
      </c>
      <c r="E331" s="2" t="n">
        <v>386.5</v>
      </c>
      <c r="F331" s="244" t="inlineStr">
        <is>
          <t>*</t>
        </is>
      </c>
      <c r="G331" s="2" t="n">
        <v>1274</v>
      </c>
      <c r="H331" s="122" t="n">
        <v>1</v>
      </c>
      <c r="I331" s="259">
        <f>SUM(H331*C331)</f>
        <v/>
      </c>
      <c r="J331" s="260" t="n">
        <v>1</v>
      </c>
      <c r="K331" s="261">
        <f>C331*J331</f>
        <v/>
      </c>
      <c r="M331" s="251">
        <f>CONCATENATE(D331,"　",E331,F331,G331)</f>
        <v/>
      </c>
      <c r="N331" s="252">
        <f>I331</f>
        <v/>
      </c>
      <c r="Q331" s="272" t="inlineStr">
        <is>
          <t>W1-34　305*30</t>
        </is>
      </c>
      <c r="R331" s="273">
        <f>IF(SUMIF(M:N,Q331,N:N)=0,"",SUMIF(M:N,Q331,N:N))</f>
        <v/>
      </c>
    </row>
    <row r="332" ht="15" customHeight="1" thickBot="1">
      <c r="B332" s="85" t="inlineStr">
        <is>
          <t>45MQ3L</t>
        </is>
      </c>
      <c r="C332">
        <f>SUMIF(数量表!D:H,B332,数量表!H:H)</f>
        <v/>
      </c>
      <c r="D332" s="243" t="inlineStr">
        <is>
          <t>W1-39</t>
        </is>
      </c>
      <c r="E332" s="2" t="n">
        <v>116.5</v>
      </c>
      <c r="F332" s="244" t="inlineStr">
        <is>
          <t>*</t>
        </is>
      </c>
      <c r="G332" s="2" t="n">
        <v>1274</v>
      </c>
      <c r="H332" s="122" t="n">
        <v>1</v>
      </c>
      <c r="I332" s="259">
        <f>SUM(H332*C332)</f>
        <v/>
      </c>
      <c r="J332" s="260" t="n">
        <v>1</v>
      </c>
      <c r="K332" s="261">
        <f>C332*J332</f>
        <v/>
      </c>
      <c r="M332" s="251">
        <f>CONCATENATE(D332,"　",E332,F332,G332)</f>
        <v/>
      </c>
      <c r="N332" s="252">
        <f>I332</f>
        <v/>
      </c>
      <c r="Q332" s="272" t="inlineStr">
        <is>
          <t>W1-34　305*280</t>
        </is>
      </c>
      <c r="R332" s="273">
        <f>IF(SUMIF(M:N,Q332,N:N)=0,"",SUMIF(M:N,Q332,N:N))</f>
        <v/>
      </c>
    </row>
    <row r="333" ht="15" customHeight="1" thickBot="1">
      <c r="B333" s="79" t="inlineStr">
        <is>
          <t>45MQ3R</t>
        </is>
      </c>
      <c r="C333" s="80">
        <f>SUMIF(数量表!D:H,B333,数量表!H:H)</f>
        <v/>
      </c>
      <c r="D333" s="235" t="inlineStr">
        <is>
          <t>W1-39</t>
        </is>
      </c>
      <c r="E333" s="236" t="n">
        <v>386.5</v>
      </c>
      <c r="F333" s="237" t="inlineStr">
        <is>
          <t>*</t>
        </is>
      </c>
      <c r="G333" s="236" t="n">
        <v>1024</v>
      </c>
      <c r="H333" s="238" t="n">
        <v>1</v>
      </c>
      <c r="I333" s="253">
        <f>SUM(H333*C333)</f>
        <v/>
      </c>
      <c r="J333" s="254" t="n">
        <v>1</v>
      </c>
      <c r="K333" s="255">
        <f>C333*J333</f>
        <v/>
      </c>
      <c r="M333" s="251">
        <f>CONCATENATE(D333,"　",E333,F333,G333)</f>
        <v/>
      </c>
      <c r="N333" s="252">
        <f>I333</f>
        <v/>
      </c>
      <c r="Q333" s="272" t="inlineStr">
        <is>
          <t>W1-34　305*212</t>
        </is>
      </c>
      <c r="R333" s="273">
        <f>IF(SUMIF(M:N,Q333,N:N)=0,"",SUMIF(M:N,Q333,N:N))</f>
        <v/>
      </c>
    </row>
    <row r="334" ht="15" customHeight="1" thickBot="1">
      <c r="B334" s="85" t="inlineStr">
        <is>
          <t>45MQ3R</t>
        </is>
      </c>
      <c r="C334">
        <f>SUMIF(数量表!D:H,B334,数量表!H:H)</f>
        <v/>
      </c>
      <c r="D334" s="243" t="inlineStr">
        <is>
          <t>W1-39</t>
        </is>
      </c>
      <c r="E334" s="2" t="n">
        <v>116.5</v>
      </c>
      <c r="F334" s="244" t="inlineStr">
        <is>
          <t>*</t>
        </is>
      </c>
      <c r="G334" s="2" t="n">
        <v>1024</v>
      </c>
      <c r="H334" s="122" t="n">
        <v>1</v>
      </c>
      <c r="I334" s="259">
        <f>SUM(H334*C334)</f>
        <v/>
      </c>
      <c r="J334" s="260" t="n">
        <v>1</v>
      </c>
      <c r="K334" s="261">
        <f>C334*J334</f>
        <v/>
      </c>
      <c r="M334" s="251">
        <f>CONCATENATE(D334,"　",E334,F334,G334)</f>
        <v/>
      </c>
      <c r="N334" s="252">
        <f>I334</f>
        <v/>
      </c>
      <c r="Q334" s="272" t="inlineStr">
        <is>
          <t>W1-34　305*1274</t>
        </is>
      </c>
      <c r="R334" s="273">
        <f>IF(SUMIF(M:N,Q334,N:N)=0,"",SUMIF(M:N,Q334,N:N))</f>
        <v/>
      </c>
    </row>
    <row r="335" ht="15" customHeight="1" thickBot="1">
      <c r="B335" s="85" t="inlineStr">
        <is>
          <t>45MQ3R</t>
        </is>
      </c>
      <c r="C335">
        <f>SUMIF(数量表!D:H,B335,数量表!H:H)</f>
        <v/>
      </c>
      <c r="D335" s="243" t="inlineStr">
        <is>
          <t>W1-39</t>
        </is>
      </c>
      <c r="E335" s="2" t="n">
        <v>386.5</v>
      </c>
      <c r="F335" s="244" t="inlineStr">
        <is>
          <t>*</t>
        </is>
      </c>
      <c r="G335" s="2" t="n">
        <v>1274</v>
      </c>
      <c r="H335" s="122" t="n">
        <v>1</v>
      </c>
      <c r="I335" s="259">
        <f>SUM(H335*C335)</f>
        <v/>
      </c>
      <c r="J335" s="260" t="n">
        <v>1</v>
      </c>
      <c r="K335" s="261">
        <f>C335*J335</f>
        <v/>
      </c>
      <c r="M335" s="251">
        <f>CONCATENATE(D335,"　",E335,F335,G335)</f>
        <v/>
      </c>
      <c r="N335" s="252">
        <f>I335</f>
        <v/>
      </c>
      <c r="Q335" s="272" t="inlineStr">
        <is>
          <t>W1-34　305*1162</t>
        </is>
      </c>
      <c r="R335" s="273">
        <f>IF(SUMIF(M:N,Q335,N:N)=0,"",SUMIF(M:N,Q335,N:N))</f>
        <v/>
      </c>
    </row>
    <row r="336" ht="15" customHeight="1" thickBot="1">
      <c r="B336" s="85" t="inlineStr">
        <is>
          <t>45MQ3R</t>
        </is>
      </c>
      <c r="C336">
        <f>SUMIF(数量表!D:H,B336,数量表!H:H)</f>
        <v/>
      </c>
      <c r="D336" s="243" t="inlineStr">
        <is>
          <t>W1-39</t>
        </is>
      </c>
      <c r="E336" s="2" t="n">
        <v>116.5</v>
      </c>
      <c r="F336" s="244" t="inlineStr">
        <is>
          <t>*</t>
        </is>
      </c>
      <c r="G336" s="2" t="n">
        <v>1274</v>
      </c>
      <c r="H336" s="122" t="n">
        <v>1</v>
      </c>
      <c r="I336" s="259">
        <f>SUM(H336*C336)</f>
        <v/>
      </c>
      <c r="J336" s="260" t="n">
        <v>1</v>
      </c>
      <c r="K336" s="261">
        <f>C336*J336</f>
        <v/>
      </c>
      <c r="M336" s="251">
        <f>CONCATENATE(D336,"　",E336,F336,G336)</f>
        <v/>
      </c>
      <c r="N336" s="252">
        <f>I336</f>
        <v/>
      </c>
      <c r="Q336" s="272" t="inlineStr">
        <is>
          <t>W1-34　305*1024</t>
        </is>
      </c>
      <c r="R336" s="273">
        <f>IF(SUMIF(M:N,Q336,N:N)=0,"",SUMIF(M:N,Q336,N:N))</f>
        <v/>
      </c>
    </row>
    <row r="337" ht="15" customHeight="1" thickBot="1">
      <c r="B337" s="79" t="inlineStr">
        <is>
          <t>45MQ3X</t>
        </is>
      </c>
      <c r="C337" s="80">
        <f>SUMIF(数量表!D:H,B337,数量表!H:H)</f>
        <v/>
      </c>
      <c r="D337" s="235" t="inlineStr">
        <is>
          <t>W1-39</t>
        </is>
      </c>
      <c r="E337" s="236" t="n">
        <v>356.5</v>
      </c>
      <c r="F337" s="237" t="inlineStr">
        <is>
          <t>*</t>
        </is>
      </c>
      <c r="G337" s="236" t="n">
        <v>988</v>
      </c>
      <c r="H337" s="238" t="n">
        <v>1</v>
      </c>
      <c r="I337" s="253">
        <f>SUM(H337*C337)</f>
        <v/>
      </c>
      <c r="J337" s="254" t="n">
        <v>1</v>
      </c>
      <c r="K337" s="255">
        <f>C337*J337</f>
        <v/>
      </c>
      <c r="M337" s="251">
        <f>CONCATENATE(D337,"　",E337,F337,G337)</f>
        <v/>
      </c>
      <c r="N337" s="252">
        <f>I337</f>
        <v/>
      </c>
      <c r="Q337" s="272" t="inlineStr">
        <is>
          <t>W1-34　302*774</t>
        </is>
      </c>
      <c r="R337" s="273">
        <f>IF(SUMIF(M:N,Q337,N:N)=0,"",SUMIF(M:N,Q337,N:N))</f>
        <v/>
      </c>
    </row>
    <row r="338" ht="15" customHeight="1" thickBot="1">
      <c r="B338" s="85" t="inlineStr">
        <is>
          <t>45MQ3X</t>
        </is>
      </c>
      <c r="C338">
        <f>SUMIF(数量表!D:H,B338,数量表!H:H)</f>
        <v/>
      </c>
      <c r="D338" s="243" t="inlineStr">
        <is>
          <t>W1-39</t>
        </is>
      </c>
      <c r="E338" s="2" t="n">
        <v>356.5</v>
      </c>
      <c r="F338" s="244" t="inlineStr">
        <is>
          <t>*</t>
        </is>
      </c>
      <c r="G338" s="2" t="n">
        <v>1274</v>
      </c>
      <c r="H338" s="122" t="n">
        <v>1</v>
      </c>
      <c r="I338" s="259">
        <f>SUM(H338*C338)</f>
        <v/>
      </c>
      <c r="J338" s="260" t="n">
        <v>1</v>
      </c>
      <c r="K338" s="261">
        <f>C338*J338</f>
        <v/>
      </c>
      <c r="M338" s="251">
        <f>CONCATENATE(D338,"　",E338,F338,G338)</f>
        <v/>
      </c>
      <c r="N338" s="252">
        <f>I338</f>
        <v/>
      </c>
      <c r="Q338" s="272" t="inlineStr">
        <is>
          <t>W1-34　302*524</t>
        </is>
      </c>
      <c r="R338" s="273">
        <f>IF(SUMIF(M:N,Q338,N:N)=0,"",SUMIF(M:N,Q338,N:N))</f>
        <v/>
      </c>
    </row>
    <row r="339" ht="15" customHeight="1" thickBot="1">
      <c r="B339" s="85" t="inlineStr">
        <is>
          <t>45MQ3X</t>
        </is>
      </c>
      <c r="C339">
        <f>SUMIF(数量表!D:H,B339,数量表!H:H)</f>
        <v/>
      </c>
      <c r="D339" s="243" t="inlineStr">
        <is>
          <t>W1-39</t>
        </is>
      </c>
      <c r="E339" s="2" t="n">
        <v>129.5</v>
      </c>
      <c r="F339" s="244" t="inlineStr">
        <is>
          <t>*</t>
        </is>
      </c>
      <c r="G339" s="2" t="n">
        <v>988</v>
      </c>
      <c r="H339" s="122" t="n">
        <v>1</v>
      </c>
      <c r="I339" s="259">
        <f>SUM(H339*C339)</f>
        <v/>
      </c>
      <c r="J339" s="260" t="n">
        <v>0.5</v>
      </c>
      <c r="K339" s="261">
        <f>C339*J339</f>
        <v/>
      </c>
      <c r="M339" s="251">
        <f>CONCATENATE(D339,"　",E339,F339,G339)</f>
        <v/>
      </c>
      <c r="N339" s="252">
        <f>I339</f>
        <v/>
      </c>
      <c r="Q339" s="272" t="inlineStr">
        <is>
          <t>W1-34　302*1274</t>
        </is>
      </c>
      <c r="R339" s="273">
        <f>IF(SUMIF(M:N,Q339,N:N)=0,"",SUMIF(M:N,Q339,N:N))</f>
        <v/>
      </c>
    </row>
    <row r="340" ht="15" customHeight="1" thickBot="1">
      <c r="B340" s="88" t="inlineStr">
        <is>
          <t>45MQ3X</t>
        </is>
      </c>
      <c r="C340" s="89">
        <f>SUMIF(数量表!D:H,B340,数量表!H:H)</f>
        <v/>
      </c>
      <c r="D340" s="239" t="inlineStr">
        <is>
          <t>W1-39</t>
        </is>
      </c>
      <c r="E340" s="240" t="n">
        <v>129.5</v>
      </c>
      <c r="F340" s="241" t="inlineStr">
        <is>
          <t>*</t>
        </is>
      </c>
      <c r="G340" s="240" t="n">
        <v>3</v>
      </c>
      <c r="H340" s="242" t="n">
        <v>1</v>
      </c>
      <c r="I340" s="256">
        <f>SUM(H340*C340)</f>
        <v/>
      </c>
      <c r="J340" s="257" t="n">
        <v>0.5</v>
      </c>
      <c r="K340" s="258">
        <f>C340*J340</f>
        <v/>
      </c>
      <c r="M340" s="251">
        <f>CONCATENATE(D340,"　",E340,F340,G340)</f>
        <v/>
      </c>
      <c r="N340" s="252">
        <f>I340</f>
        <v/>
      </c>
      <c r="Q340" s="272" t="inlineStr">
        <is>
          <t>W1-34　302*1024</t>
        </is>
      </c>
      <c r="R340" s="273">
        <f>IF(SUMIF(M:N,Q340,N:N)=0,"",SUMIF(M:N,Q340,N:N))</f>
        <v/>
      </c>
    </row>
    <row r="341" ht="15" customHeight="1" thickBot="1">
      <c r="B341" s="79" t="inlineStr">
        <is>
          <t>45MQ3L+12</t>
        </is>
      </c>
      <c r="C341" s="80">
        <f>SUMIF(数量表!D:H,B341,数量表!H:H)</f>
        <v/>
      </c>
      <c r="D341" s="235" t="inlineStr">
        <is>
          <t>W1-39</t>
        </is>
      </c>
      <c r="E341" s="236" t="n">
        <v>386.5</v>
      </c>
      <c r="F341" s="237" t="inlineStr">
        <is>
          <t>*</t>
        </is>
      </c>
      <c r="G341" s="236" t="n">
        <v>1024</v>
      </c>
      <c r="H341" s="238" t="n">
        <v>1</v>
      </c>
      <c r="I341" s="253">
        <f>SUM(H341*C341)</f>
        <v/>
      </c>
      <c r="J341" s="254" t="n">
        <v>1</v>
      </c>
      <c r="K341" s="255">
        <f>C341*J341</f>
        <v/>
      </c>
      <c r="M341" s="251">
        <f>CONCATENATE(D341,"　",E341,F341,G341)</f>
        <v/>
      </c>
      <c r="N341" s="252">
        <f>I341</f>
        <v/>
      </c>
      <c r="Q341" s="272" t="inlineStr">
        <is>
          <t>W1-34　206*1274</t>
        </is>
      </c>
      <c r="R341" s="273">
        <f>IF(SUMIF(M:N,Q341,N:N)=0,"",SUMIF(M:N,Q341,N:N))</f>
        <v/>
      </c>
    </row>
    <row r="342" ht="15" customHeight="1" thickBot="1">
      <c r="B342" s="85" t="inlineStr">
        <is>
          <t>45MQ3L+12</t>
        </is>
      </c>
      <c r="C342">
        <f>SUMIF(数量表!D:H,B342,数量表!H:H)</f>
        <v/>
      </c>
      <c r="D342" s="243" t="inlineStr">
        <is>
          <t>W1-39</t>
        </is>
      </c>
      <c r="E342" s="2" t="n">
        <v>116.5</v>
      </c>
      <c r="F342" s="244" t="inlineStr">
        <is>
          <t>*</t>
        </is>
      </c>
      <c r="G342" s="2" t="n">
        <v>1024</v>
      </c>
      <c r="H342" s="122" t="n">
        <v>1</v>
      </c>
      <c r="I342" s="259">
        <f>SUM(H342*C342)</f>
        <v/>
      </c>
      <c r="J342" s="260" t="n">
        <v>1</v>
      </c>
      <c r="K342" s="261">
        <f>C342*J342</f>
        <v/>
      </c>
      <c r="M342" s="251">
        <f>CONCATENATE(D342,"　",E342,F342,G342)</f>
        <v/>
      </c>
      <c r="N342" s="252">
        <f>I342</f>
        <v/>
      </c>
      <c r="Q342" s="272" t="inlineStr">
        <is>
          <t>W1-34　206*1148</t>
        </is>
      </c>
      <c r="R342" s="273">
        <f>IF(SUMIF(M:N,Q342,N:N)=0,"",SUMIF(M:N,Q342,N:N))</f>
        <v/>
      </c>
    </row>
    <row r="343" ht="15" customHeight="1" thickBot="1">
      <c r="B343" s="85" t="inlineStr">
        <is>
          <t>45MQ3L+12</t>
        </is>
      </c>
      <c r="C343">
        <f>SUMIF(数量表!D:H,B343,数量表!H:H)</f>
        <v/>
      </c>
      <c r="D343" s="243" t="inlineStr">
        <is>
          <t>W1-39</t>
        </is>
      </c>
      <c r="E343" s="2" t="n">
        <v>386.5</v>
      </c>
      <c r="F343" s="244" t="inlineStr">
        <is>
          <t>*</t>
        </is>
      </c>
      <c r="G343" s="2" t="n">
        <v>1274</v>
      </c>
      <c r="H343" s="122" t="n">
        <v>1</v>
      </c>
      <c r="I343" s="259">
        <f>SUM(H343*C343)</f>
        <v/>
      </c>
      <c r="J343" s="260" t="n">
        <v>1</v>
      </c>
      <c r="K343" s="261">
        <f>C343*J343</f>
        <v/>
      </c>
      <c r="M343" s="251">
        <f>CONCATENATE(D343,"　",E343,F343,G343)</f>
        <v/>
      </c>
      <c r="N343" s="252">
        <f>I343</f>
        <v/>
      </c>
      <c r="Q343" s="272" t="inlineStr">
        <is>
          <t>W1-34　285*988</t>
        </is>
      </c>
      <c r="R343" s="273">
        <f>IF(SUMIF(M:N,Q343,N:N)=0,"",SUMIF(M:N,Q343,N:N))</f>
        <v/>
      </c>
    </row>
    <row r="344" ht="15" customHeight="1" thickBot="1">
      <c r="B344" s="85" t="inlineStr">
        <is>
          <t>45MQ3L+12</t>
        </is>
      </c>
      <c r="C344">
        <f>SUMIF(数量表!D:H,B344,数量表!H:H)</f>
        <v/>
      </c>
      <c r="D344" s="239" t="inlineStr">
        <is>
          <t>W1-39</t>
        </is>
      </c>
      <c r="E344" s="240" t="n">
        <v>116.5</v>
      </c>
      <c r="F344" s="241" t="inlineStr">
        <is>
          <t>*</t>
        </is>
      </c>
      <c r="G344" s="240" t="n">
        <v>1274</v>
      </c>
      <c r="H344" s="242" t="n">
        <v>1</v>
      </c>
      <c r="I344" s="256">
        <f>SUM(H344*C344)</f>
        <v/>
      </c>
      <c r="J344" s="257" t="n">
        <v>1</v>
      </c>
      <c r="K344" s="258">
        <f>C344*J344</f>
        <v/>
      </c>
      <c r="M344" s="251">
        <f>CONCATENATE(D344,"　",E344,F344,G344)</f>
        <v/>
      </c>
      <c r="N344" s="252">
        <f>I344</f>
        <v/>
      </c>
      <c r="Q344" s="272" t="inlineStr">
        <is>
          <t>W1-34　285*738</t>
        </is>
      </c>
      <c r="R344" s="273">
        <f>IF(SUMIF(M:N,Q344,N:N)=0,"",SUMIF(M:N,Q344,N:N))</f>
        <v/>
      </c>
    </row>
    <row r="345" ht="15" customHeight="1" thickBot="1">
      <c r="B345" s="79" t="inlineStr">
        <is>
          <t>45MQ3R+12</t>
        </is>
      </c>
      <c r="C345" s="80">
        <f>SUMIF(数量表!D:H,B345,数量表!H:H)</f>
        <v/>
      </c>
      <c r="D345" s="243" t="inlineStr">
        <is>
          <t>W1-39</t>
        </is>
      </c>
      <c r="E345" s="2" t="n">
        <v>386.5</v>
      </c>
      <c r="F345" s="244" t="inlineStr">
        <is>
          <t>*</t>
        </is>
      </c>
      <c r="G345" s="2" t="n">
        <v>1024</v>
      </c>
      <c r="H345" s="122" t="n">
        <v>1</v>
      </c>
      <c r="I345" s="259">
        <f>SUM(H345*C345)</f>
        <v/>
      </c>
      <c r="J345" s="260" t="n">
        <v>1</v>
      </c>
      <c r="K345" s="261">
        <f>C345*J345</f>
        <v/>
      </c>
      <c r="M345" s="251">
        <f>CONCATENATE(D345,"　",E345,F345,G345)</f>
        <v/>
      </c>
      <c r="N345" s="252">
        <f>I345</f>
        <v/>
      </c>
      <c r="Q345" s="272" t="inlineStr">
        <is>
          <t>W1-34　285*488</t>
        </is>
      </c>
      <c r="R345" s="273">
        <f>IF(SUMIF(M:N,Q345,N:N)=0,"",SUMIF(M:N,Q345,N:N))</f>
        <v/>
      </c>
    </row>
    <row r="346" ht="15" customHeight="1" thickBot="1">
      <c r="B346" s="85" t="inlineStr">
        <is>
          <t>45MQ3R+12</t>
        </is>
      </c>
      <c r="C346" s="87">
        <f>SUMIF(数量表!D:H,B346,数量表!H:H)</f>
        <v/>
      </c>
      <c r="D346" s="243" t="inlineStr">
        <is>
          <t>W1-39</t>
        </is>
      </c>
      <c r="E346" s="2" t="n">
        <v>116.5</v>
      </c>
      <c r="F346" s="244" t="inlineStr">
        <is>
          <t>*</t>
        </is>
      </c>
      <c r="G346" s="2" t="n">
        <v>1024</v>
      </c>
      <c r="H346" s="122" t="n">
        <v>1</v>
      </c>
      <c r="I346" s="259">
        <f>SUM(H346*C346)</f>
        <v/>
      </c>
      <c r="J346" s="260" t="n">
        <v>1</v>
      </c>
      <c r="K346" s="261">
        <f>C346*J346</f>
        <v/>
      </c>
      <c r="M346" s="251">
        <f>CONCATENATE(D346,"　",E346,F346,G346)</f>
        <v/>
      </c>
      <c r="N346" s="252">
        <f>I346</f>
        <v/>
      </c>
      <c r="Q346" s="272" t="inlineStr">
        <is>
          <t>W1-34　285*1274</t>
        </is>
      </c>
      <c r="R346" s="273">
        <f>IF(SUMIF(M:N,Q346,N:N)=0,"",SUMIF(M:N,Q346,N:N))</f>
        <v/>
      </c>
    </row>
    <row r="347" ht="15" customHeight="1" thickBot="1">
      <c r="B347" s="85" t="inlineStr">
        <is>
          <t>45MQ3R+12</t>
        </is>
      </c>
      <c r="C347" s="87">
        <f>SUMIF(数量表!D:H,B347,数量表!H:H)</f>
        <v/>
      </c>
      <c r="D347" s="243" t="inlineStr">
        <is>
          <t>W1-39</t>
        </is>
      </c>
      <c r="E347" s="2" t="n">
        <v>386.5</v>
      </c>
      <c r="F347" s="244" t="inlineStr">
        <is>
          <t>*</t>
        </is>
      </c>
      <c r="G347" s="2" t="n">
        <v>1274</v>
      </c>
      <c r="H347" s="122" t="n">
        <v>1</v>
      </c>
      <c r="I347" s="259">
        <f>SUM(H347*C347)</f>
        <v/>
      </c>
      <c r="J347" s="260" t="n">
        <v>1</v>
      </c>
      <c r="K347" s="261">
        <f>C347*J347</f>
        <v/>
      </c>
      <c r="M347" s="251">
        <f>CONCATENATE(D347,"　",E347,F347,G347)</f>
        <v/>
      </c>
      <c r="N347" s="252">
        <f>I347</f>
        <v/>
      </c>
      <c r="Q347" s="272" t="inlineStr">
        <is>
          <t>W1-34　285*1256</t>
        </is>
      </c>
      <c r="R347" s="273">
        <f>IF(SUMIF(M:N,Q347,N:N)=0,"",SUMIF(M:N,Q347,N:N))</f>
        <v/>
      </c>
    </row>
    <row r="348" ht="15" customHeight="1" thickBot="1">
      <c r="B348" s="85" t="inlineStr">
        <is>
          <t>45MQ3R+12</t>
        </is>
      </c>
      <c r="C348">
        <f>SUMIF(数量表!D:H,B348,数量表!H:H)</f>
        <v/>
      </c>
      <c r="D348" s="243" t="inlineStr">
        <is>
          <t>W1-39</t>
        </is>
      </c>
      <c r="E348" s="2" t="n">
        <v>116.5</v>
      </c>
      <c r="F348" s="244" t="inlineStr">
        <is>
          <t>*</t>
        </is>
      </c>
      <c r="G348" s="2" t="n">
        <v>1274</v>
      </c>
      <c r="H348" s="122" t="n">
        <v>1</v>
      </c>
      <c r="I348" s="259">
        <f>SUM(H348*C348)</f>
        <v/>
      </c>
      <c r="J348" s="260" t="n">
        <v>1</v>
      </c>
      <c r="K348" s="261">
        <f>C348*J348</f>
        <v/>
      </c>
      <c r="M348" s="251">
        <f>CONCATENATE(D348,"　",E348,F348,G348)</f>
        <v/>
      </c>
      <c r="N348" s="252">
        <f>I348</f>
        <v/>
      </c>
      <c r="Q348" s="272" t="inlineStr">
        <is>
          <t>W1-34　146.5*774</t>
        </is>
      </c>
      <c r="R348" s="273">
        <f>IF(SUMIF(M:N,Q348,N:N)=0,"",SUMIF(M:N,Q348,N:N))</f>
        <v/>
      </c>
    </row>
    <row r="349" ht="15" customHeight="1" thickBot="1">
      <c r="B349" s="79" t="inlineStr">
        <is>
          <t>45MQ3O</t>
        </is>
      </c>
      <c r="C349" s="80">
        <f>SUMIF(数量表!D:H,B349,数量表!H:H)</f>
        <v/>
      </c>
      <c r="D349" s="235" t="inlineStr">
        <is>
          <t>W1-39</t>
        </is>
      </c>
      <c r="E349" s="236" t="n">
        <v>386.5</v>
      </c>
      <c r="F349" s="237" t="inlineStr">
        <is>
          <t>*</t>
        </is>
      </c>
      <c r="G349" s="236" t="n">
        <v>1024</v>
      </c>
      <c r="H349" s="238" t="n">
        <v>1</v>
      </c>
      <c r="I349" s="253">
        <f>SUM(H349*C349)</f>
        <v/>
      </c>
      <c r="J349" s="254" t="n">
        <v>1</v>
      </c>
      <c r="K349" s="255">
        <f>C349*J349</f>
        <v/>
      </c>
      <c r="M349" s="251">
        <f>CONCATENATE(D349,"　",E349,F349,G349)</f>
        <v/>
      </c>
      <c r="N349" s="252">
        <f>I349</f>
        <v/>
      </c>
      <c r="Q349" s="272" t="inlineStr">
        <is>
          <t>W1-34　146.5*524</t>
        </is>
      </c>
      <c r="R349" s="273">
        <f>IF(SUMIF(M:N,Q349,N:N)=0,"",SUMIF(M:N,Q349,N:N))</f>
        <v/>
      </c>
    </row>
    <row r="350" ht="15" customHeight="1" thickBot="1">
      <c r="B350" s="85" t="inlineStr">
        <is>
          <t>45MQ3O</t>
        </is>
      </c>
      <c r="C350">
        <f>SUMIF(数量表!D:H,B350,数量表!H:H)</f>
        <v/>
      </c>
      <c r="D350" s="243" t="inlineStr">
        <is>
          <t>W1-39</t>
        </is>
      </c>
      <c r="E350" s="2" t="n">
        <v>159.5</v>
      </c>
      <c r="F350" s="244" t="inlineStr">
        <is>
          <t>*</t>
        </is>
      </c>
      <c r="G350" s="2" t="n">
        <v>1024</v>
      </c>
      <c r="H350" s="122" t="n">
        <v>1</v>
      </c>
      <c r="I350" s="259">
        <f>SUM(H350*C350)</f>
        <v/>
      </c>
      <c r="J350" s="260" t="n">
        <v>1</v>
      </c>
      <c r="K350" s="261">
        <f>C350*J350</f>
        <v/>
      </c>
      <c r="M350" s="251">
        <f>CONCATENATE(D350,"　",E350,F350,G350)</f>
        <v/>
      </c>
      <c r="N350" s="252">
        <f>I350</f>
        <v/>
      </c>
      <c r="Q350" s="272" t="inlineStr">
        <is>
          <t>W1-34　146.5*1274</t>
        </is>
      </c>
      <c r="R350" s="273">
        <f>IF(SUMIF(M:N,Q350,N:N)=0,"",SUMIF(M:N,Q350,N:N))</f>
        <v/>
      </c>
    </row>
    <row r="351" ht="15" customHeight="1" thickBot="1">
      <c r="B351" s="85" t="inlineStr">
        <is>
          <t>45MQ3O</t>
        </is>
      </c>
      <c r="C351">
        <f>SUMIF(数量表!D:H,B351,数量表!H:H)</f>
        <v/>
      </c>
      <c r="D351" s="243" t="inlineStr">
        <is>
          <t>W1-39</t>
        </is>
      </c>
      <c r="E351" s="2" t="n">
        <v>386.5</v>
      </c>
      <c r="F351" s="244" t="inlineStr">
        <is>
          <t>*</t>
        </is>
      </c>
      <c r="G351" s="2" t="n">
        <v>1274</v>
      </c>
      <c r="H351" s="122" t="n">
        <v>1</v>
      </c>
      <c r="I351" s="259">
        <f>SUM(H351*C351)</f>
        <v/>
      </c>
      <c r="J351" s="260" t="n">
        <v>1</v>
      </c>
      <c r="K351" s="261">
        <f>C351*J351</f>
        <v/>
      </c>
      <c r="M351" s="251">
        <f>CONCATENATE(D351,"　",E351,F351,G351)</f>
        <v/>
      </c>
      <c r="N351" s="252">
        <f>I351</f>
        <v/>
      </c>
      <c r="Q351" s="272" t="inlineStr">
        <is>
          <t>W1-34　146.5*1024</t>
        </is>
      </c>
      <c r="R351" s="273">
        <f>IF(SUMIF(M:N,Q351,N:N)=0,"",SUMIF(M:N,Q351,N:N))</f>
        <v/>
      </c>
    </row>
    <row r="352" ht="15" customHeight="1" thickBot="1">
      <c r="B352" s="88" t="inlineStr">
        <is>
          <t>45MQ3O</t>
        </is>
      </c>
      <c r="C352" s="89">
        <f>SUMIF(数量表!D:H,B352,数量表!H:H)</f>
        <v/>
      </c>
      <c r="D352" s="239" t="inlineStr">
        <is>
          <t>W1-39</t>
        </is>
      </c>
      <c r="E352" s="240" t="n">
        <v>159.5</v>
      </c>
      <c r="F352" s="241" t="inlineStr">
        <is>
          <t>*</t>
        </is>
      </c>
      <c r="G352" s="240" t="n">
        <v>1274</v>
      </c>
      <c r="H352" s="242" t="n">
        <v>1</v>
      </c>
      <c r="I352" s="256">
        <f>SUM(H352*C352)</f>
        <v/>
      </c>
      <c r="J352" s="257" t="n">
        <v>1</v>
      </c>
      <c r="K352" s="258">
        <f>C352*J352</f>
        <v/>
      </c>
      <c r="M352" s="251">
        <f>CONCATENATE(D352,"　",E352,F352,G352)</f>
        <v/>
      </c>
      <c r="N352" s="252">
        <f>I352</f>
        <v/>
      </c>
      <c r="Q352" s="272" t="inlineStr">
        <is>
          <t>W1-34　305*1645</t>
        </is>
      </c>
      <c r="R352" s="273">
        <f>IF(SUMIF(M:N,Q352,N:N)=0,"",SUMIF(M:N,Q352,N:N))</f>
        <v/>
      </c>
    </row>
    <row r="353" ht="15" customHeight="1" thickBot="1">
      <c r="B353" s="79" t="inlineStr">
        <is>
          <t>45MQ3OL</t>
        </is>
      </c>
      <c r="C353" s="80">
        <f>SUMIF(数量表!D:H,B353,数量表!H:H)</f>
        <v/>
      </c>
      <c r="D353" s="235" t="inlineStr">
        <is>
          <t>W1-39</t>
        </is>
      </c>
      <c r="E353" s="236" t="n">
        <v>386.5</v>
      </c>
      <c r="F353" s="237" t="inlineStr">
        <is>
          <t>*</t>
        </is>
      </c>
      <c r="G353" s="236" t="n">
        <v>1024</v>
      </c>
      <c r="H353" s="238" t="n">
        <v>1</v>
      </c>
      <c r="I353" s="253">
        <f>SUM(H353*C353)</f>
        <v/>
      </c>
      <c r="J353" s="254" t="n">
        <v>1</v>
      </c>
      <c r="K353" s="255">
        <f>C353*J353</f>
        <v/>
      </c>
      <c r="M353" s="251">
        <f>CONCATENATE(D353,"　",E353,F353,G353)</f>
        <v/>
      </c>
      <c r="N353" s="252">
        <f>I353</f>
        <v/>
      </c>
      <c r="Q353" s="272" t="inlineStr">
        <is>
          <t>W1-34　305*73</t>
        </is>
      </c>
      <c r="R353" s="273">
        <f>IF(SUMIF(M:N,Q353,N:N)=0,"",SUMIF(M:N,Q353,N:N))</f>
        <v/>
      </c>
    </row>
    <row r="354" ht="15" customHeight="1" thickBot="1">
      <c r="B354" s="85" t="inlineStr">
        <is>
          <t>45MQ3OL</t>
        </is>
      </c>
      <c r="C354">
        <f>SUMIF(数量表!D:H,B354,数量表!H:H)</f>
        <v/>
      </c>
      <c r="D354" s="243" t="inlineStr">
        <is>
          <t>W1-39</t>
        </is>
      </c>
      <c r="E354" s="2" t="n">
        <v>116.5</v>
      </c>
      <c r="F354" s="244" t="inlineStr">
        <is>
          <t>*</t>
        </is>
      </c>
      <c r="G354" s="2" t="n">
        <v>1024</v>
      </c>
      <c r="H354" s="122" t="n">
        <v>1</v>
      </c>
      <c r="I354" s="259">
        <f>SUM(H354*C354)</f>
        <v/>
      </c>
      <c r="J354" s="260" t="n">
        <v>1</v>
      </c>
      <c r="K354" s="261">
        <f>C354*J354</f>
        <v/>
      </c>
      <c r="M354" s="251">
        <f>CONCATENATE(D354,"　",E354,F354,G354)</f>
        <v/>
      </c>
      <c r="N354" s="252">
        <f>I354</f>
        <v/>
      </c>
      <c r="Q354" s="272" t="inlineStr">
        <is>
          <t>W1-39　386.5*168</t>
        </is>
      </c>
      <c r="R354" s="273">
        <f>IF(SUMIF(M:N,Q354,N:N)=0,"",SUMIF(M:N,Q354,N:N))</f>
        <v/>
      </c>
    </row>
    <row r="355" ht="15" customHeight="1" thickBot="1">
      <c r="B355" s="85" t="inlineStr">
        <is>
          <t>45MQ3OL</t>
        </is>
      </c>
      <c r="C355">
        <f>SUMIF(数量表!D:H,B355,数量表!H:H)</f>
        <v/>
      </c>
      <c r="D355" s="243" t="inlineStr">
        <is>
          <t>W1-39</t>
        </is>
      </c>
      <c r="E355" s="2" t="n">
        <v>386.5</v>
      </c>
      <c r="F355" s="244" t="inlineStr">
        <is>
          <t>*</t>
        </is>
      </c>
      <c r="G355" s="2" t="n">
        <v>1274</v>
      </c>
      <c r="H355" s="122" t="n">
        <v>1</v>
      </c>
      <c r="I355" s="259">
        <f>SUM(H355*C355)</f>
        <v/>
      </c>
      <c r="J355" s="260" t="n">
        <v>1</v>
      </c>
      <c r="K355" s="261">
        <f>C355*J355</f>
        <v/>
      </c>
      <c r="M355" s="251">
        <f>CONCATENATE(D355,"　",E355,F355,G355)</f>
        <v/>
      </c>
      <c r="N355" s="252">
        <f>I355</f>
        <v/>
      </c>
      <c r="Q355" s="272" t="inlineStr">
        <is>
          <t>W2-41　414.5*168</t>
        </is>
      </c>
      <c r="R355" s="273">
        <f>IF(SUMIF(M:N,Q355,N:N)=0,"",SUMIF(M:N,Q355,N:N))</f>
        <v/>
      </c>
    </row>
    <row r="356" ht="15" customHeight="1" thickBot="1">
      <c r="B356" s="85" t="inlineStr">
        <is>
          <t>45MQ3OL</t>
        </is>
      </c>
      <c r="C356">
        <f>SUMIF(数量表!D:H,B356,数量表!H:H)</f>
        <v/>
      </c>
      <c r="D356" s="239" t="inlineStr">
        <is>
          <t>W1-39</t>
        </is>
      </c>
      <c r="E356" s="240" t="n">
        <v>116.5</v>
      </c>
      <c r="F356" s="241" t="inlineStr">
        <is>
          <t>*</t>
        </is>
      </c>
      <c r="G356" s="240" t="n">
        <v>1274</v>
      </c>
      <c r="H356" s="242" t="n">
        <v>1</v>
      </c>
      <c r="I356" s="256">
        <f>SUM(H356*C356)</f>
        <v/>
      </c>
      <c r="J356" s="257" t="n">
        <v>1</v>
      </c>
      <c r="K356" s="258">
        <f>C356*J356</f>
        <v/>
      </c>
      <c r="M356" s="251">
        <f>CONCATENATE(D356,"　",E356,F356,G356)</f>
        <v/>
      </c>
      <c r="N356" s="252">
        <f>I356</f>
        <v/>
      </c>
      <c r="Q356" s="272" t="inlineStr">
        <is>
          <t>W1-39　373*168</t>
        </is>
      </c>
      <c r="R356" s="273">
        <f>IF(SUMIF(M:N,Q356,N:N)=0,"",SUMIF(M:N,Q356,N:N))</f>
        <v/>
      </c>
    </row>
    <row r="357" ht="15" customHeight="1" thickBot="1">
      <c r="B357" s="79" t="inlineStr">
        <is>
          <t>45MQ3OR</t>
        </is>
      </c>
      <c r="C357" s="80">
        <f>SUMIF(数量表!D:H,B357,数量表!H:H)</f>
        <v/>
      </c>
      <c r="D357" s="243" t="inlineStr">
        <is>
          <t>W1-39</t>
        </is>
      </c>
      <c r="E357" s="2" t="n">
        <v>386.5</v>
      </c>
      <c r="F357" s="244" t="inlineStr">
        <is>
          <t>*</t>
        </is>
      </c>
      <c r="G357" s="2" t="n">
        <v>1024</v>
      </c>
      <c r="H357" s="122" t="n">
        <v>1</v>
      </c>
      <c r="I357" s="259">
        <f>SUM(H357*C357)</f>
        <v/>
      </c>
      <c r="J357" s="260" t="n">
        <v>1</v>
      </c>
      <c r="K357" s="261">
        <f>C357*J357</f>
        <v/>
      </c>
      <c r="M357" s="251">
        <f>CONCATENATE(D357,"　",E357,F357,G357)</f>
        <v/>
      </c>
      <c r="N357" s="252">
        <f>I357</f>
        <v/>
      </c>
      <c r="Q357" s="272" t="inlineStr">
        <is>
          <t>W1-39　356.5*338</t>
        </is>
      </c>
      <c r="R357" s="273">
        <f>IF(SUMIF(M:N,Q357,N:N)=0,"",SUMIF(M:N,Q357,N:N))</f>
        <v/>
      </c>
      <c r="S357" s="892" t="n"/>
    </row>
    <row r="358" ht="15" customHeight="1" thickBot="1">
      <c r="B358" s="85" t="inlineStr">
        <is>
          <t>45MQ3OR</t>
        </is>
      </c>
      <c r="C358" s="87">
        <f>SUMIF(数量表!D:H,B358,数量表!H:H)</f>
        <v/>
      </c>
      <c r="D358" s="243" t="inlineStr">
        <is>
          <t>W1-39</t>
        </is>
      </c>
      <c r="E358" s="2" t="n">
        <v>116.5</v>
      </c>
      <c r="F358" s="244" t="inlineStr">
        <is>
          <t>*</t>
        </is>
      </c>
      <c r="G358" s="2" t="n">
        <v>1024</v>
      </c>
      <c r="H358" s="122" t="n">
        <v>1</v>
      </c>
      <c r="I358" s="259">
        <f>SUM(H358*C358)</f>
        <v/>
      </c>
      <c r="J358" s="260" t="n">
        <v>1</v>
      </c>
      <c r="K358" s="261">
        <f>C358*J358</f>
        <v/>
      </c>
      <c r="M358" s="251">
        <f>CONCATENATE(D358,"　",E358,F358,G358)</f>
        <v/>
      </c>
      <c r="N358" s="252">
        <f>I358</f>
        <v/>
      </c>
      <c r="Q358" s="272" t="inlineStr">
        <is>
          <t>W1-39　386.5*374</t>
        </is>
      </c>
      <c r="R358" s="273">
        <f>IF(SUMIF(M:N,Q358,N:N)=0,"",SUMIF(M:N,Q358,N:N))</f>
        <v/>
      </c>
      <c r="S358" s="892" t="n"/>
    </row>
    <row r="359" ht="15" customHeight="1" thickBot="1">
      <c r="B359" s="85" t="inlineStr">
        <is>
          <t>45MQ3OR</t>
        </is>
      </c>
      <c r="C359">
        <f>SUMIF(数量表!D:H,B359,数量表!H:H)</f>
        <v/>
      </c>
      <c r="D359" s="243" t="inlineStr">
        <is>
          <t>W1-39</t>
        </is>
      </c>
      <c r="E359" s="2" t="n">
        <v>386.5</v>
      </c>
      <c r="F359" s="244" t="inlineStr">
        <is>
          <t>*</t>
        </is>
      </c>
      <c r="G359" s="2" t="n">
        <v>1274</v>
      </c>
      <c r="H359" s="122" t="n">
        <v>1</v>
      </c>
      <c r="I359" s="259">
        <f>SUM(H359*C359)</f>
        <v/>
      </c>
      <c r="J359" s="260" t="n">
        <v>1</v>
      </c>
      <c r="K359" s="261">
        <f>C359*J359</f>
        <v/>
      </c>
      <c r="M359" s="251">
        <f>CONCATENATE(D359,"　",E359,F359,G359)</f>
        <v/>
      </c>
      <c r="N359" s="252">
        <f>I359</f>
        <v/>
      </c>
      <c r="Q359" s="272" t="inlineStr">
        <is>
          <t>W1-39　118*374</t>
        </is>
      </c>
      <c r="R359" s="273">
        <f>IF(SUMIF(M:N,Q359,N:N)=0,"",SUMIF(M:N,Q359,N:N))</f>
        <v/>
      </c>
    </row>
    <row r="360" ht="15" customHeight="1" thickBot="1">
      <c r="B360" s="85" t="inlineStr">
        <is>
          <t>45MQ3OR</t>
        </is>
      </c>
      <c r="C360">
        <f>SUMIF(数量表!D:H,B360,数量表!H:H)</f>
        <v/>
      </c>
      <c r="D360" s="243" t="inlineStr">
        <is>
          <t>W1-39</t>
        </is>
      </c>
      <c r="E360" s="2" t="n">
        <v>116.5</v>
      </c>
      <c r="F360" s="244" t="inlineStr">
        <is>
          <t>*</t>
        </is>
      </c>
      <c r="G360" s="2" t="n">
        <v>1274</v>
      </c>
      <c r="H360" s="122" t="n">
        <v>1</v>
      </c>
      <c r="I360" s="259">
        <f>SUM(H360*C360)</f>
        <v/>
      </c>
      <c r="J360" s="260" t="n">
        <v>1</v>
      </c>
      <c r="K360" s="261">
        <f>C360*J360</f>
        <v/>
      </c>
      <c r="M360" s="251">
        <f>CONCATENATE(D360,"　",E360,F360,G360)</f>
        <v/>
      </c>
      <c r="N360" s="252">
        <f>I360</f>
        <v/>
      </c>
      <c r="Q360" s="272" t="n"/>
      <c r="R360" s="273">
        <f>IF(SUMIF(M:N,Q360,N:N)=0,"",SUMIF(M:N,Q360,N:N))</f>
        <v/>
      </c>
    </row>
    <row r="361" ht="15" customHeight="1" thickBot="1">
      <c r="B361" s="79" t="inlineStr">
        <is>
          <t>45MQ3OS</t>
        </is>
      </c>
      <c r="C361" s="80">
        <f>SUMIF(数量表!D:H,B361,数量表!H:H)</f>
        <v/>
      </c>
      <c r="D361" s="235" t="inlineStr">
        <is>
          <t>W1-39</t>
        </is>
      </c>
      <c r="E361" s="236" t="n">
        <v>386.5</v>
      </c>
      <c r="F361" s="237" t="inlineStr">
        <is>
          <t>*</t>
        </is>
      </c>
      <c r="G361" s="236" t="n">
        <v>1024</v>
      </c>
      <c r="H361" s="238" t="n">
        <v>1</v>
      </c>
      <c r="I361" s="253">
        <f>SUM(H361*C361)</f>
        <v/>
      </c>
      <c r="J361" s="254" t="n">
        <v>1</v>
      </c>
      <c r="K361" s="255">
        <f>C361*J361</f>
        <v/>
      </c>
      <c r="M361" s="251">
        <f>CONCATENATE(D361,"　",E361,F361,G361)</f>
        <v/>
      </c>
      <c r="N361" s="252">
        <f>I361</f>
        <v/>
      </c>
      <c r="Q361" s="272" t="n"/>
      <c r="R361" s="273">
        <f>IF(SUMIF(M:N,Q361,N:N)=0,"",SUMIF(M:N,Q361,N:N))</f>
        <v/>
      </c>
    </row>
    <row r="362" ht="15" customHeight="1" thickBot="1">
      <c r="B362" s="85" t="inlineStr">
        <is>
          <t>45MQ3OS</t>
        </is>
      </c>
      <c r="C362">
        <f>SUMIF(数量表!D:H,B362,数量表!H:H)</f>
        <v/>
      </c>
      <c r="D362" s="243" t="inlineStr">
        <is>
          <t>W1-39</t>
        </is>
      </c>
      <c r="E362" s="2" t="n">
        <v>159.5</v>
      </c>
      <c r="F362" s="244" t="inlineStr">
        <is>
          <t>*</t>
        </is>
      </c>
      <c r="G362" s="2" t="n">
        <v>1024</v>
      </c>
      <c r="H362" s="122" t="n">
        <v>1</v>
      </c>
      <c r="I362" s="259">
        <f>SUM(H362*C362)</f>
        <v/>
      </c>
      <c r="J362" s="260" t="n">
        <v>1</v>
      </c>
      <c r="K362" s="261">
        <f>C362*J362</f>
        <v/>
      </c>
      <c r="M362" s="251">
        <f>CONCATENATE(D362,"　",E362,F362,G362)</f>
        <v/>
      </c>
      <c r="N362" s="252">
        <f>I362</f>
        <v/>
      </c>
      <c r="Q362" s="298" t="n"/>
      <c r="R362" s="273">
        <f>IF(SUMIF(M:N,Q362,N:N)=0,"",SUMIF(M:N,Q362,N:N))</f>
        <v/>
      </c>
    </row>
    <row r="363" ht="15" customHeight="1" thickBot="1">
      <c r="B363" s="85" t="inlineStr">
        <is>
          <t>45MQ3OS</t>
        </is>
      </c>
      <c r="C363">
        <f>SUMIF(数量表!D:H,B363,数量表!H:H)</f>
        <v/>
      </c>
      <c r="D363" s="243" t="inlineStr">
        <is>
          <t>W1-39</t>
        </is>
      </c>
      <c r="E363" s="2" t="n">
        <v>386.5</v>
      </c>
      <c r="F363" s="244" t="inlineStr">
        <is>
          <t>*</t>
        </is>
      </c>
      <c r="G363" s="2" t="n">
        <v>1274</v>
      </c>
      <c r="H363" s="122" t="n">
        <v>1</v>
      </c>
      <c r="I363" s="259">
        <f>SUM(H363*C363)</f>
        <v/>
      </c>
      <c r="J363" s="260" t="n">
        <v>1</v>
      </c>
      <c r="K363" s="261">
        <f>C363*J363</f>
        <v/>
      </c>
      <c r="M363" s="251">
        <f>CONCATENATE(D363,"　",E363,F363,G363)</f>
        <v/>
      </c>
      <c r="N363" s="252">
        <f>I363</f>
        <v/>
      </c>
      <c r="Q363" s="298" t="n"/>
      <c r="R363" s="273">
        <f>IF(SUMIF(M:N,Q363,N:N)=0,"",SUMIF(M:N,Q363,N:N))</f>
        <v/>
      </c>
    </row>
    <row r="364" ht="15" customHeight="1" thickBot="1">
      <c r="B364" s="88" t="inlineStr">
        <is>
          <t>45MQ3OS</t>
        </is>
      </c>
      <c r="C364" s="89">
        <f>SUMIF(数量表!D:H,B364,数量表!H:H)</f>
        <v/>
      </c>
      <c r="D364" s="239" t="inlineStr">
        <is>
          <t>W1-39</t>
        </is>
      </c>
      <c r="E364" s="240" t="n">
        <v>159.5</v>
      </c>
      <c r="F364" s="241" t="inlineStr">
        <is>
          <t>*</t>
        </is>
      </c>
      <c r="G364" s="240" t="n">
        <v>1274</v>
      </c>
      <c r="H364" s="242" t="n">
        <v>1</v>
      </c>
      <c r="I364" s="256">
        <f>SUM(H364*C364)</f>
        <v/>
      </c>
      <c r="J364" s="257" t="n">
        <v>1</v>
      </c>
      <c r="K364" s="258">
        <f>C364*J364</f>
        <v/>
      </c>
      <c r="M364" s="251">
        <f>CONCATENATE(D364,"　",E364,F364,G364)</f>
        <v/>
      </c>
      <c r="N364" s="252">
        <f>I364</f>
        <v/>
      </c>
      <c r="Q364" s="298" t="n"/>
      <c r="R364" s="273">
        <f>IF(SUMIF(M:N,Q364,N:N)=0,"",SUMIF(M:N,Q364,N:N))</f>
        <v/>
      </c>
    </row>
    <row r="365" ht="15" customHeight="1" thickBot="1">
      <c r="B365" s="79" t="inlineStr">
        <is>
          <t>45MQ3Z</t>
        </is>
      </c>
      <c r="C365" s="80">
        <f>SUMIF(数量表!D:H,B365,数量表!H:H)</f>
        <v/>
      </c>
      <c r="D365" s="235" t="inlineStr">
        <is>
          <t>W1-39</t>
        </is>
      </c>
      <c r="E365" s="236" t="n">
        <v>356.5</v>
      </c>
      <c r="F365" s="237" t="inlineStr">
        <is>
          <t>*</t>
        </is>
      </c>
      <c r="G365" s="236" t="n">
        <v>988</v>
      </c>
      <c r="H365" s="238" t="n">
        <v>1</v>
      </c>
      <c r="I365" s="253">
        <f>SUM(H365*C365)</f>
        <v/>
      </c>
      <c r="J365" s="254" t="n">
        <v>1</v>
      </c>
      <c r="K365" s="255">
        <f>C365*J365</f>
        <v/>
      </c>
      <c r="M365" s="251">
        <f>CONCATENATE(D365,"　",E365,F365,G365)</f>
        <v/>
      </c>
      <c r="N365" s="252">
        <f>I365</f>
        <v/>
      </c>
      <c r="Q365" s="298" t="n"/>
      <c r="R365" s="273">
        <f>IF(SUMIF(M:N,Q365,N:N)=0,"",SUMIF(M:N,Q365,N:N))</f>
        <v/>
      </c>
    </row>
    <row r="366" ht="15" customHeight="1" thickBot="1">
      <c r="B366" s="85" t="inlineStr">
        <is>
          <t>45MQ3Z</t>
        </is>
      </c>
      <c r="C366">
        <f>SUMIF(数量表!D:H,B366,数量表!H:H)</f>
        <v/>
      </c>
      <c r="D366" s="243" t="inlineStr">
        <is>
          <t>W1-39</t>
        </is>
      </c>
      <c r="E366" s="2" t="n">
        <v>356.5</v>
      </c>
      <c r="F366" s="244" t="inlineStr">
        <is>
          <t>*</t>
        </is>
      </c>
      <c r="G366" s="2" t="n">
        <v>1274</v>
      </c>
      <c r="H366" s="122" t="n">
        <v>1</v>
      </c>
      <c r="I366" s="259">
        <f>SUM(H366*C366)</f>
        <v/>
      </c>
      <c r="J366" s="260" t="n">
        <v>1</v>
      </c>
      <c r="K366" s="261">
        <f>C366*J366</f>
        <v/>
      </c>
      <c r="M366" s="251">
        <f>CONCATENATE(D366,"　",E366,F366,G366)</f>
        <v/>
      </c>
      <c r="N366" s="252">
        <f>I366</f>
        <v/>
      </c>
      <c r="Q366" s="272" t="inlineStr">
        <is>
          <t>45*1000　97*976</t>
        </is>
      </c>
      <c r="R366" s="273">
        <f>IF(SUMIF(M:N,Q366,N:N)=0,"",SUMIF(M:N,Q366,N:N))</f>
        <v/>
      </c>
    </row>
    <row r="367" ht="15" customHeight="1" thickBot="1">
      <c r="B367" s="85" t="inlineStr">
        <is>
          <t>45MQ3Z</t>
        </is>
      </c>
      <c r="C367">
        <f>SUMIF(数量表!D:H,B367,数量表!H:H)</f>
        <v/>
      </c>
      <c r="D367" s="243" t="inlineStr">
        <is>
          <t>W1-39</t>
        </is>
      </c>
      <c r="E367" s="2" t="n">
        <v>129.5</v>
      </c>
      <c r="F367" s="244" t="inlineStr">
        <is>
          <t>*</t>
        </is>
      </c>
      <c r="G367" s="2" t="n">
        <v>988</v>
      </c>
      <c r="H367" s="122" t="n">
        <v>1</v>
      </c>
      <c r="I367" s="259">
        <f>SUM(H367*C367)</f>
        <v/>
      </c>
      <c r="J367" s="260" t="n">
        <v>0.5</v>
      </c>
      <c r="K367" s="261">
        <f>C367*J367</f>
        <v/>
      </c>
      <c r="M367" s="251">
        <f>CONCATENATE(D367,"　",E367,F367,G367)</f>
        <v/>
      </c>
      <c r="N367" s="252">
        <f>I367</f>
        <v/>
      </c>
      <c r="Q367" s="272" t="inlineStr">
        <is>
          <t>45*1000　97*576</t>
        </is>
      </c>
      <c r="R367" s="273">
        <f>IF(SUMIF(M:N,Q367,N:N)=0,"",SUMIF(M:N,Q367,N:N))</f>
        <v/>
      </c>
    </row>
    <row r="368" ht="15" customHeight="1" thickBot="1">
      <c r="B368" s="88" t="inlineStr">
        <is>
          <t>45MQ3Z</t>
        </is>
      </c>
      <c r="C368" s="89">
        <f>SUMIF(数量表!D:H,B368,数量表!H:H)</f>
        <v/>
      </c>
      <c r="D368" s="239" t="inlineStr">
        <is>
          <t>W1-39</t>
        </is>
      </c>
      <c r="E368" s="240" t="n">
        <v>129.5</v>
      </c>
      <c r="F368" s="241" t="inlineStr">
        <is>
          <t>*</t>
        </is>
      </c>
      <c r="G368" s="240" t="n">
        <v>1274</v>
      </c>
      <c r="H368" s="242" t="n">
        <v>1</v>
      </c>
      <c r="I368" s="256">
        <f>SUM(H368*C368)</f>
        <v/>
      </c>
      <c r="J368" s="257" t="n">
        <v>0.5</v>
      </c>
      <c r="K368" s="258">
        <f>C368*J368</f>
        <v/>
      </c>
      <c r="M368" s="251">
        <f>CONCATENATE(D368,"　",E368,F368,G368)</f>
        <v/>
      </c>
      <c r="N368" s="252">
        <f>I368</f>
        <v/>
      </c>
      <c r="Q368" s="272" t="inlineStr">
        <is>
          <t>45*1000　87*949</t>
        </is>
      </c>
      <c r="R368" s="273">
        <f>IF(SUMIF(M:N,Q368,N:N)=0,"",SUMIF(M:N,Q368,N:N))</f>
        <v/>
      </c>
    </row>
    <row r="369" ht="15" customHeight="1" thickBot="1">
      <c r="B369" s="79" t="inlineStr">
        <is>
          <t>45MQ215</t>
        </is>
      </c>
      <c r="C369" s="82">
        <f>SUMIF(数量表!D:H,B369,数量表!H:H)</f>
        <v/>
      </c>
      <c r="D369" s="235" t="inlineStr">
        <is>
          <t>W1-39</t>
        </is>
      </c>
      <c r="E369" s="236" t="n">
        <v>105</v>
      </c>
      <c r="F369" s="245" t="inlineStr">
        <is>
          <t>*</t>
        </is>
      </c>
      <c r="G369" s="236" t="n">
        <v>1024</v>
      </c>
      <c r="H369" s="238" t="n">
        <v>1</v>
      </c>
      <c r="I369" s="253">
        <f>SUM(H369*C369)</f>
        <v/>
      </c>
      <c r="J369" s="254" t="n">
        <v>1</v>
      </c>
      <c r="K369" s="255">
        <f>C369*J369</f>
        <v/>
      </c>
      <c r="M369" s="251">
        <f>CONCATENATE(D369,"　",E369,F369,G369)</f>
        <v/>
      </c>
      <c r="N369" s="252">
        <f>I369</f>
        <v/>
      </c>
      <c r="Q369" s="272" t="inlineStr">
        <is>
          <t>45*1000　87*849</t>
        </is>
      </c>
      <c r="R369" s="273">
        <f>IF(SUMIF(M:N,Q369,N:N)=0,"",SUMIF(M:N,Q369,N:N))</f>
        <v/>
      </c>
    </row>
    <row r="370" ht="15" customHeight="1" thickBot="1">
      <c r="B370" s="88" t="inlineStr">
        <is>
          <t>45MQ215</t>
        </is>
      </c>
      <c r="C370" s="91">
        <f>SUMIF(数量表!D:H,B370,数量表!H:H)</f>
        <v/>
      </c>
      <c r="D370" s="239" t="inlineStr">
        <is>
          <t>W1-39</t>
        </is>
      </c>
      <c r="E370" s="240" t="n">
        <v>105</v>
      </c>
      <c r="F370" s="246" t="inlineStr">
        <is>
          <t>*</t>
        </is>
      </c>
      <c r="G370" s="240" t="n">
        <v>1274</v>
      </c>
      <c r="H370" s="242" t="n">
        <v>1</v>
      </c>
      <c r="I370" s="256">
        <f>SUM(H370*C370)</f>
        <v/>
      </c>
      <c r="J370" s="257" t="n">
        <v>0.5</v>
      </c>
      <c r="K370" s="258">
        <f>C370*J370</f>
        <v/>
      </c>
      <c r="M370" s="251">
        <f>CONCATENATE(D370,"　",E370,F370,G370)</f>
        <v/>
      </c>
      <c r="N370" s="252">
        <f>I370</f>
        <v/>
      </c>
      <c r="Q370" s="272" t="inlineStr">
        <is>
          <t>45*1000　87*649</t>
        </is>
      </c>
      <c r="R370" s="273">
        <f>IF(SUMIF(M:N,Q370,N:N)=0,"",SUMIF(M:N,Q370,N:N))</f>
        <v/>
      </c>
    </row>
    <row r="371" ht="15" customHeight="1" thickBot="1">
      <c r="B371" s="79" t="inlineStr">
        <is>
          <t>45MQ215L</t>
        </is>
      </c>
      <c r="C371" s="80">
        <f>SUMIF(数量表!D:H,B371,数量表!H:H)</f>
        <v/>
      </c>
      <c r="D371" s="235" t="inlineStr">
        <is>
          <t>W1-39</t>
        </is>
      </c>
      <c r="E371" s="236" t="n">
        <v>62</v>
      </c>
      <c r="F371" s="237" t="inlineStr">
        <is>
          <t>*</t>
        </is>
      </c>
      <c r="G371" s="236" t="n">
        <v>1024</v>
      </c>
      <c r="H371" s="238" t="n">
        <v>1</v>
      </c>
      <c r="I371" s="253">
        <f>SUM(H371*C371)</f>
        <v/>
      </c>
      <c r="J371" s="254" t="n">
        <v>0.25</v>
      </c>
      <c r="K371" s="255">
        <f>C371*J371</f>
        <v/>
      </c>
      <c r="M371" s="251">
        <f>CONCATENATE(D371,"　",E371,F371,G371)</f>
        <v/>
      </c>
      <c r="N371" s="252">
        <f>I371</f>
        <v/>
      </c>
      <c r="Q371" s="272" t="inlineStr">
        <is>
          <t>45*1000　87*1200</t>
        </is>
      </c>
      <c r="R371" s="273">
        <f>IF(SUMIF(M:N,Q371,N:N)=0,"",SUMIF(M:N,Q371,N:N))</f>
        <v/>
      </c>
    </row>
    <row r="372" ht="15" customHeight="1" thickBot="1">
      <c r="B372" s="88" t="inlineStr">
        <is>
          <t>45MQ215L</t>
        </is>
      </c>
      <c r="C372" s="89">
        <f>SUMIF(数量表!D:H,B372,数量表!H:H)</f>
        <v/>
      </c>
      <c r="D372" s="239" t="inlineStr">
        <is>
          <t>W1-39</t>
        </is>
      </c>
      <c r="E372" s="240" t="n">
        <v>62</v>
      </c>
      <c r="F372" s="241" t="inlineStr">
        <is>
          <t>*</t>
        </is>
      </c>
      <c r="G372" s="240" t="n">
        <v>1274</v>
      </c>
      <c r="H372" s="242" t="n">
        <v>1</v>
      </c>
      <c r="I372" s="256">
        <f>SUM(H372*C372)</f>
        <v/>
      </c>
      <c r="J372" s="257" t="n">
        <v>0.25</v>
      </c>
      <c r="K372" s="258">
        <f>C372*J372</f>
        <v/>
      </c>
      <c r="M372" s="251">
        <f>CONCATENATE(D372,"　",E372,F372,G372)</f>
        <v/>
      </c>
      <c r="N372" s="252">
        <f>I372</f>
        <v/>
      </c>
      <c r="Q372" s="272" t="inlineStr">
        <is>
          <t>45*1000　87*1149</t>
        </is>
      </c>
      <c r="R372" s="273">
        <f>IF(SUMIF(M:N,Q372,N:N)=0,"",SUMIF(M:N,Q372,N:N))</f>
        <v/>
      </c>
    </row>
    <row r="373" ht="15" customHeight="1" thickBot="1">
      <c r="B373" s="79" t="inlineStr">
        <is>
          <t>45MQ215R</t>
        </is>
      </c>
      <c r="C373" s="80">
        <f>SUMIF(数量表!D:H,B373,数量表!H:H)</f>
        <v/>
      </c>
      <c r="D373" s="235" t="inlineStr">
        <is>
          <t>W1-39</t>
        </is>
      </c>
      <c r="E373" s="236" t="n">
        <v>62</v>
      </c>
      <c r="F373" s="237" t="inlineStr">
        <is>
          <t>*</t>
        </is>
      </c>
      <c r="G373" s="236" t="n">
        <v>1024</v>
      </c>
      <c r="H373" s="238" t="n">
        <v>1</v>
      </c>
      <c r="I373" s="253">
        <f>SUM(H373*C373)</f>
        <v/>
      </c>
      <c r="J373" s="254" t="n">
        <v>0.25</v>
      </c>
      <c r="K373" s="255">
        <f>C373*J373</f>
        <v/>
      </c>
      <c r="M373" s="251">
        <f>CONCATENATE(D373,"　",E373,F373,G373)</f>
        <v/>
      </c>
      <c r="N373" s="252">
        <f>I373</f>
        <v/>
      </c>
      <c r="Q373" s="272" t="inlineStr">
        <is>
          <t>45*1000　87*749</t>
        </is>
      </c>
      <c r="R373" s="273">
        <f>IF(SUMIF(M:N,Q373,N:N)=0,"",SUMIF(M:N,Q373,N:N))</f>
        <v/>
      </c>
    </row>
    <row r="374" ht="15" customHeight="1" thickBot="1">
      <c r="B374" s="88" t="inlineStr">
        <is>
          <t>45MQ215R</t>
        </is>
      </c>
      <c r="C374" s="89">
        <f>SUMIF(数量表!D:H,B374,数量表!H:H)</f>
        <v/>
      </c>
      <c r="D374" s="239" t="inlineStr">
        <is>
          <t>W1-39</t>
        </is>
      </c>
      <c r="E374" s="240" t="n">
        <v>62</v>
      </c>
      <c r="F374" s="241" t="inlineStr">
        <is>
          <t>*</t>
        </is>
      </c>
      <c r="G374" s="240" t="n">
        <v>1274</v>
      </c>
      <c r="H374" s="242" t="n">
        <v>1</v>
      </c>
      <c r="I374" s="256">
        <f>SUM(H374*C374)</f>
        <v/>
      </c>
      <c r="J374" s="257" t="n">
        <v>0.25</v>
      </c>
      <c r="K374" s="258">
        <f>C374*J374</f>
        <v/>
      </c>
      <c r="M374" s="251">
        <f>CONCATENATE(D374,"　",E374,F374,G374)</f>
        <v/>
      </c>
      <c r="N374" s="252">
        <f>I374</f>
        <v/>
      </c>
      <c r="Q374" s="272" t="inlineStr">
        <is>
          <t>45*1000　30*749</t>
        </is>
      </c>
      <c r="R374" s="273">
        <f>IF(SUMIF(M:N,Q374,N:N)=0,"",SUMIF(M:N,Q374,N:N))</f>
        <v/>
      </c>
    </row>
    <row r="375" ht="15" customHeight="1" thickBot="1">
      <c r="B375" s="79" t="inlineStr">
        <is>
          <t>45MQ305</t>
        </is>
      </c>
      <c r="C375" s="82">
        <f>SUMIF(数量表!D:H,B375,数量表!H:H)</f>
        <v/>
      </c>
      <c r="D375" s="235" t="inlineStr">
        <is>
          <t>W1-39</t>
        </is>
      </c>
      <c r="E375" s="236" t="n">
        <v>195</v>
      </c>
      <c r="F375" s="245" t="inlineStr">
        <is>
          <t>*</t>
        </is>
      </c>
      <c r="G375" s="236" t="n">
        <v>1024</v>
      </c>
      <c r="H375" s="238" t="n">
        <v>1</v>
      </c>
      <c r="I375" s="253">
        <f>SUM(H375*C375)</f>
        <v/>
      </c>
      <c r="J375" s="254" t="n">
        <v>1</v>
      </c>
      <c r="K375" s="255">
        <f>C375*J375</f>
        <v/>
      </c>
      <c r="M375" s="251">
        <f>CONCATENATE(D375,"　",E375,F375,G375)</f>
        <v/>
      </c>
      <c r="N375" s="252">
        <f>I375</f>
        <v/>
      </c>
      <c r="Q375" s="272" t="inlineStr">
        <is>
          <t>45*1000　60.5*976</t>
        </is>
      </c>
      <c r="R375" s="273">
        <f>IF(SUMIF(M:N,Q375,N:N)=0,"",SUMIF(M:N,Q375,N:N))</f>
        <v/>
      </c>
    </row>
    <row r="376" ht="15" customHeight="1" thickBot="1">
      <c r="B376" s="88" t="inlineStr">
        <is>
          <t>45MQ305</t>
        </is>
      </c>
      <c r="C376" s="91">
        <f>SUMIF(数量表!D:H,B376,数量表!H:H)</f>
        <v/>
      </c>
      <c r="D376" s="239" t="inlineStr">
        <is>
          <t>W1-39</t>
        </is>
      </c>
      <c r="E376" s="240" t="n">
        <v>195</v>
      </c>
      <c r="F376" s="246" t="inlineStr">
        <is>
          <t>*</t>
        </is>
      </c>
      <c r="G376" s="240" t="n">
        <v>1274</v>
      </c>
      <c r="H376" s="242" t="n">
        <v>1</v>
      </c>
      <c r="I376" s="256">
        <f>SUM(H376*C376)</f>
        <v/>
      </c>
      <c r="J376" s="257" t="n">
        <v>1</v>
      </c>
      <c r="K376" s="258">
        <f>C376*J376</f>
        <v/>
      </c>
      <c r="M376" s="251">
        <f>CONCATENATE(D376,"　",E376,F376,G376)</f>
        <v/>
      </c>
      <c r="N376" s="252">
        <f>I376</f>
        <v/>
      </c>
      <c r="Q376" s="272" t="inlineStr">
        <is>
          <t>45*1000　60.5*576</t>
        </is>
      </c>
      <c r="R376" s="273">
        <f>IF(SUMIF(M:N,Q376,N:N)=0,"",SUMIF(M:N,Q376,N:N))</f>
        <v/>
      </c>
    </row>
    <row r="377" ht="15" customHeight="1" thickBot="1">
      <c r="B377" s="79" t="inlineStr">
        <is>
          <t>45MQ305L</t>
        </is>
      </c>
      <c r="C377" s="82">
        <f>SUMIF(数量表!D:H,B377,数量表!H:H)</f>
        <v/>
      </c>
      <c r="D377" s="235" t="inlineStr">
        <is>
          <t>W1-39</t>
        </is>
      </c>
      <c r="E377" s="236" t="n">
        <v>152</v>
      </c>
      <c r="F377" s="245" t="inlineStr">
        <is>
          <t>*</t>
        </is>
      </c>
      <c r="G377" s="236" t="n">
        <v>1024</v>
      </c>
      <c r="H377" s="238" t="n">
        <v>1</v>
      </c>
      <c r="I377" s="253">
        <f>SUM(H377*C377)</f>
        <v/>
      </c>
      <c r="J377" s="254" t="n">
        <v>0.5</v>
      </c>
      <c r="K377" s="255">
        <f>C377*J377</f>
        <v/>
      </c>
      <c r="M377" s="251">
        <f>CONCATENATE(D377,"　",E377,F377,G377)</f>
        <v/>
      </c>
      <c r="N377" s="252">
        <f>I377</f>
        <v/>
      </c>
      <c r="Q377" s="272" t="inlineStr">
        <is>
          <t>45*1000　60.5*376</t>
        </is>
      </c>
      <c r="R377" s="273">
        <f>IF(SUMIF(M:N,Q377,N:N)=0,"",SUMIF(M:N,Q377,N:N))</f>
        <v/>
      </c>
    </row>
    <row r="378" ht="15" customHeight="1" thickBot="1">
      <c r="B378" s="88" t="inlineStr">
        <is>
          <t>45MQ305L</t>
        </is>
      </c>
      <c r="C378" s="91">
        <f>SUMIF(数量表!D:H,B378,数量表!H:H)</f>
        <v/>
      </c>
      <c r="D378" s="239" t="inlineStr">
        <is>
          <t>W1-39</t>
        </is>
      </c>
      <c r="E378" s="240" t="n">
        <v>152</v>
      </c>
      <c r="F378" s="246" t="inlineStr">
        <is>
          <t>*</t>
        </is>
      </c>
      <c r="G378" s="240" t="n">
        <v>1274</v>
      </c>
      <c r="H378" s="242" t="n">
        <v>1</v>
      </c>
      <c r="I378" s="256">
        <f>SUM(H378*C378)</f>
        <v/>
      </c>
      <c r="J378" s="257" t="n">
        <v>0.5</v>
      </c>
      <c r="K378" s="258">
        <f>C378*J378</f>
        <v/>
      </c>
      <c r="M378" s="251">
        <f>CONCATENATE(D378,"　",E378,F378,G378)</f>
        <v/>
      </c>
      <c r="N378" s="252">
        <f>I378</f>
        <v/>
      </c>
      <c r="Q378" s="272" t="inlineStr">
        <is>
          <t>45*1000　60.5*1176</t>
        </is>
      </c>
      <c r="R378" s="273">
        <f>IF(SUMIF(M:N,Q378,N:N)=0,"",SUMIF(M:N,Q378,N:N))</f>
        <v/>
      </c>
    </row>
    <row r="379" ht="15" customHeight="1" thickBot="1">
      <c r="B379" s="79" t="inlineStr">
        <is>
          <t>45MQ305R</t>
        </is>
      </c>
      <c r="C379" s="82">
        <f>SUMIF(数量表!D:H,B379,数量表!H:H)</f>
        <v/>
      </c>
      <c r="D379" s="235" t="inlineStr">
        <is>
          <t>W1-39</t>
        </is>
      </c>
      <c r="E379" s="236" t="n">
        <v>152</v>
      </c>
      <c r="F379" s="245" t="inlineStr">
        <is>
          <t>*</t>
        </is>
      </c>
      <c r="G379" s="236" t="n">
        <v>1024</v>
      </c>
      <c r="H379" s="238" t="n">
        <v>1</v>
      </c>
      <c r="I379" s="253">
        <f>SUM(H379*C379)</f>
        <v/>
      </c>
      <c r="J379" s="254" t="n">
        <v>0.5</v>
      </c>
      <c r="K379" s="255">
        <f>C379*J379</f>
        <v/>
      </c>
      <c r="M379" s="251">
        <f>CONCATENATE(D379,"　",E379,F379,G379)</f>
        <v/>
      </c>
      <c r="N379" s="252">
        <f>I379</f>
        <v/>
      </c>
      <c r="Q379" s="272" t="inlineStr">
        <is>
          <t>45*1000　60*855</t>
        </is>
      </c>
      <c r="R379" s="273">
        <f>IF(SUMIF(M:N,Q379,N:N)=0,"",SUMIF(M:N,Q379,N:N))</f>
        <v/>
      </c>
    </row>
    <row r="380" ht="15" customHeight="1" thickBot="1">
      <c r="B380" s="88" t="inlineStr">
        <is>
          <t>45MQ305R</t>
        </is>
      </c>
      <c r="C380" s="91">
        <f>SUMIF(数量表!D:H,B380,数量表!H:H)</f>
        <v/>
      </c>
      <c r="D380" s="239" t="inlineStr">
        <is>
          <t>W1-39</t>
        </is>
      </c>
      <c r="E380" s="240" t="n">
        <v>152</v>
      </c>
      <c r="F380" s="246" t="inlineStr">
        <is>
          <t>*</t>
        </is>
      </c>
      <c r="G380" s="240" t="n">
        <v>1274</v>
      </c>
      <c r="H380" s="242" t="n">
        <v>1</v>
      </c>
      <c r="I380" s="256">
        <f>SUM(H380*C380)</f>
        <v/>
      </c>
      <c r="J380" s="257" t="n">
        <v>0.5</v>
      </c>
      <c r="K380" s="258">
        <f>C380*J380</f>
        <v/>
      </c>
      <c r="M380" s="251">
        <f>CONCATENATE(D380,"　",E380,F380,G380)</f>
        <v/>
      </c>
      <c r="N380" s="252">
        <f>I380</f>
        <v/>
      </c>
      <c r="Q380" s="272" t="inlineStr">
        <is>
          <t>45*1000　60*681</t>
        </is>
      </c>
      <c r="R380" s="273">
        <f>IF(SUMIF(M:N,Q380,N:N)=0,"",SUMIF(M:N,Q380,N:N))</f>
        <v/>
      </c>
    </row>
    <row r="381" ht="15" customHeight="1" thickBot="1">
      <c r="B381" s="79" t="inlineStr">
        <is>
          <t>45MQ310</t>
        </is>
      </c>
      <c r="C381" s="82">
        <f>SUMIF(数量表!D:H,B381,数量表!H:H)</f>
        <v/>
      </c>
      <c r="D381" s="235" t="inlineStr">
        <is>
          <t>W1-39</t>
        </is>
      </c>
      <c r="E381" s="236" t="n">
        <v>200</v>
      </c>
      <c r="F381" s="245" t="inlineStr">
        <is>
          <t>*</t>
        </is>
      </c>
      <c r="G381" s="236" t="n">
        <v>1024</v>
      </c>
      <c r="H381" s="238" t="n">
        <v>1</v>
      </c>
      <c r="I381" s="253">
        <f>SUM(H381*C381)</f>
        <v/>
      </c>
      <c r="J381" s="254" t="n">
        <v>1</v>
      </c>
      <c r="K381" s="255">
        <f>C381*J381</f>
        <v/>
      </c>
      <c r="M381" s="251">
        <f>CONCATENATE(D381,"　",E381,F381,G381)</f>
        <v/>
      </c>
      <c r="N381" s="252">
        <f>I381</f>
        <v/>
      </c>
      <c r="Q381" s="272" t="inlineStr">
        <is>
          <t>45*1000　60*655</t>
        </is>
      </c>
      <c r="R381" s="273">
        <f>IF(SUMIF(M:N,Q381,N:N)=0,"",SUMIF(M:N,Q381,N:N))</f>
        <v/>
      </c>
    </row>
    <row r="382" ht="15" customHeight="1" thickBot="1">
      <c r="B382" s="88" t="inlineStr">
        <is>
          <t>45MQ310</t>
        </is>
      </c>
      <c r="C382" s="91">
        <f>SUMIF(数量表!D:H,B382,数量表!H:H)</f>
        <v/>
      </c>
      <c r="D382" s="239" t="inlineStr">
        <is>
          <t>W1-39</t>
        </is>
      </c>
      <c r="E382" s="240" t="n">
        <v>200</v>
      </c>
      <c r="F382" s="246" t="inlineStr">
        <is>
          <t>*</t>
        </is>
      </c>
      <c r="G382" s="240" t="n">
        <v>1274</v>
      </c>
      <c r="H382" s="242" t="n">
        <v>1</v>
      </c>
      <c r="I382" s="256">
        <f>SUM(H382*C382)</f>
        <v/>
      </c>
      <c r="J382" s="257" t="n">
        <v>1</v>
      </c>
      <c r="K382" s="258">
        <f>C382*J382</f>
        <v/>
      </c>
      <c r="M382" s="251">
        <f>CONCATENATE(D382,"　",E382,F382,G382)</f>
        <v/>
      </c>
      <c r="N382" s="252">
        <f>I382</f>
        <v/>
      </c>
      <c r="Q382" s="272" t="inlineStr">
        <is>
          <t>45*1000　60*1200</t>
        </is>
      </c>
      <c r="R382" s="273">
        <f>IF(SUMIF(M:N,Q382,N:N)=0,"",SUMIF(M:N,Q382,N:N))</f>
        <v/>
      </c>
      <c r="U382" s="299" t="n"/>
    </row>
    <row r="383" ht="15" customHeight="1" thickBot="1">
      <c r="B383" s="79" t="inlineStr">
        <is>
          <t>45MQ310L</t>
        </is>
      </c>
      <c r="C383" s="82">
        <f>SUMIF(数量表!D:H,B383,数量表!H:H)</f>
        <v/>
      </c>
      <c r="D383" s="235" t="inlineStr">
        <is>
          <t>W1-39</t>
        </is>
      </c>
      <c r="E383" s="236" t="n">
        <v>157</v>
      </c>
      <c r="F383" s="245" t="inlineStr">
        <is>
          <t>*</t>
        </is>
      </c>
      <c r="G383" s="236" t="n">
        <v>1024</v>
      </c>
      <c r="H383" s="238" t="n">
        <v>1</v>
      </c>
      <c r="I383" s="253">
        <f>SUM(H383*C383)</f>
        <v/>
      </c>
      <c r="J383" s="254" t="n">
        <v>0.5</v>
      </c>
      <c r="K383" s="255">
        <f>C383*J383</f>
        <v/>
      </c>
      <c r="M383" s="251">
        <f>CONCATENATE(D383,"　",E383,F383,G383)</f>
        <v/>
      </c>
      <c r="N383" s="252">
        <f>I383</f>
        <v/>
      </c>
      <c r="Q383" s="272" t="inlineStr">
        <is>
          <t>45*1000　58*1854</t>
        </is>
      </c>
      <c r="R383" s="273">
        <f>IF(SUMIF(M:N,Q383,N:N)=0,"",SUMIF(M:N,Q383,N:N))</f>
        <v/>
      </c>
      <c r="S383" s="299" t="inlineStr">
        <is>
          <t>杉集成</t>
        </is>
      </c>
      <c r="U383" s="299" t="n"/>
    </row>
    <row r="384" ht="15" customHeight="1" thickBot="1">
      <c r="B384" s="88" t="inlineStr">
        <is>
          <t>45MQ310L</t>
        </is>
      </c>
      <c r="C384" s="91">
        <f>SUMIF(数量表!D:H,B384,数量表!H:H)</f>
        <v/>
      </c>
      <c r="D384" s="239" t="inlineStr">
        <is>
          <t>W1-39</t>
        </is>
      </c>
      <c r="E384" s="240" t="n">
        <v>157</v>
      </c>
      <c r="F384" s="246" t="inlineStr">
        <is>
          <t>*</t>
        </is>
      </c>
      <c r="G384" s="240" t="n">
        <v>1274</v>
      </c>
      <c r="H384" s="242" t="n">
        <v>1</v>
      </c>
      <c r="I384" s="256">
        <f>SUM(H384*C384)</f>
        <v/>
      </c>
      <c r="J384" s="257" t="n">
        <v>0.5</v>
      </c>
      <c r="K384" s="258">
        <f>C384*J384</f>
        <v/>
      </c>
      <c r="M384" s="251">
        <f>CONCATENATE(D384,"　",E384,F384,G384)</f>
        <v/>
      </c>
      <c r="N384" s="252">
        <f>I384</f>
        <v/>
      </c>
      <c r="Q384" s="272" t="inlineStr">
        <is>
          <t>45*1000　57*976</t>
        </is>
      </c>
      <c r="R384" s="273">
        <f>IF(SUMIF(M:N,Q384,N:N)=0,"",SUMIF(M:N,Q384,N:N))</f>
        <v/>
      </c>
      <c r="S384" s="299" t="n"/>
      <c r="U384" s="299" t="n"/>
    </row>
    <row r="385" ht="15" customHeight="1" thickBot="1">
      <c r="B385" s="79" t="inlineStr">
        <is>
          <t>45MQ310R</t>
        </is>
      </c>
      <c r="C385" s="82">
        <f>SUMIF(数量表!D:H,B385,数量表!H:H)</f>
        <v/>
      </c>
      <c r="D385" s="235" t="inlineStr">
        <is>
          <t>W1-39</t>
        </is>
      </c>
      <c r="E385" s="236" t="n">
        <v>157</v>
      </c>
      <c r="F385" s="245" t="inlineStr">
        <is>
          <t>*</t>
        </is>
      </c>
      <c r="G385" s="236" t="n">
        <v>1024</v>
      </c>
      <c r="H385" s="238" t="n">
        <v>1</v>
      </c>
      <c r="I385" s="253">
        <f>SUM(H385*C385)</f>
        <v/>
      </c>
      <c r="J385" s="254" t="n">
        <v>0.5</v>
      </c>
      <c r="K385" s="255">
        <f>C385*J385</f>
        <v/>
      </c>
      <c r="M385" s="251">
        <f>CONCATENATE(D385,"　",E385,F385,G385)</f>
        <v/>
      </c>
      <c r="N385" s="252">
        <f>I385</f>
        <v/>
      </c>
      <c r="Q385" s="272" t="inlineStr">
        <is>
          <t>45*1000　57*576</t>
        </is>
      </c>
      <c r="R385" s="273">
        <f>IF(SUMIF(M:N,Q385,N:N)=0,"",SUMIF(M:N,Q385,N:N))</f>
        <v/>
      </c>
      <c r="S385" s="299" t="n"/>
      <c r="U385" s="299" t="n"/>
    </row>
    <row r="386" ht="15" customHeight="1" thickBot="1">
      <c r="B386" s="88" t="inlineStr">
        <is>
          <t>45MQ310R</t>
        </is>
      </c>
      <c r="C386" s="91">
        <f>SUMIF(数量表!D:H,B386,数量表!H:H)</f>
        <v/>
      </c>
      <c r="D386" s="239" t="inlineStr">
        <is>
          <t>W1-39</t>
        </is>
      </c>
      <c r="E386" s="240" t="n">
        <v>157</v>
      </c>
      <c r="F386" s="246" t="inlineStr">
        <is>
          <t>*</t>
        </is>
      </c>
      <c r="G386" s="240" t="n">
        <v>1274</v>
      </c>
      <c r="H386" s="242" t="n">
        <v>1</v>
      </c>
      <c r="I386" s="256">
        <f>SUM(H386*C386)</f>
        <v/>
      </c>
      <c r="J386" s="257" t="n">
        <v>0.5</v>
      </c>
      <c r="K386" s="258">
        <f>C386*J386</f>
        <v/>
      </c>
      <c r="M386" s="251">
        <f>CONCATENATE(D386,"　",E386,F386,G386)</f>
        <v/>
      </c>
      <c r="N386" s="252">
        <f>I386</f>
        <v/>
      </c>
      <c r="Q386" s="272" t="inlineStr">
        <is>
          <t>45*1000　536.5*427</t>
        </is>
      </c>
      <c r="R386" s="273">
        <f>IF(SUMIF(M:N,Q386,N:N)=0,"",SUMIF(M:N,Q386,N:N))</f>
        <v/>
      </c>
      <c r="S386" s="299" t="n"/>
      <c r="U386" s="299" t="n"/>
    </row>
    <row r="387" ht="15" customHeight="1" thickBot="1">
      <c r="B387" s="79" t="inlineStr">
        <is>
          <t>45MQ600</t>
        </is>
      </c>
      <c r="C387" s="80">
        <f>SUMIF(数量表!D:H,B387,数量表!H:H)</f>
        <v/>
      </c>
      <c r="D387" s="235" t="inlineStr">
        <is>
          <t>W1-39</t>
        </is>
      </c>
      <c r="E387" s="236" t="n">
        <v>386.5</v>
      </c>
      <c r="F387" s="237" t="inlineStr">
        <is>
          <t>*</t>
        </is>
      </c>
      <c r="G387" s="236" t="n">
        <v>1024</v>
      </c>
      <c r="H387" s="238" t="n">
        <v>1</v>
      </c>
      <c r="I387" s="253">
        <f>SUM(H387*C387)</f>
        <v/>
      </c>
      <c r="J387" s="254" t="n">
        <v>2</v>
      </c>
      <c r="K387" s="255">
        <f>C387*J387</f>
        <v/>
      </c>
      <c r="M387" s="251">
        <f>CONCATENATE(D387,"　",E387,F387,G387)</f>
        <v/>
      </c>
      <c r="N387" s="252">
        <f>I387</f>
        <v/>
      </c>
      <c r="Q387" s="272" t="inlineStr">
        <is>
          <t>45*1000　50*855</t>
        </is>
      </c>
      <c r="R387" s="273">
        <f>IF(SUMIF(M:N,Q387,N:N)=0,"",SUMIF(M:N,Q387,N:N))</f>
        <v/>
      </c>
      <c r="S387" s="299" t="n"/>
    </row>
    <row r="388" ht="15" customHeight="1" thickBot="1">
      <c r="B388" s="88" t="inlineStr">
        <is>
          <t>45MQ600</t>
        </is>
      </c>
      <c r="C388" s="89">
        <f>SUMIF(数量表!D:H,B388,数量表!H:H)</f>
        <v/>
      </c>
      <c r="D388" s="239" t="inlineStr">
        <is>
          <t>W1-39</t>
        </is>
      </c>
      <c r="E388" s="240" t="n">
        <v>76.5</v>
      </c>
      <c r="F388" s="241" t="inlineStr">
        <is>
          <t>*</t>
        </is>
      </c>
      <c r="G388" s="240" t="n">
        <v>1274</v>
      </c>
      <c r="H388" s="242" t="n">
        <v>1</v>
      </c>
      <c r="I388" s="256">
        <f>SUM(H388*C388)</f>
        <v/>
      </c>
      <c r="J388" s="257" t="n">
        <v>0.5</v>
      </c>
      <c r="K388" s="258">
        <f>C388*J388</f>
        <v/>
      </c>
      <c r="M388" s="251">
        <f>CONCATENATE(D388,"　",E388,F388,G388)</f>
        <v/>
      </c>
      <c r="N388" s="252">
        <f>I388</f>
        <v/>
      </c>
      <c r="Q388" s="272" t="inlineStr">
        <is>
          <t>45*1000　50*681</t>
        </is>
      </c>
      <c r="R388" s="273">
        <f>IF(SUMIF(M:N,Q388,N:N)=0,"",SUMIF(M:N,Q388,N:N))</f>
        <v/>
      </c>
    </row>
    <row r="389" ht="15" customHeight="1" thickBot="1">
      <c r="B389" s="79" t="inlineStr">
        <is>
          <t>45MQ600L</t>
        </is>
      </c>
      <c r="C389" s="80">
        <f>SUMIF(数量表!D:H,B389,数量表!H:H)</f>
        <v/>
      </c>
      <c r="D389" s="235" t="inlineStr">
        <is>
          <t>W1-39</t>
        </is>
      </c>
      <c r="E389" s="236" t="n">
        <v>386.5</v>
      </c>
      <c r="F389" s="237" t="inlineStr">
        <is>
          <t>*</t>
        </is>
      </c>
      <c r="G389" s="236" t="n">
        <v>1024</v>
      </c>
      <c r="H389" s="238" t="n">
        <v>1</v>
      </c>
      <c r="I389" s="253">
        <f>SUM(H389*C389)</f>
        <v/>
      </c>
      <c r="J389" s="254" t="n">
        <v>2</v>
      </c>
      <c r="K389" s="255">
        <f>C389*J389</f>
        <v/>
      </c>
      <c r="M389" s="251">
        <f>CONCATENATE(D389,"　",E389,F389,G389)</f>
        <v/>
      </c>
      <c r="N389" s="252">
        <f>I389</f>
        <v/>
      </c>
      <c r="Q389" s="272" t="inlineStr">
        <is>
          <t>45*1000　50*655</t>
        </is>
      </c>
      <c r="R389" s="273">
        <f>IF(SUMIF(M:N,Q389,N:N)=0,"",SUMIF(M:N,Q389,N:N))</f>
        <v/>
      </c>
    </row>
    <row r="390" ht="15" customHeight="1" thickBot="1">
      <c r="B390" s="88" t="inlineStr">
        <is>
          <t>45MQ600L</t>
        </is>
      </c>
      <c r="C390" s="89">
        <f>SUMIF(数量表!D:H,B390,数量表!H:H)</f>
        <v/>
      </c>
      <c r="D390" s="239" t="inlineStr">
        <is>
          <t>W1-39</t>
        </is>
      </c>
      <c r="E390" s="240" t="n">
        <v>33.5</v>
      </c>
      <c r="F390" s="241" t="inlineStr">
        <is>
          <t>*</t>
        </is>
      </c>
      <c r="G390" s="240" t="n">
        <v>1274</v>
      </c>
      <c r="H390" s="242" t="n">
        <v>1</v>
      </c>
      <c r="I390" s="256">
        <f>SUM(H390*C390)</f>
        <v/>
      </c>
      <c r="J390" s="257" t="n">
        <v>0.5</v>
      </c>
      <c r="K390" s="258">
        <f>C390*J390</f>
        <v/>
      </c>
      <c r="M390" s="251">
        <f>CONCATENATE(D390,"　",E390,F390,G390)</f>
        <v/>
      </c>
      <c r="N390" s="252">
        <f>I390</f>
        <v/>
      </c>
      <c r="Q390" s="272" t="inlineStr">
        <is>
          <t>45*1000　50*1200</t>
        </is>
      </c>
      <c r="R390" s="273">
        <f>IF(SUMIF(M:N,Q390,N:N)=0,"",SUMIF(M:N,Q390,N:N))</f>
        <v/>
      </c>
    </row>
    <row r="391" ht="15" customHeight="1" thickBot="1">
      <c r="B391" s="79" t="inlineStr">
        <is>
          <t>45MQ600R</t>
        </is>
      </c>
      <c r="C391" s="80">
        <f>SUMIF(数量表!D:H,B391,数量表!H:H)</f>
        <v/>
      </c>
      <c r="D391" s="235" t="inlineStr">
        <is>
          <t>W1-39</t>
        </is>
      </c>
      <c r="E391" s="236" t="n">
        <v>386.5</v>
      </c>
      <c r="F391" s="237" t="inlineStr">
        <is>
          <t>*</t>
        </is>
      </c>
      <c r="G391" s="236" t="n">
        <v>1024</v>
      </c>
      <c r="H391" s="238" t="n">
        <v>1</v>
      </c>
      <c r="I391" s="253">
        <f>SUM(H391*C391)</f>
        <v/>
      </c>
      <c r="J391" s="254" t="n">
        <v>2</v>
      </c>
      <c r="K391" s="255">
        <f>C391*J391</f>
        <v/>
      </c>
      <c r="M391" s="251">
        <f>CONCATENATE(D391,"　",E391,F391,G391)</f>
        <v/>
      </c>
      <c r="N391" s="252">
        <f>I391</f>
        <v/>
      </c>
      <c r="Q391" s="272" t="inlineStr">
        <is>
          <t>45*1000　81*1176</t>
        </is>
      </c>
      <c r="R391" s="273">
        <f>IF(SUMIF(M:N,Q391,N:N)=0,"",SUMIF(M:N,Q391,N:N))</f>
        <v/>
      </c>
    </row>
    <row r="392" ht="15" customHeight="1" thickBot="1">
      <c r="B392" s="88" t="inlineStr">
        <is>
          <t>45MQ600R</t>
        </is>
      </c>
      <c r="C392" s="89">
        <f>SUMIF(数量表!D:H,B392,数量表!H:H)</f>
        <v/>
      </c>
      <c r="D392" s="239" t="inlineStr">
        <is>
          <t>W1-39</t>
        </is>
      </c>
      <c r="E392" s="240" t="n">
        <v>33.5</v>
      </c>
      <c r="F392" s="241" t="inlineStr">
        <is>
          <t>*</t>
        </is>
      </c>
      <c r="G392" s="240" t="n">
        <v>1274</v>
      </c>
      <c r="H392" s="242" t="n">
        <v>1</v>
      </c>
      <c r="I392" s="256">
        <f>SUM(H392*C392)</f>
        <v/>
      </c>
      <c r="J392" s="257" t="n">
        <v>0.5</v>
      </c>
      <c r="K392" s="258">
        <f>C392*J392</f>
        <v/>
      </c>
      <c r="M392" s="251">
        <f>CONCATENATE(D392,"　",E392,F392,G392)</f>
        <v/>
      </c>
      <c r="N392" s="252">
        <f>I392</f>
        <v/>
      </c>
      <c r="Q392" s="272" t="inlineStr">
        <is>
          <t>45*1000　12*1176</t>
        </is>
      </c>
      <c r="R392" s="273">
        <f>IF(SUMIF(M:N,Q392,N:N)=0,"",SUMIF(M:N,Q392,N:N))</f>
        <v/>
      </c>
    </row>
    <row r="393" ht="15" customHeight="1" thickBot="1">
      <c r="B393" s="79" t="inlineStr">
        <is>
          <t>45MQ</t>
        </is>
      </c>
      <c r="C393" s="80">
        <f>SUMIF(数量表!D:H,B393,数量表!H:H)</f>
        <v/>
      </c>
      <c r="D393" s="235" t="inlineStr">
        <is>
          <t>W1-39</t>
        </is>
      </c>
      <c r="E393" s="236" t="n">
        <v>118</v>
      </c>
      <c r="F393" s="237" t="inlineStr">
        <is>
          <t>*</t>
        </is>
      </c>
      <c r="G393" s="236" t="n">
        <v>1024</v>
      </c>
      <c r="H393" s="238" t="n">
        <v>1</v>
      </c>
      <c r="I393" s="253">
        <f>SUM(H393*C393)</f>
        <v/>
      </c>
      <c r="J393" s="254" t="n">
        <v>1</v>
      </c>
      <c r="K393" s="255">
        <f>C393*J393</f>
        <v/>
      </c>
      <c r="L393" s="87" t="n"/>
      <c r="M393" s="251">
        <f>CONCATENATE(D393,"　",E393,F393,G393)</f>
        <v/>
      </c>
      <c r="N393" s="252">
        <f>I393</f>
        <v/>
      </c>
      <c r="Q393" s="272" t="inlineStr">
        <is>
          <t>45*1000　496.5*427</t>
        </is>
      </c>
      <c r="R393" s="273">
        <f>IF(SUMIF(M:N,Q393,N:N)=0,"",SUMIF(M:N,Q393,N:N))</f>
        <v/>
      </c>
    </row>
    <row r="394" ht="15" customHeight="1" thickBot="1">
      <c r="B394" s="85" t="inlineStr">
        <is>
          <t>45MQ</t>
        </is>
      </c>
      <c r="C394">
        <f>SUMIF(数量表!D:H,B394,数量表!H:H)</f>
        <v/>
      </c>
      <c r="D394" s="243" t="inlineStr">
        <is>
          <t>W1-39</t>
        </is>
      </c>
      <c r="E394" s="2" t="n">
        <v>118</v>
      </c>
      <c r="F394" s="244" t="inlineStr">
        <is>
          <t>*</t>
        </is>
      </c>
      <c r="G394" s="2" t="n">
        <v>1274</v>
      </c>
      <c r="H394" s="122" t="n">
        <v>1</v>
      </c>
      <c r="I394" s="259">
        <f>SUM(H394*C394)</f>
        <v/>
      </c>
      <c r="J394" s="260" t="n">
        <v>1</v>
      </c>
      <c r="K394" s="261">
        <f>C394*J394</f>
        <v/>
      </c>
      <c r="L394" s="87" t="n"/>
      <c r="M394" s="251">
        <f>CONCATENATE(D394,"　",E394,F394,G394)</f>
        <v/>
      </c>
      <c r="N394" s="252">
        <f>I394</f>
        <v/>
      </c>
      <c r="Q394" s="272" t="inlineStr">
        <is>
          <t>45*1000　476.5*427</t>
        </is>
      </c>
      <c r="R394" s="273">
        <f>IF(SUMIF(M:N,Q394,N:N)=0,"",SUMIF(M:N,Q394,N:N))</f>
        <v/>
      </c>
    </row>
    <row r="395" ht="15" customHeight="1" thickBot="1">
      <c r="B395" s="79" t="inlineStr">
        <is>
          <t>45MQO</t>
        </is>
      </c>
      <c r="C395" s="80">
        <f>SUMIF(数量表!D:H,B395,数量表!H:H)</f>
        <v/>
      </c>
      <c r="D395" s="235" t="inlineStr">
        <is>
          <t>W1-39</t>
        </is>
      </c>
      <c r="E395" s="236" t="n">
        <v>118</v>
      </c>
      <c r="F395" s="237" t="inlineStr">
        <is>
          <t>*</t>
        </is>
      </c>
      <c r="G395" s="236" t="n">
        <v>1024</v>
      </c>
      <c r="H395" s="238" t="n">
        <v>1</v>
      </c>
      <c r="I395" s="253">
        <f>SUM(H395*C395)</f>
        <v/>
      </c>
      <c r="J395" s="254" t="n">
        <v>1</v>
      </c>
      <c r="K395" s="255">
        <f>C395*J395</f>
        <v/>
      </c>
      <c r="L395" s="87" t="n"/>
      <c r="M395" s="251">
        <f>CONCATENATE(D395,"　",E395,F395,G395)</f>
        <v/>
      </c>
      <c r="N395" s="252">
        <f>I395</f>
        <v/>
      </c>
      <c r="Q395" s="272" t="inlineStr">
        <is>
          <t>45*1000　464*427</t>
        </is>
      </c>
      <c r="R395" s="273">
        <f>IF(SUMIF(M:N,Q395,N:N)=0,"",SUMIF(M:N,Q395,N:N))</f>
        <v/>
      </c>
    </row>
    <row r="396" ht="15" customHeight="1" thickBot="1">
      <c r="B396" s="85" t="inlineStr">
        <is>
          <t>45MQO</t>
        </is>
      </c>
      <c r="C396">
        <f>SUMIF(数量表!D:H,B396,数量表!H:H)</f>
        <v/>
      </c>
      <c r="D396" s="243" t="inlineStr">
        <is>
          <t>W1-39</t>
        </is>
      </c>
      <c r="E396" s="2" t="n">
        <v>118</v>
      </c>
      <c r="F396" s="244" t="inlineStr">
        <is>
          <t>*</t>
        </is>
      </c>
      <c r="G396" s="2" t="n">
        <v>1274</v>
      </c>
      <c r="H396" s="122" t="n">
        <v>1</v>
      </c>
      <c r="I396" s="259">
        <f>SUM(H396*C396)</f>
        <v/>
      </c>
      <c r="J396" s="260" t="n">
        <v>1</v>
      </c>
      <c r="K396" s="261">
        <f>C396*J396</f>
        <v/>
      </c>
      <c r="L396" s="87" t="n"/>
      <c r="M396" s="251">
        <f>CONCATENATE(D396,"　",E396,F396,G396)</f>
        <v/>
      </c>
      <c r="N396" s="252">
        <f>I396</f>
        <v/>
      </c>
      <c r="Q396" s="272" t="inlineStr">
        <is>
          <t>45*1000　451*427</t>
        </is>
      </c>
      <c r="R396" s="273">
        <f>IF(SUMIF(M:N,Q396,N:N)=0,"",SUMIF(M:N,Q396,N:N))</f>
        <v/>
      </c>
    </row>
    <row r="397" ht="15" customHeight="1" thickBot="1">
      <c r="B397" s="79" t="inlineStr">
        <is>
          <t>45MQL</t>
        </is>
      </c>
      <c r="C397" s="82">
        <f>SUMIF(数量表!D:H,B397,数量表!H:H)</f>
        <v/>
      </c>
      <c r="D397" s="80" t="inlineStr">
        <is>
          <t>W1-39</t>
        </is>
      </c>
      <c r="E397" s="236" t="n">
        <v>76</v>
      </c>
      <c r="F397" s="237" t="inlineStr">
        <is>
          <t>*</t>
        </is>
      </c>
      <c r="G397" s="236" t="n">
        <v>1024</v>
      </c>
      <c r="H397" s="238" t="n">
        <v>1</v>
      </c>
      <c r="I397" s="295">
        <f>SUM(H397*C397)</f>
        <v/>
      </c>
      <c r="J397" s="254" t="n">
        <v>0.5</v>
      </c>
      <c r="K397" s="255">
        <f>C397*J397</f>
        <v/>
      </c>
      <c r="L397" s="87" t="n"/>
      <c r="M397" s="251">
        <f>CONCATENATE(D397,"　",E397,F397,G397)</f>
        <v/>
      </c>
      <c r="N397" s="252">
        <f>I397</f>
        <v/>
      </c>
      <c r="Q397" s="272" t="inlineStr">
        <is>
          <t>45*1000　436.5*427</t>
        </is>
      </c>
      <c r="R397" s="273">
        <f>IF(SUMIF(M:N,Q397,N:N)=0,"",SUMIF(M:N,Q397,N:N))</f>
        <v/>
      </c>
    </row>
    <row r="398" ht="15" customHeight="1" thickBot="1">
      <c r="B398" s="85" t="inlineStr">
        <is>
          <t>45MQL</t>
        </is>
      </c>
      <c r="C398" s="87">
        <f>SUMIF(数量表!D:H,B398,数量表!H:H)</f>
        <v/>
      </c>
      <c r="D398" t="inlineStr">
        <is>
          <t>W1-39</t>
        </is>
      </c>
      <c r="E398" s="2" t="n">
        <v>76</v>
      </c>
      <c r="F398" s="244" t="inlineStr">
        <is>
          <t>*</t>
        </is>
      </c>
      <c r="G398" s="2" t="n">
        <v>1274</v>
      </c>
      <c r="H398" s="122" t="n">
        <v>1</v>
      </c>
      <c r="I398" s="227">
        <f>SUM(H398*C398)</f>
        <v/>
      </c>
      <c r="J398" s="260" t="n">
        <v>0.5</v>
      </c>
      <c r="K398" s="261">
        <f>C398*J398</f>
        <v/>
      </c>
      <c r="L398" s="87" t="n"/>
      <c r="M398" s="251">
        <f>CONCATENATE(D398,"　",E398,F398,G398)</f>
        <v/>
      </c>
      <c r="N398" s="252">
        <f>I398</f>
        <v/>
      </c>
      <c r="Q398" s="272" t="inlineStr">
        <is>
          <t>45*1000　40*949</t>
        </is>
      </c>
      <c r="R398" s="273">
        <f>IF(SUMIF(M:N,Q398,N:N)=0,"",SUMIF(M:N,Q398,N:N))</f>
        <v/>
      </c>
    </row>
    <row r="399" ht="15" customHeight="1" thickBot="1">
      <c r="B399" s="79" t="inlineStr">
        <is>
          <t>45MQOL</t>
        </is>
      </c>
      <c r="C399" s="82">
        <f>SUMIF(数量表!D:H,B399,数量表!H:H)</f>
        <v/>
      </c>
      <c r="D399" s="80" t="inlineStr">
        <is>
          <t>W1-39</t>
        </is>
      </c>
      <c r="E399" s="236" t="n">
        <v>76</v>
      </c>
      <c r="F399" s="237" t="inlineStr">
        <is>
          <t>*</t>
        </is>
      </c>
      <c r="G399" s="236" t="n">
        <v>1024</v>
      </c>
      <c r="H399" s="238" t="n">
        <v>1</v>
      </c>
      <c r="I399" s="295">
        <f>SUM(H399*C399)</f>
        <v/>
      </c>
      <c r="J399" s="254" t="n">
        <v>0.5</v>
      </c>
      <c r="K399" s="255">
        <f>C399*J399</f>
        <v/>
      </c>
      <c r="L399" s="87" t="n"/>
      <c r="M399" s="251">
        <f>CONCATENATE(D399,"　",E399,F399,G399)</f>
        <v/>
      </c>
      <c r="N399" s="252">
        <f>I399</f>
        <v/>
      </c>
      <c r="Q399" s="272" t="inlineStr">
        <is>
          <t>45*1000　40*860</t>
        </is>
      </c>
      <c r="R399" s="273">
        <f>IF(SUMIF(M:N,Q399,N:N)=0,"",SUMIF(M:N,Q399,N:N))</f>
        <v/>
      </c>
    </row>
    <row r="400" ht="15" customHeight="1" thickBot="1">
      <c r="B400" s="85" t="inlineStr">
        <is>
          <t>45MQOL</t>
        </is>
      </c>
      <c r="C400" s="87">
        <f>SUMIF(数量表!D:H,B400,数量表!H:H)</f>
        <v/>
      </c>
      <c r="D400" t="inlineStr">
        <is>
          <t>W1-39</t>
        </is>
      </c>
      <c r="E400" s="2" t="n">
        <v>76</v>
      </c>
      <c r="F400" s="244" t="inlineStr">
        <is>
          <t>*</t>
        </is>
      </c>
      <c r="G400" s="2" t="n">
        <v>1274</v>
      </c>
      <c r="H400" s="122" t="n">
        <v>1</v>
      </c>
      <c r="I400" s="227">
        <f>SUM(H400*C400)</f>
        <v/>
      </c>
      <c r="J400" s="260" t="n">
        <v>0.5</v>
      </c>
      <c r="K400" s="261">
        <f>C400*J400</f>
        <v/>
      </c>
      <c r="L400" s="87" t="n"/>
      <c r="M400" s="251">
        <f>CONCATENATE(D400,"　",E400,F400,G400)</f>
        <v/>
      </c>
      <c r="N400" s="252">
        <f>I400</f>
        <v/>
      </c>
      <c r="Q400" s="272" t="inlineStr">
        <is>
          <t>45*1000　40*649</t>
        </is>
      </c>
      <c r="R400" s="273">
        <f>IF(SUMIF(M:N,Q400,N:N)=0,"",SUMIF(M:N,Q400,N:N))</f>
        <v/>
      </c>
    </row>
    <row r="401" ht="15" customHeight="1" thickBot="1">
      <c r="B401" s="79" t="inlineStr">
        <is>
          <t>45MQR</t>
        </is>
      </c>
      <c r="C401" s="82">
        <f>SUMIF(数量表!D:H,B401,数量表!H:H)</f>
        <v/>
      </c>
      <c r="D401" s="80" t="inlineStr">
        <is>
          <t>W1-39</t>
        </is>
      </c>
      <c r="E401" s="236" t="n">
        <v>76</v>
      </c>
      <c r="F401" s="237" t="inlineStr">
        <is>
          <t>*</t>
        </is>
      </c>
      <c r="G401" s="236" t="n">
        <v>1024</v>
      </c>
      <c r="H401" s="238" t="n">
        <v>1</v>
      </c>
      <c r="I401" s="295">
        <f>SUM(H401*C401)</f>
        <v/>
      </c>
      <c r="J401" s="254" t="n">
        <v>0.5</v>
      </c>
      <c r="K401" s="255">
        <f>C401*J401</f>
        <v/>
      </c>
      <c r="M401" s="251">
        <f>CONCATENATE(D401,"　",E401,F401,G401)</f>
        <v/>
      </c>
      <c r="N401" s="252">
        <f>I401</f>
        <v/>
      </c>
      <c r="Q401" s="272" t="inlineStr">
        <is>
          <t>45*1000　40*1200</t>
        </is>
      </c>
      <c r="R401" s="273">
        <f>IF(SUMIF(M:N,Q401,N:N)=0,"",SUMIF(M:N,Q401,N:N))</f>
        <v/>
      </c>
    </row>
    <row r="402" ht="15" customHeight="1" thickBot="1">
      <c r="B402" s="88" t="inlineStr">
        <is>
          <t>45MQR</t>
        </is>
      </c>
      <c r="C402" s="91">
        <f>SUMIF(数量表!D:H,B402,数量表!H:H)</f>
        <v/>
      </c>
      <c r="D402" s="89" t="inlineStr">
        <is>
          <t>W1-39</t>
        </is>
      </c>
      <c r="E402" s="240" t="n">
        <v>76</v>
      </c>
      <c r="F402" s="241" t="inlineStr">
        <is>
          <t>*</t>
        </is>
      </c>
      <c r="G402" s="240" t="n">
        <v>1274</v>
      </c>
      <c r="H402" s="242" t="n">
        <v>1</v>
      </c>
      <c r="I402" s="297">
        <f>SUM(H402*C402)</f>
        <v/>
      </c>
      <c r="J402" s="257" t="n">
        <v>0.5</v>
      </c>
      <c r="K402" s="258">
        <f>C402*J402</f>
        <v/>
      </c>
      <c r="M402" s="251">
        <f>CONCATENATE(D402,"　",E402,F402,G402)</f>
        <v/>
      </c>
      <c r="N402" s="252">
        <f>I402</f>
        <v/>
      </c>
      <c r="Q402" s="272" t="inlineStr">
        <is>
          <t>45*1000　40*1149</t>
        </is>
      </c>
      <c r="R402" s="273">
        <f>IF(SUMIF(M:N,Q402,N:N)=0,"",SUMIF(M:N,Q402,N:N))</f>
        <v/>
      </c>
    </row>
    <row r="403" ht="15" customHeight="1" thickBot="1">
      <c r="B403" s="79" t="inlineStr">
        <is>
          <t>45MQOR</t>
        </is>
      </c>
      <c r="C403" s="82">
        <f>SUMIF(数量表!D:H,B403,数量表!H:H)</f>
        <v/>
      </c>
      <c r="D403" s="80" t="inlineStr">
        <is>
          <t>W1-39</t>
        </is>
      </c>
      <c r="E403" s="236" t="n">
        <v>76</v>
      </c>
      <c r="F403" s="237" t="inlineStr">
        <is>
          <t>*</t>
        </is>
      </c>
      <c r="G403" s="236" t="n">
        <v>1024</v>
      </c>
      <c r="H403" s="238" t="n">
        <v>1</v>
      </c>
      <c r="I403" s="295">
        <f>SUM(H403*C403)</f>
        <v/>
      </c>
      <c r="J403" s="254" t="n">
        <v>0.5</v>
      </c>
      <c r="K403" s="255">
        <f>C403*J403</f>
        <v/>
      </c>
      <c r="M403" s="251">
        <f>CONCATENATE(D403,"　",E403,F403,G403)</f>
        <v/>
      </c>
      <c r="N403" s="252">
        <f>I403</f>
        <v/>
      </c>
      <c r="Q403" s="272" t="inlineStr">
        <is>
          <t>45*1000　39*949</t>
        </is>
      </c>
      <c r="R403" s="273">
        <f>IF(SUMIF(M:N,Q403,N:N)=0,"",SUMIF(M:N,Q403,N:N))</f>
        <v/>
      </c>
    </row>
    <row r="404" ht="15" customHeight="1" thickBot="1">
      <c r="B404" s="88" t="inlineStr">
        <is>
          <t>45MQOR</t>
        </is>
      </c>
      <c r="C404" s="91">
        <f>SUMIF(数量表!D:H,B404,数量表!H:H)</f>
        <v/>
      </c>
      <c r="D404" s="89" t="inlineStr">
        <is>
          <t>W1-39</t>
        </is>
      </c>
      <c r="E404" s="240" t="n">
        <v>76</v>
      </c>
      <c r="F404" s="241" t="inlineStr">
        <is>
          <t>*</t>
        </is>
      </c>
      <c r="G404" s="240" t="n">
        <v>1274</v>
      </c>
      <c r="H404" s="242" t="n">
        <v>1</v>
      </c>
      <c r="I404" s="297">
        <f>SUM(H404*C404)</f>
        <v/>
      </c>
      <c r="J404" s="257" t="n">
        <v>0.5</v>
      </c>
      <c r="K404" s="258">
        <f>C404*J404</f>
        <v/>
      </c>
      <c r="M404" s="251">
        <f>CONCATENATE(D404,"　",E404,F404,G404)</f>
        <v/>
      </c>
      <c r="N404" s="252">
        <f>I404</f>
        <v/>
      </c>
      <c r="Q404" s="272" t="inlineStr">
        <is>
          <t>45*1000　39*349</t>
        </is>
      </c>
      <c r="R404" s="273">
        <f>IF(SUMIF(M:N,Q404,N:N)=0,"",SUMIF(M:N,Q404,N:N))</f>
        <v/>
      </c>
    </row>
    <row r="405" ht="15" customHeight="1" thickBot="1">
      <c r="B405" s="79" t="inlineStr">
        <is>
          <t>45MQO300S</t>
        </is>
      </c>
      <c r="C405" s="80">
        <f>SUMIF(数量表!D:H,B405,数量表!H:H)</f>
        <v/>
      </c>
      <c r="D405" s="235" t="inlineStr">
        <is>
          <t>W1-39</t>
        </is>
      </c>
      <c r="E405" s="236" t="n">
        <v>190</v>
      </c>
      <c r="F405" s="237" t="inlineStr">
        <is>
          <t>*</t>
        </is>
      </c>
      <c r="G405" s="236" t="n">
        <v>1024</v>
      </c>
      <c r="H405" s="238" t="n">
        <v>1</v>
      </c>
      <c r="I405" s="253">
        <f>SUM(H405*C405)</f>
        <v/>
      </c>
      <c r="J405" s="254" t="n">
        <v>2</v>
      </c>
      <c r="K405" s="255">
        <f>C405*J405</f>
        <v/>
      </c>
      <c r="M405" s="251">
        <f>CONCATENATE(D405,"　",E405,F405,G405)</f>
        <v/>
      </c>
      <c r="N405" s="252">
        <f>I405</f>
        <v/>
      </c>
      <c r="Q405" s="272" t="inlineStr">
        <is>
          <t>45*1000　39*2049</t>
        </is>
      </c>
      <c r="R405" s="273">
        <f>IF(SUMIF(M:N,Q405,N:N)=0,"",SUMIF(M:N,Q405,N:N))</f>
        <v/>
      </c>
    </row>
    <row r="406" ht="15" customHeight="1" thickBot="1">
      <c r="B406" s="85" t="inlineStr">
        <is>
          <t>45MQO300S</t>
        </is>
      </c>
      <c r="C406">
        <f>SUMIF(数量表!D:H,B406,数量表!H:H)</f>
        <v/>
      </c>
      <c r="D406" s="243" t="inlineStr">
        <is>
          <t>W1-39</t>
        </is>
      </c>
      <c r="E406" s="2" t="n">
        <v>190</v>
      </c>
      <c r="F406" s="244" t="inlineStr">
        <is>
          <t>*</t>
        </is>
      </c>
      <c r="G406" s="2" t="n">
        <v>1274</v>
      </c>
      <c r="H406" s="122" t="n">
        <v>1</v>
      </c>
      <c r="I406" s="259">
        <f>SUM(H406*C406)</f>
        <v/>
      </c>
      <c r="J406" s="260" t="n">
        <v>2</v>
      </c>
      <c r="K406" s="258">
        <f>C406*J406</f>
        <v/>
      </c>
      <c r="M406" s="251">
        <f>CONCATENATE(D406,"　",E406,F406,G406)</f>
        <v/>
      </c>
      <c r="N406" s="252">
        <f>I406</f>
        <v/>
      </c>
      <c r="Q406" s="272" t="inlineStr">
        <is>
          <t>45*1000　39*1849</t>
        </is>
      </c>
      <c r="R406" s="273">
        <f>IF(SUMIF(M:N,Q406,N:N)=0,"",SUMIF(M:N,Q406,N:N))</f>
        <v/>
      </c>
    </row>
    <row r="407" ht="15" customHeight="1" thickBot="1">
      <c r="B407" s="79" t="inlineStr">
        <is>
          <t>90MAW</t>
        </is>
      </c>
      <c r="C407" s="80">
        <f>SUMIF(数量表!D:H,B407,数量表!H:H)</f>
        <v/>
      </c>
      <c r="D407" s="235" t="inlineStr">
        <is>
          <t>W1-39</t>
        </is>
      </c>
      <c r="E407" s="236" t="n">
        <v>386.5</v>
      </c>
      <c r="F407" s="237" t="inlineStr">
        <is>
          <t>*</t>
        </is>
      </c>
      <c r="G407" s="236" t="n">
        <v>1274</v>
      </c>
      <c r="H407" s="238" t="n">
        <v>2</v>
      </c>
      <c r="I407" s="253">
        <f>SUM(H407*C407)</f>
        <v/>
      </c>
      <c r="J407" s="254" t="n">
        <v>2</v>
      </c>
      <c r="K407" s="255">
        <f>C407*J407</f>
        <v/>
      </c>
      <c r="M407" s="251">
        <f>CONCATENATE(D407,"　",E407,F407,G407)</f>
        <v/>
      </c>
      <c r="N407" s="252">
        <f>I407</f>
        <v/>
      </c>
      <c r="Q407" s="272" t="inlineStr">
        <is>
          <t>45*1000　39*1349</t>
        </is>
      </c>
      <c r="R407" s="273">
        <f>IF(SUMIF(M:N,Q407,N:N)=0,"",SUMIF(M:N,Q407,N:N))</f>
        <v/>
      </c>
    </row>
    <row r="408" ht="15" customHeight="1" thickBot="1">
      <c r="B408" s="88" t="inlineStr">
        <is>
          <t>90MAW</t>
        </is>
      </c>
      <c r="C408" s="89">
        <f>SUMIF(数量表!D:H,B408,数量表!H:H)</f>
        <v/>
      </c>
      <c r="D408" s="239" t="inlineStr">
        <is>
          <t>W1-39</t>
        </is>
      </c>
      <c r="E408" s="240" t="n">
        <v>386.5</v>
      </c>
      <c r="F408" s="241" t="inlineStr">
        <is>
          <t>*</t>
        </is>
      </c>
      <c r="G408" s="240" t="n">
        <v>774</v>
      </c>
      <c r="H408" s="242" t="n">
        <v>2</v>
      </c>
      <c r="I408" s="256">
        <f>SUM(H408*C408)</f>
        <v/>
      </c>
      <c r="J408" s="257" t="n">
        <v>2</v>
      </c>
      <c r="K408" s="258">
        <f>C408*J408</f>
        <v/>
      </c>
      <c r="M408" s="251">
        <f>CONCATENATE(D408,"　",E408,F408,G408)</f>
        <v/>
      </c>
      <c r="N408" s="252">
        <f>I408</f>
        <v/>
      </c>
      <c r="Q408" s="272" t="inlineStr">
        <is>
          <t>45*1000　39*1149</t>
        </is>
      </c>
      <c r="R408" s="273">
        <f>IF(SUMIF(M:N,Q408,N:N)=0,"",SUMIF(M:N,Q408,N:N))</f>
        <v/>
      </c>
    </row>
    <row r="409" ht="15" customHeight="1" thickBot="1">
      <c r="B409" s="79" t="inlineStr">
        <is>
          <t>90MA</t>
        </is>
      </c>
      <c r="C409" s="80">
        <f>SUMIF(数量表!D:H,B409,数量表!H:H)</f>
        <v/>
      </c>
      <c r="D409" s="235" t="inlineStr">
        <is>
          <t>W1-39</t>
        </is>
      </c>
      <c r="E409" s="236" t="n">
        <v>386.5</v>
      </c>
      <c r="F409" s="237" t="inlineStr">
        <is>
          <t>*</t>
        </is>
      </c>
      <c r="G409" s="236" t="n">
        <v>1274</v>
      </c>
      <c r="H409" s="238" t="n">
        <v>2</v>
      </c>
      <c r="I409" s="253">
        <f>SUM(H409*C409)</f>
        <v/>
      </c>
      <c r="J409" s="254" t="n">
        <v>2</v>
      </c>
      <c r="K409" s="255">
        <f>C409*J409</f>
        <v/>
      </c>
      <c r="M409" s="251">
        <f>CONCATENATE(D409,"　",E409,F409,G409)</f>
        <v/>
      </c>
      <c r="N409" s="252">
        <f>I409</f>
        <v/>
      </c>
      <c r="Q409" s="272" t="inlineStr">
        <is>
          <t>45*1000　33*1854</t>
        </is>
      </c>
      <c r="R409" s="273">
        <f>IF(SUMIF(M:N,Q409,N:N)=0,"",SUMIF(M:N,Q409,N:N))</f>
        <v/>
      </c>
    </row>
    <row r="410" ht="15" customHeight="1" thickBot="1">
      <c r="B410" s="88" t="inlineStr">
        <is>
          <t>90MA</t>
        </is>
      </c>
      <c r="C410" s="89">
        <f>SUMIF(数量表!D:H,B410,数量表!H:H)</f>
        <v/>
      </c>
      <c r="D410" s="239" t="inlineStr">
        <is>
          <t>W1-39</t>
        </is>
      </c>
      <c r="E410" s="240" t="n">
        <v>386.5</v>
      </c>
      <c r="F410" s="241" t="inlineStr">
        <is>
          <t>*</t>
        </is>
      </c>
      <c r="G410" s="240" t="n">
        <v>774</v>
      </c>
      <c r="H410" s="242" t="n">
        <v>2</v>
      </c>
      <c r="I410" s="256">
        <f>SUM(H410*C410)</f>
        <v/>
      </c>
      <c r="J410" s="257" t="n">
        <v>2</v>
      </c>
      <c r="K410" s="258">
        <f>C410*J410</f>
        <v/>
      </c>
      <c r="M410" s="251">
        <f>CONCATENATE(D410,"　",E410,F410,G410)</f>
        <v/>
      </c>
      <c r="N410" s="252">
        <f>I410</f>
        <v/>
      </c>
      <c r="Q410" s="272" t="inlineStr">
        <is>
          <t>45*1000　328*976</t>
        </is>
      </c>
      <c r="R410" s="273">
        <f>IF(SUMIF(M:N,Q410,N:N)=0,"",SUMIF(M:N,Q410,N:N))</f>
        <v/>
      </c>
    </row>
    <row r="411" ht="15" customHeight="1" thickBot="1">
      <c r="B411" s="79" t="inlineStr">
        <is>
          <t>90MAL</t>
        </is>
      </c>
      <c r="C411" s="80">
        <f>SUMIF(数量表!D:H,B411,数量表!H:H)</f>
        <v/>
      </c>
      <c r="D411" s="235" t="inlineStr">
        <is>
          <t>W1-39</t>
        </is>
      </c>
      <c r="E411" s="236" t="n">
        <v>386.5</v>
      </c>
      <c r="F411" s="237" t="inlineStr">
        <is>
          <t>*</t>
        </is>
      </c>
      <c r="G411" s="236" t="n">
        <v>1274</v>
      </c>
      <c r="H411" s="238" t="n">
        <v>1</v>
      </c>
      <c r="I411" s="253">
        <f>SUM(H411*C411)</f>
        <v/>
      </c>
      <c r="J411" s="254" t="n">
        <v>1</v>
      </c>
      <c r="K411" s="255">
        <f>C411*J411</f>
        <v/>
      </c>
      <c r="M411" s="251">
        <f>CONCATENATE(D411,"　",E411,F411,G411)</f>
        <v/>
      </c>
      <c r="N411" s="252">
        <f>I411</f>
        <v/>
      </c>
      <c r="Q411" s="272" t="inlineStr">
        <is>
          <t>45*1000　328*576</t>
        </is>
      </c>
      <c r="R411" s="273">
        <f>IF(SUMIF(M:N,Q411,N:N)=0,"",SUMIF(M:N,Q411,N:N))</f>
        <v/>
      </c>
    </row>
    <row r="412" ht="15" customHeight="1" thickBot="1">
      <c r="B412" s="85" t="inlineStr">
        <is>
          <t>90MAL</t>
        </is>
      </c>
      <c r="C412">
        <f>SUMIF(数量表!D:H,B412,数量表!H:H)</f>
        <v/>
      </c>
      <c r="D412" s="243" t="inlineStr">
        <is>
          <t>W1-34</t>
        </is>
      </c>
      <c r="E412" s="2" t="n">
        <v>343.5</v>
      </c>
      <c r="F412" s="244" t="inlineStr">
        <is>
          <t>*</t>
        </is>
      </c>
      <c r="G412" s="2" t="n">
        <v>774</v>
      </c>
      <c r="H412" s="122" t="n">
        <v>1</v>
      </c>
      <c r="I412" s="259">
        <f>SUM(H412*C412)</f>
        <v/>
      </c>
      <c r="J412" s="260" t="n">
        <v>1</v>
      </c>
      <c r="K412" s="261">
        <f>C412*J412</f>
        <v/>
      </c>
      <c r="M412" s="251">
        <f>CONCATENATE(D412,"　",E412,F412,G412)</f>
        <v/>
      </c>
      <c r="N412" s="252">
        <f>I412</f>
        <v/>
      </c>
      <c r="Q412" s="272" t="inlineStr">
        <is>
          <t>45*1000　328*376</t>
        </is>
      </c>
      <c r="R412" s="273">
        <f>IF(SUMIF(M:N,Q412,N:N)=0,"",SUMIF(M:N,Q412,N:N))</f>
        <v/>
      </c>
    </row>
    <row r="413" ht="15" customHeight="1" thickBot="1">
      <c r="B413" s="85" t="inlineStr">
        <is>
          <t>90MAL</t>
        </is>
      </c>
      <c r="C413">
        <f>SUMIF(数量表!D:H,B413,数量表!H:H)</f>
        <v/>
      </c>
      <c r="D413" s="243" t="inlineStr">
        <is>
          <t>W1-39</t>
        </is>
      </c>
      <c r="E413" s="2" t="n">
        <v>386.5</v>
      </c>
      <c r="F413" s="244" t="inlineStr">
        <is>
          <t>*</t>
        </is>
      </c>
      <c r="G413" s="2" t="n">
        <v>774</v>
      </c>
      <c r="H413" s="122" t="n">
        <v>1</v>
      </c>
      <c r="I413" s="259">
        <f>SUM(H413*C413)</f>
        <v/>
      </c>
      <c r="J413" s="260" t="n">
        <v>1</v>
      </c>
      <c r="K413" s="261">
        <f>C413*J413</f>
        <v/>
      </c>
      <c r="M413" s="251">
        <f>CONCATENATE(D413,"　",E413,F413,G413)</f>
        <v/>
      </c>
      <c r="N413" s="252">
        <f>I413</f>
        <v/>
      </c>
      <c r="Q413" s="272" t="inlineStr">
        <is>
          <t>45*1000　328*1176</t>
        </is>
      </c>
      <c r="R413" s="273">
        <f>IF(SUMIF(M:N,Q413,N:N)=0,"",SUMIF(M:N,Q413,N:N))</f>
        <v/>
      </c>
    </row>
    <row r="414" ht="15" customHeight="1" thickBot="1">
      <c r="B414" s="88" t="inlineStr">
        <is>
          <t>90MAL</t>
        </is>
      </c>
      <c r="C414" s="89">
        <f>SUMIF(数量表!D:H,B414,数量表!H:H)</f>
        <v/>
      </c>
      <c r="D414" s="239" t="inlineStr">
        <is>
          <t>W1-34</t>
        </is>
      </c>
      <c r="E414" s="240" t="n">
        <v>343.5</v>
      </c>
      <c r="F414" s="241" t="inlineStr">
        <is>
          <t>*</t>
        </is>
      </c>
      <c r="G414" s="240" t="n">
        <v>1274</v>
      </c>
      <c r="H414" s="242" t="n">
        <v>1</v>
      </c>
      <c r="I414" s="256">
        <f>SUM(H414*C414)</f>
        <v/>
      </c>
      <c r="J414" s="257" t="n">
        <v>1</v>
      </c>
      <c r="K414" s="258">
        <f>C414*J414</f>
        <v/>
      </c>
      <c r="M414" s="251">
        <f>CONCATENATE(D414,"　",E414,F414,G414)</f>
        <v/>
      </c>
      <c r="N414" s="252">
        <f>I414</f>
        <v/>
      </c>
      <c r="Q414" s="272" t="inlineStr">
        <is>
          <t>45*1000　30*949</t>
        </is>
      </c>
      <c r="R414" s="273">
        <f>IF(SUMIF(M:N,Q414,N:N)=0,"",SUMIF(M:N,Q414,N:N))</f>
        <v/>
      </c>
    </row>
    <row r="415" ht="15" customHeight="1" thickBot="1">
      <c r="B415" s="79" t="inlineStr">
        <is>
          <t>90MAL+12</t>
        </is>
      </c>
      <c r="C415" s="80">
        <f>SUMIF(数量表!D:H,B415,数量表!H:H)</f>
        <v/>
      </c>
      <c r="D415" s="235" t="inlineStr">
        <is>
          <t>W1-39</t>
        </is>
      </c>
      <c r="E415" s="236" t="n">
        <v>386.5</v>
      </c>
      <c r="F415" s="237" t="inlineStr">
        <is>
          <t>*</t>
        </is>
      </c>
      <c r="G415" s="236" t="n">
        <v>774</v>
      </c>
      <c r="H415" s="238" t="n">
        <v>1</v>
      </c>
      <c r="I415" s="253">
        <f>SUM(H415*C415)</f>
        <v/>
      </c>
      <c r="J415" s="254" t="n">
        <v>1</v>
      </c>
      <c r="K415" s="255">
        <f>C415*J415</f>
        <v/>
      </c>
      <c r="M415" s="251">
        <f>CONCATENATE(D415,"　",E415,F415,G415)</f>
        <v/>
      </c>
      <c r="N415" s="252">
        <f>I415</f>
        <v/>
      </c>
      <c r="Q415" s="272" t="inlineStr">
        <is>
          <t>45*1000　30*849</t>
        </is>
      </c>
      <c r="R415" s="273">
        <f>IF(SUMIF(M:N,Q415,N:N)=0,"",SUMIF(M:N,Q415,N:N))</f>
        <v/>
      </c>
    </row>
    <row r="416" ht="15" customHeight="1" thickBot="1">
      <c r="B416" s="85" t="inlineStr">
        <is>
          <t>90MAL+12</t>
        </is>
      </c>
      <c r="C416">
        <f>SUMIF(数量表!D:H,B416,数量表!H:H)</f>
        <v/>
      </c>
      <c r="D416" s="243" t="inlineStr">
        <is>
          <t>W1-34</t>
        </is>
      </c>
      <c r="E416" s="2" t="n">
        <v>343.5</v>
      </c>
      <c r="F416" s="244" t="inlineStr">
        <is>
          <t>*</t>
        </is>
      </c>
      <c r="G416" s="2" t="n">
        <v>774</v>
      </c>
      <c r="H416" s="122" t="n">
        <v>1</v>
      </c>
      <c r="I416" s="259">
        <f>SUM(H416*C416)</f>
        <v/>
      </c>
      <c r="J416" s="260" t="n">
        <v>1</v>
      </c>
      <c r="K416" s="261">
        <f>C416*J416</f>
        <v/>
      </c>
      <c r="M416" s="251">
        <f>CONCATENATE(D416,"　",E416,F416,G416)</f>
        <v/>
      </c>
      <c r="N416" s="252">
        <f>I416</f>
        <v/>
      </c>
      <c r="Q416" s="272" t="inlineStr">
        <is>
          <t>45*1000　30*649</t>
        </is>
      </c>
      <c r="R416" s="273">
        <f>IF(SUMIF(M:N,Q416,N:N)=0,"",SUMIF(M:N,Q416,N:N))</f>
        <v/>
      </c>
    </row>
    <row r="417" ht="15" customHeight="1" thickBot="1">
      <c r="B417" s="85" t="inlineStr">
        <is>
          <t>90MAL+12</t>
        </is>
      </c>
      <c r="C417">
        <f>SUMIF(数量表!D:H,B417,数量表!H:H)</f>
        <v/>
      </c>
      <c r="D417" s="243" t="inlineStr">
        <is>
          <t>W1-39</t>
        </is>
      </c>
      <c r="E417" s="2" t="n">
        <v>386.5</v>
      </c>
      <c r="F417" s="244" t="inlineStr">
        <is>
          <t>*</t>
        </is>
      </c>
      <c r="G417" s="2" t="n">
        <v>1274</v>
      </c>
      <c r="H417" s="122" t="n">
        <v>1</v>
      </c>
      <c r="I417" s="259">
        <f>SUM(H417*C417)</f>
        <v/>
      </c>
      <c r="J417" s="260" t="n">
        <v>1</v>
      </c>
      <c r="K417" s="261">
        <f>C417*J417</f>
        <v/>
      </c>
      <c r="M417" s="251">
        <f>CONCATENATE(D417,"　",E417,F417,G417)</f>
        <v/>
      </c>
      <c r="N417" s="252">
        <f>I417</f>
        <v/>
      </c>
      <c r="Q417" s="272" t="inlineStr">
        <is>
          <t>45*1000　30*1200</t>
        </is>
      </c>
      <c r="R417" s="273">
        <f>IF(SUMIF(M:N,Q417,N:N)=0,"",SUMIF(M:N,Q417,N:N))</f>
        <v/>
      </c>
    </row>
    <row r="418" ht="15" customHeight="1" thickBot="1">
      <c r="B418" s="88" t="inlineStr">
        <is>
          <t>90MAL+12</t>
        </is>
      </c>
      <c r="C418" s="89">
        <f>SUMIF(数量表!D:H,B418,数量表!H:H)</f>
        <v/>
      </c>
      <c r="D418" s="239" t="inlineStr">
        <is>
          <t>W1-34</t>
        </is>
      </c>
      <c r="E418" s="240" t="n">
        <v>343.5</v>
      </c>
      <c r="F418" s="241" t="inlineStr">
        <is>
          <t>*</t>
        </is>
      </c>
      <c r="G418" s="240" t="n">
        <v>1274</v>
      </c>
      <c r="H418" s="242" t="n">
        <v>1</v>
      </c>
      <c r="I418" s="256">
        <f>SUM(H418*C418)</f>
        <v/>
      </c>
      <c r="J418" s="257" t="n">
        <v>1</v>
      </c>
      <c r="K418" s="258">
        <f>C418*J418</f>
        <v/>
      </c>
      <c r="M418" s="251">
        <f>CONCATENATE(D418,"　",E418,F418,G418)</f>
        <v/>
      </c>
      <c r="N418" s="252">
        <f>I418</f>
        <v/>
      </c>
      <c r="Q418" s="272" t="inlineStr">
        <is>
          <t>45*1000　30*1149</t>
        </is>
      </c>
      <c r="R418" s="273">
        <f>IF(SUMIF(M:N,Q418,N:N)=0,"",SUMIF(M:N,Q418,N:N))</f>
        <v/>
      </c>
    </row>
    <row r="419" ht="15" customHeight="1" thickBot="1">
      <c r="B419" s="79" t="inlineStr">
        <is>
          <t>90MAR</t>
        </is>
      </c>
      <c r="C419" s="80">
        <f>SUMIF(数量表!D:H,B419,数量表!H:H)</f>
        <v/>
      </c>
      <c r="D419" s="235" t="inlineStr">
        <is>
          <t>W1-39</t>
        </is>
      </c>
      <c r="E419" s="236" t="n">
        <v>386.5</v>
      </c>
      <c r="F419" s="237" t="inlineStr">
        <is>
          <t>*</t>
        </is>
      </c>
      <c r="G419" s="236" t="n">
        <v>774</v>
      </c>
      <c r="H419" s="238" t="n">
        <v>1</v>
      </c>
      <c r="I419" s="253">
        <f>SUM(H419*C419)</f>
        <v/>
      </c>
      <c r="J419" s="254" t="n">
        <v>1</v>
      </c>
      <c r="K419" s="255">
        <f>C419*J419</f>
        <v/>
      </c>
      <c r="M419" s="251">
        <f>CONCATENATE(D419,"　",E419,F419,G419)</f>
        <v/>
      </c>
      <c r="N419" s="252">
        <f>I419</f>
        <v/>
      </c>
      <c r="Q419" s="272" t="inlineStr">
        <is>
          <t>45*1000　288*976</t>
        </is>
      </c>
      <c r="R419" s="273">
        <f>IF(SUMIF(M:N,Q419,N:N)=0,"",SUMIF(M:N,Q419,N:N))</f>
        <v/>
      </c>
    </row>
    <row r="420" ht="15" customHeight="1" thickBot="1">
      <c r="B420" s="85" t="inlineStr">
        <is>
          <t>90MAR</t>
        </is>
      </c>
      <c r="C420">
        <f>SUMIF(数量表!D:H,B420,数量表!H:H)</f>
        <v/>
      </c>
      <c r="D420" s="243" t="inlineStr">
        <is>
          <t>W1-34</t>
        </is>
      </c>
      <c r="E420" s="2" t="n">
        <v>343.5</v>
      </c>
      <c r="F420" s="244" t="inlineStr">
        <is>
          <t>*</t>
        </is>
      </c>
      <c r="G420" s="2" t="n">
        <v>774</v>
      </c>
      <c r="H420" s="122" t="n">
        <v>1</v>
      </c>
      <c r="I420" s="259">
        <f>SUM(H420*C420)</f>
        <v/>
      </c>
      <c r="J420" s="260" t="n">
        <v>1</v>
      </c>
      <c r="K420" s="261">
        <f>C420*J420</f>
        <v/>
      </c>
      <c r="M420" s="251">
        <f>CONCATENATE(D420,"　",E420,F420,G420)</f>
        <v/>
      </c>
      <c r="N420" s="252">
        <f>I420</f>
        <v/>
      </c>
      <c r="Q420" s="272" t="inlineStr">
        <is>
          <t>45*1000　288*576</t>
        </is>
      </c>
      <c r="R420" s="273">
        <f>IF(SUMIF(M:N,Q420,N:N)=0,"",SUMIF(M:N,Q420,N:N))</f>
        <v/>
      </c>
    </row>
    <row r="421" ht="15" customHeight="1" thickBot="1">
      <c r="B421" s="85" t="inlineStr">
        <is>
          <t>90MAR</t>
        </is>
      </c>
      <c r="C421">
        <f>SUMIF(数量表!D:H,B421,数量表!H:H)</f>
        <v/>
      </c>
      <c r="D421" s="243" t="inlineStr">
        <is>
          <t>W1-39</t>
        </is>
      </c>
      <c r="E421" s="2" t="n">
        <v>386.5</v>
      </c>
      <c r="F421" s="244" t="inlineStr">
        <is>
          <t>*</t>
        </is>
      </c>
      <c r="G421" s="2" t="n">
        <v>1274</v>
      </c>
      <c r="H421" s="122" t="n">
        <v>1</v>
      </c>
      <c r="I421" s="259">
        <f>SUM(H421*C421)</f>
        <v/>
      </c>
      <c r="J421" s="260" t="n">
        <v>1</v>
      </c>
      <c r="K421" s="261">
        <f>C421*J421</f>
        <v/>
      </c>
      <c r="M421" s="251">
        <f>CONCATENATE(D421,"　",E421,F421,G421)</f>
        <v/>
      </c>
      <c r="N421" s="252">
        <f>I421</f>
        <v/>
      </c>
      <c r="Q421" s="272" t="inlineStr">
        <is>
          <t>45*1000　288*376</t>
        </is>
      </c>
      <c r="R421" s="273">
        <f>IF(SUMIF(M:N,Q421,N:N)=0,"",SUMIF(M:N,Q421,N:N))</f>
        <v/>
      </c>
    </row>
    <row r="422" ht="15" customHeight="1" thickBot="1">
      <c r="B422" s="88" t="inlineStr">
        <is>
          <t>90MAR</t>
        </is>
      </c>
      <c r="C422" s="89">
        <f>SUMIF(数量表!D:H,B422,数量表!H:H)</f>
        <v/>
      </c>
      <c r="D422" s="239" t="inlineStr">
        <is>
          <t>W1-34</t>
        </is>
      </c>
      <c r="E422" s="240" t="n">
        <v>343.5</v>
      </c>
      <c r="F422" s="241" t="inlineStr">
        <is>
          <t>*</t>
        </is>
      </c>
      <c r="G422" s="240" t="n">
        <v>1274</v>
      </c>
      <c r="H422" s="242" t="n">
        <v>1</v>
      </c>
      <c r="I422" s="256">
        <f>SUM(H422*C422)</f>
        <v/>
      </c>
      <c r="J422" s="257" t="n">
        <v>1</v>
      </c>
      <c r="K422" s="258">
        <f>C422*J422</f>
        <v/>
      </c>
      <c r="M422" s="251">
        <f>CONCATENATE(D422,"　",E422,F422,G422)</f>
        <v/>
      </c>
      <c r="N422" s="252">
        <f>I422</f>
        <v/>
      </c>
      <c r="Q422" s="272" t="inlineStr">
        <is>
          <t>45*1000　288*1176</t>
        </is>
      </c>
      <c r="R422" s="273">
        <f>IF(SUMIF(M:N,Q422,N:N)=0,"",SUMIF(M:N,Q422,N:N))</f>
        <v/>
      </c>
    </row>
    <row r="423" ht="15" customHeight="1" thickBot="1">
      <c r="B423" s="85" t="inlineStr">
        <is>
          <t>90MAR+12</t>
        </is>
      </c>
      <c r="C423">
        <f>SUMIF(数量表!D:H,B423,数量表!H:H)</f>
        <v/>
      </c>
      <c r="D423" s="243" t="inlineStr">
        <is>
          <t>W1-39</t>
        </is>
      </c>
      <c r="E423" s="2" t="n">
        <v>386.5</v>
      </c>
      <c r="F423" s="244" t="inlineStr">
        <is>
          <t>*</t>
        </is>
      </c>
      <c r="G423" s="2" t="n">
        <v>774</v>
      </c>
      <c r="H423" s="122" t="n">
        <v>1</v>
      </c>
      <c r="I423" s="259">
        <f>SUM(H423*C423)</f>
        <v/>
      </c>
      <c r="J423" s="260" t="n">
        <v>1</v>
      </c>
      <c r="K423" s="261">
        <f>C423*J423</f>
        <v/>
      </c>
      <c r="M423" s="251">
        <f>CONCATENATE(D423,"　",E423,F423,G423)</f>
        <v/>
      </c>
      <c r="N423" s="252">
        <f>I423</f>
        <v/>
      </c>
      <c r="Q423" s="272" t="inlineStr">
        <is>
          <t>45*1000　205*477</t>
        </is>
      </c>
      <c r="R423" s="273">
        <f>IF(SUMIF(M:N,Q423,N:N)=0,"",SUMIF(M:N,Q423,N:N))</f>
        <v/>
      </c>
    </row>
    <row r="424" ht="15" customHeight="1" thickBot="1">
      <c r="B424" s="85" t="inlineStr">
        <is>
          <t>90MAR+12</t>
        </is>
      </c>
      <c r="C424">
        <f>SUMIF(数量表!D:H,B424,数量表!H:H)</f>
        <v/>
      </c>
      <c r="D424" s="243" t="inlineStr">
        <is>
          <t>W1-34</t>
        </is>
      </c>
      <c r="E424" s="2" t="n">
        <v>343.5</v>
      </c>
      <c r="F424" s="244" t="inlineStr">
        <is>
          <t>*</t>
        </is>
      </c>
      <c r="G424" s="2" t="n">
        <v>774</v>
      </c>
      <c r="H424" s="122" t="n">
        <v>1</v>
      </c>
      <c r="I424" s="259">
        <f>SUM(H424*C424)</f>
        <v/>
      </c>
      <c r="J424" s="260" t="n">
        <v>1</v>
      </c>
      <c r="K424" s="261">
        <f>C424*J424</f>
        <v/>
      </c>
      <c r="M424" s="251">
        <f>CONCATENATE(D424,"　",E424,F424,G424)</f>
        <v/>
      </c>
      <c r="N424" s="252">
        <f>I424</f>
        <v/>
      </c>
      <c r="Q424" s="272" t="inlineStr">
        <is>
          <t>45*1000　203*576</t>
        </is>
      </c>
      <c r="R424" s="273">
        <f>IF(SUMIF(M:N,Q424,N:N)=0,"",SUMIF(M:N,Q424,N:N))</f>
        <v/>
      </c>
    </row>
    <row r="425" ht="15" customHeight="1" thickBot="1">
      <c r="B425" s="85" t="inlineStr">
        <is>
          <t>90MAR+12</t>
        </is>
      </c>
      <c r="C425">
        <f>SUMIF(数量表!D:H,B425,数量表!H:H)</f>
        <v/>
      </c>
      <c r="D425" s="243" t="inlineStr">
        <is>
          <t>W1-39</t>
        </is>
      </c>
      <c r="E425" s="2" t="n">
        <v>386.5</v>
      </c>
      <c r="F425" s="244" t="inlineStr">
        <is>
          <t>*</t>
        </is>
      </c>
      <c r="G425" s="2" t="n">
        <v>1274</v>
      </c>
      <c r="H425" s="122" t="n">
        <v>1</v>
      </c>
      <c r="I425" s="259">
        <f>SUM(H425*C425)</f>
        <v/>
      </c>
      <c r="J425" s="260" t="n">
        <v>1</v>
      </c>
      <c r="K425" s="261">
        <f>C425*J425</f>
        <v/>
      </c>
      <c r="M425" s="251">
        <f>CONCATENATE(D425,"　",E425,F425,G425)</f>
        <v/>
      </c>
      <c r="N425" s="252">
        <f>I425</f>
        <v/>
      </c>
      <c r="Q425" s="272" t="inlineStr">
        <is>
          <t>45*1000　164*976</t>
        </is>
      </c>
      <c r="R425" s="273">
        <f>IF(SUMIF(M:N,Q425,N:N)=0,"",SUMIF(M:N,Q425,N:N))</f>
        <v/>
      </c>
    </row>
    <row r="426" ht="15" customHeight="1" thickBot="1">
      <c r="B426" s="88" t="inlineStr">
        <is>
          <t>90MAR+12</t>
        </is>
      </c>
      <c r="C426" s="89">
        <f>SUMIF(数量表!D:H,B426,数量表!H:H)</f>
        <v/>
      </c>
      <c r="D426" s="239" t="inlineStr">
        <is>
          <t>W1-34</t>
        </is>
      </c>
      <c r="E426" s="240" t="n">
        <v>343.5</v>
      </c>
      <c r="F426" s="241" t="inlineStr">
        <is>
          <t>*</t>
        </is>
      </c>
      <c r="G426" s="240" t="n">
        <v>1274</v>
      </c>
      <c r="H426" s="242" t="n">
        <v>1</v>
      </c>
      <c r="I426" s="256">
        <f>SUM(H426*C426)</f>
        <v/>
      </c>
      <c r="J426" s="257" t="n">
        <v>1</v>
      </c>
      <c r="K426" s="258">
        <f>C426*J426</f>
        <v/>
      </c>
      <c r="M426" s="251">
        <f>CONCATENATE(D426,"　",E426,F426,G426)</f>
        <v/>
      </c>
      <c r="N426" s="252">
        <f>I426</f>
        <v/>
      </c>
      <c r="Q426" s="272" t="inlineStr">
        <is>
          <t>45*1000　164*576</t>
        </is>
      </c>
      <c r="R426" s="273">
        <f>IF(SUMIF(M:N,Q426,N:N)=0,"",SUMIF(M:N,Q426,N:N))</f>
        <v/>
      </c>
    </row>
    <row r="427" ht="15" customHeight="1" thickBot="1">
      <c r="B427" s="79" t="inlineStr">
        <is>
          <t>90MAZ</t>
        </is>
      </c>
      <c r="C427" s="80">
        <f>SUMIF(数量表!D:H,B427,数量表!H:H)</f>
        <v/>
      </c>
      <c r="D427" s="235" t="inlineStr">
        <is>
          <t>W1-39</t>
        </is>
      </c>
      <c r="E427" s="236" t="n">
        <v>356.5</v>
      </c>
      <c r="F427" s="237" t="inlineStr">
        <is>
          <t>*</t>
        </is>
      </c>
      <c r="G427" s="236" t="n">
        <v>738</v>
      </c>
      <c r="H427" s="238" t="n">
        <v>2</v>
      </c>
      <c r="I427" s="253">
        <f>SUM(H427*C427)</f>
        <v/>
      </c>
      <c r="J427" s="254" t="n">
        <v>2</v>
      </c>
      <c r="K427" s="255">
        <f>C427*J427</f>
        <v/>
      </c>
      <c r="L427" s="89" t="n"/>
      <c r="M427" s="251">
        <f>CONCATENATE(D427,"　",E427,F427,G427)</f>
        <v/>
      </c>
      <c r="N427" s="252">
        <f>I427</f>
        <v/>
      </c>
      <c r="Q427" s="272" t="inlineStr">
        <is>
          <t>45*1000　164*376</t>
        </is>
      </c>
      <c r="R427" s="273">
        <f>IF(SUMIF(M:N,Q427,N:N)=0,"",SUMIF(M:N,Q427,N:N))</f>
        <v/>
      </c>
    </row>
    <row r="428" ht="15" customHeight="1" thickBot="1">
      <c r="B428" s="85" t="inlineStr">
        <is>
          <t>90MAZ</t>
        </is>
      </c>
      <c r="C428">
        <f>SUMIF(数量表!D:H,B428,数量表!H:H)</f>
        <v/>
      </c>
      <c r="D428" s="243" t="inlineStr">
        <is>
          <t>W1-39</t>
        </is>
      </c>
      <c r="E428" s="2" t="n">
        <v>356.5</v>
      </c>
      <c r="F428" s="244" t="inlineStr">
        <is>
          <t>*</t>
        </is>
      </c>
      <c r="G428" s="2" t="n">
        <v>1274</v>
      </c>
      <c r="H428" s="122" t="n">
        <v>2</v>
      </c>
      <c r="I428" s="259">
        <f>SUM(H428*C428)</f>
        <v/>
      </c>
      <c r="J428" s="260" t="n">
        <v>2</v>
      </c>
      <c r="K428" s="258">
        <f>C428*J428</f>
        <v/>
      </c>
      <c r="L428" s="89" t="n"/>
      <c r="M428" s="251">
        <f>CONCATENATE(D428,"　",E428,F428,G428)</f>
        <v/>
      </c>
      <c r="N428" s="252">
        <f>I428</f>
        <v/>
      </c>
      <c r="Q428" s="272" t="inlineStr">
        <is>
          <t>45*1000　164*1176</t>
        </is>
      </c>
      <c r="R428" s="273">
        <f>IF(SUMIF(M:N,Q428,N:N)=0,"",SUMIF(M:N,Q428,N:N))</f>
        <v/>
      </c>
    </row>
    <row r="429" ht="15" customHeight="1" thickBot="1">
      <c r="B429" s="79" t="inlineStr">
        <is>
          <t>90MA670</t>
        </is>
      </c>
      <c r="C429" s="82">
        <f>SUMIF(数量表!D:H,B429,数量表!H:H)</f>
        <v/>
      </c>
      <c r="D429" s="235" t="inlineStr">
        <is>
          <t>W1-34</t>
        </is>
      </c>
      <c r="E429" s="236" t="n">
        <v>146.5</v>
      </c>
      <c r="F429" s="245" t="inlineStr">
        <is>
          <t>*</t>
        </is>
      </c>
      <c r="G429" s="236" t="n">
        <v>774</v>
      </c>
      <c r="H429" s="238" t="n">
        <v>1</v>
      </c>
      <c r="I429" s="253">
        <f>SUM(H429*C429)</f>
        <v/>
      </c>
      <c r="J429" s="254" t="n">
        <v>0.5</v>
      </c>
      <c r="K429" s="255">
        <f>C429*J429</f>
        <v/>
      </c>
      <c r="M429" s="251">
        <f>CONCATENATE(D429,"　",E429,F429,G429)</f>
        <v/>
      </c>
      <c r="N429" s="252">
        <f>I429</f>
        <v/>
      </c>
      <c r="Q429" s="272" t="inlineStr">
        <is>
          <t>45*1000　163*576</t>
        </is>
      </c>
      <c r="R429" s="273">
        <f>IF(SUMIF(M:N,Q429,N:N)=0,"",SUMIF(M:N,Q429,N:N))</f>
        <v/>
      </c>
    </row>
    <row r="430" ht="15" customHeight="1" thickBot="1">
      <c r="B430" s="85" t="inlineStr">
        <is>
          <t>90MA670</t>
        </is>
      </c>
      <c r="C430" s="87">
        <f>SUMIF(数量表!D:H,B430,数量表!H:H)</f>
        <v/>
      </c>
      <c r="D430" s="243" t="inlineStr">
        <is>
          <t>W1-39</t>
        </is>
      </c>
      <c r="E430" s="2" t="n">
        <v>386.5</v>
      </c>
      <c r="F430" s="892" t="inlineStr">
        <is>
          <t>*</t>
        </is>
      </c>
      <c r="G430" s="2" t="n">
        <v>774</v>
      </c>
      <c r="H430" s="122" t="n">
        <v>1</v>
      </c>
      <c r="I430" s="259">
        <f>SUM(H430*C430)</f>
        <v/>
      </c>
      <c r="J430" s="260" t="n">
        <v>1</v>
      </c>
      <c r="K430" s="261">
        <f>C430*J430</f>
        <v/>
      </c>
      <c r="M430" s="251">
        <f>CONCATENATE(D430,"　",E430,F430,G430)</f>
        <v/>
      </c>
      <c r="N430" s="252">
        <f>I430</f>
        <v/>
      </c>
      <c r="Q430" s="272" t="inlineStr">
        <is>
          <t>45*1000　154.5*477</t>
        </is>
      </c>
      <c r="R430" s="273">
        <f>IF(SUMIF(M:N,Q430,N:N)=0,"",SUMIF(M:N,Q430,N:N))</f>
        <v/>
      </c>
    </row>
    <row r="431" ht="15" customHeight="1" thickBot="1">
      <c r="B431" s="85" t="inlineStr">
        <is>
          <t>90MA670</t>
        </is>
      </c>
      <c r="C431" s="87">
        <f>SUMIF(数量表!D:H,B431,数量表!H:H)</f>
        <v/>
      </c>
      <c r="D431" s="243" t="inlineStr">
        <is>
          <t>W1-34</t>
        </is>
      </c>
      <c r="E431" s="2" t="n">
        <v>146.5</v>
      </c>
      <c r="F431" s="892" t="inlineStr">
        <is>
          <t>*</t>
        </is>
      </c>
      <c r="G431" s="2" t="n">
        <v>1274</v>
      </c>
      <c r="H431" s="122" t="n">
        <v>1</v>
      </c>
      <c r="I431" s="259">
        <f>SUM(H431*C431)</f>
        <v/>
      </c>
      <c r="J431" s="260" t="n">
        <v>0.5</v>
      </c>
      <c r="K431" s="261">
        <f>C431*J431</f>
        <v/>
      </c>
      <c r="M431" s="251">
        <f>CONCATENATE(D431,"　",E431,F431,G431)</f>
        <v/>
      </c>
      <c r="N431" s="252">
        <f>I431</f>
        <v/>
      </c>
      <c r="Q431" s="272" t="inlineStr">
        <is>
          <t>45*1000　145.5*81</t>
        </is>
      </c>
      <c r="R431" s="273">
        <f>IF(SUMIF(M:N,Q431,N:N)=0,"",SUMIF(M:N,Q431,N:N))</f>
        <v/>
      </c>
    </row>
    <row r="432" ht="15" customHeight="1" thickBot="1">
      <c r="B432" s="88" t="inlineStr">
        <is>
          <t>90MA670</t>
        </is>
      </c>
      <c r="C432" s="91">
        <f>SUMIF(数量表!D:H,B432,数量表!H:H)</f>
        <v/>
      </c>
      <c r="D432" s="239" t="inlineStr">
        <is>
          <t>W1-39</t>
        </is>
      </c>
      <c r="E432" s="240" t="n">
        <v>386.5</v>
      </c>
      <c r="F432" s="246" t="inlineStr">
        <is>
          <t>*</t>
        </is>
      </c>
      <c r="G432" s="240" t="n">
        <v>1274</v>
      </c>
      <c r="H432" s="242" t="n">
        <v>1</v>
      </c>
      <c r="I432" s="256">
        <f>SUM(H432*C432)</f>
        <v/>
      </c>
      <c r="J432" s="257" t="n">
        <v>1</v>
      </c>
      <c r="K432" s="258">
        <f>C432*J432</f>
        <v/>
      </c>
      <c r="M432" s="251">
        <f>CONCATENATE(D432,"　",E432,F432,G432)</f>
        <v/>
      </c>
      <c r="N432" s="252">
        <f>I432</f>
        <v/>
      </c>
      <c r="Q432" s="272" t="inlineStr">
        <is>
          <t>45*1000　145.5*282</t>
        </is>
      </c>
      <c r="R432" s="273">
        <f>IF(SUMIF(M:N,Q432,N:N)=0,"",SUMIF(M:N,Q432,N:N))</f>
        <v/>
      </c>
    </row>
    <row r="433" ht="15" customHeight="1" thickBot="1">
      <c r="B433" s="85" t="inlineStr">
        <is>
          <t>90MA670L</t>
        </is>
      </c>
      <c r="C433" s="80">
        <f>SUMIF(数量表!D:H,B433,数量表!H:H)</f>
        <v/>
      </c>
      <c r="D433" s="235" t="inlineStr">
        <is>
          <t>W1-39</t>
        </is>
      </c>
      <c r="E433" s="236" t="n">
        <v>146.5</v>
      </c>
      <c r="F433" s="237" t="inlineStr">
        <is>
          <t>*</t>
        </is>
      </c>
      <c r="G433" s="236" t="n">
        <v>774</v>
      </c>
      <c r="H433" s="238" t="n">
        <v>1</v>
      </c>
      <c r="I433" s="253">
        <f>SUM(H433*C433)</f>
        <v/>
      </c>
      <c r="J433" s="254" t="n">
        <v>1</v>
      </c>
      <c r="K433" s="255">
        <f>C433*J433</f>
        <v/>
      </c>
      <c r="M433" s="251">
        <f>CONCATENATE(D433,"　",E433,F433,G433)</f>
        <v/>
      </c>
      <c r="N433" s="252">
        <f>I433</f>
        <v/>
      </c>
      <c r="Q433" s="272" t="inlineStr">
        <is>
          <t>45*1000　124*976</t>
        </is>
      </c>
      <c r="R433" s="273">
        <f>IF(SUMIF(M:N,Q433,N:N)=0,"",SUMIF(M:N,Q433,N:N))</f>
        <v/>
      </c>
    </row>
    <row r="434" ht="15" customHeight="1" thickBot="1">
      <c r="B434" s="85" t="inlineStr">
        <is>
          <t>90MA670L</t>
        </is>
      </c>
      <c r="C434">
        <f>SUMIF(数量表!D:H,B434,数量表!H:H)</f>
        <v/>
      </c>
      <c r="D434" s="243" t="inlineStr">
        <is>
          <t>W1-34</t>
        </is>
      </c>
      <c r="E434" s="2" t="n">
        <v>343.5</v>
      </c>
      <c r="F434" s="244" t="inlineStr">
        <is>
          <t>*</t>
        </is>
      </c>
      <c r="G434" s="2" t="n">
        <v>774</v>
      </c>
      <c r="H434" s="122" t="n">
        <v>1</v>
      </c>
      <c r="I434" s="259">
        <f>SUM(H434*C434)</f>
        <v/>
      </c>
      <c r="J434" s="260" t="n">
        <v>2</v>
      </c>
      <c r="K434" s="261">
        <f>C434*J434</f>
        <v/>
      </c>
      <c r="M434" s="251">
        <f>CONCATENATE(D434,"　",E434,F434,G434)</f>
        <v/>
      </c>
      <c r="N434" s="252">
        <f>I434</f>
        <v/>
      </c>
      <c r="Q434" s="272" t="inlineStr">
        <is>
          <t>45*1000　124*576</t>
        </is>
      </c>
      <c r="R434" s="273">
        <f>IF(SUMIF(M:N,Q434,N:N)=0,"",SUMIF(M:N,Q434,N:N))</f>
        <v/>
      </c>
    </row>
    <row r="435" ht="15" customHeight="1" thickBot="1">
      <c r="B435" s="85" t="inlineStr">
        <is>
          <t>90MA670L</t>
        </is>
      </c>
      <c r="C435">
        <f>SUMIF(数量表!D:H,B435,数量表!H:H)</f>
        <v/>
      </c>
      <c r="D435" s="243" t="inlineStr">
        <is>
          <t>W1-39</t>
        </is>
      </c>
      <c r="E435" s="2" t="n">
        <v>146.5</v>
      </c>
      <c r="F435" s="244" t="inlineStr">
        <is>
          <t>*</t>
        </is>
      </c>
      <c r="G435" s="2" t="n">
        <v>1274</v>
      </c>
      <c r="H435" s="122" t="n">
        <v>1</v>
      </c>
      <c r="I435" s="259">
        <f>SUM(H435*C435)</f>
        <v/>
      </c>
      <c r="J435" s="260" t="n">
        <v>1</v>
      </c>
      <c r="K435" s="261">
        <f>C435*J435</f>
        <v/>
      </c>
      <c r="M435" s="251">
        <f>CONCATENATE(D435,"　",E435,F435,G435)</f>
        <v/>
      </c>
      <c r="N435" s="252">
        <f>I435</f>
        <v/>
      </c>
      <c r="Q435" s="272" t="inlineStr">
        <is>
          <t>45*1000　124*1176</t>
        </is>
      </c>
      <c r="R435" s="273">
        <f>IF(SUMIF(M:N,Q435,N:N)=0,"",SUMIF(M:N,Q435,N:N))</f>
        <v/>
      </c>
    </row>
    <row r="436" ht="15" customHeight="1" thickBot="1">
      <c r="B436" s="85" t="inlineStr">
        <is>
          <t>90MA670L</t>
        </is>
      </c>
      <c r="C436" s="89">
        <f>SUMIF(数量表!D:H,B436,数量表!H:H)</f>
        <v/>
      </c>
      <c r="D436" s="239" t="inlineStr">
        <is>
          <t>W1-34</t>
        </is>
      </c>
      <c r="E436" s="240" t="n">
        <v>343.5</v>
      </c>
      <c r="F436" s="241" t="inlineStr">
        <is>
          <t>*</t>
        </is>
      </c>
      <c r="G436" s="240" t="n">
        <v>1274</v>
      </c>
      <c r="H436" s="242" t="n">
        <v>1</v>
      </c>
      <c r="I436" s="256">
        <f>SUM(H436*C436)</f>
        <v/>
      </c>
      <c r="J436" s="257" t="n">
        <v>2</v>
      </c>
      <c r="K436" s="258">
        <f>C436*J436</f>
        <v/>
      </c>
      <c r="M436" s="251">
        <f>CONCATENATE(D436,"　",E436,F436,G436)</f>
        <v/>
      </c>
      <c r="N436" s="252">
        <f>I436</f>
        <v/>
      </c>
      <c r="Q436" s="272" t="inlineStr">
        <is>
          <t>45*1000　121*376</t>
        </is>
      </c>
      <c r="R436" s="273">
        <f>IF(SUMIF(M:N,Q436,N:N)=0,"",SUMIF(M:N,Q436,N:N))</f>
        <v/>
      </c>
    </row>
    <row r="437" ht="15" customHeight="1" thickBot="1">
      <c r="B437" s="79" t="inlineStr">
        <is>
          <t>90MA670R</t>
        </is>
      </c>
      <c r="C437" s="80">
        <f>SUMIF(数量表!D:H,B437,数量表!H:H)</f>
        <v/>
      </c>
      <c r="D437" s="235" t="inlineStr">
        <is>
          <t>W1-39</t>
        </is>
      </c>
      <c r="E437" s="236" t="n">
        <v>146.5</v>
      </c>
      <c r="F437" s="237" t="inlineStr">
        <is>
          <t>*</t>
        </is>
      </c>
      <c r="G437" s="236" t="n">
        <v>774</v>
      </c>
      <c r="H437" s="238" t="n">
        <v>1</v>
      </c>
      <c r="I437" s="253">
        <f>SUM(H437*C437)</f>
        <v/>
      </c>
      <c r="J437" s="254" t="n">
        <v>1</v>
      </c>
      <c r="K437" s="255">
        <f>C437*J437</f>
        <v/>
      </c>
      <c r="M437" s="251">
        <f>CONCATENATE(D437,"　",E437,F437,G437)</f>
        <v/>
      </c>
      <c r="N437" s="252">
        <f>I437</f>
        <v/>
      </c>
      <c r="Q437" s="272" t="inlineStr">
        <is>
          <t>45*1000　111.5*477</t>
        </is>
      </c>
      <c r="R437" s="273">
        <f>IF(SUMIF(M:N,Q437,N:N)=0,"",SUMIF(M:N,Q437,N:N))</f>
        <v/>
      </c>
    </row>
    <row r="438" ht="15" customHeight="1" thickBot="1">
      <c r="B438" s="85" t="inlineStr">
        <is>
          <t>90MA670R</t>
        </is>
      </c>
      <c r="C438">
        <f>SUMIF(数量表!D:H,B438,数量表!H:H)</f>
        <v/>
      </c>
      <c r="D438" s="243" t="inlineStr">
        <is>
          <t>W1-34</t>
        </is>
      </c>
      <c r="E438" s="2" t="n">
        <v>343.5</v>
      </c>
      <c r="F438" s="244" t="inlineStr">
        <is>
          <t>*</t>
        </is>
      </c>
      <c r="G438" s="2" t="n">
        <v>774</v>
      </c>
      <c r="H438" s="122" t="n">
        <v>1</v>
      </c>
      <c r="I438" s="259">
        <f>SUM(H438*C438)</f>
        <v/>
      </c>
      <c r="J438" s="260" t="n">
        <v>2</v>
      </c>
      <c r="K438" s="261">
        <f>C438*J438</f>
        <v/>
      </c>
      <c r="M438" s="251">
        <f>CONCATENATE(D438,"　",E438,F438,G438)</f>
        <v/>
      </c>
      <c r="N438" s="252">
        <f>I438</f>
        <v/>
      </c>
      <c r="Q438" s="272" t="inlineStr">
        <is>
          <t>45*1000　100.5*976</t>
        </is>
      </c>
      <c r="R438" s="273">
        <f>IF(SUMIF(M:N,Q438,N:N)=0,"",SUMIF(M:N,Q438,N:N))</f>
        <v/>
      </c>
    </row>
    <row r="439" ht="15" customHeight="1" thickBot="1">
      <c r="B439" s="85" t="inlineStr">
        <is>
          <t>90MA670R</t>
        </is>
      </c>
      <c r="C439">
        <f>SUMIF(数量表!D:H,B439,数量表!H:H)</f>
        <v/>
      </c>
      <c r="D439" s="243" t="inlineStr">
        <is>
          <t>W1-39</t>
        </is>
      </c>
      <c r="E439" s="2" t="n">
        <v>146.5</v>
      </c>
      <c r="F439" s="244" t="inlineStr">
        <is>
          <t>*</t>
        </is>
      </c>
      <c r="G439" s="2" t="n">
        <v>1274</v>
      </c>
      <c r="H439" s="122" t="n">
        <v>1</v>
      </c>
      <c r="I439" s="259">
        <f>SUM(H439*C439)</f>
        <v/>
      </c>
      <c r="J439" s="260" t="n">
        <v>1</v>
      </c>
      <c r="K439" s="261">
        <f>C439*J439</f>
        <v/>
      </c>
      <c r="M439" s="251">
        <f>CONCATENATE(D439,"　",E439,F439,G439)</f>
        <v/>
      </c>
      <c r="N439" s="252">
        <f>I439</f>
        <v/>
      </c>
      <c r="Q439" s="272" t="inlineStr">
        <is>
          <t>45*1000　100.5*576</t>
        </is>
      </c>
      <c r="R439" s="273">
        <f>IF(SUMIF(M:N,Q439,N:N)=0,"",SUMIF(M:N,Q439,N:N))</f>
        <v/>
      </c>
    </row>
    <row r="440" ht="15" customHeight="1" thickBot="1">
      <c r="B440" s="88" t="inlineStr">
        <is>
          <t>90MA670R</t>
        </is>
      </c>
      <c r="C440" s="89">
        <f>SUMIF(数量表!D:H,B440,数量表!H:H)</f>
        <v/>
      </c>
      <c r="D440" s="239" t="inlineStr">
        <is>
          <t>W1-34</t>
        </is>
      </c>
      <c r="E440" s="240" t="n">
        <v>343.5</v>
      </c>
      <c r="F440" s="241" t="inlineStr">
        <is>
          <t>*</t>
        </is>
      </c>
      <c r="G440" s="240" t="n">
        <v>1274</v>
      </c>
      <c r="H440" s="242" t="n">
        <v>1</v>
      </c>
      <c r="I440" s="256">
        <f>SUM(H440*C440)</f>
        <v/>
      </c>
      <c r="J440" s="257" t="n">
        <v>2</v>
      </c>
      <c r="K440" s="258">
        <f>C440*J440</f>
        <v/>
      </c>
      <c r="M440" s="251">
        <f>CONCATENATE(D440,"　",E440,F440,G440)</f>
        <v/>
      </c>
      <c r="N440" s="252">
        <f>I440</f>
        <v/>
      </c>
      <c r="Q440" s="272" t="inlineStr">
        <is>
          <t>45*1000　100.5*376</t>
        </is>
      </c>
      <c r="R440" s="273">
        <f>IF(SUMIF(M:N,Q440,N:N)=0,"",SUMIF(M:N,Q440,N:N))</f>
        <v/>
      </c>
    </row>
    <row r="441" ht="15" customHeight="1" thickBot="1">
      <c r="B441" s="79" t="inlineStr">
        <is>
          <t>90MA144</t>
        </is>
      </c>
      <c r="C441" s="80">
        <f>SUMIF(数量表!D:H,B441,数量表!H:H)</f>
        <v/>
      </c>
      <c r="D441" s="235" t="inlineStr">
        <is>
          <t>W1-39</t>
        </is>
      </c>
      <c r="E441" s="236" t="n">
        <v>386.5</v>
      </c>
      <c r="F441" s="237" t="inlineStr">
        <is>
          <t>*</t>
        </is>
      </c>
      <c r="G441" s="236" t="n">
        <v>1274</v>
      </c>
      <c r="H441" s="238" t="n">
        <v>2</v>
      </c>
      <c r="I441" s="253">
        <f>SUM(H441*C441)</f>
        <v/>
      </c>
      <c r="J441" s="254" t="n">
        <v>2</v>
      </c>
      <c r="K441" s="255">
        <f>C441*J441</f>
        <v/>
      </c>
      <c r="M441" s="251">
        <f>CONCATENATE(D441,"　",E441,F441,G441)</f>
        <v/>
      </c>
      <c r="N441" s="252">
        <f>I441</f>
        <v/>
      </c>
      <c r="Q441" s="272" t="inlineStr">
        <is>
          <t>45*1000　100.5*1176</t>
        </is>
      </c>
      <c r="R441" s="273">
        <f>IF(SUMIF(M:N,Q441,N:N)=0,"",SUMIF(M:N,Q441,N:N))</f>
        <v/>
      </c>
    </row>
    <row r="442" ht="15" customHeight="1" thickBot="1">
      <c r="B442" s="85" t="inlineStr">
        <is>
          <t>90MA144</t>
        </is>
      </c>
      <c r="C442">
        <f>SUMIF(数量表!D:H,B442,数量表!H:H)</f>
        <v/>
      </c>
      <c r="D442" s="243" t="inlineStr">
        <is>
          <t>45*1000</t>
        </is>
      </c>
      <c r="E442" s="2" t="n">
        <v>205</v>
      </c>
      <c r="F442" s="244" t="inlineStr">
        <is>
          <t>*</t>
        </is>
      </c>
      <c r="G442" s="2" t="n">
        <v>477</v>
      </c>
      <c r="H442" s="122" t="n">
        <v>2</v>
      </c>
      <c r="I442" s="259">
        <f>SUM(H442*C442)</f>
        <v/>
      </c>
      <c r="J442" s="260" t="n">
        <v>0.2</v>
      </c>
      <c r="K442" s="261">
        <f>C442*J442</f>
        <v/>
      </c>
      <c r="M442" s="251">
        <f>CONCATENATE(D442,"　",E442,F442,G442)</f>
        <v/>
      </c>
      <c r="N442" s="252">
        <f>I442</f>
        <v/>
      </c>
      <c r="Q442" s="272" t="inlineStr">
        <is>
          <t>45*1000　100*855</t>
        </is>
      </c>
      <c r="R442" s="273">
        <f>IF(SUMIF(M:N,Q442,N:N)=0,"",SUMIF(M:N,Q442,N:N))</f>
        <v/>
      </c>
    </row>
    <row r="443" ht="15" customHeight="1" thickBot="1">
      <c r="B443" s="85" t="inlineStr">
        <is>
          <t>90MA144</t>
        </is>
      </c>
      <c r="C443">
        <f>SUMIF(数量表!D:H,B443,数量表!H:H)</f>
        <v/>
      </c>
      <c r="D443" s="243" t="inlineStr">
        <is>
          <t>45*1000</t>
        </is>
      </c>
      <c r="E443" s="2" t="n">
        <v>154.5</v>
      </c>
      <c r="F443" s="244" t="inlineStr">
        <is>
          <t>*</t>
        </is>
      </c>
      <c r="G443" s="2" t="n">
        <v>477</v>
      </c>
      <c r="H443" s="122" t="n">
        <v>2</v>
      </c>
      <c r="I443" s="259">
        <f>SUM(H443*C443)</f>
        <v/>
      </c>
      <c r="J443" s="260" t="n">
        <v>0.2</v>
      </c>
      <c r="K443" s="261">
        <f>C443*J443</f>
        <v/>
      </c>
      <c r="M443" s="251">
        <f>CONCATENATE(D443,"　",E443,F443,G443)</f>
        <v/>
      </c>
      <c r="N443" s="252">
        <f>I443</f>
        <v/>
      </c>
      <c r="Q443" s="272" t="inlineStr">
        <is>
          <t>45*1000　100*681</t>
        </is>
      </c>
      <c r="R443" s="273">
        <f>IF(SUMIF(M:N,Q443,N:N)=0,"",SUMIF(M:N,Q443,N:N))</f>
        <v/>
      </c>
    </row>
    <row r="444" ht="15" customHeight="1" thickBot="1">
      <c r="B444" s="88" t="inlineStr">
        <is>
          <t>90MA144</t>
        </is>
      </c>
      <c r="C444" s="89">
        <f>SUMIF(数量表!D:H,B444,数量表!H:H)</f>
        <v/>
      </c>
      <c r="D444" s="239" t="inlineStr">
        <is>
          <t>W3-39</t>
        </is>
      </c>
      <c r="E444" s="240" t="n">
        <v>386.5</v>
      </c>
      <c r="F444" s="241" t="inlineStr">
        <is>
          <t>*</t>
        </is>
      </c>
      <c r="G444" s="240" t="n">
        <v>270</v>
      </c>
      <c r="H444" s="242" t="n">
        <v>2</v>
      </c>
      <c r="I444" s="256">
        <f>SUM(H444*C444)</f>
        <v/>
      </c>
      <c r="J444" s="257" t="n">
        <v>2</v>
      </c>
      <c r="K444" s="258">
        <f>C444*J444</f>
        <v/>
      </c>
      <c r="M444" s="251">
        <f>CONCATENATE(D444,"　",E444,F444,G444)</f>
        <v/>
      </c>
      <c r="N444" s="252">
        <f>I444</f>
        <v/>
      </c>
      <c r="Q444" s="272" t="inlineStr">
        <is>
          <t>45*1000　100*655</t>
        </is>
      </c>
      <c r="R444" s="273">
        <f>IF(SUMIF(M:N,Q444,N:N)=0,"",SUMIF(M:N,Q444,N:N))</f>
        <v/>
      </c>
    </row>
    <row r="445" ht="15" customHeight="1" thickBot="1">
      <c r="B445" s="79" t="inlineStr">
        <is>
          <t>90MA144L</t>
        </is>
      </c>
      <c r="C445" s="80">
        <f>SUMIF(数量表!D:H,B445,数量表!H:H)</f>
        <v/>
      </c>
      <c r="D445" s="243" t="inlineStr">
        <is>
          <t>W1-39</t>
        </is>
      </c>
      <c r="E445" s="2" t="n">
        <v>386.5</v>
      </c>
      <c r="F445" s="244" t="inlineStr">
        <is>
          <t>*</t>
        </is>
      </c>
      <c r="G445" s="236" t="n">
        <v>1274</v>
      </c>
      <c r="H445" s="238" t="n">
        <v>1</v>
      </c>
      <c r="I445" s="259">
        <f>SUM(H445*C445)</f>
        <v/>
      </c>
      <c r="J445" s="254" t="n">
        <v>1</v>
      </c>
      <c r="K445" s="261">
        <f>C445*J445</f>
        <v/>
      </c>
      <c r="M445" s="251">
        <f>CONCATENATE(D445,"　",E445,F445,G445)</f>
        <v/>
      </c>
      <c r="N445" s="252">
        <f>I445</f>
        <v/>
      </c>
      <c r="Q445" s="300" t="inlineStr">
        <is>
          <t>45*1000　100*1200</t>
        </is>
      </c>
      <c r="R445" s="301">
        <f>IF(SUMIF(M:N,Q445,N:N)=0,"",SUMIF(M:N,Q445,N:N))</f>
        <v/>
      </c>
    </row>
    <row r="446" ht="15" customHeight="1" thickBot="1">
      <c r="B446" s="85" t="inlineStr">
        <is>
          <t>90MA144L</t>
        </is>
      </c>
      <c r="C446">
        <f>SUMIF(数量表!D:H,B446,数量表!H:H)</f>
        <v/>
      </c>
      <c r="D446" s="243" t="inlineStr">
        <is>
          <t>W1-39</t>
        </is>
      </c>
      <c r="E446" s="2" t="n">
        <v>386.5</v>
      </c>
      <c r="F446" s="244" t="inlineStr">
        <is>
          <t>*</t>
        </is>
      </c>
      <c r="G446" s="2" t="n">
        <v>270</v>
      </c>
      <c r="H446" s="122" t="n">
        <v>1</v>
      </c>
      <c r="I446" s="259">
        <f>SUM(H446*C446)</f>
        <v/>
      </c>
      <c r="J446" s="260" t="n">
        <v>1</v>
      </c>
      <c r="K446" s="261">
        <f>C446*J446</f>
        <v/>
      </c>
      <c r="M446" s="251">
        <f>CONCATENATE(D446,"　",E446,F446,G446)</f>
        <v/>
      </c>
      <c r="N446" s="252">
        <f>I446</f>
        <v/>
      </c>
      <c r="Q446" s="272" t="inlineStr">
        <is>
          <t>W2-39　386.5*400</t>
        </is>
      </c>
      <c r="R446" s="273">
        <f>IF(SUMIF(M:N,Q446,N:N)=0,"",SUMIF(M:N,Q446,N:N))</f>
        <v/>
      </c>
    </row>
    <row r="447" ht="15" customHeight="1" thickBot="1">
      <c r="B447" s="85" t="inlineStr">
        <is>
          <t>90MA144L</t>
        </is>
      </c>
      <c r="C447">
        <f>SUMIF(数量表!D:H,B447,数量表!H:H)</f>
        <v/>
      </c>
      <c r="D447" s="243" t="inlineStr">
        <is>
          <t>W1-34</t>
        </is>
      </c>
      <c r="E447" s="2" t="n">
        <v>343.5</v>
      </c>
      <c r="F447" s="244" t="inlineStr">
        <is>
          <t>*</t>
        </is>
      </c>
      <c r="G447" s="2" t="n">
        <v>1274</v>
      </c>
      <c r="H447" s="122" t="n">
        <v>1</v>
      </c>
      <c r="I447" s="259">
        <f>SUM(H447*C447)</f>
        <v/>
      </c>
      <c r="J447" s="260" t="n">
        <v>1</v>
      </c>
      <c r="K447" s="261">
        <f>C447*J447</f>
        <v/>
      </c>
      <c r="M447" s="251">
        <f>CONCATENATE(D447,"　",E447,F447,G447)</f>
        <v/>
      </c>
      <c r="N447" s="252">
        <f>I447</f>
        <v/>
      </c>
      <c r="Q447" s="272" t="inlineStr">
        <is>
          <t>W2-41　414.5*220</t>
        </is>
      </c>
      <c r="R447" s="273">
        <f>IF(SUMIF(M:N,Q447,N:N)=0,"",SUMIF(M:N,Q447,N:N))</f>
        <v/>
      </c>
    </row>
    <row r="448" ht="15" customHeight="1" thickBot="1">
      <c r="B448" s="85" t="inlineStr">
        <is>
          <t>90MA144L</t>
        </is>
      </c>
      <c r="C448">
        <f>SUMIF(数量表!D:H,B448,数量表!H:H)</f>
        <v/>
      </c>
      <c r="D448" s="243" t="inlineStr">
        <is>
          <t>W1-34</t>
        </is>
      </c>
      <c r="E448" s="2" t="n">
        <v>343.5</v>
      </c>
      <c r="F448" s="244" t="inlineStr">
        <is>
          <t>*</t>
        </is>
      </c>
      <c r="G448" s="2" t="n">
        <v>270</v>
      </c>
      <c r="H448" s="122" t="n">
        <v>1</v>
      </c>
      <c r="I448" s="259">
        <f>SUM(H448*C448)</f>
        <v/>
      </c>
      <c r="J448" s="260" t="n">
        <v>1</v>
      </c>
      <c r="K448" s="261">
        <f>C448*J448</f>
        <v/>
      </c>
      <c r="M448" s="251">
        <f>CONCATENATE(D448,"　",E448,F448,G448)</f>
        <v/>
      </c>
      <c r="N448" s="252">
        <f>I448</f>
        <v/>
      </c>
      <c r="Q448" s="272" t="inlineStr">
        <is>
          <t>W2-39　386.5*220</t>
        </is>
      </c>
      <c r="R448" s="273">
        <f>IF(SUMIF(M:N,Q448,N:N)=0,"",SUMIF(M:N,Q448,N:N))</f>
        <v/>
      </c>
    </row>
    <row r="449" ht="15" customHeight="1" thickBot="1">
      <c r="B449" s="85" t="inlineStr">
        <is>
          <t>90MA144L</t>
        </is>
      </c>
      <c r="C449">
        <f>SUMIF(数量表!D:H,B449,数量表!H:H)</f>
        <v/>
      </c>
      <c r="D449" s="243" t="inlineStr">
        <is>
          <t>45*1000</t>
        </is>
      </c>
      <c r="E449" s="2" t="n">
        <v>205</v>
      </c>
      <c r="F449" s="244" t="inlineStr">
        <is>
          <t>*</t>
        </is>
      </c>
      <c r="G449" s="2" t="n">
        <v>477</v>
      </c>
      <c r="H449" s="122" t="n">
        <v>2</v>
      </c>
      <c r="I449" s="259">
        <f>SUM(H449*C449)</f>
        <v/>
      </c>
      <c r="J449" s="260" t="n">
        <v>0.5</v>
      </c>
      <c r="K449" s="261">
        <f>C449*J449</f>
        <v/>
      </c>
      <c r="M449" s="251">
        <f>CONCATENATE(D449,"　",E449,F449,G449)</f>
        <v/>
      </c>
      <c r="N449" s="252">
        <f>I449</f>
        <v/>
      </c>
      <c r="Q449" s="272" t="inlineStr">
        <is>
          <t>W2-39　386.5*300</t>
        </is>
      </c>
      <c r="R449" s="273">
        <f>IF(SUMIF(M:N,Q449,N:N)=0,"",SUMIF(M:N,Q449,N:N))</f>
        <v/>
      </c>
    </row>
    <row r="450" ht="15" customHeight="1" thickBot="1">
      <c r="B450" s="85" t="inlineStr">
        <is>
          <t>90MA144L</t>
        </is>
      </c>
      <c r="C450">
        <f>SUMIF(数量表!D:H,B450,数量表!H:H)</f>
        <v/>
      </c>
      <c r="D450" s="243" t="inlineStr">
        <is>
          <t>45*1000</t>
        </is>
      </c>
      <c r="E450" s="2" t="n">
        <v>154.5</v>
      </c>
      <c r="F450" s="244" t="inlineStr">
        <is>
          <t>*</t>
        </is>
      </c>
      <c r="G450" s="2" t="n">
        <v>477</v>
      </c>
      <c r="H450" s="122" t="n">
        <v>1</v>
      </c>
      <c r="I450" s="259">
        <f>SUM(H450*C450)</f>
        <v/>
      </c>
      <c r="J450" s="260" t="n">
        <v>0.5</v>
      </c>
      <c r="K450" s="261">
        <f>C450*J450</f>
        <v/>
      </c>
      <c r="M450" s="251">
        <f>CONCATENATE(D450,"　",E450,F450,G450)</f>
        <v/>
      </c>
      <c r="N450" s="252">
        <f>I450</f>
        <v/>
      </c>
      <c r="Q450" s="272" t="inlineStr">
        <is>
          <t>W2-41　414.5*300</t>
        </is>
      </c>
      <c r="R450" s="273">
        <f>IF(SUMIF(M:N,Q450,N:N)=0,"",SUMIF(M:N,Q450,N:N))</f>
        <v/>
      </c>
    </row>
    <row r="451" ht="15" customHeight="1" thickBot="1">
      <c r="B451" s="85" t="inlineStr">
        <is>
          <t>90MA144L</t>
        </is>
      </c>
      <c r="C451">
        <f>SUMIF(数量表!D:H,B451,数量表!H:H)</f>
        <v/>
      </c>
      <c r="D451" s="243" t="inlineStr">
        <is>
          <t>45*1000</t>
        </is>
      </c>
      <c r="E451" s="2" t="n">
        <v>111.5</v>
      </c>
      <c r="F451" s="244" t="inlineStr">
        <is>
          <t>*</t>
        </is>
      </c>
      <c r="G451" s="2" t="n">
        <v>477</v>
      </c>
      <c r="H451" s="122" t="n">
        <v>1</v>
      </c>
      <c r="I451" s="259">
        <f>SUM(H451*C451)</f>
        <v/>
      </c>
      <c r="J451" s="260" t="n">
        <v>0.5</v>
      </c>
      <c r="K451" s="261">
        <f>C451*J451</f>
        <v/>
      </c>
      <c r="M451" s="251">
        <f>CONCATENATE(D451,"　",E451,F451,G451)</f>
        <v/>
      </c>
      <c r="N451" s="252">
        <f>I451</f>
        <v/>
      </c>
      <c r="Q451" s="272" t="inlineStr">
        <is>
          <t>W2-41　414.5*968</t>
        </is>
      </c>
      <c r="R451" s="273">
        <f>IF(SUMIF(M:N,Q451,N:N)=0,"",SUMIF(M:N,Q451,N:N))</f>
        <v/>
      </c>
    </row>
    <row r="452" ht="15" customHeight="1" thickBot="1">
      <c r="B452" s="79" t="inlineStr">
        <is>
          <t>90MAX144</t>
        </is>
      </c>
      <c r="C452" s="82">
        <f>SUMIF(数量表!D:H,B452,数量表!H:H)</f>
        <v/>
      </c>
      <c r="D452" s="235" t="inlineStr">
        <is>
          <t>45*1000</t>
        </is>
      </c>
      <c r="E452" s="236" t="n">
        <v>205</v>
      </c>
      <c r="F452" s="237" t="inlineStr">
        <is>
          <t>*</t>
        </is>
      </c>
      <c r="G452" s="236" t="n">
        <v>477</v>
      </c>
      <c r="H452" s="238" t="n">
        <v>2</v>
      </c>
      <c r="I452" s="253">
        <f>SUM(H452*C452)</f>
        <v/>
      </c>
      <c r="J452" s="254" t="n">
        <v>0.2</v>
      </c>
      <c r="K452" s="255">
        <f>C452*J452</f>
        <v/>
      </c>
      <c r="M452" s="251">
        <f>CONCATENATE(D452,"　",E452,F452,G452)</f>
        <v/>
      </c>
      <c r="N452" s="252">
        <f>I452</f>
        <v/>
      </c>
      <c r="Q452" s="272" t="inlineStr">
        <is>
          <t>W1-39　386.5*294</t>
        </is>
      </c>
      <c r="R452" s="273">
        <f>IF(SUMIF(M:N,Q452,N:N)=0,"",SUMIF(M:N,Q452,N:N))</f>
        <v/>
      </c>
    </row>
    <row r="453" ht="15" customHeight="1" thickBot="1">
      <c r="B453" s="85" t="inlineStr">
        <is>
          <t>90MAX144</t>
        </is>
      </c>
      <c r="C453" s="87">
        <f>SUMIF(数量表!D:H,B453,数量表!H:H)</f>
        <v/>
      </c>
      <c r="D453" s="243" t="inlineStr">
        <is>
          <t>45*1000</t>
        </is>
      </c>
      <c r="E453" s="2" t="n">
        <v>154.5</v>
      </c>
      <c r="F453" s="244" t="inlineStr">
        <is>
          <t>*</t>
        </is>
      </c>
      <c r="G453" s="2" t="n">
        <v>477</v>
      </c>
      <c r="H453" s="122" t="n">
        <v>2</v>
      </c>
      <c r="I453" s="259">
        <f>SUM(H453*C453)</f>
        <v/>
      </c>
      <c r="J453" s="260" t="n">
        <v>0.2</v>
      </c>
      <c r="K453" s="261">
        <f>C453*J453</f>
        <v/>
      </c>
      <c r="M453" s="251">
        <f>CONCATENATE(D453,"　",E453,F453,G453)</f>
        <v/>
      </c>
      <c r="N453" s="252">
        <f>I453</f>
        <v/>
      </c>
      <c r="Q453" s="272" t="inlineStr">
        <is>
          <t>W2-41　387.5*968</t>
        </is>
      </c>
      <c r="R453" s="273">
        <f>IF(SUMIF(M:N,Q453,N:N)=0,"",SUMIF(M:N,Q453,N:N))</f>
        <v/>
      </c>
    </row>
    <row r="454" ht="15" customHeight="1" thickBot="1">
      <c r="B454" s="85" t="inlineStr">
        <is>
          <t>90MAX144</t>
        </is>
      </c>
      <c r="C454" s="87">
        <f>SUMIF(数量表!D:H,B454,数量表!H:H)</f>
        <v/>
      </c>
      <c r="D454" s="243" t="inlineStr">
        <is>
          <t>W1-39</t>
        </is>
      </c>
      <c r="E454" s="2" t="n">
        <v>386.5</v>
      </c>
      <c r="F454" s="244" t="inlineStr">
        <is>
          <t>*</t>
        </is>
      </c>
      <c r="G454" s="2" t="n">
        <v>1274</v>
      </c>
      <c r="H454" s="122" t="n">
        <v>2</v>
      </c>
      <c r="I454" s="259">
        <f>SUM(H454*C454)</f>
        <v/>
      </c>
      <c r="J454" s="260" t="n">
        <v>2</v>
      </c>
      <c r="K454" s="261">
        <f>C454*J454</f>
        <v/>
      </c>
      <c r="M454" s="251">
        <f>CONCATENATE(D454,"　",E454,F454,G454)</f>
        <v/>
      </c>
      <c r="N454" s="252">
        <f>I454</f>
        <v/>
      </c>
      <c r="Q454" s="272" t="inlineStr">
        <is>
          <t>W2-41　387.5*600</t>
        </is>
      </c>
      <c r="R454" s="273">
        <f>IF(SUMIF(M:N,Q454,N:N)=0,"",SUMIF(M:N,Q454,N:N))</f>
        <v/>
      </c>
    </row>
    <row r="455" ht="15" customHeight="1" thickBot="1">
      <c r="B455" s="88" t="inlineStr">
        <is>
          <t>90MAX144</t>
        </is>
      </c>
      <c r="C455" s="91">
        <f>SUMIF(数量表!D:H,B455,数量表!H:H)</f>
        <v/>
      </c>
      <c r="D455" s="239" t="inlineStr">
        <is>
          <t>W1-39</t>
        </is>
      </c>
      <c r="E455" s="240" t="n">
        <v>386.5</v>
      </c>
      <c r="F455" s="241" t="inlineStr">
        <is>
          <t>*</t>
        </is>
      </c>
      <c r="G455" s="240" t="n">
        <v>234</v>
      </c>
      <c r="H455" s="242" t="n">
        <v>2</v>
      </c>
      <c r="I455" s="256">
        <f>SUM(H455*C455)</f>
        <v/>
      </c>
      <c r="J455" s="257" t="n">
        <v>2</v>
      </c>
      <c r="K455" s="258">
        <f>C455*J455</f>
        <v/>
      </c>
      <c r="M455" s="251">
        <f>CONCATENATE(D455,"　",E455,F455,G455)</f>
        <v/>
      </c>
      <c r="N455" s="252">
        <f>I455</f>
        <v/>
      </c>
      <c r="Q455" s="272" t="inlineStr">
        <is>
          <t>W2-39　373*400</t>
        </is>
      </c>
      <c r="R455" s="273">
        <f>IF(SUMIF(M:N,Q455,N:N)=0,"",SUMIF(M:N,Q455,N:N))</f>
        <v/>
      </c>
    </row>
    <row r="456" ht="15" customHeight="1" thickBot="1">
      <c r="B456" s="79" t="inlineStr">
        <is>
          <t>90MA144R</t>
        </is>
      </c>
      <c r="C456" s="80">
        <f>SUMIF(数量表!D:H,B456,数量表!H:H)</f>
        <v/>
      </c>
      <c r="D456" s="243" t="inlineStr">
        <is>
          <t>45*1000</t>
        </is>
      </c>
      <c r="E456" s="236" t="n">
        <v>111.5</v>
      </c>
      <c r="F456" s="237" t="inlineStr">
        <is>
          <t>*</t>
        </is>
      </c>
      <c r="G456" s="236" t="n">
        <v>477</v>
      </c>
      <c r="H456" s="238" t="n">
        <v>1</v>
      </c>
      <c r="I456" s="253">
        <f>SUM(H456*C456)</f>
        <v/>
      </c>
      <c r="J456" s="254" t="n">
        <v>0.2</v>
      </c>
      <c r="K456" s="255">
        <f>C456*J456</f>
        <v/>
      </c>
      <c r="M456" s="251">
        <f>CONCATENATE(D456,"　",E456,F456,G456)</f>
        <v/>
      </c>
      <c r="N456" s="252">
        <f>I456</f>
        <v/>
      </c>
      <c r="Q456" s="300" t="inlineStr">
        <is>
          <t>W1-39　218*1274</t>
        </is>
      </c>
      <c r="R456" s="273">
        <f>IF(SUMIF(M:N,Q456,N:N)=0,"",SUMIF(M:N,Q456,N:N))</f>
        <v/>
      </c>
    </row>
    <row r="457" ht="15" customHeight="1" thickBot="1">
      <c r="B457" s="85" t="inlineStr">
        <is>
          <t>90MA144R</t>
        </is>
      </c>
      <c r="C457">
        <f>SUMIF(数量表!D:H,B457,数量表!H:H)</f>
        <v/>
      </c>
      <c r="D457" s="243" t="inlineStr">
        <is>
          <t>45*1000</t>
        </is>
      </c>
      <c r="E457" s="2" t="n">
        <v>154.5</v>
      </c>
      <c r="F457" s="244" t="inlineStr">
        <is>
          <t>*</t>
        </is>
      </c>
      <c r="G457" s="2" t="n">
        <v>477</v>
      </c>
      <c r="H457" s="122" t="n">
        <v>1</v>
      </c>
      <c r="I457" s="259">
        <f>SUM(H457*C457)</f>
        <v/>
      </c>
      <c r="J457" s="260" t="n">
        <v>0.2</v>
      </c>
      <c r="K457" s="261">
        <f>C457*J457</f>
        <v/>
      </c>
      <c r="M457" s="251">
        <f>CONCATENATE(D457,"　",E457,F457,G457)</f>
        <v/>
      </c>
      <c r="N457" s="252">
        <f>I457</f>
        <v/>
      </c>
      <c r="Q457" s="300" t="inlineStr">
        <is>
          <t>W1-39　336.5*536</t>
        </is>
      </c>
      <c r="R457" s="273">
        <f>IF(SUMIF(M:N,Q457,N:N)=0,"",SUMIF(M:N,Q457,N:N))</f>
        <v/>
      </c>
    </row>
    <row r="458" ht="15" customHeight="1" thickBot="1">
      <c r="B458" s="85" t="inlineStr">
        <is>
          <t>90MA144R</t>
        </is>
      </c>
      <c r="C458">
        <f>SUMIF(数量表!D:H,B458,数量表!H:H)</f>
        <v/>
      </c>
      <c r="D458" s="243" t="inlineStr">
        <is>
          <t>45*1000</t>
        </is>
      </c>
      <c r="E458" s="2" t="n">
        <v>205</v>
      </c>
      <c r="F458" s="244" t="inlineStr">
        <is>
          <t>*</t>
        </is>
      </c>
      <c r="G458" s="2" t="n">
        <v>477</v>
      </c>
      <c r="H458" s="122" t="n">
        <v>2</v>
      </c>
      <c r="I458" s="259">
        <f>SUM(H458*C458)</f>
        <v/>
      </c>
      <c r="J458" s="260" t="n">
        <v>0.2</v>
      </c>
      <c r="K458" s="261">
        <f>C458*J458</f>
        <v/>
      </c>
      <c r="M458" s="251">
        <f>CONCATENATE(D458,"　",E458,F458,G458)</f>
        <v/>
      </c>
      <c r="N458" s="252">
        <f>I458</f>
        <v/>
      </c>
      <c r="Q458" s="300" t="inlineStr">
        <is>
          <t>W1-39　336.5*982</t>
        </is>
      </c>
      <c r="R458" s="273">
        <f>IF(SUMIF(M:N,Q458,N:N)=0,"",SUMIF(M:N,Q458,N:N))</f>
        <v/>
      </c>
    </row>
    <row r="459" ht="15" customHeight="1" thickBot="1">
      <c r="B459" s="85" t="inlineStr">
        <is>
          <t>90MA144R</t>
        </is>
      </c>
      <c r="C459">
        <f>SUMIF(数量表!D:H,B459,数量表!H:H)</f>
        <v/>
      </c>
      <c r="D459" s="243" t="inlineStr">
        <is>
          <t>W1-34</t>
        </is>
      </c>
      <c r="E459" s="2" t="n">
        <v>343.5</v>
      </c>
      <c r="F459" s="244" t="inlineStr">
        <is>
          <t>*</t>
        </is>
      </c>
      <c r="G459" s="2" t="n">
        <v>270</v>
      </c>
      <c r="H459" s="122" t="n">
        <v>1</v>
      </c>
      <c r="I459" s="259">
        <f>SUM(H459*C459)</f>
        <v/>
      </c>
      <c r="J459" s="260" t="n">
        <v>1</v>
      </c>
      <c r="K459" s="261">
        <f>C459*J459</f>
        <v/>
      </c>
      <c r="M459" s="251">
        <f>CONCATENATE(D459,"　",E459,F459,G459)</f>
        <v/>
      </c>
      <c r="N459" s="252">
        <f>I459</f>
        <v/>
      </c>
      <c r="Q459" s="300" t="inlineStr">
        <is>
          <t>45*1000　114*976</t>
        </is>
      </c>
      <c r="R459" s="273">
        <f>IF(SUMIF(M:N,Q459,N:N)=0,"",SUMIF(M:N,Q459,N:N))</f>
        <v/>
      </c>
    </row>
    <row r="460" ht="15" customHeight="1" thickBot="1">
      <c r="B460" s="85" t="inlineStr">
        <is>
          <t>90MA144R</t>
        </is>
      </c>
      <c r="C460">
        <f>SUMIF(数量表!D:H,B460,数量表!H:H)</f>
        <v/>
      </c>
      <c r="D460" s="243" t="inlineStr">
        <is>
          <t>W1-39</t>
        </is>
      </c>
      <c r="E460" s="2" t="n">
        <v>386.5</v>
      </c>
      <c r="F460" s="244" t="inlineStr">
        <is>
          <t>*</t>
        </is>
      </c>
      <c r="G460" s="2" t="n">
        <v>270</v>
      </c>
      <c r="H460" s="122" t="n">
        <v>1</v>
      </c>
      <c r="I460" s="259">
        <f>SUM(H460*C460)</f>
        <v/>
      </c>
      <c r="J460" s="260" t="n">
        <v>1</v>
      </c>
      <c r="K460" s="261">
        <f>C460*J460</f>
        <v/>
      </c>
      <c r="M460" s="251">
        <f>CONCATENATE(D460,"　",E460,F460,G460)</f>
        <v/>
      </c>
      <c r="N460" s="252">
        <f>I460</f>
        <v/>
      </c>
      <c r="Q460" s="300" t="inlineStr">
        <is>
          <t>W1-39　386.5*586</t>
        </is>
      </c>
      <c r="R460" s="273">
        <f>IF(SUMIF(M:N,Q460,N:N)=0,"",SUMIF(M:N,Q460,N:N))</f>
        <v/>
      </c>
    </row>
    <row r="461" ht="15" customHeight="1" thickBot="1">
      <c r="B461" s="85" t="inlineStr">
        <is>
          <t>90MA144R</t>
        </is>
      </c>
      <c r="C461">
        <f>SUMIF(数量表!D:H,B461,数量表!H:H)</f>
        <v/>
      </c>
      <c r="D461" s="243" t="inlineStr">
        <is>
          <t>W1-34</t>
        </is>
      </c>
      <c r="E461" s="2" t="n">
        <v>343.5</v>
      </c>
      <c r="F461" s="244" t="inlineStr">
        <is>
          <t>*</t>
        </is>
      </c>
      <c r="G461" s="2" t="n">
        <v>1274</v>
      </c>
      <c r="H461" s="122" t="n">
        <v>1</v>
      </c>
      <c r="I461" s="259">
        <f>SUM(H461*C461)</f>
        <v/>
      </c>
      <c r="J461" s="260" t="n">
        <v>1</v>
      </c>
      <c r="K461" s="261">
        <f>C461*J461</f>
        <v/>
      </c>
      <c r="M461" s="251">
        <f>CONCATENATE(D461,"　",E461,F461,G461)</f>
        <v/>
      </c>
      <c r="N461" s="252">
        <f>I461</f>
        <v/>
      </c>
      <c r="Q461" s="300" t="inlineStr">
        <is>
          <t>W1-39　386.5*1332</t>
        </is>
      </c>
      <c r="R461" s="273">
        <f>IF(SUMIF(M:N,Q461,N:N)=0,"",SUMIF(M:N,Q461,N:N))</f>
        <v/>
      </c>
    </row>
    <row r="462" ht="15" customHeight="1" thickBot="1">
      <c r="B462" s="88" t="inlineStr">
        <is>
          <t>90MA144R</t>
        </is>
      </c>
      <c r="C462" s="89">
        <f>SUMIF(数量表!D:H,B462,数量表!H:H)</f>
        <v/>
      </c>
      <c r="D462" s="239" t="inlineStr">
        <is>
          <t>W1-39</t>
        </is>
      </c>
      <c r="E462" s="240" t="n">
        <v>386.5</v>
      </c>
      <c r="F462" s="241" t="inlineStr">
        <is>
          <t>*</t>
        </is>
      </c>
      <c r="G462" s="240" t="n">
        <v>1274</v>
      </c>
      <c r="H462" s="242" t="n">
        <v>1</v>
      </c>
      <c r="I462" s="256">
        <f>SUM(H462*C462)</f>
        <v/>
      </c>
      <c r="J462" s="257" t="n">
        <v>1</v>
      </c>
      <c r="K462" s="258">
        <f>C462*J462</f>
        <v/>
      </c>
      <c r="M462" s="251">
        <f>CONCATENATE(D462,"　",E462,F462,G462)</f>
        <v/>
      </c>
      <c r="N462" s="252">
        <f>I462</f>
        <v/>
      </c>
      <c r="Q462" s="300" t="inlineStr">
        <is>
          <t>W1-39　386.5*729</t>
        </is>
      </c>
      <c r="R462" s="273">
        <f>IF(SUMIF(M:N,Q462,N:N)=0,"",SUMIF(M:N,Q462,N:N))</f>
        <v/>
      </c>
    </row>
    <row r="463" ht="15" customHeight="1" thickBot="1">
      <c r="B463" s="79" t="inlineStr">
        <is>
          <t>90MH</t>
        </is>
      </c>
      <c r="C463" s="80">
        <f>SUMIF(数量表!D:H,B463,数量表!H:H)</f>
        <v/>
      </c>
      <c r="D463" s="235" t="inlineStr">
        <is>
          <t>W1-34</t>
        </is>
      </c>
      <c r="E463" s="236" t="n">
        <v>345</v>
      </c>
      <c r="F463" s="237" t="inlineStr">
        <is>
          <t>*</t>
        </is>
      </c>
      <c r="G463" s="236" t="n">
        <v>1274</v>
      </c>
      <c r="H463" s="238" t="n">
        <v>1</v>
      </c>
      <c r="I463" s="253">
        <f>SUM(H463*C463)</f>
        <v/>
      </c>
      <c r="J463" s="254" t="n">
        <v>1</v>
      </c>
      <c r="K463" s="255">
        <f>C463*J463</f>
        <v/>
      </c>
      <c r="M463" s="251">
        <f>CONCATENATE(D463,"　",E463,F463,G463)</f>
        <v/>
      </c>
      <c r="N463" s="252">
        <f>I463</f>
        <v/>
      </c>
      <c r="Q463" s="272" t="inlineStr">
        <is>
          <t>W2-39　386.5*482</t>
        </is>
      </c>
      <c r="R463" s="273">
        <f>IF(SUMIF(M:N,Q463,N:N)=0,"",SUMIF(M:N,Q463,N:N))</f>
        <v/>
      </c>
    </row>
    <row r="464" ht="15" customHeight="1" thickBot="1">
      <c r="B464" s="88" t="inlineStr">
        <is>
          <t>90MH</t>
        </is>
      </c>
      <c r="C464" s="89">
        <f>SUMIF(数量表!D:H,B464,数量表!H:H)</f>
        <v/>
      </c>
      <c r="D464" s="239" t="inlineStr">
        <is>
          <t>W1-34</t>
        </is>
      </c>
      <c r="E464" s="240" t="n">
        <v>345</v>
      </c>
      <c r="F464" s="241" t="inlineStr">
        <is>
          <t>*</t>
        </is>
      </c>
      <c r="G464" s="240" t="n">
        <v>774</v>
      </c>
      <c r="H464" s="242" t="n">
        <v>1</v>
      </c>
      <c r="I464" s="256">
        <f>SUM(H464*C464)</f>
        <v/>
      </c>
      <c r="J464" s="257" t="n">
        <v>1</v>
      </c>
      <c r="K464" s="258">
        <f>C464*J464</f>
        <v/>
      </c>
      <c r="M464" s="251">
        <f>CONCATENATE(D464,"　",E464,F464,G464)</f>
        <v/>
      </c>
      <c r="N464" s="252">
        <f>I464</f>
        <v/>
      </c>
      <c r="Q464" s="272" t="inlineStr">
        <is>
          <t>W3-39　386.5*536</t>
        </is>
      </c>
      <c r="R464" s="273">
        <f>IF(SUMIF(M:N,Q464,N:N)=0,"",SUMIF(M:N,Q464,N:N))</f>
        <v/>
      </c>
    </row>
    <row r="465" ht="15" customHeight="1" thickBot="1">
      <c r="B465" s="79" t="inlineStr">
        <is>
          <t>90MHL</t>
        </is>
      </c>
      <c r="C465" s="80">
        <f>SUMIF(数量表!D:H,B465,数量表!H:H)</f>
        <v/>
      </c>
      <c r="D465" s="235" t="inlineStr">
        <is>
          <t>W1-34</t>
        </is>
      </c>
      <c r="E465" s="236" t="n">
        <v>302</v>
      </c>
      <c r="F465" s="237" t="inlineStr">
        <is>
          <t>*</t>
        </is>
      </c>
      <c r="G465" s="236" t="n">
        <v>1274</v>
      </c>
      <c r="H465" s="238" t="n">
        <v>1</v>
      </c>
      <c r="I465" s="253">
        <f>SUM(H465*C465)</f>
        <v/>
      </c>
      <c r="J465" s="254" t="n">
        <v>1</v>
      </c>
      <c r="K465" s="255">
        <f>C465*J465</f>
        <v/>
      </c>
      <c r="M465" s="251">
        <f>CONCATENATE(D465,"　",E465,F465,G465)</f>
        <v/>
      </c>
      <c r="N465" s="252">
        <f>I465</f>
        <v/>
      </c>
      <c r="Q465" s="272" t="inlineStr">
        <is>
          <t>W2-39　373*220</t>
        </is>
      </c>
      <c r="R465" s="273">
        <f>IF(SUMIF(M:N,Q465,N:N)=0,"",SUMIF(M:N,Q465,N:N))</f>
        <v/>
      </c>
    </row>
    <row r="466" ht="15" customHeight="1" thickBot="1">
      <c r="B466" s="88" t="inlineStr">
        <is>
          <t>90MHL</t>
        </is>
      </c>
      <c r="C466" s="89">
        <f>SUMIF(数量表!D:H,B466,数量表!H:H)</f>
        <v/>
      </c>
      <c r="D466" s="239" t="inlineStr">
        <is>
          <t>W1-34</t>
        </is>
      </c>
      <c r="E466" s="240" t="n">
        <v>302</v>
      </c>
      <c r="F466" s="241" t="inlineStr">
        <is>
          <t>*</t>
        </is>
      </c>
      <c r="G466" s="240" t="n">
        <v>774</v>
      </c>
      <c r="H466" s="242" t="n">
        <v>1</v>
      </c>
      <c r="I466" s="256">
        <f>SUM(H466*C466)</f>
        <v/>
      </c>
      <c r="J466" s="257" t="n">
        <v>1</v>
      </c>
      <c r="K466" s="258">
        <f>C466*J466</f>
        <v/>
      </c>
      <c r="M466" s="251">
        <f>CONCATENATE(D466,"　",E466,F466,G466)</f>
        <v/>
      </c>
      <c r="N466" s="252">
        <f>I466</f>
        <v/>
      </c>
      <c r="Q466" s="272" t="inlineStr">
        <is>
          <t>W1-39　386.5*768</t>
        </is>
      </c>
      <c r="R466" s="273">
        <f>IF(SUMIF(M:N,Q466,N:N)=0,"",SUMIF(M:N,Q466,N:N))</f>
        <v/>
      </c>
    </row>
    <row r="467" ht="15" customHeight="1" thickBot="1">
      <c r="B467" s="79" t="inlineStr">
        <is>
          <t>90MHX</t>
        </is>
      </c>
      <c r="C467" s="80">
        <f>SUMIF(数量表!D:H,B467,数量表!H:H)</f>
        <v/>
      </c>
      <c r="D467" s="235" t="inlineStr">
        <is>
          <t>W1-34</t>
        </is>
      </c>
      <c r="E467" s="236" t="n">
        <v>285</v>
      </c>
      <c r="F467" s="237" t="inlineStr">
        <is>
          <t>*</t>
        </is>
      </c>
      <c r="G467" s="236" t="n">
        <v>738</v>
      </c>
      <c r="H467" s="238" t="n">
        <v>1</v>
      </c>
      <c r="I467" s="253">
        <f>SUM(H467*C467)</f>
        <v/>
      </c>
      <c r="J467" s="254" t="n">
        <v>1</v>
      </c>
      <c r="K467" s="255">
        <f>C467*J467</f>
        <v/>
      </c>
      <c r="M467" s="251">
        <f>CONCATENATE(D467,"　",E467,F467,G467)</f>
        <v/>
      </c>
      <c r="N467" s="252">
        <f>I467</f>
        <v/>
      </c>
      <c r="Q467" s="272" t="inlineStr">
        <is>
          <t>W1-39　386.5*784</t>
        </is>
      </c>
      <c r="R467" s="273">
        <f>IF(SUMIF(M:N,Q467,N:N)=0,"",SUMIF(M:N,Q467,N:N))</f>
        <v/>
      </c>
    </row>
    <row r="468" ht="15" customHeight="1" thickBot="1">
      <c r="B468" s="85" t="inlineStr">
        <is>
          <t>90MHX</t>
        </is>
      </c>
      <c r="C468" s="89">
        <f>SUMIF(数量表!D:H,B468,数量表!H:H)</f>
        <v/>
      </c>
      <c r="D468" s="239" t="inlineStr">
        <is>
          <t>W1-34</t>
        </is>
      </c>
      <c r="E468" s="240" t="n">
        <v>285</v>
      </c>
      <c r="F468" s="241" t="inlineStr">
        <is>
          <t>*</t>
        </is>
      </c>
      <c r="G468" s="240" t="n">
        <v>1274</v>
      </c>
      <c r="H468" s="242" t="n">
        <v>1</v>
      </c>
      <c r="I468" s="256">
        <f>SUM(H468*C468)</f>
        <v/>
      </c>
      <c r="J468" s="257" t="n">
        <v>1</v>
      </c>
      <c r="K468" s="258">
        <f>C468*J468</f>
        <v/>
      </c>
      <c r="M468" s="251">
        <f>CONCATENATE(D468,"　",E468,F468,G468)</f>
        <v/>
      </c>
      <c r="N468" s="252">
        <f>I468</f>
        <v/>
      </c>
      <c r="Q468" s="272" t="inlineStr">
        <is>
          <t>W1-39　386.5*309</t>
        </is>
      </c>
      <c r="R468" s="273">
        <f>IF(SUMIF(M:N,Q468,N:N)=0,"",SUMIF(M:N,Q468,N:N))</f>
        <v/>
      </c>
    </row>
    <row r="469" ht="15" customHeight="1" thickBot="1">
      <c r="B469" s="79" t="inlineStr">
        <is>
          <t>90MHL+12</t>
        </is>
      </c>
      <c r="C469" s="80">
        <f>SUMIF(数量表!D:H,B469,数量表!H:H)</f>
        <v/>
      </c>
      <c r="D469" s="235" t="inlineStr">
        <is>
          <t>W1-34</t>
        </is>
      </c>
      <c r="E469" s="236" t="n">
        <v>302</v>
      </c>
      <c r="F469" s="237" t="inlineStr">
        <is>
          <t>*</t>
        </is>
      </c>
      <c r="G469" s="236" t="n">
        <v>1274</v>
      </c>
      <c r="H469" s="238" t="n">
        <v>1</v>
      </c>
      <c r="I469" s="253">
        <f>SUM(H469*C469)</f>
        <v/>
      </c>
      <c r="J469" s="254" t="n">
        <v>1</v>
      </c>
      <c r="K469" s="255">
        <f>C469*J469</f>
        <v/>
      </c>
      <c r="M469" s="251">
        <f>CONCATENATE(D469,"　",E469,F469,G469)</f>
        <v/>
      </c>
      <c r="N469" s="252">
        <f>I469</f>
        <v/>
      </c>
      <c r="Q469" s="272" t="inlineStr">
        <is>
          <t>W1-34　343.5*386</t>
        </is>
      </c>
      <c r="R469" s="273">
        <f>IF(SUMIF(M:N,Q469,N:N)=0,"",SUMIF(M:N,Q469,N:N))</f>
        <v/>
      </c>
    </row>
    <row r="470" ht="15" customHeight="1" thickBot="1">
      <c r="B470" s="85" t="inlineStr">
        <is>
          <t>90MHL+12</t>
        </is>
      </c>
      <c r="C470" s="89">
        <f>SUMIF(数量表!D:H,B470,数量表!H:H)</f>
        <v/>
      </c>
      <c r="D470" s="239" t="inlineStr">
        <is>
          <t>W1-34</t>
        </is>
      </c>
      <c r="E470" s="240" t="n">
        <v>302</v>
      </c>
      <c r="F470" s="241" t="inlineStr">
        <is>
          <t>*</t>
        </is>
      </c>
      <c r="G470" s="240" t="n">
        <v>774</v>
      </c>
      <c r="H470" s="242" t="n">
        <v>1</v>
      </c>
      <c r="I470" s="256">
        <f>SUM(H470*C470)</f>
        <v/>
      </c>
      <c r="J470" s="257" t="n">
        <v>1</v>
      </c>
      <c r="K470" s="258">
        <f>C470*J470</f>
        <v/>
      </c>
      <c r="M470" s="251">
        <f>CONCATENATE(D470,"　",E470,F470,G470)</f>
        <v/>
      </c>
      <c r="N470" s="252">
        <f>I470</f>
        <v/>
      </c>
      <c r="Q470" s="272" t="inlineStr">
        <is>
          <t>W1-34　343.5*1132</t>
        </is>
      </c>
      <c r="R470" s="273">
        <f>IF(SUMIF(M:N,Q470,N:N)=0,"",SUMIF(M:N,Q470,N:N))</f>
        <v/>
      </c>
    </row>
    <row r="471" ht="15" customHeight="1" thickBot="1">
      <c r="B471" s="79" t="inlineStr">
        <is>
          <t>90MHR</t>
        </is>
      </c>
      <c r="C471" s="80">
        <f>SUMIF(数量表!D:H,B471,数量表!H:H)</f>
        <v/>
      </c>
      <c r="D471" s="235" t="inlineStr">
        <is>
          <t>W1-34</t>
        </is>
      </c>
      <c r="E471" s="236" t="n">
        <v>302</v>
      </c>
      <c r="F471" s="237" t="inlineStr">
        <is>
          <t>*</t>
        </is>
      </c>
      <c r="G471" s="236" t="n">
        <v>1274</v>
      </c>
      <c r="H471" s="238" t="n">
        <v>1</v>
      </c>
      <c r="I471" s="253">
        <f>SUM(H471*C471)</f>
        <v/>
      </c>
      <c r="J471" s="254" t="n">
        <v>1</v>
      </c>
      <c r="K471" s="255">
        <f>C471*J471</f>
        <v/>
      </c>
      <c r="M471" s="251">
        <f>CONCATENATE(D471,"　",E471,F471,G471)</f>
        <v/>
      </c>
      <c r="N471" s="252">
        <f>I471</f>
        <v/>
      </c>
      <c r="Q471" s="272" t="inlineStr">
        <is>
          <t>45*1000　79*749</t>
        </is>
      </c>
      <c r="R471" s="273">
        <f>IF(SUMIF(M:N,Q471,N:N)=0,"",SUMIF(M:N,Q471,N:N))</f>
        <v/>
      </c>
    </row>
    <row r="472" ht="15" customHeight="1" thickBot="1">
      <c r="B472" s="88" t="inlineStr">
        <is>
          <t>90MHR</t>
        </is>
      </c>
      <c r="C472" s="89">
        <f>SUMIF(数量表!D:H,B472,数量表!H:H)</f>
        <v/>
      </c>
      <c r="D472" s="239" t="inlineStr">
        <is>
          <t>W1-34</t>
        </is>
      </c>
      <c r="E472" s="240" t="n">
        <v>302</v>
      </c>
      <c r="F472" s="241" t="inlineStr">
        <is>
          <t>*</t>
        </is>
      </c>
      <c r="G472" s="240" t="n">
        <v>774</v>
      </c>
      <c r="H472" s="242" t="n">
        <v>1</v>
      </c>
      <c r="I472" s="256">
        <f>SUM(H472*C472)</f>
        <v/>
      </c>
      <c r="J472" s="257" t="n">
        <v>1</v>
      </c>
      <c r="K472" s="258">
        <f>C472*J472</f>
        <v/>
      </c>
      <c r="M472" s="251">
        <f>CONCATENATE(D472,"　",E472,F472,G472)</f>
        <v/>
      </c>
      <c r="N472" s="252">
        <f>I472</f>
        <v/>
      </c>
      <c r="Q472" s="300" t="inlineStr">
        <is>
          <t>W2-39　386.5*884</t>
        </is>
      </c>
      <c r="R472" s="273">
        <f>IF(SUMIF(M:N,Q472,N:N)=0,"",SUMIF(M:N,Q472,N:N))</f>
        <v/>
      </c>
    </row>
    <row r="473" ht="15" customHeight="1" thickBot="1">
      <c r="B473" s="79" t="inlineStr">
        <is>
          <t>90MHR+12</t>
        </is>
      </c>
      <c r="C473" s="80">
        <f>SUMIF(数量表!D:H,B473,数量表!H:H)</f>
        <v/>
      </c>
      <c r="D473" s="235" t="inlineStr">
        <is>
          <t>W1-34</t>
        </is>
      </c>
      <c r="E473" s="236" t="n">
        <v>302</v>
      </c>
      <c r="F473" s="237" t="inlineStr">
        <is>
          <t>*</t>
        </is>
      </c>
      <c r="G473" s="236" t="n">
        <v>1274</v>
      </c>
      <c r="H473" s="238" t="n">
        <v>1</v>
      </c>
      <c r="I473" s="253">
        <f>SUM(H473*C473)</f>
        <v/>
      </c>
      <c r="J473" s="254" t="n">
        <v>1</v>
      </c>
      <c r="K473" s="255">
        <f>C473*J473</f>
        <v/>
      </c>
      <c r="M473" s="251">
        <f>CONCATENATE(D473,"　",E473,F473,G473)</f>
        <v/>
      </c>
      <c r="N473" s="252">
        <f>I473</f>
        <v/>
      </c>
      <c r="Q473" s="302" t="inlineStr">
        <is>
          <t>W2-41　414.5*884</t>
        </is>
      </c>
      <c r="R473" s="301">
        <f>IF(SUMIF(M:N,Q473,N:N)=0,"",SUMIF(M:N,Q473,N:N))</f>
        <v/>
      </c>
    </row>
    <row r="474" ht="15" customHeight="1" thickBot="1">
      <c r="B474" s="88" t="inlineStr">
        <is>
          <t>90MHR+12</t>
        </is>
      </c>
      <c r="C474" s="89">
        <f>SUMIF(数量表!D:H,B474,数量表!H:H)</f>
        <v/>
      </c>
      <c r="D474" s="239" t="inlineStr">
        <is>
          <t>W1-34</t>
        </is>
      </c>
      <c r="E474" s="240" t="n">
        <v>302</v>
      </c>
      <c r="F474" s="241" t="inlineStr">
        <is>
          <t>*</t>
        </is>
      </c>
      <c r="G474" s="240" t="n">
        <v>774</v>
      </c>
      <c r="H474" s="242" t="n">
        <v>1</v>
      </c>
      <c r="I474" s="256">
        <f>SUM(H474*C474)</f>
        <v/>
      </c>
      <c r="J474" s="257" t="n">
        <v>1</v>
      </c>
      <c r="K474" s="258">
        <f>C474*J474</f>
        <v/>
      </c>
      <c r="M474" s="251">
        <f>CONCATENATE(D474,"　",E474,F474,G474)</f>
        <v/>
      </c>
      <c r="N474" s="252">
        <f>I474</f>
        <v/>
      </c>
      <c r="Q474" s="298" t="inlineStr">
        <is>
          <t>W3-39　386.5*649</t>
        </is>
      </c>
      <c r="R474" s="273">
        <f>IF(SUMIF(M:N,Q474,N:N)=0,"",SUMIF(M:N,Q474,N:N))</f>
        <v/>
      </c>
    </row>
    <row r="475" ht="15" customHeight="1" thickBot="1">
      <c r="B475" s="79" t="inlineStr">
        <is>
          <t>90MHZ</t>
        </is>
      </c>
      <c r="C475" s="80">
        <f>SUMIF(数量表!D:H,B475,数量表!H:H)</f>
        <v/>
      </c>
      <c r="D475" s="235" t="inlineStr">
        <is>
          <t>W1-34</t>
        </is>
      </c>
      <c r="E475" s="236" t="n">
        <v>285</v>
      </c>
      <c r="F475" s="237" t="inlineStr">
        <is>
          <t>*</t>
        </is>
      </c>
      <c r="G475" s="236" t="n">
        <v>1274</v>
      </c>
      <c r="H475" s="238" t="n">
        <v>1</v>
      </c>
      <c r="I475" s="253">
        <f>SUM(H475*C475)</f>
        <v/>
      </c>
      <c r="J475" s="254" t="n">
        <v>1</v>
      </c>
      <c r="K475" s="255">
        <f>C475*J475</f>
        <v/>
      </c>
      <c r="M475" s="251">
        <f>CONCATENATE(D475,"　",E475,F475,G475)</f>
        <v/>
      </c>
      <c r="N475" s="252">
        <f>I475</f>
        <v/>
      </c>
      <c r="Q475" s="303" t="inlineStr">
        <is>
          <t>W2-39　386.5*399</t>
        </is>
      </c>
      <c r="R475" s="304">
        <f>IF(SUMIF(M:N,Q475,N:N)=0,"",SUMIF(M:N,Q475,N:N))</f>
        <v/>
      </c>
    </row>
    <row r="476" ht="15" customHeight="1" thickBot="1">
      <c r="B476" s="85" t="inlineStr">
        <is>
          <t>90MHZ</t>
        </is>
      </c>
      <c r="C476">
        <f>SUMIF(数量表!D:H,B476,数量表!H:H)</f>
        <v/>
      </c>
      <c r="D476" s="243" t="inlineStr">
        <is>
          <t>W1-34</t>
        </is>
      </c>
      <c r="E476" s="2" t="n">
        <v>285</v>
      </c>
      <c r="F476" s="244" t="inlineStr">
        <is>
          <t>*</t>
        </is>
      </c>
      <c r="G476" s="2" t="n">
        <v>738</v>
      </c>
      <c r="H476" s="122" t="n">
        <v>1</v>
      </c>
      <c r="I476" s="259">
        <f>SUM(H476*C476)</f>
        <v/>
      </c>
      <c r="J476" s="260" t="n">
        <v>1</v>
      </c>
      <c r="K476" s="258">
        <f>C476*J476</f>
        <v/>
      </c>
      <c r="M476" s="251">
        <f>CONCATENATE(D476,"　",E476,F476,G476)</f>
        <v/>
      </c>
      <c r="N476" s="252">
        <f>I476</f>
        <v/>
      </c>
    </row>
    <row r="477" ht="15" customHeight="1" thickBot="1">
      <c r="B477" s="79" t="inlineStr">
        <is>
          <t>90MQ3</t>
        </is>
      </c>
      <c r="C477" s="80">
        <f>SUMIF(数量表!D:H,B477,数量表!H:H)</f>
        <v/>
      </c>
      <c r="D477" s="235" t="inlineStr">
        <is>
          <t>W1-39</t>
        </is>
      </c>
      <c r="E477" s="236" t="n">
        <v>386.5</v>
      </c>
      <c r="F477" s="237" t="inlineStr">
        <is>
          <t>*</t>
        </is>
      </c>
      <c r="G477" s="236" t="n">
        <v>774</v>
      </c>
      <c r="H477" s="238" t="n">
        <v>1</v>
      </c>
      <c r="I477" s="253">
        <f>SUM(H477*C477)</f>
        <v/>
      </c>
      <c r="J477" s="254" t="n">
        <v>1</v>
      </c>
      <c r="K477" s="255">
        <f>C477*J477</f>
        <v/>
      </c>
      <c r="M477" s="251">
        <f>CONCATENATE(D477,"　",E477,F477,G477)</f>
        <v/>
      </c>
      <c r="N477" s="252">
        <f>I477</f>
        <v/>
      </c>
    </row>
    <row r="478" ht="15" customHeight="1" thickBot="1">
      <c r="B478" s="85" t="inlineStr">
        <is>
          <t>90MQ3</t>
        </is>
      </c>
      <c r="C478">
        <f>SUMIF(数量表!D:H,B478,数量表!H:H)</f>
        <v/>
      </c>
      <c r="D478" s="243" t="inlineStr">
        <is>
          <t>W1-39</t>
        </is>
      </c>
      <c r="E478" s="2" t="n">
        <v>159.5</v>
      </c>
      <c r="F478" s="244" t="inlineStr">
        <is>
          <t>*</t>
        </is>
      </c>
      <c r="G478" s="2" t="n">
        <v>774</v>
      </c>
      <c r="H478" s="122" t="n">
        <v>1</v>
      </c>
      <c r="I478" s="259">
        <f>SUM(H478*C478)</f>
        <v/>
      </c>
      <c r="J478" s="260" t="n">
        <v>1</v>
      </c>
      <c r="K478" s="261">
        <f>C478*J478</f>
        <v/>
      </c>
      <c r="M478" s="251">
        <f>CONCATENATE(D478,"　",E478,F478,G478)</f>
        <v/>
      </c>
      <c r="N478" s="252">
        <f>I478</f>
        <v/>
      </c>
    </row>
    <row r="479" ht="15" customHeight="1" thickBot="1">
      <c r="B479" s="85" t="inlineStr">
        <is>
          <t>90MQ3</t>
        </is>
      </c>
      <c r="C479">
        <f>SUMIF(数量表!D:H,B479,数量表!H:H)</f>
        <v/>
      </c>
      <c r="D479" s="243" t="inlineStr">
        <is>
          <t>W1-39</t>
        </is>
      </c>
      <c r="E479" s="2" t="n">
        <v>386.5</v>
      </c>
      <c r="F479" s="244" t="inlineStr">
        <is>
          <t>*</t>
        </is>
      </c>
      <c r="G479" s="2" t="n">
        <v>1274</v>
      </c>
      <c r="H479" s="122" t="n">
        <v>1</v>
      </c>
      <c r="I479" s="259">
        <f>SUM(H479*C479)</f>
        <v/>
      </c>
      <c r="J479" s="260" t="n">
        <v>1</v>
      </c>
      <c r="K479" s="261">
        <f>C479*J479</f>
        <v/>
      </c>
      <c r="M479" s="251">
        <f>CONCATENATE(D479,"　",E479,F479,G479)</f>
        <v/>
      </c>
      <c r="N479" s="252">
        <f>I479</f>
        <v/>
      </c>
    </row>
    <row r="480" ht="15" customHeight="1" thickBot="1">
      <c r="B480" s="88" t="inlineStr">
        <is>
          <t>90MQ3</t>
        </is>
      </c>
      <c r="C480" s="89">
        <f>SUMIF(数量表!D:H,B480,数量表!H:H)</f>
        <v/>
      </c>
      <c r="D480" s="239" t="inlineStr">
        <is>
          <t>W1-39</t>
        </is>
      </c>
      <c r="E480" s="240" t="n">
        <v>159.5</v>
      </c>
      <c r="F480" s="241" t="inlineStr">
        <is>
          <t>*</t>
        </is>
      </c>
      <c r="G480" s="240" t="n">
        <v>1274</v>
      </c>
      <c r="H480" s="242" t="n">
        <v>1</v>
      </c>
      <c r="I480" s="256">
        <f>SUM(H480*C480)</f>
        <v/>
      </c>
      <c r="J480" s="257" t="n">
        <v>1</v>
      </c>
      <c r="K480" s="258">
        <f>C480*J480</f>
        <v/>
      </c>
      <c r="M480" s="251">
        <f>CONCATENATE(D480,"　",E480,F480,G480)</f>
        <v/>
      </c>
      <c r="N480" s="252">
        <f>I480</f>
        <v/>
      </c>
    </row>
    <row r="481" ht="15" customHeight="1" thickBot="1">
      <c r="B481" s="79" t="inlineStr">
        <is>
          <t>90MQ3L</t>
        </is>
      </c>
      <c r="C481" s="80">
        <f>SUMIF(数量表!D:H,B481,数量表!H:H)</f>
        <v/>
      </c>
      <c r="D481" s="243" t="inlineStr">
        <is>
          <t>W1-39</t>
        </is>
      </c>
      <c r="E481" s="236" t="n">
        <v>386.5</v>
      </c>
      <c r="F481" s="237" t="inlineStr">
        <is>
          <t>*</t>
        </is>
      </c>
      <c r="G481" s="236" t="n">
        <v>774</v>
      </c>
      <c r="H481" s="238" t="n">
        <v>1</v>
      </c>
      <c r="I481" s="253">
        <f>SUM(H481*C481)</f>
        <v/>
      </c>
      <c r="J481" s="254" t="n">
        <v>1</v>
      </c>
      <c r="K481" s="255">
        <f>C481*J481</f>
        <v/>
      </c>
      <c r="M481" s="251">
        <f>CONCATENATE(D481,"　",E481,F481,G481)</f>
        <v/>
      </c>
      <c r="N481" s="252">
        <f>I481</f>
        <v/>
      </c>
    </row>
    <row r="482" ht="15" customHeight="1" thickBot="1">
      <c r="B482" s="85" t="inlineStr">
        <is>
          <t>90MQ3L</t>
        </is>
      </c>
      <c r="C482">
        <f>SUMIF(数量表!D:H,B482,数量表!H:H)</f>
        <v/>
      </c>
      <c r="D482" s="243" t="inlineStr">
        <is>
          <t>W1-39</t>
        </is>
      </c>
      <c r="E482" s="2" t="n">
        <v>116.5</v>
      </c>
      <c r="F482" s="244" t="inlineStr">
        <is>
          <t>*</t>
        </is>
      </c>
      <c r="G482" s="2" t="n">
        <v>774</v>
      </c>
      <c r="H482" s="122" t="n">
        <v>1</v>
      </c>
      <c r="I482" s="259">
        <f>SUM(H482*C482)</f>
        <v/>
      </c>
      <c r="J482" s="260" t="n">
        <v>1</v>
      </c>
      <c r="K482" s="261">
        <f>C482*J482</f>
        <v/>
      </c>
      <c r="M482" s="251">
        <f>CONCATENATE(D482,"　",E482,F482,G482)</f>
        <v/>
      </c>
      <c r="N482" s="252">
        <f>I482</f>
        <v/>
      </c>
    </row>
    <row r="483" ht="15" customHeight="1" thickBot="1">
      <c r="B483" s="85" t="inlineStr">
        <is>
          <t>90MQ3L</t>
        </is>
      </c>
      <c r="C483">
        <f>SUMIF(数量表!D:H,B483,数量表!H:H)</f>
        <v/>
      </c>
      <c r="D483" s="243" t="inlineStr">
        <is>
          <t>W1-39</t>
        </is>
      </c>
      <c r="E483" s="2" t="n">
        <v>386.5</v>
      </c>
      <c r="F483" s="244" t="inlineStr">
        <is>
          <t>*</t>
        </is>
      </c>
      <c r="G483" s="2" t="n">
        <v>1274</v>
      </c>
      <c r="H483" s="122" t="n">
        <v>1</v>
      </c>
      <c r="I483" s="259">
        <f>SUM(H483*C483)</f>
        <v/>
      </c>
      <c r="J483" s="260" t="n">
        <v>1</v>
      </c>
      <c r="K483" s="261">
        <f>C483*J483</f>
        <v/>
      </c>
      <c r="M483" s="251">
        <f>CONCATENATE(D483,"　",E483,F483,G483)</f>
        <v/>
      </c>
      <c r="N483" s="252">
        <f>I483</f>
        <v/>
      </c>
    </row>
    <row r="484" ht="15" customHeight="1" thickBot="1">
      <c r="B484" s="85" t="inlineStr">
        <is>
          <t>90MQ3L</t>
        </is>
      </c>
      <c r="C484">
        <f>SUMIF(数量表!D:H,B484,数量表!H:H)</f>
        <v/>
      </c>
      <c r="D484" s="243" t="inlineStr">
        <is>
          <t>W1-39</t>
        </is>
      </c>
      <c r="E484" s="2" t="n">
        <v>116.5</v>
      </c>
      <c r="F484" s="244" t="inlineStr">
        <is>
          <t>*</t>
        </is>
      </c>
      <c r="G484" s="2" t="n">
        <v>1274</v>
      </c>
      <c r="H484" s="122" t="n">
        <v>1</v>
      </c>
      <c r="I484" s="259">
        <f>SUM(H484*C484)</f>
        <v/>
      </c>
      <c r="J484" s="260" t="n">
        <v>1</v>
      </c>
      <c r="K484" s="261">
        <f>C484*J484</f>
        <v/>
      </c>
      <c r="M484" s="251">
        <f>CONCATENATE(D484,"　",E484,F484,G484)</f>
        <v/>
      </c>
      <c r="N484" s="252">
        <f>I484</f>
        <v/>
      </c>
    </row>
    <row r="485" ht="15" customHeight="1" thickBot="1">
      <c r="B485" s="79" t="inlineStr">
        <is>
          <t>90MQ3R</t>
        </is>
      </c>
      <c r="C485" s="80">
        <f>SUMIF(数量表!D:H,B485,数量表!H:H)</f>
        <v/>
      </c>
      <c r="D485" s="235" t="inlineStr">
        <is>
          <t>W1-39</t>
        </is>
      </c>
      <c r="E485" s="236" t="n">
        <v>386.5</v>
      </c>
      <c r="F485" s="237" t="inlineStr">
        <is>
          <t>*</t>
        </is>
      </c>
      <c r="G485" s="236" t="n">
        <v>774</v>
      </c>
      <c r="H485" s="238" t="n">
        <v>1</v>
      </c>
      <c r="I485" s="253">
        <f>SUM(H485*C485)</f>
        <v/>
      </c>
      <c r="J485" s="254" t="n">
        <v>1</v>
      </c>
      <c r="K485" s="255">
        <f>C485*J485</f>
        <v/>
      </c>
      <c r="M485" s="251">
        <f>CONCATENATE(D485,"　",E485,F485,G485)</f>
        <v/>
      </c>
      <c r="N485" s="252">
        <f>I485</f>
        <v/>
      </c>
    </row>
    <row r="486" ht="15" customHeight="1" thickBot="1">
      <c r="B486" s="85" t="inlineStr">
        <is>
          <t>90MQ3R</t>
        </is>
      </c>
      <c r="C486">
        <f>SUMIF(数量表!D:H,B486,数量表!H:H)</f>
        <v/>
      </c>
      <c r="D486" s="243" t="inlineStr">
        <is>
          <t>W1-39</t>
        </is>
      </c>
      <c r="E486" s="2" t="n">
        <v>116.5</v>
      </c>
      <c r="F486" s="244" t="inlineStr">
        <is>
          <t>*</t>
        </is>
      </c>
      <c r="G486" s="2" t="n">
        <v>774</v>
      </c>
      <c r="H486" s="122" t="n">
        <v>1</v>
      </c>
      <c r="I486" s="259">
        <f>SUM(H486*C486)</f>
        <v/>
      </c>
      <c r="J486" s="260" t="n">
        <v>1</v>
      </c>
      <c r="K486" s="261">
        <f>C486*J486</f>
        <v/>
      </c>
      <c r="M486" s="251">
        <f>CONCATENATE(D486,"　",E486,F486,G486)</f>
        <v/>
      </c>
      <c r="N486" s="252">
        <f>I486</f>
        <v/>
      </c>
    </row>
    <row r="487" ht="15" customHeight="1" thickBot="1">
      <c r="B487" s="85" t="inlineStr">
        <is>
          <t>90MQ3R</t>
        </is>
      </c>
      <c r="C487">
        <f>SUMIF(数量表!D:H,B487,数量表!H:H)</f>
        <v/>
      </c>
      <c r="D487" s="243" t="inlineStr">
        <is>
          <t>W1-39</t>
        </is>
      </c>
      <c r="E487" s="2" t="n">
        <v>386.5</v>
      </c>
      <c r="F487" s="244" t="inlineStr">
        <is>
          <t>*</t>
        </is>
      </c>
      <c r="G487" s="2" t="n">
        <v>1274</v>
      </c>
      <c r="H487" s="122" t="n">
        <v>1</v>
      </c>
      <c r="I487" s="259">
        <f>SUM(H487*C487)</f>
        <v/>
      </c>
      <c r="J487" s="260" t="n">
        <v>1</v>
      </c>
      <c r="K487" s="261">
        <f>C487*J487</f>
        <v/>
      </c>
      <c r="M487" s="251">
        <f>CONCATENATE(D487,"　",E487,F487,G487)</f>
        <v/>
      </c>
      <c r="N487" s="252">
        <f>I487</f>
        <v/>
      </c>
    </row>
    <row r="488" ht="15" customHeight="1" thickBot="1">
      <c r="B488" s="85" t="inlineStr">
        <is>
          <t>90MQ3R</t>
        </is>
      </c>
      <c r="C488">
        <f>SUMIF(数量表!D:H,B488,数量表!H:H)</f>
        <v/>
      </c>
      <c r="D488" s="243" t="inlineStr">
        <is>
          <t>W1-39</t>
        </is>
      </c>
      <c r="E488" s="2" t="n">
        <v>116.5</v>
      </c>
      <c r="F488" s="244" t="inlineStr">
        <is>
          <t>*</t>
        </is>
      </c>
      <c r="G488" s="2" t="n">
        <v>1274</v>
      </c>
      <c r="H488" s="122" t="n">
        <v>1</v>
      </c>
      <c r="I488" s="259">
        <f>SUM(H488*C488)</f>
        <v/>
      </c>
      <c r="J488" s="260" t="n">
        <v>1</v>
      </c>
      <c r="K488" s="261">
        <f>C488*J488</f>
        <v/>
      </c>
      <c r="M488" s="251">
        <f>CONCATENATE(D488,"　",E488,F488,G488)</f>
        <v/>
      </c>
      <c r="N488" s="252">
        <f>I488</f>
        <v/>
      </c>
    </row>
    <row r="489" ht="15" customHeight="1" thickBot="1">
      <c r="B489" s="79" t="inlineStr">
        <is>
          <t>90MQ3X</t>
        </is>
      </c>
      <c r="C489" s="80">
        <f>SUMIF(数量表!D:H,B489,数量表!H:H)</f>
        <v/>
      </c>
      <c r="D489" s="235" t="inlineStr">
        <is>
          <t>W1-39</t>
        </is>
      </c>
      <c r="E489" s="236" t="n">
        <v>356.5</v>
      </c>
      <c r="F489" s="237" t="inlineStr">
        <is>
          <t>*</t>
        </is>
      </c>
      <c r="G489" s="236" t="n">
        <v>738</v>
      </c>
      <c r="H489" s="238" t="n">
        <v>1</v>
      </c>
      <c r="I489" s="253">
        <f>SUM(H489*C489)</f>
        <v/>
      </c>
      <c r="J489" s="254" t="n">
        <v>1</v>
      </c>
      <c r="K489" s="255">
        <f>C489*J489</f>
        <v/>
      </c>
      <c r="M489" s="251">
        <f>CONCATENATE(D489,"　",E489,F489,G489)</f>
        <v/>
      </c>
      <c r="N489" s="252">
        <f>I489</f>
        <v/>
      </c>
    </row>
    <row r="490" ht="15" customHeight="1" thickBot="1">
      <c r="B490" s="85" t="inlineStr">
        <is>
          <t>90MQ3X</t>
        </is>
      </c>
      <c r="C490">
        <f>SUMIF(数量表!D:H,B490,数量表!H:H)</f>
        <v/>
      </c>
      <c r="D490" s="243" t="inlineStr">
        <is>
          <t>W1-39</t>
        </is>
      </c>
      <c r="E490" s="2" t="n">
        <v>356.5</v>
      </c>
      <c r="F490" s="244" t="inlineStr">
        <is>
          <t>*</t>
        </is>
      </c>
      <c r="G490" s="2" t="n">
        <v>1274</v>
      </c>
      <c r="H490" s="122" t="n">
        <v>1</v>
      </c>
      <c r="I490" s="259">
        <f>SUM(H490*C490)</f>
        <v/>
      </c>
      <c r="J490" s="260" t="n">
        <v>1</v>
      </c>
      <c r="K490" s="261">
        <f>C490*J490</f>
        <v/>
      </c>
      <c r="M490" s="251">
        <f>CONCATENATE(D490,"　",E490,F490,G490)</f>
        <v/>
      </c>
      <c r="N490" s="252">
        <f>I490</f>
        <v/>
      </c>
    </row>
    <row r="491" ht="15" customHeight="1" thickBot="1">
      <c r="B491" s="85" t="inlineStr">
        <is>
          <t>90MQ3X</t>
        </is>
      </c>
      <c r="C491">
        <f>SUMIF(数量表!D:H,B491,数量表!H:H)</f>
        <v/>
      </c>
      <c r="D491" s="243" t="inlineStr">
        <is>
          <t>W1-39</t>
        </is>
      </c>
      <c r="E491" s="2" t="n">
        <v>129.5</v>
      </c>
      <c r="F491" s="244" t="inlineStr">
        <is>
          <t>*</t>
        </is>
      </c>
      <c r="G491" s="2" t="n">
        <v>738</v>
      </c>
      <c r="H491" s="122" t="n">
        <v>1</v>
      </c>
      <c r="I491" s="259">
        <f>SUM(H491*C491)</f>
        <v/>
      </c>
      <c r="J491" s="260" t="n">
        <v>0.5</v>
      </c>
      <c r="K491" s="261">
        <f>C491*J491</f>
        <v/>
      </c>
      <c r="M491" s="251">
        <f>CONCATENATE(D491,"　",E491,F491,G491)</f>
        <v/>
      </c>
      <c r="N491" s="252">
        <f>I491</f>
        <v/>
      </c>
    </row>
    <row r="492" ht="15" customHeight="1" thickBot="1">
      <c r="B492" s="88" t="inlineStr">
        <is>
          <t>90MQ3X</t>
        </is>
      </c>
      <c r="C492" s="89">
        <f>SUMIF(数量表!D:H,B492,数量表!H:H)</f>
        <v/>
      </c>
      <c r="D492" s="239" t="inlineStr">
        <is>
          <t>W1-39</t>
        </is>
      </c>
      <c r="E492" s="240" t="n">
        <v>129.5</v>
      </c>
      <c r="F492" s="241" t="inlineStr">
        <is>
          <t>*</t>
        </is>
      </c>
      <c r="G492" s="240" t="n">
        <v>1274</v>
      </c>
      <c r="H492" s="242" t="n">
        <v>1</v>
      </c>
      <c r="I492" s="256">
        <f>SUM(H492*C492)</f>
        <v/>
      </c>
      <c r="J492" s="257" t="n">
        <v>0.5</v>
      </c>
      <c r="K492" s="258">
        <f>C492*J492</f>
        <v/>
      </c>
      <c r="M492" s="251">
        <f>CONCATENATE(D492,"　",E492,F492,G492)</f>
        <v/>
      </c>
      <c r="N492" s="252">
        <f>I492</f>
        <v/>
      </c>
    </row>
    <row r="493" ht="15" customHeight="1" thickBot="1">
      <c r="B493" s="79" t="inlineStr">
        <is>
          <t>90MQ3L+12</t>
        </is>
      </c>
      <c r="C493" s="80">
        <f>SUMIF(数量表!D:H,B493,数量表!H:H)</f>
        <v/>
      </c>
      <c r="D493" s="235" t="inlineStr">
        <is>
          <t>W1-39</t>
        </is>
      </c>
      <c r="E493" s="236" t="n">
        <v>386.5</v>
      </c>
      <c r="F493" s="237" t="inlineStr">
        <is>
          <t>*</t>
        </is>
      </c>
      <c r="G493" s="236" t="n">
        <v>774</v>
      </c>
      <c r="H493" s="238" t="n">
        <v>1</v>
      </c>
      <c r="I493" s="253">
        <f>SUM(H493*C493)</f>
        <v/>
      </c>
      <c r="J493" s="254" t="n">
        <v>1</v>
      </c>
      <c r="K493" s="255">
        <f>C493*J493</f>
        <v/>
      </c>
      <c r="M493" s="251">
        <f>CONCATENATE(D493,"　",E493,F493,G493)</f>
        <v/>
      </c>
      <c r="N493" s="252">
        <f>I493</f>
        <v/>
      </c>
    </row>
    <row r="494" ht="15" customHeight="1" thickBot="1">
      <c r="B494" s="85" t="inlineStr">
        <is>
          <t>90MQ3L+12</t>
        </is>
      </c>
      <c r="C494">
        <f>SUMIF(数量表!D:H,B494,数量表!H:H)</f>
        <v/>
      </c>
      <c r="D494" s="243" t="inlineStr">
        <is>
          <t>W1-39</t>
        </is>
      </c>
      <c r="E494" s="2" t="n">
        <v>116.5</v>
      </c>
      <c r="F494" s="244" t="inlineStr">
        <is>
          <t>*</t>
        </is>
      </c>
      <c r="G494" s="2" t="n">
        <v>774</v>
      </c>
      <c r="H494" s="122" t="n">
        <v>1</v>
      </c>
      <c r="I494" s="259">
        <f>SUM(H494*C494)</f>
        <v/>
      </c>
      <c r="J494" s="260" t="n">
        <v>1</v>
      </c>
      <c r="K494" s="261">
        <f>C494*J494</f>
        <v/>
      </c>
      <c r="M494" s="251">
        <f>CONCATENATE(D494,"　",E494,F494,G494)</f>
        <v/>
      </c>
      <c r="N494" s="252">
        <f>I494</f>
        <v/>
      </c>
    </row>
    <row r="495" ht="15" customHeight="1" thickBot="1">
      <c r="B495" s="85" t="inlineStr">
        <is>
          <t>90MQ3L+12</t>
        </is>
      </c>
      <c r="C495">
        <f>SUMIF(数量表!D:H,B495,数量表!H:H)</f>
        <v/>
      </c>
      <c r="D495" s="243" t="inlineStr">
        <is>
          <t>W1-39</t>
        </is>
      </c>
      <c r="E495" s="2" t="n">
        <v>386.5</v>
      </c>
      <c r="F495" s="244" t="inlineStr">
        <is>
          <t>*</t>
        </is>
      </c>
      <c r="G495" s="2" t="n">
        <v>1274</v>
      </c>
      <c r="H495" s="122" t="n">
        <v>1</v>
      </c>
      <c r="I495" s="259">
        <f>SUM(H495*C495)</f>
        <v/>
      </c>
      <c r="J495" s="260" t="n">
        <v>1</v>
      </c>
      <c r="K495" s="261">
        <f>C495*J495</f>
        <v/>
      </c>
      <c r="M495" s="251">
        <f>CONCATENATE(D495,"　",E495,F495,G495)</f>
        <v/>
      </c>
      <c r="N495" s="252">
        <f>I495</f>
        <v/>
      </c>
    </row>
    <row r="496" ht="15" customHeight="1" thickBot="1">
      <c r="B496" s="85" t="inlineStr">
        <is>
          <t>90MQ3L+12</t>
        </is>
      </c>
      <c r="C496">
        <f>SUMIF(数量表!D:H,B496,数量表!H:H)</f>
        <v/>
      </c>
      <c r="D496" s="239" t="inlineStr">
        <is>
          <t>W1-39</t>
        </is>
      </c>
      <c r="E496" s="240" t="n">
        <v>116.5</v>
      </c>
      <c r="F496" s="241" t="inlineStr">
        <is>
          <t>*</t>
        </is>
      </c>
      <c r="G496" s="240" t="n">
        <v>1274</v>
      </c>
      <c r="H496" s="242" t="n">
        <v>1</v>
      </c>
      <c r="I496" s="256">
        <f>SUM(H496*C496)</f>
        <v/>
      </c>
      <c r="J496" s="257" t="n">
        <v>1</v>
      </c>
      <c r="K496" s="258">
        <f>C496*J496</f>
        <v/>
      </c>
      <c r="M496" s="251">
        <f>CONCATENATE(D496,"　",E496,F496,G496)</f>
        <v/>
      </c>
      <c r="N496" s="252">
        <f>I496</f>
        <v/>
      </c>
    </row>
    <row r="497" ht="15" customHeight="1" thickBot="1">
      <c r="B497" s="79" t="inlineStr">
        <is>
          <t>90MQ3R+12</t>
        </is>
      </c>
      <c r="C497" s="80">
        <f>SUMIF(数量表!D:H,B497,数量表!H:H)</f>
        <v/>
      </c>
      <c r="D497" s="243" t="inlineStr">
        <is>
          <t>W1-39</t>
        </is>
      </c>
      <c r="E497" s="2" t="n">
        <v>386.5</v>
      </c>
      <c r="F497" s="244" t="inlineStr">
        <is>
          <t>*</t>
        </is>
      </c>
      <c r="G497" s="2" t="n">
        <v>774</v>
      </c>
      <c r="H497" s="122" t="n">
        <v>1</v>
      </c>
      <c r="I497" s="259">
        <f>SUM(H497*C497)</f>
        <v/>
      </c>
      <c r="J497" s="260" t="n">
        <v>1</v>
      </c>
      <c r="K497" s="261">
        <f>C497*J497</f>
        <v/>
      </c>
      <c r="M497" s="251">
        <f>CONCATENATE(D497,"　",E497,F497,G497)</f>
        <v/>
      </c>
      <c r="N497" s="252">
        <f>I497</f>
        <v/>
      </c>
    </row>
    <row r="498" ht="15" customHeight="1" thickBot="1">
      <c r="B498" s="85" t="inlineStr">
        <is>
          <t>90MQ3R+12</t>
        </is>
      </c>
      <c r="C498" s="87">
        <f>SUMIF(数量表!D:H,B498,数量表!H:H)</f>
        <v/>
      </c>
      <c r="D498" s="243" t="inlineStr">
        <is>
          <t>W1-39</t>
        </is>
      </c>
      <c r="E498" s="2" t="n">
        <v>116.5</v>
      </c>
      <c r="F498" s="244" t="inlineStr">
        <is>
          <t>*</t>
        </is>
      </c>
      <c r="G498" s="2" t="n">
        <v>774</v>
      </c>
      <c r="H498" s="122" t="n">
        <v>1</v>
      </c>
      <c r="I498" s="259">
        <f>SUM(H498*C498)</f>
        <v/>
      </c>
      <c r="J498" s="260" t="n">
        <v>1</v>
      </c>
      <c r="K498" s="261">
        <f>C498*J498</f>
        <v/>
      </c>
      <c r="M498" s="251">
        <f>CONCATENATE(D498,"　",E498,F498,G498)</f>
        <v/>
      </c>
      <c r="N498" s="252">
        <f>I498</f>
        <v/>
      </c>
    </row>
    <row r="499" ht="15" customHeight="1" thickBot="1">
      <c r="B499" s="85" t="inlineStr">
        <is>
          <t>90MQ3R+12</t>
        </is>
      </c>
      <c r="C499" s="87">
        <f>SUMIF(数量表!D:H,B499,数量表!H:H)</f>
        <v/>
      </c>
      <c r="D499" s="243" t="inlineStr">
        <is>
          <t>W1-39</t>
        </is>
      </c>
      <c r="E499" s="2" t="n">
        <v>386.5</v>
      </c>
      <c r="F499" s="244" t="inlineStr">
        <is>
          <t>*</t>
        </is>
      </c>
      <c r="G499" s="2" t="n">
        <v>1274</v>
      </c>
      <c r="H499" s="122" t="n">
        <v>1</v>
      </c>
      <c r="I499" s="259">
        <f>SUM(H499*C499)</f>
        <v/>
      </c>
      <c r="J499" s="260" t="n">
        <v>1</v>
      </c>
      <c r="K499" s="261">
        <f>C499*J499</f>
        <v/>
      </c>
      <c r="M499" s="251">
        <f>CONCATENATE(D499,"　",E499,F499,G499)</f>
        <v/>
      </c>
      <c r="N499" s="252">
        <f>I499</f>
        <v/>
      </c>
    </row>
    <row r="500" ht="15" customHeight="1" thickBot="1">
      <c r="B500" s="85" t="inlineStr">
        <is>
          <t>90MQ3R+12</t>
        </is>
      </c>
      <c r="C500">
        <f>SUMIF(数量表!D:H,B500,数量表!H:H)</f>
        <v/>
      </c>
      <c r="D500" s="243" t="inlineStr">
        <is>
          <t>W1-39</t>
        </is>
      </c>
      <c r="E500" s="2" t="n">
        <v>116.5</v>
      </c>
      <c r="F500" s="244" t="inlineStr">
        <is>
          <t>*</t>
        </is>
      </c>
      <c r="G500" s="2" t="n">
        <v>1274</v>
      </c>
      <c r="H500" s="122" t="n">
        <v>1</v>
      </c>
      <c r="I500" s="259">
        <f>SUM(H500*C500)</f>
        <v/>
      </c>
      <c r="J500" s="260" t="n">
        <v>1</v>
      </c>
      <c r="K500" s="261">
        <f>C500*J500</f>
        <v/>
      </c>
      <c r="M500" s="251">
        <f>CONCATENATE(D500,"　",E500,F500,G500)</f>
        <v/>
      </c>
      <c r="N500" s="252">
        <f>I500</f>
        <v/>
      </c>
    </row>
    <row r="501" ht="15" customHeight="1" thickBot="1">
      <c r="B501" s="79" t="inlineStr">
        <is>
          <t>90MQ3O</t>
        </is>
      </c>
      <c r="C501" s="80">
        <f>SUMIF(数量表!D:H,B501,数量表!H:H)</f>
        <v/>
      </c>
      <c r="D501" s="235" t="inlineStr">
        <is>
          <t>W1-39</t>
        </is>
      </c>
      <c r="E501" s="236" t="n">
        <v>386.5</v>
      </c>
      <c r="F501" s="237" t="inlineStr">
        <is>
          <t>*</t>
        </is>
      </c>
      <c r="G501" s="236" t="n">
        <v>774</v>
      </c>
      <c r="H501" s="238" t="n">
        <v>1</v>
      </c>
      <c r="I501" s="253">
        <f>SUM(H501*C501)</f>
        <v/>
      </c>
      <c r="J501" s="254" t="n">
        <v>1</v>
      </c>
      <c r="K501" s="255">
        <f>C501*J501</f>
        <v/>
      </c>
      <c r="M501" s="251">
        <f>CONCATENATE(D501,"　",E501,F501,G501)</f>
        <v/>
      </c>
      <c r="N501" s="252">
        <f>I501</f>
        <v/>
      </c>
    </row>
    <row r="502" ht="15" customHeight="1" thickBot="1">
      <c r="B502" s="85" t="inlineStr">
        <is>
          <t>90MQ3O</t>
        </is>
      </c>
      <c r="C502">
        <f>SUMIF(数量表!D:H,B502,数量表!H:H)</f>
        <v/>
      </c>
      <c r="D502" s="243" t="inlineStr">
        <is>
          <t>W1-39</t>
        </is>
      </c>
      <c r="E502" s="2" t="n">
        <v>159.5</v>
      </c>
      <c r="F502" s="244" t="inlineStr">
        <is>
          <t>*</t>
        </is>
      </c>
      <c r="G502" s="2" t="n">
        <v>774</v>
      </c>
      <c r="H502" s="122" t="n">
        <v>1</v>
      </c>
      <c r="I502" s="259">
        <f>SUM(H502*C502)</f>
        <v/>
      </c>
      <c r="J502" s="260" t="n">
        <v>1</v>
      </c>
      <c r="K502" s="261">
        <f>C502*J502</f>
        <v/>
      </c>
      <c r="M502" s="251">
        <f>CONCATENATE(D502,"　",E502,F502,G502)</f>
        <v/>
      </c>
      <c r="N502" s="252">
        <f>I502</f>
        <v/>
      </c>
    </row>
    <row r="503" ht="15" customHeight="1" thickBot="1">
      <c r="B503" s="85" t="inlineStr">
        <is>
          <t>90MQ3O</t>
        </is>
      </c>
      <c r="C503">
        <f>SUMIF(数量表!D:H,B503,数量表!H:H)</f>
        <v/>
      </c>
      <c r="D503" s="243" t="inlineStr">
        <is>
          <t>W1-39</t>
        </is>
      </c>
      <c r="E503" s="2" t="n">
        <v>386.5</v>
      </c>
      <c r="F503" s="244" t="inlineStr">
        <is>
          <t>*</t>
        </is>
      </c>
      <c r="G503" s="2" t="n">
        <v>1274</v>
      </c>
      <c r="H503" s="122" t="n">
        <v>1</v>
      </c>
      <c r="I503" s="259">
        <f>SUM(H503*C503)</f>
        <v/>
      </c>
      <c r="J503" s="260" t="n">
        <v>1</v>
      </c>
      <c r="K503" s="261">
        <f>C503*J503</f>
        <v/>
      </c>
      <c r="M503" s="251">
        <f>CONCATENATE(D503,"　",E503,F503,G503)</f>
        <v/>
      </c>
      <c r="N503" s="252">
        <f>I503</f>
        <v/>
      </c>
    </row>
    <row r="504" ht="15" customHeight="1" thickBot="1">
      <c r="B504" s="88" t="inlineStr">
        <is>
          <t>90MQ3O</t>
        </is>
      </c>
      <c r="C504" s="89">
        <f>SUMIF(数量表!D:H,B504,数量表!H:H)</f>
        <v/>
      </c>
      <c r="D504" s="239" t="inlineStr">
        <is>
          <t>W1-39</t>
        </is>
      </c>
      <c r="E504" s="240" t="n">
        <v>159.5</v>
      </c>
      <c r="F504" s="241" t="inlineStr">
        <is>
          <t>*</t>
        </is>
      </c>
      <c r="G504" s="240" t="n">
        <v>1274</v>
      </c>
      <c r="H504" s="242" t="n">
        <v>1</v>
      </c>
      <c r="I504" s="256">
        <f>SUM(H504*C504)</f>
        <v/>
      </c>
      <c r="J504" s="257" t="n">
        <v>1</v>
      </c>
      <c r="K504" s="258">
        <f>C504*J504</f>
        <v/>
      </c>
      <c r="M504" s="251">
        <f>CONCATENATE(D504,"　",E504,F504,G504)</f>
        <v/>
      </c>
      <c r="N504" s="252">
        <f>I504</f>
        <v/>
      </c>
    </row>
    <row r="505" ht="15" customHeight="1" thickBot="1">
      <c r="B505" s="79" t="inlineStr">
        <is>
          <t>90MQ3OL</t>
        </is>
      </c>
      <c r="C505" s="80">
        <f>SUMIF(数量表!D:H,B505,数量表!H:H)</f>
        <v/>
      </c>
      <c r="D505" s="235" t="inlineStr">
        <is>
          <t>W1-39</t>
        </is>
      </c>
      <c r="E505" s="236" t="n">
        <v>386.5</v>
      </c>
      <c r="F505" s="237" t="inlineStr">
        <is>
          <t>*</t>
        </is>
      </c>
      <c r="G505" s="236" t="n">
        <v>774</v>
      </c>
      <c r="H505" s="238" t="n">
        <v>1</v>
      </c>
      <c r="I505" s="253">
        <f>SUM(H505*C505)</f>
        <v/>
      </c>
      <c r="J505" s="254" t="n">
        <v>1</v>
      </c>
      <c r="K505" s="255">
        <f>C505*J505</f>
        <v/>
      </c>
      <c r="M505" s="251">
        <f>CONCATENATE(D505,"　",E505,F505,G505)</f>
        <v/>
      </c>
      <c r="N505" s="252">
        <f>I505</f>
        <v/>
      </c>
    </row>
    <row r="506" ht="15" customHeight="1" thickBot="1">
      <c r="B506" s="85" t="inlineStr">
        <is>
          <t>90MQ3OL</t>
        </is>
      </c>
      <c r="C506">
        <f>SUMIF(数量表!D:H,B506,数量表!H:H)</f>
        <v/>
      </c>
      <c r="D506" s="243" t="inlineStr">
        <is>
          <t>W1-39</t>
        </is>
      </c>
      <c r="E506" s="2" t="n">
        <v>116.5</v>
      </c>
      <c r="F506" s="244" t="inlineStr">
        <is>
          <t>*</t>
        </is>
      </c>
      <c r="G506" s="2" t="n">
        <v>774</v>
      </c>
      <c r="H506" s="122" t="n">
        <v>1</v>
      </c>
      <c r="I506" s="259">
        <f>SUM(H506*C506)</f>
        <v/>
      </c>
      <c r="J506" s="260" t="n">
        <v>1</v>
      </c>
      <c r="K506" s="261">
        <f>C506*J506</f>
        <v/>
      </c>
      <c r="M506" s="251">
        <f>CONCATENATE(D506,"　",E506,F506,G506)</f>
        <v/>
      </c>
      <c r="N506" s="252">
        <f>I506</f>
        <v/>
      </c>
    </row>
    <row r="507" ht="15" customHeight="1" thickBot="1">
      <c r="B507" s="85" t="inlineStr">
        <is>
          <t>90MQ3OL</t>
        </is>
      </c>
      <c r="C507">
        <f>SUMIF(数量表!D:H,B507,数量表!H:H)</f>
        <v/>
      </c>
      <c r="D507" s="243" t="inlineStr">
        <is>
          <t>W1-39</t>
        </is>
      </c>
      <c r="E507" s="2" t="n">
        <v>386.5</v>
      </c>
      <c r="F507" s="244" t="inlineStr">
        <is>
          <t>*</t>
        </is>
      </c>
      <c r="G507" s="2" t="n">
        <v>1274</v>
      </c>
      <c r="H507" s="122" t="n">
        <v>1</v>
      </c>
      <c r="I507" s="259">
        <f>SUM(H507*C507)</f>
        <v/>
      </c>
      <c r="J507" s="260" t="n">
        <v>1</v>
      </c>
      <c r="K507" s="261">
        <f>C507*J507</f>
        <v/>
      </c>
      <c r="M507" s="251">
        <f>CONCATENATE(D507,"　",E507,F507,G507)</f>
        <v/>
      </c>
      <c r="N507" s="252">
        <f>I507</f>
        <v/>
      </c>
    </row>
    <row r="508" ht="15" customHeight="1" thickBot="1">
      <c r="B508" s="85" t="inlineStr">
        <is>
          <t>90MQ3OL</t>
        </is>
      </c>
      <c r="C508">
        <f>SUMIF(数量表!D:H,B508,数量表!H:H)</f>
        <v/>
      </c>
      <c r="D508" s="239" t="inlineStr">
        <is>
          <t>W1-39</t>
        </is>
      </c>
      <c r="E508" s="240" t="n">
        <v>116.5</v>
      </c>
      <c r="F508" s="241" t="inlineStr">
        <is>
          <t>*</t>
        </is>
      </c>
      <c r="G508" s="240" t="n">
        <v>1274</v>
      </c>
      <c r="H508" s="242" t="n">
        <v>1</v>
      </c>
      <c r="I508" s="256">
        <f>SUM(H508*C508)</f>
        <v/>
      </c>
      <c r="J508" s="257" t="n">
        <v>1</v>
      </c>
      <c r="K508" s="258">
        <f>C508*J508</f>
        <v/>
      </c>
      <c r="M508" s="251">
        <f>CONCATENATE(D508,"　",E508,F508,G508)</f>
        <v/>
      </c>
      <c r="N508" s="252">
        <f>I508</f>
        <v/>
      </c>
    </row>
    <row r="509" ht="15" customHeight="1" thickBot="1">
      <c r="B509" s="79" t="inlineStr">
        <is>
          <t>90MQ3OR</t>
        </is>
      </c>
      <c r="C509" s="80">
        <f>SUMIF(数量表!D:H,B509,数量表!H:H)</f>
        <v/>
      </c>
      <c r="D509" s="243" t="inlineStr">
        <is>
          <t>W1-39</t>
        </is>
      </c>
      <c r="E509" s="2" t="n">
        <v>386.5</v>
      </c>
      <c r="F509" s="244" t="inlineStr">
        <is>
          <t>*</t>
        </is>
      </c>
      <c r="G509" s="2" t="n">
        <v>774</v>
      </c>
      <c r="H509" s="122" t="n">
        <v>1</v>
      </c>
      <c r="I509" s="259">
        <f>SUM(H509*C509)</f>
        <v/>
      </c>
      <c r="J509" s="260" t="n">
        <v>1</v>
      </c>
      <c r="K509" s="261">
        <f>C509*J509</f>
        <v/>
      </c>
      <c r="M509" s="251">
        <f>CONCATENATE(D509,"　",E509,F509,G509)</f>
        <v/>
      </c>
      <c r="N509" s="252">
        <f>I509</f>
        <v/>
      </c>
    </row>
    <row r="510" ht="15" customHeight="1" thickBot="1">
      <c r="B510" s="85" t="inlineStr">
        <is>
          <t>90MQ3OR</t>
        </is>
      </c>
      <c r="C510" s="87">
        <f>SUMIF(数量表!D:H,B510,数量表!H:H)</f>
        <v/>
      </c>
      <c r="D510" s="243" t="inlineStr">
        <is>
          <t>W1-39</t>
        </is>
      </c>
      <c r="E510" s="2" t="n">
        <v>116.5</v>
      </c>
      <c r="F510" s="244" t="inlineStr">
        <is>
          <t>*</t>
        </is>
      </c>
      <c r="G510" s="2" t="n">
        <v>774</v>
      </c>
      <c r="H510" s="122" t="n">
        <v>1</v>
      </c>
      <c r="I510" s="259">
        <f>SUM(H510*C510)</f>
        <v/>
      </c>
      <c r="J510" s="260" t="n">
        <v>1</v>
      </c>
      <c r="K510" s="261">
        <f>C510*J510</f>
        <v/>
      </c>
      <c r="M510" s="251">
        <f>CONCATENATE(D510,"　",E510,F510,G510)</f>
        <v/>
      </c>
      <c r="N510" s="252">
        <f>I510</f>
        <v/>
      </c>
    </row>
    <row r="511" ht="15" customHeight="1" thickBot="1">
      <c r="B511" s="85" t="inlineStr">
        <is>
          <t>90MQ3OR</t>
        </is>
      </c>
      <c r="C511">
        <f>SUMIF(数量表!D:H,B511,数量表!H:H)</f>
        <v/>
      </c>
      <c r="D511" s="243" t="inlineStr">
        <is>
          <t>W1-39</t>
        </is>
      </c>
      <c r="E511" s="2" t="n">
        <v>386.5</v>
      </c>
      <c r="F511" s="244" t="inlineStr">
        <is>
          <t>*</t>
        </is>
      </c>
      <c r="G511" s="2" t="n">
        <v>1274</v>
      </c>
      <c r="H511" s="122" t="n">
        <v>1</v>
      </c>
      <c r="I511" s="259">
        <f>SUM(H511*C511)</f>
        <v/>
      </c>
      <c r="J511" s="260" t="n">
        <v>1</v>
      </c>
      <c r="K511" s="261">
        <f>C511*J511</f>
        <v/>
      </c>
      <c r="M511" s="251">
        <f>CONCATENATE(D511,"　",E511,F511,G511)</f>
        <v/>
      </c>
      <c r="N511" s="252">
        <f>I511</f>
        <v/>
      </c>
    </row>
    <row r="512" ht="15" customHeight="1" thickBot="1">
      <c r="B512" s="85" t="inlineStr">
        <is>
          <t>90MQ3OR</t>
        </is>
      </c>
      <c r="C512">
        <f>SUMIF(数量表!D:H,B512,数量表!H:H)</f>
        <v/>
      </c>
      <c r="D512" s="243" t="inlineStr">
        <is>
          <t>W1-39</t>
        </is>
      </c>
      <c r="E512" s="2" t="n">
        <v>116.5</v>
      </c>
      <c r="F512" s="244" t="inlineStr">
        <is>
          <t>*</t>
        </is>
      </c>
      <c r="G512" s="2" t="n">
        <v>1274</v>
      </c>
      <c r="H512" s="122" t="n">
        <v>1</v>
      </c>
      <c r="I512" s="259">
        <f>SUM(H512*C512)</f>
        <v/>
      </c>
      <c r="J512" s="260" t="n">
        <v>1</v>
      </c>
      <c r="K512" s="261">
        <f>C512*J512</f>
        <v/>
      </c>
      <c r="M512" s="251">
        <f>CONCATENATE(D512,"　",E512,F512,G512)</f>
        <v/>
      </c>
      <c r="N512" s="252">
        <f>I512</f>
        <v/>
      </c>
    </row>
    <row r="513" ht="15" customHeight="1" thickBot="1">
      <c r="B513" s="79" t="inlineStr">
        <is>
          <t>90MQ3OS</t>
        </is>
      </c>
      <c r="C513" s="80">
        <f>SUMIF(数量表!D:H,B513,数量表!H:H)</f>
        <v/>
      </c>
      <c r="D513" s="235" t="inlineStr">
        <is>
          <t>W1-39</t>
        </is>
      </c>
      <c r="E513" s="236" t="n">
        <v>386.5</v>
      </c>
      <c r="F513" s="237" t="inlineStr">
        <is>
          <t>*</t>
        </is>
      </c>
      <c r="G513" s="236" t="n">
        <v>774</v>
      </c>
      <c r="H513" s="238" t="n">
        <v>1</v>
      </c>
      <c r="I513" s="253">
        <f>SUM(H513*C513)</f>
        <v/>
      </c>
      <c r="J513" s="254" t="n">
        <v>1</v>
      </c>
      <c r="K513" s="255">
        <f>C513*J513</f>
        <v/>
      </c>
      <c r="M513" s="251">
        <f>CONCATENATE(D513,"　",E513,F513,G513)</f>
        <v/>
      </c>
      <c r="N513" s="252">
        <f>I513</f>
        <v/>
      </c>
    </row>
    <row r="514" ht="15" customHeight="1" thickBot="1">
      <c r="B514" s="85" t="inlineStr">
        <is>
          <t>90MQ3OS</t>
        </is>
      </c>
      <c r="C514">
        <f>SUMIF(数量表!D:H,B514,数量表!H:H)</f>
        <v/>
      </c>
      <c r="D514" s="243" t="inlineStr">
        <is>
          <t>W1-39</t>
        </is>
      </c>
      <c r="E514" s="2" t="n">
        <v>159.5</v>
      </c>
      <c r="F514" s="244" t="inlineStr">
        <is>
          <t>*</t>
        </is>
      </c>
      <c r="G514" s="2" t="n">
        <v>774</v>
      </c>
      <c r="H514" s="122" t="n">
        <v>1</v>
      </c>
      <c r="I514" s="259">
        <f>SUM(H514*C514)</f>
        <v/>
      </c>
      <c r="J514" s="260" t="n">
        <v>1</v>
      </c>
      <c r="K514" s="261">
        <f>C514*J514</f>
        <v/>
      </c>
      <c r="M514" s="251">
        <f>CONCATENATE(D514,"　",E514,F514,G514)</f>
        <v/>
      </c>
      <c r="N514" s="252">
        <f>I514</f>
        <v/>
      </c>
    </row>
    <row r="515" ht="15" customHeight="1" thickBot="1">
      <c r="B515" s="85" t="inlineStr">
        <is>
          <t>90MQ3OS</t>
        </is>
      </c>
      <c r="C515">
        <f>SUMIF(数量表!D:H,B515,数量表!H:H)</f>
        <v/>
      </c>
      <c r="D515" s="243" t="inlineStr">
        <is>
          <t>W1-39</t>
        </is>
      </c>
      <c r="E515" s="2" t="n">
        <v>386.5</v>
      </c>
      <c r="F515" s="244" t="inlineStr">
        <is>
          <t>*</t>
        </is>
      </c>
      <c r="G515" s="2" t="n">
        <v>1274</v>
      </c>
      <c r="H515" s="122" t="n">
        <v>1</v>
      </c>
      <c r="I515" s="259">
        <f>SUM(H515*C515)</f>
        <v/>
      </c>
      <c r="J515" s="260" t="n">
        <v>1</v>
      </c>
      <c r="K515" s="261">
        <f>C515*J515</f>
        <v/>
      </c>
      <c r="M515" s="251">
        <f>CONCATENATE(D515,"　",E515,F515,G515)</f>
        <v/>
      </c>
      <c r="N515" s="252">
        <f>I515</f>
        <v/>
      </c>
    </row>
    <row r="516" ht="15" customHeight="1" thickBot="1">
      <c r="B516" s="88" t="inlineStr">
        <is>
          <t>90MQ3OS</t>
        </is>
      </c>
      <c r="C516" s="89">
        <f>SUMIF(数量表!D:H,B516,数量表!H:H)</f>
        <v/>
      </c>
      <c r="D516" s="239" t="inlineStr">
        <is>
          <t>W1-39</t>
        </is>
      </c>
      <c r="E516" s="240" t="n">
        <v>159.5</v>
      </c>
      <c r="F516" s="241" t="inlineStr">
        <is>
          <t>*</t>
        </is>
      </c>
      <c r="G516" s="240" t="n">
        <v>1274</v>
      </c>
      <c r="H516" s="242" t="n">
        <v>1</v>
      </c>
      <c r="I516" s="256">
        <f>SUM(H516*C516)</f>
        <v/>
      </c>
      <c r="J516" s="257" t="n">
        <v>1</v>
      </c>
      <c r="K516" s="258">
        <f>C516*J516</f>
        <v/>
      </c>
      <c r="M516" s="251">
        <f>CONCATENATE(D516,"　",E516,F516,G516)</f>
        <v/>
      </c>
      <c r="N516" s="252">
        <f>I516</f>
        <v/>
      </c>
    </row>
    <row r="517" ht="15" customHeight="1" thickBot="1">
      <c r="B517" s="79" t="inlineStr">
        <is>
          <t>90MQ3Z</t>
        </is>
      </c>
      <c r="C517" s="80">
        <f>SUMIF(数量表!D:H,B517,数量表!H:H)</f>
        <v/>
      </c>
      <c r="D517" s="235" t="inlineStr">
        <is>
          <t>W1-39</t>
        </is>
      </c>
      <c r="E517" s="236" t="n">
        <v>356.5</v>
      </c>
      <c r="F517" s="237" t="inlineStr">
        <is>
          <t>*</t>
        </is>
      </c>
      <c r="G517" s="236" t="n">
        <v>738</v>
      </c>
      <c r="H517" s="238" t="n">
        <v>1</v>
      </c>
      <c r="I517" s="253">
        <f>SUM(H517*C517)</f>
        <v/>
      </c>
      <c r="J517" s="254" t="n">
        <v>1</v>
      </c>
      <c r="K517" s="255">
        <f>C517*J517</f>
        <v/>
      </c>
      <c r="M517" s="251">
        <f>CONCATENATE(D517,"　",E517,F517,G517)</f>
        <v/>
      </c>
      <c r="N517" s="252">
        <f>I517</f>
        <v/>
      </c>
    </row>
    <row r="518" ht="15" customHeight="1" thickBot="1">
      <c r="B518" s="85" t="inlineStr">
        <is>
          <t>90MQ3Z</t>
        </is>
      </c>
      <c r="C518">
        <f>SUMIF(数量表!D:H,B518,数量表!H:H)</f>
        <v/>
      </c>
      <c r="D518" s="243" t="inlineStr">
        <is>
          <t>W1-39</t>
        </is>
      </c>
      <c r="E518" s="2" t="n">
        <v>356.5</v>
      </c>
      <c r="F518" s="244" t="inlineStr">
        <is>
          <t>*</t>
        </is>
      </c>
      <c r="G518" s="2" t="n">
        <v>1274</v>
      </c>
      <c r="H518" s="122" t="n">
        <v>1</v>
      </c>
      <c r="I518" s="259">
        <f>SUM(H518*C518)</f>
        <v/>
      </c>
      <c r="J518" s="260" t="n">
        <v>1</v>
      </c>
      <c r="K518" s="261">
        <f>C518*J518</f>
        <v/>
      </c>
      <c r="M518" s="251">
        <f>CONCATENATE(D518,"　",E518,F518,G518)</f>
        <v/>
      </c>
      <c r="N518" s="252">
        <f>I518</f>
        <v/>
      </c>
    </row>
    <row r="519" ht="15" customHeight="1" thickBot="1">
      <c r="B519" s="85" t="inlineStr">
        <is>
          <t>90MQ3Z</t>
        </is>
      </c>
      <c r="C519">
        <f>SUMIF(数量表!D:H,B519,数量表!H:H)</f>
        <v/>
      </c>
      <c r="D519" s="243" t="inlineStr">
        <is>
          <t>W1-39</t>
        </is>
      </c>
      <c r="E519" s="2" t="n">
        <v>129.5</v>
      </c>
      <c r="F519" s="244" t="inlineStr">
        <is>
          <t>*</t>
        </is>
      </c>
      <c r="G519" s="2" t="n">
        <v>738</v>
      </c>
      <c r="H519" s="122" t="n">
        <v>1</v>
      </c>
      <c r="I519" s="259">
        <f>SUM(H519*C519)</f>
        <v/>
      </c>
      <c r="J519" s="260" t="n">
        <v>0.5</v>
      </c>
      <c r="K519" s="261">
        <f>C519*J519</f>
        <v/>
      </c>
      <c r="M519" s="251">
        <f>CONCATENATE(D519,"　",E519,F519,G519)</f>
        <v/>
      </c>
      <c r="N519" s="252">
        <f>I519</f>
        <v/>
      </c>
    </row>
    <row r="520" ht="15" customHeight="1" thickBot="1">
      <c r="B520" s="88" t="inlineStr">
        <is>
          <t>90MQ3Z</t>
        </is>
      </c>
      <c r="C520" s="89">
        <f>SUMIF(数量表!D:H,B520,数量表!H:H)</f>
        <v/>
      </c>
      <c r="D520" s="239" t="inlineStr">
        <is>
          <t>W1-39</t>
        </is>
      </c>
      <c r="E520" s="240" t="n">
        <v>129.5</v>
      </c>
      <c r="F520" s="241" t="inlineStr">
        <is>
          <t>*</t>
        </is>
      </c>
      <c r="G520" s="240" t="n">
        <v>1274</v>
      </c>
      <c r="H520" s="242" t="n">
        <v>1</v>
      </c>
      <c r="I520" s="256">
        <f>SUM(H520*C520)</f>
        <v/>
      </c>
      <c r="J520" s="257" t="n">
        <v>0.5</v>
      </c>
      <c r="K520" s="258">
        <f>C520*J520</f>
        <v/>
      </c>
      <c r="M520" s="251">
        <f>CONCATENATE(D520,"　",E520,F520,G520)</f>
        <v/>
      </c>
      <c r="N520" s="252">
        <f>I520</f>
        <v/>
      </c>
    </row>
    <row r="521" ht="15" customHeight="1" thickBot="1">
      <c r="B521" s="79" t="inlineStr">
        <is>
          <t>90MQ215</t>
        </is>
      </c>
      <c r="C521" s="82">
        <f>SUMIF(数量表!D:H,B521,数量表!H:H)</f>
        <v/>
      </c>
      <c r="D521" s="235" t="inlineStr">
        <is>
          <t>W1-39</t>
        </is>
      </c>
      <c r="E521" s="236" t="n">
        <v>105</v>
      </c>
      <c r="F521" s="245" t="inlineStr">
        <is>
          <t>*</t>
        </is>
      </c>
      <c r="G521" s="236" t="n">
        <v>774</v>
      </c>
      <c r="H521" s="238" t="n">
        <v>1</v>
      </c>
      <c r="I521" s="253">
        <f>SUM(H521*C521)</f>
        <v/>
      </c>
      <c r="J521" s="254" t="n">
        <v>1</v>
      </c>
      <c r="K521" s="255">
        <f>C521*J521</f>
        <v/>
      </c>
      <c r="M521" s="251">
        <f>CONCATENATE(D521,"　",E521,F521,G521)</f>
        <v/>
      </c>
      <c r="N521" s="252">
        <f>I521</f>
        <v/>
      </c>
    </row>
    <row r="522" ht="15" customHeight="1" thickBot="1">
      <c r="B522" s="88" t="inlineStr">
        <is>
          <t>90MQ215</t>
        </is>
      </c>
      <c r="C522" s="91">
        <f>SUMIF(数量表!D:H,B522,数量表!H:H)</f>
        <v/>
      </c>
      <c r="D522" s="239" t="inlineStr">
        <is>
          <t>W1-39</t>
        </is>
      </c>
      <c r="E522" s="240" t="n">
        <v>105</v>
      </c>
      <c r="F522" s="246" t="inlineStr">
        <is>
          <t>*</t>
        </is>
      </c>
      <c r="G522" s="240" t="n">
        <v>1274</v>
      </c>
      <c r="H522" s="242" t="n">
        <v>1</v>
      </c>
      <c r="I522" s="256">
        <f>SUM(H522*C522)</f>
        <v/>
      </c>
      <c r="J522" s="257" t="n">
        <v>0.5</v>
      </c>
      <c r="K522" s="258">
        <f>C522*J522</f>
        <v/>
      </c>
      <c r="M522" s="251">
        <f>CONCATENATE(D522,"　",E522,F522,G522)</f>
        <v/>
      </c>
      <c r="N522" s="252">
        <f>I522</f>
        <v/>
      </c>
    </row>
    <row r="523" ht="15" customHeight="1" thickBot="1">
      <c r="B523" s="79" t="inlineStr">
        <is>
          <t>90MQ215L</t>
        </is>
      </c>
      <c r="C523" s="80">
        <f>SUMIF(数量表!D:H,B523,数量表!H:H)</f>
        <v/>
      </c>
      <c r="D523" s="235" t="inlineStr">
        <is>
          <t>W1-39</t>
        </is>
      </c>
      <c r="E523" s="236" t="n">
        <v>62</v>
      </c>
      <c r="F523" s="237" t="inlineStr">
        <is>
          <t>*</t>
        </is>
      </c>
      <c r="G523" s="236" t="n">
        <v>774</v>
      </c>
      <c r="H523" s="238" t="n">
        <v>1</v>
      </c>
      <c r="I523" s="253">
        <f>SUM(H523*C523)</f>
        <v/>
      </c>
      <c r="J523" s="254" t="n">
        <v>0.25</v>
      </c>
      <c r="K523" s="255">
        <f>C523*J523</f>
        <v/>
      </c>
      <c r="M523" s="251">
        <f>CONCATENATE(D523,"　",E523,F523,G523)</f>
        <v/>
      </c>
      <c r="N523" s="252">
        <f>I523</f>
        <v/>
      </c>
    </row>
    <row r="524" ht="15" customHeight="1" thickBot="1">
      <c r="B524" s="88" t="inlineStr">
        <is>
          <t>90MQ215L</t>
        </is>
      </c>
      <c r="C524" s="89">
        <f>SUMIF(数量表!D:H,B524,数量表!H:H)</f>
        <v/>
      </c>
      <c r="D524" s="239" t="inlineStr">
        <is>
          <t>W1-39</t>
        </is>
      </c>
      <c r="E524" s="240" t="n">
        <v>62</v>
      </c>
      <c r="F524" s="241" t="inlineStr">
        <is>
          <t>*</t>
        </is>
      </c>
      <c r="G524" s="240" t="n">
        <v>1274</v>
      </c>
      <c r="H524" s="242" t="n">
        <v>1</v>
      </c>
      <c r="I524" s="256">
        <f>SUM(H524*C524)</f>
        <v/>
      </c>
      <c r="J524" s="257" t="n">
        <v>0.25</v>
      </c>
      <c r="K524" s="258">
        <f>C524*J524</f>
        <v/>
      </c>
      <c r="M524" s="251">
        <f>CONCATENATE(D524,"　",E524,F524,G524)</f>
        <v/>
      </c>
      <c r="N524" s="252">
        <f>I524</f>
        <v/>
      </c>
    </row>
    <row r="525" ht="15" customHeight="1" thickBot="1">
      <c r="B525" s="79" t="inlineStr">
        <is>
          <t>90MQ215R</t>
        </is>
      </c>
      <c r="C525" s="80">
        <f>SUMIF(数量表!D:H,B525,数量表!H:H)</f>
        <v/>
      </c>
      <c r="D525" s="235" t="inlineStr">
        <is>
          <t>W1-39</t>
        </is>
      </c>
      <c r="E525" s="236" t="n">
        <v>62</v>
      </c>
      <c r="F525" s="237" t="inlineStr">
        <is>
          <t>*</t>
        </is>
      </c>
      <c r="G525" s="236" t="n">
        <v>774</v>
      </c>
      <c r="H525" s="238" t="n">
        <v>1</v>
      </c>
      <c r="I525" s="253">
        <f>SUM(H525*C525)</f>
        <v/>
      </c>
      <c r="J525" s="254" t="n">
        <v>0.25</v>
      </c>
      <c r="K525" s="255">
        <f>C525*J525</f>
        <v/>
      </c>
      <c r="M525" s="251">
        <f>CONCATENATE(D525,"　",E525,F525,G525)</f>
        <v/>
      </c>
      <c r="N525" s="252">
        <f>I525</f>
        <v/>
      </c>
    </row>
    <row r="526" ht="15" customHeight="1" thickBot="1">
      <c r="B526" s="88" t="inlineStr">
        <is>
          <t>90MQ215R</t>
        </is>
      </c>
      <c r="C526" s="89">
        <f>SUMIF(数量表!D:H,B526,数量表!H:H)</f>
        <v/>
      </c>
      <c r="D526" s="239" t="inlineStr">
        <is>
          <t>W1-39</t>
        </is>
      </c>
      <c r="E526" s="240" t="n">
        <v>62</v>
      </c>
      <c r="F526" s="241" t="inlineStr">
        <is>
          <t>*</t>
        </is>
      </c>
      <c r="G526" s="240" t="n">
        <v>1274</v>
      </c>
      <c r="H526" s="242" t="n">
        <v>1</v>
      </c>
      <c r="I526" s="256">
        <f>SUM(H526*C526)</f>
        <v/>
      </c>
      <c r="J526" s="257" t="n">
        <v>0.25</v>
      </c>
      <c r="K526" s="258">
        <f>C526*J526</f>
        <v/>
      </c>
      <c r="M526" s="251">
        <f>CONCATENATE(D526,"　",E526,F526,G526)</f>
        <v/>
      </c>
      <c r="N526" s="252">
        <f>I526</f>
        <v/>
      </c>
    </row>
    <row r="527" ht="15" customHeight="1" thickBot="1">
      <c r="B527" s="79" t="inlineStr">
        <is>
          <t>90MQ305</t>
        </is>
      </c>
      <c r="C527" s="82">
        <f>SUMIF(数量表!D:H,B527,数量表!H:H)</f>
        <v/>
      </c>
      <c r="D527" s="235" t="inlineStr">
        <is>
          <t>W1-39</t>
        </is>
      </c>
      <c r="E527" s="236" t="n">
        <v>195</v>
      </c>
      <c r="F527" s="245" t="inlineStr">
        <is>
          <t>*</t>
        </is>
      </c>
      <c r="G527" s="236" t="n">
        <v>774</v>
      </c>
      <c r="H527" s="238" t="n">
        <v>1</v>
      </c>
      <c r="I527" s="253">
        <f>SUM(H527*C527)</f>
        <v/>
      </c>
      <c r="J527" s="254" t="n">
        <v>1</v>
      </c>
      <c r="K527" s="255">
        <f>C527*J527</f>
        <v/>
      </c>
      <c r="M527" s="251">
        <f>CONCATENATE(D527,"　",E527,F527,G527)</f>
        <v/>
      </c>
      <c r="N527" s="252">
        <f>I527</f>
        <v/>
      </c>
    </row>
    <row r="528" ht="15" customHeight="1" thickBot="1">
      <c r="B528" s="88" t="inlineStr">
        <is>
          <t>90MQ305</t>
        </is>
      </c>
      <c r="C528" s="91">
        <f>SUMIF(数量表!D:H,B528,数量表!H:H)</f>
        <v/>
      </c>
      <c r="D528" s="239" t="inlineStr">
        <is>
          <t>W1-39</t>
        </is>
      </c>
      <c r="E528" s="240" t="n">
        <v>195</v>
      </c>
      <c r="F528" s="246" t="inlineStr">
        <is>
          <t>*</t>
        </is>
      </c>
      <c r="G528" s="240" t="n">
        <v>1274</v>
      </c>
      <c r="H528" s="242" t="n">
        <v>1</v>
      </c>
      <c r="I528" s="256">
        <f>SUM(H528*C528)</f>
        <v/>
      </c>
      <c r="J528" s="257" t="n">
        <v>1</v>
      </c>
      <c r="K528" s="258">
        <f>C528*J528</f>
        <v/>
      </c>
      <c r="M528" s="251">
        <f>CONCATENATE(D528,"　",E528,F528,G528)</f>
        <v/>
      </c>
      <c r="N528" s="252">
        <f>I528</f>
        <v/>
      </c>
    </row>
    <row r="529" ht="15" customHeight="1" thickBot="1">
      <c r="B529" s="79" t="inlineStr">
        <is>
          <t>90MQ305L</t>
        </is>
      </c>
      <c r="C529" s="82">
        <f>SUMIF(数量表!D:H,B529,数量表!H:H)</f>
        <v/>
      </c>
      <c r="D529" s="235" t="inlineStr">
        <is>
          <t>W1-39</t>
        </is>
      </c>
      <c r="E529" s="236" t="n">
        <v>152</v>
      </c>
      <c r="F529" s="245" t="inlineStr">
        <is>
          <t>*</t>
        </is>
      </c>
      <c r="G529" s="236" t="n">
        <v>774</v>
      </c>
      <c r="H529" s="238" t="n">
        <v>1</v>
      </c>
      <c r="I529" s="253">
        <f>SUM(H529*C529)</f>
        <v/>
      </c>
      <c r="J529" s="254" t="n">
        <v>0.5</v>
      </c>
      <c r="K529" s="255">
        <f>C529*J529</f>
        <v/>
      </c>
      <c r="M529" s="251">
        <f>CONCATENATE(D529,"　",E529,F529,G529)</f>
        <v/>
      </c>
      <c r="N529" s="252">
        <f>I529</f>
        <v/>
      </c>
    </row>
    <row r="530" ht="15" customHeight="1" thickBot="1">
      <c r="B530" s="88" t="inlineStr">
        <is>
          <t>90MQ305L</t>
        </is>
      </c>
      <c r="C530" s="91">
        <f>SUMIF(数量表!D:H,B530,数量表!H:H)</f>
        <v/>
      </c>
      <c r="D530" s="239" t="inlineStr">
        <is>
          <t>W1-39</t>
        </is>
      </c>
      <c r="E530" s="240" t="n">
        <v>152</v>
      </c>
      <c r="F530" s="246" t="inlineStr">
        <is>
          <t>*</t>
        </is>
      </c>
      <c r="G530" s="240" t="n">
        <v>1274</v>
      </c>
      <c r="H530" s="242" t="n">
        <v>1</v>
      </c>
      <c r="I530" s="256">
        <f>SUM(H530*C530)</f>
        <v/>
      </c>
      <c r="J530" s="257" t="n">
        <v>0.5</v>
      </c>
      <c r="K530" s="258">
        <f>C530*J530</f>
        <v/>
      </c>
      <c r="M530" s="251">
        <f>CONCATENATE(D530,"　",E530,F530,G530)</f>
        <v/>
      </c>
      <c r="N530" s="252">
        <f>I530</f>
        <v/>
      </c>
    </row>
    <row r="531" ht="15" customHeight="1" thickBot="1">
      <c r="B531" s="79" t="inlineStr">
        <is>
          <t>90MQ305R</t>
        </is>
      </c>
      <c r="C531" s="82">
        <f>SUMIF(数量表!D:H,B531,数量表!H:H)</f>
        <v/>
      </c>
      <c r="D531" s="235" t="inlineStr">
        <is>
          <t>W1-39</t>
        </is>
      </c>
      <c r="E531" s="236" t="n">
        <v>152</v>
      </c>
      <c r="F531" s="245" t="inlineStr">
        <is>
          <t>*</t>
        </is>
      </c>
      <c r="G531" s="236" t="n">
        <v>774</v>
      </c>
      <c r="H531" s="238" t="n">
        <v>1</v>
      </c>
      <c r="I531" s="253">
        <f>SUM(H531*C531)</f>
        <v/>
      </c>
      <c r="J531" s="254" t="n">
        <v>0.5</v>
      </c>
      <c r="K531" s="255">
        <f>C531*J531</f>
        <v/>
      </c>
      <c r="M531" s="251">
        <f>CONCATENATE(D531,"　",E531,F531,G531)</f>
        <v/>
      </c>
      <c r="N531" s="252">
        <f>I531</f>
        <v/>
      </c>
    </row>
    <row r="532" ht="15" customHeight="1" thickBot="1">
      <c r="B532" s="88" t="inlineStr">
        <is>
          <t>90MQ305R</t>
        </is>
      </c>
      <c r="C532" s="91">
        <f>SUMIF(数量表!D:H,B532,数量表!H:H)</f>
        <v/>
      </c>
      <c r="D532" s="239" t="inlineStr">
        <is>
          <t>W1-39</t>
        </is>
      </c>
      <c r="E532" s="240" t="n">
        <v>152</v>
      </c>
      <c r="F532" s="246" t="inlineStr">
        <is>
          <t>*</t>
        </is>
      </c>
      <c r="G532" s="240" t="n">
        <v>1274</v>
      </c>
      <c r="H532" s="242" t="n">
        <v>1</v>
      </c>
      <c r="I532" s="256">
        <f>SUM(H532*C532)</f>
        <v/>
      </c>
      <c r="J532" s="257" t="n">
        <v>0.5</v>
      </c>
      <c r="K532" s="258">
        <f>C532*J532</f>
        <v/>
      </c>
      <c r="M532" s="251">
        <f>CONCATENATE(D532,"　",E532,F532,G532)</f>
        <v/>
      </c>
      <c r="N532" s="252">
        <f>I532</f>
        <v/>
      </c>
    </row>
    <row r="533" ht="15" customHeight="1" thickBot="1">
      <c r="B533" s="79" t="inlineStr">
        <is>
          <t>90MQ310</t>
        </is>
      </c>
      <c r="C533" s="82">
        <f>SUMIF(数量表!D:H,B533,数量表!H:H)</f>
        <v/>
      </c>
      <c r="D533" s="235" t="inlineStr">
        <is>
          <t>W1-39</t>
        </is>
      </c>
      <c r="E533" s="236" t="n">
        <v>200</v>
      </c>
      <c r="F533" s="245" t="inlineStr">
        <is>
          <t>*</t>
        </is>
      </c>
      <c r="G533" s="236" t="n">
        <v>774</v>
      </c>
      <c r="H533" s="238" t="n">
        <v>1</v>
      </c>
      <c r="I533" s="253">
        <f>SUM(H533*C533)</f>
        <v/>
      </c>
      <c r="J533" s="254" t="n">
        <v>1</v>
      </c>
      <c r="K533" s="255">
        <f>C533*J533</f>
        <v/>
      </c>
      <c r="M533" s="251">
        <f>CONCATENATE(D533,"　",E533,F533,G533)</f>
        <v/>
      </c>
      <c r="N533" s="252">
        <f>I533</f>
        <v/>
      </c>
    </row>
    <row r="534" ht="15" customHeight="1" thickBot="1">
      <c r="B534" s="88" t="inlineStr">
        <is>
          <t>90MQ310</t>
        </is>
      </c>
      <c r="C534" s="91">
        <f>SUMIF(数量表!D:H,B534,数量表!H:H)</f>
        <v/>
      </c>
      <c r="D534" s="239" t="inlineStr">
        <is>
          <t>W1-39</t>
        </is>
      </c>
      <c r="E534" s="240" t="n">
        <v>200</v>
      </c>
      <c r="F534" s="246" t="inlineStr">
        <is>
          <t>*</t>
        </is>
      </c>
      <c r="G534" s="240" t="n">
        <v>1274</v>
      </c>
      <c r="H534" s="242" t="n">
        <v>1</v>
      </c>
      <c r="I534" s="256">
        <f>SUM(H534*C534)</f>
        <v/>
      </c>
      <c r="J534" s="257" t="n">
        <v>1</v>
      </c>
      <c r="K534" s="258">
        <f>C534*J534</f>
        <v/>
      </c>
      <c r="M534" s="251">
        <f>CONCATENATE(D534,"　",E534,F534,G534)</f>
        <v/>
      </c>
      <c r="N534" s="252">
        <f>I534</f>
        <v/>
      </c>
    </row>
    <row r="535" ht="15" customHeight="1" thickBot="1">
      <c r="B535" s="79" t="inlineStr">
        <is>
          <t>90MQ310L</t>
        </is>
      </c>
      <c r="C535" s="82">
        <f>SUMIF(数量表!D:H,B535,数量表!H:H)</f>
        <v/>
      </c>
      <c r="D535" s="235" t="inlineStr">
        <is>
          <t>W1-39</t>
        </is>
      </c>
      <c r="E535" s="236" t="n">
        <v>157</v>
      </c>
      <c r="F535" s="245" t="inlineStr">
        <is>
          <t>*</t>
        </is>
      </c>
      <c r="G535" s="236" t="n">
        <v>774</v>
      </c>
      <c r="H535" s="238" t="n">
        <v>1</v>
      </c>
      <c r="I535" s="253">
        <f>SUM(H535*C535)</f>
        <v/>
      </c>
      <c r="J535" s="254" t="n">
        <v>0.5</v>
      </c>
      <c r="K535" s="255">
        <f>C535*J535</f>
        <v/>
      </c>
      <c r="M535" s="251">
        <f>CONCATENATE(D535,"　",E535,F535,G535)</f>
        <v/>
      </c>
      <c r="N535" s="252">
        <f>I535</f>
        <v/>
      </c>
    </row>
    <row r="536" ht="15" customHeight="1" thickBot="1">
      <c r="B536" s="88" t="inlineStr">
        <is>
          <t>90MQ310L</t>
        </is>
      </c>
      <c r="C536" s="91">
        <f>SUMIF(数量表!D:H,B536,数量表!H:H)</f>
        <v/>
      </c>
      <c r="D536" s="239" t="inlineStr">
        <is>
          <t>W1-39</t>
        </is>
      </c>
      <c r="E536" s="240" t="n">
        <v>157</v>
      </c>
      <c r="F536" s="246" t="inlineStr">
        <is>
          <t>*</t>
        </is>
      </c>
      <c r="G536" s="240" t="n">
        <v>1274</v>
      </c>
      <c r="H536" s="242" t="n">
        <v>1</v>
      </c>
      <c r="I536" s="256">
        <f>SUM(H536*C536)</f>
        <v/>
      </c>
      <c r="J536" s="257" t="n">
        <v>0.5</v>
      </c>
      <c r="K536" s="258">
        <f>C536*J536</f>
        <v/>
      </c>
      <c r="M536" s="251">
        <f>CONCATENATE(D536,"　",E536,F536,G536)</f>
        <v/>
      </c>
      <c r="N536" s="252">
        <f>I536</f>
        <v/>
      </c>
    </row>
    <row r="537" ht="15" customHeight="1" thickBot="1">
      <c r="B537" s="79" t="inlineStr">
        <is>
          <t>90MQ310R</t>
        </is>
      </c>
      <c r="C537" s="82">
        <f>SUMIF(数量表!D:H,B537,数量表!H:H)</f>
        <v/>
      </c>
      <c r="D537" s="235" t="inlineStr">
        <is>
          <t>W1-39</t>
        </is>
      </c>
      <c r="E537" s="236" t="n">
        <v>157</v>
      </c>
      <c r="F537" s="245" t="inlineStr">
        <is>
          <t>*</t>
        </is>
      </c>
      <c r="G537" s="236" t="n">
        <v>774</v>
      </c>
      <c r="H537" s="238" t="n">
        <v>1</v>
      </c>
      <c r="I537" s="253">
        <f>SUM(H537*C537)</f>
        <v/>
      </c>
      <c r="J537" s="254" t="n">
        <v>0.5</v>
      </c>
      <c r="K537" s="255">
        <f>C537*J537</f>
        <v/>
      </c>
      <c r="M537" s="251">
        <f>CONCATENATE(D537,"　",E537,F537,G537)</f>
        <v/>
      </c>
      <c r="N537" s="252">
        <f>I537</f>
        <v/>
      </c>
    </row>
    <row r="538" ht="15" customHeight="1" thickBot="1">
      <c r="B538" s="88" t="inlineStr">
        <is>
          <t>90MQ310R</t>
        </is>
      </c>
      <c r="C538" s="91">
        <f>SUMIF(数量表!D:H,B538,数量表!H:H)</f>
        <v/>
      </c>
      <c r="D538" s="239" t="inlineStr">
        <is>
          <t>W1-39</t>
        </is>
      </c>
      <c r="E538" s="240" t="n">
        <v>157</v>
      </c>
      <c r="F538" s="246" t="inlineStr">
        <is>
          <t>*</t>
        </is>
      </c>
      <c r="G538" s="240" t="n">
        <v>1274</v>
      </c>
      <c r="H538" s="242" t="n">
        <v>1</v>
      </c>
      <c r="I538" s="256">
        <f>SUM(H538*C538)</f>
        <v/>
      </c>
      <c r="J538" s="257" t="n">
        <v>0.5</v>
      </c>
      <c r="K538" s="258">
        <f>C538*J538</f>
        <v/>
      </c>
      <c r="M538" s="251">
        <f>CONCATENATE(D538,"　",E538,F538,G538)</f>
        <v/>
      </c>
      <c r="N538" s="252">
        <f>I538</f>
        <v/>
      </c>
    </row>
    <row r="539" ht="15" customHeight="1" thickBot="1">
      <c r="B539" s="79" t="inlineStr">
        <is>
          <t>90MQ600</t>
        </is>
      </c>
      <c r="C539" s="80">
        <f>SUMIF(数量表!D:H,B539,数量表!H:H)</f>
        <v/>
      </c>
      <c r="D539" s="235" t="inlineStr">
        <is>
          <t>W1-39</t>
        </is>
      </c>
      <c r="E539" s="236" t="n">
        <v>386.5</v>
      </c>
      <c r="F539" s="237" t="inlineStr">
        <is>
          <t>*</t>
        </is>
      </c>
      <c r="G539" s="236" t="n">
        <v>774</v>
      </c>
      <c r="H539" s="238" t="n">
        <v>1</v>
      </c>
      <c r="I539" s="253">
        <f>SUM(H539*C539)</f>
        <v/>
      </c>
      <c r="J539" s="254" t="n">
        <v>2</v>
      </c>
      <c r="K539" s="255">
        <f>C539*J539</f>
        <v/>
      </c>
      <c r="M539" s="251">
        <f>CONCATENATE(D539,"　",E539,F539,G539)</f>
        <v/>
      </c>
      <c r="N539" s="252">
        <f>I539</f>
        <v/>
      </c>
    </row>
    <row r="540" ht="15" customHeight="1" thickBot="1">
      <c r="B540" s="88" t="inlineStr">
        <is>
          <t>90MQ600</t>
        </is>
      </c>
      <c r="C540" s="89">
        <f>SUMIF(数量表!D:H,B540,数量表!H:H)</f>
        <v/>
      </c>
      <c r="D540" s="239" t="inlineStr">
        <is>
          <t>W1-39</t>
        </is>
      </c>
      <c r="E540" s="240" t="n">
        <v>76.5</v>
      </c>
      <c r="F540" s="241" t="inlineStr">
        <is>
          <t>*</t>
        </is>
      </c>
      <c r="G540" s="240" t="n">
        <v>1274</v>
      </c>
      <c r="H540" s="242" t="n">
        <v>1</v>
      </c>
      <c r="I540" s="256">
        <f>SUM(H540*C540)</f>
        <v/>
      </c>
      <c r="J540" s="257" t="n">
        <v>0.5</v>
      </c>
      <c r="K540" s="258">
        <f>C540*J540</f>
        <v/>
      </c>
      <c r="M540" s="251">
        <f>CONCATENATE(D540,"　",E540,F540,G540)</f>
        <v/>
      </c>
      <c r="N540" s="252">
        <f>I540</f>
        <v/>
      </c>
    </row>
    <row r="541" ht="15" customHeight="1" thickBot="1">
      <c r="B541" s="79" t="inlineStr">
        <is>
          <t>90MQ600L</t>
        </is>
      </c>
      <c r="C541" s="80">
        <f>SUMIF(数量表!D:H,B541,数量表!H:H)</f>
        <v/>
      </c>
      <c r="D541" s="235" t="inlineStr">
        <is>
          <t>W1-39</t>
        </is>
      </c>
      <c r="E541" s="236" t="n">
        <v>386.5</v>
      </c>
      <c r="F541" s="237" t="inlineStr">
        <is>
          <t>*</t>
        </is>
      </c>
      <c r="G541" s="236" t="n">
        <v>774</v>
      </c>
      <c r="H541" s="238" t="n">
        <v>1</v>
      </c>
      <c r="I541" s="253">
        <f>SUM(H541*C541)</f>
        <v/>
      </c>
      <c r="J541" s="254" t="n">
        <v>2</v>
      </c>
      <c r="K541" s="255">
        <f>C541*J541</f>
        <v/>
      </c>
      <c r="M541" s="251">
        <f>CONCATENATE(D541,"　",E541,F541,G541)</f>
        <v/>
      </c>
      <c r="N541" s="252">
        <f>I541</f>
        <v/>
      </c>
    </row>
    <row r="542" ht="15" customHeight="1" thickBot="1">
      <c r="B542" s="88" t="inlineStr">
        <is>
          <t>90MQ600L</t>
        </is>
      </c>
      <c r="C542" s="89">
        <f>SUMIF(数量表!D:H,B542,数量表!H:H)</f>
        <v/>
      </c>
      <c r="D542" s="239" t="inlineStr">
        <is>
          <t>W1-39</t>
        </is>
      </c>
      <c r="E542" s="240" t="n">
        <v>33.5</v>
      </c>
      <c r="F542" s="241" t="inlineStr">
        <is>
          <t>*</t>
        </is>
      </c>
      <c r="G542" s="240" t="n">
        <v>1274</v>
      </c>
      <c r="H542" s="242" t="n">
        <v>1</v>
      </c>
      <c r="I542" s="256">
        <f>SUM(H542*C542)</f>
        <v/>
      </c>
      <c r="J542" s="257" t="n">
        <v>0.5</v>
      </c>
      <c r="K542" s="258">
        <f>C542*J542</f>
        <v/>
      </c>
      <c r="M542" s="251">
        <f>CONCATENATE(D542,"　",E542,F542,G542)</f>
        <v/>
      </c>
      <c r="N542" s="252">
        <f>I542</f>
        <v/>
      </c>
    </row>
    <row r="543" ht="15" customHeight="1" thickBot="1">
      <c r="B543" s="79" t="inlineStr">
        <is>
          <t>90MQ600R</t>
        </is>
      </c>
      <c r="C543" s="80">
        <f>SUMIF(数量表!D:H,B543,数量表!H:H)</f>
        <v/>
      </c>
      <c r="D543" s="235" t="inlineStr">
        <is>
          <t>W1-39</t>
        </is>
      </c>
      <c r="E543" s="236" t="n">
        <v>386.5</v>
      </c>
      <c r="F543" s="237" t="inlineStr">
        <is>
          <t>*</t>
        </is>
      </c>
      <c r="G543" s="236" t="n">
        <v>774</v>
      </c>
      <c r="H543" s="238" t="n">
        <v>1</v>
      </c>
      <c r="I543" s="253">
        <f>SUM(H543*C543)</f>
        <v/>
      </c>
      <c r="J543" s="254" t="n">
        <v>2</v>
      </c>
      <c r="K543" s="255">
        <f>C543*J543</f>
        <v/>
      </c>
      <c r="M543" s="251">
        <f>CONCATENATE(D543,"　",E543,F543,G543)</f>
        <v/>
      </c>
      <c r="N543" s="252">
        <f>I543</f>
        <v/>
      </c>
    </row>
    <row r="544" ht="15" customHeight="1" thickBot="1">
      <c r="B544" s="88" t="inlineStr">
        <is>
          <t>90MQ600R</t>
        </is>
      </c>
      <c r="C544" s="89">
        <f>SUMIF(数量表!D:H,B544,数量表!H:H)</f>
        <v/>
      </c>
      <c r="D544" s="239" t="inlineStr">
        <is>
          <t>W1-39</t>
        </is>
      </c>
      <c r="E544" s="240" t="n">
        <v>33.5</v>
      </c>
      <c r="F544" s="241" t="inlineStr">
        <is>
          <t>*</t>
        </is>
      </c>
      <c r="G544" s="240" t="n">
        <v>1274</v>
      </c>
      <c r="H544" s="242" t="n">
        <v>1</v>
      </c>
      <c r="I544" s="256">
        <f>SUM(H544*C544)</f>
        <v/>
      </c>
      <c r="J544" s="257" t="n">
        <v>0.5</v>
      </c>
      <c r="K544" s="258">
        <f>C544*J544</f>
        <v/>
      </c>
      <c r="M544" s="251">
        <f>CONCATENATE(D544,"　",E544,F544,G544)</f>
        <v/>
      </c>
      <c r="N544" s="252">
        <f>I544</f>
        <v/>
      </c>
    </row>
    <row r="545" ht="15" customHeight="1" thickBot="1">
      <c r="B545" s="79" t="inlineStr">
        <is>
          <t>90MQ</t>
        </is>
      </c>
      <c r="C545" s="80">
        <f>SUMIF(数量表!D:H,B545,数量表!H:H)</f>
        <v/>
      </c>
      <c r="D545" s="235" t="inlineStr">
        <is>
          <t>W1-39</t>
        </is>
      </c>
      <c r="E545" s="236" t="n">
        <v>118</v>
      </c>
      <c r="F545" s="237" t="inlineStr">
        <is>
          <t>*</t>
        </is>
      </c>
      <c r="G545" s="236" t="n">
        <v>774</v>
      </c>
      <c r="H545" s="238" t="n">
        <v>1</v>
      </c>
      <c r="I545" s="253">
        <f>SUM(H545*C545)</f>
        <v/>
      </c>
      <c r="J545" s="254" t="n">
        <v>1</v>
      </c>
      <c r="K545" s="255">
        <f>C545*J545</f>
        <v/>
      </c>
      <c r="L545" s="87" t="n"/>
      <c r="M545" s="251">
        <f>CONCATENATE(D545,"　",E545,F545,G545)</f>
        <v/>
      </c>
      <c r="N545" s="252">
        <f>I545</f>
        <v/>
      </c>
    </row>
    <row r="546" ht="15" customHeight="1" thickBot="1">
      <c r="B546" s="85" t="inlineStr">
        <is>
          <t>90MQ</t>
        </is>
      </c>
      <c r="C546">
        <f>SUMIF(数量表!D:H,B546,数量表!H:H)</f>
        <v/>
      </c>
      <c r="D546" s="243" t="inlineStr">
        <is>
          <t>W1-39</t>
        </is>
      </c>
      <c r="E546" s="2" t="n">
        <v>118</v>
      </c>
      <c r="F546" s="244" t="inlineStr">
        <is>
          <t>*</t>
        </is>
      </c>
      <c r="G546" s="2" t="n">
        <v>1274</v>
      </c>
      <c r="H546" s="122" t="n">
        <v>1</v>
      </c>
      <c r="I546" s="259">
        <f>SUM(H546*C546)</f>
        <v/>
      </c>
      <c r="J546" s="260" t="n">
        <v>1</v>
      </c>
      <c r="K546" s="261">
        <f>C546*J546</f>
        <v/>
      </c>
      <c r="L546" s="87" t="n"/>
      <c r="M546" s="251">
        <f>CONCATENATE(D546,"　",E546,F546,G546)</f>
        <v/>
      </c>
      <c r="N546" s="252">
        <f>I546</f>
        <v/>
      </c>
    </row>
    <row r="547" ht="15" customHeight="1" thickBot="1">
      <c r="B547" s="79" t="inlineStr">
        <is>
          <t>90MQO</t>
        </is>
      </c>
      <c r="C547" s="80">
        <f>SUMIF(数量表!D:H,B547,数量表!H:H)</f>
        <v/>
      </c>
      <c r="D547" s="235" t="inlineStr">
        <is>
          <t>W1-39</t>
        </is>
      </c>
      <c r="E547" s="236" t="n">
        <v>118</v>
      </c>
      <c r="F547" s="237" t="inlineStr">
        <is>
          <t>*</t>
        </is>
      </c>
      <c r="G547" s="236" t="n">
        <v>774</v>
      </c>
      <c r="H547" s="238" t="n">
        <v>1</v>
      </c>
      <c r="I547" s="253">
        <f>SUM(H547*C547)</f>
        <v/>
      </c>
      <c r="J547" s="254" t="n">
        <v>1</v>
      </c>
      <c r="K547" s="255">
        <f>C547*J547</f>
        <v/>
      </c>
      <c r="L547" s="87" t="n"/>
      <c r="M547" s="251">
        <f>CONCATENATE(D547,"　",E547,F547,G547)</f>
        <v/>
      </c>
      <c r="N547" s="252">
        <f>I547</f>
        <v/>
      </c>
    </row>
    <row r="548" ht="15" customHeight="1" thickBot="1">
      <c r="B548" s="85" t="inlineStr">
        <is>
          <t>90MQO</t>
        </is>
      </c>
      <c r="C548">
        <f>SUMIF(数量表!D:H,B548,数量表!H:H)</f>
        <v/>
      </c>
      <c r="D548" s="243" t="inlineStr">
        <is>
          <t>W1-39</t>
        </is>
      </c>
      <c r="E548" s="2" t="n">
        <v>118</v>
      </c>
      <c r="F548" s="244" t="inlineStr">
        <is>
          <t>*</t>
        </is>
      </c>
      <c r="G548" s="2" t="n">
        <v>1274</v>
      </c>
      <c r="H548" s="122" t="n">
        <v>1</v>
      </c>
      <c r="I548" s="259">
        <f>SUM(H548*C548)</f>
        <v/>
      </c>
      <c r="J548" s="260" t="n">
        <v>1</v>
      </c>
      <c r="K548" s="261">
        <f>C548*J548</f>
        <v/>
      </c>
      <c r="L548" s="87" t="n"/>
      <c r="M548" s="251">
        <f>CONCATENATE(D548,"　",E548,F548,G548)</f>
        <v/>
      </c>
      <c r="N548" s="252">
        <f>I548</f>
        <v/>
      </c>
    </row>
    <row r="549" ht="15" customHeight="1" thickBot="1">
      <c r="B549" s="79" t="inlineStr">
        <is>
          <t>90MQL</t>
        </is>
      </c>
      <c r="C549" s="82">
        <f>SUMIF(数量表!D:H,B549,数量表!H:H)</f>
        <v/>
      </c>
      <c r="D549" s="80" t="inlineStr">
        <is>
          <t>W1-39</t>
        </is>
      </c>
      <c r="E549" s="236" t="n">
        <v>76</v>
      </c>
      <c r="F549" s="237" t="inlineStr">
        <is>
          <t>*</t>
        </is>
      </c>
      <c r="G549" s="236" t="n">
        <v>774</v>
      </c>
      <c r="H549" s="238" t="n">
        <v>1</v>
      </c>
      <c r="I549" s="295">
        <f>SUM(H549*C549)</f>
        <v/>
      </c>
      <c r="J549" s="254" t="n">
        <v>0.5</v>
      </c>
      <c r="K549" s="255">
        <f>C549*J549</f>
        <v/>
      </c>
      <c r="L549" s="87" t="n"/>
      <c r="M549" s="251">
        <f>CONCATENATE(D549,"　",E549,F549,G549)</f>
        <v/>
      </c>
      <c r="N549" s="252">
        <f>I549</f>
        <v/>
      </c>
    </row>
    <row r="550" ht="15" customHeight="1" thickBot="1">
      <c r="B550" s="85" t="inlineStr">
        <is>
          <t>90MQL</t>
        </is>
      </c>
      <c r="C550" s="87">
        <f>SUMIF(数量表!D:H,B550,数量表!H:H)</f>
        <v/>
      </c>
      <c r="D550" t="inlineStr">
        <is>
          <t>W1-39</t>
        </is>
      </c>
      <c r="E550" s="2" t="n">
        <v>76</v>
      </c>
      <c r="F550" s="244" t="inlineStr">
        <is>
          <t>*</t>
        </is>
      </c>
      <c r="G550" s="2" t="n">
        <v>1274</v>
      </c>
      <c r="H550" s="122" t="n">
        <v>1</v>
      </c>
      <c r="I550" s="227">
        <f>SUM(H550*C550)</f>
        <v/>
      </c>
      <c r="J550" s="260" t="n">
        <v>0.5</v>
      </c>
      <c r="K550" s="261">
        <f>C550*J550</f>
        <v/>
      </c>
      <c r="L550" s="87" t="n"/>
      <c r="M550" s="251">
        <f>CONCATENATE(D550,"　",E550,F550,G550)</f>
        <v/>
      </c>
      <c r="N550" s="252">
        <f>I550</f>
        <v/>
      </c>
    </row>
    <row r="551" ht="15" customHeight="1" thickBot="1">
      <c r="B551" s="79" t="inlineStr">
        <is>
          <t>90MQOL</t>
        </is>
      </c>
      <c r="C551" s="82">
        <f>SUMIF(数量表!D:H,B551,数量表!H:H)</f>
        <v/>
      </c>
      <c r="D551" s="80" t="inlineStr">
        <is>
          <t>W1-39</t>
        </is>
      </c>
      <c r="E551" s="236" t="n">
        <v>76</v>
      </c>
      <c r="F551" s="237" t="inlineStr">
        <is>
          <t>*</t>
        </is>
      </c>
      <c r="G551" s="236" t="n">
        <v>774</v>
      </c>
      <c r="H551" s="238" t="n">
        <v>1</v>
      </c>
      <c r="I551" s="295">
        <f>SUM(H551*C551)</f>
        <v/>
      </c>
      <c r="J551" s="254" t="n">
        <v>0.5</v>
      </c>
      <c r="K551" s="255">
        <f>C551*J551</f>
        <v/>
      </c>
      <c r="L551" s="87" t="n"/>
      <c r="M551" s="251">
        <f>CONCATENATE(D551,"　",E551,F551,G551)</f>
        <v/>
      </c>
      <c r="N551" s="252">
        <f>I551</f>
        <v/>
      </c>
    </row>
    <row r="552" ht="15" customHeight="1" thickBot="1">
      <c r="B552" s="85" t="inlineStr">
        <is>
          <t>90MQOL</t>
        </is>
      </c>
      <c r="C552" s="87">
        <f>SUMIF(数量表!D:H,B552,数量表!H:H)</f>
        <v/>
      </c>
      <c r="D552" t="inlineStr">
        <is>
          <t>W1-39</t>
        </is>
      </c>
      <c r="E552" s="2" t="n">
        <v>76</v>
      </c>
      <c r="F552" s="244" t="inlineStr">
        <is>
          <t>*</t>
        </is>
      </c>
      <c r="G552" s="2" t="n">
        <v>1274</v>
      </c>
      <c r="H552" s="122" t="n">
        <v>1</v>
      </c>
      <c r="I552" s="227">
        <f>SUM(H552*C552)</f>
        <v/>
      </c>
      <c r="J552" s="260" t="n">
        <v>0.5</v>
      </c>
      <c r="K552" s="261">
        <f>C552*J552</f>
        <v/>
      </c>
      <c r="L552" s="87" t="n"/>
      <c r="M552" s="251">
        <f>CONCATENATE(D552,"　",E552,F552,G552)</f>
        <v/>
      </c>
      <c r="N552" s="252">
        <f>I552</f>
        <v/>
      </c>
    </row>
    <row r="553" ht="15" customHeight="1" thickBot="1">
      <c r="B553" s="79" t="inlineStr">
        <is>
          <t>90MQR</t>
        </is>
      </c>
      <c r="C553" s="82">
        <f>SUMIF(数量表!D:H,B553,数量表!H:H)</f>
        <v/>
      </c>
      <c r="D553" s="80" t="inlineStr">
        <is>
          <t>W1-39</t>
        </is>
      </c>
      <c r="E553" s="236" t="n">
        <v>76</v>
      </c>
      <c r="F553" s="237" t="inlineStr">
        <is>
          <t>*</t>
        </is>
      </c>
      <c r="G553" s="236" t="n">
        <v>774</v>
      </c>
      <c r="H553" s="238" t="n">
        <v>1</v>
      </c>
      <c r="I553" s="295">
        <f>SUM(H553*C553)</f>
        <v/>
      </c>
      <c r="J553" s="254" t="n">
        <v>0.5</v>
      </c>
      <c r="K553" s="255">
        <f>C553*J553</f>
        <v/>
      </c>
      <c r="M553" s="251">
        <f>CONCATENATE(D553,"　",E553,F553,G553)</f>
        <v/>
      </c>
      <c r="N553" s="252">
        <f>I553</f>
        <v/>
      </c>
    </row>
    <row r="554" ht="15" customHeight="1" thickBot="1">
      <c r="B554" s="88" t="inlineStr">
        <is>
          <t>90MQR</t>
        </is>
      </c>
      <c r="C554" s="91">
        <f>SUMIF(数量表!D:H,B554,数量表!H:H)</f>
        <v/>
      </c>
      <c r="D554" s="89" t="inlineStr">
        <is>
          <t>W1-39</t>
        </is>
      </c>
      <c r="E554" s="240" t="n">
        <v>76</v>
      </c>
      <c r="F554" s="241" t="inlineStr">
        <is>
          <t>*</t>
        </is>
      </c>
      <c r="G554" s="240" t="n">
        <v>1274</v>
      </c>
      <c r="H554" s="242" t="n">
        <v>1</v>
      </c>
      <c r="I554" s="297">
        <f>SUM(H554*C554)</f>
        <v/>
      </c>
      <c r="J554" s="257" t="n">
        <v>0.5</v>
      </c>
      <c r="K554" s="258">
        <f>C554*J554</f>
        <v/>
      </c>
      <c r="M554" s="251">
        <f>CONCATENATE(D554,"　",E554,F554,G554)</f>
        <v/>
      </c>
      <c r="N554" s="252">
        <f>I554</f>
        <v/>
      </c>
    </row>
    <row r="555" ht="15" customHeight="1" thickBot="1">
      <c r="B555" s="79" t="inlineStr">
        <is>
          <t>90MQOR</t>
        </is>
      </c>
      <c r="C555" s="82">
        <f>SUMIF(数量表!D:H,B555,数量表!H:H)</f>
        <v/>
      </c>
      <c r="D555" s="80" t="inlineStr">
        <is>
          <t>W1-39</t>
        </is>
      </c>
      <c r="E555" s="236" t="n">
        <v>76</v>
      </c>
      <c r="F555" s="237" t="inlineStr">
        <is>
          <t>*</t>
        </is>
      </c>
      <c r="G555" s="236" t="n">
        <v>774</v>
      </c>
      <c r="H555" s="238" t="n">
        <v>1</v>
      </c>
      <c r="I555" s="295">
        <f>SUM(H555*C555)</f>
        <v/>
      </c>
      <c r="J555" s="254" t="n">
        <v>0.5</v>
      </c>
      <c r="K555" s="255">
        <f>C555*J555</f>
        <v/>
      </c>
      <c r="M555" s="251">
        <f>CONCATENATE(D555,"　",E555,F555,G555)</f>
        <v/>
      </c>
      <c r="N555" s="252">
        <f>I555</f>
        <v/>
      </c>
    </row>
    <row r="556" ht="15" customHeight="1" thickBot="1">
      <c r="B556" s="88" t="inlineStr">
        <is>
          <t>90MQOR</t>
        </is>
      </c>
      <c r="C556" s="91">
        <f>SUMIF(数量表!D:H,B556,数量表!H:H)</f>
        <v/>
      </c>
      <c r="D556" s="89" t="inlineStr">
        <is>
          <t>W1-39</t>
        </is>
      </c>
      <c r="E556" s="240" t="n">
        <v>76</v>
      </c>
      <c r="F556" s="241" t="inlineStr">
        <is>
          <t>*</t>
        </is>
      </c>
      <c r="G556" s="240" t="n">
        <v>1274</v>
      </c>
      <c r="H556" s="242" t="n">
        <v>1</v>
      </c>
      <c r="I556" s="297">
        <f>SUM(H556*C556)</f>
        <v/>
      </c>
      <c r="J556" s="257" t="n">
        <v>0.5</v>
      </c>
      <c r="K556" s="258">
        <f>C556*J556</f>
        <v/>
      </c>
      <c r="M556" s="251">
        <f>CONCATENATE(D556,"　",E556,F556,G556)</f>
        <v/>
      </c>
      <c r="N556" s="252">
        <f>I556</f>
        <v/>
      </c>
    </row>
    <row r="557" ht="15" customHeight="1" thickBot="1">
      <c r="B557" s="79" t="inlineStr">
        <is>
          <t>90MQO300S</t>
        </is>
      </c>
      <c r="C557" s="80">
        <f>SUMIF(数量表!D:H,B557,数量表!H:H)</f>
        <v/>
      </c>
      <c r="D557" s="235" t="inlineStr">
        <is>
          <t>W1-39</t>
        </is>
      </c>
      <c r="E557" s="236" t="n">
        <v>190</v>
      </c>
      <c r="F557" s="237" t="inlineStr">
        <is>
          <t>*</t>
        </is>
      </c>
      <c r="G557" s="236" t="n">
        <v>774</v>
      </c>
      <c r="H557" s="238" t="n">
        <v>1</v>
      </c>
      <c r="I557" s="253">
        <f>SUM(H557*C557)</f>
        <v/>
      </c>
      <c r="J557" s="254" t="n">
        <v>2</v>
      </c>
      <c r="K557" s="255">
        <f>C557*J557</f>
        <v/>
      </c>
      <c r="M557" s="251">
        <f>CONCATENATE(D557,"　",E557,F557,G557)</f>
        <v/>
      </c>
      <c r="N557" s="252">
        <f>I557</f>
        <v/>
      </c>
    </row>
    <row r="558" ht="15" customHeight="1" thickBot="1">
      <c r="B558" s="85" t="inlineStr">
        <is>
          <t>90MQO300S</t>
        </is>
      </c>
      <c r="C558">
        <f>SUMIF(数量表!D:H,B558,数量表!H:H)</f>
        <v/>
      </c>
      <c r="D558" s="243" t="inlineStr">
        <is>
          <t>W1-39</t>
        </is>
      </c>
      <c r="E558" s="2" t="n">
        <v>190</v>
      </c>
      <c r="F558" s="244" t="inlineStr">
        <is>
          <t>*</t>
        </is>
      </c>
      <c r="G558" s="2" t="n">
        <v>1274</v>
      </c>
      <c r="H558" s="122" t="n">
        <v>1</v>
      </c>
      <c r="I558" s="259">
        <f>SUM(H558*C558)</f>
        <v/>
      </c>
      <c r="J558" s="260" t="n">
        <v>2</v>
      </c>
      <c r="K558" s="258">
        <f>C558*J558</f>
        <v/>
      </c>
      <c r="M558" s="251">
        <f>CONCATENATE(D558,"　",E558,F558,G558)</f>
        <v/>
      </c>
      <c r="N558" s="252">
        <f>I558</f>
        <v/>
      </c>
    </row>
    <row r="559" ht="15" customHeight="1" thickBot="1">
      <c r="B559" s="79" t="inlineStr">
        <is>
          <t>135MAW</t>
        </is>
      </c>
      <c r="C559" s="80">
        <f>SUMIF(数量表!D:H,B559,数量表!H:H)</f>
        <v/>
      </c>
      <c r="D559" s="235" t="inlineStr">
        <is>
          <t>W1-39</t>
        </is>
      </c>
      <c r="E559" s="236" t="n">
        <v>386.5</v>
      </c>
      <c r="F559" s="237" t="inlineStr">
        <is>
          <t>*</t>
        </is>
      </c>
      <c r="G559" s="236" t="n">
        <v>1274</v>
      </c>
      <c r="H559" s="238" t="n">
        <v>2</v>
      </c>
      <c r="I559" s="253">
        <f>SUM(H559*C559)</f>
        <v/>
      </c>
      <c r="J559" s="254" t="n">
        <v>2</v>
      </c>
      <c r="K559" s="255">
        <f>C559*J559</f>
        <v/>
      </c>
      <c r="M559" s="251">
        <f>CONCATENATE(D559,"　",E559,F559,G559)</f>
        <v/>
      </c>
      <c r="N559" s="252">
        <f>I559</f>
        <v/>
      </c>
    </row>
    <row r="560" ht="15" customHeight="1" thickBot="1">
      <c r="B560" s="88" t="inlineStr">
        <is>
          <t>135MAW</t>
        </is>
      </c>
      <c r="C560" s="89">
        <f>SUMIF(数量表!D:H,B560,数量表!H:H)</f>
        <v/>
      </c>
      <c r="D560" s="239" t="inlineStr">
        <is>
          <t>W1-39</t>
        </is>
      </c>
      <c r="E560" s="240" t="n">
        <v>386.5</v>
      </c>
      <c r="F560" s="241" t="inlineStr">
        <is>
          <t>*</t>
        </is>
      </c>
      <c r="G560" s="240" t="n">
        <v>524</v>
      </c>
      <c r="H560" s="242" t="n">
        <v>2</v>
      </c>
      <c r="I560" s="256">
        <f>SUM(H560*C560)</f>
        <v/>
      </c>
      <c r="J560" s="257" t="n">
        <v>1</v>
      </c>
      <c r="K560" s="258">
        <f>C560*J560</f>
        <v/>
      </c>
      <c r="M560" s="251">
        <f>CONCATENATE(D560,"　",E560,F560,G560)</f>
        <v/>
      </c>
      <c r="N560" s="252">
        <f>I560</f>
        <v/>
      </c>
    </row>
    <row r="561" ht="15" customHeight="1" thickBot="1">
      <c r="B561" s="79" t="inlineStr">
        <is>
          <t>135MA</t>
        </is>
      </c>
      <c r="C561" s="80">
        <f>SUMIF(数量表!D:H,B561,数量表!H:H)</f>
        <v/>
      </c>
      <c r="D561" s="235" t="inlineStr">
        <is>
          <t>W1-39</t>
        </is>
      </c>
      <c r="E561" s="236" t="n">
        <v>386.5</v>
      </c>
      <c r="F561" s="237" t="inlineStr">
        <is>
          <t>*</t>
        </is>
      </c>
      <c r="G561" s="236" t="n">
        <v>1274</v>
      </c>
      <c r="H561" s="238" t="n">
        <v>2</v>
      </c>
      <c r="I561" s="253">
        <f>SUM(H561*C561)</f>
        <v/>
      </c>
      <c r="J561" s="254" t="n">
        <v>2</v>
      </c>
      <c r="K561" s="255">
        <f>C561*J561</f>
        <v/>
      </c>
      <c r="M561" s="251">
        <f>CONCATENATE(D561,"　",E561,F561,G561)</f>
        <v/>
      </c>
      <c r="N561" s="252">
        <f>I561</f>
        <v/>
      </c>
    </row>
    <row r="562" ht="15" customHeight="1" thickBot="1">
      <c r="B562" s="88" t="inlineStr">
        <is>
          <t>135MA</t>
        </is>
      </c>
      <c r="C562" s="89">
        <f>SUMIF(数量表!D:H,B562,数量表!H:H)</f>
        <v/>
      </c>
      <c r="D562" s="239" t="inlineStr">
        <is>
          <t>W1-39</t>
        </is>
      </c>
      <c r="E562" s="240" t="n">
        <v>386.5</v>
      </c>
      <c r="F562" s="241" t="inlineStr">
        <is>
          <t>*</t>
        </is>
      </c>
      <c r="G562" s="240" t="n">
        <v>524</v>
      </c>
      <c r="H562" s="242" t="n">
        <v>2</v>
      </c>
      <c r="I562" s="256">
        <f>SUM(H562*C562)</f>
        <v/>
      </c>
      <c r="J562" s="257" t="n">
        <v>1</v>
      </c>
      <c r="K562" s="258">
        <f>C562*J562</f>
        <v/>
      </c>
      <c r="M562" s="251">
        <f>CONCATENATE(D562,"　",E562,F562,G562)</f>
        <v/>
      </c>
      <c r="N562" s="252">
        <f>I562</f>
        <v/>
      </c>
    </row>
    <row r="563" ht="15" customHeight="1" thickBot="1">
      <c r="B563" s="79" t="inlineStr">
        <is>
          <t>135MAL</t>
        </is>
      </c>
      <c r="C563" s="80">
        <f>SUMIF(数量表!D:H,B563,数量表!H:H)</f>
        <v/>
      </c>
      <c r="D563" s="235" t="inlineStr">
        <is>
          <t>W1-39</t>
        </is>
      </c>
      <c r="E563" s="236" t="n">
        <v>386.5</v>
      </c>
      <c r="F563" s="237" t="inlineStr">
        <is>
          <t>*</t>
        </is>
      </c>
      <c r="G563" s="236" t="n">
        <v>1274</v>
      </c>
      <c r="H563" s="238" t="n">
        <v>1</v>
      </c>
      <c r="I563" s="253">
        <f>SUM(H563*C563)</f>
        <v/>
      </c>
      <c r="J563" s="254" t="n">
        <v>1</v>
      </c>
      <c r="K563" s="255">
        <f>C563*J563</f>
        <v/>
      </c>
      <c r="M563" s="251">
        <f>CONCATENATE(D563,"　",E563,F563,G563)</f>
        <v/>
      </c>
      <c r="N563" s="252">
        <f>I563</f>
        <v/>
      </c>
    </row>
    <row r="564" ht="15" customHeight="1" thickBot="1">
      <c r="B564" s="85" t="inlineStr">
        <is>
          <t>135MAL</t>
        </is>
      </c>
      <c r="C564">
        <f>SUMIF(数量表!D:H,B564,数量表!H:H)</f>
        <v/>
      </c>
      <c r="D564" s="243" t="inlineStr">
        <is>
          <t>W1-34</t>
        </is>
      </c>
      <c r="E564" s="2" t="n">
        <v>343.5</v>
      </c>
      <c r="F564" s="244" t="inlineStr">
        <is>
          <t>*</t>
        </is>
      </c>
      <c r="G564" s="2" t="n">
        <v>524</v>
      </c>
      <c r="H564" s="122" t="n">
        <v>1</v>
      </c>
      <c r="I564" s="259">
        <f>SUM(H564*C564)</f>
        <v/>
      </c>
      <c r="J564" s="260" t="n">
        <v>0.5</v>
      </c>
      <c r="K564" s="261">
        <f>C564*J564</f>
        <v/>
      </c>
      <c r="M564" s="251">
        <f>CONCATENATE(D564,"　",E564,F564,G564)</f>
        <v/>
      </c>
      <c r="N564" s="252">
        <f>I564</f>
        <v/>
      </c>
    </row>
    <row r="565" ht="15" customHeight="1" thickBot="1">
      <c r="B565" s="85" t="inlineStr">
        <is>
          <t>135MAL</t>
        </is>
      </c>
      <c r="C565">
        <f>SUMIF(数量表!D:H,B565,数量表!H:H)</f>
        <v/>
      </c>
      <c r="D565" s="243" t="inlineStr">
        <is>
          <t>W1-39</t>
        </is>
      </c>
      <c r="E565" s="2" t="n">
        <v>386.5</v>
      </c>
      <c r="F565" s="244" t="inlineStr">
        <is>
          <t>*</t>
        </is>
      </c>
      <c r="G565" s="2" t="n">
        <v>524</v>
      </c>
      <c r="H565" s="122" t="n">
        <v>1</v>
      </c>
      <c r="I565" s="259">
        <f>SUM(H565*C565)</f>
        <v/>
      </c>
      <c r="J565" s="260" t="n">
        <v>0.5</v>
      </c>
      <c r="K565" s="261">
        <f>C565*J565</f>
        <v/>
      </c>
      <c r="M565" s="251">
        <f>CONCATENATE(D565,"　",E565,F565,G565)</f>
        <v/>
      </c>
      <c r="N565" s="252">
        <f>I565</f>
        <v/>
      </c>
    </row>
    <row r="566" ht="15" customHeight="1" thickBot="1">
      <c r="B566" s="88" t="inlineStr">
        <is>
          <t>135MAL</t>
        </is>
      </c>
      <c r="C566" s="89">
        <f>SUMIF(数量表!D:H,B566,数量表!H:H)</f>
        <v/>
      </c>
      <c r="D566" s="239" t="inlineStr">
        <is>
          <t>W1-34</t>
        </is>
      </c>
      <c r="E566" s="240" t="n">
        <v>343.5</v>
      </c>
      <c r="F566" s="241" t="inlineStr">
        <is>
          <t>*</t>
        </is>
      </c>
      <c r="G566" s="240" t="n">
        <v>1274</v>
      </c>
      <c r="H566" s="242" t="n">
        <v>1</v>
      </c>
      <c r="I566" s="256">
        <f>SUM(H566*C566)</f>
        <v/>
      </c>
      <c r="J566" s="257" t="n">
        <v>1</v>
      </c>
      <c r="K566" s="258">
        <f>C566*J566</f>
        <v/>
      </c>
      <c r="M566" s="251">
        <f>CONCATENATE(D566,"　",E566,F566,G566)</f>
        <v/>
      </c>
      <c r="N566" s="252">
        <f>I566</f>
        <v/>
      </c>
    </row>
    <row r="567" ht="15" customHeight="1" thickBot="1">
      <c r="B567" s="79" t="inlineStr">
        <is>
          <t>135MAL+12</t>
        </is>
      </c>
      <c r="C567" s="80">
        <f>SUMIF(数量表!D:H,B567,数量表!H:H)</f>
        <v/>
      </c>
      <c r="D567" s="235" t="inlineStr">
        <is>
          <t>W1-39</t>
        </is>
      </c>
      <c r="E567" s="236" t="n">
        <v>386.5</v>
      </c>
      <c r="F567" s="237" t="inlineStr">
        <is>
          <t>*</t>
        </is>
      </c>
      <c r="G567" s="236" t="n">
        <v>524</v>
      </c>
      <c r="H567" s="238" t="n">
        <v>1</v>
      </c>
      <c r="I567" s="253">
        <f>SUM(H567*C567)</f>
        <v/>
      </c>
      <c r="J567" s="254" t="n">
        <v>0.5</v>
      </c>
      <c r="K567" s="255">
        <f>C567*J567</f>
        <v/>
      </c>
      <c r="M567" s="251">
        <f>CONCATENATE(D567,"　",E567,F567,G567)</f>
        <v/>
      </c>
      <c r="N567" s="252">
        <f>I567</f>
        <v/>
      </c>
    </row>
    <row r="568" ht="15" customHeight="1" thickBot="1">
      <c r="B568" s="85" t="inlineStr">
        <is>
          <t>135MAL+12</t>
        </is>
      </c>
      <c r="C568">
        <f>SUMIF(数量表!D:H,B568,数量表!H:H)</f>
        <v/>
      </c>
      <c r="D568" s="243" t="inlineStr">
        <is>
          <t>W1-34</t>
        </is>
      </c>
      <c r="E568" s="2" t="n">
        <v>343.5</v>
      </c>
      <c r="F568" s="244" t="inlineStr">
        <is>
          <t>*</t>
        </is>
      </c>
      <c r="G568" s="2" t="n">
        <v>524</v>
      </c>
      <c r="H568" s="122" t="n">
        <v>1</v>
      </c>
      <c r="I568" s="259">
        <f>SUM(H568*C568)</f>
        <v/>
      </c>
      <c r="J568" s="260" t="n">
        <v>0.5</v>
      </c>
      <c r="K568" s="261">
        <f>C568*J568</f>
        <v/>
      </c>
      <c r="M568" s="251">
        <f>CONCATENATE(D568,"　",E568,F568,G568)</f>
        <v/>
      </c>
      <c r="N568" s="252">
        <f>I568</f>
        <v/>
      </c>
    </row>
    <row r="569" ht="15" customHeight="1" thickBot="1">
      <c r="B569" s="85" t="inlineStr">
        <is>
          <t>135MAL+12</t>
        </is>
      </c>
      <c r="C569">
        <f>SUMIF(数量表!D:H,B569,数量表!H:H)</f>
        <v/>
      </c>
      <c r="D569" s="243" t="inlineStr">
        <is>
          <t>W1-39</t>
        </is>
      </c>
      <c r="E569" s="2" t="n">
        <v>386.5</v>
      </c>
      <c r="F569" s="244" t="inlineStr">
        <is>
          <t>*</t>
        </is>
      </c>
      <c r="G569" s="2" t="n">
        <v>1274</v>
      </c>
      <c r="H569" s="122" t="n">
        <v>1</v>
      </c>
      <c r="I569" s="259">
        <f>SUM(H569*C569)</f>
        <v/>
      </c>
      <c r="J569" s="260" t="n">
        <v>1</v>
      </c>
      <c r="K569" s="261">
        <f>C569*J569</f>
        <v/>
      </c>
      <c r="M569" s="251">
        <f>CONCATENATE(D569,"　",E569,F569,G569)</f>
        <v/>
      </c>
      <c r="N569" s="252">
        <f>I569</f>
        <v/>
      </c>
    </row>
    <row r="570" ht="15" customHeight="1" thickBot="1">
      <c r="B570" s="88" t="inlineStr">
        <is>
          <t>135MAL+12</t>
        </is>
      </c>
      <c r="C570" s="89">
        <f>SUMIF(数量表!D:H,B570,数量表!H:H)</f>
        <v/>
      </c>
      <c r="D570" s="239" t="inlineStr">
        <is>
          <t>W1-34</t>
        </is>
      </c>
      <c r="E570" s="240" t="n">
        <v>343.5</v>
      </c>
      <c r="F570" s="241" t="inlineStr">
        <is>
          <t>*</t>
        </is>
      </c>
      <c r="G570" s="240" t="n">
        <v>1274</v>
      </c>
      <c r="H570" s="242" t="n">
        <v>1</v>
      </c>
      <c r="I570" s="256">
        <f>SUM(H570*C570)</f>
        <v/>
      </c>
      <c r="J570" s="257" t="n">
        <v>1</v>
      </c>
      <c r="K570" s="258">
        <f>C570*J570</f>
        <v/>
      </c>
      <c r="M570" s="251">
        <f>CONCATENATE(D570,"　",E570,F570,G570)</f>
        <v/>
      </c>
      <c r="N570" s="252">
        <f>I570</f>
        <v/>
      </c>
    </row>
    <row r="571" ht="15" customHeight="1" thickBot="1">
      <c r="B571" s="79" t="inlineStr">
        <is>
          <t>135MAR</t>
        </is>
      </c>
      <c r="C571" s="80">
        <f>SUMIF(数量表!D:H,B571,数量表!H:H)</f>
        <v/>
      </c>
      <c r="D571" s="235" t="inlineStr">
        <is>
          <t>W1-39</t>
        </is>
      </c>
      <c r="E571" s="236" t="n">
        <v>386.5</v>
      </c>
      <c r="F571" s="237" t="inlineStr">
        <is>
          <t>*</t>
        </is>
      </c>
      <c r="G571" s="236" t="n">
        <v>524</v>
      </c>
      <c r="H571" s="238" t="n">
        <v>1</v>
      </c>
      <c r="I571" s="253">
        <f>SUM(H571*C571)</f>
        <v/>
      </c>
      <c r="J571" s="254" t="n">
        <v>0.5</v>
      </c>
      <c r="K571" s="255">
        <f>C571*J571</f>
        <v/>
      </c>
      <c r="M571" s="251">
        <f>CONCATENATE(D571,"　",E571,F571,G571)</f>
        <v/>
      </c>
      <c r="N571" s="252">
        <f>I571</f>
        <v/>
      </c>
    </row>
    <row r="572" ht="15" customHeight="1" thickBot="1">
      <c r="B572" s="85" t="inlineStr">
        <is>
          <t>135MAR</t>
        </is>
      </c>
      <c r="C572">
        <f>SUMIF(数量表!D:H,B572,数量表!H:H)</f>
        <v/>
      </c>
      <c r="D572" s="243" t="inlineStr">
        <is>
          <t>W1-34</t>
        </is>
      </c>
      <c r="E572" s="2" t="n">
        <v>343.5</v>
      </c>
      <c r="F572" s="244" t="inlineStr">
        <is>
          <t>*</t>
        </is>
      </c>
      <c r="G572" s="2" t="n">
        <v>524</v>
      </c>
      <c r="H572" s="122" t="n">
        <v>1</v>
      </c>
      <c r="I572" s="259">
        <f>SUM(H572*C572)</f>
        <v/>
      </c>
      <c r="J572" s="260" t="n">
        <v>0.5</v>
      </c>
      <c r="K572" s="261">
        <f>C572*J572</f>
        <v/>
      </c>
      <c r="M572" s="251">
        <f>CONCATENATE(D572,"　",E572,F572,G572)</f>
        <v/>
      </c>
      <c r="N572" s="252">
        <f>I572</f>
        <v/>
      </c>
    </row>
    <row r="573" ht="15" customHeight="1" thickBot="1">
      <c r="B573" s="85" t="inlineStr">
        <is>
          <t>135MAR</t>
        </is>
      </c>
      <c r="C573">
        <f>SUMIF(数量表!D:H,B573,数量表!H:H)</f>
        <v/>
      </c>
      <c r="D573" s="243" t="inlineStr">
        <is>
          <t>W1-39</t>
        </is>
      </c>
      <c r="E573" s="2" t="n">
        <v>386.5</v>
      </c>
      <c r="F573" s="244" t="inlineStr">
        <is>
          <t>*</t>
        </is>
      </c>
      <c r="G573" s="2" t="n">
        <v>1274</v>
      </c>
      <c r="H573" s="122" t="n">
        <v>1</v>
      </c>
      <c r="I573" s="259">
        <f>SUM(H573*C573)</f>
        <v/>
      </c>
      <c r="J573" s="260" t="n">
        <v>1</v>
      </c>
      <c r="K573" s="261">
        <f>C573*J573</f>
        <v/>
      </c>
      <c r="M573" s="251">
        <f>CONCATENATE(D573,"　",E573,F573,G573)</f>
        <v/>
      </c>
      <c r="N573" s="252">
        <f>I573</f>
        <v/>
      </c>
    </row>
    <row r="574" ht="15" customHeight="1" thickBot="1">
      <c r="B574" s="88" t="inlineStr">
        <is>
          <t>135MAR</t>
        </is>
      </c>
      <c r="C574" s="89">
        <f>SUMIF(数量表!D:H,B574,数量表!H:H)</f>
        <v/>
      </c>
      <c r="D574" s="239" t="inlineStr">
        <is>
          <t>W1-34</t>
        </is>
      </c>
      <c r="E574" s="240" t="n">
        <v>343.5</v>
      </c>
      <c r="F574" s="241" t="inlineStr">
        <is>
          <t>*</t>
        </is>
      </c>
      <c r="G574" s="240" t="n">
        <v>1274</v>
      </c>
      <c r="H574" s="242" t="n">
        <v>1</v>
      </c>
      <c r="I574" s="256">
        <f>SUM(H574*C574)</f>
        <v/>
      </c>
      <c r="J574" s="257" t="n">
        <v>1</v>
      </c>
      <c r="K574" s="258">
        <f>C574*J574</f>
        <v/>
      </c>
      <c r="M574" s="251">
        <f>CONCATENATE(D574,"　",E574,F574,G574)</f>
        <v/>
      </c>
      <c r="N574" s="252">
        <f>I574</f>
        <v/>
      </c>
    </row>
    <row r="575" ht="15" customHeight="1" thickBot="1">
      <c r="B575" s="85" t="inlineStr">
        <is>
          <t>135MAR+12</t>
        </is>
      </c>
      <c r="C575">
        <f>SUMIF(数量表!D:H,B575,数量表!H:H)</f>
        <v/>
      </c>
      <c r="D575" s="243" t="inlineStr">
        <is>
          <t>W1-39</t>
        </is>
      </c>
      <c r="E575" s="2" t="n">
        <v>386.5</v>
      </c>
      <c r="F575" s="244" t="inlineStr">
        <is>
          <t>*</t>
        </is>
      </c>
      <c r="G575" s="2" t="n">
        <v>524</v>
      </c>
      <c r="H575" s="122" t="n">
        <v>1</v>
      </c>
      <c r="I575" s="259">
        <f>SUM(H575*C575)</f>
        <v/>
      </c>
      <c r="J575" s="260" t="n">
        <v>0.5</v>
      </c>
      <c r="K575" s="261">
        <f>C575*J575</f>
        <v/>
      </c>
      <c r="M575" s="251">
        <f>CONCATENATE(D575,"　",E575,F575,G575)</f>
        <v/>
      </c>
      <c r="N575" s="252">
        <f>I575</f>
        <v/>
      </c>
    </row>
    <row r="576" ht="15" customHeight="1" thickBot="1">
      <c r="B576" s="85" t="inlineStr">
        <is>
          <t>135MAR+12</t>
        </is>
      </c>
      <c r="C576">
        <f>SUMIF(数量表!D:H,B576,数量表!H:H)</f>
        <v/>
      </c>
      <c r="D576" s="243" t="inlineStr">
        <is>
          <t>W1-34</t>
        </is>
      </c>
      <c r="E576" s="2" t="n">
        <v>343.5</v>
      </c>
      <c r="F576" s="244" t="inlineStr">
        <is>
          <t>*</t>
        </is>
      </c>
      <c r="G576" s="2" t="n">
        <v>524</v>
      </c>
      <c r="H576" s="122" t="n">
        <v>1</v>
      </c>
      <c r="I576" s="259">
        <f>SUM(H576*C576)</f>
        <v/>
      </c>
      <c r="J576" s="260" t="n">
        <v>0.5</v>
      </c>
      <c r="K576" s="261">
        <f>C576*J576</f>
        <v/>
      </c>
      <c r="M576" s="251">
        <f>CONCATENATE(D576,"　",E576,F576,G576)</f>
        <v/>
      </c>
      <c r="N576" s="252">
        <f>I576</f>
        <v/>
      </c>
    </row>
    <row r="577" ht="15" customHeight="1" thickBot="1">
      <c r="B577" s="85" t="inlineStr">
        <is>
          <t>135MAR+12</t>
        </is>
      </c>
      <c r="C577">
        <f>SUMIF(数量表!D:H,B577,数量表!H:H)</f>
        <v/>
      </c>
      <c r="D577" s="243" t="inlineStr">
        <is>
          <t>W1-39</t>
        </is>
      </c>
      <c r="E577" s="2" t="n">
        <v>386.5</v>
      </c>
      <c r="F577" s="244" t="inlineStr">
        <is>
          <t>*</t>
        </is>
      </c>
      <c r="G577" s="2" t="n">
        <v>1274</v>
      </c>
      <c r="H577" s="122" t="n">
        <v>1</v>
      </c>
      <c r="I577" s="259">
        <f>SUM(H577*C577)</f>
        <v/>
      </c>
      <c r="J577" s="260" t="n">
        <v>1</v>
      </c>
      <c r="K577" s="261">
        <f>C577*J577</f>
        <v/>
      </c>
      <c r="M577" s="251">
        <f>CONCATENATE(D577,"　",E577,F577,G577)</f>
        <v/>
      </c>
      <c r="N577" s="252">
        <f>I577</f>
        <v/>
      </c>
    </row>
    <row r="578" ht="15" customHeight="1" thickBot="1">
      <c r="B578" s="88" t="inlineStr">
        <is>
          <t>135MAR+12</t>
        </is>
      </c>
      <c r="C578" s="89">
        <f>SUMIF(数量表!D:H,B578,数量表!H:H)</f>
        <v/>
      </c>
      <c r="D578" s="239" t="inlineStr">
        <is>
          <t>W1-34</t>
        </is>
      </c>
      <c r="E578" s="240" t="n">
        <v>343.5</v>
      </c>
      <c r="F578" s="241" t="inlineStr">
        <is>
          <t>*</t>
        </is>
      </c>
      <c r="G578" s="240" t="n">
        <v>1274</v>
      </c>
      <c r="H578" s="242" t="n">
        <v>1</v>
      </c>
      <c r="I578" s="256">
        <f>SUM(H578*C578)</f>
        <v/>
      </c>
      <c r="J578" s="257" t="n">
        <v>1</v>
      </c>
      <c r="K578" s="258">
        <f>C578*J578</f>
        <v/>
      </c>
      <c r="M578" s="251">
        <f>CONCATENATE(D578,"　",E578,F578,G578)</f>
        <v/>
      </c>
      <c r="N578" s="252">
        <f>I578</f>
        <v/>
      </c>
    </row>
    <row r="579" ht="15" customHeight="1" thickBot="1">
      <c r="B579" s="79" t="inlineStr">
        <is>
          <t>135MAZ</t>
        </is>
      </c>
      <c r="C579" s="80">
        <f>SUMIF(数量表!D:H,B579,数量表!H:H)</f>
        <v/>
      </c>
      <c r="D579" s="235" t="inlineStr">
        <is>
          <t>W1-39</t>
        </is>
      </c>
      <c r="E579" s="236" t="n">
        <v>356.5</v>
      </c>
      <c r="F579" s="237" t="inlineStr">
        <is>
          <t>*</t>
        </is>
      </c>
      <c r="G579" s="236" t="n">
        <v>488</v>
      </c>
      <c r="H579" s="238" t="n">
        <v>2</v>
      </c>
      <c r="I579" s="253">
        <f>SUM(H579*C579)</f>
        <v/>
      </c>
      <c r="J579" s="254" t="n">
        <v>1</v>
      </c>
      <c r="K579" s="255">
        <f>C579*J579</f>
        <v/>
      </c>
      <c r="L579" s="89" t="n"/>
      <c r="M579" s="251">
        <f>CONCATENATE(D579,"　",E579,F579,G579)</f>
        <v/>
      </c>
      <c r="N579" s="252">
        <f>I579</f>
        <v/>
      </c>
    </row>
    <row r="580" ht="15" customHeight="1" thickBot="1">
      <c r="B580" s="85" t="inlineStr">
        <is>
          <t>135MAZ</t>
        </is>
      </c>
      <c r="C580">
        <f>SUMIF(数量表!D:H,B580,数量表!H:H)</f>
        <v/>
      </c>
      <c r="D580" s="243" t="inlineStr">
        <is>
          <t>W1-39</t>
        </is>
      </c>
      <c r="E580" s="2" t="n">
        <v>356.5</v>
      </c>
      <c r="F580" s="244" t="inlineStr">
        <is>
          <t>*</t>
        </is>
      </c>
      <c r="G580" s="2" t="n">
        <v>1274</v>
      </c>
      <c r="H580" s="122" t="n">
        <v>2</v>
      </c>
      <c r="I580" s="259">
        <f>SUM(H580*C580)</f>
        <v/>
      </c>
      <c r="J580" s="260" t="n">
        <v>2</v>
      </c>
      <c r="K580" s="258">
        <f>C580*J580</f>
        <v/>
      </c>
      <c r="L580" s="89" t="n"/>
      <c r="M580" s="251">
        <f>CONCATENATE(D580,"　",E580,F580,G580)</f>
        <v/>
      </c>
      <c r="N580" s="252">
        <f>I580</f>
        <v/>
      </c>
    </row>
    <row r="581" ht="15" customHeight="1" thickBot="1">
      <c r="B581" s="79" t="inlineStr">
        <is>
          <t>135MA670</t>
        </is>
      </c>
      <c r="C581" s="82">
        <f>SUMIF(数量表!D:H,B581,数量表!H:H)</f>
        <v/>
      </c>
      <c r="D581" s="235" t="inlineStr">
        <is>
          <t>W1-34</t>
        </is>
      </c>
      <c r="E581" s="236" t="n">
        <v>146.5</v>
      </c>
      <c r="F581" s="245" t="inlineStr">
        <is>
          <t>*</t>
        </is>
      </c>
      <c r="G581" s="236" t="n">
        <v>524</v>
      </c>
      <c r="H581" s="238" t="n">
        <v>1</v>
      </c>
      <c r="I581" s="253">
        <f>SUM(H581*C581)</f>
        <v/>
      </c>
      <c r="J581" s="254" t="n">
        <v>0.25</v>
      </c>
      <c r="K581" s="255">
        <f>C581*J581</f>
        <v/>
      </c>
      <c r="M581" s="251">
        <f>CONCATENATE(D581,"　",E581,F581,G581)</f>
        <v/>
      </c>
      <c r="N581" s="252">
        <f>I581</f>
        <v/>
      </c>
    </row>
    <row r="582" ht="15" customHeight="1" thickBot="1">
      <c r="B582" s="85" t="inlineStr">
        <is>
          <t>135MA670</t>
        </is>
      </c>
      <c r="C582" s="87">
        <f>SUMIF(数量表!D:H,B582,数量表!H:H)</f>
        <v/>
      </c>
      <c r="D582" s="243" t="inlineStr">
        <is>
          <t>W1-39</t>
        </is>
      </c>
      <c r="E582" s="2" t="n">
        <v>386.5</v>
      </c>
      <c r="F582" s="892" t="inlineStr">
        <is>
          <t>*</t>
        </is>
      </c>
      <c r="G582" s="2" t="n">
        <v>524</v>
      </c>
      <c r="H582" s="122" t="n">
        <v>1</v>
      </c>
      <c r="I582" s="259">
        <f>SUM(H582*C582)</f>
        <v/>
      </c>
      <c r="J582" s="260" t="n">
        <v>0.5</v>
      </c>
      <c r="K582" s="261">
        <f>C582*J582</f>
        <v/>
      </c>
      <c r="M582" s="251">
        <f>CONCATENATE(D582,"　",E582,F582,G582)</f>
        <v/>
      </c>
      <c r="N582" s="252">
        <f>I582</f>
        <v/>
      </c>
    </row>
    <row r="583" ht="15" customHeight="1" thickBot="1">
      <c r="B583" s="85" t="inlineStr">
        <is>
          <t>135MA670</t>
        </is>
      </c>
      <c r="C583" s="87">
        <f>SUMIF(数量表!D:H,B583,数量表!H:H)</f>
        <v/>
      </c>
      <c r="D583" s="243" t="inlineStr">
        <is>
          <t>W1-34</t>
        </is>
      </c>
      <c r="E583" s="2" t="n">
        <v>146.5</v>
      </c>
      <c r="F583" s="892" t="inlineStr">
        <is>
          <t>*</t>
        </is>
      </c>
      <c r="G583" s="2" t="n">
        <v>1274</v>
      </c>
      <c r="H583" s="122" t="n">
        <v>1</v>
      </c>
      <c r="I583" s="259">
        <f>SUM(H583*C583)</f>
        <v/>
      </c>
      <c r="J583" s="260" t="n">
        <v>0.5</v>
      </c>
      <c r="K583" s="261">
        <f>C583*J583</f>
        <v/>
      </c>
      <c r="M583" s="251">
        <f>CONCATENATE(D583,"　",E583,F583,G583)</f>
        <v/>
      </c>
      <c r="N583" s="252">
        <f>I583</f>
        <v/>
      </c>
    </row>
    <row r="584" ht="15" customHeight="1" thickBot="1">
      <c r="B584" s="88" t="inlineStr">
        <is>
          <t>135MA670</t>
        </is>
      </c>
      <c r="C584" s="91">
        <f>SUMIF(数量表!D:H,B584,数量表!H:H)</f>
        <v/>
      </c>
      <c r="D584" s="239" t="inlineStr">
        <is>
          <t>W1-39</t>
        </is>
      </c>
      <c r="E584" s="240" t="n">
        <v>386.5</v>
      </c>
      <c r="F584" s="246" t="inlineStr">
        <is>
          <t>*</t>
        </is>
      </c>
      <c r="G584" s="240" t="n">
        <v>1274</v>
      </c>
      <c r="H584" s="242" t="n">
        <v>1</v>
      </c>
      <c r="I584" s="256">
        <f>SUM(H584*C584)</f>
        <v/>
      </c>
      <c r="J584" s="257" t="n">
        <v>1</v>
      </c>
      <c r="K584" s="258">
        <f>C584*J584</f>
        <v/>
      </c>
      <c r="M584" s="251">
        <f>CONCATENATE(D584,"　",E584,F584,G584)</f>
        <v/>
      </c>
      <c r="N584" s="252">
        <f>I584</f>
        <v/>
      </c>
    </row>
    <row r="585" ht="15" customHeight="1" thickBot="1">
      <c r="B585" s="85" t="inlineStr">
        <is>
          <t>135MA670L</t>
        </is>
      </c>
      <c r="C585" s="80">
        <f>SUMIF(数量表!D:H,B585,数量表!H:H)</f>
        <v/>
      </c>
      <c r="D585" s="235" t="inlineStr">
        <is>
          <t>W1-39</t>
        </is>
      </c>
      <c r="E585" s="236" t="n">
        <v>146.5</v>
      </c>
      <c r="F585" s="237" t="inlineStr">
        <is>
          <t>*</t>
        </is>
      </c>
      <c r="G585" s="236" t="n">
        <v>524</v>
      </c>
      <c r="H585" s="238" t="n">
        <v>1</v>
      </c>
      <c r="I585" s="253">
        <f>SUM(H585*C585)</f>
        <v/>
      </c>
      <c r="J585" s="254" t="n">
        <v>0.5</v>
      </c>
      <c r="K585" s="255">
        <f>C585*J585</f>
        <v/>
      </c>
      <c r="M585" s="251">
        <f>CONCATENATE(D585,"　",E585,F585,G585)</f>
        <v/>
      </c>
      <c r="N585" s="252">
        <f>I585</f>
        <v/>
      </c>
    </row>
    <row r="586" ht="15" customHeight="1" thickBot="1">
      <c r="B586" s="85" t="inlineStr">
        <is>
          <t>135MA670L</t>
        </is>
      </c>
      <c r="C586">
        <f>SUMIF(数量表!D:H,B586,数量表!H:H)</f>
        <v/>
      </c>
      <c r="D586" s="243" t="inlineStr">
        <is>
          <t>W1-34</t>
        </is>
      </c>
      <c r="E586" s="2" t="n">
        <v>343.5</v>
      </c>
      <c r="F586" s="244" t="inlineStr">
        <is>
          <t>*</t>
        </is>
      </c>
      <c r="G586" s="2" t="n">
        <v>524</v>
      </c>
      <c r="H586" s="122" t="n">
        <v>1</v>
      </c>
      <c r="I586" s="259">
        <f>SUM(H586*C586)</f>
        <v/>
      </c>
      <c r="J586" s="260" t="n">
        <v>1</v>
      </c>
      <c r="K586" s="261">
        <f>C586*J586</f>
        <v/>
      </c>
      <c r="M586" s="251">
        <f>CONCATENATE(D586,"　",E586,F586,G586)</f>
        <v/>
      </c>
      <c r="N586" s="252">
        <f>I586</f>
        <v/>
      </c>
    </row>
    <row r="587" ht="15" customHeight="1" thickBot="1">
      <c r="B587" s="85" t="inlineStr">
        <is>
          <t>135MA670L</t>
        </is>
      </c>
      <c r="C587">
        <f>SUMIF(数量表!D:H,B587,数量表!H:H)</f>
        <v/>
      </c>
      <c r="D587" s="243" t="inlineStr">
        <is>
          <t>W1-39</t>
        </is>
      </c>
      <c r="E587" s="2" t="n">
        <v>146.5</v>
      </c>
      <c r="F587" s="244" t="inlineStr">
        <is>
          <t>*</t>
        </is>
      </c>
      <c r="G587" s="2" t="n">
        <v>1274</v>
      </c>
      <c r="H587" s="122" t="n">
        <v>1</v>
      </c>
      <c r="I587" s="259">
        <f>SUM(H587*C587)</f>
        <v/>
      </c>
      <c r="J587" s="260" t="n">
        <v>1</v>
      </c>
      <c r="K587" s="261">
        <f>C587*J587</f>
        <v/>
      </c>
      <c r="M587" s="251">
        <f>CONCATENATE(D587,"　",E587,F587,G587)</f>
        <v/>
      </c>
      <c r="N587" s="252">
        <f>I587</f>
        <v/>
      </c>
    </row>
    <row r="588" ht="15" customHeight="1" thickBot="1">
      <c r="B588" s="85" t="inlineStr">
        <is>
          <t>135MA670L</t>
        </is>
      </c>
      <c r="C588" s="89">
        <f>SUMIF(数量表!D:H,B588,数量表!H:H)</f>
        <v/>
      </c>
      <c r="D588" s="239" t="inlineStr">
        <is>
          <t>W1-34</t>
        </is>
      </c>
      <c r="E588" s="240" t="n">
        <v>343.5</v>
      </c>
      <c r="F588" s="241" t="inlineStr">
        <is>
          <t>*</t>
        </is>
      </c>
      <c r="G588" s="240" t="n">
        <v>1274</v>
      </c>
      <c r="H588" s="242" t="n">
        <v>1</v>
      </c>
      <c r="I588" s="256">
        <f>SUM(H588*C588)</f>
        <v/>
      </c>
      <c r="J588" s="257" t="n">
        <v>2</v>
      </c>
      <c r="K588" s="258">
        <f>C588*J588</f>
        <v/>
      </c>
      <c r="M588" s="251">
        <f>CONCATENATE(D588,"　",E588,F588,G588)</f>
        <v/>
      </c>
      <c r="N588" s="252">
        <f>I588</f>
        <v/>
      </c>
    </row>
    <row r="589" ht="16.5" customHeight="1" thickBot="1">
      <c r="B589" s="79" t="inlineStr">
        <is>
          <t>135MA670R</t>
        </is>
      </c>
      <c r="C589" s="80">
        <f>SUMIF(数量表!D:H,B589,数量表!H:H)</f>
        <v/>
      </c>
      <c r="D589" s="235" t="inlineStr">
        <is>
          <t>W1-39</t>
        </is>
      </c>
      <c r="E589" s="236" t="n">
        <v>146.5</v>
      </c>
      <c r="F589" s="237" t="inlineStr">
        <is>
          <t>*</t>
        </is>
      </c>
      <c r="G589" s="236" t="n">
        <v>524</v>
      </c>
      <c r="H589" s="238" t="n">
        <v>1</v>
      </c>
      <c r="I589" s="253">
        <f>SUM(H589*C589)</f>
        <v/>
      </c>
      <c r="J589" s="254" t="n">
        <v>0.5</v>
      </c>
      <c r="K589" s="255">
        <f>C589*J589</f>
        <v/>
      </c>
      <c r="M589" s="251">
        <f>CONCATENATE(D589,"　",E589,F589,G589)</f>
        <v/>
      </c>
      <c r="N589" s="252">
        <f>I589</f>
        <v/>
      </c>
    </row>
    <row r="590" ht="16.5" customHeight="1" thickBot="1">
      <c r="B590" s="85" t="inlineStr">
        <is>
          <t>135MA670R</t>
        </is>
      </c>
      <c r="C590">
        <f>SUMIF(数量表!D:H,B590,数量表!H:H)</f>
        <v/>
      </c>
      <c r="D590" s="243" t="inlineStr">
        <is>
          <t>W1-34</t>
        </is>
      </c>
      <c r="E590" s="2" t="n">
        <v>343.5</v>
      </c>
      <c r="F590" s="244" t="inlineStr">
        <is>
          <t>*</t>
        </is>
      </c>
      <c r="G590" s="2" t="n">
        <v>524</v>
      </c>
      <c r="H590" s="122" t="n">
        <v>1</v>
      </c>
      <c r="I590" s="259">
        <f>SUM(H590*C590)</f>
        <v/>
      </c>
      <c r="J590" s="260" t="n">
        <v>1</v>
      </c>
      <c r="K590" s="261">
        <f>C590*J590</f>
        <v/>
      </c>
      <c r="M590" s="251">
        <f>CONCATENATE(D590,"　",E590,F590,G590)</f>
        <v/>
      </c>
      <c r="N590" s="252">
        <f>I590</f>
        <v/>
      </c>
    </row>
    <row r="591" ht="16.5" customHeight="1" thickBot="1">
      <c r="B591" s="85" t="inlineStr">
        <is>
          <t>135MA670R</t>
        </is>
      </c>
      <c r="C591">
        <f>SUMIF(数量表!D:H,B591,数量表!H:H)</f>
        <v/>
      </c>
      <c r="D591" s="243" t="inlineStr">
        <is>
          <t>W1-39</t>
        </is>
      </c>
      <c r="E591" s="2" t="n">
        <v>146.5</v>
      </c>
      <c r="F591" s="244" t="inlineStr">
        <is>
          <t>*</t>
        </is>
      </c>
      <c r="G591" s="2" t="n">
        <v>1274</v>
      </c>
      <c r="H591" s="122" t="n">
        <v>1</v>
      </c>
      <c r="I591" s="259">
        <f>SUM(H591*C591)</f>
        <v/>
      </c>
      <c r="J591" s="260" t="n">
        <v>1</v>
      </c>
      <c r="K591" s="261">
        <f>C591*J591</f>
        <v/>
      </c>
      <c r="M591" s="251">
        <f>CONCATENATE(D591,"　",E591,F591,G591)</f>
        <v/>
      </c>
      <c r="N591" s="252">
        <f>I591</f>
        <v/>
      </c>
    </row>
    <row r="592" ht="16.5" customHeight="1" thickBot="1">
      <c r="B592" s="88" t="inlineStr">
        <is>
          <t>135MA670R</t>
        </is>
      </c>
      <c r="C592" s="89">
        <f>SUMIF(数量表!D:H,B592,数量表!H:H)</f>
        <v/>
      </c>
      <c r="D592" s="239" t="inlineStr">
        <is>
          <t>W1-34</t>
        </is>
      </c>
      <c r="E592" s="240" t="n">
        <v>343.5</v>
      </c>
      <c r="F592" s="241" t="inlineStr">
        <is>
          <t>*</t>
        </is>
      </c>
      <c r="G592" s="240" t="n">
        <v>1274</v>
      </c>
      <c r="H592" s="242" t="n">
        <v>1</v>
      </c>
      <c r="I592" s="256">
        <f>SUM(H592*C592)</f>
        <v/>
      </c>
      <c r="J592" s="257" t="n">
        <v>2</v>
      </c>
      <c r="K592" s="258">
        <f>C592*J592</f>
        <v/>
      </c>
      <c r="M592" s="251">
        <f>CONCATENATE(D592,"　",E592,F592,G592)</f>
        <v/>
      </c>
      <c r="N592" s="252">
        <f>I592</f>
        <v/>
      </c>
    </row>
    <row r="593" ht="16.5" customHeight="1" thickBot="1">
      <c r="B593" s="79" t="inlineStr">
        <is>
          <t>135MA144</t>
        </is>
      </c>
      <c r="C593" s="80">
        <f>SUMIF(数量表!D:H,B593,数量表!H:H)</f>
        <v/>
      </c>
      <c r="D593" s="235" t="inlineStr">
        <is>
          <t>W1-39</t>
        </is>
      </c>
      <c r="E593" s="236" t="n">
        <v>386.5</v>
      </c>
      <c r="F593" s="237" t="inlineStr">
        <is>
          <t>*</t>
        </is>
      </c>
      <c r="G593" s="236" t="n">
        <v>1274</v>
      </c>
      <c r="H593" s="238" t="n">
        <v>2</v>
      </c>
      <c r="I593" s="253">
        <f>SUM(H593*C593)</f>
        <v/>
      </c>
      <c r="J593" s="254" t="n">
        <v>2</v>
      </c>
      <c r="K593" s="255">
        <f>C593*J593</f>
        <v/>
      </c>
      <c r="M593" s="251">
        <f>CONCATENATE(D593,"　",E593,F593,G593)</f>
        <v/>
      </c>
      <c r="N593" s="252">
        <f>I593</f>
        <v/>
      </c>
    </row>
    <row r="594" ht="16.5" customHeight="1" thickBot="1">
      <c r="B594" s="85" t="inlineStr">
        <is>
          <t>135MA144</t>
        </is>
      </c>
      <c r="C594">
        <f>SUMIF(数量表!D:H,B594,数量表!H:H)</f>
        <v/>
      </c>
      <c r="D594" s="243" t="inlineStr">
        <is>
          <t>45*1000</t>
        </is>
      </c>
      <c r="E594" s="2" t="n">
        <v>205</v>
      </c>
      <c r="F594" s="244" t="inlineStr">
        <is>
          <t>*</t>
        </is>
      </c>
      <c r="G594" s="2" t="n">
        <v>477</v>
      </c>
      <c r="H594" s="122" t="n">
        <v>2</v>
      </c>
      <c r="I594" s="259">
        <f>SUM(H594*C594)</f>
        <v/>
      </c>
      <c r="J594" s="260" t="n">
        <v>0.2</v>
      </c>
      <c r="K594" s="261">
        <f>C594*J594</f>
        <v/>
      </c>
      <c r="M594" s="251">
        <f>CONCATENATE(D594,"　",E594,F594,G594)</f>
        <v/>
      </c>
      <c r="N594" s="252">
        <f>I594</f>
        <v/>
      </c>
    </row>
    <row r="595" ht="16.5" customHeight="1" thickBot="1">
      <c r="B595" s="85" t="inlineStr">
        <is>
          <t>135MA144</t>
        </is>
      </c>
      <c r="C595">
        <f>SUMIF(数量表!D:H,B595,数量表!H:H)</f>
        <v/>
      </c>
      <c r="D595" s="243" t="inlineStr">
        <is>
          <t>45*1000</t>
        </is>
      </c>
      <c r="E595" s="2" t="n">
        <v>154.5</v>
      </c>
      <c r="F595" s="244" t="inlineStr">
        <is>
          <t>*</t>
        </is>
      </c>
      <c r="G595" s="2" t="n">
        <v>477</v>
      </c>
      <c r="H595" s="122" t="n">
        <v>2</v>
      </c>
      <c r="I595" s="259">
        <f>SUM(H595*C595)</f>
        <v/>
      </c>
      <c r="J595" s="260" t="n">
        <v>0.2</v>
      </c>
      <c r="K595" s="261">
        <f>C595*J595</f>
        <v/>
      </c>
      <c r="M595" s="251">
        <f>CONCATENATE(D595,"　",E595,F595,G595)</f>
        <v/>
      </c>
      <c r="N595" s="252">
        <f>I595</f>
        <v/>
      </c>
    </row>
    <row r="596" ht="16.5" customHeight="1" thickBot="1">
      <c r="B596" s="88" t="inlineStr">
        <is>
          <t>135MA144</t>
        </is>
      </c>
      <c r="C596" s="89">
        <f>SUMIF(数量表!D:H,B596,数量表!H:H)</f>
        <v/>
      </c>
      <c r="D596" s="239" t="inlineStr">
        <is>
          <t>W3-39</t>
        </is>
      </c>
      <c r="E596" s="240" t="n">
        <v>386.5</v>
      </c>
      <c r="F596" s="241" t="inlineStr">
        <is>
          <t>*</t>
        </is>
      </c>
      <c r="G596" s="240" t="n">
        <v>20</v>
      </c>
      <c r="H596" s="242" t="n">
        <v>2</v>
      </c>
      <c r="I596" s="256">
        <f>SUM(H596*C596)</f>
        <v/>
      </c>
      <c r="J596" s="257" t="n">
        <v>0.5</v>
      </c>
      <c r="K596" s="258">
        <f>C596*J596</f>
        <v/>
      </c>
      <c r="M596" s="251">
        <f>CONCATENATE(D596,"　",E596,F596,G596)</f>
        <v/>
      </c>
      <c r="N596" s="252">
        <f>I596</f>
        <v/>
      </c>
    </row>
    <row r="597" ht="16.5" customHeight="1" thickBot="1">
      <c r="B597" s="79" t="inlineStr">
        <is>
          <t>135MA144L</t>
        </is>
      </c>
      <c r="C597" s="80">
        <f>SUMIF(数量表!D:H,B597,数量表!H:H)</f>
        <v/>
      </c>
      <c r="D597" s="243" t="inlineStr">
        <is>
          <t>W1-39</t>
        </is>
      </c>
      <c r="E597" s="2" t="n">
        <v>386.5</v>
      </c>
      <c r="F597" s="244" t="inlineStr">
        <is>
          <t>*</t>
        </is>
      </c>
      <c r="G597" s="236" t="n">
        <v>1274</v>
      </c>
      <c r="H597" s="238" t="n">
        <v>1</v>
      </c>
      <c r="I597" s="259">
        <f>SUM(H597*C597)</f>
        <v/>
      </c>
      <c r="J597" s="254" t="n">
        <v>1</v>
      </c>
      <c r="K597" s="261">
        <f>C597*J597</f>
        <v/>
      </c>
      <c r="M597" s="251">
        <f>CONCATENATE(D597,"　",E597,F597,G597)</f>
        <v/>
      </c>
      <c r="N597" s="252">
        <f>I597</f>
        <v/>
      </c>
    </row>
    <row r="598" ht="16.5" customHeight="1" thickBot="1">
      <c r="B598" s="85" t="inlineStr">
        <is>
          <t>135MA144L</t>
        </is>
      </c>
      <c r="C598">
        <f>SUMIF(数量表!D:H,B598,数量表!H:H)</f>
        <v/>
      </c>
      <c r="D598" s="243" t="inlineStr">
        <is>
          <t>W1-39</t>
        </is>
      </c>
      <c r="E598" s="2" t="n">
        <v>386.5</v>
      </c>
      <c r="F598" s="244" t="inlineStr">
        <is>
          <t>*</t>
        </is>
      </c>
      <c r="G598" s="2" t="n">
        <v>20</v>
      </c>
      <c r="H598" s="122" t="n">
        <v>1</v>
      </c>
      <c r="I598" s="259">
        <f>SUM(H598*C598)</f>
        <v/>
      </c>
      <c r="J598" s="260" t="n">
        <v>0.1</v>
      </c>
      <c r="K598" s="261">
        <f>C598*J598</f>
        <v/>
      </c>
      <c r="M598" s="251">
        <f>CONCATENATE(D598,"　",E598,F598,G598)</f>
        <v/>
      </c>
      <c r="N598" s="252">
        <f>I598</f>
        <v/>
      </c>
    </row>
    <row r="599" ht="16.5" customHeight="1" thickBot="1">
      <c r="B599" s="85" t="inlineStr">
        <is>
          <t>135MA144L</t>
        </is>
      </c>
      <c r="C599">
        <f>SUMIF(数量表!D:H,B599,数量表!H:H)</f>
        <v/>
      </c>
      <c r="D599" s="243" t="inlineStr">
        <is>
          <t>W1-34</t>
        </is>
      </c>
      <c r="E599" s="2" t="n">
        <v>343.5</v>
      </c>
      <c r="F599" s="244" t="inlineStr">
        <is>
          <t>*</t>
        </is>
      </c>
      <c r="G599" s="2" t="n">
        <v>1274</v>
      </c>
      <c r="H599" s="122" t="n">
        <v>1</v>
      </c>
      <c r="I599" s="259">
        <f>SUM(H599*C599)</f>
        <v/>
      </c>
      <c r="J599" s="260" t="n">
        <v>1</v>
      </c>
      <c r="K599" s="261">
        <f>C599*J599</f>
        <v/>
      </c>
      <c r="M599" s="251">
        <f>CONCATENATE(D599,"　",E599,F599,G599)</f>
        <v/>
      </c>
      <c r="N599" s="252">
        <f>I599</f>
        <v/>
      </c>
    </row>
    <row r="600" ht="16.5" customHeight="1" thickBot="1">
      <c r="B600" s="85" t="inlineStr">
        <is>
          <t>135MA144L</t>
        </is>
      </c>
      <c r="C600">
        <f>SUMIF(数量表!D:H,B600,数量表!H:H)</f>
        <v/>
      </c>
      <c r="D600" s="243" t="inlineStr">
        <is>
          <t>W1-34</t>
        </is>
      </c>
      <c r="E600" s="2" t="n">
        <v>343.5</v>
      </c>
      <c r="F600" s="244" t="inlineStr">
        <is>
          <t>*</t>
        </is>
      </c>
      <c r="G600" s="2" t="n">
        <v>20</v>
      </c>
      <c r="H600" s="122" t="n">
        <v>1</v>
      </c>
      <c r="I600" s="259">
        <f>SUM(H600*C600)</f>
        <v/>
      </c>
      <c r="J600" s="260" t="n">
        <v>0.1</v>
      </c>
      <c r="K600" s="261">
        <f>C600*J600</f>
        <v/>
      </c>
      <c r="M600" s="251">
        <f>CONCATENATE(D600,"　",E600,F600,G600)</f>
        <v/>
      </c>
      <c r="N600" s="252">
        <f>I600</f>
        <v/>
      </c>
    </row>
    <row r="601" ht="16.5" customHeight="1" thickBot="1">
      <c r="B601" s="85" t="inlineStr">
        <is>
          <t>135MA144L</t>
        </is>
      </c>
      <c r="C601">
        <f>SUMIF(数量表!D:H,B601,数量表!H:H)</f>
        <v/>
      </c>
      <c r="D601" s="243" t="inlineStr">
        <is>
          <t>45*1000</t>
        </is>
      </c>
      <c r="E601" s="2" t="n">
        <v>205</v>
      </c>
      <c r="F601" s="244" t="inlineStr">
        <is>
          <t>*</t>
        </is>
      </c>
      <c r="G601" s="2" t="n">
        <v>477</v>
      </c>
      <c r="H601" s="122" t="n">
        <v>2</v>
      </c>
      <c r="I601" s="259">
        <f>SUM(H601*C601)</f>
        <v/>
      </c>
      <c r="J601" s="260" t="n">
        <v>0.5</v>
      </c>
      <c r="K601" s="261">
        <f>C601*J601</f>
        <v/>
      </c>
      <c r="M601" s="251">
        <f>CONCATENATE(D601,"　",E601,F601,G601)</f>
        <v/>
      </c>
      <c r="N601" s="252">
        <f>I601</f>
        <v/>
      </c>
    </row>
    <row r="602" ht="16.5" customHeight="1" thickBot="1">
      <c r="B602" s="85" t="inlineStr">
        <is>
          <t>135MA144L</t>
        </is>
      </c>
      <c r="C602">
        <f>SUMIF(数量表!D:H,B602,数量表!H:H)</f>
        <v/>
      </c>
      <c r="D602" s="243" t="inlineStr">
        <is>
          <t>45*1000</t>
        </is>
      </c>
      <c r="E602" s="2" t="n">
        <v>154.5</v>
      </c>
      <c r="F602" s="244" t="inlineStr">
        <is>
          <t>*</t>
        </is>
      </c>
      <c r="G602" s="2" t="n">
        <v>477</v>
      </c>
      <c r="H602" s="122" t="n">
        <v>1</v>
      </c>
      <c r="I602" s="259">
        <f>SUM(H602*C602)</f>
        <v/>
      </c>
      <c r="J602" s="260" t="n">
        <v>0.5</v>
      </c>
      <c r="K602" s="261">
        <f>C602*J602</f>
        <v/>
      </c>
      <c r="M602" s="251">
        <f>CONCATENATE(D602,"　",E602,F602,G602)</f>
        <v/>
      </c>
      <c r="N602" s="252">
        <f>I602</f>
        <v/>
      </c>
    </row>
    <row r="603" ht="16.5" customHeight="1" thickBot="1">
      <c r="B603" s="85" t="inlineStr">
        <is>
          <t>135MA144L</t>
        </is>
      </c>
      <c r="C603">
        <f>SUMIF(数量表!D:H,B603,数量表!H:H)</f>
        <v/>
      </c>
      <c r="D603" s="243" t="inlineStr">
        <is>
          <t>45*1000</t>
        </is>
      </c>
      <c r="E603" s="2" t="n">
        <v>111.5</v>
      </c>
      <c r="F603" s="244" t="inlineStr">
        <is>
          <t>*</t>
        </is>
      </c>
      <c r="G603" s="2" t="n">
        <v>477</v>
      </c>
      <c r="H603" s="122" t="n">
        <v>1</v>
      </c>
      <c r="I603" s="259">
        <f>SUM(H603*C603)</f>
        <v/>
      </c>
      <c r="J603" s="260" t="n">
        <v>0.5</v>
      </c>
      <c r="K603" s="261">
        <f>C603*J603</f>
        <v/>
      </c>
      <c r="M603" s="251">
        <f>CONCATENATE(D603,"　",E603,F603,G603)</f>
        <v/>
      </c>
      <c r="N603" s="252">
        <f>I603</f>
        <v/>
      </c>
    </row>
    <row r="604" ht="15" customHeight="1" thickBot="1">
      <c r="B604" s="79" t="inlineStr">
        <is>
          <t>135MAX144</t>
        </is>
      </c>
      <c r="C604" s="82">
        <f>SUMIF(数量表!D:H,B604,数量表!H:H)</f>
        <v/>
      </c>
      <c r="D604" s="235" t="inlineStr">
        <is>
          <t>45*1000</t>
        </is>
      </c>
      <c r="E604" s="236" t="n">
        <v>205</v>
      </c>
      <c r="F604" s="237" t="inlineStr">
        <is>
          <t>*</t>
        </is>
      </c>
      <c r="G604" s="236" t="n">
        <v>477</v>
      </c>
      <c r="H604" s="238" t="n">
        <v>2</v>
      </c>
      <c r="I604" s="253">
        <f>SUM(H604*C604)</f>
        <v/>
      </c>
      <c r="J604" s="254" t="n">
        <v>0.2</v>
      </c>
      <c r="K604" s="255">
        <f>C604*J604</f>
        <v/>
      </c>
      <c r="M604" s="251">
        <f>CONCATENATE(D604,"　",E604,F604,G604)</f>
        <v/>
      </c>
      <c r="N604" s="252">
        <f>I604</f>
        <v/>
      </c>
    </row>
    <row r="605" ht="15" customHeight="1" thickBot="1">
      <c r="B605" s="85" t="inlineStr">
        <is>
          <t>135MAX144</t>
        </is>
      </c>
      <c r="C605" s="87">
        <f>SUMIF(数量表!D:H,B605,数量表!H:H)</f>
        <v/>
      </c>
      <c r="D605" s="243" t="inlineStr">
        <is>
          <t>45*1000</t>
        </is>
      </c>
      <c r="E605" s="2" t="n">
        <v>154.5</v>
      </c>
      <c r="F605" s="244" t="inlineStr">
        <is>
          <t>*</t>
        </is>
      </c>
      <c r="G605" s="2" t="n">
        <v>477</v>
      </c>
      <c r="H605" s="122" t="n">
        <v>2</v>
      </c>
      <c r="I605" s="259">
        <f>SUM(H605*C605)</f>
        <v/>
      </c>
      <c r="J605" s="260" t="n">
        <v>0.2</v>
      </c>
      <c r="K605" s="261">
        <f>C605*J605</f>
        <v/>
      </c>
      <c r="M605" s="251">
        <f>CONCATENATE(D605,"　",E605,F605,G605)</f>
        <v/>
      </c>
      <c r="N605" s="252">
        <f>I605</f>
        <v/>
      </c>
    </row>
    <row r="606" ht="15" customHeight="1" thickBot="1">
      <c r="B606" s="85" t="inlineStr">
        <is>
          <t>135MAX144</t>
        </is>
      </c>
      <c r="C606" s="87">
        <f>SUMIF(数量表!D:H,B606,数量表!H:H)</f>
        <v/>
      </c>
      <c r="D606" s="239" t="inlineStr">
        <is>
          <t>W1-39</t>
        </is>
      </c>
      <c r="E606" s="2" t="n">
        <v>386.5</v>
      </c>
      <c r="F606" s="244" t="inlineStr">
        <is>
          <t>*</t>
        </is>
      </c>
      <c r="G606" s="2" t="n">
        <v>1258</v>
      </c>
      <c r="H606" s="122" t="n">
        <v>2</v>
      </c>
      <c r="I606" s="259">
        <f>SUM(H606*C606)</f>
        <v/>
      </c>
      <c r="J606" s="260" t="n">
        <v>2</v>
      </c>
      <c r="K606" s="261">
        <f>C606*J606</f>
        <v/>
      </c>
      <c r="M606" s="251">
        <f>CONCATENATE(D606,"　",E606,F606,G606)</f>
        <v/>
      </c>
      <c r="N606" s="252">
        <f>I606</f>
        <v/>
      </c>
    </row>
    <row r="607" ht="15" customHeight="1" thickBot="1">
      <c r="B607" s="79" t="inlineStr">
        <is>
          <t>135MA144R</t>
        </is>
      </c>
      <c r="C607" s="80">
        <f>SUMIF(数量表!D:H,B607,数量表!H:H)</f>
        <v/>
      </c>
      <c r="D607" s="243" t="inlineStr">
        <is>
          <t>45*1000</t>
        </is>
      </c>
      <c r="E607" s="236" t="n">
        <v>111.5</v>
      </c>
      <c r="F607" s="237" t="inlineStr">
        <is>
          <t>*</t>
        </is>
      </c>
      <c r="G607" s="236" t="n">
        <v>477</v>
      </c>
      <c r="H607" s="238" t="n">
        <v>1</v>
      </c>
      <c r="I607" s="253">
        <f>SUM(H607*C607)</f>
        <v/>
      </c>
      <c r="J607" s="254" t="n">
        <v>0.2</v>
      </c>
      <c r="K607" s="255">
        <f>C607*J607</f>
        <v/>
      </c>
      <c r="M607" s="251">
        <f>CONCATENATE(D607,"　",E607,F607,G607)</f>
        <v/>
      </c>
      <c r="N607" s="252">
        <f>I607</f>
        <v/>
      </c>
    </row>
    <row r="608" ht="15" customHeight="1" thickBot="1">
      <c r="B608" s="85" t="inlineStr">
        <is>
          <t>135MA144R</t>
        </is>
      </c>
      <c r="C608">
        <f>SUMIF(数量表!D:H,B608,数量表!H:H)</f>
        <v/>
      </c>
      <c r="D608" s="243" t="inlineStr">
        <is>
          <t>45*1000</t>
        </is>
      </c>
      <c r="E608" s="2" t="n">
        <v>154.5</v>
      </c>
      <c r="F608" s="244" t="inlineStr">
        <is>
          <t>*</t>
        </is>
      </c>
      <c r="G608" s="2" t="n">
        <v>477</v>
      </c>
      <c r="H608" s="122" t="n">
        <v>1</v>
      </c>
      <c r="I608" s="259">
        <f>SUM(H608*C608)</f>
        <v/>
      </c>
      <c r="J608" s="260" t="n">
        <v>0.2</v>
      </c>
      <c r="K608" s="261">
        <f>C608*J608</f>
        <v/>
      </c>
      <c r="M608" s="251">
        <f>CONCATENATE(D608,"　",E608,F608,G608)</f>
        <v/>
      </c>
      <c r="N608" s="252">
        <f>I608</f>
        <v/>
      </c>
    </row>
    <row r="609" ht="15" customHeight="1" thickBot="1">
      <c r="B609" s="85" t="inlineStr">
        <is>
          <t>135MA144R</t>
        </is>
      </c>
      <c r="C609">
        <f>SUMIF(数量表!D:H,B609,数量表!H:H)</f>
        <v/>
      </c>
      <c r="D609" s="243" t="inlineStr">
        <is>
          <t>45*1000</t>
        </is>
      </c>
      <c r="E609" s="2" t="n">
        <v>205</v>
      </c>
      <c r="F609" s="244" t="inlineStr">
        <is>
          <t>*</t>
        </is>
      </c>
      <c r="G609" s="2" t="n">
        <v>477</v>
      </c>
      <c r="H609" s="122" t="n">
        <v>2</v>
      </c>
      <c r="I609" s="259">
        <f>SUM(H609*C609)</f>
        <v/>
      </c>
      <c r="J609" s="260" t="n">
        <v>0.2</v>
      </c>
      <c r="K609" s="261">
        <f>C609*J609</f>
        <v/>
      </c>
      <c r="M609" s="251">
        <f>CONCATENATE(D609,"　",E609,F609,G609)</f>
        <v/>
      </c>
      <c r="N609" s="252">
        <f>I609</f>
        <v/>
      </c>
    </row>
    <row r="610" ht="15" customHeight="1" thickBot="1">
      <c r="B610" s="85" t="inlineStr">
        <is>
          <t>135MA144R</t>
        </is>
      </c>
      <c r="C610">
        <f>SUMIF(数量表!D:H,B610,数量表!H:H)</f>
        <v/>
      </c>
      <c r="D610" s="243" t="inlineStr">
        <is>
          <t>W1-34</t>
        </is>
      </c>
      <c r="E610" s="2" t="n">
        <v>343.5</v>
      </c>
      <c r="F610" s="244" t="inlineStr">
        <is>
          <t>*</t>
        </is>
      </c>
      <c r="G610" s="2" t="n">
        <v>20</v>
      </c>
      <c r="H610" s="122" t="n">
        <v>1</v>
      </c>
      <c r="I610" s="259">
        <f>SUM(H610*C610)</f>
        <v/>
      </c>
      <c r="J610" s="260" t="n">
        <v>0.1</v>
      </c>
      <c r="K610" s="261">
        <f>C610*J610</f>
        <v/>
      </c>
      <c r="M610" s="251">
        <f>CONCATENATE(D610,"　",E610,F610,G610)</f>
        <v/>
      </c>
      <c r="N610" s="252">
        <f>I610</f>
        <v/>
      </c>
    </row>
    <row r="611" ht="15" customHeight="1" thickBot="1">
      <c r="B611" s="85" t="inlineStr">
        <is>
          <t>135MA144R</t>
        </is>
      </c>
      <c r="C611">
        <f>SUMIF(数量表!D:H,B611,数量表!H:H)</f>
        <v/>
      </c>
      <c r="D611" s="243" t="inlineStr">
        <is>
          <t>W1-39</t>
        </is>
      </c>
      <c r="E611" s="2" t="n">
        <v>386.5</v>
      </c>
      <c r="F611" s="244" t="inlineStr">
        <is>
          <t>*</t>
        </is>
      </c>
      <c r="G611" s="2" t="n">
        <v>20</v>
      </c>
      <c r="H611" s="122" t="n">
        <v>1</v>
      </c>
      <c r="I611" s="259">
        <f>SUM(H611*C611)</f>
        <v/>
      </c>
      <c r="J611" s="260" t="n">
        <v>0.1</v>
      </c>
      <c r="K611" s="261">
        <f>C611*J611</f>
        <v/>
      </c>
      <c r="M611" s="251">
        <f>CONCATENATE(D611,"　",E611,F611,G611)</f>
        <v/>
      </c>
      <c r="N611" s="252">
        <f>I611</f>
        <v/>
      </c>
    </row>
    <row r="612" ht="15" customHeight="1" thickBot="1">
      <c r="B612" s="85" t="inlineStr">
        <is>
          <t>135MA144R</t>
        </is>
      </c>
      <c r="C612">
        <f>SUMIF(数量表!D:H,B612,数量表!H:H)</f>
        <v/>
      </c>
      <c r="D612" s="243" t="inlineStr">
        <is>
          <t>W1-34</t>
        </is>
      </c>
      <c r="E612" s="2" t="n">
        <v>343.5</v>
      </c>
      <c r="F612" s="244" t="inlineStr">
        <is>
          <t>*</t>
        </is>
      </c>
      <c r="G612" s="2" t="n">
        <v>1274</v>
      </c>
      <c r="H612" s="122" t="n">
        <v>1</v>
      </c>
      <c r="I612" s="259">
        <f>SUM(H612*C612)</f>
        <v/>
      </c>
      <c r="J612" s="260" t="n">
        <v>1</v>
      </c>
      <c r="K612" s="261">
        <f>C612*J612</f>
        <v/>
      </c>
      <c r="M612" s="251">
        <f>CONCATENATE(D612,"　",E612,F612,G612)</f>
        <v/>
      </c>
      <c r="N612" s="252">
        <f>I612</f>
        <v/>
      </c>
    </row>
    <row r="613" ht="15" customHeight="1" thickBot="1">
      <c r="B613" s="88" t="inlineStr">
        <is>
          <t>135MA144R</t>
        </is>
      </c>
      <c r="C613" s="89">
        <f>SUMIF(数量表!D:H,B613,数量表!H:H)</f>
        <v/>
      </c>
      <c r="D613" s="239" t="inlineStr">
        <is>
          <t>W1-39</t>
        </is>
      </c>
      <c r="E613" s="240" t="n">
        <v>386.5</v>
      </c>
      <c r="F613" s="241" t="inlineStr">
        <is>
          <t>*</t>
        </is>
      </c>
      <c r="G613" s="240" t="n">
        <v>1274</v>
      </c>
      <c r="H613" s="242" t="n">
        <v>1</v>
      </c>
      <c r="I613" s="256">
        <f>SUM(H613*C613)</f>
        <v/>
      </c>
      <c r="J613" s="257" t="n">
        <v>1</v>
      </c>
      <c r="K613" s="258">
        <f>C613*J613</f>
        <v/>
      </c>
      <c r="M613" s="251">
        <f>CONCATENATE(D613,"　",E613,F613,G613)</f>
        <v/>
      </c>
      <c r="N613" s="252">
        <f>I613</f>
        <v/>
      </c>
    </row>
    <row r="614" ht="15" customHeight="1" thickBot="1">
      <c r="B614" s="79" t="inlineStr">
        <is>
          <t>135MH</t>
        </is>
      </c>
      <c r="C614" s="80">
        <f>SUMIF(数量表!D:H,B614,数量表!H:H)</f>
        <v/>
      </c>
      <c r="D614" s="235" t="inlineStr">
        <is>
          <t>W1-34</t>
        </is>
      </c>
      <c r="E614" s="236" t="n">
        <v>345</v>
      </c>
      <c r="F614" s="237" t="inlineStr">
        <is>
          <t>*</t>
        </is>
      </c>
      <c r="G614" s="236" t="n">
        <v>1274</v>
      </c>
      <c r="H614" s="238" t="n">
        <v>1</v>
      </c>
      <c r="I614" s="253">
        <f>SUM(H614*C614)</f>
        <v/>
      </c>
      <c r="J614" s="254" t="n">
        <v>1</v>
      </c>
      <c r="K614" s="255">
        <f>C614*J614</f>
        <v/>
      </c>
      <c r="M614" s="251">
        <f>CONCATENATE(D614,"　",E614,F614,G614)</f>
        <v/>
      </c>
      <c r="N614" s="252">
        <f>I614</f>
        <v/>
      </c>
    </row>
    <row r="615" ht="15" customHeight="1" thickBot="1">
      <c r="B615" s="88" t="inlineStr">
        <is>
          <t>135MH</t>
        </is>
      </c>
      <c r="C615" s="89">
        <f>SUMIF(数量表!D:H,B615,数量表!H:H)</f>
        <v/>
      </c>
      <c r="D615" s="239" t="inlineStr">
        <is>
          <t>W1-34</t>
        </is>
      </c>
      <c r="E615" s="240" t="n">
        <v>345</v>
      </c>
      <c r="F615" s="241" t="inlineStr">
        <is>
          <t>*</t>
        </is>
      </c>
      <c r="G615" s="240" t="n">
        <v>524</v>
      </c>
      <c r="H615" s="242" t="n">
        <v>1</v>
      </c>
      <c r="I615" s="256">
        <f>SUM(H615*C615)</f>
        <v/>
      </c>
      <c r="J615" s="257" t="n">
        <v>1</v>
      </c>
      <c r="K615" s="258">
        <f>C615*J615</f>
        <v/>
      </c>
      <c r="M615" s="251">
        <f>CONCATENATE(D615,"　",E615,F615,G615)</f>
        <v/>
      </c>
      <c r="N615" s="252">
        <f>I615</f>
        <v/>
      </c>
    </row>
    <row r="616" ht="15" customHeight="1" thickBot="1">
      <c r="B616" s="79" t="inlineStr">
        <is>
          <t>135MHL</t>
        </is>
      </c>
      <c r="C616" s="80">
        <f>SUMIF(数量表!D:H,B616,数量表!H:H)</f>
        <v/>
      </c>
      <c r="D616" s="235" t="inlineStr">
        <is>
          <t>W1-34</t>
        </is>
      </c>
      <c r="E616" s="236" t="n">
        <v>302</v>
      </c>
      <c r="F616" s="237" t="inlineStr">
        <is>
          <t>*</t>
        </is>
      </c>
      <c r="G616" s="236" t="n">
        <v>1274</v>
      </c>
      <c r="H616" s="238" t="n">
        <v>1</v>
      </c>
      <c r="I616" s="253">
        <f>SUM(H616*C616)</f>
        <v/>
      </c>
      <c r="J616" s="254" t="n">
        <v>1</v>
      </c>
      <c r="K616" s="255">
        <f>C616*J616</f>
        <v/>
      </c>
      <c r="M616" s="251">
        <f>CONCATENATE(D616,"　",E616,F616,G616)</f>
        <v/>
      </c>
      <c r="N616" s="252">
        <f>I616</f>
        <v/>
      </c>
    </row>
    <row r="617" ht="15" customHeight="1" thickBot="1">
      <c r="B617" s="88" t="inlineStr">
        <is>
          <t>135MHL</t>
        </is>
      </c>
      <c r="C617" s="89">
        <f>SUMIF(数量表!D:H,B617,数量表!H:H)</f>
        <v/>
      </c>
      <c r="D617" s="239" t="inlineStr">
        <is>
          <t>W1-34</t>
        </is>
      </c>
      <c r="E617" s="240" t="n">
        <v>302</v>
      </c>
      <c r="F617" s="241" t="inlineStr">
        <is>
          <t>*</t>
        </is>
      </c>
      <c r="G617" s="240" t="n">
        <v>524</v>
      </c>
      <c r="H617" s="242" t="n">
        <v>1</v>
      </c>
      <c r="I617" s="256">
        <f>SUM(H617*C617)</f>
        <v/>
      </c>
      <c r="J617" s="257" t="n">
        <v>1</v>
      </c>
      <c r="K617" s="258">
        <f>C617*J617</f>
        <v/>
      </c>
      <c r="M617" s="251">
        <f>CONCATENATE(D617,"　",E617,F617,G617)</f>
        <v/>
      </c>
      <c r="N617" s="252">
        <f>I617</f>
        <v/>
      </c>
    </row>
    <row r="618" ht="15" customHeight="1" thickBot="1">
      <c r="B618" s="79" t="inlineStr">
        <is>
          <t>135MHX</t>
        </is>
      </c>
      <c r="C618" s="80">
        <f>SUMIF(数量表!D:H,B618,数量表!H:H)</f>
        <v/>
      </c>
      <c r="D618" s="235" t="inlineStr">
        <is>
          <t>W1-34</t>
        </is>
      </c>
      <c r="E618" s="236" t="n">
        <v>285</v>
      </c>
      <c r="F618" s="237" t="inlineStr">
        <is>
          <t>*</t>
        </is>
      </c>
      <c r="G618" s="236" t="n">
        <v>488</v>
      </c>
      <c r="H618" s="238" t="n">
        <v>1</v>
      </c>
      <c r="I618" s="253">
        <f>SUM(H618*C618)</f>
        <v/>
      </c>
      <c r="J618" s="254" t="n">
        <v>1</v>
      </c>
      <c r="K618" s="255">
        <f>C618*J618</f>
        <v/>
      </c>
      <c r="M618" s="251">
        <f>CONCATENATE(D618,"　",E618,F618,G618)</f>
        <v/>
      </c>
      <c r="N618" s="252">
        <f>I618</f>
        <v/>
      </c>
    </row>
    <row r="619" ht="15" customHeight="1" thickBot="1">
      <c r="B619" s="85" t="inlineStr">
        <is>
          <t>135MHX</t>
        </is>
      </c>
      <c r="C619" s="89">
        <f>SUMIF(数量表!D:H,B619,数量表!H:H)</f>
        <v/>
      </c>
      <c r="D619" s="239" t="inlineStr">
        <is>
          <t>W1-34</t>
        </is>
      </c>
      <c r="E619" s="240" t="n">
        <v>285</v>
      </c>
      <c r="F619" s="241" t="inlineStr">
        <is>
          <t>*</t>
        </is>
      </c>
      <c r="G619" s="240" t="n">
        <v>1274</v>
      </c>
      <c r="H619" s="242" t="n">
        <v>1</v>
      </c>
      <c r="I619" s="256">
        <f>SUM(H619*C619)</f>
        <v/>
      </c>
      <c r="J619" s="257" t="n">
        <v>1</v>
      </c>
      <c r="K619" s="258">
        <f>C619*J619</f>
        <v/>
      </c>
      <c r="M619" s="251">
        <f>CONCATENATE(D619,"　",E619,F619,G619)</f>
        <v/>
      </c>
      <c r="N619" s="252">
        <f>I619</f>
        <v/>
      </c>
    </row>
    <row r="620" ht="15" customHeight="1" thickBot="1">
      <c r="B620" s="79" t="inlineStr">
        <is>
          <t>135MHL+12</t>
        </is>
      </c>
      <c r="C620" s="80">
        <f>SUMIF(数量表!D:H,B620,数量表!H:H)</f>
        <v/>
      </c>
      <c r="D620" s="235" t="inlineStr">
        <is>
          <t>W1-34</t>
        </is>
      </c>
      <c r="E620" s="236" t="n">
        <v>302</v>
      </c>
      <c r="F620" s="237" t="inlineStr">
        <is>
          <t>*</t>
        </is>
      </c>
      <c r="G620" s="236" t="n">
        <v>1274</v>
      </c>
      <c r="H620" s="238" t="n">
        <v>1</v>
      </c>
      <c r="I620" s="253">
        <f>SUM(H620*C620)</f>
        <v/>
      </c>
      <c r="J620" s="254" t="n">
        <v>1</v>
      </c>
      <c r="K620" s="255">
        <f>C620*J620</f>
        <v/>
      </c>
      <c r="M620" s="251">
        <f>CONCATENATE(D620,"　",E620,F620,G620)</f>
        <v/>
      </c>
      <c r="N620" s="252">
        <f>I620</f>
        <v/>
      </c>
    </row>
    <row r="621" ht="15" customHeight="1" thickBot="1">
      <c r="B621" s="85" t="inlineStr">
        <is>
          <t>135MHL+12</t>
        </is>
      </c>
      <c r="C621" s="89">
        <f>SUMIF(数量表!D:H,B621,数量表!H:H)</f>
        <v/>
      </c>
      <c r="D621" s="239" t="inlineStr">
        <is>
          <t>W1-34</t>
        </is>
      </c>
      <c r="E621" s="240" t="n">
        <v>302</v>
      </c>
      <c r="F621" s="241" t="inlineStr">
        <is>
          <t>*</t>
        </is>
      </c>
      <c r="G621" s="240" t="n">
        <v>524</v>
      </c>
      <c r="H621" s="242" t="n">
        <v>1</v>
      </c>
      <c r="I621" s="256">
        <f>SUM(H621*C621)</f>
        <v/>
      </c>
      <c r="J621" s="257" t="n">
        <v>1</v>
      </c>
      <c r="K621" s="258">
        <f>C621*J621</f>
        <v/>
      </c>
      <c r="M621" s="251">
        <f>CONCATENATE(D621,"　",E621,F621,G621)</f>
        <v/>
      </c>
      <c r="N621" s="252">
        <f>I621</f>
        <v/>
      </c>
    </row>
    <row r="622" ht="15" customHeight="1" thickBot="1">
      <c r="B622" s="79" t="inlineStr">
        <is>
          <t>135MHR</t>
        </is>
      </c>
      <c r="C622" s="80">
        <f>SUMIF(数量表!D:H,B622,数量表!H:H)</f>
        <v/>
      </c>
      <c r="D622" s="235" t="inlineStr">
        <is>
          <t>W1-34</t>
        </is>
      </c>
      <c r="E622" s="236" t="n">
        <v>302</v>
      </c>
      <c r="F622" s="237" t="inlineStr">
        <is>
          <t>*</t>
        </is>
      </c>
      <c r="G622" s="236" t="n">
        <v>1274</v>
      </c>
      <c r="H622" s="238" t="n">
        <v>1</v>
      </c>
      <c r="I622" s="253">
        <f>SUM(H622*C622)</f>
        <v/>
      </c>
      <c r="J622" s="254" t="n">
        <v>1</v>
      </c>
      <c r="K622" s="255">
        <f>C622*J622</f>
        <v/>
      </c>
      <c r="M622" s="251">
        <f>CONCATENATE(D622,"　",E622,F622,G622)</f>
        <v/>
      </c>
      <c r="N622" s="252">
        <f>I622</f>
        <v/>
      </c>
    </row>
    <row r="623" ht="15" customHeight="1" thickBot="1">
      <c r="B623" s="88" t="inlineStr">
        <is>
          <t>135MHR</t>
        </is>
      </c>
      <c r="C623" s="89">
        <f>SUMIF(数量表!D:H,B623,数量表!H:H)</f>
        <v/>
      </c>
      <c r="D623" s="239" t="inlineStr">
        <is>
          <t>W1-34</t>
        </is>
      </c>
      <c r="E623" s="240" t="n">
        <v>302</v>
      </c>
      <c r="F623" s="241" t="inlineStr">
        <is>
          <t>*</t>
        </is>
      </c>
      <c r="G623" s="240" t="n">
        <v>524</v>
      </c>
      <c r="H623" s="242" t="n">
        <v>1</v>
      </c>
      <c r="I623" s="256">
        <f>SUM(H623*C623)</f>
        <v/>
      </c>
      <c r="J623" s="257" t="n">
        <v>1</v>
      </c>
      <c r="K623" s="258">
        <f>C623*J623</f>
        <v/>
      </c>
      <c r="M623" s="251">
        <f>CONCATENATE(D623,"　",E623,F623,G623)</f>
        <v/>
      </c>
      <c r="N623" s="252">
        <f>I623</f>
        <v/>
      </c>
    </row>
    <row r="624" ht="15" customHeight="1" thickBot="1">
      <c r="B624" s="79" t="inlineStr">
        <is>
          <t>135MHR+12</t>
        </is>
      </c>
      <c r="C624" s="80">
        <f>SUMIF(数量表!D:H,B624,数量表!H:H)</f>
        <v/>
      </c>
      <c r="D624" s="235" t="inlineStr">
        <is>
          <t>W1-34</t>
        </is>
      </c>
      <c r="E624" s="236" t="n">
        <v>302</v>
      </c>
      <c r="F624" s="237" t="inlineStr">
        <is>
          <t>*</t>
        </is>
      </c>
      <c r="G624" s="236" t="n">
        <v>1274</v>
      </c>
      <c r="H624" s="238" t="n">
        <v>1</v>
      </c>
      <c r="I624" s="253">
        <f>SUM(H624*C624)</f>
        <v/>
      </c>
      <c r="J624" s="254" t="n">
        <v>1</v>
      </c>
      <c r="K624" s="255">
        <f>C624*J624</f>
        <v/>
      </c>
      <c r="M624" s="251">
        <f>CONCATENATE(D624,"　",E624,F624,G624)</f>
        <v/>
      </c>
      <c r="N624" s="252">
        <f>I624</f>
        <v/>
      </c>
    </row>
    <row r="625" ht="15" customHeight="1" thickBot="1">
      <c r="B625" s="88" t="inlineStr">
        <is>
          <t>135MHR+12</t>
        </is>
      </c>
      <c r="C625" s="89">
        <f>SUMIF(数量表!D:H,B625,数量表!H:H)</f>
        <v/>
      </c>
      <c r="D625" s="239" t="inlineStr">
        <is>
          <t>W1-34</t>
        </is>
      </c>
      <c r="E625" s="240" t="n">
        <v>302</v>
      </c>
      <c r="F625" s="241" t="inlineStr">
        <is>
          <t>*</t>
        </is>
      </c>
      <c r="G625" s="240" t="n">
        <v>524</v>
      </c>
      <c r="H625" s="242" t="n">
        <v>1</v>
      </c>
      <c r="I625" s="256">
        <f>SUM(H625*C625)</f>
        <v/>
      </c>
      <c r="J625" s="257" t="n">
        <v>1</v>
      </c>
      <c r="K625" s="258">
        <f>C625*J625</f>
        <v/>
      </c>
      <c r="M625" s="251">
        <f>CONCATENATE(D625,"　",E625,F625,G625)</f>
        <v/>
      </c>
      <c r="N625" s="252">
        <f>I625</f>
        <v/>
      </c>
    </row>
    <row r="626" ht="15" customHeight="1" thickBot="1">
      <c r="B626" s="79" t="inlineStr">
        <is>
          <t>135MHZ</t>
        </is>
      </c>
      <c r="C626" s="80">
        <f>SUMIF(数量表!D:H,B626,数量表!H:H)</f>
        <v/>
      </c>
      <c r="D626" s="235" t="inlineStr">
        <is>
          <t>W1-34</t>
        </is>
      </c>
      <c r="E626" s="236" t="n">
        <v>285</v>
      </c>
      <c r="F626" s="237" t="inlineStr">
        <is>
          <t>*</t>
        </is>
      </c>
      <c r="G626" s="236" t="n">
        <v>1274</v>
      </c>
      <c r="H626" s="238" t="n">
        <v>1</v>
      </c>
      <c r="I626" s="253">
        <f>SUM(H626*C626)</f>
        <v/>
      </c>
      <c r="J626" s="254" t="n">
        <v>1</v>
      </c>
      <c r="K626" s="255">
        <f>C626*J626</f>
        <v/>
      </c>
      <c r="M626" s="251">
        <f>CONCATENATE(D626,"　",E626,F626,G626)</f>
        <v/>
      </c>
      <c r="N626" s="252">
        <f>I626</f>
        <v/>
      </c>
    </row>
    <row r="627" ht="15" customHeight="1" thickBot="1">
      <c r="B627" s="85" t="inlineStr">
        <is>
          <t>135MHZ</t>
        </is>
      </c>
      <c r="C627">
        <f>SUMIF(数量表!D:H,B627,数量表!H:H)</f>
        <v/>
      </c>
      <c r="D627" s="243" t="inlineStr">
        <is>
          <t>W1-34</t>
        </is>
      </c>
      <c r="E627" s="2" t="n">
        <v>285</v>
      </c>
      <c r="F627" s="244" t="inlineStr">
        <is>
          <t>*</t>
        </is>
      </c>
      <c r="G627" s="2" t="n">
        <v>488</v>
      </c>
      <c r="H627" s="122" t="n">
        <v>1</v>
      </c>
      <c r="I627" s="259">
        <f>SUM(H627*C627)</f>
        <v/>
      </c>
      <c r="J627" s="260" t="n">
        <v>1</v>
      </c>
      <c r="K627" s="258">
        <f>C627*J627</f>
        <v/>
      </c>
      <c r="M627" s="251">
        <f>CONCATENATE(D627,"　",E627,F627,G627)</f>
        <v/>
      </c>
      <c r="N627" s="252">
        <f>I627</f>
        <v/>
      </c>
    </row>
    <row r="628" ht="15" customHeight="1" thickBot="1">
      <c r="B628" s="79" t="inlineStr">
        <is>
          <t>135MQ3</t>
        </is>
      </c>
      <c r="C628" s="80">
        <f>SUMIF(数量表!D:H,B628,数量表!H:H)</f>
        <v/>
      </c>
      <c r="D628" s="235" t="inlineStr">
        <is>
          <t>W1-39</t>
        </is>
      </c>
      <c r="E628" s="236" t="n">
        <v>386.5</v>
      </c>
      <c r="F628" s="237" t="inlineStr">
        <is>
          <t>*</t>
        </is>
      </c>
      <c r="G628" s="236" t="n">
        <v>524</v>
      </c>
      <c r="H628" s="238" t="n">
        <v>1</v>
      </c>
      <c r="I628" s="253">
        <f>SUM(H628*C628)</f>
        <v/>
      </c>
      <c r="J628" s="254" t="n">
        <v>1</v>
      </c>
      <c r="K628" s="255">
        <f>C628*J628</f>
        <v/>
      </c>
      <c r="M628" s="251">
        <f>CONCATENATE(D628,"　",E628,F628,G628)</f>
        <v/>
      </c>
      <c r="N628" s="252">
        <f>I628</f>
        <v/>
      </c>
    </row>
    <row r="629" ht="15" customHeight="1" thickBot="1">
      <c r="B629" s="85" t="inlineStr">
        <is>
          <t>135MQ3</t>
        </is>
      </c>
      <c r="C629">
        <f>SUMIF(数量表!D:H,B629,数量表!H:H)</f>
        <v/>
      </c>
      <c r="D629" s="243" t="inlineStr">
        <is>
          <t>W1-39</t>
        </is>
      </c>
      <c r="E629" s="2" t="n">
        <v>159.5</v>
      </c>
      <c r="F629" s="244" t="inlineStr">
        <is>
          <t>*</t>
        </is>
      </c>
      <c r="G629" s="2" t="n">
        <v>524</v>
      </c>
      <c r="H629" s="122" t="n">
        <v>1</v>
      </c>
      <c r="I629" s="259">
        <f>SUM(H629*C629)</f>
        <v/>
      </c>
      <c r="J629" s="260" t="n">
        <v>1</v>
      </c>
      <c r="K629" s="261">
        <f>C629*J629</f>
        <v/>
      </c>
      <c r="M629" s="251">
        <f>CONCATENATE(D629,"　",E629,F629,G629)</f>
        <v/>
      </c>
      <c r="N629" s="252">
        <f>I629</f>
        <v/>
      </c>
    </row>
    <row r="630" ht="15" customHeight="1" thickBot="1">
      <c r="B630" s="85" t="inlineStr">
        <is>
          <t>135MQ3</t>
        </is>
      </c>
      <c r="C630">
        <f>SUMIF(数量表!D:H,B630,数量表!H:H)</f>
        <v/>
      </c>
      <c r="D630" s="243" t="inlineStr">
        <is>
          <t>W1-39</t>
        </is>
      </c>
      <c r="E630" s="2" t="n">
        <v>386.5</v>
      </c>
      <c r="F630" s="244" t="inlineStr">
        <is>
          <t>*</t>
        </is>
      </c>
      <c r="G630" s="2" t="n">
        <v>1274</v>
      </c>
      <c r="H630" s="122" t="n">
        <v>1</v>
      </c>
      <c r="I630" s="259">
        <f>SUM(H630*C630)</f>
        <v/>
      </c>
      <c r="J630" s="260" t="n">
        <v>1</v>
      </c>
      <c r="K630" s="261">
        <f>C630*J630</f>
        <v/>
      </c>
      <c r="M630" s="251">
        <f>CONCATENATE(D630,"　",E630,F630,G630)</f>
        <v/>
      </c>
      <c r="N630" s="252">
        <f>I630</f>
        <v/>
      </c>
    </row>
    <row r="631" ht="15" customHeight="1" thickBot="1">
      <c r="B631" s="88" t="inlineStr">
        <is>
          <t>135MQ3</t>
        </is>
      </c>
      <c r="C631" s="89">
        <f>SUMIF(数量表!D:H,B631,数量表!H:H)</f>
        <v/>
      </c>
      <c r="D631" s="239" t="inlineStr">
        <is>
          <t>W1-39</t>
        </is>
      </c>
      <c r="E631" s="240" t="n">
        <v>159.5</v>
      </c>
      <c r="F631" s="241" t="inlineStr">
        <is>
          <t>*</t>
        </is>
      </c>
      <c r="G631" s="240" t="n">
        <v>1274</v>
      </c>
      <c r="H631" s="242" t="n">
        <v>1</v>
      </c>
      <c r="I631" s="256">
        <f>SUM(H631*C631)</f>
        <v/>
      </c>
      <c r="J631" s="257" t="n">
        <v>1</v>
      </c>
      <c r="K631" s="258">
        <f>C631*J631</f>
        <v/>
      </c>
      <c r="M631" s="251">
        <f>CONCATENATE(D631,"　",E631,F631,G631)</f>
        <v/>
      </c>
      <c r="N631" s="252">
        <f>I631</f>
        <v/>
      </c>
    </row>
    <row r="632" ht="15" customHeight="1" thickBot="1">
      <c r="B632" s="79" t="inlineStr">
        <is>
          <t>135MQ3L</t>
        </is>
      </c>
      <c r="C632" s="80">
        <f>SUMIF(数量表!D:H,B632,数量表!H:H)</f>
        <v/>
      </c>
      <c r="D632" s="243" t="inlineStr">
        <is>
          <t>W1-39</t>
        </is>
      </c>
      <c r="E632" s="236" t="n">
        <v>386.5</v>
      </c>
      <c r="F632" s="237" t="inlineStr">
        <is>
          <t>*</t>
        </is>
      </c>
      <c r="G632" s="236" t="n">
        <v>524</v>
      </c>
      <c r="H632" s="238" t="n">
        <v>1</v>
      </c>
      <c r="I632" s="253">
        <f>SUM(H632*C632)</f>
        <v/>
      </c>
      <c r="J632" s="254" t="n">
        <v>1</v>
      </c>
      <c r="K632" s="255">
        <f>C632*J632</f>
        <v/>
      </c>
      <c r="M632" s="251">
        <f>CONCATENATE(D632,"　",E632,F632,G632)</f>
        <v/>
      </c>
      <c r="N632" s="252">
        <f>I632</f>
        <v/>
      </c>
    </row>
    <row r="633" ht="15" customHeight="1" thickBot="1">
      <c r="B633" s="85" t="inlineStr">
        <is>
          <t>135MQ3L</t>
        </is>
      </c>
      <c r="C633">
        <f>SUMIF(数量表!D:H,B633,数量表!H:H)</f>
        <v/>
      </c>
      <c r="D633" s="243" t="inlineStr">
        <is>
          <t>W1-39</t>
        </is>
      </c>
      <c r="E633" s="2" t="n">
        <v>116.5</v>
      </c>
      <c r="F633" s="244" t="inlineStr">
        <is>
          <t>*</t>
        </is>
      </c>
      <c r="G633" s="2" t="n">
        <v>524</v>
      </c>
      <c r="H633" s="122" t="n">
        <v>1</v>
      </c>
      <c r="I633" s="259">
        <f>SUM(H633*C633)</f>
        <v/>
      </c>
      <c r="J633" s="260" t="n">
        <v>1</v>
      </c>
      <c r="K633" s="261">
        <f>C633*J633</f>
        <v/>
      </c>
      <c r="M633" s="251">
        <f>CONCATENATE(D633,"　",E633,F633,G633)</f>
        <v/>
      </c>
      <c r="N633" s="252">
        <f>I633</f>
        <v/>
      </c>
    </row>
    <row r="634" ht="15" customHeight="1" thickBot="1">
      <c r="B634" s="85" t="inlineStr">
        <is>
          <t>135MQ3L</t>
        </is>
      </c>
      <c r="C634">
        <f>SUMIF(数量表!D:H,B634,数量表!H:H)</f>
        <v/>
      </c>
      <c r="D634" s="243" t="inlineStr">
        <is>
          <t>W1-39</t>
        </is>
      </c>
      <c r="E634" s="2" t="n">
        <v>386.5</v>
      </c>
      <c r="F634" s="244" t="inlineStr">
        <is>
          <t>*</t>
        </is>
      </c>
      <c r="G634" s="2" t="n">
        <v>1274</v>
      </c>
      <c r="H634" s="122" t="n">
        <v>1</v>
      </c>
      <c r="I634" s="259">
        <f>SUM(H634*C634)</f>
        <v/>
      </c>
      <c r="J634" s="260" t="n">
        <v>1</v>
      </c>
      <c r="K634" s="261">
        <f>C634*J634</f>
        <v/>
      </c>
      <c r="M634" s="251">
        <f>CONCATENATE(D634,"　",E634,F634,G634)</f>
        <v/>
      </c>
      <c r="N634" s="252">
        <f>I634</f>
        <v/>
      </c>
    </row>
    <row r="635" ht="15" customHeight="1" thickBot="1">
      <c r="B635" s="85" t="inlineStr">
        <is>
          <t>135MQ3L</t>
        </is>
      </c>
      <c r="C635">
        <f>SUMIF(数量表!D:H,B635,数量表!H:H)</f>
        <v/>
      </c>
      <c r="D635" s="243" t="inlineStr">
        <is>
          <t>W1-39</t>
        </is>
      </c>
      <c r="E635" s="2" t="n">
        <v>116.5</v>
      </c>
      <c r="F635" s="244" t="inlineStr">
        <is>
          <t>*</t>
        </is>
      </c>
      <c r="G635" s="2" t="n">
        <v>1274</v>
      </c>
      <c r="H635" s="122" t="n">
        <v>1</v>
      </c>
      <c r="I635" s="259">
        <f>SUM(H635*C635)</f>
        <v/>
      </c>
      <c r="J635" s="260" t="n">
        <v>1</v>
      </c>
      <c r="K635" s="261">
        <f>C635*J635</f>
        <v/>
      </c>
      <c r="M635" s="251">
        <f>CONCATENATE(D635,"　",E635,F635,G635)</f>
        <v/>
      </c>
      <c r="N635" s="252">
        <f>I635</f>
        <v/>
      </c>
    </row>
    <row r="636" ht="15" customHeight="1" thickBot="1">
      <c r="B636" s="79" t="inlineStr">
        <is>
          <t>135MQ3R</t>
        </is>
      </c>
      <c r="C636" s="80">
        <f>SUMIF(数量表!D:H,B636,数量表!H:H)</f>
        <v/>
      </c>
      <c r="D636" s="235" t="inlineStr">
        <is>
          <t>W1-39</t>
        </is>
      </c>
      <c r="E636" s="236" t="n">
        <v>386.5</v>
      </c>
      <c r="F636" s="237" t="inlineStr">
        <is>
          <t>*</t>
        </is>
      </c>
      <c r="G636" s="236" t="n">
        <v>524</v>
      </c>
      <c r="H636" s="238" t="n">
        <v>1</v>
      </c>
      <c r="I636" s="253">
        <f>SUM(H636*C636)</f>
        <v/>
      </c>
      <c r="J636" s="254" t="n">
        <v>1</v>
      </c>
      <c r="K636" s="255">
        <f>C636*J636</f>
        <v/>
      </c>
      <c r="M636" s="251">
        <f>CONCATENATE(D636,"　",E636,F636,G636)</f>
        <v/>
      </c>
      <c r="N636" s="252">
        <f>I636</f>
        <v/>
      </c>
    </row>
    <row r="637" ht="15" customHeight="1" thickBot="1">
      <c r="B637" s="85" t="inlineStr">
        <is>
          <t>135MQ3R</t>
        </is>
      </c>
      <c r="C637">
        <f>SUMIF(数量表!D:H,B637,数量表!H:H)</f>
        <v/>
      </c>
      <c r="D637" s="243" t="inlineStr">
        <is>
          <t>W1-39</t>
        </is>
      </c>
      <c r="E637" s="2" t="n">
        <v>116.5</v>
      </c>
      <c r="F637" s="244" t="inlineStr">
        <is>
          <t>*</t>
        </is>
      </c>
      <c r="G637" s="2" t="n">
        <v>524</v>
      </c>
      <c r="H637" s="122" t="n">
        <v>1</v>
      </c>
      <c r="I637" s="259">
        <f>SUM(H637*C637)</f>
        <v/>
      </c>
      <c r="J637" s="260" t="n">
        <v>1</v>
      </c>
      <c r="K637" s="261">
        <f>C637*J637</f>
        <v/>
      </c>
      <c r="M637" s="251">
        <f>CONCATENATE(D637,"　",E637,F637,G637)</f>
        <v/>
      </c>
      <c r="N637" s="252">
        <f>I637</f>
        <v/>
      </c>
    </row>
    <row r="638" ht="15" customHeight="1" thickBot="1">
      <c r="B638" s="85" t="inlineStr">
        <is>
          <t>135MQ3R</t>
        </is>
      </c>
      <c r="C638">
        <f>SUMIF(数量表!D:H,B638,数量表!H:H)</f>
        <v/>
      </c>
      <c r="D638" s="243" t="inlineStr">
        <is>
          <t>W1-39</t>
        </is>
      </c>
      <c r="E638" s="2" t="n">
        <v>386.5</v>
      </c>
      <c r="F638" s="244" t="inlineStr">
        <is>
          <t>*</t>
        </is>
      </c>
      <c r="G638" s="2" t="n">
        <v>1274</v>
      </c>
      <c r="H638" s="122" t="n">
        <v>1</v>
      </c>
      <c r="I638" s="259">
        <f>SUM(H638*C638)</f>
        <v/>
      </c>
      <c r="J638" s="260" t="n">
        <v>1</v>
      </c>
      <c r="K638" s="261">
        <f>C638*J638</f>
        <v/>
      </c>
      <c r="M638" s="251">
        <f>CONCATENATE(D638,"　",E638,F638,G638)</f>
        <v/>
      </c>
      <c r="N638" s="252">
        <f>I638</f>
        <v/>
      </c>
    </row>
    <row r="639" ht="15" customHeight="1" thickBot="1">
      <c r="B639" s="85" t="inlineStr">
        <is>
          <t>135MQ3R</t>
        </is>
      </c>
      <c r="C639">
        <f>SUMIF(数量表!D:H,B639,数量表!H:H)</f>
        <v/>
      </c>
      <c r="D639" s="243" t="inlineStr">
        <is>
          <t>W1-39</t>
        </is>
      </c>
      <c r="E639" s="2" t="n">
        <v>116.5</v>
      </c>
      <c r="F639" s="244" t="inlineStr">
        <is>
          <t>*</t>
        </is>
      </c>
      <c r="G639" s="2" t="n">
        <v>1274</v>
      </c>
      <c r="H639" s="122" t="n">
        <v>1</v>
      </c>
      <c r="I639" s="259">
        <f>SUM(H639*C639)</f>
        <v/>
      </c>
      <c r="J639" s="260" t="n">
        <v>1</v>
      </c>
      <c r="K639" s="261">
        <f>C639*J639</f>
        <v/>
      </c>
      <c r="M639" s="251">
        <f>CONCATENATE(D639,"　",E639,F639,G639)</f>
        <v/>
      </c>
      <c r="N639" s="252">
        <f>I639</f>
        <v/>
      </c>
    </row>
    <row r="640" ht="15" customHeight="1" thickBot="1">
      <c r="B640" s="79" t="inlineStr">
        <is>
          <t>135MQ3X</t>
        </is>
      </c>
      <c r="C640" s="80">
        <f>SUMIF(数量表!D:H,B640,数量表!H:H)</f>
        <v/>
      </c>
      <c r="D640" s="235" t="inlineStr">
        <is>
          <t>W1-39</t>
        </is>
      </c>
      <c r="E640" s="236" t="n">
        <v>356.5</v>
      </c>
      <c r="F640" s="237" t="inlineStr">
        <is>
          <t>*</t>
        </is>
      </c>
      <c r="G640" s="236" t="n">
        <v>488</v>
      </c>
      <c r="H640" s="238" t="n">
        <v>1</v>
      </c>
      <c r="I640" s="253">
        <f>SUM(H640*C640)</f>
        <v/>
      </c>
      <c r="J640" s="254" t="n">
        <v>1</v>
      </c>
      <c r="K640" s="255">
        <f>C640*J640</f>
        <v/>
      </c>
      <c r="M640" s="251">
        <f>CONCATENATE(D640,"　",E640,F640,G640)</f>
        <v/>
      </c>
      <c r="N640" s="252">
        <f>I640</f>
        <v/>
      </c>
    </row>
    <row r="641" ht="15" customHeight="1" thickBot="1">
      <c r="B641" s="85" t="inlineStr">
        <is>
          <t>135MQ3X</t>
        </is>
      </c>
      <c r="C641">
        <f>SUMIF(数量表!D:H,B641,数量表!H:H)</f>
        <v/>
      </c>
      <c r="D641" s="243" t="inlineStr">
        <is>
          <t>W1-39</t>
        </is>
      </c>
      <c r="E641" s="2" t="n">
        <v>356.5</v>
      </c>
      <c r="F641" s="244" t="inlineStr">
        <is>
          <t>*</t>
        </is>
      </c>
      <c r="G641" s="2" t="n">
        <v>1274</v>
      </c>
      <c r="H641" s="122" t="n">
        <v>1</v>
      </c>
      <c r="I641" s="259">
        <f>SUM(H641*C641)</f>
        <v/>
      </c>
      <c r="J641" s="260" t="n">
        <v>1</v>
      </c>
      <c r="K641" s="261">
        <f>C641*J641</f>
        <v/>
      </c>
      <c r="M641" s="251">
        <f>CONCATENATE(D641,"　",E641,F641,G641)</f>
        <v/>
      </c>
      <c r="N641" s="252">
        <f>I641</f>
        <v/>
      </c>
    </row>
    <row r="642" ht="15" customHeight="1" thickBot="1">
      <c r="B642" s="85" t="inlineStr">
        <is>
          <t>135MQ3X</t>
        </is>
      </c>
      <c r="C642">
        <f>SUMIF(数量表!D:H,B642,数量表!H:H)</f>
        <v/>
      </c>
      <c r="D642" s="243" t="inlineStr">
        <is>
          <t>W1-39</t>
        </is>
      </c>
      <c r="E642" s="2" t="n">
        <v>129.5</v>
      </c>
      <c r="F642" s="244" t="inlineStr">
        <is>
          <t>*</t>
        </is>
      </c>
      <c r="G642" s="2" t="n">
        <v>488</v>
      </c>
      <c r="H642" s="122" t="n">
        <v>1</v>
      </c>
      <c r="I642" s="259">
        <f>SUM(H642*C642)</f>
        <v/>
      </c>
      <c r="J642" s="260" t="n">
        <v>0.5</v>
      </c>
      <c r="K642" s="261">
        <f>C642*J642</f>
        <v/>
      </c>
      <c r="M642" s="251">
        <f>CONCATENATE(D642,"　",E642,F642,G642)</f>
        <v/>
      </c>
      <c r="N642" s="252">
        <f>I642</f>
        <v/>
      </c>
    </row>
    <row r="643" ht="15" customHeight="1" thickBot="1">
      <c r="B643" s="88" t="inlineStr">
        <is>
          <t>135MQ3X</t>
        </is>
      </c>
      <c r="C643" s="89">
        <f>SUMIF(数量表!D:H,B643,数量表!H:H)</f>
        <v/>
      </c>
      <c r="D643" s="239" t="inlineStr">
        <is>
          <t>W1-39</t>
        </is>
      </c>
      <c r="E643" s="240" t="n">
        <v>129.5</v>
      </c>
      <c r="F643" s="241" t="inlineStr">
        <is>
          <t>*</t>
        </is>
      </c>
      <c r="G643" s="240" t="n">
        <v>1274</v>
      </c>
      <c r="H643" s="242" t="n">
        <v>1</v>
      </c>
      <c r="I643" s="256">
        <f>SUM(H643*C643)</f>
        <v/>
      </c>
      <c r="J643" s="257" t="n">
        <v>0.5</v>
      </c>
      <c r="K643" s="258">
        <f>C643*J643</f>
        <v/>
      </c>
      <c r="M643" s="251">
        <f>CONCATENATE(D643,"　",E643,F643,G643)</f>
        <v/>
      </c>
      <c r="N643" s="252">
        <f>I643</f>
        <v/>
      </c>
    </row>
    <row r="644" ht="15" customHeight="1" thickBot="1">
      <c r="B644" s="79" t="inlineStr">
        <is>
          <t>135MQ3L+12</t>
        </is>
      </c>
      <c r="C644" s="80">
        <f>SUMIF(数量表!D:H,B644,数量表!H:H)</f>
        <v/>
      </c>
      <c r="D644" s="235" t="inlineStr">
        <is>
          <t>W1-39</t>
        </is>
      </c>
      <c r="E644" s="236" t="n">
        <v>386.5</v>
      </c>
      <c r="F644" s="237" t="inlineStr">
        <is>
          <t>*</t>
        </is>
      </c>
      <c r="G644" s="236" t="n">
        <v>524</v>
      </c>
      <c r="H644" s="238" t="n">
        <v>1</v>
      </c>
      <c r="I644" s="253">
        <f>SUM(H644*C644)</f>
        <v/>
      </c>
      <c r="J644" s="254" t="n">
        <v>1</v>
      </c>
      <c r="K644" s="255">
        <f>C644*J644</f>
        <v/>
      </c>
      <c r="M644" s="251">
        <f>CONCATENATE(D644,"　",E644,F644,G644)</f>
        <v/>
      </c>
      <c r="N644" s="252">
        <f>I644</f>
        <v/>
      </c>
    </row>
    <row r="645" ht="15" customHeight="1" thickBot="1">
      <c r="B645" s="85" t="inlineStr">
        <is>
          <t>135MQ3L+12</t>
        </is>
      </c>
      <c r="C645">
        <f>SUMIF(数量表!D:H,B645,数量表!H:H)</f>
        <v/>
      </c>
      <c r="D645" s="243" t="inlineStr">
        <is>
          <t>W1-39</t>
        </is>
      </c>
      <c r="E645" s="2" t="n">
        <v>116.5</v>
      </c>
      <c r="F645" s="244" t="inlineStr">
        <is>
          <t>*</t>
        </is>
      </c>
      <c r="G645" s="2" t="n">
        <v>524</v>
      </c>
      <c r="H645" s="122" t="n">
        <v>1</v>
      </c>
      <c r="I645" s="259">
        <f>SUM(H645*C645)</f>
        <v/>
      </c>
      <c r="J645" s="260" t="n">
        <v>1</v>
      </c>
      <c r="K645" s="261">
        <f>C645*J645</f>
        <v/>
      </c>
      <c r="M645" s="251">
        <f>CONCATENATE(D645,"　",E645,F645,G645)</f>
        <v/>
      </c>
      <c r="N645" s="252">
        <f>I645</f>
        <v/>
      </c>
    </row>
    <row r="646" ht="15" customHeight="1" thickBot="1">
      <c r="B646" s="85" t="inlineStr">
        <is>
          <t>135MQ3L+12</t>
        </is>
      </c>
      <c r="C646">
        <f>SUMIF(数量表!D:H,B646,数量表!H:H)</f>
        <v/>
      </c>
      <c r="D646" s="243" t="inlineStr">
        <is>
          <t>W1-39</t>
        </is>
      </c>
      <c r="E646" s="2" t="n">
        <v>386.5</v>
      </c>
      <c r="F646" s="244" t="inlineStr">
        <is>
          <t>*</t>
        </is>
      </c>
      <c r="G646" s="2" t="n">
        <v>1274</v>
      </c>
      <c r="H646" s="122" t="n">
        <v>1</v>
      </c>
      <c r="I646" s="259">
        <f>SUM(H646*C646)</f>
        <v/>
      </c>
      <c r="J646" s="260" t="n">
        <v>1</v>
      </c>
      <c r="K646" s="261">
        <f>C646*J646</f>
        <v/>
      </c>
      <c r="M646" s="251">
        <f>CONCATENATE(D646,"　",E646,F646,G646)</f>
        <v/>
      </c>
      <c r="N646" s="252">
        <f>I646</f>
        <v/>
      </c>
    </row>
    <row r="647" ht="15" customHeight="1" thickBot="1">
      <c r="B647" s="85" t="inlineStr">
        <is>
          <t>135MQ3L+12</t>
        </is>
      </c>
      <c r="C647">
        <f>SUMIF(数量表!D:H,B647,数量表!H:H)</f>
        <v/>
      </c>
      <c r="D647" s="239" t="inlineStr">
        <is>
          <t>W1-39</t>
        </is>
      </c>
      <c r="E647" s="240" t="n">
        <v>116.5</v>
      </c>
      <c r="F647" s="241" t="inlineStr">
        <is>
          <t>*</t>
        </is>
      </c>
      <c r="G647" s="240" t="n">
        <v>1274</v>
      </c>
      <c r="H647" s="242" t="n">
        <v>1</v>
      </c>
      <c r="I647" s="256">
        <f>SUM(H647*C647)</f>
        <v/>
      </c>
      <c r="J647" s="257" t="n">
        <v>1</v>
      </c>
      <c r="K647" s="258">
        <f>C647*J647</f>
        <v/>
      </c>
      <c r="M647" s="251">
        <f>CONCATENATE(D647,"　",E647,F647,G647)</f>
        <v/>
      </c>
      <c r="N647" s="252">
        <f>I647</f>
        <v/>
      </c>
    </row>
    <row r="648" ht="15" customHeight="1" thickBot="1">
      <c r="B648" s="79" t="inlineStr">
        <is>
          <t>135MQ3R+12</t>
        </is>
      </c>
      <c r="C648" s="80">
        <f>SUMIF(数量表!D:H,B648,数量表!H:H)</f>
        <v/>
      </c>
      <c r="D648" s="243" t="inlineStr">
        <is>
          <t>W1-39</t>
        </is>
      </c>
      <c r="E648" s="2" t="n">
        <v>386.5</v>
      </c>
      <c r="F648" s="244" t="inlineStr">
        <is>
          <t>*</t>
        </is>
      </c>
      <c r="G648" s="2" t="n">
        <v>524</v>
      </c>
      <c r="H648" s="122" t="n">
        <v>1</v>
      </c>
      <c r="I648" s="259">
        <f>SUM(H648*C648)</f>
        <v/>
      </c>
      <c r="J648" s="260" t="n">
        <v>1</v>
      </c>
      <c r="K648" s="261">
        <f>C648*J648</f>
        <v/>
      </c>
      <c r="M648" s="251">
        <f>CONCATENATE(D648,"　",E648,F648,G648)</f>
        <v/>
      </c>
      <c r="N648" s="252">
        <f>I648</f>
        <v/>
      </c>
    </row>
    <row r="649" ht="15" customHeight="1" thickBot="1">
      <c r="B649" s="85" t="inlineStr">
        <is>
          <t>135MQ3R+12</t>
        </is>
      </c>
      <c r="C649" s="87">
        <f>SUMIF(数量表!D:H,B649,数量表!H:H)</f>
        <v/>
      </c>
      <c r="D649" s="243" t="inlineStr">
        <is>
          <t>W1-39</t>
        </is>
      </c>
      <c r="E649" s="2" t="n">
        <v>116.5</v>
      </c>
      <c r="F649" s="244" t="inlineStr">
        <is>
          <t>*</t>
        </is>
      </c>
      <c r="G649" s="2" t="n">
        <v>524</v>
      </c>
      <c r="H649" s="122" t="n">
        <v>1</v>
      </c>
      <c r="I649" s="259">
        <f>SUM(H649*C649)</f>
        <v/>
      </c>
      <c r="J649" s="260" t="n">
        <v>1</v>
      </c>
      <c r="K649" s="261">
        <f>C649*J649</f>
        <v/>
      </c>
      <c r="M649" s="251">
        <f>CONCATENATE(D649,"　",E649,F649,G649)</f>
        <v/>
      </c>
      <c r="N649" s="252">
        <f>I649</f>
        <v/>
      </c>
    </row>
    <row r="650" ht="15" customHeight="1" thickBot="1">
      <c r="B650" s="85" t="inlineStr">
        <is>
          <t>135MQ3R+12</t>
        </is>
      </c>
      <c r="C650" s="87">
        <f>SUMIF(数量表!D:H,B650,数量表!H:H)</f>
        <v/>
      </c>
      <c r="D650" s="243" t="inlineStr">
        <is>
          <t>W1-39</t>
        </is>
      </c>
      <c r="E650" s="2" t="n">
        <v>386.5</v>
      </c>
      <c r="F650" s="244" t="inlineStr">
        <is>
          <t>*</t>
        </is>
      </c>
      <c r="G650" s="2" t="n">
        <v>1274</v>
      </c>
      <c r="H650" s="122" t="n">
        <v>1</v>
      </c>
      <c r="I650" s="259">
        <f>SUM(H650*C650)</f>
        <v/>
      </c>
      <c r="J650" s="260" t="n">
        <v>1</v>
      </c>
      <c r="K650" s="261">
        <f>C650*J650</f>
        <v/>
      </c>
      <c r="M650" s="251">
        <f>CONCATENATE(D650,"　",E650,F650,G650)</f>
        <v/>
      </c>
      <c r="N650" s="252">
        <f>I650</f>
        <v/>
      </c>
    </row>
    <row r="651" ht="15" customHeight="1" thickBot="1">
      <c r="B651" s="85" t="inlineStr">
        <is>
          <t>135MQ3R+12</t>
        </is>
      </c>
      <c r="C651">
        <f>SUMIF(数量表!D:H,B651,数量表!H:H)</f>
        <v/>
      </c>
      <c r="D651" s="243" t="inlineStr">
        <is>
          <t>W1-39</t>
        </is>
      </c>
      <c r="E651" s="2" t="n">
        <v>116.5</v>
      </c>
      <c r="F651" s="244" t="inlineStr">
        <is>
          <t>*</t>
        </is>
      </c>
      <c r="G651" s="2" t="n">
        <v>1274</v>
      </c>
      <c r="H651" s="122" t="n">
        <v>1</v>
      </c>
      <c r="I651" s="259">
        <f>SUM(H651*C651)</f>
        <v/>
      </c>
      <c r="J651" s="260" t="n">
        <v>1</v>
      </c>
      <c r="K651" s="261">
        <f>C651*J651</f>
        <v/>
      </c>
      <c r="M651" s="251">
        <f>CONCATENATE(D651,"　",E651,F651,G651)</f>
        <v/>
      </c>
      <c r="N651" s="252">
        <f>I651</f>
        <v/>
      </c>
    </row>
    <row r="652" ht="15" customHeight="1" thickBot="1">
      <c r="B652" s="79" t="inlineStr">
        <is>
          <t>135MQ3O</t>
        </is>
      </c>
      <c r="C652" s="80">
        <f>SUMIF(数量表!D:H,B652,数量表!H:H)</f>
        <v/>
      </c>
      <c r="D652" s="235" t="inlineStr">
        <is>
          <t>W1-39</t>
        </is>
      </c>
      <c r="E652" s="236" t="n">
        <v>386.5</v>
      </c>
      <c r="F652" s="237" t="inlineStr">
        <is>
          <t>*</t>
        </is>
      </c>
      <c r="G652" s="236" t="n">
        <v>524</v>
      </c>
      <c r="H652" s="238" t="n">
        <v>1</v>
      </c>
      <c r="I652" s="253">
        <f>SUM(H652*C652)</f>
        <v/>
      </c>
      <c r="J652" s="254" t="n">
        <v>1</v>
      </c>
      <c r="K652" s="255">
        <f>C652*J652</f>
        <v/>
      </c>
      <c r="M652" s="251">
        <f>CONCATENATE(D652,"　",E652,F652,G652)</f>
        <v/>
      </c>
      <c r="N652" s="252">
        <f>I652</f>
        <v/>
      </c>
    </row>
    <row r="653" ht="15" customHeight="1" thickBot="1">
      <c r="B653" s="85" t="inlineStr">
        <is>
          <t>135MQ3O</t>
        </is>
      </c>
      <c r="C653">
        <f>SUMIF(数量表!D:H,B653,数量表!H:H)</f>
        <v/>
      </c>
      <c r="D653" s="243" t="inlineStr">
        <is>
          <t>W1-39</t>
        </is>
      </c>
      <c r="E653" s="2" t="n">
        <v>159.5</v>
      </c>
      <c r="F653" s="244" t="inlineStr">
        <is>
          <t>*</t>
        </is>
      </c>
      <c r="G653" s="2" t="n">
        <v>524</v>
      </c>
      <c r="H653" s="122" t="n">
        <v>1</v>
      </c>
      <c r="I653" s="259">
        <f>SUM(H653*C653)</f>
        <v/>
      </c>
      <c r="J653" s="260" t="n">
        <v>1</v>
      </c>
      <c r="K653" s="261">
        <f>C653*J653</f>
        <v/>
      </c>
      <c r="M653" s="251">
        <f>CONCATENATE(D653,"　",E653,F653,G653)</f>
        <v/>
      </c>
      <c r="N653" s="252">
        <f>I653</f>
        <v/>
      </c>
    </row>
    <row r="654" ht="15" customHeight="1" thickBot="1">
      <c r="B654" s="85" t="inlineStr">
        <is>
          <t>135MQ3O</t>
        </is>
      </c>
      <c r="C654">
        <f>SUMIF(数量表!D:H,B654,数量表!H:H)</f>
        <v/>
      </c>
      <c r="D654" s="243" t="inlineStr">
        <is>
          <t>W1-39</t>
        </is>
      </c>
      <c r="E654" s="2" t="n">
        <v>386.5</v>
      </c>
      <c r="F654" s="244" t="inlineStr">
        <is>
          <t>*</t>
        </is>
      </c>
      <c r="G654" s="2" t="n">
        <v>1274</v>
      </c>
      <c r="H654" s="122" t="n">
        <v>1</v>
      </c>
      <c r="I654" s="259">
        <f>SUM(H654*C654)</f>
        <v/>
      </c>
      <c r="J654" s="260" t="n">
        <v>1</v>
      </c>
      <c r="K654" s="261">
        <f>C654*J654</f>
        <v/>
      </c>
      <c r="M654" s="251">
        <f>CONCATENATE(D654,"　",E654,F654,G654)</f>
        <v/>
      </c>
      <c r="N654" s="252">
        <f>I654</f>
        <v/>
      </c>
    </row>
    <row r="655" ht="15" customHeight="1" thickBot="1">
      <c r="B655" s="88" t="inlineStr">
        <is>
          <t>135MQ3O</t>
        </is>
      </c>
      <c r="C655" s="89">
        <f>SUMIF(数量表!D:H,B655,数量表!H:H)</f>
        <v/>
      </c>
      <c r="D655" s="239" t="inlineStr">
        <is>
          <t>W1-39</t>
        </is>
      </c>
      <c r="E655" s="240" t="n">
        <v>159.5</v>
      </c>
      <c r="F655" s="241" t="inlineStr">
        <is>
          <t>*</t>
        </is>
      </c>
      <c r="G655" s="240" t="n">
        <v>1274</v>
      </c>
      <c r="H655" s="242" t="n">
        <v>1</v>
      </c>
      <c r="I655" s="256">
        <f>SUM(H655*C655)</f>
        <v/>
      </c>
      <c r="J655" s="257" t="n">
        <v>1</v>
      </c>
      <c r="K655" s="258">
        <f>C655*J655</f>
        <v/>
      </c>
      <c r="M655" s="251">
        <f>CONCATENATE(D655,"　",E655,F655,G655)</f>
        <v/>
      </c>
      <c r="N655" s="252">
        <f>I655</f>
        <v/>
      </c>
    </row>
    <row r="656" ht="13.5" customHeight="1" thickBot="1">
      <c r="B656" s="79" t="inlineStr">
        <is>
          <t>135MQ3OL</t>
        </is>
      </c>
      <c r="C656" s="80">
        <f>SUMIF(数量表!D:H,B656,数量表!H:H)</f>
        <v/>
      </c>
      <c r="D656" s="235" t="inlineStr">
        <is>
          <t>W1-39</t>
        </is>
      </c>
      <c r="E656" s="236" t="n">
        <v>386.5</v>
      </c>
      <c r="F656" s="237" t="inlineStr">
        <is>
          <t>*</t>
        </is>
      </c>
      <c r="G656" s="236" t="n">
        <v>524</v>
      </c>
      <c r="H656" s="238" t="n">
        <v>1</v>
      </c>
      <c r="I656" s="253">
        <f>SUM(H656*C656)</f>
        <v/>
      </c>
      <c r="J656" s="254" t="n">
        <v>1</v>
      </c>
      <c r="K656" s="255">
        <f>C656*J656</f>
        <v/>
      </c>
      <c r="M656" s="251">
        <f>CONCATENATE(D656,"　",E656,F656,G656)</f>
        <v/>
      </c>
      <c r="N656" s="252">
        <f>I656</f>
        <v/>
      </c>
    </row>
    <row r="657" ht="15.75" customHeight="1" thickBot="1">
      <c r="B657" s="85" t="inlineStr">
        <is>
          <t>135MQ3OL</t>
        </is>
      </c>
      <c r="C657">
        <f>SUMIF(数量表!D:H,B657,数量表!H:H)</f>
        <v/>
      </c>
      <c r="D657" s="243" t="inlineStr">
        <is>
          <t>W1-39</t>
        </is>
      </c>
      <c r="E657" s="2" t="n">
        <v>116.5</v>
      </c>
      <c r="F657" s="244" t="inlineStr">
        <is>
          <t>*</t>
        </is>
      </c>
      <c r="G657" s="2" t="n">
        <v>524</v>
      </c>
      <c r="H657" s="122" t="n">
        <v>1</v>
      </c>
      <c r="I657" s="259">
        <f>SUM(H657*C657)</f>
        <v/>
      </c>
      <c r="J657" s="260" t="n">
        <v>1</v>
      </c>
      <c r="K657" s="261">
        <f>C657*J657</f>
        <v/>
      </c>
      <c r="M657" s="251">
        <f>CONCATENATE(D657,"　",E657,F657,G657)</f>
        <v/>
      </c>
      <c r="N657" s="252">
        <f>I657</f>
        <v/>
      </c>
    </row>
    <row r="658" ht="15.75" customHeight="1" thickBot="1">
      <c r="B658" s="85" t="inlineStr">
        <is>
          <t>135MQ3OL</t>
        </is>
      </c>
      <c r="C658">
        <f>SUMIF(数量表!D:H,B658,数量表!H:H)</f>
        <v/>
      </c>
      <c r="D658" s="243" t="inlineStr">
        <is>
          <t>W1-39</t>
        </is>
      </c>
      <c r="E658" s="2" t="n">
        <v>386.5</v>
      </c>
      <c r="F658" s="244" t="inlineStr">
        <is>
          <t>*</t>
        </is>
      </c>
      <c r="G658" s="2" t="n">
        <v>1274</v>
      </c>
      <c r="H658" s="122" t="n">
        <v>1</v>
      </c>
      <c r="I658" s="259">
        <f>SUM(H658*C658)</f>
        <v/>
      </c>
      <c r="J658" s="260" t="n">
        <v>1</v>
      </c>
      <c r="K658" s="261">
        <f>C658*J658</f>
        <v/>
      </c>
      <c r="M658" s="251">
        <f>CONCATENATE(D658,"　",E658,F658,G658)</f>
        <v/>
      </c>
      <c r="N658" s="252">
        <f>I658</f>
        <v/>
      </c>
    </row>
    <row r="659" ht="15" customHeight="1" thickBot="1">
      <c r="B659" s="85" t="inlineStr">
        <is>
          <t>135MQ3OL</t>
        </is>
      </c>
      <c r="C659">
        <f>SUMIF(数量表!D:H,B659,数量表!H:H)</f>
        <v/>
      </c>
      <c r="D659" s="239" t="inlineStr">
        <is>
          <t>W1-39</t>
        </is>
      </c>
      <c r="E659" s="240" t="n">
        <v>116.5</v>
      </c>
      <c r="F659" s="241" t="inlineStr">
        <is>
          <t>*</t>
        </is>
      </c>
      <c r="G659" s="240" t="n">
        <v>1274</v>
      </c>
      <c r="H659" s="242" t="n">
        <v>1</v>
      </c>
      <c r="I659" s="256">
        <f>SUM(H659*C659)</f>
        <v/>
      </c>
      <c r="J659" s="257" t="n">
        <v>1</v>
      </c>
      <c r="K659" s="258">
        <f>C659*J659</f>
        <v/>
      </c>
      <c r="M659" s="251">
        <f>CONCATENATE(D659,"　",E659,F659,G659)</f>
        <v/>
      </c>
      <c r="N659" s="252">
        <f>I659</f>
        <v/>
      </c>
    </row>
    <row r="660" ht="15" customHeight="1" thickBot="1">
      <c r="B660" s="79" t="inlineStr">
        <is>
          <t>135MQ3OR</t>
        </is>
      </c>
      <c r="C660" s="80">
        <f>SUMIF(数量表!D:H,B660,数量表!H:H)</f>
        <v/>
      </c>
      <c r="D660" s="243" t="inlineStr">
        <is>
          <t>W1-39</t>
        </is>
      </c>
      <c r="E660" s="2" t="n">
        <v>386.5</v>
      </c>
      <c r="F660" s="244" t="inlineStr">
        <is>
          <t>*</t>
        </is>
      </c>
      <c r="G660" s="2" t="n">
        <v>524</v>
      </c>
      <c r="H660" s="122" t="n">
        <v>1</v>
      </c>
      <c r="I660" s="259">
        <f>SUM(H660*C660)</f>
        <v/>
      </c>
      <c r="J660" s="260" t="n">
        <v>1</v>
      </c>
      <c r="K660" s="261">
        <f>C660*J660</f>
        <v/>
      </c>
      <c r="M660" s="251">
        <f>CONCATENATE(D660,"　",E660,F660,G660)</f>
        <v/>
      </c>
      <c r="N660" s="252">
        <f>I660</f>
        <v/>
      </c>
    </row>
    <row r="661" ht="15" customHeight="1" thickBot="1">
      <c r="B661" s="85" t="inlineStr">
        <is>
          <t>135MQ3OR</t>
        </is>
      </c>
      <c r="C661" s="87">
        <f>SUMIF(数量表!D:H,B661,数量表!H:H)</f>
        <v/>
      </c>
      <c r="D661" s="243" t="inlineStr">
        <is>
          <t>W1-39</t>
        </is>
      </c>
      <c r="E661" s="2" t="n">
        <v>116.5</v>
      </c>
      <c r="F661" s="244" t="inlineStr">
        <is>
          <t>*</t>
        </is>
      </c>
      <c r="G661" s="2" t="n">
        <v>524</v>
      </c>
      <c r="H661" s="122" t="n">
        <v>1</v>
      </c>
      <c r="I661" s="259">
        <f>SUM(H661*C661)</f>
        <v/>
      </c>
      <c r="J661" s="260" t="n">
        <v>1</v>
      </c>
      <c r="K661" s="261">
        <f>C661*J661</f>
        <v/>
      </c>
      <c r="M661" s="251">
        <f>CONCATENATE(D661,"　",E661,F661,G661)</f>
        <v/>
      </c>
      <c r="N661" s="252">
        <f>I661</f>
        <v/>
      </c>
    </row>
    <row r="662" ht="15" customHeight="1" thickBot="1">
      <c r="B662" s="85" t="inlineStr">
        <is>
          <t>135MQ3OR</t>
        </is>
      </c>
      <c r="C662">
        <f>SUMIF(数量表!D:H,B662,数量表!H:H)</f>
        <v/>
      </c>
      <c r="D662" s="243" t="inlineStr">
        <is>
          <t>W1-39</t>
        </is>
      </c>
      <c r="E662" s="2" t="n">
        <v>386.5</v>
      </c>
      <c r="F662" s="244" t="inlineStr">
        <is>
          <t>*</t>
        </is>
      </c>
      <c r="G662" s="2" t="n">
        <v>1274</v>
      </c>
      <c r="H662" s="122" t="n">
        <v>1</v>
      </c>
      <c r="I662" s="259">
        <f>SUM(H662*C662)</f>
        <v/>
      </c>
      <c r="J662" s="260" t="n">
        <v>1</v>
      </c>
      <c r="K662" s="261">
        <f>C662*J662</f>
        <v/>
      </c>
      <c r="M662" s="251">
        <f>CONCATENATE(D662,"　",E662,F662,G662)</f>
        <v/>
      </c>
      <c r="N662" s="252">
        <f>I662</f>
        <v/>
      </c>
    </row>
    <row r="663" ht="15" customHeight="1" thickBot="1">
      <c r="B663" s="85" t="inlineStr">
        <is>
          <t>135MQ3OR</t>
        </is>
      </c>
      <c r="C663">
        <f>SUMIF(数量表!D:H,B663,数量表!H:H)</f>
        <v/>
      </c>
      <c r="D663" s="243" t="inlineStr">
        <is>
          <t>W1-39</t>
        </is>
      </c>
      <c r="E663" s="2" t="n">
        <v>116.5</v>
      </c>
      <c r="F663" s="244" t="inlineStr">
        <is>
          <t>*</t>
        </is>
      </c>
      <c r="G663" s="2" t="n">
        <v>1274</v>
      </c>
      <c r="H663" s="122" t="n">
        <v>1</v>
      </c>
      <c r="I663" s="259">
        <f>SUM(H663*C663)</f>
        <v/>
      </c>
      <c r="J663" s="260" t="n">
        <v>1</v>
      </c>
      <c r="K663" s="261">
        <f>C663*J663</f>
        <v/>
      </c>
      <c r="M663" s="251">
        <f>CONCATENATE(D663,"　",E663,F663,G663)</f>
        <v/>
      </c>
      <c r="N663" s="252">
        <f>I663</f>
        <v/>
      </c>
    </row>
    <row r="664" ht="15" customHeight="1" thickBot="1">
      <c r="B664" s="79" t="inlineStr">
        <is>
          <t>135MQ3OS</t>
        </is>
      </c>
      <c r="C664" s="80">
        <f>SUMIF(数量表!D:H,B664,数量表!H:H)</f>
        <v/>
      </c>
      <c r="D664" s="235" t="inlineStr">
        <is>
          <t>W1-39</t>
        </is>
      </c>
      <c r="E664" s="236" t="n">
        <v>386.5</v>
      </c>
      <c r="F664" s="237" t="inlineStr">
        <is>
          <t>*</t>
        </is>
      </c>
      <c r="G664" s="236" t="n">
        <v>524</v>
      </c>
      <c r="H664" s="238" t="n">
        <v>1</v>
      </c>
      <c r="I664" s="253">
        <f>SUM(H664*C664)</f>
        <v/>
      </c>
      <c r="J664" s="254" t="n">
        <v>1</v>
      </c>
      <c r="K664" s="255">
        <f>C664*J664</f>
        <v/>
      </c>
      <c r="M664" s="251">
        <f>CONCATENATE(D664,"　",E664,F664,G664)</f>
        <v/>
      </c>
      <c r="N664" s="252">
        <f>I664</f>
        <v/>
      </c>
    </row>
    <row r="665" ht="15" customHeight="1" thickBot="1">
      <c r="B665" s="85" t="inlineStr">
        <is>
          <t>135MQ3OS</t>
        </is>
      </c>
      <c r="C665">
        <f>SUMIF(数量表!D:H,B665,数量表!H:H)</f>
        <v/>
      </c>
      <c r="D665" s="243" t="inlineStr">
        <is>
          <t>W1-39</t>
        </is>
      </c>
      <c r="E665" s="2" t="n">
        <v>159.5</v>
      </c>
      <c r="F665" s="244" t="inlineStr">
        <is>
          <t>*</t>
        </is>
      </c>
      <c r="G665" s="2" t="n">
        <v>524</v>
      </c>
      <c r="H665" s="122" t="n">
        <v>1</v>
      </c>
      <c r="I665" s="259">
        <f>SUM(H665*C665)</f>
        <v/>
      </c>
      <c r="J665" s="260" t="n">
        <v>1</v>
      </c>
      <c r="K665" s="261">
        <f>C665*J665</f>
        <v/>
      </c>
      <c r="M665" s="251">
        <f>CONCATENATE(D665,"　",E665,F665,G665)</f>
        <v/>
      </c>
      <c r="N665" s="252">
        <f>I665</f>
        <v/>
      </c>
    </row>
    <row r="666" ht="15" customHeight="1" thickBot="1">
      <c r="B666" s="85" t="inlineStr">
        <is>
          <t>135MQ3OS</t>
        </is>
      </c>
      <c r="C666">
        <f>SUMIF(数量表!D:H,B666,数量表!H:H)</f>
        <v/>
      </c>
      <c r="D666" s="243" t="inlineStr">
        <is>
          <t>W1-39</t>
        </is>
      </c>
      <c r="E666" s="2" t="n">
        <v>386.5</v>
      </c>
      <c r="F666" s="244" t="inlineStr">
        <is>
          <t>*</t>
        </is>
      </c>
      <c r="G666" s="2" t="n">
        <v>1274</v>
      </c>
      <c r="H666" s="122" t="n">
        <v>1</v>
      </c>
      <c r="I666" s="259">
        <f>SUM(H666*C666)</f>
        <v/>
      </c>
      <c r="J666" s="260" t="n">
        <v>1</v>
      </c>
      <c r="K666" s="261">
        <f>C666*J666</f>
        <v/>
      </c>
      <c r="M666" s="251">
        <f>CONCATENATE(D666,"　",E666,F666,G666)</f>
        <v/>
      </c>
      <c r="N666" s="252">
        <f>I666</f>
        <v/>
      </c>
    </row>
    <row r="667" ht="15" customHeight="1" thickBot="1">
      <c r="B667" s="88" t="inlineStr">
        <is>
          <t>135MQ3OS</t>
        </is>
      </c>
      <c r="C667" s="89">
        <f>SUMIF(数量表!D:H,B667,数量表!H:H)</f>
        <v/>
      </c>
      <c r="D667" s="239" t="inlineStr">
        <is>
          <t>W1-39</t>
        </is>
      </c>
      <c r="E667" s="240" t="n">
        <v>159.5</v>
      </c>
      <c r="F667" s="241" t="inlineStr">
        <is>
          <t>*</t>
        </is>
      </c>
      <c r="G667" s="240" t="n">
        <v>1274</v>
      </c>
      <c r="H667" s="242" t="n">
        <v>1</v>
      </c>
      <c r="I667" s="256">
        <f>SUM(H667*C667)</f>
        <v/>
      </c>
      <c r="J667" s="257" t="n">
        <v>1</v>
      </c>
      <c r="K667" s="258">
        <f>C667*J667</f>
        <v/>
      </c>
      <c r="M667" s="251">
        <f>CONCATENATE(D667,"　",E667,F667,G667)</f>
        <v/>
      </c>
      <c r="N667" s="252">
        <f>I667</f>
        <v/>
      </c>
    </row>
    <row r="668" ht="15" customHeight="1" thickBot="1">
      <c r="B668" s="79" t="inlineStr">
        <is>
          <t>135MQ3Z</t>
        </is>
      </c>
      <c r="C668" s="80">
        <f>SUMIF(数量表!D:H,B668,数量表!H:H)</f>
        <v/>
      </c>
      <c r="D668" s="235" t="inlineStr">
        <is>
          <t>W1-39</t>
        </is>
      </c>
      <c r="E668" s="236" t="n">
        <v>356.5</v>
      </c>
      <c r="F668" s="237" t="inlineStr">
        <is>
          <t>*</t>
        </is>
      </c>
      <c r="G668" s="236" t="n">
        <v>488</v>
      </c>
      <c r="H668" s="238" t="n">
        <v>1</v>
      </c>
      <c r="I668" s="253">
        <f>SUM(H668*C668)</f>
        <v/>
      </c>
      <c r="J668" s="254" t="n">
        <v>1</v>
      </c>
      <c r="K668" s="255">
        <f>C668*J668</f>
        <v/>
      </c>
      <c r="M668" s="251">
        <f>CONCATENATE(D668,"　",E668,F668,G668)</f>
        <v/>
      </c>
      <c r="N668" s="252">
        <f>I668</f>
        <v/>
      </c>
    </row>
    <row r="669" ht="15" customHeight="1" thickBot="1">
      <c r="B669" s="85" t="inlineStr">
        <is>
          <t>135MQ3Z</t>
        </is>
      </c>
      <c r="C669">
        <f>SUMIF(数量表!D:H,B669,数量表!H:H)</f>
        <v/>
      </c>
      <c r="D669" s="243" t="inlineStr">
        <is>
          <t>W1-39</t>
        </is>
      </c>
      <c r="E669" s="2" t="n">
        <v>356.5</v>
      </c>
      <c r="F669" s="244" t="inlineStr">
        <is>
          <t>*</t>
        </is>
      </c>
      <c r="G669" s="2" t="n">
        <v>1274</v>
      </c>
      <c r="H669" s="122" t="n">
        <v>1</v>
      </c>
      <c r="I669" s="259">
        <f>SUM(H669*C669)</f>
        <v/>
      </c>
      <c r="J669" s="260" t="n">
        <v>1</v>
      </c>
      <c r="K669" s="261">
        <f>C669*J669</f>
        <v/>
      </c>
      <c r="M669" s="251">
        <f>CONCATENATE(D669,"　",E669,F669,G669)</f>
        <v/>
      </c>
      <c r="N669" s="252">
        <f>I669</f>
        <v/>
      </c>
    </row>
    <row r="670" ht="15" customHeight="1" thickBot="1">
      <c r="B670" s="85" t="inlineStr">
        <is>
          <t>135MQ3Z</t>
        </is>
      </c>
      <c r="C670">
        <f>SUMIF(数量表!D:H,B670,数量表!H:H)</f>
        <v/>
      </c>
      <c r="D670" s="243" t="inlineStr">
        <is>
          <t>W1-39</t>
        </is>
      </c>
      <c r="E670" s="2" t="n">
        <v>129.5</v>
      </c>
      <c r="F670" s="244" t="inlineStr">
        <is>
          <t>*</t>
        </is>
      </c>
      <c r="G670" s="2" t="n">
        <v>488</v>
      </c>
      <c r="H670" s="122" t="n">
        <v>1</v>
      </c>
      <c r="I670" s="259">
        <f>SUM(H670*C670)</f>
        <v/>
      </c>
      <c r="J670" s="260" t="n">
        <v>0.5</v>
      </c>
      <c r="K670" s="261">
        <f>C670*J670</f>
        <v/>
      </c>
      <c r="M670" s="251">
        <f>CONCATENATE(D670,"　",E670,F670,G670)</f>
        <v/>
      </c>
      <c r="N670" s="252">
        <f>I670</f>
        <v/>
      </c>
    </row>
    <row r="671" ht="15" customHeight="1" thickBot="1">
      <c r="B671" s="88" t="inlineStr">
        <is>
          <t>135MQ3Z</t>
        </is>
      </c>
      <c r="C671" s="89">
        <f>SUMIF(数量表!D:H,B671,数量表!H:H)</f>
        <v/>
      </c>
      <c r="D671" s="239" t="inlineStr">
        <is>
          <t>W1-39</t>
        </is>
      </c>
      <c r="E671" s="240" t="n">
        <v>129.5</v>
      </c>
      <c r="F671" s="241" t="inlineStr">
        <is>
          <t>*</t>
        </is>
      </c>
      <c r="G671" s="240" t="n">
        <v>1274</v>
      </c>
      <c r="H671" s="242" t="n">
        <v>1</v>
      </c>
      <c r="I671" s="256">
        <f>SUM(H671*C671)</f>
        <v/>
      </c>
      <c r="J671" s="257" t="n">
        <v>0.5</v>
      </c>
      <c r="K671" s="258">
        <f>C671*J671</f>
        <v/>
      </c>
      <c r="M671" s="251">
        <f>CONCATENATE(D671,"　",E671,F671,G671)</f>
        <v/>
      </c>
      <c r="N671" s="252">
        <f>I671</f>
        <v/>
      </c>
    </row>
    <row r="672" ht="15" customHeight="1" thickBot="1">
      <c r="B672" s="79" t="inlineStr">
        <is>
          <t>135MQ215</t>
        </is>
      </c>
      <c r="C672" s="82">
        <f>SUMIF(数量表!D:H,B672,数量表!H:H)</f>
        <v/>
      </c>
      <c r="D672" s="235" t="inlineStr">
        <is>
          <t>W1-39</t>
        </is>
      </c>
      <c r="E672" s="236" t="n">
        <v>105</v>
      </c>
      <c r="F672" s="245" t="inlineStr">
        <is>
          <t>*</t>
        </is>
      </c>
      <c r="G672" s="236" t="n">
        <v>524</v>
      </c>
      <c r="H672" s="238" t="n">
        <v>1</v>
      </c>
      <c r="I672" s="253">
        <f>SUM(H672*C672)</f>
        <v/>
      </c>
      <c r="J672" s="254" t="n">
        <v>1</v>
      </c>
      <c r="K672" s="255">
        <f>C672*J672</f>
        <v/>
      </c>
      <c r="M672" s="251">
        <f>CONCATENATE(D672,"　",E672,F672,G672)</f>
        <v/>
      </c>
      <c r="N672" s="252">
        <f>I672</f>
        <v/>
      </c>
    </row>
    <row r="673" ht="15" customHeight="1" thickBot="1">
      <c r="B673" s="88" t="inlineStr">
        <is>
          <t>135MQ215</t>
        </is>
      </c>
      <c r="C673" s="91">
        <f>SUMIF(数量表!D:H,B673,数量表!H:H)</f>
        <v/>
      </c>
      <c r="D673" s="239" t="inlineStr">
        <is>
          <t>W1-39</t>
        </is>
      </c>
      <c r="E673" s="240" t="n">
        <v>105</v>
      </c>
      <c r="F673" s="246" t="inlineStr">
        <is>
          <t>*</t>
        </is>
      </c>
      <c r="G673" s="240" t="n">
        <v>1274</v>
      </c>
      <c r="H673" s="242" t="n">
        <v>1</v>
      </c>
      <c r="I673" s="256">
        <f>SUM(H673*C673)</f>
        <v/>
      </c>
      <c r="J673" s="257" t="n">
        <v>0.5</v>
      </c>
      <c r="K673" s="258">
        <f>C673*J673</f>
        <v/>
      </c>
      <c r="M673" s="251">
        <f>CONCATENATE(D673,"　",E673,F673,G673)</f>
        <v/>
      </c>
      <c r="N673" s="252">
        <f>I673</f>
        <v/>
      </c>
    </row>
    <row r="674" ht="15" customHeight="1" thickBot="1">
      <c r="B674" s="79" t="inlineStr">
        <is>
          <t>135MQ215L</t>
        </is>
      </c>
      <c r="C674" s="80">
        <f>SUMIF(数量表!D:H,B674,数量表!H:H)</f>
        <v/>
      </c>
      <c r="D674" s="235" t="inlineStr">
        <is>
          <t>W1-39</t>
        </is>
      </c>
      <c r="E674" s="236" t="n">
        <v>62</v>
      </c>
      <c r="F674" s="237" t="inlineStr">
        <is>
          <t>*</t>
        </is>
      </c>
      <c r="G674" s="236" t="n">
        <v>524</v>
      </c>
      <c r="H674" s="238" t="n">
        <v>1</v>
      </c>
      <c r="I674" s="253">
        <f>SUM(H674*C674)</f>
        <v/>
      </c>
      <c r="J674" s="254" t="n">
        <v>0.25</v>
      </c>
      <c r="K674" s="255">
        <f>C674*J674</f>
        <v/>
      </c>
      <c r="M674" s="251">
        <f>CONCATENATE(D674,"　",E674,F674,G674)</f>
        <v/>
      </c>
      <c r="N674" s="252">
        <f>I674</f>
        <v/>
      </c>
    </row>
    <row r="675" ht="15" customHeight="1" thickBot="1">
      <c r="B675" s="88" t="inlineStr">
        <is>
          <t>135MQ215L</t>
        </is>
      </c>
      <c r="C675" s="89">
        <f>SUMIF(数量表!D:H,B675,数量表!H:H)</f>
        <v/>
      </c>
      <c r="D675" s="239" t="inlineStr">
        <is>
          <t>W1-39</t>
        </is>
      </c>
      <c r="E675" s="240" t="n">
        <v>62</v>
      </c>
      <c r="F675" s="241" t="inlineStr">
        <is>
          <t>*</t>
        </is>
      </c>
      <c r="G675" s="240" t="n">
        <v>1274</v>
      </c>
      <c r="H675" s="242" t="n">
        <v>1</v>
      </c>
      <c r="I675" s="256">
        <f>SUM(H675*C675)</f>
        <v/>
      </c>
      <c r="J675" s="257" t="n">
        <v>0.25</v>
      </c>
      <c r="K675" s="258">
        <f>C675*J675</f>
        <v/>
      </c>
      <c r="M675" s="251">
        <f>CONCATENATE(D675,"　",E675,F675,G675)</f>
        <v/>
      </c>
      <c r="N675" s="252">
        <f>I675</f>
        <v/>
      </c>
    </row>
    <row r="676" ht="15" customHeight="1" thickBot="1">
      <c r="B676" s="79" t="inlineStr">
        <is>
          <t>135MQ215R</t>
        </is>
      </c>
      <c r="C676" s="80">
        <f>SUMIF(数量表!D:H,B676,数量表!H:H)</f>
        <v/>
      </c>
      <c r="D676" s="235" t="inlineStr">
        <is>
          <t>W1-39</t>
        </is>
      </c>
      <c r="E676" s="236" t="n">
        <v>62</v>
      </c>
      <c r="F676" s="237" t="inlineStr">
        <is>
          <t>*</t>
        </is>
      </c>
      <c r="G676" s="236" t="n">
        <v>524</v>
      </c>
      <c r="H676" s="238" t="n">
        <v>1</v>
      </c>
      <c r="I676" s="253">
        <f>SUM(H676*C676)</f>
        <v/>
      </c>
      <c r="J676" s="254" t="n">
        <v>0.25</v>
      </c>
      <c r="K676" s="255">
        <f>C676*J676</f>
        <v/>
      </c>
      <c r="M676" s="251">
        <f>CONCATENATE(D676,"　",E676,F676,G676)</f>
        <v/>
      </c>
      <c r="N676" s="252">
        <f>I676</f>
        <v/>
      </c>
    </row>
    <row r="677" ht="15" customHeight="1" thickBot="1">
      <c r="B677" s="88" t="inlineStr">
        <is>
          <t>135MQ215R</t>
        </is>
      </c>
      <c r="C677" s="89">
        <f>SUMIF(数量表!D:H,B677,数量表!H:H)</f>
        <v/>
      </c>
      <c r="D677" s="239" t="inlineStr">
        <is>
          <t>W1-39</t>
        </is>
      </c>
      <c r="E677" s="240" t="n">
        <v>62</v>
      </c>
      <c r="F677" s="241" t="inlineStr">
        <is>
          <t>*</t>
        </is>
      </c>
      <c r="G677" s="240" t="n">
        <v>1274</v>
      </c>
      <c r="H677" s="242" t="n">
        <v>1</v>
      </c>
      <c r="I677" s="256">
        <f>SUM(H677*C677)</f>
        <v/>
      </c>
      <c r="J677" s="257" t="n">
        <v>0.25</v>
      </c>
      <c r="K677" s="258">
        <f>C677*J677</f>
        <v/>
      </c>
      <c r="M677" s="251">
        <f>CONCATENATE(D677,"　",E677,F677,G677)</f>
        <v/>
      </c>
      <c r="N677" s="252">
        <f>I677</f>
        <v/>
      </c>
    </row>
    <row r="678" ht="15" customHeight="1" thickBot="1">
      <c r="B678" s="79" t="inlineStr">
        <is>
          <t>135MQ305</t>
        </is>
      </c>
      <c r="C678" s="82">
        <f>SUMIF(数量表!D:H,B678,数量表!H:H)</f>
        <v/>
      </c>
      <c r="D678" s="235" t="inlineStr">
        <is>
          <t>W1-39</t>
        </is>
      </c>
      <c r="E678" s="236" t="n">
        <v>195</v>
      </c>
      <c r="F678" s="245" t="inlineStr">
        <is>
          <t>*</t>
        </is>
      </c>
      <c r="G678" s="236" t="n">
        <v>524</v>
      </c>
      <c r="H678" s="238" t="n">
        <v>1</v>
      </c>
      <c r="I678" s="253">
        <f>SUM(H678*C678)</f>
        <v/>
      </c>
      <c r="J678" s="254" t="n">
        <v>1</v>
      </c>
      <c r="K678" s="255">
        <f>C678*J678</f>
        <v/>
      </c>
      <c r="M678" s="251">
        <f>CONCATENATE(D678,"　",E678,F678,G678)</f>
        <v/>
      </c>
      <c r="N678" s="252">
        <f>I678</f>
        <v/>
      </c>
    </row>
    <row r="679" ht="15" customHeight="1" thickBot="1">
      <c r="B679" s="88" t="inlineStr">
        <is>
          <t>135MQ305</t>
        </is>
      </c>
      <c r="C679" s="91">
        <f>SUMIF(数量表!D:H,B679,数量表!H:H)</f>
        <v/>
      </c>
      <c r="D679" s="239" t="inlineStr">
        <is>
          <t>W1-39</t>
        </is>
      </c>
      <c r="E679" s="240" t="n">
        <v>195</v>
      </c>
      <c r="F679" s="246" t="inlineStr">
        <is>
          <t>*</t>
        </is>
      </c>
      <c r="G679" s="240" t="n">
        <v>1274</v>
      </c>
      <c r="H679" s="242" t="n">
        <v>1</v>
      </c>
      <c r="I679" s="256">
        <f>SUM(H679*C679)</f>
        <v/>
      </c>
      <c r="J679" s="257" t="n">
        <v>1</v>
      </c>
      <c r="K679" s="258">
        <f>C679*J679</f>
        <v/>
      </c>
      <c r="M679" s="251">
        <f>CONCATENATE(D679,"　",E679,F679,G679)</f>
        <v/>
      </c>
      <c r="N679" s="252">
        <f>I679</f>
        <v/>
      </c>
    </row>
    <row r="680" ht="15" customHeight="1" thickBot="1">
      <c r="B680" s="79" t="inlineStr">
        <is>
          <t>135MQ305L</t>
        </is>
      </c>
      <c r="C680" s="82">
        <f>SUMIF(数量表!D:H,B680,数量表!H:H)</f>
        <v/>
      </c>
      <c r="D680" s="235" t="inlineStr">
        <is>
          <t>W1-39</t>
        </is>
      </c>
      <c r="E680" s="236" t="n">
        <v>152</v>
      </c>
      <c r="F680" s="245" t="inlineStr">
        <is>
          <t>*</t>
        </is>
      </c>
      <c r="G680" s="236" t="n">
        <v>524</v>
      </c>
      <c r="H680" s="238" t="n">
        <v>1</v>
      </c>
      <c r="I680" s="253">
        <f>SUM(H680*C680)</f>
        <v/>
      </c>
      <c r="J680" s="254" t="n">
        <v>0.5</v>
      </c>
      <c r="K680" s="255">
        <f>C680*J680</f>
        <v/>
      </c>
      <c r="M680" s="251">
        <f>CONCATENATE(D680,"　",E680,F680,G680)</f>
        <v/>
      </c>
      <c r="N680" s="252">
        <f>I680</f>
        <v/>
      </c>
    </row>
    <row r="681" ht="15" customHeight="1" thickBot="1">
      <c r="B681" s="88" t="inlineStr">
        <is>
          <t>135MQ305L</t>
        </is>
      </c>
      <c r="C681" s="91">
        <f>SUMIF(数量表!D:H,B681,数量表!H:H)</f>
        <v/>
      </c>
      <c r="D681" s="239" t="inlineStr">
        <is>
          <t>W1-39</t>
        </is>
      </c>
      <c r="E681" s="240" t="n">
        <v>152</v>
      </c>
      <c r="F681" s="246" t="inlineStr">
        <is>
          <t>*</t>
        </is>
      </c>
      <c r="G681" s="240" t="n">
        <v>1274</v>
      </c>
      <c r="H681" s="242" t="n">
        <v>1</v>
      </c>
      <c r="I681" s="256">
        <f>SUM(H681*C681)</f>
        <v/>
      </c>
      <c r="J681" s="257" t="n">
        <v>0.5</v>
      </c>
      <c r="K681" s="258">
        <f>C681*J681</f>
        <v/>
      </c>
      <c r="M681" s="251">
        <f>CONCATENATE(D681,"　",E681,F681,G681)</f>
        <v/>
      </c>
      <c r="N681" s="252">
        <f>I681</f>
        <v/>
      </c>
    </row>
    <row r="682" ht="15" customHeight="1" thickBot="1">
      <c r="B682" s="79" t="inlineStr">
        <is>
          <t>135MQ305R</t>
        </is>
      </c>
      <c r="C682" s="82">
        <f>SUMIF(数量表!D:H,B682,数量表!H:H)</f>
        <v/>
      </c>
      <c r="D682" s="235" t="inlineStr">
        <is>
          <t>W1-39</t>
        </is>
      </c>
      <c r="E682" s="236" t="n">
        <v>152</v>
      </c>
      <c r="F682" s="245" t="inlineStr">
        <is>
          <t>*</t>
        </is>
      </c>
      <c r="G682" s="236" t="n">
        <v>524</v>
      </c>
      <c r="H682" s="238" t="n">
        <v>1</v>
      </c>
      <c r="I682" s="253">
        <f>SUM(H682*C682)</f>
        <v/>
      </c>
      <c r="J682" s="254" t="n">
        <v>0.5</v>
      </c>
      <c r="K682" s="255">
        <f>C682*J682</f>
        <v/>
      </c>
      <c r="M682" s="251">
        <f>CONCATENATE(D682,"　",E682,F682,G682)</f>
        <v/>
      </c>
      <c r="N682" s="252">
        <f>I682</f>
        <v/>
      </c>
    </row>
    <row r="683" ht="15" customHeight="1" thickBot="1">
      <c r="B683" s="88" t="inlineStr">
        <is>
          <t>135MQ305R</t>
        </is>
      </c>
      <c r="C683" s="91">
        <f>SUMIF(数量表!D:H,B683,数量表!H:H)</f>
        <v/>
      </c>
      <c r="D683" s="239" t="inlineStr">
        <is>
          <t>W1-39</t>
        </is>
      </c>
      <c r="E683" s="240" t="n">
        <v>152</v>
      </c>
      <c r="F683" s="246" t="inlineStr">
        <is>
          <t>*</t>
        </is>
      </c>
      <c r="G683" s="240" t="n">
        <v>1274</v>
      </c>
      <c r="H683" s="242" t="n">
        <v>1</v>
      </c>
      <c r="I683" s="256">
        <f>SUM(H683*C683)</f>
        <v/>
      </c>
      <c r="J683" s="257" t="n">
        <v>0.5</v>
      </c>
      <c r="K683" s="258">
        <f>C683*J683</f>
        <v/>
      </c>
      <c r="M683" s="251">
        <f>CONCATENATE(D683,"　",E683,F683,G683)</f>
        <v/>
      </c>
      <c r="N683" s="252">
        <f>I683</f>
        <v/>
      </c>
    </row>
    <row r="684" ht="15" customHeight="1" thickBot="1">
      <c r="B684" s="79" t="inlineStr">
        <is>
          <t>135MQ310</t>
        </is>
      </c>
      <c r="C684" s="82">
        <f>SUMIF(数量表!D:H,B684,数量表!H:H)</f>
        <v/>
      </c>
      <c r="D684" s="235" t="inlineStr">
        <is>
          <t>W1-39</t>
        </is>
      </c>
      <c r="E684" s="236" t="n">
        <v>200</v>
      </c>
      <c r="F684" s="245" t="inlineStr">
        <is>
          <t>*</t>
        </is>
      </c>
      <c r="G684" s="236" t="n">
        <v>524</v>
      </c>
      <c r="H684" s="238" t="n">
        <v>1</v>
      </c>
      <c r="I684" s="253">
        <f>SUM(H684*C684)</f>
        <v/>
      </c>
      <c r="J684" s="254" t="n">
        <v>1</v>
      </c>
      <c r="K684" s="255">
        <f>C684*J684</f>
        <v/>
      </c>
      <c r="M684" s="251">
        <f>CONCATENATE(D684,"　",E684,F684,G684)</f>
        <v/>
      </c>
      <c r="N684" s="252">
        <f>I684</f>
        <v/>
      </c>
    </row>
    <row r="685" ht="15" customHeight="1" thickBot="1">
      <c r="B685" s="88" t="inlineStr">
        <is>
          <t>135MQ310</t>
        </is>
      </c>
      <c r="C685" s="91">
        <f>SUMIF(数量表!D:H,B685,数量表!H:H)</f>
        <v/>
      </c>
      <c r="D685" s="239" t="inlineStr">
        <is>
          <t>W1-39</t>
        </is>
      </c>
      <c r="E685" s="240" t="n">
        <v>200</v>
      </c>
      <c r="F685" s="246" t="inlineStr">
        <is>
          <t>*</t>
        </is>
      </c>
      <c r="G685" s="240" t="n">
        <v>1274</v>
      </c>
      <c r="H685" s="242" t="n">
        <v>1</v>
      </c>
      <c r="I685" s="256">
        <f>SUM(H685*C685)</f>
        <v/>
      </c>
      <c r="J685" s="257" t="n">
        <v>1</v>
      </c>
      <c r="K685" s="258">
        <f>C685*J685</f>
        <v/>
      </c>
      <c r="M685" s="251">
        <f>CONCATENATE(D685,"　",E685,F685,G685)</f>
        <v/>
      </c>
      <c r="N685" s="252">
        <f>I685</f>
        <v/>
      </c>
    </row>
    <row r="686" ht="15" customHeight="1" thickBot="1">
      <c r="B686" s="79" t="inlineStr">
        <is>
          <t>135MQ310L</t>
        </is>
      </c>
      <c r="C686" s="82">
        <f>SUMIF(数量表!D:H,B686,数量表!H:H)</f>
        <v/>
      </c>
      <c r="D686" s="235" t="inlineStr">
        <is>
          <t>W1-39</t>
        </is>
      </c>
      <c r="E686" s="236" t="n">
        <v>157</v>
      </c>
      <c r="F686" s="245" t="inlineStr">
        <is>
          <t>*</t>
        </is>
      </c>
      <c r="G686" s="236" t="n">
        <v>524</v>
      </c>
      <c r="H686" s="238" t="n">
        <v>1</v>
      </c>
      <c r="I686" s="253">
        <f>SUM(H686*C686)</f>
        <v/>
      </c>
      <c r="J686" s="254" t="n">
        <v>0.5</v>
      </c>
      <c r="K686" s="255">
        <f>C686*J686</f>
        <v/>
      </c>
      <c r="M686" s="251">
        <f>CONCATENATE(D686,"　",E686,F686,G686)</f>
        <v/>
      </c>
      <c r="N686" s="252">
        <f>I686</f>
        <v/>
      </c>
    </row>
    <row r="687" ht="15" customHeight="1" thickBot="1">
      <c r="B687" s="88" t="inlineStr">
        <is>
          <t>135MQ310L</t>
        </is>
      </c>
      <c r="C687" s="91">
        <f>SUMIF(数量表!D:H,B687,数量表!H:H)</f>
        <v/>
      </c>
      <c r="D687" s="239" t="inlineStr">
        <is>
          <t>W1-39</t>
        </is>
      </c>
      <c r="E687" s="240" t="n">
        <v>157</v>
      </c>
      <c r="F687" s="246" t="inlineStr">
        <is>
          <t>*</t>
        </is>
      </c>
      <c r="G687" s="240" t="n">
        <v>1274</v>
      </c>
      <c r="H687" s="242" t="n">
        <v>1</v>
      </c>
      <c r="I687" s="256">
        <f>SUM(H687*C687)</f>
        <v/>
      </c>
      <c r="J687" s="257" t="n">
        <v>0.5</v>
      </c>
      <c r="K687" s="258">
        <f>C687*J687</f>
        <v/>
      </c>
      <c r="M687" s="251">
        <f>CONCATENATE(D687,"　",E687,F687,G687)</f>
        <v/>
      </c>
      <c r="N687" s="252">
        <f>I687</f>
        <v/>
      </c>
    </row>
    <row r="688" ht="15" customHeight="1" thickBot="1">
      <c r="B688" s="79" t="inlineStr">
        <is>
          <t>135MQ310R</t>
        </is>
      </c>
      <c r="C688" s="82">
        <f>SUMIF(数量表!D:H,B688,数量表!H:H)</f>
        <v/>
      </c>
      <c r="D688" s="235" t="inlineStr">
        <is>
          <t>W1-39</t>
        </is>
      </c>
      <c r="E688" s="236" t="n">
        <v>157</v>
      </c>
      <c r="F688" s="245" t="inlineStr">
        <is>
          <t>*</t>
        </is>
      </c>
      <c r="G688" s="236" t="n">
        <v>524</v>
      </c>
      <c r="H688" s="238" t="n">
        <v>1</v>
      </c>
      <c r="I688" s="253">
        <f>SUM(H688*C688)</f>
        <v/>
      </c>
      <c r="J688" s="254" t="n">
        <v>0.5</v>
      </c>
      <c r="K688" s="255">
        <f>C688*J688</f>
        <v/>
      </c>
      <c r="M688" s="251">
        <f>CONCATENATE(D688,"　",E688,F688,G688)</f>
        <v/>
      </c>
      <c r="N688" s="252">
        <f>I688</f>
        <v/>
      </c>
    </row>
    <row r="689" ht="15" customHeight="1" thickBot="1">
      <c r="B689" s="88" t="inlineStr">
        <is>
          <t>135MQ310R</t>
        </is>
      </c>
      <c r="C689" s="91">
        <f>SUMIF(数量表!D:H,B689,数量表!H:H)</f>
        <v/>
      </c>
      <c r="D689" s="239" t="inlineStr">
        <is>
          <t>W1-39</t>
        </is>
      </c>
      <c r="E689" s="240" t="n">
        <v>157</v>
      </c>
      <c r="F689" s="246" t="inlineStr">
        <is>
          <t>*</t>
        </is>
      </c>
      <c r="G689" s="240" t="n">
        <v>1274</v>
      </c>
      <c r="H689" s="242" t="n">
        <v>1</v>
      </c>
      <c r="I689" s="256">
        <f>SUM(H689*C689)</f>
        <v/>
      </c>
      <c r="J689" s="257" t="n">
        <v>0.5</v>
      </c>
      <c r="K689" s="258">
        <f>C689*J689</f>
        <v/>
      </c>
      <c r="M689" s="251">
        <f>CONCATENATE(D689,"　",E689,F689,G689)</f>
        <v/>
      </c>
      <c r="N689" s="252">
        <f>I689</f>
        <v/>
      </c>
    </row>
    <row r="690" ht="15" customHeight="1" thickBot="1">
      <c r="B690" s="79" t="inlineStr">
        <is>
          <t>135MQ600</t>
        </is>
      </c>
      <c r="C690" s="80">
        <f>SUMIF(数量表!D:H,B690,数量表!H:H)</f>
        <v/>
      </c>
      <c r="D690" s="235" t="inlineStr">
        <is>
          <t>W1-39</t>
        </is>
      </c>
      <c r="E690" s="236" t="n">
        <v>386.5</v>
      </c>
      <c r="F690" s="237" t="inlineStr">
        <is>
          <t>*</t>
        </is>
      </c>
      <c r="G690" s="236" t="n">
        <v>524</v>
      </c>
      <c r="H690" s="238" t="n">
        <v>1</v>
      </c>
      <c r="I690" s="253">
        <f>SUM(H690*C690)</f>
        <v/>
      </c>
      <c r="J690" s="254" t="n">
        <v>2</v>
      </c>
      <c r="K690" s="255">
        <f>C690*J690</f>
        <v/>
      </c>
      <c r="M690" s="251">
        <f>CONCATENATE(D690,"　",E690,F690,G690)</f>
        <v/>
      </c>
      <c r="N690" s="252">
        <f>I690</f>
        <v/>
      </c>
    </row>
    <row r="691" ht="15" customHeight="1" thickBot="1">
      <c r="B691" s="88" t="inlineStr">
        <is>
          <t>135MQ600</t>
        </is>
      </c>
      <c r="C691" s="89">
        <f>SUMIF(数量表!D:H,B691,数量表!H:H)</f>
        <v/>
      </c>
      <c r="D691" s="239" t="inlineStr">
        <is>
          <t>W1-39</t>
        </is>
      </c>
      <c r="E691" s="240" t="n">
        <v>76.5</v>
      </c>
      <c r="F691" s="241" t="inlineStr">
        <is>
          <t>*</t>
        </is>
      </c>
      <c r="G691" s="240" t="n">
        <v>1274</v>
      </c>
      <c r="H691" s="242" t="n">
        <v>1</v>
      </c>
      <c r="I691" s="256">
        <f>SUM(H691*C691)</f>
        <v/>
      </c>
      <c r="J691" s="257" t="n">
        <v>0.5</v>
      </c>
      <c r="K691" s="258">
        <f>C691*J691</f>
        <v/>
      </c>
      <c r="M691" s="251">
        <f>CONCATENATE(D691,"　",E691,F691,G691)</f>
        <v/>
      </c>
      <c r="N691" s="252">
        <f>I691</f>
        <v/>
      </c>
    </row>
    <row r="692" ht="15" customHeight="1" thickBot="1">
      <c r="B692" s="79" t="inlineStr">
        <is>
          <t>135MQ600L</t>
        </is>
      </c>
      <c r="C692" s="80">
        <f>SUMIF(数量表!D:H,B692,数量表!H:H)</f>
        <v/>
      </c>
      <c r="D692" s="235" t="inlineStr">
        <is>
          <t>W1-39</t>
        </is>
      </c>
      <c r="E692" s="236" t="n">
        <v>386.5</v>
      </c>
      <c r="F692" s="237" t="inlineStr">
        <is>
          <t>*</t>
        </is>
      </c>
      <c r="G692" s="236" t="n">
        <v>524</v>
      </c>
      <c r="H692" s="238" t="n">
        <v>1</v>
      </c>
      <c r="I692" s="253">
        <f>SUM(H692*C692)</f>
        <v/>
      </c>
      <c r="J692" s="254" t="n">
        <v>2</v>
      </c>
      <c r="K692" s="255">
        <f>C692*J692</f>
        <v/>
      </c>
      <c r="M692" s="251">
        <f>CONCATENATE(D692,"　",E692,F692,G692)</f>
        <v/>
      </c>
      <c r="N692" s="252">
        <f>I692</f>
        <v/>
      </c>
    </row>
    <row r="693" ht="15" customHeight="1" thickBot="1">
      <c r="B693" s="88" t="inlineStr">
        <is>
          <t>135MQ600L</t>
        </is>
      </c>
      <c r="C693" s="89">
        <f>SUMIF(数量表!D:H,B693,数量表!H:H)</f>
        <v/>
      </c>
      <c r="D693" s="239" t="inlineStr">
        <is>
          <t>W1-39</t>
        </is>
      </c>
      <c r="E693" s="240" t="n">
        <v>33.5</v>
      </c>
      <c r="F693" s="241" t="inlineStr">
        <is>
          <t>*</t>
        </is>
      </c>
      <c r="G693" s="240" t="n">
        <v>1274</v>
      </c>
      <c r="H693" s="242" t="n">
        <v>1</v>
      </c>
      <c r="I693" s="256">
        <f>SUM(H693*C693)</f>
        <v/>
      </c>
      <c r="J693" s="257" t="n">
        <v>0.5</v>
      </c>
      <c r="K693" s="258">
        <f>C693*J693</f>
        <v/>
      </c>
      <c r="M693" s="251">
        <f>CONCATENATE(D693,"　",E693,F693,G693)</f>
        <v/>
      </c>
      <c r="N693" s="252">
        <f>I693</f>
        <v/>
      </c>
    </row>
    <row r="694" ht="15" customHeight="1" thickBot="1">
      <c r="B694" s="79" t="inlineStr">
        <is>
          <t>135MQ600R</t>
        </is>
      </c>
      <c r="C694" s="80">
        <f>SUMIF(数量表!D:H,B694,数量表!H:H)</f>
        <v/>
      </c>
      <c r="D694" s="235" t="inlineStr">
        <is>
          <t>W1-39</t>
        </is>
      </c>
      <c r="E694" s="236" t="n">
        <v>386.5</v>
      </c>
      <c r="F694" s="237" t="inlineStr">
        <is>
          <t>*</t>
        </is>
      </c>
      <c r="G694" s="236" t="n">
        <v>524</v>
      </c>
      <c r="H694" s="238" t="n">
        <v>1</v>
      </c>
      <c r="I694" s="253">
        <f>SUM(H694*C694)</f>
        <v/>
      </c>
      <c r="J694" s="254" t="n">
        <v>2</v>
      </c>
      <c r="K694" s="255">
        <f>C694*J694</f>
        <v/>
      </c>
      <c r="M694" s="251">
        <f>CONCATENATE(D694,"　",E694,F694,G694)</f>
        <v/>
      </c>
      <c r="N694" s="252">
        <f>I694</f>
        <v/>
      </c>
    </row>
    <row r="695" ht="15" customHeight="1" thickBot="1">
      <c r="B695" s="88" t="inlineStr">
        <is>
          <t>135MQ600R</t>
        </is>
      </c>
      <c r="C695" s="89">
        <f>SUMIF(数量表!D:H,B695,数量表!H:H)</f>
        <v/>
      </c>
      <c r="D695" s="239" t="inlineStr">
        <is>
          <t>W1-39</t>
        </is>
      </c>
      <c r="E695" s="240" t="n">
        <v>33.5</v>
      </c>
      <c r="F695" s="241" t="inlineStr">
        <is>
          <t>*</t>
        </is>
      </c>
      <c r="G695" s="240" t="n">
        <v>1274</v>
      </c>
      <c r="H695" s="242" t="n">
        <v>1</v>
      </c>
      <c r="I695" s="256">
        <f>SUM(H695*C695)</f>
        <v/>
      </c>
      <c r="J695" s="257" t="n">
        <v>0.5</v>
      </c>
      <c r="K695" s="258">
        <f>C695*J695</f>
        <v/>
      </c>
      <c r="M695" s="251">
        <f>CONCATENATE(D695,"　",E695,F695,G695)</f>
        <v/>
      </c>
      <c r="N695" s="252">
        <f>I695</f>
        <v/>
      </c>
    </row>
    <row r="696" ht="15" customHeight="1" thickBot="1">
      <c r="B696" s="79" t="inlineStr">
        <is>
          <t>135MQ</t>
        </is>
      </c>
      <c r="C696" s="80">
        <f>SUMIF(数量表!D:H,B696,数量表!H:H)</f>
        <v/>
      </c>
      <c r="D696" s="235" t="inlineStr">
        <is>
          <t>W1-39</t>
        </is>
      </c>
      <c r="E696" s="236" t="n">
        <v>118</v>
      </c>
      <c r="F696" s="237" t="inlineStr">
        <is>
          <t>*</t>
        </is>
      </c>
      <c r="G696" s="236" t="n">
        <v>524</v>
      </c>
      <c r="H696" s="238" t="n">
        <v>1</v>
      </c>
      <c r="I696" s="253">
        <f>SUM(H696*C696)</f>
        <v/>
      </c>
      <c r="J696" s="254" t="n">
        <v>1</v>
      </c>
      <c r="K696" s="255">
        <f>C696*J696</f>
        <v/>
      </c>
      <c r="L696" s="87" t="n"/>
      <c r="M696" s="251">
        <f>CONCATENATE(D696,"　",E696,F696,G696)</f>
        <v/>
      </c>
      <c r="N696" s="252">
        <f>I696</f>
        <v/>
      </c>
    </row>
    <row r="697" ht="15" customHeight="1" thickBot="1">
      <c r="B697" s="85" t="inlineStr">
        <is>
          <t>135MQ</t>
        </is>
      </c>
      <c r="C697">
        <f>SUMIF(数量表!D:H,B697,数量表!H:H)</f>
        <v/>
      </c>
      <c r="D697" s="243" t="inlineStr">
        <is>
          <t>W1-39</t>
        </is>
      </c>
      <c r="E697" s="2" t="n">
        <v>118</v>
      </c>
      <c r="F697" s="244" t="inlineStr">
        <is>
          <t>*</t>
        </is>
      </c>
      <c r="G697" s="2" t="n">
        <v>1274</v>
      </c>
      <c r="H697" s="122" t="n">
        <v>1</v>
      </c>
      <c r="I697" s="259">
        <f>SUM(H697*C697)</f>
        <v/>
      </c>
      <c r="J697" s="260" t="n">
        <v>1</v>
      </c>
      <c r="K697" s="261">
        <f>C697*J697</f>
        <v/>
      </c>
      <c r="L697" s="87" t="n"/>
      <c r="M697" s="251">
        <f>CONCATENATE(D697,"　",E697,F697,G697)</f>
        <v/>
      </c>
      <c r="N697" s="252">
        <f>I697</f>
        <v/>
      </c>
    </row>
    <row r="698" ht="15" customHeight="1" thickBot="1">
      <c r="B698" s="79" t="inlineStr">
        <is>
          <t>135MQO</t>
        </is>
      </c>
      <c r="C698" s="80">
        <f>SUMIF(数量表!D:H,B698,数量表!H:H)</f>
        <v/>
      </c>
      <c r="D698" s="235" t="inlineStr">
        <is>
          <t>W1-39</t>
        </is>
      </c>
      <c r="E698" s="236" t="n">
        <v>118</v>
      </c>
      <c r="F698" s="237" t="inlineStr">
        <is>
          <t>*</t>
        </is>
      </c>
      <c r="G698" s="236" t="n">
        <v>524</v>
      </c>
      <c r="H698" s="238" t="n">
        <v>1</v>
      </c>
      <c r="I698" s="253">
        <f>SUM(H698*C698)</f>
        <v/>
      </c>
      <c r="J698" s="254" t="n">
        <v>1</v>
      </c>
      <c r="K698" s="255">
        <f>C698*J698</f>
        <v/>
      </c>
      <c r="L698" s="87" t="n"/>
      <c r="M698" s="251">
        <f>CONCATENATE(D698,"　",E698,F698,G698)</f>
        <v/>
      </c>
      <c r="N698" s="252">
        <f>I698</f>
        <v/>
      </c>
    </row>
    <row r="699" ht="15" customHeight="1" thickBot="1">
      <c r="B699" s="85" t="inlineStr">
        <is>
          <t>135MQO</t>
        </is>
      </c>
      <c r="C699">
        <f>SUMIF(数量表!D:H,B699,数量表!H:H)</f>
        <v/>
      </c>
      <c r="D699" s="243" t="inlineStr">
        <is>
          <t>W1-39</t>
        </is>
      </c>
      <c r="E699" s="2" t="n">
        <v>118</v>
      </c>
      <c r="F699" s="244" t="inlineStr">
        <is>
          <t>*</t>
        </is>
      </c>
      <c r="G699" s="2" t="n">
        <v>1274</v>
      </c>
      <c r="H699" s="122" t="n">
        <v>1</v>
      </c>
      <c r="I699" s="259">
        <f>SUM(H699*C699)</f>
        <v/>
      </c>
      <c r="J699" s="260" t="n">
        <v>1</v>
      </c>
      <c r="K699" s="261">
        <f>C699*J699</f>
        <v/>
      </c>
      <c r="L699" s="87" t="n"/>
      <c r="M699" s="251">
        <f>CONCATENATE(D699,"　",E699,F699,G699)</f>
        <v/>
      </c>
      <c r="N699" s="252">
        <f>I699</f>
        <v/>
      </c>
    </row>
    <row r="700" ht="15" customHeight="1" thickBot="1">
      <c r="B700" s="79" t="inlineStr">
        <is>
          <t>135MQL</t>
        </is>
      </c>
      <c r="C700" s="82">
        <f>SUMIF(数量表!D:H,B700,数量表!H:H)</f>
        <v/>
      </c>
      <c r="D700" s="80" t="inlineStr">
        <is>
          <t>W1-39</t>
        </is>
      </c>
      <c r="E700" s="236" t="n">
        <v>76</v>
      </c>
      <c r="F700" s="237" t="inlineStr">
        <is>
          <t>*</t>
        </is>
      </c>
      <c r="G700" s="236" t="n">
        <v>524</v>
      </c>
      <c r="H700" s="238" t="n">
        <v>1</v>
      </c>
      <c r="I700" s="295">
        <f>SUM(H700*C700)</f>
        <v/>
      </c>
      <c r="J700" s="254" t="n">
        <v>0.5</v>
      </c>
      <c r="K700" s="255">
        <f>C700*J700</f>
        <v/>
      </c>
      <c r="L700" s="87" t="n"/>
      <c r="M700" s="251">
        <f>CONCATENATE(D700,"　",E700,F700,G700)</f>
        <v/>
      </c>
      <c r="N700" s="252">
        <f>I700</f>
        <v/>
      </c>
    </row>
    <row r="701" ht="15" customHeight="1" thickBot="1">
      <c r="B701" s="85" t="inlineStr">
        <is>
          <t>135MQL</t>
        </is>
      </c>
      <c r="C701" s="87">
        <f>SUMIF(数量表!D:H,B701,数量表!H:H)</f>
        <v/>
      </c>
      <c r="D701" t="inlineStr">
        <is>
          <t>W1-39</t>
        </is>
      </c>
      <c r="E701" s="2" t="n">
        <v>76</v>
      </c>
      <c r="F701" s="244" t="inlineStr">
        <is>
          <t>*</t>
        </is>
      </c>
      <c r="G701" s="2" t="n">
        <v>1274</v>
      </c>
      <c r="H701" s="122" t="n">
        <v>1</v>
      </c>
      <c r="I701" s="227">
        <f>SUM(H701*C701)</f>
        <v/>
      </c>
      <c r="J701" s="260" t="n">
        <v>0.5</v>
      </c>
      <c r="K701" s="261">
        <f>C701*J701</f>
        <v/>
      </c>
      <c r="L701" s="87" t="n"/>
      <c r="M701" s="251">
        <f>CONCATENATE(D701,"　",E701,F701,G701)</f>
        <v/>
      </c>
      <c r="N701" s="252">
        <f>I701</f>
        <v/>
      </c>
    </row>
    <row r="702" ht="15" customHeight="1" thickBot="1">
      <c r="B702" s="79" t="inlineStr">
        <is>
          <t>135MQOL</t>
        </is>
      </c>
      <c r="C702" s="82">
        <f>SUMIF(数量表!D:H,B702,数量表!H:H)</f>
        <v/>
      </c>
      <c r="D702" s="80" t="inlineStr">
        <is>
          <t>W1-39</t>
        </is>
      </c>
      <c r="E702" s="236" t="n">
        <v>76</v>
      </c>
      <c r="F702" s="237" t="inlineStr">
        <is>
          <t>*</t>
        </is>
      </c>
      <c r="G702" s="236" t="n">
        <v>524</v>
      </c>
      <c r="H702" s="238" t="n">
        <v>1</v>
      </c>
      <c r="I702" s="295">
        <f>SUM(H702*C702)</f>
        <v/>
      </c>
      <c r="J702" s="254" t="n">
        <v>0.5</v>
      </c>
      <c r="K702" s="255">
        <f>C702*J702</f>
        <v/>
      </c>
      <c r="L702" s="87" t="n"/>
      <c r="M702" s="251">
        <f>CONCATENATE(D702,"　",E702,F702,G702)</f>
        <v/>
      </c>
      <c r="N702" s="252">
        <f>I702</f>
        <v/>
      </c>
    </row>
    <row r="703" ht="15" customHeight="1" thickBot="1">
      <c r="B703" s="85" t="inlineStr">
        <is>
          <t>135MQOL</t>
        </is>
      </c>
      <c r="C703" s="87">
        <f>SUMIF(数量表!D:H,B703,数量表!H:H)</f>
        <v/>
      </c>
      <c r="D703" t="inlineStr">
        <is>
          <t>W1-39</t>
        </is>
      </c>
      <c r="E703" s="2" t="n">
        <v>76</v>
      </c>
      <c r="F703" s="244" t="inlineStr">
        <is>
          <t>*</t>
        </is>
      </c>
      <c r="G703" s="2" t="n">
        <v>1274</v>
      </c>
      <c r="H703" s="122" t="n">
        <v>1</v>
      </c>
      <c r="I703" s="227">
        <f>SUM(H703*C703)</f>
        <v/>
      </c>
      <c r="J703" s="260" t="n">
        <v>0.5</v>
      </c>
      <c r="K703" s="261">
        <f>C703*J703</f>
        <v/>
      </c>
      <c r="L703" s="87" t="n"/>
      <c r="M703" s="251">
        <f>CONCATENATE(D703,"　",E703,F703,G703)</f>
        <v/>
      </c>
      <c r="N703" s="252">
        <f>I703</f>
        <v/>
      </c>
    </row>
    <row r="704" ht="15" customHeight="1" thickBot="1">
      <c r="B704" s="79" t="inlineStr">
        <is>
          <t>135MQR</t>
        </is>
      </c>
      <c r="C704" s="82">
        <f>SUMIF(数量表!D:H,B704,数量表!H:H)</f>
        <v/>
      </c>
      <c r="D704" s="80" t="inlineStr">
        <is>
          <t>W1-39</t>
        </is>
      </c>
      <c r="E704" s="236" t="n">
        <v>76</v>
      </c>
      <c r="F704" s="237" t="inlineStr">
        <is>
          <t>*</t>
        </is>
      </c>
      <c r="G704" s="236" t="n">
        <v>524</v>
      </c>
      <c r="H704" s="238" t="n">
        <v>1</v>
      </c>
      <c r="I704" s="295">
        <f>SUM(H704*C704)</f>
        <v/>
      </c>
      <c r="J704" s="254" t="n">
        <v>0.5</v>
      </c>
      <c r="K704" s="255">
        <f>C704*J704</f>
        <v/>
      </c>
      <c r="M704" s="251">
        <f>CONCATENATE(D704,"　",E704,F704,G704)</f>
        <v/>
      </c>
      <c r="N704" s="252">
        <f>I704</f>
        <v/>
      </c>
    </row>
    <row r="705" ht="15" customHeight="1" thickBot="1">
      <c r="B705" s="88" t="inlineStr">
        <is>
          <t>135MQR</t>
        </is>
      </c>
      <c r="C705" s="91">
        <f>SUMIF(数量表!D:H,B705,数量表!H:H)</f>
        <v/>
      </c>
      <c r="D705" s="89" t="inlineStr">
        <is>
          <t>W1-39</t>
        </is>
      </c>
      <c r="E705" s="240" t="n">
        <v>76</v>
      </c>
      <c r="F705" s="241" t="inlineStr">
        <is>
          <t>*</t>
        </is>
      </c>
      <c r="G705" s="240" t="n">
        <v>1274</v>
      </c>
      <c r="H705" s="242" t="n">
        <v>1</v>
      </c>
      <c r="I705" s="297">
        <f>SUM(H705*C705)</f>
        <v/>
      </c>
      <c r="J705" s="257" t="n">
        <v>0.5</v>
      </c>
      <c r="K705" s="258">
        <f>C705*J705</f>
        <v/>
      </c>
      <c r="M705" s="251">
        <f>CONCATENATE(D705,"　",E705,F705,G705)</f>
        <v/>
      </c>
      <c r="N705" s="252">
        <f>I705</f>
        <v/>
      </c>
    </row>
    <row r="706" ht="15" customHeight="1" thickBot="1">
      <c r="B706" s="79" t="inlineStr">
        <is>
          <t>135MQOR</t>
        </is>
      </c>
      <c r="C706" s="82">
        <f>SUMIF(数量表!D:H,B706,数量表!H:H)</f>
        <v/>
      </c>
      <c r="D706" s="80" t="inlineStr">
        <is>
          <t>W1-39</t>
        </is>
      </c>
      <c r="E706" s="236" t="n">
        <v>76</v>
      </c>
      <c r="F706" s="237" t="inlineStr">
        <is>
          <t>*</t>
        </is>
      </c>
      <c r="G706" s="236" t="n">
        <v>524</v>
      </c>
      <c r="H706" s="238" t="n">
        <v>1</v>
      </c>
      <c r="I706" s="295">
        <f>SUM(H706*C706)</f>
        <v/>
      </c>
      <c r="J706" s="254" t="n">
        <v>0.5</v>
      </c>
      <c r="K706" s="255">
        <f>C706*J706</f>
        <v/>
      </c>
      <c r="M706" s="251">
        <f>CONCATENATE(D706,"　",E706,F706,G706)</f>
        <v/>
      </c>
      <c r="N706" s="252">
        <f>I706</f>
        <v/>
      </c>
    </row>
    <row r="707" ht="15" customHeight="1" thickBot="1">
      <c r="B707" s="88" t="inlineStr">
        <is>
          <t>135MQOR</t>
        </is>
      </c>
      <c r="C707" s="91">
        <f>SUMIF(数量表!D:H,B707,数量表!H:H)</f>
        <v/>
      </c>
      <c r="D707" s="89" t="inlineStr">
        <is>
          <t>W1-39</t>
        </is>
      </c>
      <c r="E707" s="240" t="n">
        <v>76</v>
      </c>
      <c r="F707" s="241" t="inlineStr">
        <is>
          <t>*</t>
        </is>
      </c>
      <c r="G707" s="240" t="n">
        <v>1274</v>
      </c>
      <c r="H707" s="242" t="n">
        <v>1</v>
      </c>
      <c r="I707" s="297">
        <f>SUM(H707*C707)</f>
        <v/>
      </c>
      <c r="J707" s="257" t="n">
        <v>0.5</v>
      </c>
      <c r="K707" s="258">
        <f>C707*J707</f>
        <v/>
      </c>
      <c r="M707" s="251">
        <f>CONCATENATE(D707,"　",E707,F707,G707)</f>
        <v/>
      </c>
      <c r="N707" s="252">
        <f>I707</f>
        <v/>
      </c>
    </row>
    <row r="708" ht="15" customHeight="1" thickBot="1">
      <c r="B708" s="79" t="inlineStr">
        <is>
          <t>135MQO300S</t>
        </is>
      </c>
      <c r="C708" s="80">
        <f>SUMIF(数量表!D:H,B708,数量表!H:H)</f>
        <v/>
      </c>
      <c r="D708" s="235" t="inlineStr">
        <is>
          <t>W1-39</t>
        </is>
      </c>
      <c r="E708" s="236" t="n">
        <v>190</v>
      </c>
      <c r="F708" s="237" t="inlineStr">
        <is>
          <t>*</t>
        </is>
      </c>
      <c r="G708" s="236" t="n">
        <v>524</v>
      </c>
      <c r="H708" s="238" t="n">
        <v>1</v>
      </c>
      <c r="I708" s="253">
        <f>SUM(H708*C708)</f>
        <v/>
      </c>
      <c r="J708" s="254" t="n">
        <v>2</v>
      </c>
      <c r="K708" s="255">
        <f>C708*J708</f>
        <v/>
      </c>
      <c r="M708" s="251">
        <f>CONCATENATE(D708,"　",E708,F708,G708)</f>
        <v/>
      </c>
      <c r="N708" s="252">
        <f>I708</f>
        <v/>
      </c>
    </row>
    <row r="709" ht="15" customHeight="1" thickBot="1">
      <c r="B709" s="85" t="inlineStr">
        <is>
          <t>135MQO300S</t>
        </is>
      </c>
      <c r="C709">
        <f>SUMIF(数量表!D:H,B709,数量表!H:H)</f>
        <v/>
      </c>
      <c r="D709" s="243" t="inlineStr">
        <is>
          <t>W1-39</t>
        </is>
      </c>
      <c r="E709" s="2" t="n">
        <v>190</v>
      </c>
      <c r="F709" s="244" t="inlineStr">
        <is>
          <t>*</t>
        </is>
      </c>
      <c r="G709" s="2" t="n">
        <v>1274</v>
      </c>
      <c r="H709" s="122" t="n">
        <v>1</v>
      </c>
      <c r="I709" s="259">
        <f>SUM(H709*C709)</f>
        <v/>
      </c>
      <c r="J709" s="260" t="n">
        <v>2</v>
      </c>
      <c r="K709" s="258">
        <f>C709*J709</f>
        <v/>
      </c>
      <c r="M709" s="251">
        <f>CONCATENATE(D709,"　",E709,F709,G709)</f>
        <v/>
      </c>
      <c r="N709" s="252">
        <f>I709</f>
        <v/>
      </c>
    </row>
    <row r="710" ht="15" customHeight="1" thickBot="1">
      <c r="B710" s="79" t="inlineStr">
        <is>
          <t>E</t>
        </is>
      </c>
      <c r="C710" s="80">
        <f>SUMIF(数量表!D:H,B710,数量表!H:H)</f>
        <v/>
      </c>
      <c r="D710" s="235" t="inlineStr">
        <is>
          <t>W2-39</t>
        </is>
      </c>
      <c r="E710" s="236" t="n">
        <v>386.5</v>
      </c>
      <c r="F710" s="237" t="inlineStr">
        <is>
          <t>*</t>
        </is>
      </c>
      <c r="G710" s="236" t="n">
        <v>470</v>
      </c>
      <c r="H710" s="238" t="n">
        <v>2</v>
      </c>
      <c r="I710" s="253">
        <f>SUM(H710*C710)</f>
        <v/>
      </c>
      <c r="J710" s="254" t="n">
        <v>1</v>
      </c>
      <c r="K710" s="255">
        <f>C710*J710</f>
        <v/>
      </c>
      <c r="M710" s="251">
        <f>CONCATENATE(D710,"　",E710,F710,G710)</f>
        <v/>
      </c>
      <c r="N710" s="252">
        <f>I710</f>
        <v/>
      </c>
    </row>
    <row r="711" ht="15" customHeight="1" thickBot="1">
      <c r="B711" s="88" t="inlineStr">
        <is>
          <t>E</t>
        </is>
      </c>
      <c r="C711" s="89">
        <f>SUMIF(数量表!D:H,B711,数量表!H:H)</f>
        <v/>
      </c>
      <c r="D711" s="239" t="inlineStr">
        <is>
          <t>W2-41</t>
        </is>
      </c>
      <c r="E711" s="240" t="n">
        <v>414.5</v>
      </c>
      <c r="F711" s="241" t="inlineStr">
        <is>
          <t>*</t>
        </is>
      </c>
      <c r="G711" s="240" t="n">
        <v>470</v>
      </c>
      <c r="H711" s="242" t="n">
        <v>2</v>
      </c>
      <c r="I711" s="256">
        <f>SUM(H711*C711)</f>
        <v/>
      </c>
      <c r="J711" s="257" t="n">
        <v>1</v>
      </c>
      <c r="K711" s="258">
        <f>C711*J711</f>
        <v/>
      </c>
      <c r="M711" s="251">
        <f>CONCATENATE(D711,"　",E711,F711,G711)</f>
        <v/>
      </c>
      <c r="N711" s="252">
        <f>I711</f>
        <v/>
      </c>
    </row>
    <row r="712" ht="15" customHeight="1" thickBot="1">
      <c r="B712" s="85" t="inlineStr">
        <is>
          <t>E-L</t>
        </is>
      </c>
      <c r="C712" s="80">
        <f>SUMIF(数量表!D:H,B712,数量表!H:H)</f>
        <v/>
      </c>
      <c r="D712" s="235" t="inlineStr">
        <is>
          <t>W2-39</t>
        </is>
      </c>
      <c r="E712" s="236" t="n">
        <v>386.5</v>
      </c>
      <c r="F712" s="237" t="inlineStr">
        <is>
          <t>*</t>
        </is>
      </c>
      <c r="G712" s="236" t="n">
        <v>470</v>
      </c>
      <c r="H712" s="238" t="n">
        <v>2</v>
      </c>
      <c r="I712" s="253">
        <f>SUM(H712*C712)</f>
        <v/>
      </c>
      <c r="J712" s="254" t="n">
        <v>1</v>
      </c>
      <c r="K712" s="255">
        <f>C712*J712</f>
        <v/>
      </c>
      <c r="M712" s="251">
        <f>CONCATENATE(D712,"　",E712,F712,G712)</f>
        <v/>
      </c>
      <c r="N712" s="252">
        <f>I712</f>
        <v/>
      </c>
    </row>
    <row r="713" ht="15" customHeight="1" thickBot="1">
      <c r="B713" s="85" t="inlineStr">
        <is>
          <t>E-L</t>
        </is>
      </c>
      <c r="C713">
        <f>SUMIF(数量表!D:H,B713,数量表!H:H)</f>
        <v/>
      </c>
      <c r="D713" s="243" t="inlineStr">
        <is>
          <t>W2-41</t>
        </is>
      </c>
      <c r="E713" s="2" t="n">
        <v>414.5</v>
      </c>
      <c r="F713" s="244" t="inlineStr">
        <is>
          <t>*</t>
        </is>
      </c>
      <c r="G713" s="2" t="n">
        <v>470</v>
      </c>
      <c r="H713" s="122" t="n">
        <v>2</v>
      </c>
      <c r="I713" s="259">
        <f>SUM(H713*C713)</f>
        <v/>
      </c>
      <c r="J713" s="260" t="n">
        <v>1</v>
      </c>
      <c r="K713" s="261">
        <f>C713*J713</f>
        <v/>
      </c>
      <c r="M713" s="251">
        <f>CONCATENATE(D713,"　",E713,F713,G713)</f>
        <v/>
      </c>
      <c r="N713" s="252">
        <f>I713</f>
        <v/>
      </c>
    </row>
    <row r="714" ht="15" customHeight="1" thickBot="1">
      <c r="B714" s="85" t="inlineStr">
        <is>
          <t>E-L</t>
        </is>
      </c>
      <c r="C714">
        <f>SUMIF(数量表!D:H,B714,数量表!H:H)</f>
        <v/>
      </c>
      <c r="D714" s="243" t="inlineStr">
        <is>
          <t>45*1000</t>
        </is>
      </c>
      <c r="E714" s="2" t="n">
        <v>87</v>
      </c>
      <c r="F714" s="244" t="inlineStr">
        <is>
          <t>*</t>
        </is>
      </c>
      <c r="G714" s="2" t="n">
        <v>2037</v>
      </c>
      <c r="H714" s="122" t="n">
        <v>1</v>
      </c>
      <c r="I714" s="259">
        <f>SUM(H714*C714)</f>
        <v/>
      </c>
      <c r="J714" s="260" t="n">
        <v>0.2</v>
      </c>
      <c r="K714" s="261">
        <f>C714*J714</f>
        <v/>
      </c>
      <c r="M714" s="251">
        <f>CONCATENATE(D714,"　",E714,F714,G714)</f>
        <v/>
      </c>
      <c r="N714" s="252">
        <f>I714</f>
        <v/>
      </c>
    </row>
    <row r="715" ht="15" customHeight="1" thickBot="1">
      <c r="B715" s="88" t="inlineStr">
        <is>
          <t>E-L</t>
        </is>
      </c>
      <c r="C715" s="89">
        <f>SUMIF(数量表!D:H,B715,数量表!H:H)</f>
        <v/>
      </c>
      <c r="D715" s="239" t="inlineStr">
        <is>
          <t>45*1000</t>
        </is>
      </c>
      <c r="E715" s="240" t="n">
        <v>87</v>
      </c>
      <c r="F715" s="241" t="inlineStr">
        <is>
          <t>*</t>
        </is>
      </c>
      <c r="G715" s="240" t="n">
        <v>849</v>
      </c>
      <c r="H715" s="242" t="n">
        <v>1</v>
      </c>
      <c r="I715" s="256">
        <f>SUM(H715*C715)</f>
        <v/>
      </c>
      <c r="J715" s="257" t="n">
        <v>0.2</v>
      </c>
      <c r="K715" s="258">
        <f>C715*J715</f>
        <v/>
      </c>
      <c r="M715" s="251">
        <f>CONCATENATE(D715,"　",E715,F715,G715)</f>
        <v/>
      </c>
      <c r="N715" s="252">
        <f>I715</f>
        <v/>
      </c>
    </row>
    <row r="716" ht="15" customHeight="1" thickBot="1">
      <c r="B716" s="79" t="inlineStr">
        <is>
          <t>E-R</t>
        </is>
      </c>
      <c r="C716" s="80">
        <f>SUMIF(数量表!D:H,B716,数量表!H:H)</f>
        <v/>
      </c>
      <c r="D716" s="235" t="inlineStr">
        <is>
          <t>W2-39</t>
        </is>
      </c>
      <c r="E716" s="236" t="n">
        <v>386.5</v>
      </c>
      <c r="F716" s="237" t="inlineStr">
        <is>
          <t>*</t>
        </is>
      </c>
      <c r="G716" s="236" t="n">
        <v>470</v>
      </c>
      <c r="H716" s="238" t="n">
        <v>2</v>
      </c>
      <c r="I716" s="253">
        <f>SUM(H716*C716)</f>
        <v/>
      </c>
      <c r="J716" s="254" t="n">
        <v>1</v>
      </c>
      <c r="K716" s="255">
        <f>C716*J716</f>
        <v/>
      </c>
      <c r="M716" s="251">
        <f>CONCATENATE(D716,"　",E716,F716,G716)</f>
        <v/>
      </c>
      <c r="N716" s="252">
        <f>I716</f>
        <v/>
      </c>
    </row>
    <row r="717" ht="15" customHeight="1" thickBot="1">
      <c r="B717" s="85" t="inlineStr">
        <is>
          <t>E-R</t>
        </is>
      </c>
      <c r="C717">
        <f>SUMIF(数量表!D:H,B717,数量表!H:H)</f>
        <v/>
      </c>
      <c r="D717" s="243" t="inlineStr">
        <is>
          <t>W2-41</t>
        </is>
      </c>
      <c r="E717" s="2" t="n">
        <v>414.5</v>
      </c>
      <c r="F717" s="244" t="inlineStr">
        <is>
          <t>*</t>
        </is>
      </c>
      <c r="G717" s="2" t="n">
        <v>470</v>
      </c>
      <c r="H717" s="122" t="n">
        <v>2</v>
      </c>
      <c r="I717" s="259">
        <f>SUM(H717*C717)</f>
        <v/>
      </c>
      <c r="J717" s="260" t="n">
        <v>1</v>
      </c>
      <c r="K717" s="261">
        <f>C717*J717</f>
        <v/>
      </c>
      <c r="M717" s="251">
        <f>CONCATENATE(D717,"　",E717,F717,G717)</f>
        <v/>
      </c>
      <c r="N717" s="252">
        <f>I717</f>
        <v/>
      </c>
    </row>
    <row r="718" ht="15" customHeight="1" thickBot="1">
      <c r="B718" s="85" t="inlineStr">
        <is>
          <t>E-R</t>
        </is>
      </c>
      <c r="C718">
        <f>SUMIF(数量表!D:H,B718,数量表!H:H)</f>
        <v/>
      </c>
      <c r="D718" s="243" t="inlineStr">
        <is>
          <t>45*1000</t>
        </is>
      </c>
      <c r="E718" s="2" t="n">
        <v>87</v>
      </c>
      <c r="F718" s="244" t="inlineStr">
        <is>
          <t>*</t>
        </is>
      </c>
      <c r="G718" s="2" t="n">
        <v>2037</v>
      </c>
      <c r="H718" s="122" t="n">
        <v>1</v>
      </c>
      <c r="I718" s="259">
        <f>SUM(H718*C718)</f>
        <v/>
      </c>
      <c r="J718" s="260" t="n">
        <v>0.5</v>
      </c>
      <c r="K718" s="261">
        <f>C718*J718</f>
        <v/>
      </c>
      <c r="M718" s="251">
        <f>CONCATENATE(D718,"　",E718,F718,G718)</f>
        <v/>
      </c>
      <c r="N718" s="252">
        <f>I718</f>
        <v/>
      </c>
    </row>
    <row r="719" ht="15" customHeight="1" thickBot="1">
      <c r="B719" s="88" t="inlineStr">
        <is>
          <t>E-R</t>
        </is>
      </c>
      <c r="C719" s="89">
        <f>SUMIF(数量表!D:H,B719,数量表!H:H)</f>
        <v/>
      </c>
      <c r="D719" s="239" t="inlineStr">
        <is>
          <t>45*1000</t>
        </is>
      </c>
      <c r="E719" s="240" t="n">
        <v>87</v>
      </c>
      <c r="F719" s="241" t="inlineStr">
        <is>
          <t>*</t>
        </is>
      </c>
      <c r="G719" s="240" t="n">
        <v>849</v>
      </c>
      <c r="H719" s="242" t="n">
        <v>1</v>
      </c>
      <c r="I719" s="256">
        <f>SUM(H719*C719)</f>
        <v/>
      </c>
      <c r="J719" s="257" t="n">
        <v>0.2</v>
      </c>
      <c r="K719" s="258">
        <f>C719*J719</f>
        <v/>
      </c>
      <c r="M719" s="251">
        <f>CONCATENATE(D719,"　",E719,F719,G719)</f>
        <v/>
      </c>
      <c r="N719" s="252">
        <f>I719</f>
        <v/>
      </c>
    </row>
    <row r="720" ht="15" customHeight="1" thickBot="1">
      <c r="B720" s="79" t="inlineStr">
        <is>
          <t>EL</t>
        </is>
      </c>
      <c r="C720" s="80">
        <f>SUMIF(数量表!D:H,B720,数量表!H:H)</f>
        <v/>
      </c>
      <c r="D720" s="235" t="inlineStr">
        <is>
          <t>W1-34</t>
        </is>
      </c>
      <c r="E720" s="236" t="n">
        <v>346.5</v>
      </c>
      <c r="F720" s="237" t="inlineStr">
        <is>
          <t>*</t>
        </is>
      </c>
      <c r="G720" s="236" t="n">
        <v>470</v>
      </c>
      <c r="H720" s="238" t="n">
        <v>1</v>
      </c>
      <c r="I720" s="253">
        <f>SUM(H720*C720)</f>
        <v/>
      </c>
      <c r="J720" s="254" t="n">
        <v>0.5</v>
      </c>
      <c r="K720" s="255">
        <f>C720*J720</f>
        <v/>
      </c>
      <c r="M720" s="251">
        <f>CONCATENATE(D720,"　",E720,F720,G720)</f>
        <v/>
      </c>
      <c r="N720" s="252">
        <f>I720</f>
        <v/>
      </c>
    </row>
    <row r="721" ht="15" customHeight="1" thickBot="1">
      <c r="B721" s="85" t="inlineStr">
        <is>
          <t>EL</t>
        </is>
      </c>
      <c r="C721">
        <f>SUMIF(数量表!D:H,B721,数量表!H:H)</f>
        <v/>
      </c>
      <c r="D721" s="243" t="inlineStr">
        <is>
          <t>W2-41</t>
        </is>
      </c>
      <c r="E721" s="2" t="n">
        <v>414.5</v>
      </c>
      <c r="F721" s="244" t="inlineStr">
        <is>
          <t>*</t>
        </is>
      </c>
      <c r="G721" s="2" t="n">
        <v>470</v>
      </c>
      <c r="H721" s="122" t="n">
        <v>2</v>
      </c>
      <c r="I721" s="259">
        <f>SUM(H721*C721)</f>
        <v/>
      </c>
      <c r="J721" s="260" t="n">
        <v>1</v>
      </c>
      <c r="K721" s="261">
        <f>C721*J721</f>
        <v/>
      </c>
      <c r="M721" s="251">
        <f>CONCATENATE(D721,"　",E721,F721,G721)</f>
        <v/>
      </c>
      <c r="N721" s="252">
        <f>I721</f>
        <v/>
      </c>
    </row>
    <row r="722" ht="15" customHeight="1" thickBot="1">
      <c r="B722" s="88" t="inlineStr">
        <is>
          <t>EL</t>
        </is>
      </c>
      <c r="C722" s="89">
        <f>SUMIF(数量表!D:H,B722,数量表!H:H)</f>
        <v/>
      </c>
      <c r="D722" s="243" t="inlineStr">
        <is>
          <t>W2-39</t>
        </is>
      </c>
      <c r="E722" s="240" t="n">
        <v>386.5</v>
      </c>
      <c r="F722" s="241" t="inlineStr">
        <is>
          <t>*</t>
        </is>
      </c>
      <c r="G722" s="240" t="n">
        <v>470</v>
      </c>
      <c r="H722" s="242" t="n">
        <v>1</v>
      </c>
      <c r="I722" s="256">
        <f>SUM(H722*C722)</f>
        <v/>
      </c>
      <c r="J722" s="257" t="n">
        <v>0.5</v>
      </c>
      <c r="K722" s="258">
        <f>C722*J722</f>
        <v/>
      </c>
      <c r="M722" s="251">
        <f>CONCATENATE(D722,"　",E722,F722,G722)</f>
        <v/>
      </c>
      <c r="N722" s="252">
        <f>I722</f>
        <v/>
      </c>
    </row>
    <row r="723" ht="15" customHeight="1" thickBot="1">
      <c r="B723" s="79" t="inlineStr">
        <is>
          <t>EL-L</t>
        </is>
      </c>
      <c r="C723" s="80">
        <f>SUMIF(数量表!D:H,B723,数量表!H:H)</f>
        <v/>
      </c>
      <c r="D723" s="235" t="inlineStr">
        <is>
          <t>W1-34</t>
        </is>
      </c>
      <c r="E723" s="236" t="n">
        <v>346.5</v>
      </c>
      <c r="F723" s="237" t="inlineStr">
        <is>
          <t>*</t>
        </is>
      </c>
      <c r="G723" s="236" t="n">
        <v>470</v>
      </c>
      <c r="H723" s="238" t="n">
        <v>1</v>
      </c>
      <c r="I723" s="253">
        <f>SUM(H723*C723)</f>
        <v/>
      </c>
      <c r="J723" s="254" t="n">
        <v>0.5</v>
      </c>
      <c r="K723" s="255">
        <f>C723*J723</f>
        <v/>
      </c>
      <c r="M723" s="251">
        <f>CONCATENATE(D723,"　",E723,F723,G723)</f>
        <v/>
      </c>
      <c r="N723" s="252">
        <f>I723</f>
        <v/>
      </c>
    </row>
    <row r="724" ht="15" customHeight="1" thickBot="1">
      <c r="B724" s="85" t="inlineStr">
        <is>
          <t>EL-L</t>
        </is>
      </c>
      <c r="C724">
        <f>SUMIF(数量表!D:H,B724,数量表!H:H)</f>
        <v/>
      </c>
      <c r="D724" s="243" t="inlineStr">
        <is>
          <t>W2-41</t>
        </is>
      </c>
      <c r="E724" s="2" t="n">
        <v>414.5</v>
      </c>
      <c r="F724" s="244" t="inlineStr">
        <is>
          <t>*</t>
        </is>
      </c>
      <c r="G724" s="2" t="n">
        <v>470</v>
      </c>
      <c r="H724" s="122" t="n">
        <v>2</v>
      </c>
      <c r="I724" s="259">
        <f>SUM(H724*C724)</f>
        <v/>
      </c>
      <c r="J724" s="260" t="n">
        <v>1</v>
      </c>
      <c r="K724" s="261">
        <f>C724*J724</f>
        <v/>
      </c>
      <c r="M724" s="251">
        <f>CONCATENATE(D724,"　",E724,F724,G724)</f>
        <v/>
      </c>
      <c r="N724" s="252">
        <f>I724</f>
        <v/>
      </c>
    </row>
    <row r="725" ht="15" customHeight="1" thickBot="1">
      <c r="B725" s="85" t="inlineStr">
        <is>
          <t>EL-L</t>
        </is>
      </c>
      <c r="C725">
        <f>SUMIF(数量表!D:H,B725,数量表!H:H)</f>
        <v/>
      </c>
      <c r="D725" s="243" t="inlineStr">
        <is>
          <t>W2-39</t>
        </is>
      </c>
      <c r="E725" s="2" t="n">
        <v>386.5</v>
      </c>
      <c r="F725" s="244" t="inlineStr">
        <is>
          <t>*</t>
        </is>
      </c>
      <c r="G725" s="2" t="n">
        <v>470</v>
      </c>
      <c r="H725" s="122" t="n">
        <v>1</v>
      </c>
      <c r="I725" s="259">
        <f>SUM(H725*C725)</f>
        <v/>
      </c>
      <c r="J725" s="260" t="n">
        <v>0.5</v>
      </c>
      <c r="K725" s="261">
        <f>C725*J725</f>
        <v/>
      </c>
      <c r="M725" s="251">
        <f>CONCATENATE(D725,"　",E725,F725,G725)</f>
        <v/>
      </c>
      <c r="N725" s="252">
        <f>I725</f>
        <v/>
      </c>
    </row>
    <row r="726" ht="15" customHeight="1" thickBot="1">
      <c r="B726" s="85" t="inlineStr">
        <is>
          <t>EL-L</t>
        </is>
      </c>
      <c r="C726">
        <f>SUMIF(数量表!D:H,B726,数量表!H:H)</f>
        <v/>
      </c>
      <c r="D726" s="243" t="inlineStr">
        <is>
          <t>45*1000</t>
        </is>
      </c>
      <c r="E726" s="2" t="n">
        <v>30</v>
      </c>
      <c r="F726" s="244" t="inlineStr">
        <is>
          <t>*</t>
        </is>
      </c>
      <c r="G726" s="2" t="n">
        <v>2037</v>
      </c>
      <c r="H726" s="122" t="n">
        <v>1</v>
      </c>
      <c r="I726" s="259">
        <f>SUM(H726*C726)</f>
        <v/>
      </c>
      <c r="J726" s="260" t="n">
        <v>0.1</v>
      </c>
      <c r="K726" s="261">
        <f>C726*J726</f>
        <v/>
      </c>
      <c r="M726" s="251">
        <f>CONCATENATE(D726,"　",E726,F726,G726)</f>
        <v/>
      </c>
      <c r="N726" s="252">
        <f>I726</f>
        <v/>
      </c>
    </row>
    <row r="727" ht="15" customHeight="1" thickBot="1">
      <c r="B727" s="88" t="inlineStr">
        <is>
          <t>EL-L</t>
        </is>
      </c>
      <c r="C727" s="89">
        <f>SUMIF(数量表!D:H,B727,数量表!H:H)</f>
        <v/>
      </c>
      <c r="D727" s="239" t="inlineStr">
        <is>
          <t>45*1000</t>
        </is>
      </c>
      <c r="E727" s="240" t="n">
        <v>30</v>
      </c>
      <c r="F727" s="241" t="inlineStr">
        <is>
          <t>*</t>
        </is>
      </c>
      <c r="G727" s="240" t="n">
        <v>849</v>
      </c>
      <c r="H727" s="242" t="n">
        <v>1</v>
      </c>
      <c r="I727" s="256">
        <f>SUM(H727*C727)</f>
        <v/>
      </c>
      <c r="J727" s="257" t="n">
        <v>0.1</v>
      </c>
      <c r="K727" s="258">
        <f>C727*J727</f>
        <v/>
      </c>
      <c r="M727" s="251">
        <f>CONCATENATE(D727,"　",E727,F727,G727)</f>
        <v/>
      </c>
      <c r="N727" s="252">
        <f>I727</f>
        <v/>
      </c>
    </row>
    <row r="728" ht="15" customHeight="1" thickBot="1">
      <c r="B728" s="79" t="inlineStr">
        <is>
          <t>ER-R</t>
        </is>
      </c>
      <c r="C728" s="82">
        <f>SUMIF(数量表!D:H,B728,数量表!H:H)</f>
        <v/>
      </c>
      <c r="D728" s="235" t="inlineStr">
        <is>
          <t>W1-34</t>
        </is>
      </c>
      <c r="E728" s="236" t="n">
        <v>346.5</v>
      </c>
      <c r="F728" s="237" t="inlineStr">
        <is>
          <t>*</t>
        </is>
      </c>
      <c r="G728" s="236" t="n">
        <v>470</v>
      </c>
      <c r="H728" s="238" t="n">
        <v>1</v>
      </c>
      <c r="I728" s="253">
        <f>SUM(H728*C728)</f>
        <v/>
      </c>
      <c r="J728" s="254" t="n">
        <v>0.5</v>
      </c>
      <c r="K728" s="255">
        <f>C728*J728</f>
        <v/>
      </c>
      <c r="M728" s="251">
        <f>CONCATENATE(D728,"　",E728,F728,G728)</f>
        <v/>
      </c>
      <c r="N728" s="252">
        <f>I728</f>
        <v/>
      </c>
    </row>
    <row r="729" ht="15" customHeight="1" thickBot="1">
      <c r="B729" s="85" t="inlineStr">
        <is>
          <t>ER-R</t>
        </is>
      </c>
      <c r="C729" s="87">
        <f>SUMIF(数量表!D:H,B729,数量表!H:H)</f>
        <v/>
      </c>
      <c r="D729" s="243" t="inlineStr">
        <is>
          <t>W2-41</t>
        </is>
      </c>
      <c r="E729" s="2" t="n">
        <v>414.5</v>
      </c>
      <c r="F729" s="244" t="inlineStr">
        <is>
          <t>*</t>
        </is>
      </c>
      <c r="G729" s="2" t="n">
        <v>470</v>
      </c>
      <c r="H729" s="122" t="n">
        <v>2</v>
      </c>
      <c r="I729" s="259">
        <f>SUM(H729*C729)</f>
        <v/>
      </c>
      <c r="J729" s="260" t="n">
        <v>1</v>
      </c>
      <c r="K729" s="261">
        <f>C729*J729</f>
        <v/>
      </c>
      <c r="M729" s="251">
        <f>CONCATENATE(D729,"　",E729,F729,G729)</f>
        <v/>
      </c>
      <c r="N729" s="252">
        <f>I729</f>
        <v/>
      </c>
    </row>
    <row r="730" ht="15" customHeight="1" thickBot="1">
      <c r="B730" s="85" t="inlineStr">
        <is>
          <t>ER-R</t>
        </is>
      </c>
      <c r="C730" s="87">
        <f>SUMIF(数量表!D:H,B730,数量表!H:H)</f>
        <v/>
      </c>
      <c r="D730" s="243" t="inlineStr">
        <is>
          <t>W2-39</t>
        </is>
      </c>
      <c r="E730" s="2" t="n">
        <v>386.5</v>
      </c>
      <c r="F730" s="244" t="inlineStr">
        <is>
          <t>*</t>
        </is>
      </c>
      <c r="G730" s="2" t="n">
        <v>470</v>
      </c>
      <c r="H730" s="122" t="n">
        <v>1</v>
      </c>
      <c r="I730" s="259">
        <f>SUM(H730*C730)</f>
        <v/>
      </c>
      <c r="J730" s="260" t="n">
        <v>0.5</v>
      </c>
      <c r="K730" s="261">
        <f>C730*J730</f>
        <v/>
      </c>
      <c r="M730" s="251">
        <f>CONCATENATE(D730,"　",E730,F730,G730)</f>
        <v/>
      </c>
      <c r="N730" s="252">
        <f>I730</f>
        <v/>
      </c>
    </row>
    <row r="731" ht="15" customHeight="1" thickBot="1">
      <c r="B731" s="85" t="inlineStr">
        <is>
          <t>ER-R</t>
        </is>
      </c>
      <c r="C731" s="87">
        <f>SUMIF(数量表!D:H,B731,数量表!H:H)</f>
        <v/>
      </c>
      <c r="D731" s="243" t="inlineStr">
        <is>
          <t>45*1000</t>
        </is>
      </c>
      <c r="E731" s="2" t="n">
        <v>30</v>
      </c>
      <c r="F731" s="244" t="inlineStr">
        <is>
          <t>*</t>
        </is>
      </c>
      <c r="G731" s="2" t="n">
        <v>2037</v>
      </c>
      <c r="H731" s="122" t="n">
        <v>1</v>
      </c>
      <c r="I731" s="259">
        <f>SUM(H731*C731)</f>
        <v/>
      </c>
      <c r="J731" s="260" t="n">
        <v>0.1</v>
      </c>
      <c r="K731" s="261">
        <f>C731*J731</f>
        <v/>
      </c>
      <c r="M731" s="251">
        <f>CONCATENATE(D731,"　",E731,F731,G731)</f>
        <v/>
      </c>
      <c r="N731" s="252">
        <f>I731</f>
        <v/>
      </c>
    </row>
    <row r="732" ht="15" customHeight="1" thickBot="1">
      <c r="B732" s="88" t="inlineStr">
        <is>
          <t>ER-R</t>
        </is>
      </c>
      <c r="C732" s="91">
        <f>SUMIF(数量表!D:H,B732,数量表!H:H)</f>
        <v/>
      </c>
      <c r="D732" s="239" t="inlineStr">
        <is>
          <t>45*1000</t>
        </is>
      </c>
      <c r="E732" s="240" t="n">
        <v>30</v>
      </c>
      <c r="F732" s="241" t="inlineStr">
        <is>
          <t>*</t>
        </is>
      </c>
      <c r="G732" s="240" t="n">
        <v>849</v>
      </c>
      <c r="H732" s="242" t="n">
        <v>1</v>
      </c>
      <c r="I732" s="256">
        <f>SUM(H732*C732)</f>
        <v/>
      </c>
      <c r="J732" s="257" t="n">
        <v>0.1</v>
      </c>
      <c r="K732" s="258">
        <f>C732*J732</f>
        <v/>
      </c>
      <c r="M732" s="251">
        <f>CONCATENATE(D732,"　",E732,F732,G732)</f>
        <v/>
      </c>
      <c r="N732" s="252">
        <f>I732</f>
        <v/>
      </c>
    </row>
    <row r="733" ht="15" customHeight="1" thickBot="1">
      <c r="B733" s="79" t="inlineStr">
        <is>
          <t>E135</t>
        </is>
      </c>
      <c r="C733" s="82">
        <f>SUMIF(数量表!D:H,B733,数量表!H:H)</f>
        <v/>
      </c>
      <c r="D733" s="235" t="inlineStr">
        <is>
          <t>W3-39</t>
        </is>
      </c>
      <c r="E733" s="236" t="n">
        <v>373</v>
      </c>
      <c r="F733" s="244" t="inlineStr">
        <is>
          <t>*</t>
        </is>
      </c>
      <c r="G733" s="236" t="n">
        <v>470</v>
      </c>
      <c r="H733" s="238" t="n">
        <v>1</v>
      </c>
      <c r="I733" s="253">
        <f>SUM(H733*C733)</f>
        <v/>
      </c>
      <c r="J733" s="254" t="n">
        <v>0.5</v>
      </c>
      <c r="K733" s="255">
        <f>C733*J733</f>
        <v/>
      </c>
      <c r="M733" s="251">
        <f>CONCATENATE(D733,"　",E733,F733,G733)</f>
        <v/>
      </c>
      <c r="N733" s="252">
        <f>I733</f>
        <v/>
      </c>
    </row>
    <row r="734" ht="15" customHeight="1" thickBot="1">
      <c r="B734" s="85" t="inlineStr">
        <is>
          <t>E135</t>
        </is>
      </c>
      <c r="C734" s="87">
        <f>SUMIF(数量表!D:H,B734,数量表!H:H)</f>
        <v/>
      </c>
      <c r="D734" s="243" t="inlineStr">
        <is>
          <t>W2-41</t>
        </is>
      </c>
      <c r="E734" s="2" t="n">
        <v>414.5</v>
      </c>
      <c r="F734" s="244" t="inlineStr">
        <is>
          <t>*</t>
        </is>
      </c>
      <c r="G734" s="2" t="n">
        <v>470</v>
      </c>
      <c r="H734" s="122" t="n">
        <v>1</v>
      </c>
      <c r="I734" s="259">
        <f>SUM(H734*C734)</f>
        <v/>
      </c>
      <c r="J734" s="260" t="n">
        <v>0.5</v>
      </c>
      <c r="K734" s="261">
        <f>C734*J734</f>
        <v/>
      </c>
      <c r="M734" s="251">
        <f>CONCATENATE(D734,"　",E734,F734,G734)</f>
        <v/>
      </c>
      <c r="N734" s="252">
        <f>I734</f>
        <v/>
      </c>
    </row>
    <row r="735" ht="15" customHeight="1" thickBot="1">
      <c r="B735" s="88" t="inlineStr">
        <is>
          <t>E135</t>
        </is>
      </c>
      <c r="C735" s="91">
        <f>SUMIF(数量表!D:H,B735,数量表!H:H)</f>
        <v/>
      </c>
      <c r="D735" s="239" t="inlineStr">
        <is>
          <t>W3-39</t>
        </is>
      </c>
      <c r="E735" s="240" t="n">
        <v>386.5</v>
      </c>
      <c r="F735" s="241" t="inlineStr">
        <is>
          <t>*</t>
        </is>
      </c>
      <c r="G735" s="240" t="n">
        <v>470</v>
      </c>
      <c r="H735" s="242" t="n">
        <v>1</v>
      </c>
      <c r="I735" s="256">
        <f>SUM(H735*C735)</f>
        <v/>
      </c>
      <c r="J735" s="257" t="n">
        <v>0.5</v>
      </c>
      <c r="K735" s="258">
        <f>C735*J735</f>
        <v/>
      </c>
      <c r="M735" s="251">
        <f>CONCATENATE(D735,"　",E735,F735,G735)</f>
        <v/>
      </c>
      <c r="N735" s="252">
        <f>I735</f>
        <v/>
      </c>
    </row>
    <row r="736" ht="15" customHeight="1" thickBot="1">
      <c r="B736" s="79" t="inlineStr">
        <is>
          <t>E135-L</t>
        </is>
      </c>
      <c r="C736" s="82">
        <f>SUMIF(数量表!D:H,B736,数量表!H:H)</f>
        <v/>
      </c>
      <c r="D736" s="235" t="inlineStr">
        <is>
          <t>W3-39</t>
        </is>
      </c>
      <c r="E736" s="236" t="n">
        <v>373</v>
      </c>
      <c r="F736" s="237" t="inlineStr">
        <is>
          <t>*</t>
        </is>
      </c>
      <c r="G736" s="236" t="n">
        <v>470</v>
      </c>
      <c r="H736" s="238" t="n">
        <v>1</v>
      </c>
      <c r="I736" s="253">
        <f>SUM(H736*C736)</f>
        <v/>
      </c>
      <c r="J736" s="254" t="n">
        <v>0.5</v>
      </c>
      <c r="K736" s="255">
        <f>C736*J736</f>
        <v/>
      </c>
      <c r="M736" s="251">
        <f>CONCATENATE(D736,"　",E736,F736,G736)</f>
        <v/>
      </c>
      <c r="N736" s="252">
        <f>I736</f>
        <v/>
      </c>
    </row>
    <row r="737" ht="15" customHeight="1" thickBot="1">
      <c r="B737" s="85" t="inlineStr">
        <is>
          <t>E135-L</t>
        </is>
      </c>
      <c r="C737" s="87">
        <f>SUMIF(数量表!D:H,B737,数量表!H:H)</f>
        <v/>
      </c>
      <c r="D737" s="243" t="inlineStr">
        <is>
          <t>W2-41</t>
        </is>
      </c>
      <c r="E737" s="2" t="n">
        <v>414.5</v>
      </c>
      <c r="F737" s="244" t="inlineStr">
        <is>
          <t>*</t>
        </is>
      </c>
      <c r="G737" s="2" t="n">
        <v>470</v>
      </c>
      <c r="H737" s="122" t="n">
        <v>1</v>
      </c>
      <c r="I737" s="259">
        <f>SUM(H737*C737)</f>
        <v/>
      </c>
      <c r="J737" s="260" t="n">
        <v>0.5</v>
      </c>
      <c r="K737" s="261">
        <f>C737*J737</f>
        <v/>
      </c>
      <c r="M737" s="251">
        <f>CONCATENATE(D737,"　",E737,F737,G737)</f>
        <v/>
      </c>
      <c r="N737" s="252">
        <f>I737</f>
        <v/>
      </c>
    </row>
    <row r="738" ht="15" customHeight="1" thickBot="1">
      <c r="B738" s="85" t="inlineStr">
        <is>
          <t>E135-L</t>
        </is>
      </c>
      <c r="C738" s="87">
        <f>SUMIF(数量表!D:H,B738,数量表!H:H)</f>
        <v/>
      </c>
      <c r="D738" s="243" t="inlineStr">
        <is>
          <t>W3-39</t>
        </is>
      </c>
      <c r="E738" s="2" t="n">
        <v>386.5</v>
      </c>
      <c r="F738" s="244" t="inlineStr">
        <is>
          <t>*</t>
        </is>
      </c>
      <c r="G738" s="2" t="n">
        <v>470</v>
      </c>
      <c r="H738" s="122" t="n">
        <v>1</v>
      </c>
      <c r="I738" s="259">
        <f>SUM(H738*C738)</f>
        <v/>
      </c>
      <c r="J738" s="260" t="n">
        <v>0.5</v>
      </c>
      <c r="K738" s="261">
        <f>C738*J738</f>
        <v/>
      </c>
      <c r="M738" s="251">
        <f>CONCATENATE(D738,"　",E738,F738,G738)</f>
        <v/>
      </c>
      <c r="N738" s="252">
        <f>I738</f>
        <v/>
      </c>
    </row>
    <row r="739" ht="15" customHeight="1" thickBot="1">
      <c r="B739" s="88" t="inlineStr">
        <is>
          <t>E135-L</t>
        </is>
      </c>
      <c r="C739" s="91">
        <f>SUMIF(数量表!D:H,B739,数量表!H:H)</f>
        <v/>
      </c>
      <c r="D739" s="239" t="inlineStr">
        <is>
          <t>45*1000</t>
        </is>
      </c>
      <c r="E739" s="240" t="n">
        <v>79</v>
      </c>
      <c r="F739" s="241" t="inlineStr">
        <is>
          <t>*</t>
        </is>
      </c>
      <c r="G739" s="240" t="n">
        <v>2037</v>
      </c>
      <c r="H739" s="242" t="n">
        <v>1</v>
      </c>
      <c r="I739" s="256">
        <f>SUM(H739*C739)</f>
        <v/>
      </c>
      <c r="J739" s="257" t="n">
        <v>0.1</v>
      </c>
      <c r="K739" s="258">
        <f>C739*J739</f>
        <v/>
      </c>
      <c r="M739" s="251">
        <f>CONCATENATE(D739,"　",E739,F739,G739)</f>
        <v/>
      </c>
      <c r="N739" s="252">
        <f>I739</f>
        <v/>
      </c>
    </row>
    <row r="740" ht="15" customHeight="1" thickBot="1">
      <c r="B740" s="85" t="inlineStr">
        <is>
          <t>E135-R</t>
        </is>
      </c>
      <c r="C740" s="87">
        <f>SUMIF(数量表!D:H,B740,数量表!H:H)</f>
        <v/>
      </c>
      <c r="D740" s="243" t="inlineStr">
        <is>
          <t>W3-39</t>
        </is>
      </c>
      <c r="E740" s="2" t="n">
        <v>373</v>
      </c>
      <c r="F740" s="244" t="inlineStr">
        <is>
          <t>*</t>
        </is>
      </c>
      <c r="G740" s="2" t="n">
        <v>470</v>
      </c>
      <c r="H740" s="122" t="n">
        <v>1</v>
      </c>
      <c r="I740" s="259">
        <f>SUM(H740*C740)</f>
        <v/>
      </c>
      <c r="J740" s="260" t="n">
        <v>0.5</v>
      </c>
      <c r="K740" s="261">
        <f>C740*J740</f>
        <v/>
      </c>
      <c r="M740" s="251">
        <f>CONCATENATE(D740,"　",E740,F740,G740)</f>
        <v/>
      </c>
      <c r="N740" s="252">
        <f>I740</f>
        <v/>
      </c>
    </row>
    <row r="741" ht="15" customHeight="1" thickBot="1">
      <c r="B741" s="85" t="inlineStr">
        <is>
          <t>E135-R</t>
        </is>
      </c>
      <c r="C741" s="87">
        <f>SUMIF(数量表!D:H,B741,数量表!H:H)</f>
        <v/>
      </c>
      <c r="D741" s="243" t="inlineStr">
        <is>
          <t>W2-41</t>
        </is>
      </c>
      <c r="E741" s="2" t="n">
        <v>414.5</v>
      </c>
      <c r="F741" s="244" t="inlineStr">
        <is>
          <t>*</t>
        </is>
      </c>
      <c r="G741" s="2" t="n">
        <v>470</v>
      </c>
      <c r="H741" s="122" t="n">
        <v>1</v>
      </c>
      <c r="I741" s="259">
        <f>SUM(H741*C741)</f>
        <v/>
      </c>
      <c r="J741" s="260" t="n">
        <v>0.5</v>
      </c>
      <c r="K741" s="261">
        <f>C741*J741</f>
        <v/>
      </c>
      <c r="M741" s="251">
        <f>CONCATENATE(D741,"　",E741,F741,G741)</f>
        <v/>
      </c>
      <c r="N741" s="252">
        <f>I741</f>
        <v/>
      </c>
    </row>
    <row r="742" ht="15" customHeight="1" thickBot="1">
      <c r="B742" s="85" t="inlineStr">
        <is>
          <t>E135-R</t>
        </is>
      </c>
      <c r="C742" s="87">
        <f>SUMIF(数量表!D:H,B742,数量表!H:H)</f>
        <v/>
      </c>
      <c r="D742" s="243" t="inlineStr">
        <is>
          <t>W3-39</t>
        </is>
      </c>
      <c r="E742" s="2" t="n">
        <v>386.5</v>
      </c>
      <c r="F742" s="244" t="inlineStr">
        <is>
          <t>*</t>
        </is>
      </c>
      <c r="G742" s="2" t="n">
        <v>470</v>
      </c>
      <c r="H742" s="122" t="n">
        <v>1</v>
      </c>
      <c r="I742" s="259">
        <f>SUM(H742*C742)</f>
        <v/>
      </c>
      <c r="J742" s="260" t="n">
        <v>0.5</v>
      </c>
      <c r="K742" s="261">
        <f>C742*J742</f>
        <v/>
      </c>
      <c r="M742" s="251">
        <f>CONCATENATE(D742,"　",E742,F742,G742)</f>
        <v/>
      </c>
      <c r="N742" s="252">
        <f>I742</f>
        <v/>
      </c>
    </row>
    <row r="743" ht="15" customHeight="1" thickBot="1">
      <c r="B743" s="88" t="inlineStr">
        <is>
          <t>E135-R</t>
        </is>
      </c>
      <c r="C743" s="91">
        <f>SUMIF(数量表!D:H,B743,数量表!H:H)</f>
        <v/>
      </c>
      <c r="D743" s="239" t="inlineStr">
        <is>
          <t>45*1000</t>
        </is>
      </c>
      <c r="E743" s="240" t="n">
        <v>79</v>
      </c>
      <c r="F743" s="241" t="inlineStr">
        <is>
          <t>*</t>
        </is>
      </c>
      <c r="G743" s="240" t="n">
        <v>2037</v>
      </c>
      <c r="H743" s="242" t="n">
        <v>1</v>
      </c>
      <c r="I743" s="256">
        <f>SUM(H743*C743)</f>
        <v/>
      </c>
      <c r="J743" s="257" t="n">
        <v>0.1</v>
      </c>
      <c r="K743" s="258">
        <f>C743*J743</f>
        <v/>
      </c>
      <c r="M743" s="251">
        <f>CONCATENATE(D743,"　",E743,F743,G743)</f>
        <v/>
      </c>
      <c r="N743" s="252">
        <f>I743</f>
        <v/>
      </c>
    </row>
    <row r="744" ht="15" customHeight="1" thickBot="1">
      <c r="B744" s="79" t="inlineStr">
        <is>
          <t>E135L</t>
        </is>
      </c>
      <c r="C744" s="82">
        <f>SUMIF(数量表!D:H,B744,数量表!H:H)</f>
        <v/>
      </c>
      <c r="D744" s="235" t="inlineStr">
        <is>
          <t>W3-39</t>
        </is>
      </c>
      <c r="E744" s="236" t="n">
        <v>333</v>
      </c>
      <c r="F744" s="244" t="inlineStr">
        <is>
          <t>*</t>
        </is>
      </c>
      <c r="G744" s="236" t="n">
        <v>470</v>
      </c>
      <c r="H744" s="238" t="n">
        <v>1</v>
      </c>
      <c r="I744" s="253">
        <f>SUM(H744*C744)</f>
        <v/>
      </c>
      <c r="J744" s="254" t="n">
        <v>0.5</v>
      </c>
      <c r="K744" s="255">
        <f>C744*J744</f>
        <v/>
      </c>
      <c r="M744" s="251">
        <f>CONCATENATE(D744,"　",E744,F744,G744)</f>
        <v/>
      </c>
      <c r="N744" s="252">
        <f>I744</f>
        <v/>
      </c>
    </row>
    <row r="745" ht="15" customHeight="1" thickBot="1">
      <c r="B745" s="85" t="inlineStr">
        <is>
          <t>E135L</t>
        </is>
      </c>
      <c r="C745" s="87">
        <f>SUMIF(数量表!D:H,B745,数量表!H:H)</f>
        <v/>
      </c>
      <c r="D745" s="243" t="inlineStr">
        <is>
          <t>W2-41</t>
        </is>
      </c>
      <c r="E745" s="2" t="n">
        <v>414.5</v>
      </c>
      <c r="F745" s="244" t="inlineStr">
        <is>
          <t>*</t>
        </is>
      </c>
      <c r="G745" s="2" t="n">
        <v>470</v>
      </c>
      <c r="H745" s="122" t="n">
        <v>1</v>
      </c>
      <c r="I745" s="259">
        <f>SUM(H745*C745)</f>
        <v/>
      </c>
      <c r="J745" s="260" t="n">
        <v>0.5</v>
      </c>
      <c r="K745" s="261">
        <f>C745*J745</f>
        <v/>
      </c>
      <c r="M745" s="251">
        <f>CONCATENATE(D745,"　",E745,F745,G745)</f>
        <v/>
      </c>
      <c r="N745" s="252">
        <f>I745</f>
        <v/>
      </c>
    </row>
    <row r="746" ht="15" customHeight="1" thickBot="1">
      <c r="B746" s="88" t="inlineStr">
        <is>
          <t>E135L</t>
        </is>
      </c>
      <c r="C746" s="91">
        <f>SUMIF(数量表!D:H,B746,数量表!H:H)</f>
        <v/>
      </c>
      <c r="D746" s="239" t="inlineStr">
        <is>
          <t>W3-39</t>
        </is>
      </c>
      <c r="E746" s="240" t="n">
        <v>386.5</v>
      </c>
      <c r="F746" s="241" t="inlineStr">
        <is>
          <t>*</t>
        </is>
      </c>
      <c r="G746" s="240" t="n">
        <v>470</v>
      </c>
      <c r="H746" s="242" t="n">
        <v>1</v>
      </c>
      <c r="I746" s="256">
        <f>SUM(H746*C746)</f>
        <v/>
      </c>
      <c r="J746" s="257" t="n">
        <v>0.5</v>
      </c>
      <c r="K746" s="258">
        <f>C746*J746</f>
        <v/>
      </c>
      <c r="M746" s="251">
        <f>CONCATENATE(D746,"　",E746,F746,G746)</f>
        <v/>
      </c>
      <c r="N746" s="252">
        <f>I746</f>
        <v/>
      </c>
    </row>
    <row r="747" ht="15" customHeight="1" thickBot="1">
      <c r="B747" s="79" t="inlineStr">
        <is>
          <t>E135L-L</t>
        </is>
      </c>
      <c r="C747" s="82">
        <f>SUMIF(数量表!D:H,B747,数量表!H:H)</f>
        <v/>
      </c>
      <c r="D747" s="235" t="inlineStr">
        <is>
          <t>W3-39</t>
        </is>
      </c>
      <c r="E747" s="236" t="n">
        <v>333</v>
      </c>
      <c r="F747" s="237" t="inlineStr">
        <is>
          <t>*</t>
        </is>
      </c>
      <c r="G747" s="236" t="n">
        <v>470</v>
      </c>
      <c r="H747" s="238" t="n">
        <v>1</v>
      </c>
      <c r="I747" s="253">
        <f>SUM(H747*C747)</f>
        <v/>
      </c>
      <c r="J747" s="254" t="n">
        <v>0.5</v>
      </c>
      <c r="K747" s="255">
        <f>C747*J747</f>
        <v/>
      </c>
      <c r="M747" s="251">
        <f>CONCATENATE(D747,"　",E747,F747,G747)</f>
        <v/>
      </c>
      <c r="N747" s="252">
        <f>I747</f>
        <v/>
      </c>
    </row>
    <row r="748" ht="15" customHeight="1" thickBot="1">
      <c r="B748" s="85" t="inlineStr">
        <is>
          <t>E135L-L</t>
        </is>
      </c>
      <c r="C748" s="87">
        <f>SUMIF(数量表!D:H,B748,数量表!H:H)</f>
        <v/>
      </c>
      <c r="D748" s="243" t="inlineStr">
        <is>
          <t>W2-41</t>
        </is>
      </c>
      <c r="E748" s="2" t="n">
        <v>414.5</v>
      </c>
      <c r="F748" s="244" t="inlineStr">
        <is>
          <t>*</t>
        </is>
      </c>
      <c r="G748" s="2" t="n">
        <v>470</v>
      </c>
      <c r="H748" s="122" t="n">
        <v>1</v>
      </c>
      <c r="I748" s="259">
        <f>SUM(H748*C748)</f>
        <v/>
      </c>
      <c r="J748" s="260" t="n">
        <v>0.5</v>
      </c>
      <c r="K748" s="261">
        <f>C748*J748</f>
        <v/>
      </c>
      <c r="M748" s="251">
        <f>CONCATENATE(D748,"　",E748,F748,G748)</f>
        <v/>
      </c>
      <c r="N748" s="252">
        <f>I748</f>
        <v/>
      </c>
    </row>
    <row r="749" ht="15" customHeight="1" thickBot="1">
      <c r="B749" s="85" t="inlineStr">
        <is>
          <t>E135L-L</t>
        </is>
      </c>
      <c r="C749" s="87">
        <f>SUMIF(数量表!D:H,B749,数量表!H:H)</f>
        <v/>
      </c>
      <c r="D749" s="243" t="inlineStr">
        <is>
          <t>W3-39</t>
        </is>
      </c>
      <c r="E749" s="2" t="n">
        <v>386.5</v>
      </c>
      <c r="F749" s="244" t="inlineStr">
        <is>
          <t>*</t>
        </is>
      </c>
      <c r="G749" s="2" t="n">
        <v>470</v>
      </c>
      <c r="H749" s="122" t="n">
        <v>1</v>
      </c>
      <c r="I749" s="259">
        <f>SUM(H749*C749)</f>
        <v/>
      </c>
      <c r="J749" s="260" t="n">
        <v>0.5</v>
      </c>
      <c r="K749" s="261">
        <f>C749*J749</f>
        <v/>
      </c>
      <c r="M749" s="251">
        <f>CONCATENATE(D749,"　",E749,F749,G749)</f>
        <v/>
      </c>
      <c r="N749" s="252">
        <f>I749</f>
        <v/>
      </c>
    </row>
    <row r="750" ht="15" customHeight="1" thickBot="1">
      <c r="B750" s="85" t="inlineStr">
        <is>
          <t>E135L-L</t>
        </is>
      </c>
      <c r="C750">
        <f>SUMIF(数量表!D:H,B750,数量表!H:H)</f>
        <v/>
      </c>
      <c r="D750" s="243" t="inlineStr">
        <is>
          <t>45*1000</t>
        </is>
      </c>
      <c r="E750" s="2" t="n">
        <v>79</v>
      </c>
      <c r="F750" s="244" t="inlineStr">
        <is>
          <t>*</t>
        </is>
      </c>
      <c r="G750" s="2" t="n">
        <v>2037</v>
      </c>
      <c r="H750" s="122" t="n">
        <v>1</v>
      </c>
      <c r="I750" s="259">
        <f>SUM(H750*C750)</f>
        <v/>
      </c>
      <c r="J750" s="260" t="n">
        <v>0.1</v>
      </c>
      <c r="K750" s="261">
        <f>C750*J750</f>
        <v/>
      </c>
      <c r="M750" s="251">
        <f>CONCATENATE(D750,"　",E750,F750,G750)</f>
        <v/>
      </c>
      <c r="N750" s="252">
        <f>I750</f>
        <v/>
      </c>
    </row>
    <row r="751" ht="15" customHeight="1" thickBot="1">
      <c r="B751" s="88" t="inlineStr">
        <is>
          <t>E135L-L</t>
        </is>
      </c>
      <c r="C751" s="89">
        <f>SUMIF(数量表!D:H,B751,数量表!H:H)</f>
        <v/>
      </c>
      <c r="D751" s="239" t="inlineStr">
        <is>
          <t>45*1000</t>
        </is>
      </c>
      <c r="E751" s="240" t="n">
        <v>50</v>
      </c>
      <c r="F751" s="241" t="inlineStr">
        <is>
          <t>*</t>
        </is>
      </c>
      <c r="G751" s="240" t="n">
        <v>2037</v>
      </c>
      <c r="H751" s="242" t="n">
        <v>1</v>
      </c>
      <c r="I751" s="256">
        <f>SUM(H751*C751)</f>
        <v/>
      </c>
      <c r="J751" s="257" t="n">
        <v>0.1</v>
      </c>
      <c r="K751" s="258">
        <f>C751*J751</f>
        <v/>
      </c>
      <c r="M751" s="251">
        <f>CONCATENATE(D751,"　",E751,F751,G751)</f>
        <v/>
      </c>
      <c r="N751" s="252">
        <f>I751</f>
        <v/>
      </c>
    </row>
    <row r="752" ht="15" customHeight="1" thickBot="1">
      <c r="B752" s="79" t="inlineStr">
        <is>
          <t>E135R</t>
        </is>
      </c>
      <c r="C752" s="82">
        <f>SUMIF(数量表!D:H,B752,数量表!H:H)</f>
        <v/>
      </c>
      <c r="D752" s="235" t="inlineStr">
        <is>
          <t>W3-39</t>
        </is>
      </c>
      <c r="E752" s="236" t="n">
        <v>333</v>
      </c>
      <c r="F752" s="244" t="inlineStr">
        <is>
          <t>*</t>
        </is>
      </c>
      <c r="G752" s="236" t="n">
        <v>470</v>
      </c>
      <c r="H752" s="238" t="n">
        <v>1</v>
      </c>
      <c r="I752" s="253">
        <f>SUM(H752*C752)</f>
        <v/>
      </c>
      <c r="J752" s="254" t="n">
        <v>0.5</v>
      </c>
      <c r="K752" s="255">
        <f>C752*J752</f>
        <v/>
      </c>
      <c r="M752" s="251">
        <f>CONCATENATE(D752,"　",E752,F752,G752)</f>
        <v/>
      </c>
      <c r="N752" s="252">
        <f>I752</f>
        <v/>
      </c>
    </row>
    <row r="753" ht="15" customHeight="1" thickBot="1">
      <c r="B753" s="85" t="inlineStr">
        <is>
          <t>E135R</t>
        </is>
      </c>
      <c r="C753" s="87">
        <f>SUMIF(数量表!D:H,B753,数量表!H:H)</f>
        <v/>
      </c>
      <c r="D753" s="243" t="inlineStr">
        <is>
          <t>W2-41</t>
        </is>
      </c>
      <c r="E753" s="2" t="n">
        <v>414.5</v>
      </c>
      <c r="F753" s="244" t="inlineStr">
        <is>
          <t>*</t>
        </is>
      </c>
      <c r="G753" s="2" t="n">
        <v>470</v>
      </c>
      <c r="H753" s="122" t="n">
        <v>1</v>
      </c>
      <c r="I753" s="259">
        <f>SUM(H753*C753)</f>
        <v/>
      </c>
      <c r="J753" s="260" t="n">
        <v>0.5</v>
      </c>
      <c r="K753" s="261">
        <f>C753*J753</f>
        <v/>
      </c>
      <c r="M753" s="251">
        <f>CONCATENATE(D753,"　",E753,F753,G753)</f>
        <v/>
      </c>
      <c r="N753" s="252">
        <f>I753</f>
        <v/>
      </c>
    </row>
    <row r="754" ht="15" customHeight="1" thickBot="1">
      <c r="B754" s="88" t="inlineStr">
        <is>
          <t>E135R</t>
        </is>
      </c>
      <c r="C754" s="91">
        <f>SUMIF(数量表!D:H,B754,数量表!H:H)</f>
        <v/>
      </c>
      <c r="D754" s="239" t="inlineStr">
        <is>
          <t>W3-39</t>
        </is>
      </c>
      <c r="E754" s="240" t="n">
        <v>386.5</v>
      </c>
      <c r="F754" s="241" t="inlineStr">
        <is>
          <t>*</t>
        </is>
      </c>
      <c r="G754" s="240" t="n">
        <v>470</v>
      </c>
      <c r="H754" s="242" t="n">
        <v>1</v>
      </c>
      <c r="I754" s="256">
        <f>SUM(H754*C754)</f>
        <v/>
      </c>
      <c r="J754" s="257" t="n">
        <v>0.5</v>
      </c>
      <c r="K754" s="258">
        <f>C754*J754</f>
        <v/>
      </c>
      <c r="M754" s="251">
        <f>CONCATENATE(D754,"　",E754,F754,G754)</f>
        <v/>
      </c>
      <c r="N754" s="252">
        <f>I754</f>
        <v/>
      </c>
    </row>
    <row r="755" ht="15" customHeight="1" thickBot="1">
      <c r="B755" s="79" t="inlineStr">
        <is>
          <t>E135R-R</t>
        </is>
      </c>
      <c r="C755" s="82">
        <f>SUMIF(数量表!D:H,B755,数量表!H:H)</f>
        <v/>
      </c>
      <c r="D755" s="235" t="inlineStr">
        <is>
          <t>W3-39</t>
        </is>
      </c>
      <c r="E755" s="236" t="n">
        <v>333</v>
      </c>
      <c r="F755" s="237" t="inlineStr">
        <is>
          <t>*</t>
        </is>
      </c>
      <c r="G755" s="236" t="n">
        <v>470</v>
      </c>
      <c r="H755" s="238" t="n">
        <v>1</v>
      </c>
      <c r="I755" s="253">
        <f>SUM(H755*C755)</f>
        <v/>
      </c>
      <c r="J755" s="254" t="n">
        <v>0.5</v>
      </c>
      <c r="K755" s="255">
        <f>C755*J755</f>
        <v/>
      </c>
      <c r="M755" s="251">
        <f>CONCATENATE(D755,"　",E755,F755,G755)</f>
        <v/>
      </c>
      <c r="N755" s="252">
        <f>I755</f>
        <v/>
      </c>
    </row>
    <row r="756" ht="15" customHeight="1" thickBot="1">
      <c r="B756" s="85" t="inlineStr">
        <is>
          <t>E135R-R</t>
        </is>
      </c>
      <c r="C756" s="87">
        <f>SUMIF(数量表!D:H,B756,数量表!H:H)</f>
        <v/>
      </c>
      <c r="D756" s="243" t="inlineStr">
        <is>
          <t>W2-41</t>
        </is>
      </c>
      <c r="E756" s="2" t="n">
        <v>414.5</v>
      </c>
      <c r="F756" s="244" t="inlineStr">
        <is>
          <t>*</t>
        </is>
      </c>
      <c r="G756" s="2" t="n">
        <v>470</v>
      </c>
      <c r="H756" s="122" t="n">
        <v>1</v>
      </c>
      <c r="I756" s="259">
        <f>SUM(H756*C756)</f>
        <v/>
      </c>
      <c r="J756" s="260" t="n">
        <v>0.5</v>
      </c>
      <c r="K756" s="261">
        <f>C756*J756</f>
        <v/>
      </c>
      <c r="M756" s="251">
        <f>CONCATENATE(D756,"　",E756,F756,G756)</f>
        <v/>
      </c>
      <c r="N756" s="252">
        <f>I756</f>
        <v/>
      </c>
    </row>
    <row r="757" ht="15" customHeight="1" thickBot="1">
      <c r="B757" s="85" t="inlineStr">
        <is>
          <t>E135R-R</t>
        </is>
      </c>
      <c r="C757" s="87">
        <f>SUMIF(数量表!D:H,B757,数量表!H:H)</f>
        <v/>
      </c>
      <c r="D757" s="243" t="inlineStr">
        <is>
          <t>W3-39</t>
        </is>
      </c>
      <c r="E757" s="2" t="n">
        <v>386.5</v>
      </c>
      <c r="F757" s="244" t="inlineStr">
        <is>
          <t>*</t>
        </is>
      </c>
      <c r="G757" s="2" t="n">
        <v>470</v>
      </c>
      <c r="H757" s="122" t="n">
        <v>1</v>
      </c>
      <c r="I757" s="259">
        <f>SUM(H757*C757)</f>
        <v/>
      </c>
      <c r="J757" s="260" t="n">
        <v>0.5</v>
      </c>
      <c r="K757" s="261">
        <f>C757*J757</f>
        <v/>
      </c>
      <c r="M757" s="251">
        <f>CONCATENATE(D757,"　",E757,F757,G757)</f>
        <v/>
      </c>
      <c r="N757" s="252">
        <f>I757</f>
        <v/>
      </c>
    </row>
    <row r="758" ht="15" customHeight="1" thickBot="1">
      <c r="B758" s="85" t="inlineStr">
        <is>
          <t>E135R-R</t>
        </is>
      </c>
      <c r="C758">
        <f>SUMIF(数量表!D:H,B758,数量表!H:H)</f>
        <v/>
      </c>
      <c r="D758" s="243" t="inlineStr">
        <is>
          <t>45*1000</t>
        </is>
      </c>
      <c r="E758" s="2" t="n">
        <v>40</v>
      </c>
      <c r="F758" s="244" t="inlineStr">
        <is>
          <t>*</t>
        </is>
      </c>
      <c r="G758" s="2" t="n">
        <v>2037</v>
      </c>
      <c r="H758" s="122" t="n">
        <v>1</v>
      </c>
      <c r="I758" s="259">
        <f>SUM(H758*C758)</f>
        <v/>
      </c>
      <c r="J758" s="260" t="n">
        <v>0.1</v>
      </c>
      <c r="K758" s="261">
        <f>C758*J758</f>
        <v/>
      </c>
      <c r="M758" s="251">
        <f>CONCATENATE(D758,"　",E758,F758,G758)</f>
        <v/>
      </c>
      <c r="N758" s="252">
        <f>I758</f>
        <v/>
      </c>
    </row>
    <row r="759" ht="15" customHeight="1" thickBot="1">
      <c r="B759" s="88" t="inlineStr">
        <is>
          <t>E135R-R</t>
        </is>
      </c>
      <c r="C759" s="89">
        <f>SUMIF(数量表!D:H,B759,数量表!H:H)</f>
        <v/>
      </c>
      <c r="D759" s="239" t="inlineStr">
        <is>
          <t>45*1000</t>
        </is>
      </c>
      <c r="E759" s="240" t="n">
        <v>50</v>
      </c>
      <c r="F759" s="241" t="inlineStr">
        <is>
          <t>*</t>
        </is>
      </c>
      <c r="G759" s="240" t="n">
        <v>2037</v>
      </c>
      <c r="H759" s="242" t="n">
        <v>1</v>
      </c>
      <c r="I759" s="256">
        <f>SUM(H759*C759)</f>
        <v/>
      </c>
      <c r="J759" s="257" t="n">
        <v>0.1</v>
      </c>
      <c r="K759" s="258">
        <f>C759*J759</f>
        <v/>
      </c>
      <c r="M759" s="251">
        <f>CONCATENATE(D759,"　",E759,F759,G759)</f>
        <v/>
      </c>
      <c r="N759" s="252">
        <f>I759</f>
        <v/>
      </c>
    </row>
    <row r="760" ht="15" customHeight="1" thickBot="1">
      <c r="B760" s="79" t="inlineStr">
        <is>
          <t>E273</t>
        </is>
      </c>
      <c r="C760" s="82">
        <f>SUMIF(数量表!D:H,B760,数量表!H:H)</f>
        <v/>
      </c>
      <c r="D760" s="235" t="inlineStr">
        <is>
          <t>W3-39</t>
        </is>
      </c>
      <c r="E760" s="236" t="n">
        <v>386.5</v>
      </c>
      <c r="F760" s="237" t="inlineStr">
        <is>
          <t>*</t>
        </is>
      </c>
      <c r="G760" s="236" t="n">
        <v>470</v>
      </c>
      <c r="H760" s="238" t="n">
        <v>2</v>
      </c>
      <c r="I760" s="253">
        <f>SUM(H760*C760)</f>
        <v/>
      </c>
      <c r="J760" s="254" t="n">
        <v>0.5</v>
      </c>
      <c r="K760" s="255">
        <f>C760*J760</f>
        <v/>
      </c>
      <c r="M760" s="251">
        <f>CONCATENATE(D760,"　",E760,F760,G760)</f>
        <v/>
      </c>
      <c r="N760" s="252">
        <f>I760</f>
        <v/>
      </c>
    </row>
    <row r="761" ht="15" customHeight="1" thickBot="1">
      <c r="B761" s="88" t="inlineStr">
        <is>
          <t>E273</t>
        </is>
      </c>
      <c r="C761" s="91">
        <f>SUMIF(数量表!D:H,B761,数量表!H:H)</f>
        <v/>
      </c>
      <c r="D761" s="239" t="inlineStr">
        <is>
          <t>W2-41</t>
        </is>
      </c>
      <c r="E761" s="240" t="n">
        <v>414.5</v>
      </c>
      <c r="F761" s="241" t="inlineStr">
        <is>
          <t>*</t>
        </is>
      </c>
      <c r="G761" s="240" t="n">
        <v>470</v>
      </c>
      <c r="H761" s="242" t="n">
        <v>4</v>
      </c>
      <c r="I761" s="256">
        <f>SUM(H761*C761)</f>
        <v/>
      </c>
      <c r="J761" s="257" t="n">
        <v>0.5</v>
      </c>
      <c r="K761" s="258">
        <f>C761*J761</f>
        <v/>
      </c>
      <c r="M761" s="251">
        <f>CONCATENATE(D761,"　",E761,F761,G761)</f>
        <v/>
      </c>
      <c r="N761" s="252">
        <f>I761</f>
        <v/>
      </c>
    </row>
    <row r="762" ht="15" customHeight="1" thickBot="1">
      <c r="B762" s="85" t="inlineStr">
        <is>
          <t>E273L</t>
        </is>
      </c>
      <c r="C762">
        <f>SUMIF(数量表!D:H,B762,数量表!H:H)</f>
        <v/>
      </c>
      <c r="D762" s="243" t="inlineStr">
        <is>
          <t>W3-39</t>
        </is>
      </c>
      <c r="E762" s="2" t="n">
        <v>346.5</v>
      </c>
      <c r="F762" s="244" t="inlineStr">
        <is>
          <t>*</t>
        </is>
      </c>
      <c r="G762" s="2" t="n">
        <v>470</v>
      </c>
      <c r="H762" s="122" t="n">
        <v>1</v>
      </c>
      <c r="I762" s="259">
        <f>SUM(H762*C762)</f>
        <v/>
      </c>
      <c r="J762" s="260" t="n">
        <v>0.5</v>
      </c>
      <c r="K762" s="261">
        <f>C762*J762</f>
        <v/>
      </c>
      <c r="M762" s="251">
        <f>CONCATENATE(D762,"　",E762,F762,G762)</f>
        <v/>
      </c>
      <c r="N762" s="252">
        <f>I762</f>
        <v/>
      </c>
    </row>
    <row r="763" ht="15" customHeight="1" thickBot="1">
      <c r="B763" s="85" t="inlineStr">
        <is>
          <t>E273L</t>
        </is>
      </c>
      <c r="C763">
        <f>SUMIF(数量表!D:H,B763,数量表!H:H)</f>
        <v/>
      </c>
      <c r="D763" s="243" t="inlineStr">
        <is>
          <t>W2-41</t>
        </is>
      </c>
      <c r="E763" s="2" t="n">
        <v>414.5</v>
      </c>
      <c r="F763" s="244" t="inlineStr">
        <is>
          <t>*</t>
        </is>
      </c>
      <c r="G763" s="2" t="n">
        <v>470</v>
      </c>
      <c r="H763" s="122" t="n">
        <v>4</v>
      </c>
      <c r="I763" s="259">
        <f>SUM(H763*C763)</f>
        <v/>
      </c>
      <c r="J763" s="260" t="n">
        <v>0.5</v>
      </c>
      <c r="K763" s="261">
        <f>C763*J763</f>
        <v/>
      </c>
      <c r="M763" s="251">
        <f>CONCATENATE(D763,"　",E763,F763,G763)</f>
        <v/>
      </c>
      <c r="N763" s="252">
        <f>I763</f>
        <v/>
      </c>
    </row>
    <row r="764" ht="15" customHeight="1" thickBot="1">
      <c r="B764" s="88" t="inlineStr">
        <is>
          <t>E273L</t>
        </is>
      </c>
      <c r="C764" s="89">
        <f>SUMIF(数量表!D:H,B764,数量表!H:H)</f>
        <v/>
      </c>
      <c r="D764" s="239" t="inlineStr">
        <is>
          <t>W3-39</t>
        </is>
      </c>
      <c r="E764" s="240" t="n">
        <v>386.5</v>
      </c>
      <c r="F764" s="241" t="inlineStr">
        <is>
          <t>*</t>
        </is>
      </c>
      <c r="G764" s="240" t="n">
        <v>470</v>
      </c>
      <c r="H764" s="242" t="n">
        <v>1</v>
      </c>
      <c r="I764" s="256">
        <f>SUM(H764*C764)</f>
        <v/>
      </c>
      <c r="J764" s="257" t="n">
        <v>0.5</v>
      </c>
      <c r="K764" s="258">
        <f>C764*J764</f>
        <v/>
      </c>
      <c r="M764" s="251">
        <f>CONCATENATE(D764,"　",E764,F764,G764)</f>
        <v/>
      </c>
      <c r="N764" s="252">
        <f>I764</f>
        <v/>
      </c>
    </row>
    <row r="765" ht="15" customHeight="1" thickBot="1">
      <c r="B765" s="85" t="inlineStr">
        <is>
          <t>E273R</t>
        </is>
      </c>
      <c r="C765">
        <f>SUMIF(数量表!D:H,B765,数量表!H:H)</f>
        <v/>
      </c>
      <c r="D765" s="243" t="inlineStr">
        <is>
          <t>W3-39</t>
        </is>
      </c>
      <c r="E765" s="2" t="n">
        <v>346.5</v>
      </c>
      <c r="F765" s="244" t="inlineStr">
        <is>
          <t>*</t>
        </is>
      </c>
      <c r="G765" s="2" t="n">
        <v>470</v>
      </c>
      <c r="H765" s="122" t="n">
        <v>1</v>
      </c>
      <c r="I765" s="259">
        <f>SUM(H765*C765)</f>
        <v/>
      </c>
      <c r="J765" s="260" t="n">
        <v>0.5</v>
      </c>
      <c r="K765" s="261">
        <f>C765*J765</f>
        <v/>
      </c>
      <c r="M765" s="251">
        <f>CONCATENATE(D765,"　",E765,F765,G765)</f>
        <v/>
      </c>
      <c r="N765" s="252">
        <f>I765</f>
        <v/>
      </c>
    </row>
    <row r="766" ht="15" customHeight="1" thickBot="1">
      <c r="B766" s="85" t="inlineStr">
        <is>
          <t>E273R</t>
        </is>
      </c>
      <c r="C766">
        <f>SUMIF(数量表!D:H,B766,数量表!H:H)</f>
        <v/>
      </c>
      <c r="D766" s="243" t="inlineStr">
        <is>
          <t>W2-41</t>
        </is>
      </c>
      <c r="E766" s="2" t="n">
        <v>414.5</v>
      </c>
      <c r="F766" s="244" t="inlineStr">
        <is>
          <t>*</t>
        </is>
      </c>
      <c r="G766" s="2" t="n">
        <v>470</v>
      </c>
      <c r="H766" s="122" t="n">
        <v>4</v>
      </c>
      <c r="I766" s="259">
        <f>SUM(H766*C766)</f>
        <v/>
      </c>
      <c r="J766" s="260" t="n">
        <v>0.5</v>
      </c>
      <c r="K766" s="261">
        <f>C766*J766</f>
        <v/>
      </c>
      <c r="M766" s="251">
        <f>CONCATENATE(D766,"　",E766,F766,G766)</f>
        <v/>
      </c>
      <c r="N766" s="252">
        <f>I766</f>
        <v/>
      </c>
    </row>
    <row r="767" ht="15" customHeight="1" thickBot="1">
      <c r="B767" s="88" t="inlineStr">
        <is>
          <t>E273R</t>
        </is>
      </c>
      <c r="C767" s="89">
        <f>SUMIF(数量表!D:H,B767,数量表!H:H)</f>
        <v/>
      </c>
      <c r="D767" s="239" t="inlineStr">
        <is>
          <t>W3-39</t>
        </is>
      </c>
      <c r="E767" s="240" t="n">
        <v>386.5</v>
      </c>
      <c r="F767" s="241" t="inlineStr">
        <is>
          <t>*</t>
        </is>
      </c>
      <c r="G767" s="240" t="n">
        <v>470</v>
      </c>
      <c r="H767" s="242" t="n">
        <v>1</v>
      </c>
      <c r="I767" s="256">
        <f>SUM(H767*C767)</f>
        <v/>
      </c>
      <c r="J767" s="257" t="n">
        <v>0.5</v>
      </c>
      <c r="K767" s="258">
        <f>C767*J767</f>
        <v/>
      </c>
      <c r="M767" s="251">
        <f>CONCATENATE(D767,"　",E767,F767,G767)</f>
        <v/>
      </c>
      <c r="N767" s="252">
        <f>I767</f>
        <v/>
      </c>
    </row>
    <row r="768" ht="15" customHeight="1" thickBot="1">
      <c r="B768" s="79" t="inlineStr">
        <is>
          <t>45ME</t>
        </is>
      </c>
      <c r="C768" s="80">
        <f>SUMIF(数量表!D:H,B768,数量表!H:H)</f>
        <v/>
      </c>
      <c r="D768" s="235" t="inlineStr">
        <is>
          <t>W2-39</t>
        </is>
      </c>
      <c r="E768" s="236" t="n">
        <v>386.5</v>
      </c>
      <c r="F768" s="237" t="inlineStr">
        <is>
          <t>*</t>
        </is>
      </c>
      <c r="G768" s="236" t="n">
        <v>419</v>
      </c>
      <c r="H768" s="238" t="n">
        <v>2</v>
      </c>
      <c r="I768" s="253">
        <f>SUM(H768*C768)</f>
        <v/>
      </c>
      <c r="J768" s="254" t="n">
        <v>1</v>
      </c>
      <c r="K768" s="255">
        <f>C768*J768</f>
        <v/>
      </c>
      <c r="M768" s="251">
        <f>CONCATENATE(D768,"　",E768,F768,G768)</f>
        <v/>
      </c>
      <c r="N768" s="252">
        <f>I768</f>
        <v/>
      </c>
    </row>
    <row r="769" ht="15" customHeight="1" thickBot="1">
      <c r="B769" s="88" t="inlineStr">
        <is>
          <t>45ME</t>
        </is>
      </c>
      <c r="C769" s="89">
        <f>SUMIF(数量表!D:H,B769,数量表!H:H)</f>
        <v/>
      </c>
      <c r="D769" s="239" t="inlineStr">
        <is>
          <t>W2-41</t>
        </is>
      </c>
      <c r="E769" s="240" t="n">
        <v>414.5</v>
      </c>
      <c r="F769" s="241" t="inlineStr">
        <is>
          <t>*</t>
        </is>
      </c>
      <c r="G769" s="240" t="n">
        <v>419</v>
      </c>
      <c r="H769" s="242" t="n">
        <v>2</v>
      </c>
      <c r="I769" s="256">
        <f>SUM(H769*C769)</f>
        <v/>
      </c>
      <c r="J769" s="257" t="n">
        <v>1</v>
      </c>
      <c r="K769" s="258">
        <f>C769*J769</f>
        <v/>
      </c>
      <c r="M769" s="251">
        <f>CONCATENATE(D769,"　",E769,F769,G769)</f>
        <v/>
      </c>
      <c r="N769" s="252">
        <f>I769</f>
        <v/>
      </c>
    </row>
    <row r="770" ht="15" customHeight="1" thickBot="1">
      <c r="B770" s="85" t="inlineStr">
        <is>
          <t>45ME-L</t>
        </is>
      </c>
      <c r="C770" s="80">
        <f>SUMIF(数量表!D:H,B770,数量表!H:H)</f>
        <v/>
      </c>
      <c r="D770" s="235" t="inlineStr">
        <is>
          <t>W2-39</t>
        </is>
      </c>
      <c r="E770" s="236" t="n">
        <v>386.5</v>
      </c>
      <c r="F770" s="237" t="inlineStr">
        <is>
          <t>*</t>
        </is>
      </c>
      <c r="G770" s="236" t="n">
        <v>419</v>
      </c>
      <c r="H770" s="238" t="n">
        <v>2</v>
      </c>
      <c r="I770" s="253">
        <f>SUM(H770*C770)</f>
        <v/>
      </c>
      <c r="J770" s="254" t="n">
        <v>1</v>
      </c>
      <c r="K770" s="255">
        <f>C770*J770</f>
        <v/>
      </c>
      <c r="M770" s="251">
        <f>CONCATENATE(D770,"　",E770,F770,G770)</f>
        <v/>
      </c>
      <c r="N770" s="252">
        <f>I770</f>
        <v/>
      </c>
    </row>
    <row r="771" ht="15" customHeight="1" thickBot="1">
      <c r="B771" s="85" t="inlineStr">
        <is>
          <t>45ME-L</t>
        </is>
      </c>
      <c r="C771">
        <f>SUMIF(数量表!D:H,B771,数量表!H:H)</f>
        <v/>
      </c>
      <c r="D771" s="243" t="inlineStr">
        <is>
          <t>W2-41</t>
        </is>
      </c>
      <c r="E771" s="2" t="n">
        <v>414.5</v>
      </c>
      <c r="F771" s="244" t="inlineStr">
        <is>
          <t>*</t>
        </is>
      </c>
      <c r="G771" s="2" t="n">
        <v>419</v>
      </c>
      <c r="H771" s="122" t="n">
        <v>2</v>
      </c>
      <c r="I771" s="259">
        <f>SUM(H771*C771)</f>
        <v/>
      </c>
      <c r="J771" s="260" t="n">
        <v>1</v>
      </c>
      <c r="K771" s="261">
        <f>C771*J771</f>
        <v/>
      </c>
      <c r="M771" s="251">
        <f>CONCATENATE(D771,"　",E771,F771,G771)</f>
        <v/>
      </c>
      <c r="N771" s="252">
        <f>I771</f>
        <v/>
      </c>
    </row>
    <row r="772" ht="15" customHeight="1" thickBot="1">
      <c r="B772" s="85" t="inlineStr">
        <is>
          <t>45ME-L</t>
        </is>
      </c>
      <c r="C772">
        <f>SUMIF(数量表!D:H,B772,数量表!H:H)</f>
        <v/>
      </c>
      <c r="D772" s="243" t="inlineStr">
        <is>
          <t>45*1000</t>
        </is>
      </c>
      <c r="E772" s="2" t="n">
        <v>87</v>
      </c>
      <c r="F772" s="244" t="inlineStr">
        <is>
          <t>*</t>
        </is>
      </c>
      <c r="G772" s="2" t="n">
        <v>1200</v>
      </c>
      <c r="H772" s="122" t="n">
        <v>1</v>
      </c>
      <c r="I772" s="259">
        <f>SUM(H772*C772)</f>
        <v/>
      </c>
      <c r="J772" s="260" t="n">
        <v>0.2</v>
      </c>
      <c r="K772" s="261">
        <f>C772*J772</f>
        <v/>
      </c>
      <c r="M772" s="251">
        <f>CONCATENATE(D772,"　",E772,F772,G772)</f>
        <v/>
      </c>
      <c r="N772" s="252">
        <f>I772</f>
        <v/>
      </c>
    </row>
    <row r="773" ht="15" customHeight="1" thickBot="1">
      <c r="B773" s="88" t="inlineStr">
        <is>
          <t>45ME-L</t>
        </is>
      </c>
      <c r="C773" s="89">
        <f>SUMIF(数量表!D:H,B773,数量表!H:H)</f>
        <v/>
      </c>
      <c r="D773" s="239" t="inlineStr">
        <is>
          <t>45*1000</t>
        </is>
      </c>
      <c r="E773" s="240" t="n">
        <v>87</v>
      </c>
      <c r="F773" s="241" t="inlineStr">
        <is>
          <t>*</t>
        </is>
      </c>
      <c r="G773" s="240" t="n">
        <v>637</v>
      </c>
      <c r="H773" s="242" t="n">
        <v>1</v>
      </c>
      <c r="I773" s="256">
        <f>SUM(H773*C773)</f>
        <v/>
      </c>
      <c r="J773" s="257" t="n">
        <v>0.2</v>
      </c>
      <c r="K773" s="258">
        <f>C773*J773</f>
        <v/>
      </c>
      <c r="M773" s="251">
        <f>CONCATENATE(D773,"　",E773,F773,G773)</f>
        <v/>
      </c>
      <c r="N773" s="252">
        <f>I773</f>
        <v/>
      </c>
    </row>
    <row r="774" ht="15" customHeight="1" thickBot="1">
      <c r="B774" s="79" t="inlineStr">
        <is>
          <t>45ME-R</t>
        </is>
      </c>
      <c r="C774" s="80">
        <f>SUMIF(数量表!D:H,B774,数量表!H:H)</f>
        <v/>
      </c>
      <c r="D774" s="235" t="inlineStr">
        <is>
          <t>W2-39</t>
        </is>
      </c>
      <c r="E774" s="236" t="n">
        <v>386.5</v>
      </c>
      <c r="F774" s="237" t="inlineStr">
        <is>
          <t>*</t>
        </is>
      </c>
      <c r="G774" s="236" t="n">
        <v>419</v>
      </c>
      <c r="H774" s="238" t="n">
        <v>2</v>
      </c>
      <c r="I774" s="253">
        <f>SUM(H774*C774)</f>
        <v/>
      </c>
      <c r="J774" s="254" t="n">
        <v>1</v>
      </c>
      <c r="K774" s="255">
        <f>C774*J774</f>
        <v/>
      </c>
      <c r="M774" s="251">
        <f>CONCATENATE(D774,"　",E774,F774,G774)</f>
        <v/>
      </c>
      <c r="N774" s="252">
        <f>I774</f>
        <v/>
      </c>
    </row>
    <row r="775" ht="15" customHeight="1" thickBot="1">
      <c r="B775" s="85" t="inlineStr">
        <is>
          <t>45ME-R</t>
        </is>
      </c>
      <c r="C775">
        <f>SUMIF(数量表!D:H,B775,数量表!H:H)</f>
        <v/>
      </c>
      <c r="D775" s="243" t="inlineStr">
        <is>
          <t>W2-41</t>
        </is>
      </c>
      <c r="E775" s="2" t="n">
        <v>414.5</v>
      </c>
      <c r="F775" s="244" t="inlineStr">
        <is>
          <t>*</t>
        </is>
      </c>
      <c r="G775" s="2" t="n">
        <v>419</v>
      </c>
      <c r="H775" s="122" t="n">
        <v>2</v>
      </c>
      <c r="I775" s="259">
        <f>SUM(H775*C775)</f>
        <v/>
      </c>
      <c r="J775" s="260" t="n">
        <v>1</v>
      </c>
      <c r="K775" s="261">
        <f>C775*J775</f>
        <v/>
      </c>
      <c r="M775" s="251">
        <f>CONCATENATE(D775,"　",E775,F775,G775)</f>
        <v/>
      </c>
      <c r="N775" s="252">
        <f>I775</f>
        <v/>
      </c>
    </row>
    <row r="776" ht="15" customHeight="1" thickBot="1">
      <c r="B776" s="85" t="inlineStr">
        <is>
          <t>45ME-R</t>
        </is>
      </c>
      <c r="C776">
        <f>SUMIF(数量表!D:H,B776,数量表!H:H)</f>
        <v/>
      </c>
      <c r="D776" s="243" t="inlineStr">
        <is>
          <t>45*1000</t>
        </is>
      </c>
      <c r="E776" s="2" t="n">
        <v>87</v>
      </c>
      <c r="F776" s="244" t="inlineStr">
        <is>
          <t>*</t>
        </is>
      </c>
      <c r="G776" s="2" t="n">
        <v>1200</v>
      </c>
      <c r="H776" s="122" t="n">
        <v>1</v>
      </c>
      <c r="I776" s="259">
        <f>SUM(H776*C776)</f>
        <v/>
      </c>
      <c r="J776" s="260" t="n">
        <v>0.5</v>
      </c>
      <c r="K776" s="261">
        <f>C776*J776</f>
        <v/>
      </c>
      <c r="M776" s="251">
        <f>CONCATENATE(D776,"　",E776,F776,G776)</f>
        <v/>
      </c>
      <c r="N776" s="252">
        <f>I776</f>
        <v/>
      </c>
    </row>
    <row r="777" ht="15" customHeight="1" thickBot="1">
      <c r="B777" s="88" t="inlineStr">
        <is>
          <t>45ME-R</t>
        </is>
      </c>
      <c r="C777" s="89">
        <f>SUMIF(数量表!D:H,B777,数量表!H:H)</f>
        <v/>
      </c>
      <c r="D777" s="239" t="inlineStr">
        <is>
          <t>45*1000</t>
        </is>
      </c>
      <c r="E777" s="240" t="n">
        <v>87</v>
      </c>
      <c r="F777" s="241" t="inlineStr">
        <is>
          <t>*</t>
        </is>
      </c>
      <c r="G777" s="240" t="n">
        <v>637</v>
      </c>
      <c r="H777" s="242" t="n">
        <v>1</v>
      </c>
      <c r="I777" s="256">
        <f>SUM(H777*C777)</f>
        <v/>
      </c>
      <c r="J777" s="257" t="n">
        <v>0.2</v>
      </c>
      <c r="K777" s="258">
        <f>C777*J777</f>
        <v/>
      </c>
      <c r="M777" s="251">
        <f>CONCATENATE(D777,"　",E777,F777,G777)</f>
        <v/>
      </c>
      <c r="N777" s="252">
        <f>I777</f>
        <v/>
      </c>
    </row>
    <row r="778" ht="15" customHeight="1" thickBot="1">
      <c r="B778" s="79" t="inlineStr">
        <is>
          <t>45MEL</t>
        </is>
      </c>
      <c r="C778" s="80">
        <f>SUMIF(数量表!D:H,B778,数量表!H:H)</f>
        <v/>
      </c>
      <c r="D778" s="235" t="inlineStr">
        <is>
          <t>W1-34</t>
        </is>
      </c>
      <c r="E778" s="236" t="n">
        <v>346.5</v>
      </c>
      <c r="F778" s="237" t="inlineStr">
        <is>
          <t>*</t>
        </is>
      </c>
      <c r="G778" s="236" t="n">
        <v>419</v>
      </c>
      <c r="H778" s="238" t="n">
        <v>1</v>
      </c>
      <c r="I778" s="253">
        <f>SUM(H778*C778)</f>
        <v/>
      </c>
      <c r="J778" s="254" t="n">
        <v>0.5</v>
      </c>
      <c r="K778" s="255">
        <f>C778*J778</f>
        <v/>
      </c>
      <c r="M778" s="251">
        <f>CONCATENATE(D778,"　",E778,F778,G778)</f>
        <v/>
      </c>
      <c r="N778" s="252">
        <f>I778</f>
        <v/>
      </c>
    </row>
    <row r="779" ht="15" customHeight="1" thickBot="1">
      <c r="B779" s="85" t="inlineStr">
        <is>
          <t>45MEL</t>
        </is>
      </c>
      <c r="C779">
        <f>SUMIF(数量表!D:H,B779,数量表!H:H)</f>
        <v/>
      </c>
      <c r="D779" s="243" t="inlineStr">
        <is>
          <t>W2-41</t>
        </is>
      </c>
      <c r="E779" s="2" t="n">
        <v>414.5</v>
      </c>
      <c r="F779" s="244" t="inlineStr">
        <is>
          <t>*</t>
        </is>
      </c>
      <c r="G779" s="2" t="n">
        <v>419</v>
      </c>
      <c r="H779" s="122" t="n">
        <v>2</v>
      </c>
      <c r="I779" s="259">
        <f>SUM(H779*C779)</f>
        <v/>
      </c>
      <c r="J779" s="260" t="n">
        <v>1</v>
      </c>
      <c r="K779" s="261">
        <f>C779*J779</f>
        <v/>
      </c>
      <c r="M779" s="251">
        <f>CONCATENATE(D779,"　",E779,F779,G779)</f>
        <v/>
      </c>
      <c r="N779" s="252">
        <f>I779</f>
        <v/>
      </c>
    </row>
    <row r="780" ht="15" customHeight="1" thickBot="1">
      <c r="B780" s="88" t="inlineStr">
        <is>
          <t>45MEL</t>
        </is>
      </c>
      <c r="C780" s="89">
        <f>SUMIF(数量表!D:H,B780,数量表!H:H)</f>
        <v/>
      </c>
      <c r="D780" s="243" t="inlineStr">
        <is>
          <t>W2-39</t>
        </is>
      </c>
      <c r="E780" s="240" t="n">
        <v>386.5</v>
      </c>
      <c r="F780" s="241" t="inlineStr">
        <is>
          <t>*</t>
        </is>
      </c>
      <c r="G780" s="240" t="n">
        <v>419</v>
      </c>
      <c r="H780" s="242" t="n">
        <v>1</v>
      </c>
      <c r="I780" s="256">
        <f>SUM(H780*C780)</f>
        <v/>
      </c>
      <c r="J780" s="257" t="n">
        <v>0.5</v>
      </c>
      <c r="K780" s="258">
        <f>C780*J780</f>
        <v/>
      </c>
      <c r="M780" s="251">
        <f>CONCATENATE(D780,"　",E780,F780,G780)</f>
        <v/>
      </c>
      <c r="N780" s="252">
        <f>I780</f>
        <v/>
      </c>
    </row>
    <row r="781" ht="15" customHeight="1" thickBot="1">
      <c r="B781" s="79" t="inlineStr">
        <is>
          <t>45MEL-L</t>
        </is>
      </c>
      <c r="C781" s="80">
        <f>SUMIF(数量表!D:H,B781,数量表!H:H)</f>
        <v/>
      </c>
      <c r="D781" s="235" t="inlineStr">
        <is>
          <t>W1-34</t>
        </is>
      </c>
      <c r="E781" s="236" t="n">
        <v>346.5</v>
      </c>
      <c r="F781" s="237" t="inlineStr">
        <is>
          <t>*</t>
        </is>
      </c>
      <c r="G781" s="236" t="n">
        <v>419</v>
      </c>
      <c r="H781" s="238" t="n">
        <v>1</v>
      </c>
      <c r="I781" s="253">
        <f>SUM(H781*C781)</f>
        <v/>
      </c>
      <c r="J781" s="254" t="n">
        <v>0.5</v>
      </c>
      <c r="K781" s="255">
        <f>C781*J781</f>
        <v/>
      </c>
      <c r="M781" s="251">
        <f>CONCATENATE(D781,"　",E781,F781,G781)</f>
        <v/>
      </c>
      <c r="N781" s="252">
        <f>I781</f>
        <v/>
      </c>
    </row>
    <row r="782" ht="15" customHeight="1" thickBot="1">
      <c r="B782" s="85" t="inlineStr">
        <is>
          <t>45MEL-L</t>
        </is>
      </c>
      <c r="C782">
        <f>SUMIF(数量表!D:H,B782,数量表!H:H)</f>
        <v/>
      </c>
      <c r="D782" s="243" t="inlineStr">
        <is>
          <t>W2-41</t>
        </is>
      </c>
      <c r="E782" s="2" t="n">
        <v>414.5</v>
      </c>
      <c r="F782" s="244" t="inlineStr">
        <is>
          <t>*</t>
        </is>
      </c>
      <c r="G782" s="2" t="n">
        <v>419</v>
      </c>
      <c r="H782" s="122" t="n">
        <v>2</v>
      </c>
      <c r="I782" s="259">
        <f>SUM(H782*C782)</f>
        <v/>
      </c>
      <c r="J782" s="260" t="n">
        <v>1</v>
      </c>
      <c r="K782" s="261">
        <f>C782*J782</f>
        <v/>
      </c>
      <c r="M782" s="251">
        <f>CONCATENATE(D782,"　",E782,F782,G782)</f>
        <v/>
      </c>
      <c r="N782" s="252">
        <f>I782</f>
        <v/>
      </c>
    </row>
    <row r="783" ht="15" customHeight="1" thickBot="1">
      <c r="B783" s="85" t="inlineStr">
        <is>
          <t>45MEL-L</t>
        </is>
      </c>
      <c r="C783">
        <f>SUMIF(数量表!D:H,B783,数量表!H:H)</f>
        <v/>
      </c>
      <c r="D783" s="243" t="inlineStr">
        <is>
          <t>W2-39</t>
        </is>
      </c>
      <c r="E783" s="2" t="n">
        <v>386.5</v>
      </c>
      <c r="F783" s="244" t="inlineStr">
        <is>
          <t>*</t>
        </is>
      </c>
      <c r="G783" s="2" t="n">
        <v>419</v>
      </c>
      <c r="H783" s="122" t="n">
        <v>1</v>
      </c>
      <c r="I783" s="259">
        <f>SUM(H783*C783)</f>
        <v/>
      </c>
      <c r="J783" s="260" t="n">
        <v>0.5</v>
      </c>
      <c r="K783" s="261">
        <f>C783*J783</f>
        <v/>
      </c>
      <c r="M783" s="251">
        <f>CONCATENATE(D783,"　",E783,F783,G783)</f>
        <v/>
      </c>
      <c r="N783" s="252">
        <f>I783</f>
        <v/>
      </c>
    </row>
    <row r="784" ht="15" customHeight="1" thickBot="1">
      <c r="B784" s="85" t="inlineStr">
        <is>
          <t>45MEL-L</t>
        </is>
      </c>
      <c r="C784">
        <f>SUMIF(数量表!D:H,B784,数量表!H:H)</f>
        <v/>
      </c>
      <c r="D784" s="243" t="inlineStr">
        <is>
          <t>45*1000</t>
        </is>
      </c>
      <c r="E784" s="2" t="n">
        <v>30</v>
      </c>
      <c r="F784" s="244" t="inlineStr">
        <is>
          <t>*</t>
        </is>
      </c>
      <c r="G784" s="2" t="n">
        <v>1200</v>
      </c>
      <c r="H784" s="122" t="n">
        <v>1</v>
      </c>
      <c r="I784" s="259">
        <f>SUM(H784*C784)</f>
        <v/>
      </c>
      <c r="J784" s="260" t="n">
        <v>0.1</v>
      </c>
      <c r="K784" s="261">
        <f>C784*J784</f>
        <v/>
      </c>
      <c r="M784" s="251">
        <f>CONCATENATE(D784,"　",E784,F784,G784)</f>
        <v/>
      </c>
      <c r="N784" s="252">
        <f>I784</f>
        <v/>
      </c>
    </row>
    <row r="785" ht="15" customHeight="1" thickBot="1">
      <c r="B785" s="88" t="inlineStr">
        <is>
          <t>45MEL-L</t>
        </is>
      </c>
      <c r="C785" s="89">
        <f>SUMIF(数量表!D:H,B785,数量表!H:H)</f>
        <v/>
      </c>
      <c r="D785" s="239" t="inlineStr">
        <is>
          <t>45*1000</t>
        </is>
      </c>
      <c r="E785" s="240" t="n">
        <v>30</v>
      </c>
      <c r="F785" s="241" t="inlineStr">
        <is>
          <t>*</t>
        </is>
      </c>
      <c r="G785" s="240" t="n">
        <v>637</v>
      </c>
      <c r="H785" s="242" t="n">
        <v>1</v>
      </c>
      <c r="I785" s="256">
        <f>SUM(H785*C785)</f>
        <v/>
      </c>
      <c r="J785" s="257" t="n">
        <v>0.1</v>
      </c>
      <c r="K785" s="258">
        <f>C785*J785</f>
        <v/>
      </c>
      <c r="M785" s="251">
        <f>CONCATENATE(D785,"　",E785,F785,G785)</f>
        <v/>
      </c>
      <c r="N785" s="252">
        <f>I785</f>
        <v/>
      </c>
    </row>
    <row r="786" ht="15" customHeight="1" thickBot="1">
      <c r="B786" s="79" t="inlineStr">
        <is>
          <t>45MER-R</t>
        </is>
      </c>
      <c r="C786" s="82">
        <f>SUMIF(数量表!D:H,B786,数量表!H:H)</f>
        <v/>
      </c>
      <c r="D786" s="235" t="inlineStr">
        <is>
          <t>W1-34</t>
        </is>
      </c>
      <c r="E786" s="236" t="n">
        <v>346.5</v>
      </c>
      <c r="F786" s="237" t="inlineStr">
        <is>
          <t>*</t>
        </is>
      </c>
      <c r="G786" s="236" t="n">
        <v>419</v>
      </c>
      <c r="H786" s="238" t="n">
        <v>1</v>
      </c>
      <c r="I786" s="253">
        <f>SUM(H786*C786)</f>
        <v/>
      </c>
      <c r="J786" s="254" t="n">
        <v>0.5</v>
      </c>
      <c r="K786" s="255">
        <f>C786*J786</f>
        <v/>
      </c>
      <c r="M786" s="251">
        <f>CONCATENATE(D786,"　",E786,F786,G786)</f>
        <v/>
      </c>
      <c r="N786" s="252">
        <f>I786</f>
        <v/>
      </c>
    </row>
    <row r="787" ht="15" customHeight="1" thickBot="1">
      <c r="B787" s="85" t="inlineStr">
        <is>
          <t>45MER-R</t>
        </is>
      </c>
      <c r="C787" s="87">
        <f>SUMIF(数量表!D:H,B787,数量表!H:H)</f>
        <v/>
      </c>
      <c r="D787" s="243" t="inlineStr">
        <is>
          <t>W2-41</t>
        </is>
      </c>
      <c r="E787" s="2" t="n">
        <v>414.5</v>
      </c>
      <c r="F787" s="244" t="inlineStr">
        <is>
          <t>*</t>
        </is>
      </c>
      <c r="G787" s="2" t="n">
        <v>419</v>
      </c>
      <c r="H787" s="122" t="n">
        <v>2</v>
      </c>
      <c r="I787" s="259">
        <f>SUM(H787*C787)</f>
        <v/>
      </c>
      <c r="J787" s="260" t="n">
        <v>1</v>
      </c>
      <c r="K787" s="261">
        <f>C787*J787</f>
        <v/>
      </c>
      <c r="M787" s="251">
        <f>CONCATENATE(D787,"　",E787,F787,G787)</f>
        <v/>
      </c>
      <c r="N787" s="252">
        <f>I787</f>
        <v/>
      </c>
    </row>
    <row r="788" ht="15" customHeight="1" thickBot="1">
      <c r="B788" s="85" t="inlineStr">
        <is>
          <t>45MER-R</t>
        </is>
      </c>
      <c r="C788" s="87">
        <f>SUMIF(数量表!D:H,B788,数量表!H:H)</f>
        <v/>
      </c>
      <c r="D788" s="243" t="inlineStr">
        <is>
          <t>W2-39</t>
        </is>
      </c>
      <c r="E788" s="2" t="n">
        <v>386.5</v>
      </c>
      <c r="F788" s="244" t="inlineStr">
        <is>
          <t>*</t>
        </is>
      </c>
      <c r="G788" s="2" t="n">
        <v>419</v>
      </c>
      <c r="H788" s="122" t="n">
        <v>1</v>
      </c>
      <c r="I788" s="259">
        <f>SUM(H788*C788)</f>
        <v/>
      </c>
      <c r="J788" s="260" t="n">
        <v>0.5</v>
      </c>
      <c r="K788" s="261">
        <f>C788*J788</f>
        <v/>
      </c>
      <c r="M788" s="251">
        <f>CONCATENATE(D788,"　",E788,F788,G788)</f>
        <v/>
      </c>
      <c r="N788" s="252">
        <f>I788</f>
        <v/>
      </c>
    </row>
    <row r="789" ht="15" customHeight="1" thickBot="1">
      <c r="B789" s="85" t="inlineStr">
        <is>
          <t>45MER-R</t>
        </is>
      </c>
      <c r="C789" s="87">
        <f>SUMIF(数量表!D:H,B789,数量表!H:H)</f>
        <v/>
      </c>
      <c r="D789" s="243" t="inlineStr">
        <is>
          <t>45*1000</t>
        </is>
      </c>
      <c r="E789" s="2" t="n">
        <v>30</v>
      </c>
      <c r="F789" s="244" t="inlineStr">
        <is>
          <t>*</t>
        </is>
      </c>
      <c r="G789" s="2" t="n">
        <v>1200</v>
      </c>
      <c r="H789" s="122" t="n">
        <v>1</v>
      </c>
      <c r="I789" s="259">
        <f>SUM(H789*C789)</f>
        <v/>
      </c>
      <c r="J789" s="260" t="n">
        <v>0.1</v>
      </c>
      <c r="K789" s="261">
        <f>C789*J789</f>
        <v/>
      </c>
      <c r="M789" s="251">
        <f>CONCATENATE(D789,"　",E789,F789,G789)</f>
        <v/>
      </c>
      <c r="N789" s="252">
        <f>I789</f>
        <v/>
      </c>
    </row>
    <row r="790" ht="15" customHeight="1" thickBot="1">
      <c r="B790" s="88" t="inlineStr">
        <is>
          <t>45MER-R</t>
        </is>
      </c>
      <c r="C790" s="91">
        <f>SUMIF(数量表!D:H,B790,数量表!H:H)</f>
        <v/>
      </c>
      <c r="D790" s="239" t="inlineStr">
        <is>
          <t>45*1000</t>
        </is>
      </c>
      <c r="E790" s="240" t="n">
        <v>30</v>
      </c>
      <c r="F790" s="241" t="inlineStr">
        <is>
          <t>*</t>
        </is>
      </c>
      <c r="G790" s="240" t="n">
        <v>637</v>
      </c>
      <c r="H790" s="242" t="n">
        <v>1</v>
      </c>
      <c r="I790" s="256">
        <f>SUM(H790*C790)</f>
        <v/>
      </c>
      <c r="J790" s="257" t="n">
        <v>0.1</v>
      </c>
      <c r="K790" s="258">
        <f>C790*J790</f>
        <v/>
      </c>
      <c r="M790" s="251">
        <f>CONCATENATE(D790,"　",E790,F790,G790)</f>
        <v/>
      </c>
      <c r="N790" s="252">
        <f>I790</f>
        <v/>
      </c>
    </row>
    <row r="791" ht="15" customHeight="1" thickBot="1">
      <c r="B791" s="79" t="inlineStr">
        <is>
          <t>45ME135</t>
        </is>
      </c>
      <c r="C791" s="82">
        <f>SUMIF(数量表!D:H,B791,数量表!H:H)</f>
        <v/>
      </c>
      <c r="D791" s="235" t="inlineStr">
        <is>
          <t>W3-39</t>
        </is>
      </c>
      <c r="E791" s="236" t="n">
        <v>373</v>
      </c>
      <c r="F791" s="244" t="inlineStr">
        <is>
          <t>*</t>
        </is>
      </c>
      <c r="G791" s="236" t="n">
        <v>419</v>
      </c>
      <c r="H791" s="238" t="n">
        <v>1</v>
      </c>
      <c r="I791" s="253">
        <f>SUM(H791*C791)</f>
        <v/>
      </c>
      <c r="J791" s="254" t="n">
        <v>0.5</v>
      </c>
      <c r="K791" s="255">
        <f>C791*J791</f>
        <v/>
      </c>
      <c r="M791" s="251">
        <f>CONCATENATE(D791,"　",E791,F791,G791)</f>
        <v/>
      </c>
      <c r="N791" s="252">
        <f>I791</f>
        <v/>
      </c>
    </row>
    <row r="792" ht="15" customHeight="1" thickBot="1">
      <c r="B792" s="85" t="inlineStr">
        <is>
          <t>45ME135</t>
        </is>
      </c>
      <c r="C792" s="87">
        <f>SUMIF(数量表!D:H,B792,数量表!H:H)</f>
        <v/>
      </c>
      <c r="D792" s="243" t="inlineStr">
        <is>
          <t>W2-41</t>
        </is>
      </c>
      <c r="E792" s="2" t="n">
        <v>414.5</v>
      </c>
      <c r="F792" s="244" t="inlineStr">
        <is>
          <t>*</t>
        </is>
      </c>
      <c r="G792" s="2" t="n">
        <v>419</v>
      </c>
      <c r="H792" s="122" t="n">
        <v>1</v>
      </c>
      <c r="I792" s="259">
        <f>SUM(H792*C792)</f>
        <v/>
      </c>
      <c r="J792" s="260" t="n">
        <v>0.5</v>
      </c>
      <c r="K792" s="261">
        <f>C792*J792</f>
        <v/>
      </c>
      <c r="M792" s="251">
        <f>CONCATENATE(D792,"　",E792,F792,G792)</f>
        <v/>
      </c>
      <c r="N792" s="252">
        <f>I792</f>
        <v/>
      </c>
    </row>
    <row r="793" ht="15" customHeight="1" thickBot="1">
      <c r="B793" s="88" t="inlineStr">
        <is>
          <t>45ME135</t>
        </is>
      </c>
      <c r="C793" s="91">
        <f>SUMIF(数量表!D:H,B793,数量表!H:H)</f>
        <v/>
      </c>
      <c r="D793" s="239" t="inlineStr">
        <is>
          <t>W3-39</t>
        </is>
      </c>
      <c r="E793" s="240" t="n">
        <v>386.5</v>
      </c>
      <c r="F793" s="241" t="inlineStr">
        <is>
          <t>*</t>
        </is>
      </c>
      <c r="G793" s="240" t="n">
        <v>419</v>
      </c>
      <c r="H793" s="242" t="n">
        <v>1</v>
      </c>
      <c r="I793" s="256">
        <f>SUM(H793*C793)</f>
        <v/>
      </c>
      <c r="J793" s="257" t="n">
        <v>0.5</v>
      </c>
      <c r="K793" s="258">
        <f>C793*J793</f>
        <v/>
      </c>
      <c r="M793" s="251">
        <f>CONCATENATE(D793,"　",E793,F793,G793)</f>
        <v/>
      </c>
      <c r="N793" s="252">
        <f>I793</f>
        <v/>
      </c>
    </row>
    <row r="794" ht="15" customHeight="1" thickBot="1">
      <c r="B794" s="79" t="inlineStr">
        <is>
          <t>45ME135L</t>
        </is>
      </c>
      <c r="C794" s="82">
        <f>SUMIF(数量表!D:H,B794,数量表!H:H)</f>
        <v/>
      </c>
      <c r="D794" s="235" t="inlineStr">
        <is>
          <t>W3-39</t>
        </is>
      </c>
      <c r="E794" s="236" t="n">
        <v>333</v>
      </c>
      <c r="F794" s="244" t="inlineStr">
        <is>
          <t>*</t>
        </is>
      </c>
      <c r="G794" s="236" t="n">
        <v>419</v>
      </c>
      <c r="H794" s="238" t="n">
        <v>1</v>
      </c>
      <c r="I794" s="253">
        <f>SUM(H794*C794)</f>
        <v/>
      </c>
      <c r="J794" s="254" t="n">
        <v>0.5</v>
      </c>
      <c r="K794" s="255">
        <f>C794*J794</f>
        <v/>
      </c>
      <c r="M794" s="251">
        <f>CONCATENATE(D794,"　",E794,F794,G794)</f>
        <v/>
      </c>
      <c r="N794" s="252">
        <f>I794</f>
        <v/>
      </c>
    </row>
    <row r="795" ht="15" customHeight="1" thickBot="1">
      <c r="B795" s="85" t="inlineStr">
        <is>
          <t>45ME135L</t>
        </is>
      </c>
      <c r="C795" s="87">
        <f>SUMIF(数量表!D:H,B795,数量表!H:H)</f>
        <v/>
      </c>
      <c r="D795" s="243" t="inlineStr">
        <is>
          <t>W2-41</t>
        </is>
      </c>
      <c r="E795" s="2" t="n">
        <v>414.5</v>
      </c>
      <c r="F795" s="244" t="inlineStr">
        <is>
          <t>*</t>
        </is>
      </c>
      <c r="G795" s="2" t="n">
        <v>419</v>
      </c>
      <c r="H795" s="122" t="n">
        <v>1</v>
      </c>
      <c r="I795" s="259">
        <f>SUM(H795*C795)</f>
        <v/>
      </c>
      <c r="J795" s="260" t="n">
        <v>0.5</v>
      </c>
      <c r="K795" s="261">
        <f>C795*J795</f>
        <v/>
      </c>
      <c r="M795" s="251">
        <f>CONCATENATE(D795,"　",E795,F795,G795)</f>
        <v/>
      </c>
      <c r="N795" s="252">
        <f>I795</f>
        <v/>
      </c>
    </row>
    <row r="796" ht="15" customHeight="1" thickBot="1">
      <c r="B796" s="88" t="inlineStr">
        <is>
          <t>45ME135L</t>
        </is>
      </c>
      <c r="C796" s="91">
        <f>SUMIF(数量表!D:H,B796,数量表!H:H)</f>
        <v/>
      </c>
      <c r="D796" s="239" t="inlineStr">
        <is>
          <t>W3-39</t>
        </is>
      </c>
      <c r="E796" s="240" t="n">
        <v>386.5</v>
      </c>
      <c r="F796" s="241" t="inlineStr">
        <is>
          <t>*</t>
        </is>
      </c>
      <c r="G796" s="240" t="n">
        <v>419</v>
      </c>
      <c r="H796" s="242" t="n">
        <v>1</v>
      </c>
      <c r="I796" s="256">
        <f>SUM(H796*C796)</f>
        <v/>
      </c>
      <c r="J796" s="257" t="n">
        <v>0.5</v>
      </c>
      <c r="K796" s="258">
        <f>C796*J796</f>
        <v/>
      </c>
      <c r="M796" s="251">
        <f>CONCATENATE(D796,"　",E796,F796,G796)</f>
        <v/>
      </c>
      <c r="N796" s="252">
        <f>I796</f>
        <v/>
      </c>
    </row>
    <row r="797" ht="15" customHeight="1" thickBot="1">
      <c r="B797" s="79" t="inlineStr">
        <is>
          <t>45ME135L-L</t>
        </is>
      </c>
      <c r="C797" s="82">
        <f>SUMIF(数量表!D:H,B797,数量表!H:H)</f>
        <v/>
      </c>
      <c r="D797" s="235" t="inlineStr">
        <is>
          <t>W3-39</t>
        </is>
      </c>
      <c r="E797" s="236" t="n">
        <v>333</v>
      </c>
      <c r="F797" s="237" t="inlineStr">
        <is>
          <t>*</t>
        </is>
      </c>
      <c r="G797" s="236" t="n">
        <v>419</v>
      </c>
      <c r="H797" s="238" t="n">
        <v>1</v>
      </c>
      <c r="I797" s="253">
        <f>SUM(H797*C797)</f>
        <v/>
      </c>
      <c r="J797" s="254" t="n">
        <v>0.5</v>
      </c>
      <c r="K797" s="255">
        <f>C797*J797</f>
        <v/>
      </c>
      <c r="M797" s="251">
        <f>CONCATENATE(D797,"　",E797,F797,G797)</f>
        <v/>
      </c>
      <c r="N797" s="252">
        <f>I797</f>
        <v/>
      </c>
    </row>
    <row r="798" ht="15" customHeight="1" thickBot="1">
      <c r="B798" s="79" t="inlineStr">
        <is>
          <t>45ME135L-L</t>
        </is>
      </c>
      <c r="C798" s="87">
        <f>SUMIF(数量表!D:H,B798,数量表!H:H)</f>
        <v/>
      </c>
      <c r="D798" s="243" t="inlineStr">
        <is>
          <t>W2-41</t>
        </is>
      </c>
      <c r="E798" s="2" t="n">
        <v>414.5</v>
      </c>
      <c r="F798" s="244" t="inlineStr">
        <is>
          <t>*</t>
        </is>
      </c>
      <c r="G798" s="2" t="n">
        <v>419</v>
      </c>
      <c r="H798" s="122" t="n">
        <v>1</v>
      </c>
      <c r="I798" s="259">
        <f>SUM(H798*C798)</f>
        <v/>
      </c>
      <c r="J798" s="260" t="n">
        <v>0.5</v>
      </c>
      <c r="K798" s="261">
        <f>C798*J798</f>
        <v/>
      </c>
      <c r="M798" s="251">
        <f>CONCATENATE(D798,"　",E798,F798,G798)</f>
        <v/>
      </c>
      <c r="N798" s="252">
        <f>I798</f>
        <v/>
      </c>
    </row>
    <row r="799" ht="15" customHeight="1" thickBot="1">
      <c r="B799" s="85" t="inlineStr">
        <is>
          <t>45ME135L-L</t>
        </is>
      </c>
      <c r="C799" s="87">
        <f>SUMIF(数量表!D:H,B799,数量表!H:H)</f>
        <v/>
      </c>
      <c r="D799" s="243" t="inlineStr">
        <is>
          <t>W3-39</t>
        </is>
      </c>
      <c r="E799" s="2" t="n">
        <v>386.5</v>
      </c>
      <c r="F799" s="244" t="inlineStr">
        <is>
          <t>*</t>
        </is>
      </c>
      <c r="G799" s="2" t="n">
        <v>419</v>
      </c>
      <c r="H799" s="122" t="n">
        <v>1</v>
      </c>
      <c r="I799" s="259">
        <f>SUM(H799*C799)</f>
        <v/>
      </c>
      <c r="J799" s="260" t="n">
        <v>0.5</v>
      </c>
      <c r="K799" s="261">
        <f>C799*J799</f>
        <v/>
      </c>
      <c r="M799" s="251">
        <f>CONCATENATE(D799,"　",E799,F799,G799)</f>
        <v/>
      </c>
      <c r="N799" s="252">
        <f>I799</f>
        <v/>
      </c>
    </row>
    <row r="800" ht="15" customHeight="1" thickBot="1">
      <c r="B800" s="85" t="inlineStr">
        <is>
          <t>45ME135L-L</t>
        </is>
      </c>
      <c r="C800">
        <f>SUMIF(数量表!D:H,B800,数量表!H:H)</f>
        <v/>
      </c>
      <c r="D800" s="243" t="inlineStr">
        <is>
          <t>45*1000</t>
        </is>
      </c>
      <c r="E800" s="2" t="n">
        <v>40</v>
      </c>
      <c r="F800" s="244" t="inlineStr">
        <is>
          <t>*</t>
        </is>
      </c>
      <c r="G800" s="2" t="n">
        <v>1200</v>
      </c>
      <c r="H800" s="122" t="n">
        <v>1</v>
      </c>
      <c r="I800" s="259">
        <f>SUM(H800*C800)</f>
        <v/>
      </c>
      <c r="J800" s="260" t="n">
        <v>0.1</v>
      </c>
      <c r="K800" s="261">
        <f>C800*J800</f>
        <v/>
      </c>
      <c r="M800" s="251">
        <f>CONCATENATE(D800,"　",E800,F800,G800)</f>
        <v/>
      </c>
      <c r="N800" s="252">
        <f>I800</f>
        <v/>
      </c>
    </row>
    <row r="801" ht="15" customHeight="1" thickBot="1">
      <c r="B801" s="88" t="inlineStr">
        <is>
          <t>45ME135L-L</t>
        </is>
      </c>
      <c r="C801" s="89">
        <f>SUMIF(数量表!D:H,B801,数量表!H:H)</f>
        <v/>
      </c>
      <c r="D801" s="239" t="inlineStr">
        <is>
          <t>45*1000</t>
        </is>
      </c>
      <c r="E801" s="240" t="n">
        <v>40</v>
      </c>
      <c r="F801" s="241" t="inlineStr">
        <is>
          <t>*</t>
        </is>
      </c>
      <c r="G801" s="240" t="n">
        <v>637</v>
      </c>
      <c r="H801" s="242" t="n">
        <v>1</v>
      </c>
      <c r="I801" s="256">
        <f>SUM(H801*C801)</f>
        <v/>
      </c>
      <c r="J801" s="257" t="n">
        <v>0.1</v>
      </c>
      <c r="K801" s="258">
        <f>C801*J801</f>
        <v/>
      </c>
      <c r="M801" s="251">
        <f>CONCATENATE(D801,"　",E801,F801,G801)</f>
        <v/>
      </c>
      <c r="N801" s="252">
        <f>I801</f>
        <v/>
      </c>
    </row>
    <row r="802" ht="15" customHeight="1" thickBot="1">
      <c r="B802" s="79" t="inlineStr">
        <is>
          <t>45ME135R</t>
        </is>
      </c>
      <c r="C802" s="82">
        <f>SUMIF(数量表!D:H,B802,数量表!H:H)</f>
        <v/>
      </c>
      <c r="D802" s="235" t="inlineStr">
        <is>
          <t>W3-39</t>
        </is>
      </c>
      <c r="E802" s="236" t="n">
        <v>333</v>
      </c>
      <c r="F802" s="244" t="inlineStr">
        <is>
          <t>*</t>
        </is>
      </c>
      <c r="G802" s="236" t="n">
        <v>419</v>
      </c>
      <c r="H802" s="238" t="n">
        <v>1</v>
      </c>
      <c r="I802" s="253">
        <f>SUM(H802*C802)</f>
        <v/>
      </c>
      <c r="J802" s="254" t="n">
        <v>0.5</v>
      </c>
      <c r="K802" s="255">
        <f>C802*J802</f>
        <v/>
      </c>
      <c r="M802" s="251">
        <f>CONCATENATE(D802,"　",E802,F802,G802)</f>
        <v/>
      </c>
      <c r="N802" s="252">
        <f>I802</f>
        <v/>
      </c>
    </row>
    <row r="803" ht="15" customHeight="1" thickBot="1">
      <c r="B803" s="85" t="inlineStr">
        <is>
          <t>45ME135R</t>
        </is>
      </c>
      <c r="C803" s="87">
        <f>SUMIF(数量表!D:H,B803,数量表!H:H)</f>
        <v/>
      </c>
      <c r="D803" s="243" t="inlineStr">
        <is>
          <t>W2-41</t>
        </is>
      </c>
      <c r="E803" s="2" t="n">
        <v>414.5</v>
      </c>
      <c r="F803" s="244" t="inlineStr">
        <is>
          <t>*</t>
        </is>
      </c>
      <c r="G803" s="2" t="n">
        <v>419</v>
      </c>
      <c r="H803" s="122" t="n">
        <v>1</v>
      </c>
      <c r="I803" s="259">
        <f>SUM(H803*C803)</f>
        <v/>
      </c>
      <c r="J803" s="260" t="n">
        <v>0.5</v>
      </c>
      <c r="K803" s="261">
        <f>C803*J803</f>
        <v/>
      </c>
      <c r="M803" s="251">
        <f>CONCATENATE(D803,"　",E803,F803,G803)</f>
        <v/>
      </c>
      <c r="N803" s="252">
        <f>I803</f>
        <v/>
      </c>
    </row>
    <row r="804" ht="15" customHeight="1" thickBot="1">
      <c r="B804" s="88" t="inlineStr">
        <is>
          <t>45ME135R</t>
        </is>
      </c>
      <c r="C804" s="91">
        <f>SUMIF(数量表!D:H,B804,数量表!H:H)</f>
        <v/>
      </c>
      <c r="D804" s="239" t="inlineStr">
        <is>
          <t>W3-39</t>
        </is>
      </c>
      <c r="E804" s="240" t="n">
        <v>386.5</v>
      </c>
      <c r="F804" s="241" t="inlineStr">
        <is>
          <t>*</t>
        </is>
      </c>
      <c r="G804" s="240" t="n">
        <v>419</v>
      </c>
      <c r="H804" s="242" t="n">
        <v>1</v>
      </c>
      <c r="I804" s="256">
        <f>SUM(H804*C804)</f>
        <v/>
      </c>
      <c r="J804" s="257" t="n">
        <v>0.5</v>
      </c>
      <c r="K804" s="258">
        <f>C804*J804</f>
        <v/>
      </c>
      <c r="M804" s="251">
        <f>CONCATENATE(D804,"　",E804,F804,G804)</f>
        <v/>
      </c>
      <c r="N804" s="252">
        <f>I804</f>
        <v/>
      </c>
    </row>
    <row r="805" ht="15" customHeight="1" thickBot="1">
      <c r="B805" s="79" t="inlineStr">
        <is>
          <t>45ME135R-R</t>
        </is>
      </c>
      <c r="C805" s="82">
        <f>SUMIF(数量表!D:H,B805,数量表!H:H)</f>
        <v/>
      </c>
      <c r="D805" s="235" t="inlineStr">
        <is>
          <t>W3-39</t>
        </is>
      </c>
      <c r="E805" s="236" t="n">
        <v>333</v>
      </c>
      <c r="F805" s="237" t="inlineStr">
        <is>
          <t>*</t>
        </is>
      </c>
      <c r="G805" s="236" t="n">
        <v>419</v>
      </c>
      <c r="H805" s="238" t="n">
        <v>1</v>
      </c>
      <c r="I805" s="253">
        <f>SUM(H805*C805)</f>
        <v/>
      </c>
      <c r="J805" s="254" t="n">
        <v>0.5</v>
      </c>
      <c r="K805" s="255">
        <f>C805*J805</f>
        <v/>
      </c>
      <c r="M805" s="251">
        <f>CONCATENATE(D805,"　",E805,F805,G805)</f>
        <v/>
      </c>
      <c r="N805" s="252">
        <f>I805</f>
        <v/>
      </c>
    </row>
    <row r="806" ht="15" customHeight="1" thickBot="1">
      <c r="B806" s="85" t="inlineStr">
        <is>
          <t>45ME135R-R</t>
        </is>
      </c>
      <c r="C806" s="87">
        <f>SUMIF(数量表!D:H,B806,数量表!H:H)</f>
        <v/>
      </c>
      <c r="D806" s="243" t="inlineStr">
        <is>
          <t>W2-41</t>
        </is>
      </c>
      <c r="E806" s="2" t="n">
        <v>414.5</v>
      </c>
      <c r="F806" s="244" t="inlineStr">
        <is>
          <t>*</t>
        </is>
      </c>
      <c r="G806" s="2" t="n">
        <v>419</v>
      </c>
      <c r="H806" s="122" t="n">
        <v>1</v>
      </c>
      <c r="I806" s="259">
        <f>SUM(H806*C806)</f>
        <v/>
      </c>
      <c r="J806" s="260" t="n">
        <v>0.5</v>
      </c>
      <c r="K806" s="261">
        <f>C806*J806</f>
        <v/>
      </c>
      <c r="M806" s="251">
        <f>CONCATENATE(D806,"　",E806,F806,G806)</f>
        <v/>
      </c>
      <c r="N806" s="252">
        <f>I806</f>
        <v/>
      </c>
    </row>
    <row r="807" ht="15" customHeight="1" thickBot="1">
      <c r="B807" s="85" t="inlineStr">
        <is>
          <t>45ME135R-R</t>
        </is>
      </c>
      <c r="C807" s="87">
        <f>SUMIF(数量表!D:H,B807,数量表!H:H)</f>
        <v/>
      </c>
      <c r="D807" s="243" t="inlineStr">
        <is>
          <t>W3-39</t>
        </is>
      </c>
      <c r="E807" s="2" t="n">
        <v>386.5</v>
      </c>
      <c r="F807" s="244" t="inlineStr">
        <is>
          <t>*</t>
        </is>
      </c>
      <c r="G807" s="2" t="n">
        <v>419</v>
      </c>
      <c r="H807" s="122" t="n">
        <v>1</v>
      </c>
      <c r="I807" s="259">
        <f>SUM(H807*C807)</f>
        <v/>
      </c>
      <c r="J807" s="260" t="n">
        <v>0.5</v>
      </c>
      <c r="K807" s="261">
        <f>C807*J807</f>
        <v/>
      </c>
      <c r="M807" s="251">
        <f>CONCATENATE(D807,"　",E807,F807,G807)</f>
        <v/>
      </c>
      <c r="N807" s="252">
        <f>I807</f>
        <v/>
      </c>
    </row>
    <row r="808" ht="15" customHeight="1" thickBot="1">
      <c r="B808" s="85" t="inlineStr">
        <is>
          <t>45ME135R-R</t>
        </is>
      </c>
      <c r="C808">
        <f>SUMIF(数量表!D:H,B808,数量表!H:H)</f>
        <v/>
      </c>
      <c r="D808" s="243" t="inlineStr">
        <is>
          <t>45*1000</t>
        </is>
      </c>
      <c r="E808" s="2" t="n">
        <v>40</v>
      </c>
      <c r="F808" s="244" t="inlineStr">
        <is>
          <t>*</t>
        </is>
      </c>
      <c r="G808" s="2" t="n">
        <v>1200</v>
      </c>
      <c r="H808" s="122" t="n">
        <v>1</v>
      </c>
      <c r="I808" s="259">
        <f>SUM(H808*C808)</f>
        <v/>
      </c>
      <c r="J808" s="260" t="n">
        <v>0.1</v>
      </c>
      <c r="K808" s="261">
        <f>C808*J808</f>
        <v/>
      </c>
      <c r="M808" s="251">
        <f>CONCATENATE(D808,"　",E808,F808,G808)</f>
        <v/>
      </c>
      <c r="N808" s="252">
        <f>I808</f>
        <v/>
      </c>
    </row>
    <row r="809" ht="15" customHeight="1" thickBot="1">
      <c r="B809" s="88" t="inlineStr">
        <is>
          <t>45ME135R-R</t>
        </is>
      </c>
      <c r="C809" s="89">
        <f>SUMIF(数量表!D:H,B809,数量表!H:H)</f>
        <v/>
      </c>
      <c r="D809" s="239" t="inlineStr">
        <is>
          <t>45*1000</t>
        </is>
      </c>
      <c r="E809" s="240" t="n">
        <v>40</v>
      </c>
      <c r="F809" s="241" t="inlineStr">
        <is>
          <t>*</t>
        </is>
      </c>
      <c r="G809" s="240" t="n">
        <v>637</v>
      </c>
      <c r="H809" s="242" t="n">
        <v>1</v>
      </c>
      <c r="I809" s="256">
        <f>SUM(H809*C809)</f>
        <v/>
      </c>
      <c r="J809" s="257" t="n">
        <v>0.1</v>
      </c>
      <c r="K809" s="258">
        <f>C809*J809</f>
        <v/>
      </c>
      <c r="M809" s="251">
        <f>CONCATENATE(D809,"　",E809,F809,G809)</f>
        <v/>
      </c>
      <c r="N809" s="252">
        <f>I809</f>
        <v/>
      </c>
    </row>
    <row r="810" ht="15" customHeight="1" thickBot="1">
      <c r="B810" s="79" t="inlineStr">
        <is>
          <t>45ME273</t>
        </is>
      </c>
      <c r="C810" s="82">
        <f>SUMIF(数量表!D:H,B810,数量表!H:H)</f>
        <v/>
      </c>
      <c r="D810" s="235" t="inlineStr">
        <is>
          <t>W3-39</t>
        </is>
      </c>
      <c r="E810" s="236" t="n">
        <v>386.5</v>
      </c>
      <c r="F810" s="237" t="inlineStr">
        <is>
          <t>*</t>
        </is>
      </c>
      <c r="G810" s="236" t="n">
        <v>419</v>
      </c>
      <c r="H810" s="238" t="n">
        <v>2</v>
      </c>
      <c r="I810" s="253">
        <f>SUM(H810*C810)</f>
        <v/>
      </c>
      <c r="J810" s="254" t="n">
        <v>0.5</v>
      </c>
      <c r="K810" s="255">
        <f>C810*J810</f>
        <v/>
      </c>
      <c r="M810" s="251">
        <f>CONCATENATE(D810,"　",E810,F810,G810)</f>
        <v/>
      </c>
      <c r="N810" s="252">
        <f>I810</f>
        <v/>
      </c>
    </row>
    <row r="811" ht="15" customHeight="1" thickBot="1">
      <c r="B811" s="88" t="inlineStr">
        <is>
          <t>45ME273</t>
        </is>
      </c>
      <c r="C811" s="91">
        <f>SUMIF(数量表!D:H,B811,数量表!H:H)</f>
        <v/>
      </c>
      <c r="D811" s="239" t="inlineStr">
        <is>
          <t>W2-41</t>
        </is>
      </c>
      <c r="E811" s="240" t="n">
        <v>414.5</v>
      </c>
      <c r="F811" s="241" t="inlineStr">
        <is>
          <t>*</t>
        </is>
      </c>
      <c r="G811" s="240" t="n">
        <v>419</v>
      </c>
      <c r="H811" s="242" t="n">
        <v>4</v>
      </c>
      <c r="I811" s="256">
        <f>SUM(H811*C811)</f>
        <v/>
      </c>
      <c r="J811" s="257" t="n">
        <v>0.5</v>
      </c>
      <c r="K811" s="258">
        <f>C811*J811</f>
        <v/>
      </c>
      <c r="M811" s="251">
        <f>CONCATENATE(D811,"　",E811,F811,G811)</f>
        <v/>
      </c>
      <c r="N811" s="252">
        <f>I811</f>
        <v/>
      </c>
    </row>
    <row r="812" ht="15" customHeight="1" thickBot="1">
      <c r="B812" s="85" t="inlineStr">
        <is>
          <t>45ME273L</t>
        </is>
      </c>
      <c r="C812">
        <f>SUMIF(数量表!D:H,B812,数量表!H:H)</f>
        <v/>
      </c>
      <c r="D812" s="243" t="inlineStr">
        <is>
          <t>W3-39</t>
        </is>
      </c>
      <c r="E812" s="2" t="n">
        <v>346.5</v>
      </c>
      <c r="F812" s="244" t="inlineStr">
        <is>
          <t>*</t>
        </is>
      </c>
      <c r="G812" s="2" t="n">
        <v>419</v>
      </c>
      <c r="H812" s="122" t="n">
        <v>1</v>
      </c>
      <c r="I812" s="259">
        <f>SUM(H812*C812)</f>
        <v/>
      </c>
      <c r="J812" s="260" t="n">
        <v>0.5</v>
      </c>
      <c r="K812" s="261">
        <f>C812*J812</f>
        <v/>
      </c>
      <c r="M812" s="251">
        <f>CONCATENATE(D812,"　",E812,F812,G812)</f>
        <v/>
      </c>
      <c r="N812" s="252">
        <f>I812</f>
        <v/>
      </c>
    </row>
    <row r="813" ht="15" customHeight="1" thickBot="1">
      <c r="B813" s="85" t="inlineStr">
        <is>
          <t>45ME273L</t>
        </is>
      </c>
      <c r="C813">
        <f>SUMIF(数量表!D:H,B813,数量表!H:H)</f>
        <v/>
      </c>
      <c r="D813" s="243" t="inlineStr">
        <is>
          <t>W2-41</t>
        </is>
      </c>
      <c r="E813" s="2" t="n">
        <v>414.5</v>
      </c>
      <c r="F813" s="244" t="inlineStr">
        <is>
          <t>*</t>
        </is>
      </c>
      <c r="G813" s="2" t="n">
        <v>419</v>
      </c>
      <c r="H813" s="122" t="n">
        <v>4</v>
      </c>
      <c r="I813" s="259">
        <f>SUM(H813*C813)</f>
        <v/>
      </c>
      <c r="J813" s="260" t="n">
        <v>0.5</v>
      </c>
      <c r="K813" s="261">
        <f>C813*J813</f>
        <v/>
      </c>
      <c r="M813" s="251">
        <f>CONCATENATE(D813,"　",E813,F813,G813)</f>
        <v/>
      </c>
      <c r="N813" s="252">
        <f>I813</f>
        <v/>
      </c>
    </row>
    <row r="814" ht="15" customHeight="1" thickBot="1">
      <c r="B814" s="88" t="inlineStr">
        <is>
          <t>45ME273L</t>
        </is>
      </c>
      <c r="C814" s="89">
        <f>SUMIF(数量表!D:H,B814,数量表!H:H)</f>
        <v/>
      </c>
      <c r="D814" s="239" t="inlineStr">
        <is>
          <t>W3-39</t>
        </is>
      </c>
      <c r="E814" s="240" t="n">
        <v>386.5</v>
      </c>
      <c r="F814" s="241" t="inlineStr">
        <is>
          <t>*</t>
        </is>
      </c>
      <c r="G814" s="240" t="n">
        <v>419</v>
      </c>
      <c r="H814" s="242" t="n">
        <v>1</v>
      </c>
      <c r="I814" s="256">
        <f>SUM(H814*C814)</f>
        <v/>
      </c>
      <c r="J814" s="257" t="n">
        <v>0.5</v>
      </c>
      <c r="K814" s="258">
        <f>C814*J814</f>
        <v/>
      </c>
      <c r="M814" s="251">
        <f>CONCATENATE(D814,"　",E814,F814,G814)</f>
        <v/>
      </c>
      <c r="N814" s="252">
        <f>I814</f>
        <v/>
      </c>
    </row>
    <row r="815" ht="15" customHeight="1" thickBot="1">
      <c r="B815" s="85" t="inlineStr">
        <is>
          <t>45ME273R</t>
        </is>
      </c>
      <c r="C815">
        <f>SUMIF(数量表!D:H,B815,数量表!H:H)</f>
        <v/>
      </c>
      <c r="D815" s="243" t="inlineStr">
        <is>
          <t>W3-39</t>
        </is>
      </c>
      <c r="E815" s="2" t="n">
        <v>346.5</v>
      </c>
      <c r="F815" s="244" t="inlineStr">
        <is>
          <t>*</t>
        </is>
      </c>
      <c r="G815" s="2" t="n">
        <v>419</v>
      </c>
      <c r="H815" s="122" t="n">
        <v>1</v>
      </c>
      <c r="I815" s="259">
        <f>SUM(H815*C815)</f>
        <v/>
      </c>
      <c r="J815" s="260" t="n">
        <v>0.5</v>
      </c>
      <c r="K815" s="261">
        <f>C815*J815</f>
        <v/>
      </c>
      <c r="M815" s="251">
        <f>CONCATENATE(D815,"　",E815,F815,G815)</f>
        <v/>
      </c>
      <c r="N815" s="252">
        <f>I815</f>
        <v/>
      </c>
    </row>
    <row r="816" ht="15" customHeight="1" thickBot="1">
      <c r="B816" s="85" t="inlineStr">
        <is>
          <t>45ME273R</t>
        </is>
      </c>
      <c r="C816">
        <f>SUMIF(数量表!D:H,B816,数量表!H:H)</f>
        <v/>
      </c>
      <c r="D816" s="243" t="inlineStr">
        <is>
          <t>W2-41</t>
        </is>
      </c>
      <c r="E816" s="2" t="n">
        <v>414.5</v>
      </c>
      <c r="F816" s="244" t="inlineStr">
        <is>
          <t>*</t>
        </is>
      </c>
      <c r="G816" s="2" t="n">
        <v>419</v>
      </c>
      <c r="H816" s="122" t="n">
        <v>4</v>
      </c>
      <c r="I816" s="259">
        <f>SUM(H816*C816)</f>
        <v/>
      </c>
      <c r="J816" s="260" t="n">
        <v>0.5</v>
      </c>
      <c r="K816" s="261">
        <f>C816*J816</f>
        <v/>
      </c>
      <c r="M816" s="251">
        <f>CONCATENATE(D816,"　",E816,F816,G816)</f>
        <v/>
      </c>
      <c r="N816" s="252">
        <f>I816</f>
        <v/>
      </c>
    </row>
    <row r="817" ht="15" customHeight="1" thickBot="1">
      <c r="B817" s="88" t="inlineStr">
        <is>
          <t>45ME273R</t>
        </is>
      </c>
      <c r="C817" s="89">
        <f>SUMIF(数量表!D:H,B817,数量表!H:H)</f>
        <v/>
      </c>
      <c r="D817" s="239" t="inlineStr">
        <is>
          <t>W3-39</t>
        </is>
      </c>
      <c r="E817" s="240" t="n">
        <v>386.5</v>
      </c>
      <c r="F817" s="241" t="inlineStr">
        <is>
          <t>*</t>
        </is>
      </c>
      <c r="G817" s="240" t="n">
        <v>419</v>
      </c>
      <c r="H817" s="242" t="n">
        <v>1</v>
      </c>
      <c r="I817" s="256">
        <f>SUM(H817*C817)</f>
        <v/>
      </c>
      <c r="J817" s="257" t="n">
        <v>0.5</v>
      </c>
      <c r="K817" s="258">
        <f>C817*J817</f>
        <v/>
      </c>
      <c r="M817" s="251">
        <f>CONCATENATE(D817,"　",E817,F817,G817)</f>
        <v/>
      </c>
      <c r="N817" s="252">
        <f>I817</f>
        <v/>
      </c>
    </row>
    <row r="818" ht="15" customHeight="1" thickBot="1">
      <c r="B818" s="79" t="inlineStr">
        <is>
          <t>M</t>
        </is>
      </c>
      <c r="C818">
        <f>SUMIF(数量表!D:H,B818,数量表!H:H)</f>
        <v/>
      </c>
      <c r="D818" s="243" t="inlineStr">
        <is>
          <t>W1-39</t>
        </is>
      </c>
      <c r="E818" s="2" t="n">
        <v>386.5</v>
      </c>
      <c r="F818" s="237" t="inlineStr">
        <is>
          <t>*</t>
        </is>
      </c>
      <c r="G818" s="236" t="n">
        <v>338</v>
      </c>
      <c r="H818" s="238" t="n">
        <v>2</v>
      </c>
      <c r="I818" s="253">
        <f>SUM(H818*C818)</f>
        <v/>
      </c>
      <c r="J818" s="254" t="n">
        <v>1</v>
      </c>
      <c r="K818" s="255">
        <f>C818*J818</f>
        <v/>
      </c>
      <c r="M818" s="251">
        <f>CONCATENATE(D818,"　",E818,F818,G818)</f>
        <v/>
      </c>
      <c r="N818" s="252">
        <f>I818</f>
        <v/>
      </c>
    </row>
    <row r="819" ht="15" customHeight="1" thickBot="1">
      <c r="B819" s="85" t="inlineStr">
        <is>
          <t>M</t>
        </is>
      </c>
      <c r="C819">
        <f>SUMIF(数量表!D:H,B819,数量表!H:H)</f>
        <v/>
      </c>
      <c r="D819" s="243" t="inlineStr">
        <is>
          <t>W1-39</t>
        </is>
      </c>
      <c r="E819" s="2" t="n">
        <v>386.5</v>
      </c>
      <c r="F819" s="244" t="inlineStr">
        <is>
          <t>*</t>
        </is>
      </c>
      <c r="G819" s="2" t="n">
        <v>282</v>
      </c>
      <c r="H819" s="122" t="n">
        <v>2</v>
      </c>
      <c r="I819" s="259">
        <f>SUM(H819*C819)</f>
        <v/>
      </c>
      <c r="J819" s="260" t="n">
        <v>0.5</v>
      </c>
      <c r="K819" s="261">
        <f>C819*J819</f>
        <v/>
      </c>
      <c r="M819" s="251">
        <f>CONCATENATE(D819,"　",E819,F819,G819)</f>
        <v/>
      </c>
      <c r="N819" s="252">
        <f>I819</f>
        <v/>
      </c>
    </row>
    <row r="820" ht="15" customHeight="1" thickBot="1">
      <c r="B820" s="85" t="inlineStr">
        <is>
          <t>M</t>
        </is>
      </c>
      <c r="C820">
        <f>SUMIF(数量表!D:H,B820,数量表!H:H)</f>
        <v/>
      </c>
      <c r="D820" s="243" t="inlineStr">
        <is>
          <t>W2-41</t>
        </is>
      </c>
      <c r="E820" s="2" t="n">
        <v>414.5</v>
      </c>
      <c r="F820" s="244" t="inlineStr">
        <is>
          <t>*</t>
        </is>
      </c>
      <c r="G820" s="2" t="n">
        <v>338</v>
      </c>
      <c r="H820" s="122" t="n">
        <v>2</v>
      </c>
      <c r="I820" s="259">
        <f>SUM(H820*C820)</f>
        <v/>
      </c>
      <c r="J820" s="260" t="n">
        <v>1</v>
      </c>
      <c r="K820" s="261">
        <f>C820*J820</f>
        <v/>
      </c>
      <c r="M820" s="251">
        <f>CONCATENATE(D820,"　",E820,F820,G820)</f>
        <v/>
      </c>
      <c r="N820" s="252">
        <f>I820</f>
        <v/>
      </c>
    </row>
    <row r="821" ht="15" customHeight="1" thickBot="1">
      <c r="B821" s="88" t="inlineStr">
        <is>
          <t>M</t>
        </is>
      </c>
      <c r="C821" s="89">
        <f>SUMIF(数量表!D:H,B821,数量表!H:H)</f>
        <v/>
      </c>
      <c r="D821" s="239" t="inlineStr">
        <is>
          <t>W2-41</t>
        </is>
      </c>
      <c r="E821" s="240" t="n">
        <v>414.5</v>
      </c>
      <c r="F821" s="241" t="inlineStr">
        <is>
          <t>*</t>
        </is>
      </c>
      <c r="G821" s="240" t="n">
        <v>282</v>
      </c>
      <c r="H821" s="242" t="n">
        <v>2</v>
      </c>
      <c r="I821" s="256">
        <f>SUM(H821*C821)</f>
        <v/>
      </c>
      <c r="J821" s="257" t="n">
        <v>0.5</v>
      </c>
      <c r="K821" s="258">
        <f>C821*J821</f>
        <v/>
      </c>
      <c r="M821" s="251">
        <f>CONCATENATE(D821,"　",E821,F821,G821)</f>
        <v/>
      </c>
      <c r="N821" s="252">
        <f>I821</f>
        <v/>
      </c>
    </row>
    <row r="822" ht="15" customHeight="1" thickBot="1">
      <c r="B822" s="79" t="inlineStr">
        <is>
          <t>M-L</t>
        </is>
      </c>
      <c r="C822" s="80">
        <f>SUMIF(数量表!D:H,B822,数量表!H:H)</f>
        <v/>
      </c>
      <c r="D822" s="235" t="inlineStr">
        <is>
          <t>W1-39</t>
        </is>
      </c>
      <c r="E822" s="236" t="n">
        <v>386.5</v>
      </c>
      <c r="F822" s="237" t="inlineStr">
        <is>
          <t>*</t>
        </is>
      </c>
      <c r="G822" s="236" t="n">
        <v>338</v>
      </c>
      <c r="H822" s="238" t="n">
        <v>2</v>
      </c>
      <c r="I822" s="253">
        <f>SUM(H822*C822)</f>
        <v/>
      </c>
      <c r="J822" s="254" t="n">
        <v>1</v>
      </c>
      <c r="K822" s="255">
        <f>C822*J822</f>
        <v/>
      </c>
      <c r="M822" s="251">
        <f>CONCATENATE(D822,"　",E822,F822,G822)</f>
        <v/>
      </c>
      <c r="N822" s="252">
        <f>I822</f>
        <v/>
      </c>
    </row>
    <row r="823" ht="15" customHeight="1" thickBot="1">
      <c r="B823" s="85" t="inlineStr">
        <is>
          <t>M-L</t>
        </is>
      </c>
      <c r="C823">
        <f>SUMIF(数量表!D:H,B823,数量表!H:H)</f>
        <v/>
      </c>
      <c r="D823" s="243" t="inlineStr">
        <is>
          <t>W1-39</t>
        </is>
      </c>
      <c r="E823" s="2" t="n">
        <v>386.5</v>
      </c>
      <c r="F823" s="244" t="inlineStr">
        <is>
          <t>*</t>
        </is>
      </c>
      <c r="G823" s="2" t="n">
        <v>282</v>
      </c>
      <c r="H823" s="122" t="n">
        <v>2</v>
      </c>
      <c r="I823" s="259">
        <f>SUM(H823*C823)</f>
        <v/>
      </c>
      <c r="J823" s="260" t="n">
        <v>0.5</v>
      </c>
      <c r="K823" s="261">
        <f>C823*J823</f>
        <v/>
      </c>
      <c r="M823" s="251">
        <f>CONCATENATE(D823,"　",E823,F823,G823)</f>
        <v/>
      </c>
      <c r="N823" s="252">
        <f>I823</f>
        <v/>
      </c>
    </row>
    <row r="824" ht="15" customHeight="1" thickBot="1">
      <c r="B824" s="85" t="inlineStr">
        <is>
          <t>M-L</t>
        </is>
      </c>
      <c r="C824">
        <f>SUMIF(数量表!D:H,B824,数量表!H:H)</f>
        <v/>
      </c>
      <c r="D824" s="243" t="inlineStr">
        <is>
          <t>W2-41</t>
        </is>
      </c>
      <c r="E824" s="2" t="n">
        <v>414.5</v>
      </c>
      <c r="F824" s="244" t="inlineStr">
        <is>
          <t>*</t>
        </is>
      </c>
      <c r="G824" s="2" t="n">
        <v>338</v>
      </c>
      <c r="H824" s="122" t="n">
        <v>2</v>
      </c>
      <c r="I824" s="259">
        <f>SUM(H824*C824)</f>
        <v/>
      </c>
      <c r="J824" s="260" t="n">
        <v>1</v>
      </c>
      <c r="K824" s="261">
        <f>C824*J824</f>
        <v/>
      </c>
      <c r="M824" s="251">
        <f>CONCATENATE(D824,"　",E824,F824,G824)</f>
        <v/>
      </c>
      <c r="N824" s="252">
        <f>I824</f>
        <v/>
      </c>
    </row>
    <row r="825" ht="15" customHeight="1" thickBot="1">
      <c r="B825" s="85" t="inlineStr">
        <is>
          <t>M-L</t>
        </is>
      </c>
      <c r="C825">
        <f>SUMIF(数量表!D:H,B825,数量表!H:H)</f>
        <v/>
      </c>
      <c r="D825" s="243" t="inlineStr">
        <is>
          <t>W2-41</t>
        </is>
      </c>
      <c r="E825" s="2" t="n">
        <v>414.5</v>
      </c>
      <c r="F825" s="244" t="inlineStr">
        <is>
          <t>*</t>
        </is>
      </c>
      <c r="G825" s="2" t="n">
        <v>282</v>
      </c>
      <c r="H825" s="122" t="n">
        <v>2</v>
      </c>
      <c r="I825" s="259">
        <f>SUM(H825*C825)</f>
        <v/>
      </c>
      <c r="J825" s="260" t="n">
        <v>0.5</v>
      </c>
      <c r="K825" s="261">
        <f>C825*J825</f>
        <v/>
      </c>
      <c r="M825" s="251">
        <f>CONCATENATE(D825,"　",E825,F825,G825)</f>
        <v/>
      </c>
      <c r="N825" s="252">
        <f>I825</f>
        <v/>
      </c>
    </row>
    <row r="826" ht="15" customHeight="1" thickBot="1">
      <c r="B826" s="85" t="inlineStr">
        <is>
          <t>M-L</t>
        </is>
      </c>
      <c r="C826">
        <f>SUMIF(数量表!D:H,B826,数量表!H:H)</f>
        <v/>
      </c>
      <c r="D826" s="243" t="inlineStr">
        <is>
          <t>45*1000</t>
        </is>
      </c>
      <c r="E826" s="2" t="n">
        <v>87</v>
      </c>
      <c r="F826" s="244" t="inlineStr">
        <is>
          <t>*</t>
        </is>
      </c>
      <c r="G826" s="2" t="n">
        <v>1200</v>
      </c>
      <c r="H826" s="122" t="n">
        <v>1</v>
      </c>
      <c r="I826" s="259">
        <f>SUM(H826*C826)</f>
        <v/>
      </c>
      <c r="J826" s="260" t="n">
        <v>0.1</v>
      </c>
      <c r="K826" s="261">
        <f>C826*J826</f>
        <v/>
      </c>
      <c r="M826" s="251">
        <f>CONCATENATE(D826,"　",E826,F826,G826)</f>
        <v/>
      </c>
      <c r="N826" s="252">
        <f>I826</f>
        <v/>
      </c>
    </row>
    <row r="827" ht="15" customHeight="1" thickBot="1">
      <c r="B827" s="88" t="inlineStr">
        <is>
          <t>M-L</t>
        </is>
      </c>
      <c r="C827" s="89">
        <f>SUMIF(数量表!D:H,B827,数量表!H:H)</f>
        <v/>
      </c>
      <c r="D827" s="239" t="inlineStr">
        <is>
          <t>45*1000</t>
        </is>
      </c>
      <c r="E827" s="240" t="n">
        <v>87</v>
      </c>
      <c r="F827" s="241" t="inlineStr">
        <is>
          <t>*</t>
        </is>
      </c>
      <c r="G827" s="240" t="n">
        <v>649</v>
      </c>
      <c r="H827" s="242" t="n">
        <v>1</v>
      </c>
      <c r="I827" s="256">
        <f>SUM(H827*C827)</f>
        <v/>
      </c>
      <c r="J827" s="257" t="n">
        <v>0.1</v>
      </c>
      <c r="K827" s="258">
        <f>C827*J827</f>
        <v/>
      </c>
      <c r="M827" s="251">
        <f>CONCATENATE(D827,"　",E827,F827,G827)</f>
        <v/>
      </c>
      <c r="N827" s="252">
        <f>I827</f>
        <v/>
      </c>
    </row>
    <row r="828" ht="15" customHeight="1" thickBot="1">
      <c r="B828" s="79" t="inlineStr">
        <is>
          <t>M-R</t>
        </is>
      </c>
      <c r="C828" s="80">
        <f>SUMIF(数量表!D:H,B828,数量表!H:H)</f>
        <v/>
      </c>
      <c r="D828" s="235" t="inlineStr">
        <is>
          <t>W1-39</t>
        </is>
      </c>
      <c r="E828" s="236" t="n">
        <v>386.5</v>
      </c>
      <c r="F828" s="237" t="inlineStr">
        <is>
          <t>*</t>
        </is>
      </c>
      <c r="G828" s="236" t="n">
        <v>338</v>
      </c>
      <c r="H828" s="238" t="n">
        <v>2</v>
      </c>
      <c r="I828" s="253">
        <f>SUM(H828*C828)</f>
        <v/>
      </c>
      <c r="J828" s="254" t="n">
        <v>1</v>
      </c>
      <c r="K828" s="255">
        <f>C828*J828</f>
        <v/>
      </c>
      <c r="M828" s="251">
        <f>CONCATENATE(D828,"　",E828,F828,G828)</f>
        <v/>
      </c>
      <c r="N828" s="252">
        <f>I828</f>
        <v/>
      </c>
    </row>
    <row r="829" ht="15" customHeight="1" thickBot="1">
      <c r="B829" s="85" t="inlineStr">
        <is>
          <t>M-R</t>
        </is>
      </c>
      <c r="C829">
        <f>SUMIF(数量表!D:H,B829,数量表!H:H)</f>
        <v/>
      </c>
      <c r="D829" s="243" t="inlineStr">
        <is>
          <t>W1-39</t>
        </is>
      </c>
      <c r="E829" s="2" t="n">
        <v>386.5</v>
      </c>
      <c r="F829" s="244" t="inlineStr">
        <is>
          <t>*</t>
        </is>
      </c>
      <c r="G829" s="2" t="n">
        <v>282</v>
      </c>
      <c r="H829" s="122" t="n">
        <v>2</v>
      </c>
      <c r="I829" s="259">
        <f>SUM(H829*C829)</f>
        <v/>
      </c>
      <c r="J829" s="260" t="n">
        <v>0.5</v>
      </c>
      <c r="K829" s="261">
        <f>C829*J829</f>
        <v/>
      </c>
      <c r="M829" s="251">
        <f>CONCATENATE(D829,"　",E829,F829,G829)</f>
        <v/>
      </c>
      <c r="N829" s="252">
        <f>I829</f>
        <v/>
      </c>
    </row>
    <row r="830" ht="15" customHeight="1" thickBot="1">
      <c r="B830" s="85" t="inlineStr">
        <is>
          <t>M-R</t>
        </is>
      </c>
      <c r="C830">
        <f>SUMIF(数量表!D:H,B830,数量表!H:H)</f>
        <v/>
      </c>
      <c r="D830" s="243" t="inlineStr">
        <is>
          <t>W2-41</t>
        </is>
      </c>
      <c r="E830" s="2" t="n">
        <v>414.5</v>
      </c>
      <c r="F830" s="244" t="inlineStr">
        <is>
          <t>*</t>
        </is>
      </c>
      <c r="G830" s="2" t="n">
        <v>338</v>
      </c>
      <c r="H830" s="122" t="n">
        <v>2</v>
      </c>
      <c r="I830" s="259">
        <f>SUM(H830*C830)</f>
        <v/>
      </c>
      <c r="J830" s="260" t="n">
        <v>1</v>
      </c>
      <c r="K830" s="261">
        <f>C830*J830</f>
        <v/>
      </c>
      <c r="M830" s="251">
        <f>CONCATENATE(D830,"　",E830,F830,G830)</f>
        <v/>
      </c>
      <c r="N830" s="252">
        <f>I830</f>
        <v/>
      </c>
    </row>
    <row r="831" ht="15" customHeight="1" thickBot="1">
      <c r="B831" s="85" t="inlineStr">
        <is>
          <t>M-R</t>
        </is>
      </c>
      <c r="C831">
        <f>SUMIF(数量表!D:H,B831,数量表!H:H)</f>
        <v/>
      </c>
      <c r="D831" s="243" t="inlineStr">
        <is>
          <t>W2-41</t>
        </is>
      </c>
      <c r="E831" s="2" t="n">
        <v>414.5</v>
      </c>
      <c r="F831" s="244" t="inlineStr">
        <is>
          <t>*</t>
        </is>
      </c>
      <c r="G831" s="2" t="n">
        <v>282</v>
      </c>
      <c r="H831" s="122" t="n">
        <v>2</v>
      </c>
      <c r="I831" s="259">
        <f>SUM(H831*C831)</f>
        <v/>
      </c>
      <c r="J831" s="260" t="n">
        <v>0.5</v>
      </c>
      <c r="K831" s="261">
        <f>C831*J831</f>
        <v/>
      </c>
      <c r="M831" s="251">
        <f>CONCATENATE(D831,"　",E831,F831,G831)</f>
        <v/>
      </c>
      <c r="N831" s="252">
        <f>I831</f>
        <v/>
      </c>
    </row>
    <row r="832" ht="15" customHeight="1" thickBot="1">
      <c r="B832" s="85" t="inlineStr">
        <is>
          <t>M-R</t>
        </is>
      </c>
      <c r="C832">
        <f>SUMIF(数量表!D:H,B832,数量表!H:H)</f>
        <v/>
      </c>
      <c r="D832" s="243" t="inlineStr">
        <is>
          <t>45*1000</t>
        </is>
      </c>
      <c r="E832" s="2" t="n">
        <v>87</v>
      </c>
      <c r="F832" s="244" t="inlineStr">
        <is>
          <t>*</t>
        </is>
      </c>
      <c r="G832" s="2" t="n">
        <v>1200</v>
      </c>
      <c r="H832" s="122" t="n">
        <v>1</v>
      </c>
      <c r="I832" s="259">
        <f>SUM(H832*C832)</f>
        <v/>
      </c>
      <c r="J832" s="260" t="n">
        <v>0.1</v>
      </c>
      <c r="K832" s="261">
        <f>C832*J832</f>
        <v/>
      </c>
      <c r="M832" s="251">
        <f>CONCATENATE(D832,"　",E832,F832,G832)</f>
        <v/>
      </c>
      <c r="N832" s="252">
        <f>I832</f>
        <v/>
      </c>
    </row>
    <row r="833" ht="15" customHeight="1" thickBot="1">
      <c r="B833" s="88" t="inlineStr">
        <is>
          <t>M-R</t>
        </is>
      </c>
      <c r="C833" s="89">
        <f>SUMIF(数量表!D:H,B833,数量表!H:H)</f>
        <v/>
      </c>
      <c r="D833" s="239" t="inlineStr">
        <is>
          <t>45*1000</t>
        </is>
      </c>
      <c r="E833" s="240" t="n">
        <v>87</v>
      </c>
      <c r="F833" s="241" t="inlineStr">
        <is>
          <t>*</t>
        </is>
      </c>
      <c r="G833" s="240" t="n">
        <v>649</v>
      </c>
      <c r="H833" s="242" t="n">
        <v>1</v>
      </c>
      <c r="I833" s="256">
        <f>SUM(H833*C833)</f>
        <v/>
      </c>
      <c r="J833" s="257" t="n">
        <v>0.1</v>
      </c>
      <c r="K833" s="258">
        <f>C833*J833</f>
        <v/>
      </c>
      <c r="M833" s="251">
        <f>CONCATENATE(D833,"　",E833,F833,G833)</f>
        <v/>
      </c>
      <c r="N833" s="252">
        <f>I833</f>
        <v/>
      </c>
    </row>
    <row r="834" ht="15" customHeight="1" thickBot="1">
      <c r="B834" s="79" t="inlineStr">
        <is>
          <t>ML</t>
        </is>
      </c>
      <c r="C834" s="80">
        <f>SUMIF(数量表!D:H,B834,数量表!H:H)</f>
        <v/>
      </c>
      <c r="D834" s="235" t="inlineStr">
        <is>
          <t>W1-34</t>
        </is>
      </c>
      <c r="E834" s="236" t="n">
        <v>346.5</v>
      </c>
      <c r="F834" s="237" t="inlineStr">
        <is>
          <t>*</t>
        </is>
      </c>
      <c r="G834" s="236" t="n">
        <v>338</v>
      </c>
      <c r="H834" s="238" t="n">
        <v>1</v>
      </c>
      <c r="I834" s="253">
        <f>SUM(H834*C834)</f>
        <v/>
      </c>
      <c r="J834" s="254" t="n">
        <v>0.25</v>
      </c>
      <c r="K834" s="255">
        <f>C834*J834</f>
        <v/>
      </c>
      <c r="M834" s="251">
        <f>CONCATENATE(D834,"　",E834,F834,G834)</f>
        <v/>
      </c>
      <c r="N834" s="252">
        <f>I834</f>
        <v/>
      </c>
    </row>
    <row r="835" ht="15" customHeight="1" thickBot="1">
      <c r="B835" s="85" t="inlineStr">
        <is>
          <t>ML</t>
        </is>
      </c>
      <c r="C835">
        <f>SUMIF(数量表!D:H,B835,数量表!H:H)</f>
        <v/>
      </c>
      <c r="D835" s="243" t="inlineStr">
        <is>
          <t>W1-34</t>
        </is>
      </c>
      <c r="E835" s="2" t="n">
        <v>346.5</v>
      </c>
      <c r="F835" s="244" t="inlineStr">
        <is>
          <t>*</t>
        </is>
      </c>
      <c r="G835" s="2" t="n">
        <v>282</v>
      </c>
      <c r="H835" s="122" t="n">
        <v>1</v>
      </c>
      <c r="I835" s="259">
        <f>SUM(H835*C835)</f>
        <v/>
      </c>
      <c r="J835" s="260" t="n">
        <v>0.25</v>
      </c>
      <c r="K835" s="261">
        <f>C835*J835</f>
        <v/>
      </c>
      <c r="M835" s="251">
        <f>CONCATENATE(D835,"　",E835,F835,G835)</f>
        <v/>
      </c>
      <c r="N835" s="252">
        <f>I835</f>
        <v/>
      </c>
    </row>
    <row r="836" ht="15" customHeight="1" thickBot="1">
      <c r="B836" s="85" t="inlineStr">
        <is>
          <t>ML</t>
        </is>
      </c>
      <c r="C836">
        <f>SUMIF(数量表!D:H,B836,数量表!H:H)</f>
        <v/>
      </c>
      <c r="D836" s="243" t="inlineStr">
        <is>
          <t>W2-41</t>
        </is>
      </c>
      <c r="E836" s="2" t="n">
        <v>414.5</v>
      </c>
      <c r="F836" s="244" t="inlineStr">
        <is>
          <t>*</t>
        </is>
      </c>
      <c r="G836" s="2" t="n">
        <v>338</v>
      </c>
      <c r="H836" s="122" t="n">
        <v>2</v>
      </c>
      <c r="I836" s="259">
        <f>SUM(H836*C836)</f>
        <v/>
      </c>
      <c r="J836" s="260" t="n">
        <v>1</v>
      </c>
      <c r="K836" s="261">
        <f>C836*J836</f>
        <v/>
      </c>
      <c r="M836" s="251">
        <f>CONCATENATE(D836,"　",E836,F836,G836)</f>
        <v/>
      </c>
      <c r="N836" s="252">
        <f>I836</f>
        <v/>
      </c>
    </row>
    <row r="837" ht="15" customHeight="1" thickBot="1">
      <c r="B837" s="85" t="inlineStr">
        <is>
          <t>ML</t>
        </is>
      </c>
      <c r="C837">
        <f>SUMIF(数量表!D:H,B837,数量表!H:H)</f>
        <v/>
      </c>
      <c r="D837" s="243" t="inlineStr">
        <is>
          <t>W2-41</t>
        </is>
      </c>
      <c r="E837" s="2" t="n">
        <v>414.5</v>
      </c>
      <c r="F837" s="244" t="inlineStr">
        <is>
          <t>*</t>
        </is>
      </c>
      <c r="G837" s="2" t="n">
        <v>282</v>
      </c>
      <c r="H837" s="122" t="n">
        <v>2</v>
      </c>
      <c r="I837" s="259">
        <f>SUM(H837*C837)</f>
        <v/>
      </c>
      <c r="J837" s="260" t="n">
        <v>0.5</v>
      </c>
      <c r="K837" s="261">
        <f>C837*J837</f>
        <v/>
      </c>
      <c r="M837" s="251">
        <f>CONCATENATE(D837,"　",E837,F837,G837)</f>
        <v/>
      </c>
      <c r="N837" s="252">
        <f>I837</f>
        <v/>
      </c>
    </row>
    <row r="838" ht="15" customHeight="1" thickBot="1">
      <c r="B838" s="85" t="inlineStr">
        <is>
          <t>ML</t>
        </is>
      </c>
      <c r="C838">
        <f>SUMIF(数量表!D:H,B838,数量表!H:H)</f>
        <v/>
      </c>
      <c r="D838" s="243" t="inlineStr">
        <is>
          <t>W1-39</t>
        </is>
      </c>
      <c r="E838" s="2" t="n">
        <v>386.5</v>
      </c>
      <c r="F838" s="244" t="inlineStr">
        <is>
          <t>*</t>
        </is>
      </c>
      <c r="G838" s="2" t="n">
        <v>338</v>
      </c>
      <c r="H838" s="122" t="n">
        <v>1</v>
      </c>
      <c r="I838" s="259">
        <f>SUM(H838*C838)</f>
        <v/>
      </c>
      <c r="J838" s="260" t="n">
        <v>0.3</v>
      </c>
      <c r="K838" s="261">
        <f>C838*J838</f>
        <v/>
      </c>
      <c r="M838" s="251">
        <f>CONCATENATE(D838,"　",E838,F838,G838)</f>
        <v/>
      </c>
      <c r="N838" s="252">
        <f>I838</f>
        <v/>
      </c>
    </row>
    <row r="839" ht="15" customHeight="1" thickBot="1">
      <c r="B839" s="88" t="inlineStr">
        <is>
          <t>ML</t>
        </is>
      </c>
      <c r="C839" s="89">
        <f>SUMIF(数量表!D:H,B839,数量表!H:H)</f>
        <v/>
      </c>
      <c r="D839" s="239" t="inlineStr">
        <is>
          <t>W1-39</t>
        </is>
      </c>
      <c r="E839" s="240" t="n">
        <v>386.5</v>
      </c>
      <c r="F839" s="241" t="inlineStr">
        <is>
          <t>*</t>
        </is>
      </c>
      <c r="G839" s="240" t="n">
        <v>282</v>
      </c>
      <c r="H839" s="242" t="n">
        <v>1</v>
      </c>
      <c r="I839" s="256">
        <f>SUM(H839*C839)</f>
        <v/>
      </c>
      <c r="J839" s="257" t="n">
        <v>0.25</v>
      </c>
      <c r="K839" s="258">
        <f>C839*J839</f>
        <v/>
      </c>
      <c r="M839" s="251">
        <f>CONCATENATE(D839,"　",E839,F839,G839)</f>
        <v/>
      </c>
      <c r="N839" s="252">
        <f>I839</f>
        <v/>
      </c>
    </row>
    <row r="840" ht="15" customHeight="1" thickBot="1">
      <c r="B840" s="79" t="inlineStr">
        <is>
          <t>ML-L</t>
        </is>
      </c>
      <c r="C840" s="80">
        <f>SUMIF(数量表!D:H,B840,数量表!H:H)</f>
        <v/>
      </c>
      <c r="D840" s="235" t="inlineStr">
        <is>
          <t>W1-34</t>
        </is>
      </c>
      <c r="E840" s="236" t="n">
        <v>346.5</v>
      </c>
      <c r="F840" s="237" t="inlineStr">
        <is>
          <t>*</t>
        </is>
      </c>
      <c r="G840" s="236" t="n">
        <v>338</v>
      </c>
      <c r="H840" s="238" t="n">
        <v>1</v>
      </c>
      <c r="I840" s="253">
        <f>SUM(H840*C840)</f>
        <v/>
      </c>
      <c r="J840" s="254" t="n">
        <v>0.25</v>
      </c>
      <c r="K840" s="255">
        <f>C840*J840</f>
        <v/>
      </c>
      <c r="M840" s="251">
        <f>CONCATENATE(D840,"　",E840,F840,G840)</f>
        <v/>
      </c>
      <c r="N840" s="252">
        <f>I840</f>
        <v/>
      </c>
    </row>
    <row r="841" ht="15" customHeight="1" thickBot="1">
      <c r="B841" s="85" t="inlineStr">
        <is>
          <t>ML-L</t>
        </is>
      </c>
      <c r="C841">
        <f>SUMIF(数量表!D:H,B841,数量表!H:H)</f>
        <v/>
      </c>
      <c r="D841" s="243" t="inlineStr">
        <is>
          <t>W1-34</t>
        </is>
      </c>
      <c r="E841" s="2" t="n">
        <v>346.5</v>
      </c>
      <c r="F841" s="244" t="inlineStr">
        <is>
          <t>*</t>
        </is>
      </c>
      <c r="G841" s="2" t="n">
        <v>282</v>
      </c>
      <c r="H841" s="122" t="n">
        <v>1</v>
      </c>
      <c r="I841" s="259">
        <f>SUM(H841*C841)</f>
        <v/>
      </c>
      <c r="J841" s="260" t="n">
        <v>0.25</v>
      </c>
      <c r="K841" s="261">
        <f>C841*J841</f>
        <v/>
      </c>
      <c r="M841" s="251">
        <f>CONCATENATE(D841,"　",E841,F841,G841)</f>
        <v/>
      </c>
      <c r="N841" s="252">
        <f>I841</f>
        <v/>
      </c>
    </row>
    <row r="842" ht="15" customHeight="1" thickBot="1">
      <c r="B842" s="85" t="inlineStr">
        <is>
          <t>ML-L</t>
        </is>
      </c>
      <c r="C842">
        <f>SUMIF(数量表!D:H,B842,数量表!H:H)</f>
        <v/>
      </c>
      <c r="D842" s="243" t="inlineStr">
        <is>
          <t>W2-41</t>
        </is>
      </c>
      <c r="E842" s="2" t="n">
        <v>414.5</v>
      </c>
      <c r="F842" s="244" t="inlineStr">
        <is>
          <t>*</t>
        </is>
      </c>
      <c r="G842" s="2" t="n">
        <v>338</v>
      </c>
      <c r="H842" s="122" t="n">
        <v>2</v>
      </c>
      <c r="I842" s="259">
        <f>SUM(H842*C842)</f>
        <v/>
      </c>
      <c r="J842" s="260" t="n">
        <v>1</v>
      </c>
      <c r="K842" s="261">
        <f>C842*J842</f>
        <v/>
      </c>
      <c r="M842" s="251">
        <f>CONCATENATE(D842,"　",E842,F842,G842)</f>
        <v/>
      </c>
      <c r="N842" s="252">
        <f>I842</f>
        <v/>
      </c>
    </row>
    <row r="843" ht="15" customHeight="1" thickBot="1">
      <c r="B843" s="85" t="inlineStr">
        <is>
          <t>ML-L</t>
        </is>
      </c>
      <c r="C843">
        <f>SUMIF(数量表!D:H,B843,数量表!H:H)</f>
        <v/>
      </c>
      <c r="D843" s="243" t="inlineStr">
        <is>
          <t>W2-41</t>
        </is>
      </c>
      <c r="E843" s="2" t="n">
        <v>414.5</v>
      </c>
      <c r="F843" s="244" t="inlineStr">
        <is>
          <t>*</t>
        </is>
      </c>
      <c r="G843" s="2" t="n">
        <v>282</v>
      </c>
      <c r="H843" s="122" t="n">
        <v>2</v>
      </c>
      <c r="I843" s="259">
        <f>SUM(H843*C843)</f>
        <v/>
      </c>
      <c r="J843" s="260" t="n">
        <v>0.5</v>
      </c>
      <c r="K843" s="261">
        <f>C843*J843</f>
        <v/>
      </c>
      <c r="M843" s="251">
        <f>CONCATENATE(D843,"　",E843,F843,G843)</f>
        <v/>
      </c>
      <c r="N843" s="252">
        <f>I843</f>
        <v/>
      </c>
    </row>
    <row r="844" ht="15" customHeight="1" thickBot="1">
      <c r="B844" s="85" t="inlineStr">
        <is>
          <t>ML-L</t>
        </is>
      </c>
      <c r="C844">
        <f>SUMIF(数量表!D:H,B844,数量表!H:H)</f>
        <v/>
      </c>
      <c r="D844" s="243" t="inlineStr">
        <is>
          <t>W1-39</t>
        </is>
      </c>
      <c r="E844" s="2" t="n">
        <v>386.5</v>
      </c>
      <c r="F844" s="244" t="inlineStr">
        <is>
          <t>*</t>
        </is>
      </c>
      <c r="G844" s="2" t="n">
        <v>338</v>
      </c>
      <c r="H844" s="122" t="n">
        <v>1</v>
      </c>
      <c r="I844" s="259">
        <f>SUM(H844*C844)</f>
        <v/>
      </c>
      <c r="J844" s="260" t="n">
        <v>0.3</v>
      </c>
      <c r="K844" s="261">
        <f>C844*J844</f>
        <v/>
      </c>
      <c r="M844" s="251">
        <f>CONCATENATE(D844,"　",E844,F844,G844)</f>
        <v/>
      </c>
      <c r="N844" s="252">
        <f>I844</f>
        <v/>
      </c>
    </row>
    <row r="845" ht="15" customHeight="1" thickBot="1">
      <c r="B845" s="85" t="inlineStr">
        <is>
          <t>ML-L</t>
        </is>
      </c>
      <c r="C845">
        <f>SUMIF(数量表!D:H,B845,数量表!H:H)</f>
        <v/>
      </c>
      <c r="D845" s="243" t="inlineStr">
        <is>
          <t>W1-39</t>
        </is>
      </c>
      <c r="E845" s="2" t="n">
        <v>386.5</v>
      </c>
      <c r="F845" s="244" t="inlineStr">
        <is>
          <t>*</t>
        </is>
      </c>
      <c r="G845" s="2" t="n">
        <v>282</v>
      </c>
      <c r="H845" s="122" t="n">
        <v>1</v>
      </c>
      <c r="I845" s="259">
        <f>SUM(H845*C845)</f>
        <v/>
      </c>
      <c r="J845" s="260" t="n">
        <v>0.25</v>
      </c>
      <c r="K845" s="261">
        <f>C845*J845</f>
        <v/>
      </c>
      <c r="M845" s="251">
        <f>CONCATENATE(D845,"　",E845,F845,G845)</f>
        <v/>
      </c>
      <c r="N845" s="252">
        <f>I845</f>
        <v/>
      </c>
    </row>
    <row r="846" ht="15" customHeight="1" thickBot="1">
      <c r="B846" s="85" t="inlineStr">
        <is>
          <t>ML-L</t>
        </is>
      </c>
      <c r="C846">
        <f>SUMIF(数量表!D:H,B846,数量表!H:H)</f>
        <v/>
      </c>
      <c r="D846" s="243" t="inlineStr">
        <is>
          <t>45*1000</t>
        </is>
      </c>
      <c r="E846" s="2" t="n">
        <v>30</v>
      </c>
      <c r="F846" s="244" t="inlineStr">
        <is>
          <t>*</t>
        </is>
      </c>
      <c r="G846" s="2" t="n">
        <v>1200</v>
      </c>
      <c r="H846" s="122" t="n">
        <v>1</v>
      </c>
      <c r="I846" s="259">
        <f>SUM(H846*C846)</f>
        <v/>
      </c>
      <c r="J846" s="260" t="n">
        <v>0.1</v>
      </c>
      <c r="K846" s="261">
        <f>C846*J846</f>
        <v/>
      </c>
      <c r="M846" s="251">
        <f>CONCATENATE(D846,"　",E846,F846,G846)</f>
        <v/>
      </c>
      <c r="N846" s="252">
        <f>I846</f>
        <v/>
      </c>
    </row>
    <row r="847" ht="15" customHeight="1" thickBot="1">
      <c r="B847" s="88" t="inlineStr">
        <is>
          <t>ML-L</t>
        </is>
      </c>
      <c r="C847" s="89">
        <f>SUMIF(数量表!D:H,B847,数量表!H:H)</f>
        <v/>
      </c>
      <c r="D847" s="239" t="inlineStr">
        <is>
          <t>45*1000</t>
        </is>
      </c>
      <c r="E847" s="240" t="n">
        <v>30</v>
      </c>
      <c r="F847" s="241" t="inlineStr">
        <is>
          <t>*</t>
        </is>
      </c>
      <c r="G847" s="240" t="n">
        <v>649</v>
      </c>
      <c r="H847" s="242" t="n">
        <v>1</v>
      </c>
      <c r="I847" s="256">
        <f>SUM(H847*C847)</f>
        <v/>
      </c>
      <c r="J847" s="257" t="n">
        <v>0.1</v>
      </c>
      <c r="K847" s="258">
        <f>C847*J847</f>
        <v/>
      </c>
      <c r="M847" s="251">
        <f>CONCATENATE(D847,"　",E847,F847,G847)</f>
        <v/>
      </c>
      <c r="N847" s="252">
        <f>I847</f>
        <v/>
      </c>
    </row>
    <row r="848" ht="15" customHeight="1" thickBot="1">
      <c r="B848" s="79" t="inlineStr">
        <is>
          <t>MR</t>
        </is>
      </c>
      <c r="C848" s="80">
        <f>SUMIF(数量表!D:H,B848,数量表!H:H)</f>
        <v/>
      </c>
      <c r="D848" s="235" t="inlineStr">
        <is>
          <t>W2-39</t>
        </is>
      </c>
      <c r="E848" s="236" t="n">
        <v>386.5</v>
      </c>
      <c r="F848" s="237" t="inlineStr">
        <is>
          <t>*</t>
        </is>
      </c>
      <c r="G848" s="236" t="n">
        <v>338</v>
      </c>
      <c r="H848" s="238" t="n">
        <v>1</v>
      </c>
      <c r="I848" s="253">
        <f>SUM(H848*C848)</f>
        <v/>
      </c>
      <c r="J848" s="254" t="n">
        <v>0.3</v>
      </c>
      <c r="K848" s="255">
        <f>C848*J848</f>
        <v/>
      </c>
      <c r="M848" s="251">
        <f>CONCATENATE(D848,"　",E848,F848,G848)</f>
        <v/>
      </c>
      <c r="N848" s="252">
        <f>I848</f>
        <v/>
      </c>
    </row>
    <row r="849" ht="15" customHeight="1" thickBot="1">
      <c r="B849" s="85" t="inlineStr">
        <is>
          <t>MR</t>
        </is>
      </c>
      <c r="C849">
        <f>SUMIF(数量表!D:H,B849,数量表!H:H)</f>
        <v/>
      </c>
      <c r="D849" s="243" t="inlineStr">
        <is>
          <t>W2-39</t>
        </is>
      </c>
      <c r="E849" s="2" t="n">
        <v>346.5</v>
      </c>
      <c r="F849" s="244" t="inlineStr">
        <is>
          <t>*</t>
        </is>
      </c>
      <c r="G849" s="2" t="n">
        <v>338</v>
      </c>
      <c r="H849" s="122" t="n">
        <v>1</v>
      </c>
      <c r="I849" s="259">
        <f>SUM(H849*C849)</f>
        <v/>
      </c>
      <c r="J849" s="260" t="n">
        <v>0.3</v>
      </c>
      <c r="K849" s="261">
        <f>C849*J849</f>
        <v/>
      </c>
      <c r="M849" s="251">
        <f>CONCATENATE(D849,"　",E849,F849,G849)</f>
        <v/>
      </c>
      <c r="N849" s="252">
        <f>I849</f>
        <v/>
      </c>
    </row>
    <row r="850" ht="15" customHeight="1" thickBot="1">
      <c r="B850" s="85" t="inlineStr">
        <is>
          <t>MR</t>
        </is>
      </c>
      <c r="C850">
        <f>SUMIF(数量表!D:H,B850,数量表!H:H)</f>
        <v/>
      </c>
      <c r="D850" s="243" t="inlineStr">
        <is>
          <t>W2-41</t>
        </is>
      </c>
      <c r="E850" s="2" t="n">
        <v>414.5</v>
      </c>
      <c r="F850" s="244" t="inlineStr">
        <is>
          <t>*</t>
        </is>
      </c>
      <c r="G850" s="2" t="n">
        <v>338</v>
      </c>
      <c r="H850" s="122" t="n">
        <v>2</v>
      </c>
      <c r="I850" s="259">
        <f>SUM(H850*C850)</f>
        <v/>
      </c>
      <c r="J850" s="260" t="n">
        <v>0.3</v>
      </c>
      <c r="K850" s="261">
        <f>C850*J850</f>
        <v/>
      </c>
      <c r="M850" s="251">
        <f>CONCATENATE(D850,"　",E850,F850,G850)</f>
        <v/>
      </c>
      <c r="N850" s="252">
        <f>I850</f>
        <v/>
      </c>
    </row>
    <row r="851" ht="15" customHeight="1" thickBot="1">
      <c r="B851" s="85" t="inlineStr">
        <is>
          <t>MR</t>
        </is>
      </c>
      <c r="C851">
        <f>SUMIF(数量表!D:H,B851,数量表!H:H)</f>
        <v/>
      </c>
      <c r="D851" s="243" t="inlineStr">
        <is>
          <t>W2-41</t>
        </is>
      </c>
      <c r="E851" s="2" t="n">
        <v>414.5</v>
      </c>
      <c r="F851" s="244" t="inlineStr">
        <is>
          <t>*</t>
        </is>
      </c>
      <c r="G851" s="2" t="n">
        <v>282</v>
      </c>
      <c r="H851" s="122" t="n">
        <v>2</v>
      </c>
      <c r="I851" s="259">
        <f>SUM(H851*C851)</f>
        <v/>
      </c>
      <c r="J851" s="260" t="n">
        <v>0.25</v>
      </c>
      <c r="K851" s="261">
        <f>C851*J851</f>
        <v/>
      </c>
      <c r="M851" s="251">
        <f>CONCATENATE(D851,"　",E851,F851,G851)</f>
        <v/>
      </c>
      <c r="N851" s="252">
        <f>I851</f>
        <v/>
      </c>
    </row>
    <row r="852" ht="15" customHeight="1" thickBot="1">
      <c r="B852" s="85" t="inlineStr">
        <is>
          <t>MR</t>
        </is>
      </c>
      <c r="C852">
        <f>SUMIF(数量表!D:H,B852,数量表!H:H)</f>
        <v/>
      </c>
      <c r="D852" s="243" t="inlineStr">
        <is>
          <t>W3-39</t>
        </is>
      </c>
      <c r="E852" s="2" t="n">
        <v>347</v>
      </c>
      <c r="F852" s="244" t="inlineStr">
        <is>
          <t>*</t>
        </is>
      </c>
      <c r="G852" s="2" t="n">
        <v>282</v>
      </c>
      <c r="H852" s="122" t="n">
        <v>1</v>
      </c>
      <c r="I852" s="259">
        <f>SUM(H852*C852)</f>
        <v/>
      </c>
      <c r="J852" s="260" t="n">
        <v>0.25</v>
      </c>
      <c r="K852" s="261">
        <f>C852*J852</f>
        <v/>
      </c>
      <c r="M852" s="251">
        <f>CONCATENATE(D852,"　",E852,F852,G852)</f>
        <v/>
      </c>
      <c r="N852" s="252">
        <f>I852</f>
        <v/>
      </c>
    </row>
    <row r="853" ht="15" customHeight="1" thickBot="1">
      <c r="B853" s="88" t="inlineStr">
        <is>
          <t>MR</t>
        </is>
      </c>
      <c r="C853" s="89">
        <f>SUMIF(数量表!D:H,B853,数量表!H:H)</f>
        <v/>
      </c>
      <c r="D853" s="239" t="inlineStr">
        <is>
          <t>W3-39</t>
        </is>
      </c>
      <c r="E853" s="240" t="n">
        <v>386.5</v>
      </c>
      <c r="F853" s="241" t="inlineStr">
        <is>
          <t>*</t>
        </is>
      </c>
      <c r="G853" s="240" t="n">
        <v>282</v>
      </c>
      <c r="H853" s="242" t="n">
        <v>1</v>
      </c>
      <c r="I853" s="256">
        <f>SUM(H853*C853)</f>
        <v/>
      </c>
      <c r="J853" s="257" t="n">
        <v>0.25</v>
      </c>
      <c r="K853" s="258">
        <f>C853*J853</f>
        <v/>
      </c>
      <c r="M853" s="251">
        <f>CONCATENATE(D853,"　",E853,F853,G853)</f>
        <v/>
      </c>
      <c r="N853" s="252">
        <f>I853</f>
        <v/>
      </c>
    </row>
    <row r="854" ht="15" customHeight="1" thickBot="1">
      <c r="B854" s="79" t="inlineStr">
        <is>
          <t>MR-R</t>
        </is>
      </c>
      <c r="C854" s="80">
        <f>SUMIF(数量表!D:H,B854,数量表!H:H)</f>
        <v/>
      </c>
      <c r="D854" s="235" t="inlineStr">
        <is>
          <t>W1-34</t>
        </is>
      </c>
      <c r="E854" s="236" t="n">
        <v>346.5</v>
      </c>
      <c r="F854" s="237" t="inlineStr">
        <is>
          <t>*</t>
        </is>
      </c>
      <c r="G854" s="236" t="n">
        <v>338</v>
      </c>
      <c r="H854" s="238" t="n">
        <v>1</v>
      </c>
      <c r="I854" s="253">
        <f>SUM(H854*C854)</f>
        <v/>
      </c>
      <c r="J854" s="254" t="n">
        <v>0.25</v>
      </c>
      <c r="K854" s="255">
        <f>C854*J854</f>
        <v/>
      </c>
      <c r="M854" s="251">
        <f>CONCATENATE(D854,"　",E854,F854,G854)</f>
        <v/>
      </c>
      <c r="N854" s="252">
        <f>I854</f>
        <v/>
      </c>
    </row>
    <row r="855" ht="15" customHeight="1" thickBot="1">
      <c r="B855" s="85" t="inlineStr">
        <is>
          <t>MR-R</t>
        </is>
      </c>
      <c r="C855">
        <f>SUMIF(数量表!D:H,B855,数量表!H:H)</f>
        <v/>
      </c>
      <c r="D855" s="243" t="inlineStr">
        <is>
          <t>W1-34</t>
        </is>
      </c>
      <c r="E855" s="2" t="n">
        <v>346.5</v>
      </c>
      <c r="F855" s="244" t="inlineStr">
        <is>
          <t>*</t>
        </is>
      </c>
      <c r="G855" s="2" t="n">
        <v>282</v>
      </c>
      <c r="H855" s="122" t="n">
        <v>1</v>
      </c>
      <c r="I855" s="259">
        <f>SUM(H855*C855)</f>
        <v/>
      </c>
      <c r="J855" s="260" t="n">
        <v>0.25</v>
      </c>
      <c r="K855" s="261">
        <f>C855*J855</f>
        <v/>
      </c>
      <c r="M855" s="251">
        <f>CONCATENATE(D855,"　",E855,F855,G855)</f>
        <v/>
      </c>
      <c r="N855" s="252">
        <f>I855</f>
        <v/>
      </c>
    </row>
    <row r="856" ht="15" customHeight="1" thickBot="1">
      <c r="B856" s="85" t="inlineStr">
        <is>
          <t>MR-R</t>
        </is>
      </c>
      <c r="C856">
        <f>SUMIF(数量表!D:H,B856,数量表!H:H)</f>
        <v/>
      </c>
      <c r="D856" s="243" t="inlineStr">
        <is>
          <t>W2-41</t>
        </is>
      </c>
      <c r="E856" s="2" t="n">
        <v>414.5</v>
      </c>
      <c r="F856" s="244" t="inlineStr">
        <is>
          <t>*</t>
        </is>
      </c>
      <c r="G856" s="2" t="n">
        <v>338</v>
      </c>
      <c r="H856" s="122" t="n">
        <v>2</v>
      </c>
      <c r="I856" s="259">
        <f>SUM(H856*C856)</f>
        <v/>
      </c>
      <c r="J856" s="260" t="n">
        <v>1</v>
      </c>
      <c r="K856" s="261">
        <f>C856*J856</f>
        <v/>
      </c>
      <c r="M856" s="251">
        <f>CONCATENATE(D856,"　",E856,F856,G856)</f>
        <v/>
      </c>
      <c r="N856" s="252">
        <f>I856</f>
        <v/>
      </c>
    </row>
    <row r="857" ht="15" customHeight="1" thickBot="1">
      <c r="B857" s="85" t="inlineStr">
        <is>
          <t>MR-R</t>
        </is>
      </c>
      <c r="C857">
        <f>SUMIF(数量表!D:H,B857,数量表!H:H)</f>
        <v/>
      </c>
      <c r="D857" s="243" t="inlineStr">
        <is>
          <t>W2-41</t>
        </is>
      </c>
      <c r="E857" s="2" t="n">
        <v>414.5</v>
      </c>
      <c r="F857" s="244" t="inlineStr">
        <is>
          <t>*</t>
        </is>
      </c>
      <c r="G857" s="2" t="n">
        <v>282</v>
      </c>
      <c r="H857" s="122" t="n">
        <v>2</v>
      </c>
      <c r="I857" s="259">
        <f>SUM(H857*C857)</f>
        <v/>
      </c>
      <c r="J857" s="260" t="n">
        <v>0.5</v>
      </c>
      <c r="K857" s="261">
        <f>C857*J857</f>
        <v/>
      </c>
      <c r="M857" s="251">
        <f>CONCATENATE(D857,"　",E857,F857,G857)</f>
        <v/>
      </c>
      <c r="N857" s="252">
        <f>I857</f>
        <v/>
      </c>
    </row>
    <row r="858" ht="15" customHeight="1" thickBot="1">
      <c r="B858" s="85" t="inlineStr">
        <is>
          <t>MR-R</t>
        </is>
      </c>
      <c r="C858">
        <f>SUMIF(数量表!D:H,B858,数量表!H:H)</f>
        <v/>
      </c>
      <c r="D858" s="243" t="inlineStr">
        <is>
          <t>W1-39</t>
        </is>
      </c>
      <c r="E858" s="2" t="n">
        <v>386.5</v>
      </c>
      <c r="F858" s="244" t="inlineStr">
        <is>
          <t>*</t>
        </is>
      </c>
      <c r="G858" s="2" t="n">
        <v>338</v>
      </c>
      <c r="H858" s="122" t="n">
        <v>1</v>
      </c>
      <c r="I858" s="259">
        <f>SUM(H858*C858)</f>
        <v/>
      </c>
      <c r="J858" s="260" t="n">
        <v>0.3</v>
      </c>
      <c r="K858" s="261">
        <f>C858*J858</f>
        <v/>
      </c>
      <c r="M858" s="251">
        <f>CONCATENATE(D858,"　",E858,F858,G858)</f>
        <v/>
      </c>
      <c r="N858" s="252">
        <f>I858</f>
        <v/>
      </c>
    </row>
    <row r="859" ht="15" customHeight="1" thickBot="1">
      <c r="B859" s="85" t="inlineStr">
        <is>
          <t>MR-R</t>
        </is>
      </c>
      <c r="C859">
        <f>SUMIF(数量表!D:H,B859,数量表!H:H)</f>
        <v/>
      </c>
      <c r="D859" s="243" t="inlineStr">
        <is>
          <t>W1-39</t>
        </is>
      </c>
      <c r="E859" s="2" t="n">
        <v>386.5</v>
      </c>
      <c r="F859" s="244" t="inlineStr">
        <is>
          <t>*</t>
        </is>
      </c>
      <c r="G859" s="2" t="n">
        <v>282</v>
      </c>
      <c r="H859" s="122" t="n">
        <v>1</v>
      </c>
      <c r="I859" s="259">
        <f>SUM(H859*C859)</f>
        <v/>
      </c>
      <c r="J859" s="260" t="n">
        <v>0.25</v>
      </c>
      <c r="K859" s="261">
        <f>C859*J859</f>
        <v/>
      </c>
      <c r="M859" s="251">
        <f>CONCATENATE(D859,"　",E859,F859,G859)</f>
        <v/>
      </c>
      <c r="N859" s="252">
        <f>I859</f>
        <v/>
      </c>
    </row>
    <row r="860" ht="15" customHeight="1" thickBot="1">
      <c r="B860" s="85" t="inlineStr">
        <is>
          <t>MR-R</t>
        </is>
      </c>
      <c r="C860">
        <f>SUMIF(数量表!D:H,B860,数量表!H:H)</f>
        <v/>
      </c>
      <c r="D860" s="243" t="inlineStr">
        <is>
          <t>45*1000</t>
        </is>
      </c>
      <c r="E860" s="2" t="n">
        <v>30</v>
      </c>
      <c r="F860" s="244" t="inlineStr">
        <is>
          <t>*</t>
        </is>
      </c>
      <c r="G860" s="2" t="n">
        <v>1200</v>
      </c>
      <c r="H860" s="122" t="n">
        <v>1</v>
      </c>
      <c r="I860" s="259">
        <f>SUM(H860*C860)</f>
        <v/>
      </c>
      <c r="J860" s="260" t="n">
        <v>0.1</v>
      </c>
      <c r="K860" s="261">
        <f>C860*J860</f>
        <v/>
      </c>
      <c r="M860" s="251">
        <f>CONCATENATE(D860,"　",E860,F860,G860)</f>
        <v/>
      </c>
      <c r="N860" s="252">
        <f>I860</f>
        <v/>
      </c>
    </row>
    <row r="861" ht="15" customHeight="1" thickBot="1">
      <c r="B861" s="88" t="inlineStr">
        <is>
          <t>MR-R</t>
        </is>
      </c>
      <c r="C861" s="89">
        <f>SUMIF(数量表!D:H,B861,数量表!H:H)</f>
        <v/>
      </c>
      <c r="D861" s="239" t="inlineStr">
        <is>
          <t>45*1000</t>
        </is>
      </c>
      <c r="E861" s="240" t="n">
        <v>30</v>
      </c>
      <c r="F861" s="241" t="inlineStr">
        <is>
          <t>*</t>
        </is>
      </c>
      <c r="G861" s="240" t="n">
        <v>649</v>
      </c>
      <c r="H861" s="242" t="n">
        <v>1</v>
      </c>
      <c r="I861" s="256">
        <f>SUM(H861*C861)</f>
        <v/>
      </c>
      <c r="J861" s="257" t="n">
        <v>0.1</v>
      </c>
      <c r="K861" s="258">
        <f>C861*J861</f>
        <v/>
      </c>
      <c r="M861" s="251">
        <f>CONCATENATE(D861,"　",E861,F861,G861)</f>
        <v/>
      </c>
      <c r="N861" s="252">
        <f>I861</f>
        <v/>
      </c>
    </row>
    <row r="862" ht="15" customHeight="1" thickBot="1">
      <c r="B862" s="79" t="inlineStr">
        <is>
          <t>M135</t>
        </is>
      </c>
      <c r="C862" s="80">
        <f>SUMIF(数量表!D:H,B862,数量表!H:H)</f>
        <v/>
      </c>
      <c r="D862" s="235" t="inlineStr">
        <is>
          <t>W1-39</t>
        </is>
      </c>
      <c r="E862" s="236" t="n">
        <v>373</v>
      </c>
      <c r="F862" s="237" t="inlineStr">
        <is>
          <t>*</t>
        </is>
      </c>
      <c r="G862" s="236" t="n">
        <v>338</v>
      </c>
      <c r="H862" s="238" t="n">
        <v>1</v>
      </c>
      <c r="I862" s="259">
        <f>SUM(H862*C862)</f>
        <v/>
      </c>
      <c r="J862" s="254" t="n">
        <v>0.4</v>
      </c>
      <c r="K862" s="261">
        <f>C862*J862</f>
        <v/>
      </c>
      <c r="M862" s="251">
        <f>CONCATENATE(D862,"　",E862,F862,G862)</f>
        <v/>
      </c>
      <c r="N862" s="252">
        <f>I862</f>
        <v/>
      </c>
    </row>
    <row r="863" ht="15" customHeight="1" thickBot="1">
      <c r="B863" s="85" t="inlineStr">
        <is>
          <t>M135</t>
        </is>
      </c>
      <c r="C863">
        <f>SUMIF(数量表!D:H,B863,数量表!H:H)</f>
        <v/>
      </c>
      <c r="D863" s="243" t="inlineStr">
        <is>
          <t>W1-39</t>
        </is>
      </c>
      <c r="E863" s="2" t="n">
        <v>386.5</v>
      </c>
      <c r="F863" s="244" t="inlineStr">
        <is>
          <t>*</t>
        </is>
      </c>
      <c r="G863" s="2" t="n">
        <v>338</v>
      </c>
      <c r="H863" s="122" t="n">
        <v>1</v>
      </c>
      <c r="I863" s="259">
        <f>SUM(H863*C863)</f>
        <v/>
      </c>
      <c r="J863" s="260" t="n">
        <v>0.4</v>
      </c>
      <c r="K863" s="261">
        <f>C863*J863</f>
        <v/>
      </c>
      <c r="M863" s="251">
        <f>CONCATENATE(D863,"　",E863,F863,G863)</f>
        <v/>
      </c>
      <c r="N863" s="252">
        <f>I863</f>
        <v/>
      </c>
    </row>
    <row r="864" ht="15" customHeight="1" thickBot="1">
      <c r="B864" s="85" t="inlineStr">
        <is>
          <t>M135</t>
        </is>
      </c>
      <c r="C864">
        <f>SUMIF(数量表!D:H,B864,数量表!H:H)</f>
        <v/>
      </c>
      <c r="D864" s="243" t="inlineStr">
        <is>
          <t>W2-41</t>
        </is>
      </c>
      <c r="E864" s="2" t="n">
        <v>414.5</v>
      </c>
      <c r="F864" s="244" t="inlineStr">
        <is>
          <t>*</t>
        </is>
      </c>
      <c r="G864" s="2" t="n">
        <v>338</v>
      </c>
      <c r="H864" s="122" t="n">
        <v>1</v>
      </c>
      <c r="I864" s="259">
        <f>SUM(H864*C864)</f>
        <v/>
      </c>
      <c r="J864" s="260" t="n">
        <v>0.3</v>
      </c>
      <c r="K864" s="261">
        <f>C864*J864</f>
        <v/>
      </c>
      <c r="M864" s="251">
        <f>CONCATENATE(D864,"　",E864,F864,G864)</f>
        <v/>
      </c>
      <c r="N864" s="252">
        <f>I864</f>
        <v/>
      </c>
    </row>
    <row r="865" ht="15" customHeight="1" thickBot="1">
      <c r="B865" s="85" t="inlineStr">
        <is>
          <t>M135</t>
        </is>
      </c>
      <c r="C865">
        <f>SUMIF(数量表!D:H,B865,数量表!H:H)</f>
        <v/>
      </c>
      <c r="D865" s="243" t="inlineStr">
        <is>
          <t>W1-39</t>
        </is>
      </c>
      <c r="E865" s="2" t="n">
        <v>373</v>
      </c>
      <c r="F865" s="244" t="inlineStr">
        <is>
          <t>*</t>
        </is>
      </c>
      <c r="G865" s="2" t="n">
        <v>282</v>
      </c>
      <c r="H865" s="122" t="n">
        <v>1</v>
      </c>
      <c r="I865" s="259">
        <f>SUM(H865*C865)</f>
        <v/>
      </c>
      <c r="J865" s="260" t="n">
        <v>0.2</v>
      </c>
      <c r="K865" s="261">
        <f>C865*J865</f>
        <v/>
      </c>
      <c r="M865" s="251">
        <f>CONCATENATE(D865,"　",E865,F865,G865)</f>
        <v/>
      </c>
      <c r="N865" s="252">
        <f>I865</f>
        <v/>
      </c>
    </row>
    <row r="866" ht="15" customHeight="1" thickBot="1">
      <c r="B866" s="85" t="inlineStr">
        <is>
          <t>M135</t>
        </is>
      </c>
      <c r="C866">
        <f>SUMIF(数量表!D:H,B866,数量表!H:H)</f>
        <v/>
      </c>
      <c r="D866" s="243" t="inlineStr">
        <is>
          <t>W2-41</t>
        </is>
      </c>
      <c r="E866" s="2" t="n">
        <v>386.5</v>
      </c>
      <c r="F866" s="244" t="inlineStr">
        <is>
          <t>*</t>
        </is>
      </c>
      <c r="G866" s="2" t="n">
        <v>282</v>
      </c>
      <c r="H866" s="122" t="n">
        <v>1</v>
      </c>
      <c r="I866" s="259">
        <f>SUM(H866*C866)</f>
        <v/>
      </c>
      <c r="J866" s="260" t="n">
        <v>0.4</v>
      </c>
      <c r="K866" s="261">
        <f>C866*J866</f>
        <v/>
      </c>
      <c r="M866" s="251">
        <f>CONCATENATE(D866,"　",E866,F866,G866)</f>
        <v/>
      </c>
      <c r="N866" s="252">
        <f>I866</f>
        <v/>
      </c>
    </row>
    <row r="867" ht="15" customHeight="1" thickBot="1">
      <c r="B867" s="88" t="inlineStr">
        <is>
          <t>M135</t>
        </is>
      </c>
      <c r="C867" s="89">
        <f>SUMIF(数量表!D:H,B867,数量表!H:H)</f>
        <v/>
      </c>
      <c r="D867" s="239" t="inlineStr">
        <is>
          <t>W1-39</t>
        </is>
      </c>
      <c r="E867" s="240" t="n">
        <v>414.5</v>
      </c>
      <c r="F867" s="241" t="inlineStr">
        <is>
          <t>*</t>
        </is>
      </c>
      <c r="G867" s="240" t="n">
        <v>282</v>
      </c>
      <c r="H867" s="242" t="n">
        <v>1</v>
      </c>
      <c r="I867" s="256">
        <f>SUM(H867*C867)</f>
        <v/>
      </c>
      <c r="J867" s="257" t="n">
        <v>0.2</v>
      </c>
      <c r="K867" s="258">
        <f>C867*J867</f>
        <v/>
      </c>
      <c r="M867" s="251">
        <f>CONCATENATE(D867,"　",E867,F867,G867)</f>
        <v/>
      </c>
      <c r="N867" s="252">
        <f>I867</f>
        <v/>
      </c>
    </row>
    <row r="868" ht="15" customHeight="1" thickBot="1">
      <c r="B868" s="79" t="inlineStr">
        <is>
          <t>M135L</t>
        </is>
      </c>
      <c r="C868" s="80">
        <f>SUMIF(数量表!D:H,B868,数量表!H:H)</f>
        <v/>
      </c>
      <c r="D868" s="235" t="inlineStr">
        <is>
          <t>W1-39</t>
        </is>
      </c>
      <c r="E868" s="236" t="n">
        <v>333</v>
      </c>
      <c r="F868" s="237" t="inlineStr">
        <is>
          <t>*</t>
        </is>
      </c>
      <c r="G868" s="236" t="n">
        <v>338</v>
      </c>
      <c r="H868" s="238" t="n">
        <v>1</v>
      </c>
      <c r="I868" s="253">
        <f>SUM(H868*C868)</f>
        <v/>
      </c>
      <c r="J868" s="254" t="n">
        <v>0.4</v>
      </c>
      <c r="K868" s="261">
        <f>C868*J868</f>
        <v/>
      </c>
      <c r="M868" s="251">
        <f>CONCATENATE(D868,"　",E868,F868,G868)</f>
        <v/>
      </c>
      <c r="N868" s="252">
        <f>I868</f>
        <v/>
      </c>
    </row>
    <row r="869" ht="15" customHeight="1" thickBot="1">
      <c r="B869" s="85" t="inlineStr">
        <is>
          <t>M135L</t>
        </is>
      </c>
      <c r="C869">
        <f>SUMIF(数量表!D:H,B869,数量表!H:H)</f>
        <v/>
      </c>
      <c r="D869" s="243" t="inlineStr">
        <is>
          <t>W2-41</t>
        </is>
      </c>
      <c r="E869" s="2" t="n">
        <v>414.5</v>
      </c>
      <c r="F869" s="244" t="inlineStr">
        <is>
          <t>*</t>
        </is>
      </c>
      <c r="G869" s="2" t="n">
        <v>338</v>
      </c>
      <c r="H869" s="122" t="n">
        <v>1</v>
      </c>
      <c r="I869" s="259">
        <f>SUM(H869*C869)</f>
        <v/>
      </c>
      <c r="J869" s="260" t="n">
        <v>0.3</v>
      </c>
      <c r="K869" s="261">
        <f>C869*J869</f>
        <v/>
      </c>
      <c r="M869" s="251">
        <f>CONCATENATE(D869,"　",E869,F869,G869)</f>
        <v/>
      </c>
      <c r="N869" s="252">
        <f>I869</f>
        <v/>
      </c>
    </row>
    <row r="870" ht="15" customHeight="1" thickBot="1">
      <c r="B870" s="85" t="inlineStr">
        <is>
          <t>M135L</t>
        </is>
      </c>
      <c r="C870">
        <f>SUMIF(数量表!D:H,B870,数量表!H:H)</f>
        <v/>
      </c>
      <c r="D870" s="243" t="inlineStr">
        <is>
          <t>W1-39</t>
        </is>
      </c>
      <c r="E870" s="2" t="n">
        <v>386.5</v>
      </c>
      <c r="F870" s="244" t="inlineStr">
        <is>
          <t>*</t>
        </is>
      </c>
      <c r="G870" s="2" t="n">
        <v>338</v>
      </c>
      <c r="H870" s="122" t="n">
        <v>1</v>
      </c>
      <c r="I870" s="259">
        <f>SUM(H870*C870)</f>
        <v/>
      </c>
      <c r="J870" s="260" t="n">
        <v>0.4</v>
      </c>
      <c r="K870" s="261">
        <f>C870*J870</f>
        <v/>
      </c>
      <c r="M870" s="251">
        <f>CONCATENATE(D870,"　",E870,F870,G870)</f>
        <v/>
      </c>
      <c r="N870" s="252">
        <f>I870</f>
        <v/>
      </c>
    </row>
    <row r="871" ht="15" customHeight="1" thickBot="1">
      <c r="B871" s="85" t="inlineStr">
        <is>
          <t>M135L</t>
        </is>
      </c>
      <c r="C871">
        <f>SUMIF(数量表!D:H,B871,数量表!H:H)</f>
        <v/>
      </c>
      <c r="D871" s="243" t="inlineStr">
        <is>
          <t>W1-39</t>
        </is>
      </c>
      <c r="E871" s="2" t="n">
        <v>333</v>
      </c>
      <c r="F871" s="244" t="inlineStr">
        <is>
          <t>*</t>
        </is>
      </c>
      <c r="G871" s="2" t="n">
        <v>282</v>
      </c>
      <c r="H871" s="122" t="n">
        <v>1</v>
      </c>
      <c r="I871" s="259">
        <f>SUM(H871*C871)</f>
        <v/>
      </c>
      <c r="J871" s="260" t="n">
        <v>0.2</v>
      </c>
      <c r="K871" s="261">
        <f>C871*J871</f>
        <v/>
      </c>
      <c r="M871" s="251">
        <f>CONCATENATE(D871,"　",E871,F871,G871)</f>
        <v/>
      </c>
      <c r="N871" s="252">
        <f>I871</f>
        <v/>
      </c>
    </row>
    <row r="872" ht="15" customHeight="1" thickBot="1">
      <c r="B872" s="85" t="inlineStr">
        <is>
          <t>M135L</t>
        </is>
      </c>
      <c r="C872">
        <f>SUMIF(数量表!D:H,B872,数量表!H:H)</f>
        <v/>
      </c>
      <c r="D872" s="243" t="inlineStr">
        <is>
          <t>W2-41</t>
        </is>
      </c>
      <c r="E872" s="2" t="n">
        <v>414.5</v>
      </c>
      <c r="F872" s="244" t="inlineStr">
        <is>
          <t>*</t>
        </is>
      </c>
      <c r="G872" s="2" t="n">
        <v>282</v>
      </c>
      <c r="H872" s="122" t="n">
        <v>1</v>
      </c>
      <c r="I872" s="259">
        <f>SUM(H872*C872)</f>
        <v/>
      </c>
      <c r="J872" s="260" t="n">
        <v>0.4</v>
      </c>
      <c r="K872" s="261">
        <f>C872*J872</f>
        <v/>
      </c>
      <c r="M872" s="251">
        <f>CONCATENATE(D872,"　",E872,F872,G872)</f>
        <v/>
      </c>
      <c r="N872" s="252">
        <f>I872</f>
        <v/>
      </c>
    </row>
    <row r="873" ht="15" customHeight="1" thickBot="1">
      <c r="B873" s="88" t="inlineStr">
        <is>
          <t>M135L</t>
        </is>
      </c>
      <c r="C873" s="89">
        <f>SUMIF(数量表!D:H,B873,数量表!H:H)</f>
        <v/>
      </c>
      <c r="D873" s="239" t="inlineStr">
        <is>
          <t>W1-39</t>
        </is>
      </c>
      <c r="E873" s="240" t="n">
        <v>386.5</v>
      </c>
      <c r="F873" s="241" t="inlineStr">
        <is>
          <t>*</t>
        </is>
      </c>
      <c r="G873" s="240" t="n">
        <v>282</v>
      </c>
      <c r="H873" s="242" t="n">
        <v>1</v>
      </c>
      <c r="I873" s="256">
        <f>SUM(H873*C873)</f>
        <v/>
      </c>
      <c r="J873" s="257" t="n">
        <v>0.2</v>
      </c>
      <c r="K873" s="258">
        <f>C873*J873</f>
        <v/>
      </c>
      <c r="M873" s="251">
        <f>CONCATENATE(D873,"　",E873,F873,G873)</f>
        <v/>
      </c>
      <c r="N873" s="252">
        <f>I873</f>
        <v/>
      </c>
    </row>
    <row r="874" ht="15" customHeight="1" thickBot="1">
      <c r="B874" s="79" t="inlineStr">
        <is>
          <t>M135L-L</t>
        </is>
      </c>
      <c r="C874" s="80">
        <f>SUMIF(数量表!D:H,B874,数量表!H:H)</f>
        <v/>
      </c>
      <c r="D874" s="235" t="inlineStr">
        <is>
          <t>W1-39</t>
        </is>
      </c>
      <c r="E874" s="236" t="n">
        <v>333</v>
      </c>
      <c r="F874" s="237" t="inlineStr">
        <is>
          <t>*</t>
        </is>
      </c>
      <c r="G874" s="236" t="n">
        <v>338</v>
      </c>
      <c r="H874" s="238" t="n">
        <v>1</v>
      </c>
      <c r="I874" s="253">
        <f>SUM(H874*C874)</f>
        <v/>
      </c>
      <c r="J874" s="254" t="n">
        <v>0.4</v>
      </c>
      <c r="K874" s="255">
        <f>C874*J874</f>
        <v/>
      </c>
      <c r="M874" s="251">
        <f>CONCATENATE(D874,"　",E874,F874,G874)</f>
        <v/>
      </c>
      <c r="N874" s="252">
        <f>I874</f>
        <v/>
      </c>
    </row>
    <row r="875" ht="15" customHeight="1" thickBot="1">
      <c r="B875" s="85" t="inlineStr">
        <is>
          <t>M135L-L</t>
        </is>
      </c>
      <c r="C875">
        <f>SUMIF(数量表!D:H,B875,数量表!H:H)</f>
        <v/>
      </c>
      <c r="D875" s="243" t="inlineStr">
        <is>
          <t>W2-41</t>
        </is>
      </c>
      <c r="E875" s="2" t="n">
        <v>414.5</v>
      </c>
      <c r="F875" s="244" t="inlineStr">
        <is>
          <t>*</t>
        </is>
      </c>
      <c r="G875" s="2" t="n">
        <v>338</v>
      </c>
      <c r="H875" s="122" t="n">
        <v>1</v>
      </c>
      <c r="I875" s="259">
        <f>SUM(H875*C875)</f>
        <v/>
      </c>
      <c r="J875" s="260" t="n">
        <v>0.3</v>
      </c>
      <c r="K875" s="261">
        <f>C875*J875</f>
        <v/>
      </c>
      <c r="M875" s="251">
        <f>CONCATENATE(D875,"　",E875,F875,G875)</f>
        <v/>
      </c>
      <c r="N875" s="252">
        <f>I875</f>
        <v/>
      </c>
    </row>
    <row r="876" ht="15" customHeight="1" thickBot="1">
      <c r="B876" s="85" t="inlineStr">
        <is>
          <t>M135L-L</t>
        </is>
      </c>
      <c r="C876">
        <f>SUMIF(数量表!D:H,B876,数量表!H:H)</f>
        <v/>
      </c>
      <c r="D876" s="243" t="inlineStr">
        <is>
          <t>W1-39</t>
        </is>
      </c>
      <c r="E876" s="2" t="n">
        <v>386.5</v>
      </c>
      <c r="F876" s="244" t="inlineStr">
        <is>
          <t>*</t>
        </is>
      </c>
      <c r="G876" s="2" t="n">
        <v>338</v>
      </c>
      <c r="H876" s="122" t="n">
        <v>1</v>
      </c>
      <c r="I876" s="259">
        <f>SUM(H876*C876)</f>
        <v/>
      </c>
      <c r="J876" s="260" t="n">
        <v>0.4</v>
      </c>
      <c r="K876" s="261">
        <f>C876*J876</f>
        <v/>
      </c>
      <c r="M876" s="251">
        <f>CONCATENATE(D876,"　",E876,F876,G876)</f>
        <v/>
      </c>
      <c r="N876" s="252">
        <f>I876</f>
        <v/>
      </c>
    </row>
    <row r="877" ht="15" customHeight="1" thickBot="1">
      <c r="B877" s="85" t="inlineStr">
        <is>
          <t>M135L-L</t>
        </is>
      </c>
      <c r="C877">
        <f>SUMIF(数量表!D:H,B877,数量表!H:H)</f>
        <v/>
      </c>
      <c r="D877" s="243" t="inlineStr">
        <is>
          <t>W1-39</t>
        </is>
      </c>
      <c r="E877" s="2" t="n">
        <v>333</v>
      </c>
      <c r="F877" s="244" t="inlineStr">
        <is>
          <t>*</t>
        </is>
      </c>
      <c r="G877" s="2" t="n">
        <v>282</v>
      </c>
      <c r="H877" s="122" t="n">
        <v>1</v>
      </c>
      <c r="I877" s="259">
        <f>SUM(H877*C877)</f>
        <v/>
      </c>
      <c r="J877" s="260" t="n">
        <v>0.2</v>
      </c>
      <c r="K877" s="261">
        <f>C877*J877</f>
        <v/>
      </c>
      <c r="M877" s="251">
        <f>CONCATENATE(D877,"　",E877,F877,G877)</f>
        <v/>
      </c>
      <c r="N877" s="252">
        <f>I877</f>
        <v/>
      </c>
    </row>
    <row r="878" ht="15" customHeight="1" thickBot="1">
      <c r="B878" s="85" t="inlineStr">
        <is>
          <t>M135L-L</t>
        </is>
      </c>
      <c r="C878">
        <f>SUMIF(数量表!D:H,B878,数量表!H:H)</f>
        <v/>
      </c>
      <c r="D878" s="243" t="inlineStr">
        <is>
          <t>W2-41</t>
        </is>
      </c>
      <c r="E878" s="2" t="n">
        <v>414.5</v>
      </c>
      <c r="F878" s="244" t="inlineStr">
        <is>
          <t>*</t>
        </is>
      </c>
      <c r="G878" s="2" t="n">
        <v>282</v>
      </c>
      <c r="H878" s="122" t="n">
        <v>1</v>
      </c>
      <c r="I878" s="259">
        <f>SUM(H878*C878)</f>
        <v/>
      </c>
      <c r="J878" s="260" t="n">
        <v>0.4</v>
      </c>
      <c r="K878" s="261">
        <f>C878*J878</f>
        <v/>
      </c>
      <c r="M878" s="251">
        <f>CONCATENATE(D878,"　",E878,F878,G878)</f>
        <v/>
      </c>
      <c r="N878" s="252">
        <f>I878</f>
        <v/>
      </c>
    </row>
    <row r="879" ht="15" customHeight="1" thickBot="1">
      <c r="B879" s="85" t="inlineStr">
        <is>
          <t>M135L-L</t>
        </is>
      </c>
      <c r="C879">
        <f>SUMIF(数量表!D:H,B879,数量表!H:H)</f>
        <v/>
      </c>
      <c r="D879" s="243" t="inlineStr">
        <is>
          <t>W1-39</t>
        </is>
      </c>
      <c r="E879" s="2" t="n">
        <v>386.5</v>
      </c>
      <c r="F879" s="244" t="inlineStr">
        <is>
          <t>*</t>
        </is>
      </c>
      <c r="G879" s="2" t="n">
        <v>282</v>
      </c>
      <c r="H879" s="122" t="n">
        <v>1</v>
      </c>
      <c r="I879" s="259">
        <f>SUM(H879*C879)</f>
        <v/>
      </c>
      <c r="J879" s="260" t="n">
        <v>0.2</v>
      </c>
      <c r="K879" s="261">
        <f>C879*J879</f>
        <v/>
      </c>
      <c r="M879" s="251">
        <f>CONCATENATE(D879,"　",E879,F879,G879)</f>
        <v/>
      </c>
      <c r="N879" s="252">
        <f>I879</f>
        <v/>
      </c>
    </row>
    <row r="880" ht="15" customHeight="1" thickBot="1">
      <c r="B880" s="85" t="inlineStr">
        <is>
          <t>M135L-L</t>
        </is>
      </c>
      <c r="C880">
        <f>SUMIF(数量表!D:H,B880,数量表!H:H)</f>
        <v/>
      </c>
      <c r="D880" s="243" t="inlineStr">
        <is>
          <t>45*1000</t>
        </is>
      </c>
      <c r="E880" s="2" t="n">
        <v>40</v>
      </c>
      <c r="F880" s="244" t="inlineStr">
        <is>
          <t>*</t>
        </is>
      </c>
      <c r="G880" s="2" t="n">
        <v>1200</v>
      </c>
      <c r="H880" s="122" t="n">
        <v>1</v>
      </c>
      <c r="I880" s="259">
        <f>SUM(H880*C880)</f>
        <v/>
      </c>
      <c r="J880" s="260" t="n">
        <v>0.1</v>
      </c>
      <c r="K880" s="261">
        <f>C880*J880</f>
        <v/>
      </c>
      <c r="M880" s="251">
        <f>CONCATENATE(D880,"　",E880,F880,G880)</f>
        <v/>
      </c>
      <c r="N880" s="252">
        <f>I880</f>
        <v/>
      </c>
    </row>
    <row r="881" ht="15" customHeight="1" thickBot="1">
      <c r="B881" s="88" t="inlineStr">
        <is>
          <t>M135L-L</t>
        </is>
      </c>
      <c r="C881" s="89">
        <f>SUMIF(数量表!D:H,B881,数量表!H:H)</f>
        <v/>
      </c>
      <c r="D881" s="239" t="inlineStr">
        <is>
          <t>45*1000</t>
        </is>
      </c>
      <c r="E881" s="240" t="n">
        <v>40</v>
      </c>
      <c r="F881" s="241" t="inlineStr">
        <is>
          <t>*</t>
        </is>
      </c>
      <c r="G881" s="240" t="n">
        <v>649</v>
      </c>
      <c r="H881" s="242" t="n">
        <v>1</v>
      </c>
      <c r="I881" s="256">
        <f>SUM(H881*C881)</f>
        <v/>
      </c>
      <c r="J881" s="257" t="n">
        <v>0.1</v>
      </c>
      <c r="K881" s="258">
        <f>C881*J881</f>
        <v/>
      </c>
      <c r="M881" s="251">
        <f>CONCATENATE(D881,"　",E881,F881,G881)</f>
        <v/>
      </c>
      <c r="N881" s="252">
        <f>I881</f>
        <v/>
      </c>
    </row>
    <row r="882" ht="15" customHeight="1" thickBot="1">
      <c r="B882" s="85" t="inlineStr">
        <is>
          <t>M135R</t>
        </is>
      </c>
      <c r="C882">
        <f>SUMIF(数量表!D:H,B882,数量表!H:H)</f>
        <v/>
      </c>
      <c r="D882" s="243" t="inlineStr">
        <is>
          <t>W1-39</t>
        </is>
      </c>
      <c r="E882" s="2" t="n">
        <v>333</v>
      </c>
      <c r="F882" s="244" t="inlineStr">
        <is>
          <t>*</t>
        </is>
      </c>
      <c r="G882" s="2" t="n">
        <v>338</v>
      </c>
      <c r="H882" s="122" t="n">
        <v>1</v>
      </c>
      <c r="I882" s="259">
        <f>SUM(H882*C882)</f>
        <v/>
      </c>
      <c r="J882" s="260" t="n">
        <v>0.4</v>
      </c>
      <c r="K882" s="261">
        <f>C882*J882</f>
        <v/>
      </c>
      <c r="M882" s="251">
        <f>CONCATENATE(D882,"　",E882,F882,G882)</f>
        <v/>
      </c>
      <c r="N882" s="252">
        <f>I882</f>
        <v/>
      </c>
    </row>
    <row r="883" ht="15" customHeight="1" thickBot="1">
      <c r="B883" s="85" t="inlineStr">
        <is>
          <t>M135R</t>
        </is>
      </c>
      <c r="C883">
        <f>SUMIF(数量表!D:H,B883,数量表!H:H)</f>
        <v/>
      </c>
      <c r="D883" s="243" t="inlineStr">
        <is>
          <t>W2-41</t>
        </is>
      </c>
      <c r="E883" s="2" t="n">
        <v>414.5</v>
      </c>
      <c r="F883" s="244" t="inlineStr">
        <is>
          <t>*</t>
        </is>
      </c>
      <c r="G883" s="2" t="n">
        <v>338</v>
      </c>
      <c r="H883" s="122" t="n">
        <v>1</v>
      </c>
      <c r="I883" s="259">
        <f>SUM(H883*C883)</f>
        <v/>
      </c>
      <c r="J883" s="260" t="n">
        <v>0.3</v>
      </c>
      <c r="K883" s="261">
        <f>C883*J883</f>
        <v/>
      </c>
      <c r="M883" s="251">
        <f>CONCATENATE(D883,"　",E883,F883,G883)</f>
        <v/>
      </c>
      <c r="N883" s="252">
        <f>I883</f>
        <v/>
      </c>
    </row>
    <row r="884" ht="15" customHeight="1" thickBot="1">
      <c r="B884" s="85" t="inlineStr">
        <is>
          <t>M135R</t>
        </is>
      </c>
      <c r="C884">
        <f>SUMIF(数量表!D:H,B884,数量表!H:H)</f>
        <v/>
      </c>
      <c r="D884" s="243" t="inlineStr">
        <is>
          <t>W1-39</t>
        </is>
      </c>
      <c r="E884" s="2" t="n">
        <v>386.5</v>
      </c>
      <c r="F884" s="244" t="inlineStr">
        <is>
          <t>*</t>
        </is>
      </c>
      <c r="G884" s="2" t="n">
        <v>338</v>
      </c>
      <c r="H884" s="122" t="n">
        <v>1</v>
      </c>
      <c r="I884" s="259">
        <f>SUM(H884*C884)</f>
        <v/>
      </c>
      <c r="J884" s="260" t="n">
        <v>0.4</v>
      </c>
      <c r="K884" s="261">
        <f>C884*J884</f>
        <v/>
      </c>
      <c r="M884" s="251">
        <f>CONCATENATE(D884,"　",E884,F884,G884)</f>
        <v/>
      </c>
      <c r="N884" s="252">
        <f>I884</f>
        <v/>
      </c>
    </row>
    <row r="885" ht="15" customHeight="1" thickBot="1">
      <c r="B885" s="85" t="inlineStr">
        <is>
          <t>M135R</t>
        </is>
      </c>
      <c r="C885">
        <f>SUMIF(数量表!D:H,B885,数量表!H:H)</f>
        <v/>
      </c>
      <c r="D885" s="243" t="inlineStr">
        <is>
          <t>W1-39</t>
        </is>
      </c>
      <c r="E885" s="2" t="n">
        <v>333</v>
      </c>
      <c r="F885" s="244" t="inlineStr">
        <is>
          <t>*</t>
        </is>
      </c>
      <c r="G885" s="2" t="n">
        <v>282</v>
      </c>
      <c r="H885" s="122" t="n">
        <v>1</v>
      </c>
      <c r="I885" s="259">
        <f>SUM(H885*C885)</f>
        <v/>
      </c>
      <c r="J885" s="260" t="n">
        <v>0.2</v>
      </c>
      <c r="K885" s="261">
        <f>C885*J885</f>
        <v/>
      </c>
      <c r="M885" s="251">
        <f>CONCATENATE(D885,"　",E885,F885,G885)</f>
        <v/>
      </c>
      <c r="N885" s="252">
        <f>I885</f>
        <v/>
      </c>
    </row>
    <row r="886" ht="15" customHeight="1" thickBot="1">
      <c r="B886" s="85" t="inlineStr">
        <is>
          <t>M135R</t>
        </is>
      </c>
      <c r="C886">
        <f>SUMIF(数量表!D:H,B886,数量表!H:H)</f>
        <v/>
      </c>
      <c r="D886" s="243" t="inlineStr">
        <is>
          <t>W2-41</t>
        </is>
      </c>
      <c r="E886" s="2" t="n">
        <v>414.5</v>
      </c>
      <c r="F886" s="244" t="inlineStr">
        <is>
          <t>*</t>
        </is>
      </c>
      <c r="G886" s="2" t="n">
        <v>282</v>
      </c>
      <c r="H886" s="122" t="n">
        <v>1</v>
      </c>
      <c r="I886" s="259">
        <f>SUM(H886*C886)</f>
        <v/>
      </c>
      <c r="J886" s="260" t="n">
        <v>0.4</v>
      </c>
      <c r="K886" s="261">
        <f>C886*J886</f>
        <v/>
      </c>
      <c r="M886" s="251">
        <f>CONCATENATE(D886,"　",E886,F886,G886)</f>
        <v/>
      </c>
      <c r="N886" s="252">
        <f>I886</f>
        <v/>
      </c>
    </row>
    <row r="887" ht="15" customHeight="1" thickBot="1">
      <c r="B887" s="88" t="inlineStr">
        <is>
          <t>M135R</t>
        </is>
      </c>
      <c r="C887" s="89">
        <f>SUMIF(数量表!D:H,B887,数量表!H:H)</f>
        <v/>
      </c>
      <c r="D887" s="239" t="inlineStr">
        <is>
          <t>W1-39</t>
        </is>
      </c>
      <c r="E887" s="240" t="n">
        <v>386.5</v>
      </c>
      <c r="F887" s="241" t="inlineStr">
        <is>
          <t>*</t>
        </is>
      </c>
      <c r="G887" s="240" t="n">
        <v>282</v>
      </c>
      <c r="H887" s="242" t="n">
        <v>1</v>
      </c>
      <c r="I887" s="256">
        <f>SUM(H887*C887)</f>
        <v/>
      </c>
      <c r="J887" s="257" t="n">
        <v>0.2</v>
      </c>
      <c r="K887" s="258">
        <f>C887*J887</f>
        <v/>
      </c>
      <c r="M887" s="251">
        <f>CONCATENATE(D887,"　",E887,F887,G887)</f>
        <v/>
      </c>
      <c r="N887" s="252">
        <f>I887</f>
        <v/>
      </c>
    </row>
    <row r="888" ht="15" customHeight="1" thickBot="1">
      <c r="B888" s="85" t="inlineStr">
        <is>
          <t>M135R-R</t>
        </is>
      </c>
      <c r="C888" s="80">
        <f>SUMIF(数量表!D:H,B888,数量表!H:H)</f>
        <v/>
      </c>
      <c r="D888" s="235" t="inlineStr">
        <is>
          <t>W1-39</t>
        </is>
      </c>
      <c r="E888" s="236" t="n">
        <v>333</v>
      </c>
      <c r="F888" s="237" t="inlineStr">
        <is>
          <t>*</t>
        </is>
      </c>
      <c r="G888" s="236" t="n">
        <v>338</v>
      </c>
      <c r="H888" s="238" t="n">
        <v>1</v>
      </c>
      <c r="I888" s="253">
        <f>SUM(H888*C888)</f>
        <v/>
      </c>
      <c r="J888" s="254" t="n">
        <v>0.4</v>
      </c>
      <c r="K888" s="255">
        <f>C888*J888</f>
        <v/>
      </c>
      <c r="M888" s="251">
        <f>CONCATENATE(D888,"　",E888,F888,G888)</f>
        <v/>
      </c>
      <c r="N888" s="252">
        <f>I888</f>
        <v/>
      </c>
    </row>
    <row r="889" ht="15" customHeight="1" thickBot="1">
      <c r="B889" s="85" t="inlineStr">
        <is>
          <t>M135R-R</t>
        </is>
      </c>
      <c r="C889">
        <f>SUMIF(数量表!D:H,B889,数量表!H:H)</f>
        <v/>
      </c>
      <c r="D889" s="243" t="inlineStr">
        <is>
          <t>W2-41</t>
        </is>
      </c>
      <c r="E889" s="2" t="n">
        <v>414.5</v>
      </c>
      <c r="F889" s="244" t="inlineStr">
        <is>
          <t>*</t>
        </is>
      </c>
      <c r="G889" s="2" t="n">
        <v>338</v>
      </c>
      <c r="H889" s="122" t="n">
        <v>1</v>
      </c>
      <c r="I889" s="259">
        <f>SUM(H889*C889)</f>
        <v/>
      </c>
      <c r="J889" s="260" t="n">
        <v>0.3</v>
      </c>
      <c r="K889" s="261">
        <f>C889*J889</f>
        <v/>
      </c>
      <c r="M889" s="251">
        <f>CONCATENATE(D889,"　",E889,F889,G889)</f>
        <v/>
      </c>
      <c r="N889" s="252">
        <f>I889</f>
        <v/>
      </c>
    </row>
    <row r="890" ht="15" customHeight="1" thickBot="1">
      <c r="B890" s="85" t="inlineStr">
        <is>
          <t>M135R-R</t>
        </is>
      </c>
      <c r="C890">
        <f>SUMIF(数量表!D:H,B890,数量表!H:H)</f>
        <v/>
      </c>
      <c r="D890" s="243" t="inlineStr">
        <is>
          <t>W1-39</t>
        </is>
      </c>
      <c r="E890" s="2" t="n">
        <v>386.5</v>
      </c>
      <c r="F890" s="244" t="inlineStr">
        <is>
          <t>*</t>
        </is>
      </c>
      <c r="G890" s="2" t="n">
        <v>338</v>
      </c>
      <c r="H890" s="122" t="n">
        <v>1</v>
      </c>
      <c r="I890" s="259">
        <f>SUM(H890*C890)</f>
        <v/>
      </c>
      <c r="J890" s="260" t="n">
        <v>0.4</v>
      </c>
      <c r="K890" s="261">
        <f>C890*J890</f>
        <v/>
      </c>
      <c r="M890" s="251">
        <f>CONCATENATE(D890,"　",E890,F890,G890)</f>
        <v/>
      </c>
      <c r="N890" s="252">
        <f>I890</f>
        <v/>
      </c>
    </row>
    <row r="891" ht="15" customHeight="1" thickBot="1">
      <c r="B891" s="85" t="inlineStr">
        <is>
          <t>M135R-R</t>
        </is>
      </c>
      <c r="C891">
        <f>SUMIF(数量表!D:H,B891,数量表!H:H)</f>
        <v/>
      </c>
      <c r="D891" s="243" t="inlineStr">
        <is>
          <t>W1-39</t>
        </is>
      </c>
      <c r="E891" s="2" t="n">
        <v>333</v>
      </c>
      <c r="F891" s="244" t="inlineStr">
        <is>
          <t>*</t>
        </is>
      </c>
      <c r="G891" s="2" t="n">
        <v>282</v>
      </c>
      <c r="H891" s="122" t="n">
        <v>1</v>
      </c>
      <c r="I891" s="259">
        <f>SUM(H891*C891)</f>
        <v/>
      </c>
      <c r="J891" s="260" t="n">
        <v>0.2</v>
      </c>
      <c r="K891" s="261">
        <f>C891*J891</f>
        <v/>
      </c>
      <c r="M891" s="251">
        <f>CONCATENATE(D891,"　",E891,F891,G891)</f>
        <v/>
      </c>
      <c r="N891" s="252">
        <f>I891</f>
        <v/>
      </c>
    </row>
    <row r="892" ht="15" customHeight="1" thickBot="1">
      <c r="B892" s="85" t="inlineStr">
        <is>
          <t>M135R-R</t>
        </is>
      </c>
      <c r="C892">
        <f>SUMIF(数量表!D:H,B892,数量表!H:H)</f>
        <v/>
      </c>
      <c r="D892" s="243" t="inlineStr">
        <is>
          <t>W2-41</t>
        </is>
      </c>
      <c r="E892" s="2" t="n">
        <v>414.5</v>
      </c>
      <c r="F892" s="244" t="inlineStr">
        <is>
          <t>*</t>
        </is>
      </c>
      <c r="G892" s="2" t="n">
        <v>282</v>
      </c>
      <c r="H892" s="122" t="n">
        <v>1</v>
      </c>
      <c r="I892" s="259">
        <f>SUM(H892*C892)</f>
        <v/>
      </c>
      <c r="J892" s="260" t="n">
        <v>0.4</v>
      </c>
      <c r="K892" s="261">
        <f>C892*J892</f>
        <v/>
      </c>
      <c r="M892" s="251">
        <f>CONCATENATE(D892,"　",E892,F892,G892)</f>
        <v/>
      </c>
      <c r="N892" s="252">
        <f>I892</f>
        <v/>
      </c>
    </row>
    <row r="893" ht="15" customHeight="1" thickBot="1">
      <c r="B893" s="85" t="inlineStr">
        <is>
          <t>M135R-R</t>
        </is>
      </c>
      <c r="C893">
        <f>SUMIF(数量表!D:H,B893,数量表!H:H)</f>
        <v/>
      </c>
      <c r="D893" s="243" t="inlineStr">
        <is>
          <t>W1-39</t>
        </is>
      </c>
      <c r="E893" s="2" t="n">
        <v>386.5</v>
      </c>
      <c r="F893" s="244" t="inlineStr">
        <is>
          <t>*</t>
        </is>
      </c>
      <c r="G893" s="2" t="n">
        <v>282</v>
      </c>
      <c r="H893" s="122" t="n">
        <v>1</v>
      </c>
      <c r="I893" s="259">
        <f>SUM(H893*C893)</f>
        <v/>
      </c>
      <c r="J893" s="260" t="n">
        <v>0.2</v>
      </c>
      <c r="K893" s="261">
        <f>C893*J893</f>
        <v/>
      </c>
      <c r="M893" s="251">
        <f>CONCATENATE(D893,"　",E893,F893,G893)</f>
        <v/>
      </c>
      <c r="N893" s="252">
        <f>I893</f>
        <v/>
      </c>
    </row>
    <row r="894" ht="15" customHeight="1" thickBot="1">
      <c r="B894" s="85" t="inlineStr">
        <is>
          <t>M135R-R</t>
        </is>
      </c>
      <c r="C894">
        <f>SUMIF(数量表!D:H,B894,数量表!H:H)</f>
        <v/>
      </c>
      <c r="D894" s="243" t="inlineStr">
        <is>
          <t>45*1000</t>
        </is>
      </c>
      <c r="E894" s="2" t="n">
        <v>40</v>
      </c>
      <c r="F894" s="244" t="inlineStr">
        <is>
          <t>*</t>
        </is>
      </c>
      <c r="G894" s="2" t="n">
        <v>1200</v>
      </c>
      <c r="H894" s="122" t="n">
        <v>1</v>
      </c>
      <c r="I894" s="259">
        <f>SUM(H894*C894)</f>
        <v/>
      </c>
      <c r="J894" s="260" t="n">
        <v>0.1</v>
      </c>
      <c r="K894" s="261">
        <f>C894*J894</f>
        <v/>
      </c>
      <c r="M894" s="251">
        <f>CONCATENATE(D894,"　",E894,F894,G894)</f>
        <v/>
      </c>
      <c r="N894" s="252">
        <f>I894</f>
        <v/>
      </c>
    </row>
    <row r="895" ht="15" customHeight="1" thickBot="1">
      <c r="B895" s="85" t="inlineStr">
        <is>
          <t>M135R-R</t>
        </is>
      </c>
      <c r="C895">
        <f>SUMIF(数量表!D:H,B895,数量表!H:H)</f>
        <v/>
      </c>
      <c r="D895" s="243" t="inlineStr">
        <is>
          <t>45*1000</t>
        </is>
      </c>
      <c r="E895" s="2" t="n">
        <v>40</v>
      </c>
      <c r="F895" s="244" t="inlineStr">
        <is>
          <t>*</t>
        </is>
      </c>
      <c r="G895" s="2" t="n">
        <v>649</v>
      </c>
      <c r="H895" s="122" t="n">
        <v>1</v>
      </c>
      <c r="I895" s="259">
        <f>SUM(H895*C895)</f>
        <v/>
      </c>
      <c r="J895" s="260" t="n">
        <v>0.1</v>
      </c>
      <c r="K895" s="261">
        <f>C895*J895</f>
        <v/>
      </c>
      <c r="M895" s="251">
        <f>CONCATENATE(D895,"　",E895,F895,G895)</f>
        <v/>
      </c>
      <c r="N895" s="252">
        <f>I895</f>
        <v/>
      </c>
    </row>
    <row r="896" ht="15" customHeight="1" thickBot="1">
      <c r="B896" s="79" t="inlineStr">
        <is>
          <t>M273</t>
        </is>
      </c>
      <c r="C896" s="82">
        <f>SUMIF(数量表!D:H,B896,数量表!H:H)</f>
        <v/>
      </c>
      <c r="D896" s="235" t="inlineStr">
        <is>
          <t>W2-41</t>
        </is>
      </c>
      <c r="E896" s="236" t="n">
        <v>414.5</v>
      </c>
      <c r="F896" s="237" t="inlineStr">
        <is>
          <t>*</t>
        </is>
      </c>
      <c r="G896" s="236" t="n">
        <v>282</v>
      </c>
      <c r="H896" s="238" t="n">
        <v>4</v>
      </c>
      <c r="I896" s="253">
        <f>SUM(H896*C896)</f>
        <v/>
      </c>
      <c r="J896" s="254" t="n">
        <v>1.2</v>
      </c>
      <c r="K896" s="261">
        <f>C896*J896</f>
        <v/>
      </c>
      <c r="M896" s="251">
        <f>CONCATENATE(D896,"　",E896,F896,G896)</f>
        <v/>
      </c>
      <c r="N896" s="252">
        <f>I896</f>
        <v/>
      </c>
    </row>
    <row r="897" ht="15" customHeight="1" thickBot="1">
      <c r="B897" s="85" t="inlineStr">
        <is>
          <t>M273</t>
        </is>
      </c>
      <c r="C897" s="87">
        <f>SUMIF(数量表!D:H,B897,数量表!H:H)</f>
        <v/>
      </c>
      <c r="D897" s="243" t="inlineStr">
        <is>
          <t>W1-39</t>
        </is>
      </c>
      <c r="E897" s="2" t="n">
        <v>386.5</v>
      </c>
      <c r="F897" s="244" t="inlineStr">
        <is>
          <t>*</t>
        </is>
      </c>
      <c r="G897" s="2" t="n">
        <v>282</v>
      </c>
      <c r="H897" s="122" t="n">
        <v>2</v>
      </c>
      <c r="I897" s="259">
        <f>SUM(H897*C897)</f>
        <v/>
      </c>
      <c r="J897" s="260" t="n">
        <v>0.5</v>
      </c>
      <c r="K897" s="261">
        <f>C896*J897</f>
        <v/>
      </c>
      <c r="L897" s="89" t="n"/>
      <c r="M897" s="251">
        <f>CONCATENATE(D897,"　",E897,F897,G897)</f>
        <v/>
      </c>
      <c r="N897" s="252">
        <f>I897</f>
        <v/>
      </c>
    </row>
    <row r="898" ht="15" customHeight="1" thickBot="1">
      <c r="B898" s="85" t="inlineStr">
        <is>
          <t>M273</t>
        </is>
      </c>
      <c r="C898" s="87">
        <f>SUMIF(数量表!D:H,B898,数量表!H:H)</f>
        <v/>
      </c>
      <c r="D898" s="243" t="inlineStr">
        <is>
          <t>W1-39</t>
        </is>
      </c>
      <c r="E898" s="2" t="n">
        <v>386.5</v>
      </c>
      <c r="F898" s="244" t="inlineStr">
        <is>
          <t>*</t>
        </is>
      </c>
      <c r="G898" s="2" t="n">
        <v>338</v>
      </c>
      <c r="H898" s="122" t="n">
        <v>2</v>
      </c>
      <c r="I898" s="259">
        <f>SUM(H898*C898)</f>
        <v/>
      </c>
      <c r="J898" s="260" t="n">
        <v>0.5</v>
      </c>
      <c r="K898" s="261">
        <f>C897*J898</f>
        <v/>
      </c>
      <c r="M898" s="251">
        <f>CONCATENATE(D898,"　",E898,F898,G898)</f>
        <v/>
      </c>
      <c r="N898" s="252">
        <f>I898</f>
        <v/>
      </c>
    </row>
    <row r="899" ht="15" customHeight="1" thickBot="1">
      <c r="B899" s="88" t="inlineStr">
        <is>
          <t>M273</t>
        </is>
      </c>
      <c r="C899" s="91">
        <f>SUMIF(数量表!D:H,B899,数量表!H:H)</f>
        <v/>
      </c>
      <c r="D899" s="239" t="inlineStr">
        <is>
          <t>W2-41</t>
        </is>
      </c>
      <c r="E899" s="240" t="n">
        <v>414.5</v>
      </c>
      <c r="F899" s="241" t="inlineStr">
        <is>
          <t>*</t>
        </is>
      </c>
      <c r="G899" s="240" t="n">
        <v>338</v>
      </c>
      <c r="H899" s="242" t="n">
        <v>4</v>
      </c>
      <c r="I899" s="256">
        <f>SUM(H899*C899)</f>
        <v/>
      </c>
      <c r="J899" s="257" t="n">
        <v>1.5</v>
      </c>
      <c r="K899" s="258">
        <f>C899*J899</f>
        <v/>
      </c>
      <c r="M899" s="251">
        <f>CONCATENATE(D899,"　",E899,F899,G899)</f>
        <v/>
      </c>
      <c r="N899" s="252">
        <f>I899</f>
        <v/>
      </c>
    </row>
    <row r="900" ht="15" customHeight="1" thickBot="1">
      <c r="B900" s="79" t="inlineStr">
        <is>
          <t>M273L</t>
        </is>
      </c>
      <c r="C900" s="82">
        <f>SUMIF(数量表!D:H,B900,数量表!H:H)</f>
        <v/>
      </c>
      <c r="D900" s="235" t="inlineStr">
        <is>
          <t>W2-39</t>
        </is>
      </c>
      <c r="E900" s="236" t="n">
        <v>346.5</v>
      </c>
      <c r="F900" s="237" t="inlineStr">
        <is>
          <t>*</t>
        </is>
      </c>
      <c r="G900" s="236" t="n">
        <v>338</v>
      </c>
      <c r="H900" s="238" t="n">
        <v>1</v>
      </c>
      <c r="I900" s="253">
        <f>SUM(H900*C900)</f>
        <v/>
      </c>
      <c r="J900" s="254" t="n">
        <v>0.5</v>
      </c>
      <c r="K900" s="255">
        <f>C900*J900</f>
        <v/>
      </c>
      <c r="M900" s="251">
        <f>CONCATENATE(D900,"　",E900,F900,G900)</f>
        <v/>
      </c>
      <c r="N900" s="252">
        <f>I900</f>
        <v/>
      </c>
    </row>
    <row r="901" ht="15" customHeight="1" thickBot="1">
      <c r="B901" s="85" t="inlineStr">
        <is>
          <t>M273L</t>
        </is>
      </c>
      <c r="C901" s="87">
        <f>SUMIF(数量表!D:H,B901,数量表!H:H)</f>
        <v/>
      </c>
      <c r="D901" s="243" t="inlineStr">
        <is>
          <t>W2-41</t>
        </is>
      </c>
      <c r="E901" s="2" t="n">
        <v>414.5</v>
      </c>
      <c r="F901" s="244" t="inlineStr">
        <is>
          <t>*</t>
        </is>
      </c>
      <c r="G901" s="2" t="n">
        <v>338</v>
      </c>
      <c r="H901" s="122" t="n">
        <v>4</v>
      </c>
      <c r="I901" s="259">
        <f>SUM(H901*C901)</f>
        <v/>
      </c>
      <c r="J901" s="260" t="n">
        <v>1.5</v>
      </c>
      <c r="K901" s="261">
        <f>C901*J901</f>
        <v/>
      </c>
      <c r="M901" s="251">
        <f>CONCATENATE(D901,"　",E901,F901,G901)</f>
        <v/>
      </c>
      <c r="N901" s="252">
        <f>I901</f>
        <v/>
      </c>
    </row>
    <row r="902" ht="15" customHeight="1" thickBot="1">
      <c r="B902" s="85" t="inlineStr">
        <is>
          <t>M273L</t>
        </is>
      </c>
      <c r="C902" s="87">
        <f>SUMIF(数量表!D:H,B902,数量表!H:H)</f>
        <v/>
      </c>
      <c r="D902" s="243" t="inlineStr">
        <is>
          <t>W2-39</t>
        </is>
      </c>
      <c r="E902" s="2" t="n">
        <v>386.5</v>
      </c>
      <c r="F902" s="244" t="inlineStr">
        <is>
          <t>*</t>
        </is>
      </c>
      <c r="G902" s="2" t="n">
        <v>338</v>
      </c>
      <c r="H902" s="122" t="n">
        <v>1</v>
      </c>
      <c r="I902" s="259">
        <f>SUM(H902*C902)</f>
        <v/>
      </c>
      <c r="J902" s="260" t="n">
        <v>0.5</v>
      </c>
      <c r="K902" s="261">
        <f>C902*J902</f>
        <v/>
      </c>
      <c r="M902" s="251">
        <f>CONCATENATE(D902,"　",E902,F902,G902)</f>
        <v/>
      </c>
      <c r="N902" s="252">
        <f>I902</f>
        <v/>
      </c>
    </row>
    <row r="903" ht="15" customHeight="1" thickBot="1">
      <c r="B903" s="85" t="inlineStr">
        <is>
          <t>M273L</t>
        </is>
      </c>
      <c r="C903" s="87">
        <f>SUMIF(数量表!D:H,B903,数量表!H:H)</f>
        <v/>
      </c>
      <c r="D903" s="243" t="inlineStr">
        <is>
          <t>W2-39</t>
        </is>
      </c>
      <c r="E903" s="2" t="n">
        <v>346.5</v>
      </c>
      <c r="F903" s="244" t="inlineStr">
        <is>
          <t>*</t>
        </is>
      </c>
      <c r="G903" s="2" t="n">
        <v>282</v>
      </c>
      <c r="H903" s="122" t="n">
        <v>1</v>
      </c>
      <c r="I903" s="259">
        <f>SUM(H903*C903)</f>
        <v/>
      </c>
      <c r="J903" s="260" t="n">
        <v>0.5</v>
      </c>
      <c r="K903" s="261">
        <f>C903*J903</f>
        <v/>
      </c>
      <c r="M903" s="251">
        <f>CONCATENATE(D903,"　",E903,F903,G903)</f>
        <v/>
      </c>
      <c r="N903" s="252">
        <f>I903</f>
        <v/>
      </c>
    </row>
    <row r="904" ht="15" customHeight="1" thickBot="1">
      <c r="B904" s="85" t="inlineStr">
        <is>
          <t>M273L</t>
        </is>
      </c>
      <c r="C904" s="87">
        <f>SUMIF(数量表!D:H,B904,数量表!H:H)</f>
        <v/>
      </c>
      <c r="D904" s="243" t="inlineStr">
        <is>
          <t>W2-41</t>
        </is>
      </c>
      <c r="E904" s="2" t="n">
        <v>414.5</v>
      </c>
      <c r="F904" s="244" t="inlineStr">
        <is>
          <t>*</t>
        </is>
      </c>
      <c r="G904" s="2" t="n">
        <v>282</v>
      </c>
      <c r="H904" s="122" t="n">
        <v>4</v>
      </c>
      <c r="I904" s="259">
        <f>SUM(H904*C904)</f>
        <v/>
      </c>
      <c r="J904" s="260" t="n">
        <v>1.2</v>
      </c>
      <c r="K904" s="261">
        <f>C904*J904</f>
        <v/>
      </c>
      <c r="M904" s="251">
        <f>CONCATENATE(D904,"　",E904,F904,G904)</f>
        <v/>
      </c>
      <c r="N904" s="252">
        <f>I904</f>
        <v/>
      </c>
    </row>
    <row r="905" ht="15" customHeight="1" thickBot="1">
      <c r="B905" s="88" t="inlineStr">
        <is>
          <t>M273L</t>
        </is>
      </c>
      <c r="C905" s="91">
        <f>SUMIF(数量表!D:H,B905,数量表!H:H)</f>
        <v/>
      </c>
      <c r="D905" s="239" t="inlineStr">
        <is>
          <t>W2-39</t>
        </is>
      </c>
      <c r="E905" s="240" t="n">
        <v>386.5</v>
      </c>
      <c r="F905" s="241" t="inlineStr">
        <is>
          <t>*</t>
        </is>
      </c>
      <c r="G905" s="240" t="n">
        <v>282</v>
      </c>
      <c r="H905" s="242" t="n">
        <v>1</v>
      </c>
      <c r="I905" s="256">
        <f>SUM(H905*C905)</f>
        <v/>
      </c>
      <c r="J905" s="257" t="n">
        <v>0.5</v>
      </c>
      <c r="K905" s="258">
        <f>C905*J905</f>
        <v/>
      </c>
      <c r="M905" s="251">
        <f>CONCATENATE(D905,"　",E905,F905,G905)</f>
        <v/>
      </c>
      <c r="N905" s="252">
        <f>I905</f>
        <v/>
      </c>
    </row>
    <row r="906" ht="15" customHeight="1" thickBot="1">
      <c r="B906" s="85" t="inlineStr">
        <is>
          <t>M273R</t>
        </is>
      </c>
      <c r="C906" s="87">
        <f>SUMIF(数量表!D:H,B906,数量表!H:H)</f>
        <v/>
      </c>
      <c r="D906" s="243" t="inlineStr">
        <is>
          <t>W2-39</t>
        </is>
      </c>
      <c r="E906" s="2" t="n">
        <v>386.5</v>
      </c>
      <c r="F906" s="244" t="inlineStr">
        <is>
          <t>*</t>
        </is>
      </c>
      <c r="G906" s="2" t="n">
        <v>338</v>
      </c>
      <c r="H906" s="122" t="n">
        <v>1</v>
      </c>
      <c r="I906" s="259">
        <f>SUM(H906*C906)</f>
        <v/>
      </c>
      <c r="J906" s="254" t="n">
        <v>0.5</v>
      </c>
      <c r="K906" s="261">
        <f>C906*J906</f>
        <v/>
      </c>
      <c r="L906" s="80" t="n"/>
      <c r="M906" s="251">
        <f>CONCATENATE(D906,"　",E906,F906,G906)</f>
        <v/>
      </c>
      <c r="N906" s="252">
        <f>I906</f>
        <v/>
      </c>
    </row>
    <row r="907" ht="15" customHeight="1" thickBot="1">
      <c r="B907" s="85" t="inlineStr">
        <is>
          <t>M273R</t>
        </is>
      </c>
      <c r="C907" s="87">
        <f>SUMIF(数量表!D:H,B907,数量表!H:H)</f>
        <v/>
      </c>
      <c r="D907" s="243" t="inlineStr">
        <is>
          <t>W2-41</t>
        </is>
      </c>
      <c r="E907" s="2" t="n">
        <v>414.5</v>
      </c>
      <c r="F907" s="244" t="inlineStr">
        <is>
          <t>*</t>
        </is>
      </c>
      <c r="G907" s="2" t="n">
        <v>338</v>
      </c>
      <c r="H907" s="122" t="n">
        <v>4</v>
      </c>
      <c r="I907" s="259">
        <f>SUM(H907*C907)</f>
        <v/>
      </c>
      <c r="J907" s="260" t="n">
        <v>1.5</v>
      </c>
      <c r="K907" s="261">
        <f>C907*J907</f>
        <v/>
      </c>
      <c r="M907" s="251">
        <f>CONCATENATE(D907,"　",E907,F907,G907)</f>
        <v/>
      </c>
      <c r="N907" s="252">
        <f>I907</f>
        <v/>
      </c>
    </row>
    <row r="908" ht="15" customHeight="1" thickBot="1">
      <c r="B908" s="85" t="inlineStr">
        <is>
          <t>M273R</t>
        </is>
      </c>
      <c r="C908" s="87">
        <f>SUMIF(数量表!D:H,B908,数量表!H:H)</f>
        <v/>
      </c>
      <c r="D908" s="243" t="inlineStr">
        <is>
          <t>W2-39</t>
        </is>
      </c>
      <c r="E908" s="2" t="n">
        <v>346.5</v>
      </c>
      <c r="F908" s="244" t="inlineStr">
        <is>
          <t>*</t>
        </is>
      </c>
      <c r="G908" s="2" t="n">
        <v>338</v>
      </c>
      <c r="H908" s="122" t="n">
        <v>1</v>
      </c>
      <c r="I908" s="259">
        <f>SUM(H908*C908)</f>
        <v/>
      </c>
      <c r="J908" s="260" t="n">
        <v>0.5</v>
      </c>
      <c r="K908" s="261">
        <f>C908*J908</f>
        <v/>
      </c>
      <c r="M908" s="251">
        <f>CONCATENATE(D908,"　",E908,F908,G908)</f>
        <v/>
      </c>
      <c r="N908" s="252">
        <f>I908</f>
        <v/>
      </c>
    </row>
    <row r="909" ht="15" customHeight="1" thickBot="1">
      <c r="B909" s="85" t="inlineStr">
        <is>
          <t>M273R</t>
        </is>
      </c>
      <c r="C909" s="87">
        <f>SUMIF(数量表!D:H,B909,数量表!H:H)</f>
        <v/>
      </c>
      <c r="D909" s="243" t="inlineStr">
        <is>
          <t>W2-39</t>
        </is>
      </c>
      <c r="E909" s="2" t="n">
        <v>386.5</v>
      </c>
      <c r="F909" s="244" t="inlineStr">
        <is>
          <t>*</t>
        </is>
      </c>
      <c r="G909" s="2" t="n">
        <v>282</v>
      </c>
      <c r="H909" s="122" t="n">
        <v>1</v>
      </c>
      <c r="I909" s="259">
        <f>SUM(H909*C909)</f>
        <v/>
      </c>
      <c r="J909" s="260" t="n">
        <v>0.5</v>
      </c>
      <c r="K909" s="261">
        <f>C909*J909</f>
        <v/>
      </c>
      <c r="M909" s="251">
        <f>CONCATENATE(D909,"　",E909,F909,G909)</f>
        <v/>
      </c>
      <c r="N909" s="252">
        <f>I909</f>
        <v/>
      </c>
    </row>
    <row r="910" ht="15" customHeight="1" thickBot="1">
      <c r="B910" s="85" t="inlineStr">
        <is>
          <t>M273R</t>
        </is>
      </c>
      <c r="C910" s="87">
        <f>SUMIF(数量表!D:H,B910,数量表!H:H)</f>
        <v/>
      </c>
      <c r="D910" s="243" t="inlineStr">
        <is>
          <t>W2-41</t>
        </is>
      </c>
      <c r="E910" s="2" t="n">
        <v>414.5</v>
      </c>
      <c r="F910" s="244" t="inlineStr">
        <is>
          <t>*</t>
        </is>
      </c>
      <c r="G910" s="2" t="n">
        <v>282</v>
      </c>
      <c r="H910" s="122" t="n">
        <v>4</v>
      </c>
      <c r="I910" s="259">
        <f>SUM(H910*C910)</f>
        <v/>
      </c>
      <c r="J910" s="260" t="n">
        <v>1.2</v>
      </c>
      <c r="K910" s="261">
        <f>C910*J910</f>
        <v/>
      </c>
      <c r="M910" s="251">
        <f>CONCATENATE(D910,"　",E910,F910,G910)</f>
        <v/>
      </c>
      <c r="N910" s="252">
        <f>I910</f>
        <v/>
      </c>
    </row>
    <row r="911" ht="15" customHeight="1" thickBot="1">
      <c r="B911" s="88" t="inlineStr">
        <is>
          <t>M273R</t>
        </is>
      </c>
      <c r="C911" s="91">
        <f>SUMIF(数量表!D:H,B911,数量表!H:H)</f>
        <v/>
      </c>
      <c r="D911" s="239" t="inlineStr">
        <is>
          <t>W2-39</t>
        </is>
      </c>
      <c r="E911" s="240" t="n">
        <v>346.5</v>
      </c>
      <c r="F911" s="241" t="inlineStr">
        <is>
          <t>*</t>
        </is>
      </c>
      <c r="G911" s="240" t="n">
        <v>282</v>
      </c>
      <c r="H911" s="242" t="n">
        <v>1</v>
      </c>
      <c r="I911" s="256">
        <f>SUM(H911*C911)</f>
        <v/>
      </c>
      <c r="J911" s="257" t="n">
        <v>0.5</v>
      </c>
      <c r="K911" s="258">
        <f>C911*J911</f>
        <v/>
      </c>
      <c r="M911" s="251">
        <f>CONCATENATE(D911,"　",E911,F911,G911)</f>
        <v/>
      </c>
      <c r="N911" s="252">
        <f>I911</f>
        <v/>
      </c>
    </row>
    <row r="912" ht="15" customHeight="1" thickBot="1">
      <c r="B912" s="79" t="inlineStr">
        <is>
          <t>S03</t>
        </is>
      </c>
      <c r="C912" s="80">
        <f>SUMIF(数量表!D:H,B912,数量表!H:H)</f>
        <v/>
      </c>
      <c r="D912" s="235" t="inlineStr">
        <is>
          <t>W1-39</t>
        </is>
      </c>
      <c r="E912" s="236" t="n">
        <v>386.5</v>
      </c>
      <c r="F912" s="237" t="inlineStr">
        <is>
          <t>*</t>
        </is>
      </c>
      <c r="G912" s="236" t="n">
        <v>1136</v>
      </c>
      <c r="H912" s="238" t="n">
        <v>2</v>
      </c>
      <c r="I912" s="253">
        <f>SUM(H912*C912)</f>
        <v/>
      </c>
      <c r="J912" s="254" t="n">
        <v>2</v>
      </c>
      <c r="K912" s="255">
        <f>C912*J912</f>
        <v/>
      </c>
      <c r="M912" s="251">
        <f>CONCATENATE(D912,"　",E912,F912,G912)</f>
        <v/>
      </c>
      <c r="N912" s="252">
        <f>I912</f>
        <v/>
      </c>
    </row>
    <row r="913" ht="15" customHeight="1" thickBot="1">
      <c r="B913" s="85" t="inlineStr">
        <is>
          <t>S03</t>
        </is>
      </c>
      <c r="C913">
        <f>SUMIF(数量表!D:H,B913,数量表!H:H)</f>
        <v/>
      </c>
      <c r="D913" s="243" t="inlineStr">
        <is>
          <t>W2-39</t>
        </is>
      </c>
      <c r="E913" s="2" t="n">
        <v>386.5</v>
      </c>
      <c r="F913" s="244" t="inlineStr">
        <is>
          <t>*</t>
        </is>
      </c>
      <c r="G913" s="2" t="n">
        <v>982</v>
      </c>
      <c r="H913" s="122" t="n">
        <v>2</v>
      </c>
      <c r="I913" s="259">
        <f>SUM(H913*C913)</f>
        <v/>
      </c>
      <c r="J913" s="260" t="n">
        <v>2</v>
      </c>
      <c r="K913" s="261">
        <f>C913*J913</f>
        <v/>
      </c>
      <c r="M913" s="251">
        <f>CONCATENATE(D913,"　",E913,F913,G913)</f>
        <v/>
      </c>
      <c r="N913" s="252">
        <f>I913</f>
        <v/>
      </c>
    </row>
    <row r="914" ht="15" customHeight="1" thickBot="1">
      <c r="B914" s="88" t="inlineStr">
        <is>
          <t>S03</t>
        </is>
      </c>
      <c r="C914" s="89">
        <f>SUMIF(数量表!D:H,B914,数量表!H:H)</f>
        <v/>
      </c>
      <c r="D914" s="239" t="inlineStr">
        <is>
          <t>45*1000</t>
        </is>
      </c>
      <c r="E914" s="240" t="n">
        <v>164</v>
      </c>
      <c r="F914" s="241" t="inlineStr">
        <is>
          <t>*</t>
        </is>
      </c>
      <c r="G914" s="240" t="n">
        <v>376</v>
      </c>
      <c r="H914" s="242" t="n">
        <v>2</v>
      </c>
      <c r="I914" s="256">
        <f>SUM(H914*C914)</f>
        <v/>
      </c>
      <c r="J914" s="257" t="n">
        <v>0.2</v>
      </c>
      <c r="K914" s="258">
        <f>C914*J914</f>
        <v/>
      </c>
      <c r="M914" s="251">
        <f>CONCATENATE(D914,"　",E914,F914,G914)</f>
        <v/>
      </c>
      <c r="N914" s="252">
        <f>I914</f>
        <v/>
      </c>
    </row>
    <row r="915" ht="15" customHeight="1" thickBot="1">
      <c r="B915" s="79" t="inlineStr">
        <is>
          <t>S03L</t>
        </is>
      </c>
      <c r="C915" s="80">
        <f>SUMIF(数量表!D:H,B915,数量表!H:H)</f>
        <v/>
      </c>
      <c r="D915" s="235" t="inlineStr">
        <is>
          <t>W1-34</t>
        </is>
      </c>
      <c r="E915" s="236" t="n">
        <v>346.5</v>
      </c>
      <c r="F915" s="237" t="inlineStr">
        <is>
          <t>*</t>
        </is>
      </c>
      <c r="G915" s="236" t="n">
        <v>1136</v>
      </c>
      <c r="H915" s="238" t="n">
        <v>1</v>
      </c>
      <c r="I915" s="253">
        <f>SUM(H915*C915)</f>
        <v/>
      </c>
      <c r="J915" s="254" t="n">
        <v>1</v>
      </c>
      <c r="K915" s="255">
        <f>C915*J915</f>
        <v/>
      </c>
      <c r="M915" s="251">
        <f>CONCATENATE(D915,"　",E915,F915,G915)</f>
        <v/>
      </c>
      <c r="N915" s="252">
        <f>I915</f>
        <v/>
      </c>
    </row>
    <row r="916" ht="15" customHeight="1" thickBot="1">
      <c r="B916" s="85" t="inlineStr">
        <is>
          <t>S03L</t>
        </is>
      </c>
      <c r="C916">
        <f>SUMIF(数量表!D:H,B916,数量表!H:H)</f>
        <v/>
      </c>
      <c r="D916" s="243" t="inlineStr">
        <is>
          <t>W1-34</t>
        </is>
      </c>
      <c r="E916" s="2" t="n">
        <v>346.5</v>
      </c>
      <c r="F916" s="244" t="inlineStr">
        <is>
          <t>*</t>
        </is>
      </c>
      <c r="G916" s="2" t="n">
        <v>982</v>
      </c>
      <c r="H916" s="122" t="n">
        <v>1</v>
      </c>
      <c r="I916" s="259">
        <f>SUM(H916*C916)</f>
        <v/>
      </c>
      <c r="J916" s="260" t="n">
        <v>1</v>
      </c>
      <c r="K916" s="261">
        <f>C916*J916</f>
        <v/>
      </c>
      <c r="M916" s="251">
        <f>CONCATENATE(D916,"　",E916,F916,G916)</f>
        <v/>
      </c>
      <c r="N916" s="252">
        <f>I916</f>
        <v/>
      </c>
    </row>
    <row r="917" ht="15" customHeight="1" thickBot="1">
      <c r="B917" s="85" t="inlineStr">
        <is>
          <t>S03L</t>
        </is>
      </c>
      <c r="C917">
        <f>SUMIF(数量表!D:H,B917,数量表!H:H)</f>
        <v/>
      </c>
      <c r="D917" s="243" t="inlineStr">
        <is>
          <t>W1-39</t>
        </is>
      </c>
      <c r="E917" s="2" t="n">
        <v>386.5</v>
      </c>
      <c r="F917" s="244" t="inlineStr">
        <is>
          <t>*</t>
        </is>
      </c>
      <c r="G917" s="2" t="n">
        <v>1136</v>
      </c>
      <c r="H917" s="122" t="n">
        <v>1</v>
      </c>
      <c r="I917" s="259">
        <f>SUM(H917*C917)</f>
        <v/>
      </c>
      <c r="J917" s="260" t="n">
        <v>1</v>
      </c>
      <c r="K917" s="261">
        <f>C917*J917</f>
        <v/>
      </c>
      <c r="M917" s="251">
        <f>CONCATENATE(D917,"　",E917,F917,G917)</f>
        <v/>
      </c>
      <c r="N917" s="252">
        <f>I917</f>
        <v/>
      </c>
    </row>
    <row r="918" ht="15.75" customHeight="1" thickBot="1">
      <c r="B918" s="85" t="inlineStr">
        <is>
          <t>S03L</t>
        </is>
      </c>
      <c r="C918">
        <f>SUMIF(数量表!D:H,B918,数量表!H:H)</f>
        <v/>
      </c>
      <c r="D918" s="243" t="inlineStr">
        <is>
          <t>W2-39</t>
        </is>
      </c>
      <c r="E918" s="2" t="n">
        <v>386.5</v>
      </c>
      <c r="F918" s="244" t="inlineStr">
        <is>
          <t>*</t>
        </is>
      </c>
      <c r="G918" s="2" t="n">
        <v>982</v>
      </c>
      <c r="H918" s="122" t="n">
        <v>1</v>
      </c>
      <c r="I918" s="259">
        <f>SUM(H918*C918)</f>
        <v/>
      </c>
      <c r="J918" s="260" t="n">
        <v>1</v>
      </c>
      <c r="K918" s="261">
        <f>C918*J918</f>
        <v/>
      </c>
      <c r="M918" s="251">
        <f>CONCATENATE(D918,"　",E918,F918,G918)</f>
        <v/>
      </c>
      <c r="N918" s="252">
        <f>I918</f>
        <v/>
      </c>
    </row>
    <row r="919" ht="15" customHeight="1" thickBot="1">
      <c r="B919" s="85" t="inlineStr">
        <is>
          <t>S03L</t>
        </is>
      </c>
      <c r="C919">
        <f>SUMIF(数量表!D:H,B919,数量表!H:H)</f>
        <v/>
      </c>
      <c r="D919" s="243" t="inlineStr">
        <is>
          <t>45*1000</t>
        </is>
      </c>
      <c r="E919" s="2" t="n">
        <v>121</v>
      </c>
      <c r="F919" s="244" t="inlineStr">
        <is>
          <t>*</t>
        </is>
      </c>
      <c r="G919" s="2" t="n">
        <v>376</v>
      </c>
      <c r="H919" s="122" t="n">
        <v>1</v>
      </c>
      <c r="I919" s="259">
        <f>SUM(H919*C919)</f>
        <v/>
      </c>
      <c r="J919" s="260" t="n">
        <v>0.3</v>
      </c>
      <c r="K919" s="261">
        <f>C919*J919</f>
        <v/>
      </c>
      <c r="M919" s="251">
        <f>CONCATENATE(D919,"　",E919,F919,G919)</f>
        <v/>
      </c>
      <c r="N919" s="252">
        <f>I919</f>
        <v/>
      </c>
    </row>
    <row r="920" ht="15" customHeight="1" thickBot="1">
      <c r="B920" s="88" t="inlineStr">
        <is>
          <t>S03L</t>
        </is>
      </c>
      <c r="C920" s="89">
        <f>SUMIF(数量表!D:H,B920,数量表!H:H)</f>
        <v/>
      </c>
      <c r="D920" s="239" t="inlineStr">
        <is>
          <t>45*1000</t>
        </is>
      </c>
      <c r="E920" s="240" t="n">
        <v>164</v>
      </c>
      <c r="F920" s="241" t="inlineStr">
        <is>
          <t>*</t>
        </is>
      </c>
      <c r="G920" s="240" t="n">
        <v>376</v>
      </c>
      <c r="H920" s="242" t="n">
        <v>1</v>
      </c>
      <c r="I920" s="256">
        <f>SUM(H920*C920)</f>
        <v/>
      </c>
      <c r="J920" s="257" t="n">
        <v>0.3</v>
      </c>
      <c r="K920" s="258">
        <f>C920*J920</f>
        <v/>
      </c>
      <c r="M920" s="251">
        <f>CONCATENATE(D920,"　",E920,F920,G920)</f>
        <v/>
      </c>
      <c r="N920" s="252">
        <f>I920</f>
        <v/>
      </c>
    </row>
    <row r="921" ht="15" customHeight="1" thickBot="1">
      <c r="B921" s="85" t="inlineStr">
        <is>
          <t>S03-L</t>
        </is>
      </c>
      <c r="C921" s="82">
        <f>SUMIF(数量表!D:H,B921,数量表!H:H)</f>
        <v/>
      </c>
      <c r="D921" s="235" t="inlineStr">
        <is>
          <t>W1-39</t>
        </is>
      </c>
      <c r="E921" s="236" t="n">
        <v>386.5</v>
      </c>
      <c r="F921" s="237" t="inlineStr">
        <is>
          <t>*</t>
        </is>
      </c>
      <c r="G921" s="236" t="n">
        <v>1136</v>
      </c>
      <c r="H921" s="238" t="n">
        <v>2</v>
      </c>
      <c r="I921" s="253">
        <f>SUM(H921*C921)</f>
        <v/>
      </c>
      <c r="J921" s="254" t="n">
        <v>2</v>
      </c>
      <c r="K921" s="255">
        <f>C921*J921</f>
        <v/>
      </c>
      <c r="M921" s="251">
        <f>CONCATENATE(D921,"　",E921,F921,G921)</f>
        <v/>
      </c>
      <c r="N921" s="252">
        <f>I921</f>
        <v/>
      </c>
    </row>
    <row r="922" ht="15" customHeight="1" thickBot="1">
      <c r="B922" s="85" t="inlineStr">
        <is>
          <t>S03-L</t>
        </is>
      </c>
      <c r="C922" s="87">
        <f>SUMIF(数量表!D:H,B922,数量表!H:H)</f>
        <v/>
      </c>
      <c r="D922" s="243" t="inlineStr">
        <is>
          <t>W1-39</t>
        </is>
      </c>
      <c r="E922" s="2" t="n">
        <v>386.5</v>
      </c>
      <c r="F922" s="244" t="inlineStr">
        <is>
          <t>*</t>
        </is>
      </c>
      <c r="G922" s="2" t="n">
        <v>982</v>
      </c>
      <c r="H922" s="122" t="n">
        <v>2</v>
      </c>
      <c r="I922" s="259">
        <f>SUM(H922*C922)</f>
        <v/>
      </c>
      <c r="J922" s="260" t="n">
        <v>2</v>
      </c>
      <c r="K922" s="261">
        <f>C922*J922</f>
        <v/>
      </c>
      <c r="M922" s="251">
        <f>CONCATENATE(D922,"　",E922,F922,G922)</f>
        <v/>
      </c>
      <c r="N922" s="252">
        <f>I922</f>
        <v/>
      </c>
    </row>
    <row r="923" ht="15" customHeight="1" thickBot="1">
      <c r="B923" s="88" t="inlineStr">
        <is>
          <t>S03-L</t>
        </is>
      </c>
      <c r="C923" s="91">
        <f>SUMIF(数量表!D:H,B923,数量表!H:H)</f>
        <v/>
      </c>
      <c r="D923" s="239" t="inlineStr">
        <is>
          <t>45*1000</t>
        </is>
      </c>
      <c r="E923" s="240" t="n">
        <v>328</v>
      </c>
      <c r="F923" s="241" t="inlineStr">
        <is>
          <t>*</t>
        </is>
      </c>
      <c r="G923" s="240" t="n">
        <v>376</v>
      </c>
      <c r="H923" s="242" t="n">
        <v>1</v>
      </c>
      <c r="I923" s="256">
        <f>SUM(H923*C923)</f>
        <v/>
      </c>
      <c r="J923" s="257" t="n">
        <v>0.2</v>
      </c>
      <c r="K923" s="258">
        <f>C923*J923</f>
        <v/>
      </c>
      <c r="M923" s="251">
        <f>CONCATENATE(D923,"　",E923,F923,G923)</f>
        <v/>
      </c>
      <c r="N923" s="252">
        <f>I923</f>
        <v/>
      </c>
    </row>
    <row r="924" ht="15" customHeight="1" thickBot="1">
      <c r="B924" s="85" t="inlineStr">
        <is>
          <t>S03L-L</t>
        </is>
      </c>
      <c r="C924" s="82">
        <f>SUMIF(数量表!D:H,B924,数量表!H:H)</f>
        <v/>
      </c>
      <c r="D924" s="235" t="inlineStr">
        <is>
          <t>W1-39</t>
        </is>
      </c>
      <c r="E924" s="236" t="n">
        <v>346.5</v>
      </c>
      <c r="F924" s="237" t="inlineStr">
        <is>
          <t>*</t>
        </is>
      </c>
      <c r="G924" s="236" t="n">
        <v>1136</v>
      </c>
      <c r="H924" s="238" t="n">
        <v>1</v>
      </c>
      <c r="I924" s="253">
        <f>SUM(H924*C924)</f>
        <v/>
      </c>
      <c r="J924" s="254" t="n">
        <v>1</v>
      </c>
      <c r="K924" s="255">
        <f>C924*J924</f>
        <v/>
      </c>
      <c r="M924" s="251">
        <f>CONCATENATE(D924,"　",E924,F924,G924)</f>
        <v/>
      </c>
      <c r="N924" s="252">
        <f>I924</f>
        <v/>
      </c>
    </row>
    <row r="925" ht="15" customHeight="1" thickBot="1">
      <c r="B925" s="85" t="inlineStr">
        <is>
          <t>S03L-L</t>
        </is>
      </c>
      <c r="C925" s="87">
        <f>SUMIF(数量表!D:H,B925,数量表!H:H)</f>
        <v/>
      </c>
      <c r="D925" s="243" t="inlineStr">
        <is>
          <t>W1-39</t>
        </is>
      </c>
      <c r="E925" s="2" t="n">
        <v>346.5</v>
      </c>
      <c r="F925" s="244" t="inlineStr">
        <is>
          <t>*</t>
        </is>
      </c>
      <c r="G925" s="2" t="n">
        <v>982</v>
      </c>
      <c r="H925" s="122" t="n">
        <v>1</v>
      </c>
      <c r="I925" s="259">
        <f>SUM(H925*C925)</f>
        <v/>
      </c>
      <c r="J925" s="260" t="n">
        <v>1</v>
      </c>
      <c r="K925" s="261">
        <f>C925*J925</f>
        <v/>
      </c>
      <c r="M925" s="251">
        <f>CONCATENATE(D925,"　",E925,F925,G925)</f>
        <v/>
      </c>
      <c r="N925" s="252">
        <f>I925</f>
        <v/>
      </c>
    </row>
    <row r="926" ht="15" customHeight="1" thickBot="1">
      <c r="B926" s="85" t="inlineStr">
        <is>
          <t>S03L-L</t>
        </is>
      </c>
      <c r="C926" s="87">
        <f>SUMIF(数量表!D:H,B926,数量表!H:H)</f>
        <v/>
      </c>
      <c r="D926" s="243" t="inlineStr">
        <is>
          <t>W1-39</t>
        </is>
      </c>
      <c r="E926" s="2" t="n">
        <v>386.5</v>
      </c>
      <c r="F926" s="244" t="inlineStr">
        <is>
          <t>*</t>
        </is>
      </c>
      <c r="G926" s="2" t="n">
        <v>1136</v>
      </c>
      <c r="H926" s="122" t="n">
        <v>1</v>
      </c>
      <c r="I926" s="259">
        <f>SUM(H926*C926)</f>
        <v/>
      </c>
      <c r="J926" s="260" t="n">
        <v>1</v>
      </c>
      <c r="K926" s="261">
        <f>C926*J926</f>
        <v/>
      </c>
      <c r="M926" s="251">
        <f>CONCATENATE(D926,"　",E926,F926,G926)</f>
        <v/>
      </c>
      <c r="N926" s="252">
        <f>I926</f>
        <v/>
      </c>
    </row>
    <row r="927" ht="15" customHeight="1" thickBot="1">
      <c r="B927" s="85" t="inlineStr">
        <is>
          <t>S03L-L</t>
        </is>
      </c>
      <c r="C927" s="87">
        <f>SUMIF(数量表!D:H,B927,数量表!H:H)</f>
        <v/>
      </c>
      <c r="D927" s="243" t="inlineStr">
        <is>
          <t>W1-39</t>
        </is>
      </c>
      <c r="E927" s="2" t="n">
        <v>386.5</v>
      </c>
      <c r="F927" s="244" t="inlineStr">
        <is>
          <t>*</t>
        </is>
      </c>
      <c r="G927" s="2" t="n">
        <v>982</v>
      </c>
      <c r="H927" s="122" t="n">
        <v>1</v>
      </c>
      <c r="I927" s="259">
        <f>SUM(H927*C927)</f>
        <v/>
      </c>
      <c r="J927" s="260" t="n">
        <v>1</v>
      </c>
      <c r="K927" s="261">
        <f>C927*J927</f>
        <v/>
      </c>
      <c r="M927" s="251">
        <f>CONCATENATE(D927,"　",E927,F927,G927)</f>
        <v/>
      </c>
      <c r="N927" s="252">
        <f>I927</f>
        <v/>
      </c>
    </row>
    <row r="928" ht="15" customHeight="1" thickBot="1">
      <c r="B928" s="88" t="inlineStr">
        <is>
          <t>S03L-L</t>
        </is>
      </c>
      <c r="C928" s="91">
        <f>SUMIF(数量表!D:H,B928,数量表!H:H)</f>
        <v/>
      </c>
      <c r="D928" s="239" t="inlineStr">
        <is>
          <t>45*1000</t>
        </is>
      </c>
      <c r="E928" s="240" t="n">
        <v>288</v>
      </c>
      <c r="F928" s="241" t="inlineStr">
        <is>
          <t>*</t>
        </is>
      </c>
      <c r="G928" s="240" t="n">
        <v>376</v>
      </c>
      <c r="H928" s="242" t="n">
        <v>1</v>
      </c>
      <c r="I928" s="256">
        <f>SUM(H928*C928)</f>
        <v/>
      </c>
      <c r="J928" s="257" t="n">
        <v>0.2</v>
      </c>
      <c r="K928" s="258">
        <f>C928*J928</f>
        <v/>
      </c>
      <c r="M928" s="251">
        <f>CONCATENATE(D928,"　",E928,F928,G928)</f>
        <v/>
      </c>
      <c r="N928" s="252">
        <f>I928</f>
        <v/>
      </c>
    </row>
    <row r="929" ht="15" customHeight="1" thickBot="1">
      <c r="B929" s="79" t="inlineStr">
        <is>
          <t>S03R</t>
        </is>
      </c>
      <c r="C929" s="80">
        <f>SUMIF(数量表!D:H,B929,数量表!H:H)</f>
        <v/>
      </c>
      <c r="D929" s="235" t="inlineStr">
        <is>
          <t>W1-34</t>
        </is>
      </c>
      <c r="E929" s="236" t="n">
        <v>346.5</v>
      </c>
      <c r="F929" s="237" t="inlineStr">
        <is>
          <t>*</t>
        </is>
      </c>
      <c r="G929" s="236" t="n">
        <v>1136</v>
      </c>
      <c r="H929" s="238" t="n">
        <v>1</v>
      </c>
      <c r="I929" s="253">
        <f>SUM(H929*C929)</f>
        <v/>
      </c>
      <c r="J929" s="254" t="n">
        <v>1</v>
      </c>
      <c r="K929" s="255">
        <f>C929*J929</f>
        <v/>
      </c>
      <c r="M929" s="251">
        <f>CONCATENATE(D929,"　",E929,F929,G929)</f>
        <v/>
      </c>
      <c r="N929" s="252">
        <f>I929</f>
        <v/>
      </c>
    </row>
    <row r="930" ht="15" customHeight="1" thickBot="1">
      <c r="B930" s="85" t="inlineStr">
        <is>
          <t>S03R</t>
        </is>
      </c>
      <c r="C930">
        <f>SUMIF(数量表!D:H,B930,数量表!H:H)</f>
        <v/>
      </c>
      <c r="D930" s="243" t="inlineStr">
        <is>
          <t>W1-34</t>
        </is>
      </c>
      <c r="E930" s="2" t="n">
        <v>346.5</v>
      </c>
      <c r="F930" s="244" t="inlineStr">
        <is>
          <t>*</t>
        </is>
      </c>
      <c r="G930" s="2" t="n">
        <v>982</v>
      </c>
      <c r="H930" s="122" t="n">
        <v>1</v>
      </c>
      <c r="I930" s="259">
        <f>SUM(H930*C930)</f>
        <v/>
      </c>
      <c r="J930" s="260" t="n">
        <v>1</v>
      </c>
      <c r="K930" s="261">
        <f>C930*J930</f>
        <v/>
      </c>
      <c r="M930" s="251">
        <f>CONCATENATE(D930,"　",E930,F930,G930)</f>
        <v/>
      </c>
      <c r="N930" s="252">
        <f>I930</f>
        <v/>
      </c>
    </row>
    <row r="931" ht="15" customHeight="1" thickBot="1">
      <c r="B931" s="85" t="inlineStr">
        <is>
          <t>S03R</t>
        </is>
      </c>
      <c r="C931">
        <f>SUMIF(数量表!D:H,B931,数量表!H:H)</f>
        <v/>
      </c>
      <c r="D931" s="243" t="inlineStr">
        <is>
          <t>W1-39</t>
        </is>
      </c>
      <c r="E931" s="2" t="n">
        <v>386.5</v>
      </c>
      <c r="F931" s="244" t="inlineStr">
        <is>
          <t>*</t>
        </is>
      </c>
      <c r="G931" s="2" t="n">
        <v>1136</v>
      </c>
      <c r="H931" s="122" t="n">
        <v>1</v>
      </c>
      <c r="I931" s="259">
        <f>SUM(H931*C931)</f>
        <v/>
      </c>
      <c r="J931" s="260" t="n">
        <v>1</v>
      </c>
      <c r="K931" s="261">
        <f>C931*J931</f>
        <v/>
      </c>
      <c r="M931" s="251">
        <f>CONCATENATE(D931,"　",E931,F931,G931)</f>
        <v/>
      </c>
      <c r="N931" s="252">
        <f>I931</f>
        <v/>
      </c>
    </row>
    <row r="932" ht="15" customHeight="1" thickBot="1">
      <c r="B932" s="85" t="inlineStr">
        <is>
          <t>S03R</t>
        </is>
      </c>
      <c r="C932">
        <f>SUMIF(数量表!D:H,B932,数量表!H:H)</f>
        <v/>
      </c>
      <c r="D932" s="243" t="inlineStr">
        <is>
          <t>W2-39</t>
        </is>
      </c>
      <c r="E932" s="2" t="n">
        <v>386.5</v>
      </c>
      <c r="F932" s="244" t="inlineStr">
        <is>
          <t>*</t>
        </is>
      </c>
      <c r="G932" s="2" t="n">
        <v>982</v>
      </c>
      <c r="H932" s="122" t="n">
        <v>1</v>
      </c>
      <c r="I932" s="259">
        <f>SUM(H932*C932)</f>
        <v/>
      </c>
      <c r="J932" s="260" t="n">
        <v>1</v>
      </c>
      <c r="K932" s="261">
        <f>C932*J932</f>
        <v/>
      </c>
      <c r="M932" s="251">
        <f>CONCATENATE(D932,"　",E932,F932,G932)</f>
        <v/>
      </c>
      <c r="N932" s="252">
        <f>I932</f>
        <v/>
      </c>
    </row>
    <row r="933" ht="15" customHeight="1" thickBot="1">
      <c r="B933" s="85" t="inlineStr">
        <is>
          <t>S03R</t>
        </is>
      </c>
      <c r="C933">
        <f>SUMIF(数量表!D:H,B933,数量表!H:H)</f>
        <v/>
      </c>
      <c r="D933" s="243" t="inlineStr">
        <is>
          <t>45*1000</t>
        </is>
      </c>
      <c r="E933" s="2" t="n">
        <v>121</v>
      </c>
      <c r="F933" s="244" t="inlineStr">
        <is>
          <t>*</t>
        </is>
      </c>
      <c r="G933" s="2" t="n">
        <v>376</v>
      </c>
      <c r="H933" s="122" t="n">
        <v>1</v>
      </c>
      <c r="I933" s="259">
        <f>SUM(H933*C933)</f>
        <v/>
      </c>
      <c r="J933" s="260" t="n">
        <v>0.3</v>
      </c>
      <c r="K933" s="261">
        <f>C933*J933</f>
        <v/>
      </c>
      <c r="M933" s="251">
        <f>CONCATENATE(D933,"　",E933,F933,G933)</f>
        <v/>
      </c>
      <c r="N933" s="252">
        <f>I933</f>
        <v/>
      </c>
    </row>
    <row r="934" ht="15" customHeight="1" thickBot="1">
      <c r="B934" s="88" t="inlineStr">
        <is>
          <t>S03R</t>
        </is>
      </c>
      <c r="C934" s="89">
        <f>SUMIF(数量表!D:H,B934,数量表!H:H)</f>
        <v/>
      </c>
      <c r="D934" s="239" t="inlineStr">
        <is>
          <t>45*1000</t>
        </is>
      </c>
      <c r="E934" s="240" t="n">
        <v>164</v>
      </c>
      <c r="F934" s="241" t="inlineStr">
        <is>
          <t>*</t>
        </is>
      </c>
      <c r="G934" s="240" t="n">
        <v>376</v>
      </c>
      <c r="H934" s="242" t="n">
        <v>1</v>
      </c>
      <c r="I934" s="256">
        <f>SUM(H934*C934)</f>
        <v/>
      </c>
      <c r="J934" s="257" t="n">
        <v>0.3</v>
      </c>
      <c r="K934" s="258">
        <f>C934*J934</f>
        <v/>
      </c>
      <c r="M934" s="251">
        <f>CONCATENATE(D934,"　",E934,F934,G934)</f>
        <v/>
      </c>
      <c r="N934" s="252">
        <f>I934</f>
        <v/>
      </c>
    </row>
    <row r="935" ht="15" customHeight="1" thickBot="1">
      <c r="B935" s="79" t="inlineStr">
        <is>
          <t>S03-R</t>
        </is>
      </c>
      <c r="C935" s="82">
        <f>SUMIF(数量表!D:H,B935,数量表!H:H)</f>
        <v/>
      </c>
      <c r="D935" s="235" t="inlineStr">
        <is>
          <t>W1-39</t>
        </is>
      </c>
      <c r="E935" s="236" t="n">
        <v>386.5</v>
      </c>
      <c r="F935" s="237" t="inlineStr">
        <is>
          <t>*</t>
        </is>
      </c>
      <c r="G935" s="236" t="n">
        <v>1136</v>
      </c>
      <c r="H935" s="238" t="n">
        <v>2</v>
      </c>
      <c r="I935" s="253">
        <f>SUM(H935*C935)</f>
        <v/>
      </c>
      <c r="J935" s="254" t="n">
        <v>2</v>
      </c>
      <c r="K935" s="255">
        <f>C935*J935</f>
        <v/>
      </c>
      <c r="M935" s="251">
        <f>CONCATENATE(D935,"　",E935,F935,G935)</f>
        <v/>
      </c>
      <c r="N935" s="252">
        <f>I935</f>
        <v/>
      </c>
    </row>
    <row r="936" ht="15" customHeight="1" thickBot="1">
      <c r="B936" s="85" t="inlineStr">
        <is>
          <t>S03-R</t>
        </is>
      </c>
      <c r="C936" s="87">
        <f>SUMIF(数量表!D:H,B936,数量表!H:H)</f>
        <v/>
      </c>
      <c r="D936" s="243" t="inlineStr">
        <is>
          <t>W1-39</t>
        </is>
      </c>
      <c r="E936" s="2" t="n">
        <v>386.5</v>
      </c>
      <c r="F936" s="244" t="inlineStr">
        <is>
          <t>*</t>
        </is>
      </c>
      <c r="G936" s="2" t="n">
        <v>982</v>
      </c>
      <c r="H936" s="122" t="n">
        <v>2</v>
      </c>
      <c r="I936" s="259">
        <f>SUM(H936*C936)</f>
        <v/>
      </c>
      <c r="J936" s="260" t="n">
        <v>2</v>
      </c>
      <c r="K936" s="261">
        <f>C936*J936</f>
        <v/>
      </c>
      <c r="M936" s="251">
        <f>CONCATENATE(D936,"　",E936,F936,G936)</f>
        <v/>
      </c>
      <c r="N936" s="252">
        <f>I936</f>
        <v/>
      </c>
    </row>
    <row r="937" ht="15" customHeight="1" thickBot="1">
      <c r="B937" s="88" t="inlineStr">
        <is>
          <t>S03-R</t>
        </is>
      </c>
      <c r="C937" s="91">
        <f>SUMIF(数量表!D:H,B937,数量表!H:H)</f>
        <v/>
      </c>
      <c r="D937" s="239" t="inlineStr">
        <is>
          <t>45*1000</t>
        </is>
      </c>
      <c r="E937" s="240" t="n">
        <v>328</v>
      </c>
      <c r="F937" s="241" t="inlineStr">
        <is>
          <t>*</t>
        </is>
      </c>
      <c r="G937" s="240" t="n">
        <v>376</v>
      </c>
      <c r="H937" s="242" t="n">
        <v>1</v>
      </c>
      <c r="I937" s="256">
        <f>SUM(H937*C937)</f>
        <v/>
      </c>
      <c r="J937" s="257" t="n">
        <v>0.2</v>
      </c>
      <c r="K937" s="258">
        <f>C937*J937</f>
        <v/>
      </c>
      <c r="M937" s="251">
        <f>CONCATENATE(D937,"　",E937,F937,G937)</f>
        <v/>
      </c>
      <c r="N937" s="252">
        <f>I937</f>
        <v/>
      </c>
    </row>
    <row r="938" ht="15" customHeight="1" thickBot="1">
      <c r="B938" s="85" t="inlineStr">
        <is>
          <t>S03R-R</t>
        </is>
      </c>
      <c r="C938" s="87">
        <f>SUMIF(数量表!D:H,B938,数量表!H:H)</f>
        <v/>
      </c>
      <c r="D938" s="235" t="inlineStr">
        <is>
          <t>W1-39</t>
        </is>
      </c>
      <c r="E938" s="236" t="n">
        <v>346.5</v>
      </c>
      <c r="F938" s="237" t="inlineStr">
        <is>
          <t>*</t>
        </is>
      </c>
      <c r="G938" s="236" t="n">
        <v>1136</v>
      </c>
      <c r="H938" s="238" t="n">
        <v>1</v>
      </c>
      <c r="I938" s="253">
        <f>SUM(H938*C938)</f>
        <v/>
      </c>
      <c r="J938" s="254" t="n">
        <v>1</v>
      </c>
      <c r="K938" s="255">
        <f>C938*J938</f>
        <v/>
      </c>
      <c r="M938" s="251">
        <f>CONCATENATE(D938,"　",E938,F938,G938)</f>
        <v/>
      </c>
      <c r="N938" s="252">
        <f>I938</f>
        <v/>
      </c>
    </row>
    <row r="939" ht="15" customHeight="1" thickBot="1">
      <c r="B939" s="85" t="inlineStr">
        <is>
          <t>S03R-R</t>
        </is>
      </c>
      <c r="C939" s="87">
        <f>SUMIF(数量表!D:H,B939,数量表!H:H)</f>
        <v/>
      </c>
      <c r="D939" s="243" t="inlineStr">
        <is>
          <t>W1-39</t>
        </is>
      </c>
      <c r="E939" s="2" t="n">
        <v>346.5</v>
      </c>
      <c r="F939" s="244" t="inlineStr">
        <is>
          <t>*</t>
        </is>
      </c>
      <c r="G939" s="2" t="n">
        <v>982</v>
      </c>
      <c r="H939" s="122" t="n">
        <v>1</v>
      </c>
      <c r="I939" s="259">
        <f>SUM(H939*C939)</f>
        <v/>
      </c>
      <c r="J939" s="260" t="n">
        <v>1</v>
      </c>
      <c r="K939" s="261">
        <f>C939*J939</f>
        <v/>
      </c>
      <c r="M939" s="251">
        <f>CONCATENATE(D939,"　",E939,F939,G939)</f>
        <v/>
      </c>
      <c r="N939" s="252">
        <f>I939</f>
        <v/>
      </c>
    </row>
    <row r="940" ht="15" customHeight="1" thickBot="1">
      <c r="B940" s="85" t="inlineStr">
        <is>
          <t>S03R-R</t>
        </is>
      </c>
      <c r="C940" s="87">
        <f>SUMIF(数量表!D:H,B940,数量表!H:H)</f>
        <v/>
      </c>
      <c r="D940" s="243" t="inlineStr">
        <is>
          <t>W1-39</t>
        </is>
      </c>
      <c r="E940" s="2" t="n">
        <v>386.5</v>
      </c>
      <c r="F940" s="244" t="inlineStr">
        <is>
          <t>*</t>
        </is>
      </c>
      <c r="G940" s="2" t="n">
        <v>1136</v>
      </c>
      <c r="H940" s="122" t="n">
        <v>1</v>
      </c>
      <c r="I940" s="259">
        <f>SUM(H940*C940)</f>
        <v/>
      </c>
      <c r="J940" s="260" t="n">
        <v>1</v>
      </c>
      <c r="K940" s="261">
        <f>C940*J940</f>
        <v/>
      </c>
      <c r="M940" s="251">
        <f>CONCATENATE(D940,"　",E940,F940,G940)</f>
        <v/>
      </c>
      <c r="N940" s="252">
        <f>I940</f>
        <v/>
      </c>
    </row>
    <row r="941" ht="15" customHeight="1" thickBot="1">
      <c r="B941" s="85" t="inlineStr">
        <is>
          <t>S03R-R</t>
        </is>
      </c>
      <c r="C941" s="87">
        <f>SUMIF(数量表!D:H,B941,数量表!H:H)</f>
        <v/>
      </c>
      <c r="D941" s="243" t="inlineStr">
        <is>
          <t>W1-39</t>
        </is>
      </c>
      <c r="E941" s="2" t="n">
        <v>386.5</v>
      </c>
      <c r="F941" s="244" t="inlineStr">
        <is>
          <t>*</t>
        </is>
      </c>
      <c r="G941" s="2" t="n">
        <v>982</v>
      </c>
      <c r="H941" s="122" t="n">
        <v>1</v>
      </c>
      <c r="I941" s="259">
        <f>SUM(H941*C941)</f>
        <v/>
      </c>
      <c r="J941" s="260" t="n">
        <v>1</v>
      </c>
      <c r="K941" s="261">
        <f>C941*J941</f>
        <v/>
      </c>
      <c r="M941" s="251">
        <f>CONCATENATE(D941,"　",E941,F941,G941)</f>
        <v/>
      </c>
      <c r="N941" s="252">
        <f>I941</f>
        <v/>
      </c>
    </row>
    <row r="942" ht="15" customHeight="1" thickBot="1">
      <c r="B942" s="88" t="inlineStr">
        <is>
          <t>S03R-R</t>
        </is>
      </c>
      <c r="C942" s="91">
        <f>SUMIF(数量表!D:H,B942,数量表!H:H)</f>
        <v/>
      </c>
      <c r="D942" s="239" t="inlineStr">
        <is>
          <t>45*1000</t>
        </is>
      </c>
      <c r="E942" s="240" t="n">
        <v>288</v>
      </c>
      <c r="F942" s="241" t="inlineStr">
        <is>
          <t>*</t>
        </is>
      </c>
      <c r="G942" s="240" t="n">
        <v>376</v>
      </c>
      <c r="H942" s="242" t="n">
        <v>1</v>
      </c>
      <c r="I942" s="256">
        <f>SUM(H942*C942)</f>
        <v/>
      </c>
      <c r="J942" s="257" t="n">
        <v>0.2</v>
      </c>
      <c r="K942" s="258">
        <f>C942*J942</f>
        <v/>
      </c>
      <c r="M942" s="251">
        <f>CONCATENATE(D942,"　",E942,F942,G942)</f>
        <v/>
      </c>
      <c r="N942" s="252">
        <f>I942</f>
        <v/>
      </c>
    </row>
    <row r="943" ht="15" customHeight="1" thickBot="1">
      <c r="B943" s="79" t="inlineStr">
        <is>
          <t>SQ03-L</t>
        </is>
      </c>
      <c r="C943" s="80">
        <f>SUMIF(数量表!D:H,B943,数量表!H:H)</f>
        <v/>
      </c>
      <c r="D943" s="235" t="inlineStr">
        <is>
          <t>W1-39</t>
        </is>
      </c>
      <c r="E943" s="236" t="n">
        <v>386.5</v>
      </c>
      <c r="F943" s="237" t="inlineStr">
        <is>
          <t>*</t>
        </is>
      </c>
      <c r="G943" s="236" t="n">
        <v>1136</v>
      </c>
      <c r="H943" s="238" t="n">
        <v>1</v>
      </c>
      <c r="I943" s="253">
        <f>SUM(H943*C943)</f>
        <v/>
      </c>
      <c r="J943" s="254" t="n">
        <v>1</v>
      </c>
      <c r="K943" s="255">
        <f>C943*J943</f>
        <v/>
      </c>
      <c r="M943" s="251">
        <f>CONCATENATE(D943,"　",E943,F943,G943)</f>
        <v/>
      </c>
      <c r="N943" s="252">
        <f>I943</f>
        <v/>
      </c>
    </row>
    <row r="944" ht="15" customHeight="1" thickBot="1">
      <c r="B944" s="85" t="inlineStr">
        <is>
          <t>SQ03-L</t>
        </is>
      </c>
      <c r="C944">
        <f>SUMIF(数量表!D:H,B944,数量表!H:H)</f>
        <v/>
      </c>
      <c r="D944" s="243" t="inlineStr">
        <is>
          <t>W1-39</t>
        </is>
      </c>
      <c r="E944" s="2" t="n">
        <v>386.5</v>
      </c>
      <c r="F944" s="244" t="inlineStr">
        <is>
          <t>*</t>
        </is>
      </c>
      <c r="G944" s="2" t="n">
        <v>982</v>
      </c>
      <c r="H944" s="122" t="n">
        <v>1</v>
      </c>
      <c r="I944" s="259">
        <f>SUM(H944*C944)</f>
        <v/>
      </c>
      <c r="J944" s="260" t="n">
        <v>1</v>
      </c>
      <c r="K944" s="261">
        <f>C944*J944</f>
        <v/>
      </c>
      <c r="M944" s="251">
        <f>CONCATENATE(D944,"　",E944,F944,G944)</f>
        <v/>
      </c>
      <c r="N944" s="252">
        <f>I944</f>
        <v/>
      </c>
    </row>
    <row r="945" ht="15" customHeight="1" thickBot="1">
      <c r="B945" s="85" t="inlineStr">
        <is>
          <t>SQ03-L</t>
        </is>
      </c>
      <c r="C945">
        <f>SUMIF(数量表!D:H,B945,数量表!H:H)</f>
        <v/>
      </c>
      <c r="D945" s="243" t="inlineStr">
        <is>
          <t>W1-39</t>
        </is>
      </c>
      <c r="E945" s="2" t="n">
        <v>159</v>
      </c>
      <c r="F945" s="244" t="inlineStr">
        <is>
          <t>*</t>
        </is>
      </c>
      <c r="G945" s="2" t="n">
        <v>1136</v>
      </c>
      <c r="H945" s="122" t="n">
        <v>1</v>
      </c>
      <c r="I945" s="259">
        <f>SUM(H945*C945)</f>
        <v/>
      </c>
      <c r="J945" s="260" t="n">
        <v>1</v>
      </c>
      <c r="K945" s="261">
        <f>C945*J945</f>
        <v/>
      </c>
      <c r="M945" s="251">
        <f>CONCATENATE(D945,"　",E945,F945,G945)</f>
        <v/>
      </c>
      <c r="N945" s="252">
        <f>I945</f>
        <v/>
      </c>
    </row>
    <row r="946" ht="15" customHeight="1" thickBot="1">
      <c r="B946" s="85" t="inlineStr">
        <is>
          <t>SQ03-L</t>
        </is>
      </c>
      <c r="C946">
        <f>SUMIF(数量表!D:H,B946,数量表!H:H)</f>
        <v/>
      </c>
      <c r="D946" s="243" t="inlineStr">
        <is>
          <t>W1-39</t>
        </is>
      </c>
      <c r="E946" s="2" t="n">
        <v>159</v>
      </c>
      <c r="F946" s="244" t="inlineStr">
        <is>
          <t>*</t>
        </is>
      </c>
      <c r="G946" s="2" t="n">
        <v>982</v>
      </c>
      <c r="H946" s="122" t="n">
        <v>1</v>
      </c>
      <c r="I946" s="259">
        <f>SUM(H946*C946)</f>
        <v/>
      </c>
      <c r="J946" s="260" t="n">
        <v>1</v>
      </c>
      <c r="K946" s="261">
        <f>C946*J946</f>
        <v/>
      </c>
      <c r="M946" s="251">
        <f>CONCATENATE(D946,"　",E946,F946,G946)</f>
        <v/>
      </c>
      <c r="N946" s="252">
        <f>I946</f>
        <v/>
      </c>
    </row>
    <row r="947" ht="15" customHeight="1" thickBot="1">
      <c r="B947" s="88" t="inlineStr">
        <is>
          <t>SQ03-L</t>
        </is>
      </c>
      <c r="C947" s="89">
        <f>SUMIF(数量表!D:H,B947,数量表!H:H)</f>
        <v/>
      </c>
      <c r="D947" s="239" t="inlineStr">
        <is>
          <t>45*1000</t>
        </is>
      </c>
      <c r="E947" s="240" t="n">
        <v>100.5</v>
      </c>
      <c r="F947" s="241" t="inlineStr">
        <is>
          <t>*</t>
        </is>
      </c>
      <c r="G947" s="240" t="n">
        <v>376</v>
      </c>
      <c r="H947" s="242" t="n">
        <v>1</v>
      </c>
      <c r="I947" s="256">
        <f>SUM(H947*C947)</f>
        <v/>
      </c>
      <c r="J947" s="257" t="n">
        <v>0.2</v>
      </c>
      <c r="K947" s="258">
        <f>C947*J947</f>
        <v/>
      </c>
      <c r="M947" s="251">
        <f>CONCATENATE(D947,"　",E947,F947,G947)</f>
        <v/>
      </c>
      <c r="N947" s="252">
        <f>I947</f>
        <v/>
      </c>
    </row>
    <row r="948" ht="15" customHeight="1" thickBot="1">
      <c r="B948" s="85" t="inlineStr">
        <is>
          <t>SQ03L-L</t>
        </is>
      </c>
      <c r="C948" s="82">
        <f>SUMIF(数量表!D:H,B948,数量表!H:H)</f>
        <v/>
      </c>
      <c r="D948" s="235" t="inlineStr">
        <is>
          <t>W1-39</t>
        </is>
      </c>
      <c r="E948" s="236" t="n">
        <v>119</v>
      </c>
      <c r="F948" s="237" t="inlineStr">
        <is>
          <t>*</t>
        </is>
      </c>
      <c r="G948" s="236" t="n">
        <v>1136</v>
      </c>
      <c r="H948" s="238" t="n">
        <v>1</v>
      </c>
      <c r="I948" s="253">
        <f>SUM(H948*C948)</f>
        <v/>
      </c>
      <c r="J948" s="254" t="n">
        <v>1</v>
      </c>
      <c r="K948" s="255">
        <f>C948*J948</f>
        <v/>
      </c>
      <c r="M948" s="251">
        <f>CONCATENATE(D948,"　",E948,F948,G948)</f>
        <v/>
      </c>
      <c r="N948" s="252">
        <f>I948</f>
        <v/>
      </c>
    </row>
    <row r="949" ht="15" customHeight="1" thickBot="1">
      <c r="B949" s="85" t="inlineStr">
        <is>
          <t>SQ03L-L</t>
        </is>
      </c>
      <c r="C949" s="87">
        <f>SUMIF(数量表!D:H,B949,数量表!H:H)</f>
        <v/>
      </c>
      <c r="D949" s="243" t="inlineStr">
        <is>
          <t>W1-39</t>
        </is>
      </c>
      <c r="E949" s="2" t="n">
        <v>119</v>
      </c>
      <c r="F949" s="244" t="inlineStr">
        <is>
          <t>*</t>
        </is>
      </c>
      <c r="G949" s="2" t="n">
        <v>982</v>
      </c>
      <c r="H949" s="122" t="n">
        <v>1</v>
      </c>
      <c r="I949" s="259">
        <f>SUM(H949*C949)</f>
        <v/>
      </c>
      <c r="J949" s="260" t="n">
        <v>1</v>
      </c>
      <c r="K949" s="261">
        <f>C949*J949</f>
        <v/>
      </c>
      <c r="M949" s="251">
        <f>CONCATENATE(D949,"　",E949,F949,G949)</f>
        <v/>
      </c>
      <c r="N949" s="252">
        <f>I949</f>
        <v/>
      </c>
    </row>
    <row r="950" ht="15" customHeight="1" thickBot="1">
      <c r="B950" s="85" t="inlineStr">
        <is>
          <t>SQ03L-L</t>
        </is>
      </c>
      <c r="C950" s="87">
        <f>SUMIF(数量表!D:H,B950,数量表!H:H)</f>
        <v/>
      </c>
      <c r="D950" s="243" t="inlineStr">
        <is>
          <t>W1-39</t>
        </is>
      </c>
      <c r="E950" s="2" t="n">
        <v>386.5</v>
      </c>
      <c r="F950" s="244" t="inlineStr">
        <is>
          <t>*</t>
        </is>
      </c>
      <c r="G950" s="2" t="n">
        <v>1136</v>
      </c>
      <c r="H950" s="122" t="n">
        <v>1</v>
      </c>
      <c r="I950" s="259">
        <f>SUM(H950*C950)</f>
        <v/>
      </c>
      <c r="J950" s="260" t="n">
        <v>1</v>
      </c>
      <c r="K950" s="261">
        <f>C950*J950</f>
        <v/>
      </c>
      <c r="M950" s="251">
        <f>CONCATENATE(D950,"　",E950,F950,G950)</f>
        <v/>
      </c>
      <c r="N950" s="252">
        <f>I950</f>
        <v/>
      </c>
    </row>
    <row r="951" ht="15" customHeight="1" thickBot="1">
      <c r="B951" s="85" t="inlineStr">
        <is>
          <t>SQ03L-L</t>
        </is>
      </c>
      <c r="C951" s="87">
        <f>SUMIF(数量表!D:H,B951,数量表!H:H)</f>
        <v/>
      </c>
      <c r="D951" s="243" t="inlineStr">
        <is>
          <t>W1-39</t>
        </is>
      </c>
      <c r="E951" s="2" t="n">
        <v>386.5</v>
      </c>
      <c r="F951" s="244" t="inlineStr">
        <is>
          <t>*</t>
        </is>
      </c>
      <c r="G951" s="2" t="n">
        <v>982</v>
      </c>
      <c r="H951" s="122" t="n">
        <v>1</v>
      </c>
      <c r="I951" s="259">
        <f>SUM(H951*C951)</f>
        <v/>
      </c>
      <c r="J951" s="260" t="n">
        <v>1</v>
      </c>
      <c r="K951" s="261">
        <f>C951*J951</f>
        <v/>
      </c>
      <c r="M951" s="251">
        <f>CONCATENATE(D951,"　",E951,F951,G951)</f>
        <v/>
      </c>
      <c r="N951" s="252">
        <f>I951</f>
        <v/>
      </c>
    </row>
    <row r="952" ht="15" customHeight="1" thickBot="1">
      <c r="B952" s="88" t="inlineStr">
        <is>
          <t>SQ03L-L</t>
        </is>
      </c>
      <c r="C952" s="91">
        <f>SUMIF(数量表!D:H,B952,数量表!H:H)</f>
        <v/>
      </c>
      <c r="D952" s="239" t="inlineStr">
        <is>
          <t>45*1000</t>
        </is>
      </c>
      <c r="E952" s="240" t="n">
        <v>60.5</v>
      </c>
      <c r="F952" s="241" t="inlineStr">
        <is>
          <t>*</t>
        </is>
      </c>
      <c r="G952" s="240" t="n">
        <v>376</v>
      </c>
      <c r="H952" s="242" t="n">
        <v>1</v>
      </c>
      <c r="I952" s="256">
        <f>SUM(H952*C952)</f>
        <v/>
      </c>
      <c r="J952" s="257" t="n">
        <v>0.2</v>
      </c>
      <c r="K952" s="258">
        <f>C952*J952</f>
        <v/>
      </c>
      <c r="M952" s="251">
        <f>CONCATENATE(D952,"　",E952,F952,G952)</f>
        <v/>
      </c>
      <c r="N952" s="252">
        <f>I952</f>
        <v/>
      </c>
    </row>
    <row r="953" ht="15" customHeight="1" thickBot="1">
      <c r="B953" s="79" t="inlineStr">
        <is>
          <t>SQ03-R</t>
        </is>
      </c>
      <c r="C953" s="80">
        <f>SUMIF(数量表!D:H,B953,数量表!H:H)</f>
        <v/>
      </c>
      <c r="D953" s="235" t="inlineStr">
        <is>
          <t>W1-39</t>
        </is>
      </c>
      <c r="E953" s="236" t="n">
        <v>386.5</v>
      </c>
      <c r="F953" s="237" t="inlineStr">
        <is>
          <t>*</t>
        </is>
      </c>
      <c r="G953" s="236" t="n">
        <v>1136</v>
      </c>
      <c r="H953" s="238" t="n">
        <v>1</v>
      </c>
      <c r="I953" s="253">
        <f>SUM(H953*C953)</f>
        <v/>
      </c>
      <c r="J953" s="254" t="n">
        <v>1</v>
      </c>
      <c r="K953" s="255">
        <f>C953*J953</f>
        <v/>
      </c>
      <c r="M953" s="251">
        <f>CONCATENATE(D953,"　",E953,F953,G953)</f>
        <v/>
      </c>
      <c r="N953" s="252">
        <f>I953</f>
        <v/>
      </c>
    </row>
    <row r="954" ht="15" customHeight="1" thickBot="1">
      <c r="B954" s="85" t="inlineStr">
        <is>
          <t>SQ03-R</t>
        </is>
      </c>
      <c r="C954">
        <f>SUMIF(数量表!D:H,B954,数量表!H:H)</f>
        <v/>
      </c>
      <c r="D954" s="243" t="inlineStr">
        <is>
          <t>W1-39</t>
        </is>
      </c>
      <c r="E954" s="2" t="n">
        <v>386.5</v>
      </c>
      <c r="F954" s="244" t="inlineStr">
        <is>
          <t>*</t>
        </is>
      </c>
      <c r="G954" s="2" t="n">
        <v>982</v>
      </c>
      <c r="H954" s="122" t="n">
        <v>1</v>
      </c>
      <c r="I954" s="259">
        <f>SUM(H954*C954)</f>
        <v/>
      </c>
      <c r="J954" s="260" t="n">
        <v>1</v>
      </c>
      <c r="K954" s="261">
        <f>C954*J954</f>
        <v/>
      </c>
      <c r="M954" s="251">
        <f>CONCATENATE(D954,"　",E954,F954,G954)</f>
        <v/>
      </c>
      <c r="N954" s="252">
        <f>I954</f>
        <v/>
      </c>
    </row>
    <row r="955" ht="15" customHeight="1" thickBot="1">
      <c r="B955" s="85" t="inlineStr">
        <is>
          <t>SQ03-R</t>
        </is>
      </c>
      <c r="C955">
        <f>SUMIF(数量表!D:H,B955,数量表!H:H)</f>
        <v/>
      </c>
      <c r="D955" s="243" t="inlineStr">
        <is>
          <t>W1-39</t>
        </is>
      </c>
      <c r="E955" s="2" t="n">
        <v>159</v>
      </c>
      <c r="F955" s="244" t="inlineStr">
        <is>
          <t>*</t>
        </is>
      </c>
      <c r="G955" s="2" t="n">
        <v>1136</v>
      </c>
      <c r="H955" s="122" t="n">
        <v>1</v>
      </c>
      <c r="I955" s="259">
        <f>SUM(H955*C955)</f>
        <v/>
      </c>
      <c r="J955" s="260" t="n">
        <v>1</v>
      </c>
      <c r="K955" s="261">
        <f>C955*J955</f>
        <v/>
      </c>
      <c r="M955" s="251">
        <f>CONCATENATE(D955,"　",E955,F955,G955)</f>
        <v/>
      </c>
      <c r="N955" s="252">
        <f>I955</f>
        <v/>
      </c>
    </row>
    <row r="956" ht="15" customHeight="1" thickBot="1">
      <c r="B956" s="85" t="inlineStr">
        <is>
          <t>SQ03-R</t>
        </is>
      </c>
      <c r="C956">
        <f>SUMIF(数量表!D:H,B956,数量表!H:H)</f>
        <v/>
      </c>
      <c r="D956" s="243" t="inlineStr">
        <is>
          <t>W1-39</t>
        </is>
      </c>
      <c r="E956" s="2" t="n">
        <v>159</v>
      </c>
      <c r="F956" s="244" t="inlineStr">
        <is>
          <t>*</t>
        </is>
      </c>
      <c r="G956" s="2" t="n">
        <v>982</v>
      </c>
      <c r="H956" s="122" t="n">
        <v>1</v>
      </c>
      <c r="I956" s="259">
        <f>SUM(H956*C956)</f>
        <v/>
      </c>
      <c r="J956" s="260" t="n">
        <v>1</v>
      </c>
      <c r="K956" s="261">
        <f>C956*J956</f>
        <v/>
      </c>
      <c r="M956" s="251">
        <f>CONCATENATE(D956,"　",E956,F956,G956)</f>
        <v/>
      </c>
      <c r="N956" s="252">
        <f>I956</f>
        <v/>
      </c>
    </row>
    <row r="957" ht="15" customHeight="1" thickBot="1">
      <c r="B957" s="88" t="inlineStr">
        <is>
          <t>SQ03-R</t>
        </is>
      </c>
      <c r="C957" s="89">
        <f>SUMIF(数量表!D:H,B957,数量表!H:H)</f>
        <v/>
      </c>
      <c r="D957" s="239" t="inlineStr">
        <is>
          <t>45*1000</t>
        </is>
      </c>
      <c r="E957" s="240" t="n">
        <v>100.5</v>
      </c>
      <c r="F957" s="241" t="inlineStr">
        <is>
          <t>*</t>
        </is>
      </c>
      <c r="G957" s="240" t="n">
        <v>376</v>
      </c>
      <c r="H957" s="242" t="n">
        <v>1</v>
      </c>
      <c r="I957" s="256">
        <f>SUM(H957*C957)</f>
        <v/>
      </c>
      <c r="J957" s="257" t="n">
        <v>0.2</v>
      </c>
      <c r="K957" s="258">
        <f>C957*J957</f>
        <v/>
      </c>
      <c r="M957" s="251">
        <f>CONCATENATE(D957,"　",E957,F957,G957)</f>
        <v/>
      </c>
      <c r="N957" s="252">
        <f>I957</f>
        <v/>
      </c>
    </row>
    <row r="958" ht="15" customHeight="1" thickBot="1">
      <c r="B958" s="85" t="inlineStr">
        <is>
          <t>SQ03R-R</t>
        </is>
      </c>
      <c r="C958" s="82">
        <f>SUMIF(数量表!D:H,B958,数量表!H:H)</f>
        <v/>
      </c>
      <c r="D958" s="235" t="inlineStr">
        <is>
          <t>W1-39</t>
        </is>
      </c>
      <c r="E958" s="236" t="n">
        <v>119</v>
      </c>
      <c r="F958" s="237" t="inlineStr">
        <is>
          <t>*</t>
        </is>
      </c>
      <c r="G958" s="236" t="n">
        <v>1136</v>
      </c>
      <c r="H958" s="238" t="n">
        <v>1</v>
      </c>
      <c r="I958" s="253">
        <f>SUM(H958*C958)</f>
        <v/>
      </c>
      <c r="J958" s="254" t="n">
        <v>1</v>
      </c>
      <c r="K958" s="255">
        <f>C958*J958</f>
        <v/>
      </c>
      <c r="M958" s="251">
        <f>CONCATENATE(D958,"　",E958,F958,G958)</f>
        <v/>
      </c>
      <c r="N958" s="252">
        <f>I958</f>
        <v/>
      </c>
    </row>
    <row r="959" ht="15" customHeight="1" thickBot="1">
      <c r="B959" s="85" t="inlineStr">
        <is>
          <t>SQ03R-R</t>
        </is>
      </c>
      <c r="C959" s="87">
        <f>SUMIF(数量表!D:H,B959,数量表!H:H)</f>
        <v/>
      </c>
      <c r="D959" s="243" t="inlineStr">
        <is>
          <t>W1-39</t>
        </is>
      </c>
      <c r="E959" s="2" t="n">
        <v>119</v>
      </c>
      <c r="F959" s="244" t="inlineStr">
        <is>
          <t>*</t>
        </is>
      </c>
      <c r="G959" s="2" t="n">
        <v>982</v>
      </c>
      <c r="H959" s="122" t="n">
        <v>1</v>
      </c>
      <c r="I959" s="259">
        <f>SUM(H959*C959)</f>
        <v/>
      </c>
      <c r="J959" s="260" t="n">
        <v>1</v>
      </c>
      <c r="K959" s="261">
        <f>C959*J959</f>
        <v/>
      </c>
      <c r="M959" s="251">
        <f>CONCATENATE(D959,"　",E959,F959,G959)</f>
        <v/>
      </c>
      <c r="N959" s="252">
        <f>I959</f>
        <v/>
      </c>
    </row>
    <row r="960" ht="15" customHeight="1" thickBot="1">
      <c r="B960" s="85" t="inlineStr">
        <is>
          <t>SQ03R-R</t>
        </is>
      </c>
      <c r="C960" s="87">
        <f>SUMIF(数量表!D:H,B960,数量表!H:H)</f>
        <v/>
      </c>
      <c r="D960" s="243" t="inlineStr">
        <is>
          <t>W1-39</t>
        </is>
      </c>
      <c r="E960" s="2" t="n">
        <v>386.5</v>
      </c>
      <c r="F960" s="244" t="inlineStr">
        <is>
          <t>*</t>
        </is>
      </c>
      <c r="G960" s="2" t="n">
        <v>1136</v>
      </c>
      <c r="H960" s="122" t="n">
        <v>1</v>
      </c>
      <c r="I960" s="259">
        <f>SUM(H960*C960)</f>
        <v/>
      </c>
      <c r="J960" s="260" t="n">
        <v>1</v>
      </c>
      <c r="K960" s="261">
        <f>C960*J960</f>
        <v/>
      </c>
      <c r="M960" s="251">
        <f>CONCATENATE(D960,"　",E960,F960,G960)</f>
        <v/>
      </c>
      <c r="N960" s="252">
        <f>I960</f>
        <v/>
      </c>
    </row>
    <row r="961" ht="15" customHeight="1" thickBot="1">
      <c r="B961" s="85" t="inlineStr">
        <is>
          <t>SQ03R-R</t>
        </is>
      </c>
      <c r="C961" s="87">
        <f>SUMIF(数量表!D:H,B961,数量表!H:H)</f>
        <v/>
      </c>
      <c r="D961" s="243" t="inlineStr">
        <is>
          <t>W1-39</t>
        </is>
      </c>
      <c r="E961" s="2" t="n">
        <v>386.5</v>
      </c>
      <c r="F961" s="244" t="inlineStr">
        <is>
          <t>*</t>
        </is>
      </c>
      <c r="G961" s="2" t="n">
        <v>982</v>
      </c>
      <c r="H961" s="122" t="n">
        <v>1</v>
      </c>
      <c r="I961" s="259">
        <f>SUM(H961*C961)</f>
        <v/>
      </c>
      <c r="J961" s="260" t="n">
        <v>1</v>
      </c>
      <c r="K961" s="261">
        <f>C961*J961</f>
        <v/>
      </c>
      <c r="M961" s="251">
        <f>CONCATENATE(D961,"　",E961,F961,G961)</f>
        <v/>
      </c>
      <c r="N961" s="252">
        <f>I961</f>
        <v/>
      </c>
    </row>
    <row r="962" ht="15" customHeight="1" thickBot="1">
      <c r="B962" s="88" t="inlineStr">
        <is>
          <t>SQ03R-R</t>
        </is>
      </c>
      <c r="C962" s="91">
        <f>SUMIF(数量表!D:H,B962,数量表!H:H)</f>
        <v/>
      </c>
      <c r="D962" s="239" t="inlineStr">
        <is>
          <t>45*1000</t>
        </is>
      </c>
      <c r="E962" s="240" t="n">
        <v>60.5</v>
      </c>
      <c r="F962" s="241" t="inlineStr">
        <is>
          <t>*</t>
        </is>
      </c>
      <c r="G962" s="240" t="n">
        <v>376</v>
      </c>
      <c r="H962" s="242" t="n">
        <v>1</v>
      </c>
      <c r="I962" s="256">
        <f>SUM(H962*C962)</f>
        <v/>
      </c>
      <c r="J962" s="257" t="n">
        <v>0.2</v>
      </c>
      <c r="K962" s="258">
        <f>C962*J962</f>
        <v/>
      </c>
      <c r="M962" s="251">
        <f>CONCATENATE(D962,"　",E962,F962,G962)</f>
        <v/>
      </c>
      <c r="N962" s="252">
        <f>I962</f>
        <v/>
      </c>
    </row>
    <row r="963" ht="15" customHeight="1" thickBot="1">
      <c r="B963" s="79" t="inlineStr">
        <is>
          <t>S05</t>
        </is>
      </c>
      <c r="C963" s="80">
        <f>SUMIF(数量表!D:H,B963,数量表!H:H)</f>
        <v/>
      </c>
      <c r="D963" s="243" t="inlineStr">
        <is>
          <t>W2-39</t>
        </is>
      </c>
      <c r="E963" s="236" t="n">
        <v>386.5</v>
      </c>
      <c r="F963" s="237" t="inlineStr">
        <is>
          <t>*</t>
        </is>
      </c>
      <c r="G963" s="236" t="n">
        <v>936</v>
      </c>
      <c r="H963" s="238" t="n">
        <v>2</v>
      </c>
      <c r="I963" s="253">
        <f>SUM(H963*C963)</f>
        <v/>
      </c>
      <c r="J963" s="254" t="n">
        <v>2</v>
      </c>
      <c r="K963" s="255">
        <f>C963*J963</f>
        <v/>
      </c>
      <c r="M963" s="251">
        <f>CONCATENATE(D963,"　",E963,F963,G963)</f>
        <v/>
      </c>
      <c r="N963" s="252">
        <f>I963</f>
        <v/>
      </c>
    </row>
    <row r="964" ht="15" customHeight="1" thickBot="1">
      <c r="B964" s="85" t="inlineStr">
        <is>
          <t>S05</t>
        </is>
      </c>
      <c r="C964">
        <f>SUMIF(数量表!D:H,B964,数量表!H:H)</f>
        <v/>
      </c>
      <c r="D964" s="243" t="inlineStr">
        <is>
          <t>W1-39</t>
        </is>
      </c>
      <c r="E964" s="2" t="n">
        <v>386.5</v>
      </c>
      <c r="F964" s="244" t="inlineStr">
        <is>
          <t>*</t>
        </is>
      </c>
      <c r="G964" s="2" t="n">
        <v>982</v>
      </c>
      <c r="H964" s="122" t="n">
        <v>2</v>
      </c>
      <c r="I964" s="259">
        <f>SUM(H964*C964)</f>
        <v/>
      </c>
      <c r="J964" s="260" t="n">
        <v>2</v>
      </c>
      <c r="K964" s="261">
        <f>C964*J964</f>
        <v/>
      </c>
      <c r="M964" s="251">
        <f>CONCATENATE(D964,"　",E964,F964,G964)</f>
        <v/>
      </c>
      <c r="N964" s="252">
        <f>I964</f>
        <v/>
      </c>
    </row>
    <row r="965" ht="15" customHeight="1" thickBot="1">
      <c r="B965" s="88" t="inlineStr">
        <is>
          <t>S05</t>
        </is>
      </c>
      <c r="C965" s="89">
        <f>SUMIF(数量表!D:H,B965,数量表!H:H)</f>
        <v/>
      </c>
      <c r="D965" s="239" t="inlineStr">
        <is>
          <t>45*1000</t>
        </is>
      </c>
      <c r="E965" s="240" t="n">
        <v>164</v>
      </c>
      <c r="F965" s="241" t="inlineStr">
        <is>
          <t>*</t>
        </is>
      </c>
      <c r="G965" s="240" t="n">
        <v>576</v>
      </c>
      <c r="H965" s="242" t="n">
        <v>2</v>
      </c>
      <c r="I965" s="256">
        <f>SUM(H965*C965)</f>
        <v/>
      </c>
      <c r="J965" s="257" t="n">
        <v>0.2</v>
      </c>
      <c r="K965" s="258">
        <f>C965*J965</f>
        <v/>
      </c>
      <c r="M965" s="251">
        <f>CONCATENATE(D965,"　",E965,F965,G965)</f>
        <v/>
      </c>
      <c r="N965" s="252">
        <f>I965</f>
        <v/>
      </c>
    </row>
    <row r="966" ht="15" customHeight="1" thickBot="1">
      <c r="B966" s="79" t="inlineStr">
        <is>
          <t>S05L</t>
        </is>
      </c>
      <c r="C966" s="80">
        <f>SUMIF(数量表!D:H,B966,数量表!H:H)</f>
        <v/>
      </c>
      <c r="D966" s="235" t="inlineStr">
        <is>
          <t>W1-34</t>
        </is>
      </c>
      <c r="E966" s="236" t="n">
        <v>346.5</v>
      </c>
      <c r="F966" s="237" t="inlineStr">
        <is>
          <t>*</t>
        </is>
      </c>
      <c r="G966" s="236" t="n">
        <v>936</v>
      </c>
      <c r="H966" s="238" t="n">
        <v>1</v>
      </c>
      <c r="I966" s="253">
        <f>SUM(H966*C966)</f>
        <v/>
      </c>
      <c r="J966" s="254" t="n">
        <v>1</v>
      </c>
      <c r="K966" s="255">
        <f>C966*J966</f>
        <v/>
      </c>
      <c r="M966" s="251">
        <f>CONCATENATE(D966,"　",E966,F966,G966)</f>
        <v/>
      </c>
      <c r="N966" s="252">
        <f>I966</f>
        <v/>
      </c>
    </row>
    <row r="967" ht="15" customHeight="1" thickBot="1">
      <c r="B967" s="85" t="inlineStr">
        <is>
          <t>S05L</t>
        </is>
      </c>
      <c r="C967">
        <f>SUMIF(数量表!D:H,B967,数量表!H:H)</f>
        <v/>
      </c>
      <c r="D967" s="243" t="inlineStr">
        <is>
          <t>W1-34</t>
        </is>
      </c>
      <c r="E967" s="2" t="n">
        <v>346.5</v>
      </c>
      <c r="F967" s="244" t="inlineStr">
        <is>
          <t>*</t>
        </is>
      </c>
      <c r="G967" s="2" t="n">
        <v>982</v>
      </c>
      <c r="H967" s="122" t="n">
        <v>1</v>
      </c>
      <c r="I967" s="259">
        <f>SUM(H967*C967)</f>
        <v/>
      </c>
      <c r="J967" s="260" t="n">
        <v>1</v>
      </c>
      <c r="K967" s="261">
        <f>C967*J967</f>
        <v/>
      </c>
      <c r="M967" s="251">
        <f>CONCATENATE(D967,"　",E967,F967,G967)</f>
        <v/>
      </c>
      <c r="N967" s="252">
        <f>I967</f>
        <v/>
      </c>
    </row>
    <row r="968" ht="15" customHeight="1" thickBot="1">
      <c r="B968" s="85" t="inlineStr">
        <is>
          <t>S05L</t>
        </is>
      </c>
      <c r="C968">
        <f>SUMIF(数量表!D:H,B968,数量表!H:H)</f>
        <v/>
      </c>
      <c r="D968" s="243" t="inlineStr">
        <is>
          <t>W2-39</t>
        </is>
      </c>
      <c r="E968" s="2" t="n">
        <v>386.5</v>
      </c>
      <c r="F968" s="244" t="inlineStr">
        <is>
          <t>*</t>
        </is>
      </c>
      <c r="G968" s="2" t="n">
        <v>936</v>
      </c>
      <c r="H968" s="122" t="n">
        <v>1</v>
      </c>
      <c r="I968" s="259">
        <f>SUM(H968*C968)</f>
        <v/>
      </c>
      <c r="J968" s="260" t="n">
        <v>1</v>
      </c>
      <c r="K968" s="261">
        <f>C968*J968</f>
        <v/>
      </c>
      <c r="M968" s="251">
        <f>CONCATENATE(D968,"　",E968,F968,G968)</f>
        <v/>
      </c>
      <c r="N968" s="252">
        <f>I968</f>
        <v/>
      </c>
    </row>
    <row r="969" ht="15" customHeight="1" thickBot="1">
      <c r="B969" s="85" t="inlineStr">
        <is>
          <t>S05L</t>
        </is>
      </c>
      <c r="C969">
        <f>SUMIF(数量表!D:H,B969,数量表!H:H)</f>
        <v/>
      </c>
      <c r="D969" s="243" t="inlineStr">
        <is>
          <t>W2-39</t>
        </is>
      </c>
      <c r="E969" s="2" t="n">
        <v>386.5</v>
      </c>
      <c r="F969" s="244" t="inlineStr">
        <is>
          <t>*</t>
        </is>
      </c>
      <c r="G969" s="2" t="n">
        <v>982</v>
      </c>
      <c r="H969" s="122" t="n">
        <v>1</v>
      </c>
      <c r="I969" s="259">
        <f>SUM(H969*C969)</f>
        <v/>
      </c>
      <c r="J969" s="260" t="n">
        <v>1</v>
      </c>
      <c r="K969" s="261">
        <f>C969*J969</f>
        <v/>
      </c>
      <c r="M969" s="251">
        <f>CONCATENATE(D969,"　",E969,F969,G969)</f>
        <v/>
      </c>
      <c r="N969" s="252">
        <f>I969</f>
        <v/>
      </c>
    </row>
    <row r="970" ht="15" customHeight="1" thickBot="1">
      <c r="B970" s="85" t="inlineStr">
        <is>
          <t>S05L</t>
        </is>
      </c>
      <c r="C970">
        <f>SUMIF(数量表!D:H,B970,数量表!H:H)</f>
        <v/>
      </c>
      <c r="D970" s="243" t="inlineStr">
        <is>
          <t>45*1000</t>
        </is>
      </c>
      <c r="E970" s="2" t="n">
        <v>124</v>
      </c>
      <c r="F970" s="244" t="inlineStr">
        <is>
          <t>*</t>
        </is>
      </c>
      <c r="G970" s="2" t="n">
        <v>576</v>
      </c>
      <c r="H970" s="122" t="n">
        <v>1</v>
      </c>
      <c r="I970" s="259">
        <f>SUM(H970*C970)</f>
        <v/>
      </c>
      <c r="J970" s="260" t="n">
        <v>0.1</v>
      </c>
      <c r="K970" s="261">
        <f>C970*J970</f>
        <v/>
      </c>
      <c r="M970" s="251">
        <f>CONCATENATE(D970,"　",E970,F970,G970)</f>
        <v/>
      </c>
      <c r="N970" s="252">
        <f>I970</f>
        <v/>
      </c>
    </row>
    <row r="971" ht="15" customHeight="1" thickBot="1">
      <c r="B971" s="88" t="inlineStr">
        <is>
          <t>S05L</t>
        </is>
      </c>
      <c r="C971" s="89">
        <f>SUMIF(数量表!D:H,B971,数量表!H:H)</f>
        <v/>
      </c>
      <c r="D971" s="239" t="inlineStr">
        <is>
          <t>45*1000</t>
        </is>
      </c>
      <c r="E971" s="240" t="n">
        <v>164</v>
      </c>
      <c r="F971" s="241" t="inlineStr">
        <is>
          <t>*</t>
        </is>
      </c>
      <c r="G971" s="240" t="n">
        <v>576</v>
      </c>
      <c r="H971" s="242" t="n">
        <v>1</v>
      </c>
      <c r="I971" s="256">
        <f>SUM(H971*C971)</f>
        <v/>
      </c>
      <c r="J971" s="257" t="n">
        <v>0.1</v>
      </c>
      <c r="K971" s="258">
        <f>C971*J971</f>
        <v/>
      </c>
      <c r="M971" s="251">
        <f>CONCATENATE(D971,"　",E971,F971,G971)</f>
        <v/>
      </c>
      <c r="N971" s="252">
        <f>I971</f>
        <v/>
      </c>
    </row>
    <row r="972" ht="15" customHeight="1" thickBot="1">
      <c r="B972" s="79" t="inlineStr">
        <is>
          <t>S05-L</t>
        </is>
      </c>
      <c r="C972" s="82">
        <f>SUMIF(数量表!D:H,B972,数量表!H:H)</f>
        <v/>
      </c>
      <c r="D972" s="235" t="inlineStr">
        <is>
          <t>W2-39</t>
        </is>
      </c>
      <c r="E972" s="236" t="n">
        <v>386.5</v>
      </c>
      <c r="F972" s="237" t="inlineStr">
        <is>
          <t>*</t>
        </is>
      </c>
      <c r="G972" s="236" t="n">
        <v>936</v>
      </c>
      <c r="H972" s="238" t="n">
        <v>2</v>
      </c>
      <c r="I972" s="253">
        <f>SUM(H972*C972)</f>
        <v/>
      </c>
      <c r="J972" s="254" t="n">
        <v>2</v>
      </c>
      <c r="K972" s="255">
        <f>C972*J972</f>
        <v/>
      </c>
      <c r="M972" s="251">
        <f>CONCATENATE(D972,"　",E972,F972,G972)</f>
        <v/>
      </c>
      <c r="N972" s="252">
        <f>I972</f>
        <v/>
      </c>
    </row>
    <row r="973" ht="15" customHeight="1" thickBot="1">
      <c r="B973" s="85" t="inlineStr">
        <is>
          <t>S05-L</t>
        </is>
      </c>
      <c r="C973" s="87">
        <f>SUMIF(数量表!D:H,B973,数量表!H:H)</f>
        <v/>
      </c>
      <c r="D973" s="243" t="inlineStr">
        <is>
          <t>W2-39</t>
        </is>
      </c>
      <c r="E973" s="2" t="n">
        <v>386.5</v>
      </c>
      <c r="F973" s="244" t="inlineStr">
        <is>
          <t>*</t>
        </is>
      </c>
      <c r="G973" s="2" t="n">
        <v>982</v>
      </c>
      <c r="H973" s="122" t="n">
        <v>2</v>
      </c>
      <c r="I973" s="259">
        <f>SUM(H973*C973)</f>
        <v/>
      </c>
      <c r="J973" s="260" t="n">
        <v>2</v>
      </c>
      <c r="K973" s="261">
        <f>C973*J973</f>
        <v/>
      </c>
      <c r="M973" s="251">
        <f>CONCATENATE(D973,"　",E973,F973,G973)</f>
        <v/>
      </c>
      <c r="N973" s="252">
        <f>I973</f>
        <v/>
      </c>
    </row>
    <row r="974" ht="15" customHeight="1" thickBot="1">
      <c r="B974" s="88" t="inlineStr">
        <is>
          <t>S05-L</t>
        </is>
      </c>
      <c r="C974" s="91">
        <f>SUMIF(数量表!D:H,B974,数量表!H:H)</f>
        <v/>
      </c>
      <c r="D974" s="239" t="inlineStr">
        <is>
          <t>45*1000</t>
        </is>
      </c>
      <c r="E974" s="240" t="n">
        <v>328</v>
      </c>
      <c r="F974" s="241" t="inlineStr">
        <is>
          <t>*</t>
        </is>
      </c>
      <c r="G974" s="240" t="n">
        <v>576</v>
      </c>
      <c r="H974" s="242" t="n">
        <v>1</v>
      </c>
      <c r="I974" s="256">
        <f>SUM(H974*C974)</f>
        <v/>
      </c>
      <c r="J974" s="257" t="n">
        <v>0.2</v>
      </c>
      <c r="K974" s="258">
        <f>C974*J974</f>
        <v/>
      </c>
      <c r="M974" s="251">
        <f>CONCATENATE(D974,"　",E974,F974,G974)</f>
        <v/>
      </c>
      <c r="N974" s="252">
        <f>I974</f>
        <v/>
      </c>
    </row>
    <row r="975" ht="15" customHeight="1" thickBot="1">
      <c r="B975" s="79" t="inlineStr">
        <is>
          <t>S05L-L</t>
        </is>
      </c>
      <c r="C975" s="82">
        <f>SUMIF(数量表!D:H,B975,数量表!H:H)</f>
        <v/>
      </c>
      <c r="D975" s="235" t="inlineStr">
        <is>
          <t>W1-34</t>
        </is>
      </c>
      <c r="E975" s="236" t="n">
        <v>346.5</v>
      </c>
      <c r="F975" s="237" t="inlineStr">
        <is>
          <t>*</t>
        </is>
      </c>
      <c r="G975" s="236" t="n">
        <v>936</v>
      </c>
      <c r="H975" s="238" t="n">
        <v>1</v>
      </c>
      <c r="I975" s="253">
        <f>SUM(H975*C975)</f>
        <v/>
      </c>
      <c r="J975" s="254" t="n">
        <v>1</v>
      </c>
      <c r="K975" s="255">
        <f>C975*J975</f>
        <v/>
      </c>
      <c r="M975" s="251">
        <f>CONCATENATE(D975,"　",E975,F975,G975)</f>
        <v/>
      </c>
      <c r="N975" s="252">
        <f>I975</f>
        <v/>
      </c>
    </row>
    <row r="976" ht="15" customHeight="1" thickBot="1">
      <c r="B976" s="85" t="inlineStr">
        <is>
          <t>S05L-L</t>
        </is>
      </c>
      <c r="C976" s="87">
        <f>SUMIF(数量表!D:H,B976,数量表!H:H)</f>
        <v/>
      </c>
      <c r="D976" s="243" t="inlineStr">
        <is>
          <t>W1-34</t>
        </is>
      </c>
      <c r="E976" s="2" t="n">
        <v>346.5</v>
      </c>
      <c r="F976" s="244" t="inlineStr">
        <is>
          <t>*</t>
        </is>
      </c>
      <c r="G976" s="2" t="n">
        <v>982</v>
      </c>
      <c r="H976" s="122" t="n">
        <v>1</v>
      </c>
      <c r="I976" s="259">
        <f>SUM(H976*C976)</f>
        <v/>
      </c>
      <c r="J976" s="260" t="n">
        <v>1</v>
      </c>
      <c r="K976" s="261">
        <f>C976*J976</f>
        <v/>
      </c>
      <c r="M976" s="251">
        <f>CONCATENATE(D976,"　",E976,F976,G976)</f>
        <v/>
      </c>
      <c r="N976" s="252">
        <f>I976</f>
        <v/>
      </c>
    </row>
    <row r="977" ht="15" customHeight="1" thickBot="1">
      <c r="B977" s="85" t="inlineStr">
        <is>
          <t>S05L-L</t>
        </is>
      </c>
      <c r="C977" s="87">
        <f>SUMIF(数量表!D:H,B977,数量表!H:H)</f>
        <v/>
      </c>
      <c r="D977" s="243" t="inlineStr">
        <is>
          <t>W2-39</t>
        </is>
      </c>
      <c r="E977" s="2" t="n">
        <v>386.5</v>
      </c>
      <c r="F977" s="244" t="inlineStr">
        <is>
          <t>*</t>
        </is>
      </c>
      <c r="G977" s="2" t="n">
        <v>936</v>
      </c>
      <c r="H977" s="122" t="n">
        <v>1</v>
      </c>
      <c r="I977" s="259">
        <f>SUM(H977*C977)</f>
        <v/>
      </c>
      <c r="J977" s="260" t="n">
        <v>1</v>
      </c>
      <c r="K977" s="261">
        <f>C977*J977</f>
        <v/>
      </c>
      <c r="M977" s="251">
        <f>CONCATENATE(D977,"　",E977,F977,G977)</f>
        <v/>
      </c>
      <c r="N977" s="252">
        <f>I977</f>
        <v/>
      </c>
    </row>
    <row r="978" ht="15" customHeight="1" thickBot="1">
      <c r="B978" s="85" t="inlineStr">
        <is>
          <t>S05L-L</t>
        </is>
      </c>
      <c r="C978" s="87">
        <f>SUMIF(数量表!D:H,B978,数量表!H:H)</f>
        <v/>
      </c>
      <c r="D978" s="243" t="inlineStr">
        <is>
          <t>W2-39</t>
        </is>
      </c>
      <c r="E978" s="2" t="n">
        <v>386.5</v>
      </c>
      <c r="F978" s="244" t="inlineStr">
        <is>
          <t>*</t>
        </is>
      </c>
      <c r="G978" s="2" t="n">
        <v>982</v>
      </c>
      <c r="H978" s="122" t="n">
        <v>1</v>
      </c>
      <c r="I978" s="259">
        <f>SUM(H978*C978)</f>
        <v/>
      </c>
      <c r="J978" s="260" t="n">
        <v>1</v>
      </c>
      <c r="K978" s="261">
        <f>C978*J978</f>
        <v/>
      </c>
      <c r="M978" s="251">
        <f>CONCATENATE(D978,"　",E978,F978,G978)</f>
        <v/>
      </c>
      <c r="N978" s="252">
        <f>I978</f>
        <v/>
      </c>
    </row>
    <row r="979" ht="15" customHeight="1" thickBot="1">
      <c r="B979" s="88" t="inlineStr">
        <is>
          <t>S05L-L</t>
        </is>
      </c>
      <c r="C979" s="91">
        <f>SUMIF(数量表!D:H,B979,数量表!H:H)</f>
        <v/>
      </c>
      <c r="D979" s="243" t="inlineStr">
        <is>
          <t>45*1000</t>
        </is>
      </c>
      <c r="E979" s="2" t="n">
        <v>288</v>
      </c>
      <c r="F979" s="244" t="inlineStr">
        <is>
          <t>*</t>
        </is>
      </c>
      <c r="G979" s="2" t="n">
        <v>576</v>
      </c>
      <c r="H979" s="122" t="n">
        <v>1</v>
      </c>
      <c r="I979" s="259">
        <f>SUM(H979*C979)</f>
        <v/>
      </c>
      <c r="J979" s="260" t="n">
        <v>0.1</v>
      </c>
      <c r="K979" s="261">
        <f>C979*J979</f>
        <v/>
      </c>
      <c r="M979" s="251">
        <f>CONCATENATE(D979,"　",E979,F979,G979)</f>
        <v/>
      </c>
      <c r="N979" s="252">
        <f>I979</f>
        <v/>
      </c>
    </row>
    <row r="980" ht="15" customHeight="1" thickBot="1">
      <c r="B980" s="85" t="inlineStr">
        <is>
          <t>S05-R</t>
        </is>
      </c>
      <c r="C980" s="82">
        <f>SUMIF(数量表!D:H,B980,数量表!H:H)</f>
        <v/>
      </c>
      <c r="D980" s="235" t="inlineStr">
        <is>
          <t>W2-39</t>
        </is>
      </c>
      <c r="E980" s="236" t="n">
        <v>386.5</v>
      </c>
      <c r="F980" s="237" t="inlineStr">
        <is>
          <t>*</t>
        </is>
      </c>
      <c r="G980" s="236" t="n">
        <v>936</v>
      </c>
      <c r="H980" s="238" t="n">
        <v>2</v>
      </c>
      <c r="I980" s="253">
        <f>SUM(H980*C980)</f>
        <v/>
      </c>
      <c r="J980" s="254" t="n">
        <v>2</v>
      </c>
      <c r="K980" s="255">
        <f>C980*J980</f>
        <v/>
      </c>
      <c r="M980" s="251">
        <f>CONCATENATE(D980,"　",E980,F980,G980)</f>
        <v/>
      </c>
      <c r="N980" s="252">
        <f>I980</f>
        <v/>
      </c>
    </row>
    <row r="981" ht="15" customHeight="1" thickBot="1">
      <c r="B981" s="85" t="inlineStr">
        <is>
          <t>S05-R</t>
        </is>
      </c>
      <c r="C981" s="87">
        <f>SUMIF(数量表!D:H,B981,数量表!H:H)</f>
        <v/>
      </c>
      <c r="D981" s="243" t="inlineStr">
        <is>
          <t>W2-39</t>
        </is>
      </c>
      <c r="E981" s="2" t="n">
        <v>386.5</v>
      </c>
      <c r="F981" s="244" t="inlineStr">
        <is>
          <t>*</t>
        </is>
      </c>
      <c r="G981" s="2" t="n">
        <v>982</v>
      </c>
      <c r="H981" s="122" t="n">
        <v>2</v>
      </c>
      <c r="I981" s="259">
        <f>SUM(H981*C981)</f>
        <v/>
      </c>
      <c r="J981" s="260" t="n">
        <v>2</v>
      </c>
      <c r="K981" s="261">
        <f>C981*J981</f>
        <v/>
      </c>
      <c r="M981" s="251">
        <f>CONCATENATE(D981,"　",E981,F981,G981)</f>
        <v/>
      </c>
      <c r="N981" s="252">
        <f>I981</f>
        <v/>
      </c>
    </row>
    <row r="982" ht="15" customHeight="1" thickBot="1">
      <c r="B982" s="85" t="inlineStr">
        <is>
          <t>S05-R</t>
        </is>
      </c>
      <c r="C982" s="91">
        <f>SUMIF(数量表!D:H,B982,数量表!H:H)</f>
        <v/>
      </c>
      <c r="D982" s="239" t="inlineStr">
        <is>
          <t>45*1000</t>
        </is>
      </c>
      <c r="E982" s="240" t="n">
        <v>328</v>
      </c>
      <c r="F982" s="241" t="inlineStr">
        <is>
          <t>*</t>
        </is>
      </c>
      <c r="G982" s="240" t="n">
        <v>576</v>
      </c>
      <c r="H982" s="242" t="n">
        <v>1</v>
      </c>
      <c r="I982" s="256">
        <f>SUM(H982*C982)</f>
        <v/>
      </c>
      <c r="J982" s="257" t="n">
        <v>0.2</v>
      </c>
      <c r="K982" s="258">
        <f>C982*J982</f>
        <v/>
      </c>
      <c r="M982" s="251">
        <f>CONCATENATE(D982,"　",E982,F982,G982)</f>
        <v/>
      </c>
      <c r="N982" s="252">
        <f>I982</f>
        <v/>
      </c>
    </row>
    <row r="983" ht="15" customHeight="1" thickBot="1">
      <c r="B983" s="79" t="inlineStr">
        <is>
          <t>S05-R</t>
        </is>
      </c>
      <c r="C983" s="82">
        <f>SUMIF(数量表!D:H,B983,数量表!H:H)</f>
        <v/>
      </c>
      <c r="D983" s="235" t="inlineStr">
        <is>
          <t>W2-39</t>
        </is>
      </c>
      <c r="E983" s="236" t="n">
        <v>386.5</v>
      </c>
      <c r="F983" s="237" t="inlineStr">
        <is>
          <t>*</t>
        </is>
      </c>
      <c r="G983" s="236" t="n">
        <v>936</v>
      </c>
      <c r="H983" s="238" t="n">
        <v>2</v>
      </c>
      <c r="I983" s="253">
        <f>SUM(H983*C983)</f>
        <v/>
      </c>
      <c r="J983" s="254" t="n">
        <v>2</v>
      </c>
      <c r="K983" s="255">
        <f>C983*J983</f>
        <v/>
      </c>
      <c r="M983" s="251">
        <f>CONCATENATE(D983,"　",E983,F983,G983)</f>
        <v/>
      </c>
      <c r="N983" s="252">
        <f>I983</f>
        <v/>
      </c>
    </row>
    <row r="984" ht="15" customHeight="1" thickBot="1">
      <c r="B984" s="85" t="inlineStr">
        <is>
          <t>S05-R</t>
        </is>
      </c>
      <c r="C984" s="87">
        <f>SUMIF(数量表!D:H,B984,数量表!H:H)</f>
        <v/>
      </c>
      <c r="D984" s="243" t="inlineStr">
        <is>
          <t>W2-39</t>
        </is>
      </c>
      <c r="E984" s="2" t="n">
        <v>386.5</v>
      </c>
      <c r="F984" s="244" t="inlineStr">
        <is>
          <t>*</t>
        </is>
      </c>
      <c r="G984" s="2" t="n">
        <v>982</v>
      </c>
      <c r="H984" s="122" t="n">
        <v>2</v>
      </c>
      <c r="I984" s="259">
        <f>SUM(H984*C984)</f>
        <v/>
      </c>
      <c r="J984" s="260" t="n">
        <v>2</v>
      </c>
      <c r="K984" s="261">
        <f>C984*J984</f>
        <v/>
      </c>
      <c r="M984" s="251">
        <f>CONCATENATE(D984,"　",E984,F984,G984)</f>
        <v/>
      </c>
      <c r="N984" s="252">
        <f>I984</f>
        <v/>
      </c>
    </row>
    <row r="985" ht="15" customHeight="1" thickBot="1">
      <c r="B985" s="88" t="inlineStr">
        <is>
          <t>S05-R</t>
        </is>
      </c>
      <c r="C985" s="91">
        <f>SUMIF(数量表!D:H,B985,数量表!H:H)</f>
        <v/>
      </c>
      <c r="D985" s="239" t="inlineStr">
        <is>
          <t>45*1000</t>
        </is>
      </c>
      <c r="E985" s="240" t="n">
        <v>328</v>
      </c>
      <c r="F985" s="241" t="inlineStr">
        <is>
          <t>*</t>
        </is>
      </c>
      <c r="G985" s="240" t="n">
        <v>576</v>
      </c>
      <c r="H985" s="242" t="n">
        <v>1</v>
      </c>
      <c r="I985" s="256">
        <f>SUM(H985*C985)</f>
        <v/>
      </c>
      <c r="J985" s="257" t="n">
        <v>0.2</v>
      </c>
      <c r="K985" s="258">
        <f>C985*J985</f>
        <v/>
      </c>
      <c r="M985" s="251">
        <f>CONCATENATE(D985,"　",E985,F985,G985)</f>
        <v/>
      </c>
      <c r="N985" s="252">
        <f>I985</f>
        <v/>
      </c>
    </row>
    <row r="986" ht="15" customHeight="1" thickBot="1">
      <c r="B986" s="79" t="inlineStr">
        <is>
          <t>S05R-R</t>
        </is>
      </c>
      <c r="C986" s="82">
        <f>SUMIF(数量表!D:H,B986,数量表!H:H)</f>
        <v/>
      </c>
      <c r="D986" s="235" t="inlineStr">
        <is>
          <t>W1-34</t>
        </is>
      </c>
      <c r="E986" s="236" t="n">
        <v>346.5</v>
      </c>
      <c r="F986" s="237" t="inlineStr">
        <is>
          <t>*</t>
        </is>
      </c>
      <c r="G986" s="236" t="n">
        <v>936</v>
      </c>
      <c r="H986" s="238" t="n">
        <v>1</v>
      </c>
      <c r="I986" s="253">
        <f>SUM(H986*C986)</f>
        <v/>
      </c>
      <c r="J986" s="254" t="n">
        <v>1</v>
      </c>
      <c r="K986" s="255">
        <f>C986*J986</f>
        <v/>
      </c>
      <c r="M986" s="251">
        <f>CONCATENATE(D986,"　",E986,F986,G986)</f>
        <v/>
      </c>
      <c r="N986" s="252">
        <f>I986</f>
        <v/>
      </c>
    </row>
    <row r="987" ht="15" customHeight="1" thickBot="1">
      <c r="B987" s="85" t="inlineStr">
        <is>
          <t>S05R-R</t>
        </is>
      </c>
      <c r="C987" s="87">
        <f>SUMIF(数量表!D:H,B987,数量表!H:H)</f>
        <v/>
      </c>
      <c r="D987" s="243" t="inlineStr">
        <is>
          <t>W1-34</t>
        </is>
      </c>
      <c r="E987" s="2" t="n">
        <v>346.5</v>
      </c>
      <c r="F987" s="244" t="inlineStr">
        <is>
          <t>*</t>
        </is>
      </c>
      <c r="G987" s="2" t="n">
        <v>982</v>
      </c>
      <c r="H987" s="122" t="n">
        <v>1</v>
      </c>
      <c r="I987" s="259">
        <f>SUM(H987*C987)</f>
        <v/>
      </c>
      <c r="J987" s="260" t="n">
        <v>1</v>
      </c>
      <c r="K987" s="261">
        <f>C987*J987</f>
        <v/>
      </c>
      <c r="M987" s="251">
        <f>CONCATENATE(D987,"　",E987,F987,G987)</f>
        <v/>
      </c>
      <c r="N987" s="252">
        <f>I987</f>
        <v/>
      </c>
    </row>
    <row r="988" ht="15" customHeight="1" thickBot="1">
      <c r="B988" s="85" t="inlineStr">
        <is>
          <t>S05R-R</t>
        </is>
      </c>
      <c r="C988" s="87">
        <f>SUMIF(数量表!D:H,B988,数量表!H:H)</f>
        <v/>
      </c>
      <c r="D988" s="243" t="inlineStr">
        <is>
          <t>W2-39</t>
        </is>
      </c>
      <c r="E988" s="2" t="n">
        <v>386.5</v>
      </c>
      <c r="F988" s="244" t="inlineStr">
        <is>
          <t>*</t>
        </is>
      </c>
      <c r="G988" s="2" t="n">
        <v>936</v>
      </c>
      <c r="H988" s="122" t="n">
        <v>1</v>
      </c>
      <c r="I988" s="259">
        <f>SUM(H988*C988)</f>
        <v/>
      </c>
      <c r="J988" s="260" t="n">
        <v>1</v>
      </c>
      <c r="K988" s="261">
        <f>C988*J988</f>
        <v/>
      </c>
      <c r="M988" s="251">
        <f>CONCATENATE(D988,"　",E988,F988,G988)</f>
        <v/>
      </c>
      <c r="N988" s="252">
        <f>I988</f>
        <v/>
      </c>
    </row>
    <row r="989" ht="15" customHeight="1" thickBot="1">
      <c r="B989" s="85" t="inlineStr">
        <is>
          <t>S05R-R</t>
        </is>
      </c>
      <c r="C989" s="87">
        <f>SUMIF(数量表!D:H,B989,数量表!H:H)</f>
        <v/>
      </c>
      <c r="D989" s="243" t="inlineStr">
        <is>
          <t>W2-39</t>
        </is>
      </c>
      <c r="E989" s="2" t="n">
        <v>386.5</v>
      </c>
      <c r="F989" s="244" t="inlineStr">
        <is>
          <t>*</t>
        </is>
      </c>
      <c r="G989" s="2" t="n">
        <v>982</v>
      </c>
      <c r="H989" s="122" t="n">
        <v>1</v>
      </c>
      <c r="I989" s="259">
        <f>SUM(H989*C989)</f>
        <v/>
      </c>
      <c r="J989" s="260" t="n">
        <v>1</v>
      </c>
      <c r="K989" s="261">
        <f>C989*J989</f>
        <v/>
      </c>
      <c r="M989" s="251">
        <f>CONCATENATE(D989,"　",E989,F989,G989)</f>
        <v/>
      </c>
      <c r="N989" s="252">
        <f>I989</f>
        <v/>
      </c>
    </row>
    <row r="990" ht="15" customHeight="1" thickBot="1">
      <c r="B990" s="85" t="inlineStr">
        <is>
          <t>S05R-R</t>
        </is>
      </c>
      <c r="C990" s="87">
        <f>SUMIF(数量表!D:H,B990,数量表!H:H)</f>
        <v/>
      </c>
      <c r="D990" s="243" t="inlineStr">
        <is>
          <t>45*1000</t>
        </is>
      </c>
      <c r="E990" s="2" t="n">
        <v>288</v>
      </c>
      <c r="F990" s="244" t="inlineStr">
        <is>
          <t>*</t>
        </is>
      </c>
      <c r="G990" s="2" t="n">
        <v>576</v>
      </c>
      <c r="H990" s="122" t="n">
        <v>1</v>
      </c>
      <c r="I990" s="259">
        <f>SUM(H990*C990)</f>
        <v/>
      </c>
      <c r="J990" s="260" t="n">
        <v>0.1</v>
      </c>
      <c r="K990" s="261">
        <f>C990*J990</f>
        <v/>
      </c>
      <c r="M990" s="251">
        <f>CONCATENATE(D990,"　",E990,F990,G990)</f>
        <v/>
      </c>
      <c r="N990" s="252">
        <f>I990</f>
        <v/>
      </c>
    </row>
    <row r="991" ht="15" customHeight="1" thickBot="1">
      <c r="B991" s="79" t="inlineStr">
        <is>
          <t>SQ05-L</t>
        </is>
      </c>
      <c r="C991" s="80">
        <f>SUMIF(数量表!D:H,B991,数量表!H:H)</f>
        <v/>
      </c>
      <c r="D991" s="235" t="inlineStr">
        <is>
          <t>W2-39</t>
        </is>
      </c>
      <c r="E991" s="236" t="n">
        <v>386.5</v>
      </c>
      <c r="F991" s="237" t="inlineStr">
        <is>
          <t>*</t>
        </is>
      </c>
      <c r="G991" s="236" t="n">
        <v>936</v>
      </c>
      <c r="H991" s="238" t="n">
        <v>1</v>
      </c>
      <c r="I991" s="253">
        <f>SUM(H991*C991)</f>
        <v/>
      </c>
      <c r="J991" s="254" t="n">
        <v>1</v>
      </c>
      <c r="K991" s="255">
        <f>C991*J991</f>
        <v/>
      </c>
      <c r="M991" s="251">
        <f>CONCATENATE(D991,"　",E991,F991,G991)</f>
        <v/>
      </c>
      <c r="N991" s="252">
        <f>I991</f>
        <v/>
      </c>
    </row>
    <row r="992" ht="15" customHeight="1" thickBot="1">
      <c r="B992" s="85" t="inlineStr">
        <is>
          <t>SQ05-L</t>
        </is>
      </c>
      <c r="C992">
        <f>SUMIF(数量表!D:H,B992,数量表!H:H)</f>
        <v/>
      </c>
      <c r="D992" s="243" t="inlineStr">
        <is>
          <t>W1-39</t>
        </is>
      </c>
      <c r="E992" s="2" t="n">
        <v>386.5</v>
      </c>
      <c r="F992" s="244" t="inlineStr">
        <is>
          <t>*</t>
        </is>
      </c>
      <c r="G992" s="2" t="n">
        <v>982</v>
      </c>
      <c r="H992" s="122" t="n">
        <v>1</v>
      </c>
      <c r="I992" s="259">
        <f>SUM(H992*C992)</f>
        <v/>
      </c>
      <c r="J992" s="260" t="n">
        <v>1</v>
      </c>
      <c r="K992" s="261">
        <f>C992*J992</f>
        <v/>
      </c>
      <c r="M992" s="251">
        <f>CONCATENATE(D992,"　",E992,F992,G992)</f>
        <v/>
      </c>
      <c r="N992" s="252">
        <f>I992</f>
        <v/>
      </c>
    </row>
    <row r="993" ht="15" customHeight="1" thickBot="1">
      <c r="B993" s="85" t="inlineStr">
        <is>
          <t>SQ05-L</t>
        </is>
      </c>
      <c r="C993">
        <f>SUMIF(数量表!D:H,B993,数量表!H:H)</f>
        <v/>
      </c>
      <c r="D993" s="243" t="inlineStr">
        <is>
          <t>W2-39</t>
        </is>
      </c>
      <c r="E993" s="2" t="n">
        <v>159</v>
      </c>
      <c r="F993" s="244" t="inlineStr">
        <is>
          <t>*</t>
        </is>
      </c>
      <c r="G993" s="2" t="n">
        <v>936</v>
      </c>
      <c r="H993" s="122" t="n">
        <v>1</v>
      </c>
      <c r="I993" s="259">
        <f>SUM(H993*C993)</f>
        <v/>
      </c>
      <c r="J993" s="260" t="n">
        <v>1</v>
      </c>
      <c r="K993" s="261">
        <f>C993*J993</f>
        <v/>
      </c>
      <c r="M993" s="251">
        <f>CONCATENATE(D993,"　",E993,F993,G993)</f>
        <v/>
      </c>
      <c r="N993" s="252">
        <f>I993</f>
        <v/>
      </c>
    </row>
    <row r="994" ht="15" customHeight="1" thickBot="1">
      <c r="B994" s="85" t="inlineStr">
        <is>
          <t>SQ05-L</t>
        </is>
      </c>
      <c r="C994">
        <f>SUMIF(数量表!D:H,B994,数量表!H:H)</f>
        <v/>
      </c>
      <c r="D994" s="243" t="inlineStr">
        <is>
          <t>W1-39</t>
        </is>
      </c>
      <c r="E994" s="2" t="n">
        <v>159</v>
      </c>
      <c r="F994" s="244" t="inlineStr">
        <is>
          <t>*</t>
        </is>
      </c>
      <c r="G994" s="2" t="n">
        <v>982</v>
      </c>
      <c r="H994" s="122" t="n">
        <v>1</v>
      </c>
      <c r="I994" s="259">
        <f>SUM(H994*C994)</f>
        <v/>
      </c>
      <c r="J994" s="260" t="n">
        <v>1</v>
      </c>
      <c r="K994" s="261">
        <f>C994*J994</f>
        <v/>
      </c>
      <c r="M994" s="251">
        <f>CONCATENATE(D994,"　",E994,F994,G994)</f>
        <v/>
      </c>
      <c r="N994" s="252">
        <f>I994</f>
        <v/>
      </c>
    </row>
    <row r="995" ht="15" customHeight="1" thickBot="1">
      <c r="B995" s="88" t="inlineStr">
        <is>
          <t>SQ05-L</t>
        </is>
      </c>
      <c r="C995" s="89">
        <f>SUMIF(数量表!D:H,B995,数量表!H:H)</f>
        <v/>
      </c>
      <c r="D995" s="239" t="inlineStr">
        <is>
          <t>45*1000</t>
        </is>
      </c>
      <c r="E995" s="240" t="n">
        <v>100.5</v>
      </c>
      <c r="F995" s="241" t="inlineStr">
        <is>
          <t>*</t>
        </is>
      </c>
      <c r="G995" s="240" t="n">
        <v>576</v>
      </c>
      <c r="H995" s="242" t="n">
        <v>1</v>
      </c>
      <c r="I995" s="256">
        <f>SUM(H995*C995)</f>
        <v/>
      </c>
      <c r="J995" s="257" t="n">
        <v>0.2</v>
      </c>
      <c r="K995" s="258">
        <f>C995*J995</f>
        <v/>
      </c>
      <c r="M995" s="251">
        <f>CONCATENATE(D995,"　",E995,F995,G995)</f>
        <v/>
      </c>
      <c r="N995" s="252">
        <f>I995</f>
        <v/>
      </c>
    </row>
    <row r="996" ht="15" customHeight="1" thickBot="1">
      <c r="B996" s="79" t="inlineStr">
        <is>
          <t>SQ05L-L</t>
        </is>
      </c>
      <c r="C996" s="80">
        <f>SUMIF(数量表!D:H,B996,数量表!H:H)</f>
        <v/>
      </c>
      <c r="D996" s="235" t="inlineStr">
        <is>
          <t>W2-39</t>
        </is>
      </c>
      <c r="E996" s="236" t="n">
        <v>386.5</v>
      </c>
      <c r="F996" s="237" t="inlineStr">
        <is>
          <t>*</t>
        </is>
      </c>
      <c r="G996" s="236" t="n">
        <v>936</v>
      </c>
      <c r="H996" s="238" t="n">
        <v>1</v>
      </c>
      <c r="I996" s="253">
        <f>SUM(H996*C996)</f>
        <v/>
      </c>
      <c r="J996" s="254" t="n">
        <v>1</v>
      </c>
      <c r="K996" s="255">
        <f>C996*J996</f>
        <v/>
      </c>
      <c r="M996" s="251">
        <f>CONCATENATE(D996,"　",E996,F996,G996)</f>
        <v/>
      </c>
      <c r="N996" s="252">
        <f>I996</f>
        <v/>
      </c>
    </row>
    <row r="997" ht="15" customHeight="1" thickBot="1">
      <c r="B997" s="85" t="inlineStr">
        <is>
          <t>SQ05L-L</t>
        </is>
      </c>
      <c r="C997">
        <f>SUMIF(数量表!D:H,B997,数量表!H:H)</f>
        <v/>
      </c>
      <c r="D997" s="243" t="inlineStr">
        <is>
          <t>W1-39</t>
        </is>
      </c>
      <c r="E997" s="2" t="n">
        <v>386.5</v>
      </c>
      <c r="F997" s="244" t="inlineStr">
        <is>
          <t>*</t>
        </is>
      </c>
      <c r="G997" s="2" t="n">
        <v>982</v>
      </c>
      <c r="H997" s="122" t="n">
        <v>1</v>
      </c>
      <c r="I997" s="259">
        <f>SUM(H997*C997)</f>
        <v/>
      </c>
      <c r="J997" s="260" t="n">
        <v>1</v>
      </c>
      <c r="K997" s="261">
        <f>C997*J997</f>
        <v/>
      </c>
      <c r="M997" s="251">
        <f>CONCATENATE(D997,"　",E997,F997,G997)</f>
        <v/>
      </c>
      <c r="N997" s="252">
        <f>I997</f>
        <v/>
      </c>
      <c r="T997" s="961" t="n"/>
    </row>
    <row r="998" ht="15" customHeight="1" thickBot="1">
      <c r="B998" s="85" t="inlineStr">
        <is>
          <t>SQ05L-L</t>
        </is>
      </c>
      <c r="C998">
        <f>SUMIF(数量表!D:H,B998,数量表!H:H)</f>
        <v/>
      </c>
      <c r="D998" s="243" t="inlineStr">
        <is>
          <t>W2-39</t>
        </is>
      </c>
      <c r="E998" s="2" t="n">
        <v>119</v>
      </c>
      <c r="F998" s="244" t="inlineStr">
        <is>
          <t>*</t>
        </is>
      </c>
      <c r="G998" s="2" t="n">
        <v>936</v>
      </c>
      <c r="H998" s="122" t="n">
        <v>1</v>
      </c>
      <c r="I998" s="259">
        <f>SUM(H998*C998)</f>
        <v/>
      </c>
      <c r="J998" s="260" t="n">
        <v>1</v>
      </c>
      <c r="K998" s="261">
        <f>C998*J998</f>
        <v/>
      </c>
      <c r="M998" s="251">
        <f>CONCATENATE(D998,"　",E998,F998,G998)</f>
        <v/>
      </c>
      <c r="N998" s="252">
        <f>I998</f>
        <v/>
      </c>
    </row>
    <row r="999" ht="15" customHeight="1" thickBot="1">
      <c r="B999" s="85" t="inlineStr">
        <is>
          <t>SQ05L-L</t>
        </is>
      </c>
      <c r="C999">
        <f>SUMIF(数量表!D:H,B999,数量表!H:H)</f>
        <v/>
      </c>
      <c r="D999" s="243" t="inlineStr">
        <is>
          <t>W1-39</t>
        </is>
      </c>
      <c r="E999" s="2" t="n">
        <v>119</v>
      </c>
      <c r="F999" s="244" t="inlineStr">
        <is>
          <t>*</t>
        </is>
      </c>
      <c r="G999" s="2" t="n">
        <v>982</v>
      </c>
      <c r="H999" s="122" t="n">
        <v>1</v>
      </c>
      <c r="I999" s="259">
        <f>SUM(H999*C999)</f>
        <v/>
      </c>
      <c r="J999" s="260" t="n">
        <v>1</v>
      </c>
      <c r="K999" s="261">
        <f>C999*J999</f>
        <v/>
      </c>
      <c r="M999" s="251">
        <f>CONCATENATE(D999,"　",E999,F999,G999)</f>
        <v/>
      </c>
      <c r="N999" s="252">
        <f>I999</f>
        <v/>
      </c>
    </row>
    <row r="1000" ht="15" customHeight="1" thickBot="1">
      <c r="B1000" s="88" t="inlineStr">
        <is>
          <t>SQ05L-L</t>
        </is>
      </c>
      <c r="C1000" s="89">
        <f>SUMIF(数量表!D:H,B1000,数量表!H:H)</f>
        <v/>
      </c>
      <c r="D1000" s="239" t="inlineStr">
        <is>
          <t>45*1000</t>
        </is>
      </c>
      <c r="E1000" s="240" t="n">
        <v>60.5</v>
      </c>
      <c r="F1000" s="241" t="inlineStr">
        <is>
          <t>*</t>
        </is>
      </c>
      <c r="G1000" s="240" t="n">
        <v>576</v>
      </c>
      <c r="H1000" s="242" t="n">
        <v>1</v>
      </c>
      <c r="I1000" s="256">
        <f>SUM(H1000*C1000)</f>
        <v/>
      </c>
      <c r="J1000" s="257" t="n">
        <v>0.2</v>
      </c>
      <c r="K1000" s="258">
        <f>C1000*J1000</f>
        <v/>
      </c>
      <c r="M1000" s="251">
        <f>CONCATENATE(D1000,"　",E1000,F1000,G1000)</f>
        <v/>
      </c>
      <c r="N1000" s="252">
        <f>I1000</f>
        <v/>
      </c>
    </row>
    <row r="1001" ht="15" customHeight="1" thickBot="1">
      <c r="B1001" s="79" t="inlineStr">
        <is>
          <t>SQ05-R</t>
        </is>
      </c>
      <c r="C1001" s="80">
        <f>SUMIF(数量表!D:H,B1001,数量表!H:H)</f>
        <v/>
      </c>
      <c r="D1001" s="235" t="inlineStr">
        <is>
          <t>W2-39</t>
        </is>
      </c>
      <c r="E1001" s="236" t="n">
        <v>386.5</v>
      </c>
      <c r="F1001" s="237" t="inlineStr">
        <is>
          <t>*</t>
        </is>
      </c>
      <c r="G1001" s="236" t="n">
        <v>936</v>
      </c>
      <c r="H1001" s="238" t="n">
        <v>1</v>
      </c>
      <c r="I1001" s="253">
        <f>SUM(H1001*C1001)</f>
        <v/>
      </c>
      <c r="J1001" s="254" t="n">
        <v>1</v>
      </c>
      <c r="K1001" s="255">
        <f>C1001*J1001</f>
        <v/>
      </c>
      <c r="M1001" s="251">
        <f>CONCATENATE(D1001,"　",E1001,F1001,G1001)</f>
        <v/>
      </c>
      <c r="N1001" s="252">
        <f>I1001</f>
        <v/>
      </c>
      <c r="T1001" s="961" t="n"/>
    </row>
    <row r="1002" ht="15" customHeight="1" thickBot="1">
      <c r="B1002" s="85" t="inlineStr">
        <is>
          <t>SQ05-R</t>
        </is>
      </c>
      <c r="C1002">
        <f>SUMIF(数量表!D:H,B1002,数量表!H:H)</f>
        <v/>
      </c>
      <c r="D1002" s="243" t="inlineStr">
        <is>
          <t>W1-39</t>
        </is>
      </c>
      <c r="E1002" s="2" t="n">
        <v>386.5</v>
      </c>
      <c r="F1002" s="244" t="inlineStr">
        <is>
          <t>*</t>
        </is>
      </c>
      <c r="G1002" s="2" t="n">
        <v>982</v>
      </c>
      <c r="H1002" s="122" t="n">
        <v>1</v>
      </c>
      <c r="I1002" s="259">
        <f>SUM(H1002*C1002)</f>
        <v/>
      </c>
      <c r="J1002" s="260" t="n">
        <v>1</v>
      </c>
      <c r="K1002" s="261">
        <f>C1002*J1002</f>
        <v/>
      </c>
      <c r="M1002" s="251">
        <f>CONCATENATE(D1002,"　",E1002,F1002,G1002)</f>
        <v/>
      </c>
      <c r="N1002" s="252">
        <f>I1002</f>
        <v/>
      </c>
    </row>
    <row r="1003" ht="15" customHeight="1" thickBot="1">
      <c r="A1003" s="305" t="n"/>
      <c r="B1003" s="85" t="inlineStr">
        <is>
          <t>SQ05-R</t>
        </is>
      </c>
      <c r="C1003">
        <f>SUMIF(数量表!D:H,B1003,数量表!H:H)</f>
        <v/>
      </c>
      <c r="D1003" s="243" t="inlineStr">
        <is>
          <t>W2-39</t>
        </is>
      </c>
      <c r="E1003" s="2" t="n">
        <v>159</v>
      </c>
      <c r="F1003" s="244" t="inlineStr">
        <is>
          <t>*</t>
        </is>
      </c>
      <c r="G1003" s="2" t="n">
        <v>936</v>
      </c>
      <c r="H1003" s="122" t="n">
        <v>1</v>
      </c>
      <c r="I1003" s="259">
        <f>SUM(H1003*C1003)</f>
        <v/>
      </c>
      <c r="J1003" s="260" t="n">
        <v>1</v>
      </c>
      <c r="K1003" s="261">
        <f>C1003*J1003</f>
        <v/>
      </c>
      <c r="M1003" s="251">
        <f>CONCATENATE(D1003,"　",E1003,F1003,G1003)</f>
        <v/>
      </c>
      <c r="N1003" s="252">
        <f>I1003</f>
        <v/>
      </c>
    </row>
    <row r="1004" ht="15" customHeight="1" thickBot="1">
      <c r="A1004" s="305" t="n"/>
      <c r="B1004" s="85" t="inlineStr">
        <is>
          <t>SQ05-R</t>
        </is>
      </c>
      <c r="C1004">
        <f>SUMIF(数量表!D:H,B1004,数量表!H:H)</f>
        <v/>
      </c>
      <c r="D1004" s="243" t="inlineStr">
        <is>
          <t>W1-39</t>
        </is>
      </c>
      <c r="E1004" s="2" t="n">
        <v>159</v>
      </c>
      <c r="F1004" s="244" t="inlineStr">
        <is>
          <t>*</t>
        </is>
      </c>
      <c r="G1004" s="2" t="n">
        <v>982</v>
      </c>
      <c r="H1004" s="122" t="n">
        <v>1</v>
      </c>
      <c r="I1004" s="259">
        <f>SUM(H1004*C1004)</f>
        <v/>
      </c>
      <c r="J1004" s="260" t="n">
        <v>1</v>
      </c>
      <c r="K1004" s="261">
        <f>C1004*J1004</f>
        <v/>
      </c>
      <c r="M1004" s="251">
        <f>CONCATENATE(D1004,"　",E1004,F1004,G1004)</f>
        <v/>
      </c>
      <c r="N1004" s="252">
        <f>I1004</f>
        <v/>
      </c>
    </row>
    <row r="1005" ht="15" customHeight="1" thickBot="1">
      <c r="A1005" s="305" t="n"/>
      <c r="B1005" s="88" t="inlineStr">
        <is>
          <t>SQ05-R</t>
        </is>
      </c>
      <c r="C1005" s="89">
        <f>SUMIF(数量表!D:H,B1005,数量表!H:H)</f>
        <v/>
      </c>
      <c r="D1005" s="239" t="inlineStr">
        <is>
          <t>45*1000</t>
        </is>
      </c>
      <c r="E1005" s="240" t="n">
        <v>100.5</v>
      </c>
      <c r="F1005" s="241" t="inlineStr">
        <is>
          <t>*</t>
        </is>
      </c>
      <c r="G1005" s="240" t="n">
        <v>576</v>
      </c>
      <c r="H1005" s="242" t="n">
        <v>1</v>
      </c>
      <c r="I1005" s="256">
        <f>SUM(H1005*C1005)</f>
        <v/>
      </c>
      <c r="J1005" s="257" t="n">
        <v>0.2</v>
      </c>
      <c r="K1005" s="258">
        <f>C1005*J1005</f>
        <v/>
      </c>
      <c r="M1005" s="251">
        <f>CONCATENATE(D1005,"　",E1005,F1005,G1005)</f>
        <v/>
      </c>
      <c r="N1005" s="252">
        <f>I1005</f>
        <v/>
      </c>
      <c r="T1005" s="961" t="n"/>
    </row>
    <row r="1006" ht="15" customHeight="1" thickBot="1">
      <c r="A1006" s="305" t="n"/>
      <c r="B1006" s="79" t="inlineStr">
        <is>
          <t>SQ05R-R</t>
        </is>
      </c>
      <c r="C1006" s="80">
        <f>SUMIF(数量表!D:H,B1006,数量表!H:H)</f>
        <v/>
      </c>
      <c r="D1006" s="235" t="inlineStr">
        <is>
          <t>W2-39</t>
        </is>
      </c>
      <c r="E1006" s="236" t="n">
        <v>386.5</v>
      </c>
      <c r="F1006" s="237" t="inlineStr">
        <is>
          <t>*</t>
        </is>
      </c>
      <c r="G1006" s="236" t="n">
        <v>936</v>
      </c>
      <c r="H1006" s="238" t="n">
        <v>1</v>
      </c>
      <c r="I1006" s="253">
        <f>SUM(H1006*C1006)</f>
        <v/>
      </c>
      <c r="J1006" s="254" t="n">
        <v>1</v>
      </c>
      <c r="K1006" s="255">
        <f>C1006*J1006</f>
        <v/>
      </c>
      <c r="M1006" s="251">
        <f>CONCATENATE(D1006,"　",E1006,F1006,G1006)</f>
        <v/>
      </c>
      <c r="N1006" s="252">
        <f>I1006</f>
        <v/>
      </c>
    </row>
    <row r="1007" ht="15" customHeight="1" thickBot="1">
      <c r="B1007" s="85" t="inlineStr">
        <is>
          <t>SQ05R-R</t>
        </is>
      </c>
      <c r="C1007">
        <f>SUMIF(数量表!D:H,B1007,数量表!H:H)</f>
        <v/>
      </c>
      <c r="D1007" s="243" t="inlineStr">
        <is>
          <t>W1-39</t>
        </is>
      </c>
      <c r="E1007" s="2" t="n">
        <v>386.5</v>
      </c>
      <c r="F1007" s="244" t="inlineStr">
        <is>
          <t>*</t>
        </is>
      </c>
      <c r="G1007" s="2" t="n">
        <v>982</v>
      </c>
      <c r="H1007" s="122" t="n">
        <v>1</v>
      </c>
      <c r="I1007" s="259">
        <f>SUM(H1007*C1007)</f>
        <v/>
      </c>
      <c r="J1007" s="260" t="n">
        <v>1</v>
      </c>
      <c r="K1007" s="261">
        <f>C1007*J1007</f>
        <v/>
      </c>
      <c r="M1007" s="251">
        <f>CONCATENATE(D1007,"　",E1007,F1007,G1007)</f>
        <v/>
      </c>
      <c r="N1007" s="252">
        <f>I1007</f>
        <v/>
      </c>
    </row>
    <row r="1008" ht="15" customHeight="1" thickBot="1">
      <c r="B1008" s="85" t="inlineStr">
        <is>
          <t>SQ05R-R</t>
        </is>
      </c>
      <c r="C1008">
        <f>SUMIF(数量表!D:H,B1008,数量表!H:H)</f>
        <v/>
      </c>
      <c r="D1008" s="243" t="inlineStr">
        <is>
          <t>W2-39</t>
        </is>
      </c>
      <c r="E1008" s="2" t="n">
        <v>119</v>
      </c>
      <c r="F1008" s="244" t="inlineStr">
        <is>
          <t>*</t>
        </is>
      </c>
      <c r="G1008" s="2" t="n">
        <v>936</v>
      </c>
      <c r="H1008" s="122" t="n">
        <v>1</v>
      </c>
      <c r="I1008" s="259">
        <f>SUM(H1008*C1008)</f>
        <v/>
      </c>
      <c r="J1008" s="260" t="n">
        <v>1</v>
      </c>
      <c r="K1008" s="261">
        <f>C1008*J1008</f>
        <v/>
      </c>
      <c r="M1008" s="251">
        <f>CONCATENATE(D1008,"　",E1008,F1008,G1008)</f>
        <v/>
      </c>
      <c r="N1008" s="252">
        <f>I1008</f>
        <v/>
      </c>
      <c r="T1008" s="961" t="n"/>
    </row>
    <row r="1009" ht="15" customHeight="1" thickBot="1">
      <c r="B1009" s="85" t="inlineStr">
        <is>
          <t>SQ05R-R</t>
        </is>
      </c>
      <c r="C1009">
        <f>SUMIF(数量表!D:H,B1009,数量表!H:H)</f>
        <v/>
      </c>
      <c r="D1009" s="243" t="inlineStr">
        <is>
          <t>W1-39</t>
        </is>
      </c>
      <c r="E1009" s="2" t="n">
        <v>119</v>
      </c>
      <c r="F1009" s="244" t="inlineStr">
        <is>
          <t>*</t>
        </is>
      </c>
      <c r="G1009" s="2" t="n">
        <v>982</v>
      </c>
      <c r="H1009" s="122" t="n">
        <v>1</v>
      </c>
      <c r="I1009" s="259">
        <f>SUM(H1009*C1009)</f>
        <v/>
      </c>
      <c r="J1009" s="260" t="n">
        <v>1</v>
      </c>
      <c r="K1009" s="261">
        <f>C1009*J1009</f>
        <v/>
      </c>
      <c r="M1009" s="251">
        <f>CONCATENATE(D1009,"　",E1009,F1009,G1009)</f>
        <v/>
      </c>
      <c r="N1009" s="252">
        <f>I1009</f>
        <v/>
      </c>
    </row>
    <row r="1010" ht="15" customHeight="1" thickBot="1">
      <c r="B1010" s="88" t="inlineStr">
        <is>
          <t>SQ05R-R</t>
        </is>
      </c>
      <c r="C1010" s="89">
        <f>SUMIF(数量表!D:H,B1010,数量表!H:H)</f>
        <v/>
      </c>
      <c r="D1010" s="239" t="inlineStr">
        <is>
          <t>45*1000</t>
        </is>
      </c>
      <c r="E1010" s="240" t="n">
        <v>60.5</v>
      </c>
      <c r="F1010" s="241" t="inlineStr">
        <is>
          <t>*</t>
        </is>
      </c>
      <c r="G1010" s="240" t="n">
        <v>576</v>
      </c>
      <c r="H1010" s="242" t="n">
        <v>1</v>
      </c>
      <c r="I1010" s="256">
        <f>SUM(H1010*C1010)</f>
        <v/>
      </c>
      <c r="J1010" s="257" t="n">
        <v>0.2</v>
      </c>
      <c r="K1010" s="258">
        <f>C1010*J1010</f>
        <v/>
      </c>
      <c r="M1010" s="251">
        <f>CONCATENATE(D1010,"　",E1010,F1010,G1010)</f>
        <v/>
      </c>
      <c r="N1010" s="252">
        <f>I1010</f>
        <v/>
      </c>
    </row>
    <row r="1011" ht="15" customHeight="1" thickBot="1">
      <c r="B1011" s="79" t="inlineStr">
        <is>
          <t>SH07</t>
        </is>
      </c>
      <c r="C1011" s="80">
        <f>SUMIF(数量表!D:H,B1011,数量表!H:H)</f>
        <v/>
      </c>
      <c r="D1011" s="235" t="inlineStr">
        <is>
          <t>W1-34</t>
        </is>
      </c>
      <c r="E1011" s="236" t="n">
        <v>345</v>
      </c>
      <c r="F1011" s="237" t="inlineStr">
        <is>
          <t>*</t>
        </is>
      </c>
      <c r="G1011" s="236" t="n">
        <v>736</v>
      </c>
      <c r="H1011" s="238" t="n">
        <v>1</v>
      </c>
      <c r="I1011" s="253">
        <f>SUM(H1011*C1011)</f>
        <v/>
      </c>
      <c r="J1011" s="254" t="n">
        <v>0.5</v>
      </c>
      <c r="K1011" s="255">
        <f>C1011*J1011</f>
        <v/>
      </c>
      <c r="M1011" s="251">
        <f>CONCATENATE(D1011,"　",E1011,F1011,G1011)</f>
        <v/>
      </c>
      <c r="N1011" s="252">
        <f>I1011</f>
        <v/>
      </c>
      <c r="T1011" s="961" t="n"/>
    </row>
    <row r="1012" ht="15" customHeight="1" thickBot="1">
      <c r="B1012" s="88" t="inlineStr">
        <is>
          <t>SH07</t>
        </is>
      </c>
      <c r="C1012" s="89">
        <f>SUMIF(数量表!D:H,B1012,数量表!H:H)</f>
        <v/>
      </c>
      <c r="D1012" s="239" t="inlineStr">
        <is>
          <t>W1-34</t>
        </is>
      </c>
      <c r="E1012" s="240" t="n">
        <v>345</v>
      </c>
      <c r="F1012" s="241" t="inlineStr">
        <is>
          <t>*</t>
        </is>
      </c>
      <c r="G1012" s="240" t="n">
        <v>982</v>
      </c>
      <c r="H1012" s="242" t="n">
        <v>1</v>
      </c>
      <c r="I1012" s="256">
        <f>SUM(H1012*C1012)</f>
        <v/>
      </c>
      <c r="J1012" s="257" t="n">
        <v>1</v>
      </c>
      <c r="K1012" s="258">
        <f>C1012*J1012</f>
        <v/>
      </c>
      <c r="M1012" s="251">
        <f>CONCATENATE(D1012,"　",E1012,F1012,G1012)</f>
        <v/>
      </c>
      <c r="N1012" s="252">
        <f>I1012</f>
        <v/>
      </c>
    </row>
    <row r="1013" ht="15" customHeight="1" thickBot="1">
      <c r="B1013" s="79" t="inlineStr">
        <is>
          <t>113MSH07L</t>
        </is>
      </c>
      <c r="C1013" s="80">
        <f>SUMIF(数量表!D:H,B1013,数量表!H:H)</f>
        <v/>
      </c>
      <c r="D1013" s="235" t="inlineStr">
        <is>
          <t>W1-34</t>
        </is>
      </c>
      <c r="E1013" s="236" t="n">
        <v>305</v>
      </c>
      <c r="F1013" s="237" t="inlineStr">
        <is>
          <t>*</t>
        </is>
      </c>
      <c r="G1013" s="236" t="n">
        <v>111</v>
      </c>
      <c r="H1013" s="238" t="n">
        <v>1</v>
      </c>
      <c r="I1013" s="253">
        <f>SUM(H1013*C1013)</f>
        <v/>
      </c>
      <c r="J1013" s="254" t="n">
        <v>0.5</v>
      </c>
      <c r="K1013" s="255">
        <f>C1013*J1013</f>
        <v/>
      </c>
      <c r="M1013" s="251">
        <f>CONCATENATE(D1013,"　",E1013,F1013,G1013)</f>
        <v/>
      </c>
      <c r="N1013" s="252">
        <f>I1013</f>
        <v/>
      </c>
    </row>
    <row r="1014" ht="15" customHeight="1" thickBot="1">
      <c r="B1014" s="88" t="inlineStr">
        <is>
          <t>113MSH07L</t>
        </is>
      </c>
      <c r="C1014" s="89">
        <f>SUMIF(数量表!D:H,B1014,数量表!H:H)</f>
        <v/>
      </c>
      <c r="D1014" s="239" t="inlineStr">
        <is>
          <t>W1-34</t>
        </is>
      </c>
      <c r="E1014" s="240" t="n">
        <v>305</v>
      </c>
      <c r="F1014" s="241" t="inlineStr">
        <is>
          <t>*</t>
        </is>
      </c>
      <c r="G1014" s="240" t="n">
        <v>982</v>
      </c>
      <c r="H1014" s="242" t="n">
        <v>1</v>
      </c>
      <c r="I1014" s="256">
        <f>SUM(H1014*C1014)</f>
        <v/>
      </c>
      <c r="J1014" s="257" t="n">
        <v>1</v>
      </c>
      <c r="K1014" s="258">
        <f>C1014*J1014</f>
        <v/>
      </c>
      <c r="M1014" s="251">
        <f>CONCATENATE(D1014,"　",E1014,F1014,G1014)</f>
        <v/>
      </c>
      <c r="N1014" s="252">
        <f>I1014</f>
        <v/>
      </c>
    </row>
    <row r="1015" ht="15" customHeight="1" thickBot="1">
      <c r="B1015" s="79" t="inlineStr">
        <is>
          <t>SH07L</t>
        </is>
      </c>
      <c r="C1015" s="80">
        <f>SUMIF(数量表!D:H,B1015,数量表!H:H)</f>
        <v/>
      </c>
      <c r="D1015" s="235" t="inlineStr">
        <is>
          <t>W1-34</t>
        </is>
      </c>
      <c r="E1015" s="236" t="n">
        <v>305</v>
      </c>
      <c r="F1015" s="237" t="inlineStr">
        <is>
          <t>*</t>
        </is>
      </c>
      <c r="G1015" s="236" t="n">
        <v>736</v>
      </c>
      <c r="H1015" s="238" t="n">
        <v>1</v>
      </c>
      <c r="I1015" s="253">
        <f>SUM(H1015*C1015)</f>
        <v/>
      </c>
      <c r="J1015" s="254" t="n">
        <v>0.5</v>
      </c>
      <c r="K1015" s="255">
        <f>C1015*J1015</f>
        <v/>
      </c>
      <c r="M1015" s="251">
        <f>CONCATENATE(D1015,"　",E1015,F1015,G1015)</f>
        <v/>
      </c>
      <c r="N1015" s="252">
        <f>I1015</f>
        <v/>
      </c>
      <c r="T1015" s="961" t="n"/>
    </row>
    <row r="1016" ht="15" customHeight="1" thickBot="1">
      <c r="B1016" s="88" t="inlineStr">
        <is>
          <t>SH07L</t>
        </is>
      </c>
      <c r="C1016" s="89">
        <f>SUMIF(数量表!D:H,B1016,数量表!H:H)</f>
        <v/>
      </c>
      <c r="D1016" s="239" t="inlineStr">
        <is>
          <t>W1-34</t>
        </is>
      </c>
      <c r="E1016" s="240" t="n">
        <v>305</v>
      </c>
      <c r="F1016" s="241" t="inlineStr">
        <is>
          <t>*</t>
        </is>
      </c>
      <c r="G1016" s="240" t="n">
        <v>982</v>
      </c>
      <c r="H1016" s="242" t="n">
        <v>1</v>
      </c>
      <c r="I1016" s="256">
        <f>SUM(H1016*C1016)</f>
        <v/>
      </c>
      <c r="J1016" s="257" t="n">
        <v>1</v>
      </c>
      <c r="K1016" s="258">
        <f>C1016*J1016</f>
        <v/>
      </c>
      <c r="M1016" s="251">
        <f>CONCATENATE(D1016,"　",E1016,F1016,G1016)</f>
        <v/>
      </c>
      <c r="N1016" s="252">
        <f>I1016</f>
        <v/>
      </c>
    </row>
    <row r="1017" ht="15" customHeight="1" thickBot="1">
      <c r="B1017" s="79" t="inlineStr">
        <is>
          <t>SH07R</t>
        </is>
      </c>
      <c r="C1017" s="80">
        <f>SUMIF(数量表!D:H,B1017,数量表!H:H)</f>
        <v/>
      </c>
      <c r="D1017" s="235" t="inlineStr">
        <is>
          <t>W1-34</t>
        </is>
      </c>
      <c r="E1017" s="236" t="n">
        <v>305</v>
      </c>
      <c r="F1017" s="237" t="inlineStr">
        <is>
          <t>*</t>
        </is>
      </c>
      <c r="G1017" s="236" t="n">
        <v>736</v>
      </c>
      <c r="H1017" s="238" t="n">
        <v>1</v>
      </c>
      <c r="I1017" s="253">
        <f>SUM(H1017*C1017)</f>
        <v/>
      </c>
      <c r="J1017" s="254" t="n">
        <v>0.5</v>
      </c>
      <c r="K1017" s="255">
        <f>C1017*J1017</f>
        <v/>
      </c>
      <c r="M1017" s="251">
        <f>CONCATENATE(D1017,"　",E1017,F1017,G1017)</f>
        <v/>
      </c>
      <c r="N1017" s="252">
        <f>I1017</f>
        <v/>
      </c>
    </row>
    <row r="1018" ht="15" customHeight="1" thickBot="1">
      <c r="B1018" s="88" t="inlineStr">
        <is>
          <t>SH07R</t>
        </is>
      </c>
      <c r="C1018" s="89">
        <f>SUMIF(数量表!D:H,B1018,数量表!H:H)</f>
        <v/>
      </c>
      <c r="D1018" s="239" t="inlineStr">
        <is>
          <t>W1-34</t>
        </is>
      </c>
      <c r="E1018" s="240" t="n">
        <v>305</v>
      </c>
      <c r="F1018" s="241" t="inlineStr">
        <is>
          <t>*</t>
        </is>
      </c>
      <c r="G1018" s="240" t="n">
        <v>982</v>
      </c>
      <c r="H1018" s="242" t="n">
        <v>1</v>
      </c>
      <c r="I1018" s="256">
        <f>SUM(H1018*C1018)</f>
        <v/>
      </c>
      <c r="J1018" s="257" t="n">
        <v>1</v>
      </c>
      <c r="K1018" s="258">
        <f>C1018*J1018</f>
        <v/>
      </c>
      <c r="M1018" s="251">
        <f>CONCATENATE(D1018,"　",E1018,F1018,G1018)</f>
        <v/>
      </c>
      <c r="N1018" s="252">
        <f>I1018</f>
        <v/>
      </c>
    </row>
    <row r="1019" ht="15" customHeight="1" thickBot="1">
      <c r="B1019" s="79" t="inlineStr">
        <is>
          <t>SH09</t>
        </is>
      </c>
      <c r="C1019" s="80">
        <f>SUMIF(数量表!D:H,B1019,数量表!H:H)</f>
        <v/>
      </c>
      <c r="D1019" s="235" t="inlineStr">
        <is>
          <t>W1-34</t>
        </is>
      </c>
      <c r="E1019" s="236" t="n">
        <v>345</v>
      </c>
      <c r="F1019" s="237" t="inlineStr">
        <is>
          <t>*</t>
        </is>
      </c>
      <c r="G1019" s="236" t="n">
        <v>536</v>
      </c>
      <c r="H1019" s="238" t="n">
        <v>1</v>
      </c>
      <c r="I1019" s="253">
        <f>SUM(H1019*C1019)</f>
        <v/>
      </c>
      <c r="J1019" s="254" t="n">
        <v>0.5</v>
      </c>
      <c r="K1019" s="255">
        <f>C1019*J1019</f>
        <v/>
      </c>
      <c r="M1019" s="251">
        <f>CONCATENATE(D1019,"　",E1019,F1019,G1019)</f>
        <v/>
      </c>
      <c r="N1019" s="252">
        <f>I1019</f>
        <v/>
      </c>
      <c r="T1019" s="961" t="n"/>
    </row>
    <row r="1020" ht="15" customHeight="1" thickBot="1">
      <c r="B1020" s="88" t="inlineStr">
        <is>
          <t>SH09</t>
        </is>
      </c>
      <c r="C1020" s="89">
        <f>SUMIF(数量表!D:H,B1020,数量表!H:H)</f>
        <v/>
      </c>
      <c r="D1020" s="239" t="inlineStr">
        <is>
          <t>W1-34</t>
        </is>
      </c>
      <c r="E1020" s="240" t="n">
        <v>345</v>
      </c>
      <c r="F1020" s="241" t="inlineStr">
        <is>
          <t>*</t>
        </is>
      </c>
      <c r="G1020" s="240" t="n">
        <v>982</v>
      </c>
      <c r="H1020" s="242" t="n">
        <v>1</v>
      </c>
      <c r="I1020" s="256">
        <f>SUM(H1020*C1020)</f>
        <v/>
      </c>
      <c r="J1020" s="257" t="n">
        <v>1</v>
      </c>
      <c r="K1020" s="258">
        <f>C1020*J1020</f>
        <v/>
      </c>
      <c r="M1020" s="251">
        <f>CONCATENATE(D1020,"　",E1020,F1020,G1020)</f>
        <v/>
      </c>
      <c r="N1020" s="252">
        <f>I1020</f>
        <v/>
      </c>
    </row>
    <row r="1021" ht="15" customHeight="1" thickBot="1">
      <c r="B1021" s="79" t="inlineStr">
        <is>
          <t>SH09L</t>
        </is>
      </c>
      <c r="C1021" s="80">
        <f>SUMIF(数量表!D:H,B1021,数量表!H:H)</f>
        <v/>
      </c>
      <c r="D1021" s="235" t="inlineStr">
        <is>
          <t>W1-34</t>
        </is>
      </c>
      <c r="E1021" s="236" t="n">
        <v>305</v>
      </c>
      <c r="F1021" s="237" t="inlineStr">
        <is>
          <t>*</t>
        </is>
      </c>
      <c r="G1021" s="236" t="n">
        <v>536</v>
      </c>
      <c r="H1021" s="238" t="n">
        <v>1</v>
      </c>
      <c r="I1021" s="253">
        <f>SUM(H1021*C1021)</f>
        <v/>
      </c>
      <c r="J1021" s="254" t="n">
        <v>0.5</v>
      </c>
      <c r="K1021" s="255">
        <f>C1021*J1021</f>
        <v/>
      </c>
      <c r="M1021" s="251">
        <f>CONCATENATE(D1021,"　",E1021,F1021,G1021)</f>
        <v/>
      </c>
      <c r="N1021" s="252">
        <f>I1021</f>
        <v/>
      </c>
    </row>
    <row r="1022" ht="15" customHeight="1" thickBot="1">
      <c r="B1022" s="88" t="inlineStr">
        <is>
          <t>SH09L</t>
        </is>
      </c>
      <c r="C1022" s="89">
        <f>SUMIF(数量表!D:H,B1022,数量表!H:H)</f>
        <v/>
      </c>
      <c r="D1022" s="239" t="inlineStr">
        <is>
          <t>W1-34</t>
        </is>
      </c>
      <c r="E1022" s="240" t="n">
        <v>305</v>
      </c>
      <c r="F1022" s="241" t="inlineStr">
        <is>
          <t>*</t>
        </is>
      </c>
      <c r="G1022" s="240" t="n">
        <v>982</v>
      </c>
      <c r="H1022" s="242" t="n">
        <v>1</v>
      </c>
      <c r="I1022" s="256">
        <f>SUM(H1022*C1022)</f>
        <v/>
      </c>
      <c r="J1022" s="257" t="n">
        <v>1</v>
      </c>
      <c r="K1022" s="258">
        <f>C1022*J1022</f>
        <v/>
      </c>
      <c r="M1022" s="251">
        <f>CONCATENATE(D1022,"　",E1022,F1022,G1022)</f>
        <v/>
      </c>
      <c r="N1022" s="252">
        <f>I1022</f>
        <v/>
      </c>
      <c r="T1022" s="961" t="n"/>
    </row>
    <row r="1023" ht="15" customHeight="1" thickBot="1">
      <c r="B1023" s="79" t="inlineStr">
        <is>
          <t>SH09R</t>
        </is>
      </c>
      <c r="C1023" s="80">
        <f>SUMIF(数量表!D:H,B1023,数量表!H:H)</f>
        <v/>
      </c>
      <c r="D1023" s="235" t="inlineStr">
        <is>
          <t>W1-34</t>
        </is>
      </c>
      <c r="E1023" s="236" t="n">
        <v>305</v>
      </c>
      <c r="F1023" s="237" t="inlineStr">
        <is>
          <t>*</t>
        </is>
      </c>
      <c r="G1023" s="236" t="n">
        <v>536</v>
      </c>
      <c r="H1023" s="238" t="n">
        <v>1</v>
      </c>
      <c r="I1023" s="253">
        <f>SUM(H1023*C1023)</f>
        <v/>
      </c>
      <c r="J1023" s="254" t="n">
        <v>0.5</v>
      </c>
      <c r="K1023" s="255">
        <f>C1023*J1023</f>
        <v/>
      </c>
      <c r="M1023" s="251">
        <f>CONCATENATE(D1023,"　",E1023,F1023,G1023)</f>
        <v/>
      </c>
      <c r="N1023" s="252">
        <f>I1023</f>
        <v/>
      </c>
    </row>
    <row r="1024" ht="15" customHeight="1" thickBot="1">
      <c r="B1024" s="88" t="inlineStr">
        <is>
          <t>SH09R</t>
        </is>
      </c>
      <c r="C1024" s="89">
        <f>SUMIF(数量表!D:H,B1024,数量表!H:H)</f>
        <v/>
      </c>
      <c r="D1024" s="239" t="inlineStr">
        <is>
          <t>W1-34</t>
        </is>
      </c>
      <c r="E1024" s="240" t="n">
        <v>305</v>
      </c>
      <c r="F1024" s="241" t="inlineStr">
        <is>
          <t>*</t>
        </is>
      </c>
      <c r="G1024" s="240" t="n">
        <v>982</v>
      </c>
      <c r="H1024" s="242" t="n">
        <v>1</v>
      </c>
      <c r="I1024" s="256">
        <f>SUM(H1024*C1024)</f>
        <v/>
      </c>
      <c r="J1024" s="257" t="n">
        <v>1</v>
      </c>
      <c r="K1024" s="258">
        <f>C1024*J1024</f>
        <v/>
      </c>
      <c r="M1024" s="251">
        <f>CONCATENATE(D1024,"　",E1024,F1024,G1024)</f>
        <v/>
      </c>
      <c r="N1024" s="252">
        <f>I1024</f>
        <v/>
      </c>
    </row>
    <row r="1025" ht="15" customHeight="1" thickBot="1">
      <c r="B1025" s="79" t="inlineStr">
        <is>
          <t>S09</t>
        </is>
      </c>
      <c r="C1025" s="80">
        <f>SUMIF(数量表!D:H,B1025,数量表!H:H)</f>
        <v/>
      </c>
      <c r="D1025" s="243" t="inlineStr">
        <is>
          <t>W1-39</t>
        </is>
      </c>
      <c r="E1025" s="236" t="n">
        <v>386.5</v>
      </c>
      <c r="F1025" s="237" t="inlineStr">
        <is>
          <t>*</t>
        </is>
      </c>
      <c r="G1025" s="236" t="n">
        <v>982</v>
      </c>
      <c r="H1025" s="238" t="n">
        <v>2</v>
      </c>
      <c r="I1025" s="253">
        <f>SUM(H1025*C1025)</f>
        <v/>
      </c>
      <c r="J1025" s="254" t="n">
        <v>2</v>
      </c>
      <c r="K1025" s="255">
        <f>C1025*J1025</f>
        <v/>
      </c>
      <c r="M1025" s="251">
        <f>CONCATENATE(D1025,"　",E1025,F1025,G1025)</f>
        <v/>
      </c>
      <c r="N1025" s="252">
        <f>I1025</f>
        <v/>
      </c>
    </row>
    <row r="1026" ht="15" customHeight="1" thickBot="1">
      <c r="B1026" s="85" t="inlineStr">
        <is>
          <t>S09</t>
        </is>
      </c>
      <c r="C1026">
        <f>SUMIF(数量表!D:H,B1026,数量表!H:H)</f>
        <v/>
      </c>
      <c r="D1026" s="243" t="inlineStr">
        <is>
          <t>W1-39</t>
        </is>
      </c>
      <c r="E1026" s="2" t="n">
        <v>386.5</v>
      </c>
      <c r="F1026" s="244" t="inlineStr">
        <is>
          <t>*</t>
        </is>
      </c>
      <c r="G1026" s="2" t="n">
        <v>536</v>
      </c>
      <c r="H1026" s="122" t="n">
        <v>2</v>
      </c>
      <c r="I1026" s="259">
        <f>SUM(H1026*C1026)</f>
        <v/>
      </c>
      <c r="J1026" s="260" t="n">
        <v>1</v>
      </c>
      <c r="K1026" s="261">
        <f>C1026*J1026</f>
        <v/>
      </c>
      <c r="M1026" s="251">
        <f>CONCATENATE(D1026,"　",E1026,F1026,G1026)</f>
        <v/>
      </c>
      <c r="N1026" s="252">
        <f>I1026</f>
        <v/>
      </c>
      <c r="T1026" s="961" t="n"/>
    </row>
    <row r="1027" ht="15" customHeight="1" thickBot="1">
      <c r="B1027" s="88" t="inlineStr">
        <is>
          <t>S09</t>
        </is>
      </c>
      <c r="C1027" s="89">
        <f>SUMIF(数量表!D:H,B1027,数量表!H:H)</f>
        <v/>
      </c>
      <c r="D1027" s="239" t="inlineStr">
        <is>
          <t>45*1000</t>
        </is>
      </c>
      <c r="E1027" s="240" t="n">
        <v>164</v>
      </c>
      <c r="F1027" s="241" t="inlineStr">
        <is>
          <t>*</t>
        </is>
      </c>
      <c r="G1027" s="240" t="n">
        <v>976</v>
      </c>
      <c r="H1027" s="242" t="n">
        <v>2</v>
      </c>
      <c r="I1027" s="256">
        <f>SUM(H1027*C1027)</f>
        <v/>
      </c>
      <c r="J1027" s="257" t="n">
        <v>0.2</v>
      </c>
      <c r="K1027" s="258">
        <f>C1027*J1027</f>
        <v/>
      </c>
      <c r="M1027" s="251">
        <f>CONCATENATE(D1027,"　",E1027,F1027,G1027)</f>
        <v/>
      </c>
      <c r="N1027" s="252">
        <f>I1027</f>
        <v/>
      </c>
    </row>
    <row r="1028" ht="15" customHeight="1" thickBot="1">
      <c r="B1028" s="79" t="inlineStr">
        <is>
          <t>S09L</t>
        </is>
      </c>
      <c r="C1028" s="80">
        <f>SUMIF(数量表!D:H,B1028,数量表!H:H)</f>
        <v/>
      </c>
      <c r="D1028" s="235" t="inlineStr">
        <is>
          <t>W1-34</t>
        </is>
      </c>
      <c r="E1028" s="236" t="n">
        <v>346.5</v>
      </c>
      <c r="F1028" s="237" t="inlineStr">
        <is>
          <t>*</t>
        </is>
      </c>
      <c r="G1028" s="236" t="n">
        <v>982</v>
      </c>
      <c r="H1028" s="238" t="n">
        <v>1</v>
      </c>
      <c r="I1028" s="253">
        <f>SUM(H1028*C1028)</f>
        <v/>
      </c>
      <c r="J1028" s="254" t="n">
        <v>1</v>
      </c>
      <c r="K1028" s="255">
        <f>C1028*J1028</f>
        <v/>
      </c>
      <c r="M1028" s="251">
        <f>CONCATENATE(D1028,"　",E1028,F1028,G1028)</f>
        <v/>
      </c>
      <c r="N1028" s="252">
        <f>I1028</f>
        <v/>
      </c>
    </row>
    <row r="1029" ht="15" customHeight="1" thickBot="1">
      <c r="B1029" s="85" t="inlineStr">
        <is>
          <t>S09L</t>
        </is>
      </c>
      <c r="C1029">
        <f>SUMIF(数量表!D:H,B1029,数量表!H:H)</f>
        <v/>
      </c>
      <c r="D1029" s="243" t="inlineStr">
        <is>
          <t>W1-34</t>
        </is>
      </c>
      <c r="E1029" s="2" t="n">
        <v>346.5</v>
      </c>
      <c r="F1029" s="244" t="inlineStr">
        <is>
          <t>*</t>
        </is>
      </c>
      <c r="G1029" s="2" t="n">
        <v>536</v>
      </c>
      <c r="H1029" s="122" t="n">
        <v>1</v>
      </c>
      <c r="I1029" s="259">
        <f>SUM(H1029*C1029)</f>
        <v/>
      </c>
      <c r="J1029" s="260" t="n">
        <v>0.5</v>
      </c>
      <c r="K1029" s="261">
        <f>C1029*J1029</f>
        <v/>
      </c>
      <c r="M1029" s="251">
        <f>CONCATENATE(D1029,"　",E1029,F1029,G1029)</f>
        <v/>
      </c>
      <c r="N1029" s="252">
        <f>I1029</f>
        <v/>
      </c>
    </row>
    <row r="1030" ht="15" customHeight="1" thickBot="1">
      <c r="B1030" s="85" t="inlineStr">
        <is>
          <t>S09L</t>
        </is>
      </c>
      <c r="C1030">
        <f>SUMIF(数量表!D:H,B1030,数量表!H:H)</f>
        <v/>
      </c>
      <c r="D1030" s="243" t="inlineStr">
        <is>
          <t>W1-39</t>
        </is>
      </c>
      <c r="E1030" s="2" t="n">
        <v>386.5</v>
      </c>
      <c r="F1030" s="244" t="inlineStr">
        <is>
          <t>*</t>
        </is>
      </c>
      <c r="G1030" s="2" t="n">
        <v>982</v>
      </c>
      <c r="H1030" s="122" t="n">
        <v>1</v>
      </c>
      <c r="I1030" s="259">
        <f>SUM(H1030*C1030)</f>
        <v/>
      </c>
      <c r="J1030" s="260" t="n">
        <v>1</v>
      </c>
      <c r="K1030" s="261">
        <f>C1030*J1030</f>
        <v/>
      </c>
      <c r="M1030" s="251">
        <f>CONCATENATE(D1030,"　",E1030,F1030,G1030)</f>
        <v/>
      </c>
      <c r="N1030" s="252">
        <f>I1030</f>
        <v/>
      </c>
    </row>
    <row r="1031" ht="15" customHeight="1" thickBot="1">
      <c r="B1031" s="85" t="inlineStr">
        <is>
          <t>S09L</t>
        </is>
      </c>
      <c r="C1031">
        <f>SUMIF(数量表!D:H,B1031,数量表!H:H)</f>
        <v/>
      </c>
      <c r="D1031" s="243" t="inlineStr">
        <is>
          <t>W1-39</t>
        </is>
      </c>
      <c r="E1031" s="2" t="n">
        <v>386.5</v>
      </c>
      <c r="F1031" s="244" t="inlineStr">
        <is>
          <t>*</t>
        </is>
      </c>
      <c r="G1031" s="2" t="n">
        <v>536</v>
      </c>
      <c r="H1031" s="122" t="n">
        <v>1</v>
      </c>
      <c r="I1031" s="259">
        <f>SUM(H1031*C1031)</f>
        <v/>
      </c>
      <c r="J1031" s="260" t="n">
        <v>0.5</v>
      </c>
      <c r="K1031" s="261">
        <f>C1031*J1031</f>
        <v/>
      </c>
      <c r="M1031" s="251">
        <f>CONCATENATE(D1031,"　",E1031,F1031,G1031)</f>
        <v/>
      </c>
      <c r="N1031" s="252">
        <f>I1031</f>
        <v/>
      </c>
    </row>
    <row r="1032" ht="15" customHeight="1" thickBot="1">
      <c r="B1032" s="85" t="inlineStr">
        <is>
          <t>S09L</t>
        </is>
      </c>
      <c r="C1032">
        <f>SUMIF(数量表!D:H,B1032,数量表!H:H)</f>
        <v/>
      </c>
      <c r="D1032" s="243" t="inlineStr">
        <is>
          <t>45*1000</t>
        </is>
      </c>
      <c r="E1032" s="2" t="n">
        <v>124</v>
      </c>
      <c r="F1032" s="244" t="inlineStr">
        <is>
          <t>*</t>
        </is>
      </c>
      <c r="G1032" s="2" t="n">
        <v>976</v>
      </c>
      <c r="H1032" s="122" t="n">
        <v>1</v>
      </c>
      <c r="I1032" s="259">
        <f>SUM(H1032*C1032)</f>
        <v/>
      </c>
      <c r="J1032" s="260" t="n">
        <v>0.2</v>
      </c>
      <c r="K1032" s="261">
        <f>C1032*J1032</f>
        <v/>
      </c>
      <c r="M1032" s="251">
        <f>CONCATENATE(D1032,"　",E1032,F1032,G1032)</f>
        <v/>
      </c>
      <c r="N1032" s="252">
        <f>I1032</f>
        <v/>
      </c>
    </row>
    <row r="1033" ht="15" customHeight="1" thickBot="1">
      <c r="B1033" s="88" t="inlineStr">
        <is>
          <t>S09L</t>
        </is>
      </c>
      <c r="C1033" s="89">
        <f>SUMIF(数量表!D:H,B1033,数量表!H:H)</f>
        <v/>
      </c>
      <c r="D1033" s="239" t="inlineStr">
        <is>
          <t>45*1000</t>
        </is>
      </c>
      <c r="E1033" s="240" t="n">
        <v>164</v>
      </c>
      <c r="F1033" s="241" t="inlineStr">
        <is>
          <t>*</t>
        </is>
      </c>
      <c r="G1033" s="240" t="n">
        <v>976</v>
      </c>
      <c r="H1033" s="242" t="n">
        <v>1</v>
      </c>
      <c r="I1033" s="256">
        <f>SUM(H1033*C1033)</f>
        <v/>
      </c>
      <c r="J1033" s="257" t="n">
        <v>0.2</v>
      </c>
      <c r="K1033" s="258">
        <f>C1033*J1033</f>
        <v/>
      </c>
      <c r="M1033" s="251">
        <f>CONCATENATE(D1033,"　",E1033,F1033,G1033)</f>
        <v/>
      </c>
      <c r="N1033" s="252">
        <f>I1033</f>
        <v/>
      </c>
    </row>
    <row r="1034" ht="15" customHeight="1" thickBot="1">
      <c r="B1034" s="79" t="inlineStr">
        <is>
          <t>S09-L</t>
        </is>
      </c>
      <c r="C1034" s="82">
        <f>SUMIF(数量表!D:H,B1034,数量表!H:H)</f>
        <v/>
      </c>
      <c r="D1034" s="235" t="inlineStr">
        <is>
          <t>W1-39</t>
        </is>
      </c>
      <c r="E1034" s="236" t="n">
        <v>386.5</v>
      </c>
      <c r="F1034" s="237" t="inlineStr">
        <is>
          <t>*</t>
        </is>
      </c>
      <c r="G1034" s="236" t="n">
        <v>982</v>
      </c>
      <c r="H1034" s="238" t="n">
        <v>2</v>
      </c>
      <c r="I1034" s="253">
        <f>SUM(H1034*C1034)</f>
        <v/>
      </c>
      <c r="J1034" s="254" t="n">
        <v>2</v>
      </c>
      <c r="K1034" s="255">
        <f>C1034*J1034</f>
        <v/>
      </c>
      <c r="M1034" s="251">
        <f>CONCATENATE(D1034,"　",E1034,F1034,G1034)</f>
        <v/>
      </c>
      <c r="N1034" s="252">
        <f>I1034</f>
        <v/>
      </c>
    </row>
    <row r="1035" ht="15" customHeight="1" thickBot="1">
      <c r="B1035" s="85" t="inlineStr">
        <is>
          <t>S09-L</t>
        </is>
      </c>
      <c r="C1035" s="87">
        <f>SUMIF(数量表!D:H,B1035,数量表!H:H)</f>
        <v/>
      </c>
      <c r="D1035" s="243" t="inlineStr">
        <is>
          <t>W1-39</t>
        </is>
      </c>
      <c r="E1035" s="2" t="n">
        <v>386.5</v>
      </c>
      <c r="F1035" s="244" t="inlineStr">
        <is>
          <t>*</t>
        </is>
      </c>
      <c r="G1035" s="2" t="n">
        <v>536</v>
      </c>
      <c r="H1035" s="122" t="n">
        <v>2</v>
      </c>
      <c r="I1035" s="259">
        <f>SUM(H1035*C1035)</f>
        <v/>
      </c>
      <c r="J1035" s="260" t="n">
        <v>1</v>
      </c>
      <c r="K1035" s="261">
        <f>C1035*J1035</f>
        <v/>
      </c>
      <c r="M1035" s="251">
        <f>CONCATENATE(D1035,"　",E1035,F1035,G1035)</f>
        <v/>
      </c>
      <c r="N1035" s="252">
        <f>I1035</f>
        <v/>
      </c>
    </row>
    <row r="1036" ht="15" customHeight="1" thickBot="1">
      <c r="B1036" s="88" t="inlineStr">
        <is>
          <t>S09-L</t>
        </is>
      </c>
      <c r="C1036" s="91">
        <f>SUMIF(数量表!D:H,B1036,数量表!H:H)</f>
        <v/>
      </c>
      <c r="D1036" s="239" t="inlineStr">
        <is>
          <t>45*1000</t>
        </is>
      </c>
      <c r="E1036" s="240" t="n">
        <v>328</v>
      </c>
      <c r="F1036" s="241" t="inlineStr">
        <is>
          <t>*</t>
        </is>
      </c>
      <c r="G1036" s="240" t="n">
        <v>976</v>
      </c>
      <c r="H1036" s="242" t="n">
        <v>1</v>
      </c>
      <c r="I1036" s="256">
        <f>SUM(H1036*C1036)</f>
        <v/>
      </c>
      <c r="J1036" s="257" t="n">
        <v>0.2</v>
      </c>
      <c r="K1036" s="258">
        <f>C1036*J1036</f>
        <v/>
      </c>
      <c r="M1036" s="251">
        <f>CONCATENATE(D1036,"　",E1036,F1036,G1036)</f>
        <v/>
      </c>
      <c r="N1036" s="252">
        <f>I1036</f>
        <v/>
      </c>
    </row>
    <row r="1037" ht="15" customHeight="1" thickBot="1">
      <c r="B1037" s="79" t="inlineStr">
        <is>
          <t>S09L-L</t>
        </is>
      </c>
      <c r="C1037" s="80">
        <f>SUMIF(数量表!D:H,B1037,数量表!H:H)</f>
        <v/>
      </c>
      <c r="D1037" s="235" t="inlineStr">
        <is>
          <t>W1-34</t>
        </is>
      </c>
      <c r="E1037" s="236" t="n">
        <v>346.5</v>
      </c>
      <c r="F1037" s="237" t="inlineStr">
        <is>
          <t>*</t>
        </is>
      </c>
      <c r="G1037" s="236" t="n">
        <v>982</v>
      </c>
      <c r="H1037" s="238" t="n">
        <v>1</v>
      </c>
      <c r="I1037" s="253">
        <f>SUM(H1037*C1037)</f>
        <v/>
      </c>
      <c r="J1037" s="254" t="n">
        <v>1</v>
      </c>
      <c r="K1037" s="255">
        <f>C1037*J1037</f>
        <v/>
      </c>
      <c r="M1037" s="251">
        <f>CONCATENATE(D1037,"　",E1037,F1037,G1037)</f>
        <v/>
      </c>
      <c r="N1037" s="252">
        <f>I1037</f>
        <v/>
      </c>
    </row>
    <row r="1038" ht="15" customHeight="1" thickBot="1">
      <c r="B1038" s="85" t="inlineStr">
        <is>
          <t>S09L-L</t>
        </is>
      </c>
      <c r="C1038">
        <f>SUMIF(数量表!D:H,B1038,数量表!H:H)</f>
        <v/>
      </c>
      <c r="D1038" s="243" t="inlineStr">
        <is>
          <t>W1-34</t>
        </is>
      </c>
      <c r="E1038" s="2" t="n">
        <v>346.5</v>
      </c>
      <c r="F1038" s="244" t="inlineStr">
        <is>
          <t>*</t>
        </is>
      </c>
      <c r="G1038" s="2" t="n">
        <v>536</v>
      </c>
      <c r="H1038" s="122" t="n">
        <v>1</v>
      </c>
      <c r="I1038" s="259">
        <f>SUM(H1038*C1038)</f>
        <v/>
      </c>
      <c r="J1038" s="260" t="n">
        <v>0.5</v>
      </c>
      <c r="K1038" s="261">
        <f>C1038*J1038</f>
        <v/>
      </c>
      <c r="M1038" s="251">
        <f>CONCATENATE(D1038,"　",E1038,F1038,G1038)</f>
        <v/>
      </c>
      <c r="N1038" s="252">
        <f>I1038</f>
        <v/>
      </c>
    </row>
    <row r="1039" ht="15" customHeight="1" thickBot="1">
      <c r="B1039" s="85" t="inlineStr">
        <is>
          <t>S09L-L</t>
        </is>
      </c>
      <c r="C1039">
        <f>SUMIF(数量表!D:H,B1039,数量表!H:H)</f>
        <v/>
      </c>
      <c r="D1039" s="243" t="inlineStr">
        <is>
          <t>W1-39</t>
        </is>
      </c>
      <c r="E1039" s="2" t="n">
        <v>386.5</v>
      </c>
      <c r="F1039" s="244" t="inlineStr">
        <is>
          <t>*</t>
        </is>
      </c>
      <c r="G1039" s="2" t="n">
        <v>982</v>
      </c>
      <c r="H1039" s="122" t="n">
        <v>1</v>
      </c>
      <c r="I1039" s="259">
        <f>SUM(H1039*C1039)</f>
        <v/>
      </c>
      <c r="J1039" s="260" t="n">
        <v>1</v>
      </c>
      <c r="K1039" s="261">
        <f>C1039*J1039</f>
        <v/>
      </c>
      <c r="M1039" s="251">
        <f>CONCATENATE(D1039,"　",E1039,F1039,G1039)</f>
        <v/>
      </c>
      <c r="N1039" s="252">
        <f>I1039</f>
        <v/>
      </c>
    </row>
    <row r="1040" ht="15" customHeight="1" thickBot="1">
      <c r="B1040" s="85" t="inlineStr">
        <is>
          <t>S09L-L</t>
        </is>
      </c>
      <c r="C1040">
        <f>SUMIF(数量表!D:H,B1040,数量表!H:H)</f>
        <v/>
      </c>
      <c r="D1040" s="243" t="inlineStr">
        <is>
          <t>W1-39</t>
        </is>
      </c>
      <c r="E1040" s="2" t="n">
        <v>386.5</v>
      </c>
      <c r="F1040" s="244" t="inlineStr">
        <is>
          <t>*</t>
        </is>
      </c>
      <c r="G1040" s="2" t="n">
        <v>536</v>
      </c>
      <c r="H1040" s="122" t="n">
        <v>1</v>
      </c>
      <c r="I1040" s="259">
        <f>SUM(H1040*C1040)</f>
        <v/>
      </c>
      <c r="J1040" s="260" t="n">
        <v>0.5</v>
      </c>
      <c r="K1040" s="261">
        <f>C1040*J1040</f>
        <v/>
      </c>
      <c r="M1040" s="251">
        <f>CONCATENATE(D1040,"　",E1040,F1040,G1040)</f>
        <v/>
      </c>
      <c r="N1040" s="252">
        <f>I1040</f>
        <v/>
      </c>
    </row>
    <row r="1041" ht="15" customFormat="1" customHeight="1" s="226" thickBot="1">
      <c r="A1041" s="1" t="n"/>
      <c r="B1041" s="85" t="inlineStr">
        <is>
          <t>S09L-L</t>
        </is>
      </c>
      <c r="C1041">
        <f>SUMIF(数量表!D:H,B1041,数量表!H:H)</f>
        <v/>
      </c>
      <c r="D1041" s="243" t="inlineStr">
        <is>
          <t>45*1000</t>
        </is>
      </c>
      <c r="E1041" s="2" t="n">
        <v>288</v>
      </c>
      <c r="F1041" s="244" t="inlineStr">
        <is>
          <t>*</t>
        </is>
      </c>
      <c r="G1041" s="2" t="n">
        <v>976</v>
      </c>
      <c r="H1041" s="122" t="n">
        <v>1</v>
      </c>
      <c r="I1041" s="259">
        <f>SUM(H1041*C1041)</f>
        <v/>
      </c>
      <c r="J1041" s="260" t="n">
        <v>0.2</v>
      </c>
      <c r="K1041" s="261">
        <f>C1041*J1041</f>
        <v/>
      </c>
      <c r="M1041" s="251">
        <f>CONCATENATE(D1041,"　",E1041,F1041,G1041)</f>
        <v/>
      </c>
      <c r="N1041" s="252">
        <f>I1041</f>
        <v/>
      </c>
      <c r="O1041" s="2" t="n"/>
      <c r="P1041" s="73" t="n"/>
    </row>
    <row r="1042" ht="15" customHeight="1" thickBot="1">
      <c r="B1042" s="79" t="inlineStr">
        <is>
          <t>S09R</t>
        </is>
      </c>
      <c r="C1042" s="80">
        <f>SUMIF(数量表!D:H,B1042,数量表!H:H)</f>
        <v/>
      </c>
      <c r="D1042" s="235" t="inlineStr">
        <is>
          <t>W1-34</t>
        </is>
      </c>
      <c r="E1042" s="236" t="n">
        <v>346.5</v>
      </c>
      <c r="F1042" s="237" t="inlineStr">
        <is>
          <t>*</t>
        </is>
      </c>
      <c r="G1042" s="236" t="n">
        <v>982</v>
      </c>
      <c r="H1042" s="238" t="n">
        <v>1</v>
      </c>
      <c r="I1042" s="253">
        <f>SUM(H1042*C1042)</f>
        <v/>
      </c>
      <c r="J1042" s="254" t="n">
        <v>1</v>
      </c>
      <c r="K1042" s="255">
        <f>C1042*J1042</f>
        <v/>
      </c>
      <c r="M1042" s="251">
        <f>CONCATENATE(D1042,"　",E1042,F1042,G1042)</f>
        <v/>
      </c>
      <c r="N1042" s="252">
        <f>I1042</f>
        <v/>
      </c>
    </row>
    <row r="1043" ht="15" customHeight="1" thickBot="1">
      <c r="B1043" s="85" t="inlineStr">
        <is>
          <t>S09R</t>
        </is>
      </c>
      <c r="C1043">
        <f>SUMIF(数量表!D:H,B1043,数量表!H:H)</f>
        <v/>
      </c>
      <c r="D1043" s="243" t="inlineStr">
        <is>
          <t>W1-34</t>
        </is>
      </c>
      <c r="E1043" s="2" t="n">
        <v>346.5</v>
      </c>
      <c r="F1043" s="244" t="inlineStr">
        <is>
          <t>*</t>
        </is>
      </c>
      <c r="G1043" s="2" t="n">
        <v>536</v>
      </c>
      <c r="H1043" s="122" t="n">
        <v>1</v>
      </c>
      <c r="I1043" s="259">
        <f>SUM(H1043*C1043)</f>
        <v/>
      </c>
      <c r="J1043" s="260" t="n">
        <v>0.5</v>
      </c>
      <c r="K1043" s="261">
        <f>C1043*J1043</f>
        <v/>
      </c>
      <c r="M1043" s="251">
        <f>CONCATENATE(D1043,"　",E1043,F1043,G1043)</f>
        <v/>
      </c>
      <c r="N1043" s="252">
        <f>I1043</f>
        <v/>
      </c>
      <c r="P1043" s="306" t="n"/>
    </row>
    <row r="1044" ht="15" customHeight="1" thickBot="1">
      <c r="B1044" s="85" t="inlineStr">
        <is>
          <t>S09R</t>
        </is>
      </c>
      <c r="C1044">
        <f>SUMIF(数量表!D:H,B1044,数量表!H:H)</f>
        <v/>
      </c>
      <c r="D1044" s="243" t="inlineStr">
        <is>
          <t>W1-39</t>
        </is>
      </c>
      <c r="E1044" s="2" t="n">
        <v>386.5</v>
      </c>
      <c r="F1044" s="244" t="inlineStr">
        <is>
          <t>*</t>
        </is>
      </c>
      <c r="G1044" s="2" t="n">
        <v>982</v>
      </c>
      <c r="H1044" s="122" t="n">
        <v>1</v>
      </c>
      <c r="I1044" s="259">
        <f>SUM(H1044*C1044)</f>
        <v/>
      </c>
      <c r="J1044" s="260" t="n">
        <v>1</v>
      </c>
      <c r="K1044" s="261">
        <f>C1044*J1044</f>
        <v/>
      </c>
      <c r="M1044" s="251">
        <f>CONCATENATE(D1044,"　",E1044,F1044,G1044)</f>
        <v/>
      </c>
      <c r="N1044" s="252">
        <f>I1044</f>
        <v/>
      </c>
    </row>
    <row r="1045" ht="15" customHeight="1" thickBot="1">
      <c r="B1045" s="85" t="inlineStr">
        <is>
          <t>S09R</t>
        </is>
      </c>
      <c r="C1045">
        <f>SUMIF(数量表!D:H,B1045,数量表!H:H)</f>
        <v/>
      </c>
      <c r="D1045" s="243" t="inlineStr">
        <is>
          <t>W1-39</t>
        </is>
      </c>
      <c r="E1045" s="2" t="n">
        <v>386.5</v>
      </c>
      <c r="F1045" s="244" t="inlineStr">
        <is>
          <t>*</t>
        </is>
      </c>
      <c r="G1045" s="2" t="n">
        <v>536</v>
      </c>
      <c r="H1045" s="122" t="n">
        <v>1</v>
      </c>
      <c r="I1045" s="259">
        <f>SUM(H1045*C1045)</f>
        <v/>
      </c>
      <c r="J1045" s="260" t="n">
        <v>0.5</v>
      </c>
      <c r="K1045" s="261">
        <f>C1045*J1045</f>
        <v/>
      </c>
      <c r="M1045" s="251">
        <f>CONCATENATE(D1045,"　",E1045,F1045,G1045)</f>
        <v/>
      </c>
      <c r="N1045" s="252">
        <f>I1045</f>
        <v/>
      </c>
      <c r="W1045" s="226" t="n"/>
      <c r="X1045" s="226" t="n"/>
      <c r="Y1045" s="226" t="n"/>
      <c r="Z1045" s="226" t="n"/>
    </row>
    <row r="1046" ht="15" customHeight="1" thickBot="1">
      <c r="B1046" s="85" t="inlineStr">
        <is>
          <t>S09R</t>
        </is>
      </c>
      <c r="C1046">
        <f>SUMIF(数量表!D:H,B1046,数量表!H:H)</f>
        <v/>
      </c>
      <c r="D1046" s="243" t="inlineStr">
        <is>
          <t>45*1000</t>
        </is>
      </c>
      <c r="E1046" s="2" t="n">
        <v>124</v>
      </c>
      <c r="F1046" s="244" t="inlineStr">
        <is>
          <t>*</t>
        </is>
      </c>
      <c r="G1046" s="2" t="n">
        <v>976</v>
      </c>
      <c r="H1046" s="122" t="n">
        <v>1</v>
      </c>
      <c r="I1046" s="259">
        <f>SUM(H1046*C1046)</f>
        <v/>
      </c>
      <c r="J1046" s="260" t="n">
        <v>0.2</v>
      </c>
      <c r="K1046" s="261">
        <f>C1046*J1046</f>
        <v/>
      </c>
      <c r="M1046" s="251">
        <f>CONCATENATE(D1046,"　",E1046,F1046,G1046)</f>
        <v/>
      </c>
      <c r="N1046" s="252">
        <f>I1046</f>
        <v/>
      </c>
      <c r="T1046" s="226" t="n"/>
      <c r="U1046" s="226" t="n"/>
      <c r="V1046" s="226" t="n"/>
      <c r="W1046" s="226" t="n"/>
      <c r="X1046" s="226" t="n"/>
      <c r="Y1046" s="226" t="n"/>
      <c r="Z1046" s="226" t="n"/>
      <c r="AA1046" s="226" t="n"/>
      <c r="AB1046" s="226" t="n"/>
      <c r="AC1046" s="226" t="n"/>
    </row>
    <row r="1047" ht="15" customHeight="1" thickBot="1">
      <c r="B1047" s="88" t="inlineStr">
        <is>
          <t>S09R</t>
        </is>
      </c>
      <c r="C1047" s="89">
        <f>SUMIF(数量表!D:H,B1047,数量表!H:H)</f>
        <v/>
      </c>
      <c r="D1047" s="239" t="inlineStr">
        <is>
          <t>45*1000</t>
        </is>
      </c>
      <c r="E1047" s="240" t="n">
        <v>164</v>
      </c>
      <c r="F1047" s="241" t="inlineStr">
        <is>
          <t>*</t>
        </is>
      </c>
      <c r="G1047" s="240" t="n">
        <v>976</v>
      </c>
      <c r="H1047" s="242" t="n">
        <v>1</v>
      </c>
      <c r="I1047" s="256">
        <f>SUM(H1047*C1047)</f>
        <v/>
      </c>
      <c r="J1047" s="257" t="n">
        <v>0.2</v>
      </c>
      <c r="K1047" s="258">
        <f>C1047*J1047</f>
        <v/>
      </c>
      <c r="M1047" s="251">
        <f>CONCATENATE(D1047,"　",E1047,F1047,G1047)</f>
        <v/>
      </c>
      <c r="N1047" s="252">
        <f>I1047</f>
        <v/>
      </c>
      <c r="T1047" s="226" t="n"/>
      <c r="U1047" s="226" t="n"/>
      <c r="V1047" s="226" t="n"/>
      <c r="AA1047" s="226" t="n"/>
      <c r="AB1047" s="226" t="n"/>
      <c r="AC1047" s="226" t="n"/>
    </row>
    <row r="1048" ht="15" customHeight="1" thickBot="1">
      <c r="B1048" s="79" t="inlineStr">
        <is>
          <t>S09-R</t>
        </is>
      </c>
      <c r="C1048" s="82">
        <f>SUMIF(数量表!D:H,B1048,数量表!H:H)</f>
        <v/>
      </c>
      <c r="D1048" s="235" t="inlineStr">
        <is>
          <t>W1-39</t>
        </is>
      </c>
      <c r="E1048" s="236" t="n">
        <v>386.5</v>
      </c>
      <c r="F1048" s="237" t="inlineStr">
        <is>
          <t>*</t>
        </is>
      </c>
      <c r="G1048" s="236" t="n">
        <v>982</v>
      </c>
      <c r="H1048" s="238" t="n">
        <v>2</v>
      </c>
      <c r="I1048" s="253">
        <f>SUM(H1048*C1048)</f>
        <v/>
      </c>
      <c r="J1048" s="254" t="n">
        <v>2</v>
      </c>
      <c r="K1048" s="255">
        <f>C1048*J1048</f>
        <v/>
      </c>
      <c r="M1048" s="251">
        <f>CONCATENATE(D1048,"　",E1048,F1048,G1048)</f>
        <v/>
      </c>
      <c r="N1048" s="252">
        <f>I1048</f>
        <v/>
      </c>
      <c r="S1048" s="226" t="n"/>
    </row>
    <row r="1049" ht="15" customHeight="1" thickBot="1">
      <c r="B1049" s="85" t="inlineStr">
        <is>
          <t>S09-R</t>
        </is>
      </c>
      <c r="C1049" s="87">
        <f>SUMIF(数量表!D:H,B1049,数量表!H:H)</f>
        <v/>
      </c>
      <c r="D1049" s="243" t="inlineStr">
        <is>
          <t>W1-39</t>
        </is>
      </c>
      <c r="E1049" s="2" t="n">
        <v>386.5</v>
      </c>
      <c r="F1049" s="244" t="inlineStr">
        <is>
          <t>*</t>
        </is>
      </c>
      <c r="G1049" s="2" t="n">
        <v>536</v>
      </c>
      <c r="H1049" s="122" t="n">
        <v>2</v>
      </c>
      <c r="I1049" s="259">
        <f>SUM(H1049*C1049)</f>
        <v/>
      </c>
      <c r="J1049" s="260" t="n">
        <v>1</v>
      </c>
      <c r="K1049" s="261">
        <f>C1049*J1049</f>
        <v/>
      </c>
      <c r="M1049" s="251">
        <f>CONCATENATE(D1049,"　",E1049,F1049,G1049)</f>
        <v/>
      </c>
      <c r="N1049" s="252">
        <f>I1049</f>
        <v/>
      </c>
      <c r="W1049" s="226" t="n"/>
      <c r="X1049" s="226" t="n"/>
      <c r="Y1049" s="226" t="n"/>
      <c r="Z1049" s="226" t="n"/>
    </row>
    <row r="1050" ht="15" customHeight="1" thickBot="1">
      <c r="B1050" s="88" t="inlineStr">
        <is>
          <t>S09-R</t>
        </is>
      </c>
      <c r="C1050" s="91">
        <f>SUMIF(数量表!D:H,B1050,数量表!H:H)</f>
        <v/>
      </c>
      <c r="D1050" s="239" t="inlineStr">
        <is>
          <t>45*1000</t>
        </is>
      </c>
      <c r="E1050" s="240" t="n">
        <v>328</v>
      </c>
      <c r="F1050" s="241" t="inlineStr">
        <is>
          <t>*</t>
        </is>
      </c>
      <c r="G1050" s="240" t="n">
        <v>976</v>
      </c>
      <c r="H1050" s="242" t="n">
        <v>1</v>
      </c>
      <c r="I1050" s="256">
        <f>SUM(H1050*C1050)</f>
        <v/>
      </c>
      <c r="J1050" s="257" t="n">
        <v>0.2</v>
      </c>
      <c r="K1050" s="258">
        <f>C1050*J1050</f>
        <v/>
      </c>
      <c r="M1050" s="251">
        <f>CONCATENATE(D1050,"　",E1050,F1050,G1050)</f>
        <v/>
      </c>
      <c r="N1050" s="252">
        <f>I1050</f>
        <v/>
      </c>
      <c r="T1050" s="226" t="n"/>
      <c r="U1050" s="226" t="n"/>
      <c r="V1050" s="226" t="n"/>
      <c r="W1050" s="226" t="n"/>
      <c r="X1050" s="226" t="n"/>
      <c r="Y1050" s="226" t="n"/>
      <c r="Z1050" s="226" t="n"/>
      <c r="AA1050" s="226" t="n"/>
      <c r="AB1050" s="226" t="n"/>
      <c r="AC1050" s="226" t="n"/>
    </row>
    <row r="1051" ht="15" customHeight="1" thickBot="1">
      <c r="B1051" s="79" t="inlineStr">
        <is>
          <t>S09R-R</t>
        </is>
      </c>
      <c r="C1051" s="80">
        <f>SUMIF(数量表!D:H,B1051,数量表!H:H)</f>
        <v/>
      </c>
      <c r="D1051" s="235" t="inlineStr">
        <is>
          <t>W1-34</t>
        </is>
      </c>
      <c r="E1051" s="236" t="n">
        <v>346.5</v>
      </c>
      <c r="F1051" s="237" t="inlineStr">
        <is>
          <t>*</t>
        </is>
      </c>
      <c r="G1051" s="236" t="n">
        <v>982</v>
      </c>
      <c r="H1051" s="238" t="n">
        <v>1</v>
      </c>
      <c r="I1051" s="253">
        <f>SUM(H1051*C1051)</f>
        <v/>
      </c>
      <c r="J1051" s="254" t="n">
        <v>1</v>
      </c>
      <c r="K1051" s="255">
        <f>C1051*J1051</f>
        <v/>
      </c>
      <c r="M1051" s="251">
        <f>CONCATENATE(D1051,"　",E1051,F1051,G1051)</f>
        <v/>
      </c>
      <c r="N1051" s="252">
        <f>I1051</f>
        <v/>
      </c>
      <c r="T1051" s="226" t="n"/>
      <c r="U1051" s="226" t="n"/>
      <c r="V1051" s="226" t="n"/>
      <c r="AA1051" s="226" t="n"/>
      <c r="AB1051" s="226" t="n"/>
      <c r="AC1051" s="226" t="n"/>
    </row>
    <row r="1052" ht="15" customHeight="1" thickBot="1">
      <c r="B1052" s="85" t="inlineStr">
        <is>
          <t>S09R-R</t>
        </is>
      </c>
      <c r="C1052">
        <f>SUMIF(数量表!D:H,B1052,数量表!H:H)</f>
        <v/>
      </c>
      <c r="D1052" s="243" t="inlineStr">
        <is>
          <t>W1-34</t>
        </is>
      </c>
      <c r="E1052" s="2" t="n">
        <v>346.5</v>
      </c>
      <c r="F1052" s="244" t="inlineStr">
        <is>
          <t>*</t>
        </is>
      </c>
      <c r="G1052" s="2" t="n">
        <v>536</v>
      </c>
      <c r="H1052" s="122" t="n">
        <v>1</v>
      </c>
      <c r="I1052" s="259">
        <f>SUM(H1052*C1052)</f>
        <v/>
      </c>
      <c r="J1052" s="260" t="n">
        <v>0.5</v>
      </c>
      <c r="K1052" s="261">
        <f>C1052*J1052</f>
        <v/>
      </c>
      <c r="M1052" s="251">
        <f>CONCATENATE(D1052,"　",E1052,F1052,G1052)</f>
        <v/>
      </c>
      <c r="N1052" s="252">
        <f>I1052</f>
        <v/>
      </c>
      <c r="S1052" s="226" t="n"/>
    </row>
    <row r="1053" ht="15" customHeight="1" thickBot="1">
      <c r="B1053" s="85" t="inlineStr">
        <is>
          <t>S09R-R</t>
        </is>
      </c>
      <c r="C1053">
        <f>SUMIF(数量表!D:H,B1053,数量表!H:H)</f>
        <v/>
      </c>
      <c r="D1053" s="243" t="inlineStr">
        <is>
          <t>W1-39</t>
        </is>
      </c>
      <c r="E1053" s="2" t="n">
        <v>386.5</v>
      </c>
      <c r="F1053" s="244" t="inlineStr">
        <is>
          <t>*</t>
        </is>
      </c>
      <c r="G1053" s="2" t="n">
        <v>982</v>
      </c>
      <c r="H1053" s="122" t="n">
        <v>1</v>
      </c>
      <c r="I1053" s="259">
        <f>SUM(H1053*C1053)</f>
        <v/>
      </c>
      <c r="J1053" s="260" t="n">
        <v>1</v>
      </c>
      <c r="K1053" s="261">
        <f>C1053*J1053</f>
        <v/>
      </c>
      <c r="M1053" s="251">
        <f>CONCATENATE(D1053,"　",E1053,F1053,G1053)</f>
        <v/>
      </c>
      <c r="N1053" s="252">
        <f>I1053</f>
        <v/>
      </c>
      <c r="W1053" s="226" t="n"/>
      <c r="X1053" s="226" t="n"/>
      <c r="Y1053" s="226" t="n"/>
      <c r="Z1053" s="226" t="n"/>
    </row>
    <row r="1054" ht="15" customHeight="1" thickBot="1">
      <c r="B1054" s="85" t="inlineStr">
        <is>
          <t>S09R-R</t>
        </is>
      </c>
      <c r="C1054">
        <f>SUMIF(数量表!D:H,B1054,数量表!H:H)</f>
        <v/>
      </c>
      <c r="D1054" s="243" t="inlineStr">
        <is>
          <t>W1-39</t>
        </is>
      </c>
      <c r="E1054" s="2" t="n">
        <v>386.5</v>
      </c>
      <c r="F1054" s="244" t="inlineStr">
        <is>
          <t>*</t>
        </is>
      </c>
      <c r="G1054" s="2" t="n">
        <v>536</v>
      </c>
      <c r="H1054" s="122" t="n">
        <v>1</v>
      </c>
      <c r="I1054" s="259">
        <f>SUM(H1054*C1054)</f>
        <v/>
      </c>
      <c r="J1054" s="260" t="n">
        <v>0.5</v>
      </c>
      <c r="K1054" s="261">
        <f>C1054*J1054</f>
        <v/>
      </c>
      <c r="M1054" s="251">
        <f>CONCATENATE(D1054,"　",E1054,F1054,G1054)</f>
        <v/>
      </c>
      <c r="N1054" s="252">
        <f>I1054</f>
        <v/>
      </c>
      <c r="T1054" s="226" t="n"/>
      <c r="U1054" s="226" t="n"/>
      <c r="V1054" s="226" t="n"/>
      <c r="W1054" s="226" t="n"/>
      <c r="X1054" s="226" t="n"/>
      <c r="Y1054" s="226" t="n"/>
      <c r="Z1054" s="226" t="n"/>
      <c r="AA1054" s="226" t="n"/>
      <c r="AB1054" s="226" t="n"/>
      <c r="AC1054" s="226" t="n"/>
    </row>
    <row r="1055" ht="15" customHeight="1" thickBot="1">
      <c r="B1055" s="85" t="inlineStr">
        <is>
          <t>S09R-R</t>
        </is>
      </c>
      <c r="C1055">
        <f>SUMIF(数量表!D:H,B1055,数量表!H:H)</f>
        <v/>
      </c>
      <c r="D1055" s="243" t="inlineStr">
        <is>
          <t>45*1000</t>
        </is>
      </c>
      <c r="E1055" s="2" t="n">
        <v>288</v>
      </c>
      <c r="F1055" s="244" t="inlineStr">
        <is>
          <t>*</t>
        </is>
      </c>
      <c r="G1055" s="2" t="n">
        <v>976</v>
      </c>
      <c r="H1055" s="122" t="n">
        <v>1</v>
      </c>
      <c r="I1055" s="259">
        <f>SUM(H1055*C1055)</f>
        <v/>
      </c>
      <c r="J1055" s="260" t="n">
        <v>0.2</v>
      </c>
      <c r="K1055" s="261">
        <f>C1055*J1055</f>
        <v/>
      </c>
      <c r="M1055" s="251">
        <f>CONCATENATE(D1055,"　",E1055,F1055,G1055)</f>
        <v/>
      </c>
      <c r="N1055" s="252">
        <f>I1055</f>
        <v/>
      </c>
      <c r="T1055" s="226" t="n"/>
      <c r="U1055" s="226" t="n"/>
      <c r="V1055" s="226" t="n"/>
      <c r="AA1055" s="226" t="n"/>
      <c r="AB1055" s="226" t="n"/>
      <c r="AC1055" s="226" t="n"/>
    </row>
    <row r="1056" ht="15" customHeight="1" thickBot="1">
      <c r="B1056" s="79" t="inlineStr">
        <is>
          <t>SQ09-L</t>
        </is>
      </c>
      <c r="C1056" s="80">
        <f>SUMIF(数量表!D:H,B1056,数量表!H:H)</f>
        <v/>
      </c>
      <c r="D1056" s="235" t="inlineStr">
        <is>
          <t>W2-39</t>
        </is>
      </c>
      <c r="E1056" s="236" t="n">
        <v>386.5</v>
      </c>
      <c r="F1056" s="237" t="inlineStr">
        <is>
          <t>*</t>
        </is>
      </c>
      <c r="G1056" s="236" t="n">
        <v>536</v>
      </c>
      <c r="H1056" s="238" t="n">
        <v>1</v>
      </c>
      <c r="I1056" s="253">
        <f>SUM(H1056*C1056)</f>
        <v/>
      </c>
      <c r="J1056" s="254" t="n">
        <v>1</v>
      </c>
      <c r="K1056" s="255">
        <f>C1056*J1056</f>
        <v/>
      </c>
      <c r="M1056" s="251">
        <f>CONCATENATE(D1056,"　",E1056,F1056,G1056)</f>
        <v/>
      </c>
      <c r="N1056" s="252">
        <f>I1056</f>
        <v/>
      </c>
      <c r="S1056" s="226" t="n"/>
    </row>
    <row r="1057" ht="15" customHeight="1" thickBot="1">
      <c r="B1057" s="85" t="inlineStr">
        <is>
          <t>SQ09-L</t>
        </is>
      </c>
      <c r="C1057">
        <f>SUMIF(数量表!D:H,B1057,数量表!H:H)</f>
        <v/>
      </c>
      <c r="D1057" s="243" t="inlineStr">
        <is>
          <t>W1-39</t>
        </is>
      </c>
      <c r="E1057" s="2" t="n">
        <v>386.5</v>
      </c>
      <c r="F1057" s="244" t="inlineStr">
        <is>
          <t>*</t>
        </is>
      </c>
      <c r="G1057" s="2" t="n">
        <v>982</v>
      </c>
      <c r="H1057" s="122" t="n">
        <v>1</v>
      </c>
      <c r="I1057" s="259">
        <f>SUM(H1057*C1057)</f>
        <v/>
      </c>
      <c r="J1057" s="260" t="n">
        <v>1</v>
      </c>
      <c r="K1057" s="261">
        <f>C1057*J1057</f>
        <v/>
      </c>
      <c r="M1057" s="251">
        <f>CONCATENATE(D1057,"　",E1057,F1057,G1057)</f>
        <v/>
      </c>
      <c r="N1057" s="252">
        <f>I1057</f>
        <v/>
      </c>
    </row>
    <row r="1058" ht="15" customHeight="1" thickBot="1">
      <c r="B1058" s="85" t="inlineStr">
        <is>
          <t>SQ09-L</t>
        </is>
      </c>
      <c r="C1058">
        <f>SUMIF(数量表!D:H,B1058,数量表!H:H)</f>
        <v/>
      </c>
      <c r="D1058" s="243" t="inlineStr">
        <is>
          <t>W2-39</t>
        </is>
      </c>
      <c r="E1058" s="2" t="n">
        <v>159</v>
      </c>
      <c r="F1058" s="244" t="inlineStr">
        <is>
          <t>*</t>
        </is>
      </c>
      <c r="G1058" s="2" t="n">
        <v>536</v>
      </c>
      <c r="H1058" s="122" t="n">
        <v>1</v>
      </c>
      <c r="I1058" s="259">
        <f>SUM(H1058*C1058)</f>
        <v/>
      </c>
      <c r="J1058" s="260" t="n">
        <v>1</v>
      </c>
      <c r="K1058" s="261">
        <f>C1058*J1058</f>
        <v/>
      </c>
      <c r="M1058" s="251">
        <f>CONCATENATE(D1058,"　",E1058,F1058,G1058)</f>
        <v/>
      </c>
      <c r="N1058" s="252">
        <f>I1058</f>
        <v/>
      </c>
    </row>
    <row r="1059" ht="15" customHeight="1" thickBot="1">
      <c r="B1059" s="85" t="inlineStr">
        <is>
          <t>SQ09-L</t>
        </is>
      </c>
      <c r="C1059">
        <f>SUMIF(数量表!D:H,B1059,数量表!H:H)</f>
        <v/>
      </c>
      <c r="D1059" s="243" t="inlineStr">
        <is>
          <t>W1-39</t>
        </is>
      </c>
      <c r="E1059" s="2" t="n">
        <v>159</v>
      </c>
      <c r="F1059" s="244" t="inlineStr">
        <is>
          <t>*</t>
        </is>
      </c>
      <c r="G1059" s="2" t="n">
        <v>982</v>
      </c>
      <c r="H1059" s="122" t="n">
        <v>1</v>
      </c>
      <c r="I1059" s="259">
        <f>SUM(H1059*C1059)</f>
        <v/>
      </c>
      <c r="J1059" s="260" t="n">
        <v>1</v>
      </c>
      <c r="K1059" s="261">
        <f>C1059*J1059</f>
        <v/>
      </c>
      <c r="M1059" s="251">
        <f>CONCATENATE(D1059,"　",E1059,F1059,G1059)</f>
        <v/>
      </c>
      <c r="N1059" s="252">
        <f>I1059</f>
        <v/>
      </c>
    </row>
    <row r="1060" ht="15" customHeight="1" thickBot="1">
      <c r="B1060" s="88" t="inlineStr">
        <is>
          <t>SQ09-L</t>
        </is>
      </c>
      <c r="C1060" s="89">
        <f>SUMIF(数量表!D:H,B1060,数量表!H:H)</f>
        <v/>
      </c>
      <c r="D1060" s="239" t="inlineStr">
        <is>
          <t>45*1000</t>
        </is>
      </c>
      <c r="E1060" s="240" t="n">
        <v>100.5</v>
      </c>
      <c r="F1060" s="241" t="inlineStr">
        <is>
          <t>*</t>
        </is>
      </c>
      <c r="G1060" s="240" t="n">
        <v>976</v>
      </c>
      <c r="H1060" s="242" t="n">
        <v>1</v>
      </c>
      <c r="I1060" s="256">
        <f>SUM(H1060*C1060)</f>
        <v/>
      </c>
      <c r="J1060" s="257" t="n">
        <v>0.2</v>
      </c>
      <c r="K1060" s="258">
        <f>C1060*J1060</f>
        <v/>
      </c>
      <c r="M1060" s="251">
        <f>CONCATENATE(D1060,"　",E1060,F1060,G1060)</f>
        <v/>
      </c>
      <c r="N1060" s="252">
        <f>I1060</f>
        <v/>
      </c>
    </row>
    <row r="1061" ht="15" customHeight="1" thickBot="1">
      <c r="B1061" s="79" t="inlineStr">
        <is>
          <t>SQ09L-L</t>
        </is>
      </c>
      <c r="C1061" s="80">
        <f>SUMIF(数量表!D:H,B1061,数量表!H:H)</f>
        <v/>
      </c>
      <c r="D1061" s="235" t="inlineStr">
        <is>
          <t>W2-39</t>
        </is>
      </c>
      <c r="E1061" s="236" t="n">
        <v>386.5</v>
      </c>
      <c r="F1061" s="237" t="inlineStr">
        <is>
          <t>*</t>
        </is>
      </c>
      <c r="G1061" s="236" t="n">
        <v>536</v>
      </c>
      <c r="H1061" s="238" t="n">
        <v>1</v>
      </c>
      <c r="I1061" s="253">
        <f>SUM(H1061*C1061)</f>
        <v/>
      </c>
      <c r="J1061" s="254" t="n">
        <v>1</v>
      </c>
      <c r="K1061" s="255">
        <f>C1061*J1061</f>
        <v/>
      </c>
      <c r="M1061" s="251">
        <f>CONCATENATE(D1061,"　",E1061,F1061,G1061)</f>
        <v/>
      </c>
      <c r="N1061" s="252">
        <f>I1061</f>
        <v/>
      </c>
    </row>
    <row r="1062" ht="15" customHeight="1" thickBot="1">
      <c r="B1062" s="85" t="inlineStr">
        <is>
          <t>SQ09L-L</t>
        </is>
      </c>
      <c r="C1062">
        <f>SUMIF(数量表!D:H,B1062,数量表!H:H)</f>
        <v/>
      </c>
      <c r="D1062" s="243" t="inlineStr">
        <is>
          <t>W1-39</t>
        </is>
      </c>
      <c r="E1062" s="2" t="n">
        <v>386.5</v>
      </c>
      <c r="F1062" s="244" t="inlineStr">
        <is>
          <t>*</t>
        </is>
      </c>
      <c r="G1062" s="2" t="n">
        <v>982</v>
      </c>
      <c r="H1062" s="122" t="n">
        <v>1</v>
      </c>
      <c r="I1062" s="259">
        <f>SUM(H1062*C1062)</f>
        <v/>
      </c>
      <c r="J1062" s="260" t="n">
        <v>1</v>
      </c>
      <c r="K1062" s="261">
        <f>C1062*J1062</f>
        <v/>
      </c>
      <c r="M1062" s="251">
        <f>CONCATENATE(D1062,"　",E1062,F1062,G1062)</f>
        <v/>
      </c>
      <c r="N1062" s="252">
        <f>I1062</f>
        <v/>
      </c>
    </row>
    <row r="1063" ht="15" customHeight="1" thickBot="1">
      <c r="B1063" s="85" t="inlineStr">
        <is>
          <t>SQ09L-L</t>
        </is>
      </c>
      <c r="C1063">
        <f>SUMIF(数量表!D:H,B1063,数量表!H:H)</f>
        <v/>
      </c>
      <c r="D1063" s="243" t="inlineStr">
        <is>
          <t>W2-39</t>
        </is>
      </c>
      <c r="E1063" s="2" t="n">
        <v>119</v>
      </c>
      <c r="F1063" s="244" t="inlineStr">
        <is>
          <t>*</t>
        </is>
      </c>
      <c r="G1063" s="2" t="n">
        <v>536</v>
      </c>
      <c r="H1063" s="122" t="n">
        <v>1</v>
      </c>
      <c r="I1063" s="259">
        <f>SUM(H1063*C1063)</f>
        <v/>
      </c>
      <c r="J1063" s="260" t="n">
        <v>1</v>
      </c>
      <c r="K1063" s="261">
        <f>C1063*J1063</f>
        <v/>
      </c>
      <c r="M1063" s="251">
        <f>CONCATENATE(D1063,"　",E1063,F1063,G1063)</f>
        <v/>
      </c>
      <c r="N1063" s="252">
        <f>I1063</f>
        <v/>
      </c>
    </row>
    <row r="1064" ht="15" customHeight="1" thickBot="1">
      <c r="B1064" s="85" t="inlineStr">
        <is>
          <t>SQ09L-L</t>
        </is>
      </c>
      <c r="C1064">
        <f>SUMIF(数量表!D:H,B1064,数量表!H:H)</f>
        <v/>
      </c>
      <c r="D1064" s="243" t="inlineStr">
        <is>
          <t>W1-39</t>
        </is>
      </c>
      <c r="E1064" s="2" t="n">
        <v>119</v>
      </c>
      <c r="F1064" s="244" t="inlineStr">
        <is>
          <t>*</t>
        </is>
      </c>
      <c r="G1064" s="2" t="n">
        <v>982</v>
      </c>
      <c r="H1064" s="122" t="n">
        <v>1</v>
      </c>
      <c r="I1064" s="259">
        <f>SUM(H1064*C1064)</f>
        <v/>
      </c>
      <c r="J1064" s="260" t="n">
        <v>1</v>
      </c>
      <c r="K1064" s="261">
        <f>C1064*J1064</f>
        <v/>
      </c>
      <c r="M1064" s="251">
        <f>CONCATENATE(D1064,"　",E1064,F1064,G1064)</f>
        <v/>
      </c>
      <c r="N1064" s="252">
        <f>I1064</f>
        <v/>
      </c>
    </row>
    <row r="1065" ht="15" customHeight="1" thickBot="1">
      <c r="B1065" s="88" t="inlineStr">
        <is>
          <t>SQ09L-L</t>
        </is>
      </c>
      <c r="C1065" s="89">
        <f>SUMIF(数量表!D:H,B1065,数量表!H:H)</f>
        <v/>
      </c>
      <c r="D1065" s="239" t="inlineStr">
        <is>
          <t>45*1000</t>
        </is>
      </c>
      <c r="E1065" s="240" t="n">
        <v>60.5</v>
      </c>
      <c r="F1065" s="241" t="inlineStr">
        <is>
          <t>*</t>
        </is>
      </c>
      <c r="G1065" s="240" t="n">
        <v>976</v>
      </c>
      <c r="H1065" s="242" t="n">
        <v>1</v>
      </c>
      <c r="I1065" s="256">
        <f>SUM(H1065*C1065)</f>
        <v/>
      </c>
      <c r="J1065" s="257" t="n">
        <v>0.2</v>
      </c>
      <c r="K1065" s="258">
        <f>C1065*J1065</f>
        <v/>
      </c>
      <c r="M1065" s="251">
        <f>CONCATENATE(D1065,"　",E1065,F1065,G1065)</f>
        <v/>
      </c>
      <c r="N1065" s="252">
        <f>I1065</f>
        <v/>
      </c>
    </row>
    <row r="1066" ht="15" customHeight="1" thickBot="1">
      <c r="B1066" s="79" t="inlineStr">
        <is>
          <t>SQ09-R</t>
        </is>
      </c>
      <c r="C1066" s="80">
        <f>SUMIF(数量表!D:H,B1066,数量表!H:H)</f>
        <v/>
      </c>
      <c r="D1066" s="235" t="inlineStr">
        <is>
          <t>W2-39</t>
        </is>
      </c>
      <c r="E1066" s="236" t="n">
        <v>386.5</v>
      </c>
      <c r="F1066" s="237" t="inlineStr">
        <is>
          <t>*</t>
        </is>
      </c>
      <c r="G1066" s="236" t="n">
        <v>536</v>
      </c>
      <c r="H1066" s="238" t="n">
        <v>1</v>
      </c>
      <c r="I1066" s="253">
        <f>SUM(H1066*C1066)</f>
        <v/>
      </c>
      <c r="J1066" s="254" t="n">
        <v>1</v>
      </c>
      <c r="K1066" s="255">
        <f>C1066*J1066</f>
        <v/>
      </c>
      <c r="M1066" s="251">
        <f>CONCATENATE(D1066,"　",E1066,F1066,G1066)</f>
        <v/>
      </c>
      <c r="N1066" s="252">
        <f>I1066</f>
        <v/>
      </c>
    </row>
    <row r="1067" ht="15" customHeight="1" thickBot="1">
      <c r="B1067" s="85" t="inlineStr">
        <is>
          <t>SQ09-R</t>
        </is>
      </c>
      <c r="C1067">
        <f>SUMIF(数量表!D:H,B1067,数量表!H:H)</f>
        <v/>
      </c>
      <c r="D1067" s="243" t="inlineStr">
        <is>
          <t>W1-39</t>
        </is>
      </c>
      <c r="E1067" s="2" t="n">
        <v>386.5</v>
      </c>
      <c r="F1067" s="244" t="inlineStr">
        <is>
          <t>*</t>
        </is>
      </c>
      <c r="G1067" s="2" t="n">
        <v>982</v>
      </c>
      <c r="H1067" s="122" t="n">
        <v>1</v>
      </c>
      <c r="I1067" s="259">
        <f>SUM(H1067*C1067)</f>
        <v/>
      </c>
      <c r="J1067" s="260" t="n">
        <v>1</v>
      </c>
      <c r="K1067" s="261">
        <f>C1067*J1067</f>
        <v/>
      </c>
      <c r="M1067" s="251">
        <f>CONCATENATE(D1067,"　",E1067,F1067,G1067)</f>
        <v/>
      </c>
      <c r="N1067" s="252">
        <f>I1067</f>
        <v/>
      </c>
    </row>
    <row r="1068" ht="15" customHeight="1" thickBot="1">
      <c r="B1068" s="85" t="inlineStr">
        <is>
          <t>SQ09-R</t>
        </is>
      </c>
      <c r="C1068">
        <f>SUMIF(数量表!D:H,B1068,数量表!H:H)</f>
        <v/>
      </c>
      <c r="D1068" s="243" t="inlineStr">
        <is>
          <t>W2-39</t>
        </is>
      </c>
      <c r="E1068" s="2" t="n">
        <v>159</v>
      </c>
      <c r="F1068" s="244" t="inlineStr">
        <is>
          <t>*</t>
        </is>
      </c>
      <c r="G1068" s="2" t="n">
        <v>536</v>
      </c>
      <c r="H1068" s="122" t="n">
        <v>1</v>
      </c>
      <c r="I1068" s="259">
        <f>SUM(H1068*C1068)</f>
        <v/>
      </c>
      <c r="J1068" s="260" t="n">
        <v>1</v>
      </c>
      <c r="K1068" s="261">
        <f>C1068*J1068</f>
        <v/>
      </c>
      <c r="M1068" s="251">
        <f>CONCATENATE(D1068,"　",E1068,F1068,G1068)</f>
        <v/>
      </c>
      <c r="N1068" s="252">
        <f>I1068</f>
        <v/>
      </c>
    </row>
    <row r="1069" ht="15" customHeight="1" thickBot="1">
      <c r="B1069" s="85" t="inlineStr">
        <is>
          <t>SQ09-R</t>
        </is>
      </c>
      <c r="C1069">
        <f>SUMIF(数量表!D:H,B1069,数量表!H:H)</f>
        <v/>
      </c>
      <c r="D1069" s="243" t="inlineStr">
        <is>
          <t>W1-39</t>
        </is>
      </c>
      <c r="E1069" s="2" t="n">
        <v>159</v>
      </c>
      <c r="F1069" s="244" t="inlineStr">
        <is>
          <t>*</t>
        </is>
      </c>
      <c r="G1069" s="2" t="n">
        <v>982</v>
      </c>
      <c r="H1069" s="122" t="n">
        <v>1</v>
      </c>
      <c r="I1069" s="259">
        <f>SUM(H1069*C1069)</f>
        <v/>
      </c>
      <c r="J1069" s="260" t="n">
        <v>1</v>
      </c>
      <c r="K1069" s="261">
        <f>C1069*J1069</f>
        <v/>
      </c>
      <c r="M1069" s="251">
        <f>CONCATENATE(D1069,"　",E1069,F1069,G1069)</f>
        <v/>
      </c>
      <c r="N1069" s="252">
        <f>I1069</f>
        <v/>
      </c>
    </row>
    <row r="1070" ht="15" customHeight="1" thickBot="1">
      <c r="B1070" s="88" t="inlineStr">
        <is>
          <t>SQ09-R</t>
        </is>
      </c>
      <c r="C1070" s="89">
        <f>SUMIF(数量表!D:H,B1070,数量表!H:H)</f>
        <v/>
      </c>
      <c r="D1070" s="239" t="inlineStr">
        <is>
          <t>45*1000</t>
        </is>
      </c>
      <c r="E1070" s="240" t="n">
        <v>100.5</v>
      </c>
      <c r="F1070" s="241" t="inlineStr">
        <is>
          <t>*</t>
        </is>
      </c>
      <c r="G1070" s="240" t="n">
        <v>976</v>
      </c>
      <c r="H1070" s="242" t="n">
        <v>1</v>
      </c>
      <c r="I1070" s="256">
        <f>SUM(H1070*C1070)</f>
        <v/>
      </c>
      <c r="J1070" s="257" t="n">
        <v>0.2</v>
      </c>
      <c r="K1070" s="258">
        <f>C1070*J1070</f>
        <v/>
      </c>
      <c r="M1070" s="251">
        <f>CONCATENATE(D1070,"　",E1070,F1070,G1070)</f>
        <v/>
      </c>
      <c r="N1070" s="252">
        <f>I1070</f>
        <v/>
      </c>
    </row>
    <row r="1071" ht="15" customHeight="1" thickBot="1">
      <c r="B1071" s="79" t="inlineStr">
        <is>
          <t>SQ09R-R</t>
        </is>
      </c>
      <c r="C1071" s="80">
        <f>SUMIF(数量表!D:H,B1071,数量表!H:H)</f>
        <v/>
      </c>
      <c r="D1071" s="235" t="inlineStr">
        <is>
          <t>W2-39</t>
        </is>
      </c>
      <c r="E1071" s="236" t="n">
        <v>386.5</v>
      </c>
      <c r="F1071" s="237" t="inlineStr">
        <is>
          <t>*</t>
        </is>
      </c>
      <c r="G1071" s="236" t="n">
        <v>536</v>
      </c>
      <c r="H1071" s="238" t="n">
        <v>1</v>
      </c>
      <c r="I1071" s="253">
        <f>SUM(H1071*C1071)</f>
        <v/>
      </c>
      <c r="J1071" s="254" t="n">
        <v>1</v>
      </c>
      <c r="K1071" s="255">
        <f>C1071*J1071</f>
        <v/>
      </c>
      <c r="M1071" s="251">
        <f>CONCATENATE(D1071,"　",E1071,F1071,G1071)</f>
        <v/>
      </c>
      <c r="N1071" s="252">
        <f>I1071</f>
        <v/>
      </c>
    </row>
    <row r="1072" ht="15" customHeight="1" thickBot="1">
      <c r="B1072" s="85" t="inlineStr">
        <is>
          <t>SQ09R-R</t>
        </is>
      </c>
      <c r="C1072">
        <f>SUMIF(数量表!D:H,B1072,数量表!H:H)</f>
        <v/>
      </c>
      <c r="D1072" s="243" t="inlineStr">
        <is>
          <t>W1-39</t>
        </is>
      </c>
      <c r="E1072" s="2" t="n">
        <v>386.5</v>
      </c>
      <c r="F1072" s="244" t="inlineStr">
        <is>
          <t>*</t>
        </is>
      </c>
      <c r="G1072" s="2" t="n">
        <v>982</v>
      </c>
      <c r="H1072" s="122" t="n">
        <v>1</v>
      </c>
      <c r="I1072" s="259">
        <f>SUM(H1072*C1072)</f>
        <v/>
      </c>
      <c r="J1072" s="260" t="n">
        <v>1</v>
      </c>
      <c r="K1072" s="261">
        <f>C1072*J1072</f>
        <v/>
      </c>
      <c r="M1072" s="251">
        <f>CONCATENATE(D1072,"　",E1072,F1072,G1072)</f>
        <v/>
      </c>
      <c r="N1072" s="252">
        <f>I1072</f>
        <v/>
      </c>
    </row>
    <row r="1073" ht="15" customHeight="1" thickBot="1">
      <c r="B1073" s="85" t="inlineStr">
        <is>
          <t>SQ09R-R</t>
        </is>
      </c>
      <c r="C1073">
        <f>SUMIF(数量表!D:H,B1073,数量表!H:H)</f>
        <v/>
      </c>
      <c r="D1073" s="243" t="inlineStr">
        <is>
          <t>W2-39</t>
        </is>
      </c>
      <c r="E1073" s="2" t="n">
        <v>119</v>
      </c>
      <c r="F1073" s="244" t="inlineStr">
        <is>
          <t>*</t>
        </is>
      </c>
      <c r="G1073" s="2" t="n">
        <v>536</v>
      </c>
      <c r="H1073" s="122" t="n">
        <v>1</v>
      </c>
      <c r="I1073" s="259">
        <f>SUM(H1073*C1073)</f>
        <v/>
      </c>
      <c r="J1073" s="260" t="n">
        <v>1</v>
      </c>
      <c r="K1073" s="261">
        <f>C1073*J1073</f>
        <v/>
      </c>
      <c r="M1073" s="251">
        <f>CONCATENATE(D1073,"　",E1073,F1073,G1073)</f>
        <v/>
      </c>
      <c r="N1073" s="252">
        <f>I1073</f>
        <v/>
      </c>
    </row>
    <row r="1074" ht="15" customHeight="1" thickBot="1">
      <c r="B1074" s="85" t="inlineStr">
        <is>
          <t>SQ09R-R</t>
        </is>
      </c>
      <c r="C1074">
        <f>SUMIF(数量表!D:H,B1074,数量表!H:H)</f>
        <v/>
      </c>
      <c r="D1074" s="243" t="inlineStr">
        <is>
          <t>W1-39</t>
        </is>
      </c>
      <c r="E1074" s="2" t="n">
        <v>119</v>
      </c>
      <c r="F1074" s="244" t="inlineStr">
        <is>
          <t>*</t>
        </is>
      </c>
      <c r="G1074" s="2" t="n">
        <v>982</v>
      </c>
      <c r="H1074" s="122" t="n">
        <v>1</v>
      </c>
      <c r="I1074" s="259">
        <f>SUM(H1074*C1074)</f>
        <v/>
      </c>
      <c r="J1074" s="260" t="n">
        <v>1</v>
      </c>
      <c r="K1074" s="261">
        <f>C1074*J1074</f>
        <v/>
      </c>
      <c r="M1074" s="251">
        <f>CONCATENATE(D1074,"　",E1074,F1074,G1074)</f>
        <v/>
      </c>
      <c r="N1074" s="252">
        <f>I1074</f>
        <v/>
      </c>
    </row>
    <row r="1075" ht="15" customHeight="1" thickBot="1">
      <c r="B1075" s="88" t="inlineStr">
        <is>
          <t>SQ09R-R</t>
        </is>
      </c>
      <c r="C1075" s="89">
        <f>SUMIF(数量表!D:H,B1075,数量表!H:H)</f>
        <v/>
      </c>
      <c r="D1075" s="239" t="inlineStr">
        <is>
          <t>45*1000</t>
        </is>
      </c>
      <c r="E1075" s="240" t="n">
        <v>60.5</v>
      </c>
      <c r="F1075" s="241" t="inlineStr">
        <is>
          <t>*</t>
        </is>
      </c>
      <c r="G1075" s="240" t="n">
        <v>976</v>
      </c>
      <c r="H1075" s="242" t="n">
        <v>1</v>
      </c>
      <c r="I1075" s="256">
        <f>SUM(H1075*C1075)</f>
        <v/>
      </c>
      <c r="J1075" s="257" t="n">
        <v>0.2</v>
      </c>
      <c r="K1075" s="258">
        <f>C1075*J1075</f>
        <v/>
      </c>
      <c r="M1075" s="251">
        <f>CONCATENATE(D1075,"　",E1075,F1075,G1075)</f>
        <v/>
      </c>
      <c r="N1075" s="252">
        <f>I1075</f>
        <v/>
      </c>
    </row>
    <row r="1076" ht="15" customHeight="1" thickBot="1">
      <c r="B1076" s="79" t="inlineStr">
        <is>
          <t>SH11</t>
        </is>
      </c>
      <c r="C1076" s="80">
        <f>SUMIF(数量表!D:H,B1076,数量表!H:H)</f>
        <v/>
      </c>
      <c r="D1076" s="235" t="inlineStr">
        <is>
          <t>W1-34</t>
        </is>
      </c>
      <c r="E1076" s="236" t="n">
        <v>345</v>
      </c>
      <c r="F1076" s="237" t="inlineStr">
        <is>
          <t>*</t>
        </is>
      </c>
      <c r="G1076" s="236" t="n">
        <v>450</v>
      </c>
      <c r="H1076" s="238" t="n">
        <v>1</v>
      </c>
      <c r="I1076" s="253">
        <f>SUM(H1076*C1076)</f>
        <v/>
      </c>
      <c r="J1076" s="254" t="n">
        <v>0.5</v>
      </c>
      <c r="K1076" s="255">
        <f>C1076*J1076</f>
        <v/>
      </c>
      <c r="M1076" s="251">
        <f>CONCATENATE(D1076,"　",E1076,F1076,G1076)</f>
        <v/>
      </c>
      <c r="N1076" s="252">
        <f>I1076</f>
        <v/>
      </c>
    </row>
    <row r="1077" ht="15" customHeight="1" thickBot="1">
      <c r="B1077" s="88" t="inlineStr">
        <is>
          <t>SH11</t>
        </is>
      </c>
      <c r="C1077" s="89">
        <f>SUMIF(数量表!D:H,B1077,数量表!H:H)</f>
        <v/>
      </c>
      <c r="D1077" s="239" t="inlineStr">
        <is>
          <t>W1-34</t>
        </is>
      </c>
      <c r="E1077" s="240" t="n">
        <v>345</v>
      </c>
      <c r="F1077" s="241" t="inlineStr">
        <is>
          <t>*</t>
        </is>
      </c>
      <c r="G1077" s="240" t="n">
        <v>868</v>
      </c>
      <c r="H1077" s="242" t="n">
        <v>1</v>
      </c>
      <c r="I1077" s="256">
        <f>SUM(H1077*C1077)</f>
        <v/>
      </c>
      <c r="J1077" s="257" t="n">
        <v>1</v>
      </c>
      <c r="K1077" s="258">
        <f>C1077*J1077</f>
        <v/>
      </c>
      <c r="M1077" s="251">
        <f>CONCATENATE(D1077,"　",E1077,F1077,G1077)</f>
        <v/>
      </c>
      <c r="N1077" s="252">
        <f>I1077</f>
        <v/>
      </c>
    </row>
    <row r="1078" ht="15" customHeight="1" thickBot="1">
      <c r="B1078" s="79" t="inlineStr">
        <is>
          <t>SH11L</t>
        </is>
      </c>
      <c r="C1078" s="80">
        <f>SUMIF(数量表!D:H,B1078,数量表!H:H)</f>
        <v/>
      </c>
      <c r="D1078" s="235" t="inlineStr">
        <is>
          <t>W1-34</t>
        </is>
      </c>
      <c r="E1078" s="236" t="n">
        <v>305</v>
      </c>
      <c r="F1078" s="237" t="inlineStr">
        <is>
          <t>*</t>
        </is>
      </c>
      <c r="G1078" s="236" t="n">
        <v>450</v>
      </c>
      <c r="H1078" s="238" t="n">
        <v>1</v>
      </c>
      <c r="I1078" s="253">
        <f>SUM(H1078*C1078)</f>
        <v/>
      </c>
      <c r="J1078" s="254" t="n">
        <v>0.5</v>
      </c>
      <c r="K1078" s="255">
        <f>C1078*J1078</f>
        <v/>
      </c>
      <c r="M1078" s="251">
        <f>CONCATENATE(D1078,"　",E1078,F1078,G1078)</f>
        <v/>
      </c>
      <c r="N1078" s="252">
        <f>I1078</f>
        <v/>
      </c>
    </row>
    <row r="1079" ht="15" customHeight="1" thickBot="1">
      <c r="B1079" s="88" t="inlineStr">
        <is>
          <t>SH11L</t>
        </is>
      </c>
      <c r="C1079" s="89">
        <f>SUMIF(数量表!D:H,B1079,数量表!H:H)</f>
        <v/>
      </c>
      <c r="D1079" s="239" t="inlineStr">
        <is>
          <t>W1-34</t>
        </is>
      </c>
      <c r="E1079" s="240" t="n">
        <v>305</v>
      </c>
      <c r="F1079" s="241" t="inlineStr">
        <is>
          <t>*</t>
        </is>
      </c>
      <c r="G1079" s="240" t="n">
        <v>868</v>
      </c>
      <c r="H1079" s="242" t="n">
        <v>1</v>
      </c>
      <c r="I1079" s="256">
        <f>SUM(H1079*C1079)</f>
        <v/>
      </c>
      <c r="J1079" s="257" t="n">
        <v>1</v>
      </c>
      <c r="K1079" s="258">
        <f>C1079*J1079</f>
        <v/>
      </c>
      <c r="M1079" s="251">
        <f>CONCATENATE(D1079,"　",E1079,F1079,G1079)</f>
        <v/>
      </c>
      <c r="N1079" s="252">
        <f>I1079</f>
        <v/>
      </c>
    </row>
    <row r="1080" ht="15" customHeight="1" thickBot="1">
      <c r="B1080" s="79" t="inlineStr">
        <is>
          <t>SH11R</t>
        </is>
      </c>
      <c r="C1080" s="80">
        <f>SUMIF(数量表!D:H,B1080,数量表!H:H)</f>
        <v/>
      </c>
      <c r="D1080" s="235" t="inlineStr">
        <is>
          <t>W1-34</t>
        </is>
      </c>
      <c r="E1080" s="236" t="n">
        <v>305</v>
      </c>
      <c r="F1080" s="237" t="inlineStr">
        <is>
          <t>*</t>
        </is>
      </c>
      <c r="G1080" s="236" t="n">
        <v>450</v>
      </c>
      <c r="H1080" s="238" t="n">
        <v>1</v>
      </c>
      <c r="I1080" s="253">
        <f>SUM(H1080*C1080)</f>
        <v/>
      </c>
      <c r="J1080" s="254" t="n">
        <v>0.5</v>
      </c>
      <c r="K1080" s="255">
        <f>C1080*J1080</f>
        <v/>
      </c>
      <c r="M1080" s="251">
        <f>CONCATENATE(D1080,"　",E1080,F1080,G1080)</f>
        <v/>
      </c>
      <c r="N1080" s="252">
        <f>I1080</f>
        <v/>
      </c>
    </row>
    <row r="1081" ht="15" customHeight="1" thickBot="1">
      <c r="B1081" s="88" t="inlineStr">
        <is>
          <t>SH11R</t>
        </is>
      </c>
      <c r="C1081" s="89">
        <f>SUMIF(数量表!D:H,B1081,数量表!H:H)</f>
        <v/>
      </c>
      <c r="D1081" s="239" t="inlineStr">
        <is>
          <t>W1-34</t>
        </is>
      </c>
      <c r="E1081" s="240" t="n">
        <v>305</v>
      </c>
      <c r="F1081" s="241" t="inlineStr">
        <is>
          <t>*</t>
        </is>
      </c>
      <c r="G1081" s="240" t="n">
        <v>868</v>
      </c>
      <c r="H1081" s="242" t="n">
        <v>1</v>
      </c>
      <c r="I1081" s="256">
        <f>SUM(H1081*C1081)</f>
        <v/>
      </c>
      <c r="J1081" s="257" t="n">
        <v>1</v>
      </c>
      <c r="K1081" s="258">
        <f>C1081*J1081</f>
        <v/>
      </c>
      <c r="M1081" s="251">
        <f>CONCATENATE(D1081,"　",E1081,F1081,G1081)</f>
        <v/>
      </c>
      <c r="N1081" s="252">
        <f>I1081</f>
        <v/>
      </c>
    </row>
    <row r="1082" ht="15" customHeight="1" thickBot="1">
      <c r="B1082" s="79" t="inlineStr">
        <is>
          <t>S11</t>
        </is>
      </c>
      <c r="C1082" s="80">
        <f>SUMIF(数量表!D:H,B1082,数量表!H:H)</f>
        <v/>
      </c>
      <c r="D1082" s="235" t="inlineStr">
        <is>
          <t>W2-39</t>
        </is>
      </c>
      <c r="E1082" s="236" t="n">
        <v>386.5</v>
      </c>
      <c r="F1082" s="237" t="inlineStr">
        <is>
          <t>*</t>
        </is>
      </c>
      <c r="G1082" s="236" t="n">
        <v>868</v>
      </c>
      <c r="H1082" s="238" t="n">
        <v>2</v>
      </c>
      <c r="I1082" s="253">
        <f>SUM(H1082*C1082)</f>
        <v/>
      </c>
      <c r="J1082" s="254" t="n">
        <v>2</v>
      </c>
      <c r="K1082" s="255">
        <f>C1082*J1082</f>
        <v/>
      </c>
      <c r="M1082" s="251">
        <f>CONCATENATE(D1082,"　",E1082,F1082,G1082)</f>
        <v/>
      </c>
      <c r="N1082" s="252">
        <f>I1082</f>
        <v/>
      </c>
    </row>
    <row r="1083" ht="15" customHeight="1" thickBot="1">
      <c r="B1083" s="85" t="inlineStr">
        <is>
          <t>S11</t>
        </is>
      </c>
      <c r="C1083">
        <f>SUMIF(数量表!D:H,B1083,数量表!H:H)</f>
        <v/>
      </c>
      <c r="D1083" s="243" t="inlineStr">
        <is>
          <t>W3-39</t>
        </is>
      </c>
      <c r="E1083" s="2" t="n">
        <v>386.5</v>
      </c>
      <c r="F1083" s="244" t="inlineStr">
        <is>
          <t>*</t>
        </is>
      </c>
      <c r="G1083" s="2" t="n">
        <v>450</v>
      </c>
      <c r="H1083" s="122" t="n">
        <v>2</v>
      </c>
      <c r="I1083" s="259">
        <f>SUM(H1083*C1083)</f>
        <v/>
      </c>
      <c r="J1083" s="260" t="n">
        <v>1</v>
      </c>
      <c r="K1083" s="261">
        <f>C1083*J1083</f>
        <v/>
      </c>
      <c r="M1083" s="251">
        <f>CONCATENATE(D1083,"　",E1083,F1083,G1083)</f>
        <v/>
      </c>
      <c r="N1083" s="252">
        <f>I1083</f>
        <v/>
      </c>
    </row>
    <row r="1084" ht="15" customHeight="1" thickBot="1">
      <c r="B1084" s="88" t="inlineStr">
        <is>
          <t>S11</t>
        </is>
      </c>
      <c r="C1084" s="89">
        <f>SUMIF(数量表!D:H,B1084,数量表!H:H)</f>
        <v/>
      </c>
      <c r="D1084" s="239" t="inlineStr">
        <is>
          <t>45*1000</t>
        </is>
      </c>
      <c r="E1084" s="240" t="n">
        <v>164</v>
      </c>
      <c r="F1084" s="241" t="inlineStr">
        <is>
          <t>*</t>
        </is>
      </c>
      <c r="G1084" s="240" t="n">
        <v>1176</v>
      </c>
      <c r="H1084" s="242" t="n">
        <v>2</v>
      </c>
      <c r="I1084" s="256">
        <f>SUM(H1084*C1084)</f>
        <v/>
      </c>
      <c r="J1084" s="257" t="n">
        <v>0.5</v>
      </c>
      <c r="K1084" s="258">
        <f>C1084*J1084</f>
        <v/>
      </c>
      <c r="M1084" s="251">
        <f>CONCATENATE(D1084,"　",E1084,F1084,G1084)</f>
        <v/>
      </c>
      <c r="N1084" s="252">
        <f>I1084</f>
        <v/>
      </c>
    </row>
    <row r="1085" ht="15" customHeight="1" thickBot="1">
      <c r="B1085" s="79" t="inlineStr">
        <is>
          <t>S11L</t>
        </is>
      </c>
      <c r="C1085" s="80">
        <f>SUMIF(数量表!D:H,B1085,数量表!H:H)</f>
        <v/>
      </c>
      <c r="D1085" s="235" t="inlineStr">
        <is>
          <t>W1-34</t>
        </is>
      </c>
      <c r="E1085" s="236" t="n">
        <v>346.5</v>
      </c>
      <c r="F1085" s="237" t="inlineStr">
        <is>
          <t>*</t>
        </is>
      </c>
      <c r="G1085" s="236" t="n">
        <v>868</v>
      </c>
      <c r="H1085" s="238" t="n">
        <v>1</v>
      </c>
      <c r="I1085" s="253">
        <f>SUM(H1085*C1085)</f>
        <v/>
      </c>
      <c r="J1085" s="254" t="n">
        <v>1</v>
      </c>
      <c r="K1085" s="255">
        <f>C1085*J1085</f>
        <v/>
      </c>
      <c r="M1085" s="251">
        <f>CONCATENATE(D1085,"　",E1085,F1085,G1085)</f>
        <v/>
      </c>
      <c r="N1085" s="252">
        <f>I1085</f>
        <v/>
      </c>
    </row>
    <row r="1086" ht="15" customHeight="1" thickBot="1">
      <c r="B1086" s="85" t="inlineStr">
        <is>
          <t>S11L</t>
        </is>
      </c>
      <c r="C1086">
        <f>SUMIF(数量表!D:H,B1086,数量表!H:H)</f>
        <v/>
      </c>
      <c r="D1086" s="243" t="inlineStr">
        <is>
          <t>W1-34</t>
        </is>
      </c>
      <c r="E1086" s="2" t="n">
        <v>346.5</v>
      </c>
      <c r="F1086" s="244" t="inlineStr">
        <is>
          <t>*</t>
        </is>
      </c>
      <c r="G1086" s="2" t="n">
        <v>450</v>
      </c>
      <c r="H1086" s="122" t="n">
        <v>1</v>
      </c>
      <c r="I1086" s="259">
        <f>SUM(H1086*C1086)</f>
        <v/>
      </c>
      <c r="J1086" s="260" t="n">
        <v>0.5</v>
      </c>
      <c r="K1086" s="261">
        <f>C1086*J1086</f>
        <v/>
      </c>
      <c r="M1086" s="251">
        <f>CONCATENATE(D1086,"　",E1086,F1086,G1086)</f>
        <v/>
      </c>
      <c r="N1086" s="252">
        <f>I1086</f>
        <v/>
      </c>
    </row>
    <row r="1087" ht="15" customHeight="1" thickBot="1">
      <c r="B1087" s="85" t="inlineStr">
        <is>
          <t>S11L</t>
        </is>
      </c>
      <c r="C1087">
        <f>SUMIF(数量表!D:H,B1087,数量表!H:H)</f>
        <v/>
      </c>
      <c r="D1087" s="243" t="inlineStr">
        <is>
          <t>W2-39</t>
        </is>
      </c>
      <c r="E1087" s="2" t="n">
        <v>386.5</v>
      </c>
      <c r="F1087" s="244" t="inlineStr">
        <is>
          <t>*</t>
        </is>
      </c>
      <c r="G1087" s="2" t="n">
        <v>868</v>
      </c>
      <c r="H1087" s="122" t="n">
        <v>1</v>
      </c>
      <c r="I1087" s="259">
        <f>SUM(H1087*C1087)</f>
        <v/>
      </c>
      <c r="J1087" s="260" t="n">
        <v>1</v>
      </c>
      <c r="K1087" s="261">
        <f>C1087*J1087</f>
        <v/>
      </c>
      <c r="M1087" s="251">
        <f>CONCATENATE(D1087,"　",E1087,F1087,G1087)</f>
        <v/>
      </c>
      <c r="N1087" s="252">
        <f>I1087</f>
        <v/>
      </c>
    </row>
    <row r="1088" ht="15" customHeight="1" thickBot="1">
      <c r="B1088" s="85" t="inlineStr">
        <is>
          <t>S11L</t>
        </is>
      </c>
      <c r="C1088">
        <f>SUMIF(数量表!D:H,B1088,数量表!H:H)</f>
        <v/>
      </c>
      <c r="D1088" s="243" t="inlineStr">
        <is>
          <t>W2-39</t>
        </is>
      </c>
      <c r="E1088" s="2" t="n">
        <v>386.5</v>
      </c>
      <c r="F1088" s="244" t="inlineStr">
        <is>
          <t>*</t>
        </is>
      </c>
      <c r="G1088" s="2" t="n">
        <v>450</v>
      </c>
      <c r="H1088" s="122" t="n">
        <v>1</v>
      </c>
      <c r="I1088" s="259">
        <f>SUM(H1088*C1088)</f>
        <v/>
      </c>
      <c r="J1088" s="260" t="n">
        <v>0.5</v>
      </c>
      <c r="K1088" s="261">
        <f>C1088*J1088</f>
        <v/>
      </c>
      <c r="M1088" s="251">
        <f>CONCATENATE(D1088,"　",E1088,F1088,G1088)</f>
        <v/>
      </c>
      <c r="N1088" s="252">
        <f>I1088</f>
        <v/>
      </c>
    </row>
    <row r="1089" ht="15" customHeight="1" thickBot="1">
      <c r="B1089" s="85" t="inlineStr">
        <is>
          <t>S11L</t>
        </is>
      </c>
      <c r="C1089">
        <f>SUMIF(数量表!D:H,B1089,数量表!H:H)</f>
        <v/>
      </c>
      <c r="D1089" s="243" t="inlineStr">
        <is>
          <t>45*1000</t>
        </is>
      </c>
      <c r="E1089" s="2" t="n">
        <v>124</v>
      </c>
      <c r="F1089" s="244" t="inlineStr">
        <is>
          <t>*</t>
        </is>
      </c>
      <c r="G1089" s="2" t="n">
        <v>1176</v>
      </c>
      <c r="H1089" s="122" t="n">
        <v>1</v>
      </c>
      <c r="I1089" s="259">
        <f>SUM(H1089*C1089)</f>
        <v/>
      </c>
      <c r="J1089" s="260" t="n">
        <v>0.25</v>
      </c>
      <c r="K1089" s="261">
        <f>C1089*J1089</f>
        <v/>
      </c>
      <c r="M1089" s="251">
        <f>CONCATENATE(D1089,"　",E1089,F1089,G1089)</f>
        <v/>
      </c>
      <c r="N1089" s="252">
        <f>I1089</f>
        <v/>
      </c>
    </row>
    <row r="1090" ht="15" customHeight="1" thickBot="1">
      <c r="B1090" s="88" t="inlineStr">
        <is>
          <t>S11L</t>
        </is>
      </c>
      <c r="C1090" s="89">
        <f>SUMIF(数量表!D:H,B1090,数量表!H:H)</f>
        <v/>
      </c>
      <c r="D1090" s="239" t="inlineStr">
        <is>
          <t>45*1000</t>
        </is>
      </c>
      <c r="E1090" s="240" t="n">
        <v>164</v>
      </c>
      <c r="F1090" s="241" t="inlineStr">
        <is>
          <t>*</t>
        </is>
      </c>
      <c r="G1090" s="240" t="n">
        <v>1176</v>
      </c>
      <c r="H1090" s="242" t="n">
        <v>1</v>
      </c>
      <c r="I1090" s="256">
        <f>SUM(H1090*C1090)</f>
        <v/>
      </c>
      <c r="J1090" s="257" t="n">
        <v>0.25</v>
      </c>
      <c r="K1090" s="258">
        <f>C1090*J1090</f>
        <v/>
      </c>
      <c r="M1090" s="251">
        <f>CONCATENATE(D1090,"　",E1090,F1090,G1090)</f>
        <v/>
      </c>
      <c r="N1090" s="252">
        <f>I1090</f>
        <v/>
      </c>
    </row>
    <row r="1091" ht="15" customHeight="1" thickBot="1">
      <c r="B1091" s="79" t="inlineStr">
        <is>
          <t>S11-L</t>
        </is>
      </c>
      <c r="C1091" s="82">
        <f>SUMIF(数量表!D:H,B1091,数量表!H:H)</f>
        <v/>
      </c>
      <c r="D1091" s="235" t="inlineStr">
        <is>
          <t>W2-39</t>
        </is>
      </c>
      <c r="E1091" s="236" t="n">
        <v>386.5</v>
      </c>
      <c r="F1091" s="237" t="inlineStr">
        <is>
          <t>*</t>
        </is>
      </c>
      <c r="G1091" s="236" t="n">
        <v>868</v>
      </c>
      <c r="H1091" s="238" t="n">
        <v>2</v>
      </c>
      <c r="I1091" s="253">
        <f>SUM(H1091*C1091)</f>
        <v/>
      </c>
      <c r="J1091" s="254" t="n">
        <v>2</v>
      </c>
      <c r="K1091" s="255">
        <f>C1091*J1091</f>
        <v/>
      </c>
      <c r="M1091" s="251">
        <f>CONCATENATE(D1091,"　",E1091,F1091,G1091)</f>
        <v/>
      </c>
      <c r="N1091" s="252">
        <f>I1091</f>
        <v/>
      </c>
    </row>
    <row r="1092" ht="15" customHeight="1" thickBot="1">
      <c r="B1092" s="85" t="inlineStr">
        <is>
          <t>S11-L</t>
        </is>
      </c>
      <c r="C1092" s="87">
        <f>SUMIF(数量表!D:H,B1092,数量表!H:H)</f>
        <v/>
      </c>
      <c r="D1092" s="243" t="inlineStr">
        <is>
          <t>W2-39</t>
        </is>
      </c>
      <c r="E1092" s="2" t="n">
        <v>386.5</v>
      </c>
      <c r="F1092" s="244" t="inlineStr">
        <is>
          <t>*</t>
        </is>
      </c>
      <c r="G1092" s="2" t="n">
        <v>450</v>
      </c>
      <c r="H1092" s="122" t="n">
        <v>2</v>
      </c>
      <c r="I1092" s="259">
        <f>SUM(H1092*C1092)</f>
        <v/>
      </c>
      <c r="J1092" s="260" t="n">
        <v>1</v>
      </c>
      <c r="K1092" s="261">
        <f>C1092*J1092</f>
        <v/>
      </c>
      <c r="M1092" s="251">
        <f>CONCATENATE(D1092,"　",E1092,F1092,G1092)</f>
        <v/>
      </c>
      <c r="N1092" s="252">
        <f>I1092</f>
        <v/>
      </c>
    </row>
    <row r="1093" ht="15" customHeight="1" thickBot="1">
      <c r="B1093" s="88" t="inlineStr">
        <is>
          <t>S11-L</t>
        </is>
      </c>
      <c r="C1093" s="91">
        <f>SUMIF(数量表!D:H,B1093,数量表!H:H)</f>
        <v/>
      </c>
      <c r="D1093" s="239" t="inlineStr">
        <is>
          <t>45*1000</t>
        </is>
      </c>
      <c r="E1093" s="240" t="n">
        <v>328</v>
      </c>
      <c r="F1093" s="241" t="inlineStr">
        <is>
          <t>*</t>
        </is>
      </c>
      <c r="G1093" s="240" t="n">
        <v>1176</v>
      </c>
      <c r="H1093" s="242" t="n">
        <v>1</v>
      </c>
      <c r="I1093" s="256">
        <f>SUM(H1093*C1093)</f>
        <v/>
      </c>
      <c r="J1093" s="257" t="n">
        <v>0.5</v>
      </c>
      <c r="K1093" s="258">
        <f>C1093*J1093</f>
        <v/>
      </c>
      <c r="M1093" s="251">
        <f>CONCATENATE(D1093,"　",E1093,F1093,G1093)</f>
        <v/>
      </c>
      <c r="N1093" s="252">
        <f>I1093</f>
        <v/>
      </c>
    </row>
    <row r="1094" ht="15" customHeight="1" thickBot="1">
      <c r="B1094" s="79" t="inlineStr">
        <is>
          <t>S11L-L</t>
        </is>
      </c>
      <c r="C1094" s="80">
        <f>SUMIF(数量表!D:H,B1094,数量表!H:H)</f>
        <v/>
      </c>
      <c r="D1094" s="235" t="inlineStr">
        <is>
          <t>W1-34</t>
        </is>
      </c>
      <c r="E1094" s="236" t="n">
        <v>346.5</v>
      </c>
      <c r="F1094" s="237" t="inlineStr">
        <is>
          <t>*</t>
        </is>
      </c>
      <c r="G1094" s="236" t="n">
        <v>868</v>
      </c>
      <c r="H1094" s="238" t="n">
        <v>1</v>
      </c>
      <c r="I1094" s="253">
        <f>SUM(H1094*C1094)</f>
        <v/>
      </c>
      <c r="J1094" s="254" t="n">
        <v>1</v>
      </c>
      <c r="K1094" s="255">
        <f>C1094*J1094</f>
        <v/>
      </c>
      <c r="M1094" s="251">
        <f>CONCATENATE(D1094,"　",E1094,F1094,G1094)</f>
        <v/>
      </c>
      <c r="N1094" s="252">
        <f>I1094</f>
        <v/>
      </c>
    </row>
    <row r="1095" ht="15" customHeight="1" thickBot="1">
      <c r="B1095" s="85" t="inlineStr">
        <is>
          <t>S11L-L</t>
        </is>
      </c>
      <c r="C1095">
        <f>SUMIF(数量表!D:H,B1095,数量表!H:H)</f>
        <v/>
      </c>
      <c r="D1095" s="243" t="inlineStr">
        <is>
          <t>W1-34</t>
        </is>
      </c>
      <c r="E1095" s="2" t="n">
        <v>346.5</v>
      </c>
      <c r="F1095" s="244" t="inlineStr">
        <is>
          <t>*</t>
        </is>
      </c>
      <c r="G1095" s="2" t="n">
        <v>450</v>
      </c>
      <c r="H1095" s="122" t="n">
        <v>1</v>
      </c>
      <c r="I1095" s="259">
        <f>SUM(H1095*C1095)</f>
        <v/>
      </c>
      <c r="J1095" s="260" t="n">
        <v>0.5</v>
      </c>
      <c r="K1095" s="261">
        <f>C1095*J1095</f>
        <v/>
      </c>
      <c r="M1095" s="251">
        <f>CONCATENATE(D1095,"　",E1095,F1095,G1095)</f>
        <v/>
      </c>
      <c r="N1095" s="252">
        <f>I1095</f>
        <v/>
      </c>
    </row>
    <row r="1096" ht="15" customHeight="1" thickBot="1">
      <c r="B1096" s="85" t="inlineStr">
        <is>
          <t>S11L-L</t>
        </is>
      </c>
      <c r="C1096">
        <f>SUMIF(数量表!D:H,B1096,数量表!H:H)</f>
        <v/>
      </c>
      <c r="D1096" s="243" t="inlineStr">
        <is>
          <t>W1-39</t>
        </is>
      </c>
      <c r="E1096" s="2" t="n">
        <v>386.5</v>
      </c>
      <c r="F1096" s="244" t="inlineStr">
        <is>
          <t>*</t>
        </is>
      </c>
      <c r="G1096" s="2" t="n">
        <v>868</v>
      </c>
      <c r="H1096" s="122" t="n">
        <v>1</v>
      </c>
      <c r="I1096" s="259">
        <f>SUM(H1096*C1096)</f>
        <v/>
      </c>
      <c r="J1096" s="260" t="n">
        <v>1</v>
      </c>
      <c r="K1096" s="261">
        <f>C1096*J1096</f>
        <v/>
      </c>
      <c r="M1096" s="251">
        <f>CONCATENATE(D1096,"　",E1096,F1096,G1096)</f>
        <v/>
      </c>
      <c r="N1096" s="252">
        <f>I1096</f>
        <v/>
      </c>
    </row>
    <row r="1097" ht="15" customHeight="1" thickBot="1">
      <c r="B1097" s="85" t="inlineStr">
        <is>
          <t>S11L-L</t>
        </is>
      </c>
      <c r="C1097">
        <f>SUMIF(数量表!D:H,B1097,数量表!H:H)</f>
        <v/>
      </c>
      <c r="D1097" s="243" t="inlineStr">
        <is>
          <t>W1-39</t>
        </is>
      </c>
      <c r="E1097" s="2" t="n">
        <v>386.5</v>
      </c>
      <c r="F1097" s="244" t="inlineStr">
        <is>
          <t>*</t>
        </is>
      </c>
      <c r="G1097" s="2" t="n">
        <v>450</v>
      </c>
      <c r="H1097" s="122" t="n">
        <v>1</v>
      </c>
      <c r="I1097" s="259">
        <f>SUM(H1097*C1097)</f>
        <v/>
      </c>
      <c r="J1097" s="260" t="n">
        <v>0.5</v>
      </c>
      <c r="K1097" s="261">
        <f>C1097*J1097</f>
        <v/>
      </c>
      <c r="M1097" s="251">
        <f>CONCATENATE(D1097,"　",E1097,F1097,G1097)</f>
        <v/>
      </c>
      <c r="N1097" s="252">
        <f>I1097</f>
        <v/>
      </c>
    </row>
    <row r="1098" ht="15" customHeight="1" thickBot="1">
      <c r="B1098" s="85" t="inlineStr">
        <is>
          <t>S11L-L</t>
        </is>
      </c>
      <c r="C1098">
        <f>SUMIF(数量表!D:H,B1098,数量表!H:H)</f>
        <v/>
      </c>
      <c r="D1098" s="243" t="inlineStr">
        <is>
          <t>45*1000</t>
        </is>
      </c>
      <c r="E1098" s="2" t="n">
        <v>288</v>
      </c>
      <c r="F1098" s="244" t="inlineStr">
        <is>
          <t>*</t>
        </is>
      </c>
      <c r="G1098" s="2" t="n">
        <v>1176</v>
      </c>
      <c r="H1098" s="122" t="n">
        <v>1</v>
      </c>
      <c r="I1098" s="259">
        <f>SUM(H1098*C1098)</f>
        <v/>
      </c>
      <c r="J1098" s="260" t="n">
        <v>0.2</v>
      </c>
      <c r="K1098" s="261">
        <f>C1098*J1098</f>
        <v/>
      </c>
      <c r="M1098" s="251">
        <f>CONCATENATE(D1098,"　",E1098,F1098,G1098)</f>
        <v/>
      </c>
      <c r="N1098" s="252">
        <f>I1098</f>
        <v/>
      </c>
    </row>
    <row r="1099" ht="15" customHeight="1" thickBot="1">
      <c r="B1099" s="79" t="inlineStr">
        <is>
          <t>S11R</t>
        </is>
      </c>
      <c r="C1099" s="80">
        <f>SUMIF(数量表!D:H,B1099,数量表!H:H)</f>
        <v/>
      </c>
      <c r="D1099" s="235" t="inlineStr">
        <is>
          <t>W2-39</t>
        </is>
      </c>
      <c r="E1099" s="236" t="n">
        <v>386.5</v>
      </c>
      <c r="F1099" s="237" t="inlineStr">
        <is>
          <t>*</t>
        </is>
      </c>
      <c r="G1099" s="236" t="n">
        <v>868</v>
      </c>
      <c r="H1099" s="238" t="n">
        <v>1</v>
      </c>
      <c r="I1099" s="253">
        <f>SUM(H1099*C1099)</f>
        <v/>
      </c>
      <c r="J1099" s="254" t="n">
        <v>1</v>
      </c>
      <c r="K1099" s="255">
        <f>C1099*J1099</f>
        <v/>
      </c>
      <c r="M1099" s="251">
        <f>CONCATENATE(D1099,"　",E1099,F1099,G1099)</f>
        <v/>
      </c>
      <c r="N1099" s="252">
        <f>I1099</f>
        <v/>
      </c>
    </row>
    <row r="1100" ht="15" customHeight="1" thickBot="1">
      <c r="B1100" s="85" t="inlineStr">
        <is>
          <t>S11R</t>
        </is>
      </c>
      <c r="C1100">
        <f>SUMIF(数量表!D:H,B1100,数量表!H:H)</f>
        <v/>
      </c>
      <c r="D1100" s="243" t="inlineStr">
        <is>
          <t>W2-39</t>
        </is>
      </c>
      <c r="E1100" s="2" t="n">
        <v>386.5</v>
      </c>
      <c r="F1100" s="244" t="inlineStr">
        <is>
          <t>*</t>
        </is>
      </c>
      <c r="G1100" s="2" t="n">
        <v>450</v>
      </c>
      <c r="H1100" s="122" t="n">
        <v>1</v>
      </c>
      <c r="I1100" s="259">
        <f>SUM(H1100*C1100)</f>
        <v/>
      </c>
      <c r="J1100" s="260" t="n">
        <v>0.5</v>
      </c>
      <c r="K1100" s="261">
        <f>C1100*J1100</f>
        <v/>
      </c>
      <c r="M1100" s="251">
        <f>CONCATENATE(D1100,"　",E1100,F1100,G1100)</f>
        <v/>
      </c>
      <c r="N1100" s="252">
        <f>I1100</f>
        <v/>
      </c>
    </row>
    <row r="1101" ht="15" customHeight="1" thickBot="1">
      <c r="B1101" s="85" t="inlineStr">
        <is>
          <t>S11R</t>
        </is>
      </c>
      <c r="C1101">
        <f>SUMIF(数量表!D:H,B1101,数量表!H:H)</f>
        <v/>
      </c>
      <c r="D1101" s="243" t="inlineStr">
        <is>
          <t>W1-34</t>
        </is>
      </c>
      <c r="E1101" s="2" t="n">
        <v>346.5</v>
      </c>
      <c r="F1101" s="244" t="inlineStr">
        <is>
          <t>*</t>
        </is>
      </c>
      <c r="G1101" s="2" t="n">
        <v>868</v>
      </c>
      <c r="H1101" s="122" t="n">
        <v>1</v>
      </c>
      <c r="I1101" s="259">
        <f>SUM(H1101*C1101)</f>
        <v/>
      </c>
      <c r="J1101" s="260" t="n">
        <v>1</v>
      </c>
      <c r="K1101" s="261">
        <f>C1101*J1101</f>
        <v/>
      </c>
      <c r="M1101" s="251">
        <f>CONCATENATE(D1101,"　",E1101,F1101,G1101)</f>
        <v/>
      </c>
      <c r="N1101" s="252">
        <f>I1101</f>
        <v/>
      </c>
    </row>
    <row r="1102" ht="15" customHeight="1" thickBot="1">
      <c r="B1102" s="85" t="inlineStr">
        <is>
          <t>S11R</t>
        </is>
      </c>
      <c r="C1102">
        <f>SUMIF(数量表!D:H,B1102,数量表!H:H)</f>
        <v/>
      </c>
      <c r="D1102" s="243" t="inlineStr">
        <is>
          <t>W1-34</t>
        </is>
      </c>
      <c r="E1102" s="2" t="n">
        <v>346.5</v>
      </c>
      <c r="F1102" s="244" t="inlineStr">
        <is>
          <t>*</t>
        </is>
      </c>
      <c r="G1102" s="2" t="n">
        <v>450</v>
      </c>
      <c r="H1102" s="122" t="n">
        <v>1</v>
      </c>
      <c r="I1102" s="259">
        <f>SUM(H1102*C1102)</f>
        <v/>
      </c>
      <c r="J1102" s="260" t="n">
        <v>0.5</v>
      </c>
      <c r="K1102" s="261">
        <f>C1102*J1102</f>
        <v/>
      </c>
      <c r="M1102" s="251">
        <f>CONCATENATE(D1102,"　",E1102,F1102,G1102)</f>
        <v/>
      </c>
      <c r="N1102" s="252">
        <f>I1102</f>
        <v/>
      </c>
    </row>
    <row r="1103" ht="15" customHeight="1" thickBot="1">
      <c r="B1103" s="85" t="inlineStr">
        <is>
          <t>S11R</t>
        </is>
      </c>
      <c r="C1103">
        <f>SUMIF(数量表!D:H,B1103,数量表!H:H)</f>
        <v/>
      </c>
      <c r="D1103" s="243" t="inlineStr">
        <is>
          <t>45*1000</t>
        </is>
      </c>
      <c r="E1103" s="2" t="n">
        <v>124</v>
      </c>
      <c r="F1103" s="244" t="inlineStr">
        <is>
          <t>*</t>
        </is>
      </c>
      <c r="G1103" s="2" t="n">
        <v>1176</v>
      </c>
      <c r="H1103" s="122" t="n">
        <v>1</v>
      </c>
      <c r="I1103" s="259">
        <f>SUM(H1103*C1103)</f>
        <v/>
      </c>
      <c r="J1103" s="260" t="n">
        <v>0.2</v>
      </c>
      <c r="K1103" s="261">
        <f>C1103*J1103</f>
        <v/>
      </c>
      <c r="M1103" s="251">
        <f>CONCATENATE(D1103,"　",E1103,F1103,G1103)</f>
        <v/>
      </c>
      <c r="N1103" s="252">
        <f>I1103</f>
        <v/>
      </c>
    </row>
    <row r="1104" ht="15" customHeight="1" thickBot="1">
      <c r="B1104" s="88" t="inlineStr">
        <is>
          <t>S11R</t>
        </is>
      </c>
      <c r="C1104" s="89">
        <f>SUMIF(数量表!D:H,B1104,数量表!H:H)</f>
        <v/>
      </c>
      <c r="D1104" s="239" t="inlineStr">
        <is>
          <t>45*1000</t>
        </is>
      </c>
      <c r="E1104" s="240" t="n">
        <v>164</v>
      </c>
      <c r="F1104" s="241" t="inlineStr">
        <is>
          <t>*</t>
        </is>
      </c>
      <c r="G1104" s="240" t="n">
        <v>1176</v>
      </c>
      <c r="H1104" s="242" t="n">
        <v>1</v>
      </c>
      <c r="I1104" s="256">
        <f>SUM(H1104*C1104)</f>
        <v/>
      </c>
      <c r="J1104" s="257" t="n">
        <v>0.2</v>
      </c>
      <c r="K1104" s="258">
        <f>C1104*J1104</f>
        <v/>
      </c>
      <c r="M1104" s="251">
        <f>CONCATENATE(D1104,"　",E1104,F1104,G1104)</f>
        <v/>
      </c>
      <c r="N1104" s="252">
        <f>I1104</f>
        <v/>
      </c>
    </row>
    <row r="1105" ht="15" customHeight="1" thickBot="1">
      <c r="B1105" s="79" t="inlineStr">
        <is>
          <t>S11-R</t>
        </is>
      </c>
      <c r="C1105" s="82">
        <f>SUMIF(数量表!D:H,B1105,数量表!H:H)</f>
        <v/>
      </c>
      <c r="D1105" s="235" t="inlineStr">
        <is>
          <t>W2-39</t>
        </is>
      </c>
      <c r="E1105" s="236" t="n">
        <v>386.5</v>
      </c>
      <c r="F1105" s="237" t="inlineStr">
        <is>
          <t>*</t>
        </is>
      </c>
      <c r="G1105" s="236" t="n">
        <v>868</v>
      </c>
      <c r="H1105" s="238" t="n">
        <v>2</v>
      </c>
      <c r="I1105" s="253">
        <f>SUM(H1105*C1105)</f>
        <v/>
      </c>
      <c r="J1105" s="254" t="n">
        <v>2</v>
      </c>
      <c r="K1105" s="255">
        <f>C1105*J1105</f>
        <v/>
      </c>
      <c r="M1105" s="251">
        <f>CONCATENATE(D1105,"　",E1105,F1105,G1105)</f>
        <v/>
      </c>
      <c r="N1105" s="252">
        <f>I1105</f>
        <v/>
      </c>
    </row>
    <row r="1106" ht="15" customHeight="1" thickBot="1">
      <c r="B1106" s="85" t="inlineStr">
        <is>
          <t>S11-R</t>
        </is>
      </c>
      <c r="C1106" s="87">
        <f>SUMIF(数量表!D:H,B1106,数量表!H:H)</f>
        <v/>
      </c>
      <c r="D1106" s="243" t="inlineStr">
        <is>
          <t>W2-39</t>
        </is>
      </c>
      <c r="E1106" s="2" t="n">
        <v>386.5</v>
      </c>
      <c r="F1106" s="244" t="inlineStr">
        <is>
          <t>*</t>
        </is>
      </c>
      <c r="G1106" s="2" t="n">
        <v>450</v>
      </c>
      <c r="H1106" s="122" t="n">
        <v>2</v>
      </c>
      <c r="I1106" s="259">
        <f>SUM(H1106*C1106)</f>
        <v/>
      </c>
      <c r="J1106" s="260" t="n">
        <v>1</v>
      </c>
      <c r="K1106" s="261">
        <f>C1106*J1106</f>
        <v/>
      </c>
      <c r="M1106" s="251">
        <f>CONCATENATE(D1106,"　",E1106,F1106,G1106)</f>
        <v/>
      </c>
      <c r="N1106" s="252">
        <f>I1106</f>
        <v/>
      </c>
    </row>
    <row r="1107" ht="15" customHeight="1" thickBot="1">
      <c r="B1107" s="88" t="inlineStr">
        <is>
          <t>S11-R</t>
        </is>
      </c>
      <c r="C1107" s="91">
        <f>SUMIF(数量表!D:H,B1107,数量表!H:H)</f>
        <v/>
      </c>
      <c r="D1107" s="239" t="inlineStr">
        <is>
          <t>45*1000</t>
        </is>
      </c>
      <c r="E1107" s="240" t="n">
        <v>328</v>
      </c>
      <c r="F1107" s="241" t="inlineStr">
        <is>
          <t>*</t>
        </is>
      </c>
      <c r="G1107" s="240" t="n">
        <v>1176</v>
      </c>
      <c r="H1107" s="242" t="n">
        <v>1</v>
      </c>
      <c r="I1107" s="256">
        <f>SUM(H1107*C1107)</f>
        <v/>
      </c>
      <c r="J1107" s="257" t="n">
        <v>0.5</v>
      </c>
      <c r="K1107" s="258">
        <f>C1107*J1107</f>
        <v/>
      </c>
      <c r="M1107" s="251">
        <f>CONCATENATE(D1107,"　",E1107,F1107,G1107)</f>
        <v/>
      </c>
      <c r="N1107" s="252">
        <f>I1107</f>
        <v/>
      </c>
    </row>
    <row r="1108" ht="15" customHeight="1" thickBot="1">
      <c r="B1108" s="79" t="inlineStr">
        <is>
          <t>S11R-R</t>
        </is>
      </c>
      <c r="C1108" s="80">
        <f>SUMIF(数量表!D:H,B1108,数量表!H:H)</f>
        <v/>
      </c>
      <c r="D1108" s="235" t="inlineStr">
        <is>
          <t>W1-34</t>
        </is>
      </c>
      <c r="E1108" s="236" t="n">
        <v>346.5</v>
      </c>
      <c r="F1108" s="237" t="inlineStr">
        <is>
          <t>*</t>
        </is>
      </c>
      <c r="G1108" s="236" t="n">
        <v>868</v>
      </c>
      <c r="H1108" s="238" t="n">
        <v>1</v>
      </c>
      <c r="I1108" s="253">
        <f>SUM(H1108*C1108)</f>
        <v/>
      </c>
      <c r="J1108" s="254" t="n">
        <v>1</v>
      </c>
      <c r="K1108" s="255">
        <f>C1108*J1108</f>
        <v/>
      </c>
      <c r="M1108" s="251">
        <f>CONCATENATE(D1108,"　",E1108,F1108,G1108)</f>
        <v/>
      </c>
      <c r="N1108" s="252">
        <f>I1108</f>
        <v/>
      </c>
    </row>
    <row r="1109" ht="15" customHeight="1" thickBot="1">
      <c r="B1109" s="85" t="inlineStr">
        <is>
          <t>S11R-R</t>
        </is>
      </c>
      <c r="C1109">
        <f>SUMIF(数量表!D:H,B1109,数量表!H:H)</f>
        <v/>
      </c>
      <c r="D1109" s="243" t="inlineStr">
        <is>
          <t>W1-34</t>
        </is>
      </c>
      <c r="E1109" s="2" t="n">
        <v>346.5</v>
      </c>
      <c r="F1109" s="244" t="inlineStr">
        <is>
          <t>*</t>
        </is>
      </c>
      <c r="G1109" s="2" t="n">
        <v>450</v>
      </c>
      <c r="H1109" s="122" t="n">
        <v>1</v>
      </c>
      <c r="I1109" s="259">
        <f>SUM(H1109*C1109)</f>
        <v/>
      </c>
      <c r="J1109" s="260" t="n">
        <v>0.5</v>
      </c>
      <c r="K1109" s="261">
        <f>C1109*J1109</f>
        <v/>
      </c>
      <c r="M1109" s="251">
        <f>CONCATENATE(D1109,"　",E1109,F1109,G1109)</f>
        <v/>
      </c>
      <c r="N1109" s="252">
        <f>I1109</f>
        <v/>
      </c>
    </row>
    <row r="1110" ht="15" customHeight="1" thickBot="1">
      <c r="B1110" s="85" t="inlineStr">
        <is>
          <t>S11R-R</t>
        </is>
      </c>
      <c r="C1110">
        <f>SUMIF(数量表!D:H,B1110,数量表!H:H)</f>
        <v/>
      </c>
      <c r="D1110" s="243" t="inlineStr">
        <is>
          <t>W1-39</t>
        </is>
      </c>
      <c r="E1110" s="2" t="n">
        <v>386.5</v>
      </c>
      <c r="F1110" s="244" t="inlineStr">
        <is>
          <t>*</t>
        </is>
      </c>
      <c r="G1110" s="2" t="n">
        <v>868</v>
      </c>
      <c r="H1110" s="122" t="n">
        <v>1</v>
      </c>
      <c r="I1110" s="259">
        <f>SUM(H1110*C1110)</f>
        <v/>
      </c>
      <c r="J1110" s="260" t="n">
        <v>1</v>
      </c>
      <c r="K1110" s="261">
        <f>C1110*J1110</f>
        <v/>
      </c>
      <c r="M1110" s="251">
        <f>CONCATENATE(D1110,"　",E1110,F1110,G1110)</f>
        <v/>
      </c>
      <c r="N1110" s="252">
        <f>I1110</f>
        <v/>
      </c>
    </row>
    <row r="1111" ht="15" customHeight="1" thickBot="1">
      <c r="B1111" s="85" t="inlineStr">
        <is>
          <t>S11R-R</t>
        </is>
      </c>
      <c r="C1111">
        <f>SUMIF(数量表!D:H,B1111,数量表!H:H)</f>
        <v/>
      </c>
      <c r="D1111" s="243" t="inlineStr">
        <is>
          <t>W1-39</t>
        </is>
      </c>
      <c r="E1111" s="2" t="n">
        <v>386.5</v>
      </c>
      <c r="F1111" s="244" t="inlineStr">
        <is>
          <t>*</t>
        </is>
      </c>
      <c r="G1111" s="2" t="n">
        <v>450</v>
      </c>
      <c r="H1111" s="122" t="n">
        <v>1</v>
      </c>
      <c r="I1111" s="259">
        <f>SUM(H1111*C1111)</f>
        <v/>
      </c>
      <c r="J1111" s="260" t="n">
        <v>0.5</v>
      </c>
      <c r="K1111" s="261">
        <f>C1111*J1111</f>
        <v/>
      </c>
      <c r="M1111" s="251">
        <f>CONCATENATE(D1111,"　",E1111,F1111,G1111)</f>
        <v/>
      </c>
      <c r="N1111" s="252">
        <f>I1111</f>
        <v/>
      </c>
    </row>
    <row r="1112" ht="15" customHeight="1" thickBot="1">
      <c r="B1112" s="85" t="inlineStr">
        <is>
          <t>S11R-R</t>
        </is>
      </c>
      <c r="C1112">
        <f>SUMIF(数量表!D:H,B1112,数量表!H:H)</f>
        <v/>
      </c>
      <c r="D1112" s="243" t="inlineStr">
        <is>
          <t>45*1000</t>
        </is>
      </c>
      <c r="E1112" s="2" t="n">
        <v>288</v>
      </c>
      <c r="F1112" s="244" t="inlineStr">
        <is>
          <t>*</t>
        </is>
      </c>
      <c r="G1112" s="2" t="n">
        <v>1176</v>
      </c>
      <c r="H1112" s="122" t="n">
        <v>1</v>
      </c>
      <c r="I1112" s="259">
        <f>SUM(H1112*C1112)</f>
        <v/>
      </c>
      <c r="J1112" s="260" t="n">
        <v>0.2</v>
      </c>
      <c r="K1112" s="261">
        <f>C1112*J1112</f>
        <v/>
      </c>
      <c r="M1112" s="251">
        <f>CONCATENATE(D1112,"　",E1112,F1112,G1112)</f>
        <v/>
      </c>
      <c r="N1112" s="252">
        <f>I1112</f>
        <v/>
      </c>
    </row>
    <row r="1113" ht="15" customHeight="1" thickBot="1">
      <c r="B1113" s="79" t="inlineStr">
        <is>
          <t>SQ11-L</t>
        </is>
      </c>
      <c r="C1113" s="80">
        <f>SUMIF(数量表!D:H,B1113,数量表!H:H)</f>
        <v/>
      </c>
      <c r="D1113" s="235" t="inlineStr">
        <is>
          <t>W2-39</t>
        </is>
      </c>
      <c r="E1113" s="236" t="n">
        <v>386.5</v>
      </c>
      <c r="F1113" s="237" t="inlineStr">
        <is>
          <t>*</t>
        </is>
      </c>
      <c r="G1113" s="236" t="n">
        <v>450</v>
      </c>
      <c r="H1113" s="238" t="n">
        <v>1</v>
      </c>
      <c r="I1113" s="253">
        <f>SUM(H1113*C1113)</f>
        <v/>
      </c>
      <c r="J1113" s="254" t="n">
        <v>1</v>
      </c>
      <c r="K1113" s="255">
        <f>C1113*J1113</f>
        <v/>
      </c>
      <c r="M1113" s="251">
        <f>CONCATENATE(D1113,"　",E1113,F1113,G1113)</f>
        <v/>
      </c>
      <c r="N1113" s="252">
        <f>I1113</f>
        <v/>
      </c>
    </row>
    <row r="1114" ht="15" customHeight="1" thickBot="1">
      <c r="B1114" s="85" t="inlineStr">
        <is>
          <t>SQ11-L</t>
        </is>
      </c>
      <c r="C1114">
        <f>SUMIF(数量表!D:H,B1114,数量表!H:H)</f>
        <v/>
      </c>
      <c r="D1114" s="243" t="inlineStr">
        <is>
          <t>W1-39</t>
        </is>
      </c>
      <c r="E1114" s="2" t="n">
        <v>386.5</v>
      </c>
      <c r="F1114" s="244" t="inlineStr">
        <is>
          <t>*</t>
        </is>
      </c>
      <c r="G1114" s="2" t="n">
        <v>868</v>
      </c>
      <c r="H1114" s="122" t="n">
        <v>1</v>
      </c>
      <c r="I1114" s="259">
        <f>SUM(H1114*C1114)</f>
        <v/>
      </c>
      <c r="J1114" s="260" t="n">
        <v>1</v>
      </c>
      <c r="K1114" s="261">
        <f>C1114*J1114</f>
        <v/>
      </c>
      <c r="M1114" s="251">
        <f>CONCATENATE(D1114,"　",E1114,F1114,G1114)</f>
        <v/>
      </c>
      <c r="N1114" s="252">
        <f>I1114</f>
        <v/>
      </c>
    </row>
    <row r="1115" ht="15" customHeight="1" thickBot="1">
      <c r="B1115" s="85" t="inlineStr">
        <is>
          <t>SQ11-L</t>
        </is>
      </c>
      <c r="C1115">
        <f>SUMIF(数量表!D:H,B1115,数量表!H:H)</f>
        <v/>
      </c>
      <c r="D1115" s="243" t="inlineStr">
        <is>
          <t>W2-39</t>
        </is>
      </c>
      <c r="E1115" s="2" t="n">
        <v>159</v>
      </c>
      <c r="F1115" s="244" t="inlineStr">
        <is>
          <t>*</t>
        </is>
      </c>
      <c r="G1115" s="2" t="n">
        <v>450</v>
      </c>
      <c r="H1115" s="122" t="n">
        <v>1</v>
      </c>
      <c r="I1115" s="259">
        <f>SUM(H1115*C1115)</f>
        <v/>
      </c>
      <c r="J1115" s="260" t="n">
        <v>1</v>
      </c>
      <c r="K1115" s="261">
        <f>C1115*J1115</f>
        <v/>
      </c>
      <c r="M1115" s="251">
        <f>CONCATENATE(D1115,"　",E1115,F1115,G1115)</f>
        <v/>
      </c>
      <c r="N1115" s="252">
        <f>I1115</f>
        <v/>
      </c>
    </row>
    <row r="1116" ht="15" customHeight="1" thickBot="1">
      <c r="B1116" s="85" t="inlineStr">
        <is>
          <t>SQ11-L</t>
        </is>
      </c>
      <c r="C1116">
        <f>SUMIF(数量表!D:H,B1116,数量表!H:H)</f>
        <v/>
      </c>
      <c r="D1116" s="243" t="inlineStr">
        <is>
          <t>W1-39</t>
        </is>
      </c>
      <c r="E1116" s="2" t="n">
        <v>159</v>
      </c>
      <c r="F1116" s="244" t="inlineStr">
        <is>
          <t>*</t>
        </is>
      </c>
      <c r="G1116" s="2" t="n">
        <v>868</v>
      </c>
      <c r="H1116" s="122" t="n">
        <v>1</v>
      </c>
      <c r="I1116" s="259">
        <f>SUM(H1116*C1116)</f>
        <v/>
      </c>
      <c r="J1116" s="260" t="n">
        <v>1</v>
      </c>
      <c r="K1116" s="261">
        <f>C1116*J1116</f>
        <v/>
      </c>
      <c r="M1116" s="251">
        <f>CONCATENATE(D1116,"　",E1116,F1116,G1116)</f>
        <v/>
      </c>
      <c r="N1116" s="252">
        <f>I1116</f>
        <v/>
      </c>
    </row>
    <row r="1117" ht="15" customHeight="1" thickBot="1">
      <c r="B1117" s="88" t="inlineStr">
        <is>
          <t>SQ11-L</t>
        </is>
      </c>
      <c r="C1117" s="89">
        <f>SUMIF(数量表!D:H,B1117,数量表!H:H)</f>
        <v/>
      </c>
      <c r="D1117" s="239" t="inlineStr">
        <is>
          <t>45*1000</t>
        </is>
      </c>
      <c r="E1117" s="240" t="n">
        <v>100.5</v>
      </c>
      <c r="F1117" s="241" t="inlineStr">
        <is>
          <t>*</t>
        </is>
      </c>
      <c r="G1117" s="240" t="n">
        <v>1176</v>
      </c>
      <c r="H1117" s="242" t="n">
        <v>1</v>
      </c>
      <c r="I1117" s="256">
        <f>SUM(H1117*C1117)</f>
        <v/>
      </c>
      <c r="J1117" s="257" t="n">
        <v>0.2</v>
      </c>
      <c r="K1117" s="258">
        <f>C1117*J1117</f>
        <v/>
      </c>
      <c r="M1117" s="251">
        <f>CONCATENATE(D1117,"　",E1117,F1117,G1117)</f>
        <v/>
      </c>
      <c r="N1117" s="252">
        <f>I1117</f>
        <v/>
      </c>
    </row>
    <row r="1118" ht="15" customHeight="1" thickBot="1">
      <c r="B1118" s="79" t="inlineStr">
        <is>
          <t>SQ11L-L</t>
        </is>
      </c>
      <c r="C1118" s="80">
        <f>SUMIF(数量表!D:H,B1118,数量表!H:H)</f>
        <v/>
      </c>
      <c r="D1118" s="235" t="inlineStr">
        <is>
          <t>W2-39</t>
        </is>
      </c>
      <c r="E1118" s="236" t="n">
        <v>386.5</v>
      </c>
      <c r="F1118" s="237" t="inlineStr">
        <is>
          <t>*</t>
        </is>
      </c>
      <c r="G1118" s="236" t="n">
        <v>450</v>
      </c>
      <c r="H1118" s="238" t="n">
        <v>1</v>
      </c>
      <c r="I1118" s="253">
        <f>SUM(H1118*C1118)</f>
        <v/>
      </c>
      <c r="J1118" s="254" t="n">
        <v>1</v>
      </c>
      <c r="K1118" s="255">
        <f>C1118*J1118</f>
        <v/>
      </c>
      <c r="M1118" s="251">
        <f>CONCATENATE(D1118,"　",E1118,F1118,G1118)</f>
        <v/>
      </c>
      <c r="N1118" s="252">
        <f>I1118</f>
        <v/>
      </c>
    </row>
    <row r="1119" ht="15" customHeight="1" thickBot="1">
      <c r="B1119" s="85" t="inlineStr">
        <is>
          <t>SQ11L-L</t>
        </is>
      </c>
      <c r="C1119">
        <f>SUMIF(数量表!D:H,B1119,数量表!H:H)</f>
        <v/>
      </c>
      <c r="D1119" s="243" t="inlineStr">
        <is>
          <t>W1-39</t>
        </is>
      </c>
      <c r="E1119" s="2" t="n">
        <v>386.5</v>
      </c>
      <c r="F1119" s="244" t="inlineStr">
        <is>
          <t>*</t>
        </is>
      </c>
      <c r="G1119" s="2" t="n">
        <v>868</v>
      </c>
      <c r="H1119" s="122" t="n">
        <v>1</v>
      </c>
      <c r="I1119" s="259">
        <f>SUM(H1119*C1119)</f>
        <v/>
      </c>
      <c r="J1119" s="260" t="n">
        <v>1</v>
      </c>
      <c r="K1119" s="261">
        <f>C1119*J1119</f>
        <v/>
      </c>
      <c r="M1119" s="251">
        <f>CONCATENATE(D1119,"　",E1119,F1119,G1119)</f>
        <v/>
      </c>
      <c r="N1119" s="252">
        <f>I1119</f>
        <v/>
      </c>
    </row>
    <row r="1120" ht="15" customHeight="1" thickBot="1">
      <c r="B1120" s="85" t="inlineStr">
        <is>
          <t>SQ11L-L</t>
        </is>
      </c>
      <c r="C1120">
        <f>SUMIF(数量表!D:H,B1120,数量表!H:H)</f>
        <v/>
      </c>
      <c r="D1120" s="243" t="inlineStr">
        <is>
          <t>W2-39</t>
        </is>
      </c>
      <c r="E1120" s="2" t="n">
        <v>119</v>
      </c>
      <c r="F1120" s="244" t="inlineStr">
        <is>
          <t>*</t>
        </is>
      </c>
      <c r="G1120" s="2" t="n">
        <v>450</v>
      </c>
      <c r="H1120" s="122" t="n">
        <v>1</v>
      </c>
      <c r="I1120" s="259">
        <f>SUM(H1120*C1120)</f>
        <v/>
      </c>
      <c r="J1120" s="260" t="n">
        <v>1</v>
      </c>
      <c r="K1120" s="261">
        <f>C1120*J1120</f>
        <v/>
      </c>
      <c r="M1120" s="251">
        <f>CONCATENATE(D1120,"　",E1120,F1120,G1120)</f>
        <v/>
      </c>
      <c r="N1120" s="252">
        <f>I1120</f>
        <v/>
      </c>
    </row>
    <row r="1121" ht="15" customHeight="1" thickBot="1">
      <c r="B1121" s="85" t="inlineStr">
        <is>
          <t>SQ11L-L</t>
        </is>
      </c>
      <c r="C1121">
        <f>SUMIF(数量表!D:H,B1121,数量表!H:H)</f>
        <v/>
      </c>
      <c r="D1121" s="243" t="inlineStr">
        <is>
          <t>W1-39</t>
        </is>
      </c>
      <c r="E1121" s="2" t="n">
        <v>119</v>
      </c>
      <c r="F1121" s="244" t="inlineStr">
        <is>
          <t>*</t>
        </is>
      </c>
      <c r="G1121" s="2" t="n">
        <v>868</v>
      </c>
      <c r="H1121" s="122" t="n">
        <v>1</v>
      </c>
      <c r="I1121" s="259">
        <f>SUM(H1121*C1121)</f>
        <v/>
      </c>
      <c r="J1121" s="260" t="n">
        <v>1</v>
      </c>
      <c r="K1121" s="261">
        <f>C1121*J1121</f>
        <v/>
      </c>
      <c r="M1121" s="251">
        <f>CONCATENATE(D1121,"　",E1121,F1121,G1121)</f>
        <v/>
      </c>
      <c r="N1121" s="252">
        <f>I1121</f>
        <v/>
      </c>
    </row>
    <row r="1122" ht="15" customHeight="1" thickBot="1">
      <c r="B1122" s="88" t="inlineStr">
        <is>
          <t>SQ11L-L</t>
        </is>
      </c>
      <c r="C1122" s="89">
        <f>SUMIF(数量表!D:H,B1122,数量表!H:H)</f>
        <v/>
      </c>
      <c r="D1122" s="239" t="inlineStr">
        <is>
          <t>45*1000</t>
        </is>
      </c>
      <c r="E1122" s="240" t="n">
        <v>60.5</v>
      </c>
      <c r="F1122" s="241" t="inlineStr">
        <is>
          <t>*</t>
        </is>
      </c>
      <c r="G1122" s="240" t="n">
        <v>1176</v>
      </c>
      <c r="H1122" s="242" t="n">
        <v>1</v>
      </c>
      <c r="I1122" s="256">
        <f>SUM(H1122*C1122)</f>
        <v/>
      </c>
      <c r="J1122" s="257" t="n">
        <v>0.2</v>
      </c>
      <c r="K1122" s="258">
        <f>C1122*J1122</f>
        <v/>
      </c>
      <c r="M1122" s="251">
        <f>CONCATENATE(D1122,"　",E1122,F1122,G1122)</f>
        <v/>
      </c>
      <c r="N1122" s="252">
        <f>I1122</f>
        <v/>
      </c>
    </row>
    <row r="1123" ht="15" customHeight="1" thickBot="1">
      <c r="B1123" s="79" t="inlineStr">
        <is>
          <t>SQ11-R</t>
        </is>
      </c>
      <c r="C1123" s="80">
        <f>SUMIF(数量表!D:H,B1123,数量表!H:H)</f>
        <v/>
      </c>
      <c r="D1123" s="235" t="inlineStr">
        <is>
          <t>W2-39</t>
        </is>
      </c>
      <c r="E1123" s="236" t="n">
        <v>386.5</v>
      </c>
      <c r="F1123" s="237" t="inlineStr">
        <is>
          <t>*</t>
        </is>
      </c>
      <c r="G1123" s="236" t="n">
        <v>450</v>
      </c>
      <c r="H1123" s="238" t="n">
        <v>1</v>
      </c>
      <c r="I1123" s="253">
        <f>SUM(H1123*C1123)</f>
        <v/>
      </c>
      <c r="J1123" s="254" t="n">
        <v>1</v>
      </c>
      <c r="K1123" s="255">
        <f>C1123*J1123</f>
        <v/>
      </c>
      <c r="M1123" s="251">
        <f>CONCATENATE(D1123,"　",E1123,F1123,G1123)</f>
        <v/>
      </c>
      <c r="N1123" s="252">
        <f>I1123</f>
        <v/>
      </c>
    </row>
    <row r="1124" ht="15" customHeight="1" thickBot="1">
      <c r="B1124" s="85" t="inlineStr">
        <is>
          <t>SQ11-R</t>
        </is>
      </c>
      <c r="C1124">
        <f>SUMIF(数量表!D:H,B1124,数量表!H:H)</f>
        <v/>
      </c>
      <c r="D1124" s="243" t="inlineStr">
        <is>
          <t>W1-39</t>
        </is>
      </c>
      <c r="E1124" s="2" t="n">
        <v>386.5</v>
      </c>
      <c r="F1124" s="244" t="inlineStr">
        <is>
          <t>*</t>
        </is>
      </c>
      <c r="G1124" s="2" t="n">
        <v>868</v>
      </c>
      <c r="H1124" s="122" t="n">
        <v>1</v>
      </c>
      <c r="I1124" s="259">
        <f>SUM(H1124*C1124)</f>
        <v/>
      </c>
      <c r="J1124" s="260" t="n">
        <v>1</v>
      </c>
      <c r="K1124" s="261">
        <f>C1124*J1124</f>
        <v/>
      </c>
      <c r="M1124" s="251">
        <f>CONCATENATE(D1124,"　",E1124,F1124,G1124)</f>
        <v/>
      </c>
      <c r="N1124" s="252">
        <f>I1124</f>
        <v/>
      </c>
    </row>
    <row r="1125" ht="15" customHeight="1" thickBot="1">
      <c r="B1125" s="85" t="inlineStr">
        <is>
          <t>SQ11-R</t>
        </is>
      </c>
      <c r="C1125">
        <f>SUMIF(数量表!D:H,B1125,数量表!H:H)</f>
        <v/>
      </c>
      <c r="D1125" s="243" t="inlineStr">
        <is>
          <t>W2-39</t>
        </is>
      </c>
      <c r="E1125" s="2" t="n">
        <v>159</v>
      </c>
      <c r="F1125" s="244" t="inlineStr">
        <is>
          <t>*</t>
        </is>
      </c>
      <c r="G1125" s="2" t="n">
        <v>450</v>
      </c>
      <c r="H1125" s="122" t="n">
        <v>1</v>
      </c>
      <c r="I1125" s="259">
        <f>SUM(H1125*C1125)</f>
        <v/>
      </c>
      <c r="J1125" s="260" t="n">
        <v>1</v>
      </c>
      <c r="K1125" s="261">
        <f>C1125*J1125</f>
        <v/>
      </c>
      <c r="M1125" s="251">
        <f>CONCATENATE(D1125,"　",E1125,F1125,G1125)</f>
        <v/>
      </c>
      <c r="N1125" s="252">
        <f>I1125</f>
        <v/>
      </c>
    </row>
    <row r="1126" ht="15" customHeight="1" thickBot="1">
      <c r="B1126" s="85" t="inlineStr">
        <is>
          <t>SQ11-R</t>
        </is>
      </c>
      <c r="C1126">
        <f>SUMIF(数量表!D:H,B1126,数量表!H:H)</f>
        <v/>
      </c>
      <c r="D1126" s="243" t="inlineStr">
        <is>
          <t>W1-39</t>
        </is>
      </c>
      <c r="E1126" s="2" t="n">
        <v>159</v>
      </c>
      <c r="F1126" s="244" t="inlineStr">
        <is>
          <t>*</t>
        </is>
      </c>
      <c r="G1126" s="2" t="n">
        <v>868</v>
      </c>
      <c r="H1126" s="122" t="n">
        <v>1</v>
      </c>
      <c r="I1126" s="259">
        <f>SUM(H1126*C1126)</f>
        <v/>
      </c>
      <c r="J1126" s="260" t="n">
        <v>1</v>
      </c>
      <c r="K1126" s="261">
        <f>C1126*J1126</f>
        <v/>
      </c>
      <c r="M1126" s="251">
        <f>CONCATENATE(D1126,"　",E1126,F1126,G1126)</f>
        <v/>
      </c>
      <c r="N1126" s="252">
        <f>I1126</f>
        <v/>
      </c>
    </row>
    <row r="1127" ht="15" customHeight="1" thickBot="1">
      <c r="B1127" s="88" t="inlineStr">
        <is>
          <t>SQ11-R</t>
        </is>
      </c>
      <c r="C1127" s="89">
        <f>SUMIF(数量表!D:H,B1127,数量表!H:H)</f>
        <v/>
      </c>
      <c r="D1127" s="239" t="inlineStr">
        <is>
          <t>45*1000</t>
        </is>
      </c>
      <c r="E1127" s="240" t="n">
        <v>100.5</v>
      </c>
      <c r="F1127" s="241" t="inlineStr">
        <is>
          <t>*</t>
        </is>
      </c>
      <c r="G1127" s="240" t="n">
        <v>1176</v>
      </c>
      <c r="H1127" s="242" t="n">
        <v>1</v>
      </c>
      <c r="I1127" s="256">
        <f>SUM(H1127*C1127)</f>
        <v/>
      </c>
      <c r="J1127" s="257" t="n">
        <v>0.2</v>
      </c>
      <c r="K1127" s="258">
        <f>C1127*J1127</f>
        <v/>
      </c>
      <c r="M1127" s="251">
        <f>CONCATENATE(D1127,"　",E1127,F1127,G1127)</f>
        <v/>
      </c>
      <c r="N1127" s="252">
        <f>I1127</f>
        <v/>
      </c>
    </row>
    <row r="1128" ht="15" customHeight="1" thickBot="1">
      <c r="B1128" s="79" t="inlineStr">
        <is>
          <t>SQ11R-R</t>
        </is>
      </c>
      <c r="C1128" s="80">
        <f>SUMIF(数量表!D:H,B1128,数量表!H:H)</f>
        <v/>
      </c>
      <c r="D1128" s="235" t="inlineStr">
        <is>
          <t>W2-39</t>
        </is>
      </c>
      <c r="E1128" s="236" t="n">
        <v>386.5</v>
      </c>
      <c r="F1128" s="237" t="inlineStr">
        <is>
          <t>*</t>
        </is>
      </c>
      <c r="G1128" s="236" t="n">
        <v>450</v>
      </c>
      <c r="H1128" s="238" t="n">
        <v>1</v>
      </c>
      <c r="I1128" s="253">
        <f>SUM(H1128*C1128)</f>
        <v/>
      </c>
      <c r="J1128" s="254" t="n">
        <v>1</v>
      </c>
      <c r="K1128" s="255">
        <f>C1128*J1128</f>
        <v/>
      </c>
      <c r="M1128" s="251">
        <f>CONCATENATE(D1128,"　",E1128,F1128,G1128)</f>
        <v/>
      </c>
      <c r="N1128" s="252">
        <f>I1128</f>
        <v/>
      </c>
    </row>
    <row r="1129" ht="15" customHeight="1" thickBot="1">
      <c r="B1129" s="85" t="inlineStr">
        <is>
          <t>SQ11R-R</t>
        </is>
      </c>
      <c r="C1129">
        <f>SUMIF(数量表!D:H,B1129,数量表!H:H)</f>
        <v/>
      </c>
      <c r="D1129" s="243" t="inlineStr">
        <is>
          <t>W1-39</t>
        </is>
      </c>
      <c r="E1129" s="2" t="n">
        <v>386.5</v>
      </c>
      <c r="F1129" s="244" t="inlineStr">
        <is>
          <t>*</t>
        </is>
      </c>
      <c r="G1129" s="2" t="n">
        <v>868</v>
      </c>
      <c r="H1129" s="122" t="n">
        <v>1</v>
      </c>
      <c r="I1129" s="259">
        <f>SUM(H1129*C1129)</f>
        <v/>
      </c>
      <c r="J1129" s="260" t="n">
        <v>1</v>
      </c>
      <c r="K1129" s="261">
        <f>C1129*J1129</f>
        <v/>
      </c>
      <c r="M1129" s="251">
        <f>CONCATENATE(D1129,"　",E1129,F1129,G1129)</f>
        <v/>
      </c>
      <c r="N1129" s="252">
        <f>I1129</f>
        <v/>
      </c>
    </row>
    <row r="1130" ht="15" customHeight="1" thickBot="1">
      <c r="B1130" s="85" t="inlineStr">
        <is>
          <t>SQ11R-R</t>
        </is>
      </c>
      <c r="C1130">
        <f>SUMIF(数量表!D:H,B1130,数量表!H:H)</f>
        <v/>
      </c>
      <c r="D1130" s="243" t="inlineStr">
        <is>
          <t>W2-39</t>
        </is>
      </c>
      <c r="E1130" s="2" t="n">
        <v>119</v>
      </c>
      <c r="F1130" s="244" t="inlineStr">
        <is>
          <t>*</t>
        </is>
      </c>
      <c r="G1130" s="2" t="n">
        <v>450</v>
      </c>
      <c r="H1130" s="122" t="n">
        <v>1</v>
      </c>
      <c r="I1130" s="259">
        <f>SUM(H1130*C1130)</f>
        <v/>
      </c>
      <c r="J1130" s="260" t="n">
        <v>1</v>
      </c>
      <c r="K1130" s="261">
        <f>C1130*J1130</f>
        <v/>
      </c>
      <c r="M1130" s="251">
        <f>CONCATENATE(D1130,"　",E1130,F1130,G1130)</f>
        <v/>
      </c>
      <c r="N1130" s="252">
        <f>I1130</f>
        <v/>
      </c>
    </row>
    <row r="1131" ht="15" customHeight="1" thickBot="1">
      <c r="B1131" s="85" t="inlineStr">
        <is>
          <t>SQ11R-R</t>
        </is>
      </c>
      <c r="C1131">
        <f>SUMIF(数量表!D:H,B1131,数量表!H:H)</f>
        <v/>
      </c>
      <c r="D1131" s="243" t="inlineStr">
        <is>
          <t>W1-39</t>
        </is>
      </c>
      <c r="E1131" s="2" t="n">
        <v>119</v>
      </c>
      <c r="F1131" s="244" t="inlineStr">
        <is>
          <t>*</t>
        </is>
      </c>
      <c r="G1131" s="2" t="n">
        <v>868</v>
      </c>
      <c r="H1131" s="122" t="n">
        <v>1</v>
      </c>
      <c r="I1131" s="259">
        <f>SUM(H1131*C1131)</f>
        <v/>
      </c>
      <c r="J1131" s="260" t="n">
        <v>1</v>
      </c>
      <c r="K1131" s="261">
        <f>C1131*J1131</f>
        <v/>
      </c>
      <c r="M1131" s="251">
        <f>CONCATENATE(D1131,"　",E1131,F1131,G1131)</f>
        <v/>
      </c>
      <c r="N1131" s="252">
        <f>I1131</f>
        <v/>
      </c>
    </row>
    <row r="1132" ht="15" customHeight="1" thickBot="1">
      <c r="B1132" s="88" t="inlineStr">
        <is>
          <t>SQ11R-R</t>
        </is>
      </c>
      <c r="C1132" s="89">
        <f>SUMIF(数量表!D:H,B1132,数量表!H:H)</f>
        <v/>
      </c>
      <c r="D1132" s="239" t="inlineStr">
        <is>
          <t>45*1000</t>
        </is>
      </c>
      <c r="E1132" s="240" t="n">
        <v>60.5</v>
      </c>
      <c r="F1132" s="241" t="inlineStr">
        <is>
          <t>*</t>
        </is>
      </c>
      <c r="G1132" s="240" t="n">
        <v>1176</v>
      </c>
      <c r="H1132" s="242" t="n">
        <v>1</v>
      </c>
      <c r="I1132" s="256">
        <f>SUM(H1132*C1132)</f>
        <v/>
      </c>
      <c r="J1132" s="257" t="n">
        <v>0.2</v>
      </c>
      <c r="K1132" s="258">
        <f>C1132*J1132</f>
        <v/>
      </c>
      <c r="M1132" s="251">
        <f>CONCATENATE(D1132,"　",E1132,F1132,G1132)</f>
        <v/>
      </c>
      <c r="N1132" s="252">
        <f>I1132</f>
        <v/>
      </c>
    </row>
    <row r="1133" ht="15" customHeight="1" thickBot="1">
      <c r="B1133" s="79" t="inlineStr">
        <is>
          <t>K13</t>
        </is>
      </c>
      <c r="C1133" s="80">
        <f>SUMIF(数量表!D:H,B1133,数量表!H:H)</f>
        <v/>
      </c>
      <c r="D1133" s="235" t="inlineStr">
        <is>
          <t>W2-41</t>
        </is>
      </c>
      <c r="E1133" s="236" t="n">
        <v>414.5</v>
      </c>
      <c r="F1133" s="237" t="inlineStr">
        <is>
          <t>*</t>
        </is>
      </c>
      <c r="G1133" s="236" t="n">
        <v>350</v>
      </c>
      <c r="H1133" s="238" t="n">
        <v>2</v>
      </c>
      <c r="I1133" s="253">
        <f>SUM(H1133*C1133)</f>
        <v/>
      </c>
      <c r="J1133" s="254" t="n">
        <v>1</v>
      </c>
      <c r="K1133" s="255">
        <f>C1133*J1133</f>
        <v/>
      </c>
      <c r="M1133" s="251">
        <f>CONCATENATE(D1133,"　",E1133,F1133,G1133)</f>
        <v/>
      </c>
      <c r="N1133" s="252">
        <f>I1133</f>
        <v/>
      </c>
    </row>
    <row r="1134" ht="15" customHeight="1" thickBot="1">
      <c r="B1134" s="85" t="inlineStr">
        <is>
          <t>K13</t>
        </is>
      </c>
      <c r="C1134">
        <f>SUMIF(数量表!D:H,B1134,数量表!H:H)</f>
        <v/>
      </c>
      <c r="D1134" s="243" t="inlineStr">
        <is>
          <t>W2-41</t>
        </is>
      </c>
      <c r="E1134" s="2" t="n">
        <v>414.5</v>
      </c>
      <c r="F1134" s="244" t="inlineStr">
        <is>
          <t>*</t>
        </is>
      </c>
      <c r="G1134" s="2" t="n">
        <v>768</v>
      </c>
      <c r="H1134" s="122" t="n">
        <v>2</v>
      </c>
      <c r="I1134" s="259">
        <f>SUM(H1134*C1134)</f>
        <v/>
      </c>
      <c r="J1134" s="260" t="n">
        <v>2</v>
      </c>
      <c r="K1134" s="261">
        <f>C1134*J1134</f>
        <v/>
      </c>
      <c r="M1134" s="251">
        <f>CONCATENATE(D1134,"　",E1134,F1134,G1134)</f>
        <v/>
      </c>
      <c r="N1134" s="252">
        <f>I1134</f>
        <v/>
      </c>
    </row>
    <row r="1135" ht="15" customHeight="1" thickBot="1">
      <c r="B1135" s="85" t="inlineStr">
        <is>
          <t>K13</t>
        </is>
      </c>
      <c r="C1135">
        <f>SUMIF(数量表!D:H,B1135,数量表!H:H)</f>
        <v/>
      </c>
      <c r="D1135" s="243" t="inlineStr">
        <is>
          <t>W3-39</t>
        </is>
      </c>
      <c r="E1135" s="2" t="n">
        <v>386.5</v>
      </c>
      <c r="F1135" s="244" t="inlineStr">
        <is>
          <t>*</t>
        </is>
      </c>
      <c r="G1135" s="2" t="n">
        <v>350</v>
      </c>
      <c r="H1135" s="122" t="n">
        <v>2</v>
      </c>
      <c r="I1135" s="259">
        <f>SUM(H1135*C1135)</f>
        <v/>
      </c>
      <c r="J1135" s="260" t="n">
        <v>1</v>
      </c>
      <c r="K1135" s="261">
        <f>C1135*J1135</f>
        <v/>
      </c>
      <c r="M1135" s="251">
        <f>CONCATENATE(D1135,"　",E1135,F1135,G1135)</f>
        <v/>
      </c>
      <c r="N1135" s="252">
        <f>I1135</f>
        <v/>
      </c>
    </row>
    <row r="1136" ht="15" customHeight="1" thickBot="1">
      <c r="B1136" s="88" t="inlineStr">
        <is>
          <t>K13</t>
        </is>
      </c>
      <c r="C1136" s="89">
        <f>SUMIF(数量表!D:H,B1136,数量表!H:H)</f>
        <v/>
      </c>
      <c r="D1136" s="239" t="inlineStr">
        <is>
          <t>W3-39</t>
        </is>
      </c>
      <c r="E1136" s="240" t="n">
        <v>386.5</v>
      </c>
      <c r="F1136" s="241" t="inlineStr">
        <is>
          <t>*</t>
        </is>
      </c>
      <c r="G1136" s="240" t="n">
        <v>768</v>
      </c>
      <c r="H1136" s="242" t="n">
        <v>2</v>
      </c>
      <c r="I1136" s="256">
        <f>SUM(H1136*C1136)</f>
        <v/>
      </c>
      <c r="J1136" s="257" t="n">
        <v>2</v>
      </c>
      <c r="K1136" s="258">
        <f>C1136*J1136</f>
        <v/>
      </c>
      <c r="M1136" s="251">
        <f>CONCATENATE(D1136,"　",E1136,F1136,G1136)</f>
        <v/>
      </c>
      <c r="N1136" s="252">
        <f>I1136</f>
        <v/>
      </c>
    </row>
    <row r="1137" ht="15" customHeight="1" thickBot="1">
      <c r="B1137" s="79" t="inlineStr">
        <is>
          <t>K13-L</t>
        </is>
      </c>
      <c r="C1137" s="80">
        <f>SUMIF(数量表!D:H,B1137,数量表!H:H)</f>
        <v/>
      </c>
      <c r="D1137" s="235" t="inlineStr">
        <is>
          <t>W2-41</t>
        </is>
      </c>
      <c r="E1137" s="236" t="n">
        <v>414.5</v>
      </c>
      <c r="F1137" s="237" t="inlineStr">
        <is>
          <t>*</t>
        </is>
      </c>
      <c r="G1137" s="236" t="n">
        <v>350</v>
      </c>
      <c r="H1137" s="238" t="n">
        <v>2</v>
      </c>
      <c r="I1137" s="253">
        <f>SUM(H1137*C1137)</f>
        <v/>
      </c>
      <c r="J1137" s="254" t="n">
        <v>1</v>
      </c>
      <c r="K1137" s="255">
        <f>C1137*J1137</f>
        <v/>
      </c>
      <c r="M1137" s="251">
        <f>CONCATENATE(D1137,"　",E1137,F1137,G1137)</f>
        <v/>
      </c>
      <c r="N1137" s="252">
        <f>I1137</f>
        <v/>
      </c>
    </row>
    <row r="1138" ht="15" customHeight="1" thickBot="1">
      <c r="B1138" s="85" t="inlineStr">
        <is>
          <t>K13-L</t>
        </is>
      </c>
      <c r="C1138">
        <f>SUMIF(数量表!D:H,B1138,数量表!H:H)</f>
        <v/>
      </c>
      <c r="D1138" s="243" t="inlineStr">
        <is>
          <t>W2-41</t>
        </is>
      </c>
      <c r="E1138" s="2" t="n">
        <v>414.5</v>
      </c>
      <c r="F1138" s="244" t="inlineStr">
        <is>
          <t>*</t>
        </is>
      </c>
      <c r="G1138" s="2" t="n">
        <v>768</v>
      </c>
      <c r="H1138" s="122" t="n">
        <v>2</v>
      </c>
      <c r="I1138" s="259">
        <f>SUM(H1138*C1138)</f>
        <v/>
      </c>
      <c r="J1138" s="260" t="n">
        <v>2</v>
      </c>
      <c r="K1138" s="261">
        <f>C1138*J1138</f>
        <v/>
      </c>
      <c r="M1138" s="251">
        <f>CONCATENATE(D1138,"　",E1138,F1138,G1138)</f>
        <v/>
      </c>
      <c r="N1138" s="252">
        <f>I1138</f>
        <v/>
      </c>
    </row>
    <row r="1139" ht="15" customHeight="1" thickBot="1">
      <c r="B1139" s="85" t="inlineStr">
        <is>
          <t>K13-L</t>
        </is>
      </c>
      <c r="C1139">
        <f>SUMIF(数量表!D:H,B1139,数量表!H:H)</f>
        <v/>
      </c>
      <c r="D1139" s="243" t="inlineStr">
        <is>
          <t>W3-39</t>
        </is>
      </c>
      <c r="E1139" s="2" t="n">
        <v>386.5</v>
      </c>
      <c r="F1139" s="244" t="inlineStr">
        <is>
          <t>*</t>
        </is>
      </c>
      <c r="G1139" s="2" t="n">
        <v>350</v>
      </c>
      <c r="H1139" s="122" t="n">
        <v>2</v>
      </c>
      <c r="I1139" s="259">
        <f>SUM(H1139*C1139)</f>
        <v/>
      </c>
      <c r="J1139" s="260" t="n">
        <v>1</v>
      </c>
      <c r="K1139" s="261">
        <f>C1139*J1139</f>
        <v/>
      </c>
      <c r="M1139" s="251">
        <f>CONCATENATE(D1139,"　",E1139,F1139,G1139)</f>
        <v/>
      </c>
      <c r="N1139" s="252">
        <f>I1139</f>
        <v/>
      </c>
    </row>
    <row r="1140" ht="15" customHeight="1" thickBot="1">
      <c r="B1140" s="85" t="inlineStr">
        <is>
          <t>K13-L</t>
        </is>
      </c>
      <c r="C1140">
        <f>SUMIF(数量表!D:H,B1140,数量表!H:H)</f>
        <v/>
      </c>
      <c r="D1140" s="243" t="inlineStr">
        <is>
          <t>W3-39</t>
        </is>
      </c>
      <c r="E1140" s="2" t="n">
        <v>386.5</v>
      </c>
      <c r="F1140" s="244" t="inlineStr">
        <is>
          <t>*</t>
        </is>
      </c>
      <c r="G1140" s="2" t="n">
        <v>768</v>
      </c>
      <c r="H1140" s="122" t="n">
        <v>2</v>
      </c>
      <c r="I1140" s="259">
        <f>SUM(H1140*C1140)</f>
        <v/>
      </c>
      <c r="J1140" s="260" t="n">
        <v>2</v>
      </c>
      <c r="K1140" s="261">
        <f>C1140*J1140</f>
        <v/>
      </c>
      <c r="M1140" s="251">
        <f>CONCATENATE(D1140,"　",E1140,F1140,G1140)</f>
        <v/>
      </c>
      <c r="N1140" s="252">
        <f>I1140</f>
        <v/>
      </c>
    </row>
    <row r="1141" ht="15" customHeight="1" thickBot="1">
      <c r="B1141" s="85" t="inlineStr">
        <is>
          <t>K13-L</t>
        </is>
      </c>
      <c r="C1141">
        <f>SUMIF(数量表!D:H,B1141,数量表!H:H)</f>
        <v/>
      </c>
      <c r="D1141" s="243" t="inlineStr">
        <is>
          <t>W1-39</t>
        </is>
      </c>
      <c r="E1141" s="2" t="n">
        <v>87</v>
      </c>
      <c r="F1141" s="244" t="inlineStr">
        <is>
          <t>*</t>
        </is>
      </c>
      <c r="G1141" s="2" t="n">
        <v>75</v>
      </c>
      <c r="H1141" s="122" t="n">
        <v>1</v>
      </c>
      <c r="I1141" s="259">
        <f>SUM(H1141*C1141)</f>
        <v/>
      </c>
      <c r="J1141" s="260" t="n">
        <v>0</v>
      </c>
      <c r="K1141" s="261">
        <f>C1141*J1141</f>
        <v/>
      </c>
      <c r="M1141" s="251">
        <f>CONCATENATE(D1141,"　",E1141,F1141,G1141)</f>
        <v/>
      </c>
      <c r="N1141" s="252">
        <f>I1141</f>
        <v/>
      </c>
    </row>
    <row r="1142" ht="15" customHeight="1" thickBot="1">
      <c r="B1142" s="88" t="inlineStr">
        <is>
          <t>K13-L</t>
        </is>
      </c>
      <c r="C1142" s="89">
        <f>SUMIF(数量表!D:H,B1142,数量表!H:H)</f>
        <v/>
      </c>
      <c r="D1142" s="239" t="inlineStr">
        <is>
          <t>W1-39</t>
        </is>
      </c>
      <c r="E1142" s="240" t="n">
        <v>87</v>
      </c>
      <c r="F1142" s="241" t="inlineStr">
        <is>
          <t>*</t>
        </is>
      </c>
      <c r="G1142" s="240" t="n">
        <v>1274</v>
      </c>
      <c r="H1142" s="242" t="n">
        <v>1</v>
      </c>
      <c r="I1142" s="256">
        <f>SUM(H1142*C1142)</f>
        <v/>
      </c>
      <c r="J1142" s="257" t="n">
        <v>0.4</v>
      </c>
      <c r="K1142" s="258">
        <f>C1142*J1142</f>
        <v/>
      </c>
      <c r="M1142" s="251">
        <f>CONCATENATE(D1142,"　",E1142,F1142,G1142)</f>
        <v/>
      </c>
      <c r="N1142" s="252">
        <f>I1142</f>
        <v/>
      </c>
    </row>
    <row r="1143" ht="15" customHeight="1" thickBot="1">
      <c r="B1143" s="79" t="inlineStr">
        <is>
          <t>K13-R</t>
        </is>
      </c>
      <c r="C1143" s="80">
        <f>SUMIF(数量表!D:H,B1143,数量表!H:H)</f>
        <v/>
      </c>
      <c r="D1143" s="235" t="inlineStr">
        <is>
          <t>W2-41</t>
        </is>
      </c>
      <c r="E1143" s="236" t="n">
        <v>414.5</v>
      </c>
      <c r="F1143" s="237" t="inlineStr">
        <is>
          <t>*</t>
        </is>
      </c>
      <c r="G1143" s="236" t="n">
        <v>350</v>
      </c>
      <c r="H1143" s="238" t="n">
        <v>2</v>
      </c>
      <c r="I1143" s="253">
        <f>SUM(H1143*C1143)</f>
        <v/>
      </c>
      <c r="J1143" s="254" t="n">
        <v>1</v>
      </c>
      <c r="K1143" s="255">
        <f>C1143*J1143</f>
        <v/>
      </c>
      <c r="M1143" s="251">
        <f>CONCATENATE(D1143,"　",E1143,F1143,G1143)</f>
        <v/>
      </c>
      <c r="N1143" s="252">
        <f>I1143</f>
        <v/>
      </c>
    </row>
    <row r="1144" ht="15" customHeight="1" thickBot="1">
      <c r="B1144" s="85" t="inlineStr">
        <is>
          <t>K13-R</t>
        </is>
      </c>
      <c r="C1144">
        <f>SUMIF(数量表!D:H,B1144,数量表!H:H)</f>
        <v/>
      </c>
      <c r="D1144" s="243" t="inlineStr">
        <is>
          <t>W2-41</t>
        </is>
      </c>
      <c r="E1144" s="2" t="n">
        <v>414.5</v>
      </c>
      <c r="F1144" s="244" t="inlineStr">
        <is>
          <t>*</t>
        </is>
      </c>
      <c r="G1144" s="2" t="n">
        <v>768</v>
      </c>
      <c r="H1144" s="122" t="n">
        <v>2</v>
      </c>
      <c r="I1144" s="259">
        <f>SUM(H1144*C1144)</f>
        <v/>
      </c>
      <c r="J1144" s="260" t="n">
        <v>2</v>
      </c>
      <c r="K1144" s="261">
        <f>C1144*J1144</f>
        <v/>
      </c>
      <c r="M1144" s="251">
        <f>CONCATENATE(D1144,"　",E1144,F1144,G1144)</f>
        <v/>
      </c>
      <c r="N1144" s="252">
        <f>I1144</f>
        <v/>
      </c>
    </row>
    <row r="1145" ht="15" customHeight="1" thickBot="1">
      <c r="B1145" s="85" t="inlineStr">
        <is>
          <t>K13-R</t>
        </is>
      </c>
      <c r="C1145">
        <f>SUMIF(数量表!D:H,B1145,数量表!H:H)</f>
        <v/>
      </c>
      <c r="D1145" s="243" t="inlineStr">
        <is>
          <t>W3-39</t>
        </is>
      </c>
      <c r="E1145" s="2" t="n">
        <v>386.5</v>
      </c>
      <c r="F1145" s="244" t="inlineStr">
        <is>
          <t>*</t>
        </is>
      </c>
      <c r="G1145" s="2" t="n">
        <v>350</v>
      </c>
      <c r="H1145" s="122" t="n">
        <v>2</v>
      </c>
      <c r="I1145" s="259">
        <f>SUM(H1145*C1145)</f>
        <v/>
      </c>
      <c r="J1145" s="260" t="n">
        <v>1</v>
      </c>
      <c r="K1145" s="261">
        <f>C1145*J1145</f>
        <v/>
      </c>
      <c r="M1145" s="251">
        <f>CONCATENATE(D1145,"　",E1145,F1145,G1145)</f>
        <v/>
      </c>
      <c r="N1145" s="252">
        <f>I1145</f>
        <v/>
      </c>
    </row>
    <row r="1146" ht="15" customHeight="1" thickBot="1">
      <c r="B1146" s="85" t="inlineStr">
        <is>
          <t>K13-R</t>
        </is>
      </c>
      <c r="C1146">
        <f>SUMIF(数量表!D:H,B1146,数量表!H:H)</f>
        <v/>
      </c>
      <c r="D1146" s="243" t="inlineStr">
        <is>
          <t>W3-39</t>
        </is>
      </c>
      <c r="E1146" s="2" t="n">
        <v>386.5</v>
      </c>
      <c r="F1146" s="244" t="inlineStr">
        <is>
          <t>*</t>
        </is>
      </c>
      <c r="G1146" s="2" t="n">
        <v>768</v>
      </c>
      <c r="H1146" s="122" t="n">
        <v>2</v>
      </c>
      <c r="I1146" s="259">
        <f>SUM(H1146*C1146)</f>
        <v/>
      </c>
      <c r="J1146" s="260" t="n">
        <v>2</v>
      </c>
      <c r="K1146" s="261">
        <f>C1146*J1146</f>
        <v/>
      </c>
      <c r="M1146" s="251">
        <f>CONCATENATE(D1146,"　",E1146,F1146,G1146)</f>
        <v/>
      </c>
      <c r="N1146" s="252">
        <f>I1146</f>
        <v/>
      </c>
    </row>
    <row r="1147" ht="15" customHeight="1" thickBot="1">
      <c r="B1147" s="85" t="inlineStr">
        <is>
          <t>K13-R</t>
        </is>
      </c>
      <c r="C1147">
        <f>SUMIF(数量表!D:H,B1147,数量表!H:H)</f>
        <v/>
      </c>
      <c r="D1147" s="243" t="inlineStr">
        <is>
          <t>W1-39</t>
        </is>
      </c>
      <c r="E1147" s="2" t="n">
        <v>87</v>
      </c>
      <c r="F1147" s="244" t="inlineStr">
        <is>
          <t>*</t>
        </is>
      </c>
      <c r="G1147" s="2" t="n">
        <v>75</v>
      </c>
      <c r="H1147" s="122" t="n">
        <v>1</v>
      </c>
      <c r="I1147" s="259">
        <f>SUM(H1147*C1147)</f>
        <v/>
      </c>
      <c r="J1147" s="260" t="n">
        <v>0</v>
      </c>
      <c r="K1147" s="261">
        <f>C1147*J1147</f>
        <v/>
      </c>
      <c r="M1147" s="251">
        <f>CONCATENATE(D1147,"　",E1147,F1147,G1147)</f>
        <v/>
      </c>
      <c r="N1147" s="252">
        <f>I1147</f>
        <v/>
      </c>
    </row>
    <row r="1148" ht="15" customHeight="1" thickBot="1">
      <c r="B1148" s="88" t="inlineStr">
        <is>
          <t>K13-R</t>
        </is>
      </c>
      <c r="C1148" s="89">
        <f>SUMIF(数量表!D:H,B1148,数量表!H:H)</f>
        <v/>
      </c>
      <c r="D1148" s="239" t="inlineStr">
        <is>
          <t>W1-39</t>
        </is>
      </c>
      <c r="E1148" s="240" t="n">
        <v>87</v>
      </c>
      <c r="F1148" s="241" t="inlineStr">
        <is>
          <t>*</t>
        </is>
      </c>
      <c r="G1148" s="240" t="n">
        <v>1274</v>
      </c>
      <c r="H1148" s="242" t="n">
        <v>1</v>
      </c>
      <c r="I1148" s="256">
        <f>SUM(H1148*C1148)</f>
        <v/>
      </c>
      <c r="J1148" s="257" t="n">
        <v>0.4</v>
      </c>
      <c r="K1148" s="258">
        <f>C1148*J1148</f>
        <v/>
      </c>
      <c r="M1148" s="251">
        <f>CONCATENATE(D1148,"　",E1148,F1148,G1148)</f>
        <v/>
      </c>
      <c r="N1148" s="252">
        <f>I1148</f>
        <v/>
      </c>
    </row>
    <row r="1149" ht="15" customHeight="1" thickBot="1">
      <c r="B1149" s="79" t="inlineStr">
        <is>
          <t>K13L</t>
        </is>
      </c>
      <c r="C1149" s="80">
        <f>SUMIF(数量表!D:H,B1149,数量表!H:H)</f>
        <v/>
      </c>
      <c r="D1149" s="235" t="inlineStr">
        <is>
          <t>W1-34</t>
        </is>
      </c>
      <c r="E1149" s="236" t="n">
        <v>346.5</v>
      </c>
      <c r="F1149" s="237" t="inlineStr">
        <is>
          <t>*</t>
        </is>
      </c>
      <c r="G1149" s="236" t="n">
        <v>768</v>
      </c>
      <c r="H1149" s="238" t="n">
        <v>1</v>
      </c>
      <c r="I1149" s="253">
        <f>SUM(H1149*C1149)</f>
        <v/>
      </c>
      <c r="J1149" s="254" t="n">
        <v>1</v>
      </c>
      <c r="K1149" s="255">
        <f>C1149*J1149</f>
        <v/>
      </c>
      <c r="M1149" s="251">
        <f>CONCATENATE(D1149,"　",E1149,F1149,G1149)</f>
        <v/>
      </c>
      <c r="N1149" s="252">
        <f>I1149</f>
        <v/>
      </c>
    </row>
    <row r="1150" ht="15" customHeight="1" thickBot="1">
      <c r="B1150" s="85" t="inlineStr">
        <is>
          <t>K13L</t>
        </is>
      </c>
      <c r="C1150">
        <f>SUMIF(数量表!D:H,B1150,数量表!H:H)</f>
        <v/>
      </c>
      <c r="D1150" s="243" t="inlineStr">
        <is>
          <t>W2-41</t>
        </is>
      </c>
      <c r="E1150" s="2" t="n">
        <v>414.5</v>
      </c>
      <c r="F1150" s="244" t="inlineStr">
        <is>
          <t>*</t>
        </is>
      </c>
      <c r="G1150" s="2" t="n">
        <v>768</v>
      </c>
      <c r="H1150" s="122" t="n">
        <v>2</v>
      </c>
      <c r="I1150" s="259">
        <f>SUM(H1150*C1150)</f>
        <v/>
      </c>
      <c r="J1150" s="260" t="n">
        <v>2</v>
      </c>
      <c r="K1150" s="261">
        <f>C1150*J1150</f>
        <v/>
      </c>
      <c r="M1150" s="251">
        <f>CONCATENATE(D1150,"　",E1150,F1150,G1150)</f>
        <v/>
      </c>
      <c r="N1150" s="252">
        <f>I1150</f>
        <v/>
      </c>
    </row>
    <row r="1151" ht="15" customHeight="1" thickBot="1">
      <c r="B1151" s="85" t="inlineStr">
        <is>
          <t>K13L</t>
        </is>
      </c>
      <c r="C1151">
        <f>SUMIF(数量表!D:H,B1151,数量表!H:H)</f>
        <v/>
      </c>
      <c r="D1151" s="243" t="inlineStr">
        <is>
          <t>W3-39</t>
        </is>
      </c>
      <c r="E1151" s="2" t="n">
        <v>386.5</v>
      </c>
      <c r="F1151" s="244" t="inlineStr">
        <is>
          <t>*</t>
        </is>
      </c>
      <c r="G1151" s="2" t="n">
        <v>768</v>
      </c>
      <c r="H1151" s="122" t="n">
        <v>1</v>
      </c>
      <c r="I1151" s="259">
        <f>SUM(H1151*C1151)</f>
        <v/>
      </c>
      <c r="J1151" s="260" t="n">
        <v>1</v>
      </c>
      <c r="K1151" s="261">
        <f>C1151*J1151</f>
        <v/>
      </c>
      <c r="M1151" s="251">
        <f>CONCATENATE(D1151,"　",E1151,F1151,G1151)</f>
        <v/>
      </c>
      <c r="N1151" s="252">
        <f>I1151</f>
        <v/>
      </c>
    </row>
    <row r="1152" ht="15" customHeight="1" thickBot="1">
      <c r="B1152" s="85" t="inlineStr">
        <is>
          <t>K13L</t>
        </is>
      </c>
      <c r="C1152">
        <f>SUMIF(数量表!D:H,B1152,数量表!H:H)</f>
        <v/>
      </c>
      <c r="D1152" s="243" t="inlineStr">
        <is>
          <t>W1-34</t>
        </is>
      </c>
      <c r="E1152" s="2" t="n">
        <v>346.5</v>
      </c>
      <c r="F1152" s="244" t="inlineStr">
        <is>
          <t>*</t>
        </is>
      </c>
      <c r="G1152" s="2" t="n">
        <v>350</v>
      </c>
      <c r="H1152" s="122" t="n">
        <v>1</v>
      </c>
      <c r="I1152" s="259">
        <f>SUM(H1152*C1152)</f>
        <v/>
      </c>
      <c r="J1152" s="260" t="n">
        <v>0.5</v>
      </c>
      <c r="K1152" s="261">
        <f>C1152*J1152</f>
        <v/>
      </c>
      <c r="M1152" s="251">
        <f>CONCATENATE(D1152,"　",E1152,F1152,G1152)</f>
        <v/>
      </c>
      <c r="N1152" s="252">
        <f>I1152</f>
        <v/>
      </c>
    </row>
    <row r="1153" ht="15" customHeight="1" thickBot="1">
      <c r="B1153" s="85" t="inlineStr">
        <is>
          <t>K13L</t>
        </is>
      </c>
      <c r="C1153">
        <f>SUMIF(数量表!D:H,B1153,数量表!H:H)</f>
        <v/>
      </c>
      <c r="D1153" s="243" t="inlineStr">
        <is>
          <t>W2-41</t>
        </is>
      </c>
      <c r="E1153" s="2" t="n">
        <v>414.5</v>
      </c>
      <c r="F1153" s="244" t="inlineStr">
        <is>
          <t>*</t>
        </is>
      </c>
      <c r="G1153" s="2" t="n">
        <v>350</v>
      </c>
      <c r="H1153" s="122" t="n">
        <v>2</v>
      </c>
      <c r="I1153" s="259">
        <f>SUM(H1153*C1153)</f>
        <v/>
      </c>
      <c r="J1153" s="260" t="n">
        <v>1</v>
      </c>
      <c r="K1153" s="261">
        <f>C1153*J1153</f>
        <v/>
      </c>
      <c r="M1153" s="251">
        <f>CONCATENATE(D1153,"　",E1153,F1153,G1153)</f>
        <v/>
      </c>
      <c r="N1153" s="252">
        <f>I1153</f>
        <v/>
      </c>
    </row>
    <row r="1154" ht="15" customHeight="1" thickBot="1">
      <c r="B1154" s="88" t="inlineStr">
        <is>
          <t>K13L</t>
        </is>
      </c>
      <c r="C1154" s="89">
        <f>SUMIF(数量表!D:H,B1154,数量表!H:H)</f>
        <v/>
      </c>
      <c r="D1154" s="239" t="inlineStr">
        <is>
          <t>W3-39</t>
        </is>
      </c>
      <c r="E1154" s="240" t="n">
        <v>386.5</v>
      </c>
      <c r="F1154" s="241" t="inlineStr">
        <is>
          <t>*</t>
        </is>
      </c>
      <c r="G1154" s="240" t="n">
        <v>350</v>
      </c>
      <c r="H1154" s="242" t="n">
        <v>1</v>
      </c>
      <c r="I1154" s="256">
        <f>SUM(H1154*C1154)</f>
        <v/>
      </c>
      <c r="J1154" s="257" t="n">
        <v>0.5</v>
      </c>
      <c r="K1154" s="258">
        <f>C1154*J1154</f>
        <v/>
      </c>
      <c r="M1154" s="251">
        <f>CONCATENATE(D1154,"　",E1154,F1154,G1154)</f>
        <v/>
      </c>
      <c r="N1154" s="252">
        <f>I1154</f>
        <v/>
      </c>
    </row>
    <row r="1155" ht="15" customHeight="1" thickBot="1">
      <c r="B1155" s="79" t="inlineStr">
        <is>
          <t>K13L-L</t>
        </is>
      </c>
      <c r="C1155" s="80">
        <f>SUMIF(数量表!D:H,B1155,数量表!H:H)</f>
        <v/>
      </c>
      <c r="D1155" s="235" t="inlineStr">
        <is>
          <t>W1-34</t>
        </is>
      </c>
      <c r="E1155" s="236" t="n">
        <v>346.5</v>
      </c>
      <c r="F1155" s="237" t="inlineStr">
        <is>
          <t>*</t>
        </is>
      </c>
      <c r="G1155" s="236" t="n">
        <v>768</v>
      </c>
      <c r="H1155" s="238" t="n">
        <v>1</v>
      </c>
      <c r="I1155" s="253">
        <f>SUM(H1155*C1155)</f>
        <v/>
      </c>
      <c r="J1155" s="254" t="n">
        <v>1</v>
      </c>
      <c r="K1155" s="255">
        <f>C1155*J1155</f>
        <v/>
      </c>
      <c r="M1155" s="251">
        <f>CONCATENATE(D1155,"　",E1155,F1155,G1155)</f>
        <v/>
      </c>
      <c r="N1155" s="252">
        <f>I1155</f>
        <v/>
      </c>
    </row>
    <row r="1156" ht="15" customHeight="1" thickBot="1">
      <c r="B1156" s="85" t="inlineStr">
        <is>
          <t>K13L-L</t>
        </is>
      </c>
      <c r="C1156">
        <f>SUMIF(数量表!D:H,B1156,数量表!H:H)</f>
        <v/>
      </c>
      <c r="D1156" s="243" t="inlineStr">
        <is>
          <t>W2-41</t>
        </is>
      </c>
      <c r="E1156" s="2" t="n">
        <v>414.5</v>
      </c>
      <c r="F1156" s="244" t="inlineStr">
        <is>
          <t>*</t>
        </is>
      </c>
      <c r="G1156" s="2" t="n">
        <v>768</v>
      </c>
      <c r="H1156" s="122" t="n">
        <v>2</v>
      </c>
      <c r="I1156" s="259">
        <f>SUM(H1156*C1156)</f>
        <v/>
      </c>
      <c r="J1156" s="260" t="n">
        <v>2</v>
      </c>
      <c r="K1156" s="261">
        <f>C1156*J1156</f>
        <v/>
      </c>
      <c r="M1156" s="251">
        <f>CONCATENATE(D1156,"　",E1156,F1156,G1156)</f>
        <v/>
      </c>
      <c r="N1156" s="252">
        <f>I1156</f>
        <v/>
      </c>
    </row>
    <row r="1157" ht="15" customHeight="1" thickBot="1">
      <c r="B1157" s="85" t="inlineStr">
        <is>
          <t>K13L-L</t>
        </is>
      </c>
      <c r="C1157">
        <f>SUMIF(数量表!D:H,B1157,数量表!H:H)</f>
        <v/>
      </c>
      <c r="D1157" s="243" t="inlineStr">
        <is>
          <t>W3-39</t>
        </is>
      </c>
      <c r="E1157" s="2" t="n">
        <v>386.5</v>
      </c>
      <c r="F1157" s="244" t="inlineStr">
        <is>
          <t>*</t>
        </is>
      </c>
      <c r="G1157" s="2" t="n">
        <v>768</v>
      </c>
      <c r="H1157" s="122" t="n">
        <v>1</v>
      </c>
      <c r="I1157" s="259">
        <f>SUM(H1157*C1157)</f>
        <v/>
      </c>
      <c r="J1157" s="260" t="n">
        <v>1</v>
      </c>
      <c r="K1157" s="261">
        <f>C1157*J1157</f>
        <v/>
      </c>
      <c r="M1157" s="251">
        <f>CONCATENATE(D1157,"　",E1157,F1157,G1157)</f>
        <v/>
      </c>
      <c r="N1157" s="252">
        <f>I1157</f>
        <v/>
      </c>
    </row>
    <row r="1158" ht="15" customHeight="1" thickBot="1">
      <c r="B1158" s="85" t="inlineStr">
        <is>
          <t>K13L-L</t>
        </is>
      </c>
      <c r="C1158">
        <f>SUMIF(数量表!D:H,B1158,数量表!H:H)</f>
        <v/>
      </c>
      <c r="D1158" s="243" t="inlineStr">
        <is>
          <t>W1-34</t>
        </is>
      </c>
      <c r="E1158" s="2" t="n">
        <v>346.5</v>
      </c>
      <c r="F1158" s="244" t="inlineStr">
        <is>
          <t>*</t>
        </is>
      </c>
      <c r="G1158" s="2" t="n">
        <v>350</v>
      </c>
      <c r="H1158" s="122" t="n">
        <v>1</v>
      </c>
      <c r="I1158" s="259">
        <f>SUM(H1158*C1158)</f>
        <v/>
      </c>
      <c r="J1158" s="260" t="n">
        <v>0.5</v>
      </c>
      <c r="K1158" s="261">
        <f>C1158*J1158</f>
        <v/>
      </c>
      <c r="M1158" s="251">
        <f>CONCATENATE(D1158,"　",E1158,F1158,G1158)</f>
        <v/>
      </c>
      <c r="N1158" s="252">
        <f>I1158</f>
        <v/>
      </c>
    </row>
    <row r="1159" ht="15" customHeight="1" thickBot="1">
      <c r="B1159" s="85" t="inlineStr">
        <is>
          <t>K13L-L</t>
        </is>
      </c>
      <c r="C1159">
        <f>SUMIF(数量表!D:H,B1159,数量表!H:H)</f>
        <v/>
      </c>
      <c r="D1159" s="243" t="inlineStr">
        <is>
          <t>W2-41</t>
        </is>
      </c>
      <c r="E1159" s="2" t="n">
        <v>414.5</v>
      </c>
      <c r="F1159" s="244" t="inlineStr">
        <is>
          <t>*</t>
        </is>
      </c>
      <c r="G1159" s="2" t="n">
        <v>350</v>
      </c>
      <c r="H1159" s="122" t="n">
        <v>2</v>
      </c>
      <c r="I1159" s="259">
        <f>SUM(H1159*C1159)</f>
        <v/>
      </c>
      <c r="J1159" s="260" t="n">
        <v>1</v>
      </c>
      <c r="K1159" s="261">
        <f>C1159*J1159</f>
        <v/>
      </c>
      <c r="M1159" s="251">
        <f>CONCATENATE(D1159,"　",E1159,F1159,G1159)</f>
        <v/>
      </c>
      <c r="N1159" s="252">
        <f>I1159</f>
        <v/>
      </c>
    </row>
    <row r="1160" ht="15" customHeight="1" thickBot="1">
      <c r="B1160" s="85" t="inlineStr">
        <is>
          <t>K13L-L</t>
        </is>
      </c>
      <c r="C1160">
        <f>SUMIF(数量表!D:H,B1160,数量表!H:H)</f>
        <v/>
      </c>
      <c r="D1160" s="243" t="inlineStr">
        <is>
          <t>W3-39</t>
        </is>
      </c>
      <c r="E1160" s="2" t="n">
        <v>386.5</v>
      </c>
      <c r="F1160" s="244" t="inlineStr">
        <is>
          <t>*</t>
        </is>
      </c>
      <c r="G1160" s="2" t="n">
        <v>350</v>
      </c>
      <c r="H1160" s="122" t="n">
        <v>1</v>
      </c>
      <c r="I1160" s="259">
        <f>SUM(H1160*C1160)</f>
        <v/>
      </c>
      <c r="J1160" s="260" t="n">
        <v>0.5</v>
      </c>
      <c r="K1160" s="261">
        <f>C1160*J1160</f>
        <v/>
      </c>
      <c r="M1160" s="251">
        <f>CONCATENATE(D1160,"　",E1160,F1160,G1160)</f>
        <v/>
      </c>
      <c r="N1160" s="252">
        <f>I1160</f>
        <v/>
      </c>
    </row>
    <row r="1161" ht="15" customHeight="1" thickBot="1">
      <c r="B1161" s="85" t="inlineStr">
        <is>
          <t>K13L-L</t>
        </is>
      </c>
      <c r="C1161">
        <f>SUMIF(数量表!D:H,B1161,数量表!H:H)</f>
        <v/>
      </c>
      <c r="D1161" s="243" t="inlineStr">
        <is>
          <t>W3-39</t>
        </is>
      </c>
      <c r="E1161" s="2" t="n">
        <v>30</v>
      </c>
      <c r="F1161" s="244" t="inlineStr">
        <is>
          <t>*</t>
        </is>
      </c>
      <c r="G1161" s="2" t="n">
        <v>75</v>
      </c>
      <c r="H1161" s="122" t="n">
        <v>1</v>
      </c>
      <c r="I1161" s="259">
        <f>SUM(H1161*C1161)</f>
        <v/>
      </c>
      <c r="J1161" s="260" t="n">
        <v>0</v>
      </c>
      <c r="K1161" s="261">
        <f>C1161*J1161</f>
        <v/>
      </c>
      <c r="M1161" s="251">
        <f>CONCATENATE(D1161,"　",E1161,F1161,G1161)</f>
        <v/>
      </c>
      <c r="N1161" s="252">
        <f>I1161</f>
        <v/>
      </c>
    </row>
    <row r="1162" ht="15" customHeight="1" thickBot="1">
      <c r="B1162" s="88" t="inlineStr">
        <is>
          <t>K13L-L</t>
        </is>
      </c>
      <c r="C1162" s="89">
        <f>SUMIF(数量表!D:H,B1162,数量表!H:H)</f>
        <v/>
      </c>
      <c r="D1162" s="239" t="inlineStr">
        <is>
          <t>W3-39</t>
        </is>
      </c>
      <c r="E1162" s="240" t="n">
        <v>30</v>
      </c>
      <c r="F1162" s="241" t="inlineStr">
        <is>
          <t>*</t>
        </is>
      </c>
      <c r="G1162" s="240" t="n">
        <v>1274</v>
      </c>
      <c r="H1162" s="242" t="n">
        <v>1</v>
      </c>
      <c r="I1162" s="256">
        <f>SUM(H1162*C1162)</f>
        <v/>
      </c>
      <c r="J1162" s="257" t="n">
        <v>0.4</v>
      </c>
      <c r="K1162" s="258">
        <f>C1162*J1162</f>
        <v/>
      </c>
      <c r="M1162" s="251">
        <f>CONCATENATE(D1162,"　",E1162,F1162,G1162)</f>
        <v/>
      </c>
      <c r="N1162" s="252">
        <f>I1162</f>
        <v/>
      </c>
    </row>
    <row r="1163" ht="15" customHeight="1" thickBot="1">
      <c r="B1163" s="79" t="inlineStr">
        <is>
          <t>K13R</t>
        </is>
      </c>
      <c r="C1163" s="80">
        <f>SUMIF(数量表!D:H,B1163,数量表!H:H)</f>
        <v/>
      </c>
      <c r="D1163" s="235" t="inlineStr">
        <is>
          <t>W1-34</t>
        </is>
      </c>
      <c r="E1163" s="236" t="n">
        <v>346.5</v>
      </c>
      <c r="F1163" s="237" t="inlineStr">
        <is>
          <t>*</t>
        </is>
      </c>
      <c r="G1163" s="236" t="n">
        <v>768</v>
      </c>
      <c r="H1163" s="238" t="n">
        <v>1</v>
      </c>
      <c r="I1163" s="253">
        <f>SUM(H1163*C1163)</f>
        <v/>
      </c>
      <c r="J1163" s="254" t="n">
        <v>1</v>
      </c>
      <c r="K1163" s="255">
        <f>C1163*J1163</f>
        <v/>
      </c>
      <c r="M1163" s="251">
        <f>CONCATENATE(D1163,"　",E1163,F1163,G1163)</f>
        <v/>
      </c>
      <c r="N1163" s="252">
        <f>I1163</f>
        <v/>
      </c>
    </row>
    <row r="1164" ht="15" customHeight="1" thickBot="1">
      <c r="B1164" s="85" t="inlineStr">
        <is>
          <t>K13R</t>
        </is>
      </c>
      <c r="C1164">
        <f>SUMIF(数量表!D:H,B1164,数量表!H:H)</f>
        <v/>
      </c>
      <c r="D1164" s="243" t="inlineStr">
        <is>
          <t>W2-41</t>
        </is>
      </c>
      <c r="E1164" s="2" t="n">
        <v>414.5</v>
      </c>
      <c r="F1164" s="244" t="inlineStr">
        <is>
          <t>*</t>
        </is>
      </c>
      <c r="G1164" s="2" t="n">
        <v>768</v>
      </c>
      <c r="H1164" s="122" t="n">
        <v>2</v>
      </c>
      <c r="I1164" s="259">
        <f>SUM(H1164*C1164)</f>
        <v/>
      </c>
      <c r="J1164" s="260" t="n">
        <v>2</v>
      </c>
      <c r="K1164" s="261">
        <f>C1164*J1164</f>
        <v/>
      </c>
      <c r="M1164" s="251">
        <f>CONCATENATE(D1164,"　",E1164,F1164,G1164)</f>
        <v/>
      </c>
      <c r="N1164" s="252">
        <f>I1164</f>
        <v/>
      </c>
    </row>
    <row r="1165" ht="15" customHeight="1" thickBot="1">
      <c r="B1165" s="85" t="inlineStr">
        <is>
          <t>K13R</t>
        </is>
      </c>
      <c r="C1165">
        <f>SUMIF(数量表!D:H,B1165,数量表!H:H)</f>
        <v/>
      </c>
      <c r="D1165" s="243" t="inlineStr">
        <is>
          <t>W3-39</t>
        </is>
      </c>
      <c r="E1165" s="2" t="n">
        <v>386.5</v>
      </c>
      <c r="F1165" s="244" t="inlineStr">
        <is>
          <t>*</t>
        </is>
      </c>
      <c r="G1165" s="2" t="n">
        <v>768</v>
      </c>
      <c r="H1165" s="122" t="n">
        <v>1</v>
      </c>
      <c r="I1165" s="259">
        <f>SUM(H1165*C1165)</f>
        <v/>
      </c>
      <c r="J1165" s="260" t="n">
        <v>1</v>
      </c>
      <c r="K1165" s="261">
        <f>C1165*J1165</f>
        <v/>
      </c>
      <c r="M1165" s="251">
        <f>CONCATENATE(D1165,"　",E1165,F1165,G1165)</f>
        <v/>
      </c>
      <c r="N1165" s="252">
        <f>I1165</f>
        <v/>
      </c>
    </row>
    <row r="1166" ht="15" customHeight="1" thickBot="1">
      <c r="B1166" s="85" t="inlineStr">
        <is>
          <t>K13R</t>
        </is>
      </c>
      <c r="C1166">
        <f>SUMIF(数量表!D:H,B1166,数量表!H:H)</f>
        <v/>
      </c>
      <c r="D1166" s="243" t="inlineStr">
        <is>
          <t>W1-34</t>
        </is>
      </c>
      <c r="E1166" s="2" t="n">
        <v>346.5</v>
      </c>
      <c r="F1166" s="244" t="inlineStr">
        <is>
          <t>*</t>
        </is>
      </c>
      <c r="G1166" s="2" t="n">
        <v>350</v>
      </c>
      <c r="H1166" s="122" t="n">
        <v>1</v>
      </c>
      <c r="I1166" s="259">
        <f>SUM(H1166*C1166)</f>
        <v/>
      </c>
      <c r="J1166" s="260" t="n">
        <v>0.5</v>
      </c>
      <c r="K1166" s="261">
        <f>C1166*J1166</f>
        <v/>
      </c>
      <c r="M1166" s="251">
        <f>CONCATENATE(D1166,"　",E1166,F1166,G1166)</f>
        <v/>
      </c>
      <c r="N1166" s="252">
        <f>I1166</f>
        <v/>
      </c>
    </row>
    <row r="1167" ht="15" customHeight="1" thickBot="1">
      <c r="B1167" s="85" t="inlineStr">
        <is>
          <t>K13R</t>
        </is>
      </c>
      <c r="C1167">
        <f>SUMIF(数量表!D:H,B1167,数量表!H:H)</f>
        <v/>
      </c>
      <c r="D1167" s="243" t="inlineStr">
        <is>
          <t>W2-41</t>
        </is>
      </c>
      <c r="E1167" s="2" t="n">
        <v>414.5</v>
      </c>
      <c r="F1167" s="244" t="inlineStr">
        <is>
          <t>*</t>
        </is>
      </c>
      <c r="G1167" s="2" t="n">
        <v>350</v>
      </c>
      <c r="H1167" s="122" t="n">
        <v>2</v>
      </c>
      <c r="I1167" s="259">
        <f>SUM(H1167*C1167)</f>
        <v/>
      </c>
      <c r="J1167" s="260" t="n">
        <v>1</v>
      </c>
      <c r="K1167" s="261">
        <f>C1167*J1167</f>
        <v/>
      </c>
      <c r="M1167" s="251">
        <f>CONCATENATE(D1167,"　",E1167,F1167,G1167)</f>
        <v/>
      </c>
      <c r="N1167" s="252">
        <f>I1167</f>
        <v/>
      </c>
    </row>
    <row r="1168" ht="15" customHeight="1" thickBot="1">
      <c r="B1168" s="88" t="inlineStr">
        <is>
          <t>K13R</t>
        </is>
      </c>
      <c r="C1168" s="89">
        <f>SUMIF(数量表!D:H,B1168,数量表!H:H)</f>
        <v/>
      </c>
      <c r="D1168" s="239" t="inlineStr">
        <is>
          <t>W3-39</t>
        </is>
      </c>
      <c r="E1168" s="240" t="n">
        <v>386.5</v>
      </c>
      <c r="F1168" s="241" t="inlineStr">
        <is>
          <t>*</t>
        </is>
      </c>
      <c r="G1168" s="240" t="n">
        <v>350</v>
      </c>
      <c r="H1168" s="242" t="n">
        <v>1</v>
      </c>
      <c r="I1168" s="256">
        <f>SUM(H1168*C1168)</f>
        <v/>
      </c>
      <c r="J1168" s="257" t="n">
        <v>0.5</v>
      </c>
      <c r="K1168" s="258">
        <f>C1168*J1168</f>
        <v/>
      </c>
      <c r="M1168" s="251">
        <f>CONCATENATE(D1168,"　",E1168,F1168,G1168)</f>
        <v/>
      </c>
      <c r="N1168" s="252">
        <f>I1168</f>
        <v/>
      </c>
    </row>
    <row r="1169" ht="15" customHeight="1" thickBot="1">
      <c r="B1169" s="79" t="inlineStr">
        <is>
          <t>K13R-R</t>
        </is>
      </c>
      <c r="C1169" s="80">
        <f>SUMIF(数量表!D:H,B1169,数量表!H:H)</f>
        <v/>
      </c>
      <c r="D1169" s="235" t="inlineStr">
        <is>
          <t>W1-34</t>
        </is>
      </c>
      <c r="E1169" s="236" t="n">
        <v>346.5</v>
      </c>
      <c r="F1169" s="237" t="inlineStr">
        <is>
          <t>*</t>
        </is>
      </c>
      <c r="G1169" s="236" t="n">
        <v>768</v>
      </c>
      <c r="H1169" s="238" t="n">
        <v>1</v>
      </c>
      <c r="I1169" s="253">
        <f>SUM(H1169*C1169)</f>
        <v/>
      </c>
      <c r="J1169" s="254" t="n">
        <v>1</v>
      </c>
      <c r="K1169" s="255">
        <f>C1169*J1169</f>
        <v/>
      </c>
      <c r="M1169" s="251">
        <f>CONCATENATE(D1169,"　",E1169,F1169,G1169)</f>
        <v/>
      </c>
      <c r="N1169" s="252">
        <f>I1169</f>
        <v/>
      </c>
    </row>
    <row r="1170" ht="15" customHeight="1" thickBot="1">
      <c r="B1170" s="85" t="inlineStr">
        <is>
          <t>K13R-R</t>
        </is>
      </c>
      <c r="C1170">
        <f>SUMIF(数量表!D:H,B1170,数量表!H:H)</f>
        <v/>
      </c>
      <c r="D1170" s="243" t="inlineStr">
        <is>
          <t>W2-41</t>
        </is>
      </c>
      <c r="E1170" s="2" t="n">
        <v>414.5</v>
      </c>
      <c r="F1170" s="244" t="inlineStr">
        <is>
          <t>*</t>
        </is>
      </c>
      <c r="G1170" s="2" t="n">
        <v>768</v>
      </c>
      <c r="H1170" s="122" t="n">
        <v>2</v>
      </c>
      <c r="I1170" s="259">
        <f>SUM(H1170*C1170)</f>
        <v/>
      </c>
      <c r="J1170" s="260" t="n">
        <v>2</v>
      </c>
      <c r="K1170" s="261">
        <f>C1170*J1170</f>
        <v/>
      </c>
      <c r="M1170" s="251">
        <f>CONCATENATE(D1170,"　",E1170,F1170,G1170)</f>
        <v/>
      </c>
      <c r="N1170" s="252">
        <f>I1170</f>
        <v/>
      </c>
    </row>
    <row r="1171" ht="15" customHeight="1" thickBot="1">
      <c r="B1171" s="85" t="inlineStr">
        <is>
          <t>K13R-R</t>
        </is>
      </c>
      <c r="C1171">
        <f>SUMIF(数量表!D:H,B1171,数量表!H:H)</f>
        <v/>
      </c>
      <c r="D1171" s="243" t="inlineStr">
        <is>
          <t>W3-39</t>
        </is>
      </c>
      <c r="E1171" s="2" t="n">
        <v>386.5</v>
      </c>
      <c r="F1171" s="244" t="inlineStr">
        <is>
          <t>*</t>
        </is>
      </c>
      <c r="G1171" s="2" t="n">
        <v>768</v>
      </c>
      <c r="H1171" s="122" t="n">
        <v>1</v>
      </c>
      <c r="I1171" s="259">
        <f>SUM(H1171*C1171)</f>
        <v/>
      </c>
      <c r="J1171" s="260" t="n">
        <v>1</v>
      </c>
      <c r="K1171" s="261">
        <f>C1171*J1171</f>
        <v/>
      </c>
      <c r="M1171" s="251">
        <f>CONCATENATE(D1171,"　",E1171,F1171,G1171)</f>
        <v/>
      </c>
      <c r="N1171" s="252">
        <f>I1171</f>
        <v/>
      </c>
    </row>
    <row r="1172" ht="15" customHeight="1" thickBot="1">
      <c r="B1172" s="85" t="inlineStr">
        <is>
          <t>K13R-R</t>
        </is>
      </c>
      <c r="C1172">
        <f>SUMIF(数量表!D:H,B1172,数量表!H:H)</f>
        <v/>
      </c>
      <c r="D1172" s="243" t="inlineStr">
        <is>
          <t>W1-34</t>
        </is>
      </c>
      <c r="E1172" s="2" t="n">
        <v>346.5</v>
      </c>
      <c r="F1172" s="244" t="inlineStr">
        <is>
          <t>*</t>
        </is>
      </c>
      <c r="G1172" s="2" t="n">
        <v>350</v>
      </c>
      <c r="H1172" s="122" t="n">
        <v>1</v>
      </c>
      <c r="I1172" s="259">
        <f>SUM(H1172*C1172)</f>
        <v/>
      </c>
      <c r="J1172" s="260" t="n">
        <v>0.5</v>
      </c>
      <c r="K1172" s="261">
        <f>C1172*J1172</f>
        <v/>
      </c>
      <c r="M1172" s="251">
        <f>CONCATENATE(D1172,"　",E1172,F1172,G1172)</f>
        <v/>
      </c>
      <c r="N1172" s="252">
        <f>I1172</f>
        <v/>
      </c>
    </row>
    <row r="1173" ht="15" customHeight="1" thickBot="1">
      <c r="B1173" s="85" t="inlineStr">
        <is>
          <t>K13R-R</t>
        </is>
      </c>
      <c r="C1173">
        <f>SUMIF(数量表!D:H,B1173,数量表!H:H)</f>
        <v/>
      </c>
      <c r="D1173" s="243" t="inlineStr">
        <is>
          <t>W2-41</t>
        </is>
      </c>
      <c r="E1173" s="2" t="n">
        <v>414.5</v>
      </c>
      <c r="F1173" s="244" t="inlineStr">
        <is>
          <t>*</t>
        </is>
      </c>
      <c r="G1173" s="2" t="n">
        <v>350</v>
      </c>
      <c r="H1173" s="122" t="n">
        <v>2</v>
      </c>
      <c r="I1173" s="259">
        <f>SUM(H1173*C1173)</f>
        <v/>
      </c>
      <c r="J1173" s="260" t="n">
        <v>1</v>
      </c>
      <c r="K1173" s="261">
        <f>C1173*J1173</f>
        <v/>
      </c>
      <c r="M1173" s="251">
        <f>CONCATENATE(D1173,"　",E1173,F1173,G1173)</f>
        <v/>
      </c>
      <c r="N1173" s="252">
        <f>I1173</f>
        <v/>
      </c>
    </row>
    <row r="1174" ht="15" customHeight="1" thickBot="1">
      <c r="B1174" s="85" t="inlineStr">
        <is>
          <t>K13R-R</t>
        </is>
      </c>
      <c r="C1174">
        <f>SUMIF(数量表!D:H,B1174,数量表!H:H)</f>
        <v/>
      </c>
      <c r="D1174" s="243" t="inlineStr">
        <is>
          <t>W3-39</t>
        </is>
      </c>
      <c r="E1174" s="2" t="n">
        <v>386.5</v>
      </c>
      <c r="F1174" s="244" t="inlineStr">
        <is>
          <t>*</t>
        </is>
      </c>
      <c r="G1174" s="2" t="n">
        <v>350</v>
      </c>
      <c r="H1174" s="122" t="n">
        <v>1</v>
      </c>
      <c r="I1174" s="259">
        <f>SUM(H1174*C1174)</f>
        <v/>
      </c>
      <c r="J1174" s="260" t="n">
        <v>0.5</v>
      </c>
      <c r="K1174" s="261">
        <f>C1174*J1174</f>
        <v/>
      </c>
      <c r="M1174" s="251">
        <f>CONCATENATE(D1174,"　",E1174,F1174,G1174)</f>
        <v/>
      </c>
      <c r="N1174" s="252">
        <f>I1174</f>
        <v/>
      </c>
    </row>
    <row r="1175" ht="15" customHeight="1" thickBot="1">
      <c r="B1175" s="85" t="inlineStr">
        <is>
          <t>K13R-R</t>
        </is>
      </c>
      <c r="C1175">
        <f>SUMIF(数量表!D:H,B1175,数量表!H:H)</f>
        <v/>
      </c>
      <c r="D1175" s="243" t="inlineStr">
        <is>
          <t>W3-39</t>
        </is>
      </c>
      <c r="E1175" s="2" t="n">
        <v>30</v>
      </c>
      <c r="F1175" s="244" t="inlineStr">
        <is>
          <t>*</t>
        </is>
      </c>
      <c r="G1175" s="2" t="n">
        <v>75</v>
      </c>
      <c r="H1175" s="122" t="n">
        <v>1</v>
      </c>
      <c r="I1175" s="259">
        <f>SUM(H1175*C1175)</f>
        <v/>
      </c>
      <c r="J1175" s="260" t="n">
        <v>0</v>
      </c>
      <c r="K1175" s="261">
        <f>C1175*J1175</f>
        <v/>
      </c>
      <c r="M1175" s="251">
        <f>CONCATENATE(D1175,"　",E1175,F1175,G1175)</f>
        <v/>
      </c>
      <c r="N1175" s="252">
        <f>I1175</f>
        <v/>
      </c>
    </row>
    <row r="1176" ht="15" customHeight="1" thickBot="1">
      <c r="B1176" s="88" t="inlineStr">
        <is>
          <t>K13R-R</t>
        </is>
      </c>
      <c r="C1176" s="89">
        <f>SUMIF(数量表!D:H,B1176,数量表!H:H)</f>
        <v/>
      </c>
      <c r="D1176" s="239" t="inlineStr">
        <is>
          <t>W3-39</t>
        </is>
      </c>
      <c r="E1176" s="240" t="n">
        <v>30</v>
      </c>
      <c r="F1176" s="241" t="inlineStr">
        <is>
          <t>*</t>
        </is>
      </c>
      <c r="G1176" s="240" t="n">
        <v>1274</v>
      </c>
      <c r="H1176" s="242" t="n">
        <v>1</v>
      </c>
      <c r="I1176" s="256">
        <f>SUM(H1176*C1176)</f>
        <v/>
      </c>
      <c r="J1176" s="257" t="n">
        <v>0.4</v>
      </c>
      <c r="K1176" s="258">
        <f>C1176*J1176</f>
        <v/>
      </c>
      <c r="M1176" s="251">
        <f>CONCATENATE(D1176,"　",E1176,F1176,G1176)</f>
        <v/>
      </c>
      <c r="N1176" s="252">
        <f>I1176</f>
        <v/>
      </c>
    </row>
    <row r="1177" ht="15" customHeight="1" thickBot="1">
      <c r="B1177" s="79" t="inlineStr">
        <is>
          <t>K11</t>
        </is>
      </c>
      <c r="C1177" s="80">
        <f>SUMIF(数量表!D:H,B1177,数量表!H:H)</f>
        <v/>
      </c>
      <c r="D1177" s="235" t="inlineStr">
        <is>
          <t>W2-41</t>
        </is>
      </c>
      <c r="E1177" s="236" t="n">
        <v>414.5</v>
      </c>
      <c r="F1177" s="237" t="inlineStr">
        <is>
          <t>*</t>
        </is>
      </c>
      <c r="G1177" s="236" t="n">
        <v>450</v>
      </c>
      <c r="H1177" s="238" t="n">
        <v>2</v>
      </c>
      <c r="I1177" s="253">
        <f>SUM(H1177*C1177)</f>
        <v/>
      </c>
      <c r="J1177" s="254" t="n">
        <v>1</v>
      </c>
      <c r="K1177" s="255">
        <f>C1177*J1177</f>
        <v/>
      </c>
      <c r="M1177" s="251">
        <f>CONCATENATE(D1177,"　",E1177,F1177,G1177)</f>
        <v/>
      </c>
      <c r="N1177" s="252">
        <f>I1177</f>
        <v/>
      </c>
    </row>
    <row r="1178" ht="15" customHeight="1" thickBot="1">
      <c r="B1178" s="85" t="inlineStr">
        <is>
          <t>K11</t>
        </is>
      </c>
      <c r="C1178">
        <f>SUMIF(数量表!D:H,B1178,数量表!H:H)</f>
        <v/>
      </c>
      <c r="D1178" s="243" t="inlineStr">
        <is>
          <t>W2-41</t>
        </is>
      </c>
      <c r="E1178" s="2" t="n">
        <v>414.5</v>
      </c>
      <c r="F1178" s="244" t="inlineStr">
        <is>
          <t>*</t>
        </is>
      </c>
      <c r="G1178" s="2" t="n">
        <v>868</v>
      </c>
      <c r="H1178" s="122" t="n">
        <v>2</v>
      </c>
      <c r="I1178" s="259">
        <f>SUM(H1178*C1178)</f>
        <v/>
      </c>
      <c r="J1178" s="260" t="n">
        <v>2</v>
      </c>
      <c r="K1178" s="261">
        <f>C1178*J1178</f>
        <v/>
      </c>
      <c r="M1178" s="251">
        <f>CONCATENATE(D1178,"　",E1178,F1178,G1178)</f>
        <v/>
      </c>
      <c r="N1178" s="252">
        <f>I1178</f>
        <v/>
      </c>
    </row>
    <row r="1179" ht="15" customHeight="1" thickBot="1">
      <c r="B1179" s="85" t="inlineStr">
        <is>
          <t>K11</t>
        </is>
      </c>
      <c r="C1179">
        <f>SUMIF(数量表!D:H,B1179,数量表!H:H)</f>
        <v/>
      </c>
      <c r="D1179" s="243" t="inlineStr">
        <is>
          <t>W2-39</t>
        </is>
      </c>
      <c r="E1179" s="2" t="n">
        <v>386.5</v>
      </c>
      <c r="F1179" s="244" t="inlineStr">
        <is>
          <t>*</t>
        </is>
      </c>
      <c r="G1179" s="2" t="n">
        <v>450</v>
      </c>
      <c r="H1179" s="122" t="n">
        <v>2</v>
      </c>
      <c r="I1179" s="259">
        <f>SUM(H1179*C1179)</f>
        <v/>
      </c>
      <c r="J1179" s="260" t="n">
        <v>1</v>
      </c>
      <c r="K1179" s="261">
        <f>C1179*J1179</f>
        <v/>
      </c>
      <c r="M1179" s="251">
        <f>CONCATENATE(D1179,"　",E1179,F1179,G1179)</f>
        <v/>
      </c>
      <c r="N1179" s="252">
        <f>I1179</f>
        <v/>
      </c>
    </row>
    <row r="1180" ht="15" customHeight="1" thickBot="1">
      <c r="B1180" s="88" t="inlineStr">
        <is>
          <t>K11</t>
        </is>
      </c>
      <c r="C1180" s="89">
        <f>SUMIF(数量表!D:H,B1180,数量表!H:H)</f>
        <v/>
      </c>
      <c r="D1180" s="239" t="inlineStr">
        <is>
          <t>W2-39</t>
        </is>
      </c>
      <c r="E1180" s="240" t="n">
        <v>386.5</v>
      </c>
      <c r="F1180" s="241" t="inlineStr">
        <is>
          <t>*</t>
        </is>
      </c>
      <c r="G1180" s="240" t="n">
        <v>868</v>
      </c>
      <c r="H1180" s="242" t="n">
        <v>2</v>
      </c>
      <c r="I1180" s="256">
        <f>SUM(H1180*C1180)</f>
        <v/>
      </c>
      <c r="J1180" s="257" t="n">
        <v>2</v>
      </c>
      <c r="K1180" s="258">
        <f>C1180*J1180</f>
        <v/>
      </c>
      <c r="M1180" s="251">
        <f>CONCATENATE(D1180,"　",E1180,F1180,G1180)</f>
        <v/>
      </c>
      <c r="N1180" s="252">
        <f>I1180</f>
        <v/>
      </c>
    </row>
    <row r="1181" ht="15" customHeight="1" thickBot="1">
      <c r="B1181" s="79" t="inlineStr">
        <is>
          <t>K11-L</t>
        </is>
      </c>
      <c r="C1181" s="80">
        <f>SUMIF(数量表!D:H,B1181,数量表!H:H)</f>
        <v/>
      </c>
      <c r="D1181" s="235" t="inlineStr">
        <is>
          <t>W2-41</t>
        </is>
      </c>
      <c r="E1181" s="236" t="n">
        <v>414.5</v>
      </c>
      <c r="F1181" s="237" t="inlineStr">
        <is>
          <t>*</t>
        </is>
      </c>
      <c r="G1181" s="236" t="n">
        <v>450</v>
      </c>
      <c r="H1181" s="238" t="n">
        <v>2</v>
      </c>
      <c r="I1181" s="253">
        <f>SUM(H1181*C1181)</f>
        <v/>
      </c>
      <c r="J1181" s="254" t="n">
        <v>1</v>
      </c>
      <c r="K1181" s="255">
        <f>C1181*J1181</f>
        <v/>
      </c>
      <c r="M1181" s="251">
        <f>CONCATENATE(D1181,"　",E1181,F1181,G1181)</f>
        <v/>
      </c>
      <c r="N1181" s="252">
        <f>I1181</f>
        <v/>
      </c>
    </row>
    <row r="1182" ht="15" customHeight="1" thickBot="1">
      <c r="B1182" s="85" t="inlineStr">
        <is>
          <t>K11-L</t>
        </is>
      </c>
      <c r="C1182">
        <f>SUMIF(数量表!D:H,B1182,数量表!H:H)</f>
        <v/>
      </c>
      <c r="D1182" s="243" t="inlineStr">
        <is>
          <t>W2-41</t>
        </is>
      </c>
      <c r="E1182" s="2" t="n">
        <v>414.5</v>
      </c>
      <c r="F1182" s="244" t="inlineStr">
        <is>
          <t>*</t>
        </is>
      </c>
      <c r="G1182" s="2" t="n">
        <v>868</v>
      </c>
      <c r="H1182" s="122" t="n">
        <v>2</v>
      </c>
      <c r="I1182" s="259">
        <f>SUM(H1182*C1182)</f>
        <v/>
      </c>
      <c r="J1182" s="260" t="n">
        <v>2</v>
      </c>
      <c r="K1182" s="261">
        <f>C1182*J1182</f>
        <v/>
      </c>
      <c r="M1182" s="251">
        <f>CONCATENATE(D1182,"　",E1182,F1182,G1182)</f>
        <v/>
      </c>
      <c r="N1182" s="252">
        <f>I1182</f>
        <v/>
      </c>
    </row>
    <row r="1183" ht="15" customHeight="1" thickBot="1">
      <c r="B1183" s="85" t="inlineStr">
        <is>
          <t>K11-L</t>
        </is>
      </c>
      <c r="C1183">
        <f>SUMIF(数量表!D:H,B1183,数量表!H:H)</f>
        <v/>
      </c>
      <c r="D1183" s="243" t="inlineStr">
        <is>
          <t>W2-39</t>
        </is>
      </c>
      <c r="E1183" s="2" t="n">
        <v>386.5</v>
      </c>
      <c r="F1183" s="244" t="inlineStr">
        <is>
          <t>*</t>
        </is>
      </c>
      <c r="G1183" s="2" t="n">
        <v>450</v>
      </c>
      <c r="H1183" s="122" t="n">
        <v>2</v>
      </c>
      <c r="I1183" s="259">
        <f>SUM(H1183*C1183)</f>
        <v/>
      </c>
      <c r="J1183" s="260" t="n">
        <v>1</v>
      </c>
      <c r="K1183" s="261">
        <f>C1183*J1183</f>
        <v/>
      </c>
      <c r="M1183" s="251">
        <f>CONCATENATE(D1183,"　",E1183,F1183,G1183)</f>
        <v/>
      </c>
      <c r="N1183" s="252">
        <f>I1183</f>
        <v/>
      </c>
    </row>
    <row r="1184" ht="15" customHeight="1" thickBot="1">
      <c r="B1184" s="85" t="inlineStr">
        <is>
          <t>K11-L</t>
        </is>
      </c>
      <c r="C1184">
        <f>SUMIF(数量表!D:H,B1184,数量表!H:H)</f>
        <v/>
      </c>
      <c r="D1184" s="243" t="inlineStr">
        <is>
          <t>W2-39</t>
        </is>
      </c>
      <c r="E1184" s="2" t="n">
        <v>386.5</v>
      </c>
      <c r="F1184" s="244" t="inlineStr">
        <is>
          <t>*</t>
        </is>
      </c>
      <c r="G1184" s="2" t="n">
        <v>868</v>
      </c>
      <c r="H1184" s="122" t="n">
        <v>2</v>
      </c>
      <c r="I1184" s="259">
        <f>SUM(H1184*C1184)</f>
        <v/>
      </c>
      <c r="J1184" s="260" t="n">
        <v>2</v>
      </c>
      <c r="K1184" s="261">
        <f>C1184*J1184</f>
        <v/>
      </c>
      <c r="M1184" s="251">
        <f>CONCATENATE(D1184,"　",E1184,F1184,G1184)</f>
        <v/>
      </c>
      <c r="N1184" s="252">
        <f>I1184</f>
        <v/>
      </c>
    </row>
    <row r="1185" ht="15" customHeight="1" thickBot="1">
      <c r="B1185" s="88" t="inlineStr">
        <is>
          <t>K11-L</t>
        </is>
      </c>
      <c r="C1185" s="89">
        <f>SUMIF(数量表!D:H,B1185,数量表!H:H)</f>
        <v/>
      </c>
      <c r="D1185" s="239" t="inlineStr">
        <is>
          <t>45*1000</t>
        </is>
      </c>
      <c r="E1185" s="240" t="n">
        <v>87</v>
      </c>
      <c r="F1185" s="241" t="inlineStr">
        <is>
          <t>*</t>
        </is>
      </c>
      <c r="G1185" s="240" t="n">
        <v>1149</v>
      </c>
      <c r="H1185" s="242" t="n">
        <v>1</v>
      </c>
      <c r="I1185" s="256">
        <f>SUM(H1185*C1185)</f>
        <v/>
      </c>
      <c r="J1185" s="257" t="n">
        <v>0.1</v>
      </c>
      <c r="K1185" s="258">
        <f>C1185*J1185</f>
        <v/>
      </c>
      <c r="M1185" s="251">
        <f>CONCATENATE(D1185,"　",E1185,F1185,G1185)</f>
        <v/>
      </c>
      <c r="N1185" s="252">
        <f>I1185</f>
        <v/>
      </c>
    </row>
    <row r="1186" ht="15" customHeight="1" thickBot="1">
      <c r="B1186" s="79" t="inlineStr">
        <is>
          <t>K11-R</t>
        </is>
      </c>
      <c r="C1186" s="80">
        <f>SUMIF(数量表!D:H,B1186,数量表!H:H)</f>
        <v/>
      </c>
      <c r="D1186" s="235" t="inlineStr">
        <is>
          <t>W2-41</t>
        </is>
      </c>
      <c r="E1186" s="236" t="n">
        <v>414.5</v>
      </c>
      <c r="F1186" s="237" t="inlineStr">
        <is>
          <t>*</t>
        </is>
      </c>
      <c r="G1186" s="236" t="n">
        <v>450</v>
      </c>
      <c r="H1186" s="238" t="n">
        <v>2</v>
      </c>
      <c r="I1186" s="253">
        <f>SUM(H1186*C1186)</f>
        <v/>
      </c>
      <c r="J1186" s="254" t="n">
        <v>1</v>
      </c>
      <c r="K1186" s="255">
        <f>C1186*J1186</f>
        <v/>
      </c>
      <c r="M1186" s="251">
        <f>CONCATENATE(D1186,"　",E1186,F1186,G1186)</f>
        <v/>
      </c>
      <c r="N1186" s="252">
        <f>I1186</f>
        <v/>
      </c>
    </row>
    <row r="1187" ht="15" customHeight="1" thickBot="1">
      <c r="B1187" s="85" t="inlineStr">
        <is>
          <t>K11-R</t>
        </is>
      </c>
      <c r="C1187">
        <f>SUMIF(数量表!D:H,B1187,数量表!H:H)</f>
        <v/>
      </c>
      <c r="D1187" s="243" t="inlineStr">
        <is>
          <t>W2-41</t>
        </is>
      </c>
      <c r="E1187" s="2" t="n">
        <v>414.5</v>
      </c>
      <c r="F1187" s="244" t="inlineStr">
        <is>
          <t>*</t>
        </is>
      </c>
      <c r="G1187" s="2" t="n">
        <v>868</v>
      </c>
      <c r="H1187" s="122" t="n">
        <v>2</v>
      </c>
      <c r="I1187" s="259">
        <f>SUM(H1187*C1187)</f>
        <v/>
      </c>
      <c r="J1187" s="260" t="n">
        <v>2</v>
      </c>
      <c r="K1187" s="261">
        <f>C1187*J1187</f>
        <v/>
      </c>
      <c r="M1187" s="251">
        <f>CONCATENATE(D1187,"　",E1187,F1187,G1187)</f>
        <v/>
      </c>
      <c r="N1187" s="252">
        <f>I1187</f>
        <v/>
      </c>
    </row>
    <row r="1188" ht="15" customHeight="1" thickBot="1">
      <c r="B1188" s="85" t="inlineStr">
        <is>
          <t>K11-R</t>
        </is>
      </c>
      <c r="C1188">
        <f>SUMIF(数量表!D:H,B1188,数量表!H:H)</f>
        <v/>
      </c>
      <c r="D1188" s="243" t="inlineStr">
        <is>
          <t>W2-39</t>
        </is>
      </c>
      <c r="E1188" s="2" t="n">
        <v>386.5</v>
      </c>
      <c r="F1188" s="244" t="inlineStr">
        <is>
          <t>*</t>
        </is>
      </c>
      <c r="G1188" s="2" t="n">
        <v>450</v>
      </c>
      <c r="H1188" s="122" t="n">
        <v>2</v>
      </c>
      <c r="I1188" s="259">
        <f>SUM(H1188*C1188)</f>
        <v/>
      </c>
      <c r="J1188" s="260" t="n">
        <v>1</v>
      </c>
      <c r="K1188" s="261">
        <f>C1188*J1188</f>
        <v/>
      </c>
      <c r="M1188" s="251">
        <f>CONCATENATE(D1188,"　",E1188,F1188,G1188)</f>
        <v/>
      </c>
      <c r="N1188" s="252">
        <f>I1188</f>
        <v/>
      </c>
    </row>
    <row r="1189" ht="15" customHeight="1" thickBot="1">
      <c r="B1189" s="85" t="inlineStr">
        <is>
          <t>K11-R</t>
        </is>
      </c>
      <c r="C1189">
        <f>SUMIF(数量表!D:H,B1189,数量表!H:H)</f>
        <v/>
      </c>
      <c r="D1189" s="243" t="inlineStr">
        <is>
          <t>W2-39</t>
        </is>
      </c>
      <c r="E1189" s="2" t="n">
        <v>386.5</v>
      </c>
      <c r="F1189" s="244" t="inlineStr">
        <is>
          <t>*</t>
        </is>
      </c>
      <c r="G1189" s="2" t="n">
        <v>868</v>
      </c>
      <c r="H1189" s="122" t="n">
        <v>2</v>
      </c>
      <c r="I1189" s="259">
        <f>SUM(H1189*C1189)</f>
        <v/>
      </c>
      <c r="J1189" s="260" t="n">
        <v>2</v>
      </c>
      <c r="K1189" s="261">
        <f>C1189*J1189</f>
        <v/>
      </c>
      <c r="M1189" s="251">
        <f>CONCATENATE(D1189,"　",E1189,F1189,G1189)</f>
        <v/>
      </c>
      <c r="N1189" s="252">
        <f>I1189</f>
        <v/>
      </c>
    </row>
    <row r="1190" ht="15" customHeight="1" thickBot="1">
      <c r="B1190" s="88" t="inlineStr">
        <is>
          <t>K11-R</t>
        </is>
      </c>
      <c r="C1190" s="89">
        <f>SUMIF(数量表!D:H,B1190,数量表!H:H)</f>
        <v/>
      </c>
      <c r="D1190" s="239" t="inlineStr">
        <is>
          <t>45*1000</t>
        </is>
      </c>
      <c r="E1190" s="240" t="n">
        <v>87</v>
      </c>
      <c r="F1190" s="241" t="inlineStr">
        <is>
          <t>*</t>
        </is>
      </c>
      <c r="G1190" s="240" t="n">
        <v>1149</v>
      </c>
      <c r="H1190" s="242" t="n">
        <v>1</v>
      </c>
      <c r="I1190" s="256">
        <f>SUM(H1190*C1190)</f>
        <v/>
      </c>
      <c r="J1190" s="257" t="n">
        <v>0.1</v>
      </c>
      <c r="K1190" s="258">
        <f>C1190*J1190</f>
        <v/>
      </c>
      <c r="M1190" s="251">
        <f>CONCATENATE(D1190,"　",E1190,F1190,G1190)</f>
        <v/>
      </c>
      <c r="N1190" s="252">
        <f>I1190</f>
        <v/>
      </c>
    </row>
    <row r="1191" ht="15" customHeight="1" thickBot="1">
      <c r="B1191" s="79" t="inlineStr">
        <is>
          <t>K11L</t>
        </is>
      </c>
      <c r="C1191" s="80">
        <f>SUMIF(数量表!D:H,B1191,数量表!H:H)</f>
        <v/>
      </c>
      <c r="D1191" s="235" t="inlineStr">
        <is>
          <t>W1-34</t>
        </is>
      </c>
      <c r="E1191" s="236" t="n">
        <v>346.5</v>
      </c>
      <c r="F1191" s="237" t="inlineStr">
        <is>
          <t>*</t>
        </is>
      </c>
      <c r="G1191" s="236" t="n">
        <v>868</v>
      </c>
      <c r="H1191" s="238" t="n">
        <v>1</v>
      </c>
      <c r="I1191" s="253">
        <f>SUM(H1191*C1191)</f>
        <v/>
      </c>
      <c r="J1191" s="254" t="n">
        <v>1</v>
      </c>
      <c r="K1191" s="255">
        <f>C1191*J1191</f>
        <v/>
      </c>
      <c r="M1191" s="251">
        <f>CONCATENATE(D1191,"　",E1191,F1191,G1191)</f>
        <v/>
      </c>
      <c r="N1191" s="252">
        <f>I1191</f>
        <v/>
      </c>
    </row>
    <row r="1192" ht="15" customHeight="1" thickBot="1">
      <c r="B1192" s="85" t="inlineStr">
        <is>
          <t>K11L</t>
        </is>
      </c>
      <c r="C1192">
        <f>SUMIF(数量表!D:H,B1192,数量表!H:H)</f>
        <v/>
      </c>
      <c r="D1192" s="243" t="inlineStr">
        <is>
          <t>W2-41</t>
        </is>
      </c>
      <c r="E1192" s="2" t="n">
        <v>414.5</v>
      </c>
      <c r="F1192" s="244" t="inlineStr">
        <is>
          <t>*</t>
        </is>
      </c>
      <c r="G1192" s="2" t="n">
        <v>868</v>
      </c>
      <c r="H1192" s="122" t="n">
        <v>2</v>
      </c>
      <c r="I1192" s="259">
        <f>SUM(H1192*C1192)</f>
        <v/>
      </c>
      <c r="J1192" s="260" t="n">
        <v>2</v>
      </c>
      <c r="K1192" s="261">
        <f>C1192*J1192</f>
        <v/>
      </c>
      <c r="M1192" s="251">
        <f>CONCATENATE(D1192,"　",E1192,F1192,G1192)</f>
        <v/>
      </c>
      <c r="N1192" s="252">
        <f>I1192</f>
        <v/>
      </c>
    </row>
    <row r="1193" ht="15" customHeight="1" thickBot="1">
      <c r="B1193" s="85" t="inlineStr">
        <is>
          <t>K11L</t>
        </is>
      </c>
      <c r="C1193">
        <f>SUMIF(数量表!D:H,B1193,数量表!H:H)</f>
        <v/>
      </c>
      <c r="D1193" s="243" t="inlineStr">
        <is>
          <t>W2-39</t>
        </is>
      </c>
      <c r="E1193" s="2" t="n">
        <v>386.5</v>
      </c>
      <c r="F1193" s="244" t="inlineStr">
        <is>
          <t>*</t>
        </is>
      </c>
      <c r="G1193" s="2" t="n">
        <v>868</v>
      </c>
      <c r="H1193" s="122" t="n">
        <v>1</v>
      </c>
      <c r="I1193" s="259">
        <f>SUM(H1193*C1193)</f>
        <v/>
      </c>
      <c r="J1193" s="260" t="n">
        <v>1</v>
      </c>
      <c r="K1193" s="261">
        <f>C1193*J1193</f>
        <v/>
      </c>
      <c r="M1193" s="251">
        <f>CONCATENATE(D1193,"　",E1193,F1193,G1193)</f>
        <v/>
      </c>
      <c r="N1193" s="252">
        <f>I1193</f>
        <v/>
      </c>
    </row>
    <row r="1194" ht="15" customHeight="1" thickBot="1">
      <c r="B1194" s="85" t="inlineStr">
        <is>
          <t>K11L</t>
        </is>
      </c>
      <c r="C1194">
        <f>SUMIF(数量表!D:H,B1194,数量表!H:H)</f>
        <v/>
      </c>
      <c r="D1194" s="243" t="inlineStr">
        <is>
          <t>W1-34</t>
        </is>
      </c>
      <c r="E1194" s="2" t="n">
        <v>346.5</v>
      </c>
      <c r="F1194" s="244" t="inlineStr">
        <is>
          <t>*</t>
        </is>
      </c>
      <c r="G1194" s="2" t="n">
        <v>450</v>
      </c>
      <c r="H1194" s="122" t="n">
        <v>1</v>
      </c>
      <c r="I1194" s="259">
        <f>SUM(H1194*C1194)</f>
        <v/>
      </c>
      <c r="J1194" s="260" t="n">
        <v>0.5</v>
      </c>
      <c r="K1194" s="261">
        <f>C1194*J1194</f>
        <v/>
      </c>
      <c r="M1194" s="251">
        <f>CONCATENATE(D1194,"　",E1194,F1194,G1194)</f>
        <v/>
      </c>
      <c r="N1194" s="252">
        <f>I1194</f>
        <v/>
      </c>
    </row>
    <row r="1195" ht="15" customHeight="1" thickBot="1">
      <c r="B1195" s="85" t="inlineStr">
        <is>
          <t>K11L</t>
        </is>
      </c>
      <c r="C1195">
        <f>SUMIF(数量表!D:H,B1195,数量表!H:H)</f>
        <v/>
      </c>
      <c r="D1195" s="243" t="inlineStr">
        <is>
          <t>W2-41</t>
        </is>
      </c>
      <c r="E1195" s="2" t="n">
        <v>414.5</v>
      </c>
      <c r="F1195" s="244" t="inlineStr">
        <is>
          <t>*</t>
        </is>
      </c>
      <c r="G1195" s="2" t="n">
        <v>450</v>
      </c>
      <c r="H1195" s="122" t="n">
        <v>2</v>
      </c>
      <c r="I1195" s="259">
        <f>SUM(H1195*C1195)</f>
        <v/>
      </c>
      <c r="J1195" s="260" t="n">
        <v>1</v>
      </c>
      <c r="K1195" s="261">
        <f>C1195*J1195</f>
        <v/>
      </c>
      <c r="M1195" s="251">
        <f>CONCATENATE(D1195,"　",E1195,F1195,G1195)</f>
        <v/>
      </c>
      <c r="N1195" s="252">
        <f>I1195</f>
        <v/>
      </c>
    </row>
    <row r="1196" ht="15" customHeight="1" thickBot="1">
      <c r="B1196" s="88" t="inlineStr">
        <is>
          <t>K11L</t>
        </is>
      </c>
      <c r="C1196" s="89">
        <f>SUMIF(数量表!D:H,B1196,数量表!H:H)</f>
        <v/>
      </c>
      <c r="D1196" s="239" t="inlineStr">
        <is>
          <t>W3-39</t>
        </is>
      </c>
      <c r="E1196" s="240" t="n">
        <v>386.5</v>
      </c>
      <c r="F1196" s="241" t="inlineStr">
        <is>
          <t>*</t>
        </is>
      </c>
      <c r="G1196" s="240" t="n">
        <v>450</v>
      </c>
      <c r="H1196" s="242" t="n">
        <v>1</v>
      </c>
      <c r="I1196" s="256">
        <f>SUM(H1196*C1196)</f>
        <v/>
      </c>
      <c r="J1196" s="257" t="n">
        <v>0.5</v>
      </c>
      <c r="K1196" s="258">
        <f>C1196*J1196</f>
        <v/>
      </c>
      <c r="M1196" s="251">
        <f>CONCATENATE(D1196,"　",E1196,F1196,G1196)</f>
        <v/>
      </c>
      <c r="N1196" s="252">
        <f>I1196</f>
        <v/>
      </c>
    </row>
    <row r="1197" ht="15" customHeight="1" thickBot="1">
      <c r="B1197" s="79" t="inlineStr">
        <is>
          <t>K11L-L</t>
        </is>
      </c>
      <c r="C1197" s="80">
        <f>SUMIF(数量表!D:H,B1197,数量表!H:H)</f>
        <v/>
      </c>
      <c r="D1197" s="235" t="inlineStr">
        <is>
          <t>W1-34</t>
        </is>
      </c>
      <c r="E1197" s="236" t="n">
        <v>346.5</v>
      </c>
      <c r="F1197" s="237" t="inlineStr">
        <is>
          <t>*</t>
        </is>
      </c>
      <c r="G1197" s="236" t="n">
        <v>868</v>
      </c>
      <c r="H1197" s="238" t="n">
        <v>1</v>
      </c>
      <c r="I1197" s="253">
        <f>SUM(H1197*C1197)</f>
        <v/>
      </c>
      <c r="J1197" s="254" t="n">
        <v>1</v>
      </c>
      <c r="K1197" s="255">
        <f>C1197*J1197</f>
        <v/>
      </c>
      <c r="M1197" s="251">
        <f>CONCATENATE(D1197,"　",E1197,F1197,G1197)</f>
        <v/>
      </c>
      <c r="N1197" s="252">
        <f>I1197</f>
        <v/>
      </c>
    </row>
    <row r="1198" ht="15" customHeight="1" thickBot="1">
      <c r="B1198" s="85" t="inlineStr">
        <is>
          <t>K11L-L</t>
        </is>
      </c>
      <c r="C1198">
        <f>SUMIF(数量表!D:H,B1198,数量表!H:H)</f>
        <v/>
      </c>
      <c r="D1198" s="243" t="inlineStr">
        <is>
          <t>W2-41</t>
        </is>
      </c>
      <c r="E1198" s="2" t="n">
        <v>414.5</v>
      </c>
      <c r="F1198" s="244" t="inlineStr">
        <is>
          <t>*</t>
        </is>
      </c>
      <c r="G1198" s="2" t="n">
        <v>868</v>
      </c>
      <c r="H1198" s="122" t="n">
        <v>2</v>
      </c>
      <c r="I1198" s="259">
        <f>SUM(H1198*C1198)</f>
        <v/>
      </c>
      <c r="J1198" s="260" t="n">
        <v>2</v>
      </c>
      <c r="K1198" s="261">
        <f>C1198*J1198</f>
        <v/>
      </c>
      <c r="M1198" s="251">
        <f>CONCATENATE(D1198,"　",E1198,F1198,G1198)</f>
        <v/>
      </c>
      <c r="N1198" s="252">
        <f>I1198</f>
        <v/>
      </c>
    </row>
    <row r="1199" ht="15" customHeight="1" thickBot="1">
      <c r="B1199" s="85" t="inlineStr">
        <is>
          <t>K11L-L</t>
        </is>
      </c>
      <c r="C1199">
        <f>SUMIF(数量表!D:H,B1199,数量表!H:H)</f>
        <v/>
      </c>
      <c r="D1199" s="243" t="inlineStr">
        <is>
          <t>W2-39</t>
        </is>
      </c>
      <c r="E1199" s="2" t="n">
        <v>386.5</v>
      </c>
      <c r="F1199" s="244" t="inlineStr">
        <is>
          <t>*</t>
        </is>
      </c>
      <c r="G1199" s="2" t="n">
        <v>868</v>
      </c>
      <c r="H1199" s="122" t="n">
        <v>1</v>
      </c>
      <c r="I1199" s="259">
        <f>SUM(H1199*C1199)</f>
        <v/>
      </c>
      <c r="J1199" s="260" t="n">
        <v>1</v>
      </c>
      <c r="K1199" s="261">
        <f>C1199*J1199</f>
        <v/>
      </c>
      <c r="M1199" s="251">
        <f>CONCATENATE(D1199,"　",E1199,F1199,G1199)</f>
        <v/>
      </c>
      <c r="N1199" s="252">
        <f>I1199</f>
        <v/>
      </c>
    </row>
    <row r="1200" ht="15" customHeight="1" thickBot="1">
      <c r="B1200" s="85" t="inlineStr">
        <is>
          <t>K11L-L</t>
        </is>
      </c>
      <c r="C1200">
        <f>SUMIF(数量表!D:H,B1200,数量表!H:H)</f>
        <v/>
      </c>
      <c r="D1200" s="243" t="inlineStr">
        <is>
          <t>W1-34</t>
        </is>
      </c>
      <c r="E1200" s="2" t="n">
        <v>346.5</v>
      </c>
      <c r="F1200" s="244" t="inlineStr">
        <is>
          <t>*</t>
        </is>
      </c>
      <c r="G1200" s="2" t="n">
        <v>450</v>
      </c>
      <c r="H1200" s="122" t="n">
        <v>1</v>
      </c>
      <c r="I1200" s="259">
        <f>SUM(H1200*C1200)</f>
        <v/>
      </c>
      <c r="J1200" s="260" t="n">
        <v>0.5</v>
      </c>
      <c r="K1200" s="261">
        <f>C1200*J1200</f>
        <v/>
      </c>
      <c r="M1200" s="251">
        <f>CONCATENATE(D1200,"　",E1200,F1200,G1200)</f>
        <v/>
      </c>
      <c r="N1200" s="252">
        <f>I1200</f>
        <v/>
      </c>
    </row>
    <row r="1201" ht="15" customHeight="1" thickBot="1">
      <c r="B1201" s="85" t="inlineStr">
        <is>
          <t>K11L-L</t>
        </is>
      </c>
      <c r="C1201">
        <f>SUMIF(数量表!D:H,B1201,数量表!H:H)</f>
        <v/>
      </c>
      <c r="D1201" s="243" t="inlineStr">
        <is>
          <t>W2-41</t>
        </is>
      </c>
      <c r="E1201" s="2" t="n">
        <v>414.5</v>
      </c>
      <c r="F1201" s="244" t="inlineStr">
        <is>
          <t>*</t>
        </is>
      </c>
      <c r="G1201" s="2" t="n">
        <v>450</v>
      </c>
      <c r="H1201" s="122" t="n">
        <v>2</v>
      </c>
      <c r="I1201" s="259">
        <f>SUM(H1201*C1201)</f>
        <v/>
      </c>
      <c r="J1201" s="260" t="n">
        <v>1</v>
      </c>
      <c r="K1201" s="261">
        <f>C1201*J1201</f>
        <v/>
      </c>
      <c r="M1201" s="251">
        <f>CONCATENATE(D1201,"　",E1201,F1201,G1201)</f>
        <v/>
      </c>
      <c r="N1201" s="252">
        <f>I1201</f>
        <v/>
      </c>
    </row>
    <row r="1202" ht="15" customHeight="1" thickBot="1">
      <c r="B1202" s="85" t="inlineStr">
        <is>
          <t>K11L-L</t>
        </is>
      </c>
      <c r="C1202">
        <f>SUMIF(数量表!D:H,B1202,数量表!H:H)</f>
        <v/>
      </c>
      <c r="D1202" s="243" t="inlineStr">
        <is>
          <t>W3-39</t>
        </is>
      </c>
      <c r="E1202" s="2" t="n">
        <v>386.5</v>
      </c>
      <c r="F1202" s="244" t="inlineStr">
        <is>
          <t>*</t>
        </is>
      </c>
      <c r="G1202" s="2" t="n">
        <v>450</v>
      </c>
      <c r="H1202" s="122" t="n">
        <v>1</v>
      </c>
      <c r="I1202" s="259">
        <f>SUM(H1202*C1202)</f>
        <v/>
      </c>
      <c r="J1202" s="260" t="n">
        <v>0.5</v>
      </c>
      <c r="K1202" s="261">
        <f>C1202*J1202</f>
        <v/>
      </c>
      <c r="M1202" s="251">
        <f>CONCATENATE(D1202,"　",E1202,F1202,G1202)</f>
        <v/>
      </c>
      <c r="N1202" s="252">
        <f>I1202</f>
        <v/>
      </c>
    </row>
    <row r="1203" ht="15" customHeight="1" thickBot="1">
      <c r="B1203" s="88" t="inlineStr">
        <is>
          <t>K11L-L</t>
        </is>
      </c>
      <c r="C1203" s="89">
        <f>SUMIF(数量表!D:H,B1203,数量表!H:H)</f>
        <v/>
      </c>
      <c r="D1203" s="239" t="inlineStr">
        <is>
          <t>45*1000</t>
        </is>
      </c>
      <c r="E1203" s="240" t="n">
        <v>30</v>
      </c>
      <c r="F1203" s="241" t="inlineStr">
        <is>
          <t>*</t>
        </is>
      </c>
      <c r="G1203" s="240" t="n">
        <v>1149</v>
      </c>
      <c r="H1203" s="242" t="n">
        <v>1</v>
      </c>
      <c r="I1203" s="256">
        <f>SUM(H1203*C1203)</f>
        <v/>
      </c>
      <c r="J1203" s="257" t="n">
        <v>0.1</v>
      </c>
      <c r="K1203" s="258">
        <f>C1203*J1203</f>
        <v/>
      </c>
      <c r="M1203" s="251">
        <f>CONCATENATE(D1203,"　",E1203,F1203,G1203)</f>
        <v/>
      </c>
      <c r="N1203" s="252">
        <f>I1203</f>
        <v/>
      </c>
    </row>
    <row r="1204" ht="15" customHeight="1" thickBot="1">
      <c r="B1204" s="79" t="inlineStr">
        <is>
          <t>K11R</t>
        </is>
      </c>
      <c r="C1204" s="80">
        <f>SUMIF(数量表!D:H,B1204,数量表!H:H)</f>
        <v/>
      </c>
      <c r="D1204" s="235" t="inlineStr">
        <is>
          <t>W1-34</t>
        </is>
      </c>
      <c r="E1204" s="236" t="n">
        <v>346.5</v>
      </c>
      <c r="F1204" s="237" t="inlineStr">
        <is>
          <t>*</t>
        </is>
      </c>
      <c r="G1204" s="236" t="n">
        <v>868</v>
      </c>
      <c r="H1204" s="238" t="n">
        <v>1</v>
      </c>
      <c r="I1204" s="253">
        <f>SUM(H1204*C1204)</f>
        <v/>
      </c>
      <c r="J1204" s="254" t="n">
        <v>1</v>
      </c>
      <c r="K1204" s="255">
        <f>C1204*J1204</f>
        <v/>
      </c>
      <c r="M1204" s="251">
        <f>CONCATENATE(D1204,"　",E1204,F1204,G1204)</f>
        <v/>
      </c>
      <c r="N1204" s="252">
        <f>I1204</f>
        <v/>
      </c>
    </row>
    <row r="1205" ht="15" customHeight="1" thickBot="1">
      <c r="B1205" s="85" t="inlineStr">
        <is>
          <t>K11R</t>
        </is>
      </c>
      <c r="C1205">
        <f>SUMIF(数量表!D:H,B1205,数量表!H:H)</f>
        <v/>
      </c>
      <c r="D1205" s="243" t="inlineStr">
        <is>
          <t>W2-41</t>
        </is>
      </c>
      <c r="E1205" s="2" t="n">
        <v>414.5</v>
      </c>
      <c r="F1205" s="244" t="inlineStr">
        <is>
          <t>*</t>
        </is>
      </c>
      <c r="G1205" s="2" t="n">
        <v>868</v>
      </c>
      <c r="H1205" s="122" t="n">
        <v>2</v>
      </c>
      <c r="I1205" s="259">
        <f>SUM(H1205*C1205)</f>
        <v/>
      </c>
      <c r="J1205" s="260" t="n">
        <v>2</v>
      </c>
      <c r="K1205" s="261">
        <f>C1205*J1205</f>
        <v/>
      </c>
      <c r="M1205" s="251">
        <f>CONCATENATE(D1205,"　",E1205,F1205,G1205)</f>
        <v/>
      </c>
      <c r="N1205" s="252">
        <f>I1205</f>
        <v/>
      </c>
    </row>
    <row r="1206" ht="15" customHeight="1" thickBot="1">
      <c r="B1206" s="85" t="inlineStr">
        <is>
          <t>K11R</t>
        </is>
      </c>
      <c r="C1206">
        <f>SUMIF(数量表!D:H,B1206,数量表!H:H)</f>
        <v/>
      </c>
      <c r="D1206" s="243" t="inlineStr">
        <is>
          <t>W2-39</t>
        </is>
      </c>
      <c r="E1206" s="2" t="n">
        <v>386.5</v>
      </c>
      <c r="F1206" s="244" t="inlineStr">
        <is>
          <t>*</t>
        </is>
      </c>
      <c r="G1206" s="2" t="n">
        <v>868</v>
      </c>
      <c r="H1206" s="122" t="n">
        <v>1</v>
      </c>
      <c r="I1206" s="259">
        <f>SUM(H1206*C1206)</f>
        <v/>
      </c>
      <c r="J1206" s="260" t="n">
        <v>1</v>
      </c>
      <c r="K1206" s="261">
        <f>C1206*J1206</f>
        <v/>
      </c>
      <c r="M1206" s="251">
        <f>CONCATENATE(D1206,"　",E1206,F1206,G1206)</f>
        <v/>
      </c>
      <c r="N1206" s="252">
        <f>I1206</f>
        <v/>
      </c>
    </row>
    <row r="1207" ht="15" customHeight="1" thickBot="1">
      <c r="B1207" s="85" t="inlineStr">
        <is>
          <t>K11R</t>
        </is>
      </c>
      <c r="C1207">
        <f>SUMIF(数量表!D:H,B1207,数量表!H:H)</f>
        <v/>
      </c>
      <c r="D1207" s="243" t="inlineStr">
        <is>
          <t>W1-34</t>
        </is>
      </c>
      <c r="E1207" s="2" t="n">
        <v>346.5</v>
      </c>
      <c r="F1207" s="244" t="inlineStr">
        <is>
          <t>*</t>
        </is>
      </c>
      <c r="G1207" s="2" t="n">
        <v>450</v>
      </c>
      <c r="H1207" s="122" t="n">
        <v>1</v>
      </c>
      <c r="I1207" s="259">
        <f>SUM(H1207*C1207)</f>
        <v/>
      </c>
      <c r="J1207" s="260" t="n">
        <v>0.5</v>
      </c>
      <c r="K1207" s="261">
        <f>C1207*J1207</f>
        <v/>
      </c>
      <c r="M1207" s="251">
        <f>CONCATENATE(D1207,"　",E1207,F1207,G1207)</f>
        <v/>
      </c>
      <c r="N1207" s="252">
        <f>I1207</f>
        <v/>
      </c>
    </row>
    <row r="1208" ht="15" customHeight="1" thickBot="1">
      <c r="B1208" s="85" t="inlineStr">
        <is>
          <t>K11R</t>
        </is>
      </c>
      <c r="C1208">
        <f>SUMIF(数量表!D:H,B1208,数量表!H:H)</f>
        <v/>
      </c>
      <c r="D1208" s="243" t="inlineStr">
        <is>
          <t>W2-41</t>
        </is>
      </c>
      <c r="E1208" s="2" t="n">
        <v>414.5</v>
      </c>
      <c r="F1208" s="244" t="inlineStr">
        <is>
          <t>*</t>
        </is>
      </c>
      <c r="G1208" s="2" t="n">
        <v>450</v>
      </c>
      <c r="H1208" s="122" t="n">
        <v>2</v>
      </c>
      <c r="I1208" s="259">
        <f>SUM(H1208*C1208)</f>
        <v/>
      </c>
      <c r="J1208" s="260" t="n">
        <v>1</v>
      </c>
      <c r="K1208" s="261">
        <f>C1208*J1208</f>
        <v/>
      </c>
      <c r="M1208" s="251">
        <f>CONCATENATE(D1208,"　",E1208,F1208,G1208)</f>
        <v/>
      </c>
      <c r="N1208" s="252">
        <f>I1208</f>
        <v/>
      </c>
    </row>
    <row r="1209" ht="15" customHeight="1" thickBot="1">
      <c r="B1209" s="88" t="inlineStr">
        <is>
          <t>K11R</t>
        </is>
      </c>
      <c r="C1209" s="89">
        <f>SUMIF(数量表!D:H,B1209,数量表!H:H)</f>
        <v/>
      </c>
      <c r="D1209" s="239" t="inlineStr">
        <is>
          <t>W3-39</t>
        </is>
      </c>
      <c r="E1209" s="240" t="n">
        <v>386.5</v>
      </c>
      <c r="F1209" s="241" t="inlineStr">
        <is>
          <t>*</t>
        </is>
      </c>
      <c r="G1209" s="240" t="n">
        <v>450</v>
      </c>
      <c r="H1209" s="242" t="n">
        <v>1</v>
      </c>
      <c r="I1209" s="256">
        <f>SUM(H1209*C1209)</f>
        <v/>
      </c>
      <c r="J1209" s="257" t="n">
        <v>0.5</v>
      </c>
      <c r="K1209" s="258">
        <f>C1209*J1209</f>
        <v/>
      </c>
      <c r="M1209" s="251">
        <f>CONCATENATE(D1209,"　",E1209,F1209,G1209)</f>
        <v/>
      </c>
      <c r="N1209" s="252">
        <f>I1209</f>
        <v/>
      </c>
    </row>
    <row r="1210" ht="15" customHeight="1" thickBot="1">
      <c r="B1210" s="79" t="inlineStr">
        <is>
          <t>K11R-R</t>
        </is>
      </c>
      <c r="C1210" s="80">
        <f>SUMIF(数量表!D:H,B1210,数量表!H:H)</f>
        <v/>
      </c>
      <c r="D1210" s="235" t="inlineStr">
        <is>
          <t>W1-34</t>
        </is>
      </c>
      <c r="E1210" s="236" t="n">
        <v>346.5</v>
      </c>
      <c r="F1210" s="237" t="inlineStr">
        <is>
          <t>*</t>
        </is>
      </c>
      <c r="G1210" s="236" t="n">
        <v>868</v>
      </c>
      <c r="H1210" s="238" t="n">
        <v>1</v>
      </c>
      <c r="I1210" s="253">
        <f>SUM(H1210*C1210)</f>
        <v/>
      </c>
      <c r="J1210" s="254" t="n">
        <v>1</v>
      </c>
      <c r="K1210" s="255">
        <f>C1210*J1210</f>
        <v/>
      </c>
      <c r="M1210" s="251">
        <f>CONCATENATE(D1210,"　",E1210,F1210,G1210)</f>
        <v/>
      </c>
      <c r="N1210" s="252">
        <f>I1210</f>
        <v/>
      </c>
    </row>
    <row r="1211" ht="15" customHeight="1" thickBot="1">
      <c r="B1211" s="85" t="inlineStr">
        <is>
          <t>K11R-R</t>
        </is>
      </c>
      <c r="C1211">
        <f>SUMIF(数量表!D:H,B1211,数量表!H:H)</f>
        <v/>
      </c>
      <c r="D1211" s="243" t="inlineStr">
        <is>
          <t>W2-41</t>
        </is>
      </c>
      <c r="E1211" s="2" t="n">
        <v>414.5</v>
      </c>
      <c r="F1211" s="244" t="inlineStr">
        <is>
          <t>*</t>
        </is>
      </c>
      <c r="G1211" s="2" t="n">
        <v>868</v>
      </c>
      <c r="H1211" s="122" t="n">
        <v>2</v>
      </c>
      <c r="I1211" s="259">
        <f>SUM(H1211*C1211)</f>
        <v/>
      </c>
      <c r="J1211" s="260" t="n">
        <v>2</v>
      </c>
      <c r="K1211" s="261">
        <f>C1211*J1211</f>
        <v/>
      </c>
      <c r="M1211" s="251">
        <f>CONCATENATE(D1211,"　",E1211,F1211,G1211)</f>
        <v/>
      </c>
      <c r="N1211" s="252">
        <f>I1211</f>
        <v/>
      </c>
    </row>
    <row r="1212" ht="15" customHeight="1" thickBot="1">
      <c r="B1212" s="85" t="inlineStr">
        <is>
          <t>K11R-R</t>
        </is>
      </c>
      <c r="C1212">
        <f>SUMIF(数量表!D:H,B1212,数量表!H:H)</f>
        <v/>
      </c>
      <c r="D1212" s="243" t="inlineStr">
        <is>
          <t>W2-39</t>
        </is>
      </c>
      <c r="E1212" s="2" t="n">
        <v>386.5</v>
      </c>
      <c r="F1212" s="244" t="inlineStr">
        <is>
          <t>*</t>
        </is>
      </c>
      <c r="G1212" s="2" t="n">
        <v>868</v>
      </c>
      <c r="H1212" s="122" t="n">
        <v>1</v>
      </c>
      <c r="I1212" s="259">
        <f>SUM(H1212*C1212)</f>
        <v/>
      </c>
      <c r="J1212" s="260" t="n">
        <v>1</v>
      </c>
      <c r="K1212" s="261">
        <f>C1212*J1212</f>
        <v/>
      </c>
      <c r="M1212" s="251">
        <f>CONCATENATE(D1212,"　",E1212,F1212,G1212)</f>
        <v/>
      </c>
      <c r="N1212" s="252">
        <f>I1212</f>
        <v/>
      </c>
    </row>
    <row r="1213" ht="15" customHeight="1" thickBot="1">
      <c r="B1213" s="85" t="inlineStr">
        <is>
          <t>K11R-R</t>
        </is>
      </c>
      <c r="C1213">
        <f>SUMIF(数量表!D:H,B1213,数量表!H:H)</f>
        <v/>
      </c>
      <c r="D1213" s="243" t="inlineStr">
        <is>
          <t>W1-34</t>
        </is>
      </c>
      <c r="E1213" s="2" t="n">
        <v>346.5</v>
      </c>
      <c r="F1213" s="244" t="inlineStr">
        <is>
          <t>*</t>
        </is>
      </c>
      <c r="G1213" s="2" t="n">
        <v>450</v>
      </c>
      <c r="H1213" s="122" t="n">
        <v>1</v>
      </c>
      <c r="I1213" s="259">
        <f>SUM(H1213*C1213)</f>
        <v/>
      </c>
      <c r="J1213" s="260" t="n">
        <v>0.5</v>
      </c>
      <c r="K1213" s="261">
        <f>C1213*J1213</f>
        <v/>
      </c>
      <c r="M1213" s="251">
        <f>CONCATENATE(D1213,"　",E1213,F1213,G1213)</f>
        <v/>
      </c>
      <c r="N1213" s="252">
        <f>I1213</f>
        <v/>
      </c>
    </row>
    <row r="1214" ht="15" customHeight="1" thickBot="1">
      <c r="B1214" s="85" t="inlineStr">
        <is>
          <t>K11R-R</t>
        </is>
      </c>
      <c r="C1214">
        <f>SUMIF(数量表!D:H,B1214,数量表!H:H)</f>
        <v/>
      </c>
      <c r="D1214" s="243" t="inlineStr">
        <is>
          <t>W2-41</t>
        </is>
      </c>
      <c r="E1214" s="2" t="n">
        <v>414.5</v>
      </c>
      <c r="F1214" s="244" t="inlineStr">
        <is>
          <t>*</t>
        </is>
      </c>
      <c r="G1214" s="2" t="n">
        <v>450</v>
      </c>
      <c r="H1214" s="122" t="n">
        <v>2</v>
      </c>
      <c r="I1214" s="259">
        <f>SUM(H1214*C1214)</f>
        <v/>
      </c>
      <c r="J1214" s="260" t="n">
        <v>1</v>
      </c>
      <c r="K1214" s="261">
        <f>C1214*J1214</f>
        <v/>
      </c>
      <c r="M1214" s="251">
        <f>CONCATENATE(D1214,"　",E1214,F1214,G1214)</f>
        <v/>
      </c>
      <c r="N1214" s="252">
        <f>I1214</f>
        <v/>
      </c>
    </row>
    <row r="1215" ht="15" customHeight="1" thickBot="1">
      <c r="B1215" s="85" t="inlineStr">
        <is>
          <t>K11R-R</t>
        </is>
      </c>
      <c r="C1215">
        <f>SUMIF(数量表!D:H,B1215,数量表!H:H)</f>
        <v/>
      </c>
      <c r="D1215" s="243" t="inlineStr">
        <is>
          <t>W3-39</t>
        </is>
      </c>
      <c r="E1215" s="2" t="n">
        <v>386.5</v>
      </c>
      <c r="F1215" s="244" t="inlineStr">
        <is>
          <t>*</t>
        </is>
      </c>
      <c r="G1215" s="2" t="n">
        <v>450</v>
      </c>
      <c r="H1215" s="122" t="n">
        <v>1</v>
      </c>
      <c r="I1215" s="259">
        <f>SUM(H1215*C1215)</f>
        <v/>
      </c>
      <c r="J1215" s="260" t="n">
        <v>0.5</v>
      </c>
      <c r="K1215" s="261">
        <f>C1215*J1215</f>
        <v/>
      </c>
      <c r="M1215" s="251">
        <f>CONCATENATE(D1215,"　",E1215,F1215,G1215)</f>
        <v/>
      </c>
      <c r="N1215" s="252">
        <f>I1215</f>
        <v/>
      </c>
    </row>
    <row r="1216" ht="15" customHeight="1" thickBot="1">
      <c r="B1216" s="88" t="inlineStr">
        <is>
          <t>K11R-R</t>
        </is>
      </c>
      <c r="C1216" s="89">
        <f>SUMIF(数量表!D:H,B1216,数量表!H:H)</f>
        <v/>
      </c>
      <c r="D1216" s="239" t="inlineStr">
        <is>
          <t>45*1000</t>
        </is>
      </c>
      <c r="E1216" s="240" t="n">
        <v>30</v>
      </c>
      <c r="F1216" s="241" t="inlineStr">
        <is>
          <t>*</t>
        </is>
      </c>
      <c r="G1216" s="240" t="n">
        <v>1149</v>
      </c>
      <c r="H1216" s="242" t="n">
        <v>1</v>
      </c>
      <c r="I1216" s="256">
        <f>SUM(H1216*C1216)</f>
        <v/>
      </c>
      <c r="J1216" s="257" t="n">
        <v>0.1</v>
      </c>
      <c r="K1216" s="258">
        <f>C1216*J1216</f>
        <v/>
      </c>
      <c r="M1216" s="251">
        <f>CONCATENATE(D1216,"　",E1216,F1216,G1216)</f>
        <v/>
      </c>
      <c r="N1216" s="252">
        <f>I1216</f>
        <v/>
      </c>
    </row>
    <row r="1217" ht="15" customHeight="1" thickBot="1">
      <c r="B1217" s="85" t="inlineStr">
        <is>
          <t>KH11</t>
        </is>
      </c>
      <c r="C1217">
        <f>SUMIF(数量表!D:H,B1217,数量表!H:H)</f>
        <v/>
      </c>
      <c r="D1217" s="243" t="inlineStr">
        <is>
          <t>W2-39</t>
        </is>
      </c>
      <c r="E1217" s="2" t="n">
        <v>386.5</v>
      </c>
      <c r="F1217" s="244" t="inlineStr">
        <is>
          <t>*</t>
        </is>
      </c>
      <c r="G1217" s="2" t="n">
        <v>450</v>
      </c>
      <c r="H1217" s="122" t="n">
        <v>2</v>
      </c>
      <c r="I1217" s="259">
        <f>SUM(H1217*C1217)</f>
        <v/>
      </c>
      <c r="J1217" s="260" t="n">
        <v>1</v>
      </c>
      <c r="K1217" s="261">
        <f>C1217*J1217</f>
        <v/>
      </c>
      <c r="M1217" s="251">
        <f>CONCATENATE(D1217,"　",E1217,F1217,G1217)</f>
        <v/>
      </c>
      <c r="N1217" s="252">
        <f>I1217</f>
        <v/>
      </c>
    </row>
    <row r="1218" ht="15" customHeight="1" thickBot="1">
      <c r="B1218" s="88" t="inlineStr">
        <is>
          <t>KH11</t>
        </is>
      </c>
      <c r="C1218" s="89">
        <f>SUMIF(数量表!D:H,B1218,数量表!H:H)</f>
        <v/>
      </c>
      <c r="D1218" s="239" t="inlineStr">
        <is>
          <t>W2-39</t>
        </is>
      </c>
      <c r="E1218" s="240" t="n">
        <v>386.5</v>
      </c>
      <c r="F1218" s="241" t="inlineStr">
        <is>
          <t>*</t>
        </is>
      </c>
      <c r="G1218" s="240" t="n">
        <v>868</v>
      </c>
      <c r="H1218" s="242" t="n">
        <v>2</v>
      </c>
      <c r="I1218" s="256">
        <f>SUM(H1218*C1218)</f>
        <v/>
      </c>
      <c r="J1218" s="257" t="n">
        <v>2</v>
      </c>
      <c r="K1218" s="258">
        <f>C1218*J1218</f>
        <v/>
      </c>
      <c r="M1218" s="251">
        <f>CONCATENATE(D1218,"　",E1218,F1218,G1218)</f>
        <v/>
      </c>
      <c r="N1218" s="252">
        <f>I1218</f>
        <v/>
      </c>
    </row>
    <row r="1219" ht="15" customHeight="1" thickBot="1">
      <c r="B1219" s="79" t="inlineStr">
        <is>
          <t>KH11-L</t>
        </is>
      </c>
      <c r="C1219" s="80">
        <f>SUMIF(数量表!D:H,B1219,数量表!H:H)</f>
        <v/>
      </c>
      <c r="D1219" s="235" t="inlineStr">
        <is>
          <t>W2-39</t>
        </is>
      </c>
      <c r="E1219" s="236" t="n">
        <v>386.5</v>
      </c>
      <c r="F1219" s="237" t="inlineStr">
        <is>
          <t>*</t>
        </is>
      </c>
      <c r="G1219" s="236" t="n">
        <v>450</v>
      </c>
      <c r="H1219" s="238" t="n">
        <v>2</v>
      </c>
      <c r="I1219" s="253">
        <f>SUM(H1219*C1219)</f>
        <v/>
      </c>
      <c r="J1219" s="254" t="n">
        <v>1</v>
      </c>
      <c r="K1219" s="255">
        <f>C1219*J1219</f>
        <v/>
      </c>
      <c r="M1219" s="251">
        <f>CONCATENATE(D1219,"　",E1219,F1219,G1219)</f>
        <v/>
      </c>
      <c r="N1219" s="252">
        <f>I1219</f>
        <v/>
      </c>
    </row>
    <row r="1220" ht="15" customHeight="1" thickBot="1">
      <c r="B1220" s="85" t="inlineStr">
        <is>
          <t>KH11-L</t>
        </is>
      </c>
      <c r="C1220">
        <f>SUMIF(数量表!D:H,B1220,数量表!H:H)</f>
        <v/>
      </c>
      <c r="D1220" s="243" t="inlineStr">
        <is>
          <t>W2-39</t>
        </is>
      </c>
      <c r="E1220" s="2" t="n">
        <v>386.5</v>
      </c>
      <c r="F1220" s="244" t="inlineStr">
        <is>
          <t>*</t>
        </is>
      </c>
      <c r="G1220" s="2" t="n">
        <v>868</v>
      </c>
      <c r="H1220" s="122" t="n">
        <v>2</v>
      </c>
      <c r="I1220" s="259">
        <f>SUM(H1220*C1220)</f>
        <v/>
      </c>
      <c r="J1220" s="260" t="n">
        <v>2</v>
      </c>
      <c r="K1220" s="261">
        <f>C1220*J1220</f>
        <v/>
      </c>
      <c r="M1220" s="251">
        <f>CONCATENATE(D1220,"　",E1220,F1220,G1220)</f>
        <v/>
      </c>
      <c r="N1220" s="252">
        <f>I1220</f>
        <v/>
      </c>
    </row>
    <row r="1221" ht="15" customHeight="1" thickBot="1">
      <c r="B1221" s="88" t="inlineStr">
        <is>
          <t>KH11-L</t>
        </is>
      </c>
      <c r="C1221" s="89">
        <f>SUMIF(数量表!D:H,B1221,数量表!H:H)</f>
        <v/>
      </c>
      <c r="D1221" s="239" t="inlineStr">
        <is>
          <t>45*1000</t>
        </is>
      </c>
      <c r="E1221" s="240" t="n">
        <v>87</v>
      </c>
      <c r="F1221" s="241" t="inlineStr">
        <is>
          <t>*</t>
        </is>
      </c>
      <c r="G1221" s="240" t="n">
        <v>1149</v>
      </c>
      <c r="H1221" s="242" t="n">
        <v>1</v>
      </c>
      <c r="I1221" s="256">
        <f>SUM(H1221*C1221)</f>
        <v/>
      </c>
      <c r="J1221" s="257" t="n">
        <v>0.1</v>
      </c>
      <c r="K1221" s="258">
        <f>C1221*J1221</f>
        <v/>
      </c>
      <c r="M1221" s="251">
        <f>CONCATENATE(D1221,"　",E1221,F1221,G1221)</f>
        <v/>
      </c>
      <c r="N1221" s="252">
        <f>I1221</f>
        <v/>
      </c>
    </row>
    <row r="1222" ht="15" customHeight="1" thickBot="1">
      <c r="B1222" s="79" t="inlineStr">
        <is>
          <t>KH11-R</t>
        </is>
      </c>
      <c r="C1222" s="80">
        <f>SUMIF(数量表!D:H,B1222,数量表!H:H)</f>
        <v/>
      </c>
      <c r="D1222" s="235" t="inlineStr">
        <is>
          <t>W2-39</t>
        </is>
      </c>
      <c r="E1222" s="236" t="n">
        <v>386.5</v>
      </c>
      <c r="F1222" s="237" t="inlineStr">
        <is>
          <t>*</t>
        </is>
      </c>
      <c r="G1222" s="236" t="n">
        <v>450</v>
      </c>
      <c r="H1222" s="238" t="n">
        <v>2</v>
      </c>
      <c r="I1222" s="253">
        <f>SUM(H1222*C1222)</f>
        <v/>
      </c>
      <c r="J1222" s="254" t="n">
        <v>1</v>
      </c>
      <c r="K1222" s="255">
        <f>C1222*J1222</f>
        <v/>
      </c>
      <c r="M1222" s="251">
        <f>CONCATENATE(D1222,"　",E1222,F1222,G1222)</f>
        <v/>
      </c>
      <c r="N1222" s="252">
        <f>I1222</f>
        <v/>
      </c>
    </row>
    <row r="1223" ht="15" customHeight="1" thickBot="1">
      <c r="B1223" s="85" t="inlineStr">
        <is>
          <t>KH11-R</t>
        </is>
      </c>
      <c r="C1223">
        <f>SUMIF(数量表!D:H,B1223,数量表!H:H)</f>
        <v/>
      </c>
      <c r="D1223" s="243" t="inlineStr">
        <is>
          <t>W2-39</t>
        </is>
      </c>
      <c r="E1223" s="2" t="n">
        <v>386.5</v>
      </c>
      <c r="F1223" s="244" t="inlineStr">
        <is>
          <t>*</t>
        </is>
      </c>
      <c r="G1223" s="2" t="n">
        <v>868</v>
      </c>
      <c r="H1223" s="122" t="n">
        <v>2</v>
      </c>
      <c r="I1223" s="259">
        <f>SUM(H1223*C1223)</f>
        <v/>
      </c>
      <c r="J1223" s="260" t="n">
        <v>2</v>
      </c>
      <c r="K1223" s="261">
        <f>C1223*J1223</f>
        <v/>
      </c>
      <c r="M1223" s="251">
        <f>CONCATENATE(D1223,"　",E1223,F1223,G1223)</f>
        <v/>
      </c>
      <c r="N1223" s="252">
        <f>I1223</f>
        <v/>
      </c>
    </row>
    <row r="1224" ht="15" customHeight="1" thickBot="1">
      <c r="B1224" s="88" t="inlineStr">
        <is>
          <t>KH11-R</t>
        </is>
      </c>
      <c r="C1224" s="89">
        <f>SUMIF(数量表!D:H,B1224,数量表!H:H)</f>
        <v/>
      </c>
      <c r="D1224" s="239" t="inlineStr">
        <is>
          <t>45*1000</t>
        </is>
      </c>
      <c r="E1224" s="240" t="n">
        <v>87</v>
      </c>
      <c r="F1224" s="241" t="inlineStr">
        <is>
          <t>*</t>
        </is>
      </c>
      <c r="G1224" s="240" t="n">
        <v>1149</v>
      </c>
      <c r="H1224" s="242" t="n">
        <v>1</v>
      </c>
      <c r="I1224" s="256">
        <f>SUM(H1224*C1224)</f>
        <v/>
      </c>
      <c r="J1224" s="257" t="n">
        <v>0.1</v>
      </c>
      <c r="K1224" s="258">
        <f>C1224*J1224</f>
        <v/>
      </c>
      <c r="M1224" s="251">
        <f>CONCATENATE(D1224,"　",E1224,F1224,G1224)</f>
        <v/>
      </c>
      <c r="N1224" s="252">
        <f>I1224</f>
        <v/>
      </c>
    </row>
    <row r="1225" ht="15" customHeight="1" thickBot="1">
      <c r="B1225" s="79" t="inlineStr">
        <is>
          <t>KH11L</t>
        </is>
      </c>
      <c r="C1225" s="80">
        <f>SUMIF(数量表!D:H,B1225,数量表!H:H)</f>
        <v/>
      </c>
      <c r="D1225" s="235" t="inlineStr">
        <is>
          <t>W1-34</t>
        </is>
      </c>
      <c r="E1225" s="236" t="n">
        <v>346.5</v>
      </c>
      <c r="F1225" s="237" t="inlineStr">
        <is>
          <t>*</t>
        </is>
      </c>
      <c r="G1225" s="236" t="n">
        <v>868</v>
      </c>
      <c r="H1225" s="238" t="n">
        <v>1</v>
      </c>
      <c r="I1225" s="253">
        <f>SUM(H1225*C1225)</f>
        <v/>
      </c>
      <c r="J1225" s="254" t="n">
        <v>1</v>
      </c>
      <c r="K1225" s="255">
        <f>C1225*J1225</f>
        <v/>
      </c>
      <c r="M1225" s="251">
        <f>CONCATENATE(D1225,"　",E1225,F1225,G1225)</f>
        <v/>
      </c>
      <c r="N1225" s="252">
        <f>I1225</f>
        <v/>
      </c>
    </row>
    <row r="1226" ht="15" customHeight="1" thickBot="1">
      <c r="B1226" s="85" t="inlineStr">
        <is>
          <t>KH11L</t>
        </is>
      </c>
      <c r="C1226">
        <f>SUMIF(数量表!D:H,B1226,数量表!H:H)</f>
        <v/>
      </c>
      <c r="D1226" s="243" t="inlineStr">
        <is>
          <t>W1-34</t>
        </is>
      </c>
      <c r="E1226" s="2" t="n">
        <v>346.5</v>
      </c>
      <c r="F1226" s="244" t="inlineStr">
        <is>
          <t>*</t>
        </is>
      </c>
      <c r="G1226" s="2" t="n">
        <v>450</v>
      </c>
      <c r="H1226" s="122" t="n">
        <v>1</v>
      </c>
      <c r="I1226" s="259">
        <f>SUM(H1226*C1226)</f>
        <v/>
      </c>
      <c r="J1226" s="260" t="n">
        <v>0.5</v>
      </c>
      <c r="K1226" s="261">
        <f>C1226*J1226</f>
        <v/>
      </c>
      <c r="M1226" s="251">
        <f>CONCATENATE(D1226,"　",E1226,F1226,G1226)</f>
        <v/>
      </c>
      <c r="N1226" s="252">
        <f>I1226</f>
        <v/>
      </c>
    </row>
    <row r="1227" ht="15" customHeight="1" thickBot="1">
      <c r="B1227" s="85" t="inlineStr">
        <is>
          <t>KH11L</t>
        </is>
      </c>
      <c r="C1227">
        <f>SUMIF(数量表!D:H,B1227,数量表!H:H)</f>
        <v/>
      </c>
      <c r="D1227" s="243" t="inlineStr">
        <is>
          <t>W3-39</t>
        </is>
      </c>
      <c r="E1227" s="2" t="n">
        <v>386.5</v>
      </c>
      <c r="F1227" s="244" t="inlineStr">
        <is>
          <t>*</t>
        </is>
      </c>
      <c r="G1227" s="2" t="n">
        <v>450</v>
      </c>
      <c r="H1227" s="122" t="n">
        <v>1</v>
      </c>
      <c r="I1227" s="259">
        <f>SUM(H1227*C1227)</f>
        <v/>
      </c>
      <c r="J1227" s="260" t="n">
        <v>0.5</v>
      </c>
      <c r="K1227" s="261">
        <f>C1227*J1227</f>
        <v/>
      </c>
      <c r="M1227" s="251">
        <f>CONCATENATE(D1227,"　",E1227,F1227,G1227)</f>
        <v/>
      </c>
      <c r="N1227" s="252">
        <f>I1227</f>
        <v/>
      </c>
    </row>
    <row r="1228" ht="15" customHeight="1" thickBot="1">
      <c r="B1228" s="88" t="inlineStr">
        <is>
          <t>KH11L</t>
        </is>
      </c>
      <c r="C1228" s="89">
        <f>SUMIF(数量表!D:H,B1228,数量表!H:H)</f>
        <v/>
      </c>
      <c r="D1228" s="239" t="inlineStr">
        <is>
          <t>W2-39</t>
        </is>
      </c>
      <c r="E1228" s="240" t="n">
        <v>386.5</v>
      </c>
      <c r="F1228" s="241" t="inlineStr">
        <is>
          <t>*</t>
        </is>
      </c>
      <c r="G1228" s="240" t="n">
        <v>868</v>
      </c>
      <c r="H1228" s="242" t="n">
        <v>1</v>
      </c>
      <c r="I1228" s="256">
        <f>SUM(H1228*C1228)</f>
        <v/>
      </c>
      <c r="J1228" s="257" t="n">
        <v>1</v>
      </c>
      <c r="K1228" s="258">
        <f>C1228*J1228</f>
        <v/>
      </c>
      <c r="M1228" s="251">
        <f>CONCATENATE(D1228,"　",E1228,F1228,G1228)</f>
        <v/>
      </c>
      <c r="N1228" s="252">
        <f>I1228</f>
        <v/>
      </c>
    </row>
    <row r="1229" ht="15" customHeight="1" thickBot="1">
      <c r="B1229" s="79" t="inlineStr">
        <is>
          <t>KH11L-L</t>
        </is>
      </c>
      <c r="C1229" s="80">
        <f>SUMIF(数量表!D:H,B1229,数量表!H:H)</f>
        <v/>
      </c>
      <c r="D1229" s="235" t="inlineStr">
        <is>
          <t>W1-34</t>
        </is>
      </c>
      <c r="E1229" s="236" t="n">
        <v>346.5</v>
      </c>
      <c r="F1229" s="237" t="inlineStr">
        <is>
          <t>*</t>
        </is>
      </c>
      <c r="G1229" s="236" t="n">
        <v>868</v>
      </c>
      <c r="H1229" s="238" t="n">
        <v>1</v>
      </c>
      <c r="I1229" s="253">
        <f>SUM(H1229*C1229)</f>
        <v/>
      </c>
      <c r="J1229" s="254" t="n">
        <v>1</v>
      </c>
      <c r="K1229" s="255">
        <f>C1229*J1229</f>
        <v/>
      </c>
      <c r="M1229" s="251">
        <f>CONCATENATE(D1229,"　",E1229,F1229,G1229)</f>
        <v/>
      </c>
      <c r="N1229" s="252">
        <f>I1229</f>
        <v/>
      </c>
    </row>
    <row r="1230" ht="15" customHeight="1" thickBot="1">
      <c r="B1230" s="85" t="inlineStr">
        <is>
          <t>KH11L-L</t>
        </is>
      </c>
      <c r="C1230">
        <f>SUMIF(数量表!D:H,B1230,数量表!H:H)</f>
        <v/>
      </c>
      <c r="D1230" s="243" t="inlineStr">
        <is>
          <t>W1-34</t>
        </is>
      </c>
      <c r="E1230" s="2" t="n">
        <v>346.5</v>
      </c>
      <c r="F1230" s="244" t="inlineStr">
        <is>
          <t>*</t>
        </is>
      </c>
      <c r="G1230" s="2" t="n">
        <v>450</v>
      </c>
      <c r="H1230" s="122" t="n">
        <v>1</v>
      </c>
      <c r="I1230" s="259">
        <f>SUM(H1230*C1230)</f>
        <v/>
      </c>
      <c r="J1230" s="260" t="n">
        <v>0.5</v>
      </c>
      <c r="K1230" s="261">
        <f>C1230*J1230</f>
        <v/>
      </c>
      <c r="M1230" s="251">
        <f>CONCATENATE(D1230,"　",E1230,F1230,G1230)</f>
        <v/>
      </c>
      <c r="N1230" s="252">
        <f>I1230</f>
        <v/>
      </c>
    </row>
    <row r="1231" ht="15" customHeight="1" thickBot="1">
      <c r="B1231" s="85" t="inlineStr">
        <is>
          <t>KH11L-L</t>
        </is>
      </c>
      <c r="C1231">
        <f>SUMIF(数量表!D:H,B1231,数量表!H:H)</f>
        <v/>
      </c>
      <c r="D1231" s="243" t="inlineStr">
        <is>
          <t>W3-39</t>
        </is>
      </c>
      <c r="E1231" s="2" t="n">
        <v>386.5</v>
      </c>
      <c r="F1231" s="244" t="inlineStr">
        <is>
          <t>*</t>
        </is>
      </c>
      <c r="G1231" s="2" t="n">
        <v>450</v>
      </c>
      <c r="H1231" s="122" t="n">
        <v>1</v>
      </c>
      <c r="I1231" s="259">
        <f>SUM(H1231*C1231)</f>
        <v/>
      </c>
      <c r="J1231" s="260" t="n">
        <v>0.5</v>
      </c>
      <c r="K1231" s="261">
        <f>C1231*J1231</f>
        <v/>
      </c>
      <c r="M1231" s="251">
        <f>CONCATENATE(D1231,"　",E1231,F1231,G1231)</f>
        <v/>
      </c>
      <c r="N1231" s="252">
        <f>I1231</f>
        <v/>
      </c>
    </row>
    <row r="1232" ht="15" customHeight="1" thickBot="1">
      <c r="B1232" s="85" t="inlineStr">
        <is>
          <t>KH11L-L</t>
        </is>
      </c>
      <c r="C1232">
        <f>SUMIF(数量表!D:H,B1232,数量表!H:H)</f>
        <v/>
      </c>
      <c r="D1232" s="243" t="inlineStr">
        <is>
          <t>W2-39</t>
        </is>
      </c>
      <c r="E1232" s="2" t="n">
        <v>386.5</v>
      </c>
      <c r="F1232" s="244" t="inlineStr">
        <is>
          <t>*</t>
        </is>
      </c>
      <c r="G1232" s="2" t="n">
        <v>868</v>
      </c>
      <c r="H1232" s="122" t="n">
        <v>1</v>
      </c>
      <c r="I1232" s="259">
        <f>SUM(H1232*C1232)</f>
        <v/>
      </c>
      <c r="J1232" s="260" t="n">
        <v>1</v>
      </c>
      <c r="K1232" s="261">
        <f>C1232*J1232</f>
        <v/>
      </c>
      <c r="M1232" s="251">
        <f>CONCATENATE(D1232,"　",E1232,F1232,G1232)</f>
        <v/>
      </c>
      <c r="N1232" s="252">
        <f>I1232</f>
        <v/>
      </c>
    </row>
    <row r="1233" ht="15" customHeight="1" thickBot="1">
      <c r="B1233" s="88" t="inlineStr">
        <is>
          <t>KH11L-L</t>
        </is>
      </c>
      <c r="C1233" s="89">
        <f>SUMIF(数量表!D:H,B1233,数量表!H:H)</f>
        <v/>
      </c>
      <c r="D1233" s="239" t="inlineStr">
        <is>
          <t>45*1000</t>
        </is>
      </c>
      <c r="E1233" s="240" t="n">
        <v>30</v>
      </c>
      <c r="F1233" s="241" t="inlineStr">
        <is>
          <t>*</t>
        </is>
      </c>
      <c r="G1233" s="240" t="n">
        <v>1149</v>
      </c>
      <c r="H1233" s="242" t="n">
        <v>1</v>
      </c>
      <c r="I1233" s="256">
        <f>SUM(H1233*C1233)</f>
        <v/>
      </c>
      <c r="J1233" s="257" t="n">
        <v>0.1</v>
      </c>
      <c r="K1233" s="258">
        <f>C1233*J1233</f>
        <v/>
      </c>
      <c r="M1233" s="251">
        <f>CONCATENATE(D1233,"　",E1233,F1233,G1233)</f>
        <v/>
      </c>
      <c r="N1233" s="252">
        <f>I1233</f>
        <v/>
      </c>
    </row>
    <row r="1234" ht="15" customHeight="1" thickBot="1">
      <c r="B1234" s="79" t="inlineStr">
        <is>
          <t>KH11R</t>
        </is>
      </c>
      <c r="C1234" s="80">
        <f>SUMIF(数量表!D:H,B1234,数量表!H:H)</f>
        <v/>
      </c>
      <c r="D1234" s="235" t="inlineStr">
        <is>
          <t>W1-34</t>
        </is>
      </c>
      <c r="E1234" s="236" t="n">
        <v>346.5</v>
      </c>
      <c r="F1234" s="237" t="inlineStr">
        <is>
          <t>*</t>
        </is>
      </c>
      <c r="G1234" s="236" t="n">
        <v>868</v>
      </c>
      <c r="H1234" s="238" t="n">
        <v>1</v>
      </c>
      <c r="I1234" s="253">
        <f>SUM(H1234*C1234)</f>
        <v/>
      </c>
      <c r="J1234" s="254" t="n">
        <v>1</v>
      </c>
      <c r="K1234" s="255">
        <f>C1234*J1234</f>
        <v/>
      </c>
      <c r="M1234" s="251">
        <f>CONCATENATE(D1234,"　",E1234,F1234,G1234)</f>
        <v/>
      </c>
      <c r="N1234" s="252">
        <f>I1234</f>
        <v/>
      </c>
    </row>
    <row r="1235" ht="15" customHeight="1" thickBot="1">
      <c r="B1235" s="85" t="inlineStr">
        <is>
          <t>KH11R</t>
        </is>
      </c>
      <c r="C1235">
        <f>SUMIF(数量表!D:H,B1235,数量表!H:H)</f>
        <v/>
      </c>
      <c r="D1235" s="243" t="inlineStr">
        <is>
          <t>W1-34</t>
        </is>
      </c>
      <c r="E1235" s="2" t="n">
        <v>346.5</v>
      </c>
      <c r="F1235" s="244" t="inlineStr">
        <is>
          <t>*</t>
        </is>
      </c>
      <c r="G1235" s="2" t="n">
        <v>450</v>
      </c>
      <c r="H1235" s="122" t="n">
        <v>1</v>
      </c>
      <c r="I1235" s="259">
        <f>SUM(H1235*C1235)</f>
        <v/>
      </c>
      <c r="J1235" s="260" t="n">
        <v>0.5</v>
      </c>
      <c r="K1235" s="261">
        <f>C1235*J1235</f>
        <v/>
      </c>
      <c r="M1235" s="251">
        <f>CONCATENATE(D1235,"　",E1235,F1235,G1235)</f>
        <v/>
      </c>
      <c r="N1235" s="252">
        <f>I1235</f>
        <v/>
      </c>
    </row>
    <row r="1236" ht="15" customHeight="1" thickBot="1">
      <c r="B1236" s="85" t="inlineStr">
        <is>
          <t>KH11R</t>
        </is>
      </c>
      <c r="C1236">
        <f>SUMIF(数量表!D:H,B1236,数量表!H:H)</f>
        <v/>
      </c>
      <c r="D1236" s="243" t="inlineStr">
        <is>
          <t>W3-39</t>
        </is>
      </c>
      <c r="E1236" s="2" t="n">
        <v>386.5</v>
      </c>
      <c r="F1236" s="244" t="inlineStr">
        <is>
          <t>*</t>
        </is>
      </c>
      <c r="G1236" s="2" t="n">
        <v>450</v>
      </c>
      <c r="H1236" s="122" t="n">
        <v>1</v>
      </c>
      <c r="I1236" s="259">
        <f>SUM(H1236*C1236)</f>
        <v/>
      </c>
      <c r="J1236" s="260" t="n">
        <v>0.5</v>
      </c>
      <c r="K1236" s="261">
        <f>C1236*J1236</f>
        <v/>
      </c>
      <c r="M1236" s="251">
        <f>CONCATENATE(D1236,"　",E1236,F1236,G1236)</f>
        <v/>
      </c>
      <c r="N1236" s="252">
        <f>I1236</f>
        <v/>
      </c>
    </row>
    <row r="1237" ht="15" customHeight="1" thickBot="1">
      <c r="B1237" s="88" t="inlineStr">
        <is>
          <t>KH11R</t>
        </is>
      </c>
      <c r="C1237" s="89">
        <f>SUMIF(数量表!D:H,B1237,数量表!H:H)</f>
        <v/>
      </c>
      <c r="D1237" s="239" t="inlineStr">
        <is>
          <t>W2-39</t>
        </is>
      </c>
      <c r="E1237" s="240" t="n">
        <v>386.5</v>
      </c>
      <c r="F1237" s="241" t="inlineStr">
        <is>
          <t>*</t>
        </is>
      </c>
      <c r="G1237" s="240" t="n">
        <v>868</v>
      </c>
      <c r="H1237" s="242" t="n">
        <v>1</v>
      </c>
      <c r="I1237" s="256">
        <f>SUM(H1237*C1237)</f>
        <v/>
      </c>
      <c r="J1237" s="257" t="n">
        <v>1</v>
      </c>
      <c r="K1237" s="258">
        <f>C1237*J1237</f>
        <v/>
      </c>
      <c r="M1237" s="251">
        <f>CONCATENATE(D1237,"　",E1237,F1237,G1237)</f>
        <v/>
      </c>
      <c r="N1237" s="252">
        <f>I1237</f>
        <v/>
      </c>
    </row>
    <row r="1238" ht="15" customHeight="1" thickBot="1">
      <c r="B1238" s="79" t="inlineStr">
        <is>
          <t>KH11R-R</t>
        </is>
      </c>
      <c r="C1238" s="80">
        <f>SUMIF(数量表!D:H,B1238,数量表!H:H)</f>
        <v/>
      </c>
      <c r="D1238" s="235" t="inlineStr">
        <is>
          <t>W1-34</t>
        </is>
      </c>
      <c r="E1238" s="236" t="n">
        <v>346.5</v>
      </c>
      <c r="F1238" s="237" t="inlineStr">
        <is>
          <t>*</t>
        </is>
      </c>
      <c r="G1238" s="236" t="n">
        <v>868</v>
      </c>
      <c r="H1238" s="238" t="n">
        <v>1</v>
      </c>
      <c r="I1238" s="253">
        <f>SUM(H1238*C1238)</f>
        <v/>
      </c>
      <c r="J1238" s="254" t="n">
        <v>1</v>
      </c>
      <c r="K1238" s="255">
        <f>C1238*J1238</f>
        <v/>
      </c>
      <c r="M1238" s="251">
        <f>CONCATENATE(D1238,"　",E1238,F1238,G1238)</f>
        <v/>
      </c>
      <c r="N1238" s="252">
        <f>I1238</f>
        <v/>
      </c>
    </row>
    <row r="1239" ht="15" customHeight="1" thickBot="1">
      <c r="B1239" s="85" t="inlineStr">
        <is>
          <t>KH11R-R</t>
        </is>
      </c>
      <c r="C1239">
        <f>SUMIF(数量表!D:H,B1239,数量表!H:H)</f>
        <v/>
      </c>
      <c r="D1239" s="243" t="inlineStr">
        <is>
          <t>W1-34</t>
        </is>
      </c>
      <c r="E1239" s="2" t="n">
        <v>346.5</v>
      </c>
      <c r="F1239" s="244" t="inlineStr">
        <is>
          <t>*</t>
        </is>
      </c>
      <c r="G1239" s="2" t="n">
        <v>450</v>
      </c>
      <c r="H1239" s="122" t="n">
        <v>1</v>
      </c>
      <c r="I1239" s="259">
        <f>SUM(H1239*C1239)</f>
        <v/>
      </c>
      <c r="J1239" s="260" t="n">
        <v>0.5</v>
      </c>
      <c r="K1239" s="261">
        <f>C1239*J1239</f>
        <v/>
      </c>
      <c r="M1239" s="251">
        <f>CONCATENATE(D1239,"　",E1239,F1239,G1239)</f>
        <v/>
      </c>
      <c r="N1239" s="252">
        <f>I1239</f>
        <v/>
      </c>
    </row>
    <row r="1240" ht="15" customHeight="1" thickBot="1">
      <c r="B1240" s="85" t="inlineStr">
        <is>
          <t>KH11R-R</t>
        </is>
      </c>
      <c r="C1240">
        <f>SUMIF(数量表!D:H,B1240,数量表!H:H)</f>
        <v/>
      </c>
      <c r="D1240" s="243" t="inlineStr">
        <is>
          <t>W3-39</t>
        </is>
      </c>
      <c r="E1240" s="2" t="n">
        <v>386.5</v>
      </c>
      <c r="F1240" s="244" t="inlineStr">
        <is>
          <t>*</t>
        </is>
      </c>
      <c r="G1240" s="2" t="n">
        <v>450</v>
      </c>
      <c r="H1240" s="122" t="n">
        <v>1</v>
      </c>
      <c r="I1240" s="259">
        <f>SUM(H1240*C1240)</f>
        <v/>
      </c>
      <c r="J1240" s="260" t="n">
        <v>0.5</v>
      </c>
      <c r="K1240" s="261">
        <f>C1240*J1240</f>
        <v/>
      </c>
      <c r="M1240" s="251">
        <f>CONCATENATE(D1240,"　",E1240,F1240,G1240)</f>
        <v/>
      </c>
      <c r="N1240" s="252">
        <f>I1240</f>
        <v/>
      </c>
    </row>
    <row r="1241" ht="15" customHeight="1" thickBot="1">
      <c r="B1241" s="85" t="inlineStr">
        <is>
          <t>KH11R-R</t>
        </is>
      </c>
      <c r="C1241">
        <f>SUMIF(数量表!D:H,B1241,数量表!H:H)</f>
        <v/>
      </c>
      <c r="D1241" s="243" t="inlineStr">
        <is>
          <t>W2-39</t>
        </is>
      </c>
      <c r="E1241" s="2" t="n">
        <v>386.5</v>
      </c>
      <c r="F1241" s="244" t="inlineStr">
        <is>
          <t>*</t>
        </is>
      </c>
      <c r="G1241" s="2" t="n">
        <v>868</v>
      </c>
      <c r="H1241" s="122" t="n">
        <v>1</v>
      </c>
      <c r="I1241" s="259">
        <f>SUM(H1241*C1241)</f>
        <v/>
      </c>
      <c r="J1241" s="260" t="n">
        <v>1</v>
      </c>
      <c r="K1241" s="261">
        <f>C1241*J1241</f>
        <v/>
      </c>
      <c r="M1241" s="251">
        <f>CONCATENATE(D1241,"　",E1241,F1241,G1241)</f>
        <v/>
      </c>
      <c r="N1241" s="252">
        <f>I1241</f>
        <v/>
      </c>
    </row>
    <row r="1242" ht="15" customHeight="1" thickBot="1">
      <c r="B1242" s="88" t="inlineStr">
        <is>
          <t>KH11R-R</t>
        </is>
      </c>
      <c r="C1242" s="89">
        <f>SUMIF(数量表!D:H,B1242,数量表!H:H)</f>
        <v/>
      </c>
      <c r="D1242" s="239" t="inlineStr">
        <is>
          <t>45*1000</t>
        </is>
      </c>
      <c r="E1242" s="240" t="n">
        <v>30</v>
      </c>
      <c r="F1242" s="241" t="inlineStr">
        <is>
          <t>*</t>
        </is>
      </c>
      <c r="G1242" s="240" t="n">
        <v>1149</v>
      </c>
      <c r="H1242" s="242" t="n">
        <v>1</v>
      </c>
      <c r="I1242" s="256">
        <f>SUM(H1242*C1242)</f>
        <v/>
      </c>
      <c r="J1242" s="257" t="n">
        <v>0.1</v>
      </c>
      <c r="K1242" s="258">
        <f>C1242*J1242</f>
        <v/>
      </c>
      <c r="M1242" s="251">
        <f>CONCATENATE(D1242,"　",E1242,F1242,G1242)</f>
        <v/>
      </c>
      <c r="N1242" s="252">
        <f>I1242</f>
        <v/>
      </c>
    </row>
    <row r="1243" ht="15" customHeight="1" thickBot="1">
      <c r="B1243" s="85" t="inlineStr">
        <is>
          <t>KA11</t>
        </is>
      </c>
      <c r="C1243" s="80">
        <f>SUMIF(数量表!D:H,B1243,数量表!H:H)</f>
        <v/>
      </c>
      <c r="D1243" s="235" t="inlineStr">
        <is>
          <t>W3-39</t>
        </is>
      </c>
      <c r="E1243" s="236" t="n">
        <v>386.5</v>
      </c>
      <c r="F1243" s="237" t="inlineStr">
        <is>
          <t>*</t>
        </is>
      </c>
      <c r="G1243" s="236" t="n">
        <v>868</v>
      </c>
      <c r="H1243" s="238" t="n">
        <v>1</v>
      </c>
      <c r="I1243" s="253">
        <f>SUM(H1243*C1243)</f>
        <v/>
      </c>
      <c r="J1243" s="254" t="n">
        <v>1</v>
      </c>
      <c r="K1243" s="255">
        <f>C1243*J1243</f>
        <v/>
      </c>
      <c r="M1243" s="251">
        <f>CONCATENATE(D1243,"　",E1243,F1243,G1243)</f>
        <v/>
      </c>
      <c r="N1243" s="252">
        <f>I1243</f>
        <v/>
      </c>
    </row>
    <row r="1244" ht="15" customHeight="1" thickBot="1">
      <c r="B1244" s="85" t="inlineStr">
        <is>
          <t>KA11</t>
        </is>
      </c>
      <c r="C1244">
        <f>SUMIF(数量表!D:H,B1244,数量表!H:H)</f>
        <v/>
      </c>
      <c r="D1244" s="243" t="inlineStr">
        <is>
          <t>W2-39</t>
        </is>
      </c>
      <c r="E1244" s="2" t="n">
        <v>386.5</v>
      </c>
      <c r="F1244" s="244" t="inlineStr">
        <is>
          <t>*</t>
        </is>
      </c>
      <c r="G1244" s="2" t="n">
        <v>450</v>
      </c>
      <c r="H1244" s="122" t="n">
        <v>1</v>
      </c>
      <c r="I1244" s="259">
        <f>SUM(H1244*C1244)</f>
        <v/>
      </c>
      <c r="J1244" s="260" t="n">
        <v>0.5</v>
      </c>
      <c r="K1244" s="261">
        <f>C1244*J1244</f>
        <v/>
      </c>
      <c r="M1244" s="251">
        <f>CONCATENATE(D1244,"　",E1244,F1244,G1244)</f>
        <v/>
      </c>
      <c r="N1244" s="252">
        <f>I1244</f>
        <v/>
      </c>
    </row>
    <row r="1245" ht="15" customHeight="1" thickBot="1">
      <c r="B1245" s="85" t="inlineStr">
        <is>
          <t>KA11</t>
        </is>
      </c>
      <c r="C1245">
        <f>SUMIF(数量表!D:H,B1245,数量表!H:H)</f>
        <v/>
      </c>
      <c r="D1245" s="243" t="inlineStr">
        <is>
          <t>W2-41</t>
        </is>
      </c>
      <c r="E1245" s="2" t="n">
        <v>414.5</v>
      </c>
      <c r="F1245" s="244" t="inlineStr">
        <is>
          <t>*</t>
        </is>
      </c>
      <c r="G1245" s="2" t="n">
        <v>868</v>
      </c>
      <c r="H1245" s="122" t="n">
        <v>1</v>
      </c>
      <c r="I1245" s="259">
        <f>SUM(H1245*C1245)</f>
        <v/>
      </c>
      <c r="J1245" s="260" t="n">
        <v>1</v>
      </c>
      <c r="K1245" s="261">
        <f>C1245*J1245</f>
        <v/>
      </c>
      <c r="M1245" s="251">
        <f>CONCATENATE(D1245,"　",E1245,F1245,G1245)</f>
        <v/>
      </c>
      <c r="N1245" s="252">
        <f>I1245</f>
        <v/>
      </c>
    </row>
    <row r="1246" ht="15" customHeight="1" thickBot="1">
      <c r="B1246" s="85" t="inlineStr">
        <is>
          <t>KA11</t>
        </is>
      </c>
      <c r="C1246">
        <f>SUMIF(数量表!D:H,B1246,数量表!H:H)</f>
        <v/>
      </c>
      <c r="D1246" s="243" t="inlineStr">
        <is>
          <t>W2-41</t>
        </is>
      </c>
      <c r="E1246" s="2" t="n">
        <v>414.5</v>
      </c>
      <c r="F1246" s="244" t="inlineStr">
        <is>
          <t>*</t>
        </is>
      </c>
      <c r="G1246" s="2" t="n">
        <v>450</v>
      </c>
      <c r="H1246" s="122" t="n">
        <v>1</v>
      </c>
      <c r="I1246" s="259">
        <f>SUM(H1246*C1246)</f>
        <v/>
      </c>
      <c r="J1246" s="260" t="n">
        <v>0.5</v>
      </c>
      <c r="K1246" s="261">
        <f>C1246*J1246</f>
        <v/>
      </c>
      <c r="M1246" s="251">
        <f>CONCATENATE(D1246,"　",E1246,F1246,G1246)</f>
        <v/>
      </c>
      <c r="N1246" s="252">
        <f>I1246</f>
        <v/>
      </c>
    </row>
    <row r="1247" ht="15" customHeight="1" thickBot="1">
      <c r="B1247" s="85" t="inlineStr">
        <is>
          <t>KA11</t>
        </is>
      </c>
      <c r="C1247">
        <f>SUMIF(数量表!D:H,B1247,数量表!H:H)</f>
        <v/>
      </c>
      <c r="D1247" s="243" t="inlineStr">
        <is>
          <t>W3-39</t>
        </is>
      </c>
      <c r="E1247" s="2" t="n">
        <v>373</v>
      </c>
      <c r="F1247" s="244" t="inlineStr">
        <is>
          <t>*</t>
        </is>
      </c>
      <c r="G1247" s="2" t="n">
        <v>868</v>
      </c>
      <c r="H1247" s="122" t="n">
        <v>1</v>
      </c>
      <c r="I1247" s="259">
        <f>SUM(H1247*C1247)</f>
        <v/>
      </c>
      <c r="J1247" s="260" t="n">
        <v>1</v>
      </c>
      <c r="K1247" s="261">
        <f>C1247*J1247</f>
        <v/>
      </c>
      <c r="M1247" s="251">
        <f>CONCATENATE(D1247,"　",E1247,F1247,G1247)</f>
        <v/>
      </c>
      <c r="N1247" s="252">
        <f>I1247</f>
        <v/>
      </c>
    </row>
    <row r="1248" ht="15" customHeight="1" thickBot="1">
      <c r="B1248" s="88" t="inlineStr">
        <is>
          <t>KA11</t>
        </is>
      </c>
      <c r="C1248" s="89">
        <f>SUMIF(数量表!D:H,B1248,数量表!H:H)</f>
        <v/>
      </c>
      <c r="D1248" s="239" t="inlineStr">
        <is>
          <t>W2-39</t>
        </is>
      </c>
      <c r="E1248" s="240" t="n">
        <v>373</v>
      </c>
      <c r="F1248" s="241" t="inlineStr">
        <is>
          <t>*</t>
        </is>
      </c>
      <c r="G1248" s="240" t="n">
        <v>450</v>
      </c>
      <c r="H1248" s="242" t="n">
        <v>1</v>
      </c>
      <c r="I1248" s="256">
        <f>SUM(H1248*C1248)</f>
        <v/>
      </c>
      <c r="J1248" s="257" t="n">
        <v>0.5</v>
      </c>
      <c r="K1248" s="258">
        <f>C1248*J1248</f>
        <v/>
      </c>
      <c r="M1248" s="251">
        <f>CONCATENATE(D1248,"　",E1248,F1248,G1248)</f>
        <v/>
      </c>
      <c r="N1248" s="252">
        <f>I1248</f>
        <v/>
      </c>
    </row>
    <row r="1249" ht="15" customHeight="1" thickBot="1">
      <c r="B1249" s="79" t="inlineStr">
        <is>
          <t>KA11L</t>
        </is>
      </c>
      <c r="C1249" s="80">
        <f>SUMIF(数量表!D:H,B1249,数量表!H:H)</f>
        <v/>
      </c>
      <c r="D1249" s="235" t="inlineStr">
        <is>
          <t>W2-39</t>
        </is>
      </c>
      <c r="E1249" s="236" t="n">
        <v>333</v>
      </c>
      <c r="F1249" s="237" t="inlineStr">
        <is>
          <t>*</t>
        </is>
      </c>
      <c r="G1249" s="236" t="n">
        <v>868</v>
      </c>
      <c r="H1249" s="238" t="n">
        <v>1</v>
      </c>
      <c r="I1249" s="253">
        <f>SUM(H1249*C1249)</f>
        <v/>
      </c>
      <c r="J1249" s="254" t="n">
        <v>1</v>
      </c>
      <c r="K1249" s="255">
        <f>C1249*J1249</f>
        <v/>
      </c>
      <c r="M1249" s="251">
        <f>CONCATENATE(D1249,"　",E1249,F1249,G1249)</f>
        <v/>
      </c>
      <c r="N1249" s="252">
        <f>I1249</f>
        <v/>
      </c>
    </row>
    <row r="1250" ht="15" customHeight="1" thickBot="1">
      <c r="B1250" s="85" t="inlineStr">
        <is>
          <t>KA11L</t>
        </is>
      </c>
      <c r="C1250">
        <f>SUMIF(数量表!D:H,B1250,数量表!H:H)</f>
        <v/>
      </c>
      <c r="D1250" s="243" t="inlineStr">
        <is>
          <t>W3-39</t>
        </is>
      </c>
      <c r="E1250" s="2" t="n">
        <v>333</v>
      </c>
      <c r="F1250" s="244" t="inlineStr">
        <is>
          <t>*</t>
        </is>
      </c>
      <c r="G1250" s="2" t="n">
        <v>450</v>
      </c>
      <c r="H1250" s="122" t="n">
        <v>1</v>
      </c>
      <c r="I1250" s="259">
        <f>SUM(H1250*C1250)</f>
        <v/>
      </c>
      <c r="J1250" s="260" t="n">
        <v>0.5</v>
      </c>
      <c r="K1250" s="261">
        <f>C1250*J1250</f>
        <v/>
      </c>
      <c r="M1250" s="251">
        <f>CONCATENATE(D1250,"　",E1250,F1250,G1250)</f>
        <v/>
      </c>
      <c r="N1250" s="252">
        <f>I1250</f>
        <v/>
      </c>
    </row>
    <row r="1251" ht="15" customHeight="1" thickBot="1">
      <c r="B1251" s="85" t="inlineStr">
        <is>
          <t>KA11L</t>
        </is>
      </c>
      <c r="C1251">
        <f>SUMIF(数量表!D:H,B1251,数量表!H:H)</f>
        <v/>
      </c>
      <c r="D1251" s="243" t="inlineStr">
        <is>
          <t>W2-41</t>
        </is>
      </c>
      <c r="E1251" s="2" t="n">
        <v>414.5</v>
      </c>
      <c r="F1251" s="244" t="inlineStr">
        <is>
          <t>*</t>
        </is>
      </c>
      <c r="G1251" s="2" t="n">
        <v>868</v>
      </c>
      <c r="H1251" s="122" t="n">
        <v>1</v>
      </c>
      <c r="I1251" s="259">
        <f>SUM(H1251*C1251)</f>
        <v/>
      </c>
      <c r="J1251" s="260" t="n">
        <v>1</v>
      </c>
      <c r="K1251" s="261">
        <f>C1251*J1251</f>
        <v/>
      </c>
      <c r="M1251" s="251">
        <f>CONCATENATE(D1251,"　",E1251,F1251,G1251)</f>
        <v/>
      </c>
      <c r="N1251" s="252">
        <f>I1251</f>
        <v/>
      </c>
    </row>
    <row r="1252" ht="15" customHeight="1" thickBot="1">
      <c r="B1252" s="85" t="inlineStr">
        <is>
          <t>KA11L</t>
        </is>
      </c>
      <c r="C1252">
        <f>SUMIF(数量表!D:H,B1252,数量表!H:H)</f>
        <v/>
      </c>
      <c r="D1252" s="243" t="inlineStr">
        <is>
          <t>W2-41</t>
        </is>
      </c>
      <c r="E1252" s="2" t="n">
        <v>414.5</v>
      </c>
      <c r="F1252" s="244" t="inlineStr">
        <is>
          <t>*</t>
        </is>
      </c>
      <c r="G1252" s="2" t="n">
        <v>450</v>
      </c>
      <c r="H1252" s="122" t="n">
        <v>1</v>
      </c>
      <c r="I1252" s="259">
        <f>SUM(H1252*C1252)</f>
        <v/>
      </c>
      <c r="J1252" s="260" t="n">
        <v>0.5</v>
      </c>
      <c r="K1252" s="261">
        <f>C1252*J1252</f>
        <v/>
      </c>
      <c r="M1252" s="251">
        <f>CONCATENATE(D1252,"　",E1252,F1252,G1252)</f>
        <v/>
      </c>
      <c r="N1252" s="252">
        <f>I1252</f>
        <v/>
      </c>
    </row>
    <row r="1253" ht="15" customHeight="1" thickBot="1">
      <c r="B1253" s="85" t="inlineStr">
        <is>
          <t>KA11L</t>
        </is>
      </c>
      <c r="C1253">
        <f>SUMIF(数量表!D:H,B1253,数量表!H:H)</f>
        <v/>
      </c>
      <c r="D1253" s="243" t="inlineStr">
        <is>
          <t>W2-39</t>
        </is>
      </c>
      <c r="E1253" s="2" t="n">
        <v>386.5</v>
      </c>
      <c r="F1253" s="244" t="inlineStr">
        <is>
          <t>*</t>
        </is>
      </c>
      <c r="G1253" s="2" t="n">
        <v>868</v>
      </c>
      <c r="H1253" s="122" t="n">
        <v>1</v>
      </c>
      <c r="I1253" s="259">
        <f>SUM(H1253*C1253)</f>
        <v/>
      </c>
      <c r="J1253" s="260" t="n">
        <v>1</v>
      </c>
      <c r="K1253" s="261">
        <f>C1253*J1253</f>
        <v/>
      </c>
      <c r="M1253" s="251">
        <f>CONCATENATE(D1253,"　",E1253,F1253,G1253)</f>
        <v/>
      </c>
      <c r="N1253" s="252">
        <f>I1253</f>
        <v/>
      </c>
    </row>
    <row r="1254" ht="15" customHeight="1" thickBot="1">
      <c r="B1254" s="88" t="inlineStr">
        <is>
          <t>KA11L</t>
        </is>
      </c>
      <c r="C1254" s="89">
        <f>SUMIF(数量表!D:H,B1254,数量表!H:H)</f>
        <v/>
      </c>
      <c r="D1254" s="239" t="inlineStr">
        <is>
          <t>W3-39</t>
        </is>
      </c>
      <c r="E1254" s="240" t="n">
        <v>386.5</v>
      </c>
      <c r="F1254" s="241" t="inlineStr">
        <is>
          <t>*</t>
        </is>
      </c>
      <c r="G1254" s="240" t="n">
        <v>450</v>
      </c>
      <c r="H1254" s="242" t="n">
        <v>1</v>
      </c>
      <c r="I1254" s="256">
        <f>SUM(H1254*C1254)</f>
        <v/>
      </c>
      <c r="J1254" s="257" t="n">
        <v>0.5</v>
      </c>
      <c r="K1254" s="258">
        <f>C1254*J1254</f>
        <v/>
      </c>
      <c r="M1254" s="251">
        <f>CONCATENATE(D1254,"　",E1254,F1254,G1254)</f>
        <v/>
      </c>
      <c r="N1254" s="252">
        <f>I1254</f>
        <v/>
      </c>
    </row>
    <row r="1255" ht="15" customHeight="1" thickBot="1">
      <c r="B1255" s="79" t="inlineStr">
        <is>
          <t>KA11L-L</t>
        </is>
      </c>
      <c r="C1255" s="80">
        <f>SUMIF(数量表!D:H,B1255,数量表!H:H)</f>
        <v/>
      </c>
      <c r="D1255" s="235" t="inlineStr">
        <is>
          <t>W2-39</t>
        </is>
      </c>
      <c r="E1255" s="236" t="n">
        <v>333</v>
      </c>
      <c r="F1255" s="237" t="inlineStr">
        <is>
          <t>*</t>
        </is>
      </c>
      <c r="G1255" s="236" t="n">
        <v>868</v>
      </c>
      <c r="H1255" s="238" t="n">
        <v>1</v>
      </c>
      <c r="I1255" s="253">
        <f>SUM(H1255*C1255)</f>
        <v/>
      </c>
      <c r="J1255" s="254" t="n">
        <v>1</v>
      </c>
      <c r="K1255" s="255">
        <f>C1255*J1255</f>
        <v/>
      </c>
      <c r="M1255" s="251">
        <f>CONCATENATE(D1255,"　",E1255,F1255,G1255)</f>
        <v/>
      </c>
      <c r="N1255" s="252">
        <f>I1255</f>
        <v/>
      </c>
    </row>
    <row r="1256" ht="15" customHeight="1" thickBot="1">
      <c r="B1256" s="85" t="inlineStr">
        <is>
          <t>KA11L-L</t>
        </is>
      </c>
      <c r="C1256">
        <f>SUMIF(数量表!D:H,B1256,数量表!H:H)</f>
        <v/>
      </c>
      <c r="D1256" s="243" t="inlineStr">
        <is>
          <t>W3-39</t>
        </is>
      </c>
      <c r="E1256" s="2" t="n">
        <v>333</v>
      </c>
      <c r="F1256" s="244" t="inlineStr">
        <is>
          <t>*</t>
        </is>
      </c>
      <c r="G1256" s="2" t="n">
        <v>450</v>
      </c>
      <c r="H1256" s="122" t="n">
        <v>1</v>
      </c>
      <c r="I1256" s="259">
        <f>SUM(H1256*C1256)</f>
        <v/>
      </c>
      <c r="J1256" s="260" t="n">
        <v>0.5</v>
      </c>
      <c r="K1256" s="261">
        <f>C1256*J1256</f>
        <v/>
      </c>
      <c r="M1256" s="251">
        <f>CONCATENATE(D1256,"　",E1256,F1256,G1256)</f>
        <v/>
      </c>
      <c r="N1256" s="252">
        <f>I1256</f>
        <v/>
      </c>
    </row>
    <row r="1257" ht="15" customHeight="1" thickBot="1">
      <c r="B1257" s="85" t="inlineStr">
        <is>
          <t>KA11L-L</t>
        </is>
      </c>
      <c r="C1257">
        <f>SUMIF(数量表!D:H,B1257,数量表!H:H)</f>
        <v/>
      </c>
      <c r="D1257" s="243" t="inlineStr">
        <is>
          <t>W2-41</t>
        </is>
      </c>
      <c r="E1257" s="2" t="n">
        <v>414.5</v>
      </c>
      <c r="F1257" s="244" t="inlineStr">
        <is>
          <t>*</t>
        </is>
      </c>
      <c r="G1257" s="2" t="n">
        <v>868</v>
      </c>
      <c r="H1257" s="122" t="n">
        <v>1</v>
      </c>
      <c r="I1257" s="259">
        <f>SUM(H1257*C1257)</f>
        <v/>
      </c>
      <c r="J1257" s="260" t="n">
        <v>1</v>
      </c>
      <c r="K1257" s="261">
        <f>C1257*J1257</f>
        <v/>
      </c>
      <c r="M1257" s="251">
        <f>CONCATENATE(D1257,"　",E1257,F1257,G1257)</f>
        <v/>
      </c>
      <c r="N1257" s="252">
        <f>I1257</f>
        <v/>
      </c>
    </row>
    <row r="1258" ht="15" customHeight="1" thickBot="1">
      <c r="B1258" s="85" t="inlineStr">
        <is>
          <t>KA11L-L</t>
        </is>
      </c>
      <c r="C1258">
        <f>SUMIF(数量表!D:H,B1258,数量表!H:H)</f>
        <v/>
      </c>
      <c r="D1258" s="243" t="inlineStr">
        <is>
          <t>W2-41</t>
        </is>
      </c>
      <c r="E1258" s="2" t="n">
        <v>414.5</v>
      </c>
      <c r="F1258" s="244" t="inlineStr">
        <is>
          <t>*</t>
        </is>
      </c>
      <c r="G1258" s="2" t="n">
        <v>450</v>
      </c>
      <c r="H1258" s="122" t="n">
        <v>1</v>
      </c>
      <c r="I1258" s="259">
        <f>SUM(H1258*C1258)</f>
        <v/>
      </c>
      <c r="J1258" s="260" t="n">
        <v>0.5</v>
      </c>
      <c r="K1258" s="261">
        <f>C1258*J1258</f>
        <v/>
      </c>
      <c r="M1258" s="251">
        <f>CONCATENATE(D1258,"　",E1258,F1258,G1258)</f>
        <v/>
      </c>
      <c r="N1258" s="252">
        <f>I1258</f>
        <v/>
      </c>
    </row>
    <row r="1259" ht="15" customHeight="1" thickBot="1">
      <c r="B1259" s="85" t="inlineStr">
        <is>
          <t>KA11L-L</t>
        </is>
      </c>
      <c r="C1259">
        <f>SUMIF(数量表!D:H,B1259,数量表!H:H)</f>
        <v/>
      </c>
      <c r="D1259" s="243" t="inlineStr">
        <is>
          <t>W2-39</t>
        </is>
      </c>
      <c r="E1259" s="2" t="n">
        <v>386.5</v>
      </c>
      <c r="F1259" s="244" t="inlineStr">
        <is>
          <t>*</t>
        </is>
      </c>
      <c r="G1259" s="2" t="n">
        <v>868</v>
      </c>
      <c r="H1259" s="122" t="n">
        <v>1</v>
      </c>
      <c r="I1259" s="259">
        <f>SUM(H1259*C1259)</f>
        <v/>
      </c>
      <c r="J1259" s="260" t="n">
        <v>1</v>
      </c>
      <c r="K1259" s="261">
        <f>C1259*J1259</f>
        <v/>
      </c>
      <c r="M1259" s="251">
        <f>CONCATENATE(D1259,"　",E1259,F1259,G1259)</f>
        <v/>
      </c>
      <c r="N1259" s="252">
        <f>I1259</f>
        <v/>
      </c>
    </row>
    <row r="1260" ht="15" customHeight="1" thickBot="1">
      <c r="B1260" s="85" t="inlineStr">
        <is>
          <t>KA11L-L</t>
        </is>
      </c>
      <c r="C1260">
        <f>SUMIF(数量表!D:H,B1260,数量表!H:H)</f>
        <v/>
      </c>
      <c r="D1260" s="243" t="inlineStr">
        <is>
          <t>W3-39</t>
        </is>
      </c>
      <c r="E1260" s="2" t="n">
        <v>386.5</v>
      </c>
      <c r="F1260" s="244" t="inlineStr">
        <is>
          <t>*</t>
        </is>
      </c>
      <c r="G1260" s="2" t="n">
        <v>450</v>
      </c>
      <c r="H1260" s="122" t="n">
        <v>1</v>
      </c>
      <c r="I1260" s="259">
        <f>SUM(H1260*C1260)</f>
        <v/>
      </c>
      <c r="J1260" s="260" t="n">
        <v>0.5</v>
      </c>
      <c r="K1260" s="261">
        <f>C1260*J1260</f>
        <v/>
      </c>
      <c r="M1260" s="251">
        <f>CONCATENATE(D1260,"　",E1260,F1260,G1260)</f>
        <v/>
      </c>
      <c r="N1260" s="252">
        <f>I1260</f>
        <v/>
      </c>
    </row>
    <row r="1261" ht="15" customHeight="1" thickBot="1">
      <c r="B1261" s="88" t="inlineStr">
        <is>
          <t>KA11L-L</t>
        </is>
      </c>
      <c r="C1261" s="89">
        <f>SUMIF(数量表!D:H,B1261,数量表!H:H)</f>
        <v/>
      </c>
      <c r="D1261" s="239" t="inlineStr">
        <is>
          <t>45*1000</t>
        </is>
      </c>
      <c r="E1261" s="240" t="n">
        <v>40</v>
      </c>
      <c r="F1261" s="241" t="inlineStr">
        <is>
          <t>*</t>
        </is>
      </c>
      <c r="G1261" s="240" t="n">
        <v>1149</v>
      </c>
      <c r="H1261" s="242" t="n">
        <v>1</v>
      </c>
      <c r="I1261" s="256">
        <f>SUM(H1261*C1261)</f>
        <v/>
      </c>
      <c r="J1261" s="257" t="n">
        <v>0.1</v>
      </c>
      <c r="K1261" s="258">
        <f>C1261*J1261</f>
        <v/>
      </c>
      <c r="M1261" s="251">
        <f>CONCATENATE(D1261,"　",E1261,F1261,G1261)</f>
        <v/>
      </c>
      <c r="N1261" s="252">
        <f>I1261</f>
        <v/>
      </c>
    </row>
    <row r="1262" ht="15" customHeight="1" thickBot="1">
      <c r="B1262" s="79" t="inlineStr">
        <is>
          <t>KA11R</t>
        </is>
      </c>
      <c r="C1262" s="80">
        <f>SUMIF(数量表!D:H,B1262,数量表!H:H)</f>
        <v/>
      </c>
      <c r="D1262" s="235" t="inlineStr">
        <is>
          <t>W2-39</t>
        </is>
      </c>
      <c r="E1262" s="236" t="n">
        <v>333</v>
      </c>
      <c r="F1262" s="237" t="inlineStr">
        <is>
          <t>*</t>
        </is>
      </c>
      <c r="G1262" s="236" t="n">
        <v>868</v>
      </c>
      <c r="H1262" s="238" t="n">
        <v>1</v>
      </c>
      <c r="I1262" s="253">
        <f>SUM(H1262*C1262)</f>
        <v/>
      </c>
      <c r="J1262" s="254" t="n">
        <v>1</v>
      </c>
      <c r="K1262" s="255">
        <f>C1262*J1262</f>
        <v/>
      </c>
      <c r="M1262" s="251">
        <f>CONCATENATE(D1262,"　",E1262,F1262,G1262)</f>
        <v/>
      </c>
      <c r="N1262" s="252">
        <f>I1262</f>
        <v/>
      </c>
    </row>
    <row r="1263" ht="15" customHeight="1" thickBot="1">
      <c r="B1263" s="85" t="inlineStr">
        <is>
          <t>KA11R</t>
        </is>
      </c>
      <c r="C1263">
        <f>SUMIF(数量表!D:H,B1263,数量表!H:H)</f>
        <v/>
      </c>
      <c r="D1263" s="243" t="inlineStr">
        <is>
          <t>W3-39</t>
        </is>
      </c>
      <c r="E1263" s="2" t="n">
        <v>333</v>
      </c>
      <c r="F1263" s="244" t="inlineStr">
        <is>
          <t>*</t>
        </is>
      </c>
      <c r="G1263" s="2" t="n">
        <v>450</v>
      </c>
      <c r="H1263" s="122" t="n">
        <v>1</v>
      </c>
      <c r="I1263" s="259">
        <f>SUM(H1263*C1263)</f>
        <v/>
      </c>
      <c r="J1263" s="260" t="n">
        <v>0.5</v>
      </c>
      <c r="K1263" s="261">
        <f>C1263*J1263</f>
        <v/>
      </c>
      <c r="M1263" s="251">
        <f>CONCATENATE(D1263,"　",E1263,F1263,G1263)</f>
        <v/>
      </c>
      <c r="N1263" s="252">
        <f>I1263</f>
        <v/>
      </c>
    </row>
    <row r="1264" ht="15" customHeight="1" thickBot="1">
      <c r="B1264" s="85" t="inlineStr">
        <is>
          <t>KA11R</t>
        </is>
      </c>
      <c r="C1264">
        <f>SUMIF(数量表!D:H,B1264,数量表!H:H)</f>
        <v/>
      </c>
      <c r="D1264" s="243" t="inlineStr">
        <is>
          <t>W2-41</t>
        </is>
      </c>
      <c r="E1264" s="2" t="n">
        <v>414.5</v>
      </c>
      <c r="F1264" s="244" t="inlineStr">
        <is>
          <t>*</t>
        </is>
      </c>
      <c r="G1264" s="2" t="n">
        <v>868</v>
      </c>
      <c r="H1264" s="122" t="n">
        <v>1</v>
      </c>
      <c r="I1264" s="259">
        <f>SUM(H1264*C1264)</f>
        <v/>
      </c>
      <c r="J1264" s="260" t="n">
        <v>1</v>
      </c>
      <c r="K1264" s="261">
        <f>C1264*J1264</f>
        <v/>
      </c>
      <c r="M1264" s="251">
        <f>CONCATENATE(D1264,"　",E1264,F1264,G1264)</f>
        <v/>
      </c>
      <c r="N1264" s="252">
        <f>I1264</f>
        <v/>
      </c>
    </row>
    <row r="1265" ht="15" customHeight="1" thickBot="1">
      <c r="B1265" s="85" t="inlineStr">
        <is>
          <t>KA11R</t>
        </is>
      </c>
      <c r="C1265">
        <f>SUMIF(数量表!D:H,B1265,数量表!H:H)</f>
        <v/>
      </c>
      <c r="D1265" s="243" t="inlineStr">
        <is>
          <t>W2-41</t>
        </is>
      </c>
      <c r="E1265" s="2" t="n">
        <v>414.5</v>
      </c>
      <c r="F1265" s="244" t="inlineStr">
        <is>
          <t>*</t>
        </is>
      </c>
      <c r="G1265" s="2" t="n">
        <v>450</v>
      </c>
      <c r="H1265" s="122" t="n">
        <v>1</v>
      </c>
      <c r="I1265" s="259">
        <f>SUM(H1265*C1265)</f>
        <v/>
      </c>
      <c r="J1265" s="260" t="n">
        <v>0.5</v>
      </c>
      <c r="K1265" s="261">
        <f>C1265*J1265</f>
        <v/>
      </c>
      <c r="M1265" s="251">
        <f>CONCATENATE(D1265,"　",E1265,F1265,G1265)</f>
        <v/>
      </c>
      <c r="N1265" s="252">
        <f>I1265</f>
        <v/>
      </c>
    </row>
    <row r="1266" ht="15" customHeight="1" thickBot="1">
      <c r="B1266" s="85" t="inlineStr">
        <is>
          <t>KA11R</t>
        </is>
      </c>
      <c r="C1266">
        <f>SUMIF(数量表!D:H,B1266,数量表!H:H)</f>
        <v/>
      </c>
      <c r="D1266" s="243" t="inlineStr">
        <is>
          <t>W2-39</t>
        </is>
      </c>
      <c r="E1266" s="2" t="n">
        <v>386.5</v>
      </c>
      <c r="F1266" s="244" t="inlineStr">
        <is>
          <t>*</t>
        </is>
      </c>
      <c r="G1266" s="2" t="n">
        <v>868</v>
      </c>
      <c r="H1266" s="122" t="n">
        <v>1</v>
      </c>
      <c r="I1266" s="259">
        <f>SUM(H1266*C1266)</f>
        <v/>
      </c>
      <c r="J1266" s="260" t="n">
        <v>1</v>
      </c>
      <c r="K1266" s="261">
        <f>C1266*J1266</f>
        <v/>
      </c>
      <c r="M1266" s="251">
        <f>CONCATENATE(D1266,"　",E1266,F1266,G1266)</f>
        <v/>
      </c>
      <c r="N1266" s="252">
        <f>I1266</f>
        <v/>
      </c>
    </row>
    <row r="1267" ht="15" customHeight="1" thickBot="1">
      <c r="B1267" s="88" t="inlineStr">
        <is>
          <t>KA11R</t>
        </is>
      </c>
      <c r="C1267" s="89">
        <f>SUMIF(数量表!D:H,B1267,数量表!H:H)</f>
        <v/>
      </c>
      <c r="D1267" s="239" t="inlineStr">
        <is>
          <t>W3-39</t>
        </is>
      </c>
      <c r="E1267" s="240" t="n">
        <v>386.5</v>
      </c>
      <c r="F1267" s="241" t="inlineStr">
        <is>
          <t>*</t>
        </is>
      </c>
      <c r="G1267" s="240" t="n">
        <v>450</v>
      </c>
      <c r="H1267" s="242" t="n">
        <v>1</v>
      </c>
      <c r="I1267" s="256">
        <f>SUM(H1267*C1267)</f>
        <v/>
      </c>
      <c r="J1267" s="257" t="n">
        <v>0.5</v>
      </c>
      <c r="K1267" s="258">
        <f>C1267*J1267</f>
        <v/>
      </c>
      <c r="M1267" s="251">
        <f>CONCATENATE(D1267,"　",E1267,F1267,G1267)</f>
        <v/>
      </c>
      <c r="N1267" s="252">
        <f>I1267</f>
        <v/>
      </c>
    </row>
    <row r="1268" ht="15" customHeight="1" thickBot="1">
      <c r="B1268" s="79" t="inlineStr">
        <is>
          <t>KA11R-R</t>
        </is>
      </c>
      <c r="C1268" s="80">
        <f>SUMIF(数量表!D:H,B1268,数量表!H:H)</f>
        <v/>
      </c>
      <c r="D1268" s="235" t="inlineStr">
        <is>
          <t>W2-39</t>
        </is>
      </c>
      <c r="E1268" s="236" t="n">
        <v>333</v>
      </c>
      <c r="F1268" s="237" t="inlineStr">
        <is>
          <t>*</t>
        </is>
      </c>
      <c r="G1268" s="236" t="n">
        <v>868</v>
      </c>
      <c r="H1268" s="238" t="n">
        <v>1</v>
      </c>
      <c r="I1268" s="253">
        <f>SUM(H1268*C1268)</f>
        <v/>
      </c>
      <c r="J1268" s="254" t="n">
        <v>1</v>
      </c>
      <c r="K1268" s="255">
        <f>C1268*J1268</f>
        <v/>
      </c>
      <c r="M1268" s="251">
        <f>CONCATENATE(D1268,"　",E1268,F1268,G1268)</f>
        <v/>
      </c>
      <c r="N1268" s="252">
        <f>I1268</f>
        <v/>
      </c>
    </row>
    <row r="1269" ht="15" customHeight="1" thickBot="1">
      <c r="B1269" s="85" t="inlineStr">
        <is>
          <t>KA11R-R</t>
        </is>
      </c>
      <c r="C1269">
        <f>SUMIF(数量表!D:H,B1269,数量表!H:H)</f>
        <v/>
      </c>
      <c r="D1269" s="243" t="inlineStr">
        <is>
          <t>W3-39</t>
        </is>
      </c>
      <c r="E1269" s="2" t="n">
        <v>333</v>
      </c>
      <c r="F1269" s="244" t="inlineStr">
        <is>
          <t>*</t>
        </is>
      </c>
      <c r="G1269" s="2" t="n">
        <v>450</v>
      </c>
      <c r="H1269" s="122" t="n">
        <v>1</v>
      </c>
      <c r="I1269" s="259">
        <f>SUM(H1269*C1269)</f>
        <v/>
      </c>
      <c r="J1269" s="260" t="n">
        <v>0.5</v>
      </c>
      <c r="K1269" s="261">
        <f>C1269*J1269</f>
        <v/>
      </c>
      <c r="M1269" s="251">
        <f>CONCATENATE(D1269,"　",E1269,F1269,G1269)</f>
        <v/>
      </c>
      <c r="N1269" s="252">
        <f>I1269</f>
        <v/>
      </c>
    </row>
    <row r="1270" ht="15" customHeight="1" thickBot="1">
      <c r="B1270" s="85" t="inlineStr">
        <is>
          <t>KA11R-R</t>
        </is>
      </c>
      <c r="C1270">
        <f>SUMIF(数量表!D:H,B1270,数量表!H:H)</f>
        <v/>
      </c>
      <c r="D1270" s="243" t="inlineStr">
        <is>
          <t>W2-41</t>
        </is>
      </c>
      <c r="E1270" s="2" t="n">
        <v>414.5</v>
      </c>
      <c r="F1270" s="244" t="inlineStr">
        <is>
          <t>*</t>
        </is>
      </c>
      <c r="G1270" s="2" t="n">
        <v>868</v>
      </c>
      <c r="H1270" s="122" t="n">
        <v>1</v>
      </c>
      <c r="I1270" s="259">
        <f>SUM(H1270*C1270)</f>
        <v/>
      </c>
      <c r="J1270" s="260" t="n">
        <v>1</v>
      </c>
      <c r="K1270" s="261">
        <f>C1270*J1270</f>
        <v/>
      </c>
      <c r="M1270" s="251">
        <f>CONCATENATE(D1270,"　",E1270,F1270,G1270)</f>
        <v/>
      </c>
      <c r="N1270" s="252">
        <f>I1270</f>
        <v/>
      </c>
    </row>
    <row r="1271" ht="15" customHeight="1" thickBot="1">
      <c r="B1271" s="85" t="inlineStr">
        <is>
          <t>KA11R-R</t>
        </is>
      </c>
      <c r="C1271">
        <f>SUMIF(数量表!D:H,B1271,数量表!H:H)</f>
        <v/>
      </c>
      <c r="D1271" s="243" t="inlineStr">
        <is>
          <t>W2-41</t>
        </is>
      </c>
      <c r="E1271" s="2" t="n">
        <v>414.5</v>
      </c>
      <c r="F1271" s="244" t="inlineStr">
        <is>
          <t>*</t>
        </is>
      </c>
      <c r="G1271" s="2" t="n">
        <v>450</v>
      </c>
      <c r="H1271" s="122" t="n">
        <v>1</v>
      </c>
      <c r="I1271" s="259">
        <f>SUM(H1271*C1271)</f>
        <v/>
      </c>
      <c r="J1271" s="260" t="n">
        <v>0.5</v>
      </c>
      <c r="K1271" s="261">
        <f>C1271*J1271</f>
        <v/>
      </c>
      <c r="M1271" s="251">
        <f>CONCATENATE(D1271,"　",E1271,F1271,G1271)</f>
        <v/>
      </c>
      <c r="N1271" s="252">
        <f>I1271</f>
        <v/>
      </c>
    </row>
    <row r="1272" ht="15" customHeight="1" thickBot="1">
      <c r="B1272" s="85" t="inlineStr">
        <is>
          <t>KA11R-R</t>
        </is>
      </c>
      <c r="C1272">
        <f>SUMIF(数量表!D:H,B1272,数量表!H:H)</f>
        <v/>
      </c>
      <c r="D1272" s="243" t="inlineStr">
        <is>
          <t>W2-39</t>
        </is>
      </c>
      <c r="E1272" s="2" t="n">
        <v>386.5</v>
      </c>
      <c r="F1272" s="244" t="inlineStr">
        <is>
          <t>*</t>
        </is>
      </c>
      <c r="G1272" s="2" t="n">
        <v>868</v>
      </c>
      <c r="H1272" s="122" t="n">
        <v>1</v>
      </c>
      <c r="I1272" s="259">
        <f>SUM(H1272*C1272)</f>
        <v/>
      </c>
      <c r="J1272" s="260" t="n">
        <v>1</v>
      </c>
      <c r="K1272" s="261">
        <f>C1272*J1272</f>
        <v/>
      </c>
      <c r="M1272" s="251">
        <f>CONCATENATE(D1272,"　",E1272,F1272,G1272)</f>
        <v/>
      </c>
      <c r="N1272" s="252">
        <f>I1272</f>
        <v/>
      </c>
    </row>
    <row r="1273" ht="15" customHeight="1" thickBot="1">
      <c r="B1273" s="85" t="inlineStr">
        <is>
          <t>KA11R-R</t>
        </is>
      </c>
      <c r="C1273">
        <f>SUMIF(数量表!D:H,B1273,数量表!H:H)</f>
        <v/>
      </c>
      <c r="D1273" s="243" t="inlineStr">
        <is>
          <t>W3-39</t>
        </is>
      </c>
      <c r="E1273" s="2" t="n">
        <v>386.5</v>
      </c>
      <c r="F1273" s="244" t="inlineStr">
        <is>
          <t>*</t>
        </is>
      </c>
      <c r="G1273" s="2" t="n">
        <v>450</v>
      </c>
      <c r="H1273" s="122" t="n">
        <v>1</v>
      </c>
      <c r="I1273" s="259">
        <f>SUM(H1273*C1273)</f>
        <v/>
      </c>
      <c r="J1273" s="260" t="n">
        <v>0.5</v>
      </c>
      <c r="K1273" s="261">
        <f>C1273*J1273</f>
        <v/>
      </c>
      <c r="M1273" s="251">
        <f>CONCATENATE(D1273,"　",E1273,F1273,G1273)</f>
        <v/>
      </c>
      <c r="N1273" s="252">
        <f>I1273</f>
        <v/>
      </c>
    </row>
    <row r="1274" ht="15" customHeight="1" thickBot="1">
      <c r="B1274" s="88" t="inlineStr">
        <is>
          <t>KA11R-R</t>
        </is>
      </c>
      <c r="C1274" s="89">
        <f>SUMIF(数量表!D:H,B1274,数量表!H:H)</f>
        <v/>
      </c>
      <c r="D1274" s="239" t="inlineStr">
        <is>
          <t>45*1000</t>
        </is>
      </c>
      <c r="E1274" s="240" t="n">
        <v>40</v>
      </c>
      <c r="F1274" s="241" t="inlineStr">
        <is>
          <t>*</t>
        </is>
      </c>
      <c r="G1274" s="240" t="n">
        <v>1149</v>
      </c>
      <c r="H1274" s="242" t="n">
        <v>1</v>
      </c>
      <c r="I1274" s="256">
        <f>SUM(H1274*C1274)</f>
        <v/>
      </c>
      <c r="J1274" s="257" t="n">
        <v>0.1</v>
      </c>
      <c r="K1274" s="258">
        <f>C1274*J1274</f>
        <v/>
      </c>
      <c r="M1274" s="251">
        <f>CONCATENATE(D1274,"　",E1274,F1274,G1274)</f>
        <v/>
      </c>
      <c r="N1274" s="252">
        <f>I1274</f>
        <v/>
      </c>
    </row>
    <row r="1275" ht="15" customHeight="1" thickBot="1">
      <c r="B1275" s="79" t="inlineStr">
        <is>
          <t>K09</t>
        </is>
      </c>
      <c r="C1275" s="80">
        <f>SUMIF(数量表!D:H,B1275,数量表!H:H)</f>
        <v/>
      </c>
      <c r="D1275" s="235" t="inlineStr">
        <is>
          <t>W2-41</t>
        </is>
      </c>
      <c r="E1275" s="236" t="n">
        <v>414.5</v>
      </c>
      <c r="F1275" s="237" t="inlineStr">
        <is>
          <t>*</t>
        </is>
      </c>
      <c r="G1275" s="236" t="n">
        <v>450</v>
      </c>
      <c r="H1275" s="238" t="n">
        <v>2</v>
      </c>
      <c r="I1275" s="253">
        <f>SUM(H1275*C1275)</f>
        <v/>
      </c>
      <c r="J1275" s="254" t="n">
        <v>1</v>
      </c>
      <c r="K1275" s="255">
        <f>C1275*J1275</f>
        <v/>
      </c>
      <c r="M1275" s="251">
        <f>CONCATENATE(D1275,"　",E1275,F1275,G1275)</f>
        <v/>
      </c>
      <c r="N1275" s="252">
        <f>I1275</f>
        <v/>
      </c>
    </row>
    <row r="1276" ht="15" customHeight="1" thickBot="1">
      <c r="B1276" s="85" t="inlineStr">
        <is>
          <t>K09</t>
        </is>
      </c>
      <c r="C1276">
        <f>SUMIF(数量表!D:H,B1276,数量表!H:H)</f>
        <v/>
      </c>
      <c r="D1276" s="243" t="inlineStr">
        <is>
          <t>W2-41</t>
        </is>
      </c>
      <c r="E1276" s="2" t="n">
        <v>414.5</v>
      </c>
      <c r="F1276" s="244" t="inlineStr">
        <is>
          <t>*</t>
        </is>
      </c>
      <c r="G1276" s="2" t="n">
        <v>973</v>
      </c>
      <c r="H1276" s="122" t="n">
        <v>2</v>
      </c>
      <c r="I1276" s="259">
        <f>SUM(H1276*C1276)</f>
        <v/>
      </c>
      <c r="J1276" s="260" t="n">
        <v>2</v>
      </c>
      <c r="K1276" s="261">
        <f>C1276*J1276</f>
        <v/>
      </c>
      <c r="M1276" s="251">
        <f>CONCATENATE(D1276,"　",E1276,F1276,G1276)</f>
        <v/>
      </c>
      <c r="N1276" s="252">
        <f>I1276</f>
        <v/>
      </c>
    </row>
    <row r="1277" ht="15" customHeight="1" thickBot="1">
      <c r="B1277" s="85" t="inlineStr">
        <is>
          <t>K09</t>
        </is>
      </c>
      <c r="C1277">
        <f>SUMIF(数量表!D:H,B1277,数量表!H:H)</f>
        <v/>
      </c>
      <c r="D1277" s="243" t="inlineStr">
        <is>
          <t>W2-41</t>
        </is>
      </c>
      <c r="E1277" s="2" t="n">
        <v>414.5</v>
      </c>
      <c r="F1277" s="244" t="inlineStr">
        <is>
          <t>*</t>
        </is>
      </c>
      <c r="G1277" s="2" t="n">
        <v>95</v>
      </c>
      <c r="H1277" s="122" t="n">
        <v>2</v>
      </c>
      <c r="I1277" s="259">
        <f>SUM(H1277*C1277)</f>
        <v/>
      </c>
      <c r="J1277" s="260" t="n">
        <v>0.1</v>
      </c>
      <c r="K1277" s="261">
        <f>C1277*J1277</f>
        <v/>
      </c>
      <c r="M1277" s="251">
        <f>CONCATENATE(D1277,"　",E1277,F1277,G1277)</f>
        <v/>
      </c>
      <c r="N1277" s="252">
        <f>I1277</f>
        <v/>
      </c>
    </row>
    <row r="1278" ht="15" customHeight="1" thickBot="1">
      <c r="B1278" s="85" t="inlineStr">
        <is>
          <t>K09</t>
        </is>
      </c>
      <c r="C1278">
        <f>SUMIF(数量表!D:H,B1278,数量表!H:H)</f>
        <v/>
      </c>
      <c r="D1278" s="243" t="inlineStr">
        <is>
          <t>W2-39</t>
        </is>
      </c>
      <c r="E1278" s="2" t="n">
        <v>386.5</v>
      </c>
      <c r="F1278" s="244" t="inlineStr">
        <is>
          <t>*</t>
        </is>
      </c>
      <c r="G1278" s="2" t="n">
        <v>450</v>
      </c>
      <c r="H1278" s="122" t="n">
        <v>2</v>
      </c>
      <c r="I1278" s="259">
        <f>SUM(H1278*C1278)</f>
        <v/>
      </c>
      <c r="J1278" s="260" t="n">
        <v>1</v>
      </c>
      <c r="K1278" s="261">
        <f>C1278*J1278</f>
        <v/>
      </c>
      <c r="M1278" s="251">
        <f>CONCATENATE(D1278,"　",E1278,F1278,G1278)</f>
        <v/>
      </c>
      <c r="N1278" s="252">
        <f>I1278</f>
        <v/>
      </c>
    </row>
    <row r="1279" ht="15" customHeight="1" thickBot="1">
      <c r="B1279" s="88" t="inlineStr">
        <is>
          <t>K09</t>
        </is>
      </c>
      <c r="C1279" s="89">
        <f>SUMIF(数量表!D:H,B1279,数量表!H:H)</f>
        <v/>
      </c>
      <c r="D1279" s="239" t="inlineStr">
        <is>
          <t>W1-39</t>
        </is>
      </c>
      <c r="E1279" s="240" t="n">
        <v>386.5</v>
      </c>
      <c r="F1279" s="241" t="inlineStr">
        <is>
          <t>*</t>
        </is>
      </c>
      <c r="G1279" s="240" t="n">
        <v>1068</v>
      </c>
      <c r="H1279" s="242" t="n">
        <v>2</v>
      </c>
      <c r="I1279" s="256">
        <f>SUM(H1279*C1279)</f>
        <v/>
      </c>
      <c r="J1279" s="257" t="n">
        <v>2</v>
      </c>
      <c r="K1279" s="258">
        <f>C1279*J1279</f>
        <v/>
      </c>
      <c r="M1279" s="251">
        <f>CONCATENATE(D1279,"　",E1279,F1279,G1279)</f>
        <v/>
      </c>
      <c r="N1279" s="252">
        <f>I1279</f>
        <v/>
      </c>
    </row>
    <row r="1280" ht="15" customHeight="1" thickBot="1">
      <c r="B1280" s="79" t="inlineStr">
        <is>
          <t>K09-L</t>
        </is>
      </c>
      <c r="C1280" s="80">
        <f>SUMIF(数量表!D:H,B1280,数量表!H:H)</f>
        <v/>
      </c>
      <c r="D1280" s="235" t="inlineStr">
        <is>
          <t>W2-41</t>
        </is>
      </c>
      <c r="E1280" s="236" t="n">
        <v>414.5</v>
      </c>
      <c r="F1280" s="237" t="inlineStr">
        <is>
          <t>*</t>
        </is>
      </c>
      <c r="G1280" s="236" t="n">
        <v>450</v>
      </c>
      <c r="H1280" s="238" t="n">
        <v>2</v>
      </c>
      <c r="I1280" s="253">
        <f>SUM(H1280*C1280)</f>
        <v/>
      </c>
      <c r="J1280" s="254" t="n">
        <v>1</v>
      </c>
      <c r="K1280" s="255">
        <f>C1280*J1280</f>
        <v/>
      </c>
      <c r="M1280" s="251">
        <f>CONCATENATE(D1280,"　",E1280,F1280,G1280)</f>
        <v/>
      </c>
      <c r="N1280" s="252">
        <f>I1280</f>
        <v/>
      </c>
    </row>
    <row r="1281" ht="15" customHeight="1" thickBot="1">
      <c r="B1281" s="85" t="inlineStr">
        <is>
          <t>K09-L</t>
        </is>
      </c>
      <c r="C1281">
        <f>SUMIF(数量表!D:H,B1281,数量表!H:H)</f>
        <v/>
      </c>
      <c r="D1281" s="243" t="inlineStr">
        <is>
          <t>W2-41</t>
        </is>
      </c>
      <c r="E1281" s="2" t="n">
        <v>414.5</v>
      </c>
      <c r="F1281" s="244" t="inlineStr">
        <is>
          <t>*</t>
        </is>
      </c>
      <c r="G1281" s="2" t="n">
        <v>973</v>
      </c>
      <c r="H1281" s="122" t="n">
        <v>2</v>
      </c>
      <c r="I1281" s="259">
        <f>SUM(H1281*C1281)</f>
        <v/>
      </c>
      <c r="J1281" s="260" t="n">
        <v>2</v>
      </c>
      <c r="K1281" s="261">
        <f>C1281*J1281</f>
        <v/>
      </c>
      <c r="M1281" s="251">
        <f>CONCATENATE(D1281,"　",E1281,F1281,G1281)</f>
        <v/>
      </c>
      <c r="N1281" s="252">
        <f>I1281</f>
        <v/>
      </c>
    </row>
    <row r="1282" ht="15" customHeight="1" thickBot="1">
      <c r="B1282" s="85" t="inlineStr">
        <is>
          <t>K09-L</t>
        </is>
      </c>
      <c r="C1282">
        <f>SUMIF(数量表!D:H,B1282,数量表!H:H)</f>
        <v/>
      </c>
      <c r="D1282" s="243" t="inlineStr">
        <is>
          <t>W2-41</t>
        </is>
      </c>
      <c r="E1282" s="2" t="n">
        <v>414.5</v>
      </c>
      <c r="F1282" s="244" t="inlineStr">
        <is>
          <t>*</t>
        </is>
      </c>
      <c r="G1282" s="2" t="n">
        <v>95</v>
      </c>
      <c r="H1282" s="122" t="n">
        <v>2</v>
      </c>
      <c r="I1282" s="259">
        <f>SUM(H1282*C1282)</f>
        <v/>
      </c>
      <c r="J1282" s="260" t="n">
        <v>0.1</v>
      </c>
      <c r="K1282" s="261">
        <f>C1282*J1282</f>
        <v/>
      </c>
      <c r="M1282" s="251">
        <f>CONCATENATE(D1282,"　",E1282,F1282,G1282)</f>
        <v/>
      </c>
      <c r="N1282" s="252">
        <f>I1282</f>
        <v/>
      </c>
    </row>
    <row r="1283" ht="15" customHeight="1" thickBot="1">
      <c r="B1283" s="85" t="inlineStr">
        <is>
          <t>K09-L</t>
        </is>
      </c>
      <c r="C1283">
        <f>SUMIF(数量表!D:H,B1283,数量表!H:H)</f>
        <v/>
      </c>
      <c r="D1283" s="243" t="inlineStr">
        <is>
          <t>W2-39</t>
        </is>
      </c>
      <c r="E1283" s="2" t="n">
        <v>386.5</v>
      </c>
      <c r="F1283" s="244" t="inlineStr">
        <is>
          <t>*</t>
        </is>
      </c>
      <c r="G1283" s="2" t="n">
        <v>450</v>
      </c>
      <c r="H1283" s="122" t="n">
        <v>2</v>
      </c>
      <c r="I1283" s="259">
        <f>SUM(H1283*C1283)</f>
        <v/>
      </c>
      <c r="J1283" s="260" t="n">
        <v>1</v>
      </c>
      <c r="K1283" s="261">
        <f>C1283*J1283</f>
        <v/>
      </c>
      <c r="M1283" s="251">
        <f>CONCATENATE(D1283,"　",E1283,F1283,G1283)</f>
        <v/>
      </c>
      <c r="N1283" s="252">
        <f>I1283</f>
        <v/>
      </c>
    </row>
    <row r="1284" ht="15" customHeight="1" thickBot="1">
      <c r="B1284" s="85" t="inlineStr">
        <is>
          <t>K09-L</t>
        </is>
      </c>
      <c r="C1284">
        <f>SUMIF(数量表!D:H,B1284,数量表!H:H)</f>
        <v/>
      </c>
      <c r="D1284" s="243" t="inlineStr">
        <is>
          <t>W1-39</t>
        </is>
      </c>
      <c r="E1284" s="2" t="n">
        <v>386.5</v>
      </c>
      <c r="F1284" s="244" t="inlineStr">
        <is>
          <t>*</t>
        </is>
      </c>
      <c r="G1284" s="2" t="n">
        <v>1068</v>
      </c>
      <c r="H1284" s="122" t="n">
        <v>2</v>
      </c>
      <c r="I1284" s="259">
        <f>SUM(H1284*C1284)</f>
        <v/>
      </c>
      <c r="J1284" s="260" t="n">
        <v>2</v>
      </c>
      <c r="K1284" s="261">
        <f>C1284*J1284</f>
        <v/>
      </c>
      <c r="M1284" s="251">
        <f>CONCATENATE(D1284,"　",E1284,F1284,G1284)</f>
        <v/>
      </c>
      <c r="N1284" s="252">
        <f>I1284</f>
        <v/>
      </c>
    </row>
    <row r="1285" ht="15" customHeight="1" thickBot="1">
      <c r="B1285" s="88" t="inlineStr">
        <is>
          <t>K09-L</t>
        </is>
      </c>
      <c r="C1285" s="89">
        <f>SUMIF(数量表!D:H,B1285,数量表!H:H)</f>
        <v/>
      </c>
      <c r="D1285" s="239" t="inlineStr">
        <is>
          <t>45*1000</t>
        </is>
      </c>
      <c r="E1285" s="240" t="n">
        <v>87</v>
      </c>
      <c r="F1285" s="241" t="inlineStr">
        <is>
          <t>*</t>
        </is>
      </c>
      <c r="G1285" s="240" t="n">
        <v>949</v>
      </c>
      <c r="H1285" s="242" t="n">
        <v>1</v>
      </c>
      <c r="I1285" s="256">
        <f>SUM(H1285*C1285)</f>
        <v/>
      </c>
      <c r="J1285" s="257" t="n">
        <v>0.1</v>
      </c>
      <c r="K1285" s="258">
        <f>C1285*J1285</f>
        <v/>
      </c>
      <c r="M1285" s="251">
        <f>CONCATENATE(D1285,"　",E1285,F1285,G1285)</f>
        <v/>
      </c>
      <c r="N1285" s="252">
        <f>I1285</f>
        <v/>
      </c>
    </row>
    <row r="1286" ht="15" customHeight="1" thickBot="1">
      <c r="B1286" s="79" t="inlineStr">
        <is>
          <t>K09-R</t>
        </is>
      </c>
      <c r="C1286" s="80">
        <f>SUMIF(数量表!D:H,B1286,数量表!H:H)</f>
        <v/>
      </c>
      <c r="D1286" s="235" t="inlineStr">
        <is>
          <t>W2-41</t>
        </is>
      </c>
      <c r="E1286" s="236" t="n">
        <v>414.5</v>
      </c>
      <c r="F1286" s="237" t="inlineStr">
        <is>
          <t>*</t>
        </is>
      </c>
      <c r="G1286" s="236" t="n">
        <v>450</v>
      </c>
      <c r="H1286" s="238" t="n">
        <v>2</v>
      </c>
      <c r="I1286" s="253">
        <f>SUM(H1286*C1286)</f>
        <v/>
      </c>
      <c r="J1286" s="254" t="n">
        <v>1</v>
      </c>
      <c r="K1286" s="255">
        <f>C1286*J1286</f>
        <v/>
      </c>
      <c r="M1286" s="251">
        <f>CONCATENATE(D1286,"　",E1286,F1286,G1286)</f>
        <v/>
      </c>
      <c r="N1286" s="252">
        <f>I1286</f>
        <v/>
      </c>
    </row>
    <row r="1287" ht="15" customHeight="1" thickBot="1">
      <c r="B1287" s="85" t="inlineStr">
        <is>
          <t>K09-R</t>
        </is>
      </c>
      <c r="C1287">
        <f>SUMIF(数量表!D:H,B1287,数量表!H:H)</f>
        <v/>
      </c>
      <c r="D1287" s="243" t="inlineStr">
        <is>
          <t>W2-41</t>
        </is>
      </c>
      <c r="E1287" s="2" t="n">
        <v>414.5</v>
      </c>
      <c r="F1287" s="244" t="inlineStr">
        <is>
          <t>*</t>
        </is>
      </c>
      <c r="G1287" s="2" t="n">
        <v>973</v>
      </c>
      <c r="H1287" s="122" t="n">
        <v>2</v>
      </c>
      <c r="I1287" s="259">
        <f>SUM(H1287*C1287)</f>
        <v/>
      </c>
      <c r="J1287" s="260" t="n">
        <v>2</v>
      </c>
      <c r="K1287" s="261">
        <f>C1287*J1287</f>
        <v/>
      </c>
      <c r="M1287" s="251">
        <f>CONCATENATE(D1287,"　",E1287,F1287,G1287)</f>
        <v/>
      </c>
      <c r="N1287" s="252">
        <f>I1287</f>
        <v/>
      </c>
    </row>
    <row r="1288" ht="15" customHeight="1" thickBot="1">
      <c r="B1288" s="85" t="inlineStr">
        <is>
          <t>K09-R</t>
        </is>
      </c>
      <c r="C1288">
        <f>SUMIF(数量表!D:H,B1288,数量表!H:H)</f>
        <v/>
      </c>
      <c r="D1288" s="243" t="inlineStr">
        <is>
          <t>W2-41</t>
        </is>
      </c>
      <c r="E1288" s="2" t="n">
        <v>414.5</v>
      </c>
      <c r="F1288" s="244" t="inlineStr">
        <is>
          <t>*</t>
        </is>
      </c>
      <c r="G1288" s="2" t="n">
        <v>95</v>
      </c>
      <c r="H1288" s="122" t="n">
        <v>2</v>
      </c>
      <c r="I1288" s="259">
        <f>SUM(H1288*C1288)</f>
        <v/>
      </c>
      <c r="J1288" s="260" t="n">
        <v>0.1</v>
      </c>
      <c r="K1288" s="261">
        <f>C1288*J1288</f>
        <v/>
      </c>
      <c r="M1288" s="251">
        <f>CONCATENATE(D1288,"　",E1288,F1288,G1288)</f>
        <v/>
      </c>
      <c r="N1288" s="252">
        <f>I1288</f>
        <v/>
      </c>
    </row>
    <row r="1289" ht="15" customHeight="1" thickBot="1">
      <c r="B1289" s="85" t="inlineStr">
        <is>
          <t>K09-R</t>
        </is>
      </c>
      <c r="C1289">
        <f>SUMIF(数量表!D:H,B1289,数量表!H:H)</f>
        <v/>
      </c>
      <c r="D1289" s="243" t="inlineStr">
        <is>
          <t>W2-39</t>
        </is>
      </c>
      <c r="E1289" s="2" t="n">
        <v>386.5</v>
      </c>
      <c r="F1289" s="244" t="inlineStr">
        <is>
          <t>*</t>
        </is>
      </c>
      <c r="G1289" s="2" t="n">
        <v>450</v>
      </c>
      <c r="H1289" s="122" t="n">
        <v>2</v>
      </c>
      <c r="I1289" s="259">
        <f>SUM(H1289*C1289)</f>
        <v/>
      </c>
      <c r="J1289" s="260" t="n">
        <v>1</v>
      </c>
      <c r="K1289" s="261">
        <f>C1289*J1289</f>
        <v/>
      </c>
      <c r="M1289" s="251">
        <f>CONCATENATE(D1289,"　",E1289,F1289,G1289)</f>
        <v/>
      </c>
      <c r="N1289" s="252">
        <f>I1289</f>
        <v/>
      </c>
    </row>
    <row r="1290" ht="15" customHeight="1" thickBot="1">
      <c r="B1290" s="85" t="inlineStr">
        <is>
          <t>K09-R</t>
        </is>
      </c>
      <c r="C1290">
        <f>SUMIF(数量表!D:H,B1290,数量表!H:H)</f>
        <v/>
      </c>
      <c r="D1290" s="243" t="inlineStr">
        <is>
          <t>W1-39</t>
        </is>
      </c>
      <c r="E1290" s="2" t="n">
        <v>386.5</v>
      </c>
      <c r="F1290" s="244" t="inlineStr">
        <is>
          <t>*</t>
        </is>
      </c>
      <c r="G1290" s="2" t="n">
        <v>1068</v>
      </c>
      <c r="H1290" s="122" t="n">
        <v>2</v>
      </c>
      <c r="I1290" s="259">
        <f>SUM(H1290*C1290)</f>
        <v/>
      </c>
      <c r="J1290" s="260" t="n">
        <v>2</v>
      </c>
      <c r="K1290" s="261">
        <f>C1290*J1290</f>
        <v/>
      </c>
      <c r="M1290" s="251">
        <f>CONCATENATE(D1290,"　",E1290,F1290,G1290)</f>
        <v/>
      </c>
      <c r="N1290" s="252">
        <f>I1290</f>
        <v/>
      </c>
    </row>
    <row r="1291" ht="15" customHeight="1" thickBot="1">
      <c r="B1291" s="88" t="inlineStr">
        <is>
          <t>K09-R</t>
        </is>
      </c>
      <c r="C1291" s="89">
        <f>SUMIF(数量表!D:H,B1291,数量表!H:H)</f>
        <v/>
      </c>
      <c r="D1291" s="239" t="inlineStr">
        <is>
          <t>45*1000</t>
        </is>
      </c>
      <c r="E1291" s="240" t="n">
        <v>87</v>
      </c>
      <c r="F1291" s="241" t="inlineStr">
        <is>
          <t>*</t>
        </is>
      </c>
      <c r="G1291" s="240" t="n">
        <v>949</v>
      </c>
      <c r="H1291" s="242" t="n">
        <v>1</v>
      </c>
      <c r="I1291" s="256">
        <f>SUM(H1291*C1291)</f>
        <v/>
      </c>
      <c r="J1291" s="257" t="n">
        <v>0.1</v>
      </c>
      <c r="K1291" s="258">
        <f>C1291*J1291</f>
        <v/>
      </c>
      <c r="M1291" s="251">
        <f>CONCATENATE(D1291,"　",E1291,F1291,G1291)</f>
        <v/>
      </c>
      <c r="N1291" s="252">
        <f>I1291</f>
        <v/>
      </c>
    </row>
    <row r="1292" ht="15" customHeight="1" thickBot="1">
      <c r="B1292" s="79" t="inlineStr">
        <is>
          <t>K09L</t>
        </is>
      </c>
      <c r="C1292" s="80">
        <f>SUMIF(数量表!D:H,B1292,数量表!H:H)</f>
        <v/>
      </c>
      <c r="D1292" s="235" t="inlineStr">
        <is>
          <t>W1-34</t>
        </is>
      </c>
      <c r="E1292" s="236" t="n">
        <v>346.5</v>
      </c>
      <c r="F1292" s="237" t="inlineStr">
        <is>
          <t>*</t>
        </is>
      </c>
      <c r="G1292" s="236" t="n">
        <v>1068</v>
      </c>
      <c r="H1292" s="238" t="n">
        <v>1</v>
      </c>
      <c r="I1292" s="253">
        <f>SUM(H1292*C1292)</f>
        <v/>
      </c>
      <c r="J1292" s="254" t="n">
        <v>1</v>
      </c>
      <c r="K1292" s="255">
        <f>C1292*J1292</f>
        <v/>
      </c>
      <c r="M1292" s="251">
        <f>CONCATENATE(D1292,"　",E1292,F1292,G1292)</f>
        <v/>
      </c>
      <c r="N1292" s="252">
        <f>I1292</f>
        <v/>
      </c>
    </row>
    <row r="1293" ht="15" customHeight="1" thickBot="1">
      <c r="B1293" s="85" t="inlineStr">
        <is>
          <t>K09L</t>
        </is>
      </c>
      <c r="C1293">
        <f>SUMIF(数量表!D:H,B1293,数量表!H:H)</f>
        <v/>
      </c>
      <c r="D1293" s="243" t="inlineStr">
        <is>
          <t>W2-41</t>
        </is>
      </c>
      <c r="E1293" s="2" t="n">
        <v>414.5</v>
      </c>
      <c r="F1293" s="244" t="inlineStr">
        <is>
          <t>*</t>
        </is>
      </c>
      <c r="G1293" s="2" t="n">
        <v>973</v>
      </c>
      <c r="H1293" s="122" t="n">
        <v>2</v>
      </c>
      <c r="I1293" s="259">
        <f>SUM(H1293*C1293)</f>
        <v/>
      </c>
      <c r="J1293" s="260" t="n">
        <v>2</v>
      </c>
      <c r="K1293" s="261">
        <f>C1293*J1293</f>
        <v/>
      </c>
      <c r="M1293" s="251">
        <f>CONCATENATE(D1293,"　",E1293,F1293,G1293)</f>
        <v/>
      </c>
      <c r="N1293" s="252">
        <f>I1293</f>
        <v/>
      </c>
    </row>
    <row r="1294" ht="15" customHeight="1" thickBot="1">
      <c r="B1294" s="85" t="inlineStr">
        <is>
          <t>K09L</t>
        </is>
      </c>
      <c r="C1294">
        <f>SUMIF(数量表!D:H,B1294,数量表!H:H)</f>
        <v/>
      </c>
      <c r="D1294" s="243" t="inlineStr">
        <is>
          <t>W2-41</t>
        </is>
      </c>
      <c r="E1294" s="2" t="n">
        <v>414.5</v>
      </c>
      <c r="F1294" s="244" t="inlineStr">
        <is>
          <t>*</t>
        </is>
      </c>
      <c r="G1294" s="2" t="n">
        <v>95</v>
      </c>
      <c r="H1294" s="122" t="n">
        <v>2</v>
      </c>
      <c r="I1294" s="259">
        <f>SUM(H1294*C1294)</f>
        <v/>
      </c>
      <c r="J1294" s="260" t="n">
        <v>0.1</v>
      </c>
      <c r="K1294" s="261">
        <f>C1294*J1294</f>
        <v/>
      </c>
      <c r="M1294" s="251">
        <f>CONCATENATE(D1294,"　",E1294,F1294,G1294)</f>
        <v/>
      </c>
      <c r="N1294" s="252">
        <f>I1294</f>
        <v/>
      </c>
    </row>
    <row r="1295" ht="15" customHeight="1" thickBot="1">
      <c r="B1295" s="85" t="inlineStr">
        <is>
          <t>K09L</t>
        </is>
      </c>
      <c r="C1295">
        <f>SUMIF(数量表!D:H,B1295,数量表!H:H)</f>
        <v/>
      </c>
      <c r="D1295" s="243" t="inlineStr">
        <is>
          <t>W1-39</t>
        </is>
      </c>
      <c r="E1295" s="2" t="n">
        <v>386.5</v>
      </c>
      <c r="F1295" s="244" t="inlineStr">
        <is>
          <t>*</t>
        </is>
      </c>
      <c r="G1295" s="2" t="n">
        <v>1068</v>
      </c>
      <c r="H1295" s="122" t="n">
        <v>1</v>
      </c>
      <c r="I1295" s="259">
        <f>SUM(H1295*C1295)</f>
        <v/>
      </c>
      <c r="J1295" s="260" t="n">
        <v>1</v>
      </c>
      <c r="K1295" s="261">
        <f>C1295*J1295</f>
        <v/>
      </c>
      <c r="M1295" s="251">
        <f>CONCATENATE(D1295,"　",E1295,F1295,G1295)</f>
        <v/>
      </c>
      <c r="N1295" s="252">
        <f>I1295</f>
        <v/>
      </c>
    </row>
    <row r="1296" ht="15" customHeight="1" thickBot="1">
      <c r="B1296" s="85" t="inlineStr">
        <is>
          <t>K09L</t>
        </is>
      </c>
      <c r="C1296">
        <f>SUMIF(数量表!D:H,B1296,数量表!H:H)</f>
        <v/>
      </c>
      <c r="D1296" s="243" t="inlineStr">
        <is>
          <t>W1-34</t>
        </is>
      </c>
      <c r="E1296" s="2" t="n">
        <v>346.5</v>
      </c>
      <c r="F1296" s="244" t="inlineStr">
        <is>
          <t>*</t>
        </is>
      </c>
      <c r="G1296" s="2" t="n">
        <v>450</v>
      </c>
      <c r="H1296" s="122" t="n">
        <v>1</v>
      </c>
      <c r="I1296" s="259">
        <f>SUM(H1296*C1296)</f>
        <v/>
      </c>
      <c r="J1296" s="260" t="n">
        <v>0.5</v>
      </c>
      <c r="K1296" s="261">
        <f>C1296*J1296</f>
        <v/>
      </c>
      <c r="M1296" s="251">
        <f>CONCATENATE(D1296,"　",E1296,F1296,G1296)</f>
        <v/>
      </c>
      <c r="N1296" s="252">
        <f>I1296</f>
        <v/>
      </c>
    </row>
    <row r="1297" ht="15" customHeight="1" thickBot="1">
      <c r="B1297" s="85" t="inlineStr">
        <is>
          <t>K09L</t>
        </is>
      </c>
      <c r="C1297">
        <f>SUMIF(数量表!D:H,B1297,数量表!H:H)</f>
        <v/>
      </c>
      <c r="D1297" s="243" t="inlineStr">
        <is>
          <t>W2-41</t>
        </is>
      </c>
      <c r="E1297" s="2" t="n">
        <v>414.5</v>
      </c>
      <c r="F1297" s="244" t="inlineStr">
        <is>
          <t>*</t>
        </is>
      </c>
      <c r="G1297" s="2" t="n">
        <v>450</v>
      </c>
      <c r="H1297" s="122" t="n">
        <v>2</v>
      </c>
      <c r="I1297" s="259">
        <f>SUM(H1297*C1297)</f>
        <v/>
      </c>
      <c r="J1297" s="260" t="n">
        <v>1</v>
      </c>
      <c r="K1297" s="261">
        <f>C1297*J1297</f>
        <v/>
      </c>
      <c r="M1297" s="251">
        <f>CONCATENATE(D1297,"　",E1297,F1297,G1297)</f>
        <v/>
      </c>
      <c r="N1297" s="252">
        <f>I1297</f>
        <v/>
      </c>
    </row>
    <row r="1298" ht="15" customHeight="1" thickBot="1">
      <c r="B1298" s="85" t="inlineStr">
        <is>
          <t>K09L</t>
        </is>
      </c>
      <c r="C1298">
        <f>SUMIF(数量表!D:H,B1298,数量表!H:H)</f>
        <v/>
      </c>
      <c r="D1298" s="243" t="inlineStr">
        <is>
          <t>W3-39</t>
        </is>
      </c>
      <c r="E1298" s="2" t="n">
        <v>386.5</v>
      </c>
      <c r="F1298" s="244" t="inlineStr">
        <is>
          <t>*</t>
        </is>
      </c>
      <c r="G1298" s="2" t="n">
        <v>450</v>
      </c>
      <c r="H1298" s="122" t="n">
        <v>1</v>
      </c>
      <c r="I1298" s="259">
        <f>SUM(H1298*C1298)</f>
        <v/>
      </c>
      <c r="J1298" s="260" t="n">
        <v>0.5</v>
      </c>
      <c r="K1298" s="261">
        <f>C1298*J1298</f>
        <v/>
      </c>
      <c r="M1298" s="251">
        <f>CONCATENATE(D1298,"　",E1298,F1298,G1298)</f>
        <v/>
      </c>
      <c r="N1298" s="252">
        <f>I1298</f>
        <v/>
      </c>
    </row>
    <row r="1299" ht="15" customHeight="1" thickBot="1">
      <c r="B1299" s="79" t="inlineStr">
        <is>
          <t>K09L-L</t>
        </is>
      </c>
      <c r="C1299" s="80">
        <f>SUMIF(数量表!D:H,B1299,数量表!H:H)</f>
        <v/>
      </c>
      <c r="D1299" s="235" t="inlineStr">
        <is>
          <t>W1-34</t>
        </is>
      </c>
      <c r="E1299" s="236" t="n">
        <v>346.5</v>
      </c>
      <c r="F1299" s="237" t="inlineStr">
        <is>
          <t>*</t>
        </is>
      </c>
      <c r="G1299" s="236" t="n">
        <v>1068</v>
      </c>
      <c r="H1299" s="238" t="n">
        <v>1</v>
      </c>
      <c r="I1299" s="253">
        <f>SUM(H1299*C1299)</f>
        <v/>
      </c>
      <c r="J1299" s="254" t="n">
        <v>1</v>
      </c>
      <c r="K1299" s="255">
        <f>C1299*J1299</f>
        <v/>
      </c>
      <c r="M1299" s="251">
        <f>CONCATENATE(D1299,"　",E1299,F1299,G1299)</f>
        <v/>
      </c>
      <c r="N1299" s="252">
        <f>I1299</f>
        <v/>
      </c>
    </row>
    <row r="1300" ht="15" customHeight="1" thickBot="1">
      <c r="B1300" s="85" t="inlineStr">
        <is>
          <t>K09L-L</t>
        </is>
      </c>
      <c r="C1300">
        <f>SUMIF(数量表!D:H,B1300,数量表!H:H)</f>
        <v/>
      </c>
      <c r="D1300" s="243" t="inlineStr">
        <is>
          <t>W2-41</t>
        </is>
      </c>
      <c r="E1300" s="2" t="n">
        <v>414.5</v>
      </c>
      <c r="F1300" s="244" t="inlineStr">
        <is>
          <t>*</t>
        </is>
      </c>
      <c r="G1300" s="2" t="n">
        <v>973</v>
      </c>
      <c r="H1300" s="122" t="n">
        <v>2</v>
      </c>
      <c r="I1300" s="259">
        <f>SUM(H1300*C1300)</f>
        <v/>
      </c>
      <c r="J1300" s="260" t="n">
        <v>2</v>
      </c>
      <c r="K1300" s="261">
        <f>C1300*J1300</f>
        <v/>
      </c>
      <c r="M1300" s="251">
        <f>CONCATENATE(D1300,"　",E1300,F1300,G1300)</f>
        <v/>
      </c>
      <c r="N1300" s="252">
        <f>I1300</f>
        <v/>
      </c>
    </row>
    <row r="1301" ht="15" customHeight="1" thickBot="1">
      <c r="B1301" s="85" t="inlineStr">
        <is>
          <t>K09L-L</t>
        </is>
      </c>
      <c r="C1301">
        <f>SUMIF(数量表!D:H,B1301,数量表!H:H)</f>
        <v/>
      </c>
      <c r="D1301" s="243" t="inlineStr">
        <is>
          <t>W2-41</t>
        </is>
      </c>
      <c r="E1301" s="2" t="n">
        <v>414.5</v>
      </c>
      <c r="F1301" s="244" t="inlineStr">
        <is>
          <t>*</t>
        </is>
      </c>
      <c r="G1301" s="2" t="n">
        <v>95</v>
      </c>
      <c r="H1301" s="122" t="n">
        <v>2</v>
      </c>
      <c r="I1301" s="259">
        <f>SUM(H1301*C1301)</f>
        <v/>
      </c>
      <c r="J1301" s="260" t="n">
        <v>0.1</v>
      </c>
      <c r="K1301" s="261">
        <f>C1301*J1301</f>
        <v/>
      </c>
      <c r="M1301" s="251">
        <f>CONCATENATE(D1301,"　",E1301,F1301,G1301)</f>
        <v/>
      </c>
      <c r="N1301" s="252">
        <f>I1301</f>
        <v/>
      </c>
    </row>
    <row r="1302" ht="15" customHeight="1" thickBot="1">
      <c r="B1302" s="85" t="inlineStr">
        <is>
          <t>K09L-L</t>
        </is>
      </c>
      <c r="C1302">
        <f>SUMIF(数量表!D:H,B1302,数量表!H:H)</f>
        <v/>
      </c>
      <c r="D1302" s="243" t="inlineStr">
        <is>
          <t>W1-39</t>
        </is>
      </c>
      <c r="E1302" s="2" t="n">
        <v>386.5</v>
      </c>
      <c r="F1302" s="244" t="inlineStr">
        <is>
          <t>*</t>
        </is>
      </c>
      <c r="G1302" s="2" t="n">
        <v>1068</v>
      </c>
      <c r="H1302" s="122" t="n">
        <v>1</v>
      </c>
      <c r="I1302" s="259">
        <f>SUM(H1302*C1302)</f>
        <v/>
      </c>
      <c r="J1302" s="260" t="n">
        <v>1</v>
      </c>
      <c r="K1302" s="261">
        <f>C1302*J1302</f>
        <v/>
      </c>
      <c r="M1302" s="251">
        <f>CONCATENATE(D1302,"　",E1302,F1302,G1302)</f>
        <v/>
      </c>
      <c r="N1302" s="252">
        <f>I1302</f>
        <v/>
      </c>
    </row>
    <row r="1303" ht="15" customHeight="1" thickBot="1">
      <c r="B1303" s="85" t="inlineStr">
        <is>
          <t>K09L-L</t>
        </is>
      </c>
      <c r="C1303">
        <f>SUMIF(数量表!D:H,B1303,数量表!H:H)</f>
        <v/>
      </c>
      <c r="D1303" s="243" t="inlineStr">
        <is>
          <t>W1-34</t>
        </is>
      </c>
      <c r="E1303" s="2" t="n">
        <v>346.5</v>
      </c>
      <c r="F1303" s="244" t="inlineStr">
        <is>
          <t>*</t>
        </is>
      </c>
      <c r="G1303" s="2" t="n">
        <v>450</v>
      </c>
      <c r="H1303" s="122" t="n">
        <v>1</v>
      </c>
      <c r="I1303" s="259">
        <f>SUM(H1303*C1303)</f>
        <v/>
      </c>
      <c r="J1303" s="260" t="n">
        <v>0.5</v>
      </c>
      <c r="K1303" s="261">
        <f>C1303*J1303</f>
        <v/>
      </c>
      <c r="M1303" s="251">
        <f>CONCATENATE(D1303,"　",E1303,F1303,G1303)</f>
        <v/>
      </c>
      <c r="N1303" s="252">
        <f>I1303</f>
        <v/>
      </c>
    </row>
    <row r="1304" ht="15" customHeight="1" thickBot="1">
      <c r="B1304" s="85" t="inlineStr">
        <is>
          <t>K09L-L</t>
        </is>
      </c>
      <c r="C1304">
        <f>SUMIF(数量表!D:H,B1304,数量表!H:H)</f>
        <v/>
      </c>
      <c r="D1304" s="243" t="inlineStr">
        <is>
          <t>W2-41</t>
        </is>
      </c>
      <c r="E1304" s="2" t="n">
        <v>414.5</v>
      </c>
      <c r="F1304" s="244" t="inlineStr">
        <is>
          <t>*</t>
        </is>
      </c>
      <c r="G1304" s="2" t="n">
        <v>450</v>
      </c>
      <c r="H1304" s="122" t="n">
        <v>2</v>
      </c>
      <c r="I1304" s="259">
        <f>SUM(H1304*C1304)</f>
        <v/>
      </c>
      <c r="J1304" s="260" t="n">
        <v>1</v>
      </c>
      <c r="K1304" s="261">
        <f>C1304*J1304</f>
        <v/>
      </c>
      <c r="M1304" s="251">
        <f>CONCATENATE(D1304,"　",E1304,F1304,G1304)</f>
        <v/>
      </c>
      <c r="N1304" s="252">
        <f>I1304</f>
        <v/>
      </c>
    </row>
    <row r="1305" ht="15" customHeight="1" thickBot="1">
      <c r="B1305" s="85" t="inlineStr">
        <is>
          <t>K09L-L</t>
        </is>
      </c>
      <c r="C1305">
        <f>SUMIF(数量表!D:H,B1305,数量表!H:H)</f>
        <v/>
      </c>
      <c r="D1305" s="243" t="inlineStr">
        <is>
          <t>W3-39</t>
        </is>
      </c>
      <c r="E1305" s="2" t="n">
        <v>386.5</v>
      </c>
      <c r="F1305" s="244" t="inlineStr">
        <is>
          <t>*</t>
        </is>
      </c>
      <c r="G1305" s="2" t="n">
        <v>450</v>
      </c>
      <c r="H1305" s="122" t="n">
        <v>1</v>
      </c>
      <c r="I1305" s="259">
        <f>SUM(H1305*C1305)</f>
        <v/>
      </c>
      <c r="J1305" s="260" t="n">
        <v>0.5</v>
      </c>
      <c r="K1305" s="261">
        <f>C1305*J1305</f>
        <v/>
      </c>
      <c r="M1305" s="251">
        <f>CONCATENATE(D1305,"　",E1305,F1305,G1305)</f>
        <v/>
      </c>
      <c r="N1305" s="252">
        <f>I1305</f>
        <v/>
      </c>
    </row>
    <row r="1306" ht="15" customHeight="1" thickBot="1">
      <c r="B1306" s="88" t="inlineStr">
        <is>
          <t>K09L-L</t>
        </is>
      </c>
      <c r="C1306" s="89">
        <f>SUMIF(数量表!D:H,B1306,数量表!H:H)</f>
        <v/>
      </c>
      <c r="D1306" s="239" t="inlineStr">
        <is>
          <t>45*1000</t>
        </is>
      </c>
      <c r="E1306" s="240" t="n">
        <v>30</v>
      </c>
      <c r="F1306" s="241" t="inlineStr">
        <is>
          <t>*</t>
        </is>
      </c>
      <c r="G1306" s="240" t="n">
        <v>1149</v>
      </c>
      <c r="H1306" s="242" t="n">
        <v>1</v>
      </c>
      <c r="I1306" s="256">
        <f>SUM(H1306*C1306)</f>
        <v/>
      </c>
      <c r="J1306" s="257" t="n">
        <v>0.1</v>
      </c>
      <c r="K1306" s="258">
        <f>C1306*J1306</f>
        <v/>
      </c>
      <c r="M1306" s="251">
        <f>CONCATENATE(D1306,"　",E1306,F1306,G1306)</f>
        <v/>
      </c>
      <c r="N1306" s="252">
        <f>I1306</f>
        <v/>
      </c>
    </row>
    <row r="1307" ht="15" customHeight="1" thickBot="1">
      <c r="B1307" s="79" t="inlineStr">
        <is>
          <t>68MK09L-L</t>
        </is>
      </c>
      <c r="C1307" s="80">
        <f>SUMIF(数量表!D:H,B1307,数量表!H:H)</f>
        <v/>
      </c>
      <c r="D1307" s="235" t="inlineStr">
        <is>
          <t>W1-34</t>
        </is>
      </c>
      <c r="E1307" s="236" t="n">
        <v>346.5</v>
      </c>
      <c r="F1307" s="237" t="inlineStr">
        <is>
          <t>*</t>
        </is>
      </c>
      <c r="G1307" s="236" t="n">
        <v>868</v>
      </c>
      <c r="H1307" s="238" t="n">
        <v>1</v>
      </c>
      <c r="I1307" s="253">
        <f>SUM(H1307*C1307)</f>
        <v/>
      </c>
      <c r="J1307" s="254" t="n">
        <v>1</v>
      </c>
      <c r="K1307" s="255">
        <f>C1307*J1307</f>
        <v/>
      </c>
      <c r="M1307" s="251">
        <f>CONCATENATE(D1307,"　",E1307,F1307,G1307)</f>
        <v/>
      </c>
      <c r="N1307" s="252">
        <f>I1307</f>
        <v/>
      </c>
    </row>
    <row r="1308" ht="15" customHeight="1" thickBot="1">
      <c r="B1308" s="85" t="inlineStr">
        <is>
          <t>68MK09L-L</t>
        </is>
      </c>
      <c r="C1308">
        <f>SUMIF(数量表!D:H,B1308,数量表!H:H)</f>
        <v/>
      </c>
      <c r="D1308" s="243" t="inlineStr">
        <is>
          <t>W2-41</t>
        </is>
      </c>
      <c r="E1308" s="2" t="n">
        <v>414.5</v>
      </c>
      <c r="F1308" s="244" t="inlineStr">
        <is>
          <t>*</t>
        </is>
      </c>
      <c r="G1308" s="2" t="n">
        <v>973</v>
      </c>
      <c r="H1308" s="122" t="n">
        <v>2</v>
      </c>
      <c r="I1308" s="259">
        <f>SUM(H1308*C1308)</f>
        <v/>
      </c>
      <c r="J1308" s="260" t="n">
        <v>2</v>
      </c>
      <c r="K1308" s="261">
        <f>C1308*J1308</f>
        <v/>
      </c>
      <c r="M1308" s="251">
        <f>CONCATENATE(D1308,"　",E1308,F1308,G1308)</f>
        <v/>
      </c>
      <c r="N1308" s="252">
        <f>I1308</f>
        <v/>
      </c>
    </row>
    <row r="1309" ht="15" customHeight="1" thickBot="1">
      <c r="B1309" s="85" t="inlineStr">
        <is>
          <t>68MK09L-L</t>
        </is>
      </c>
      <c r="C1309">
        <f>SUMIF(数量表!D:H,B1309,数量表!H:H)</f>
        <v/>
      </c>
      <c r="D1309" s="243" t="inlineStr">
        <is>
          <t>W2-41</t>
        </is>
      </c>
      <c r="E1309" s="2" t="n">
        <v>414.5</v>
      </c>
      <c r="F1309" s="244" t="inlineStr">
        <is>
          <t>*</t>
        </is>
      </c>
      <c r="G1309" s="2" t="n">
        <v>95</v>
      </c>
      <c r="H1309" s="122" t="n">
        <v>2</v>
      </c>
      <c r="I1309" s="259">
        <f>SUM(H1309*C1309)</f>
        <v/>
      </c>
      <c r="J1309" s="260" t="n">
        <v>0.1</v>
      </c>
      <c r="K1309" s="261">
        <f>C1309*J1309</f>
        <v/>
      </c>
      <c r="M1309" s="251">
        <f>CONCATENATE(D1309,"　",E1309,F1309,G1309)</f>
        <v/>
      </c>
      <c r="N1309" s="252">
        <f>I1309</f>
        <v/>
      </c>
    </row>
    <row r="1310" ht="15" customHeight="1" thickBot="1">
      <c r="B1310" s="85" t="inlineStr">
        <is>
          <t>68MK09L-L</t>
        </is>
      </c>
      <c r="C1310">
        <f>SUMIF(数量表!D:H,B1310,数量表!H:H)</f>
        <v/>
      </c>
      <c r="D1310" s="243" t="inlineStr">
        <is>
          <t>W1-39</t>
        </is>
      </c>
      <c r="E1310" s="2" t="n">
        <v>386.5</v>
      </c>
      <c r="F1310" s="244" t="inlineStr">
        <is>
          <t>*</t>
        </is>
      </c>
      <c r="G1310" s="2" t="n">
        <v>868</v>
      </c>
      <c r="H1310" s="122" t="n">
        <v>1</v>
      </c>
      <c r="I1310" s="259">
        <f>SUM(H1310*C1310)</f>
        <v/>
      </c>
      <c r="J1310" s="260" t="n">
        <v>1</v>
      </c>
      <c r="K1310" s="261">
        <f>C1310*J1310</f>
        <v/>
      </c>
      <c r="M1310" s="251">
        <f>CONCATENATE(D1310,"　",E1310,F1310,G1310)</f>
        <v/>
      </c>
      <c r="N1310" s="252">
        <f>I1310</f>
        <v/>
      </c>
    </row>
    <row r="1311" ht="15" customHeight="1" thickBot="1">
      <c r="B1311" s="85" t="inlineStr">
        <is>
          <t>68MK09L-L</t>
        </is>
      </c>
      <c r="C1311">
        <f>SUMIF(数量表!D:H,B1311,数量表!H:H)</f>
        <v/>
      </c>
      <c r="D1311" s="243" t="inlineStr">
        <is>
          <t>W1-34</t>
        </is>
      </c>
      <c r="E1311" s="2" t="n">
        <v>346.5</v>
      </c>
      <c r="F1311" s="244" t="inlineStr">
        <is>
          <t>*</t>
        </is>
      </c>
      <c r="G1311" s="2" t="n">
        <v>275</v>
      </c>
      <c r="H1311" s="122" t="n">
        <v>1</v>
      </c>
      <c r="I1311" s="259">
        <f>SUM(H1311*C1311)</f>
        <v/>
      </c>
      <c r="J1311" s="260" t="n">
        <v>0.5</v>
      </c>
      <c r="K1311" s="261">
        <f>C1311*J1311</f>
        <v/>
      </c>
      <c r="M1311" s="251">
        <f>CONCATENATE(D1311,"　",E1311,F1311,G1311)</f>
        <v/>
      </c>
      <c r="N1311" s="252">
        <f>I1311</f>
        <v/>
      </c>
    </row>
    <row r="1312" ht="15" customHeight="1" thickBot="1">
      <c r="B1312" s="85" t="inlineStr">
        <is>
          <t>68MK09L-L</t>
        </is>
      </c>
      <c r="C1312">
        <f>SUMIF(数量表!D:H,B1312,数量表!H:H)</f>
        <v/>
      </c>
      <c r="D1312" s="243" t="inlineStr">
        <is>
          <t>W2-41</t>
        </is>
      </c>
      <c r="E1312" s="2" t="n">
        <v>414.5</v>
      </c>
      <c r="F1312" s="244" t="inlineStr">
        <is>
          <t>*</t>
        </is>
      </c>
      <c r="G1312" s="2" t="n">
        <v>275</v>
      </c>
      <c r="H1312" s="122" t="n">
        <v>2</v>
      </c>
      <c r="I1312" s="259">
        <f>SUM(H1312*C1312)</f>
        <v/>
      </c>
      <c r="J1312" s="260" t="n">
        <v>1</v>
      </c>
      <c r="K1312" s="261">
        <f>C1312*J1312</f>
        <v/>
      </c>
      <c r="M1312" s="251">
        <f>CONCATENATE(D1312,"　",E1312,F1312,G1312)</f>
        <v/>
      </c>
      <c r="N1312" s="252">
        <f>I1312</f>
        <v/>
      </c>
    </row>
    <row r="1313" ht="15" customHeight="1" thickBot="1">
      <c r="B1313" s="85" t="inlineStr">
        <is>
          <t>68MK09L-L</t>
        </is>
      </c>
      <c r="C1313">
        <f>SUMIF(数量表!D:H,B1313,数量表!H:H)</f>
        <v/>
      </c>
      <c r="D1313" s="243" t="inlineStr">
        <is>
          <t>W3-39</t>
        </is>
      </c>
      <c r="E1313" s="2" t="n">
        <v>386.5</v>
      </c>
      <c r="F1313" s="244" t="inlineStr">
        <is>
          <t>*</t>
        </is>
      </c>
      <c r="G1313" s="2" t="n">
        <v>275</v>
      </c>
      <c r="H1313" s="122" t="n">
        <v>1</v>
      </c>
      <c r="I1313" s="259">
        <f>SUM(H1313*C1313)</f>
        <v/>
      </c>
      <c r="J1313" s="260" t="n">
        <v>0.5</v>
      </c>
      <c r="K1313" s="261">
        <f>C1313*J1313</f>
        <v/>
      </c>
      <c r="M1313" s="251">
        <f>CONCATENATE(D1313,"　",E1313,F1313,G1313)</f>
        <v/>
      </c>
      <c r="N1313" s="252">
        <f>I1313</f>
        <v/>
      </c>
    </row>
    <row r="1314" ht="15" customHeight="1" thickBot="1">
      <c r="B1314" s="88" t="inlineStr">
        <is>
          <t>68MK09L-L</t>
        </is>
      </c>
      <c r="C1314" s="89">
        <f>SUMIF(数量表!D:H,B1314,数量表!H:H)</f>
        <v/>
      </c>
      <c r="D1314" s="239" t="inlineStr">
        <is>
          <t>45*1000</t>
        </is>
      </c>
      <c r="E1314" s="240" t="n">
        <v>30</v>
      </c>
      <c r="F1314" s="241" t="inlineStr">
        <is>
          <t>*</t>
        </is>
      </c>
      <c r="G1314" s="240" t="n">
        <v>1149</v>
      </c>
      <c r="H1314" s="242" t="n">
        <v>1</v>
      </c>
      <c r="I1314" s="256">
        <f>SUM(H1314*C1314)</f>
        <v/>
      </c>
      <c r="J1314" s="257" t="n">
        <v>0.1</v>
      </c>
      <c r="K1314" s="258">
        <f>C1314*J1314</f>
        <v/>
      </c>
      <c r="M1314" s="251">
        <f>CONCATENATE(D1314,"　",E1314,F1314,G1314)</f>
        <v/>
      </c>
      <c r="N1314" s="252">
        <f>I1314</f>
        <v/>
      </c>
    </row>
    <row r="1315" ht="15" customHeight="1" thickBot="1">
      <c r="B1315" s="79" t="inlineStr">
        <is>
          <t>K09R</t>
        </is>
      </c>
      <c r="C1315" s="80">
        <f>SUMIF(数量表!D:H,B1315,数量表!H:H)</f>
        <v/>
      </c>
      <c r="D1315" s="235" t="inlineStr">
        <is>
          <t>W1-34</t>
        </is>
      </c>
      <c r="E1315" s="236" t="n">
        <v>346.5</v>
      </c>
      <c r="F1315" s="237" t="inlineStr">
        <is>
          <t>*</t>
        </is>
      </c>
      <c r="G1315" s="236" t="n">
        <v>1068</v>
      </c>
      <c r="H1315" s="238" t="n">
        <v>1</v>
      </c>
      <c r="I1315" s="253">
        <f>SUM(H1315*C1315)</f>
        <v/>
      </c>
      <c r="J1315" s="254" t="n">
        <v>1</v>
      </c>
      <c r="K1315" s="255">
        <f>C1315*J1315</f>
        <v/>
      </c>
      <c r="M1315" s="251">
        <f>CONCATENATE(D1315,"　",E1315,F1315,G1315)</f>
        <v/>
      </c>
      <c r="N1315" s="252">
        <f>I1315</f>
        <v/>
      </c>
    </row>
    <row r="1316" ht="15" customHeight="1" thickBot="1">
      <c r="B1316" s="85" t="inlineStr">
        <is>
          <t>K09R</t>
        </is>
      </c>
      <c r="C1316">
        <f>SUMIF(数量表!D:H,B1316,数量表!H:H)</f>
        <v/>
      </c>
      <c r="D1316" s="243" t="inlineStr">
        <is>
          <t>W2-41</t>
        </is>
      </c>
      <c r="E1316" s="2" t="n">
        <v>414.5</v>
      </c>
      <c r="F1316" s="244" t="inlineStr">
        <is>
          <t>*</t>
        </is>
      </c>
      <c r="G1316" s="2" t="n">
        <v>973</v>
      </c>
      <c r="H1316" s="122" t="n">
        <v>2</v>
      </c>
      <c r="I1316" s="259">
        <f>SUM(H1316*C1316)</f>
        <v/>
      </c>
      <c r="J1316" s="260" t="n">
        <v>2</v>
      </c>
      <c r="K1316" s="261">
        <f>C1316*J1316</f>
        <v/>
      </c>
      <c r="M1316" s="251">
        <f>CONCATENATE(D1316,"　",E1316,F1316,G1316)</f>
        <v/>
      </c>
      <c r="N1316" s="252">
        <f>I1316</f>
        <v/>
      </c>
    </row>
    <row r="1317" ht="15" customHeight="1" thickBot="1">
      <c r="B1317" s="85" t="inlineStr">
        <is>
          <t>K09R</t>
        </is>
      </c>
      <c r="C1317">
        <f>SUMIF(数量表!D:H,B1317,数量表!H:H)</f>
        <v/>
      </c>
      <c r="D1317" s="243" t="inlineStr">
        <is>
          <t>W2-41</t>
        </is>
      </c>
      <c r="E1317" s="2" t="n">
        <v>414.5</v>
      </c>
      <c r="F1317" s="244" t="inlineStr">
        <is>
          <t>*</t>
        </is>
      </c>
      <c r="G1317" s="2" t="n">
        <v>95</v>
      </c>
      <c r="H1317" s="122" t="n">
        <v>2</v>
      </c>
      <c r="I1317" s="259">
        <f>SUM(H1317*C1317)</f>
        <v/>
      </c>
      <c r="J1317" s="260" t="n">
        <v>0.1</v>
      </c>
      <c r="K1317" s="261">
        <f>C1317*J1317</f>
        <v/>
      </c>
      <c r="M1317" s="251">
        <f>CONCATENATE(D1317,"　",E1317,F1317,G1317)</f>
        <v/>
      </c>
      <c r="N1317" s="252">
        <f>I1317</f>
        <v/>
      </c>
    </row>
    <row r="1318" ht="15" customHeight="1" thickBot="1">
      <c r="B1318" s="85" t="inlineStr">
        <is>
          <t>K09R</t>
        </is>
      </c>
      <c r="C1318">
        <f>SUMIF(数量表!D:H,B1318,数量表!H:H)</f>
        <v/>
      </c>
      <c r="D1318" s="243" t="inlineStr">
        <is>
          <t>W1-39</t>
        </is>
      </c>
      <c r="E1318" s="2" t="n">
        <v>386.5</v>
      </c>
      <c r="F1318" s="244" t="inlineStr">
        <is>
          <t>*</t>
        </is>
      </c>
      <c r="G1318" s="2" t="n">
        <v>1068</v>
      </c>
      <c r="H1318" s="122" t="n">
        <v>1</v>
      </c>
      <c r="I1318" s="259">
        <f>SUM(H1318*C1318)</f>
        <v/>
      </c>
      <c r="J1318" s="260" t="n">
        <v>1</v>
      </c>
      <c r="K1318" s="261">
        <f>C1318*J1318</f>
        <v/>
      </c>
      <c r="M1318" s="251">
        <f>CONCATENATE(D1318,"　",E1318,F1318,G1318)</f>
        <v/>
      </c>
      <c r="N1318" s="252">
        <f>I1318</f>
        <v/>
      </c>
    </row>
    <row r="1319" ht="15" customHeight="1" thickBot="1">
      <c r="B1319" s="85" t="inlineStr">
        <is>
          <t>K09R</t>
        </is>
      </c>
      <c r="C1319">
        <f>SUMIF(数量表!D:H,B1319,数量表!H:H)</f>
        <v/>
      </c>
      <c r="D1319" s="243" t="inlineStr">
        <is>
          <t>W1-34</t>
        </is>
      </c>
      <c r="E1319" s="2" t="n">
        <v>346.5</v>
      </c>
      <c r="F1319" s="244" t="inlineStr">
        <is>
          <t>*</t>
        </is>
      </c>
      <c r="G1319" s="2" t="n">
        <v>450</v>
      </c>
      <c r="H1319" s="122" t="n">
        <v>1</v>
      </c>
      <c r="I1319" s="259">
        <f>SUM(H1319*C1319)</f>
        <v/>
      </c>
      <c r="J1319" s="260" t="n">
        <v>0.5</v>
      </c>
      <c r="K1319" s="261">
        <f>C1319*J1319</f>
        <v/>
      </c>
      <c r="M1319" s="251">
        <f>CONCATENATE(D1319,"　",E1319,F1319,G1319)</f>
        <v/>
      </c>
      <c r="N1319" s="252">
        <f>I1319</f>
        <v/>
      </c>
    </row>
    <row r="1320" ht="15" customHeight="1" thickBot="1">
      <c r="B1320" s="85" t="inlineStr">
        <is>
          <t>K09R</t>
        </is>
      </c>
      <c r="C1320">
        <f>SUMIF(数量表!D:H,B1320,数量表!H:H)</f>
        <v/>
      </c>
      <c r="D1320" s="243" t="inlineStr">
        <is>
          <t>W2-41</t>
        </is>
      </c>
      <c r="E1320" s="2" t="n">
        <v>414.5</v>
      </c>
      <c r="F1320" s="244" t="inlineStr">
        <is>
          <t>*</t>
        </is>
      </c>
      <c r="G1320" s="2" t="n">
        <v>450</v>
      </c>
      <c r="H1320" s="122" t="n">
        <v>2</v>
      </c>
      <c r="I1320" s="259">
        <f>SUM(H1320*C1320)</f>
        <v/>
      </c>
      <c r="J1320" s="260" t="n">
        <v>1</v>
      </c>
      <c r="K1320" s="261">
        <f>C1320*J1320</f>
        <v/>
      </c>
      <c r="M1320" s="251">
        <f>CONCATENATE(D1320,"　",E1320,F1320,G1320)</f>
        <v/>
      </c>
      <c r="N1320" s="252">
        <f>I1320</f>
        <v/>
      </c>
    </row>
    <row r="1321" ht="15" customHeight="1" thickBot="1">
      <c r="B1321" s="85" t="inlineStr">
        <is>
          <t>K09R</t>
        </is>
      </c>
      <c r="C1321">
        <f>SUMIF(数量表!D:H,B1321,数量表!H:H)</f>
        <v/>
      </c>
      <c r="D1321" s="243" t="inlineStr">
        <is>
          <t>W3-39</t>
        </is>
      </c>
      <c r="E1321" s="2" t="n">
        <v>386.5</v>
      </c>
      <c r="F1321" s="244" t="inlineStr">
        <is>
          <t>*</t>
        </is>
      </c>
      <c r="G1321" s="2" t="n">
        <v>450</v>
      </c>
      <c r="H1321" s="122" t="n">
        <v>1</v>
      </c>
      <c r="I1321" s="259">
        <f>SUM(H1321*C1321)</f>
        <v/>
      </c>
      <c r="J1321" s="260" t="n">
        <v>0.5</v>
      </c>
      <c r="K1321" s="261">
        <f>C1321*J1321</f>
        <v/>
      </c>
      <c r="M1321" s="251">
        <f>CONCATENATE(D1321,"　",E1321,F1321,G1321)</f>
        <v/>
      </c>
      <c r="N1321" s="252">
        <f>I1321</f>
        <v/>
      </c>
    </row>
    <row r="1322" ht="15" customHeight="1" thickBot="1">
      <c r="B1322" s="79" t="inlineStr">
        <is>
          <t>K09R-R</t>
        </is>
      </c>
      <c r="C1322" s="80">
        <f>SUMIF(数量表!D:H,B1322,数量表!H:H)</f>
        <v/>
      </c>
      <c r="D1322" s="235" t="inlineStr">
        <is>
          <t>W1-34</t>
        </is>
      </c>
      <c r="E1322" s="236" t="n">
        <v>346.5</v>
      </c>
      <c r="F1322" s="237" t="inlineStr">
        <is>
          <t>*</t>
        </is>
      </c>
      <c r="G1322" s="236" t="n">
        <v>1068</v>
      </c>
      <c r="H1322" s="238" t="n">
        <v>1</v>
      </c>
      <c r="I1322" s="253">
        <f>SUM(H1322*C1322)</f>
        <v/>
      </c>
      <c r="J1322" s="254" t="n">
        <v>1</v>
      </c>
      <c r="K1322" s="255">
        <f>C1322*J1322</f>
        <v/>
      </c>
      <c r="M1322" s="251">
        <f>CONCATENATE(D1322,"　",E1322,F1322,G1322)</f>
        <v/>
      </c>
      <c r="N1322" s="252">
        <f>I1322</f>
        <v/>
      </c>
    </row>
    <row r="1323" ht="15" customHeight="1" thickBot="1">
      <c r="B1323" s="85" t="inlineStr">
        <is>
          <t>K09R-R</t>
        </is>
      </c>
      <c r="C1323">
        <f>SUMIF(数量表!D:H,B1323,数量表!H:H)</f>
        <v/>
      </c>
      <c r="D1323" s="243" t="inlineStr">
        <is>
          <t>W2-41</t>
        </is>
      </c>
      <c r="E1323" s="2" t="n">
        <v>414.5</v>
      </c>
      <c r="F1323" s="244" t="inlineStr">
        <is>
          <t>*</t>
        </is>
      </c>
      <c r="G1323" s="2" t="n">
        <v>973</v>
      </c>
      <c r="H1323" s="122" t="n">
        <v>2</v>
      </c>
      <c r="I1323" s="259">
        <f>SUM(H1323*C1323)</f>
        <v/>
      </c>
      <c r="J1323" s="260" t="n">
        <v>2</v>
      </c>
      <c r="K1323" s="261">
        <f>C1323*J1323</f>
        <v/>
      </c>
      <c r="M1323" s="251">
        <f>CONCATENATE(D1323,"　",E1323,F1323,G1323)</f>
        <v/>
      </c>
      <c r="N1323" s="252">
        <f>I1323</f>
        <v/>
      </c>
    </row>
    <row r="1324" ht="15" customHeight="1" thickBot="1">
      <c r="B1324" s="85" t="inlineStr">
        <is>
          <t>K09R-R</t>
        </is>
      </c>
      <c r="C1324">
        <f>SUMIF(数量表!D:H,B1324,数量表!H:H)</f>
        <v/>
      </c>
      <c r="D1324" s="243" t="inlineStr">
        <is>
          <t>W2-41</t>
        </is>
      </c>
      <c r="E1324" s="2" t="n">
        <v>414.5</v>
      </c>
      <c r="F1324" s="244" t="inlineStr">
        <is>
          <t>*</t>
        </is>
      </c>
      <c r="G1324" s="2" t="n">
        <v>95</v>
      </c>
      <c r="H1324" s="122" t="n">
        <v>2</v>
      </c>
      <c r="I1324" s="259">
        <f>SUM(H1324*C1324)</f>
        <v/>
      </c>
      <c r="J1324" s="260" t="n">
        <v>0.1</v>
      </c>
      <c r="K1324" s="261">
        <f>C1324*J1324</f>
        <v/>
      </c>
      <c r="M1324" s="251">
        <f>CONCATENATE(D1324,"　",E1324,F1324,G1324)</f>
        <v/>
      </c>
      <c r="N1324" s="252">
        <f>I1324</f>
        <v/>
      </c>
    </row>
    <row r="1325" ht="15" customHeight="1" thickBot="1">
      <c r="B1325" s="85" t="inlineStr">
        <is>
          <t>K09R-R</t>
        </is>
      </c>
      <c r="C1325">
        <f>SUMIF(数量表!D:H,B1325,数量表!H:H)</f>
        <v/>
      </c>
      <c r="D1325" s="243" t="inlineStr">
        <is>
          <t>W1-39</t>
        </is>
      </c>
      <c r="E1325" s="2" t="n">
        <v>386.5</v>
      </c>
      <c r="F1325" s="244" t="inlineStr">
        <is>
          <t>*</t>
        </is>
      </c>
      <c r="G1325" s="2" t="n">
        <v>1068</v>
      </c>
      <c r="H1325" s="122" t="n">
        <v>1</v>
      </c>
      <c r="I1325" s="259">
        <f>SUM(H1325*C1325)</f>
        <v/>
      </c>
      <c r="J1325" s="260" t="n">
        <v>1</v>
      </c>
      <c r="K1325" s="261">
        <f>C1325*J1325</f>
        <v/>
      </c>
      <c r="M1325" s="251">
        <f>CONCATENATE(D1325,"　",E1325,F1325,G1325)</f>
        <v/>
      </c>
      <c r="N1325" s="252">
        <f>I1325</f>
        <v/>
      </c>
    </row>
    <row r="1326" ht="15" customHeight="1" thickBot="1">
      <c r="B1326" s="85" t="inlineStr">
        <is>
          <t>K09R-R</t>
        </is>
      </c>
      <c r="C1326">
        <f>SUMIF(数量表!D:H,B1326,数量表!H:H)</f>
        <v/>
      </c>
      <c r="D1326" s="243" t="inlineStr">
        <is>
          <t>W1-34</t>
        </is>
      </c>
      <c r="E1326" s="2" t="n">
        <v>346.5</v>
      </c>
      <c r="F1326" s="244" t="inlineStr">
        <is>
          <t>*</t>
        </is>
      </c>
      <c r="G1326" s="2" t="n">
        <v>450</v>
      </c>
      <c r="H1326" s="122" t="n">
        <v>1</v>
      </c>
      <c r="I1326" s="259">
        <f>SUM(H1326*C1326)</f>
        <v/>
      </c>
      <c r="J1326" s="260" t="n">
        <v>0.5</v>
      </c>
      <c r="K1326" s="261">
        <f>C1326*J1326</f>
        <v/>
      </c>
      <c r="M1326" s="251">
        <f>CONCATENATE(D1326,"　",E1326,F1326,G1326)</f>
        <v/>
      </c>
      <c r="N1326" s="252">
        <f>I1326</f>
        <v/>
      </c>
    </row>
    <row r="1327" ht="15" customHeight="1" thickBot="1">
      <c r="B1327" s="85" t="inlineStr">
        <is>
          <t>K09R-R</t>
        </is>
      </c>
      <c r="C1327">
        <f>SUMIF(数量表!D:H,B1327,数量表!H:H)</f>
        <v/>
      </c>
      <c r="D1327" s="243" t="inlineStr">
        <is>
          <t>W2-41</t>
        </is>
      </c>
      <c r="E1327" s="2" t="n">
        <v>414.5</v>
      </c>
      <c r="F1327" s="244" t="inlineStr">
        <is>
          <t>*</t>
        </is>
      </c>
      <c r="G1327" s="2" t="n">
        <v>450</v>
      </c>
      <c r="H1327" s="122" t="n">
        <v>2</v>
      </c>
      <c r="I1327" s="259">
        <f>SUM(H1327*C1327)</f>
        <v/>
      </c>
      <c r="J1327" s="260" t="n">
        <v>1</v>
      </c>
      <c r="K1327" s="261">
        <f>C1327*J1327</f>
        <v/>
      </c>
      <c r="M1327" s="251">
        <f>CONCATENATE(D1327,"　",E1327,F1327,G1327)</f>
        <v/>
      </c>
      <c r="N1327" s="252">
        <f>I1327</f>
        <v/>
      </c>
    </row>
    <row r="1328" ht="15" customHeight="1" thickBot="1">
      <c r="B1328" s="85" t="inlineStr">
        <is>
          <t>K09R-R</t>
        </is>
      </c>
      <c r="C1328">
        <f>SUMIF(数量表!D:H,B1328,数量表!H:H)</f>
        <v/>
      </c>
      <c r="D1328" s="243" t="inlineStr">
        <is>
          <t>W3-39</t>
        </is>
      </c>
      <c r="E1328" s="2" t="n">
        <v>386.5</v>
      </c>
      <c r="F1328" s="244" t="inlineStr">
        <is>
          <t>*</t>
        </is>
      </c>
      <c r="G1328" s="2" t="n">
        <v>450</v>
      </c>
      <c r="H1328" s="122" t="n">
        <v>1</v>
      </c>
      <c r="I1328" s="259">
        <f>SUM(H1328*C1328)</f>
        <v/>
      </c>
      <c r="J1328" s="260" t="n">
        <v>0.5</v>
      </c>
      <c r="K1328" s="261">
        <f>C1328*J1328</f>
        <v/>
      </c>
      <c r="M1328" s="251">
        <f>CONCATENATE(D1328,"　",E1328,F1328,G1328)</f>
        <v/>
      </c>
      <c r="N1328" s="252">
        <f>I1328</f>
        <v/>
      </c>
    </row>
    <row r="1329" ht="15" customHeight="1" thickBot="1">
      <c r="B1329" s="88" t="inlineStr">
        <is>
          <t>K09R-R</t>
        </is>
      </c>
      <c r="C1329" s="89">
        <f>SUMIF(数量表!D:H,B1329,数量表!H:H)</f>
        <v/>
      </c>
      <c r="D1329" s="239" t="inlineStr">
        <is>
          <t>45*1000</t>
        </is>
      </c>
      <c r="E1329" s="240" t="n">
        <v>30</v>
      </c>
      <c r="F1329" s="241" t="inlineStr">
        <is>
          <t>*</t>
        </is>
      </c>
      <c r="G1329" s="240" t="n">
        <v>1149</v>
      </c>
      <c r="H1329" s="242" t="n">
        <v>1</v>
      </c>
      <c r="I1329" s="256">
        <f>SUM(H1329*C1329)</f>
        <v/>
      </c>
      <c r="J1329" s="257" t="n">
        <v>0.1</v>
      </c>
      <c r="K1329" s="258">
        <f>C1329*J1329</f>
        <v/>
      </c>
      <c r="M1329" s="251">
        <f>CONCATENATE(D1329,"　",E1329,F1329,G1329)</f>
        <v/>
      </c>
      <c r="N1329" s="252">
        <f>I1329</f>
        <v/>
      </c>
    </row>
    <row r="1330" ht="15" customHeight="1" thickBot="1">
      <c r="B1330" s="85" t="inlineStr">
        <is>
          <t>KH09</t>
        </is>
      </c>
      <c r="C1330">
        <f>SUMIF(数量表!D:H,B1330,数量表!H:H)</f>
        <v/>
      </c>
      <c r="D1330" s="243" t="inlineStr">
        <is>
          <t>W2-39</t>
        </is>
      </c>
      <c r="E1330" s="2" t="n">
        <v>386.5</v>
      </c>
      <c r="F1330" s="244" t="inlineStr">
        <is>
          <t>*</t>
        </is>
      </c>
      <c r="G1330" s="2" t="n">
        <v>450</v>
      </c>
      <c r="H1330" s="122" t="n">
        <v>2</v>
      </c>
      <c r="I1330" s="259">
        <f>SUM(H1330*C1330)</f>
        <v/>
      </c>
      <c r="J1330" s="260" t="n">
        <v>1</v>
      </c>
      <c r="K1330" s="261">
        <f>C1330*J1330</f>
        <v/>
      </c>
      <c r="M1330" s="251">
        <f>CONCATENATE(D1330,"　",E1330,F1330,G1330)</f>
        <v/>
      </c>
      <c r="N1330" s="252">
        <f>I1330</f>
        <v/>
      </c>
    </row>
    <row r="1331" ht="15" customHeight="1" thickBot="1">
      <c r="B1331" s="88" t="inlineStr">
        <is>
          <t>KH09</t>
        </is>
      </c>
      <c r="C1331" s="89">
        <f>SUMIF(数量表!D:H,B1331,数量表!H:H)</f>
        <v/>
      </c>
      <c r="D1331" s="239" t="inlineStr">
        <is>
          <t>W1-39</t>
        </is>
      </c>
      <c r="E1331" s="240" t="n">
        <v>386.5</v>
      </c>
      <c r="F1331" s="241" t="inlineStr">
        <is>
          <t>*</t>
        </is>
      </c>
      <c r="G1331" s="240" t="n">
        <v>1068</v>
      </c>
      <c r="H1331" s="242" t="n">
        <v>2</v>
      </c>
      <c r="I1331" s="256">
        <f>SUM(H1331*C1331)</f>
        <v/>
      </c>
      <c r="J1331" s="257" t="n">
        <v>2</v>
      </c>
      <c r="K1331" s="258">
        <f>C1331*J1331</f>
        <v/>
      </c>
      <c r="M1331" s="251">
        <f>CONCATENATE(D1331,"　",E1331,F1331,G1331)</f>
        <v/>
      </c>
      <c r="N1331" s="252">
        <f>I1331</f>
        <v/>
      </c>
    </row>
    <row r="1332" ht="15" customHeight="1" thickBot="1">
      <c r="B1332" s="79" t="inlineStr">
        <is>
          <t>KH09-L</t>
        </is>
      </c>
      <c r="C1332" s="80">
        <f>SUMIF(数量表!D:H,B1332,数量表!H:H)</f>
        <v/>
      </c>
      <c r="D1332" s="235" t="inlineStr">
        <is>
          <t>W2-39</t>
        </is>
      </c>
      <c r="E1332" s="236" t="n">
        <v>386.5</v>
      </c>
      <c r="F1332" s="237" t="inlineStr">
        <is>
          <t>*</t>
        </is>
      </c>
      <c r="G1332" s="236" t="n">
        <v>450</v>
      </c>
      <c r="H1332" s="238" t="n">
        <v>2</v>
      </c>
      <c r="I1332" s="253">
        <f>SUM(H1332*C1332)</f>
        <v/>
      </c>
      <c r="J1332" s="254" t="n">
        <v>1</v>
      </c>
      <c r="K1332" s="255">
        <f>C1332*J1332</f>
        <v/>
      </c>
      <c r="M1332" s="251">
        <f>CONCATENATE(D1332,"　",E1332,F1332,G1332)</f>
        <v/>
      </c>
      <c r="N1332" s="252">
        <f>I1332</f>
        <v/>
      </c>
    </row>
    <row r="1333" ht="15" customHeight="1" thickBot="1">
      <c r="B1333" s="85" t="inlineStr">
        <is>
          <t>KH09-L</t>
        </is>
      </c>
      <c r="C1333">
        <f>SUMIF(数量表!D:H,B1333,数量表!H:H)</f>
        <v/>
      </c>
      <c r="D1333" s="243" t="inlineStr">
        <is>
          <t>W1-39</t>
        </is>
      </c>
      <c r="E1333" s="2" t="n">
        <v>386.5</v>
      </c>
      <c r="F1333" s="244" t="inlineStr">
        <is>
          <t>*</t>
        </is>
      </c>
      <c r="G1333" s="2" t="n">
        <v>1068</v>
      </c>
      <c r="H1333" s="122" t="n">
        <v>2</v>
      </c>
      <c r="I1333" s="259">
        <f>SUM(H1333*C1333)</f>
        <v/>
      </c>
      <c r="J1333" s="260" t="n">
        <v>2</v>
      </c>
      <c r="K1333" s="261">
        <f>C1333*J1333</f>
        <v/>
      </c>
      <c r="M1333" s="251">
        <f>CONCATENATE(D1333,"　",E1333,F1333,G1333)</f>
        <v/>
      </c>
      <c r="N1333" s="252">
        <f>I1333</f>
        <v/>
      </c>
    </row>
    <row r="1334" ht="15" customHeight="1" thickBot="1">
      <c r="B1334" s="88" t="inlineStr">
        <is>
          <t>KH09-L</t>
        </is>
      </c>
      <c r="C1334" s="89">
        <f>SUMIF(数量表!D:H,B1334,数量表!H:H)</f>
        <v/>
      </c>
      <c r="D1334" s="239" t="inlineStr">
        <is>
          <t>45*1000</t>
        </is>
      </c>
      <c r="E1334" s="240" t="n">
        <v>87</v>
      </c>
      <c r="F1334" s="241" t="inlineStr">
        <is>
          <t>*</t>
        </is>
      </c>
      <c r="G1334" s="240" t="n">
        <v>949</v>
      </c>
      <c r="H1334" s="242" t="n">
        <v>1</v>
      </c>
      <c r="I1334" s="256">
        <f>SUM(H1334*C1334)</f>
        <v/>
      </c>
      <c r="J1334" s="257" t="n">
        <v>0.1</v>
      </c>
      <c r="K1334" s="258">
        <f>C1334*J1334</f>
        <v/>
      </c>
      <c r="M1334" s="251">
        <f>CONCATENATE(D1334,"　",E1334,F1334,G1334)</f>
        <v/>
      </c>
      <c r="N1334" s="252">
        <f>I1334</f>
        <v/>
      </c>
    </row>
    <row r="1335" ht="15" customHeight="1" thickBot="1">
      <c r="B1335" s="79" t="inlineStr">
        <is>
          <t>KH09-R</t>
        </is>
      </c>
      <c r="C1335" s="80">
        <f>SUMIF(数量表!D:H,B1335,数量表!H:H)</f>
        <v/>
      </c>
      <c r="D1335" s="235" t="inlineStr">
        <is>
          <t>W2-39</t>
        </is>
      </c>
      <c r="E1335" s="236" t="n">
        <v>386.5</v>
      </c>
      <c r="F1335" s="237" t="inlineStr">
        <is>
          <t>*</t>
        </is>
      </c>
      <c r="G1335" s="236" t="n">
        <v>450</v>
      </c>
      <c r="H1335" s="238" t="n">
        <v>2</v>
      </c>
      <c r="I1335" s="253">
        <f>SUM(H1335*C1335)</f>
        <v/>
      </c>
      <c r="J1335" s="254" t="n">
        <v>1</v>
      </c>
      <c r="K1335" s="255">
        <f>C1335*J1335</f>
        <v/>
      </c>
      <c r="M1335" s="251">
        <f>CONCATENATE(D1335,"　",E1335,F1335,G1335)</f>
        <v/>
      </c>
      <c r="N1335" s="252">
        <f>I1335</f>
        <v/>
      </c>
    </row>
    <row r="1336" ht="15" customHeight="1" thickBot="1">
      <c r="B1336" s="85" t="inlineStr">
        <is>
          <t>KH09-R</t>
        </is>
      </c>
      <c r="C1336">
        <f>SUMIF(数量表!D:H,B1336,数量表!H:H)</f>
        <v/>
      </c>
      <c r="D1336" s="243" t="inlineStr">
        <is>
          <t>W1-39</t>
        </is>
      </c>
      <c r="E1336" s="2" t="n">
        <v>386.5</v>
      </c>
      <c r="F1336" s="244" t="inlineStr">
        <is>
          <t>*</t>
        </is>
      </c>
      <c r="G1336" s="2" t="n">
        <v>1068</v>
      </c>
      <c r="H1336" s="122" t="n">
        <v>2</v>
      </c>
      <c r="I1336" s="259">
        <f>SUM(H1336*C1336)</f>
        <v/>
      </c>
      <c r="J1336" s="260" t="n">
        <v>2</v>
      </c>
      <c r="K1336" s="261">
        <f>C1336*J1336</f>
        <v/>
      </c>
      <c r="M1336" s="251">
        <f>CONCATENATE(D1336,"　",E1336,F1336,G1336)</f>
        <v/>
      </c>
      <c r="N1336" s="252">
        <f>I1336</f>
        <v/>
      </c>
    </row>
    <row r="1337" ht="15" customHeight="1" thickBot="1">
      <c r="B1337" s="88" t="inlineStr">
        <is>
          <t>KH09-R</t>
        </is>
      </c>
      <c r="C1337" s="89">
        <f>SUMIF(数量表!D:H,B1337,数量表!H:H)</f>
        <v/>
      </c>
      <c r="D1337" s="239" t="inlineStr">
        <is>
          <t>45*1000</t>
        </is>
      </c>
      <c r="E1337" s="240" t="n">
        <v>87</v>
      </c>
      <c r="F1337" s="241" t="inlineStr">
        <is>
          <t>*</t>
        </is>
      </c>
      <c r="G1337" s="240" t="n">
        <v>949</v>
      </c>
      <c r="H1337" s="242" t="n">
        <v>1</v>
      </c>
      <c r="I1337" s="256">
        <f>SUM(H1337*C1337)</f>
        <v/>
      </c>
      <c r="J1337" s="257" t="n">
        <v>0.1</v>
      </c>
      <c r="K1337" s="258">
        <f>C1337*J1337</f>
        <v/>
      </c>
      <c r="M1337" s="251">
        <f>CONCATENATE(D1337,"　",E1337,F1337,G1337)</f>
        <v/>
      </c>
      <c r="N1337" s="252">
        <f>I1337</f>
        <v/>
      </c>
    </row>
    <row r="1338" ht="15" customHeight="1" thickBot="1">
      <c r="B1338" s="79" t="inlineStr">
        <is>
          <t>KH09L</t>
        </is>
      </c>
      <c r="C1338" s="80">
        <f>SUMIF(数量表!D:H,B1338,数量表!H:H)</f>
        <v/>
      </c>
      <c r="D1338" s="235" t="inlineStr">
        <is>
          <t>W1-34</t>
        </is>
      </c>
      <c r="E1338" s="236" t="n">
        <v>346.5</v>
      </c>
      <c r="F1338" s="237" t="inlineStr">
        <is>
          <t>*</t>
        </is>
      </c>
      <c r="G1338" s="236" t="n">
        <v>1068</v>
      </c>
      <c r="H1338" s="238" t="n">
        <v>1</v>
      </c>
      <c r="I1338" s="253">
        <f>SUM(H1338*C1338)</f>
        <v/>
      </c>
      <c r="J1338" s="254" t="n">
        <v>1</v>
      </c>
      <c r="K1338" s="255">
        <f>C1338*J1338</f>
        <v/>
      </c>
      <c r="M1338" s="251">
        <f>CONCATENATE(D1338,"　",E1338,F1338,G1338)</f>
        <v/>
      </c>
      <c r="N1338" s="252">
        <f>I1338</f>
        <v/>
      </c>
    </row>
    <row r="1339" ht="15" customHeight="1" thickBot="1">
      <c r="B1339" s="85" t="inlineStr">
        <is>
          <t>KH09L</t>
        </is>
      </c>
      <c r="C1339">
        <f>SUMIF(数量表!D:H,B1339,数量表!H:H)</f>
        <v/>
      </c>
      <c r="D1339" s="243" t="inlineStr">
        <is>
          <t>W1-34</t>
        </is>
      </c>
      <c r="E1339" s="2" t="n">
        <v>346.5</v>
      </c>
      <c r="F1339" s="244" t="inlineStr">
        <is>
          <t>*</t>
        </is>
      </c>
      <c r="G1339" s="2" t="n">
        <v>450</v>
      </c>
      <c r="H1339" s="122" t="n">
        <v>1</v>
      </c>
      <c r="I1339" s="259">
        <f>SUM(H1339*C1339)</f>
        <v/>
      </c>
      <c r="J1339" s="260" t="n">
        <v>0.5</v>
      </c>
      <c r="K1339" s="261">
        <f>C1339*J1339</f>
        <v/>
      </c>
      <c r="M1339" s="251">
        <f>CONCATENATE(D1339,"　",E1339,F1339,G1339)</f>
        <v/>
      </c>
      <c r="N1339" s="252">
        <f>I1339</f>
        <v/>
      </c>
    </row>
    <row r="1340" ht="15" customHeight="1" thickBot="1">
      <c r="B1340" s="85" t="inlineStr">
        <is>
          <t>KH09L</t>
        </is>
      </c>
      <c r="C1340">
        <f>SUMIF(数量表!D:H,B1340,数量表!H:H)</f>
        <v/>
      </c>
      <c r="D1340" s="243" t="inlineStr">
        <is>
          <t>W3-39</t>
        </is>
      </c>
      <c r="E1340" s="2" t="n">
        <v>386.5</v>
      </c>
      <c r="F1340" s="244" t="inlineStr">
        <is>
          <t>*</t>
        </is>
      </c>
      <c r="G1340" s="2" t="n">
        <v>450</v>
      </c>
      <c r="H1340" s="122" t="n">
        <v>1</v>
      </c>
      <c r="I1340" s="259">
        <f>SUM(H1340*C1340)</f>
        <v/>
      </c>
      <c r="J1340" s="260" t="n">
        <v>0.5</v>
      </c>
      <c r="K1340" s="261">
        <f>C1340*J1340</f>
        <v/>
      </c>
      <c r="M1340" s="251">
        <f>CONCATENATE(D1340,"　",E1340,F1340,G1340)</f>
        <v/>
      </c>
      <c r="N1340" s="252">
        <f>I1340</f>
        <v/>
      </c>
    </row>
    <row r="1341" ht="15" customHeight="1" thickBot="1">
      <c r="B1341" s="88" t="inlineStr">
        <is>
          <t>KH09L</t>
        </is>
      </c>
      <c r="C1341" s="89">
        <f>SUMIF(数量表!D:H,B1341,数量表!H:H)</f>
        <v/>
      </c>
      <c r="D1341" s="239" t="inlineStr">
        <is>
          <t>W1-39</t>
        </is>
      </c>
      <c r="E1341" s="240" t="n">
        <v>386.5</v>
      </c>
      <c r="F1341" s="241" t="inlineStr">
        <is>
          <t>*</t>
        </is>
      </c>
      <c r="G1341" s="240" t="n">
        <v>1068</v>
      </c>
      <c r="H1341" s="242" t="n">
        <v>1</v>
      </c>
      <c r="I1341" s="256">
        <f>SUM(H1341*C1341)</f>
        <v/>
      </c>
      <c r="J1341" s="257" t="n">
        <v>1</v>
      </c>
      <c r="K1341" s="258">
        <f>C1341*J1341</f>
        <v/>
      </c>
      <c r="M1341" s="251">
        <f>CONCATENATE(D1341,"　",E1341,F1341,G1341)</f>
        <v/>
      </c>
      <c r="N1341" s="252">
        <f>I1341</f>
        <v/>
      </c>
    </row>
    <row r="1342" ht="15" customHeight="1" thickBot="1">
      <c r="B1342" s="79" t="inlineStr">
        <is>
          <t>KH09L-L</t>
        </is>
      </c>
      <c r="C1342" s="80">
        <f>SUMIF(数量表!D:H,B1342,数量表!H:H)</f>
        <v/>
      </c>
      <c r="D1342" s="235" t="inlineStr">
        <is>
          <t>W1-34</t>
        </is>
      </c>
      <c r="E1342" s="236" t="n">
        <v>346.5</v>
      </c>
      <c r="F1342" s="237" t="inlineStr">
        <is>
          <t>*</t>
        </is>
      </c>
      <c r="G1342" s="236" t="n">
        <v>1068</v>
      </c>
      <c r="H1342" s="238" t="n">
        <v>1</v>
      </c>
      <c r="I1342" s="253">
        <f>SUM(H1342*C1342)</f>
        <v/>
      </c>
      <c r="J1342" s="254" t="n">
        <v>1</v>
      </c>
      <c r="K1342" s="255">
        <f>C1342*J1342</f>
        <v/>
      </c>
      <c r="M1342" s="251">
        <f>CONCATENATE(D1342,"　",E1342,F1342,G1342)</f>
        <v/>
      </c>
      <c r="N1342" s="252">
        <f>I1342</f>
        <v/>
      </c>
    </row>
    <row r="1343" ht="15" customHeight="1" thickBot="1">
      <c r="B1343" s="85" t="inlineStr">
        <is>
          <t>KH09L-L</t>
        </is>
      </c>
      <c r="C1343">
        <f>SUMIF(数量表!D:H,B1343,数量表!H:H)</f>
        <v/>
      </c>
      <c r="D1343" s="243" t="inlineStr">
        <is>
          <t>W1-34</t>
        </is>
      </c>
      <c r="E1343" s="2" t="n">
        <v>346.5</v>
      </c>
      <c r="F1343" s="244" t="inlineStr">
        <is>
          <t>*</t>
        </is>
      </c>
      <c r="G1343" s="2" t="n">
        <v>450</v>
      </c>
      <c r="H1343" s="122" t="n">
        <v>1</v>
      </c>
      <c r="I1343" s="259">
        <f>SUM(H1343*C1343)</f>
        <v/>
      </c>
      <c r="J1343" s="260" t="n">
        <v>0.5</v>
      </c>
      <c r="K1343" s="261">
        <f>C1343*J1343</f>
        <v/>
      </c>
      <c r="M1343" s="251">
        <f>CONCATENATE(D1343,"　",E1343,F1343,G1343)</f>
        <v/>
      </c>
      <c r="N1343" s="252">
        <f>I1343</f>
        <v/>
      </c>
    </row>
    <row r="1344" ht="15" customHeight="1" thickBot="1">
      <c r="B1344" s="85" t="inlineStr">
        <is>
          <t>KH09L-L</t>
        </is>
      </c>
      <c r="C1344">
        <f>SUMIF(数量表!D:H,B1344,数量表!H:H)</f>
        <v/>
      </c>
      <c r="D1344" s="243" t="inlineStr">
        <is>
          <t>W3-39</t>
        </is>
      </c>
      <c r="E1344" s="2" t="n">
        <v>386.5</v>
      </c>
      <c r="F1344" s="244" t="inlineStr">
        <is>
          <t>*</t>
        </is>
      </c>
      <c r="G1344" s="2" t="n">
        <v>450</v>
      </c>
      <c r="H1344" s="122" t="n">
        <v>1</v>
      </c>
      <c r="I1344" s="259">
        <f>SUM(H1344*C1344)</f>
        <v/>
      </c>
      <c r="J1344" s="260" t="n">
        <v>0.5</v>
      </c>
      <c r="K1344" s="261">
        <f>C1344*J1344</f>
        <v/>
      </c>
      <c r="M1344" s="251">
        <f>CONCATENATE(D1344,"　",E1344,F1344,G1344)</f>
        <v/>
      </c>
      <c r="N1344" s="252">
        <f>I1344</f>
        <v/>
      </c>
    </row>
    <row r="1345" ht="15" customHeight="1" thickBot="1">
      <c r="B1345" s="85" t="inlineStr">
        <is>
          <t>KH09L-L</t>
        </is>
      </c>
      <c r="C1345">
        <f>SUMIF(数量表!D:H,B1345,数量表!H:H)</f>
        <v/>
      </c>
      <c r="D1345" s="243" t="inlineStr">
        <is>
          <t>W1-39</t>
        </is>
      </c>
      <c r="E1345" s="2" t="n">
        <v>386.5</v>
      </c>
      <c r="F1345" s="244" t="inlineStr">
        <is>
          <t>*</t>
        </is>
      </c>
      <c r="G1345" s="2" t="n">
        <v>1068</v>
      </c>
      <c r="H1345" s="122" t="n">
        <v>1</v>
      </c>
      <c r="I1345" s="259">
        <f>SUM(H1345*C1345)</f>
        <v/>
      </c>
      <c r="J1345" s="260" t="n">
        <v>1</v>
      </c>
      <c r="K1345" s="261">
        <f>C1345*J1345</f>
        <v/>
      </c>
      <c r="M1345" s="251">
        <f>CONCATENATE(D1345,"　",E1345,F1345,G1345)</f>
        <v/>
      </c>
      <c r="N1345" s="252">
        <f>I1345</f>
        <v/>
      </c>
    </row>
    <row r="1346" ht="15" customHeight="1" thickBot="1">
      <c r="B1346" s="88" t="inlineStr">
        <is>
          <t>KH09L-L</t>
        </is>
      </c>
      <c r="C1346" s="89">
        <f>SUMIF(数量表!D:H,B1346,数量表!H:H)</f>
        <v/>
      </c>
      <c r="D1346" s="239" t="inlineStr">
        <is>
          <t>45*1000</t>
        </is>
      </c>
      <c r="E1346" s="240" t="n">
        <v>30</v>
      </c>
      <c r="F1346" s="241" t="inlineStr">
        <is>
          <t>*</t>
        </is>
      </c>
      <c r="G1346" s="240" t="n">
        <v>949</v>
      </c>
      <c r="H1346" s="242" t="n">
        <v>1</v>
      </c>
      <c r="I1346" s="256">
        <f>SUM(H1346*C1346)</f>
        <v/>
      </c>
      <c r="J1346" s="257" t="n">
        <v>0.1</v>
      </c>
      <c r="K1346" s="258">
        <f>C1346*J1346</f>
        <v/>
      </c>
      <c r="M1346" s="251">
        <f>CONCATENATE(D1346,"　",E1346,F1346,G1346)</f>
        <v/>
      </c>
      <c r="N1346" s="252">
        <f>I1346</f>
        <v/>
      </c>
    </row>
    <row r="1347" ht="15" customHeight="1" thickBot="1">
      <c r="B1347" s="79" t="inlineStr">
        <is>
          <t>KH09R</t>
        </is>
      </c>
      <c r="C1347" s="80">
        <f>SUMIF(数量表!D:H,B1347,数量表!H:H)</f>
        <v/>
      </c>
      <c r="D1347" s="235" t="inlineStr">
        <is>
          <t>W1-34</t>
        </is>
      </c>
      <c r="E1347" s="236" t="n">
        <v>346.5</v>
      </c>
      <c r="F1347" s="237" t="inlineStr">
        <is>
          <t>*</t>
        </is>
      </c>
      <c r="G1347" s="236" t="n">
        <v>1068</v>
      </c>
      <c r="H1347" s="238" t="n">
        <v>1</v>
      </c>
      <c r="I1347" s="253">
        <f>SUM(H1347*C1347)</f>
        <v/>
      </c>
      <c r="J1347" s="254" t="n">
        <v>1</v>
      </c>
      <c r="K1347" s="255">
        <f>C1347*J1347</f>
        <v/>
      </c>
      <c r="M1347" s="251">
        <f>CONCATENATE(D1347,"　",E1347,F1347,G1347)</f>
        <v/>
      </c>
      <c r="N1347" s="252">
        <f>I1347</f>
        <v/>
      </c>
    </row>
    <row r="1348" ht="15" customHeight="1" thickBot="1">
      <c r="B1348" s="85" t="inlineStr">
        <is>
          <t>KH09R</t>
        </is>
      </c>
      <c r="C1348">
        <f>SUMIF(数量表!D:H,B1348,数量表!H:H)</f>
        <v/>
      </c>
      <c r="D1348" s="243" t="inlineStr">
        <is>
          <t>W1-34</t>
        </is>
      </c>
      <c r="E1348" s="2" t="n">
        <v>346.5</v>
      </c>
      <c r="F1348" s="244" t="inlineStr">
        <is>
          <t>*</t>
        </is>
      </c>
      <c r="G1348" s="2" t="n">
        <v>450</v>
      </c>
      <c r="H1348" s="122" t="n">
        <v>1</v>
      </c>
      <c r="I1348" s="259">
        <f>SUM(H1348*C1348)</f>
        <v/>
      </c>
      <c r="J1348" s="260" t="n">
        <v>0.5</v>
      </c>
      <c r="K1348" s="261">
        <f>C1348*J1348</f>
        <v/>
      </c>
      <c r="M1348" s="251">
        <f>CONCATENATE(D1348,"　",E1348,F1348,G1348)</f>
        <v/>
      </c>
      <c r="N1348" s="252">
        <f>I1348</f>
        <v/>
      </c>
    </row>
    <row r="1349" ht="15" customHeight="1" thickBot="1">
      <c r="B1349" s="85" t="inlineStr">
        <is>
          <t>KH09R</t>
        </is>
      </c>
      <c r="C1349">
        <f>SUMIF(数量表!D:H,B1349,数量表!H:H)</f>
        <v/>
      </c>
      <c r="D1349" s="243" t="inlineStr">
        <is>
          <t>W3-39</t>
        </is>
      </c>
      <c r="E1349" s="2" t="n">
        <v>386.5</v>
      </c>
      <c r="F1349" s="244" t="inlineStr">
        <is>
          <t>*</t>
        </is>
      </c>
      <c r="G1349" s="2" t="n">
        <v>450</v>
      </c>
      <c r="H1349" s="122" t="n">
        <v>1</v>
      </c>
      <c r="I1349" s="259">
        <f>SUM(H1349*C1349)</f>
        <v/>
      </c>
      <c r="J1349" s="260" t="n">
        <v>0.5</v>
      </c>
      <c r="K1349" s="261">
        <f>C1349*J1349</f>
        <v/>
      </c>
      <c r="M1349" s="251">
        <f>CONCATENATE(D1349,"　",E1349,F1349,G1349)</f>
        <v/>
      </c>
      <c r="N1349" s="252">
        <f>I1349</f>
        <v/>
      </c>
    </row>
    <row r="1350" ht="15" customHeight="1" thickBot="1">
      <c r="B1350" s="88" t="inlineStr">
        <is>
          <t>KH09R</t>
        </is>
      </c>
      <c r="C1350" s="89">
        <f>SUMIF(数量表!D:H,B1350,数量表!H:H)</f>
        <v/>
      </c>
      <c r="D1350" s="239" t="inlineStr">
        <is>
          <t>W1-39</t>
        </is>
      </c>
      <c r="E1350" s="240" t="n">
        <v>386.5</v>
      </c>
      <c r="F1350" s="241" t="inlineStr">
        <is>
          <t>*</t>
        </is>
      </c>
      <c r="G1350" s="240" t="n">
        <v>1068</v>
      </c>
      <c r="H1350" s="242" t="n">
        <v>1</v>
      </c>
      <c r="I1350" s="256">
        <f>SUM(H1350*C1350)</f>
        <v/>
      </c>
      <c r="J1350" s="257" t="n">
        <v>1</v>
      </c>
      <c r="K1350" s="258">
        <f>C1350*J1350</f>
        <v/>
      </c>
      <c r="M1350" s="251">
        <f>CONCATENATE(D1350,"　",E1350,F1350,G1350)</f>
        <v/>
      </c>
      <c r="N1350" s="252">
        <f>I1350</f>
        <v/>
      </c>
    </row>
    <row r="1351" ht="15" customHeight="1" thickBot="1">
      <c r="B1351" s="79" t="inlineStr">
        <is>
          <t>KH09R-R</t>
        </is>
      </c>
      <c r="C1351" s="80">
        <f>SUMIF(数量表!D:H,B1351,数量表!H:H)</f>
        <v/>
      </c>
      <c r="D1351" s="235" t="inlineStr">
        <is>
          <t>W1-34</t>
        </is>
      </c>
      <c r="E1351" s="236" t="n">
        <v>346.5</v>
      </c>
      <c r="F1351" s="237" t="inlineStr">
        <is>
          <t>*</t>
        </is>
      </c>
      <c r="G1351" s="236" t="n">
        <v>1068</v>
      </c>
      <c r="H1351" s="238" t="n">
        <v>1</v>
      </c>
      <c r="I1351" s="253">
        <f>SUM(H1351*C1351)</f>
        <v/>
      </c>
      <c r="J1351" s="254" t="n">
        <v>1</v>
      </c>
      <c r="K1351" s="255">
        <f>C1351*J1351</f>
        <v/>
      </c>
      <c r="M1351" s="251">
        <f>CONCATENATE(D1351,"　",E1351,F1351,G1351)</f>
        <v/>
      </c>
      <c r="N1351" s="252">
        <f>I1351</f>
        <v/>
      </c>
    </row>
    <row r="1352" ht="15" customHeight="1" thickBot="1">
      <c r="B1352" s="85" t="inlineStr">
        <is>
          <t>KH09R-R</t>
        </is>
      </c>
      <c r="C1352">
        <f>SUMIF(数量表!D:H,B1352,数量表!H:H)</f>
        <v/>
      </c>
      <c r="D1352" s="243" t="inlineStr">
        <is>
          <t>W1-34</t>
        </is>
      </c>
      <c r="E1352" s="2" t="n">
        <v>346.5</v>
      </c>
      <c r="F1352" s="244" t="inlineStr">
        <is>
          <t>*</t>
        </is>
      </c>
      <c r="G1352" s="2" t="n">
        <v>450</v>
      </c>
      <c r="H1352" s="122" t="n">
        <v>1</v>
      </c>
      <c r="I1352" s="259">
        <f>SUM(H1352*C1352)</f>
        <v/>
      </c>
      <c r="J1352" s="260" t="n">
        <v>0.5</v>
      </c>
      <c r="K1352" s="261">
        <f>C1352*J1352</f>
        <v/>
      </c>
      <c r="M1352" s="251">
        <f>CONCATENATE(D1352,"　",E1352,F1352,G1352)</f>
        <v/>
      </c>
      <c r="N1352" s="252">
        <f>I1352</f>
        <v/>
      </c>
    </row>
    <row r="1353" ht="15" customHeight="1" thickBot="1">
      <c r="B1353" s="85" t="inlineStr">
        <is>
          <t>KH09R-R</t>
        </is>
      </c>
      <c r="C1353">
        <f>SUMIF(数量表!D:H,B1353,数量表!H:H)</f>
        <v/>
      </c>
      <c r="D1353" s="243" t="inlineStr">
        <is>
          <t>W3-39</t>
        </is>
      </c>
      <c r="E1353" s="2" t="n">
        <v>386.5</v>
      </c>
      <c r="F1353" s="244" t="inlineStr">
        <is>
          <t>*</t>
        </is>
      </c>
      <c r="G1353" s="2" t="n">
        <v>450</v>
      </c>
      <c r="H1353" s="122" t="n">
        <v>1</v>
      </c>
      <c r="I1353" s="259">
        <f>SUM(H1353*C1353)</f>
        <v/>
      </c>
      <c r="J1353" s="260" t="n">
        <v>0.5</v>
      </c>
      <c r="K1353" s="261">
        <f>C1353*J1353</f>
        <v/>
      </c>
      <c r="M1353" s="251">
        <f>CONCATENATE(D1353,"　",E1353,F1353,G1353)</f>
        <v/>
      </c>
      <c r="N1353" s="252">
        <f>I1353</f>
        <v/>
      </c>
    </row>
    <row r="1354" ht="15" customHeight="1" thickBot="1">
      <c r="B1354" s="85" t="inlineStr">
        <is>
          <t>KH09R-R</t>
        </is>
      </c>
      <c r="C1354">
        <f>SUMIF(数量表!D:H,B1354,数量表!H:H)</f>
        <v/>
      </c>
      <c r="D1354" s="243" t="inlineStr">
        <is>
          <t>W1-39</t>
        </is>
      </c>
      <c r="E1354" s="2" t="n">
        <v>386.5</v>
      </c>
      <c r="F1354" s="244" t="inlineStr">
        <is>
          <t>*</t>
        </is>
      </c>
      <c r="G1354" s="2" t="n">
        <v>1068</v>
      </c>
      <c r="H1354" s="122" t="n">
        <v>1</v>
      </c>
      <c r="I1354" s="259">
        <f>SUM(H1354*C1354)</f>
        <v/>
      </c>
      <c r="J1354" s="260" t="n">
        <v>1</v>
      </c>
      <c r="K1354" s="261">
        <f>C1354*J1354</f>
        <v/>
      </c>
      <c r="M1354" s="251">
        <f>CONCATENATE(D1354,"　",E1354,F1354,G1354)</f>
        <v/>
      </c>
      <c r="N1354" s="252">
        <f>I1354</f>
        <v/>
      </c>
    </row>
    <row r="1355" ht="15" customHeight="1" thickBot="1">
      <c r="B1355" s="88" t="inlineStr">
        <is>
          <t>KH09R-R</t>
        </is>
      </c>
      <c r="C1355" s="89">
        <f>SUMIF(数量表!D:H,B1355,数量表!H:H)</f>
        <v/>
      </c>
      <c r="D1355" s="239" t="inlineStr">
        <is>
          <t>45*1000</t>
        </is>
      </c>
      <c r="E1355" s="240" t="n">
        <v>30</v>
      </c>
      <c r="F1355" s="241" t="inlineStr">
        <is>
          <t>*</t>
        </is>
      </c>
      <c r="G1355" s="240" t="n">
        <v>949</v>
      </c>
      <c r="H1355" s="242" t="n">
        <v>1</v>
      </c>
      <c r="I1355" s="256">
        <f>SUM(H1355*C1355)</f>
        <v/>
      </c>
      <c r="J1355" s="257" t="n">
        <v>0.1</v>
      </c>
      <c r="K1355" s="258">
        <f>C1355*J1355</f>
        <v/>
      </c>
      <c r="M1355" s="251">
        <f>CONCATENATE(D1355,"　",E1355,F1355,G1355)</f>
        <v/>
      </c>
      <c r="N1355" s="252">
        <f>I1355</f>
        <v/>
      </c>
    </row>
    <row r="1356" ht="15" customHeight="1" thickBot="1">
      <c r="B1356" s="85" t="inlineStr">
        <is>
          <t>KA09</t>
        </is>
      </c>
      <c r="C1356" s="80">
        <f>SUMIF(数量表!D:H,B1356,数量表!H:H)</f>
        <v/>
      </c>
      <c r="D1356" s="235" t="inlineStr">
        <is>
          <t>W1-39</t>
        </is>
      </c>
      <c r="E1356" s="236" t="n">
        <v>386.5</v>
      </c>
      <c r="F1356" s="237" t="inlineStr">
        <is>
          <t>*</t>
        </is>
      </c>
      <c r="G1356" s="236" t="n">
        <v>1068</v>
      </c>
      <c r="H1356" s="238" t="n">
        <v>1</v>
      </c>
      <c r="I1356" s="253">
        <f>SUM(H1356*C1356)</f>
        <v/>
      </c>
      <c r="J1356" s="254" t="n">
        <v>1</v>
      </c>
      <c r="K1356" s="255">
        <f>C1356*J1356</f>
        <v/>
      </c>
      <c r="M1356" s="251">
        <f>CONCATENATE(D1356,"　",E1356,F1356,G1356)</f>
        <v/>
      </c>
      <c r="N1356" s="252">
        <f>I1356</f>
        <v/>
      </c>
    </row>
    <row r="1357" ht="15" customHeight="1" thickBot="1">
      <c r="B1357" s="85" t="inlineStr">
        <is>
          <t>KA09</t>
        </is>
      </c>
      <c r="C1357">
        <f>SUMIF(数量表!D:H,B1357,数量表!H:H)</f>
        <v/>
      </c>
      <c r="D1357" s="243" t="inlineStr">
        <is>
          <t>W2-39</t>
        </is>
      </c>
      <c r="E1357" s="2" t="n">
        <v>386.5</v>
      </c>
      <c r="F1357" s="244" t="inlineStr">
        <is>
          <t>*</t>
        </is>
      </c>
      <c r="G1357" s="2" t="n">
        <v>450</v>
      </c>
      <c r="H1357" s="122" t="n">
        <v>1</v>
      </c>
      <c r="I1357" s="259">
        <f>SUM(H1357*C1357)</f>
        <v/>
      </c>
      <c r="J1357" s="260" t="n">
        <v>0.5</v>
      </c>
      <c r="K1357" s="261">
        <f>C1357*J1357</f>
        <v/>
      </c>
      <c r="M1357" s="251">
        <f>CONCATENATE(D1357,"　",E1357,F1357,G1357)</f>
        <v/>
      </c>
      <c r="N1357" s="252">
        <f>I1357</f>
        <v/>
      </c>
    </row>
    <row r="1358" ht="15" customHeight="1" thickBot="1">
      <c r="B1358" s="85" t="inlineStr">
        <is>
          <t>KA09</t>
        </is>
      </c>
      <c r="C1358">
        <f>SUMIF(数量表!D:H,B1358,数量表!H:H)</f>
        <v/>
      </c>
      <c r="D1358" s="243" t="inlineStr">
        <is>
          <t>W2-41</t>
        </is>
      </c>
      <c r="E1358" s="2" t="n">
        <v>414.5</v>
      </c>
      <c r="F1358" s="244" t="inlineStr">
        <is>
          <t>*</t>
        </is>
      </c>
      <c r="G1358" s="2" t="n">
        <v>973</v>
      </c>
      <c r="H1358" s="122" t="n">
        <v>1</v>
      </c>
      <c r="I1358" s="259">
        <f>SUM(H1358*C1358)</f>
        <v/>
      </c>
      <c r="J1358" s="260" t="n">
        <v>1</v>
      </c>
      <c r="K1358" s="261">
        <f>C1358*J1358</f>
        <v/>
      </c>
      <c r="M1358" s="251">
        <f>CONCATENATE(D1358,"　",E1358,F1358,G1358)</f>
        <v/>
      </c>
      <c r="N1358" s="252">
        <f>I1358</f>
        <v/>
      </c>
    </row>
    <row r="1359" ht="15" customHeight="1" thickBot="1">
      <c r="B1359" s="85" t="inlineStr">
        <is>
          <t>KA09</t>
        </is>
      </c>
      <c r="C1359">
        <f>SUMIF(数量表!D:H,B1359,数量表!H:H)</f>
        <v/>
      </c>
      <c r="D1359" s="243" t="inlineStr">
        <is>
          <t>W2-41</t>
        </is>
      </c>
      <c r="E1359" s="2" t="n">
        <v>414.5</v>
      </c>
      <c r="F1359" s="244" t="inlineStr">
        <is>
          <t>*</t>
        </is>
      </c>
      <c r="G1359" s="2" t="n">
        <v>95</v>
      </c>
      <c r="H1359" s="122" t="n">
        <v>1</v>
      </c>
      <c r="I1359" s="259">
        <f>SUM(H1359*C1359)</f>
        <v/>
      </c>
      <c r="J1359" s="260" t="n">
        <v>0.1</v>
      </c>
      <c r="K1359" s="261">
        <f>C1359*J1359</f>
        <v/>
      </c>
      <c r="M1359" s="251">
        <f>CONCATENATE(D1359,"　",E1359,F1359,G1359)</f>
        <v/>
      </c>
      <c r="N1359" s="252">
        <f>I1359</f>
        <v/>
      </c>
    </row>
    <row r="1360" ht="15" customHeight="1" thickBot="1">
      <c r="B1360" s="85" t="inlineStr">
        <is>
          <t>KA09</t>
        </is>
      </c>
      <c r="C1360">
        <f>SUMIF(数量表!D:H,B1360,数量表!H:H)</f>
        <v/>
      </c>
      <c r="D1360" s="243" t="inlineStr">
        <is>
          <t>W2-41</t>
        </is>
      </c>
      <c r="E1360" s="2" t="n">
        <v>414.5</v>
      </c>
      <c r="F1360" s="244" t="inlineStr">
        <is>
          <t>*</t>
        </is>
      </c>
      <c r="G1360" s="2" t="n">
        <v>450</v>
      </c>
      <c r="H1360" s="122" t="n">
        <v>1</v>
      </c>
      <c r="I1360" s="259">
        <f>SUM(H1360*C1360)</f>
        <v/>
      </c>
      <c r="J1360" s="260" t="n">
        <v>0.5</v>
      </c>
      <c r="K1360" s="261">
        <f>C1360*J1360</f>
        <v/>
      </c>
      <c r="M1360" s="251">
        <f>CONCATENATE(D1360,"　",E1360,F1360,G1360)</f>
        <v/>
      </c>
      <c r="N1360" s="252">
        <f>I1360</f>
        <v/>
      </c>
    </row>
    <row r="1361" ht="15" customHeight="1" thickBot="1">
      <c r="B1361" s="85" t="inlineStr">
        <is>
          <t>KA09</t>
        </is>
      </c>
      <c r="C1361">
        <f>SUMIF(数量表!D:H,B1361,数量表!H:H)</f>
        <v/>
      </c>
      <c r="D1361" s="243" t="inlineStr">
        <is>
          <t>W1-39</t>
        </is>
      </c>
      <c r="E1361" s="2" t="n">
        <v>373</v>
      </c>
      <c r="F1361" s="244" t="inlineStr">
        <is>
          <t>*</t>
        </is>
      </c>
      <c r="G1361" s="2" t="n">
        <v>1068</v>
      </c>
      <c r="H1361" s="122" t="n">
        <v>1</v>
      </c>
      <c r="I1361" s="259">
        <f>SUM(H1361*C1361)</f>
        <v/>
      </c>
      <c r="J1361" s="260" t="n">
        <v>1</v>
      </c>
      <c r="K1361" s="261">
        <f>C1361*J1361</f>
        <v/>
      </c>
      <c r="M1361" s="251">
        <f>CONCATENATE(D1361,"　",E1361,F1361,G1361)</f>
        <v/>
      </c>
      <c r="N1361" s="252">
        <f>I1361</f>
        <v/>
      </c>
    </row>
    <row r="1362" ht="15" customHeight="1" thickBot="1">
      <c r="B1362" s="88" t="inlineStr">
        <is>
          <t>KA09</t>
        </is>
      </c>
      <c r="C1362" s="89">
        <f>SUMIF(数量表!D:H,B1362,数量表!H:H)</f>
        <v/>
      </c>
      <c r="D1362" s="239" t="inlineStr">
        <is>
          <t>W2-39</t>
        </is>
      </c>
      <c r="E1362" s="240" t="n">
        <v>373</v>
      </c>
      <c r="F1362" s="241" t="inlineStr">
        <is>
          <t>*</t>
        </is>
      </c>
      <c r="G1362" s="240" t="n">
        <v>450</v>
      </c>
      <c r="H1362" s="242" t="n">
        <v>1</v>
      </c>
      <c r="I1362" s="256">
        <f>SUM(H1362*C1362)</f>
        <v/>
      </c>
      <c r="J1362" s="257" t="n">
        <v>0.5</v>
      </c>
      <c r="K1362" s="258">
        <f>C1362*J1362</f>
        <v/>
      </c>
      <c r="M1362" s="251">
        <f>CONCATENATE(D1362,"　",E1362,F1362,G1362)</f>
        <v/>
      </c>
      <c r="N1362" s="252">
        <f>I1362</f>
        <v/>
      </c>
    </row>
    <row r="1363" ht="15" customHeight="1" thickBot="1">
      <c r="B1363" s="79" t="inlineStr">
        <is>
          <t>KA09L</t>
        </is>
      </c>
      <c r="C1363" s="80">
        <f>SUMIF(数量表!D:H,B1363,数量表!H:H)</f>
        <v/>
      </c>
      <c r="D1363" s="235" t="inlineStr">
        <is>
          <t>W1-39</t>
        </is>
      </c>
      <c r="E1363" s="236" t="n">
        <v>333</v>
      </c>
      <c r="F1363" s="237" t="inlineStr">
        <is>
          <t>*</t>
        </is>
      </c>
      <c r="G1363" s="236" t="n">
        <v>1068</v>
      </c>
      <c r="H1363" s="238" t="n">
        <v>1</v>
      </c>
      <c r="I1363" s="253">
        <f>SUM(H1363*C1363)</f>
        <v/>
      </c>
      <c r="J1363" s="254" t="n">
        <v>1</v>
      </c>
      <c r="K1363" s="255">
        <f>C1363*J1363</f>
        <v/>
      </c>
      <c r="M1363" s="251">
        <f>CONCATENATE(D1363,"　",E1363,F1363,G1363)</f>
        <v/>
      </c>
      <c r="N1363" s="252">
        <f>I1363</f>
        <v/>
      </c>
    </row>
    <row r="1364" ht="15" customHeight="1" thickBot="1">
      <c r="B1364" s="85" t="inlineStr">
        <is>
          <t>KA09L</t>
        </is>
      </c>
      <c r="C1364">
        <f>SUMIF(数量表!D:H,B1364,数量表!H:H)</f>
        <v/>
      </c>
      <c r="D1364" s="243" t="inlineStr">
        <is>
          <t>W3-39</t>
        </is>
      </c>
      <c r="E1364" s="2" t="n">
        <v>333</v>
      </c>
      <c r="F1364" s="244" t="inlineStr">
        <is>
          <t>*</t>
        </is>
      </c>
      <c r="G1364" s="2" t="n">
        <v>450</v>
      </c>
      <c r="H1364" s="122" t="n">
        <v>1</v>
      </c>
      <c r="I1364" s="259">
        <f>SUM(H1364*C1364)</f>
        <v/>
      </c>
      <c r="J1364" s="260" t="n">
        <v>0.5</v>
      </c>
      <c r="K1364" s="261">
        <f>C1364*J1364</f>
        <v/>
      </c>
      <c r="M1364" s="251">
        <f>CONCATENATE(D1364,"　",E1364,F1364,G1364)</f>
        <v/>
      </c>
      <c r="N1364" s="252">
        <f>I1364</f>
        <v/>
      </c>
    </row>
    <row r="1365" ht="15" customHeight="1" thickBot="1">
      <c r="B1365" s="85" t="inlineStr">
        <is>
          <t>KA09L</t>
        </is>
      </c>
      <c r="C1365">
        <f>SUMIF(数量表!D:H,B1365,数量表!H:H)</f>
        <v/>
      </c>
      <c r="D1365" s="243" t="inlineStr">
        <is>
          <t>W2-41</t>
        </is>
      </c>
      <c r="E1365" s="2" t="n">
        <v>414.5</v>
      </c>
      <c r="F1365" s="244" t="inlineStr">
        <is>
          <t>*</t>
        </is>
      </c>
      <c r="G1365" s="2" t="n">
        <v>973</v>
      </c>
      <c r="H1365" s="122" t="n">
        <v>1</v>
      </c>
      <c r="I1365" s="259">
        <f>SUM(H1365*C1365)</f>
        <v/>
      </c>
      <c r="J1365" s="260" t="n">
        <v>1</v>
      </c>
      <c r="K1365" s="261">
        <f>C1365*J1365</f>
        <v/>
      </c>
      <c r="M1365" s="251">
        <f>CONCATENATE(D1365,"　",E1365,F1365,G1365)</f>
        <v/>
      </c>
      <c r="N1365" s="252">
        <f>I1365</f>
        <v/>
      </c>
    </row>
    <row r="1366" ht="15" customHeight="1" thickBot="1">
      <c r="B1366" s="85" t="inlineStr">
        <is>
          <t>KA09L</t>
        </is>
      </c>
      <c r="C1366">
        <f>SUMIF(数量表!D:H,B1366,数量表!H:H)</f>
        <v/>
      </c>
      <c r="D1366" s="243" t="inlineStr">
        <is>
          <t>W2-41</t>
        </is>
      </c>
      <c r="E1366" s="2" t="n">
        <v>414.5</v>
      </c>
      <c r="F1366" s="244" t="inlineStr">
        <is>
          <t>*</t>
        </is>
      </c>
      <c r="G1366" s="2" t="n">
        <v>95</v>
      </c>
      <c r="H1366" s="122" t="n">
        <v>1</v>
      </c>
      <c r="I1366" s="259">
        <f>SUM(H1366*C1366)</f>
        <v/>
      </c>
      <c r="J1366" s="260" t="n">
        <v>0.1</v>
      </c>
      <c r="K1366" s="261">
        <f>C1366*J1366</f>
        <v/>
      </c>
      <c r="M1366" s="251">
        <f>CONCATENATE(D1366,"　",E1366,F1366,G1366)</f>
        <v/>
      </c>
      <c r="N1366" s="252">
        <f>I1366</f>
        <v/>
      </c>
    </row>
    <row r="1367" ht="15" customHeight="1" thickBot="1">
      <c r="B1367" s="85" t="inlineStr">
        <is>
          <t>KA09L</t>
        </is>
      </c>
      <c r="C1367">
        <f>SUMIF(数量表!D:H,B1367,数量表!H:H)</f>
        <v/>
      </c>
      <c r="D1367" s="243" t="inlineStr">
        <is>
          <t>W2-41</t>
        </is>
      </c>
      <c r="E1367" s="2" t="n">
        <v>414.5</v>
      </c>
      <c r="F1367" s="244" t="inlineStr">
        <is>
          <t>*</t>
        </is>
      </c>
      <c r="G1367" s="2" t="n">
        <v>450</v>
      </c>
      <c r="H1367" s="122" t="n">
        <v>1</v>
      </c>
      <c r="I1367" s="259">
        <f>SUM(H1367*C1367)</f>
        <v/>
      </c>
      <c r="J1367" s="260" t="n">
        <v>0.5</v>
      </c>
      <c r="K1367" s="261">
        <f>C1367*J1367</f>
        <v/>
      </c>
      <c r="M1367" s="251">
        <f>CONCATENATE(D1367,"　",E1367,F1367,G1367)</f>
        <v/>
      </c>
      <c r="N1367" s="252">
        <f>I1367</f>
        <v/>
      </c>
    </row>
    <row r="1368" ht="15" customHeight="1" thickBot="1">
      <c r="B1368" s="85" t="inlineStr">
        <is>
          <t>KA09L</t>
        </is>
      </c>
      <c r="C1368">
        <f>SUMIF(数量表!D:H,B1368,数量表!H:H)</f>
        <v/>
      </c>
      <c r="D1368" s="243" t="inlineStr">
        <is>
          <t>W1-39</t>
        </is>
      </c>
      <c r="E1368" s="2" t="n">
        <v>386.5</v>
      </c>
      <c r="F1368" s="244" t="inlineStr">
        <is>
          <t>*</t>
        </is>
      </c>
      <c r="G1368" s="2" t="n">
        <v>1068</v>
      </c>
      <c r="H1368" s="122" t="n">
        <v>1</v>
      </c>
      <c r="I1368" s="259">
        <f>SUM(H1368*C1368)</f>
        <v/>
      </c>
      <c r="J1368" s="260" t="n">
        <v>1</v>
      </c>
      <c r="K1368" s="261">
        <f>C1368*J1368</f>
        <v/>
      </c>
      <c r="M1368" s="251">
        <f>CONCATENATE(D1368,"　",E1368,F1368,G1368)</f>
        <v/>
      </c>
      <c r="N1368" s="252">
        <f>I1368</f>
        <v/>
      </c>
    </row>
    <row r="1369" ht="15" customHeight="1" thickBot="1">
      <c r="B1369" s="88" t="inlineStr">
        <is>
          <t>KA09L</t>
        </is>
      </c>
      <c r="C1369" s="89">
        <f>SUMIF(数量表!D:H,B1369,数量表!H:H)</f>
        <v/>
      </c>
      <c r="D1369" s="239" t="inlineStr">
        <is>
          <t>W3-39</t>
        </is>
      </c>
      <c r="E1369" s="240" t="n">
        <v>386.5</v>
      </c>
      <c r="F1369" s="241" t="inlineStr">
        <is>
          <t>*</t>
        </is>
      </c>
      <c r="G1369" s="240" t="n">
        <v>450</v>
      </c>
      <c r="H1369" s="242" t="n">
        <v>1</v>
      </c>
      <c r="I1369" s="256">
        <f>SUM(H1369*C1369)</f>
        <v/>
      </c>
      <c r="J1369" s="257" t="n">
        <v>0.5</v>
      </c>
      <c r="K1369" s="258">
        <f>C1369*J1369</f>
        <v/>
      </c>
      <c r="M1369" s="251">
        <f>CONCATENATE(D1369,"　",E1369,F1369,G1369)</f>
        <v/>
      </c>
      <c r="N1369" s="252">
        <f>I1369</f>
        <v/>
      </c>
    </row>
    <row r="1370" ht="15" customHeight="1" thickBot="1">
      <c r="B1370" s="79" t="inlineStr">
        <is>
          <t>KA09L-L</t>
        </is>
      </c>
      <c r="C1370" s="80">
        <f>SUMIF(数量表!D:H,B1370,数量表!H:H)</f>
        <v/>
      </c>
      <c r="D1370" s="235" t="inlineStr">
        <is>
          <t>W1-39</t>
        </is>
      </c>
      <c r="E1370" s="236" t="n">
        <v>333</v>
      </c>
      <c r="F1370" s="237" t="inlineStr">
        <is>
          <t>*</t>
        </is>
      </c>
      <c r="G1370" s="236" t="n">
        <v>1068</v>
      </c>
      <c r="H1370" s="238" t="n">
        <v>1</v>
      </c>
      <c r="I1370" s="253">
        <f>SUM(H1370*C1370)</f>
        <v/>
      </c>
      <c r="J1370" s="254" t="n">
        <v>1</v>
      </c>
      <c r="K1370" s="255">
        <f>C1370*J1370</f>
        <v/>
      </c>
      <c r="M1370" s="251">
        <f>CONCATENATE(D1370,"　",E1370,F1370,G1370)</f>
        <v/>
      </c>
      <c r="N1370" s="252">
        <f>I1370</f>
        <v/>
      </c>
    </row>
    <row r="1371" ht="15" customHeight="1" thickBot="1">
      <c r="B1371" s="85" t="inlineStr">
        <is>
          <t>KA09L-L</t>
        </is>
      </c>
      <c r="C1371">
        <f>SUMIF(数量表!D:H,B1371,数量表!H:H)</f>
        <v/>
      </c>
      <c r="D1371" s="243" t="inlineStr">
        <is>
          <t>W3-39</t>
        </is>
      </c>
      <c r="E1371" s="2" t="n">
        <v>333</v>
      </c>
      <c r="F1371" s="244" t="inlineStr">
        <is>
          <t>*</t>
        </is>
      </c>
      <c r="G1371" s="2" t="n">
        <v>450</v>
      </c>
      <c r="H1371" s="122" t="n">
        <v>1</v>
      </c>
      <c r="I1371" s="259">
        <f>SUM(H1371*C1371)</f>
        <v/>
      </c>
      <c r="J1371" s="260" t="n">
        <v>0.5</v>
      </c>
      <c r="K1371" s="261">
        <f>C1371*J1371</f>
        <v/>
      </c>
      <c r="M1371" s="251">
        <f>CONCATENATE(D1371,"　",E1371,F1371,G1371)</f>
        <v/>
      </c>
      <c r="N1371" s="252">
        <f>I1371</f>
        <v/>
      </c>
    </row>
    <row r="1372" ht="15" customHeight="1" thickBot="1">
      <c r="B1372" s="85" t="inlineStr">
        <is>
          <t>KA09L-L</t>
        </is>
      </c>
      <c r="C1372">
        <f>SUMIF(数量表!D:H,B1372,数量表!H:H)</f>
        <v/>
      </c>
      <c r="D1372" s="243" t="inlineStr">
        <is>
          <t>W2-41</t>
        </is>
      </c>
      <c r="E1372" s="2" t="n">
        <v>414.5</v>
      </c>
      <c r="F1372" s="244" t="inlineStr">
        <is>
          <t>*</t>
        </is>
      </c>
      <c r="G1372" s="2" t="n">
        <v>973</v>
      </c>
      <c r="H1372" s="122" t="n">
        <v>1</v>
      </c>
      <c r="I1372" s="259">
        <f>SUM(H1372*C1372)</f>
        <v/>
      </c>
      <c r="J1372" s="260" t="n">
        <v>1</v>
      </c>
      <c r="K1372" s="261">
        <f>C1372*J1372</f>
        <v/>
      </c>
      <c r="M1372" s="251">
        <f>CONCATENATE(D1372,"　",E1372,F1372,G1372)</f>
        <v/>
      </c>
      <c r="N1372" s="252">
        <f>I1372</f>
        <v/>
      </c>
    </row>
    <row r="1373" ht="15" customHeight="1" thickBot="1">
      <c r="B1373" s="85" t="inlineStr">
        <is>
          <t>KA09L-L</t>
        </is>
      </c>
      <c r="C1373">
        <f>SUMIF(数量表!D:H,B1373,数量表!H:H)</f>
        <v/>
      </c>
      <c r="D1373" s="243" t="inlineStr">
        <is>
          <t>W2-41</t>
        </is>
      </c>
      <c r="E1373" s="2" t="n">
        <v>414.5</v>
      </c>
      <c r="F1373" s="244" t="inlineStr">
        <is>
          <t>*</t>
        </is>
      </c>
      <c r="G1373" s="2" t="n">
        <v>95</v>
      </c>
      <c r="H1373" s="122" t="n">
        <v>1</v>
      </c>
      <c r="I1373" s="259">
        <f>SUM(H1373*C1373)</f>
        <v/>
      </c>
      <c r="J1373" s="260" t="n">
        <v>0.1</v>
      </c>
      <c r="K1373" s="261">
        <f>C1373*J1373</f>
        <v/>
      </c>
      <c r="M1373" s="251">
        <f>CONCATENATE(D1373,"　",E1373,F1373,G1373)</f>
        <v/>
      </c>
      <c r="N1373" s="252">
        <f>I1373</f>
        <v/>
      </c>
    </row>
    <row r="1374" ht="15" customHeight="1" thickBot="1">
      <c r="B1374" s="85" t="inlineStr">
        <is>
          <t>KA09L-L</t>
        </is>
      </c>
      <c r="C1374">
        <f>SUMIF(数量表!D:H,B1374,数量表!H:H)</f>
        <v/>
      </c>
      <c r="D1374" s="243" t="inlineStr">
        <is>
          <t>W2-41</t>
        </is>
      </c>
      <c r="E1374" s="2" t="n">
        <v>414.5</v>
      </c>
      <c r="F1374" s="244" t="inlineStr">
        <is>
          <t>*</t>
        </is>
      </c>
      <c r="G1374" s="2" t="n">
        <v>450</v>
      </c>
      <c r="H1374" s="122" t="n">
        <v>1</v>
      </c>
      <c r="I1374" s="259">
        <f>SUM(H1374*C1374)</f>
        <v/>
      </c>
      <c r="J1374" s="260" t="n">
        <v>0.5</v>
      </c>
      <c r="K1374" s="261">
        <f>C1374*J1374</f>
        <v/>
      </c>
      <c r="M1374" s="251">
        <f>CONCATENATE(D1374,"　",E1374,F1374,G1374)</f>
        <v/>
      </c>
      <c r="N1374" s="252">
        <f>I1374</f>
        <v/>
      </c>
    </row>
    <row r="1375" ht="15" customHeight="1" thickBot="1">
      <c r="B1375" s="85" t="inlineStr">
        <is>
          <t>KA09L-L</t>
        </is>
      </c>
      <c r="C1375">
        <f>SUMIF(数量表!D:H,B1375,数量表!H:H)</f>
        <v/>
      </c>
      <c r="D1375" s="243" t="inlineStr">
        <is>
          <t>W1-39</t>
        </is>
      </c>
      <c r="E1375" s="2" t="n">
        <v>386.5</v>
      </c>
      <c r="F1375" s="244" t="inlineStr">
        <is>
          <t>*</t>
        </is>
      </c>
      <c r="G1375" s="2" t="n">
        <v>1068</v>
      </c>
      <c r="H1375" s="122" t="n">
        <v>1</v>
      </c>
      <c r="I1375" s="259">
        <f>SUM(H1375*C1375)</f>
        <v/>
      </c>
      <c r="J1375" s="260" t="n">
        <v>1</v>
      </c>
      <c r="K1375" s="261">
        <f>C1375*J1375</f>
        <v/>
      </c>
      <c r="M1375" s="251">
        <f>CONCATENATE(D1375,"　",E1375,F1375,G1375)</f>
        <v/>
      </c>
      <c r="N1375" s="252">
        <f>I1375</f>
        <v/>
      </c>
    </row>
    <row r="1376" ht="15" customHeight="1" thickBot="1">
      <c r="B1376" s="85" t="inlineStr">
        <is>
          <t>KA09L-L</t>
        </is>
      </c>
      <c r="C1376">
        <f>SUMIF(数量表!D:H,B1376,数量表!H:H)</f>
        <v/>
      </c>
      <c r="D1376" s="243" t="inlineStr">
        <is>
          <t>W3-39</t>
        </is>
      </c>
      <c r="E1376" s="2" t="n">
        <v>386.5</v>
      </c>
      <c r="F1376" s="244" t="inlineStr">
        <is>
          <t>*</t>
        </is>
      </c>
      <c r="G1376" s="2" t="n">
        <v>450</v>
      </c>
      <c r="H1376" s="122" t="n">
        <v>1</v>
      </c>
      <c r="I1376" s="259">
        <f>SUM(H1376*C1376)</f>
        <v/>
      </c>
      <c r="J1376" s="260" t="n">
        <v>0.5</v>
      </c>
      <c r="K1376" s="261">
        <f>C1376*J1376</f>
        <v/>
      </c>
      <c r="M1376" s="251">
        <f>CONCATENATE(D1376,"　",E1376,F1376,G1376)</f>
        <v/>
      </c>
      <c r="N1376" s="252">
        <f>I1376</f>
        <v/>
      </c>
    </row>
    <row r="1377" ht="15" customHeight="1" thickBot="1">
      <c r="B1377" s="88" t="inlineStr">
        <is>
          <t>KA09L-L</t>
        </is>
      </c>
      <c r="C1377" s="89">
        <f>SUMIF(数量表!D:H,B1377,数量表!H:H)</f>
        <v/>
      </c>
      <c r="D1377" s="239" t="inlineStr">
        <is>
          <t>45*1000</t>
        </is>
      </c>
      <c r="E1377" s="240" t="n">
        <v>40</v>
      </c>
      <c r="F1377" s="241" t="inlineStr">
        <is>
          <t>*</t>
        </is>
      </c>
      <c r="G1377" s="240" t="n">
        <v>949</v>
      </c>
      <c r="H1377" s="242" t="n">
        <v>1</v>
      </c>
      <c r="I1377" s="256">
        <f>SUM(H1377*C1377)</f>
        <v/>
      </c>
      <c r="J1377" s="257" t="n">
        <v>0.1</v>
      </c>
      <c r="K1377" s="258">
        <f>C1377*J1377</f>
        <v/>
      </c>
      <c r="M1377" s="251">
        <f>CONCATENATE(D1377,"　",E1377,F1377,G1377)</f>
        <v/>
      </c>
      <c r="N1377" s="252">
        <f>I1377</f>
        <v/>
      </c>
    </row>
    <row r="1378" ht="15" customHeight="1" thickBot="1">
      <c r="B1378" s="79" t="inlineStr">
        <is>
          <t>KA09R</t>
        </is>
      </c>
      <c r="C1378" s="80">
        <f>SUMIF(数量表!D:H,B1378,数量表!H:H)</f>
        <v/>
      </c>
      <c r="D1378" s="235" t="inlineStr">
        <is>
          <t>W1-39</t>
        </is>
      </c>
      <c r="E1378" s="236" t="n">
        <v>333</v>
      </c>
      <c r="F1378" s="237" t="inlineStr">
        <is>
          <t>*</t>
        </is>
      </c>
      <c r="G1378" s="236" t="n">
        <v>1068</v>
      </c>
      <c r="H1378" s="238" t="n">
        <v>1</v>
      </c>
      <c r="I1378" s="253">
        <f>SUM(H1378*C1378)</f>
        <v/>
      </c>
      <c r="J1378" s="254" t="n">
        <v>1</v>
      </c>
      <c r="K1378" s="255">
        <f>C1378*J1378</f>
        <v/>
      </c>
      <c r="M1378" s="251">
        <f>CONCATENATE(D1378,"　",E1378,F1378,G1378)</f>
        <v/>
      </c>
      <c r="N1378" s="252">
        <f>I1378</f>
        <v/>
      </c>
    </row>
    <row r="1379" ht="15" customHeight="1" thickBot="1">
      <c r="B1379" s="85" t="inlineStr">
        <is>
          <t>KA09R</t>
        </is>
      </c>
      <c r="C1379">
        <f>SUMIF(数量表!D:H,B1379,数量表!H:H)</f>
        <v/>
      </c>
      <c r="D1379" s="243" t="inlineStr">
        <is>
          <t>W3-39</t>
        </is>
      </c>
      <c r="E1379" s="2" t="n">
        <v>333</v>
      </c>
      <c r="F1379" s="244" t="inlineStr">
        <is>
          <t>*</t>
        </is>
      </c>
      <c r="G1379" s="2" t="n">
        <v>450</v>
      </c>
      <c r="H1379" s="122" t="n">
        <v>1</v>
      </c>
      <c r="I1379" s="259">
        <f>SUM(H1379*C1379)</f>
        <v/>
      </c>
      <c r="J1379" s="260" t="n">
        <v>0.5</v>
      </c>
      <c r="K1379" s="261">
        <f>C1379*J1379</f>
        <v/>
      </c>
      <c r="M1379" s="251">
        <f>CONCATENATE(D1379,"　",E1379,F1379,G1379)</f>
        <v/>
      </c>
      <c r="N1379" s="252">
        <f>I1379</f>
        <v/>
      </c>
    </row>
    <row r="1380" ht="15" customHeight="1" thickBot="1">
      <c r="B1380" s="85" t="inlineStr">
        <is>
          <t>KA09R</t>
        </is>
      </c>
      <c r="C1380">
        <f>SUMIF(数量表!D:H,B1380,数量表!H:H)</f>
        <v/>
      </c>
      <c r="D1380" s="243" t="inlineStr">
        <is>
          <t>W2-41</t>
        </is>
      </c>
      <c r="E1380" s="2" t="n">
        <v>414.5</v>
      </c>
      <c r="F1380" s="244" t="inlineStr">
        <is>
          <t>*</t>
        </is>
      </c>
      <c r="G1380" s="2" t="n">
        <v>973</v>
      </c>
      <c r="H1380" s="122" t="n">
        <v>1</v>
      </c>
      <c r="I1380" s="259">
        <f>SUM(H1380*C1380)</f>
        <v/>
      </c>
      <c r="J1380" s="260" t="n">
        <v>1</v>
      </c>
      <c r="K1380" s="261">
        <f>C1380*J1380</f>
        <v/>
      </c>
      <c r="M1380" s="251">
        <f>CONCATENATE(D1380,"　",E1380,F1380,G1380)</f>
        <v/>
      </c>
      <c r="N1380" s="252">
        <f>I1380</f>
        <v/>
      </c>
    </row>
    <row r="1381" ht="15" customHeight="1" thickBot="1">
      <c r="B1381" s="85" t="inlineStr">
        <is>
          <t>KA09R</t>
        </is>
      </c>
      <c r="C1381">
        <f>SUMIF(数量表!D:H,B1381,数量表!H:H)</f>
        <v/>
      </c>
      <c r="D1381" s="243" t="inlineStr">
        <is>
          <t>W2-41</t>
        </is>
      </c>
      <c r="E1381" s="2" t="n">
        <v>414.5</v>
      </c>
      <c r="F1381" s="244" t="inlineStr">
        <is>
          <t>*</t>
        </is>
      </c>
      <c r="G1381" s="2" t="n">
        <v>95</v>
      </c>
      <c r="H1381" s="122" t="n">
        <v>1</v>
      </c>
      <c r="I1381" s="259">
        <f>SUM(H1381*C1381)</f>
        <v/>
      </c>
      <c r="J1381" s="260" t="n">
        <v>0.1</v>
      </c>
      <c r="K1381" s="261">
        <f>C1381*J1381</f>
        <v/>
      </c>
      <c r="M1381" s="251">
        <f>CONCATENATE(D1381,"　",E1381,F1381,G1381)</f>
        <v/>
      </c>
      <c r="N1381" s="252">
        <f>I1381</f>
        <v/>
      </c>
    </row>
    <row r="1382" ht="15" customHeight="1" thickBot="1">
      <c r="B1382" s="85" t="inlineStr">
        <is>
          <t>KA09R</t>
        </is>
      </c>
      <c r="C1382">
        <f>SUMIF(数量表!D:H,B1382,数量表!H:H)</f>
        <v/>
      </c>
      <c r="D1382" s="243" t="inlineStr">
        <is>
          <t>W2-41</t>
        </is>
      </c>
      <c r="E1382" s="2" t="n">
        <v>414.5</v>
      </c>
      <c r="F1382" s="244" t="inlineStr">
        <is>
          <t>*</t>
        </is>
      </c>
      <c r="G1382" s="2" t="n">
        <v>450</v>
      </c>
      <c r="H1382" s="122" t="n">
        <v>1</v>
      </c>
      <c r="I1382" s="259">
        <f>SUM(H1382*C1382)</f>
        <v/>
      </c>
      <c r="J1382" s="260" t="n">
        <v>0.5</v>
      </c>
      <c r="K1382" s="261">
        <f>C1382*J1382</f>
        <v/>
      </c>
      <c r="M1382" s="251">
        <f>CONCATENATE(D1382,"　",E1382,F1382,G1382)</f>
        <v/>
      </c>
      <c r="N1382" s="252">
        <f>I1382</f>
        <v/>
      </c>
    </row>
    <row r="1383" ht="15" customHeight="1" thickBot="1">
      <c r="B1383" s="85" t="inlineStr">
        <is>
          <t>KA09R</t>
        </is>
      </c>
      <c r="C1383">
        <f>SUMIF(数量表!D:H,B1383,数量表!H:H)</f>
        <v/>
      </c>
      <c r="D1383" s="243" t="inlineStr">
        <is>
          <t>W1-39</t>
        </is>
      </c>
      <c r="E1383" s="2" t="n">
        <v>386.5</v>
      </c>
      <c r="F1383" s="244" t="inlineStr">
        <is>
          <t>*</t>
        </is>
      </c>
      <c r="G1383" s="2" t="n">
        <v>1068</v>
      </c>
      <c r="H1383" s="122" t="n">
        <v>1</v>
      </c>
      <c r="I1383" s="259">
        <f>SUM(H1383*C1383)</f>
        <v/>
      </c>
      <c r="J1383" s="260" t="n">
        <v>1</v>
      </c>
      <c r="K1383" s="261">
        <f>C1383*J1383</f>
        <v/>
      </c>
      <c r="M1383" s="251">
        <f>CONCATENATE(D1383,"　",E1383,F1383,G1383)</f>
        <v/>
      </c>
      <c r="N1383" s="252">
        <f>I1383</f>
        <v/>
      </c>
    </row>
    <row r="1384" ht="15" customHeight="1" thickBot="1">
      <c r="B1384" s="88" t="inlineStr">
        <is>
          <t>KA09R</t>
        </is>
      </c>
      <c r="C1384" s="89">
        <f>SUMIF(数量表!D:H,B1384,数量表!H:H)</f>
        <v/>
      </c>
      <c r="D1384" s="239" t="inlineStr">
        <is>
          <t>W3-39</t>
        </is>
      </c>
      <c r="E1384" s="240" t="n">
        <v>386.5</v>
      </c>
      <c r="F1384" s="241" t="inlineStr">
        <is>
          <t>*</t>
        </is>
      </c>
      <c r="G1384" s="240" t="n">
        <v>450</v>
      </c>
      <c r="H1384" s="242" t="n">
        <v>1</v>
      </c>
      <c r="I1384" s="256">
        <f>SUM(H1384*C1384)</f>
        <v/>
      </c>
      <c r="J1384" s="257" t="n">
        <v>0.5</v>
      </c>
      <c r="K1384" s="258">
        <f>C1384*J1384</f>
        <v/>
      </c>
      <c r="M1384" s="251">
        <f>CONCATENATE(D1384,"　",E1384,F1384,G1384)</f>
        <v/>
      </c>
      <c r="N1384" s="252">
        <f>I1384</f>
        <v/>
      </c>
    </row>
    <row r="1385" ht="15" customHeight="1" thickBot="1">
      <c r="B1385" s="79" t="inlineStr">
        <is>
          <t>KA09R-R</t>
        </is>
      </c>
      <c r="C1385" s="80">
        <f>SUMIF(数量表!D:H,B1385,数量表!H:H)</f>
        <v/>
      </c>
      <c r="D1385" s="235" t="inlineStr">
        <is>
          <t>W1-39</t>
        </is>
      </c>
      <c r="E1385" s="236" t="n">
        <v>333</v>
      </c>
      <c r="F1385" s="237" t="inlineStr">
        <is>
          <t>*</t>
        </is>
      </c>
      <c r="G1385" s="236" t="n">
        <v>1068</v>
      </c>
      <c r="H1385" s="238" t="n">
        <v>1</v>
      </c>
      <c r="I1385" s="253">
        <f>SUM(H1385*C1385)</f>
        <v/>
      </c>
      <c r="J1385" s="254" t="n">
        <v>1</v>
      </c>
      <c r="K1385" s="255">
        <f>C1385*J1385</f>
        <v/>
      </c>
      <c r="M1385" s="251">
        <f>CONCATENATE(D1385,"　",E1385,F1385,G1385)</f>
        <v/>
      </c>
      <c r="N1385" s="252">
        <f>I1385</f>
        <v/>
      </c>
    </row>
    <row r="1386" ht="15" customHeight="1" thickBot="1">
      <c r="B1386" s="85" t="inlineStr">
        <is>
          <t>KA09R-R</t>
        </is>
      </c>
      <c r="C1386">
        <f>SUMIF(数量表!D:H,B1386,数量表!H:H)</f>
        <v/>
      </c>
      <c r="D1386" s="243" t="inlineStr">
        <is>
          <t>W3-39</t>
        </is>
      </c>
      <c r="E1386" s="2" t="n">
        <v>333</v>
      </c>
      <c r="F1386" s="244" t="inlineStr">
        <is>
          <t>*</t>
        </is>
      </c>
      <c r="G1386" s="2" t="n">
        <v>450</v>
      </c>
      <c r="H1386" s="122" t="n">
        <v>1</v>
      </c>
      <c r="I1386" s="259">
        <f>SUM(H1386*C1386)</f>
        <v/>
      </c>
      <c r="J1386" s="260" t="n">
        <v>0.5</v>
      </c>
      <c r="K1386" s="261">
        <f>C1386*J1386</f>
        <v/>
      </c>
      <c r="M1386" s="251">
        <f>CONCATENATE(D1386,"　",E1386,F1386,G1386)</f>
        <v/>
      </c>
      <c r="N1386" s="252">
        <f>I1386</f>
        <v/>
      </c>
    </row>
    <row r="1387" ht="15" customHeight="1" thickBot="1">
      <c r="B1387" s="85" t="inlineStr">
        <is>
          <t>KA09R-R</t>
        </is>
      </c>
      <c r="C1387">
        <f>SUMIF(数量表!D:H,B1387,数量表!H:H)</f>
        <v/>
      </c>
      <c r="D1387" s="243" t="inlineStr">
        <is>
          <t>W2-41</t>
        </is>
      </c>
      <c r="E1387" s="2" t="n">
        <v>414.5</v>
      </c>
      <c r="F1387" s="244" t="inlineStr">
        <is>
          <t>*</t>
        </is>
      </c>
      <c r="G1387" s="2" t="n">
        <v>973</v>
      </c>
      <c r="H1387" s="122" t="n">
        <v>1</v>
      </c>
      <c r="I1387" s="259">
        <f>SUM(H1387*C1387)</f>
        <v/>
      </c>
      <c r="J1387" s="260" t="n">
        <v>1</v>
      </c>
      <c r="K1387" s="261">
        <f>C1387*J1387</f>
        <v/>
      </c>
      <c r="M1387" s="251">
        <f>CONCATENATE(D1387,"　",E1387,F1387,G1387)</f>
        <v/>
      </c>
      <c r="N1387" s="252">
        <f>I1387</f>
        <v/>
      </c>
    </row>
    <row r="1388" ht="15" customHeight="1" thickBot="1">
      <c r="B1388" s="85" t="inlineStr">
        <is>
          <t>KA09R-R</t>
        </is>
      </c>
      <c r="C1388">
        <f>SUMIF(数量表!D:H,B1388,数量表!H:H)</f>
        <v/>
      </c>
      <c r="D1388" s="243" t="inlineStr">
        <is>
          <t>W2-41</t>
        </is>
      </c>
      <c r="E1388" s="2" t="n">
        <v>414.5</v>
      </c>
      <c r="F1388" s="244" t="inlineStr">
        <is>
          <t>*</t>
        </is>
      </c>
      <c r="G1388" s="2" t="n">
        <v>95</v>
      </c>
      <c r="H1388" s="122" t="n">
        <v>1</v>
      </c>
      <c r="I1388" s="259">
        <f>SUM(H1388*C1388)</f>
        <v/>
      </c>
      <c r="J1388" s="260" t="n">
        <v>0.1</v>
      </c>
      <c r="K1388" s="261">
        <f>C1388*J1388</f>
        <v/>
      </c>
      <c r="M1388" s="251">
        <f>CONCATENATE(D1388,"　",E1388,F1388,G1388)</f>
        <v/>
      </c>
      <c r="N1388" s="252">
        <f>I1388</f>
        <v/>
      </c>
    </row>
    <row r="1389" ht="15" customHeight="1" thickBot="1">
      <c r="B1389" s="85" t="inlineStr">
        <is>
          <t>KA09R-R</t>
        </is>
      </c>
      <c r="C1389">
        <f>SUMIF(数量表!D:H,B1389,数量表!H:H)</f>
        <v/>
      </c>
      <c r="D1389" s="243" t="inlineStr">
        <is>
          <t>W2-41</t>
        </is>
      </c>
      <c r="E1389" s="2" t="n">
        <v>414.5</v>
      </c>
      <c r="F1389" s="244" t="inlineStr">
        <is>
          <t>*</t>
        </is>
      </c>
      <c r="G1389" s="2" t="n">
        <v>450</v>
      </c>
      <c r="H1389" s="122" t="n">
        <v>1</v>
      </c>
      <c r="I1389" s="259">
        <f>SUM(H1389*C1389)</f>
        <v/>
      </c>
      <c r="J1389" s="260" t="n">
        <v>0.5</v>
      </c>
      <c r="K1389" s="261">
        <f>C1389*J1389</f>
        <v/>
      </c>
      <c r="M1389" s="251">
        <f>CONCATENATE(D1389,"　",E1389,F1389,G1389)</f>
        <v/>
      </c>
      <c r="N1389" s="252">
        <f>I1389</f>
        <v/>
      </c>
    </row>
    <row r="1390" ht="15" customHeight="1" thickBot="1">
      <c r="B1390" s="85" t="inlineStr">
        <is>
          <t>KA09R-R</t>
        </is>
      </c>
      <c r="C1390">
        <f>SUMIF(数量表!D:H,B1390,数量表!H:H)</f>
        <v/>
      </c>
      <c r="D1390" s="243" t="inlineStr">
        <is>
          <t>W1-39</t>
        </is>
      </c>
      <c r="E1390" s="2" t="n">
        <v>386.5</v>
      </c>
      <c r="F1390" s="244" t="inlineStr">
        <is>
          <t>*</t>
        </is>
      </c>
      <c r="G1390" s="2" t="n">
        <v>1068</v>
      </c>
      <c r="H1390" s="122" t="n">
        <v>1</v>
      </c>
      <c r="I1390" s="259">
        <f>SUM(H1390*C1390)</f>
        <v/>
      </c>
      <c r="J1390" s="260" t="n">
        <v>1</v>
      </c>
      <c r="K1390" s="261">
        <f>C1390*J1390</f>
        <v/>
      </c>
      <c r="M1390" s="251">
        <f>CONCATENATE(D1390,"　",E1390,F1390,G1390)</f>
        <v/>
      </c>
      <c r="N1390" s="252">
        <f>I1390</f>
        <v/>
      </c>
    </row>
    <row r="1391" ht="15" customHeight="1" thickBot="1">
      <c r="B1391" s="85" t="inlineStr">
        <is>
          <t>KA09R-R</t>
        </is>
      </c>
      <c r="C1391">
        <f>SUMIF(数量表!D:H,B1391,数量表!H:H)</f>
        <v/>
      </c>
      <c r="D1391" s="243" t="inlineStr">
        <is>
          <t>W3-39</t>
        </is>
      </c>
      <c r="E1391" s="2" t="n">
        <v>386.5</v>
      </c>
      <c r="F1391" s="244" t="inlineStr">
        <is>
          <t>*</t>
        </is>
      </c>
      <c r="G1391" s="2" t="n">
        <v>450</v>
      </c>
      <c r="H1391" s="122" t="n">
        <v>1</v>
      </c>
      <c r="I1391" s="259">
        <f>SUM(H1391*C1391)</f>
        <v/>
      </c>
      <c r="J1391" s="260" t="n">
        <v>0.5</v>
      </c>
      <c r="K1391" s="261">
        <f>C1391*J1391</f>
        <v/>
      </c>
      <c r="M1391" s="251">
        <f>CONCATENATE(D1391,"　",E1391,F1391,G1391)</f>
        <v/>
      </c>
      <c r="N1391" s="252">
        <f>I1391</f>
        <v/>
      </c>
    </row>
    <row r="1392" ht="15" customHeight="1" thickBot="1">
      <c r="B1392" s="88" t="inlineStr">
        <is>
          <t>KA09R-R</t>
        </is>
      </c>
      <c r="C1392" s="89">
        <f>SUMIF(数量表!D:H,B1392,数量表!H:H)</f>
        <v/>
      </c>
      <c r="D1392" s="239" t="inlineStr">
        <is>
          <t>45*1000</t>
        </is>
      </c>
      <c r="E1392" s="240" t="n">
        <v>40</v>
      </c>
      <c r="F1392" s="241" t="inlineStr">
        <is>
          <t>*</t>
        </is>
      </c>
      <c r="G1392" s="240" t="n">
        <v>949</v>
      </c>
      <c r="H1392" s="242" t="n">
        <v>1</v>
      </c>
      <c r="I1392" s="256">
        <f>SUM(H1392*C1392)</f>
        <v/>
      </c>
      <c r="J1392" s="257" t="n">
        <v>0.1</v>
      </c>
      <c r="K1392" s="258">
        <f>C1392*J1392</f>
        <v/>
      </c>
      <c r="M1392" s="251">
        <f>CONCATENATE(D1392,"　",E1392,F1392,G1392)</f>
        <v/>
      </c>
      <c r="N1392" s="252">
        <f>I1392</f>
        <v/>
      </c>
    </row>
    <row r="1393" ht="15" customHeight="1" thickBot="1">
      <c r="B1393" s="79" t="inlineStr">
        <is>
          <t>KB05</t>
        </is>
      </c>
      <c r="C1393">
        <f>SUMIF(数量表!D:H,B1393,数量表!H:H)</f>
        <v/>
      </c>
      <c r="D1393" s="243" t="inlineStr">
        <is>
          <t>W1-39</t>
        </is>
      </c>
      <c r="E1393" s="2" t="n">
        <v>386.5</v>
      </c>
      <c r="F1393" s="244" t="inlineStr">
        <is>
          <t>*</t>
        </is>
      </c>
      <c r="G1393" s="2" t="n">
        <v>1068</v>
      </c>
      <c r="H1393" s="238" t="n">
        <v>1</v>
      </c>
      <c r="I1393" s="253">
        <f>SUM(H1393*C1393)</f>
        <v/>
      </c>
      <c r="J1393" s="254" t="n">
        <v>1</v>
      </c>
      <c r="K1393" s="255">
        <f>C1393*J1393</f>
        <v/>
      </c>
      <c r="M1393" s="251">
        <f>CONCATENATE(D1393,"　",E1393,F1393,G1393)</f>
        <v/>
      </c>
      <c r="N1393" s="252">
        <f>I1393</f>
        <v/>
      </c>
    </row>
    <row r="1394" ht="15" customHeight="1" thickBot="1">
      <c r="B1394" s="85" t="inlineStr">
        <is>
          <t>KB05</t>
        </is>
      </c>
      <c r="C1394">
        <f>SUMIF(数量表!D:H,B1394,数量表!H:H)</f>
        <v/>
      </c>
      <c r="D1394" s="243" t="inlineStr">
        <is>
          <t>W1-39</t>
        </is>
      </c>
      <c r="E1394" s="2" t="n">
        <v>373</v>
      </c>
      <c r="F1394" s="244" t="inlineStr">
        <is>
          <t>*</t>
        </is>
      </c>
      <c r="G1394" s="2" t="n">
        <v>1068</v>
      </c>
      <c r="H1394" s="122" t="n">
        <v>1</v>
      </c>
      <c r="I1394" s="259">
        <f>SUM(H1394*C1394)</f>
        <v/>
      </c>
      <c r="J1394" s="260" t="n">
        <v>1</v>
      </c>
      <c r="K1394" s="261">
        <f>C1394*J1394</f>
        <v/>
      </c>
      <c r="M1394" s="251">
        <f>CONCATENATE(D1394,"　",E1394,F1394,G1394)</f>
        <v/>
      </c>
      <c r="N1394" s="252">
        <f>I1394</f>
        <v/>
      </c>
    </row>
    <row r="1395" ht="15" customHeight="1" thickBot="1">
      <c r="B1395" s="85" t="inlineStr">
        <is>
          <t>KB05</t>
        </is>
      </c>
      <c r="C1395">
        <f>SUMIF(数量表!D:H,B1395,数量表!H:H)</f>
        <v/>
      </c>
      <c r="D1395" s="243" t="inlineStr">
        <is>
          <t>W2-41</t>
        </is>
      </c>
      <c r="E1395" s="2" t="n">
        <v>414.5</v>
      </c>
      <c r="F1395" s="244" t="inlineStr">
        <is>
          <t>*</t>
        </is>
      </c>
      <c r="G1395" s="2" t="n">
        <v>973</v>
      </c>
      <c r="H1395" s="122" t="n">
        <v>1</v>
      </c>
      <c r="I1395" s="259">
        <f>SUM(H1395*C1395)</f>
        <v/>
      </c>
      <c r="J1395" s="260" t="n">
        <v>1</v>
      </c>
      <c r="K1395" s="261">
        <f>C1395*J1395</f>
        <v/>
      </c>
      <c r="M1395" s="251">
        <f>CONCATENATE(D1395,"　",E1395,F1395,G1395)</f>
        <v/>
      </c>
      <c r="N1395" s="252">
        <f>I1395</f>
        <v/>
      </c>
    </row>
    <row r="1396" ht="15" customHeight="1" thickBot="1">
      <c r="B1396" s="85" t="inlineStr">
        <is>
          <t>KB05</t>
        </is>
      </c>
      <c r="C1396">
        <f>SUMIF(数量表!D:H,B1396,数量表!H:H)</f>
        <v/>
      </c>
      <c r="D1396" s="243" t="inlineStr">
        <is>
          <t>W2-41</t>
        </is>
      </c>
      <c r="E1396" s="2" t="n">
        <v>414.5</v>
      </c>
      <c r="F1396" s="244" t="inlineStr">
        <is>
          <t>*</t>
        </is>
      </c>
      <c r="G1396" s="2" t="n">
        <v>95</v>
      </c>
      <c r="H1396" s="122" t="n">
        <v>1</v>
      </c>
      <c r="I1396" s="259">
        <f>SUM(H1396*C1396)</f>
        <v/>
      </c>
      <c r="J1396" s="260" t="n">
        <v>1</v>
      </c>
      <c r="K1396" s="261">
        <f>C1396*J1396</f>
        <v/>
      </c>
      <c r="M1396" s="251">
        <f>CONCATENATE(D1396,"　",E1396,F1396,G1396)</f>
        <v/>
      </c>
      <c r="N1396" s="252">
        <f>I1396</f>
        <v/>
      </c>
    </row>
    <row r="1397" ht="15" customHeight="1" thickBot="1">
      <c r="B1397" s="85" t="inlineStr">
        <is>
          <t>KB05</t>
        </is>
      </c>
      <c r="C1397">
        <f>SUMIF(数量表!D:H,B1397,数量表!H:H)</f>
        <v/>
      </c>
      <c r="D1397" s="243" t="inlineStr">
        <is>
          <t>W2-39</t>
        </is>
      </c>
      <c r="E1397" s="2" t="n">
        <v>386.5</v>
      </c>
      <c r="F1397" s="244" t="inlineStr">
        <is>
          <t>*</t>
        </is>
      </c>
      <c r="G1397" s="2" t="n">
        <v>850</v>
      </c>
      <c r="H1397" s="122" t="n">
        <v>1</v>
      </c>
      <c r="I1397" s="259">
        <f>SUM(H1397*C1397)</f>
        <v/>
      </c>
      <c r="J1397" s="260" t="n">
        <v>1</v>
      </c>
      <c r="K1397" s="261">
        <f>C1397*J1397</f>
        <v/>
      </c>
      <c r="M1397" s="251">
        <f>CONCATENATE(D1397,"　",E1397,F1397,G1397)</f>
        <v/>
      </c>
      <c r="N1397" s="252">
        <f>I1397</f>
        <v/>
      </c>
    </row>
    <row r="1398" ht="15" customHeight="1" thickBot="1">
      <c r="B1398" s="85" t="inlineStr">
        <is>
          <t>KB05</t>
        </is>
      </c>
      <c r="C1398">
        <f>SUMIF(数量表!D:H,B1398,数量表!H:H)</f>
        <v/>
      </c>
      <c r="D1398" s="243" t="inlineStr">
        <is>
          <t>W2-41</t>
        </is>
      </c>
      <c r="E1398" s="2" t="n">
        <v>414.5</v>
      </c>
      <c r="F1398" s="244" t="inlineStr">
        <is>
          <t>*</t>
        </is>
      </c>
      <c r="G1398" s="2" t="n">
        <v>850</v>
      </c>
      <c r="H1398" s="122" t="n">
        <v>1</v>
      </c>
      <c r="I1398" s="259">
        <f>SUM(H1398*C1398)</f>
        <v/>
      </c>
      <c r="J1398" s="260" t="n">
        <v>1</v>
      </c>
      <c r="K1398" s="261">
        <f>C1398*J1398</f>
        <v/>
      </c>
      <c r="M1398" s="251">
        <f>CONCATENATE(D1398,"　",E1398,F1398,G1398)</f>
        <v/>
      </c>
      <c r="N1398" s="252">
        <f>I1398</f>
        <v/>
      </c>
    </row>
    <row r="1399" ht="15" customHeight="1" thickBot="1">
      <c r="B1399" s="88" t="inlineStr">
        <is>
          <t>KB05</t>
        </is>
      </c>
      <c r="C1399" s="89">
        <f>SUMIF(数量表!D:H,B1399,数量表!H:H)</f>
        <v/>
      </c>
      <c r="D1399" s="243" t="inlineStr">
        <is>
          <t>W2-39</t>
        </is>
      </c>
      <c r="E1399" s="240" t="n">
        <v>373</v>
      </c>
      <c r="F1399" s="241" t="inlineStr">
        <is>
          <t>*</t>
        </is>
      </c>
      <c r="G1399" s="240" t="n">
        <v>850</v>
      </c>
      <c r="H1399" s="242" t="n">
        <v>1</v>
      </c>
      <c r="I1399" s="256">
        <f>SUM(H1399*C1399)</f>
        <v/>
      </c>
      <c r="J1399" s="257" t="n">
        <v>1</v>
      </c>
      <c r="K1399" s="258">
        <f>C1399*J1399</f>
        <v/>
      </c>
      <c r="M1399" s="251">
        <f>CONCATENATE(D1399,"　",E1399,F1399,G1399)</f>
        <v/>
      </c>
      <c r="N1399" s="252">
        <f>I1399</f>
        <v/>
      </c>
    </row>
    <row r="1400" ht="15" customHeight="1" thickBot="1">
      <c r="B1400" s="79" t="inlineStr">
        <is>
          <t>KB05L</t>
        </is>
      </c>
      <c r="C1400" s="80">
        <f>SUMIF(数量表!D:H,B1400,数量表!H:H)</f>
        <v/>
      </c>
      <c r="D1400" s="235" t="inlineStr">
        <is>
          <t>W1-39</t>
        </is>
      </c>
      <c r="E1400" s="236" t="n">
        <v>333</v>
      </c>
      <c r="F1400" s="237" t="inlineStr">
        <is>
          <t>*</t>
        </is>
      </c>
      <c r="G1400" s="236" t="n">
        <v>1068</v>
      </c>
      <c r="H1400" s="238" t="n">
        <v>1</v>
      </c>
      <c r="I1400" s="253">
        <f>SUM(H1400*C1400)</f>
        <v/>
      </c>
      <c r="J1400" s="254" t="n">
        <v>1</v>
      </c>
      <c r="K1400" s="255">
        <f>C1400*J1400</f>
        <v/>
      </c>
      <c r="M1400" s="251">
        <f>CONCATENATE(D1400,"　",E1400,F1400,G1400)</f>
        <v/>
      </c>
      <c r="N1400" s="252">
        <f>I1400</f>
        <v/>
      </c>
    </row>
    <row r="1401" ht="15" customHeight="1" thickBot="1">
      <c r="B1401" s="85" t="inlineStr">
        <is>
          <t>KB05L</t>
        </is>
      </c>
      <c r="C1401">
        <f>SUMIF(数量表!D:H,B1401,数量表!H:H)</f>
        <v/>
      </c>
      <c r="D1401" s="243" t="inlineStr">
        <is>
          <t>W2-41</t>
        </is>
      </c>
      <c r="E1401" s="2" t="n">
        <v>414.5</v>
      </c>
      <c r="F1401" s="244" t="inlineStr">
        <is>
          <t>*</t>
        </is>
      </c>
      <c r="G1401" s="2" t="n">
        <v>973</v>
      </c>
      <c r="H1401" s="122" t="n">
        <v>1</v>
      </c>
      <c r="I1401" s="259">
        <f>SUM(H1401*C1401)</f>
        <v/>
      </c>
      <c r="J1401" s="260" t="n">
        <v>1</v>
      </c>
      <c r="K1401" s="261">
        <f>C1401*J1401</f>
        <v/>
      </c>
      <c r="M1401" s="251">
        <f>CONCATENATE(D1401,"　",E1401,F1401,G1401)</f>
        <v/>
      </c>
      <c r="N1401" s="252">
        <f>I1401</f>
        <v/>
      </c>
    </row>
    <row r="1402" ht="15" customHeight="1" thickBot="1">
      <c r="B1402" s="85" t="inlineStr">
        <is>
          <t>KB05L</t>
        </is>
      </c>
      <c r="C1402">
        <f>SUMIF(数量表!D:H,B1402,数量表!H:H)</f>
        <v/>
      </c>
      <c r="D1402" s="243" t="inlineStr">
        <is>
          <t>W2-41</t>
        </is>
      </c>
      <c r="E1402" s="2" t="n">
        <v>414.5</v>
      </c>
      <c r="F1402" s="244" t="inlineStr">
        <is>
          <t>*</t>
        </is>
      </c>
      <c r="G1402" s="2" t="n">
        <v>95</v>
      </c>
      <c r="H1402" s="122" t="n">
        <v>1</v>
      </c>
      <c r="I1402" s="259">
        <f>SUM(H1402*C1402)</f>
        <v/>
      </c>
      <c r="J1402" s="260" t="n">
        <v>0.1</v>
      </c>
      <c r="K1402" s="261">
        <f>C1402*J1402</f>
        <v/>
      </c>
      <c r="M1402" s="251">
        <f>CONCATENATE(D1402,"　",E1402,F1402,G1402)</f>
        <v/>
      </c>
      <c r="N1402" s="252">
        <f>I1402</f>
        <v/>
      </c>
    </row>
    <row r="1403" ht="15" customHeight="1" thickBot="1">
      <c r="B1403" s="85" t="inlineStr">
        <is>
          <t>KB05L</t>
        </is>
      </c>
      <c r="C1403">
        <f>SUMIF(数量表!D:H,B1403,数量表!H:H)</f>
        <v/>
      </c>
      <c r="D1403" s="243" t="inlineStr">
        <is>
          <t>W1-39</t>
        </is>
      </c>
      <c r="E1403" s="2" t="n">
        <v>386.5</v>
      </c>
      <c r="F1403" s="244" t="inlineStr">
        <is>
          <t>*</t>
        </is>
      </c>
      <c r="G1403" s="2" t="n">
        <v>1068</v>
      </c>
      <c r="H1403" s="122" t="n">
        <v>1</v>
      </c>
      <c r="I1403" s="259">
        <f>SUM(H1403*C1403)</f>
        <v/>
      </c>
      <c r="J1403" s="260" t="n">
        <v>1</v>
      </c>
      <c r="K1403" s="261">
        <f>C1403*J1403</f>
        <v/>
      </c>
      <c r="M1403" s="251">
        <f>CONCATENATE(D1403,"　",E1403,F1403,G1403)</f>
        <v/>
      </c>
      <c r="N1403" s="252">
        <f>I1403</f>
        <v/>
      </c>
    </row>
    <row r="1404" ht="15" customHeight="1" thickBot="1">
      <c r="B1404" s="85" t="inlineStr">
        <is>
          <t>KB05L</t>
        </is>
      </c>
      <c r="C1404">
        <f>SUMIF(数量表!D:H,B1404,数量表!H:H)</f>
        <v/>
      </c>
      <c r="D1404" s="243" t="inlineStr">
        <is>
          <t>W1-39</t>
        </is>
      </c>
      <c r="E1404" s="2" t="n">
        <v>333</v>
      </c>
      <c r="F1404" s="244" t="inlineStr">
        <is>
          <t>*</t>
        </is>
      </c>
      <c r="G1404" s="2" t="n">
        <v>850</v>
      </c>
      <c r="H1404" s="122" t="n">
        <v>1</v>
      </c>
      <c r="I1404" s="259">
        <f>SUM(H1404*C1404)</f>
        <v/>
      </c>
      <c r="J1404" s="260" t="n">
        <v>1</v>
      </c>
      <c r="K1404" s="261">
        <f>C1404*J1404</f>
        <v/>
      </c>
      <c r="M1404" s="251">
        <f>CONCATENATE(D1404,"　",E1404,F1404,G1404)</f>
        <v/>
      </c>
      <c r="N1404" s="252">
        <f>I1404</f>
        <v/>
      </c>
    </row>
    <row r="1405" ht="15" customHeight="1" thickBot="1">
      <c r="B1405" s="85" t="inlineStr">
        <is>
          <t>KB05L</t>
        </is>
      </c>
      <c r="C1405">
        <f>SUMIF(数量表!D:H,B1405,数量表!H:H)</f>
        <v/>
      </c>
      <c r="D1405" s="243" t="inlineStr">
        <is>
          <t>W2-41</t>
        </is>
      </c>
      <c r="E1405" s="2" t="n">
        <v>414.5</v>
      </c>
      <c r="F1405" s="244" t="inlineStr">
        <is>
          <t>*</t>
        </is>
      </c>
      <c r="G1405" s="2" t="n">
        <v>850</v>
      </c>
      <c r="H1405" s="122" t="n">
        <v>1</v>
      </c>
      <c r="I1405" s="259">
        <f>SUM(H1405*C1405)</f>
        <v/>
      </c>
      <c r="J1405" s="260" t="n">
        <v>1</v>
      </c>
      <c r="K1405" s="261">
        <f>C1405*J1405</f>
        <v/>
      </c>
      <c r="M1405" s="251">
        <f>CONCATENATE(D1405,"　",E1405,F1405,G1405)</f>
        <v/>
      </c>
      <c r="N1405" s="252">
        <f>I1405</f>
        <v/>
      </c>
    </row>
    <row r="1406" ht="15" customHeight="1" thickBot="1">
      <c r="B1406" s="88" t="inlineStr">
        <is>
          <t>KB05L</t>
        </is>
      </c>
      <c r="C1406" s="89">
        <f>SUMIF(数量表!D:H,B1406,数量表!H:H)</f>
        <v/>
      </c>
      <c r="D1406" s="239" t="inlineStr">
        <is>
          <t>W2-39</t>
        </is>
      </c>
      <c r="E1406" s="240" t="n">
        <v>386.5</v>
      </c>
      <c r="F1406" s="241" t="inlineStr">
        <is>
          <t>*</t>
        </is>
      </c>
      <c r="G1406" s="240" t="n">
        <v>850</v>
      </c>
      <c r="H1406" s="242" t="n">
        <v>1</v>
      </c>
      <c r="I1406" s="256">
        <f>SUM(H1406*C1406)</f>
        <v/>
      </c>
      <c r="J1406" s="257" t="n">
        <v>1</v>
      </c>
      <c r="K1406" s="258">
        <f>C1406*J1406</f>
        <v/>
      </c>
      <c r="M1406" s="251">
        <f>CONCATENATE(D1406,"　",E1406,F1406,G1406)</f>
        <v/>
      </c>
      <c r="N1406" s="252">
        <f>I1406</f>
        <v/>
      </c>
    </row>
    <row r="1407" ht="15" customHeight="1" thickBot="1">
      <c r="B1407" s="79" t="inlineStr">
        <is>
          <t>KB05R</t>
        </is>
      </c>
      <c r="C1407" s="80">
        <f>SUMIF(数量表!D:H,B1407,数量表!H:H)</f>
        <v/>
      </c>
      <c r="D1407" s="235" t="inlineStr">
        <is>
          <t>W1-39</t>
        </is>
      </c>
      <c r="E1407" s="236" t="n">
        <v>333</v>
      </c>
      <c r="F1407" s="237" t="inlineStr">
        <is>
          <t>*</t>
        </is>
      </c>
      <c r="G1407" s="236" t="n">
        <v>1068</v>
      </c>
      <c r="H1407" s="238" t="n">
        <v>1</v>
      </c>
      <c r="I1407" s="253">
        <f>SUM(H1407*C1407)</f>
        <v/>
      </c>
      <c r="J1407" s="254" t="n">
        <v>1</v>
      </c>
      <c r="K1407" s="255">
        <f>C1407*J1407</f>
        <v/>
      </c>
      <c r="M1407" s="251">
        <f>CONCATENATE(D1407,"　",E1407,F1407,G1407)</f>
        <v/>
      </c>
      <c r="N1407" s="252">
        <f>I1407</f>
        <v/>
      </c>
    </row>
    <row r="1408" ht="15" customHeight="1" thickBot="1">
      <c r="B1408" s="85" t="inlineStr">
        <is>
          <t>KB05R</t>
        </is>
      </c>
      <c r="C1408">
        <f>SUMIF(数量表!D:H,B1408,数量表!H:H)</f>
        <v/>
      </c>
      <c r="D1408" s="243" t="inlineStr">
        <is>
          <t>W2-41</t>
        </is>
      </c>
      <c r="E1408" s="2" t="n">
        <v>414.5</v>
      </c>
      <c r="F1408" s="244" t="inlineStr">
        <is>
          <t>*</t>
        </is>
      </c>
      <c r="G1408" s="2" t="n">
        <v>973</v>
      </c>
      <c r="H1408" s="122" t="n">
        <v>1</v>
      </c>
      <c r="I1408" s="259">
        <f>SUM(H1408*C1408)</f>
        <v/>
      </c>
      <c r="J1408" s="260" t="n">
        <v>1</v>
      </c>
      <c r="K1408" s="261">
        <f>C1408*J1408</f>
        <v/>
      </c>
      <c r="M1408" s="251">
        <f>CONCATENATE(D1408,"　",E1408,F1408,G1408)</f>
        <v/>
      </c>
      <c r="N1408" s="252">
        <f>I1408</f>
        <v/>
      </c>
    </row>
    <row r="1409" ht="15" customHeight="1" thickBot="1">
      <c r="B1409" s="85" t="inlineStr">
        <is>
          <t>KB05R</t>
        </is>
      </c>
      <c r="C1409">
        <f>SUMIF(数量表!D:H,B1409,数量表!H:H)</f>
        <v/>
      </c>
      <c r="D1409" s="243" t="inlineStr">
        <is>
          <t>W2-41</t>
        </is>
      </c>
      <c r="E1409" s="2" t="n">
        <v>414.5</v>
      </c>
      <c r="F1409" s="244" t="inlineStr">
        <is>
          <t>*</t>
        </is>
      </c>
      <c r="G1409" s="2" t="n">
        <v>95</v>
      </c>
      <c r="H1409" s="122" t="n">
        <v>1</v>
      </c>
      <c r="I1409" s="259">
        <f>SUM(H1409*C1409)</f>
        <v/>
      </c>
      <c r="J1409" s="260" t="n">
        <v>0.1</v>
      </c>
      <c r="K1409" s="261">
        <f>C1409*J1409</f>
        <v/>
      </c>
      <c r="M1409" s="251">
        <f>CONCATENATE(D1409,"　",E1409,F1409,G1409)</f>
        <v/>
      </c>
      <c r="N1409" s="252">
        <f>I1409</f>
        <v/>
      </c>
    </row>
    <row r="1410" ht="15" customHeight="1" thickBot="1">
      <c r="B1410" s="85" t="inlineStr">
        <is>
          <t>KB05R</t>
        </is>
      </c>
      <c r="C1410">
        <f>SUMIF(数量表!D:H,B1410,数量表!H:H)</f>
        <v/>
      </c>
      <c r="D1410" s="243" t="inlineStr">
        <is>
          <t>W1-39</t>
        </is>
      </c>
      <c r="E1410" s="2" t="n">
        <v>386.5</v>
      </c>
      <c r="F1410" s="244" t="inlineStr">
        <is>
          <t>*</t>
        </is>
      </c>
      <c r="G1410" s="2" t="n">
        <v>1068</v>
      </c>
      <c r="H1410" s="122" t="n">
        <v>1</v>
      </c>
      <c r="I1410" s="259">
        <f>SUM(H1410*C1410)</f>
        <v/>
      </c>
      <c r="J1410" s="260" t="n">
        <v>1</v>
      </c>
      <c r="K1410" s="261">
        <f>C1410*J1410</f>
        <v/>
      </c>
      <c r="M1410" s="251">
        <f>CONCATENATE(D1410,"　",E1410,F1410,G1410)</f>
        <v/>
      </c>
      <c r="N1410" s="252">
        <f>I1410</f>
        <v/>
      </c>
    </row>
    <row r="1411" ht="15" customHeight="1" thickBot="1">
      <c r="B1411" s="85" t="inlineStr">
        <is>
          <t>KB05R</t>
        </is>
      </c>
      <c r="C1411">
        <f>SUMIF(数量表!D:H,B1411,数量表!H:H)</f>
        <v/>
      </c>
      <c r="D1411" s="243" t="inlineStr">
        <is>
          <t>W1-39</t>
        </is>
      </c>
      <c r="E1411" s="2" t="n">
        <v>333</v>
      </c>
      <c r="F1411" s="244" t="inlineStr">
        <is>
          <t>*</t>
        </is>
      </c>
      <c r="G1411" s="2" t="n">
        <v>850</v>
      </c>
      <c r="H1411" s="122" t="n">
        <v>1</v>
      </c>
      <c r="I1411" s="259">
        <f>SUM(H1411*C1411)</f>
        <v/>
      </c>
      <c r="J1411" s="260" t="n">
        <v>1</v>
      </c>
      <c r="K1411" s="261">
        <f>C1411*J1411</f>
        <v/>
      </c>
      <c r="M1411" s="251">
        <f>CONCATENATE(D1411,"　",E1411,F1411,G1411)</f>
        <v/>
      </c>
      <c r="N1411" s="252">
        <f>I1411</f>
        <v/>
      </c>
    </row>
    <row r="1412" ht="15" customHeight="1" thickBot="1">
      <c r="B1412" s="85" t="inlineStr">
        <is>
          <t>KB05R</t>
        </is>
      </c>
      <c r="C1412">
        <f>SUMIF(数量表!D:H,B1412,数量表!H:H)</f>
        <v/>
      </c>
      <c r="D1412" s="243" t="inlineStr">
        <is>
          <t>W2-41</t>
        </is>
      </c>
      <c r="E1412" s="2" t="n">
        <v>414.5</v>
      </c>
      <c r="F1412" s="244" t="inlineStr">
        <is>
          <t>*</t>
        </is>
      </c>
      <c r="G1412" s="2" t="n">
        <v>850</v>
      </c>
      <c r="H1412" s="122" t="n">
        <v>1</v>
      </c>
      <c r="I1412" s="259">
        <f>SUM(H1412*C1412)</f>
        <v/>
      </c>
      <c r="J1412" s="260" t="n">
        <v>1</v>
      </c>
      <c r="K1412" s="261">
        <f>C1412*J1412</f>
        <v/>
      </c>
      <c r="M1412" s="251">
        <f>CONCATENATE(D1412,"　",E1412,F1412,G1412)</f>
        <v/>
      </c>
      <c r="N1412" s="252">
        <f>I1412</f>
        <v/>
      </c>
    </row>
    <row r="1413" ht="15" customHeight="1" thickBot="1">
      <c r="B1413" s="88" t="inlineStr">
        <is>
          <t>KB05R</t>
        </is>
      </c>
      <c r="C1413" s="89">
        <f>SUMIF(数量表!D:H,B1413,数量表!H:H)</f>
        <v/>
      </c>
      <c r="D1413" s="239" t="inlineStr">
        <is>
          <t>W2-39</t>
        </is>
      </c>
      <c r="E1413" s="240" t="n">
        <v>386.5</v>
      </c>
      <c r="F1413" s="241" t="inlineStr">
        <is>
          <t>*</t>
        </is>
      </c>
      <c r="G1413" s="240" t="n">
        <v>850</v>
      </c>
      <c r="H1413" s="242" t="n">
        <v>1</v>
      </c>
      <c r="I1413" s="256">
        <f>SUM(H1413*C1413)</f>
        <v/>
      </c>
      <c r="J1413" s="257" t="n">
        <v>1</v>
      </c>
      <c r="K1413" s="258">
        <f>C1413*J1413</f>
        <v/>
      </c>
      <c r="M1413" s="251">
        <f>CONCATENATE(D1413,"　",E1413,F1413,G1413)</f>
        <v/>
      </c>
      <c r="N1413" s="252">
        <f>I1413</f>
        <v/>
      </c>
    </row>
    <row r="1414" ht="15" customHeight="1" thickBot="1">
      <c r="B1414" s="79" t="inlineStr">
        <is>
          <t>45MK13</t>
        </is>
      </c>
      <c r="C1414" s="80">
        <f>SUMIF(数量表!D:H,B1414,数量表!H:H)</f>
        <v/>
      </c>
      <c r="D1414" s="235" t="inlineStr">
        <is>
          <t>W2-41</t>
        </is>
      </c>
      <c r="E1414" s="236" t="n">
        <v>414.5</v>
      </c>
      <c r="F1414" s="237" t="inlineStr">
        <is>
          <t>*</t>
        </is>
      </c>
      <c r="G1414" s="236" t="n">
        <v>100</v>
      </c>
      <c r="H1414" s="238" t="n">
        <v>2</v>
      </c>
      <c r="I1414" s="253">
        <f>SUM(H1414*C1414)</f>
        <v/>
      </c>
      <c r="J1414" s="254" t="n">
        <v>1</v>
      </c>
      <c r="K1414" s="255">
        <f>C1414*J1414</f>
        <v/>
      </c>
      <c r="M1414" s="251">
        <f>CONCATENATE(D1414,"　",E1414,F1414,G1414)</f>
        <v/>
      </c>
      <c r="N1414" s="252">
        <f>I1414</f>
        <v/>
      </c>
    </row>
    <row r="1415" ht="15" customHeight="1" thickBot="1">
      <c r="B1415" s="85" t="inlineStr">
        <is>
          <t>45MK13</t>
        </is>
      </c>
      <c r="C1415">
        <f>SUMIF(数量表!D:H,B1415,数量表!H:H)</f>
        <v/>
      </c>
      <c r="D1415" s="243" t="inlineStr">
        <is>
          <t>W2-41</t>
        </is>
      </c>
      <c r="E1415" s="2" t="n">
        <v>414.5</v>
      </c>
      <c r="F1415" s="244" t="inlineStr">
        <is>
          <t>*</t>
        </is>
      </c>
      <c r="G1415" s="2" t="n">
        <v>768</v>
      </c>
      <c r="H1415" s="122" t="n">
        <v>2</v>
      </c>
      <c r="I1415" s="259">
        <f>SUM(H1415*C1415)</f>
        <v/>
      </c>
      <c r="J1415" s="260" t="n">
        <v>2</v>
      </c>
      <c r="K1415" s="261">
        <f>C1415*J1415</f>
        <v/>
      </c>
      <c r="M1415" s="251">
        <f>CONCATENATE(D1415,"　",E1415,F1415,G1415)</f>
        <v/>
      </c>
      <c r="N1415" s="252">
        <f>I1415</f>
        <v/>
      </c>
    </row>
    <row r="1416" ht="15" customHeight="1" thickBot="1">
      <c r="B1416" s="85" t="inlineStr">
        <is>
          <t>45MK13</t>
        </is>
      </c>
      <c r="C1416">
        <f>SUMIF(数量表!D:H,B1416,数量表!H:H)</f>
        <v/>
      </c>
      <c r="D1416" s="243" t="inlineStr">
        <is>
          <t>W3-39</t>
        </is>
      </c>
      <c r="E1416" s="2" t="n">
        <v>386.5</v>
      </c>
      <c r="F1416" s="244" t="inlineStr">
        <is>
          <t>*</t>
        </is>
      </c>
      <c r="G1416" s="2" t="n">
        <v>350</v>
      </c>
      <c r="H1416" s="122" t="n">
        <v>2</v>
      </c>
      <c r="I1416" s="259">
        <f>SUM(H1416*C1416)</f>
        <v/>
      </c>
      <c r="J1416" s="260" t="n">
        <v>1</v>
      </c>
      <c r="K1416" s="261">
        <f>C1416*J1416</f>
        <v/>
      </c>
      <c r="M1416" s="251">
        <f>CONCATENATE(D1416,"　",E1416,F1416,G1416)</f>
        <v/>
      </c>
      <c r="N1416" s="252">
        <f>I1416</f>
        <v/>
      </c>
    </row>
    <row r="1417" ht="15" customHeight="1" thickBot="1">
      <c r="B1417" s="88" t="inlineStr">
        <is>
          <t>45MK13</t>
        </is>
      </c>
      <c r="C1417" s="89">
        <f>SUMIF(数量表!D:H,B1417,数量表!H:H)</f>
        <v/>
      </c>
      <c r="D1417" s="239" t="inlineStr">
        <is>
          <t>W3-39</t>
        </is>
      </c>
      <c r="E1417" s="240" t="n">
        <v>386.5</v>
      </c>
      <c r="F1417" s="241" t="inlineStr">
        <is>
          <t>*</t>
        </is>
      </c>
      <c r="G1417" s="240" t="n">
        <v>768</v>
      </c>
      <c r="H1417" s="242" t="n">
        <v>2</v>
      </c>
      <c r="I1417" s="256">
        <f>SUM(H1417*C1417)</f>
        <v/>
      </c>
      <c r="J1417" s="257" t="n">
        <v>2</v>
      </c>
      <c r="K1417" s="258">
        <f>C1417*J1417</f>
        <v/>
      </c>
      <c r="M1417" s="251">
        <f>CONCATENATE(D1417,"　",E1417,F1417,G1417)</f>
        <v/>
      </c>
      <c r="N1417" s="252">
        <f>I1417</f>
        <v/>
      </c>
    </row>
    <row r="1418" ht="15" customHeight="1" thickBot="1">
      <c r="B1418" s="79" t="inlineStr">
        <is>
          <t>45MK13-L</t>
        </is>
      </c>
      <c r="C1418" s="80">
        <f>SUMIF(数量表!D:H,B1418,数量表!H:H)</f>
        <v/>
      </c>
      <c r="D1418" s="235" t="inlineStr">
        <is>
          <t>W2-41</t>
        </is>
      </c>
      <c r="E1418" s="236" t="n">
        <v>414.5</v>
      </c>
      <c r="F1418" s="237" t="inlineStr">
        <is>
          <t>*</t>
        </is>
      </c>
      <c r="G1418" s="236" t="n">
        <v>100</v>
      </c>
      <c r="H1418" s="238" t="n">
        <v>2</v>
      </c>
      <c r="I1418" s="253">
        <f>SUM(H1418*C1418)</f>
        <v/>
      </c>
      <c r="J1418" s="254" t="n">
        <v>1</v>
      </c>
      <c r="K1418" s="255">
        <f>C1418*J1418</f>
        <v/>
      </c>
      <c r="M1418" s="251">
        <f>CONCATENATE(D1418,"　",E1418,F1418,G1418)</f>
        <v/>
      </c>
      <c r="N1418" s="252">
        <f>I1418</f>
        <v/>
      </c>
    </row>
    <row r="1419" ht="15" customHeight="1" thickBot="1">
      <c r="B1419" s="85" t="inlineStr">
        <is>
          <t>45MK13-L</t>
        </is>
      </c>
      <c r="C1419">
        <f>SUMIF(数量表!D:H,B1419,数量表!H:H)</f>
        <v/>
      </c>
      <c r="D1419" s="243" t="inlineStr">
        <is>
          <t>W2-41</t>
        </is>
      </c>
      <c r="E1419" s="2" t="n">
        <v>414.5</v>
      </c>
      <c r="F1419" s="244" t="inlineStr">
        <is>
          <t>*</t>
        </is>
      </c>
      <c r="G1419" s="2" t="n">
        <v>768</v>
      </c>
      <c r="H1419" s="122" t="n">
        <v>2</v>
      </c>
      <c r="I1419" s="259">
        <f>SUM(H1419*C1419)</f>
        <v/>
      </c>
      <c r="J1419" s="260" t="n">
        <v>2</v>
      </c>
      <c r="K1419" s="261">
        <f>C1419*J1419</f>
        <v/>
      </c>
      <c r="M1419" s="251">
        <f>CONCATENATE(D1419,"　",E1419,F1419,G1419)</f>
        <v/>
      </c>
      <c r="N1419" s="252">
        <f>I1419</f>
        <v/>
      </c>
    </row>
    <row r="1420" ht="15" customHeight="1" thickBot="1">
      <c r="B1420" s="85" t="inlineStr">
        <is>
          <t>45MK13-L</t>
        </is>
      </c>
      <c r="C1420">
        <f>SUMIF(数量表!D:H,B1420,数量表!H:H)</f>
        <v/>
      </c>
      <c r="D1420" s="243" t="inlineStr">
        <is>
          <t>W3-39</t>
        </is>
      </c>
      <c r="E1420" s="2" t="n">
        <v>386.5</v>
      </c>
      <c r="F1420" s="244" t="inlineStr">
        <is>
          <t>*</t>
        </is>
      </c>
      <c r="G1420" s="2" t="n">
        <v>350</v>
      </c>
      <c r="H1420" s="122" t="n">
        <v>2</v>
      </c>
      <c r="I1420" s="259">
        <f>SUM(H1420*C1420)</f>
        <v/>
      </c>
      <c r="J1420" s="260" t="n">
        <v>1</v>
      </c>
      <c r="K1420" s="261">
        <f>C1420*J1420</f>
        <v/>
      </c>
      <c r="M1420" s="251">
        <f>CONCATENATE(D1420,"　",E1420,F1420,G1420)</f>
        <v/>
      </c>
      <c r="N1420" s="252">
        <f>I1420</f>
        <v/>
      </c>
    </row>
    <row r="1421" ht="15" customHeight="1" thickBot="1">
      <c r="B1421" s="85" t="inlineStr">
        <is>
          <t>45MK13-L</t>
        </is>
      </c>
      <c r="C1421">
        <f>SUMIF(数量表!D:H,B1421,数量表!H:H)</f>
        <v/>
      </c>
      <c r="D1421" s="243" t="inlineStr">
        <is>
          <t>W3-39</t>
        </is>
      </c>
      <c r="E1421" s="2" t="n">
        <v>386.5</v>
      </c>
      <c r="F1421" s="244" t="inlineStr">
        <is>
          <t>*</t>
        </is>
      </c>
      <c r="G1421" s="2" t="n">
        <v>768</v>
      </c>
      <c r="H1421" s="122" t="n">
        <v>2</v>
      </c>
      <c r="I1421" s="259">
        <f>SUM(H1421*C1421)</f>
        <v/>
      </c>
      <c r="J1421" s="260" t="n">
        <v>2</v>
      </c>
      <c r="K1421" s="261">
        <f>C1421*J1421</f>
        <v/>
      </c>
      <c r="M1421" s="251">
        <f>CONCATENATE(D1421,"　",E1421,F1421,G1421)</f>
        <v/>
      </c>
      <c r="N1421" s="252">
        <f>I1421</f>
        <v/>
      </c>
    </row>
    <row r="1422" ht="15" customHeight="1" thickBot="1">
      <c r="B1422" s="85" t="inlineStr">
        <is>
          <t>45MK13-L</t>
        </is>
      </c>
      <c r="C1422">
        <f>SUMIF(数量表!D:H,B1422,数量表!H:H)</f>
        <v/>
      </c>
      <c r="D1422" s="243" t="inlineStr">
        <is>
          <t>W1-39</t>
        </is>
      </c>
      <c r="E1422" s="2" t="n">
        <v>87</v>
      </c>
      <c r="F1422" s="244" t="inlineStr">
        <is>
          <t>*</t>
        </is>
      </c>
      <c r="G1422" s="2" t="n">
        <v>75</v>
      </c>
      <c r="H1422" s="122" t="n">
        <v>1</v>
      </c>
      <c r="I1422" s="259">
        <f>SUM(H1422*C1422)</f>
        <v/>
      </c>
      <c r="J1422" s="260" t="n">
        <v>0</v>
      </c>
      <c r="K1422" s="261">
        <f>C1422*J1422</f>
        <v/>
      </c>
      <c r="M1422" s="251">
        <f>CONCATENATE(D1422,"　",E1422,F1422,G1422)</f>
        <v/>
      </c>
      <c r="N1422" s="252">
        <f>I1422</f>
        <v/>
      </c>
    </row>
    <row r="1423" ht="15" customHeight="1" thickBot="1">
      <c r="B1423" s="88" t="inlineStr">
        <is>
          <t>45MK13-L</t>
        </is>
      </c>
      <c r="C1423" s="89">
        <f>SUMIF(数量表!D:H,B1423,数量表!H:H)</f>
        <v/>
      </c>
      <c r="D1423" s="239" t="inlineStr">
        <is>
          <t>W1-39</t>
        </is>
      </c>
      <c r="E1423" s="240" t="n">
        <v>87</v>
      </c>
      <c r="F1423" s="241" t="inlineStr">
        <is>
          <t>*</t>
        </is>
      </c>
      <c r="G1423" s="240" t="n">
        <v>1274</v>
      </c>
      <c r="H1423" s="242" t="n">
        <v>1</v>
      </c>
      <c r="I1423" s="256">
        <f>SUM(H1423*C1423)</f>
        <v/>
      </c>
      <c r="J1423" s="257" t="n">
        <v>0.4</v>
      </c>
      <c r="K1423" s="258">
        <f>C1423*J1423</f>
        <v/>
      </c>
      <c r="M1423" s="251">
        <f>CONCATENATE(D1423,"　",E1423,F1423,G1423)</f>
        <v/>
      </c>
      <c r="N1423" s="252">
        <f>I1423</f>
        <v/>
      </c>
    </row>
    <row r="1424" ht="15" customHeight="1" thickBot="1">
      <c r="B1424" s="79" t="inlineStr">
        <is>
          <t>45MK13-R</t>
        </is>
      </c>
      <c r="C1424" s="80">
        <f>SUMIF(数量表!D:H,B1424,数量表!H:H)</f>
        <v/>
      </c>
      <c r="D1424" s="235" t="inlineStr">
        <is>
          <t>W2-41</t>
        </is>
      </c>
      <c r="E1424" s="236" t="n">
        <v>414.5</v>
      </c>
      <c r="F1424" s="237" t="inlineStr">
        <is>
          <t>*</t>
        </is>
      </c>
      <c r="G1424" s="236" t="n">
        <v>100</v>
      </c>
      <c r="H1424" s="238" t="n">
        <v>2</v>
      </c>
      <c r="I1424" s="253">
        <f>SUM(H1424*C1424)</f>
        <v/>
      </c>
      <c r="J1424" s="254" t="n">
        <v>1</v>
      </c>
      <c r="K1424" s="255">
        <f>C1424*J1424</f>
        <v/>
      </c>
      <c r="M1424" s="251">
        <f>CONCATENATE(D1424,"　",E1424,F1424,G1424)</f>
        <v/>
      </c>
      <c r="N1424" s="252">
        <f>I1424</f>
        <v/>
      </c>
    </row>
    <row r="1425" ht="15" customHeight="1" thickBot="1">
      <c r="B1425" s="85" t="inlineStr">
        <is>
          <t>45MK13-R</t>
        </is>
      </c>
      <c r="C1425">
        <f>SUMIF(数量表!D:H,B1425,数量表!H:H)</f>
        <v/>
      </c>
      <c r="D1425" s="243" t="inlineStr">
        <is>
          <t>W2-41</t>
        </is>
      </c>
      <c r="E1425" s="2" t="n">
        <v>414.5</v>
      </c>
      <c r="F1425" s="244" t="inlineStr">
        <is>
          <t>*</t>
        </is>
      </c>
      <c r="G1425" s="2" t="n">
        <v>768</v>
      </c>
      <c r="H1425" s="122" t="n">
        <v>2</v>
      </c>
      <c r="I1425" s="259">
        <f>SUM(H1425*C1425)</f>
        <v/>
      </c>
      <c r="J1425" s="260" t="n">
        <v>2</v>
      </c>
      <c r="K1425" s="261">
        <f>C1425*J1425</f>
        <v/>
      </c>
      <c r="M1425" s="251">
        <f>CONCATENATE(D1425,"　",E1425,F1425,G1425)</f>
        <v/>
      </c>
      <c r="N1425" s="252">
        <f>I1425</f>
        <v/>
      </c>
    </row>
    <row r="1426" ht="15" customHeight="1" thickBot="1">
      <c r="B1426" s="85" t="inlineStr">
        <is>
          <t>45MK13-R</t>
        </is>
      </c>
      <c r="C1426">
        <f>SUMIF(数量表!D:H,B1426,数量表!H:H)</f>
        <v/>
      </c>
      <c r="D1426" s="243" t="inlineStr">
        <is>
          <t>W3-39</t>
        </is>
      </c>
      <c r="E1426" s="2" t="n">
        <v>386.5</v>
      </c>
      <c r="F1426" s="244" t="inlineStr">
        <is>
          <t>*</t>
        </is>
      </c>
      <c r="G1426" s="2" t="n">
        <v>350</v>
      </c>
      <c r="H1426" s="122" t="n">
        <v>2</v>
      </c>
      <c r="I1426" s="259">
        <f>SUM(H1426*C1426)</f>
        <v/>
      </c>
      <c r="J1426" s="260" t="n">
        <v>1</v>
      </c>
      <c r="K1426" s="261">
        <f>C1426*J1426</f>
        <v/>
      </c>
      <c r="M1426" s="251">
        <f>CONCATENATE(D1426,"　",E1426,F1426,G1426)</f>
        <v/>
      </c>
      <c r="N1426" s="252">
        <f>I1426</f>
        <v/>
      </c>
    </row>
    <row r="1427" ht="15" customHeight="1" thickBot="1">
      <c r="B1427" s="85" t="inlineStr">
        <is>
          <t>45MK13-R</t>
        </is>
      </c>
      <c r="C1427">
        <f>SUMIF(数量表!D:H,B1427,数量表!H:H)</f>
        <v/>
      </c>
      <c r="D1427" s="243" t="inlineStr">
        <is>
          <t>W3-39</t>
        </is>
      </c>
      <c r="E1427" s="2" t="n">
        <v>386.5</v>
      </c>
      <c r="F1427" s="244" t="inlineStr">
        <is>
          <t>*</t>
        </is>
      </c>
      <c r="G1427" s="2" t="n">
        <v>768</v>
      </c>
      <c r="H1427" s="122" t="n">
        <v>2</v>
      </c>
      <c r="I1427" s="259">
        <f>SUM(H1427*C1427)</f>
        <v/>
      </c>
      <c r="J1427" s="260" t="n">
        <v>2</v>
      </c>
      <c r="K1427" s="261">
        <f>C1427*J1427</f>
        <v/>
      </c>
      <c r="M1427" s="251">
        <f>CONCATENATE(D1427,"　",E1427,F1427,G1427)</f>
        <v/>
      </c>
      <c r="N1427" s="252">
        <f>I1427</f>
        <v/>
      </c>
    </row>
    <row r="1428" ht="15" customHeight="1" thickBot="1">
      <c r="B1428" s="85" t="inlineStr">
        <is>
          <t>45MK13-R</t>
        </is>
      </c>
      <c r="C1428">
        <f>SUMIF(数量表!D:H,B1428,数量表!H:H)</f>
        <v/>
      </c>
      <c r="D1428" s="243" t="inlineStr">
        <is>
          <t>W1-39</t>
        </is>
      </c>
      <c r="E1428" s="2" t="n">
        <v>87</v>
      </c>
      <c r="F1428" s="244" t="inlineStr">
        <is>
          <t>*</t>
        </is>
      </c>
      <c r="G1428" s="2" t="n">
        <v>75</v>
      </c>
      <c r="H1428" s="122" t="n">
        <v>1</v>
      </c>
      <c r="I1428" s="259">
        <f>SUM(H1428*C1428)</f>
        <v/>
      </c>
      <c r="J1428" s="260" t="n">
        <v>0</v>
      </c>
      <c r="K1428" s="261">
        <f>C1428*J1428</f>
        <v/>
      </c>
      <c r="M1428" s="251">
        <f>CONCATENATE(D1428,"　",E1428,F1428,G1428)</f>
        <v/>
      </c>
      <c r="N1428" s="252">
        <f>I1428</f>
        <v/>
      </c>
    </row>
    <row r="1429" ht="15" customHeight="1" thickBot="1">
      <c r="B1429" s="88" t="inlineStr">
        <is>
          <t>45MK13-R</t>
        </is>
      </c>
      <c r="C1429" s="89">
        <f>SUMIF(数量表!D:H,B1429,数量表!H:H)</f>
        <v/>
      </c>
      <c r="D1429" s="239" t="inlineStr">
        <is>
          <t>W1-39</t>
        </is>
      </c>
      <c r="E1429" s="240" t="n">
        <v>87</v>
      </c>
      <c r="F1429" s="241" t="inlineStr">
        <is>
          <t>*</t>
        </is>
      </c>
      <c r="G1429" s="240" t="n">
        <v>1274</v>
      </c>
      <c r="H1429" s="242" t="n">
        <v>1</v>
      </c>
      <c r="I1429" s="256">
        <f>SUM(H1429*C1429)</f>
        <v/>
      </c>
      <c r="J1429" s="257" t="n">
        <v>0.4</v>
      </c>
      <c r="K1429" s="258">
        <f>C1429*J1429</f>
        <v/>
      </c>
      <c r="M1429" s="251">
        <f>CONCATENATE(D1429,"　",E1429,F1429,G1429)</f>
        <v/>
      </c>
      <c r="N1429" s="252">
        <f>I1429</f>
        <v/>
      </c>
    </row>
    <row r="1430" ht="15" customHeight="1" thickBot="1">
      <c r="B1430" s="79" t="inlineStr">
        <is>
          <t>45MK13L</t>
        </is>
      </c>
      <c r="C1430" s="80">
        <f>SUMIF(数量表!D:H,B1430,数量表!H:H)</f>
        <v/>
      </c>
      <c r="D1430" s="235" t="inlineStr">
        <is>
          <t>W1-34</t>
        </is>
      </c>
      <c r="E1430" s="236" t="n">
        <v>346.5</v>
      </c>
      <c r="F1430" s="237" t="inlineStr">
        <is>
          <t>*</t>
        </is>
      </c>
      <c r="G1430" s="236" t="n">
        <v>768</v>
      </c>
      <c r="H1430" s="238" t="n">
        <v>1</v>
      </c>
      <c r="I1430" s="253">
        <f>SUM(H1430*C1430)</f>
        <v/>
      </c>
      <c r="J1430" s="254" t="n">
        <v>1</v>
      </c>
      <c r="K1430" s="255">
        <f>C1430*J1430</f>
        <v/>
      </c>
      <c r="M1430" s="251">
        <f>CONCATENATE(D1430,"　",E1430,F1430,G1430)</f>
        <v/>
      </c>
      <c r="N1430" s="252">
        <f>I1430</f>
        <v/>
      </c>
    </row>
    <row r="1431" ht="15" customHeight="1" thickBot="1">
      <c r="B1431" s="85" t="inlineStr">
        <is>
          <t>45MK13L</t>
        </is>
      </c>
      <c r="C1431">
        <f>SUMIF(数量表!D:H,B1431,数量表!H:H)</f>
        <v/>
      </c>
      <c r="D1431" s="243" t="inlineStr">
        <is>
          <t>W2-41</t>
        </is>
      </c>
      <c r="E1431" s="2" t="n">
        <v>414.5</v>
      </c>
      <c r="F1431" s="244" t="inlineStr">
        <is>
          <t>*</t>
        </is>
      </c>
      <c r="G1431" s="2" t="n">
        <v>768</v>
      </c>
      <c r="H1431" s="122" t="n">
        <v>2</v>
      </c>
      <c r="I1431" s="259">
        <f>SUM(H1431*C1431)</f>
        <v/>
      </c>
      <c r="J1431" s="260" t="n">
        <v>2</v>
      </c>
      <c r="K1431" s="261">
        <f>C1431*J1431</f>
        <v/>
      </c>
      <c r="M1431" s="251">
        <f>CONCATENATE(D1431,"　",E1431,F1431,G1431)</f>
        <v/>
      </c>
      <c r="N1431" s="252">
        <f>I1431</f>
        <v/>
      </c>
    </row>
    <row r="1432" ht="15" customHeight="1" thickBot="1">
      <c r="B1432" s="85" t="inlineStr">
        <is>
          <t>45MK13L</t>
        </is>
      </c>
      <c r="C1432">
        <f>SUMIF(数量表!D:H,B1432,数量表!H:H)</f>
        <v/>
      </c>
      <c r="D1432" s="243" t="inlineStr">
        <is>
          <t>W3-39</t>
        </is>
      </c>
      <c r="E1432" s="2" t="n">
        <v>386.5</v>
      </c>
      <c r="F1432" s="244" t="inlineStr">
        <is>
          <t>*</t>
        </is>
      </c>
      <c r="G1432" s="2" t="n">
        <v>768</v>
      </c>
      <c r="H1432" s="122" t="n">
        <v>1</v>
      </c>
      <c r="I1432" s="259">
        <f>SUM(H1432*C1432)</f>
        <v/>
      </c>
      <c r="J1432" s="260" t="n">
        <v>1</v>
      </c>
      <c r="K1432" s="261">
        <f>C1432*J1432</f>
        <v/>
      </c>
      <c r="M1432" s="251">
        <f>CONCATENATE(D1432,"　",E1432,F1432,G1432)</f>
        <v/>
      </c>
      <c r="N1432" s="252">
        <f>I1432</f>
        <v/>
      </c>
    </row>
    <row r="1433" ht="15" customHeight="1" thickBot="1">
      <c r="B1433" s="85" t="inlineStr">
        <is>
          <t>45MK13L</t>
        </is>
      </c>
      <c r="C1433">
        <f>SUMIF(数量表!D:H,B1433,数量表!H:H)</f>
        <v/>
      </c>
      <c r="D1433" s="243" t="inlineStr">
        <is>
          <t>W1-34</t>
        </is>
      </c>
      <c r="E1433" s="2" t="n">
        <v>346.5</v>
      </c>
      <c r="F1433" s="244" t="inlineStr">
        <is>
          <t>*</t>
        </is>
      </c>
      <c r="G1433" s="2" t="n">
        <v>100</v>
      </c>
      <c r="H1433" s="122" t="n">
        <v>1</v>
      </c>
      <c r="I1433" s="259">
        <f>SUM(H1433*C1433)</f>
        <v/>
      </c>
      <c r="J1433" s="260" t="n">
        <v>0.5</v>
      </c>
      <c r="K1433" s="261">
        <f>C1433*J1433</f>
        <v/>
      </c>
      <c r="M1433" s="251">
        <f>CONCATENATE(D1433,"　",E1433,F1433,G1433)</f>
        <v/>
      </c>
      <c r="N1433" s="252">
        <f>I1433</f>
        <v/>
      </c>
    </row>
    <row r="1434" ht="15" customHeight="1" thickBot="1">
      <c r="B1434" s="85" t="inlineStr">
        <is>
          <t>45MK13L</t>
        </is>
      </c>
      <c r="C1434">
        <f>SUMIF(数量表!D:H,B1434,数量表!H:H)</f>
        <v/>
      </c>
      <c r="D1434" s="243" t="inlineStr">
        <is>
          <t>W2-41</t>
        </is>
      </c>
      <c r="E1434" s="2" t="n">
        <v>414.5</v>
      </c>
      <c r="F1434" s="244" t="inlineStr">
        <is>
          <t>*</t>
        </is>
      </c>
      <c r="G1434" s="2" t="n">
        <v>100</v>
      </c>
      <c r="H1434" s="122" t="n">
        <v>2</v>
      </c>
      <c r="I1434" s="259">
        <f>SUM(H1434*C1434)</f>
        <v/>
      </c>
      <c r="J1434" s="260" t="n">
        <v>1</v>
      </c>
      <c r="K1434" s="261">
        <f>C1434*J1434</f>
        <v/>
      </c>
      <c r="M1434" s="251">
        <f>CONCATENATE(D1434,"　",E1434,F1434,G1434)</f>
        <v/>
      </c>
      <c r="N1434" s="252">
        <f>I1434</f>
        <v/>
      </c>
    </row>
    <row r="1435" ht="15" customHeight="1" thickBot="1">
      <c r="B1435" s="88" t="inlineStr">
        <is>
          <t>45MK13L</t>
        </is>
      </c>
      <c r="C1435" s="89">
        <f>SUMIF(数量表!D:H,B1435,数量表!H:H)</f>
        <v/>
      </c>
      <c r="D1435" s="239" t="inlineStr">
        <is>
          <t>W3-39</t>
        </is>
      </c>
      <c r="E1435" s="240" t="n">
        <v>386.5</v>
      </c>
      <c r="F1435" s="241" t="inlineStr">
        <is>
          <t>*</t>
        </is>
      </c>
      <c r="G1435" s="240" t="n">
        <v>100</v>
      </c>
      <c r="H1435" s="242" t="n">
        <v>1</v>
      </c>
      <c r="I1435" s="256">
        <f>SUM(H1435*C1435)</f>
        <v/>
      </c>
      <c r="J1435" s="257" t="n">
        <v>0.5</v>
      </c>
      <c r="K1435" s="258">
        <f>C1435*J1435</f>
        <v/>
      </c>
      <c r="M1435" s="251">
        <f>CONCATENATE(D1435,"　",E1435,F1435,G1435)</f>
        <v/>
      </c>
      <c r="N1435" s="252">
        <f>I1435</f>
        <v/>
      </c>
    </row>
    <row r="1436" ht="15" customHeight="1" thickBot="1">
      <c r="B1436" s="79" t="inlineStr">
        <is>
          <t>45MK13L-L</t>
        </is>
      </c>
      <c r="C1436" s="80">
        <f>SUMIF(数量表!D:H,B1436,数量表!H:H)</f>
        <v/>
      </c>
      <c r="D1436" s="235" t="inlineStr">
        <is>
          <t>W1-34</t>
        </is>
      </c>
      <c r="E1436" s="236" t="n">
        <v>346.5</v>
      </c>
      <c r="F1436" s="237" t="inlineStr">
        <is>
          <t>*</t>
        </is>
      </c>
      <c r="G1436" s="236" t="n">
        <v>768</v>
      </c>
      <c r="H1436" s="238" t="n">
        <v>1</v>
      </c>
      <c r="I1436" s="253">
        <f>SUM(H1436*C1436)</f>
        <v/>
      </c>
      <c r="J1436" s="254" t="n">
        <v>1</v>
      </c>
      <c r="K1436" s="255">
        <f>C1436*J1436</f>
        <v/>
      </c>
      <c r="M1436" s="251">
        <f>CONCATENATE(D1436,"　",E1436,F1436,G1436)</f>
        <v/>
      </c>
      <c r="N1436" s="252">
        <f>I1436</f>
        <v/>
      </c>
    </row>
    <row r="1437" ht="15" customHeight="1" thickBot="1">
      <c r="B1437" s="85" t="inlineStr">
        <is>
          <t>45MK13L-L</t>
        </is>
      </c>
      <c r="C1437">
        <f>SUMIF(数量表!D:H,B1437,数量表!H:H)</f>
        <v/>
      </c>
      <c r="D1437" s="243" t="inlineStr">
        <is>
          <t>W2-41</t>
        </is>
      </c>
      <c r="E1437" s="2" t="n">
        <v>414.5</v>
      </c>
      <c r="F1437" s="244" t="inlineStr">
        <is>
          <t>*</t>
        </is>
      </c>
      <c r="G1437" s="2" t="n">
        <v>768</v>
      </c>
      <c r="H1437" s="122" t="n">
        <v>2</v>
      </c>
      <c r="I1437" s="259">
        <f>SUM(H1437*C1437)</f>
        <v/>
      </c>
      <c r="J1437" s="260" t="n">
        <v>2</v>
      </c>
      <c r="K1437" s="261">
        <f>C1437*J1437</f>
        <v/>
      </c>
      <c r="M1437" s="251">
        <f>CONCATENATE(D1437,"　",E1437,F1437,G1437)</f>
        <v/>
      </c>
      <c r="N1437" s="252">
        <f>I1437</f>
        <v/>
      </c>
    </row>
    <row r="1438" ht="15" customHeight="1" thickBot="1">
      <c r="B1438" s="85" t="inlineStr">
        <is>
          <t>45MK13L-L</t>
        </is>
      </c>
      <c r="C1438">
        <f>SUMIF(数量表!D:H,B1438,数量表!H:H)</f>
        <v/>
      </c>
      <c r="D1438" s="243" t="inlineStr">
        <is>
          <t>W3-39</t>
        </is>
      </c>
      <c r="E1438" s="2" t="n">
        <v>386.5</v>
      </c>
      <c r="F1438" s="244" t="inlineStr">
        <is>
          <t>*</t>
        </is>
      </c>
      <c r="G1438" s="2" t="n">
        <v>768</v>
      </c>
      <c r="H1438" s="122" t="n">
        <v>1</v>
      </c>
      <c r="I1438" s="259">
        <f>SUM(H1438*C1438)</f>
        <v/>
      </c>
      <c r="J1438" s="260" t="n">
        <v>1</v>
      </c>
      <c r="K1438" s="261">
        <f>C1438*J1438</f>
        <v/>
      </c>
      <c r="M1438" s="251">
        <f>CONCATENATE(D1438,"　",E1438,F1438,G1438)</f>
        <v/>
      </c>
      <c r="N1438" s="252">
        <f>I1438</f>
        <v/>
      </c>
    </row>
    <row r="1439" ht="15" customHeight="1" thickBot="1">
      <c r="B1439" s="85" t="inlineStr">
        <is>
          <t>45MK13L-L</t>
        </is>
      </c>
      <c r="C1439">
        <f>SUMIF(数量表!D:H,B1439,数量表!H:H)</f>
        <v/>
      </c>
      <c r="D1439" s="243" t="inlineStr">
        <is>
          <t>W1-34</t>
        </is>
      </c>
      <c r="E1439" s="2" t="n">
        <v>346.5</v>
      </c>
      <c r="F1439" s="244" t="inlineStr">
        <is>
          <t>*</t>
        </is>
      </c>
      <c r="G1439" s="2" t="n">
        <v>100</v>
      </c>
      <c r="H1439" s="122" t="n">
        <v>1</v>
      </c>
      <c r="I1439" s="259">
        <f>SUM(H1439*C1439)</f>
        <v/>
      </c>
      <c r="J1439" s="260" t="n">
        <v>0.5</v>
      </c>
      <c r="K1439" s="261">
        <f>C1439*J1439</f>
        <v/>
      </c>
      <c r="M1439" s="251">
        <f>CONCATENATE(D1439,"　",E1439,F1439,G1439)</f>
        <v/>
      </c>
      <c r="N1439" s="252">
        <f>I1439</f>
        <v/>
      </c>
    </row>
    <row r="1440" ht="15" customHeight="1" thickBot="1">
      <c r="B1440" s="85" t="inlineStr">
        <is>
          <t>45MK13L-L</t>
        </is>
      </c>
      <c r="C1440">
        <f>SUMIF(数量表!D:H,B1440,数量表!H:H)</f>
        <v/>
      </c>
      <c r="D1440" s="243" t="inlineStr">
        <is>
          <t>W2-41</t>
        </is>
      </c>
      <c r="E1440" s="2" t="n">
        <v>414.5</v>
      </c>
      <c r="F1440" s="244" t="inlineStr">
        <is>
          <t>*</t>
        </is>
      </c>
      <c r="G1440" s="2" t="n">
        <v>100</v>
      </c>
      <c r="H1440" s="122" t="n">
        <v>2</v>
      </c>
      <c r="I1440" s="259">
        <f>SUM(H1440*C1440)</f>
        <v/>
      </c>
      <c r="J1440" s="260" t="n">
        <v>1</v>
      </c>
      <c r="K1440" s="261">
        <f>C1440*J1440</f>
        <v/>
      </c>
      <c r="M1440" s="251">
        <f>CONCATENATE(D1440,"　",E1440,F1440,G1440)</f>
        <v/>
      </c>
      <c r="N1440" s="252">
        <f>I1440</f>
        <v/>
      </c>
    </row>
    <row r="1441" ht="15" customHeight="1" thickBot="1">
      <c r="B1441" s="85" t="inlineStr">
        <is>
          <t>45MK13L-L</t>
        </is>
      </c>
      <c r="C1441">
        <f>SUMIF(数量表!D:H,B1441,数量表!H:H)</f>
        <v/>
      </c>
      <c r="D1441" s="243" t="inlineStr">
        <is>
          <t>W3-39</t>
        </is>
      </c>
      <c r="E1441" s="2" t="n">
        <v>386.5</v>
      </c>
      <c r="F1441" s="244" t="inlineStr">
        <is>
          <t>*</t>
        </is>
      </c>
      <c r="G1441" s="2" t="n">
        <v>100</v>
      </c>
      <c r="H1441" s="122" t="n">
        <v>1</v>
      </c>
      <c r="I1441" s="259">
        <f>SUM(H1441*C1441)</f>
        <v/>
      </c>
      <c r="J1441" s="260" t="n">
        <v>0.5</v>
      </c>
      <c r="K1441" s="261">
        <f>C1441*J1441</f>
        <v/>
      </c>
      <c r="M1441" s="251">
        <f>CONCATENATE(D1441,"　",E1441,F1441,G1441)</f>
        <v/>
      </c>
      <c r="N1441" s="252">
        <f>I1441</f>
        <v/>
      </c>
    </row>
    <row r="1442" ht="15" customHeight="1" thickBot="1">
      <c r="B1442" s="85" t="inlineStr">
        <is>
          <t>45MK13L-L</t>
        </is>
      </c>
      <c r="C1442">
        <f>SUMIF(数量表!D:H,B1442,数量表!H:H)</f>
        <v/>
      </c>
      <c r="D1442" s="243" t="inlineStr">
        <is>
          <t>W3-39</t>
        </is>
      </c>
      <c r="E1442" s="2" t="n">
        <v>30</v>
      </c>
      <c r="F1442" s="244" t="inlineStr">
        <is>
          <t>*</t>
        </is>
      </c>
      <c r="G1442" s="2" t="n">
        <v>75</v>
      </c>
      <c r="H1442" s="122" t="n">
        <v>1</v>
      </c>
      <c r="I1442" s="259">
        <f>SUM(H1442*C1442)</f>
        <v/>
      </c>
      <c r="J1442" s="260" t="n">
        <v>0</v>
      </c>
      <c r="K1442" s="261">
        <f>C1442*J1442</f>
        <v/>
      </c>
      <c r="M1442" s="251">
        <f>CONCATENATE(D1442,"　",E1442,F1442,G1442)</f>
        <v/>
      </c>
      <c r="N1442" s="252">
        <f>I1442</f>
        <v/>
      </c>
    </row>
    <row r="1443" ht="15" customHeight="1" thickBot="1">
      <c r="B1443" s="88" t="inlineStr">
        <is>
          <t>45MK13L-L</t>
        </is>
      </c>
      <c r="C1443" s="89">
        <f>SUMIF(数量表!D:H,B1443,数量表!H:H)</f>
        <v/>
      </c>
      <c r="D1443" s="239" t="inlineStr">
        <is>
          <t>W3-39</t>
        </is>
      </c>
      <c r="E1443" s="240" t="n">
        <v>30</v>
      </c>
      <c r="F1443" s="241" t="inlineStr">
        <is>
          <t>*</t>
        </is>
      </c>
      <c r="G1443" s="240" t="n">
        <v>1274</v>
      </c>
      <c r="H1443" s="242" t="n">
        <v>1</v>
      </c>
      <c r="I1443" s="256">
        <f>SUM(H1443*C1443)</f>
        <v/>
      </c>
      <c r="J1443" s="257" t="n">
        <v>0.4</v>
      </c>
      <c r="K1443" s="258">
        <f>C1443*J1443</f>
        <v/>
      </c>
      <c r="M1443" s="251">
        <f>CONCATENATE(D1443,"　",E1443,F1443,G1443)</f>
        <v/>
      </c>
      <c r="N1443" s="252">
        <f>I1443</f>
        <v/>
      </c>
    </row>
    <row r="1444" ht="15" customHeight="1" thickBot="1">
      <c r="B1444" s="79" t="inlineStr">
        <is>
          <t>45MK13R</t>
        </is>
      </c>
      <c r="C1444" s="80">
        <f>SUMIF(数量表!D:H,B1444,数量表!H:H)</f>
        <v/>
      </c>
      <c r="D1444" s="235" t="inlineStr">
        <is>
          <t>W1-34</t>
        </is>
      </c>
      <c r="E1444" s="236" t="n">
        <v>346.5</v>
      </c>
      <c r="F1444" s="237" t="inlineStr">
        <is>
          <t>*</t>
        </is>
      </c>
      <c r="G1444" s="236" t="n">
        <v>768</v>
      </c>
      <c r="H1444" s="238" t="n">
        <v>1</v>
      </c>
      <c r="I1444" s="253">
        <f>SUM(H1444*C1444)</f>
        <v/>
      </c>
      <c r="J1444" s="254" t="n">
        <v>1</v>
      </c>
      <c r="K1444" s="255">
        <f>C1444*J1444</f>
        <v/>
      </c>
      <c r="M1444" s="251">
        <f>CONCATENATE(D1444,"　",E1444,F1444,G1444)</f>
        <v/>
      </c>
      <c r="N1444" s="252">
        <f>I1444</f>
        <v/>
      </c>
    </row>
    <row r="1445" ht="15" customHeight="1" thickBot="1">
      <c r="B1445" s="85" t="inlineStr">
        <is>
          <t>45MK13R</t>
        </is>
      </c>
      <c r="C1445">
        <f>SUMIF(数量表!D:H,B1445,数量表!H:H)</f>
        <v/>
      </c>
      <c r="D1445" s="243" t="inlineStr">
        <is>
          <t>W2-41</t>
        </is>
      </c>
      <c r="E1445" s="2" t="n">
        <v>414.5</v>
      </c>
      <c r="F1445" s="244" t="inlineStr">
        <is>
          <t>*</t>
        </is>
      </c>
      <c r="G1445" s="2" t="n">
        <v>768</v>
      </c>
      <c r="H1445" s="122" t="n">
        <v>2</v>
      </c>
      <c r="I1445" s="259">
        <f>SUM(H1445*C1445)</f>
        <v/>
      </c>
      <c r="J1445" s="260" t="n">
        <v>2</v>
      </c>
      <c r="K1445" s="261">
        <f>C1445*J1445</f>
        <v/>
      </c>
      <c r="M1445" s="251">
        <f>CONCATENATE(D1445,"　",E1445,F1445,G1445)</f>
        <v/>
      </c>
      <c r="N1445" s="252">
        <f>I1445</f>
        <v/>
      </c>
    </row>
    <row r="1446" ht="15" customHeight="1" thickBot="1">
      <c r="B1446" s="85" t="inlineStr">
        <is>
          <t>45MK13R</t>
        </is>
      </c>
      <c r="C1446">
        <f>SUMIF(数量表!D:H,B1446,数量表!H:H)</f>
        <v/>
      </c>
      <c r="D1446" s="243" t="inlineStr">
        <is>
          <t>W3-39</t>
        </is>
      </c>
      <c r="E1446" s="2" t="n">
        <v>386.5</v>
      </c>
      <c r="F1446" s="244" t="inlineStr">
        <is>
          <t>*</t>
        </is>
      </c>
      <c r="G1446" s="2" t="n">
        <v>768</v>
      </c>
      <c r="H1446" s="122" t="n">
        <v>1</v>
      </c>
      <c r="I1446" s="259">
        <f>SUM(H1446*C1446)</f>
        <v/>
      </c>
      <c r="J1446" s="260" t="n">
        <v>1</v>
      </c>
      <c r="K1446" s="261">
        <f>C1446*J1446</f>
        <v/>
      </c>
      <c r="M1446" s="251">
        <f>CONCATENATE(D1446,"　",E1446,F1446,G1446)</f>
        <v/>
      </c>
      <c r="N1446" s="252">
        <f>I1446</f>
        <v/>
      </c>
    </row>
    <row r="1447" ht="15" customHeight="1" thickBot="1">
      <c r="B1447" s="85" t="inlineStr">
        <is>
          <t>45MK13R</t>
        </is>
      </c>
      <c r="C1447">
        <f>SUMIF(数量表!D:H,B1447,数量表!H:H)</f>
        <v/>
      </c>
      <c r="D1447" s="243" t="inlineStr">
        <is>
          <t>W1-34</t>
        </is>
      </c>
      <c r="E1447" s="2" t="n">
        <v>346.5</v>
      </c>
      <c r="F1447" s="244" t="inlineStr">
        <is>
          <t>*</t>
        </is>
      </c>
      <c r="G1447" s="2" t="n">
        <v>100</v>
      </c>
      <c r="H1447" s="122" t="n">
        <v>1</v>
      </c>
      <c r="I1447" s="259">
        <f>SUM(H1447*C1447)</f>
        <v/>
      </c>
      <c r="J1447" s="260" t="n">
        <v>0.5</v>
      </c>
      <c r="K1447" s="261">
        <f>C1447*J1447</f>
        <v/>
      </c>
      <c r="M1447" s="251">
        <f>CONCATENATE(D1447,"　",E1447,F1447,G1447)</f>
        <v/>
      </c>
      <c r="N1447" s="252">
        <f>I1447</f>
        <v/>
      </c>
    </row>
    <row r="1448" ht="15" customHeight="1" thickBot="1">
      <c r="B1448" s="85" t="inlineStr">
        <is>
          <t>45MK13R</t>
        </is>
      </c>
      <c r="C1448">
        <f>SUMIF(数量表!D:H,B1448,数量表!H:H)</f>
        <v/>
      </c>
      <c r="D1448" s="243" t="inlineStr">
        <is>
          <t>W2-41</t>
        </is>
      </c>
      <c r="E1448" s="2" t="n">
        <v>414.5</v>
      </c>
      <c r="F1448" s="244" t="inlineStr">
        <is>
          <t>*</t>
        </is>
      </c>
      <c r="G1448" s="2" t="n">
        <v>100</v>
      </c>
      <c r="H1448" s="122" t="n">
        <v>2</v>
      </c>
      <c r="I1448" s="259">
        <f>SUM(H1448*C1448)</f>
        <v/>
      </c>
      <c r="J1448" s="260" t="n">
        <v>1</v>
      </c>
      <c r="K1448" s="261">
        <f>C1448*J1448</f>
        <v/>
      </c>
      <c r="M1448" s="251">
        <f>CONCATENATE(D1448,"　",E1448,F1448,G1448)</f>
        <v/>
      </c>
      <c r="N1448" s="252">
        <f>I1448</f>
        <v/>
      </c>
    </row>
    <row r="1449" ht="15" customHeight="1" thickBot="1">
      <c r="B1449" s="88" t="inlineStr">
        <is>
          <t>45MK13R</t>
        </is>
      </c>
      <c r="C1449" s="89">
        <f>SUMIF(数量表!D:H,B1449,数量表!H:H)</f>
        <v/>
      </c>
      <c r="D1449" s="239" t="inlineStr">
        <is>
          <t>W3-39</t>
        </is>
      </c>
      <c r="E1449" s="240" t="n">
        <v>386.5</v>
      </c>
      <c r="F1449" s="241" t="inlineStr">
        <is>
          <t>*</t>
        </is>
      </c>
      <c r="G1449" s="240" t="n">
        <v>100</v>
      </c>
      <c r="H1449" s="242" t="n">
        <v>1</v>
      </c>
      <c r="I1449" s="256">
        <f>SUM(H1449*C1449)</f>
        <v/>
      </c>
      <c r="J1449" s="257" t="n">
        <v>0.5</v>
      </c>
      <c r="K1449" s="258">
        <f>C1449*J1449</f>
        <v/>
      </c>
      <c r="M1449" s="251">
        <f>CONCATENATE(D1449,"　",E1449,F1449,G1449)</f>
        <v/>
      </c>
      <c r="N1449" s="252">
        <f>I1449</f>
        <v/>
      </c>
    </row>
    <row r="1450" ht="15" customHeight="1" thickBot="1">
      <c r="B1450" s="79" t="inlineStr">
        <is>
          <t>45MK13R-R</t>
        </is>
      </c>
      <c r="C1450" s="80">
        <f>SUMIF(数量表!D:H,B1450,数量表!H:H)</f>
        <v/>
      </c>
      <c r="D1450" s="235" t="inlineStr">
        <is>
          <t>W1-34</t>
        </is>
      </c>
      <c r="E1450" s="236" t="n">
        <v>346.5</v>
      </c>
      <c r="F1450" s="237" t="inlineStr">
        <is>
          <t>*</t>
        </is>
      </c>
      <c r="G1450" s="236" t="n">
        <v>768</v>
      </c>
      <c r="H1450" s="238" t="n">
        <v>1</v>
      </c>
      <c r="I1450" s="253">
        <f>SUM(H1450*C1450)</f>
        <v/>
      </c>
      <c r="J1450" s="254" t="n">
        <v>1</v>
      </c>
      <c r="K1450" s="255">
        <f>C1450*J1450</f>
        <v/>
      </c>
      <c r="M1450" s="251">
        <f>CONCATENATE(D1450,"　",E1450,F1450,G1450)</f>
        <v/>
      </c>
      <c r="N1450" s="252">
        <f>I1450</f>
        <v/>
      </c>
    </row>
    <row r="1451" ht="15" customHeight="1" thickBot="1">
      <c r="B1451" s="85" t="inlineStr">
        <is>
          <t>45MK13R-R</t>
        </is>
      </c>
      <c r="C1451">
        <f>SUMIF(数量表!D:H,B1451,数量表!H:H)</f>
        <v/>
      </c>
      <c r="D1451" s="243" t="inlineStr">
        <is>
          <t>W2-41</t>
        </is>
      </c>
      <c r="E1451" s="2" t="n">
        <v>414.5</v>
      </c>
      <c r="F1451" s="244" t="inlineStr">
        <is>
          <t>*</t>
        </is>
      </c>
      <c r="G1451" s="2" t="n">
        <v>768</v>
      </c>
      <c r="H1451" s="122" t="n">
        <v>2</v>
      </c>
      <c r="I1451" s="259">
        <f>SUM(H1451*C1451)</f>
        <v/>
      </c>
      <c r="J1451" s="260" t="n">
        <v>2</v>
      </c>
      <c r="K1451" s="261">
        <f>C1451*J1451</f>
        <v/>
      </c>
      <c r="M1451" s="251">
        <f>CONCATENATE(D1451,"　",E1451,F1451,G1451)</f>
        <v/>
      </c>
      <c r="N1451" s="252">
        <f>I1451</f>
        <v/>
      </c>
    </row>
    <row r="1452" ht="15" customHeight="1" thickBot="1">
      <c r="B1452" s="85" t="inlineStr">
        <is>
          <t>45MK13R-R</t>
        </is>
      </c>
      <c r="C1452">
        <f>SUMIF(数量表!D:H,B1452,数量表!H:H)</f>
        <v/>
      </c>
      <c r="D1452" s="243" t="inlineStr">
        <is>
          <t>W3-39</t>
        </is>
      </c>
      <c r="E1452" s="2" t="n">
        <v>386.5</v>
      </c>
      <c r="F1452" s="244" t="inlineStr">
        <is>
          <t>*</t>
        </is>
      </c>
      <c r="G1452" s="2" t="n">
        <v>768</v>
      </c>
      <c r="H1452" s="122" t="n">
        <v>1</v>
      </c>
      <c r="I1452" s="259">
        <f>SUM(H1452*C1452)</f>
        <v/>
      </c>
      <c r="J1452" s="260" t="n">
        <v>1</v>
      </c>
      <c r="K1452" s="261">
        <f>C1452*J1452</f>
        <v/>
      </c>
      <c r="M1452" s="251">
        <f>CONCATENATE(D1452,"　",E1452,F1452,G1452)</f>
        <v/>
      </c>
      <c r="N1452" s="252">
        <f>I1452</f>
        <v/>
      </c>
    </row>
    <row r="1453" ht="15" customHeight="1" thickBot="1">
      <c r="B1453" s="85" t="inlineStr">
        <is>
          <t>45MK13R-R</t>
        </is>
      </c>
      <c r="C1453">
        <f>SUMIF(数量表!D:H,B1453,数量表!H:H)</f>
        <v/>
      </c>
      <c r="D1453" s="243" t="inlineStr">
        <is>
          <t>W1-34</t>
        </is>
      </c>
      <c r="E1453" s="2" t="n">
        <v>346.5</v>
      </c>
      <c r="F1453" s="244" t="inlineStr">
        <is>
          <t>*</t>
        </is>
      </c>
      <c r="G1453" s="2" t="n">
        <v>100</v>
      </c>
      <c r="H1453" s="122" t="n">
        <v>1</v>
      </c>
      <c r="I1453" s="259">
        <f>SUM(H1453*C1453)</f>
        <v/>
      </c>
      <c r="J1453" s="260" t="n">
        <v>0.5</v>
      </c>
      <c r="K1453" s="261">
        <f>C1453*J1453</f>
        <v/>
      </c>
      <c r="M1453" s="251">
        <f>CONCATENATE(D1453,"　",E1453,F1453,G1453)</f>
        <v/>
      </c>
      <c r="N1453" s="252">
        <f>I1453</f>
        <v/>
      </c>
    </row>
    <row r="1454" ht="15" customHeight="1" thickBot="1">
      <c r="B1454" s="85" t="inlineStr">
        <is>
          <t>45MK13R-R</t>
        </is>
      </c>
      <c r="C1454">
        <f>SUMIF(数量表!D:H,B1454,数量表!H:H)</f>
        <v/>
      </c>
      <c r="D1454" s="243" t="inlineStr">
        <is>
          <t>W2-41</t>
        </is>
      </c>
      <c r="E1454" s="2" t="n">
        <v>414.5</v>
      </c>
      <c r="F1454" s="244" t="inlineStr">
        <is>
          <t>*</t>
        </is>
      </c>
      <c r="G1454" s="2" t="n">
        <v>100</v>
      </c>
      <c r="H1454" s="122" t="n">
        <v>2</v>
      </c>
      <c r="I1454" s="259">
        <f>SUM(H1454*C1454)</f>
        <v/>
      </c>
      <c r="J1454" s="260" t="n">
        <v>1</v>
      </c>
      <c r="K1454" s="261">
        <f>C1454*J1454</f>
        <v/>
      </c>
      <c r="M1454" s="251">
        <f>CONCATENATE(D1454,"　",E1454,F1454,G1454)</f>
        <v/>
      </c>
      <c r="N1454" s="252">
        <f>I1454</f>
        <v/>
      </c>
    </row>
    <row r="1455" ht="15" customHeight="1" thickBot="1">
      <c r="B1455" s="85" t="inlineStr">
        <is>
          <t>45MK13R-R</t>
        </is>
      </c>
      <c r="C1455">
        <f>SUMIF(数量表!D:H,B1455,数量表!H:H)</f>
        <v/>
      </c>
      <c r="D1455" s="243" t="inlineStr">
        <is>
          <t>W3-39</t>
        </is>
      </c>
      <c r="E1455" s="2" t="n">
        <v>386.5</v>
      </c>
      <c r="F1455" s="244" t="inlineStr">
        <is>
          <t>*</t>
        </is>
      </c>
      <c r="G1455" s="2" t="n">
        <v>100</v>
      </c>
      <c r="H1455" s="122" t="n">
        <v>1</v>
      </c>
      <c r="I1455" s="259">
        <f>SUM(H1455*C1455)</f>
        <v/>
      </c>
      <c r="J1455" s="260" t="n">
        <v>0.5</v>
      </c>
      <c r="K1455" s="261">
        <f>C1455*J1455</f>
        <v/>
      </c>
      <c r="M1455" s="251">
        <f>CONCATENATE(D1455,"　",E1455,F1455,G1455)</f>
        <v/>
      </c>
      <c r="N1455" s="252">
        <f>I1455</f>
        <v/>
      </c>
    </row>
    <row r="1456" ht="15" customHeight="1" thickBot="1">
      <c r="B1456" s="85" t="inlineStr">
        <is>
          <t>45MK13R-R</t>
        </is>
      </c>
      <c r="C1456">
        <f>SUMIF(数量表!D:H,B1456,数量表!H:H)</f>
        <v/>
      </c>
      <c r="D1456" s="243" t="inlineStr">
        <is>
          <t>W3-39</t>
        </is>
      </c>
      <c r="E1456" s="2" t="n">
        <v>30</v>
      </c>
      <c r="F1456" s="244" t="inlineStr">
        <is>
          <t>*</t>
        </is>
      </c>
      <c r="G1456" s="2" t="n">
        <v>75</v>
      </c>
      <c r="H1456" s="122" t="n">
        <v>1</v>
      </c>
      <c r="I1456" s="259">
        <f>SUM(H1456*C1456)</f>
        <v/>
      </c>
      <c r="J1456" s="260" t="n">
        <v>0</v>
      </c>
      <c r="K1456" s="261">
        <f>C1456*J1456</f>
        <v/>
      </c>
      <c r="M1456" s="251">
        <f>CONCATENATE(D1456,"　",E1456,F1456,G1456)</f>
        <v/>
      </c>
      <c r="N1456" s="252">
        <f>I1456</f>
        <v/>
      </c>
    </row>
    <row r="1457" ht="15" customHeight="1" thickBot="1">
      <c r="B1457" s="88" t="inlineStr">
        <is>
          <t>45MK13R-R</t>
        </is>
      </c>
      <c r="C1457" s="89">
        <f>SUMIF(数量表!D:H,B1457,数量表!H:H)</f>
        <v/>
      </c>
      <c r="D1457" s="239" t="inlineStr">
        <is>
          <t>W3-39</t>
        </is>
      </c>
      <c r="E1457" s="240" t="n">
        <v>30</v>
      </c>
      <c r="F1457" s="241" t="inlineStr">
        <is>
          <t>*</t>
        </is>
      </c>
      <c r="G1457" s="240" t="n">
        <v>1274</v>
      </c>
      <c r="H1457" s="242" t="n">
        <v>1</v>
      </c>
      <c r="I1457" s="256">
        <f>SUM(H1457*C1457)</f>
        <v/>
      </c>
      <c r="J1457" s="257" t="n">
        <v>0.4</v>
      </c>
      <c r="K1457" s="258">
        <f>C1457*J1457</f>
        <v/>
      </c>
      <c r="M1457" s="251">
        <f>CONCATENATE(D1457,"　",E1457,F1457,G1457)</f>
        <v/>
      </c>
      <c r="N1457" s="252">
        <f>I1457</f>
        <v/>
      </c>
    </row>
    <row r="1458" ht="15" customHeight="1" thickBot="1">
      <c r="B1458" s="79" t="inlineStr">
        <is>
          <t>45MK11</t>
        </is>
      </c>
      <c r="C1458" s="80">
        <f>SUMIF(数量表!D:H,B1458,数量表!H:H)</f>
        <v/>
      </c>
      <c r="D1458" s="235" t="inlineStr">
        <is>
          <t>W2-41</t>
        </is>
      </c>
      <c r="E1458" s="236" t="n">
        <v>414.5</v>
      </c>
      <c r="F1458" s="237" t="inlineStr">
        <is>
          <t>*</t>
        </is>
      </c>
      <c r="G1458" s="236" t="n">
        <v>200</v>
      </c>
      <c r="H1458" s="238" t="n">
        <v>2</v>
      </c>
      <c r="I1458" s="253">
        <f>SUM(H1458*C1458)</f>
        <v/>
      </c>
      <c r="J1458" s="254" t="n">
        <v>1</v>
      </c>
      <c r="K1458" s="255">
        <f>C1458*J1458</f>
        <v/>
      </c>
      <c r="M1458" s="251">
        <f>CONCATENATE(D1458,"　",E1458,F1458,G1458)</f>
        <v/>
      </c>
      <c r="N1458" s="252">
        <f>I1458</f>
        <v/>
      </c>
    </row>
    <row r="1459" ht="15" customHeight="1" thickBot="1">
      <c r="B1459" s="85" t="inlineStr">
        <is>
          <t>45MK11</t>
        </is>
      </c>
      <c r="C1459">
        <f>SUMIF(数量表!D:H,B1459,数量表!H:H)</f>
        <v/>
      </c>
      <c r="D1459" s="243" t="inlineStr">
        <is>
          <t>W2-41</t>
        </is>
      </c>
      <c r="E1459" s="2" t="n">
        <v>414.5</v>
      </c>
      <c r="F1459" s="244" t="inlineStr">
        <is>
          <t>*</t>
        </is>
      </c>
      <c r="G1459" s="2" t="n">
        <v>868</v>
      </c>
      <c r="H1459" s="122" t="n">
        <v>2</v>
      </c>
      <c r="I1459" s="259">
        <f>SUM(H1459*C1459)</f>
        <v/>
      </c>
      <c r="J1459" s="260" t="n">
        <v>2</v>
      </c>
      <c r="K1459" s="261">
        <f>C1459*J1459</f>
        <v/>
      </c>
      <c r="M1459" s="251">
        <f>CONCATENATE(D1459,"　",E1459,F1459,G1459)</f>
        <v/>
      </c>
      <c r="N1459" s="252">
        <f>I1459</f>
        <v/>
      </c>
    </row>
    <row r="1460" ht="15" customHeight="1" thickBot="1">
      <c r="B1460" s="85" t="inlineStr">
        <is>
          <t>45MK11</t>
        </is>
      </c>
      <c r="C1460">
        <f>SUMIF(数量表!D:H,B1460,数量表!H:H)</f>
        <v/>
      </c>
      <c r="D1460" s="243" t="inlineStr">
        <is>
          <t>W2-39</t>
        </is>
      </c>
      <c r="E1460" s="2" t="n">
        <v>386.5</v>
      </c>
      <c r="F1460" s="244" t="inlineStr">
        <is>
          <t>*</t>
        </is>
      </c>
      <c r="G1460" s="2" t="n">
        <v>200</v>
      </c>
      <c r="H1460" s="122" t="n">
        <v>2</v>
      </c>
      <c r="I1460" s="259">
        <f>SUM(H1460*C1460)</f>
        <v/>
      </c>
      <c r="J1460" s="260" t="n">
        <v>1</v>
      </c>
      <c r="K1460" s="261">
        <f>C1460*J1460</f>
        <v/>
      </c>
      <c r="M1460" s="251">
        <f>CONCATENATE(D1460,"　",E1460,F1460,G1460)</f>
        <v/>
      </c>
      <c r="N1460" s="252">
        <f>I1460</f>
        <v/>
      </c>
    </row>
    <row r="1461" ht="15" customHeight="1" thickBot="1">
      <c r="B1461" s="88" t="inlineStr">
        <is>
          <t>45MK11</t>
        </is>
      </c>
      <c r="C1461" s="89">
        <f>SUMIF(数量表!D:H,B1461,数量表!H:H)</f>
        <v/>
      </c>
      <c r="D1461" s="239" t="inlineStr">
        <is>
          <t>W2-39</t>
        </is>
      </c>
      <c r="E1461" s="240" t="n">
        <v>386.5</v>
      </c>
      <c r="F1461" s="241" t="inlineStr">
        <is>
          <t>*</t>
        </is>
      </c>
      <c r="G1461" s="240" t="n">
        <v>868</v>
      </c>
      <c r="H1461" s="242" t="n">
        <v>2</v>
      </c>
      <c r="I1461" s="256">
        <f>SUM(H1461*C1461)</f>
        <v/>
      </c>
      <c r="J1461" s="257" t="n">
        <v>2</v>
      </c>
      <c r="K1461" s="258">
        <f>C1461*J1461</f>
        <v/>
      </c>
      <c r="M1461" s="251">
        <f>CONCATENATE(D1461,"　",E1461,F1461,G1461)</f>
        <v/>
      </c>
      <c r="N1461" s="252">
        <f>I1461</f>
        <v/>
      </c>
    </row>
    <row r="1462" ht="15" customHeight="1" thickBot="1">
      <c r="B1462" s="79" t="inlineStr">
        <is>
          <t>45MK11-L</t>
        </is>
      </c>
      <c r="C1462" s="80">
        <f>SUMIF(数量表!D:H,B1462,数量表!H:H)</f>
        <v/>
      </c>
      <c r="D1462" s="235" t="inlineStr">
        <is>
          <t>W2-41</t>
        </is>
      </c>
      <c r="E1462" s="236" t="n">
        <v>414.5</v>
      </c>
      <c r="F1462" s="237" t="inlineStr">
        <is>
          <t>*</t>
        </is>
      </c>
      <c r="G1462" s="236" t="n">
        <v>200</v>
      </c>
      <c r="H1462" s="238" t="n">
        <v>2</v>
      </c>
      <c r="I1462" s="253">
        <f>SUM(H1462*C1462)</f>
        <v/>
      </c>
      <c r="J1462" s="254" t="n">
        <v>1</v>
      </c>
      <c r="K1462" s="255">
        <f>C1462*J1462</f>
        <v/>
      </c>
      <c r="M1462" s="251">
        <f>CONCATENATE(D1462,"　",E1462,F1462,G1462)</f>
        <v/>
      </c>
      <c r="N1462" s="252">
        <f>I1462</f>
        <v/>
      </c>
    </row>
    <row r="1463" ht="15" customHeight="1" thickBot="1">
      <c r="B1463" s="85" t="inlineStr">
        <is>
          <t>45MK11-L</t>
        </is>
      </c>
      <c r="C1463">
        <f>SUMIF(数量表!D:H,B1463,数量表!H:H)</f>
        <v/>
      </c>
      <c r="D1463" s="243" t="inlineStr">
        <is>
          <t>W2-41</t>
        </is>
      </c>
      <c r="E1463" s="2" t="n">
        <v>414.5</v>
      </c>
      <c r="F1463" s="244" t="inlineStr">
        <is>
          <t>*</t>
        </is>
      </c>
      <c r="G1463" s="2" t="n">
        <v>868</v>
      </c>
      <c r="H1463" s="122" t="n">
        <v>2</v>
      </c>
      <c r="I1463" s="259">
        <f>SUM(H1463*C1463)</f>
        <v/>
      </c>
      <c r="J1463" s="260" t="n">
        <v>2</v>
      </c>
      <c r="K1463" s="261">
        <f>C1463*J1463</f>
        <v/>
      </c>
      <c r="M1463" s="251">
        <f>CONCATENATE(D1463,"　",E1463,F1463,G1463)</f>
        <v/>
      </c>
      <c r="N1463" s="252">
        <f>I1463</f>
        <v/>
      </c>
    </row>
    <row r="1464" ht="15" customHeight="1" thickBot="1">
      <c r="B1464" s="85" t="inlineStr">
        <is>
          <t>45MK11-L</t>
        </is>
      </c>
      <c r="C1464">
        <f>SUMIF(数量表!D:H,B1464,数量表!H:H)</f>
        <v/>
      </c>
      <c r="D1464" s="243" t="inlineStr">
        <is>
          <t>W2-39</t>
        </is>
      </c>
      <c r="E1464" s="2" t="n">
        <v>386.5</v>
      </c>
      <c r="F1464" s="244" t="inlineStr">
        <is>
          <t>*</t>
        </is>
      </c>
      <c r="G1464" s="2" t="n">
        <v>200</v>
      </c>
      <c r="H1464" s="122" t="n">
        <v>2</v>
      </c>
      <c r="I1464" s="259">
        <f>SUM(H1464*C1464)</f>
        <v/>
      </c>
      <c r="J1464" s="260" t="n">
        <v>1</v>
      </c>
      <c r="K1464" s="261">
        <f>C1464*J1464</f>
        <v/>
      </c>
      <c r="M1464" s="251">
        <f>CONCATENATE(D1464,"　",E1464,F1464,G1464)</f>
        <v/>
      </c>
      <c r="N1464" s="252">
        <f>I1464</f>
        <v/>
      </c>
    </row>
    <row r="1465" ht="15" customHeight="1" thickBot="1">
      <c r="B1465" s="85" t="inlineStr">
        <is>
          <t>45MK11-L</t>
        </is>
      </c>
      <c r="C1465">
        <f>SUMIF(数量表!D:H,B1465,数量表!H:H)</f>
        <v/>
      </c>
      <c r="D1465" s="243" t="inlineStr">
        <is>
          <t>W2-39</t>
        </is>
      </c>
      <c r="E1465" s="2" t="n">
        <v>386.5</v>
      </c>
      <c r="F1465" s="244" t="inlineStr">
        <is>
          <t>*</t>
        </is>
      </c>
      <c r="G1465" s="2" t="n">
        <v>868</v>
      </c>
      <c r="H1465" s="122" t="n">
        <v>2</v>
      </c>
      <c r="I1465" s="259">
        <f>SUM(H1465*C1465)</f>
        <v/>
      </c>
      <c r="J1465" s="260" t="n">
        <v>2</v>
      </c>
      <c r="K1465" s="261">
        <f>C1465*J1465</f>
        <v/>
      </c>
      <c r="M1465" s="251">
        <f>CONCATENATE(D1465,"　",E1465,F1465,G1465)</f>
        <v/>
      </c>
      <c r="N1465" s="252">
        <f>I1465</f>
        <v/>
      </c>
    </row>
    <row r="1466" ht="15" customHeight="1" thickBot="1">
      <c r="B1466" s="88" t="inlineStr">
        <is>
          <t>45MK11-L</t>
        </is>
      </c>
      <c r="C1466" s="89">
        <f>SUMIF(数量表!D:H,B1466,数量表!H:H)</f>
        <v/>
      </c>
      <c r="D1466" s="239" t="inlineStr">
        <is>
          <t>45*1000</t>
        </is>
      </c>
      <c r="E1466" s="240" t="n">
        <v>87</v>
      </c>
      <c r="F1466" s="241" t="inlineStr">
        <is>
          <t>*</t>
        </is>
      </c>
      <c r="G1466" s="240" t="n">
        <v>1149</v>
      </c>
      <c r="H1466" s="242" t="n">
        <v>1</v>
      </c>
      <c r="I1466" s="256">
        <f>SUM(H1466*C1466)</f>
        <v/>
      </c>
      <c r="J1466" s="257" t="n">
        <v>0.1</v>
      </c>
      <c r="K1466" s="258">
        <f>C1466*J1466</f>
        <v/>
      </c>
      <c r="M1466" s="251">
        <f>CONCATENATE(D1466,"　",E1466,F1466,G1466)</f>
        <v/>
      </c>
      <c r="N1466" s="252">
        <f>I1466</f>
        <v/>
      </c>
    </row>
    <row r="1467" ht="15" customHeight="1" thickBot="1">
      <c r="B1467" s="79" t="inlineStr">
        <is>
          <t>45MK11-R</t>
        </is>
      </c>
      <c r="C1467" s="80">
        <f>SUMIF(数量表!D:H,B1467,数量表!H:H)</f>
        <v/>
      </c>
      <c r="D1467" s="235" t="inlineStr">
        <is>
          <t>W2-41</t>
        </is>
      </c>
      <c r="E1467" s="236" t="n">
        <v>414.5</v>
      </c>
      <c r="F1467" s="237" t="inlineStr">
        <is>
          <t>*</t>
        </is>
      </c>
      <c r="G1467" s="236" t="n">
        <v>200</v>
      </c>
      <c r="H1467" s="238" t="n">
        <v>2</v>
      </c>
      <c r="I1467" s="253">
        <f>SUM(H1467*C1467)</f>
        <v/>
      </c>
      <c r="J1467" s="254" t="n">
        <v>1</v>
      </c>
      <c r="K1467" s="255">
        <f>C1467*J1467</f>
        <v/>
      </c>
      <c r="M1467" s="251">
        <f>CONCATENATE(D1467,"　",E1467,F1467,G1467)</f>
        <v/>
      </c>
      <c r="N1467" s="252">
        <f>I1467</f>
        <v/>
      </c>
    </row>
    <row r="1468" ht="15" customHeight="1" thickBot="1">
      <c r="B1468" s="85" t="inlineStr">
        <is>
          <t>45MK11-R</t>
        </is>
      </c>
      <c r="C1468">
        <f>SUMIF(数量表!D:H,B1468,数量表!H:H)</f>
        <v/>
      </c>
      <c r="D1468" s="243" t="inlineStr">
        <is>
          <t>W2-41</t>
        </is>
      </c>
      <c r="E1468" s="2" t="n">
        <v>414.5</v>
      </c>
      <c r="F1468" s="244" t="inlineStr">
        <is>
          <t>*</t>
        </is>
      </c>
      <c r="G1468" s="2" t="n">
        <v>868</v>
      </c>
      <c r="H1468" s="122" t="n">
        <v>2</v>
      </c>
      <c r="I1468" s="259">
        <f>SUM(H1468*C1468)</f>
        <v/>
      </c>
      <c r="J1468" s="260" t="n">
        <v>2</v>
      </c>
      <c r="K1468" s="261">
        <f>C1468*J1468</f>
        <v/>
      </c>
      <c r="M1468" s="251">
        <f>CONCATENATE(D1468,"　",E1468,F1468,G1468)</f>
        <v/>
      </c>
      <c r="N1468" s="252">
        <f>I1468</f>
        <v/>
      </c>
    </row>
    <row r="1469" ht="15" customHeight="1" thickBot="1">
      <c r="B1469" s="85" t="inlineStr">
        <is>
          <t>45MK11-R</t>
        </is>
      </c>
      <c r="C1469">
        <f>SUMIF(数量表!D:H,B1469,数量表!H:H)</f>
        <v/>
      </c>
      <c r="D1469" s="243" t="inlineStr">
        <is>
          <t>W2-39</t>
        </is>
      </c>
      <c r="E1469" s="2" t="n">
        <v>386.5</v>
      </c>
      <c r="F1469" s="244" t="inlineStr">
        <is>
          <t>*</t>
        </is>
      </c>
      <c r="G1469" s="2" t="n">
        <v>200</v>
      </c>
      <c r="H1469" s="122" t="n">
        <v>2</v>
      </c>
      <c r="I1469" s="259">
        <f>SUM(H1469*C1469)</f>
        <v/>
      </c>
      <c r="J1469" s="260" t="n">
        <v>1</v>
      </c>
      <c r="K1469" s="261">
        <f>C1469*J1469</f>
        <v/>
      </c>
      <c r="M1469" s="251">
        <f>CONCATENATE(D1469,"　",E1469,F1469,G1469)</f>
        <v/>
      </c>
      <c r="N1469" s="252">
        <f>I1469</f>
        <v/>
      </c>
    </row>
    <row r="1470" ht="15" customHeight="1" thickBot="1">
      <c r="B1470" s="85" t="inlineStr">
        <is>
          <t>45MK11-R</t>
        </is>
      </c>
      <c r="C1470">
        <f>SUMIF(数量表!D:H,B1470,数量表!H:H)</f>
        <v/>
      </c>
      <c r="D1470" s="243" t="inlineStr">
        <is>
          <t>W2-39</t>
        </is>
      </c>
      <c r="E1470" s="2" t="n">
        <v>386.5</v>
      </c>
      <c r="F1470" s="244" t="inlineStr">
        <is>
          <t>*</t>
        </is>
      </c>
      <c r="G1470" s="2" t="n">
        <v>868</v>
      </c>
      <c r="H1470" s="122" t="n">
        <v>2</v>
      </c>
      <c r="I1470" s="259">
        <f>SUM(H1470*C1470)</f>
        <v/>
      </c>
      <c r="J1470" s="260" t="n">
        <v>2</v>
      </c>
      <c r="K1470" s="261">
        <f>C1470*J1470</f>
        <v/>
      </c>
      <c r="M1470" s="251">
        <f>CONCATENATE(D1470,"　",E1470,F1470,G1470)</f>
        <v/>
      </c>
      <c r="N1470" s="252">
        <f>I1470</f>
        <v/>
      </c>
    </row>
    <row r="1471" ht="15" customHeight="1" thickBot="1">
      <c r="B1471" s="88" t="inlineStr">
        <is>
          <t>45MK11-R</t>
        </is>
      </c>
      <c r="C1471" s="89">
        <f>SUMIF(数量表!D:H,B1471,数量表!H:H)</f>
        <v/>
      </c>
      <c r="D1471" s="239" t="inlineStr">
        <is>
          <t>45*1000</t>
        </is>
      </c>
      <c r="E1471" s="240" t="n">
        <v>87</v>
      </c>
      <c r="F1471" s="241" t="inlineStr">
        <is>
          <t>*</t>
        </is>
      </c>
      <c r="G1471" s="240" t="n">
        <v>1149</v>
      </c>
      <c r="H1471" s="242" t="n">
        <v>1</v>
      </c>
      <c r="I1471" s="256">
        <f>SUM(H1471*C1471)</f>
        <v/>
      </c>
      <c r="J1471" s="257" t="n">
        <v>0.1</v>
      </c>
      <c r="K1471" s="258">
        <f>C1471*J1471</f>
        <v/>
      </c>
      <c r="M1471" s="251">
        <f>CONCATENATE(D1471,"　",E1471,F1471,G1471)</f>
        <v/>
      </c>
      <c r="N1471" s="252">
        <f>I1471</f>
        <v/>
      </c>
    </row>
    <row r="1472" ht="15" customHeight="1" thickBot="1">
      <c r="B1472" s="79" t="inlineStr">
        <is>
          <t>45MK11L</t>
        </is>
      </c>
      <c r="C1472" s="80">
        <f>SUMIF(数量表!D:H,B1472,数量表!H:H)</f>
        <v/>
      </c>
      <c r="D1472" s="235" t="inlineStr">
        <is>
          <t>W1-34</t>
        </is>
      </c>
      <c r="E1472" s="236" t="n">
        <v>346.5</v>
      </c>
      <c r="F1472" s="237" t="inlineStr">
        <is>
          <t>*</t>
        </is>
      </c>
      <c r="G1472" s="236" t="n">
        <v>868</v>
      </c>
      <c r="H1472" s="238" t="n">
        <v>1</v>
      </c>
      <c r="I1472" s="253">
        <f>SUM(H1472*C1472)</f>
        <v/>
      </c>
      <c r="J1472" s="254" t="n">
        <v>1</v>
      </c>
      <c r="K1472" s="255">
        <f>C1472*J1472</f>
        <v/>
      </c>
      <c r="M1472" s="251">
        <f>CONCATENATE(D1472,"　",E1472,F1472,G1472)</f>
        <v/>
      </c>
      <c r="N1472" s="252">
        <f>I1472</f>
        <v/>
      </c>
    </row>
    <row r="1473" ht="15" customHeight="1" thickBot="1">
      <c r="B1473" s="85" t="inlineStr">
        <is>
          <t>45MK11L</t>
        </is>
      </c>
      <c r="C1473">
        <f>SUMIF(数量表!D:H,B1473,数量表!H:H)</f>
        <v/>
      </c>
      <c r="D1473" s="243" t="inlineStr">
        <is>
          <t>W2-41</t>
        </is>
      </c>
      <c r="E1473" s="2" t="n">
        <v>414.5</v>
      </c>
      <c r="F1473" s="244" t="inlineStr">
        <is>
          <t>*</t>
        </is>
      </c>
      <c r="G1473" s="2" t="n">
        <v>868</v>
      </c>
      <c r="H1473" s="122" t="n">
        <v>2</v>
      </c>
      <c r="I1473" s="259">
        <f>SUM(H1473*C1473)</f>
        <v/>
      </c>
      <c r="J1473" s="260" t="n">
        <v>2</v>
      </c>
      <c r="K1473" s="261">
        <f>C1473*J1473</f>
        <v/>
      </c>
      <c r="M1473" s="251">
        <f>CONCATENATE(D1473,"　",E1473,F1473,G1473)</f>
        <v/>
      </c>
      <c r="N1473" s="252">
        <f>I1473</f>
        <v/>
      </c>
    </row>
    <row r="1474" ht="15" customHeight="1" thickBot="1">
      <c r="B1474" s="85" t="inlineStr">
        <is>
          <t>45MK11L</t>
        </is>
      </c>
      <c r="C1474">
        <f>SUMIF(数量表!D:H,B1474,数量表!H:H)</f>
        <v/>
      </c>
      <c r="D1474" s="243" t="inlineStr">
        <is>
          <t>W2-39</t>
        </is>
      </c>
      <c r="E1474" s="2" t="n">
        <v>386.5</v>
      </c>
      <c r="F1474" s="244" t="inlineStr">
        <is>
          <t>*</t>
        </is>
      </c>
      <c r="G1474" s="2" t="n">
        <v>868</v>
      </c>
      <c r="H1474" s="122" t="n">
        <v>1</v>
      </c>
      <c r="I1474" s="259">
        <f>SUM(H1474*C1474)</f>
        <v/>
      </c>
      <c r="J1474" s="260" t="n">
        <v>1</v>
      </c>
      <c r="K1474" s="261">
        <f>C1474*J1474</f>
        <v/>
      </c>
      <c r="M1474" s="251">
        <f>CONCATENATE(D1474,"　",E1474,F1474,G1474)</f>
        <v/>
      </c>
      <c r="N1474" s="252">
        <f>I1474</f>
        <v/>
      </c>
    </row>
    <row r="1475" ht="15" customHeight="1" thickBot="1">
      <c r="B1475" s="85" t="inlineStr">
        <is>
          <t>45MK11L</t>
        </is>
      </c>
      <c r="C1475">
        <f>SUMIF(数量表!D:H,B1475,数量表!H:H)</f>
        <v/>
      </c>
      <c r="D1475" s="243" t="inlineStr">
        <is>
          <t>W1-34</t>
        </is>
      </c>
      <c r="E1475" s="2" t="n">
        <v>346.5</v>
      </c>
      <c r="F1475" s="244" t="inlineStr">
        <is>
          <t>*</t>
        </is>
      </c>
      <c r="G1475" s="2" t="n">
        <v>200</v>
      </c>
      <c r="H1475" s="122" t="n">
        <v>1</v>
      </c>
      <c r="I1475" s="259">
        <f>SUM(H1475*C1475)</f>
        <v/>
      </c>
      <c r="J1475" s="260" t="n">
        <v>0.5</v>
      </c>
      <c r="K1475" s="261">
        <f>C1475*J1475</f>
        <v/>
      </c>
      <c r="M1475" s="251">
        <f>CONCATENATE(D1475,"　",E1475,F1475,G1475)</f>
        <v/>
      </c>
      <c r="N1475" s="252">
        <f>I1475</f>
        <v/>
      </c>
    </row>
    <row r="1476" ht="15" customHeight="1" thickBot="1">
      <c r="B1476" s="85" t="inlineStr">
        <is>
          <t>45MK11L</t>
        </is>
      </c>
      <c r="C1476">
        <f>SUMIF(数量表!D:H,B1476,数量表!H:H)</f>
        <v/>
      </c>
      <c r="D1476" s="243" t="inlineStr">
        <is>
          <t>W2-41</t>
        </is>
      </c>
      <c r="E1476" s="2" t="n">
        <v>414.5</v>
      </c>
      <c r="F1476" s="244" t="inlineStr">
        <is>
          <t>*</t>
        </is>
      </c>
      <c r="G1476" s="2" t="n">
        <v>200</v>
      </c>
      <c r="H1476" s="122" t="n">
        <v>2</v>
      </c>
      <c r="I1476" s="259">
        <f>SUM(H1476*C1476)</f>
        <v/>
      </c>
      <c r="J1476" s="260" t="n">
        <v>1</v>
      </c>
      <c r="K1476" s="261">
        <f>C1476*J1476</f>
        <v/>
      </c>
      <c r="M1476" s="251">
        <f>CONCATENATE(D1476,"　",E1476,F1476,G1476)</f>
        <v/>
      </c>
      <c r="N1476" s="252">
        <f>I1476</f>
        <v/>
      </c>
    </row>
    <row r="1477" ht="15" customHeight="1" thickBot="1">
      <c r="B1477" s="88" t="inlineStr">
        <is>
          <t>45MK11L</t>
        </is>
      </c>
      <c r="C1477" s="89">
        <f>SUMIF(数量表!D:H,B1477,数量表!H:H)</f>
        <v/>
      </c>
      <c r="D1477" s="239" t="inlineStr">
        <is>
          <t>W3-39</t>
        </is>
      </c>
      <c r="E1477" s="240" t="n">
        <v>386.5</v>
      </c>
      <c r="F1477" s="241" t="inlineStr">
        <is>
          <t>*</t>
        </is>
      </c>
      <c r="G1477" s="240" t="n">
        <v>200</v>
      </c>
      <c r="H1477" s="242" t="n">
        <v>1</v>
      </c>
      <c r="I1477" s="256">
        <f>SUM(H1477*C1477)</f>
        <v/>
      </c>
      <c r="J1477" s="257" t="n">
        <v>0.5</v>
      </c>
      <c r="K1477" s="258">
        <f>C1477*J1477</f>
        <v/>
      </c>
      <c r="M1477" s="251">
        <f>CONCATENATE(D1477,"　",E1477,F1477,G1477)</f>
        <v/>
      </c>
      <c r="N1477" s="252">
        <f>I1477</f>
        <v/>
      </c>
    </row>
    <row r="1478" ht="15" customHeight="1" thickBot="1">
      <c r="B1478" s="79" t="inlineStr">
        <is>
          <t>45MK11L-L</t>
        </is>
      </c>
      <c r="C1478" s="80">
        <f>SUMIF(数量表!D:H,B1478,数量表!H:H)</f>
        <v/>
      </c>
      <c r="D1478" s="235" t="inlineStr">
        <is>
          <t>W1-34</t>
        </is>
      </c>
      <c r="E1478" s="236" t="n">
        <v>346.5</v>
      </c>
      <c r="F1478" s="237" t="inlineStr">
        <is>
          <t>*</t>
        </is>
      </c>
      <c r="G1478" s="236" t="n">
        <v>868</v>
      </c>
      <c r="H1478" s="238" t="n">
        <v>1</v>
      </c>
      <c r="I1478" s="253">
        <f>SUM(H1478*C1478)</f>
        <v/>
      </c>
      <c r="J1478" s="254" t="n">
        <v>1</v>
      </c>
      <c r="K1478" s="255">
        <f>C1478*J1478</f>
        <v/>
      </c>
      <c r="M1478" s="251">
        <f>CONCATENATE(D1478,"　",E1478,F1478,G1478)</f>
        <v/>
      </c>
      <c r="N1478" s="252">
        <f>I1478</f>
        <v/>
      </c>
    </row>
    <row r="1479" ht="15" customHeight="1" thickBot="1">
      <c r="B1479" s="85" t="inlineStr">
        <is>
          <t>45MK11L-L</t>
        </is>
      </c>
      <c r="C1479">
        <f>SUMIF(数量表!D:H,B1479,数量表!H:H)</f>
        <v/>
      </c>
      <c r="D1479" s="243" t="inlineStr">
        <is>
          <t>W2-41</t>
        </is>
      </c>
      <c r="E1479" s="2" t="n">
        <v>414.5</v>
      </c>
      <c r="F1479" s="244" t="inlineStr">
        <is>
          <t>*</t>
        </is>
      </c>
      <c r="G1479" s="2" t="n">
        <v>868</v>
      </c>
      <c r="H1479" s="122" t="n">
        <v>2</v>
      </c>
      <c r="I1479" s="259">
        <f>SUM(H1479*C1479)</f>
        <v/>
      </c>
      <c r="J1479" s="260" t="n">
        <v>2</v>
      </c>
      <c r="K1479" s="261">
        <f>C1479*J1479</f>
        <v/>
      </c>
      <c r="M1479" s="251">
        <f>CONCATENATE(D1479,"　",E1479,F1479,G1479)</f>
        <v/>
      </c>
      <c r="N1479" s="252">
        <f>I1479</f>
        <v/>
      </c>
    </row>
    <row r="1480" ht="15" customHeight="1" thickBot="1">
      <c r="B1480" s="85" t="inlineStr">
        <is>
          <t>45MK11L-L</t>
        </is>
      </c>
      <c r="C1480">
        <f>SUMIF(数量表!D:H,B1480,数量表!H:H)</f>
        <v/>
      </c>
      <c r="D1480" s="243" t="inlineStr">
        <is>
          <t>W2-39</t>
        </is>
      </c>
      <c r="E1480" s="2" t="n">
        <v>386.5</v>
      </c>
      <c r="F1480" s="244" t="inlineStr">
        <is>
          <t>*</t>
        </is>
      </c>
      <c r="G1480" s="2" t="n">
        <v>868</v>
      </c>
      <c r="H1480" s="122" t="n">
        <v>1</v>
      </c>
      <c r="I1480" s="259">
        <f>SUM(H1480*C1480)</f>
        <v/>
      </c>
      <c r="J1480" s="260" t="n">
        <v>1</v>
      </c>
      <c r="K1480" s="261">
        <f>C1480*J1480</f>
        <v/>
      </c>
      <c r="M1480" s="251">
        <f>CONCATENATE(D1480,"　",E1480,F1480,G1480)</f>
        <v/>
      </c>
      <c r="N1480" s="252">
        <f>I1480</f>
        <v/>
      </c>
    </row>
    <row r="1481" ht="15" customHeight="1" thickBot="1">
      <c r="B1481" s="85" t="inlineStr">
        <is>
          <t>45MK11L-L</t>
        </is>
      </c>
      <c r="C1481">
        <f>SUMIF(数量表!D:H,B1481,数量表!H:H)</f>
        <v/>
      </c>
      <c r="D1481" s="243" t="inlineStr">
        <is>
          <t>W1-34</t>
        </is>
      </c>
      <c r="E1481" s="2" t="n">
        <v>346.5</v>
      </c>
      <c r="F1481" s="244" t="inlineStr">
        <is>
          <t>*</t>
        </is>
      </c>
      <c r="G1481" s="2" t="n">
        <v>200</v>
      </c>
      <c r="H1481" s="122" t="n">
        <v>1</v>
      </c>
      <c r="I1481" s="259">
        <f>SUM(H1481*C1481)</f>
        <v/>
      </c>
      <c r="J1481" s="260" t="n">
        <v>0.5</v>
      </c>
      <c r="K1481" s="261">
        <f>C1481*J1481</f>
        <v/>
      </c>
      <c r="M1481" s="251">
        <f>CONCATENATE(D1481,"　",E1481,F1481,G1481)</f>
        <v/>
      </c>
      <c r="N1481" s="252">
        <f>I1481</f>
        <v/>
      </c>
    </row>
    <row r="1482" ht="15" customHeight="1" thickBot="1">
      <c r="B1482" s="85" t="inlineStr">
        <is>
          <t>45MK11L-L</t>
        </is>
      </c>
      <c r="C1482">
        <f>SUMIF(数量表!D:H,B1482,数量表!H:H)</f>
        <v/>
      </c>
      <c r="D1482" s="243" t="inlineStr">
        <is>
          <t>W2-41</t>
        </is>
      </c>
      <c r="E1482" s="2" t="n">
        <v>414.5</v>
      </c>
      <c r="F1482" s="244" t="inlineStr">
        <is>
          <t>*</t>
        </is>
      </c>
      <c r="G1482" s="2" t="n">
        <v>200</v>
      </c>
      <c r="H1482" s="122" t="n">
        <v>2</v>
      </c>
      <c r="I1482" s="259">
        <f>SUM(H1482*C1482)</f>
        <v/>
      </c>
      <c r="J1482" s="260" t="n">
        <v>1</v>
      </c>
      <c r="K1482" s="261">
        <f>C1482*J1482</f>
        <v/>
      </c>
      <c r="M1482" s="251">
        <f>CONCATENATE(D1482,"　",E1482,F1482,G1482)</f>
        <v/>
      </c>
      <c r="N1482" s="252">
        <f>I1482</f>
        <v/>
      </c>
    </row>
    <row r="1483" ht="15" customHeight="1" thickBot="1">
      <c r="B1483" s="85" t="inlineStr">
        <is>
          <t>45MK11L-L</t>
        </is>
      </c>
      <c r="C1483">
        <f>SUMIF(数量表!D:H,B1483,数量表!H:H)</f>
        <v/>
      </c>
      <c r="D1483" s="243" t="inlineStr">
        <is>
          <t>W3-39</t>
        </is>
      </c>
      <c r="E1483" s="2" t="n">
        <v>386.5</v>
      </c>
      <c r="F1483" s="244" t="inlineStr">
        <is>
          <t>*</t>
        </is>
      </c>
      <c r="G1483" s="2" t="n">
        <v>200</v>
      </c>
      <c r="H1483" s="122" t="n">
        <v>1</v>
      </c>
      <c r="I1483" s="259">
        <f>SUM(H1483*C1483)</f>
        <v/>
      </c>
      <c r="J1483" s="260" t="n">
        <v>0.5</v>
      </c>
      <c r="K1483" s="261">
        <f>C1483*J1483</f>
        <v/>
      </c>
      <c r="M1483" s="251">
        <f>CONCATENATE(D1483,"　",E1483,F1483,G1483)</f>
        <v/>
      </c>
      <c r="N1483" s="252">
        <f>I1483</f>
        <v/>
      </c>
    </row>
    <row r="1484" ht="15" customHeight="1" thickBot="1">
      <c r="B1484" s="88" t="inlineStr">
        <is>
          <t>45MK11L-L</t>
        </is>
      </c>
      <c r="C1484" s="89">
        <f>SUMIF(数量表!D:H,B1484,数量表!H:H)</f>
        <v/>
      </c>
      <c r="D1484" s="239" t="inlineStr">
        <is>
          <t>45*1000</t>
        </is>
      </c>
      <c r="E1484" s="240" t="n">
        <v>30</v>
      </c>
      <c r="F1484" s="241" t="inlineStr">
        <is>
          <t>*</t>
        </is>
      </c>
      <c r="G1484" s="240" t="n">
        <v>1149</v>
      </c>
      <c r="H1484" s="242" t="n">
        <v>1</v>
      </c>
      <c r="I1484" s="256">
        <f>SUM(H1484*C1484)</f>
        <v/>
      </c>
      <c r="J1484" s="257" t="n">
        <v>0.1</v>
      </c>
      <c r="K1484" s="258">
        <f>C1484*J1484</f>
        <v/>
      </c>
      <c r="M1484" s="251">
        <f>CONCATENATE(D1484,"　",E1484,F1484,G1484)</f>
        <v/>
      </c>
      <c r="N1484" s="252">
        <f>I1484</f>
        <v/>
      </c>
    </row>
    <row r="1485" ht="15" customHeight="1" thickBot="1">
      <c r="B1485" s="79" t="inlineStr">
        <is>
          <t>45MK11R</t>
        </is>
      </c>
      <c r="C1485" s="80">
        <f>SUMIF(数量表!D:H,B1485,数量表!H:H)</f>
        <v/>
      </c>
      <c r="D1485" s="235" t="inlineStr">
        <is>
          <t>W1-34</t>
        </is>
      </c>
      <c r="E1485" s="236" t="n">
        <v>346.5</v>
      </c>
      <c r="F1485" s="237" t="inlineStr">
        <is>
          <t>*</t>
        </is>
      </c>
      <c r="G1485" s="236" t="n">
        <v>868</v>
      </c>
      <c r="H1485" s="238" t="n">
        <v>1</v>
      </c>
      <c r="I1485" s="253">
        <f>SUM(H1485*C1485)</f>
        <v/>
      </c>
      <c r="J1485" s="254" t="n">
        <v>1</v>
      </c>
      <c r="K1485" s="255">
        <f>C1485*J1485</f>
        <v/>
      </c>
      <c r="M1485" s="251">
        <f>CONCATENATE(D1485,"　",E1485,F1485,G1485)</f>
        <v/>
      </c>
      <c r="N1485" s="252">
        <f>I1485</f>
        <v/>
      </c>
    </row>
    <row r="1486" ht="15" customHeight="1" thickBot="1">
      <c r="B1486" s="85" t="inlineStr">
        <is>
          <t>45MK11R</t>
        </is>
      </c>
      <c r="C1486">
        <f>SUMIF(数量表!D:H,B1486,数量表!H:H)</f>
        <v/>
      </c>
      <c r="D1486" s="243" t="inlineStr">
        <is>
          <t>W2-41</t>
        </is>
      </c>
      <c r="E1486" s="2" t="n">
        <v>414.5</v>
      </c>
      <c r="F1486" s="244" t="inlineStr">
        <is>
          <t>*</t>
        </is>
      </c>
      <c r="G1486" s="2" t="n">
        <v>868</v>
      </c>
      <c r="H1486" s="122" t="n">
        <v>2</v>
      </c>
      <c r="I1486" s="259">
        <f>SUM(H1486*C1486)</f>
        <v/>
      </c>
      <c r="J1486" s="260" t="n">
        <v>2</v>
      </c>
      <c r="K1486" s="261">
        <f>C1486*J1486</f>
        <v/>
      </c>
      <c r="M1486" s="251">
        <f>CONCATENATE(D1486,"　",E1486,F1486,G1486)</f>
        <v/>
      </c>
      <c r="N1486" s="252">
        <f>I1486</f>
        <v/>
      </c>
    </row>
    <row r="1487" ht="15" customHeight="1" thickBot="1">
      <c r="B1487" s="85" t="inlineStr">
        <is>
          <t>45MK11R</t>
        </is>
      </c>
      <c r="C1487">
        <f>SUMIF(数量表!D:H,B1487,数量表!H:H)</f>
        <v/>
      </c>
      <c r="D1487" s="243" t="inlineStr">
        <is>
          <t>W2-39</t>
        </is>
      </c>
      <c r="E1487" s="2" t="n">
        <v>386.5</v>
      </c>
      <c r="F1487" s="244" t="inlineStr">
        <is>
          <t>*</t>
        </is>
      </c>
      <c r="G1487" s="2" t="n">
        <v>868</v>
      </c>
      <c r="H1487" s="122" t="n">
        <v>1</v>
      </c>
      <c r="I1487" s="259">
        <f>SUM(H1487*C1487)</f>
        <v/>
      </c>
      <c r="J1487" s="260" t="n">
        <v>1</v>
      </c>
      <c r="K1487" s="261">
        <f>C1487*J1487</f>
        <v/>
      </c>
      <c r="M1487" s="251">
        <f>CONCATENATE(D1487,"　",E1487,F1487,G1487)</f>
        <v/>
      </c>
      <c r="N1487" s="252">
        <f>I1487</f>
        <v/>
      </c>
    </row>
    <row r="1488" ht="15" customHeight="1" thickBot="1">
      <c r="B1488" s="85" t="inlineStr">
        <is>
          <t>45MK11R</t>
        </is>
      </c>
      <c r="C1488">
        <f>SUMIF(数量表!D:H,B1488,数量表!H:H)</f>
        <v/>
      </c>
      <c r="D1488" s="243" t="inlineStr">
        <is>
          <t>W1-34</t>
        </is>
      </c>
      <c r="E1488" s="2" t="n">
        <v>346.5</v>
      </c>
      <c r="F1488" s="244" t="inlineStr">
        <is>
          <t>*</t>
        </is>
      </c>
      <c r="G1488" s="2" t="n">
        <v>200</v>
      </c>
      <c r="H1488" s="122" t="n">
        <v>1</v>
      </c>
      <c r="I1488" s="259">
        <f>SUM(H1488*C1488)</f>
        <v/>
      </c>
      <c r="J1488" s="260" t="n">
        <v>0.5</v>
      </c>
      <c r="K1488" s="261">
        <f>C1488*J1488</f>
        <v/>
      </c>
      <c r="M1488" s="251">
        <f>CONCATENATE(D1488,"　",E1488,F1488,G1488)</f>
        <v/>
      </c>
      <c r="N1488" s="252">
        <f>I1488</f>
        <v/>
      </c>
    </row>
    <row r="1489" ht="15" customHeight="1" thickBot="1">
      <c r="B1489" s="85" t="inlineStr">
        <is>
          <t>45MK11R</t>
        </is>
      </c>
      <c r="C1489">
        <f>SUMIF(数量表!D:H,B1489,数量表!H:H)</f>
        <v/>
      </c>
      <c r="D1489" s="243" t="inlineStr">
        <is>
          <t>W2-41</t>
        </is>
      </c>
      <c r="E1489" s="2" t="n">
        <v>414.5</v>
      </c>
      <c r="F1489" s="244" t="inlineStr">
        <is>
          <t>*</t>
        </is>
      </c>
      <c r="G1489" s="2" t="n">
        <v>200</v>
      </c>
      <c r="H1489" s="122" t="n">
        <v>2</v>
      </c>
      <c r="I1489" s="259">
        <f>SUM(H1489*C1489)</f>
        <v/>
      </c>
      <c r="J1489" s="260" t="n">
        <v>1</v>
      </c>
      <c r="K1489" s="261">
        <f>C1489*J1489</f>
        <v/>
      </c>
      <c r="M1489" s="251">
        <f>CONCATENATE(D1489,"　",E1489,F1489,G1489)</f>
        <v/>
      </c>
      <c r="N1489" s="252">
        <f>I1489</f>
        <v/>
      </c>
    </row>
    <row r="1490" ht="15" customHeight="1" thickBot="1">
      <c r="B1490" s="88" t="inlineStr">
        <is>
          <t>45MK11R</t>
        </is>
      </c>
      <c r="C1490" s="89">
        <f>SUMIF(数量表!D:H,B1490,数量表!H:H)</f>
        <v/>
      </c>
      <c r="D1490" s="239" t="inlineStr">
        <is>
          <t>W3-39</t>
        </is>
      </c>
      <c r="E1490" s="240" t="n">
        <v>386.5</v>
      </c>
      <c r="F1490" s="241" t="inlineStr">
        <is>
          <t>*</t>
        </is>
      </c>
      <c r="G1490" s="240" t="n">
        <v>200</v>
      </c>
      <c r="H1490" s="242" t="n">
        <v>1</v>
      </c>
      <c r="I1490" s="256">
        <f>SUM(H1490*C1490)</f>
        <v/>
      </c>
      <c r="J1490" s="257" t="n">
        <v>0.5</v>
      </c>
      <c r="K1490" s="258">
        <f>C1490*J1490</f>
        <v/>
      </c>
      <c r="M1490" s="251">
        <f>CONCATENATE(D1490,"　",E1490,F1490,G1490)</f>
        <v/>
      </c>
      <c r="N1490" s="252">
        <f>I1490</f>
        <v/>
      </c>
    </row>
    <row r="1491" ht="15" customHeight="1" thickBot="1">
      <c r="B1491" s="79" t="inlineStr">
        <is>
          <t>45MK11R-R</t>
        </is>
      </c>
      <c r="C1491" s="80">
        <f>SUMIF(数量表!D:H,B1491,数量表!H:H)</f>
        <v/>
      </c>
      <c r="D1491" s="235" t="inlineStr">
        <is>
          <t>W1-34</t>
        </is>
      </c>
      <c r="E1491" s="236" t="n">
        <v>346.5</v>
      </c>
      <c r="F1491" s="237" t="inlineStr">
        <is>
          <t>*</t>
        </is>
      </c>
      <c r="G1491" s="236" t="n">
        <v>868</v>
      </c>
      <c r="H1491" s="238" t="n">
        <v>1</v>
      </c>
      <c r="I1491" s="253">
        <f>SUM(H1491*C1491)</f>
        <v/>
      </c>
      <c r="J1491" s="254" t="n">
        <v>1</v>
      </c>
      <c r="K1491" s="255">
        <f>C1491*J1491</f>
        <v/>
      </c>
      <c r="M1491" s="251">
        <f>CONCATENATE(D1491,"　",E1491,F1491,G1491)</f>
        <v/>
      </c>
      <c r="N1491" s="252">
        <f>I1491</f>
        <v/>
      </c>
    </row>
    <row r="1492" ht="15" customHeight="1" thickBot="1">
      <c r="B1492" s="85" t="inlineStr">
        <is>
          <t>45MK11R-R</t>
        </is>
      </c>
      <c r="C1492">
        <f>SUMIF(数量表!D:H,B1492,数量表!H:H)</f>
        <v/>
      </c>
      <c r="D1492" s="243" t="inlineStr">
        <is>
          <t>W2-41</t>
        </is>
      </c>
      <c r="E1492" s="2" t="n">
        <v>414.5</v>
      </c>
      <c r="F1492" s="244" t="inlineStr">
        <is>
          <t>*</t>
        </is>
      </c>
      <c r="G1492" s="2" t="n">
        <v>868</v>
      </c>
      <c r="H1492" s="122" t="n">
        <v>2</v>
      </c>
      <c r="I1492" s="259">
        <f>SUM(H1492*C1492)</f>
        <v/>
      </c>
      <c r="J1492" s="260" t="n">
        <v>2</v>
      </c>
      <c r="K1492" s="261">
        <f>C1492*J1492</f>
        <v/>
      </c>
      <c r="M1492" s="251">
        <f>CONCATENATE(D1492,"　",E1492,F1492,G1492)</f>
        <v/>
      </c>
      <c r="N1492" s="252">
        <f>I1492</f>
        <v/>
      </c>
    </row>
    <row r="1493" ht="15" customHeight="1" thickBot="1">
      <c r="B1493" s="85" t="inlineStr">
        <is>
          <t>45MK11R-R</t>
        </is>
      </c>
      <c r="C1493">
        <f>SUMIF(数量表!D:H,B1493,数量表!H:H)</f>
        <v/>
      </c>
      <c r="D1493" s="243" t="inlineStr">
        <is>
          <t>W2-39</t>
        </is>
      </c>
      <c r="E1493" s="2" t="n">
        <v>386.5</v>
      </c>
      <c r="F1493" s="244" t="inlineStr">
        <is>
          <t>*</t>
        </is>
      </c>
      <c r="G1493" s="2" t="n">
        <v>868</v>
      </c>
      <c r="H1493" s="122" t="n">
        <v>1</v>
      </c>
      <c r="I1493" s="259">
        <f>SUM(H1493*C1493)</f>
        <v/>
      </c>
      <c r="J1493" s="260" t="n">
        <v>1</v>
      </c>
      <c r="K1493" s="261">
        <f>C1493*J1493</f>
        <v/>
      </c>
      <c r="M1493" s="251">
        <f>CONCATENATE(D1493,"　",E1493,F1493,G1493)</f>
        <v/>
      </c>
      <c r="N1493" s="252">
        <f>I1493</f>
        <v/>
      </c>
    </row>
    <row r="1494" ht="15" customHeight="1" thickBot="1">
      <c r="B1494" s="85" t="inlineStr">
        <is>
          <t>45MK11R-R</t>
        </is>
      </c>
      <c r="C1494">
        <f>SUMIF(数量表!D:H,B1494,数量表!H:H)</f>
        <v/>
      </c>
      <c r="D1494" s="243" t="inlineStr">
        <is>
          <t>W1-34</t>
        </is>
      </c>
      <c r="E1494" s="2" t="n">
        <v>346.5</v>
      </c>
      <c r="F1494" s="244" t="inlineStr">
        <is>
          <t>*</t>
        </is>
      </c>
      <c r="G1494" s="2" t="n">
        <v>200</v>
      </c>
      <c r="H1494" s="122" t="n">
        <v>1</v>
      </c>
      <c r="I1494" s="259">
        <f>SUM(H1494*C1494)</f>
        <v/>
      </c>
      <c r="J1494" s="260" t="n">
        <v>0.5</v>
      </c>
      <c r="K1494" s="261">
        <f>C1494*J1494</f>
        <v/>
      </c>
      <c r="M1494" s="251">
        <f>CONCATENATE(D1494,"　",E1494,F1494,G1494)</f>
        <v/>
      </c>
      <c r="N1494" s="252">
        <f>I1494</f>
        <v/>
      </c>
    </row>
    <row r="1495" ht="15" customHeight="1" thickBot="1">
      <c r="B1495" s="85" t="inlineStr">
        <is>
          <t>45MK11R-R</t>
        </is>
      </c>
      <c r="C1495">
        <f>SUMIF(数量表!D:H,B1495,数量表!H:H)</f>
        <v/>
      </c>
      <c r="D1495" s="243" t="inlineStr">
        <is>
          <t>W2-41</t>
        </is>
      </c>
      <c r="E1495" s="2" t="n">
        <v>414.5</v>
      </c>
      <c r="F1495" s="244" t="inlineStr">
        <is>
          <t>*</t>
        </is>
      </c>
      <c r="G1495" s="2" t="n">
        <v>200</v>
      </c>
      <c r="H1495" s="122" t="n">
        <v>2</v>
      </c>
      <c r="I1495" s="259">
        <f>SUM(H1495*C1495)</f>
        <v/>
      </c>
      <c r="J1495" s="260" t="n">
        <v>1</v>
      </c>
      <c r="K1495" s="261">
        <f>C1495*J1495</f>
        <v/>
      </c>
      <c r="M1495" s="251">
        <f>CONCATENATE(D1495,"　",E1495,F1495,G1495)</f>
        <v/>
      </c>
      <c r="N1495" s="252">
        <f>I1495</f>
        <v/>
      </c>
    </row>
    <row r="1496" ht="15" customHeight="1" thickBot="1">
      <c r="B1496" s="85" t="inlineStr">
        <is>
          <t>45MK11R-R</t>
        </is>
      </c>
      <c r="C1496">
        <f>SUMIF(数量表!D:H,B1496,数量表!H:H)</f>
        <v/>
      </c>
      <c r="D1496" s="243" t="inlineStr">
        <is>
          <t>W3-39</t>
        </is>
      </c>
      <c r="E1496" s="2" t="n">
        <v>386.5</v>
      </c>
      <c r="F1496" s="244" t="inlineStr">
        <is>
          <t>*</t>
        </is>
      </c>
      <c r="G1496" s="2" t="n">
        <v>200</v>
      </c>
      <c r="H1496" s="122" t="n">
        <v>1</v>
      </c>
      <c r="I1496" s="259">
        <f>SUM(H1496*C1496)</f>
        <v/>
      </c>
      <c r="J1496" s="260" t="n">
        <v>0.5</v>
      </c>
      <c r="K1496" s="261">
        <f>C1496*J1496</f>
        <v/>
      </c>
      <c r="M1496" s="251">
        <f>CONCATENATE(D1496,"　",E1496,F1496,G1496)</f>
        <v/>
      </c>
      <c r="N1496" s="252">
        <f>I1496</f>
        <v/>
      </c>
    </row>
    <row r="1497" ht="15" customHeight="1" thickBot="1">
      <c r="B1497" s="88" t="inlineStr">
        <is>
          <t>45MK11R-R</t>
        </is>
      </c>
      <c r="C1497" s="89">
        <f>SUMIF(数量表!D:H,B1497,数量表!H:H)</f>
        <v/>
      </c>
      <c r="D1497" s="239" t="inlineStr">
        <is>
          <t>45*1000</t>
        </is>
      </c>
      <c r="E1497" s="240" t="n">
        <v>30</v>
      </c>
      <c r="F1497" s="241" t="inlineStr">
        <is>
          <t>*</t>
        </is>
      </c>
      <c r="G1497" s="240" t="n">
        <v>1149</v>
      </c>
      <c r="H1497" s="242" t="n">
        <v>1</v>
      </c>
      <c r="I1497" s="256">
        <f>SUM(H1497*C1497)</f>
        <v/>
      </c>
      <c r="J1497" s="257" t="n">
        <v>0.1</v>
      </c>
      <c r="K1497" s="258">
        <f>C1497*J1497</f>
        <v/>
      </c>
      <c r="M1497" s="251">
        <f>CONCATENATE(D1497,"　",E1497,F1497,G1497)</f>
        <v/>
      </c>
      <c r="N1497" s="252">
        <f>I1497</f>
        <v/>
      </c>
    </row>
    <row r="1498" ht="15" customHeight="1" thickBot="1">
      <c r="B1498" s="85" t="inlineStr">
        <is>
          <t>45MKH11</t>
        </is>
      </c>
      <c r="C1498">
        <f>SUMIF(数量表!D:H,B1498,数量表!H:H)</f>
        <v/>
      </c>
      <c r="D1498" s="243" t="inlineStr">
        <is>
          <t>W2-39</t>
        </is>
      </c>
      <c r="E1498" s="2" t="n">
        <v>386.5</v>
      </c>
      <c r="F1498" s="244" t="inlineStr">
        <is>
          <t>*</t>
        </is>
      </c>
      <c r="G1498" s="2" t="n">
        <v>200</v>
      </c>
      <c r="H1498" s="122" t="n">
        <v>2</v>
      </c>
      <c r="I1498" s="259">
        <f>SUM(H1498*C1498)</f>
        <v/>
      </c>
      <c r="J1498" s="260" t="n">
        <v>1</v>
      </c>
      <c r="K1498" s="261">
        <f>C1498*J1498</f>
        <v/>
      </c>
      <c r="M1498" s="251">
        <f>CONCATENATE(D1498,"　",E1498,F1498,G1498)</f>
        <v/>
      </c>
      <c r="N1498" s="252">
        <f>I1498</f>
        <v/>
      </c>
    </row>
    <row r="1499" ht="15" customHeight="1" thickBot="1">
      <c r="B1499" s="88" t="inlineStr">
        <is>
          <t>45MKH11</t>
        </is>
      </c>
      <c r="C1499" s="89">
        <f>SUMIF(数量表!D:H,B1499,数量表!H:H)</f>
        <v/>
      </c>
      <c r="D1499" s="239" t="inlineStr">
        <is>
          <t>W2-39</t>
        </is>
      </c>
      <c r="E1499" s="240" t="n">
        <v>386.5</v>
      </c>
      <c r="F1499" s="241" t="inlineStr">
        <is>
          <t>*</t>
        </is>
      </c>
      <c r="G1499" s="240" t="n">
        <v>868</v>
      </c>
      <c r="H1499" s="242" t="n">
        <v>2</v>
      </c>
      <c r="I1499" s="256">
        <f>SUM(H1499*C1499)</f>
        <v/>
      </c>
      <c r="J1499" s="257" t="n">
        <v>2</v>
      </c>
      <c r="K1499" s="258">
        <f>C1499*J1499</f>
        <v/>
      </c>
      <c r="M1499" s="251">
        <f>CONCATENATE(D1499,"　",E1499,F1499,G1499)</f>
        <v/>
      </c>
      <c r="N1499" s="252">
        <f>I1499</f>
        <v/>
      </c>
    </row>
    <row r="1500" ht="15" customHeight="1" thickBot="1">
      <c r="B1500" s="79" t="inlineStr">
        <is>
          <t>45MKH11-L</t>
        </is>
      </c>
      <c r="C1500" s="80">
        <f>SUMIF(数量表!D:H,B1500,数量表!H:H)</f>
        <v/>
      </c>
      <c r="D1500" s="235" t="inlineStr">
        <is>
          <t>W2-39</t>
        </is>
      </c>
      <c r="E1500" s="236" t="n">
        <v>386.5</v>
      </c>
      <c r="F1500" s="237" t="inlineStr">
        <is>
          <t>*</t>
        </is>
      </c>
      <c r="G1500" s="236" t="n">
        <v>200</v>
      </c>
      <c r="H1500" s="238" t="n">
        <v>2</v>
      </c>
      <c r="I1500" s="253">
        <f>SUM(H1500*C1500)</f>
        <v/>
      </c>
      <c r="J1500" s="254" t="n">
        <v>1</v>
      </c>
      <c r="K1500" s="255">
        <f>C1500*J1500</f>
        <v/>
      </c>
      <c r="M1500" s="251">
        <f>CONCATENATE(D1500,"　",E1500,F1500,G1500)</f>
        <v/>
      </c>
      <c r="N1500" s="252">
        <f>I1500</f>
        <v/>
      </c>
    </row>
    <row r="1501" ht="15" customHeight="1" thickBot="1">
      <c r="B1501" s="85" t="inlineStr">
        <is>
          <t>45MKH11-L</t>
        </is>
      </c>
      <c r="C1501">
        <f>SUMIF(数量表!D:H,B1501,数量表!H:H)</f>
        <v/>
      </c>
      <c r="D1501" s="243" t="inlineStr">
        <is>
          <t>W2-39</t>
        </is>
      </c>
      <c r="E1501" s="2" t="n">
        <v>386.5</v>
      </c>
      <c r="F1501" s="244" t="inlineStr">
        <is>
          <t>*</t>
        </is>
      </c>
      <c r="G1501" s="2" t="n">
        <v>868</v>
      </c>
      <c r="H1501" s="122" t="n">
        <v>2</v>
      </c>
      <c r="I1501" s="259">
        <f>SUM(H1501*C1501)</f>
        <v/>
      </c>
      <c r="J1501" s="260" t="n">
        <v>2</v>
      </c>
      <c r="K1501" s="261">
        <f>C1501*J1501</f>
        <v/>
      </c>
      <c r="M1501" s="251">
        <f>CONCATENATE(D1501,"　",E1501,F1501,G1501)</f>
        <v/>
      </c>
      <c r="N1501" s="252">
        <f>I1501</f>
        <v/>
      </c>
    </row>
    <row r="1502" ht="15" customHeight="1" thickBot="1">
      <c r="B1502" s="88" t="inlineStr">
        <is>
          <t>45MKH11-L</t>
        </is>
      </c>
      <c r="C1502" s="89">
        <f>SUMIF(数量表!D:H,B1502,数量表!H:H)</f>
        <v/>
      </c>
      <c r="D1502" s="239" t="inlineStr">
        <is>
          <t>45*1000</t>
        </is>
      </c>
      <c r="E1502" s="240" t="n">
        <v>87</v>
      </c>
      <c r="F1502" s="241" t="inlineStr">
        <is>
          <t>*</t>
        </is>
      </c>
      <c r="G1502" s="240" t="n">
        <v>1149</v>
      </c>
      <c r="H1502" s="242" t="n">
        <v>1</v>
      </c>
      <c r="I1502" s="256">
        <f>SUM(H1502*C1502)</f>
        <v/>
      </c>
      <c r="J1502" s="257" t="n">
        <v>0.1</v>
      </c>
      <c r="K1502" s="258">
        <f>C1502*J1502</f>
        <v/>
      </c>
      <c r="M1502" s="251">
        <f>CONCATENATE(D1502,"　",E1502,F1502,G1502)</f>
        <v/>
      </c>
      <c r="N1502" s="252">
        <f>I1502</f>
        <v/>
      </c>
    </row>
    <row r="1503" ht="15" customHeight="1" thickBot="1">
      <c r="B1503" s="79" t="inlineStr">
        <is>
          <t>45MKH11-R</t>
        </is>
      </c>
      <c r="C1503" s="80">
        <f>SUMIF(数量表!D:H,B1503,数量表!H:H)</f>
        <v/>
      </c>
      <c r="D1503" s="235" t="inlineStr">
        <is>
          <t>W2-39</t>
        </is>
      </c>
      <c r="E1503" s="236" t="n">
        <v>386.5</v>
      </c>
      <c r="F1503" s="237" t="inlineStr">
        <is>
          <t>*</t>
        </is>
      </c>
      <c r="G1503" s="236" t="n">
        <v>200</v>
      </c>
      <c r="H1503" s="238" t="n">
        <v>2</v>
      </c>
      <c r="I1503" s="253">
        <f>SUM(H1503*C1503)</f>
        <v/>
      </c>
      <c r="J1503" s="254" t="n">
        <v>1</v>
      </c>
      <c r="K1503" s="255">
        <f>C1503*J1503</f>
        <v/>
      </c>
      <c r="M1503" s="251">
        <f>CONCATENATE(D1503,"　",E1503,F1503,G1503)</f>
        <v/>
      </c>
      <c r="N1503" s="252">
        <f>I1503</f>
        <v/>
      </c>
    </row>
    <row r="1504" ht="15" customHeight="1" thickBot="1">
      <c r="B1504" s="85" t="inlineStr">
        <is>
          <t>45MKH11-R</t>
        </is>
      </c>
      <c r="C1504">
        <f>SUMIF(数量表!D:H,B1504,数量表!H:H)</f>
        <v/>
      </c>
      <c r="D1504" s="243" t="inlineStr">
        <is>
          <t>W2-39</t>
        </is>
      </c>
      <c r="E1504" s="2" t="n">
        <v>386.5</v>
      </c>
      <c r="F1504" s="244" t="inlineStr">
        <is>
          <t>*</t>
        </is>
      </c>
      <c r="G1504" s="2" t="n">
        <v>868</v>
      </c>
      <c r="H1504" s="122" t="n">
        <v>2</v>
      </c>
      <c r="I1504" s="259">
        <f>SUM(H1504*C1504)</f>
        <v/>
      </c>
      <c r="J1504" s="260" t="n">
        <v>2</v>
      </c>
      <c r="K1504" s="261">
        <f>C1504*J1504</f>
        <v/>
      </c>
      <c r="M1504" s="251">
        <f>CONCATENATE(D1504,"　",E1504,F1504,G1504)</f>
        <v/>
      </c>
      <c r="N1504" s="252">
        <f>I1504</f>
        <v/>
      </c>
    </row>
    <row r="1505" ht="15" customHeight="1" thickBot="1">
      <c r="B1505" s="88" t="inlineStr">
        <is>
          <t>45MKH11-R</t>
        </is>
      </c>
      <c r="C1505" s="89">
        <f>SUMIF(数量表!D:H,B1505,数量表!H:H)</f>
        <v/>
      </c>
      <c r="D1505" s="239" t="inlineStr">
        <is>
          <t>45*1000</t>
        </is>
      </c>
      <c r="E1505" s="240" t="n">
        <v>87</v>
      </c>
      <c r="F1505" s="241" t="inlineStr">
        <is>
          <t>*</t>
        </is>
      </c>
      <c r="G1505" s="240" t="n">
        <v>1149</v>
      </c>
      <c r="H1505" s="242" t="n">
        <v>1</v>
      </c>
      <c r="I1505" s="256">
        <f>SUM(H1505*C1505)</f>
        <v/>
      </c>
      <c r="J1505" s="257" t="n">
        <v>0.1</v>
      </c>
      <c r="K1505" s="258">
        <f>C1505*J1505</f>
        <v/>
      </c>
      <c r="M1505" s="251">
        <f>CONCATENATE(D1505,"　",E1505,F1505,G1505)</f>
        <v/>
      </c>
      <c r="N1505" s="252">
        <f>I1505</f>
        <v/>
      </c>
    </row>
    <row r="1506" ht="15" customHeight="1" thickBot="1">
      <c r="B1506" s="79" t="inlineStr">
        <is>
          <t>45MKH11L</t>
        </is>
      </c>
      <c r="C1506" s="80">
        <f>SUMIF(数量表!D:H,B1506,数量表!H:H)</f>
        <v/>
      </c>
      <c r="D1506" s="235" t="inlineStr">
        <is>
          <t>W1-34</t>
        </is>
      </c>
      <c r="E1506" s="236" t="n">
        <v>346.5</v>
      </c>
      <c r="F1506" s="237" t="inlineStr">
        <is>
          <t>*</t>
        </is>
      </c>
      <c r="G1506" s="236" t="n">
        <v>868</v>
      </c>
      <c r="H1506" s="238" t="n">
        <v>1</v>
      </c>
      <c r="I1506" s="253">
        <f>SUM(H1506*C1506)</f>
        <v/>
      </c>
      <c r="J1506" s="254" t="n">
        <v>1</v>
      </c>
      <c r="K1506" s="255">
        <f>C1506*J1506</f>
        <v/>
      </c>
      <c r="M1506" s="251">
        <f>CONCATENATE(D1506,"　",E1506,F1506,G1506)</f>
        <v/>
      </c>
      <c r="N1506" s="252">
        <f>I1506</f>
        <v/>
      </c>
    </row>
    <row r="1507" ht="15" customHeight="1" thickBot="1">
      <c r="B1507" s="85" t="inlineStr">
        <is>
          <t>45MKH11L</t>
        </is>
      </c>
      <c r="C1507">
        <f>SUMIF(数量表!D:H,B1507,数量表!H:H)</f>
        <v/>
      </c>
      <c r="D1507" s="243" t="inlineStr">
        <is>
          <t>W1-34</t>
        </is>
      </c>
      <c r="E1507" s="2" t="n">
        <v>346.5</v>
      </c>
      <c r="F1507" s="244" t="inlineStr">
        <is>
          <t>*</t>
        </is>
      </c>
      <c r="G1507" s="2" t="n">
        <v>200</v>
      </c>
      <c r="H1507" s="122" t="n">
        <v>1</v>
      </c>
      <c r="I1507" s="259">
        <f>SUM(H1507*C1507)</f>
        <v/>
      </c>
      <c r="J1507" s="260" t="n">
        <v>0.5</v>
      </c>
      <c r="K1507" s="261">
        <f>C1507*J1507</f>
        <v/>
      </c>
      <c r="M1507" s="251">
        <f>CONCATENATE(D1507,"　",E1507,F1507,G1507)</f>
        <v/>
      </c>
      <c r="N1507" s="252">
        <f>I1507</f>
        <v/>
      </c>
    </row>
    <row r="1508" ht="15" customHeight="1" thickBot="1">
      <c r="B1508" s="85" t="inlineStr">
        <is>
          <t>45MKH11L</t>
        </is>
      </c>
      <c r="C1508">
        <f>SUMIF(数量表!D:H,B1508,数量表!H:H)</f>
        <v/>
      </c>
      <c r="D1508" s="243" t="inlineStr">
        <is>
          <t>W3-39</t>
        </is>
      </c>
      <c r="E1508" s="2" t="n">
        <v>386.5</v>
      </c>
      <c r="F1508" s="244" t="inlineStr">
        <is>
          <t>*</t>
        </is>
      </c>
      <c r="G1508" s="2" t="n">
        <v>200</v>
      </c>
      <c r="H1508" s="122" t="n">
        <v>1</v>
      </c>
      <c r="I1508" s="259">
        <f>SUM(H1508*C1508)</f>
        <v/>
      </c>
      <c r="J1508" s="260" t="n">
        <v>0.5</v>
      </c>
      <c r="K1508" s="261">
        <f>C1508*J1508</f>
        <v/>
      </c>
      <c r="M1508" s="251">
        <f>CONCATENATE(D1508,"　",E1508,F1508,G1508)</f>
        <v/>
      </c>
      <c r="N1508" s="252">
        <f>I1508</f>
        <v/>
      </c>
    </row>
    <row r="1509" ht="15" customHeight="1" thickBot="1">
      <c r="B1509" s="88" t="inlineStr">
        <is>
          <t>45MKH11L</t>
        </is>
      </c>
      <c r="C1509" s="89">
        <f>SUMIF(数量表!D:H,B1509,数量表!H:H)</f>
        <v/>
      </c>
      <c r="D1509" s="239" t="inlineStr">
        <is>
          <t>W2-39</t>
        </is>
      </c>
      <c r="E1509" s="240" t="n">
        <v>386.5</v>
      </c>
      <c r="F1509" s="241" t="inlineStr">
        <is>
          <t>*</t>
        </is>
      </c>
      <c r="G1509" s="240" t="n">
        <v>868</v>
      </c>
      <c r="H1509" s="242" t="n">
        <v>1</v>
      </c>
      <c r="I1509" s="256">
        <f>SUM(H1509*C1509)</f>
        <v/>
      </c>
      <c r="J1509" s="257" t="n">
        <v>1</v>
      </c>
      <c r="K1509" s="258">
        <f>C1509*J1509</f>
        <v/>
      </c>
      <c r="M1509" s="251">
        <f>CONCATENATE(D1509,"　",E1509,F1509,G1509)</f>
        <v/>
      </c>
      <c r="N1509" s="252">
        <f>I1509</f>
        <v/>
      </c>
    </row>
    <row r="1510" ht="15" customHeight="1" thickBot="1">
      <c r="B1510" s="79" t="inlineStr">
        <is>
          <t>45MKH11L-L</t>
        </is>
      </c>
      <c r="C1510" s="80">
        <f>SUMIF(数量表!D:H,B1510,数量表!H:H)</f>
        <v/>
      </c>
      <c r="D1510" s="235" t="inlineStr">
        <is>
          <t>W1-34</t>
        </is>
      </c>
      <c r="E1510" s="236" t="n">
        <v>346.5</v>
      </c>
      <c r="F1510" s="237" t="inlineStr">
        <is>
          <t>*</t>
        </is>
      </c>
      <c r="G1510" s="236" t="n">
        <v>868</v>
      </c>
      <c r="H1510" s="238" t="n">
        <v>1</v>
      </c>
      <c r="I1510" s="253">
        <f>SUM(H1510*C1510)</f>
        <v/>
      </c>
      <c r="J1510" s="254" t="n">
        <v>1</v>
      </c>
      <c r="K1510" s="255">
        <f>C1510*J1510</f>
        <v/>
      </c>
      <c r="M1510" s="251">
        <f>CONCATENATE(D1510,"　",E1510,F1510,G1510)</f>
        <v/>
      </c>
      <c r="N1510" s="252">
        <f>I1510</f>
        <v/>
      </c>
    </row>
    <row r="1511" ht="15" customHeight="1" thickBot="1">
      <c r="B1511" s="85" t="inlineStr">
        <is>
          <t>45MKH11L-L</t>
        </is>
      </c>
      <c r="C1511">
        <f>SUMIF(数量表!D:H,B1511,数量表!H:H)</f>
        <v/>
      </c>
      <c r="D1511" s="243" t="inlineStr">
        <is>
          <t>W1-34</t>
        </is>
      </c>
      <c r="E1511" s="2" t="n">
        <v>346.5</v>
      </c>
      <c r="F1511" s="244" t="inlineStr">
        <is>
          <t>*</t>
        </is>
      </c>
      <c r="G1511" s="2" t="n">
        <v>200</v>
      </c>
      <c r="H1511" s="122" t="n">
        <v>1</v>
      </c>
      <c r="I1511" s="259">
        <f>SUM(H1511*C1511)</f>
        <v/>
      </c>
      <c r="J1511" s="260" t="n">
        <v>0.5</v>
      </c>
      <c r="K1511" s="261">
        <f>C1511*J1511</f>
        <v/>
      </c>
      <c r="M1511" s="251">
        <f>CONCATENATE(D1511,"　",E1511,F1511,G1511)</f>
        <v/>
      </c>
      <c r="N1511" s="252">
        <f>I1511</f>
        <v/>
      </c>
    </row>
    <row r="1512" ht="15" customHeight="1" thickBot="1">
      <c r="B1512" s="85" t="inlineStr">
        <is>
          <t>45MKH11L-L</t>
        </is>
      </c>
      <c r="C1512">
        <f>SUMIF(数量表!D:H,B1512,数量表!H:H)</f>
        <v/>
      </c>
      <c r="D1512" s="243" t="inlineStr">
        <is>
          <t>W3-39</t>
        </is>
      </c>
      <c r="E1512" s="2" t="n">
        <v>386.5</v>
      </c>
      <c r="F1512" s="244" t="inlineStr">
        <is>
          <t>*</t>
        </is>
      </c>
      <c r="G1512" s="2" t="n">
        <v>200</v>
      </c>
      <c r="H1512" s="122" t="n">
        <v>1</v>
      </c>
      <c r="I1512" s="259">
        <f>SUM(H1512*C1512)</f>
        <v/>
      </c>
      <c r="J1512" s="260" t="n">
        <v>0.5</v>
      </c>
      <c r="K1512" s="261">
        <f>C1512*J1512</f>
        <v/>
      </c>
      <c r="M1512" s="251">
        <f>CONCATENATE(D1512,"　",E1512,F1512,G1512)</f>
        <v/>
      </c>
      <c r="N1512" s="252">
        <f>I1512</f>
        <v/>
      </c>
    </row>
    <row r="1513" ht="15" customHeight="1" thickBot="1">
      <c r="B1513" s="85" t="inlineStr">
        <is>
          <t>45MKH11L-L</t>
        </is>
      </c>
      <c r="C1513">
        <f>SUMIF(数量表!D:H,B1513,数量表!H:H)</f>
        <v/>
      </c>
      <c r="D1513" s="243" t="inlineStr">
        <is>
          <t>W2-39</t>
        </is>
      </c>
      <c r="E1513" s="2" t="n">
        <v>386.5</v>
      </c>
      <c r="F1513" s="244" t="inlineStr">
        <is>
          <t>*</t>
        </is>
      </c>
      <c r="G1513" s="2" t="n">
        <v>868</v>
      </c>
      <c r="H1513" s="122" t="n">
        <v>1</v>
      </c>
      <c r="I1513" s="259">
        <f>SUM(H1513*C1513)</f>
        <v/>
      </c>
      <c r="J1513" s="260" t="n">
        <v>1</v>
      </c>
      <c r="K1513" s="261">
        <f>C1513*J1513</f>
        <v/>
      </c>
      <c r="M1513" s="251">
        <f>CONCATENATE(D1513,"　",E1513,F1513,G1513)</f>
        <v/>
      </c>
      <c r="N1513" s="252">
        <f>I1513</f>
        <v/>
      </c>
    </row>
    <row r="1514" ht="15" customHeight="1" thickBot="1">
      <c r="B1514" s="88" t="inlineStr">
        <is>
          <t>45MKH11L-L</t>
        </is>
      </c>
      <c r="C1514" s="89">
        <f>SUMIF(数量表!D:H,B1514,数量表!H:H)</f>
        <v/>
      </c>
      <c r="D1514" s="239" t="inlineStr">
        <is>
          <t>45*1000</t>
        </is>
      </c>
      <c r="E1514" s="240" t="n">
        <v>30</v>
      </c>
      <c r="F1514" s="241" t="inlineStr">
        <is>
          <t>*</t>
        </is>
      </c>
      <c r="G1514" s="240" t="n">
        <v>1149</v>
      </c>
      <c r="H1514" s="242" t="n">
        <v>1</v>
      </c>
      <c r="I1514" s="256">
        <f>SUM(H1514*C1514)</f>
        <v/>
      </c>
      <c r="J1514" s="257" t="n">
        <v>0.1</v>
      </c>
      <c r="K1514" s="258">
        <f>C1514*J1514</f>
        <v/>
      </c>
      <c r="M1514" s="251">
        <f>CONCATENATE(D1514,"　",E1514,F1514,G1514)</f>
        <v/>
      </c>
      <c r="N1514" s="252">
        <f>I1514</f>
        <v/>
      </c>
    </row>
    <row r="1515" ht="15" customHeight="1" thickBot="1">
      <c r="B1515" s="79" t="inlineStr">
        <is>
          <t>45MKH11R</t>
        </is>
      </c>
      <c r="C1515" s="80">
        <f>SUMIF(数量表!D:H,B1515,数量表!H:H)</f>
        <v/>
      </c>
      <c r="D1515" s="235" t="inlineStr">
        <is>
          <t>W1-34</t>
        </is>
      </c>
      <c r="E1515" s="236" t="n">
        <v>346.5</v>
      </c>
      <c r="F1515" s="237" t="inlineStr">
        <is>
          <t>*</t>
        </is>
      </c>
      <c r="G1515" s="236" t="n">
        <v>868</v>
      </c>
      <c r="H1515" s="238" t="n">
        <v>1</v>
      </c>
      <c r="I1515" s="253">
        <f>SUM(H1515*C1515)</f>
        <v/>
      </c>
      <c r="J1515" s="254" t="n">
        <v>1</v>
      </c>
      <c r="K1515" s="255">
        <f>C1515*J1515</f>
        <v/>
      </c>
      <c r="M1515" s="251">
        <f>CONCATENATE(D1515,"　",E1515,F1515,G1515)</f>
        <v/>
      </c>
      <c r="N1515" s="252">
        <f>I1515</f>
        <v/>
      </c>
    </row>
    <row r="1516" ht="15" customHeight="1" thickBot="1">
      <c r="B1516" s="85" t="inlineStr">
        <is>
          <t>45MKH11R</t>
        </is>
      </c>
      <c r="C1516">
        <f>SUMIF(数量表!D:H,B1516,数量表!H:H)</f>
        <v/>
      </c>
      <c r="D1516" s="243" t="inlineStr">
        <is>
          <t>W1-34</t>
        </is>
      </c>
      <c r="E1516" s="2" t="n">
        <v>346.5</v>
      </c>
      <c r="F1516" s="244" t="inlineStr">
        <is>
          <t>*</t>
        </is>
      </c>
      <c r="G1516" s="2" t="n">
        <v>200</v>
      </c>
      <c r="H1516" s="122" t="n">
        <v>1</v>
      </c>
      <c r="I1516" s="259">
        <f>SUM(H1516*C1516)</f>
        <v/>
      </c>
      <c r="J1516" s="260" t="n">
        <v>0.5</v>
      </c>
      <c r="K1516" s="261">
        <f>C1516*J1516</f>
        <v/>
      </c>
      <c r="M1516" s="251">
        <f>CONCATENATE(D1516,"　",E1516,F1516,G1516)</f>
        <v/>
      </c>
      <c r="N1516" s="252">
        <f>I1516</f>
        <v/>
      </c>
    </row>
    <row r="1517" ht="15" customHeight="1" thickBot="1">
      <c r="B1517" s="85" t="inlineStr">
        <is>
          <t>45MKH11R</t>
        </is>
      </c>
      <c r="C1517">
        <f>SUMIF(数量表!D:H,B1517,数量表!H:H)</f>
        <v/>
      </c>
      <c r="D1517" s="243" t="inlineStr">
        <is>
          <t>W3-39</t>
        </is>
      </c>
      <c r="E1517" s="2" t="n">
        <v>386.5</v>
      </c>
      <c r="F1517" s="244" t="inlineStr">
        <is>
          <t>*</t>
        </is>
      </c>
      <c r="G1517" s="2" t="n">
        <v>200</v>
      </c>
      <c r="H1517" s="122" t="n">
        <v>1</v>
      </c>
      <c r="I1517" s="259">
        <f>SUM(H1517*C1517)</f>
        <v/>
      </c>
      <c r="J1517" s="260" t="n">
        <v>0.5</v>
      </c>
      <c r="K1517" s="261">
        <f>C1517*J1517</f>
        <v/>
      </c>
      <c r="M1517" s="251">
        <f>CONCATENATE(D1517,"　",E1517,F1517,G1517)</f>
        <v/>
      </c>
      <c r="N1517" s="252">
        <f>I1517</f>
        <v/>
      </c>
    </row>
    <row r="1518" ht="15" customHeight="1" thickBot="1">
      <c r="B1518" s="88" t="inlineStr">
        <is>
          <t>45MKH11R</t>
        </is>
      </c>
      <c r="C1518" s="89">
        <f>SUMIF(数量表!D:H,B1518,数量表!H:H)</f>
        <v/>
      </c>
      <c r="D1518" s="239" t="inlineStr">
        <is>
          <t>W2-39</t>
        </is>
      </c>
      <c r="E1518" s="240" t="n">
        <v>386.5</v>
      </c>
      <c r="F1518" s="241" t="inlineStr">
        <is>
          <t>*</t>
        </is>
      </c>
      <c r="G1518" s="240" t="n">
        <v>868</v>
      </c>
      <c r="H1518" s="242" t="n">
        <v>1</v>
      </c>
      <c r="I1518" s="256">
        <f>SUM(H1518*C1518)</f>
        <v/>
      </c>
      <c r="J1518" s="257" t="n">
        <v>1</v>
      </c>
      <c r="K1518" s="258">
        <f>C1518*J1518</f>
        <v/>
      </c>
      <c r="M1518" s="251">
        <f>CONCATENATE(D1518,"　",E1518,F1518,G1518)</f>
        <v/>
      </c>
      <c r="N1518" s="252">
        <f>I1518</f>
        <v/>
      </c>
    </row>
    <row r="1519" ht="15" customHeight="1" thickBot="1">
      <c r="B1519" s="79" t="inlineStr">
        <is>
          <t>45MKH11R-R</t>
        </is>
      </c>
      <c r="C1519" s="80">
        <f>SUMIF(数量表!D:H,B1519,数量表!H:H)</f>
        <v/>
      </c>
      <c r="D1519" s="235" t="inlineStr">
        <is>
          <t>W1-34</t>
        </is>
      </c>
      <c r="E1519" s="236" t="n">
        <v>346.5</v>
      </c>
      <c r="F1519" s="237" t="inlineStr">
        <is>
          <t>*</t>
        </is>
      </c>
      <c r="G1519" s="236" t="n">
        <v>868</v>
      </c>
      <c r="H1519" s="238" t="n">
        <v>1</v>
      </c>
      <c r="I1519" s="253">
        <f>SUM(H1519*C1519)</f>
        <v/>
      </c>
      <c r="J1519" s="254" t="n">
        <v>1</v>
      </c>
      <c r="K1519" s="255">
        <f>C1519*J1519</f>
        <v/>
      </c>
      <c r="M1519" s="251">
        <f>CONCATENATE(D1519,"　",E1519,F1519,G1519)</f>
        <v/>
      </c>
      <c r="N1519" s="252">
        <f>I1519</f>
        <v/>
      </c>
    </row>
    <row r="1520" ht="15" customHeight="1" thickBot="1">
      <c r="B1520" s="85" t="inlineStr">
        <is>
          <t>45MKH11R-R</t>
        </is>
      </c>
      <c r="C1520">
        <f>SUMIF(数量表!D:H,B1520,数量表!H:H)</f>
        <v/>
      </c>
      <c r="D1520" s="243" t="inlineStr">
        <is>
          <t>W1-34</t>
        </is>
      </c>
      <c r="E1520" s="2" t="n">
        <v>346.5</v>
      </c>
      <c r="F1520" s="244" t="inlineStr">
        <is>
          <t>*</t>
        </is>
      </c>
      <c r="G1520" s="2" t="n">
        <v>200</v>
      </c>
      <c r="H1520" s="122" t="n">
        <v>1</v>
      </c>
      <c r="I1520" s="259">
        <f>SUM(H1520*C1520)</f>
        <v/>
      </c>
      <c r="J1520" s="260" t="n">
        <v>0.5</v>
      </c>
      <c r="K1520" s="261">
        <f>C1520*J1520</f>
        <v/>
      </c>
      <c r="M1520" s="251">
        <f>CONCATENATE(D1520,"　",E1520,F1520,G1520)</f>
        <v/>
      </c>
      <c r="N1520" s="252">
        <f>I1520</f>
        <v/>
      </c>
    </row>
    <row r="1521" ht="15" customHeight="1" thickBot="1">
      <c r="B1521" s="85" t="inlineStr">
        <is>
          <t>45MKH11R-R</t>
        </is>
      </c>
      <c r="C1521">
        <f>SUMIF(数量表!D:H,B1521,数量表!H:H)</f>
        <v/>
      </c>
      <c r="D1521" s="243" t="inlineStr">
        <is>
          <t>W3-39</t>
        </is>
      </c>
      <c r="E1521" s="2" t="n">
        <v>386.5</v>
      </c>
      <c r="F1521" s="244" t="inlineStr">
        <is>
          <t>*</t>
        </is>
      </c>
      <c r="G1521" s="2" t="n">
        <v>200</v>
      </c>
      <c r="H1521" s="122" t="n">
        <v>1</v>
      </c>
      <c r="I1521" s="259">
        <f>SUM(H1521*C1521)</f>
        <v/>
      </c>
      <c r="J1521" s="260" t="n">
        <v>0.5</v>
      </c>
      <c r="K1521" s="261">
        <f>C1521*J1521</f>
        <v/>
      </c>
      <c r="M1521" s="251">
        <f>CONCATENATE(D1521,"　",E1521,F1521,G1521)</f>
        <v/>
      </c>
      <c r="N1521" s="252">
        <f>I1521</f>
        <v/>
      </c>
    </row>
    <row r="1522" ht="15" customHeight="1" thickBot="1">
      <c r="B1522" s="85" t="inlineStr">
        <is>
          <t>45MKH11R-R</t>
        </is>
      </c>
      <c r="C1522">
        <f>SUMIF(数量表!D:H,B1522,数量表!H:H)</f>
        <v/>
      </c>
      <c r="D1522" s="243" t="inlineStr">
        <is>
          <t>W2-39</t>
        </is>
      </c>
      <c r="E1522" s="2" t="n">
        <v>386.5</v>
      </c>
      <c r="F1522" s="244" t="inlineStr">
        <is>
          <t>*</t>
        </is>
      </c>
      <c r="G1522" s="2" t="n">
        <v>868</v>
      </c>
      <c r="H1522" s="122" t="n">
        <v>1</v>
      </c>
      <c r="I1522" s="259">
        <f>SUM(H1522*C1522)</f>
        <v/>
      </c>
      <c r="J1522" s="260" t="n">
        <v>1</v>
      </c>
      <c r="K1522" s="261">
        <f>C1522*J1522</f>
        <v/>
      </c>
      <c r="M1522" s="251">
        <f>CONCATENATE(D1522,"　",E1522,F1522,G1522)</f>
        <v/>
      </c>
      <c r="N1522" s="252">
        <f>I1522</f>
        <v/>
      </c>
    </row>
    <row r="1523" ht="15" customHeight="1" thickBot="1">
      <c r="B1523" s="88" t="inlineStr">
        <is>
          <t>45MKH11R-R</t>
        </is>
      </c>
      <c r="C1523" s="89">
        <f>SUMIF(数量表!D:H,B1523,数量表!H:H)</f>
        <v/>
      </c>
      <c r="D1523" s="239" t="inlineStr">
        <is>
          <t>45*1000</t>
        </is>
      </c>
      <c r="E1523" s="240" t="n">
        <v>30</v>
      </c>
      <c r="F1523" s="241" t="inlineStr">
        <is>
          <t>*</t>
        </is>
      </c>
      <c r="G1523" s="240" t="n">
        <v>1149</v>
      </c>
      <c r="H1523" s="242" t="n">
        <v>1</v>
      </c>
      <c r="I1523" s="256">
        <f>SUM(H1523*C1523)</f>
        <v/>
      </c>
      <c r="J1523" s="257" t="n">
        <v>0.1</v>
      </c>
      <c r="K1523" s="258">
        <f>C1523*J1523</f>
        <v/>
      </c>
      <c r="M1523" s="251">
        <f>CONCATENATE(D1523,"　",E1523,F1523,G1523)</f>
        <v/>
      </c>
      <c r="N1523" s="252">
        <f>I1523</f>
        <v/>
      </c>
    </row>
    <row r="1524" ht="15" customHeight="1" thickBot="1">
      <c r="B1524" s="85" t="inlineStr">
        <is>
          <t>45MKA11</t>
        </is>
      </c>
      <c r="C1524" s="80">
        <f>SUMIF(数量表!D:H,B1524,数量表!H:H)</f>
        <v/>
      </c>
      <c r="D1524" s="235" t="inlineStr">
        <is>
          <t>W3-39</t>
        </is>
      </c>
      <c r="E1524" s="236" t="n">
        <v>386.5</v>
      </c>
      <c r="F1524" s="237" t="inlineStr">
        <is>
          <t>*</t>
        </is>
      </c>
      <c r="G1524" s="236" t="n">
        <v>868</v>
      </c>
      <c r="H1524" s="238" t="n">
        <v>1</v>
      </c>
      <c r="I1524" s="253">
        <f>SUM(H1524*C1524)</f>
        <v/>
      </c>
      <c r="J1524" s="254" t="n">
        <v>1</v>
      </c>
      <c r="K1524" s="255">
        <f>C1524*J1524</f>
        <v/>
      </c>
      <c r="M1524" s="251">
        <f>CONCATENATE(D1524,"　",E1524,F1524,G1524)</f>
        <v/>
      </c>
      <c r="N1524" s="252">
        <f>I1524</f>
        <v/>
      </c>
    </row>
    <row r="1525" ht="15" customHeight="1" thickBot="1">
      <c r="B1525" s="85" t="inlineStr">
        <is>
          <t>45MKA11</t>
        </is>
      </c>
      <c r="C1525">
        <f>SUMIF(数量表!D:H,B1525,数量表!H:H)</f>
        <v/>
      </c>
      <c r="D1525" s="243" t="inlineStr">
        <is>
          <t>W2-39</t>
        </is>
      </c>
      <c r="E1525" s="2" t="n">
        <v>386.5</v>
      </c>
      <c r="F1525" s="244" t="inlineStr">
        <is>
          <t>*</t>
        </is>
      </c>
      <c r="G1525" s="2" t="n">
        <v>200</v>
      </c>
      <c r="H1525" s="122" t="n">
        <v>1</v>
      </c>
      <c r="I1525" s="259">
        <f>SUM(H1525*C1525)</f>
        <v/>
      </c>
      <c r="J1525" s="260" t="n">
        <v>0.5</v>
      </c>
      <c r="K1525" s="261">
        <f>C1525*J1525</f>
        <v/>
      </c>
      <c r="M1525" s="251">
        <f>CONCATENATE(D1525,"　",E1525,F1525,G1525)</f>
        <v/>
      </c>
      <c r="N1525" s="252">
        <f>I1525</f>
        <v/>
      </c>
    </row>
    <row r="1526" ht="15" customHeight="1" thickBot="1">
      <c r="B1526" s="85" t="inlineStr">
        <is>
          <t>45MKA11</t>
        </is>
      </c>
      <c r="C1526">
        <f>SUMIF(数量表!D:H,B1526,数量表!H:H)</f>
        <v/>
      </c>
      <c r="D1526" s="243" t="inlineStr">
        <is>
          <t>W2-41</t>
        </is>
      </c>
      <c r="E1526" s="2" t="n">
        <v>414.5</v>
      </c>
      <c r="F1526" s="244" t="inlineStr">
        <is>
          <t>*</t>
        </is>
      </c>
      <c r="G1526" s="2" t="n">
        <v>868</v>
      </c>
      <c r="H1526" s="122" t="n">
        <v>1</v>
      </c>
      <c r="I1526" s="259">
        <f>SUM(H1526*C1526)</f>
        <v/>
      </c>
      <c r="J1526" s="260" t="n">
        <v>1</v>
      </c>
      <c r="K1526" s="261">
        <f>C1526*J1526</f>
        <v/>
      </c>
      <c r="M1526" s="251">
        <f>CONCATENATE(D1526,"　",E1526,F1526,G1526)</f>
        <v/>
      </c>
      <c r="N1526" s="252">
        <f>I1526</f>
        <v/>
      </c>
    </row>
    <row r="1527" ht="15" customHeight="1" thickBot="1">
      <c r="B1527" s="85" t="inlineStr">
        <is>
          <t>45MKA11</t>
        </is>
      </c>
      <c r="C1527">
        <f>SUMIF(数量表!D:H,B1527,数量表!H:H)</f>
        <v/>
      </c>
      <c r="D1527" s="243" t="inlineStr">
        <is>
          <t>W2-41</t>
        </is>
      </c>
      <c r="E1527" s="2" t="n">
        <v>414.5</v>
      </c>
      <c r="F1527" s="244" t="inlineStr">
        <is>
          <t>*</t>
        </is>
      </c>
      <c r="G1527" s="2" t="n">
        <v>200</v>
      </c>
      <c r="H1527" s="122" t="n">
        <v>1</v>
      </c>
      <c r="I1527" s="259">
        <f>SUM(H1527*C1527)</f>
        <v/>
      </c>
      <c r="J1527" s="260" t="n">
        <v>0.5</v>
      </c>
      <c r="K1527" s="261">
        <f>C1527*J1527</f>
        <v/>
      </c>
      <c r="M1527" s="251">
        <f>CONCATENATE(D1527,"　",E1527,F1527,G1527)</f>
        <v/>
      </c>
      <c r="N1527" s="252">
        <f>I1527</f>
        <v/>
      </c>
    </row>
    <row r="1528" ht="15" customHeight="1" thickBot="1">
      <c r="B1528" s="85" t="inlineStr">
        <is>
          <t>45MKA11</t>
        </is>
      </c>
      <c r="C1528">
        <f>SUMIF(数量表!D:H,B1528,数量表!H:H)</f>
        <v/>
      </c>
      <c r="D1528" s="243" t="inlineStr">
        <is>
          <t>W3-39</t>
        </is>
      </c>
      <c r="E1528" s="2" t="n">
        <v>373</v>
      </c>
      <c r="F1528" s="244" t="inlineStr">
        <is>
          <t>*</t>
        </is>
      </c>
      <c r="G1528" s="2" t="n">
        <v>868</v>
      </c>
      <c r="H1528" s="122" t="n">
        <v>1</v>
      </c>
      <c r="I1528" s="259">
        <f>SUM(H1528*C1528)</f>
        <v/>
      </c>
      <c r="J1528" s="260" t="n">
        <v>1</v>
      </c>
      <c r="K1528" s="261">
        <f>C1528*J1528</f>
        <v/>
      </c>
      <c r="M1528" s="251">
        <f>CONCATENATE(D1528,"　",E1528,F1528,G1528)</f>
        <v/>
      </c>
      <c r="N1528" s="252">
        <f>I1528</f>
        <v/>
      </c>
    </row>
    <row r="1529" ht="15" customHeight="1" thickBot="1">
      <c r="B1529" s="88" t="inlineStr">
        <is>
          <t>45MKA11</t>
        </is>
      </c>
      <c r="C1529" s="89">
        <f>SUMIF(数量表!D:H,B1529,数量表!H:H)</f>
        <v/>
      </c>
      <c r="D1529" s="239" t="inlineStr">
        <is>
          <t>W2-39</t>
        </is>
      </c>
      <c r="E1529" s="240" t="n">
        <v>373</v>
      </c>
      <c r="F1529" s="241" t="inlineStr">
        <is>
          <t>*</t>
        </is>
      </c>
      <c r="G1529" s="240" t="n">
        <v>200</v>
      </c>
      <c r="H1529" s="242" t="n">
        <v>1</v>
      </c>
      <c r="I1529" s="256">
        <f>SUM(H1529*C1529)</f>
        <v/>
      </c>
      <c r="J1529" s="257" t="n">
        <v>0.5</v>
      </c>
      <c r="K1529" s="258">
        <f>C1529*J1529</f>
        <v/>
      </c>
      <c r="M1529" s="251">
        <f>CONCATENATE(D1529,"　",E1529,F1529,G1529)</f>
        <v/>
      </c>
      <c r="N1529" s="252">
        <f>I1529</f>
        <v/>
      </c>
    </row>
    <row r="1530" ht="15" customHeight="1" thickBot="1">
      <c r="B1530" s="79" t="inlineStr">
        <is>
          <t>45MKA11L</t>
        </is>
      </c>
      <c r="C1530" s="80">
        <f>SUMIF(数量表!D:H,B1530,数量表!H:H)</f>
        <v/>
      </c>
      <c r="D1530" s="235" t="inlineStr">
        <is>
          <t>W2-39</t>
        </is>
      </c>
      <c r="E1530" s="236" t="n">
        <v>333</v>
      </c>
      <c r="F1530" s="237" t="inlineStr">
        <is>
          <t>*</t>
        </is>
      </c>
      <c r="G1530" s="236" t="n">
        <v>868</v>
      </c>
      <c r="H1530" s="238" t="n">
        <v>1</v>
      </c>
      <c r="I1530" s="253">
        <f>SUM(H1530*C1530)</f>
        <v/>
      </c>
      <c r="J1530" s="254" t="n">
        <v>1</v>
      </c>
      <c r="K1530" s="255">
        <f>C1530*J1530</f>
        <v/>
      </c>
      <c r="M1530" s="251">
        <f>CONCATENATE(D1530,"　",E1530,F1530,G1530)</f>
        <v/>
      </c>
      <c r="N1530" s="252">
        <f>I1530</f>
        <v/>
      </c>
    </row>
    <row r="1531" ht="15" customHeight="1" thickBot="1">
      <c r="B1531" s="85" t="inlineStr">
        <is>
          <t>45MKA11L</t>
        </is>
      </c>
      <c r="C1531">
        <f>SUMIF(数量表!D:H,B1531,数量表!H:H)</f>
        <v/>
      </c>
      <c r="D1531" s="243" t="inlineStr">
        <is>
          <t>W3-39</t>
        </is>
      </c>
      <c r="E1531" s="2" t="n">
        <v>333</v>
      </c>
      <c r="F1531" s="244" t="inlineStr">
        <is>
          <t>*</t>
        </is>
      </c>
      <c r="G1531" s="2" t="n">
        <v>200</v>
      </c>
      <c r="H1531" s="122" t="n">
        <v>1</v>
      </c>
      <c r="I1531" s="259">
        <f>SUM(H1531*C1531)</f>
        <v/>
      </c>
      <c r="J1531" s="260" t="n">
        <v>0.5</v>
      </c>
      <c r="K1531" s="261">
        <f>C1531*J1531</f>
        <v/>
      </c>
      <c r="M1531" s="251">
        <f>CONCATENATE(D1531,"　",E1531,F1531,G1531)</f>
        <v/>
      </c>
      <c r="N1531" s="252">
        <f>I1531</f>
        <v/>
      </c>
    </row>
    <row r="1532" ht="15" customHeight="1" thickBot="1">
      <c r="B1532" s="85" t="inlineStr">
        <is>
          <t>45MKA11L</t>
        </is>
      </c>
      <c r="C1532">
        <f>SUMIF(数量表!D:H,B1532,数量表!H:H)</f>
        <v/>
      </c>
      <c r="D1532" s="243" t="inlineStr">
        <is>
          <t>W2-41</t>
        </is>
      </c>
      <c r="E1532" s="2" t="n">
        <v>414.5</v>
      </c>
      <c r="F1532" s="244" t="inlineStr">
        <is>
          <t>*</t>
        </is>
      </c>
      <c r="G1532" s="2" t="n">
        <v>868</v>
      </c>
      <c r="H1532" s="122" t="n">
        <v>1</v>
      </c>
      <c r="I1532" s="259">
        <f>SUM(H1532*C1532)</f>
        <v/>
      </c>
      <c r="J1532" s="260" t="n">
        <v>1</v>
      </c>
      <c r="K1532" s="261">
        <f>C1532*J1532</f>
        <v/>
      </c>
      <c r="M1532" s="251">
        <f>CONCATENATE(D1532,"　",E1532,F1532,G1532)</f>
        <v/>
      </c>
      <c r="N1532" s="252">
        <f>I1532</f>
        <v/>
      </c>
    </row>
    <row r="1533" ht="15" customHeight="1" thickBot="1">
      <c r="B1533" s="85" t="inlineStr">
        <is>
          <t>45MKA11L</t>
        </is>
      </c>
      <c r="C1533">
        <f>SUMIF(数量表!D:H,B1533,数量表!H:H)</f>
        <v/>
      </c>
      <c r="D1533" s="243" t="inlineStr">
        <is>
          <t>W2-41</t>
        </is>
      </c>
      <c r="E1533" s="2" t="n">
        <v>414.5</v>
      </c>
      <c r="F1533" s="244" t="inlineStr">
        <is>
          <t>*</t>
        </is>
      </c>
      <c r="G1533" s="2" t="n">
        <v>200</v>
      </c>
      <c r="H1533" s="122" t="n">
        <v>1</v>
      </c>
      <c r="I1533" s="259">
        <f>SUM(H1533*C1533)</f>
        <v/>
      </c>
      <c r="J1533" s="260" t="n">
        <v>0.5</v>
      </c>
      <c r="K1533" s="261">
        <f>C1533*J1533</f>
        <v/>
      </c>
      <c r="M1533" s="251">
        <f>CONCATENATE(D1533,"　",E1533,F1533,G1533)</f>
        <v/>
      </c>
      <c r="N1533" s="252">
        <f>I1533</f>
        <v/>
      </c>
    </row>
    <row r="1534" ht="15" customHeight="1" thickBot="1">
      <c r="B1534" s="85" t="inlineStr">
        <is>
          <t>45MKA11L</t>
        </is>
      </c>
      <c r="C1534">
        <f>SUMIF(数量表!D:H,B1534,数量表!H:H)</f>
        <v/>
      </c>
      <c r="D1534" s="243" t="inlineStr">
        <is>
          <t>W2-39</t>
        </is>
      </c>
      <c r="E1534" s="2" t="n">
        <v>386.5</v>
      </c>
      <c r="F1534" s="244" t="inlineStr">
        <is>
          <t>*</t>
        </is>
      </c>
      <c r="G1534" s="2" t="n">
        <v>868</v>
      </c>
      <c r="H1534" s="122" t="n">
        <v>1</v>
      </c>
      <c r="I1534" s="259">
        <f>SUM(H1534*C1534)</f>
        <v/>
      </c>
      <c r="J1534" s="260" t="n">
        <v>1</v>
      </c>
      <c r="K1534" s="261">
        <f>C1534*J1534</f>
        <v/>
      </c>
      <c r="M1534" s="251">
        <f>CONCATENATE(D1534,"　",E1534,F1534,G1534)</f>
        <v/>
      </c>
      <c r="N1534" s="252">
        <f>I1534</f>
        <v/>
      </c>
    </row>
    <row r="1535" ht="15" customHeight="1" thickBot="1">
      <c r="B1535" s="88" t="inlineStr">
        <is>
          <t>45MKA11L</t>
        </is>
      </c>
      <c r="C1535" s="89">
        <f>SUMIF(数量表!D:H,B1535,数量表!H:H)</f>
        <v/>
      </c>
      <c r="D1535" s="239" t="inlineStr">
        <is>
          <t>W3-39</t>
        </is>
      </c>
      <c r="E1535" s="240" t="n">
        <v>386.5</v>
      </c>
      <c r="F1535" s="241" t="inlineStr">
        <is>
          <t>*</t>
        </is>
      </c>
      <c r="G1535" s="240" t="n">
        <v>200</v>
      </c>
      <c r="H1535" s="242" t="n">
        <v>1</v>
      </c>
      <c r="I1535" s="256">
        <f>SUM(H1535*C1535)</f>
        <v/>
      </c>
      <c r="J1535" s="257" t="n">
        <v>0.5</v>
      </c>
      <c r="K1535" s="258">
        <f>C1535*J1535</f>
        <v/>
      </c>
      <c r="M1535" s="251">
        <f>CONCATENATE(D1535,"　",E1535,F1535,G1535)</f>
        <v/>
      </c>
      <c r="N1535" s="252">
        <f>I1535</f>
        <v/>
      </c>
    </row>
    <row r="1536" ht="15" customHeight="1" thickBot="1">
      <c r="B1536" s="79" t="inlineStr">
        <is>
          <t>45MKA11L-L</t>
        </is>
      </c>
      <c r="C1536" s="80">
        <f>SUMIF(数量表!D:H,B1536,数量表!H:H)</f>
        <v/>
      </c>
      <c r="D1536" s="235" t="inlineStr">
        <is>
          <t>W2-39</t>
        </is>
      </c>
      <c r="E1536" s="236" t="n">
        <v>333</v>
      </c>
      <c r="F1536" s="237" t="inlineStr">
        <is>
          <t>*</t>
        </is>
      </c>
      <c r="G1536" s="236" t="n">
        <v>868</v>
      </c>
      <c r="H1536" s="238" t="n">
        <v>1</v>
      </c>
      <c r="I1536" s="253">
        <f>SUM(H1536*C1536)</f>
        <v/>
      </c>
      <c r="J1536" s="254" t="n">
        <v>1</v>
      </c>
      <c r="K1536" s="255">
        <f>C1536*J1536</f>
        <v/>
      </c>
      <c r="M1536" s="251">
        <f>CONCATENATE(D1536,"　",E1536,F1536,G1536)</f>
        <v/>
      </c>
      <c r="N1536" s="252">
        <f>I1536</f>
        <v/>
      </c>
    </row>
    <row r="1537" ht="15" customHeight="1" thickBot="1">
      <c r="B1537" s="85" t="inlineStr">
        <is>
          <t>45MKA11L-L</t>
        </is>
      </c>
      <c r="C1537">
        <f>SUMIF(数量表!D:H,B1537,数量表!H:H)</f>
        <v/>
      </c>
      <c r="D1537" s="243" t="inlineStr">
        <is>
          <t>W3-39</t>
        </is>
      </c>
      <c r="E1537" s="2" t="n">
        <v>333</v>
      </c>
      <c r="F1537" s="244" t="inlineStr">
        <is>
          <t>*</t>
        </is>
      </c>
      <c r="G1537" s="2" t="n">
        <v>200</v>
      </c>
      <c r="H1537" s="122" t="n">
        <v>1</v>
      </c>
      <c r="I1537" s="259">
        <f>SUM(H1537*C1537)</f>
        <v/>
      </c>
      <c r="J1537" s="260" t="n">
        <v>0.5</v>
      </c>
      <c r="K1537" s="261">
        <f>C1537*J1537</f>
        <v/>
      </c>
      <c r="M1537" s="251">
        <f>CONCATENATE(D1537,"　",E1537,F1537,G1537)</f>
        <v/>
      </c>
      <c r="N1537" s="252">
        <f>I1537</f>
        <v/>
      </c>
    </row>
    <row r="1538" ht="15" customHeight="1" thickBot="1">
      <c r="B1538" s="85" t="inlineStr">
        <is>
          <t>45MKA11L-L</t>
        </is>
      </c>
      <c r="C1538">
        <f>SUMIF(数量表!D:H,B1538,数量表!H:H)</f>
        <v/>
      </c>
      <c r="D1538" s="243" t="inlineStr">
        <is>
          <t>W2-41</t>
        </is>
      </c>
      <c r="E1538" s="2" t="n">
        <v>414.5</v>
      </c>
      <c r="F1538" s="244" t="inlineStr">
        <is>
          <t>*</t>
        </is>
      </c>
      <c r="G1538" s="2" t="n">
        <v>868</v>
      </c>
      <c r="H1538" s="122" t="n">
        <v>1</v>
      </c>
      <c r="I1538" s="259">
        <f>SUM(H1538*C1538)</f>
        <v/>
      </c>
      <c r="J1538" s="260" t="n">
        <v>1</v>
      </c>
      <c r="K1538" s="261">
        <f>C1538*J1538</f>
        <v/>
      </c>
      <c r="M1538" s="251">
        <f>CONCATENATE(D1538,"　",E1538,F1538,G1538)</f>
        <v/>
      </c>
      <c r="N1538" s="252">
        <f>I1538</f>
        <v/>
      </c>
    </row>
    <row r="1539" ht="15" customHeight="1" thickBot="1">
      <c r="B1539" s="85" t="inlineStr">
        <is>
          <t>45MKA11L-L</t>
        </is>
      </c>
      <c r="C1539">
        <f>SUMIF(数量表!D:H,B1539,数量表!H:H)</f>
        <v/>
      </c>
      <c r="D1539" s="243" t="inlineStr">
        <is>
          <t>W2-41</t>
        </is>
      </c>
      <c r="E1539" s="2" t="n">
        <v>414.5</v>
      </c>
      <c r="F1539" s="244" t="inlineStr">
        <is>
          <t>*</t>
        </is>
      </c>
      <c r="G1539" s="2" t="n">
        <v>200</v>
      </c>
      <c r="H1539" s="122" t="n">
        <v>1</v>
      </c>
      <c r="I1539" s="259">
        <f>SUM(H1539*C1539)</f>
        <v/>
      </c>
      <c r="J1539" s="260" t="n">
        <v>0.5</v>
      </c>
      <c r="K1539" s="261">
        <f>C1539*J1539</f>
        <v/>
      </c>
      <c r="M1539" s="251">
        <f>CONCATENATE(D1539,"　",E1539,F1539,G1539)</f>
        <v/>
      </c>
      <c r="N1539" s="252">
        <f>I1539</f>
        <v/>
      </c>
    </row>
    <row r="1540" ht="15" customHeight="1" thickBot="1">
      <c r="B1540" s="85" t="inlineStr">
        <is>
          <t>45MKA11L-L</t>
        </is>
      </c>
      <c r="C1540">
        <f>SUMIF(数量表!D:H,B1540,数量表!H:H)</f>
        <v/>
      </c>
      <c r="D1540" s="243" t="inlineStr">
        <is>
          <t>W2-39</t>
        </is>
      </c>
      <c r="E1540" s="2" t="n">
        <v>386.5</v>
      </c>
      <c r="F1540" s="244" t="inlineStr">
        <is>
          <t>*</t>
        </is>
      </c>
      <c r="G1540" s="2" t="n">
        <v>868</v>
      </c>
      <c r="H1540" s="122" t="n">
        <v>1</v>
      </c>
      <c r="I1540" s="259">
        <f>SUM(H1540*C1540)</f>
        <v/>
      </c>
      <c r="J1540" s="260" t="n">
        <v>1</v>
      </c>
      <c r="K1540" s="261">
        <f>C1540*J1540</f>
        <v/>
      </c>
      <c r="M1540" s="251">
        <f>CONCATENATE(D1540,"　",E1540,F1540,G1540)</f>
        <v/>
      </c>
      <c r="N1540" s="252">
        <f>I1540</f>
        <v/>
      </c>
    </row>
    <row r="1541" ht="15" customHeight="1" thickBot="1">
      <c r="B1541" s="85" t="inlineStr">
        <is>
          <t>45MKA11L-L</t>
        </is>
      </c>
      <c r="C1541">
        <f>SUMIF(数量表!D:H,B1541,数量表!H:H)</f>
        <v/>
      </c>
      <c r="D1541" s="243" t="inlineStr">
        <is>
          <t>W3-39</t>
        </is>
      </c>
      <c r="E1541" s="2" t="n">
        <v>386.5</v>
      </c>
      <c r="F1541" s="244" t="inlineStr">
        <is>
          <t>*</t>
        </is>
      </c>
      <c r="G1541" s="2" t="n">
        <v>200</v>
      </c>
      <c r="H1541" s="122" t="n">
        <v>1</v>
      </c>
      <c r="I1541" s="259">
        <f>SUM(H1541*C1541)</f>
        <v/>
      </c>
      <c r="J1541" s="260" t="n">
        <v>0.5</v>
      </c>
      <c r="K1541" s="261">
        <f>C1541*J1541</f>
        <v/>
      </c>
      <c r="M1541" s="251">
        <f>CONCATENATE(D1541,"　",E1541,F1541,G1541)</f>
        <v/>
      </c>
      <c r="N1541" s="252">
        <f>I1541</f>
        <v/>
      </c>
    </row>
    <row r="1542" ht="15" customHeight="1" thickBot="1">
      <c r="B1542" s="88" t="inlineStr">
        <is>
          <t>45MKA11L-L</t>
        </is>
      </c>
      <c r="C1542" s="89">
        <f>SUMIF(数量表!D:H,B1542,数量表!H:H)</f>
        <v/>
      </c>
      <c r="D1542" s="239" t="inlineStr">
        <is>
          <t>45*1000</t>
        </is>
      </c>
      <c r="E1542" s="240" t="n">
        <v>40</v>
      </c>
      <c r="F1542" s="241" t="inlineStr">
        <is>
          <t>*</t>
        </is>
      </c>
      <c r="G1542" s="240" t="n">
        <v>1149</v>
      </c>
      <c r="H1542" s="242" t="n">
        <v>1</v>
      </c>
      <c r="I1542" s="256">
        <f>SUM(H1542*C1542)</f>
        <v/>
      </c>
      <c r="J1542" s="257" t="n">
        <v>0.1</v>
      </c>
      <c r="K1542" s="258">
        <f>C1542*J1542</f>
        <v/>
      </c>
      <c r="M1542" s="251">
        <f>CONCATENATE(D1542,"　",E1542,F1542,G1542)</f>
        <v/>
      </c>
      <c r="N1542" s="252">
        <f>I1542</f>
        <v/>
      </c>
    </row>
    <row r="1543" ht="15" customHeight="1" thickBot="1">
      <c r="B1543" s="79" t="inlineStr">
        <is>
          <t>45MKA11R</t>
        </is>
      </c>
      <c r="C1543" s="80">
        <f>SUMIF(数量表!D:H,B1543,数量表!H:H)</f>
        <v/>
      </c>
      <c r="D1543" s="235" t="inlineStr">
        <is>
          <t>W2-39</t>
        </is>
      </c>
      <c r="E1543" s="236" t="n">
        <v>333</v>
      </c>
      <c r="F1543" s="237" t="inlineStr">
        <is>
          <t>*</t>
        </is>
      </c>
      <c r="G1543" s="236" t="n">
        <v>868</v>
      </c>
      <c r="H1543" s="238" t="n">
        <v>1</v>
      </c>
      <c r="I1543" s="253">
        <f>SUM(H1543*C1543)</f>
        <v/>
      </c>
      <c r="J1543" s="254" t="n">
        <v>1</v>
      </c>
      <c r="K1543" s="255">
        <f>C1543*J1543</f>
        <v/>
      </c>
      <c r="M1543" s="251">
        <f>CONCATENATE(D1543,"　",E1543,F1543,G1543)</f>
        <v/>
      </c>
      <c r="N1543" s="252">
        <f>I1543</f>
        <v/>
      </c>
    </row>
    <row r="1544" ht="15" customHeight="1" thickBot="1">
      <c r="B1544" s="85" t="inlineStr">
        <is>
          <t>45MKA11R</t>
        </is>
      </c>
      <c r="C1544">
        <f>SUMIF(数量表!D:H,B1544,数量表!H:H)</f>
        <v/>
      </c>
      <c r="D1544" s="243" t="inlineStr">
        <is>
          <t>W3-39</t>
        </is>
      </c>
      <c r="E1544" s="2" t="n">
        <v>333</v>
      </c>
      <c r="F1544" s="244" t="inlineStr">
        <is>
          <t>*</t>
        </is>
      </c>
      <c r="G1544" s="2" t="n">
        <v>200</v>
      </c>
      <c r="H1544" s="122" t="n">
        <v>1</v>
      </c>
      <c r="I1544" s="259">
        <f>SUM(H1544*C1544)</f>
        <v/>
      </c>
      <c r="J1544" s="260" t="n">
        <v>0.5</v>
      </c>
      <c r="K1544" s="261">
        <f>C1544*J1544</f>
        <v/>
      </c>
      <c r="M1544" s="251">
        <f>CONCATENATE(D1544,"　",E1544,F1544,G1544)</f>
        <v/>
      </c>
      <c r="N1544" s="252">
        <f>I1544</f>
        <v/>
      </c>
    </row>
    <row r="1545" ht="15" customHeight="1" thickBot="1">
      <c r="B1545" s="85" t="inlineStr">
        <is>
          <t>45MKA11R</t>
        </is>
      </c>
      <c r="C1545">
        <f>SUMIF(数量表!D:H,B1545,数量表!H:H)</f>
        <v/>
      </c>
      <c r="D1545" s="243" t="inlineStr">
        <is>
          <t>W2-41</t>
        </is>
      </c>
      <c r="E1545" s="2" t="n">
        <v>414.5</v>
      </c>
      <c r="F1545" s="244" t="inlineStr">
        <is>
          <t>*</t>
        </is>
      </c>
      <c r="G1545" s="2" t="n">
        <v>868</v>
      </c>
      <c r="H1545" s="122" t="n">
        <v>1</v>
      </c>
      <c r="I1545" s="259">
        <f>SUM(H1545*C1545)</f>
        <v/>
      </c>
      <c r="J1545" s="260" t="n">
        <v>1</v>
      </c>
      <c r="K1545" s="261">
        <f>C1545*J1545</f>
        <v/>
      </c>
      <c r="M1545" s="251">
        <f>CONCATENATE(D1545,"　",E1545,F1545,G1545)</f>
        <v/>
      </c>
      <c r="N1545" s="252">
        <f>I1545</f>
        <v/>
      </c>
    </row>
    <row r="1546" ht="15" customHeight="1" thickBot="1">
      <c r="B1546" s="85" t="inlineStr">
        <is>
          <t>45MKA11R</t>
        </is>
      </c>
      <c r="C1546">
        <f>SUMIF(数量表!D:H,B1546,数量表!H:H)</f>
        <v/>
      </c>
      <c r="D1546" s="243" t="inlineStr">
        <is>
          <t>W2-41</t>
        </is>
      </c>
      <c r="E1546" s="2" t="n">
        <v>414.5</v>
      </c>
      <c r="F1546" s="244" t="inlineStr">
        <is>
          <t>*</t>
        </is>
      </c>
      <c r="G1546" s="2" t="n">
        <v>200</v>
      </c>
      <c r="H1546" s="122" t="n">
        <v>1</v>
      </c>
      <c r="I1546" s="259">
        <f>SUM(H1546*C1546)</f>
        <v/>
      </c>
      <c r="J1546" s="260" t="n">
        <v>0.5</v>
      </c>
      <c r="K1546" s="261">
        <f>C1546*J1546</f>
        <v/>
      </c>
      <c r="M1546" s="251">
        <f>CONCATENATE(D1546,"　",E1546,F1546,G1546)</f>
        <v/>
      </c>
      <c r="N1546" s="252">
        <f>I1546</f>
        <v/>
      </c>
    </row>
    <row r="1547" ht="15" customHeight="1" thickBot="1">
      <c r="B1547" s="85" t="inlineStr">
        <is>
          <t>45MKA11R</t>
        </is>
      </c>
      <c r="C1547">
        <f>SUMIF(数量表!D:H,B1547,数量表!H:H)</f>
        <v/>
      </c>
      <c r="D1547" s="243" t="inlineStr">
        <is>
          <t>W2-39</t>
        </is>
      </c>
      <c r="E1547" s="2" t="n">
        <v>386.5</v>
      </c>
      <c r="F1547" s="244" t="inlineStr">
        <is>
          <t>*</t>
        </is>
      </c>
      <c r="G1547" s="2" t="n">
        <v>868</v>
      </c>
      <c r="H1547" s="122" t="n">
        <v>1</v>
      </c>
      <c r="I1547" s="259">
        <f>SUM(H1547*C1547)</f>
        <v/>
      </c>
      <c r="J1547" s="260" t="n">
        <v>1</v>
      </c>
      <c r="K1547" s="261">
        <f>C1547*J1547</f>
        <v/>
      </c>
      <c r="M1547" s="251">
        <f>CONCATENATE(D1547,"　",E1547,F1547,G1547)</f>
        <v/>
      </c>
      <c r="N1547" s="252">
        <f>I1547</f>
        <v/>
      </c>
    </row>
    <row r="1548" ht="15" customHeight="1" thickBot="1">
      <c r="B1548" s="88" t="inlineStr">
        <is>
          <t>45MKA11R</t>
        </is>
      </c>
      <c r="C1548" s="89">
        <f>SUMIF(数量表!D:H,B1548,数量表!H:H)</f>
        <v/>
      </c>
      <c r="D1548" s="239" t="inlineStr">
        <is>
          <t>W3-39</t>
        </is>
      </c>
      <c r="E1548" s="240" t="n">
        <v>386.5</v>
      </c>
      <c r="F1548" s="241" t="inlineStr">
        <is>
          <t>*</t>
        </is>
      </c>
      <c r="G1548" s="240" t="n">
        <v>200</v>
      </c>
      <c r="H1548" s="242" t="n">
        <v>1</v>
      </c>
      <c r="I1548" s="256">
        <f>SUM(H1548*C1548)</f>
        <v/>
      </c>
      <c r="J1548" s="257" t="n">
        <v>0.5</v>
      </c>
      <c r="K1548" s="258">
        <f>C1548*J1548</f>
        <v/>
      </c>
      <c r="M1548" s="251">
        <f>CONCATENATE(D1548,"　",E1548,F1548,G1548)</f>
        <v/>
      </c>
      <c r="N1548" s="252">
        <f>I1548</f>
        <v/>
      </c>
    </row>
    <row r="1549" ht="15" customHeight="1" thickBot="1">
      <c r="B1549" s="79" t="inlineStr">
        <is>
          <t>45MKA11R-R</t>
        </is>
      </c>
      <c r="C1549" s="80">
        <f>SUMIF(数量表!D:H,B1549,数量表!H:H)</f>
        <v/>
      </c>
      <c r="D1549" s="235" t="inlineStr">
        <is>
          <t>W2-39</t>
        </is>
      </c>
      <c r="E1549" s="236" t="n">
        <v>333</v>
      </c>
      <c r="F1549" s="237" t="inlineStr">
        <is>
          <t>*</t>
        </is>
      </c>
      <c r="G1549" s="236" t="n">
        <v>868</v>
      </c>
      <c r="H1549" s="238" t="n">
        <v>1</v>
      </c>
      <c r="I1549" s="253">
        <f>SUM(H1549*C1549)</f>
        <v/>
      </c>
      <c r="J1549" s="254" t="n">
        <v>1</v>
      </c>
      <c r="K1549" s="255">
        <f>C1549*J1549</f>
        <v/>
      </c>
      <c r="M1549" s="251">
        <f>CONCATENATE(D1549,"　",E1549,F1549,G1549)</f>
        <v/>
      </c>
      <c r="N1549" s="252">
        <f>I1549</f>
        <v/>
      </c>
    </row>
    <row r="1550" ht="15" customHeight="1" thickBot="1">
      <c r="B1550" s="85" t="inlineStr">
        <is>
          <t>45MKA11R-R</t>
        </is>
      </c>
      <c r="C1550">
        <f>SUMIF(数量表!D:H,B1550,数量表!H:H)</f>
        <v/>
      </c>
      <c r="D1550" s="243" t="inlineStr">
        <is>
          <t>W3-39</t>
        </is>
      </c>
      <c r="E1550" s="2" t="n">
        <v>333</v>
      </c>
      <c r="F1550" s="244" t="inlineStr">
        <is>
          <t>*</t>
        </is>
      </c>
      <c r="G1550" s="2" t="n">
        <v>200</v>
      </c>
      <c r="H1550" s="122" t="n">
        <v>1</v>
      </c>
      <c r="I1550" s="259">
        <f>SUM(H1550*C1550)</f>
        <v/>
      </c>
      <c r="J1550" s="260" t="n">
        <v>0.5</v>
      </c>
      <c r="K1550" s="261">
        <f>C1550*J1550</f>
        <v/>
      </c>
      <c r="M1550" s="251">
        <f>CONCATENATE(D1550,"　",E1550,F1550,G1550)</f>
        <v/>
      </c>
      <c r="N1550" s="252">
        <f>I1550</f>
        <v/>
      </c>
    </row>
    <row r="1551" ht="15" customHeight="1" thickBot="1">
      <c r="B1551" s="85" t="inlineStr">
        <is>
          <t>45MKA11R-R</t>
        </is>
      </c>
      <c r="C1551">
        <f>SUMIF(数量表!D:H,B1551,数量表!H:H)</f>
        <v/>
      </c>
      <c r="D1551" s="243" t="inlineStr">
        <is>
          <t>W2-41</t>
        </is>
      </c>
      <c r="E1551" s="2" t="n">
        <v>414.5</v>
      </c>
      <c r="F1551" s="244" t="inlineStr">
        <is>
          <t>*</t>
        </is>
      </c>
      <c r="G1551" s="2" t="n">
        <v>868</v>
      </c>
      <c r="H1551" s="122" t="n">
        <v>1</v>
      </c>
      <c r="I1551" s="259">
        <f>SUM(H1551*C1551)</f>
        <v/>
      </c>
      <c r="J1551" s="260" t="n">
        <v>1</v>
      </c>
      <c r="K1551" s="261">
        <f>C1551*J1551</f>
        <v/>
      </c>
      <c r="M1551" s="251">
        <f>CONCATENATE(D1551,"　",E1551,F1551,G1551)</f>
        <v/>
      </c>
      <c r="N1551" s="252">
        <f>I1551</f>
        <v/>
      </c>
    </row>
    <row r="1552" ht="15" customHeight="1" thickBot="1">
      <c r="B1552" s="85" t="inlineStr">
        <is>
          <t>45MKA11R-R</t>
        </is>
      </c>
      <c r="C1552">
        <f>SUMIF(数量表!D:H,B1552,数量表!H:H)</f>
        <v/>
      </c>
      <c r="D1552" s="243" t="inlineStr">
        <is>
          <t>W2-41</t>
        </is>
      </c>
      <c r="E1552" s="2" t="n">
        <v>414.5</v>
      </c>
      <c r="F1552" s="244" t="inlineStr">
        <is>
          <t>*</t>
        </is>
      </c>
      <c r="G1552" s="2" t="n">
        <v>200</v>
      </c>
      <c r="H1552" s="122" t="n">
        <v>1</v>
      </c>
      <c r="I1552" s="259">
        <f>SUM(H1552*C1552)</f>
        <v/>
      </c>
      <c r="J1552" s="260" t="n">
        <v>0.5</v>
      </c>
      <c r="K1552" s="261">
        <f>C1552*J1552</f>
        <v/>
      </c>
      <c r="M1552" s="251">
        <f>CONCATENATE(D1552,"　",E1552,F1552,G1552)</f>
        <v/>
      </c>
      <c r="N1552" s="252">
        <f>I1552</f>
        <v/>
      </c>
    </row>
    <row r="1553" ht="15" customHeight="1" thickBot="1">
      <c r="B1553" s="85" t="inlineStr">
        <is>
          <t>45MKA11R-R</t>
        </is>
      </c>
      <c r="C1553">
        <f>SUMIF(数量表!D:H,B1553,数量表!H:H)</f>
        <v/>
      </c>
      <c r="D1553" s="243" t="inlineStr">
        <is>
          <t>W2-39</t>
        </is>
      </c>
      <c r="E1553" s="2" t="n">
        <v>386.5</v>
      </c>
      <c r="F1553" s="244" t="inlineStr">
        <is>
          <t>*</t>
        </is>
      </c>
      <c r="G1553" s="2" t="n">
        <v>868</v>
      </c>
      <c r="H1553" s="122" t="n">
        <v>1</v>
      </c>
      <c r="I1553" s="259">
        <f>SUM(H1553*C1553)</f>
        <v/>
      </c>
      <c r="J1553" s="260" t="n">
        <v>1</v>
      </c>
      <c r="K1553" s="261">
        <f>C1553*J1553</f>
        <v/>
      </c>
      <c r="M1553" s="251">
        <f>CONCATENATE(D1553,"　",E1553,F1553,G1553)</f>
        <v/>
      </c>
      <c r="N1553" s="252">
        <f>I1553</f>
        <v/>
      </c>
    </row>
    <row r="1554" ht="15" customHeight="1" thickBot="1">
      <c r="B1554" s="85" t="inlineStr">
        <is>
          <t>45MKA11R-R</t>
        </is>
      </c>
      <c r="C1554">
        <f>SUMIF(数量表!D:H,B1554,数量表!H:H)</f>
        <v/>
      </c>
      <c r="D1554" s="243" t="inlineStr">
        <is>
          <t>W3-39</t>
        </is>
      </c>
      <c r="E1554" s="2" t="n">
        <v>386.5</v>
      </c>
      <c r="F1554" s="244" t="inlineStr">
        <is>
          <t>*</t>
        </is>
      </c>
      <c r="G1554" s="2" t="n">
        <v>200</v>
      </c>
      <c r="H1554" s="122" t="n">
        <v>1</v>
      </c>
      <c r="I1554" s="259">
        <f>SUM(H1554*C1554)</f>
        <v/>
      </c>
      <c r="J1554" s="260" t="n">
        <v>0.5</v>
      </c>
      <c r="K1554" s="261">
        <f>C1554*J1554</f>
        <v/>
      </c>
      <c r="M1554" s="251">
        <f>CONCATENATE(D1554,"　",E1554,F1554,G1554)</f>
        <v/>
      </c>
      <c r="N1554" s="252">
        <f>I1554</f>
        <v/>
      </c>
    </row>
    <row r="1555" ht="15" customHeight="1" thickBot="1">
      <c r="B1555" s="88" t="inlineStr">
        <is>
          <t>45MKA11R-R</t>
        </is>
      </c>
      <c r="C1555" s="89">
        <f>SUMIF(数量表!D:H,B1555,数量表!H:H)</f>
        <v/>
      </c>
      <c r="D1555" s="239" t="inlineStr">
        <is>
          <t>45*1000</t>
        </is>
      </c>
      <c r="E1555" s="240" t="n">
        <v>40</v>
      </c>
      <c r="F1555" s="241" t="inlineStr">
        <is>
          <t>*</t>
        </is>
      </c>
      <c r="G1555" s="240" t="n">
        <v>1149</v>
      </c>
      <c r="H1555" s="242" t="n">
        <v>1</v>
      </c>
      <c r="I1555" s="256">
        <f>SUM(H1555*C1555)</f>
        <v/>
      </c>
      <c r="J1555" s="257" t="n">
        <v>0.1</v>
      </c>
      <c r="K1555" s="258">
        <f>C1555*J1555</f>
        <v/>
      </c>
      <c r="M1555" s="251">
        <f>CONCATENATE(D1555,"　",E1555,F1555,G1555)</f>
        <v/>
      </c>
      <c r="N1555" s="252">
        <f>I1555</f>
        <v/>
      </c>
    </row>
    <row r="1556" ht="15" customHeight="1" thickBot="1">
      <c r="B1556" s="79" t="inlineStr">
        <is>
          <t>45MK09</t>
        </is>
      </c>
      <c r="C1556" s="80">
        <f>SUMIF(数量表!D:H,B1556,数量表!H:H)</f>
        <v/>
      </c>
      <c r="D1556" s="235" t="inlineStr">
        <is>
          <t>W2-41</t>
        </is>
      </c>
      <c r="E1556" s="236" t="n">
        <v>414.5</v>
      </c>
      <c r="F1556" s="237" t="inlineStr">
        <is>
          <t>*</t>
        </is>
      </c>
      <c r="G1556" s="236" t="n">
        <v>200</v>
      </c>
      <c r="H1556" s="238" t="n">
        <v>2</v>
      </c>
      <c r="I1556" s="253">
        <f>SUM(H1556*C1556)</f>
        <v/>
      </c>
      <c r="J1556" s="254" t="n">
        <v>1</v>
      </c>
      <c r="K1556" s="255">
        <f>C1556*J1556</f>
        <v/>
      </c>
      <c r="M1556" s="251">
        <f>CONCATENATE(D1556,"　",E1556,F1556,G1556)</f>
        <v/>
      </c>
      <c r="N1556" s="252">
        <f>I1556</f>
        <v/>
      </c>
    </row>
    <row r="1557" ht="15" customHeight="1" thickBot="1">
      <c r="B1557" s="85" t="inlineStr">
        <is>
          <t>45MK09</t>
        </is>
      </c>
      <c r="C1557">
        <f>SUMIF(数量表!D:H,B1557,数量表!H:H)</f>
        <v/>
      </c>
      <c r="D1557" s="243" t="inlineStr">
        <is>
          <t>W2-41</t>
        </is>
      </c>
      <c r="E1557" s="2" t="n">
        <v>414.5</v>
      </c>
      <c r="F1557" s="244" t="inlineStr">
        <is>
          <t>*</t>
        </is>
      </c>
      <c r="G1557" s="2" t="n">
        <v>973</v>
      </c>
      <c r="H1557" s="122" t="n">
        <v>2</v>
      </c>
      <c r="I1557" s="259">
        <f>SUM(H1557*C1557)</f>
        <v/>
      </c>
      <c r="J1557" s="260" t="n">
        <v>2</v>
      </c>
      <c r="K1557" s="261">
        <f>C1557*J1557</f>
        <v/>
      </c>
      <c r="M1557" s="251">
        <f>CONCATENATE(D1557,"　",E1557,F1557,G1557)</f>
        <v/>
      </c>
      <c r="N1557" s="252">
        <f>I1557</f>
        <v/>
      </c>
    </row>
    <row r="1558" ht="15" customHeight="1" thickBot="1">
      <c r="B1558" s="85" t="inlineStr">
        <is>
          <t>45MK09</t>
        </is>
      </c>
      <c r="C1558">
        <f>SUMIF(数量表!D:H,B1558,数量表!H:H)</f>
        <v/>
      </c>
      <c r="D1558" s="243" t="inlineStr">
        <is>
          <t>W2-41</t>
        </is>
      </c>
      <c r="E1558" s="2" t="n">
        <v>414.5</v>
      </c>
      <c r="F1558" s="244" t="inlineStr">
        <is>
          <t>*</t>
        </is>
      </c>
      <c r="G1558" s="2" t="n">
        <v>95</v>
      </c>
      <c r="H1558" s="122" t="n">
        <v>2</v>
      </c>
      <c r="I1558" s="259">
        <f>SUM(H1558*C1558)</f>
        <v/>
      </c>
      <c r="J1558" s="260" t="n">
        <v>0.1</v>
      </c>
      <c r="K1558" s="261">
        <f>C1558*J1558</f>
        <v/>
      </c>
      <c r="M1558" s="251">
        <f>CONCATENATE(D1558,"　",E1558,F1558,G1558)</f>
        <v/>
      </c>
      <c r="N1558" s="252">
        <f>I1558</f>
        <v/>
      </c>
    </row>
    <row r="1559" ht="15" customHeight="1" thickBot="1">
      <c r="B1559" s="85" t="inlineStr">
        <is>
          <t>45MK09</t>
        </is>
      </c>
      <c r="C1559">
        <f>SUMIF(数量表!D:H,B1559,数量表!H:H)</f>
        <v/>
      </c>
      <c r="D1559" s="243" t="inlineStr">
        <is>
          <t>W2-39</t>
        </is>
      </c>
      <c r="E1559" s="2" t="n">
        <v>386.5</v>
      </c>
      <c r="F1559" s="244" t="inlineStr">
        <is>
          <t>*</t>
        </is>
      </c>
      <c r="G1559" s="2" t="n">
        <v>200</v>
      </c>
      <c r="H1559" s="122" t="n">
        <v>2</v>
      </c>
      <c r="I1559" s="259">
        <f>SUM(H1559*C1559)</f>
        <v/>
      </c>
      <c r="J1559" s="260" t="n">
        <v>1</v>
      </c>
      <c r="K1559" s="261">
        <f>C1559*J1559</f>
        <v/>
      </c>
      <c r="M1559" s="251">
        <f>CONCATENATE(D1559,"　",E1559,F1559,G1559)</f>
        <v/>
      </c>
      <c r="N1559" s="252">
        <f>I1559</f>
        <v/>
      </c>
    </row>
    <row r="1560" ht="15" customHeight="1" thickBot="1">
      <c r="B1560" s="88" t="inlineStr">
        <is>
          <t>45MK09</t>
        </is>
      </c>
      <c r="C1560" s="89">
        <f>SUMIF(数量表!D:H,B1560,数量表!H:H)</f>
        <v/>
      </c>
      <c r="D1560" s="239" t="inlineStr">
        <is>
          <t>W1-39</t>
        </is>
      </c>
      <c r="E1560" s="240" t="n">
        <v>386.5</v>
      </c>
      <c r="F1560" s="241" t="inlineStr">
        <is>
          <t>*</t>
        </is>
      </c>
      <c r="G1560" s="240" t="n">
        <v>1068</v>
      </c>
      <c r="H1560" s="242" t="n">
        <v>2</v>
      </c>
      <c r="I1560" s="256">
        <f>SUM(H1560*C1560)</f>
        <v/>
      </c>
      <c r="J1560" s="257" t="n">
        <v>2</v>
      </c>
      <c r="K1560" s="258">
        <f>C1560*J1560</f>
        <v/>
      </c>
      <c r="M1560" s="251">
        <f>CONCATENATE(D1560,"　",E1560,F1560,G1560)</f>
        <v/>
      </c>
      <c r="N1560" s="252">
        <f>I1560</f>
        <v/>
      </c>
    </row>
    <row r="1561" ht="15" customHeight="1" thickBot="1">
      <c r="B1561" s="79" t="inlineStr">
        <is>
          <t>45MK09-L</t>
        </is>
      </c>
      <c r="C1561" s="80">
        <f>SUMIF(数量表!D:H,B1561,数量表!H:H)</f>
        <v/>
      </c>
      <c r="D1561" s="235" t="inlineStr">
        <is>
          <t>W2-41</t>
        </is>
      </c>
      <c r="E1561" s="236" t="n">
        <v>414.5</v>
      </c>
      <c r="F1561" s="237" t="inlineStr">
        <is>
          <t>*</t>
        </is>
      </c>
      <c r="G1561" s="236" t="n">
        <v>200</v>
      </c>
      <c r="H1561" s="238" t="n">
        <v>2</v>
      </c>
      <c r="I1561" s="253">
        <f>SUM(H1561*C1561)</f>
        <v/>
      </c>
      <c r="J1561" s="254" t="n">
        <v>1</v>
      </c>
      <c r="K1561" s="255">
        <f>C1561*J1561</f>
        <v/>
      </c>
      <c r="M1561" s="251">
        <f>CONCATENATE(D1561,"　",E1561,F1561,G1561)</f>
        <v/>
      </c>
      <c r="N1561" s="252">
        <f>I1561</f>
        <v/>
      </c>
    </row>
    <row r="1562" ht="15" customHeight="1" thickBot="1">
      <c r="B1562" s="85" t="inlineStr">
        <is>
          <t>45MK09-L</t>
        </is>
      </c>
      <c r="C1562">
        <f>SUMIF(数量表!D:H,B1562,数量表!H:H)</f>
        <v/>
      </c>
      <c r="D1562" s="243" t="inlineStr">
        <is>
          <t>W2-41</t>
        </is>
      </c>
      <c r="E1562" s="2" t="n">
        <v>414.5</v>
      </c>
      <c r="F1562" s="244" t="inlineStr">
        <is>
          <t>*</t>
        </is>
      </c>
      <c r="G1562" s="2" t="n">
        <v>973</v>
      </c>
      <c r="H1562" s="122" t="n">
        <v>2</v>
      </c>
      <c r="I1562" s="259">
        <f>SUM(H1562*C1562)</f>
        <v/>
      </c>
      <c r="J1562" s="260" t="n">
        <v>2</v>
      </c>
      <c r="K1562" s="261">
        <f>C1562*J1562</f>
        <v/>
      </c>
      <c r="M1562" s="251">
        <f>CONCATENATE(D1562,"　",E1562,F1562,G1562)</f>
        <v/>
      </c>
      <c r="N1562" s="252">
        <f>I1562</f>
        <v/>
      </c>
    </row>
    <row r="1563" ht="15" customHeight="1" thickBot="1">
      <c r="B1563" s="85" t="inlineStr">
        <is>
          <t>45MK09-L</t>
        </is>
      </c>
      <c r="C1563">
        <f>SUMIF(数量表!D:H,B1563,数量表!H:H)</f>
        <v/>
      </c>
      <c r="D1563" s="243" t="inlineStr">
        <is>
          <t>W2-41</t>
        </is>
      </c>
      <c r="E1563" s="2" t="n">
        <v>414.5</v>
      </c>
      <c r="F1563" s="244" t="inlineStr">
        <is>
          <t>*</t>
        </is>
      </c>
      <c r="G1563" s="2" t="n">
        <v>95</v>
      </c>
      <c r="H1563" s="122" t="n">
        <v>2</v>
      </c>
      <c r="I1563" s="259">
        <f>SUM(H1563*C1563)</f>
        <v/>
      </c>
      <c r="J1563" s="260" t="n">
        <v>0.1</v>
      </c>
      <c r="K1563" s="261">
        <f>C1563*J1563</f>
        <v/>
      </c>
      <c r="M1563" s="251">
        <f>CONCATENATE(D1563,"　",E1563,F1563,G1563)</f>
        <v/>
      </c>
      <c r="N1563" s="252">
        <f>I1563</f>
        <v/>
      </c>
    </row>
    <row r="1564" ht="15" customHeight="1" thickBot="1">
      <c r="B1564" s="85" t="inlineStr">
        <is>
          <t>45MK09-L</t>
        </is>
      </c>
      <c r="C1564">
        <f>SUMIF(数量表!D:H,B1564,数量表!H:H)</f>
        <v/>
      </c>
      <c r="D1564" s="243" t="inlineStr">
        <is>
          <t>W2-39</t>
        </is>
      </c>
      <c r="E1564" s="2" t="n">
        <v>386.5</v>
      </c>
      <c r="F1564" s="244" t="inlineStr">
        <is>
          <t>*</t>
        </is>
      </c>
      <c r="G1564" s="2" t="n">
        <v>200</v>
      </c>
      <c r="H1564" s="122" t="n">
        <v>2</v>
      </c>
      <c r="I1564" s="259">
        <f>SUM(H1564*C1564)</f>
        <v/>
      </c>
      <c r="J1564" s="260" t="n">
        <v>1</v>
      </c>
      <c r="K1564" s="261">
        <f>C1564*J1564</f>
        <v/>
      </c>
      <c r="M1564" s="251">
        <f>CONCATENATE(D1564,"　",E1564,F1564,G1564)</f>
        <v/>
      </c>
      <c r="N1564" s="252">
        <f>I1564</f>
        <v/>
      </c>
    </row>
    <row r="1565" ht="15" customHeight="1" thickBot="1">
      <c r="B1565" s="85" t="inlineStr">
        <is>
          <t>45MK09-L</t>
        </is>
      </c>
      <c r="C1565">
        <f>SUMIF(数量表!D:H,B1565,数量表!H:H)</f>
        <v/>
      </c>
      <c r="D1565" s="243" t="inlineStr">
        <is>
          <t>W1-39</t>
        </is>
      </c>
      <c r="E1565" s="2" t="n">
        <v>386.5</v>
      </c>
      <c r="F1565" s="244" t="inlineStr">
        <is>
          <t>*</t>
        </is>
      </c>
      <c r="G1565" s="2" t="n">
        <v>1068</v>
      </c>
      <c r="H1565" s="122" t="n">
        <v>2</v>
      </c>
      <c r="I1565" s="259">
        <f>SUM(H1565*C1565)</f>
        <v/>
      </c>
      <c r="J1565" s="260" t="n">
        <v>2</v>
      </c>
      <c r="K1565" s="261">
        <f>C1565*J1565</f>
        <v/>
      </c>
      <c r="M1565" s="251">
        <f>CONCATENATE(D1565,"　",E1565,F1565,G1565)</f>
        <v/>
      </c>
      <c r="N1565" s="252">
        <f>I1565</f>
        <v/>
      </c>
    </row>
    <row r="1566" ht="15" customHeight="1" thickBot="1">
      <c r="B1566" s="88" t="inlineStr">
        <is>
          <t>45MK09-L</t>
        </is>
      </c>
      <c r="C1566" s="89">
        <f>SUMIF(数量表!D:H,B1566,数量表!H:H)</f>
        <v/>
      </c>
      <c r="D1566" s="239" t="inlineStr">
        <is>
          <t>45*1000</t>
        </is>
      </c>
      <c r="E1566" s="240" t="n">
        <v>87</v>
      </c>
      <c r="F1566" s="241" t="inlineStr">
        <is>
          <t>*</t>
        </is>
      </c>
      <c r="G1566" s="240" t="n">
        <v>949</v>
      </c>
      <c r="H1566" s="242" t="n">
        <v>1</v>
      </c>
      <c r="I1566" s="256">
        <f>SUM(H1566*C1566)</f>
        <v/>
      </c>
      <c r="J1566" s="257" t="n">
        <v>0.1</v>
      </c>
      <c r="K1566" s="258">
        <f>C1566*J1566</f>
        <v/>
      </c>
      <c r="M1566" s="251">
        <f>CONCATENATE(D1566,"　",E1566,F1566,G1566)</f>
        <v/>
      </c>
      <c r="N1566" s="252">
        <f>I1566</f>
        <v/>
      </c>
    </row>
    <row r="1567" ht="15" customHeight="1" thickBot="1">
      <c r="B1567" s="79" t="inlineStr">
        <is>
          <t>45MK09-R</t>
        </is>
      </c>
      <c r="C1567" s="80">
        <f>SUMIF(数量表!D:H,B1567,数量表!H:H)</f>
        <v/>
      </c>
      <c r="D1567" s="235" t="inlineStr">
        <is>
          <t>W2-41</t>
        </is>
      </c>
      <c r="E1567" s="236" t="n">
        <v>414.5</v>
      </c>
      <c r="F1567" s="237" t="inlineStr">
        <is>
          <t>*</t>
        </is>
      </c>
      <c r="G1567" s="236" t="n">
        <v>200</v>
      </c>
      <c r="H1567" s="238" t="n">
        <v>2</v>
      </c>
      <c r="I1567" s="253">
        <f>SUM(H1567*C1567)</f>
        <v/>
      </c>
      <c r="J1567" s="254" t="n">
        <v>1</v>
      </c>
      <c r="K1567" s="255">
        <f>C1567*J1567</f>
        <v/>
      </c>
      <c r="M1567" s="251">
        <f>CONCATENATE(D1567,"　",E1567,F1567,G1567)</f>
        <v/>
      </c>
      <c r="N1567" s="252">
        <f>I1567</f>
        <v/>
      </c>
    </row>
    <row r="1568" ht="15" customHeight="1" thickBot="1">
      <c r="B1568" s="85" t="inlineStr">
        <is>
          <t>45MK09-R</t>
        </is>
      </c>
      <c r="C1568">
        <f>SUMIF(数量表!D:H,B1568,数量表!H:H)</f>
        <v/>
      </c>
      <c r="D1568" s="243" t="inlineStr">
        <is>
          <t>W2-41</t>
        </is>
      </c>
      <c r="E1568" s="2" t="n">
        <v>414.5</v>
      </c>
      <c r="F1568" s="244" t="inlineStr">
        <is>
          <t>*</t>
        </is>
      </c>
      <c r="G1568" s="2" t="n">
        <v>973</v>
      </c>
      <c r="H1568" s="122" t="n">
        <v>2</v>
      </c>
      <c r="I1568" s="259">
        <f>SUM(H1568*C1568)</f>
        <v/>
      </c>
      <c r="J1568" s="260" t="n">
        <v>2</v>
      </c>
      <c r="K1568" s="261">
        <f>C1568*J1568</f>
        <v/>
      </c>
      <c r="M1568" s="251">
        <f>CONCATENATE(D1568,"　",E1568,F1568,G1568)</f>
        <v/>
      </c>
      <c r="N1568" s="252">
        <f>I1568</f>
        <v/>
      </c>
    </row>
    <row r="1569" ht="15" customHeight="1" thickBot="1">
      <c r="B1569" s="85" t="inlineStr">
        <is>
          <t>45MK09-R</t>
        </is>
      </c>
      <c r="C1569">
        <f>SUMIF(数量表!D:H,B1569,数量表!H:H)</f>
        <v/>
      </c>
      <c r="D1569" s="243" t="inlineStr">
        <is>
          <t>W2-41</t>
        </is>
      </c>
      <c r="E1569" s="2" t="n">
        <v>414.5</v>
      </c>
      <c r="F1569" s="244" t="inlineStr">
        <is>
          <t>*</t>
        </is>
      </c>
      <c r="G1569" s="2" t="n">
        <v>95</v>
      </c>
      <c r="H1569" s="122" t="n">
        <v>2</v>
      </c>
      <c r="I1569" s="259">
        <f>SUM(H1569*C1569)</f>
        <v/>
      </c>
      <c r="J1569" s="260" t="n">
        <v>0.1</v>
      </c>
      <c r="K1569" s="261">
        <f>C1569*J1569</f>
        <v/>
      </c>
      <c r="M1569" s="251">
        <f>CONCATENATE(D1569,"　",E1569,F1569,G1569)</f>
        <v/>
      </c>
      <c r="N1569" s="252">
        <f>I1569</f>
        <v/>
      </c>
    </row>
    <row r="1570" ht="15" customHeight="1" thickBot="1">
      <c r="B1570" s="85" t="inlineStr">
        <is>
          <t>45MK09-R</t>
        </is>
      </c>
      <c r="C1570">
        <f>SUMIF(数量表!D:H,B1570,数量表!H:H)</f>
        <v/>
      </c>
      <c r="D1570" s="243" t="inlineStr">
        <is>
          <t>W2-39</t>
        </is>
      </c>
      <c r="E1570" s="2" t="n">
        <v>386.5</v>
      </c>
      <c r="F1570" s="244" t="inlineStr">
        <is>
          <t>*</t>
        </is>
      </c>
      <c r="G1570" s="2" t="n">
        <v>200</v>
      </c>
      <c r="H1570" s="122" t="n">
        <v>2</v>
      </c>
      <c r="I1570" s="259">
        <f>SUM(H1570*C1570)</f>
        <v/>
      </c>
      <c r="J1570" s="260" t="n">
        <v>1</v>
      </c>
      <c r="K1570" s="261">
        <f>C1570*J1570</f>
        <v/>
      </c>
      <c r="M1570" s="251">
        <f>CONCATENATE(D1570,"　",E1570,F1570,G1570)</f>
        <v/>
      </c>
      <c r="N1570" s="252">
        <f>I1570</f>
        <v/>
      </c>
    </row>
    <row r="1571" ht="15" customHeight="1" thickBot="1">
      <c r="B1571" s="85" t="inlineStr">
        <is>
          <t>45MK09-R</t>
        </is>
      </c>
      <c r="C1571">
        <f>SUMIF(数量表!D:H,B1571,数量表!H:H)</f>
        <v/>
      </c>
      <c r="D1571" s="243" t="inlineStr">
        <is>
          <t>W1-39</t>
        </is>
      </c>
      <c r="E1571" s="2" t="n">
        <v>386.5</v>
      </c>
      <c r="F1571" s="244" t="inlineStr">
        <is>
          <t>*</t>
        </is>
      </c>
      <c r="G1571" s="2" t="n">
        <v>1068</v>
      </c>
      <c r="H1571" s="122" t="n">
        <v>2</v>
      </c>
      <c r="I1571" s="259">
        <f>SUM(H1571*C1571)</f>
        <v/>
      </c>
      <c r="J1571" s="260" t="n">
        <v>2</v>
      </c>
      <c r="K1571" s="261">
        <f>C1571*J1571</f>
        <v/>
      </c>
      <c r="M1571" s="251">
        <f>CONCATENATE(D1571,"　",E1571,F1571,G1571)</f>
        <v/>
      </c>
      <c r="N1571" s="252">
        <f>I1571</f>
        <v/>
      </c>
    </row>
    <row r="1572" ht="15" customHeight="1" thickBot="1">
      <c r="B1572" s="88" t="inlineStr">
        <is>
          <t>45MK09-R</t>
        </is>
      </c>
      <c r="C1572" s="89">
        <f>SUMIF(数量表!D:H,B1572,数量表!H:H)</f>
        <v/>
      </c>
      <c r="D1572" s="239" t="inlineStr">
        <is>
          <t>45*1000</t>
        </is>
      </c>
      <c r="E1572" s="240" t="n">
        <v>87</v>
      </c>
      <c r="F1572" s="241" t="inlineStr">
        <is>
          <t>*</t>
        </is>
      </c>
      <c r="G1572" s="240" t="n">
        <v>949</v>
      </c>
      <c r="H1572" s="242" t="n">
        <v>1</v>
      </c>
      <c r="I1572" s="256">
        <f>SUM(H1572*C1572)</f>
        <v/>
      </c>
      <c r="J1572" s="257" t="n">
        <v>0.1</v>
      </c>
      <c r="K1572" s="258">
        <f>C1572*J1572</f>
        <v/>
      </c>
      <c r="M1572" s="251">
        <f>CONCATENATE(D1572,"　",E1572,F1572,G1572)</f>
        <v/>
      </c>
      <c r="N1572" s="252">
        <f>I1572</f>
        <v/>
      </c>
    </row>
    <row r="1573" ht="15" customHeight="1" thickBot="1">
      <c r="B1573" s="79" t="inlineStr">
        <is>
          <t>45MK09L</t>
        </is>
      </c>
      <c r="C1573" s="80">
        <f>SUMIF(数量表!D:H,B1573,数量表!H:H)</f>
        <v/>
      </c>
      <c r="D1573" s="235" t="inlineStr">
        <is>
          <t>W1-34</t>
        </is>
      </c>
      <c r="E1573" s="236" t="n">
        <v>346.5</v>
      </c>
      <c r="F1573" s="237" t="inlineStr">
        <is>
          <t>*</t>
        </is>
      </c>
      <c r="G1573" s="236" t="n">
        <v>1068</v>
      </c>
      <c r="H1573" s="238" t="n">
        <v>1</v>
      </c>
      <c r="I1573" s="253">
        <f>SUM(H1573*C1573)</f>
        <v/>
      </c>
      <c r="J1573" s="254" t="n">
        <v>1</v>
      </c>
      <c r="K1573" s="255">
        <f>C1573*J1573</f>
        <v/>
      </c>
      <c r="M1573" s="251">
        <f>CONCATENATE(D1573,"　",E1573,F1573,G1573)</f>
        <v/>
      </c>
      <c r="N1573" s="252">
        <f>I1573</f>
        <v/>
      </c>
    </row>
    <row r="1574" ht="15" customHeight="1" thickBot="1">
      <c r="B1574" s="85" t="inlineStr">
        <is>
          <t>45MK09L</t>
        </is>
      </c>
      <c r="C1574">
        <f>SUMIF(数量表!D:H,B1574,数量表!H:H)</f>
        <v/>
      </c>
      <c r="D1574" s="243" t="inlineStr">
        <is>
          <t>W2-41</t>
        </is>
      </c>
      <c r="E1574" s="2" t="n">
        <v>414.5</v>
      </c>
      <c r="F1574" s="244" t="inlineStr">
        <is>
          <t>*</t>
        </is>
      </c>
      <c r="G1574" s="2" t="n">
        <v>973</v>
      </c>
      <c r="H1574" s="122" t="n">
        <v>2</v>
      </c>
      <c r="I1574" s="259">
        <f>SUM(H1574*C1574)</f>
        <v/>
      </c>
      <c r="J1574" s="260" t="n">
        <v>2</v>
      </c>
      <c r="K1574" s="261">
        <f>C1574*J1574</f>
        <v/>
      </c>
      <c r="M1574" s="251">
        <f>CONCATENATE(D1574,"　",E1574,F1574,G1574)</f>
        <v/>
      </c>
      <c r="N1574" s="252">
        <f>I1574</f>
        <v/>
      </c>
    </row>
    <row r="1575" ht="15" customHeight="1" thickBot="1">
      <c r="B1575" s="85" t="inlineStr">
        <is>
          <t>45MK09L</t>
        </is>
      </c>
      <c r="C1575">
        <f>SUMIF(数量表!D:H,B1575,数量表!H:H)</f>
        <v/>
      </c>
      <c r="D1575" s="243" t="inlineStr">
        <is>
          <t>W2-41</t>
        </is>
      </c>
      <c r="E1575" s="2" t="n">
        <v>414.5</v>
      </c>
      <c r="F1575" s="244" t="inlineStr">
        <is>
          <t>*</t>
        </is>
      </c>
      <c r="G1575" s="2" t="n">
        <v>95</v>
      </c>
      <c r="H1575" s="122" t="n">
        <v>2</v>
      </c>
      <c r="I1575" s="259">
        <f>SUM(H1575*C1575)</f>
        <v/>
      </c>
      <c r="J1575" s="260" t="n">
        <v>0.1</v>
      </c>
      <c r="K1575" s="261">
        <f>C1575*J1575</f>
        <v/>
      </c>
      <c r="M1575" s="251">
        <f>CONCATENATE(D1575,"　",E1575,F1575,G1575)</f>
        <v/>
      </c>
      <c r="N1575" s="252">
        <f>I1575</f>
        <v/>
      </c>
    </row>
    <row r="1576" ht="15" customHeight="1" thickBot="1">
      <c r="B1576" s="85" t="inlineStr">
        <is>
          <t>45MK09L</t>
        </is>
      </c>
      <c r="C1576">
        <f>SUMIF(数量表!D:H,B1576,数量表!H:H)</f>
        <v/>
      </c>
      <c r="D1576" s="243" t="inlineStr">
        <is>
          <t>W1-39</t>
        </is>
      </c>
      <c r="E1576" s="2" t="n">
        <v>386.5</v>
      </c>
      <c r="F1576" s="244" t="inlineStr">
        <is>
          <t>*</t>
        </is>
      </c>
      <c r="G1576" s="2" t="n">
        <v>1068</v>
      </c>
      <c r="H1576" s="122" t="n">
        <v>1</v>
      </c>
      <c r="I1576" s="259">
        <f>SUM(H1576*C1576)</f>
        <v/>
      </c>
      <c r="J1576" s="260" t="n">
        <v>1</v>
      </c>
      <c r="K1576" s="261">
        <f>C1576*J1576</f>
        <v/>
      </c>
      <c r="M1576" s="251">
        <f>CONCATENATE(D1576,"　",E1576,F1576,G1576)</f>
        <v/>
      </c>
      <c r="N1576" s="252">
        <f>I1576</f>
        <v/>
      </c>
    </row>
    <row r="1577" ht="15" customHeight="1" thickBot="1">
      <c r="B1577" s="85" t="inlineStr">
        <is>
          <t>45MK09L</t>
        </is>
      </c>
      <c r="C1577">
        <f>SUMIF(数量表!D:H,B1577,数量表!H:H)</f>
        <v/>
      </c>
      <c r="D1577" s="243" t="inlineStr">
        <is>
          <t>W1-34</t>
        </is>
      </c>
      <c r="E1577" s="2" t="n">
        <v>346.5</v>
      </c>
      <c r="F1577" s="244" t="inlineStr">
        <is>
          <t>*</t>
        </is>
      </c>
      <c r="G1577" s="2" t="n">
        <v>200</v>
      </c>
      <c r="H1577" s="122" t="n">
        <v>1</v>
      </c>
      <c r="I1577" s="259">
        <f>SUM(H1577*C1577)</f>
        <v/>
      </c>
      <c r="J1577" s="260" t="n">
        <v>0.5</v>
      </c>
      <c r="K1577" s="261">
        <f>C1577*J1577</f>
        <v/>
      </c>
      <c r="M1577" s="251">
        <f>CONCATENATE(D1577,"　",E1577,F1577,G1577)</f>
        <v/>
      </c>
      <c r="N1577" s="252">
        <f>I1577</f>
        <v/>
      </c>
    </row>
    <row r="1578" ht="15" customHeight="1" thickBot="1">
      <c r="B1578" s="85" t="inlineStr">
        <is>
          <t>45MK09L</t>
        </is>
      </c>
      <c r="C1578">
        <f>SUMIF(数量表!D:H,B1578,数量表!H:H)</f>
        <v/>
      </c>
      <c r="D1578" s="243" t="inlineStr">
        <is>
          <t>W2-41</t>
        </is>
      </c>
      <c r="E1578" s="2" t="n">
        <v>414.5</v>
      </c>
      <c r="F1578" s="244" t="inlineStr">
        <is>
          <t>*</t>
        </is>
      </c>
      <c r="G1578" s="2" t="n">
        <v>200</v>
      </c>
      <c r="H1578" s="122" t="n">
        <v>2</v>
      </c>
      <c r="I1578" s="259">
        <f>SUM(H1578*C1578)</f>
        <v/>
      </c>
      <c r="J1578" s="260" t="n">
        <v>1</v>
      </c>
      <c r="K1578" s="261">
        <f>C1578*J1578</f>
        <v/>
      </c>
      <c r="M1578" s="251">
        <f>CONCATENATE(D1578,"　",E1578,F1578,G1578)</f>
        <v/>
      </c>
      <c r="N1578" s="252">
        <f>I1578</f>
        <v/>
      </c>
    </row>
    <row r="1579" ht="15" customHeight="1" thickBot="1">
      <c r="B1579" s="85" t="inlineStr">
        <is>
          <t>45MK09L</t>
        </is>
      </c>
      <c r="C1579">
        <f>SUMIF(数量表!D:H,B1579,数量表!H:H)</f>
        <v/>
      </c>
      <c r="D1579" s="243" t="inlineStr">
        <is>
          <t>W3-39</t>
        </is>
      </c>
      <c r="E1579" s="2" t="n">
        <v>386.5</v>
      </c>
      <c r="F1579" s="244" t="inlineStr">
        <is>
          <t>*</t>
        </is>
      </c>
      <c r="G1579" s="2" t="n">
        <v>200</v>
      </c>
      <c r="H1579" s="122" t="n">
        <v>1</v>
      </c>
      <c r="I1579" s="259">
        <f>SUM(H1579*C1579)</f>
        <v/>
      </c>
      <c r="J1579" s="260" t="n">
        <v>0.5</v>
      </c>
      <c r="K1579" s="261">
        <f>C1579*J1579</f>
        <v/>
      </c>
      <c r="M1579" s="251">
        <f>CONCATENATE(D1579,"　",E1579,F1579,G1579)</f>
        <v/>
      </c>
      <c r="N1579" s="252">
        <f>I1579</f>
        <v/>
      </c>
    </row>
    <row r="1580" ht="15" customHeight="1" thickBot="1">
      <c r="B1580" s="79" t="inlineStr">
        <is>
          <t>45MK09L-L</t>
        </is>
      </c>
      <c r="C1580" s="80">
        <f>SUMIF(数量表!D:H,B1580,数量表!H:H)</f>
        <v/>
      </c>
      <c r="D1580" s="235" t="inlineStr">
        <is>
          <t>W1-34</t>
        </is>
      </c>
      <c r="E1580" s="236" t="n">
        <v>346.5</v>
      </c>
      <c r="F1580" s="237" t="inlineStr">
        <is>
          <t>*</t>
        </is>
      </c>
      <c r="G1580" s="236" t="n">
        <v>1068</v>
      </c>
      <c r="H1580" s="238" t="n">
        <v>1</v>
      </c>
      <c r="I1580" s="253">
        <f>SUM(H1580*C1580)</f>
        <v/>
      </c>
      <c r="J1580" s="254" t="n">
        <v>1</v>
      </c>
      <c r="K1580" s="255">
        <f>C1580*J1580</f>
        <v/>
      </c>
      <c r="M1580" s="251">
        <f>CONCATENATE(D1580,"　",E1580,F1580,G1580)</f>
        <v/>
      </c>
      <c r="N1580" s="252">
        <f>I1580</f>
        <v/>
      </c>
    </row>
    <row r="1581" ht="15" customHeight="1" thickBot="1">
      <c r="B1581" s="85" t="inlineStr">
        <is>
          <t>45MK09L-L</t>
        </is>
      </c>
      <c r="C1581">
        <f>SUMIF(数量表!D:H,B1581,数量表!H:H)</f>
        <v/>
      </c>
      <c r="D1581" s="243" t="inlineStr">
        <is>
          <t>W2-41</t>
        </is>
      </c>
      <c r="E1581" s="2" t="n">
        <v>414.5</v>
      </c>
      <c r="F1581" s="244" t="inlineStr">
        <is>
          <t>*</t>
        </is>
      </c>
      <c r="G1581" s="2" t="n">
        <v>973</v>
      </c>
      <c r="H1581" s="122" t="n">
        <v>2</v>
      </c>
      <c r="I1581" s="259">
        <f>SUM(H1581*C1581)</f>
        <v/>
      </c>
      <c r="J1581" s="260" t="n">
        <v>2</v>
      </c>
      <c r="K1581" s="261">
        <f>C1581*J1581</f>
        <v/>
      </c>
      <c r="M1581" s="251">
        <f>CONCATENATE(D1581,"　",E1581,F1581,G1581)</f>
        <v/>
      </c>
      <c r="N1581" s="252">
        <f>I1581</f>
        <v/>
      </c>
    </row>
    <row r="1582" ht="15" customHeight="1" thickBot="1">
      <c r="B1582" s="85" t="inlineStr">
        <is>
          <t>45MK09L-L</t>
        </is>
      </c>
      <c r="C1582">
        <f>SUMIF(数量表!D:H,B1582,数量表!H:H)</f>
        <v/>
      </c>
      <c r="D1582" s="243" t="inlineStr">
        <is>
          <t>W2-41</t>
        </is>
      </c>
      <c r="E1582" s="2" t="n">
        <v>414.5</v>
      </c>
      <c r="F1582" s="244" t="inlineStr">
        <is>
          <t>*</t>
        </is>
      </c>
      <c r="G1582" s="2" t="n">
        <v>95</v>
      </c>
      <c r="H1582" s="122" t="n">
        <v>2</v>
      </c>
      <c r="I1582" s="259">
        <f>SUM(H1582*C1582)</f>
        <v/>
      </c>
      <c r="J1582" s="260" t="n">
        <v>0.1</v>
      </c>
      <c r="K1582" s="261">
        <f>C1582*J1582</f>
        <v/>
      </c>
      <c r="M1582" s="251">
        <f>CONCATENATE(D1582,"　",E1582,F1582,G1582)</f>
        <v/>
      </c>
      <c r="N1582" s="252">
        <f>I1582</f>
        <v/>
      </c>
    </row>
    <row r="1583" ht="15" customHeight="1" thickBot="1">
      <c r="B1583" s="85" t="inlineStr">
        <is>
          <t>45MK09L-L</t>
        </is>
      </c>
      <c r="C1583">
        <f>SUMIF(数量表!D:H,B1583,数量表!H:H)</f>
        <v/>
      </c>
      <c r="D1583" s="243" t="inlineStr">
        <is>
          <t>W1-39</t>
        </is>
      </c>
      <c r="E1583" s="2" t="n">
        <v>386.5</v>
      </c>
      <c r="F1583" s="244" t="inlineStr">
        <is>
          <t>*</t>
        </is>
      </c>
      <c r="G1583" s="2" t="n">
        <v>1068</v>
      </c>
      <c r="H1583" s="122" t="n">
        <v>1</v>
      </c>
      <c r="I1583" s="259">
        <f>SUM(H1583*C1583)</f>
        <v/>
      </c>
      <c r="J1583" s="260" t="n">
        <v>1</v>
      </c>
      <c r="K1583" s="261">
        <f>C1583*J1583</f>
        <v/>
      </c>
      <c r="M1583" s="251">
        <f>CONCATENATE(D1583,"　",E1583,F1583,G1583)</f>
        <v/>
      </c>
      <c r="N1583" s="252">
        <f>I1583</f>
        <v/>
      </c>
    </row>
    <row r="1584" ht="15" customHeight="1" thickBot="1">
      <c r="B1584" s="85" t="inlineStr">
        <is>
          <t>45MK09L-L</t>
        </is>
      </c>
      <c r="C1584">
        <f>SUMIF(数量表!D:H,B1584,数量表!H:H)</f>
        <v/>
      </c>
      <c r="D1584" s="243" t="inlineStr">
        <is>
          <t>W1-34</t>
        </is>
      </c>
      <c r="E1584" s="2" t="n">
        <v>346.5</v>
      </c>
      <c r="F1584" s="244" t="inlineStr">
        <is>
          <t>*</t>
        </is>
      </c>
      <c r="G1584" s="2" t="n">
        <v>200</v>
      </c>
      <c r="H1584" s="122" t="n">
        <v>1</v>
      </c>
      <c r="I1584" s="259">
        <f>SUM(H1584*C1584)</f>
        <v/>
      </c>
      <c r="J1584" s="260" t="n">
        <v>0.5</v>
      </c>
      <c r="K1584" s="261">
        <f>C1584*J1584</f>
        <v/>
      </c>
      <c r="M1584" s="251">
        <f>CONCATENATE(D1584,"　",E1584,F1584,G1584)</f>
        <v/>
      </c>
      <c r="N1584" s="252">
        <f>I1584</f>
        <v/>
      </c>
    </row>
    <row r="1585" ht="15" customHeight="1" thickBot="1">
      <c r="B1585" s="85" t="inlineStr">
        <is>
          <t>45MK09L-L</t>
        </is>
      </c>
      <c r="C1585">
        <f>SUMIF(数量表!D:H,B1585,数量表!H:H)</f>
        <v/>
      </c>
      <c r="D1585" s="243" t="inlineStr">
        <is>
          <t>W2-41</t>
        </is>
      </c>
      <c r="E1585" s="2" t="n">
        <v>414.5</v>
      </c>
      <c r="F1585" s="244" t="inlineStr">
        <is>
          <t>*</t>
        </is>
      </c>
      <c r="G1585" s="2" t="n">
        <v>200</v>
      </c>
      <c r="H1585" s="122" t="n">
        <v>2</v>
      </c>
      <c r="I1585" s="259">
        <f>SUM(H1585*C1585)</f>
        <v/>
      </c>
      <c r="J1585" s="260" t="n">
        <v>1</v>
      </c>
      <c r="K1585" s="261">
        <f>C1585*J1585</f>
        <v/>
      </c>
      <c r="M1585" s="251">
        <f>CONCATENATE(D1585,"　",E1585,F1585,G1585)</f>
        <v/>
      </c>
      <c r="N1585" s="252">
        <f>I1585</f>
        <v/>
      </c>
    </row>
    <row r="1586" ht="15" customHeight="1" thickBot="1">
      <c r="B1586" s="85" t="inlineStr">
        <is>
          <t>45MK09L-L</t>
        </is>
      </c>
      <c r="C1586">
        <f>SUMIF(数量表!D:H,B1586,数量表!H:H)</f>
        <v/>
      </c>
      <c r="D1586" s="243" t="inlineStr">
        <is>
          <t>W3-39</t>
        </is>
      </c>
      <c r="E1586" s="2" t="n">
        <v>386.5</v>
      </c>
      <c r="F1586" s="244" t="inlineStr">
        <is>
          <t>*</t>
        </is>
      </c>
      <c r="G1586" s="2" t="n">
        <v>200</v>
      </c>
      <c r="H1586" s="122" t="n">
        <v>1</v>
      </c>
      <c r="I1586" s="259">
        <f>SUM(H1586*C1586)</f>
        <v/>
      </c>
      <c r="J1586" s="260" t="n">
        <v>0.5</v>
      </c>
      <c r="K1586" s="261">
        <f>C1586*J1586</f>
        <v/>
      </c>
      <c r="M1586" s="251">
        <f>CONCATENATE(D1586,"　",E1586,F1586,G1586)</f>
        <v/>
      </c>
      <c r="N1586" s="252">
        <f>I1586</f>
        <v/>
      </c>
    </row>
    <row r="1587" ht="15" customHeight="1" thickBot="1">
      <c r="B1587" s="88" t="inlineStr">
        <is>
          <t>45MK09L-L</t>
        </is>
      </c>
      <c r="C1587" s="89">
        <f>SUMIF(数量表!D:H,B1587,数量表!H:H)</f>
        <v/>
      </c>
      <c r="D1587" s="239" t="inlineStr">
        <is>
          <t>45*1000</t>
        </is>
      </c>
      <c r="E1587" s="240" t="n">
        <v>30</v>
      </c>
      <c r="F1587" s="241" t="inlineStr">
        <is>
          <t>*</t>
        </is>
      </c>
      <c r="G1587" s="240" t="n">
        <v>1149</v>
      </c>
      <c r="H1587" s="242" t="n">
        <v>1</v>
      </c>
      <c r="I1587" s="256">
        <f>SUM(H1587*C1587)</f>
        <v/>
      </c>
      <c r="J1587" s="257" t="n">
        <v>0.1</v>
      </c>
      <c r="K1587" s="258">
        <f>C1587*J1587</f>
        <v/>
      </c>
      <c r="M1587" s="251">
        <f>CONCATENATE(D1587,"　",E1587,F1587,G1587)</f>
        <v/>
      </c>
      <c r="N1587" s="252">
        <f>I1587</f>
        <v/>
      </c>
    </row>
    <row r="1588" ht="15" customHeight="1" thickBot="1">
      <c r="B1588" s="79" t="inlineStr">
        <is>
          <t>45MK09R</t>
        </is>
      </c>
      <c r="C1588" s="80">
        <f>SUMIF(数量表!D:H,B1588,数量表!H:H)</f>
        <v/>
      </c>
      <c r="D1588" s="235" t="inlineStr">
        <is>
          <t>W1-34</t>
        </is>
      </c>
      <c r="E1588" s="236" t="n">
        <v>346.5</v>
      </c>
      <c r="F1588" s="237" t="inlineStr">
        <is>
          <t>*</t>
        </is>
      </c>
      <c r="G1588" s="236" t="n">
        <v>1068</v>
      </c>
      <c r="H1588" s="238" t="n">
        <v>1</v>
      </c>
      <c r="I1588" s="253">
        <f>SUM(H1588*C1588)</f>
        <v/>
      </c>
      <c r="J1588" s="254" t="n">
        <v>1</v>
      </c>
      <c r="K1588" s="255">
        <f>C1588*J1588</f>
        <v/>
      </c>
      <c r="M1588" s="251">
        <f>CONCATENATE(D1588,"　",E1588,F1588,G1588)</f>
        <v/>
      </c>
      <c r="N1588" s="252">
        <f>I1588</f>
        <v/>
      </c>
    </row>
    <row r="1589" ht="15" customHeight="1" thickBot="1">
      <c r="B1589" s="85" t="inlineStr">
        <is>
          <t>45MK09R</t>
        </is>
      </c>
      <c r="C1589">
        <f>SUMIF(数量表!D:H,B1589,数量表!H:H)</f>
        <v/>
      </c>
      <c r="D1589" s="243" t="inlineStr">
        <is>
          <t>W2-41</t>
        </is>
      </c>
      <c r="E1589" s="2" t="n">
        <v>414.5</v>
      </c>
      <c r="F1589" s="244" t="inlineStr">
        <is>
          <t>*</t>
        </is>
      </c>
      <c r="G1589" s="2" t="n">
        <v>973</v>
      </c>
      <c r="H1589" s="122" t="n">
        <v>2</v>
      </c>
      <c r="I1589" s="259">
        <f>SUM(H1589*C1589)</f>
        <v/>
      </c>
      <c r="J1589" s="260" t="n">
        <v>2</v>
      </c>
      <c r="K1589" s="261">
        <f>C1589*J1589</f>
        <v/>
      </c>
      <c r="M1589" s="251">
        <f>CONCATENATE(D1589,"　",E1589,F1589,G1589)</f>
        <v/>
      </c>
      <c r="N1589" s="252">
        <f>I1589</f>
        <v/>
      </c>
    </row>
    <row r="1590" ht="15" customHeight="1" thickBot="1">
      <c r="B1590" s="85" t="inlineStr">
        <is>
          <t>45MK09R</t>
        </is>
      </c>
      <c r="C1590">
        <f>SUMIF(数量表!D:H,B1590,数量表!H:H)</f>
        <v/>
      </c>
      <c r="D1590" s="243" t="inlineStr">
        <is>
          <t>W2-41</t>
        </is>
      </c>
      <c r="E1590" s="2" t="n">
        <v>414.5</v>
      </c>
      <c r="F1590" s="244" t="inlineStr">
        <is>
          <t>*</t>
        </is>
      </c>
      <c r="G1590" s="2" t="n">
        <v>95</v>
      </c>
      <c r="H1590" s="122" t="n">
        <v>2</v>
      </c>
      <c r="I1590" s="259">
        <f>SUM(H1590*C1590)</f>
        <v/>
      </c>
      <c r="J1590" s="260" t="n">
        <v>0.1</v>
      </c>
      <c r="K1590" s="261">
        <f>C1590*J1590</f>
        <v/>
      </c>
      <c r="M1590" s="251">
        <f>CONCATENATE(D1590,"　",E1590,F1590,G1590)</f>
        <v/>
      </c>
      <c r="N1590" s="252">
        <f>I1590</f>
        <v/>
      </c>
    </row>
    <row r="1591" ht="15" customHeight="1" thickBot="1">
      <c r="B1591" s="85" t="inlineStr">
        <is>
          <t>45MK09R</t>
        </is>
      </c>
      <c r="C1591">
        <f>SUMIF(数量表!D:H,B1591,数量表!H:H)</f>
        <v/>
      </c>
      <c r="D1591" s="243" t="inlineStr">
        <is>
          <t>W1-39</t>
        </is>
      </c>
      <c r="E1591" s="2" t="n">
        <v>386.5</v>
      </c>
      <c r="F1591" s="244" t="inlineStr">
        <is>
          <t>*</t>
        </is>
      </c>
      <c r="G1591" s="2" t="n">
        <v>1068</v>
      </c>
      <c r="H1591" s="122" t="n">
        <v>1</v>
      </c>
      <c r="I1591" s="259">
        <f>SUM(H1591*C1591)</f>
        <v/>
      </c>
      <c r="J1591" s="260" t="n">
        <v>1</v>
      </c>
      <c r="K1591" s="261">
        <f>C1591*J1591</f>
        <v/>
      </c>
      <c r="M1591" s="251">
        <f>CONCATENATE(D1591,"　",E1591,F1591,G1591)</f>
        <v/>
      </c>
      <c r="N1591" s="252">
        <f>I1591</f>
        <v/>
      </c>
    </row>
    <row r="1592" ht="15" customHeight="1" thickBot="1">
      <c r="B1592" s="85" t="inlineStr">
        <is>
          <t>45MK09R</t>
        </is>
      </c>
      <c r="C1592">
        <f>SUMIF(数量表!D:H,B1592,数量表!H:H)</f>
        <v/>
      </c>
      <c r="D1592" s="243" t="inlineStr">
        <is>
          <t>W1-34</t>
        </is>
      </c>
      <c r="E1592" s="2" t="n">
        <v>346.5</v>
      </c>
      <c r="F1592" s="244" t="inlineStr">
        <is>
          <t>*</t>
        </is>
      </c>
      <c r="G1592" s="2" t="n">
        <v>200</v>
      </c>
      <c r="H1592" s="122" t="n">
        <v>1</v>
      </c>
      <c r="I1592" s="259">
        <f>SUM(H1592*C1592)</f>
        <v/>
      </c>
      <c r="J1592" s="260" t="n">
        <v>0.5</v>
      </c>
      <c r="K1592" s="261">
        <f>C1592*J1592</f>
        <v/>
      </c>
      <c r="M1592" s="251">
        <f>CONCATENATE(D1592,"　",E1592,F1592,G1592)</f>
        <v/>
      </c>
      <c r="N1592" s="252">
        <f>I1592</f>
        <v/>
      </c>
    </row>
    <row r="1593" ht="15" customHeight="1" thickBot="1">
      <c r="B1593" s="85" t="inlineStr">
        <is>
          <t>45MK09R</t>
        </is>
      </c>
      <c r="C1593">
        <f>SUMIF(数量表!D:H,B1593,数量表!H:H)</f>
        <v/>
      </c>
      <c r="D1593" s="243" t="inlineStr">
        <is>
          <t>W2-41</t>
        </is>
      </c>
      <c r="E1593" s="2" t="n">
        <v>414.5</v>
      </c>
      <c r="F1593" s="244" t="inlineStr">
        <is>
          <t>*</t>
        </is>
      </c>
      <c r="G1593" s="2" t="n">
        <v>200</v>
      </c>
      <c r="H1593" s="122" t="n">
        <v>2</v>
      </c>
      <c r="I1593" s="259">
        <f>SUM(H1593*C1593)</f>
        <v/>
      </c>
      <c r="J1593" s="260" t="n">
        <v>1</v>
      </c>
      <c r="K1593" s="261">
        <f>C1593*J1593</f>
        <v/>
      </c>
      <c r="M1593" s="251">
        <f>CONCATENATE(D1593,"　",E1593,F1593,G1593)</f>
        <v/>
      </c>
      <c r="N1593" s="252">
        <f>I1593</f>
        <v/>
      </c>
    </row>
    <row r="1594" ht="15" customHeight="1" thickBot="1">
      <c r="B1594" s="85" t="inlineStr">
        <is>
          <t>45MK09R</t>
        </is>
      </c>
      <c r="C1594">
        <f>SUMIF(数量表!D:H,B1594,数量表!H:H)</f>
        <v/>
      </c>
      <c r="D1594" s="243" t="inlineStr">
        <is>
          <t>W3-39</t>
        </is>
      </c>
      <c r="E1594" s="2" t="n">
        <v>386.5</v>
      </c>
      <c r="F1594" s="244" t="inlineStr">
        <is>
          <t>*</t>
        </is>
      </c>
      <c r="G1594" s="2" t="n">
        <v>200</v>
      </c>
      <c r="H1594" s="122" t="n">
        <v>1</v>
      </c>
      <c r="I1594" s="259">
        <f>SUM(H1594*C1594)</f>
        <v/>
      </c>
      <c r="J1594" s="260" t="n">
        <v>0.5</v>
      </c>
      <c r="K1594" s="261">
        <f>C1594*J1594</f>
        <v/>
      </c>
      <c r="M1594" s="251">
        <f>CONCATENATE(D1594,"　",E1594,F1594,G1594)</f>
        <v/>
      </c>
      <c r="N1594" s="252">
        <f>I1594</f>
        <v/>
      </c>
    </row>
    <row r="1595" ht="15" customHeight="1" thickBot="1">
      <c r="B1595" s="79" t="inlineStr">
        <is>
          <t>45MK09R-R</t>
        </is>
      </c>
      <c r="C1595" s="80">
        <f>SUMIF(数量表!D:H,B1595,数量表!H:H)</f>
        <v/>
      </c>
      <c r="D1595" s="235" t="inlineStr">
        <is>
          <t>W1-34</t>
        </is>
      </c>
      <c r="E1595" s="236" t="n">
        <v>346.5</v>
      </c>
      <c r="F1595" s="237" t="inlineStr">
        <is>
          <t>*</t>
        </is>
      </c>
      <c r="G1595" s="236" t="n">
        <v>1068</v>
      </c>
      <c r="H1595" s="238" t="n">
        <v>1</v>
      </c>
      <c r="I1595" s="253">
        <f>SUM(H1595*C1595)</f>
        <v/>
      </c>
      <c r="J1595" s="254" t="n">
        <v>1</v>
      </c>
      <c r="K1595" s="255">
        <f>C1595*J1595</f>
        <v/>
      </c>
      <c r="M1595" s="251">
        <f>CONCATENATE(D1595,"　",E1595,F1595,G1595)</f>
        <v/>
      </c>
      <c r="N1595" s="252">
        <f>I1595</f>
        <v/>
      </c>
    </row>
    <row r="1596" ht="15" customHeight="1" thickBot="1">
      <c r="B1596" s="85" t="inlineStr">
        <is>
          <t>45MK09R-R</t>
        </is>
      </c>
      <c r="C1596">
        <f>SUMIF(数量表!D:H,B1596,数量表!H:H)</f>
        <v/>
      </c>
      <c r="D1596" s="243" t="inlineStr">
        <is>
          <t>W2-41</t>
        </is>
      </c>
      <c r="E1596" s="2" t="n">
        <v>414.5</v>
      </c>
      <c r="F1596" s="244" t="inlineStr">
        <is>
          <t>*</t>
        </is>
      </c>
      <c r="G1596" s="2" t="n">
        <v>973</v>
      </c>
      <c r="H1596" s="122" t="n">
        <v>2</v>
      </c>
      <c r="I1596" s="259">
        <f>SUM(H1596*C1596)</f>
        <v/>
      </c>
      <c r="J1596" s="260" t="n">
        <v>2</v>
      </c>
      <c r="K1596" s="261">
        <f>C1596*J1596</f>
        <v/>
      </c>
      <c r="M1596" s="251">
        <f>CONCATENATE(D1596,"　",E1596,F1596,G1596)</f>
        <v/>
      </c>
      <c r="N1596" s="252">
        <f>I1596</f>
        <v/>
      </c>
    </row>
    <row r="1597" ht="15" customHeight="1" thickBot="1">
      <c r="B1597" s="85" t="inlineStr">
        <is>
          <t>45MK09R-R</t>
        </is>
      </c>
      <c r="C1597">
        <f>SUMIF(数量表!D:H,B1597,数量表!H:H)</f>
        <v/>
      </c>
      <c r="D1597" s="243" t="inlineStr">
        <is>
          <t>W2-41</t>
        </is>
      </c>
      <c r="E1597" s="2" t="n">
        <v>414.5</v>
      </c>
      <c r="F1597" s="244" t="inlineStr">
        <is>
          <t>*</t>
        </is>
      </c>
      <c r="G1597" s="2" t="n">
        <v>95</v>
      </c>
      <c r="H1597" s="122" t="n">
        <v>2</v>
      </c>
      <c r="I1597" s="259">
        <f>SUM(H1597*C1597)</f>
        <v/>
      </c>
      <c r="J1597" s="260" t="n">
        <v>0.1</v>
      </c>
      <c r="K1597" s="261">
        <f>C1597*J1597</f>
        <v/>
      </c>
      <c r="M1597" s="251">
        <f>CONCATENATE(D1597,"　",E1597,F1597,G1597)</f>
        <v/>
      </c>
      <c r="N1597" s="252">
        <f>I1597</f>
        <v/>
      </c>
    </row>
    <row r="1598" ht="15" customHeight="1" thickBot="1">
      <c r="B1598" s="85" t="inlineStr">
        <is>
          <t>45MK09R-R</t>
        </is>
      </c>
      <c r="C1598">
        <f>SUMIF(数量表!D:H,B1598,数量表!H:H)</f>
        <v/>
      </c>
      <c r="D1598" s="243" t="inlineStr">
        <is>
          <t>W1-39</t>
        </is>
      </c>
      <c r="E1598" s="2" t="n">
        <v>386.5</v>
      </c>
      <c r="F1598" s="244" t="inlineStr">
        <is>
          <t>*</t>
        </is>
      </c>
      <c r="G1598" s="2" t="n">
        <v>1068</v>
      </c>
      <c r="H1598" s="122" t="n">
        <v>1</v>
      </c>
      <c r="I1598" s="259">
        <f>SUM(H1598*C1598)</f>
        <v/>
      </c>
      <c r="J1598" s="260" t="n">
        <v>1</v>
      </c>
      <c r="K1598" s="261">
        <f>C1598*J1598</f>
        <v/>
      </c>
      <c r="M1598" s="251">
        <f>CONCATENATE(D1598,"　",E1598,F1598,G1598)</f>
        <v/>
      </c>
      <c r="N1598" s="252">
        <f>I1598</f>
        <v/>
      </c>
    </row>
    <row r="1599" ht="15" customHeight="1" thickBot="1">
      <c r="B1599" s="85" t="inlineStr">
        <is>
          <t>45MK09R-R</t>
        </is>
      </c>
      <c r="C1599">
        <f>SUMIF(数量表!D:H,B1599,数量表!H:H)</f>
        <v/>
      </c>
      <c r="D1599" s="243" t="inlineStr">
        <is>
          <t>W1-34</t>
        </is>
      </c>
      <c r="E1599" s="2" t="n">
        <v>346.5</v>
      </c>
      <c r="F1599" s="244" t="inlineStr">
        <is>
          <t>*</t>
        </is>
      </c>
      <c r="G1599" s="2" t="n">
        <v>200</v>
      </c>
      <c r="H1599" s="122" t="n">
        <v>1</v>
      </c>
      <c r="I1599" s="259">
        <f>SUM(H1599*C1599)</f>
        <v/>
      </c>
      <c r="J1599" s="260" t="n">
        <v>0.5</v>
      </c>
      <c r="K1599" s="261">
        <f>C1599*J1599</f>
        <v/>
      </c>
      <c r="M1599" s="251">
        <f>CONCATENATE(D1599,"　",E1599,F1599,G1599)</f>
        <v/>
      </c>
      <c r="N1599" s="252">
        <f>I1599</f>
        <v/>
      </c>
    </row>
    <row r="1600" ht="15" customHeight="1" thickBot="1">
      <c r="B1600" s="85" t="inlineStr">
        <is>
          <t>45MK09R-R</t>
        </is>
      </c>
      <c r="C1600">
        <f>SUMIF(数量表!D:H,B1600,数量表!H:H)</f>
        <v/>
      </c>
      <c r="D1600" s="243" t="inlineStr">
        <is>
          <t>W2-41</t>
        </is>
      </c>
      <c r="E1600" s="2" t="n">
        <v>414.5</v>
      </c>
      <c r="F1600" s="244" t="inlineStr">
        <is>
          <t>*</t>
        </is>
      </c>
      <c r="G1600" s="2" t="n">
        <v>200</v>
      </c>
      <c r="H1600" s="122" t="n">
        <v>2</v>
      </c>
      <c r="I1600" s="259">
        <f>SUM(H1600*C1600)</f>
        <v/>
      </c>
      <c r="J1600" s="260" t="n">
        <v>1</v>
      </c>
      <c r="K1600" s="261">
        <f>C1600*J1600</f>
        <v/>
      </c>
      <c r="M1600" s="251">
        <f>CONCATENATE(D1600,"　",E1600,F1600,G1600)</f>
        <v/>
      </c>
      <c r="N1600" s="252">
        <f>I1600</f>
        <v/>
      </c>
    </row>
    <row r="1601" ht="15" customHeight="1" thickBot="1">
      <c r="B1601" s="85" t="inlineStr">
        <is>
          <t>45MK09R-R</t>
        </is>
      </c>
      <c r="C1601">
        <f>SUMIF(数量表!D:H,B1601,数量表!H:H)</f>
        <v/>
      </c>
      <c r="D1601" s="243" t="inlineStr">
        <is>
          <t>W3-39</t>
        </is>
      </c>
      <c r="E1601" s="2" t="n">
        <v>386.5</v>
      </c>
      <c r="F1601" s="244" t="inlineStr">
        <is>
          <t>*</t>
        </is>
      </c>
      <c r="G1601" s="2" t="n">
        <v>200</v>
      </c>
      <c r="H1601" s="122" t="n">
        <v>1</v>
      </c>
      <c r="I1601" s="259">
        <f>SUM(H1601*C1601)</f>
        <v/>
      </c>
      <c r="J1601" s="260" t="n">
        <v>0.5</v>
      </c>
      <c r="K1601" s="261">
        <f>C1601*J1601</f>
        <v/>
      </c>
      <c r="M1601" s="251">
        <f>CONCATENATE(D1601,"　",E1601,F1601,G1601)</f>
        <v/>
      </c>
      <c r="N1601" s="252">
        <f>I1601</f>
        <v/>
      </c>
    </row>
    <row r="1602" ht="15" customHeight="1" thickBot="1">
      <c r="B1602" s="88" t="inlineStr">
        <is>
          <t>45MK09R-R</t>
        </is>
      </c>
      <c r="C1602" s="89">
        <f>SUMIF(数量表!D:H,B1602,数量表!H:H)</f>
        <v/>
      </c>
      <c r="D1602" s="239" t="inlineStr">
        <is>
          <t>45*1000</t>
        </is>
      </c>
      <c r="E1602" s="240" t="n">
        <v>30</v>
      </c>
      <c r="F1602" s="241" t="inlineStr">
        <is>
          <t>*</t>
        </is>
      </c>
      <c r="G1602" s="240" t="n">
        <v>1149</v>
      </c>
      <c r="H1602" s="242" t="n">
        <v>1</v>
      </c>
      <c r="I1602" s="256">
        <f>SUM(H1602*C1602)</f>
        <v/>
      </c>
      <c r="J1602" s="257" t="n">
        <v>0.1</v>
      </c>
      <c r="K1602" s="258">
        <f>C1602*J1602</f>
        <v/>
      </c>
      <c r="M1602" s="251">
        <f>CONCATENATE(D1602,"　",E1602,F1602,G1602)</f>
        <v/>
      </c>
      <c r="N1602" s="252">
        <f>I1602</f>
        <v/>
      </c>
    </row>
    <row r="1603" ht="15" customHeight="1" thickBot="1">
      <c r="B1603" s="85" t="inlineStr">
        <is>
          <t>45MKH09</t>
        </is>
      </c>
      <c r="C1603">
        <f>SUMIF(数量表!D:H,B1603,数量表!H:H)</f>
        <v/>
      </c>
      <c r="D1603" s="243" t="inlineStr">
        <is>
          <t>W2-39</t>
        </is>
      </c>
      <c r="E1603" s="2" t="n">
        <v>386.5</v>
      </c>
      <c r="F1603" s="244" t="inlineStr">
        <is>
          <t>*</t>
        </is>
      </c>
      <c r="G1603" s="2" t="n">
        <v>200</v>
      </c>
      <c r="H1603" s="122" t="n">
        <v>2</v>
      </c>
      <c r="I1603" s="259">
        <f>SUM(H1603*C1603)</f>
        <v/>
      </c>
      <c r="J1603" s="260" t="n">
        <v>1</v>
      </c>
      <c r="K1603" s="261">
        <f>C1603*J1603</f>
        <v/>
      </c>
      <c r="M1603" s="251">
        <f>CONCATENATE(D1603,"　",E1603,F1603,G1603)</f>
        <v/>
      </c>
      <c r="N1603" s="252">
        <f>I1603</f>
        <v/>
      </c>
    </row>
    <row r="1604" ht="15" customHeight="1" thickBot="1">
      <c r="B1604" s="88" t="inlineStr">
        <is>
          <t>45MKH09</t>
        </is>
      </c>
      <c r="C1604" s="89">
        <f>SUMIF(数量表!D:H,B1604,数量表!H:H)</f>
        <v/>
      </c>
      <c r="D1604" s="239" t="inlineStr">
        <is>
          <t>W1-39</t>
        </is>
      </c>
      <c r="E1604" s="240" t="n">
        <v>386.5</v>
      </c>
      <c r="F1604" s="241" t="inlineStr">
        <is>
          <t>*</t>
        </is>
      </c>
      <c r="G1604" s="240" t="n">
        <v>1068</v>
      </c>
      <c r="H1604" s="242" t="n">
        <v>2</v>
      </c>
      <c r="I1604" s="256">
        <f>SUM(H1604*C1604)</f>
        <v/>
      </c>
      <c r="J1604" s="257" t="n">
        <v>2</v>
      </c>
      <c r="K1604" s="258">
        <f>C1604*J1604</f>
        <v/>
      </c>
      <c r="M1604" s="251">
        <f>CONCATENATE(D1604,"　",E1604,F1604,G1604)</f>
        <v/>
      </c>
      <c r="N1604" s="252">
        <f>I1604</f>
        <v/>
      </c>
    </row>
    <row r="1605" ht="15" customHeight="1" thickBot="1">
      <c r="B1605" s="79" t="inlineStr">
        <is>
          <t>45MKH09-L</t>
        </is>
      </c>
      <c r="C1605" s="80">
        <f>SUMIF(数量表!D:H,B1605,数量表!H:H)</f>
        <v/>
      </c>
      <c r="D1605" s="235" t="inlineStr">
        <is>
          <t>W2-39</t>
        </is>
      </c>
      <c r="E1605" s="236" t="n">
        <v>386.5</v>
      </c>
      <c r="F1605" s="237" t="inlineStr">
        <is>
          <t>*</t>
        </is>
      </c>
      <c r="G1605" s="236" t="n">
        <v>200</v>
      </c>
      <c r="H1605" s="238" t="n">
        <v>2</v>
      </c>
      <c r="I1605" s="253">
        <f>SUM(H1605*C1605)</f>
        <v/>
      </c>
      <c r="J1605" s="254" t="n">
        <v>1</v>
      </c>
      <c r="K1605" s="255">
        <f>C1605*J1605</f>
        <v/>
      </c>
      <c r="M1605" s="251">
        <f>CONCATENATE(D1605,"　",E1605,F1605,G1605)</f>
        <v/>
      </c>
      <c r="N1605" s="252">
        <f>I1605</f>
        <v/>
      </c>
    </row>
    <row r="1606" ht="15" customHeight="1" thickBot="1">
      <c r="B1606" s="85" t="inlineStr">
        <is>
          <t>45MKH09-L</t>
        </is>
      </c>
      <c r="C1606">
        <f>SUMIF(数量表!D:H,B1606,数量表!H:H)</f>
        <v/>
      </c>
      <c r="D1606" s="243" t="inlineStr">
        <is>
          <t>W1-39</t>
        </is>
      </c>
      <c r="E1606" s="2" t="n">
        <v>386.5</v>
      </c>
      <c r="F1606" s="244" t="inlineStr">
        <is>
          <t>*</t>
        </is>
      </c>
      <c r="G1606" s="2" t="n">
        <v>1068</v>
      </c>
      <c r="H1606" s="122" t="n">
        <v>2</v>
      </c>
      <c r="I1606" s="259">
        <f>SUM(H1606*C1606)</f>
        <v/>
      </c>
      <c r="J1606" s="260" t="n">
        <v>2</v>
      </c>
      <c r="K1606" s="261">
        <f>C1606*J1606</f>
        <v/>
      </c>
      <c r="M1606" s="251">
        <f>CONCATENATE(D1606,"　",E1606,F1606,G1606)</f>
        <v/>
      </c>
      <c r="N1606" s="252">
        <f>I1606</f>
        <v/>
      </c>
    </row>
    <row r="1607" ht="15" customHeight="1" thickBot="1">
      <c r="B1607" s="88" t="inlineStr">
        <is>
          <t>45MKH09-L</t>
        </is>
      </c>
      <c r="C1607" s="89">
        <f>SUMIF(数量表!D:H,B1607,数量表!H:H)</f>
        <v/>
      </c>
      <c r="D1607" s="239" t="inlineStr">
        <is>
          <t>45*1000</t>
        </is>
      </c>
      <c r="E1607" s="240" t="n">
        <v>87</v>
      </c>
      <c r="F1607" s="241" t="inlineStr">
        <is>
          <t>*</t>
        </is>
      </c>
      <c r="G1607" s="240" t="n">
        <v>949</v>
      </c>
      <c r="H1607" s="242" t="n">
        <v>1</v>
      </c>
      <c r="I1607" s="256">
        <f>SUM(H1607*C1607)</f>
        <v/>
      </c>
      <c r="J1607" s="257" t="n">
        <v>0.1</v>
      </c>
      <c r="K1607" s="258">
        <f>C1607*J1607</f>
        <v/>
      </c>
      <c r="M1607" s="251">
        <f>CONCATENATE(D1607,"　",E1607,F1607,G1607)</f>
        <v/>
      </c>
      <c r="N1607" s="252">
        <f>I1607</f>
        <v/>
      </c>
    </row>
    <row r="1608" ht="15" customHeight="1" thickBot="1">
      <c r="B1608" s="79" t="inlineStr">
        <is>
          <t>45MKH09-R</t>
        </is>
      </c>
      <c r="C1608" s="80">
        <f>SUMIF(数量表!D:H,B1608,数量表!H:H)</f>
        <v/>
      </c>
      <c r="D1608" s="235" t="inlineStr">
        <is>
          <t>W2-39</t>
        </is>
      </c>
      <c r="E1608" s="236" t="n">
        <v>386.5</v>
      </c>
      <c r="F1608" s="237" t="inlineStr">
        <is>
          <t>*</t>
        </is>
      </c>
      <c r="G1608" s="236" t="n">
        <v>200</v>
      </c>
      <c r="H1608" s="238" t="n">
        <v>2</v>
      </c>
      <c r="I1608" s="253">
        <f>SUM(H1608*C1608)</f>
        <v/>
      </c>
      <c r="J1608" s="254" t="n">
        <v>1</v>
      </c>
      <c r="K1608" s="255">
        <f>C1608*J1608</f>
        <v/>
      </c>
      <c r="M1608" s="251">
        <f>CONCATENATE(D1608,"　",E1608,F1608,G1608)</f>
        <v/>
      </c>
      <c r="N1608" s="252">
        <f>I1608</f>
        <v/>
      </c>
    </row>
    <row r="1609" ht="15" customHeight="1" thickBot="1">
      <c r="B1609" s="85" t="inlineStr">
        <is>
          <t>45MKH09-R</t>
        </is>
      </c>
      <c r="C1609">
        <f>SUMIF(数量表!D:H,B1609,数量表!H:H)</f>
        <v/>
      </c>
      <c r="D1609" s="243" t="inlineStr">
        <is>
          <t>W1-39</t>
        </is>
      </c>
      <c r="E1609" s="2" t="n">
        <v>386.5</v>
      </c>
      <c r="F1609" s="244" t="inlineStr">
        <is>
          <t>*</t>
        </is>
      </c>
      <c r="G1609" s="2" t="n">
        <v>1068</v>
      </c>
      <c r="H1609" s="122" t="n">
        <v>2</v>
      </c>
      <c r="I1609" s="259">
        <f>SUM(H1609*C1609)</f>
        <v/>
      </c>
      <c r="J1609" s="260" t="n">
        <v>2</v>
      </c>
      <c r="K1609" s="261">
        <f>C1609*J1609</f>
        <v/>
      </c>
      <c r="M1609" s="251">
        <f>CONCATENATE(D1609,"　",E1609,F1609,G1609)</f>
        <v/>
      </c>
      <c r="N1609" s="252">
        <f>I1609</f>
        <v/>
      </c>
    </row>
    <row r="1610" ht="15" customHeight="1" thickBot="1">
      <c r="B1610" s="88" t="inlineStr">
        <is>
          <t>45MKH09-R</t>
        </is>
      </c>
      <c r="C1610" s="89">
        <f>SUMIF(数量表!D:H,B1610,数量表!H:H)</f>
        <v/>
      </c>
      <c r="D1610" s="239" t="inlineStr">
        <is>
          <t>45*1000</t>
        </is>
      </c>
      <c r="E1610" s="240" t="n">
        <v>87</v>
      </c>
      <c r="F1610" s="241" t="inlineStr">
        <is>
          <t>*</t>
        </is>
      </c>
      <c r="G1610" s="240" t="n">
        <v>949</v>
      </c>
      <c r="H1610" s="242" t="n">
        <v>1</v>
      </c>
      <c r="I1610" s="256">
        <f>SUM(H1610*C1610)</f>
        <v/>
      </c>
      <c r="J1610" s="257" t="n">
        <v>0.1</v>
      </c>
      <c r="K1610" s="258">
        <f>C1610*J1610</f>
        <v/>
      </c>
      <c r="M1610" s="251">
        <f>CONCATENATE(D1610,"　",E1610,F1610,G1610)</f>
        <v/>
      </c>
      <c r="N1610" s="252">
        <f>I1610</f>
        <v/>
      </c>
    </row>
    <row r="1611" ht="15" customHeight="1" thickBot="1">
      <c r="B1611" s="79" t="inlineStr">
        <is>
          <t>45MKH09L</t>
        </is>
      </c>
      <c r="C1611" s="80">
        <f>SUMIF(数量表!D:H,B1611,数量表!H:H)</f>
        <v/>
      </c>
      <c r="D1611" s="235" t="inlineStr">
        <is>
          <t>W1-34</t>
        </is>
      </c>
      <c r="E1611" s="236" t="n">
        <v>346.5</v>
      </c>
      <c r="F1611" s="237" t="inlineStr">
        <is>
          <t>*</t>
        </is>
      </c>
      <c r="G1611" s="236" t="n">
        <v>1068</v>
      </c>
      <c r="H1611" s="238" t="n">
        <v>1</v>
      </c>
      <c r="I1611" s="253">
        <f>SUM(H1611*C1611)</f>
        <v/>
      </c>
      <c r="J1611" s="254" t="n">
        <v>1</v>
      </c>
      <c r="K1611" s="255">
        <f>C1611*J1611</f>
        <v/>
      </c>
      <c r="M1611" s="251">
        <f>CONCATENATE(D1611,"　",E1611,F1611,G1611)</f>
        <v/>
      </c>
      <c r="N1611" s="252">
        <f>I1611</f>
        <v/>
      </c>
    </row>
    <row r="1612" ht="15" customHeight="1" thickBot="1">
      <c r="B1612" s="85" t="inlineStr">
        <is>
          <t>45MKH09L</t>
        </is>
      </c>
      <c r="C1612">
        <f>SUMIF(数量表!D:H,B1612,数量表!H:H)</f>
        <v/>
      </c>
      <c r="D1612" s="243" t="inlineStr">
        <is>
          <t>W1-34</t>
        </is>
      </c>
      <c r="E1612" s="2" t="n">
        <v>346.5</v>
      </c>
      <c r="F1612" s="244" t="inlineStr">
        <is>
          <t>*</t>
        </is>
      </c>
      <c r="G1612" s="2" t="n">
        <v>200</v>
      </c>
      <c r="H1612" s="122" t="n">
        <v>1</v>
      </c>
      <c r="I1612" s="259">
        <f>SUM(H1612*C1612)</f>
        <v/>
      </c>
      <c r="J1612" s="260" t="n">
        <v>0.5</v>
      </c>
      <c r="K1612" s="261">
        <f>C1612*J1612</f>
        <v/>
      </c>
      <c r="M1612" s="251">
        <f>CONCATENATE(D1612,"　",E1612,F1612,G1612)</f>
        <v/>
      </c>
      <c r="N1612" s="252">
        <f>I1612</f>
        <v/>
      </c>
    </row>
    <row r="1613" ht="15" customHeight="1" thickBot="1">
      <c r="B1613" s="85" t="inlineStr">
        <is>
          <t>45MKH09L</t>
        </is>
      </c>
      <c r="C1613">
        <f>SUMIF(数量表!D:H,B1613,数量表!H:H)</f>
        <v/>
      </c>
      <c r="D1613" s="243" t="inlineStr">
        <is>
          <t>W3-39</t>
        </is>
      </c>
      <c r="E1613" s="2" t="n">
        <v>386.5</v>
      </c>
      <c r="F1613" s="244" t="inlineStr">
        <is>
          <t>*</t>
        </is>
      </c>
      <c r="G1613" s="2" t="n">
        <v>200</v>
      </c>
      <c r="H1613" s="122" t="n">
        <v>1</v>
      </c>
      <c r="I1613" s="259">
        <f>SUM(H1613*C1613)</f>
        <v/>
      </c>
      <c r="J1613" s="260" t="n">
        <v>0.5</v>
      </c>
      <c r="K1613" s="261">
        <f>C1613*J1613</f>
        <v/>
      </c>
      <c r="M1613" s="251">
        <f>CONCATENATE(D1613,"　",E1613,F1613,G1613)</f>
        <v/>
      </c>
      <c r="N1613" s="252">
        <f>I1613</f>
        <v/>
      </c>
    </row>
    <row r="1614" ht="15" customHeight="1" thickBot="1">
      <c r="B1614" s="88" t="inlineStr">
        <is>
          <t>45MKH09L</t>
        </is>
      </c>
      <c r="C1614" s="89">
        <f>SUMIF(数量表!D:H,B1614,数量表!H:H)</f>
        <v/>
      </c>
      <c r="D1614" s="239" t="inlineStr">
        <is>
          <t>W1-39</t>
        </is>
      </c>
      <c r="E1614" s="240" t="n">
        <v>386.5</v>
      </c>
      <c r="F1614" s="241" t="inlineStr">
        <is>
          <t>*</t>
        </is>
      </c>
      <c r="G1614" s="240" t="n">
        <v>1068</v>
      </c>
      <c r="H1614" s="242" t="n">
        <v>1</v>
      </c>
      <c r="I1614" s="256">
        <f>SUM(H1614*C1614)</f>
        <v/>
      </c>
      <c r="J1614" s="257" t="n">
        <v>1</v>
      </c>
      <c r="K1614" s="258">
        <f>C1614*J1614</f>
        <v/>
      </c>
      <c r="M1614" s="251">
        <f>CONCATENATE(D1614,"　",E1614,F1614,G1614)</f>
        <v/>
      </c>
      <c r="N1614" s="252">
        <f>I1614</f>
        <v/>
      </c>
    </row>
    <row r="1615" ht="15" customHeight="1" thickBot="1">
      <c r="B1615" s="79" t="inlineStr">
        <is>
          <t>45MKH09L-L</t>
        </is>
      </c>
      <c r="C1615" s="80">
        <f>SUMIF(数量表!D:H,B1615,数量表!H:H)</f>
        <v/>
      </c>
      <c r="D1615" s="235" t="inlineStr">
        <is>
          <t>W1-34</t>
        </is>
      </c>
      <c r="E1615" s="236" t="n">
        <v>346.5</v>
      </c>
      <c r="F1615" s="237" t="inlineStr">
        <is>
          <t>*</t>
        </is>
      </c>
      <c r="G1615" s="236" t="n">
        <v>1068</v>
      </c>
      <c r="H1615" s="238" t="n">
        <v>1</v>
      </c>
      <c r="I1615" s="253">
        <f>SUM(H1615*C1615)</f>
        <v/>
      </c>
      <c r="J1615" s="254" t="n">
        <v>1</v>
      </c>
      <c r="K1615" s="255">
        <f>C1615*J1615</f>
        <v/>
      </c>
      <c r="M1615" s="251">
        <f>CONCATENATE(D1615,"　",E1615,F1615,G1615)</f>
        <v/>
      </c>
      <c r="N1615" s="252">
        <f>I1615</f>
        <v/>
      </c>
    </row>
    <row r="1616" ht="15" customHeight="1" thickBot="1">
      <c r="B1616" s="85" t="inlineStr">
        <is>
          <t>45MKH09L-L</t>
        </is>
      </c>
      <c r="C1616">
        <f>SUMIF(数量表!D:H,B1616,数量表!H:H)</f>
        <v/>
      </c>
      <c r="D1616" s="243" t="inlineStr">
        <is>
          <t>W1-34</t>
        </is>
      </c>
      <c r="E1616" s="2" t="n">
        <v>346.5</v>
      </c>
      <c r="F1616" s="244" t="inlineStr">
        <is>
          <t>*</t>
        </is>
      </c>
      <c r="G1616" s="2" t="n">
        <v>200</v>
      </c>
      <c r="H1616" s="122" t="n">
        <v>1</v>
      </c>
      <c r="I1616" s="259">
        <f>SUM(H1616*C1616)</f>
        <v/>
      </c>
      <c r="J1616" s="260" t="n">
        <v>0.5</v>
      </c>
      <c r="K1616" s="261">
        <f>C1616*J1616</f>
        <v/>
      </c>
      <c r="M1616" s="251">
        <f>CONCATENATE(D1616,"　",E1616,F1616,G1616)</f>
        <v/>
      </c>
      <c r="N1616" s="252">
        <f>I1616</f>
        <v/>
      </c>
    </row>
    <row r="1617" ht="15" customHeight="1" thickBot="1">
      <c r="B1617" s="85" t="inlineStr">
        <is>
          <t>45MKH09L-L</t>
        </is>
      </c>
      <c r="C1617">
        <f>SUMIF(数量表!D:H,B1617,数量表!H:H)</f>
        <v/>
      </c>
      <c r="D1617" s="243" t="inlineStr">
        <is>
          <t>W3-39</t>
        </is>
      </c>
      <c r="E1617" s="2" t="n">
        <v>386.5</v>
      </c>
      <c r="F1617" s="244" t="inlineStr">
        <is>
          <t>*</t>
        </is>
      </c>
      <c r="G1617" s="2" t="n">
        <v>200</v>
      </c>
      <c r="H1617" s="122" t="n">
        <v>1</v>
      </c>
      <c r="I1617" s="259">
        <f>SUM(H1617*C1617)</f>
        <v/>
      </c>
      <c r="J1617" s="260" t="n">
        <v>0.5</v>
      </c>
      <c r="K1617" s="261">
        <f>C1617*J1617</f>
        <v/>
      </c>
      <c r="M1617" s="251">
        <f>CONCATENATE(D1617,"　",E1617,F1617,G1617)</f>
        <v/>
      </c>
      <c r="N1617" s="252">
        <f>I1617</f>
        <v/>
      </c>
    </row>
    <row r="1618" ht="15" customHeight="1" thickBot="1">
      <c r="B1618" s="85" t="inlineStr">
        <is>
          <t>45MKH09L-L</t>
        </is>
      </c>
      <c r="C1618">
        <f>SUMIF(数量表!D:H,B1618,数量表!H:H)</f>
        <v/>
      </c>
      <c r="D1618" s="243" t="inlineStr">
        <is>
          <t>W1-39</t>
        </is>
      </c>
      <c r="E1618" s="2" t="n">
        <v>386.5</v>
      </c>
      <c r="F1618" s="244" t="inlineStr">
        <is>
          <t>*</t>
        </is>
      </c>
      <c r="G1618" s="2" t="n">
        <v>1068</v>
      </c>
      <c r="H1618" s="122" t="n">
        <v>1</v>
      </c>
      <c r="I1618" s="259">
        <f>SUM(H1618*C1618)</f>
        <v/>
      </c>
      <c r="J1618" s="260" t="n">
        <v>1</v>
      </c>
      <c r="K1618" s="261">
        <f>C1618*J1618</f>
        <v/>
      </c>
      <c r="M1618" s="251">
        <f>CONCATENATE(D1618,"　",E1618,F1618,G1618)</f>
        <v/>
      </c>
      <c r="N1618" s="252">
        <f>I1618</f>
        <v/>
      </c>
    </row>
    <row r="1619" ht="15" customHeight="1" thickBot="1">
      <c r="B1619" s="88" t="inlineStr">
        <is>
          <t>45MKH09L-L</t>
        </is>
      </c>
      <c r="C1619" s="89">
        <f>SUMIF(数量表!D:H,B1619,数量表!H:H)</f>
        <v/>
      </c>
      <c r="D1619" s="239" t="inlineStr">
        <is>
          <t>45*1000</t>
        </is>
      </c>
      <c r="E1619" s="240" t="n">
        <v>30</v>
      </c>
      <c r="F1619" s="241" t="inlineStr">
        <is>
          <t>*</t>
        </is>
      </c>
      <c r="G1619" s="240" t="n">
        <v>949</v>
      </c>
      <c r="H1619" s="242" t="n">
        <v>1</v>
      </c>
      <c r="I1619" s="256">
        <f>SUM(H1619*C1619)</f>
        <v/>
      </c>
      <c r="J1619" s="257" t="n">
        <v>0.1</v>
      </c>
      <c r="K1619" s="258">
        <f>C1619*J1619</f>
        <v/>
      </c>
      <c r="M1619" s="251">
        <f>CONCATENATE(D1619,"　",E1619,F1619,G1619)</f>
        <v/>
      </c>
      <c r="N1619" s="252">
        <f>I1619</f>
        <v/>
      </c>
    </row>
    <row r="1620" ht="15" customHeight="1" thickBot="1">
      <c r="B1620" s="79" t="inlineStr">
        <is>
          <t>45MKH09R</t>
        </is>
      </c>
      <c r="C1620" s="80">
        <f>SUMIF(数量表!D:H,B1620,数量表!H:H)</f>
        <v/>
      </c>
      <c r="D1620" s="235" t="inlineStr">
        <is>
          <t>W1-34</t>
        </is>
      </c>
      <c r="E1620" s="236" t="n">
        <v>346.5</v>
      </c>
      <c r="F1620" s="237" t="inlineStr">
        <is>
          <t>*</t>
        </is>
      </c>
      <c r="G1620" s="236" t="n">
        <v>1068</v>
      </c>
      <c r="H1620" s="238" t="n">
        <v>1</v>
      </c>
      <c r="I1620" s="253">
        <f>SUM(H1620*C1620)</f>
        <v/>
      </c>
      <c r="J1620" s="254" t="n">
        <v>1</v>
      </c>
      <c r="K1620" s="255">
        <f>C1620*J1620</f>
        <v/>
      </c>
      <c r="M1620" s="251">
        <f>CONCATENATE(D1620,"　",E1620,F1620,G1620)</f>
        <v/>
      </c>
      <c r="N1620" s="252">
        <f>I1620</f>
        <v/>
      </c>
    </row>
    <row r="1621" ht="15" customHeight="1" thickBot="1">
      <c r="B1621" s="85" t="inlineStr">
        <is>
          <t>45MKH09R</t>
        </is>
      </c>
      <c r="C1621">
        <f>SUMIF(数量表!D:H,B1621,数量表!H:H)</f>
        <v/>
      </c>
      <c r="D1621" s="243" t="inlineStr">
        <is>
          <t>W1-34</t>
        </is>
      </c>
      <c r="E1621" s="2" t="n">
        <v>346.5</v>
      </c>
      <c r="F1621" s="244" t="inlineStr">
        <is>
          <t>*</t>
        </is>
      </c>
      <c r="G1621" s="2" t="n">
        <v>200</v>
      </c>
      <c r="H1621" s="122" t="n">
        <v>1</v>
      </c>
      <c r="I1621" s="259">
        <f>SUM(H1621*C1621)</f>
        <v/>
      </c>
      <c r="J1621" s="260" t="n">
        <v>0.5</v>
      </c>
      <c r="K1621" s="261">
        <f>C1621*J1621</f>
        <v/>
      </c>
      <c r="M1621" s="251">
        <f>CONCATENATE(D1621,"　",E1621,F1621,G1621)</f>
        <v/>
      </c>
      <c r="N1621" s="252">
        <f>I1621</f>
        <v/>
      </c>
    </row>
    <row r="1622" ht="15" customHeight="1" thickBot="1">
      <c r="B1622" s="85" t="inlineStr">
        <is>
          <t>45MKH09R</t>
        </is>
      </c>
      <c r="C1622">
        <f>SUMIF(数量表!D:H,B1622,数量表!H:H)</f>
        <v/>
      </c>
      <c r="D1622" s="243" t="inlineStr">
        <is>
          <t>W3-39</t>
        </is>
      </c>
      <c r="E1622" s="2" t="n">
        <v>386.5</v>
      </c>
      <c r="F1622" s="244" t="inlineStr">
        <is>
          <t>*</t>
        </is>
      </c>
      <c r="G1622" s="2" t="n">
        <v>200</v>
      </c>
      <c r="H1622" s="122" t="n">
        <v>1</v>
      </c>
      <c r="I1622" s="259">
        <f>SUM(H1622*C1622)</f>
        <v/>
      </c>
      <c r="J1622" s="260" t="n">
        <v>0.5</v>
      </c>
      <c r="K1622" s="261">
        <f>C1622*J1622</f>
        <v/>
      </c>
      <c r="M1622" s="251">
        <f>CONCATENATE(D1622,"　",E1622,F1622,G1622)</f>
        <v/>
      </c>
      <c r="N1622" s="252">
        <f>I1622</f>
        <v/>
      </c>
    </row>
    <row r="1623" ht="15" customHeight="1" thickBot="1">
      <c r="B1623" s="88" t="inlineStr">
        <is>
          <t>45MKH09R</t>
        </is>
      </c>
      <c r="C1623" s="89">
        <f>SUMIF(数量表!D:H,B1623,数量表!H:H)</f>
        <v/>
      </c>
      <c r="D1623" s="239" t="inlineStr">
        <is>
          <t>W1-39</t>
        </is>
      </c>
      <c r="E1623" s="240" t="n">
        <v>386.5</v>
      </c>
      <c r="F1623" s="241" t="inlineStr">
        <is>
          <t>*</t>
        </is>
      </c>
      <c r="G1623" s="240" t="n">
        <v>1068</v>
      </c>
      <c r="H1623" s="242" t="n">
        <v>1</v>
      </c>
      <c r="I1623" s="256">
        <f>SUM(H1623*C1623)</f>
        <v/>
      </c>
      <c r="J1623" s="257" t="n">
        <v>1</v>
      </c>
      <c r="K1623" s="258">
        <f>C1623*J1623</f>
        <v/>
      </c>
      <c r="M1623" s="251">
        <f>CONCATENATE(D1623,"　",E1623,F1623,G1623)</f>
        <v/>
      </c>
      <c r="N1623" s="252">
        <f>I1623</f>
        <v/>
      </c>
    </row>
    <row r="1624" ht="15" customHeight="1" thickBot="1">
      <c r="B1624" s="79" t="inlineStr">
        <is>
          <t>45MKH09R-R</t>
        </is>
      </c>
      <c r="C1624" s="80">
        <f>SUMIF(数量表!D:H,B1624,数量表!H:H)</f>
        <v/>
      </c>
      <c r="D1624" s="235" t="inlineStr">
        <is>
          <t>W1-34</t>
        </is>
      </c>
      <c r="E1624" s="236" t="n">
        <v>346.5</v>
      </c>
      <c r="F1624" s="237" t="inlineStr">
        <is>
          <t>*</t>
        </is>
      </c>
      <c r="G1624" s="236" t="n">
        <v>1068</v>
      </c>
      <c r="H1624" s="238" t="n">
        <v>1</v>
      </c>
      <c r="I1624" s="253">
        <f>SUM(H1624*C1624)</f>
        <v/>
      </c>
      <c r="J1624" s="254" t="n">
        <v>1</v>
      </c>
      <c r="K1624" s="255">
        <f>C1624*J1624</f>
        <v/>
      </c>
      <c r="M1624" s="251">
        <f>CONCATENATE(D1624,"　",E1624,F1624,G1624)</f>
        <v/>
      </c>
      <c r="N1624" s="252">
        <f>I1624</f>
        <v/>
      </c>
    </row>
    <row r="1625" ht="15" customHeight="1" thickBot="1">
      <c r="B1625" s="85" t="inlineStr">
        <is>
          <t>45MKH09R-R</t>
        </is>
      </c>
      <c r="C1625">
        <f>SUMIF(数量表!D:H,B1625,数量表!H:H)</f>
        <v/>
      </c>
      <c r="D1625" s="243" t="inlineStr">
        <is>
          <t>W1-34</t>
        </is>
      </c>
      <c r="E1625" s="2" t="n">
        <v>346.5</v>
      </c>
      <c r="F1625" s="244" t="inlineStr">
        <is>
          <t>*</t>
        </is>
      </c>
      <c r="G1625" s="2" t="n">
        <v>200</v>
      </c>
      <c r="H1625" s="122" t="n">
        <v>1</v>
      </c>
      <c r="I1625" s="259">
        <f>SUM(H1625*C1625)</f>
        <v/>
      </c>
      <c r="J1625" s="260" t="n">
        <v>0.5</v>
      </c>
      <c r="K1625" s="261">
        <f>C1625*J1625</f>
        <v/>
      </c>
      <c r="M1625" s="251">
        <f>CONCATENATE(D1625,"　",E1625,F1625,G1625)</f>
        <v/>
      </c>
      <c r="N1625" s="252">
        <f>I1625</f>
        <v/>
      </c>
    </row>
    <row r="1626" ht="15" customHeight="1" thickBot="1">
      <c r="B1626" s="85" t="inlineStr">
        <is>
          <t>45MKH09R-R</t>
        </is>
      </c>
      <c r="C1626">
        <f>SUMIF(数量表!D:H,B1626,数量表!H:H)</f>
        <v/>
      </c>
      <c r="D1626" s="243" t="inlineStr">
        <is>
          <t>W3-39</t>
        </is>
      </c>
      <c r="E1626" s="2" t="n">
        <v>386.5</v>
      </c>
      <c r="F1626" s="244" t="inlineStr">
        <is>
          <t>*</t>
        </is>
      </c>
      <c r="G1626" s="2" t="n">
        <v>200</v>
      </c>
      <c r="H1626" s="122" t="n">
        <v>1</v>
      </c>
      <c r="I1626" s="259">
        <f>SUM(H1626*C1626)</f>
        <v/>
      </c>
      <c r="J1626" s="260" t="n">
        <v>0.5</v>
      </c>
      <c r="K1626" s="261">
        <f>C1626*J1626</f>
        <v/>
      </c>
      <c r="M1626" s="251">
        <f>CONCATENATE(D1626,"　",E1626,F1626,G1626)</f>
        <v/>
      </c>
      <c r="N1626" s="252">
        <f>I1626</f>
        <v/>
      </c>
    </row>
    <row r="1627" ht="15" customHeight="1" thickBot="1">
      <c r="B1627" s="85" t="inlineStr">
        <is>
          <t>45MKH09R-R</t>
        </is>
      </c>
      <c r="C1627">
        <f>SUMIF(数量表!D:H,B1627,数量表!H:H)</f>
        <v/>
      </c>
      <c r="D1627" s="243" t="inlineStr">
        <is>
          <t>W1-39</t>
        </is>
      </c>
      <c r="E1627" s="2" t="n">
        <v>386.5</v>
      </c>
      <c r="F1627" s="244" t="inlineStr">
        <is>
          <t>*</t>
        </is>
      </c>
      <c r="G1627" s="2" t="n">
        <v>1068</v>
      </c>
      <c r="H1627" s="122" t="n">
        <v>1</v>
      </c>
      <c r="I1627" s="259">
        <f>SUM(H1627*C1627)</f>
        <v/>
      </c>
      <c r="J1627" s="260" t="n">
        <v>1</v>
      </c>
      <c r="K1627" s="261">
        <f>C1627*J1627</f>
        <v/>
      </c>
      <c r="M1627" s="251">
        <f>CONCATENATE(D1627,"　",E1627,F1627,G1627)</f>
        <v/>
      </c>
      <c r="N1627" s="252">
        <f>I1627</f>
        <v/>
      </c>
    </row>
    <row r="1628" ht="15" customHeight="1" thickBot="1">
      <c r="B1628" s="88" t="inlineStr">
        <is>
          <t>45MKH09R-R</t>
        </is>
      </c>
      <c r="C1628" s="89">
        <f>SUMIF(数量表!D:H,B1628,数量表!H:H)</f>
        <v/>
      </c>
      <c r="D1628" s="239" t="inlineStr">
        <is>
          <t>45*1000</t>
        </is>
      </c>
      <c r="E1628" s="240" t="n">
        <v>30</v>
      </c>
      <c r="F1628" s="241" t="inlineStr">
        <is>
          <t>*</t>
        </is>
      </c>
      <c r="G1628" s="240" t="n">
        <v>949</v>
      </c>
      <c r="H1628" s="242" t="n">
        <v>1</v>
      </c>
      <c r="I1628" s="256">
        <f>SUM(H1628*C1628)</f>
        <v/>
      </c>
      <c r="J1628" s="257" t="n">
        <v>0.1</v>
      </c>
      <c r="K1628" s="258">
        <f>C1628*J1628</f>
        <v/>
      </c>
      <c r="M1628" s="251">
        <f>CONCATENATE(D1628,"　",E1628,F1628,G1628)</f>
        <v/>
      </c>
      <c r="N1628" s="252">
        <f>I1628</f>
        <v/>
      </c>
    </row>
    <row r="1629" ht="15" customHeight="1" thickBot="1">
      <c r="B1629" s="85" t="inlineStr">
        <is>
          <t>45MKA09</t>
        </is>
      </c>
      <c r="C1629" s="80">
        <f>SUMIF(数量表!D:H,B1629,数量表!H:H)</f>
        <v/>
      </c>
      <c r="D1629" s="235" t="inlineStr">
        <is>
          <t>W1-39</t>
        </is>
      </c>
      <c r="E1629" s="236" t="n">
        <v>386.5</v>
      </c>
      <c r="F1629" s="237" t="inlineStr">
        <is>
          <t>*</t>
        </is>
      </c>
      <c r="G1629" s="236" t="n">
        <v>1068</v>
      </c>
      <c r="H1629" s="238" t="n">
        <v>1</v>
      </c>
      <c r="I1629" s="253">
        <f>SUM(H1629*C1629)</f>
        <v/>
      </c>
      <c r="J1629" s="254" t="n">
        <v>1</v>
      </c>
      <c r="K1629" s="255">
        <f>C1629*J1629</f>
        <v/>
      </c>
      <c r="M1629" s="251">
        <f>CONCATENATE(D1629,"　",E1629,F1629,G1629)</f>
        <v/>
      </c>
      <c r="N1629" s="252">
        <f>I1629</f>
        <v/>
      </c>
    </row>
    <row r="1630" ht="15" customHeight="1" thickBot="1">
      <c r="B1630" s="85" t="inlineStr">
        <is>
          <t>45MKA09</t>
        </is>
      </c>
      <c r="C1630">
        <f>SUMIF(数量表!D:H,B1630,数量表!H:H)</f>
        <v/>
      </c>
      <c r="D1630" s="243" t="inlineStr">
        <is>
          <t>W2-39</t>
        </is>
      </c>
      <c r="E1630" s="2" t="n">
        <v>386.5</v>
      </c>
      <c r="F1630" s="244" t="inlineStr">
        <is>
          <t>*</t>
        </is>
      </c>
      <c r="G1630" s="2" t="n">
        <v>200</v>
      </c>
      <c r="H1630" s="122" t="n">
        <v>1</v>
      </c>
      <c r="I1630" s="259">
        <f>SUM(H1630*C1630)</f>
        <v/>
      </c>
      <c r="J1630" s="260" t="n">
        <v>0.5</v>
      </c>
      <c r="K1630" s="261">
        <f>C1630*J1630</f>
        <v/>
      </c>
      <c r="M1630" s="251">
        <f>CONCATENATE(D1630,"　",E1630,F1630,G1630)</f>
        <v/>
      </c>
      <c r="N1630" s="252">
        <f>I1630</f>
        <v/>
      </c>
    </row>
    <row r="1631" ht="15" customHeight="1" thickBot="1">
      <c r="B1631" s="85" t="inlineStr">
        <is>
          <t>45MKA09</t>
        </is>
      </c>
      <c r="C1631">
        <f>SUMIF(数量表!D:H,B1631,数量表!H:H)</f>
        <v/>
      </c>
      <c r="D1631" s="243" t="inlineStr">
        <is>
          <t>W2-41</t>
        </is>
      </c>
      <c r="E1631" s="2" t="n">
        <v>414.5</v>
      </c>
      <c r="F1631" s="244" t="inlineStr">
        <is>
          <t>*</t>
        </is>
      </c>
      <c r="G1631" s="2" t="n">
        <v>973</v>
      </c>
      <c r="H1631" s="122" t="n">
        <v>1</v>
      </c>
      <c r="I1631" s="259">
        <f>SUM(H1631*C1631)</f>
        <v/>
      </c>
      <c r="J1631" s="260" t="n">
        <v>1</v>
      </c>
      <c r="K1631" s="261">
        <f>C1631*J1631</f>
        <v/>
      </c>
      <c r="M1631" s="251">
        <f>CONCATENATE(D1631,"　",E1631,F1631,G1631)</f>
        <v/>
      </c>
      <c r="N1631" s="252">
        <f>I1631</f>
        <v/>
      </c>
    </row>
    <row r="1632" ht="15" customHeight="1" thickBot="1">
      <c r="B1632" s="85" t="inlineStr">
        <is>
          <t>45MKA09</t>
        </is>
      </c>
      <c r="C1632">
        <f>SUMIF(数量表!D:H,B1632,数量表!H:H)</f>
        <v/>
      </c>
      <c r="D1632" s="243" t="inlineStr">
        <is>
          <t>W2-41</t>
        </is>
      </c>
      <c r="E1632" s="2" t="n">
        <v>414.5</v>
      </c>
      <c r="F1632" s="244" t="inlineStr">
        <is>
          <t>*</t>
        </is>
      </c>
      <c r="G1632" s="2" t="n">
        <v>95</v>
      </c>
      <c r="H1632" s="122" t="n">
        <v>1</v>
      </c>
      <c r="I1632" s="259">
        <f>SUM(H1632*C1632)</f>
        <v/>
      </c>
      <c r="J1632" s="260" t="n">
        <v>0.1</v>
      </c>
      <c r="K1632" s="261">
        <f>C1632*J1632</f>
        <v/>
      </c>
      <c r="M1632" s="251">
        <f>CONCATENATE(D1632,"　",E1632,F1632,G1632)</f>
        <v/>
      </c>
      <c r="N1632" s="252">
        <f>I1632</f>
        <v/>
      </c>
    </row>
    <row r="1633" ht="15" customHeight="1" thickBot="1">
      <c r="B1633" s="85" t="inlineStr">
        <is>
          <t>45MKA09</t>
        </is>
      </c>
      <c r="C1633">
        <f>SUMIF(数量表!D:H,B1633,数量表!H:H)</f>
        <v/>
      </c>
      <c r="D1633" s="243" t="inlineStr">
        <is>
          <t>W2-41</t>
        </is>
      </c>
      <c r="E1633" s="2" t="n">
        <v>414.5</v>
      </c>
      <c r="F1633" s="244" t="inlineStr">
        <is>
          <t>*</t>
        </is>
      </c>
      <c r="G1633" s="2" t="n">
        <v>200</v>
      </c>
      <c r="H1633" s="122" t="n">
        <v>1</v>
      </c>
      <c r="I1633" s="259">
        <f>SUM(H1633*C1633)</f>
        <v/>
      </c>
      <c r="J1633" s="260" t="n">
        <v>0.5</v>
      </c>
      <c r="K1633" s="261">
        <f>C1633*J1633</f>
        <v/>
      </c>
      <c r="M1633" s="251">
        <f>CONCATENATE(D1633,"　",E1633,F1633,G1633)</f>
        <v/>
      </c>
      <c r="N1633" s="252">
        <f>I1633</f>
        <v/>
      </c>
    </row>
    <row r="1634" ht="15" customHeight="1" thickBot="1">
      <c r="B1634" s="85" t="inlineStr">
        <is>
          <t>45MKA09</t>
        </is>
      </c>
      <c r="C1634">
        <f>SUMIF(数量表!D:H,B1634,数量表!H:H)</f>
        <v/>
      </c>
      <c r="D1634" s="243" t="inlineStr">
        <is>
          <t>W1-39</t>
        </is>
      </c>
      <c r="E1634" s="2" t="n">
        <v>373</v>
      </c>
      <c r="F1634" s="244" t="inlineStr">
        <is>
          <t>*</t>
        </is>
      </c>
      <c r="G1634" s="2" t="n">
        <v>1068</v>
      </c>
      <c r="H1634" s="122" t="n">
        <v>1</v>
      </c>
      <c r="I1634" s="259">
        <f>SUM(H1634*C1634)</f>
        <v/>
      </c>
      <c r="J1634" s="260" t="n">
        <v>1</v>
      </c>
      <c r="K1634" s="261">
        <f>C1634*J1634</f>
        <v/>
      </c>
      <c r="M1634" s="251">
        <f>CONCATENATE(D1634,"　",E1634,F1634,G1634)</f>
        <v/>
      </c>
      <c r="N1634" s="252">
        <f>I1634</f>
        <v/>
      </c>
    </row>
    <row r="1635" ht="15" customHeight="1" thickBot="1">
      <c r="B1635" s="88" t="inlineStr">
        <is>
          <t>45MKA09</t>
        </is>
      </c>
      <c r="C1635" s="89">
        <f>SUMIF(数量表!D:H,B1635,数量表!H:H)</f>
        <v/>
      </c>
      <c r="D1635" s="239" t="inlineStr">
        <is>
          <t>W2-39</t>
        </is>
      </c>
      <c r="E1635" s="240" t="n">
        <v>373</v>
      </c>
      <c r="F1635" s="241" t="inlineStr">
        <is>
          <t>*</t>
        </is>
      </c>
      <c r="G1635" s="240" t="n">
        <v>200</v>
      </c>
      <c r="H1635" s="242" t="n">
        <v>1</v>
      </c>
      <c r="I1635" s="256">
        <f>SUM(H1635*C1635)</f>
        <v/>
      </c>
      <c r="J1635" s="257" t="n">
        <v>0.5</v>
      </c>
      <c r="K1635" s="258">
        <f>C1635*J1635</f>
        <v/>
      </c>
      <c r="M1635" s="251">
        <f>CONCATENATE(D1635,"　",E1635,F1635,G1635)</f>
        <v/>
      </c>
      <c r="N1635" s="252">
        <f>I1635</f>
        <v/>
      </c>
    </row>
    <row r="1636" ht="15" customHeight="1" thickBot="1">
      <c r="B1636" s="79" t="inlineStr">
        <is>
          <t>45MKA09L</t>
        </is>
      </c>
      <c r="C1636" s="80">
        <f>SUMIF(数量表!D:H,B1636,数量表!H:H)</f>
        <v/>
      </c>
      <c r="D1636" s="235" t="inlineStr">
        <is>
          <t>W1-39</t>
        </is>
      </c>
      <c r="E1636" s="236" t="n">
        <v>333</v>
      </c>
      <c r="F1636" s="237" t="inlineStr">
        <is>
          <t>*</t>
        </is>
      </c>
      <c r="G1636" s="236" t="n">
        <v>1068</v>
      </c>
      <c r="H1636" s="238" t="n">
        <v>1</v>
      </c>
      <c r="I1636" s="253">
        <f>SUM(H1636*C1636)</f>
        <v/>
      </c>
      <c r="J1636" s="254" t="n">
        <v>1</v>
      </c>
      <c r="K1636" s="255">
        <f>C1636*J1636</f>
        <v/>
      </c>
      <c r="M1636" s="251">
        <f>CONCATENATE(D1636,"　",E1636,F1636,G1636)</f>
        <v/>
      </c>
      <c r="N1636" s="252">
        <f>I1636</f>
        <v/>
      </c>
    </row>
    <row r="1637" ht="15" customHeight="1" thickBot="1">
      <c r="B1637" s="85" t="inlineStr">
        <is>
          <t>45MKA09L</t>
        </is>
      </c>
      <c r="C1637">
        <f>SUMIF(数量表!D:H,B1637,数量表!H:H)</f>
        <v/>
      </c>
      <c r="D1637" s="243" t="inlineStr">
        <is>
          <t>W3-39</t>
        </is>
      </c>
      <c r="E1637" s="2" t="n">
        <v>333</v>
      </c>
      <c r="F1637" s="244" t="inlineStr">
        <is>
          <t>*</t>
        </is>
      </c>
      <c r="G1637" s="2" t="n">
        <v>200</v>
      </c>
      <c r="H1637" s="122" t="n">
        <v>1</v>
      </c>
      <c r="I1637" s="259">
        <f>SUM(H1637*C1637)</f>
        <v/>
      </c>
      <c r="J1637" s="260" t="n">
        <v>0.5</v>
      </c>
      <c r="K1637" s="261">
        <f>C1637*J1637</f>
        <v/>
      </c>
      <c r="M1637" s="251">
        <f>CONCATENATE(D1637,"　",E1637,F1637,G1637)</f>
        <v/>
      </c>
      <c r="N1637" s="252">
        <f>I1637</f>
        <v/>
      </c>
    </row>
    <row r="1638" ht="15" customHeight="1" thickBot="1">
      <c r="B1638" s="85" t="inlineStr">
        <is>
          <t>45MKA09L</t>
        </is>
      </c>
      <c r="C1638">
        <f>SUMIF(数量表!D:H,B1638,数量表!H:H)</f>
        <v/>
      </c>
      <c r="D1638" s="243" t="inlineStr">
        <is>
          <t>W2-41</t>
        </is>
      </c>
      <c r="E1638" s="2" t="n">
        <v>414.5</v>
      </c>
      <c r="F1638" s="244" t="inlineStr">
        <is>
          <t>*</t>
        </is>
      </c>
      <c r="G1638" s="2" t="n">
        <v>973</v>
      </c>
      <c r="H1638" s="122" t="n">
        <v>1</v>
      </c>
      <c r="I1638" s="259">
        <f>SUM(H1638*C1638)</f>
        <v/>
      </c>
      <c r="J1638" s="260" t="n">
        <v>1</v>
      </c>
      <c r="K1638" s="261">
        <f>C1638*J1638</f>
        <v/>
      </c>
      <c r="M1638" s="251">
        <f>CONCATENATE(D1638,"　",E1638,F1638,G1638)</f>
        <v/>
      </c>
      <c r="N1638" s="252">
        <f>I1638</f>
        <v/>
      </c>
    </row>
    <row r="1639" ht="15" customHeight="1" thickBot="1">
      <c r="B1639" s="85" t="inlineStr">
        <is>
          <t>45MKA09L</t>
        </is>
      </c>
      <c r="C1639">
        <f>SUMIF(数量表!D:H,B1639,数量表!H:H)</f>
        <v/>
      </c>
      <c r="D1639" s="243" t="inlineStr">
        <is>
          <t>W2-41</t>
        </is>
      </c>
      <c r="E1639" s="2" t="n">
        <v>414.5</v>
      </c>
      <c r="F1639" s="244" t="inlineStr">
        <is>
          <t>*</t>
        </is>
      </c>
      <c r="G1639" s="2" t="n">
        <v>95</v>
      </c>
      <c r="H1639" s="122" t="n">
        <v>1</v>
      </c>
      <c r="I1639" s="259">
        <f>SUM(H1639*C1639)</f>
        <v/>
      </c>
      <c r="J1639" s="260" t="n">
        <v>0.1</v>
      </c>
      <c r="K1639" s="261">
        <f>C1639*J1639</f>
        <v/>
      </c>
      <c r="M1639" s="251">
        <f>CONCATENATE(D1639,"　",E1639,F1639,G1639)</f>
        <v/>
      </c>
      <c r="N1639" s="252">
        <f>I1639</f>
        <v/>
      </c>
    </row>
    <row r="1640" ht="15" customHeight="1" thickBot="1">
      <c r="B1640" s="85" t="inlineStr">
        <is>
          <t>45MKA09L</t>
        </is>
      </c>
      <c r="C1640">
        <f>SUMIF(数量表!D:H,B1640,数量表!H:H)</f>
        <v/>
      </c>
      <c r="D1640" s="243" t="inlineStr">
        <is>
          <t>W2-41</t>
        </is>
      </c>
      <c r="E1640" s="2" t="n">
        <v>414.5</v>
      </c>
      <c r="F1640" s="244" t="inlineStr">
        <is>
          <t>*</t>
        </is>
      </c>
      <c r="G1640" s="2" t="n">
        <v>200</v>
      </c>
      <c r="H1640" s="122" t="n">
        <v>1</v>
      </c>
      <c r="I1640" s="259">
        <f>SUM(H1640*C1640)</f>
        <v/>
      </c>
      <c r="J1640" s="260" t="n">
        <v>0.5</v>
      </c>
      <c r="K1640" s="261">
        <f>C1640*J1640</f>
        <v/>
      </c>
      <c r="M1640" s="251">
        <f>CONCATENATE(D1640,"　",E1640,F1640,G1640)</f>
        <v/>
      </c>
      <c r="N1640" s="252">
        <f>I1640</f>
        <v/>
      </c>
    </row>
    <row r="1641" ht="15" customHeight="1" thickBot="1">
      <c r="B1641" s="85" t="inlineStr">
        <is>
          <t>45MKA09L</t>
        </is>
      </c>
      <c r="C1641">
        <f>SUMIF(数量表!D:H,B1641,数量表!H:H)</f>
        <v/>
      </c>
      <c r="D1641" s="243" t="inlineStr">
        <is>
          <t>W1-39</t>
        </is>
      </c>
      <c r="E1641" s="2" t="n">
        <v>386.5</v>
      </c>
      <c r="F1641" s="244" t="inlineStr">
        <is>
          <t>*</t>
        </is>
      </c>
      <c r="G1641" s="2" t="n">
        <v>1068</v>
      </c>
      <c r="H1641" s="122" t="n">
        <v>1</v>
      </c>
      <c r="I1641" s="259">
        <f>SUM(H1641*C1641)</f>
        <v/>
      </c>
      <c r="J1641" s="260" t="n">
        <v>1</v>
      </c>
      <c r="K1641" s="261">
        <f>C1641*J1641</f>
        <v/>
      </c>
      <c r="M1641" s="251">
        <f>CONCATENATE(D1641,"　",E1641,F1641,G1641)</f>
        <v/>
      </c>
      <c r="N1641" s="252">
        <f>I1641</f>
        <v/>
      </c>
    </row>
    <row r="1642" ht="15" customHeight="1" thickBot="1">
      <c r="B1642" s="88" t="inlineStr">
        <is>
          <t>45MKA09L</t>
        </is>
      </c>
      <c r="C1642" s="89">
        <f>SUMIF(数量表!D:H,B1642,数量表!H:H)</f>
        <v/>
      </c>
      <c r="D1642" s="239" t="inlineStr">
        <is>
          <t>W3-39</t>
        </is>
      </c>
      <c r="E1642" s="240" t="n">
        <v>386.5</v>
      </c>
      <c r="F1642" s="241" t="inlineStr">
        <is>
          <t>*</t>
        </is>
      </c>
      <c r="G1642" s="240" t="n">
        <v>200</v>
      </c>
      <c r="H1642" s="242" t="n">
        <v>1</v>
      </c>
      <c r="I1642" s="256">
        <f>SUM(H1642*C1642)</f>
        <v/>
      </c>
      <c r="J1642" s="257" t="n">
        <v>0.5</v>
      </c>
      <c r="K1642" s="258">
        <f>C1642*J1642</f>
        <v/>
      </c>
      <c r="M1642" s="251">
        <f>CONCATENATE(D1642,"　",E1642,F1642,G1642)</f>
        <v/>
      </c>
      <c r="N1642" s="252">
        <f>I1642</f>
        <v/>
      </c>
    </row>
    <row r="1643" ht="15" customHeight="1" thickBot="1">
      <c r="B1643" s="79" t="inlineStr">
        <is>
          <t>45MKA09L-L</t>
        </is>
      </c>
      <c r="C1643" s="80">
        <f>SUMIF(数量表!D:H,B1643,数量表!H:H)</f>
        <v/>
      </c>
      <c r="D1643" s="235" t="inlineStr">
        <is>
          <t>W1-39</t>
        </is>
      </c>
      <c r="E1643" s="236" t="n">
        <v>333</v>
      </c>
      <c r="F1643" s="237" t="inlineStr">
        <is>
          <t>*</t>
        </is>
      </c>
      <c r="G1643" s="236" t="n">
        <v>1068</v>
      </c>
      <c r="H1643" s="238" t="n">
        <v>1</v>
      </c>
      <c r="I1643" s="253">
        <f>SUM(H1643*C1643)</f>
        <v/>
      </c>
      <c r="J1643" s="254" t="n">
        <v>1</v>
      </c>
      <c r="K1643" s="255">
        <f>C1643*J1643</f>
        <v/>
      </c>
      <c r="M1643" s="251">
        <f>CONCATENATE(D1643,"　",E1643,F1643,G1643)</f>
        <v/>
      </c>
      <c r="N1643" s="252">
        <f>I1643</f>
        <v/>
      </c>
    </row>
    <row r="1644" ht="15" customHeight="1" thickBot="1">
      <c r="B1644" s="85" t="inlineStr">
        <is>
          <t>45MKA09L-L</t>
        </is>
      </c>
      <c r="C1644">
        <f>SUMIF(数量表!D:H,B1644,数量表!H:H)</f>
        <v/>
      </c>
      <c r="D1644" s="243" t="inlineStr">
        <is>
          <t>W3-39</t>
        </is>
      </c>
      <c r="E1644" s="2" t="n">
        <v>333</v>
      </c>
      <c r="F1644" s="244" t="inlineStr">
        <is>
          <t>*</t>
        </is>
      </c>
      <c r="G1644" s="2" t="n">
        <v>200</v>
      </c>
      <c r="H1644" s="122" t="n">
        <v>1</v>
      </c>
      <c r="I1644" s="259">
        <f>SUM(H1644*C1644)</f>
        <v/>
      </c>
      <c r="J1644" s="260" t="n">
        <v>0.5</v>
      </c>
      <c r="K1644" s="261">
        <f>C1644*J1644</f>
        <v/>
      </c>
      <c r="M1644" s="251">
        <f>CONCATENATE(D1644,"　",E1644,F1644,G1644)</f>
        <v/>
      </c>
      <c r="N1644" s="252">
        <f>I1644</f>
        <v/>
      </c>
    </row>
    <row r="1645" ht="15" customHeight="1" thickBot="1">
      <c r="B1645" s="85" t="inlineStr">
        <is>
          <t>45MKA09L-L</t>
        </is>
      </c>
      <c r="C1645">
        <f>SUMIF(数量表!D:H,B1645,数量表!H:H)</f>
        <v/>
      </c>
      <c r="D1645" s="243" t="inlineStr">
        <is>
          <t>W2-41</t>
        </is>
      </c>
      <c r="E1645" s="2" t="n">
        <v>414.5</v>
      </c>
      <c r="F1645" s="244" t="inlineStr">
        <is>
          <t>*</t>
        </is>
      </c>
      <c r="G1645" s="2" t="n">
        <v>973</v>
      </c>
      <c r="H1645" s="122" t="n">
        <v>1</v>
      </c>
      <c r="I1645" s="259">
        <f>SUM(H1645*C1645)</f>
        <v/>
      </c>
      <c r="J1645" s="260" t="n">
        <v>1</v>
      </c>
      <c r="K1645" s="261">
        <f>C1645*J1645</f>
        <v/>
      </c>
      <c r="M1645" s="251">
        <f>CONCATENATE(D1645,"　",E1645,F1645,G1645)</f>
        <v/>
      </c>
      <c r="N1645" s="252">
        <f>I1645</f>
        <v/>
      </c>
    </row>
    <row r="1646" ht="15" customHeight="1" thickBot="1">
      <c r="B1646" s="85" t="inlineStr">
        <is>
          <t>45MKA09L-L</t>
        </is>
      </c>
      <c r="C1646">
        <f>SUMIF(数量表!D:H,B1646,数量表!H:H)</f>
        <v/>
      </c>
      <c r="D1646" s="243" t="inlineStr">
        <is>
          <t>W2-41</t>
        </is>
      </c>
      <c r="E1646" s="2" t="n">
        <v>414.5</v>
      </c>
      <c r="F1646" s="244" t="inlineStr">
        <is>
          <t>*</t>
        </is>
      </c>
      <c r="G1646" s="2" t="n">
        <v>95</v>
      </c>
      <c r="H1646" s="122" t="n">
        <v>1</v>
      </c>
      <c r="I1646" s="259">
        <f>SUM(H1646*C1646)</f>
        <v/>
      </c>
      <c r="J1646" s="260" t="n">
        <v>0.1</v>
      </c>
      <c r="K1646" s="261">
        <f>C1646*J1646</f>
        <v/>
      </c>
      <c r="M1646" s="251">
        <f>CONCATENATE(D1646,"　",E1646,F1646,G1646)</f>
        <v/>
      </c>
      <c r="N1646" s="252">
        <f>I1646</f>
        <v/>
      </c>
    </row>
    <row r="1647" ht="15" customHeight="1" thickBot="1">
      <c r="B1647" s="85" t="inlineStr">
        <is>
          <t>45MKA09L-L</t>
        </is>
      </c>
      <c r="C1647">
        <f>SUMIF(数量表!D:H,B1647,数量表!H:H)</f>
        <v/>
      </c>
      <c r="D1647" s="243" t="inlineStr">
        <is>
          <t>W2-41</t>
        </is>
      </c>
      <c r="E1647" s="2" t="n">
        <v>414.5</v>
      </c>
      <c r="F1647" s="244" t="inlineStr">
        <is>
          <t>*</t>
        </is>
      </c>
      <c r="G1647" s="2" t="n">
        <v>200</v>
      </c>
      <c r="H1647" s="122" t="n">
        <v>1</v>
      </c>
      <c r="I1647" s="259">
        <f>SUM(H1647*C1647)</f>
        <v/>
      </c>
      <c r="J1647" s="260" t="n">
        <v>0.5</v>
      </c>
      <c r="K1647" s="261">
        <f>C1647*J1647</f>
        <v/>
      </c>
      <c r="M1647" s="251">
        <f>CONCATENATE(D1647,"　",E1647,F1647,G1647)</f>
        <v/>
      </c>
      <c r="N1647" s="252">
        <f>I1647</f>
        <v/>
      </c>
    </row>
    <row r="1648" ht="15" customHeight="1" thickBot="1">
      <c r="B1648" s="85" t="inlineStr">
        <is>
          <t>45MKA09L-L</t>
        </is>
      </c>
      <c r="C1648">
        <f>SUMIF(数量表!D:H,B1648,数量表!H:H)</f>
        <v/>
      </c>
      <c r="D1648" s="243" t="inlineStr">
        <is>
          <t>W1-39</t>
        </is>
      </c>
      <c r="E1648" s="2" t="n">
        <v>386.5</v>
      </c>
      <c r="F1648" s="244" t="inlineStr">
        <is>
          <t>*</t>
        </is>
      </c>
      <c r="G1648" s="2" t="n">
        <v>1068</v>
      </c>
      <c r="H1648" s="122" t="n">
        <v>1</v>
      </c>
      <c r="I1648" s="259">
        <f>SUM(H1648*C1648)</f>
        <v/>
      </c>
      <c r="J1648" s="260" t="n">
        <v>1</v>
      </c>
      <c r="K1648" s="261">
        <f>C1648*J1648</f>
        <v/>
      </c>
      <c r="M1648" s="251">
        <f>CONCATENATE(D1648,"　",E1648,F1648,G1648)</f>
        <v/>
      </c>
      <c r="N1648" s="252">
        <f>I1648</f>
        <v/>
      </c>
    </row>
    <row r="1649" ht="15" customHeight="1" thickBot="1">
      <c r="B1649" s="85" t="inlineStr">
        <is>
          <t>45MKA09L-L</t>
        </is>
      </c>
      <c r="C1649">
        <f>SUMIF(数量表!D:H,B1649,数量表!H:H)</f>
        <v/>
      </c>
      <c r="D1649" s="243" t="inlineStr">
        <is>
          <t>W3-39</t>
        </is>
      </c>
      <c r="E1649" s="2" t="n">
        <v>386.5</v>
      </c>
      <c r="F1649" s="244" t="inlineStr">
        <is>
          <t>*</t>
        </is>
      </c>
      <c r="G1649" s="2" t="n">
        <v>200</v>
      </c>
      <c r="H1649" s="122" t="n">
        <v>1</v>
      </c>
      <c r="I1649" s="259">
        <f>SUM(H1649*C1649)</f>
        <v/>
      </c>
      <c r="J1649" s="260" t="n">
        <v>0.5</v>
      </c>
      <c r="K1649" s="261">
        <f>C1649*J1649</f>
        <v/>
      </c>
      <c r="M1649" s="251">
        <f>CONCATENATE(D1649,"　",E1649,F1649,G1649)</f>
        <v/>
      </c>
      <c r="N1649" s="252">
        <f>I1649</f>
        <v/>
      </c>
    </row>
    <row r="1650" ht="15" customHeight="1" thickBot="1">
      <c r="B1650" s="88" t="inlineStr">
        <is>
          <t>45MKA09L-L</t>
        </is>
      </c>
      <c r="C1650" s="89">
        <f>SUMIF(数量表!D:H,B1650,数量表!H:H)</f>
        <v/>
      </c>
      <c r="D1650" s="239" t="inlineStr">
        <is>
          <t>45*1000</t>
        </is>
      </c>
      <c r="E1650" s="240" t="n">
        <v>40</v>
      </c>
      <c r="F1650" s="241" t="inlineStr">
        <is>
          <t>*</t>
        </is>
      </c>
      <c r="G1650" s="240" t="n">
        <v>949</v>
      </c>
      <c r="H1650" s="242" t="n">
        <v>1</v>
      </c>
      <c r="I1650" s="256">
        <f>SUM(H1650*C1650)</f>
        <v/>
      </c>
      <c r="J1650" s="257" t="n">
        <v>0.1</v>
      </c>
      <c r="K1650" s="258">
        <f>C1650*J1650</f>
        <v/>
      </c>
      <c r="M1650" s="251">
        <f>CONCATENATE(D1650,"　",E1650,F1650,G1650)</f>
        <v/>
      </c>
      <c r="N1650" s="252">
        <f>I1650</f>
        <v/>
      </c>
    </row>
    <row r="1651" ht="15" customHeight="1" thickBot="1">
      <c r="B1651" s="79" t="inlineStr">
        <is>
          <t>45MKA09R</t>
        </is>
      </c>
      <c r="C1651" s="80">
        <f>SUMIF(数量表!D:H,B1651,数量表!H:H)</f>
        <v/>
      </c>
      <c r="D1651" s="235" t="inlineStr">
        <is>
          <t>W1-39</t>
        </is>
      </c>
      <c r="E1651" s="236" t="n">
        <v>333</v>
      </c>
      <c r="F1651" s="237" t="inlineStr">
        <is>
          <t>*</t>
        </is>
      </c>
      <c r="G1651" s="236" t="n">
        <v>1068</v>
      </c>
      <c r="H1651" s="238" t="n">
        <v>1</v>
      </c>
      <c r="I1651" s="253">
        <f>SUM(H1651*C1651)</f>
        <v/>
      </c>
      <c r="J1651" s="254" t="n">
        <v>1</v>
      </c>
      <c r="K1651" s="255">
        <f>C1651*J1651</f>
        <v/>
      </c>
      <c r="M1651" s="251">
        <f>CONCATENATE(D1651,"　",E1651,F1651,G1651)</f>
        <v/>
      </c>
      <c r="N1651" s="252">
        <f>I1651</f>
        <v/>
      </c>
    </row>
    <row r="1652" ht="15" customHeight="1" thickBot="1">
      <c r="B1652" s="85" t="inlineStr">
        <is>
          <t>45MKA09R</t>
        </is>
      </c>
      <c r="C1652">
        <f>SUMIF(数量表!D:H,B1652,数量表!H:H)</f>
        <v/>
      </c>
      <c r="D1652" s="243" t="inlineStr">
        <is>
          <t>W3-39</t>
        </is>
      </c>
      <c r="E1652" s="2" t="n">
        <v>333</v>
      </c>
      <c r="F1652" s="244" t="inlineStr">
        <is>
          <t>*</t>
        </is>
      </c>
      <c r="G1652" s="2" t="n">
        <v>200</v>
      </c>
      <c r="H1652" s="122" t="n">
        <v>1</v>
      </c>
      <c r="I1652" s="259">
        <f>SUM(H1652*C1652)</f>
        <v/>
      </c>
      <c r="J1652" s="260" t="n">
        <v>0.5</v>
      </c>
      <c r="K1652" s="261">
        <f>C1652*J1652</f>
        <v/>
      </c>
      <c r="M1652" s="251">
        <f>CONCATENATE(D1652,"　",E1652,F1652,G1652)</f>
        <v/>
      </c>
      <c r="N1652" s="252">
        <f>I1652</f>
        <v/>
      </c>
    </row>
    <row r="1653" ht="15" customHeight="1" thickBot="1">
      <c r="B1653" s="85" t="inlineStr">
        <is>
          <t>45MKA09R</t>
        </is>
      </c>
      <c r="C1653">
        <f>SUMIF(数量表!D:H,B1653,数量表!H:H)</f>
        <v/>
      </c>
      <c r="D1653" s="243" t="inlineStr">
        <is>
          <t>W2-41</t>
        </is>
      </c>
      <c r="E1653" s="2" t="n">
        <v>414.5</v>
      </c>
      <c r="F1653" s="244" t="inlineStr">
        <is>
          <t>*</t>
        </is>
      </c>
      <c r="G1653" s="2" t="n">
        <v>973</v>
      </c>
      <c r="H1653" s="122" t="n">
        <v>1</v>
      </c>
      <c r="I1653" s="259">
        <f>SUM(H1653*C1653)</f>
        <v/>
      </c>
      <c r="J1653" s="260" t="n">
        <v>1</v>
      </c>
      <c r="K1653" s="261">
        <f>C1653*J1653</f>
        <v/>
      </c>
      <c r="M1653" s="251">
        <f>CONCATENATE(D1653,"　",E1653,F1653,G1653)</f>
        <v/>
      </c>
      <c r="N1653" s="252">
        <f>I1653</f>
        <v/>
      </c>
    </row>
    <row r="1654" ht="15" customHeight="1" thickBot="1">
      <c r="B1654" s="85" t="inlineStr">
        <is>
          <t>45MKA09R</t>
        </is>
      </c>
      <c r="C1654">
        <f>SUMIF(数量表!D:H,B1654,数量表!H:H)</f>
        <v/>
      </c>
      <c r="D1654" s="243" t="inlineStr">
        <is>
          <t>W2-41</t>
        </is>
      </c>
      <c r="E1654" s="2" t="n">
        <v>414.5</v>
      </c>
      <c r="F1654" s="244" t="inlineStr">
        <is>
          <t>*</t>
        </is>
      </c>
      <c r="G1654" s="2" t="n">
        <v>95</v>
      </c>
      <c r="H1654" s="122" t="n">
        <v>1</v>
      </c>
      <c r="I1654" s="259">
        <f>SUM(H1654*C1654)</f>
        <v/>
      </c>
      <c r="J1654" s="260" t="n">
        <v>0.1</v>
      </c>
      <c r="K1654" s="261">
        <f>C1654*J1654</f>
        <v/>
      </c>
      <c r="M1654" s="251">
        <f>CONCATENATE(D1654,"　",E1654,F1654,G1654)</f>
        <v/>
      </c>
      <c r="N1654" s="252">
        <f>I1654</f>
        <v/>
      </c>
    </row>
    <row r="1655" ht="15" customHeight="1" thickBot="1">
      <c r="B1655" s="85" t="inlineStr">
        <is>
          <t>45MKA09R</t>
        </is>
      </c>
      <c r="C1655">
        <f>SUMIF(数量表!D:H,B1655,数量表!H:H)</f>
        <v/>
      </c>
      <c r="D1655" s="243" t="inlineStr">
        <is>
          <t>W2-41</t>
        </is>
      </c>
      <c r="E1655" s="2" t="n">
        <v>414.5</v>
      </c>
      <c r="F1655" s="244" t="inlineStr">
        <is>
          <t>*</t>
        </is>
      </c>
      <c r="G1655" s="2" t="n">
        <v>200</v>
      </c>
      <c r="H1655" s="122" t="n">
        <v>1</v>
      </c>
      <c r="I1655" s="259">
        <f>SUM(H1655*C1655)</f>
        <v/>
      </c>
      <c r="J1655" s="260" t="n">
        <v>0.5</v>
      </c>
      <c r="K1655" s="261">
        <f>C1655*J1655</f>
        <v/>
      </c>
      <c r="M1655" s="251">
        <f>CONCATENATE(D1655,"　",E1655,F1655,G1655)</f>
        <v/>
      </c>
      <c r="N1655" s="252">
        <f>I1655</f>
        <v/>
      </c>
    </row>
    <row r="1656" ht="15" customHeight="1" thickBot="1">
      <c r="B1656" s="85" t="inlineStr">
        <is>
          <t>45MKA09R</t>
        </is>
      </c>
      <c r="C1656">
        <f>SUMIF(数量表!D:H,B1656,数量表!H:H)</f>
        <v/>
      </c>
      <c r="D1656" s="243" t="inlineStr">
        <is>
          <t>W1-39</t>
        </is>
      </c>
      <c r="E1656" s="2" t="n">
        <v>386.5</v>
      </c>
      <c r="F1656" s="244" t="inlineStr">
        <is>
          <t>*</t>
        </is>
      </c>
      <c r="G1656" s="2" t="n">
        <v>1068</v>
      </c>
      <c r="H1656" s="122" t="n">
        <v>1</v>
      </c>
      <c r="I1656" s="259">
        <f>SUM(H1656*C1656)</f>
        <v/>
      </c>
      <c r="J1656" s="260" t="n">
        <v>1</v>
      </c>
      <c r="K1656" s="261">
        <f>C1656*J1656</f>
        <v/>
      </c>
      <c r="M1656" s="251">
        <f>CONCATENATE(D1656,"　",E1656,F1656,G1656)</f>
        <v/>
      </c>
      <c r="N1656" s="252">
        <f>I1656</f>
        <v/>
      </c>
    </row>
    <row r="1657" ht="15" customHeight="1" thickBot="1">
      <c r="B1657" s="88" t="inlineStr">
        <is>
          <t>45MKA09R</t>
        </is>
      </c>
      <c r="C1657" s="89">
        <f>SUMIF(数量表!D:H,B1657,数量表!H:H)</f>
        <v/>
      </c>
      <c r="D1657" s="239" t="inlineStr">
        <is>
          <t>W3-39</t>
        </is>
      </c>
      <c r="E1657" s="240" t="n">
        <v>386.5</v>
      </c>
      <c r="F1657" s="241" t="inlineStr">
        <is>
          <t>*</t>
        </is>
      </c>
      <c r="G1657" s="240" t="n">
        <v>200</v>
      </c>
      <c r="H1657" s="242" t="n">
        <v>1</v>
      </c>
      <c r="I1657" s="256">
        <f>SUM(H1657*C1657)</f>
        <v/>
      </c>
      <c r="J1657" s="257" t="n">
        <v>0.5</v>
      </c>
      <c r="K1657" s="258">
        <f>C1657*J1657</f>
        <v/>
      </c>
      <c r="M1657" s="251">
        <f>CONCATENATE(D1657,"　",E1657,F1657,G1657)</f>
        <v/>
      </c>
      <c r="N1657" s="252">
        <f>I1657</f>
        <v/>
      </c>
    </row>
    <row r="1658" ht="15" customHeight="1" thickBot="1">
      <c r="B1658" s="79" t="inlineStr">
        <is>
          <t>45MKA09R-R</t>
        </is>
      </c>
      <c r="C1658" s="80">
        <f>SUMIF(数量表!D:H,B1658,数量表!H:H)</f>
        <v/>
      </c>
      <c r="D1658" s="235" t="inlineStr">
        <is>
          <t>W1-39</t>
        </is>
      </c>
      <c r="E1658" s="236" t="n">
        <v>333</v>
      </c>
      <c r="F1658" s="237" t="inlineStr">
        <is>
          <t>*</t>
        </is>
      </c>
      <c r="G1658" s="236" t="n">
        <v>1068</v>
      </c>
      <c r="H1658" s="238" t="n">
        <v>1</v>
      </c>
      <c r="I1658" s="253">
        <f>SUM(H1658*C1658)</f>
        <v/>
      </c>
      <c r="J1658" s="254" t="n">
        <v>1</v>
      </c>
      <c r="K1658" s="255">
        <f>C1658*J1658</f>
        <v/>
      </c>
      <c r="M1658" s="251">
        <f>CONCATENATE(D1658,"　",E1658,F1658,G1658)</f>
        <v/>
      </c>
      <c r="N1658" s="252">
        <f>I1658</f>
        <v/>
      </c>
    </row>
    <row r="1659" ht="15" customHeight="1" thickBot="1">
      <c r="B1659" s="85" t="inlineStr">
        <is>
          <t>45MKA09R-R</t>
        </is>
      </c>
      <c r="C1659">
        <f>SUMIF(数量表!D:H,B1659,数量表!H:H)</f>
        <v/>
      </c>
      <c r="D1659" s="243" t="inlineStr">
        <is>
          <t>W3-39</t>
        </is>
      </c>
      <c r="E1659" s="2" t="n">
        <v>333</v>
      </c>
      <c r="F1659" s="244" t="inlineStr">
        <is>
          <t>*</t>
        </is>
      </c>
      <c r="G1659" s="2" t="n">
        <v>200</v>
      </c>
      <c r="H1659" s="122" t="n">
        <v>1</v>
      </c>
      <c r="I1659" s="259">
        <f>SUM(H1659*C1659)</f>
        <v/>
      </c>
      <c r="J1659" s="260" t="n">
        <v>0.5</v>
      </c>
      <c r="K1659" s="261">
        <f>C1659*J1659</f>
        <v/>
      </c>
      <c r="M1659" s="251">
        <f>CONCATENATE(D1659,"　",E1659,F1659,G1659)</f>
        <v/>
      </c>
      <c r="N1659" s="252">
        <f>I1659</f>
        <v/>
      </c>
    </row>
    <row r="1660" ht="15" customHeight="1" thickBot="1">
      <c r="B1660" s="85" t="inlineStr">
        <is>
          <t>45MKA09R-R</t>
        </is>
      </c>
      <c r="C1660">
        <f>SUMIF(数量表!D:H,B1660,数量表!H:H)</f>
        <v/>
      </c>
      <c r="D1660" s="243" t="inlineStr">
        <is>
          <t>W2-41</t>
        </is>
      </c>
      <c r="E1660" s="2" t="n">
        <v>414.5</v>
      </c>
      <c r="F1660" s="244" t="inlineStr">
        <is>
          <t>*</t>
        </is>
      </c>
      <c r="G1660" s="2" t="n">
        <v>973</v>
      </c>
      <c r="H1660" s="122" t="n">
        <v>1</v>
      </c>
      <c r="I1660" s="259">
        <f>SUM(H1660*C1660)</f>
        <v/>
      </c>
      <c r="J1660" s="260" t="n">
        <v>1</v>
      </c>
      <c r="K1660" s="261">
        <f>C1660*J1660</f>
        <v/>
      </c>
      <c r="M1660" s="251">
        <f>CONCATENATE(D1660,"　",E1660,F1660,G1660)</f>
        <v/>
      </c>
      <c r="N1660" s="252">
        <f>I1660</f>
        <v/>
      </c>
    </row>
    <row r="1661" ht="15" customHeight="1" thickBot="1">
      <c r="B1661" s="85" t="inlineStr">
        <is>
          <t>45MKA09R-R</t>
        </is>
      </c>
      <c r="C1661">
        <f>SUMIF(数量表!D:H,B1661,数量表!H:H)</f>
        <v/>
      </c>
      <c r="D1661" s="243" t="inlineStr">
        <is>
          <t>W2-41</t>
        </is>
      </c>
      <c r="E1661" s="2" t="n">
        <v>414.5</v>
      </c>
      <c r="F1661" s="244" t="inlineStr">
        <is>
          <t>*</t>
        </is>
      </c>
      <c r="G1661" s="2" t="n">
        <v>95</v>
      </c>
      <c r="H1661" s="122" t="n">
        <v>1</v>
      </c>
      <c r="I1661" s="259">
        <f>SUM(H1661*C1661)</f>
        <v/>
      </c>
      <c r="J1661" s="260" t="n">
        <v>0.1</v>
      </c>
      <c r="K1661" s="261">
        <f>C1661*J1661</f>
        <v/>
      </c>
      <c r="M1661" s="251">
        <f>CONCATENATE(D1661,"　",E1661,F1661,G1661)</f>
        <v/>
      </c>
      <c r="N1661" s="252">
        <f>I1661</f>
        <v/>
      </c>
    </row>
    <row r="1662" ht="15" customHeight="1" thickBot="1">
      <c r="B1662" s="85" t="inlineStr">
        <is>
          <t>45MKA09R-R</t>
        </is>
      </c>
      <c r="C1662">
        <f>SUMIF(数量表!D:H,B1662,数量表!H:H)</f>
        <v/>
      </c>
      <c r="D1662" s="243" t="inlineStr">
        <is>
          <t>W2-41</t>
        </is>
      </c>
      <c r="E1662" s="2" t="n">
        <v>414.5</v>
      </c>
      <c r="F1662" s="244" t="inlineStr">
        <is>
          <t>*</t>
        </is>
      </c>
      <c r="G1662" s="2" t="n">
        <v>200</v>
      </c>
      <c r="H1662" s="122" t="n">
        <v>1</v>
      </c>
      <c r="I1662" s="259">
        <f>SUM(H1662*C1662)</f>
        <v/>
      </c>
      <c r="J1662" s="260" t="n">
        <v>0.5</v>
      </c>
      <c r="K1662" s="261">
        <f>C1662*J1662</f>
        <v/>
      </c>
      <c r="M1662" s="251">
        <f>CONCATENATE(D1662,"　",E1662,F1662,G1662)</f>
        <v/>
      </c>
      <c r="N1662" s="252">
        <f>I1662</f>
        <v/>
      </c>
    </row>
    <row r="1663" ht="15" customHeight="1" thickBot="1">
      <c r="B1663" s="85" t="inlineStr">
        <is>
          <t>45MKA09R-R</t>
        </is>
      </c>
      <c r="C1663">
        <f>SUMIF(数量表!D:H,B1663,数量表!H:H)</f>
        <v/>
      </c>
      <c r="D1663" s="243" t="inlineStr">
        <is>
          <t>W1-39</t>
        </is>
      </c>
      <c r="E1663" s="2" t="n">
        <v>386.5</v>
      </c>
      <c r="F1663" s="244" t="inlineStr">
        <is>
          <t>*</t>
        </is>
      </c>
      <c r="G1663" s="2" t="n">
        <v>1068</v>
      </c>
      <c r="H1663" s="122" t="n">
        <v>1</v>
      </c>
      <c r="I1663" s="259">
        <f>SUM(H1663*C1663)</f>
        <v/>
      </c>
      <c r="J1663" s="260" t="n">
        <v>1</v>
      </c>
      <c r="K1663" s="261">
        <f>C1663*J1663</f>
        <v/>
      </c>
      <c r="M1663" s="251">
        <f>CONCATENATE(D1663,"　",E1663,F1663,G1663)</f>
        <v/>
      </c>
      <c r="N1663" s="252">
        <f>I1663</f>
        <v/>
      </c>
    </row>
    <row r="1664" ht="15" customHeight="1" thickBot="1">
      <c r="B1664" s="85" t="inlineStr">
        <is>
          <t>45MKA09R-R</t>
        </is>
      </c>
      <c r="C1664">
        <f>SUMIF(数量表!D:H,B1664,数量表!H:H)</f>
        <v/>
      </c>
      <c r="D1664" s="243" t="inlineStr">
        <is>
          <t>W3-39</t>
        </is>
      </c>
      <c r="E1664" s="2" t="n">
        <v>386.5</v>
      </c>
      <c r="F1664" s="244" t="inlineStr">
        <is>
          <t>*</t>
        </is>
      </c>
      <c r="G1664" s="2" t="n">
        <v>200</v>
      </c>
      <c r="H1664" s="122" t="n">
        <v>1</v>
      </c>
      <c r="I1664" s="259">
        <f>SUM(H1664*C1664)</f>
        <v/>
      </c>
      <c r="J1664" s="260" t="n">
        <v>0.5</v>
      </c>
      <c r="K1664" s="261">
        <f>C1664*J1664</f>
        <v/>
      </c>
      <c r="M1664" s="251">
        <f>CONCATENATE(D1664,"　",E1664,F1664,G1664)</f>
        <v/>
      </c>
      <c r="N1664" s="252">
        <f>I1664</f>
        <v/>
      </c>
    </row>
    <row r="1665" ht="15" customHeight="1" thickBot="1">
      <c r="B1665" s="88" t="inlineStr">
        <is>
          <t>45MKA09R-R</t>
        </is>
      </c>
      <c r="C1665" s="89">
        <f>SUMIF(数量表!D:H,B1665,数量表!H:H)</f>
        <v/>
      </c>
      <c r="D1665" s="239" t="inlineStr">
        <is>
          <t>45*1000</t>
        </is>
      </c>
      <c r="E1665" s="240" t="n">
        <v>40</v>
      </c>
      <c r="F1665" s="241" t="inlineStr">
        <is>
          <t>*</t>
        </is>
      </c>
      <c r="G1665" s="240" t="n">
        <v>949</v>
      </c>
      <c r="H1665" s="242" t="n">
        <v>1</v>
      </c>
      <c r="I1665" s="256">
        <f>SUM(H1665*C1665)</f>
        <v/>
      </c>
      <c r="J1665" s="257" t="n">
        <v>0.1</v>
      </c>
      <c r="K1665" s="258">
        <f>C1665*J1665</f>
        <v/>
      </c>
      <c r="M1665" s="251">
        <f>CONCATENATE(D1665,"　",E1665,F1665,G1665)</f>
        <v/>
      </c>
      <c r="N1665" s="252">
        <f>I1665</f>
        <v/>
      </c>
    </row>
    <row r="1666" ht="15" customHeight="1" thickBot="1">
      <c r="B1666" s="79" t="inlineStr">
        <is>
          <t>45MKB05</t>
        </is>
      </c>
      <c r="C1666">
        <f>SUMIF(数量表!D:H,B1666,数量表!H:H)</f>
        <v/>
      </c>
      <c r="D1666" s="243" t="inlineStr">
        <is>
          <t>W1-39</t>
        </is>
      </c>
      <c r="E1666" s="2" t="n">
        <v>386.5</v>
      </c>
      <c r="F1666" s="244" t="inlineStr">
        <is>
          <t>*</t>
        </is>
      </c>
      <c r="G1666" s="2" t="n">
        <v>1068</v>
      </c>
      <c r="H1666" s="238" t="n">
        <v>1</v>
      </c>
      <c r="I1666" s="253">
        <f>SUM(H1666*C1666)</f>
        <v/>
      </c>
      <c r="J1666" s="254" t="n">
        <v>1</v>
      </c>
      <c r="K1666" s="255">
        <f>C1666*J1666</f>
        <v/>
      </c>
      <c r="M1666" s="251">
        <f>CONCATENATE(D1666,"　",E1666,F1666,G1666)</f>
        <v/>
      </c>
      <c r="N1666" s="252">
        <f>I1666</f>
        <v/>
      </c>
    </row>
    <row r="1667" ht="15" customHeight="1" thickBot="1">
      <c r="B1667" s="85" t="inlineStr">
        <is>
          <t>45MKB05</t>
        </is>
      </c>
      <c r="C1667">
        <f>SUMIF(数量表!D:H,B1667,数量表!H:H)</f>
        <v/>
      </c>
      <c r="D1667" s="243" t="inlineStr">
        <is>
          <t>W1-39</t>
        </is>
      </c>
      <c r="E1667" s="2" t="n">
        <v>373</v>
      </c>
      <c r="F1667" s="244" t="inlineStr">
        <is>
          <t>*</t>
        </is>
      </c>
      <c r="G1667" s="2" t="n">
        <v>1068</v>
      </c>
      <c r="H1667" s="122" t="n">
        <v>1</v>
      </c>
      <c r="I1667" s="259">
        <f>SUM(H1667*C1667)</f>
        <v/>
      </c>
      <c r="J1667" s="260" t="n">
        <v>1</v>
      </c>
      <c r="K1667" s="261">
        <f>C1667*J1667</f>
        <v/>
      </c>
      <c r="M1667" s="251">
        <f>CONCATENATE(D1667,"　",E1667,F1667,G1667)</f>
        <v/>
      </c>
      <c r="N1667" s="252">
        <f>I1667</f>
        <v/>
      </c>
    </row>
    <row r="1668" ht="15" customHeight="1" thickBot="1">
      <c r="B1668" s="85" t="inlineStr">
        <is>
          <t>45MKB05</t>
        </is>
      </c>
      <c r="C1668">
        <f>SUMIF(数量表!D:H,B1668,数量表!H:H)</f>
        <v/>
      </c>
      <c r="D1668" s="243" t="inlineStr">
        <is>
          <t>W2-41</t>
        </is>
      </c>
      <c r="E1668" s="2" t="n">
        <v>414.5</v>
      </c>
      <c r="F1668" s="244" t="inlineStr">
        <is>
          <t>*</t>
        </is>
      </c>
      <c r="G1668" s="2" t="n">
        <v>973</v>
      </c>
      <c r="H1668" s="122" t="n">
        <v>1</v>
      </c>
      <c r="I1668" s="259">
        <f>SUM(H1668*C1668)</f>
        <v/>
      </c>
      <c r="J1668" s="260" t="n">
        <v>1</v>
      </c>
      <c r="K1668" s="261">
        <f>C1668*J1668</f>
        <v/>
      </c>
      <c r="M1668" s="251">
        <f>CONCATENATE(D1668,"　",E1668,F1668,G1668)</f>
        <v/>
      </c>
      <c r="N1668" s="252">
        <f>I1668</f>
        <v/>
      </c>
    </row>
    <row r="1669" ht="15" customHeight="1" thickBot="1">
      <c r="B1669" s="85" t="inlineStr">
        <is>
          <t>45MKB05</t>
        </is>
      </c>
      <c r="C1669">
        <f>SUMIF(数量表!D:H,B1669,数量表!H:H)</f>
        <v/>
      </c>
      <c r="D1669" s="243" t="inlineStr">
        <is>
          <t>W2-41</t>
        </is>
      </c>
      <c r="E1669" s="2" t="n">
        <v>414.5</v>
      </c>
      <c r="F1669" s="244" t="inlineStr">
        <is>
          <t>*</t>
        </is>
      </c>
      <c r="G1669" s="2" t="n">
        <v>95</v>
      </c>
      <c r="H1669" s="122" t="n">
        <v>1</v>
      </c>
      <c r="I1669" s="259">
        <f>SUM(H1669*C1669)</f>
        <v/>
      </c>
      <c r="J1669" s="260" t="n">
        <v>1</v>
      </c>
      <c r="K1669" s="261">
        <f>C1669*J1669</f>
        <v/>
      </c>
      <c r="M1669" s="251">
        <f>CONCATENATE(D1669,"　",E1669,F1669,G1669)</f>
        <v/>
      </c>
      <c r="N1669" s="252">
        <f>I1669</f>
        <v/>
      </c>
    </row>
    <row r="1670" ht="15" customHeight="1" thickBot="1">
      <c r="B1670" s="85" t="inlineStr">
        <is>
          <t>45MKB05</t>
        </is>
      </c>
      <c r="C1670">
        <f>SUMIF(数量表!D:H,B1670,数量表!H:H)</f>
        <v/>
      </c>
      <c r="D1670" s="243" t="inlineStr">
        <is>
          <t>W2-39</t>
        </is>
      </c>
      <c r="E1670" s="2" t="n">
        <v>386.5</v>
      </c>
      <c r="F1670" s="244" t="inlineStr">
        <is>
          <t>*</t>
        </is>
      </c>
      <c r="G1670" s="2" t="n">
        <v>600</v>
      </c>
      <c r="H1670" s="122" t="n">
        <v>1</v>
      </c>
      <c r="I1670" s="259">
        <f>SUM(H1670*C1670)</f>
        <v/>
      </c>
      <c r="J1670" s="260" t="n">
        <v>1</v>
      </c>
      <c r="K1670" s="261">
        <f>C1670*J1670</f>
        <v/>
      </c>
      <c r="M1670" s="251">
        <f>CONCATENATE(D1670,"　",E1670,F1670,G1670)</f>
        <v/>
      </c>
      <c r="N1670" s="252">
        <f>I1670</f>
        <v/>
      </c>
    </row>
    <row r="1671" ht="15" customHeight="1" thickBot="1">
      <c r="B1671" s="85" t="inlineStr">
        <is>
          <t>45MKB05</t>
        </is>
      </c>
      <c r="C1671">
        <f>SUMIF(数量表!D:H,B1671,数量表!H:H)</f>
        <v/>
      </c>
      <c r="D1671" s="243" t="inlineStr">
        <is>
          <t>W2-41</t>
        </is>
      </c>
      <c r="E1671" s="2" t="n">
        <v>414.5</v>
      </c>
      <c r="F1671" s="244" t="inlineStr">
        <is>
          <t>*</t>
        </is>
      </c>
      <c r="G1671" s="2" t="n">
        <v>600</v>
      </c>
      <c r="H1671" s="122" t="n">
        <v>1</v>
      </c>
      <c r="I1671" s="259">
        <f>SUM(H1671*C1671)</f>
        <v/>
      </c>
      <c r="J1671" s="260" t="n">
        <v>1</v>
      </c>
      <c r="K1671" s="261">
        <f>C1671*J1671</f>
        <v/>
      </c>
      <c r="M1671" s="251">
        <f>CONCATENATE(D1671,"　",E1671,F1671,G1671)</f>
        <v/>
      </c>
      <c r="N1671" s="252">
        <f>I1671</f>
        <v/>
      </c>
    </row>
    <row r="1672" ht="15" customHeight="1" thickBot="1">
      <c r="B1672" s="88" t="inlineStr">
        <is>
          <t>45MKB05</t>
        </is>
      </c>
      <c r="C1672" s="89">
        <f>SUMIF(数量表!D:H,B1672,数量表!H:H)</f>
        <v/>
      </c>
      <c r="D1672" s="243" t="inlineStr">
        <is>
          <t>W2-39</t>
        </is>
      </c>
      <c r="E1672" s="240" t="n">
        <v>373</v>
      </c>
      <c r="F1672" s="241" t="inlineStr">
        <is>
          <t>*</t>
        </is>
      </c>
      <c r="G1672" s="240" t="n">
        <v>600</v>
      </c>
      <c r="H1672" s="242" t="n">
        <v>1</v>
      </c>
      <c r="I1672" s="256">
        <f>SUM(H1672*C1672)</f>
        <v/>
      </c>
      <c r="J1672" s="257" t="n">
        <v>1</v>
      </c>
      <c r="K1672" s="258">
        <f>C1672*J1672</f>
        <v/>
      </c>
      <c r="M1672" s="251">
        <f>CONCATENATE(D1672,"　",E1672,F1672,G1672)</f>
        <v/>
      </c>
      <c r="N1672" s="252">
        <f>I1672</f>
        <v/>
      </c>
    </row>
    <row r="1673" ht="15" customHeight="1" thickBot="1">
      <c r="B1673" s="79" t="inlineStr">
        <is>
          <t>45MKB05L</t>
        </is>
      </c>
      <c r="C1673" s="80">
        <f>SUMIF(数量表!D:H,B1673,数量表!H:H)</f>
        <v/>
      </c>
      <c r="D1673" s="235" t="inlineStr">
        <is>
          <t>W1-39</t>
        </is>
      </c>
      <c r="E1673" s="236" t="n">
        <v>333</v>
      </c>
      <c r="F1673" s="237" t="inlineStr">
        <is>
          <t>*</t>
        </is>
      </c>
      <c r="G1673" s="236" t="n">
        <v>1068</v>
      </c>
      <c r="H1673" s="238" t="n">
        <v>1</v>
      </c>
      <c r="I1673" s="253">
        <f>SUM(H1673*C1673)</f>
        <v/>
      </c>
      <c r="J1673" s="254" t="n">
        <v>1</v>
      </c>
      <c r="K1673" s="255">
        <f>C1673*J1673</f>
        <v/>
      </c>
      <c r="M1673" s="251">
        <f>CONCATENATE(D1673,"　",E1673,F1673,G1673)</f>
        <v/>
      </c>
      <c r="N1673" s="252">
        <f>I1673</f>
        <v/>
      </c>
    </row>
    <row r="1674" ht="15" customHeight="1" thickBot="1">
      <c r="B1674" s="85" t="inlineStr">
        <is>
          <t>45MKB05L</t>
        </is>
      </c>
      <c r="C1674">
        <f>SUMIF(数量表!D:H,B1674,数量表!H:H)</f>
        <v/>
      </c>
      <c r="D1674" s="243" t="inlineStr">
        <is>
          <t>W2-41</t>
        </is>
      </c>
      <c r="E1674" s="2" t="n">
        <v>414.5</v>
      </c>
      <c r="F1674" s="244" t="inlineStr">
        <is>
          <t>*</t>
        </is>
      </c>
      <c r="G1674" s="2" t="n">
        <v>973</v>
      </c>
      <c r="H1674" s="122" t="n">
        <v>1</v>
      </c>
      <c r="I1674" s="259">
        <f>SUM(H1674*C1674)</f>
        <v/>
      </c>
      <c r="J1674" s="260" t="n">
        <v>1</v>
      </c>
      <c r="K1674" s="261">
        <f>C1674*J1674</f>
        <v/>
      </c>
      <c r="M1674" s="251">
        <f>CONCATENATE(D1674,"　",E1674,F1674,G1674)</f>
        <v/>
      </c>
      <c r="N1674" s="252">
        <f>I1674</f>
        <v/>
      </c>
    </row>
    <row r="1675" ht="15" customHeight="1" thickBot="1">
      <c r="B1675" s="85" t="inlineStr">
        <is>
          <t>45MKB05L</t>
        </is>
      </c>
      <c r="C1675">
        <f>SUMIF(数量表!D:H,B1675,数量表!H:H)</f>
        <v/>
      </c>
      <c r="D1675" s="243" t="inlineStr">
        <is>
          <t>W2-41</t>
        </is>
      </c>
      <c r="E1675" s="2" t="n">
        <v>414.5</v>
      </c>
      <c r="F1675" s="244" t="inlineStr">
        <is>
          <t>*</t>
        </is>
      </c>
      <c r="G1675" s="2" t="n">
        <v>95</v>
      </c>
      <c r="H1675" s="122" t="n">
        <v>1</v>
      </c>
      <c r="I1675" s="259">
        <f>SUM(H1675*C1675)</f>
        <v/>
      </c>
      <c r="J1675" s="260" t="n">
        <v>0.1</v>
      </c>
      <c r="K1675" s="261">
        <f>C1675*J1675</f>
        <v/>
      </c>
      <c r="M1675" s="251">
        <f>CONCATENATE(D1675,"　",E1675,F1675,G1675)</f>
        <v/>
      </c>
      <c r="N1675" s="252">
        <f>I1675</f>
        <v/>
      </c>
    </row>
    <row r="1676" ht="15" customHeight="1" thickBot="1">
      <c r="B1676" s="85" t="inlineStr">
        <is>
          <t>45MKB05L</t>
        </is>
      </c>
      <c r="C1676">
        <f>SUMIF(数量表!D:H,B1676,数量表!H:H)</f>
        <v/>
      </c>
      <c r="D1676" s="243" t="inlineStr">
        <is>
          <t>W1-39</t>
        </is>
      </c>
      <c r="E1676" s="2" t="n">
        <v>386.5</v>
      </c>
      <c r="F1676" s="244" t="inlineStr">
        <is>
          <t>*</t>
        </is>
      </c>
      <c r="G1676" s="2" t="n">
        <v>1068</v>
      </c>
      <c r="H1676" s="122" t="n">
        <v>1</v>
      </c>
      <c r="I1676" s="259">
        <f>SUM(H1676*C1676)</f>
        <v/>
      </c>
      <c r="J1676" s="260" t="n">
        <v>1</v>
      </c>
      <c r="K1676" s="261">
        <f>C1676*J1676</f>
        <v/>
      </c>
      <c r="M1676" s="251">
        <f>CONCATENATE(D1676,"　",E1676,F1676,G1676)</f>
        <v/>
      </c>
      <c r="N1676" s="252">
        <f>I1676</f>
        <v/>
      </c>
    </row>
    <row r="1677" ht="15" customHeight="1" thickBot="1">
      <c r="B1677" s="85" t="inlineStr">
        <is>
          <t>45MKB05L</t>
        </is>
      </c>
      <c r="C1677">
        <f>SUMIF(数量表!D:H,B1677,数量表!H:H)</f>
        <v/>
      </c>
      <c r="D1677" s="243" t="inlineStr">
        <is>
          <t>W1-39</t>
        </is>
      </c>
      <c r="E1677" s="2" t="n">
        <v>333</v>
      </c>
      <c r="F1677" s="244" t="inlineStr">
        <is>
          <t>*</t>
        </is>
      </c>
      <c r="G1677" s="2" t="n">
        <v>600</v>
      </c>
      <c r="H1677" s="122" t="n">
        <v>1</v>
      </c>
      <c r="I1677" s="259">
        <f>SUM(H1677*C1677)</f>
        <v/>
      </c>
      <c r="J1677" s="260" t="n">
        <v>1</v>
      </c>
      <c r="K1677" s="261">
        <f>C1677*J1677</f>
        <v/>
      </c>
      <c r="M1677" s="251">
        <f>CONCATENATE(D1677,"　",E1677,F1677,G1677)</f>
        <v/>
      </c>
      <c r="N1677" s="252">
        <f>I1677</f>
        <v/>
      </c>
    </row>
    <row r="1678" ht="15" customHeight="1" thickBot="1">
      <c r="B1678" s="85" t="inlineStr">
        <is>
          <t>45MKB05L</t>
        </is>
      </c>
      <c r="C1678">
        <f>SUMIF(数量表!D:H,B1678,数量表!H:H)</f>
        <v/>
      </c>
      <c r="D1678" s="243" t="inlineStr">
        <is>
          <t>W2-41</t>
        </is>
      </c>
      <c r="E1678" s="2" t="n">
        <v>414.5</v>
      </c>
      <c r="F1678" s="244" t="inlineStr">
        <is>
          <t>*</t>
        </is>
      </c>
      <c r="G1678" s="2" t="n">
        <v>600</v>
      </c>
      <c r="H1678" s="122" t="n">
        <v>1</v>
      </c>
      <c r="I1678" s="259">
        <f>SUM(H1678*C1678)</f>
        <v/>
      </c>
      <c r="J1678" s="260" t="n">
        <v>1</v>
      </c>
      <c r="K1678" s="261">
        <f>C1678*J1678</f>
        <v/>
      </c>
      <c r="M1678" s="251">
        <f>CONCATENATE(D1678,"　",E1678,F1678,G1678)</f>
        <v/>
      </c>
      <c r="N1678" s="252">
        <f>I1678</f>
        <v/>
      </c>
    </row>
    <row r="1679" ht="15" customHeight="1" thickBot="1">
      <c r="B1679" s="88" t="inlineStr">
        <is>
          <t>45MKB05L</t>
        </is>
      </c>
      <c r="C1679" s="89">
        <f>SUMIF(数量表!D:H,B1679,数量表!H:H)</f>
        <v/>
      </c>
      <c r="D1679" s="239" t="inlineStr">
        <is>
          <t>W2-39</t>
        </is>
      </c>
      <c r="E1679" s="240" t="n">
        <v>386.5</v>
      </c>
      <c r="F1679" s="241" t="inlineStr">
        <is>
          <t>*</t>
        </is>
      </c>
      <c r="G1679" s="240" t="n">
        <v>600</v>
      </c>
      <c r="H1679" s="242" t="n">
        <v>1</v>
      </c>
      <c r="I1679" s="256">
        <f>SUM(H1679*C1679)</f>
        <v/>
      </c>
      <c r="J1679" s="257" t="n">
        <v>1</v>
      </c>
      <c r="K1679" s="258">
        <f>C1679*J1679</f>
        <v/>
      </c>
      <c r="M1679" s="251">
        <f>CONCATENATE(D1679,"　",E1679,F1679,G1679)</f>
        <v/>
      </c>
      <c r="N1679" s="252">
        <f>I1679</f>
        <v/>
      </c>
    </row>
    <row r="1680" ht="15" customHeight="1" thickBot="1">
      <c r="B1680" s="79" t="inlineStr">
        <is>
          <t>45MKB05R</t>
        </is>
      </c>
      <c r="C1680" s="80">
        <f>SUMIF(数量表!D:H,B1680,数量表!H:H)</f>
        <v/>
      </c>
      <c r="D1680" s="235" t="inlineStr">
        <is>
          <t>W1-39</t>
        </is>
      </c>
      <c r="E1680" s="236" t="n">
        <v>333</v>
      </c>
      <c r="F1680" s="237" t="inlineStr">
        <is>
          <t>*</t>
        </is>
      </c>
      <c r="G1680" s="236" t="n">
        <v>1068</v>
      </c>
      <c r="H1680" s="238" t="n">
        <v>1</v>
      </c>
      <c r="I1680" s="253">
        <f>SUM(H1680*C1680)</f>
        <v/>
      </c>
      <c r="J1680" s="254" t="n">
        <v>1</v>
      </c>
      <c r="K1680" s="255">
        <f>C1680*J1680</f>
        <v/>
      </c>
      <c r="M1680" s="251">
        <f>CONCATENATE(D1680,"　",E1680,F1680,G1680)</f>
        <v/>
      </c>
      <c r="N1680" s="252">
        <f>I1680</f>
        <v/>
      </c>
    </row>
    <row r="1681" ht="15" customHeight="1" thickBot="1">
      <c r="B1681" s="85" t="inlineStr">
        <is>
          <t>45MKB05R</t>
        </is>
      </c>
      <c r="C1681">
        <f>SUMIF(数量表!D:H,B1681,数量表!H:H)</f>
        <v/>
      </c>
      <c r="D1681" s="243" t="inlineStr">
        <is>
          <t>W2-41</t>
        </is>
      </c>
      <c r="E1681" s="2" t="n">
        <v>414.5</v>
      </c>
      <c r="F1681" s="244" t="inlineStr">
        <is>
          <t>*</t>
        </is>
      </c>
      <c r="G1681" s="2" t="n">
        <v>973</v>
      </c>
      <c r="H1681" s="122" t="n">
        <v>1</v>
      </c>
      <c r="I1681" s="259">
        <f>SUM(H1681*C1681)</f>
        <v/>
      </c>
      <c r="J1681" s="260" t="n">
        <v>1</v>
      </c>
      <c r="K1681" s="261">
        <f>C1681*J1681</f>
        <v/>
      </c>
      <c r="M1681" s="251">
        <f>CONCATENATE(D1681,"　",E1681,F1681,G1681)</f>
        <v/>
      </c>
      <c r="N1681" s="252">
        <f>I1681</f>
        <v/>
      </c>
    </row>
    <row r="1682" ht="15" customHeight="1" thickBot="1">
      <c r="B1682" s="85" t="inlineStr">
        <is>
          <t>45MKB05R</t>
        </is>
      </c>
      <c r="C1682">
        <f>SUMIF(数量表!D:H,B1682,数量表!H:H)</f>
        <v/>
      </c>
      <c r="D1682" s="243" t="inlineStr">
        <is>
          <t>W2-41</t>
        </is>
      </c>
      <c r="E1682" s="2" t="n">
        <v>414.5</v>
      </c>
      <c r="F1682" s="244" t="inlineStr">
        <is>
          <t>*</t>
        </is>
      </c>
      <c r="G1682" s="2" t="n">
        <v>95</v>
      </c>
      <c r="H1682" s="122" t="n">
        <v>1</v>
      </c>
      <c r="I1682" s="259">
        <f>SUM(H1682*C1682)</f>
        <v/>
      </c>
      <c r="J1682" s="260" t="n">
        <v>0.1</v>
      </c>
      <c r="K1682" s="261">
        <f>C1682*J1682</f>
        <v/>
      </c>
      <c r="M1682" s="251">
        <f>CONCATENATE(D1682,"　",E1682,F1682,G1682)</f>
        <v/>
      </c>
      <c r="N1682" s="252">
        <f>I1682</f>
        <v/>
      </c>
    </row>
    <row r="1683" ht="15" customHeight="1" thickBot="1">
      <c r="B1683" s="85" t="inlineStr">
        <is>
          <t>45MKB05R</t>
        </is>
      </c>
      <c r="C1683">
        <f>SUMIF(数量表!D:H,B1683,数量表!H:H)</f>
        <v/>
      </c>
      <c r="D1683" s="243" t="inlineStr">
        <is>
          <t>W1-39</t>
        </is>
      </c>
      <c r="E1683" s="2" t="n">
        <v>386.5</v>
      </c>
      <c r="F1683" s="244" t="inlineStr">
        <is>
          <t>*</t>
        </is>
      </c>
      <c r="G1683" s="2" t="n">
        <v>1068</v>
      </c>
      <c r="H1683" s="122" t="n">
        <v>1</v>
      </c>
      <c r="I1683" s="259">
        <f>SUM(H1683*C1683)</f>
        <v/>
      </c>
      <c r="J1683" s="260" t="n">
        <v>1</v>
      </c>
      <c r="K1683" s="261">
        <f>C1683*J1683</f>
        <v/>
      </c>
      <c r="M1683" s="251">
        <f>CONCATENATE(D1683,"　",E1683,F1683,G1683)</f>
        <v/>
      </c>
      <c r="N1683" s="252">
        <f>I1683</f>
        <v/>
      </c>
    </row>
    <row r="1684" ht="15" customHeight="1" thickBot="1">
      <c r="B1684" s="85" t="inlineStr">
        <is>
          <t>45MKB05R</t>
        </is>
      </c>
      <c r="C1684">
        <f>SUMIF(数量表!D:H,B1684,数量表!H:H)</f>
        <v/>
      </c>
      <c r="D1684" s="243" t="inlineStr">
        <is>
          <t>W1-39</t>
        </is>
      </c>
      <c r="E1684" s="2" t="n">
        <v>333</v>
      </c>
      <c r="F1684" s="244" t="inlineStr">
        <is>
          <t>*</t>
        </is>
      </c>
      <c r="G1684" s="2" t="n">
        <v>600</v>
      </c>
      <c r="H1684" s="122" t="n">
        <v>1</v>
      </c>
      <c r="I1684" s="259">
        <f>SUM(H1684*C1684)</f>
        <v/>
      </c>
      <c r="J1684" s="260" t="n">
        <v>1</v>
      </c>
      <c r="K1684" s="261">
        <f>C1684*J1684</f>
        <v/>
      </c>
      <c r="M1684" s="251">
        <f>CONCATENATE(D1684,"　",E1684,F1684,G1684)</f>
        <v/>
      </c>
      <c r="N1684" s="252">
        <f>I1684</f>
        <v/>
      </c>
    </row>
    <row r="1685" ht="15" customHeight="1" thickBot="1">
      <c r="B1685" s="85" t="inlineStr">
        <is>
          <t>45MKB05R</t>
        </is>
      </c>
      <c r="C1685">
        <f>SUMIF(数量表!D:H,B1685,数量表!H:H)</f>
        <v/>
      </c>
      <c r="D1685" s="243" t="inlineStr">
        <is>
          <t>W2-41</t>
        </is>
      </c>
      <c r="E1685" s="2" t="n">
        <v>414.5</v>
      </c>
      <c r="F1685" s="244" t="inlineStr">
        <is>
          <t>*</t>
        </is>
      </c>
      <c r="G1685" s="2" t="n">
        <v>600</v>
      </c>
      <c r="H1685" s="122" t="n">
        <v>1</v>
      </c>
      <c r="I1685" s="259">
        <f>SUM(H1685*C1685)</f>
        <v/>
      </c>
      <c r="J1685" s="260" t="n">
        <v>1</v>
      </c>
      <c r="K1685" s="261">
        <f>C1685*J1685</f>
        <v/>
      </c>
      <c r="M1685" s="251">
        <f>CONCATENATE(D1685,"　",E1685,F1685,G1685)</f>
        <v/>
      </c>
      <c r="N1685" s="252">
        <f>I1685</f>
        <v/>
      </c>
    </row>
    <row r="1686" ht="15" customHeight="1" thickBot="1">
      <c r="B1686" s="88" t="inlineStr">
        <is>
          <t>45MKB05R</t>
        </is>
      </c>
      <c r="C1686" s="89">
        <f>SUMIF(数量表!D:H,B1686,数量表!H:H)</f>
        <v/>
      </c>
      <c r="D1686" s="239" t="inlineStr">
        <is>
          <t>W2-39</t>
        </is>
      </c>
      <c r="E1686" s="240" t="n">
        <v>386.5</v>
      </c>
      <c r="F1686" s="241" t="inlineStr">
        <is>
          <t>*</t>
        </is>
      </c>
      <c r="G1686" s="240" t="n">
        <v>600</v>
      </c>
      <c r="H1686" s="242" t="n">
        <v>1</v>
      </c>
      <c r="I1686" s="256">
        <f>SUM(H1686*C1686)</f>
        <v/>
      </c>
      <c r="J1686" s="257" t="n">
        <v>1</v>
      </c>
      <c r="K1686" s="258">
        <f>C1686*J1686</f>
        <v/>
      </c>
      <c r="M1686" s="251">
        <f>CONCATENATE(D1686,"　",E1686,F1686,G1686)</f>
        <v/>
      </c>
      <c r="N1686" s="252">
        <f>I1686</f>
        <v/>
      </c>
    </row>
    <row r="1687" ht="15" customHeight="1" thickBot="1">
      <c r="B1687" s="79" t="inlineStr">
        <is>
          <t>90MK09</t>
        </is>
      </c>
      <c r="C1687" s="80">
        <f>SUMIF(数量表!D:H,B1687,数量表!H:H)</f>
        <v/>
      </c>
      <c r="D1687" s="235" t="inlineStr">
        <is>
          <t>W2-41</t>
        </is>
      </c>
      <c r="E1687" s="236" t="n">
        <v>414.5</v>
      </c>
      <c r="F1687" s="237" t="inlineStr">
        <is>
          <t>*</t>
        </is>
      </c>
      <c r="G1687" s="236" t="n">
        <v>150</v>
      </c>
      <c r="H1687" s="238" t="n">
        <v>2</v>
      </c>
      <c r="I1687" s="253">
        <f>SUM(H1687*C1687)</f>
        <v/>
      </c>
      <c r="J1687" s="254" t="n">
        <v>1</v>
      </c>
      <c r="K1687" s="255">
        <f>C1687*J1687</f>
        <v/>
      </c>
      <c r="M1687" s="251">
        <f>CONCATENATE(D1687,"　",E1687,F1687,G1687)</f>
        <v/>
      </c>
      <c r="N1687" s="252">
        <f>I1687</f>
        <v/>
      </c>
    </row>
    <row r="1688" ht="15" customHeight="1" thickBot="1">
      <c r="B1688" s="85" t="inlineStr">
        <is>
          <t>90MK09</t>
        </is>
      </c>
      <c r="C1688">
        <f>SUMIF(数量表!D:H,B1688,数量表!H:H)</f>
        <v/>
      </c>
      <c r="D1688" s="243" t="inlineStr">
        <is>
          <t>W2-41</t>
        </is>
      </c>
      <c r="E1688" s="2" t="n">
        <v>414.5</v>
      </c>
      <c r="F1688" s="244" t="inlineStr">
        <is>
          <t>*</t>
        </is>
      </c>
      <c r="G1688" s="2" t="n">
        <v>973</v>
      </c>
      <c r="H1688" s="122" t="n">
        <v>2</v>
      </c>
      <c r="I1688" s="259">
        <f>SUM(H1688*C1688)</f>
        <v/>
      </c>
      <c r="J1688" s="260" t="n">
        <v>2</v>
      </c>
      <c r="K1688" s="261">
        <f>C1688*J1688</f>
        <v/>
      </c>
      <c r="M1688" s="251">
        <f>CONCATENATE(D1688,"　",E1688,F1688,G1688)</f>
        <v/>
      </c>
      <c r="N1688" s="252">
        <f>I1688</f>
        <v/>
      </c>
    </row>
    <row r="1689" ht="15" customHeight="1" thickBot="1">
      <c r="B1689" s="85" t="inlineStr">
        <is>
          <t>90MK09</t>
        </is>
      </c>
      <c r="C1689">
        <f>SUMIF(数量表!D:H,B1689,数量表!H:H)</f>
        <v/>
      </c>
      <c r="D1689" s="243" t="inlineStr">
        <is>
          <t>W2-41</t>
        </is>
      </c>
      <c r="E1689" s="2" t="n">
        <v>414.5</v>
      </c>
      <c r="F1689" s="244" t="inlineStr">
        <is>
          <t>*</t>
        </is>
      </c>
      <c r="G1689" s="2" t="n">
        <v>95</v>
      </c>
      <c r="H1689" s="122" t="n">
        <v>2</v>
      </c>
      <c r="I1689" s="259">
        <f>SUM(H1689*C1689)</f>
        <v/>
      </c>
      <c r="J1689" s="260" t="n">
        <v>0.1</v>
      </c>
      <c r="K1689" s="261">
        <f>C1689*J1689</f>
        <v/>
      </c>
      <c r="M1689" s="251">
        <f>CONCATENATE(D1689,"　",E1689,F1689,G1689)</f>
        <v/>
      </c>
      <c r="N1689" s="252">
        <f>I1689</f>
        <v/>
      </c>
    </row>
    <row r="1690" ht="15" customHeight="1" thickBot="1">
      <c r="B1690" s="85" t="inlineStr">
        <is>
          <t>90MK09</t>
        </is>
      </c>
      <c r="C1690">
        <f>SUMIF(数量表!D:H,B1690,数量表!H:H)</f>
        <v/>
      </c>
      <c r="D1690" s="243" t="inlineStr">
        <is>
          <t>W2-39</t>
        </is>
      </c>
      <c r="E1690" s="2" t="n">
        <v>386.5</v>
      </c>
      <c r="F1690" s="244" t="inlineStr">
        <is>
          <t>*</t>
        </is>
      </c>
      <c r="G1690" s="2" t="n">
        <v>150</v>
      </c>
      <c r="H1690" s="122" t="n">
        <v>2</v>
      </c>
      <c r="I1690" s="259">
        <f>SUM(H1690*C1690)</f>
        <v/>
      </c>
      <c r="J1690" s="260" t="n">
        <v>1</v>
      </c>
      <c r="K1690" s="261">
        <f>C1690*J1690</f>
        <v/>
      </c>
      <c r="M1690" s="251">
        <f>CONCATENATE(D1690,"　",E1690,F1690,G1690)</f>
        <v/>
      </c>
      <c r="N1690" s="252">
        <f>I1690</f>
        <v/>
      </c>
    </row>
    <row r="1691" ht="15" customHeight="1" thickBot="1">
      <c r="B1691" s="88" t="inlineStr">
        <is>
          <t>90MK09</t>
        </is>
      </c>
      <c r="C1691" s="89">
        <f>SUMIF(数量表!D:H,B1691,数量表!H:H)</f>
        <v/>
      </c>
      <c r="D1691" s="239" t="inlineStr">
        <is>
          <t>W1-39</t>
        </is>
      </c>
      <c r="E1691" s="240" t="n">
        <v>386.5</v>
      </c>
      <c r="F1691" s="241" t="inlineStr">
        <is>
          <t>*</t>
        </is>
      </c>
      <c r="G1691" s="240" t="n">
        <v>868</v>
      </c>
      <c r="H1691" s="242" t="n">
        <v>2</v>
      </c>
      <c r="I1691" s="256">
        <f>SUM(H1691*C1691)</f>
        <v/>
      </c>
      <c r="J1691" s="257" t="n">
        <v>2</v>
      </c>
      <c r="K1691" s="258">
        <f>C1691*J1691</f>
        <v/>
      </c>
      <c r="M1691" s="251">
        <f>CONCATENATE(D1691,"　",E1691,F1691,G1691)</f>
        <v/>
      </c>
      <c r="N1691" s="252">
        <f>I1691</f>
        <v/>
      </c>
    </row>
    <row r="1692" ht="15" customHeight="1" thickBot="1">
      <c r="B1692" s="79" t="inlineStr">
        <is>
          <t>90MK09-L</t>
        </is>
      </c>
      <c r="C1692" s="80">
        <f>SUMIF(数量表!D:H,B1692,数量表!H:H)</f>
        <v/>
      </c>
      <c r="D1692" s="235" t="inlineStr">
        <is>
          <t>W2-41</t>
        </is>
      </c>
      <c r="E1692" s="236" t="n">
        <v>414.5</v>
      </c>
      <c r="F1692" s="237" t="inlineStr">
        <is>
          <t>*</t>
        </is>
      </c>
      <c r="G1692" s="236" t="n">
        <v>150</v>
      </c>
      <c r="H1692" s="238" t="n">
        <v>2</v>
      </c>
      <c r="I1692" s="253">
        <f>SUM(H1692*C1692)</f>
        <v/>
      </c>
      <c r="J1692" s="254" t="n">
        <v>1</v>
      </c>
      <c r="K1692" s="255">
        <f>C1692*J1692</f>
        <v/>
      </c>
      <c r="M1692" s="251">
        <f>CONCATENATE(D1692,"　",E1692,F1692,G1692)</f>
        <v/>
      </c>
      <c r="N1692" s="252">
        <f>I1692</f>
        <v/>
      </c>
    </row>
    <row r="1693" ht="15" customHeight="1" thickBot="1">
      <c r="B1693" s="85" t="inlineStr">
        <is>
          <t>90MK09-L</t>
        </is>
      </c>
      <c r="C1693">
        <f>SUMIF(数量表!D:H,B1693,数量表!H:H)</f>
        <v/>
      </c>
      <c r="D1693" s="243" t="inlineStr">
        <is>
          <t>W2-41</t>
        </is>
      </c>
      <c r="E1693" s="2" t="n">
        <v>414.5</v>
      </c>
      <c r="F1693" s="244" t="inlineStr">
        <is>
          <t>*</t>
        </is>
      </c>
      <c r="G1693" s="2" t="n">
        <v>973</v>
      </c>
      <c r="H1693" s="122" t="n">
        <v>2</v>
      </c>
      <c r="I1693" s="259">
        <f>SUM(H1693*C1693)</f>
        <v/>
      </c>
      <c r="J1693" s="260" t="n">
        <v>2</v>
      </c>
      <c r="K1693" s="261">
        <f>C1693*J1693</f>
        <v/>
      </c>
      <c r="M1693" s="251">
        <f>CONCATENATE(D1693,"　",E1693,F1693,G1693)</f>
        <v/>
      </c>
      <c r="N1693" s="252">
        <f>I1693</f>
        <v/>
      </c>
    </row>
    <row r="1694" ht="15" customHeight="1" thickBot="1">
      <c r="B1694" s="85" t="inlineStr">
        <is>
          <t>90MK09-L</t>
        </is>
      </c>
      <c r="C1694">
        <f>SUMIF(数量表!D:H,B1694,数量表!H:H)</f>
        <v/>
      </c>
      <c r="D1694" s="243" t="inlineStr">
        <is>
          <t>W2-41</t>
        </is>
      </c>
      <c r="E1694" s="2" t="n">
        <v>414.5</v>
      </c>
      <c r="F1694" s="244" t="inlineStr">
        <is>
          <t>*</t>
        </is>
      </c>
      <c r="G1694" s="2" t="n">
        <v>95</v>
      </c>
      <c r="H1694" s="122" t="n">
        <v>2</v>
      </c>
      <c r="I1694" s="259">
        <f>SUM(H1694*C1694)</f>
        <v/>
      </c>
      <c r="J1694" s="260" t="n">
        <v>0.1</v>
      </c>
      <c r="K1694" s="261">
        <f>C1694*J1694</f>
        <v/>
      </c>
      <c r="M1694" s="251">
        <f>CONCATENATE(D1694,"　",E1694,F1694,G1694)</f>
        <v/>
      </c>
      <c r="N1694" s="252">
        <f>I1694</f>
        <v/>
      </c>
    </row>
    <row r="1695" ht="15" customHeight="1" thickBot="1">
      <c r="B1695" s="85" t="inlineStr">
        <is>
          <t>90MK09-L</t>
        </is>
      </c>
      <c r="C1695">
        <f>SUMIF(数量表!D:H,B1695,数量表!H:H)</f>
        <v/>
      </c>
      <c r="D1695" s="243" t="inlineStr">
        <is>
          <t>W2-39</t>
        </is>
      </c>
      <c r="E1695" s="2" t="n">
        <v>386.5</v>
      </c>
      <c r="F1695" s="244" t="inlineStr">
        <is>
          <t>*</t>
        </is>
      </c>
      <c r="G1695" s="2" t="n">
        <v>150</v>
      </c>
      <c r="H1695" s="122" t="n">
        <v>2</v>
      </c>
      <c r="I1695" s="259">
        <f>SUM(H1695*C1695)</f>
        <v/>
      </c>
      <c r="J1695" s="260" t="n">
        <v>1</v>
      </c>
      <c r="K1695" s="261">
        <f>C1695*J1695</f>
        <v/>
      </c>
      <c r="M1695" s="251">
        <f>CONCATENATE(D1695,"　",E1695,F1695,G1695)</f>
        <v/>
      </c>
      <c r="N1695" s="252">
        <f>I1695</f>
        <v/>
      </c>
    </row>
    <row r="1696" ht="15" customHeight="1" thickBot="1">
      <c r="B1696" s="85" t="inlineStr">
        <is>
          <t>90MK09-L</t>
        </is>
      </c>
      <c r="C1696">
        <f>SUMIF(数量表!D:H,B1696,数量表!H:H)</f>
        <v/>
      </c>
      <c r="D1696" s="243" t="inlineStr">
        <is>
          <t>W1-39</t>
        </is>
      </c>
      <c r="E1696" s="2" t="n">
        <v>386.5</v>
      </c>
      <c r="F1696" s="244" t="inlineStr">
        <is>
          <t>*</t>
        </is>
      </c>
      <c r="G1696" s="2" t="n">
        <v>868</v>
      </c>
      <c r="H1696" s="122" t="n">
        <v>2</v>
      </c>
      <c r="I1696" s="259">
        <f>SUM(H1696*C1696)</f>
        <v/>
      </c>
      <c r="J1696" s="260" t="n">
        <v>2</v>
      </c>
      <c r="K1696" s="261">
        <f>C1696*J1696</f>
        <v/>
      </c>
      <c r="M1696" s="251">
        <f>CONCATENATE(D1696,"　",E1696,F1696,G1696)</f>
        <v/>
      </c>
      <c r="N1696" s="252">
        <f>I1696</f>
        <v/>
      </c>
    </row>
    <row r="1697" ht="15" customHeight="1" thickBot="1">
      <c r="B1697" s="88" t="inlineStr">
        <is>
          <t>90MK09-L</t>
        </is>
      </c>
      <c r="C1697" s="89">
        <f>SUMIF(数量表!D:H,B1697,数量表!H:H)</f>
        <v/>
      </c>
      <c r="D1697" s="239" t="inlineStr">
        <is>
          <t>45*1000</t>
        </is>
      </c>
      <c r="E1697" s="240" t="n">
        <v>87</v>
      </c>
      <c r="F1697" s="241" t="inlineStr">
        <is>
          <t>*</t>
        </is>
      </c>
      <c r="G1697" s="240" t="n">
        <v>949</v>
      </c>
      <c r="H1697" s="242" t="n">
        <v>1</v>
      </c>
      <c r="I1697" s="256">
        <f>SUM(H1697*C1697)</f>
        <v/>
      </c>
      <c r="J1697" s="257" t="n">
        <v>0.1</v>
      </c>
      <c r="K1697" s="258">
        <f>C1697*J1697</f>
        <v/>
      </c>
      <c r="M1697" s="251">
        <f>CONCATENATE(D1697,"　",E1697,F1697,G1697)</f>
        <v/>
      </c>
      <c r="N1697" s="252">
        <f>I1697</f>
        <v/>
      </c>
    </row>
    <row r="1698" ht="15" customHeight="1" thickBot="1">
      <c r="B1698" s="79" t="inlineStr">
        <is>
          <t>90MK09-R</t>
        </is>
      </c>
      <c r="C1698" s="80">
        <f>SUMIF(数量表!D:H,B1698,数量表!H:H)</f>
        <v/>
      </c>
      <c r="D1698" s="235" t="inlineStr">
        <is>
          <t>W2-41</t>
        </is>
      </c>
      <c r="E1698" s="236" t="n">
        <v>414.5</v>
      </c>
      <c r="F1698" s="237" t="inlineStr">
        <is>
          <t>*</t>
        </is>
      </c>
      <c r="G1698" s="236" t="n">
        <v>150</v>
      </c>
      <c r="H1698" s="238" t="n">
        <v>2</v>
      </c>
      <c r="I1698" s="253">
        <f>SUM(H1698*C1698)</f>
        <v/>
      </c>
      <c r="J1698" s="254" t="n">
        <v>1</v>
      </c>
      <c r="K1698" s="255">
        <f>C1698*J1698</f>
        <v/>
      </c>
      <c r="M1698" s="251">
        <f>CONCATENATE(D1698,"　",E1698,F1698,G1698)</f>
        <v/>
      </c>
      <c r="N1698" s="252">
        <f>I1698</f>
        <v/>
      </c>
    </row>
    <row r="1699" ht="15" customHeight="1" thickBot="1">
      <c r="B1699" s="85" t="inlineStr">
        <is>
          <t>90MK09-R</t>
        </is>
      </c>
      <c r="C1699">
        <f>SUMIF(数量表!D:H,B1699,数量表!H:H)</f>
        <v/>
      </c>
      <c r="D1699" s="243" t="inlineStr">
        <is>
          <t>W2-41</t>
        </is>
      </c>
      <c r="E1699" s="2" t="n">
        <v>414.5</v>
      </c>
      <c r="F1699" s="244" t="inlineStr">
        <is>
          <t>*</t>
        </is>
      </c>
      <c r="G1699" s="2" t="n">
        <v>973</v>
      </c>
      <c r="H1699" s="122" t="n">
        <v>2</v>
      </c>
      <c r="I1699" s="259">
        <f>SUM(H1699*C1699)</f>
        <v/>
      </c>
      <c r="J1699" s="260" t="n">
        <v>2</v>
      </c>
      <c r="K1699" s="261">
        <f>C1699*J1699</f>
        <v/>
      </c>
      <c r="M1699" s="251">
        <f>CONCATENATE(D1699,"　",E1699,F1699,G1699)</f>
        <v/>
      </c>
      <c r="N1699" s="252">
        <f>I1699</f>
        <v/>
      </c>
    </row>
    <row r="1700" ht="15" customHeight="1" thickBot="1">
      <c r="B1700" s="85" t="inlineStr">
        <is>
          <t>90MK09-R</t>
        </is>
      </c>
      <c r="C1700">
        <f>SUMIF(数量表!D:H,B1700,数量表!H:H)</f>
        <v/>
      </c>
      <c r="D1700" s="243" t="inlineStr">
        <is>
          <t>W2-41</t>
        </is>
      </c>
      <c r="E1700" s="2" t="n">
        <v>414.5</v>
      </c>
      <c r="F1700" s="244" t="inlineStr">
        <is>
          <t>*</t>
        </is>
      </c>
      <c r="G1700" s="2" t="n">
        <v>95</v>
      </c>
      <c r="H1700" s="122" t="n">
        <v>2</v>
      </c>
      <c r="I1700" s="259">
        <f>SUM(H1700*C1700)</f>
        <v/>
      </c>
      <c r="J1700" s="260" t="n">
        <v>0.1</v>
      </c>
      <c r="K1700" s="261">
        <f>C1700*J1700</f>
        <v/>
      </c>
      <c r="M1700" s="251">
        <f>CONCATENATE(D1700,"　",E1700,F1700,G1700)</f>
        <v/>
      </c>
      <c r="N1700" s="252">
        <f>I1700</f>
        <v/>
      </c>
    </row>
    <row r="1701" ht="15" customHeight="1" thickBot="1">
      <c r="B1701" s="85" t="inlineStr">
        <is>
          <t>90MK09-R</t>
        </is>
      </c>
      <c r="C1701">
        <f>SUMIF(数量表!D:H,B1701,数量表!H:H)</f>
        <v/>
      </c>
      <c r="D1701" s="243" t="inlineStr">
        <is>
          <t>W2-39</t>
        </is>
      </c>
      <c r="E1701" s="2" t="n">
        <v>386.5</v>
      </c>
      <c r="F1701" s="244" t="inlineStr">
        <is>
          <t>*</t>
        </is>
      </c>
      <c r="G1701" s="2" t="n">
        <v>150</v>
      </c>
      <c r="H1701" s="122" t="n">
        <v>2</v>
      </c>
      <c r="I1701" s="259">
        <f>SUM(H1701*C1701)</f>
        <v/>
      </c>
      <c r="J1701" s="260" t="n">
        <v>1</v>
      </c>
      <c r="K1701" s="261">
        <f>C1701*J1701</f>
        <v/>
      </c>
      <c r="M1701" s="251">
        <f>CONCATENATE(D1701,"　",E1701,F1701,G1701)</f>
        <v/>
      </c>
      <c r="N1701" s="252">
        <f>I1701</f>
        <v/>
      </c>
    </row>
    <row r="1702" ht="15" customHeight="1" thickBot="1">
      <c r="B1702" s="85" t="inlineStr">
        <is>
          <t>90MK09-R</t>
        </is>
      </c>
      <c r="C1702">
        <f>SUMIF(数量表!D:H,B1702,数量表!H:H)</f>
        <v/>
      </c>
      <c r="D1702" s="243" t="inlineStr">
        <is>
          <t>W1-39</t>
        </is>
      </c>
      <c r="E1702" s="2" t="n">
        <v>386.5</v>
      </c>
      <c r="F1702" s="244" t="inlineStr">
        <is>
          <t>*</t>
        </is>
      </c>
      <c r="G1702" s="2" t="n">
        <v>868</v>
      </c>
      <c r="H1702" s="122" t="n">
        <v>2</v>
      </c>
      <c r="I1702" s="259">
        <f>SUM(H1702*C1702)</f>
        <v/>
      </c>
      <c r="J1702" s="260" t="n">
        <v>2</v>
      </c>
      <c r="K1702" s="261">
        <f>C1702*J1702</f>
        <v/>
      </c>
      <c r="M1702" s="251">
        <f>CONCATENATE(D1702,"　",E1702,F1702,G1702)</f>
        <v/>
      </c>
      <c r="N1702" s="252">
        <f>I1702</f>
        <v/>
      </c>
    </row>
    <row r="1703" ht="15" customHeight="1" thickBot="1">
      <c r="B1703" s="88" t="inlineStr">
        <is>
          <t>90MK09-R</t>
        </is>
      </c>
      <c r="C1703" s="89">
        <f>SUMIF(数量表!D:H,B1703,数量表!H:H)</f>
        <v/>
      </c>
      <c r="D1703" s="239" t="inlineStr">
        <is>
          <t>45*1000</t>
        </is>
      </c>
      <c r="E1703" s="240" t="n">
        <v>87</v>
      </c>
      <c r="F1703" s="241" t="inlineStr">
        <is>
          <t>*</t>
        </is>
      </c>
      <c r="G1703" s="240" t="n">
        <v>949</v>
      </c>
      <c r="H1703" s="242" t="n">
        <v>1</v>
      </c>
      <c r="I1703" s="256">
        <f>SUM(H1703*C1703)</f>
        <v/>
      </c>
      <c r="J1703" s="257" t="n">
        <v>0.1</v>
      </c>
      <c r="K1703" s="258">
        <f>C1703*J1703</f>
        <v/>
      </c>
      <c r="M1703" s="251">
        <f>CONCATENATE(D1703,"　",E1703,F1703,G1703)</f>
        <v/>
      </c>
      <c r="N1703" s="252">
        <f>I1703</f>
        <v/>
      </c>
    </row>
    <row r="1704" ht="15" customHeight="1" thickBot="1">
      <c r="B1704" s="79" t="inlineStr">
        <is>
          <t>90MK09L</t>
        </is>
      </c>
      <c r="C1704" s="80">
        <f>SUMIF(数量表!D:H,B1704,数量表!H:H)</f>
        <v/>
      </c>
      <c r="D1704" s="235" t="inlineStr">
        <is>
          <t>W1-34</t>
        </is>
      </c>
      <c r="E1704" s="236" t="n">
        <v>346.5</v>
      </c>
      <c r="F1704" s="237" t="inlineStr">
        <is>
          <t>*</t>
        </is>
      </c>
      <c r="G1704" s="236" t="n">
        <v>868</v>
      </c>
      <c r="H1704" s="238" t="n">
        <v>1</v>
      </c>
      <c r="I1704" s="253">
        <f>SUM(H1704*C1704)</f>
        <v/>
      </c>
      <c r="J1704" s="254" t="n">
        <v>1</v>
      </c>
      <c r="K1704" s="255">
        <f>C1704*J1704</f>
        <v/>
      </c>
      <c r="M1704" s="251">
        <f>CONCATENATE(D1704,"　",E1704,F1704,G1704)</f>
        <v/>
      </c>
      <c r="N1704" s="252">
        <f>I1704</f>
        <v/>
      </c>
    </row>
    <row r="1705" ht="15" customHeight="1" thickBot="1">
      <c r="B1705" s="85" t="inlineStr">
        <is>
          <t>90MK09L</t>
        </is>
      </c>
      <c r="C1705">
        <f>SUMIF(数量表!D:H,B1705,数量表!H:H)</f>
        <v/>
      </c>
      <c r="D1705" s="243" t="inlineStr">
        <is>
          <t>W2-41</t>
        </is>
      </c>
      <c r="E1705" s="2" t="n">
        <v>414.5</v>
      </c>
      <c r="F1705" s="244" t="inlineStr">
        <is>
          <t>*</t>
        </is>
      </c>
      <c r="G1705" s="2" t="n">
        <v>973</v>
      </c>
      <c r="H1705" s="122" t="n">
        <v>2</v>
      </c>
      <c r="I1705" s="259">
        <f>SUM(H1705*C1705)</f>
        <v/>
      </c>
      <c r="J1705" s="260" t="n">
        <v>2</v>
      </c>
      <c r="K1705" s="261">
        <f>C1705*J1705</f>
        <v/>
      </c>
      <c r="M1705" s="251">
        <f>CONCATENATE(D1705,"　",E1705,F1705,G1705)</f>
        <v/>
      </c>
      <c r="N1705" s="252">
        <f>I1705</f>
        <v/>
      </c>
    </row>
    <row r="1706" ht="15" customHeight="1" thickBot="1">
      <c r="B1706" s="85" t="inlineStr">
        <is>
          <t>90MK09L</t>
        </is>
      </c>
      <c r="C1706">
        <f>SUMIF(数量表!D:H,B1706,数量表!H:H)</f>
        <v/>
      </c>
      <c r="D1706" s="243" t="inlineStr">
        <is>
          <t>W2-41</t>
        </is>
      </c>
      <c r="E1706" s="2" t="n">
        <v>414.5</v>
      </c>
      <c r="F1706" s="244" t="inlineStr">
        <is>
          <t>*</t>
        </is>
      </c>
      <c r="G1706" s="2" t="n">
        <v>95</v>
      </c>
      <c r="H1706" s="122" t="n">
        <v>2</v>
      </c>
      <c r="I1706" s="259">
        <f>SUM(H1706*C1706)</f>
        <v/>
      </c>
      <c r="J1706" s="260" t="n">
        <v>0.1</v>
      </c>
      <c r="K1706" s="261">
        <f>C1706*J1706</f>
        <v/>
      </c>
      <c r="M1706" s="251">
        <f>CONCATENATE(D1706,"　",E1706,F1706,G1706)</f>
        <v/>
      </c>
      <c r="N1706" s="252">
        <f>I1706</f>
        <v/>
      </c>
    </row>
    <row r="1707" ht="15" customHeight="1" thickBot="1">
      <c r="B1707" s="85" t="inlineStr">
        <is>
          <t>90MK09L</t>
        </is>
      </c>
      <c r="C1707">
        <f>SUMIF(数量表!D:H,B1707,数量表!H:H)</f>
        <v/>
      </c>
      <c r="D1707" s="243" t="inlineStr">
        <is>
          <t>W1-39</t>
        </is>
      </c>
      <c r="E1707" s="2" t="n">
        <v>386.5</v>
      </c>
      <c r="F1707" s="244" t="inlineStr">
        <is>
          <t>*</t>
        </is>
      </c>
      <c r="G1707" s="2" t="n">
        <v>868</v>
      </c>
      <c r="H1707" s="122" t="n">
        <v>1</v>
      </c>
      <c r="I1707" s="259">
        <f>SUM(H1707*C1707)</f>
        <v/>
      </c>
      <c r="J1707" s="260" t="n">
        <v>1</v>
      </c>
      <c r="K1707" s="261">
        <f>C1707*J1707</f>
        <v/>
      </c>
      <c r="M1707" s="251">
        <f>CONCATENATE(D1707,"　",E1707,F1707,G1707)</f>
        <v/>
      </c>
      <c r="N1707" s="252">
        <f>I1707</f>
        <v/>
      </c>
    </row>
    <row r="1708" ht="15" customHeight="1" thickBot="1">
      <c r="B1708" s="85" t="inlineStr">
        <is>
          <t>90MK09L</t>
        </is>
      </c>
      <c r="C1708">
        <f>SUMIF(数量表!D:H,B1708,数量表!H:H)</f>
        <v/>
      </c>
      <c r="D1708" s="243" t="inlineStr">
        <is>
          <t>W1-34</t>
        </is>
      </c>
      <c r="E1708" s="2" t="n">
        <v>346.5</v>
      </c>
      <c r="F1708" s="244" t="inlineStr">
        <is>
          <t>*</t>
        </is>
      </c>
      <c r="G1708" s="2" t="n">
        <v>150</v>
      </c>
      <c r="H1708" s="122" t="n">
        <v>1</v>
      </c>
      <c r="I1708" s="259">
        <f>SUM(H1708*C1708)</f>
        <v/>
      </c>
      <c r="J1708" s="260" t="n">
        <v>0.5</v>
      </c>
      <c r="K1708" s="261">
        <f>C1708*J1708</f>
        <v/>
      </c>
      <c r="M1708" s="251">
        <f>CONCATENATE(D1708,"　",E1708,F1708,G1708)</f>
        <v/>
      </c>
      <c r="N1708" s="252">
        <f>I1708</f>
        <v/>
      </c>
    </row>
    <row r="1709" ht="15" customHeight="1" thickBot="1">
      <c r="B1709" s="85" t="inlineStr">
        <is>
          <t>90MK09L</t>
        </is>
      </c>
      <c r="C1709">
        <f>SUMIF(数量表!D:H,B1709,数量表!H:H)</f>
        <v/>
      </c>
      <c r="D1709" s="243" t="inlineStr">
        <is>
          <t>W2-41</t>
        </is>
      </c>
      <c r="E1709" s="2" t="n">
        <v>414.5</v>
      </c>
      <c r="F1709" s="244" t="inlineStr">
        <is>
          <t>*</t>
        </is>
      </c>
      <c r="G1709" s="2" t="n">
        <v>150</v>
      </c>
      <c r="H1709" s="122" t="n">
        <v>2</v>
      </c>
      <c r="I1709" s="259">
        <f>SUM(H1709*C1709)</f>
        <v/>
      </c>
      <c r="J1709" s="260" t="n">
        <v>1</v>
      </c>
      <c r="K1709" s="261">
        <f>C1709*J1709</f>
        <v/>
      </c>
      <c r="M1709" s="251">
        <f>CONCATENATE(D1709,"　",E1709,F1709,G1709)</f>
        <v/>
      </c>
      <c r="N1709" s="252">
        <f>I1709</f>
        <v/>
      </c>
    </row>
    <row r="1710" ht="15" customHeight="1" thickBot="1">
      <c r="B1710" s="85" t="inlineStr">
        <is>
          <t>90MK09L</t>
        </is>
      </c>
      <c r="C1710">
        <f>SUMIF(数量表!D:H,B1710,数量表!H:H)</f>
        <v/>
      </c>
      <c r="D1710" s="243" t="inlineStr">
        <is>
          <t>W3-39</t>
        </is>
      </c>
      <c r="E1710" s="2" t="n">
        <v>386.5</v>
      </c>
      <c r="F1710" s="244" t="inlineStr">
        <is>
          <t>*</t>
        </is>
      </c>
      <c r="G1710" s="2" t="n">
        <v>150</v>
      </c>
      <c r="H1710" s="122" t="n">
        <v>1</v>
      </c>
      <c r="I1710" s="259">
        <f>SUM(H1710*C1710)</f>
        <v/>
      </c>
      <c r="J1710" s="260" t="n">
        <v>0.5</v>
      </c>
      <c r="K1710" s="261">
        <f>C1710*J1710</f>
        <v/>
      </c>
      <c r="M1710" s="251">
        <f>CONCATENATE(D1710,"　",E1710,F1710,G1710)</f>
        <v/>
      </c>
      <c r="N1710" s="252">
        <f>I1710</f>
        <v/>
      </c>
    </row>
    <row r="1711" ht="15" customHeight="1" thickBot="1">
      <c r="B1711" s="79" t="inlineStr">
        <is>
          <t>90MK09L-L</t>
        </is>
      </c>
      <c r="C1711" s="80">
        <f>SUMIF(数量表!D:H,B1711,数量表!H:H)</f>
        <v/>
      </c>
      <c r="D1711" s="235" t="inlineStr">
        <is>
          <t>W1-34</t>
        </is>
      </c>
      <c r="E1711" s="236" t="n">
        <v>346.5</v>
      </c>
      <c r="F1711" s="237" t="inlineStr">
        <is>
          <t>*</t>
        </is>
      </c>
      <c r="G1711" s="236" t="n">
        <v>868</v>
      </c>
      <c r="H1711" s="238" t="n">
        <v>1</v>
      </c>
      <c r="I1711" s="253">
        <f>SUM(H1711*C1711)</f>
        <v/>
      </c>
      <c r="J1711" s="254" t="n">
        <v>1</v>
      </c>
      <c r="K1711" s="255">
        <f>C1711*J1711</f>
        <v/>
      </c>
      <c r="M1711" s="251">
        <f>CONCATENATE(D1711,"　",E1711,F1711,G1711)</f>
        <v/>
      </c>
      <c r="N1711" s="252">
        <f>I1711</f>
        <v/>
      </c>
    </row>
    <row r="1712" ht="15" customHeight="1" thickBot="1">
      <c r="B1712" s="85" t="inlineStr">
        <is>
          <t>90MK09L-L</t>
        </is>
      </c>
      <c r="C1712">
        <f>SUMIF(数量表!D:H,B1712,数量表!H:H)</f>
        <v/>
      </c>
      <c r="D1712" s="243" t="inlineStr">
        <is>
          <t>W2-41</t>
        </is>
      </c>
      <c r="E1712" s="2" t="n">
        <v>414.5</v>
      </c>
      <c r="F1712" s="244" t="inlineStr">
        <is>
          <t>*</t>
        </is>
      </c>
      <c r="G1712" s="2" t="n">
        <v>973</v>
      </c>
      <c r="H1712" s="122" t="n">
        <v>2</v>
      </c>
      <c r="I1712" s="259">
        <f>SUM(H1712*C1712)</f>
        <v/>
      </c>
      <c r="J1712" s="260" t="n">
        <v>2</v>
      </c>
      <c r="K1712" s="261">
        <f>C1712*J1712</f>
        <v/>
      </c>
      <c r="M1712" s="251">
        <f>CONCATENATE(D1712,"　",E1712,F1712,G1712)</f>
        <v/>
      </c>
      <c r="N1712" s="252">
        <f>I1712</f>
        <v/>
      </c>
    </row>
    <row r="1713" ht="15" customHeight="1" thickBot="1">
      <c r="B1713" s="85" t="inlineStr">
        <is>
          <t>90MK09L-L</t>
        </is>
      </c>
      <c r="C1713">
        <f>SUMIF(数量表!D:H,B1713,数量表!H:H)</f>
        <v/>
      </c>
      <c r="D1713" s="243" t="inlineStr">
        <is>
          <t>W2-41</t>
        </is>
      </c>
      <c r="E1713" s="2" t="n">
        <v>414.5</v>
      </c>
      <c r="F1713" s="244" t="inlineStr">
        <is>
          <t>*</t>
        </is>
      </c>
      <c r="G1713" s="2" t="n">
        <v>95</v>
      </c>
      <c r="H1713" s="122" t="n">
        <v>2</v>
      </c>
      <c r="I1713" s="259">
        <f>SUM(H1713*C1713)</f>
        <v/>
      </c>
      <c r="J1713" s="260" t="n">
        <v>0.1</v>
      </c>
      <c r="K1713" s="261">
        <f>C1713*J1713</f>
        <v/>
      </c>
      <c r="M1713" s="251">
        <f>CONCATENATE(D1713,"　",E1713,F1713,G1713)</f>
        <v/>
      </c>
      <c r="N1713" s="252">
        <f>I1713</f>
        <v/>
      </c>
    </row>
    <row r="1714" ht="15" customHeight="1" thickBot="1">
      <c r="B1714" s="85" t="inlineStr">
        <is>
          <t>90MK09L-L</t>
        </is>
      </c>
      <c r="C1714">
        <f>SUMIF(数量表!D:H,B1714,数量表!H:H)</f>
        <v/>
      </c>
      <c r="D1714" s="243" t="inlineStr">
        <is>
          <t>W1-39</t>
        </is>
      </c>
      <c r="E1714" s="2" t="n">
        <v>386.5</v>
      </c>
      <c r="F1714" s="244" t="inlineStr">
        <is>
          <t>*</t>
        </is>
      </c>
      <c r="G1714" s="2" t="n">
        <v>868</v>
      </c>
      <c r="H1714" s="122" t="n">
        <v>1</v>
      </c>
      <c r="I1714" s="259">
        <f>SUM(H1714*C1714)</f>
        <v/>
      </c>
      <c r="J1714" s="260" t="n">
        <v>1</v>
      </c>
      <c r="K1714" s="261">
        <f>C1714*J1714</f>
        <v/>
      </c>
      <c r="M1714" s="251">
        <f>CONCATENATE(D1714,"　",E1714,F1714,G1714)</f>
        <v/>
      </c>
      <c r="N1714" s="252">
        <f>I1714</f>
        <v/>
      </c>
    </row>
    <row r="1715" ht="15" customHeight="1" thickBot="1">
      <c r="B1715" s="85" t="inlineStr">
        <is>
          <t>90MK09L-L</t>
        </is>
      </c>
      <c r="C1715">
        <f>SUMIF(数量表!D:H,B1715,数量表!H:H)</f>
        <v/>
      </c>
      <c r="D1715" s="243" t="inlineStr">
        <is>
          <t>W1-34</t>
        </is>
      </c>
      <c r="E1715" s="2" t="n">
        <v>346.5</v>
      </c>
      <c r="F1715" s="244" t="inlineStr">
        <is>
          <t>*</t>
        </is>
      </c>
      <c r="G1715" s="2" t="n">
        <v>150</v>
      </c>
      <c r="H1715" s="122" t="n">
        <v>1</v>
      </c>
      <c r="I1715" s="259">
        <f>SUM(H1715*C1715)</f>
        <v/>
      </c>
      <c r="J1715" s="260" t="n">
        <v>0.5</v>
      </c>
      <c r="K1715" s="261">
        <f>C1715*J1715</f>
        <v/>
      </c>
      <c r="M1715" s="251">
        <f>CONCATENATE(D1715,"　",E1715,F1715,G1715)</f>
        <v/>
      </c>
      <c r="N1715" s="252">
        <f>I1715</f>
        <v/>
      </c>
    </row>
    <row r="1716" ht="15" customHeight="1" thickBot="1">
      <c r="B1716" s="85" t="inlineStr">
        <is>
          <t>90MK09L-L</t>
        </is>
      </c>
      <c r="C1716">
        <f>SUMIF(数量表!D:H,B1716,数量表!H:H)</f>
        <v/>
      </c>
      <c r="D1716" s="243" t="inlineStr">
        <is>
          <t>W2-41</t>
        </is>
      </c>
      <c r="E1716" s="2" t="n">
        <v>414.5</v>
      </c>
      <c r="F1716" s="244" t="inlineStr">
        <is>
          <t>*</t>
        </is>
      </c>
      <c r="G1716" s="2" t="n">
        <v>150</v>
      </c>
      <c r="H1716" s="122" t="n">
        <v>2</v>
      </c>
      <c r="I1716" s="259">
        <f>SUM(H1716*C1716)</f>
        <v/>
      </c>
      <c r="J1716" s="260" t="n">
        <v>1</v>
      </c>
      <c r="K1716" s="261">
        <f>C1716*J1716</f>
        <v/>
      </c>
      <c r="M1716" s="251">
        <f>CONCATENATE(D1716,"　",E1716,F1716,G1716)</f>
        <v/>
      </c>
      <c r="N1716" s="252">
        <f>I1716</f>
        <v/>
      </c>
    </row>
    <row r="1717" ht="15" customHeight="1" thickBot="1">
      <c r="B1717" s="85" t="inlineStr">
        <is>
          <t>90MK09L-L</t>
        </is>
      </c>
      <c r="C1717">
        <f>SUMIF(数量表!D:H,B1717,数量表!H:H)</f>
        <v/>
      </c>
      <c r="D1717" s="243" t="inlineStr">
        <is>
          <t>W3-39</t>
        </is>
      </c>
      <c r="E1717" s="2" t="n">
        <v>386.5</v>
      </c>
      <c r="F1717" s="244" t="inlineStr">
        <is>
          <t>*</t>
        </is>
      </c>
      <c r="G1717" s="2" t="n">
        <v>150</v>
      </c>
      <c r="H1717" s="122" t="n">
        <v>1</v>
      </c>
      <c r="I1717" s="259">
        <f>SUM(H1717*C1717)</f>
        <v/>
      </c>
      <c r="J1717" s="260" t="n">
        <v>0.5</v>
      </c>
      <c r="K1717" s="261">
        <f>C1717*J1717</f>
        <v/>
      </c>
      <c r="M1717" s="251">
        <f>CONCATENATE(D1717,"　",E1717,F1717,G1717)</f>
        <v/>
      </c>
      <c r="N1717" s="252">
        <f>I1717</f>
        <v/>
      </c>
    </row>
    <row r="1718" ht="15" customHeight="1" thickBot="1">
      <c r="B1718" s="88" t="inlineStr">
        <is>
          <t>90MK09L-L</t>
        </is>
      </c>
      <c r="C1718" s="89">
        <f>SUMIF(数量表!D:H,B1718,数量表!H:H)</f>
        <v/>
      </c>
      <c r="D1718" s="239" t="inlineStr">
        <is>
          <t>45*1000</t>
        </is>
      </c>
      <c r="E1718" s="240" t="n">
        <v>30</v>
      </c>
      <c r="F1718" s="241" t="inlineStr">
        <is>
          <t>*</t>
        </is>
      </c>
      <c r="G1718" s="240" t="n">
        <v>1149</v>
      </c>
      <c r="H1718" s="242" t="n">
        <v>1</v>
      </c>
      <c r="I1718" s="256">
        <f>SUM(H1718*C1718)</f>
        <v/>
      </c>
      <c r="J1718" s="257" t="n">
        <v>0.1</v>
      </c>
      <c r="K1718" s="258">
        <f>C1718*J1718</f>
        <v/>
      </c>
      <c r="M1718" s="251">
        <f>CONCATENATE(D1718,"　",E1718,F1718,G1718)</f>
        <v/>
      </c>
      <c r="N1718" s="252">
        <f>I1718</f>
        <v/>
      </c>
    </row>
    <row r="1719" ht="15" customHeight="1" thickBot="1">
      <c r="B1719" s="79" t="inlineStr">
        <is>
          <t>90MK09R</t>
        </is>
      </c>
      <c r="C1719" s="80">
        <f>SUMIF(数量表!D:H,B1719,数量表!H:H)</f>
        <v/>
      </c>
      <c r="D1719" s="235" t="inlineStr">
        <is>
          <t>W1-34</t>
        </is>
      </c>
      <c r="E1719" s="236" t="n">
        <v>346.5</v>
      </c>
      <c r="F1719" s="237" t="inlineStr">
        <is>
          <t>*</t>
        </is>
      </c>
      <c r="G1719" s="236" t="n">
        <v>868</v>
      </c>
      <c r="H1719" s="238" t="n">
        <v>1</v>
      </c>
      <c r="I1719" s="253">
        <f>SUM(H1719*C1719)</f>
        <v/>
      </c>
      <c r="J1719" s="254" t="n">
        <v>1</v>
      </c>
      <c r="K1719" s="255">
        <f>C1719*J1719</f>
        <v/>
      </c>
      <c r="M1719" s="251">
        <f>CONCATENATE(D1719,"　",E1719,F1719,G1719)</f>
        <v/>
      </c>
      <c r="N1719" s="252">
        <f>I1719</f>
        <v/>
      </c>
    </row>
    <row r="1720" ht="15" customHeight="1" thickBot="1">
      <c r="B1720" s="85" t="inlineStr">
        <is>
          <t>90MK09R</t>
        </is>
      </c>
      <c r="C1720">
        <f>SUMIF(数量表!D:H,B1720,数量表!H:H)</f>
        <v/>
      </c>
      <c r="D1720" s="243" t="inlineStr">
        <is>
          <t>W2-41</t>
        </is>
      </c>
      <c r="E1720" s="2" t="n">
        <v>414.5</v>
      </c>
      <c r="F1720" s="244" t="inlineStr">
        <is>
          <t>*</t>
        </is>
      </c>
      <c r="G1720" s="2" t="n">
        <v>973</v>
      </c>
      <c r="H1720" s="122" t="n">
        <v>2</v>
      </c>
      <c r="I1720" s="259">
        <f>SUM(H1720*C1720)</f>
        <v/>
      </c>
      <c r="J1720" s="260" t="n">
        <v>2</v>
      </c>
      <c r="K1720" s="261">
        <f>C1720*J1720</f>
        <v/>
      </c>
      <c r="M1720" s="251">
        <f>CONCATENATE(D1720,"　",E1720,F1720,G1720)</f>
        <v/>
      </c>
      <c r="N1720" s="252">
        <f>I1720</f>
        <v/>
      </c>
    </row>
    <row r="1721" ht="15" customHeight="1" thickBot="1">
      <c r="B1721" s="85" t="inlineStr">
        <is>
          <t>90MK09R</t>
        </is>
      </c>
      <c r="C1721">
        <f>SUMIF(数量表!D:H,B1721,数量表!H:H)</f>
        <v/>
      </c>
      <c r="D1721" s="243" t="inlineStr">
        <is>
          <t>W2-41</t>
        </is>
      </c>
      <c r="E1721" s="2" t="n">
        <v>414.5</v>
      </c>
      <c r="F1721" s="244" t="inlineStr">
        <is>
          <t>*</t>
        </is>
      </c>
      <c r="G1721" s="2" t="n">
        <v>95</v>
      </c>
      <c r="H1721" s="122" t="n">
        <v>2</v>
      </c>
      <c r="I1721" s="259">
        <f>SUM(H1721*C1721)</f>
        <v/>
      </c>
      <c r="J1721" s="260" t="n">
        <v>0.1</v>
      </c>
      <c r="K1721" s="261">
        <f>C1721*J1721</f>
        <v/>
      </c>
      <c r="M1721" s="251">
        <f>CONCATENATE(D1721,"　",E1721,F1721,G1721)</f>
        <v/>
      </c>
      <c r="N1721" s="252">
        <f>I1721</f>
        <v/>
      </c>
    </row>
    <row r="1722" ht="15" customHeight="1" thickBot="1">
      <c r="B1722" s="85" t="inlineStr">
        <is>
          <t>90MK09R</t>
        </is>
      </c>
      <c r="C1722">
        <f>SUMIF(数量表!D:H,B1722,数量表!H:H)</f>
        <v/>
      </c>
      <c r="D1722" s="243" t="inlineStr">
        <is>
          <t>W1-39</t>
        </is>
      </c>
      <c r="E1722" s="2" t="n">
        <v>386.5</v>
      </c>
      <c r="F1722" s="244" t="inlineStr">
        <is>
          <t>*</t>
        </is>
      </c>
      <c r="G1722" s="2" t="n">
        <v>868</v>
      </c>
      <c r="H1722" s="122" t="n">
        <v>1</v>
      </c>
      <c r="I1722" s="259">
        <f>SUM(H1722*C1722)</f>
        <v/>
      </c>
      <c r="J1722" s="260" t="n">
        <v>1</v>
      </c>
      <c r="K1722" s="261">
        <f>C1722*J1722</f>
        <v/>
      </c>
      <c r="M1722" s="251">
        <f>CONCATENATE(D1722,"　",E1722,F1722,G1722)</f>
        <v/>
      </c>
      <c r="N1722" s="252">
        <f>I1722</f>
        <v/>
      </c>
    </row>
    <row r="1723" ht="15" customHeight="1" thickBot="1">
      <c r="B1723" s="85" t="inlineStr">
        <is>
          <t>90MK09R</t>
        </is>
      </c>
      <c r="C1723">
        <f>SUMIF(数量表!D:H,B1723,数量表!H:H)</f>
        <v/>
      </c>
      <c r="D1723" s="243" t="inlineStr">
        <is>
          <t>W1-34</t>
        </is>
      </c>
      <c r="E1723" s="2" t="n">
        <v>346.5</v>
      </c>
      <c r="F1723" s="244" t="inlineStr">
        <is>
          <t>*</t>
        </is>
      </c>
      <c r="G1723" s="2" t="n">
        <v>150</v>
      </c>
      <c r="H1723" s="122" t="n">
        <v>1</v>
      </c>
      <c r="I1723" s="259">
        <f>SUM(H1723*C1723)</f>
        <v/>
      </c>
      <c r="J1723" s="260" t="n">
        <v>0.5</v>
      </c>
      <c r="K1723" s="261">
        <f>C1723*J1723</f>
        <v/>
      </c>
      <c r="M1723" s="251">
        <f>CONCATENATE(D1723,"　",E1723,F1723,G1723)</f>
        <v/>
      </c>
      <c r="N1723" s="252">
        <f>I1723</f>
        <v/>
      </c>
    </row>
    <row r="1724" ht="15" customHeight="1" thickBot="1">
      <c r="B1724" s="85" t="inlineStr">
        <is>
          <t>90MK09R</t>
        </is>
      </c>
      <c r="C1724">
        <f>SUMIF(数量表!D:H,B1724,数量表!H:H)</f>
        <v/>
      </c>
      <c r="D1724" s="243" t="inlineStr">
        <is>
          <t>W2-41</t>
        </is>
      </c>
      <c r="E1724" s="2" t="n">
        <v>414.5</v>
      </c>
      <c r="F1724" s="244" t="inlineStr">
        <is>
          <t>*</t>
        </is>
      </c>
      <c r="G1724" s="2" t="n">
        <v>150</v>
      </c>
      <c r="H1724" s="122" t="n">
        <v>2</v>
      </c>
      <c r="I1724" s="259">
        <f>SUM(H1724*C1724)</f>
        <v/>
      </c>
      <c r="J1724" s="260" t="n">
        <v>1</v>
      </c>
      <c r="K1724" s="261">
        <f>C1724*J1724</f>
        <v/>
      </c>
      <c r="M1724" s="251">
        <f>CONCATENATE(D1724,"　",E1724,F1724,G1724)</f>
        <v/>
      </c>
      <c r="N1724" s="252">
        <f>I1724</f>
        <v/>
      </c>
    </row>
    <row r="1725" ht="15" customHeight="1" thickBot="1">
      <c r="B1725" s="85" t="inlineStr">
        <is>
          <t>90MK09R</t>
        </is>
      </c>
      <c r="C1725">
        <f>SUMIF(数量表!D:H,B1725,数量表!H:H)</f>
        <v/>
      </c>
      <c r="D1725" s="243" t="inlineStr">
        <is>
          <t>W3-39</t>
        </is>
      </c>
      <c r="E1725" s="2" t="n">
        <v>386.5</v>
      </c>
      <c r="F1725" s="244" t="inlineStr">
        <is>
          <t>*</t>
        </is>
      </c>
      <c r="G1725" s="2" t="n">
        <v>150</v>
      </c>
      <c r="H1725" s="122" t="n">
        <v>1</v>
      </c>
      <c r="I1725" s="259">
        <f>SUM(H1725*C1725)</f>
        <v/>
      </c>
      <c r="J1725" s="260" t="n">
        <v>0.5</v>
      </c>
      <c r="K1725" s="261">
        <f>C1725*J1725</f>
        <v/>
      </c>
      <c r="M1725" s="251">
        <f>CONCATENATE(D1725,"　",E1725,F1725,G1725)</f>
        <v/>
      </c>
      <c r="N1725" s="252">
        <f>I1725</f>
        <v/>
      </c>
    </row>
    <row r="1726" ht="15" customHeight="1" thickBot="1">
      <c r="B1726" s="79" t="inlineStr">
        <is>
          <t>90MK09R-R</t>
        </is>
      </c>
      <c r="C1726" s="80">
        <f>SUMIF(数量表!D:H,B1726,数量表!H:H)</f>
        <v/>
      </c>
      <c r="D1726" s="235" t="inlineStr">
        <is>
          <t>W1-34</t>
        </is>
      </c>
      <c r="E1726" s="236" t="n">
        <v>346.5</v>
      </c>
      <c r="F1726" s="237" t="inlineStr">
        <is>
          <t>*</t>
        </is>
      </c>
      <c r="G1726" s="236" t="n">
        <v>868</v>
      </c>
      <c r="H1726" s="238" t="n">
        <v>1</v>
      </c>
      <c r="I1726" s="253">
        <f>SUM(H1726*C1726)</f>
        <v/>
      </c>
      <c r="J1726" s="254" t="n">
        <v>1</v>
      </c>
      <c r="K1726" s="255">
        <f>C1726*J1726</f>
        <v/>
      </c>
      <c r="M1726" s="251">
        <f>CONCATENATE(D1726,"　",E1726,F1726,G1726)</f>
        <v/>
      </c>
      <c r="N1726" s="252">
        <f>I1726</f>
        <v/>
      </c>
    </row>
    <row r="1727" ht="15" customHeight="1" thickBot="1">
      <c r="B1727" s="85" t="inlineStr">
        <is>
          <t>90MK09R-R</t>
        </is>
      </c>
      <c r="C1727">
        <f>SUMIF(数量表!D:H,B1727,数量表!H:H)</f>
        <v/>
      </c>
      <c r="D1727" s="243" t="inlineStr">
        <is>
          <t>W2-41</t>
        </is>
      </c>
      <c r="E1727" s="2" t="n">
        <v>414.5</v>
      </c>
      <c r="F1727" s="244" t="inlineStr">
        <is>
          <t>*</t>
        </is>
      </c>
      <c r="G1727" s="2" t="n">
        <v>973</v>
      </c>
      <c r="H1727" s="122" t="n">
        <v>2</v>
      </c>
      <c r="I1727" s="259">
        <f>SUM(H1727*C1727)</f>
        <v/>
      </c>
      <c r="J1727" s="260" t="n">
        <v>2</v>
      </c>
      <c r="K1727" s="261">
        <f>C1727*J1727</f>
        <v/>
      </c>
      <c r="M1727" s="251">
        <f>CONCATENATE(D1727,"　",E1727,F1727,G1727)</f>
        <v/>
      </c>
      <c r="N1727" s="252">
        <f>I1727</f>
        <v/>
      </c>
    </row>
    <row r="1728" ht="15" customHeight="1" thickBot="1">
      <c r="B1728" s="85" t="inlineStr">
        <is>
          <t>90MK09R-R</t>
        </is>
      </c>
      <c r="C1728">
        <f>SUMIF(数量表!D:H,B1728,数量表!H:H)</f>
        <v/>
      </c>
      <c r="D1728" s="243" t="inlineStr">
        <is>
          <t>W2-41</t>
        </is>
      </c>
      <c r="E1728" s="2" t="n">
        <v>414.5</v>
      </c>
      <c r="F1728" s="244" t="inlineStr">
        <is>
          <t>*</t>
        </is>
      </c>
      <c r="G1728" s="2" t="n">
        <v>95</v>
      </c>
      <c r="H1728" s="122" t="n">
        <v>2</v>
      </c>
      <c r="I1728" s="259">
        <f>SUM(H1728*C1728)</f>
        <v/>
      </c>
      <c r="J1728" s="260" t="n">
        <v>0.1</v>
      </c>
      <c r="K1728" s="261">
        <f>C1728*J1728</f>
        <v/>
      </c>
      <c r="M1728" s="251">
        <f>CONCATENATE(D1728,"　",E1728,F1728,G1728)</f>
        <v/>
      </c>
      <c r="N1728" s="252">
        <f>I1728</f>
        <v/>
      </c>
    </row>
    <row r="1729" ht="15" customHeight="1" thickBot="1">
      <c r="B1729" s="85" t="inlineStr">
        <is>
          <t>90MK09R-R</t>
        </is>
      </c>
      <c r="C1729">
        <f>SUMIF(数量表!D:H,B1729,数量表!H:H)</f>
        <v/>
      </c>
      <c r="D1729" s="243" t="inlineStr">
        <is>
          <t>W1-39</t>
        </is>
      </c>
      <c r="E1729" s="2" t="n">
        <v>386.5</v>
      </c>
      <c r="F1729" s="244" t="inlineStr">
        <is>
          <t>*</t>
        </is>
      </c>
      <c r="G1729" s="2" t="n">
        <v>868</v>
      </c>
      <c r="H1729" s="122" t="n">
        <v>1</v>
      </c>
      <c r="I1729" s="259">
        <f>SUM(H1729*C1729)</f>
        <v/>
      </c>
      <c r="J1729" s="260" t="n">
        <v>1</v>
      </c>
      <c r="K1729" s="261">
        <f>C1729*J1729</f>
        <v/>
      </c>
      <c r="M1729" s="251">
        <f>CONCATENATE(D1729,"　",E1729,F1729,G1729)</f>
        <v/>
      </c>
      <c r="N1729" s="252">
        <f>I1729</f>
        <v/>
      </c>
    </row>
    <row r="1730" ht="15" customHeight="1" thickBot="1">
      <c r="B1730" s="85" t="inlineStr">
        <is>
          <t>90MK09R-R</t>
        </is>
      </c>
      <c r="C1730">
        <f>SUMIF(数量表!D:H,B1730,数量表!H:H)</f>
        <v/>
      </c>
      <c r="D1730" s="243" t="inlineStr">
        <is>
          <t>W1-34</t>
        </is>
      </c>
      <c r="E1730" s="2" t="n">
        <v>346.5</v>
      </c>
      <c r="F1730" s="244" t="inlineStr">
        <is>
          <t>*</t>
        </is>
      </c>
      <c r="G1730" s="2" t="n">
        <v>150</v>
      </c>
      <c r="H1730" s="122" t="n">
        <v>1</v>
      </c>
      <c r="I1730" s="259">
        <f>SUM(H1730*C1730)</f>
        <v/>
      </c>
      <c r="J1730" s="260" t="n">
        <v>0.5</v>
      </c>
      <c r="K1730" s="261">
        <f>C1730*J1730</f>
        <v/>
      </c>
      <c r="M1730" s="251">
        <f>CONCATENATE(D1730,"　",E1730,F1730,G1730)</f>
        <v/>
      </c>
      <c r="N1730" s="252">
        <f>I1730</f>
        <v/>
      </c>
    </row>
    <row r="1731" ht="15" customHeight="1" thickBot="1">
      <c r="B1731" s="85" t="inlineStr">
        <is>
          <t>90MK09R-R</t>
        </is>
      </c>
      <c r="C1731">
        <f>SUMIF(数量表!D:H,B1731,数量表!H:H)</f>
        <v/>
      </c>
      <c r="D1731" s="243" t="inlineStr">
        <is>
          <t>W2-41</t>
        </is>
      </c>
      <c r="E1731" s="2" t="n">
        <v>414.5</v>
      </c>
      <c r="F1731" s="244" t="inlineStr">
        <is>
          <t>*</t>
        </is>
      </c>
      <c r="G1731" s="2" t="n">
        <v>150</v>
      </c>
      <c r="H1731" s="122" t="n">
        <v>2</v>
      </c>
      <c r="I1731" s="259">
        <f>SUM(H1731*C1731)</f>
        <v/>
      </c>
      <c r="J1731" s="260" t="n">
        <v>1</v>
      </c>
      <c r="K1731" s="261">
        <f>C1731*J1731</f>
        <v/>
      </c>
      <c r="M1731" s="251">
        <f>CONCATENATE(D1731,"　",E1731,F1731,G1731)</f>
        <v/>
      </c>
      <c r="N1731" s="252">
        <f>I1731</f>
        <v/>
      </c>
    </row>
    <row r="1732" ht="15" customHeight="1" thickBot="1">
      <c r="B1732" s="85" t="inlineStr">
        <is>
          <t>90MK09R-R</t>
        </is>
      </c>
      <c r="C1732">
        <f>SUMIF(数量表!D:H,B1732,数量表!H:H)</f>
        <v/>
      </c>
      <c r="D1732" s="243" t="inlineStr">
        <is>
          <t>W3-39</t>
        </is>
      </c>
      <c r="E1732" s="2" t="n">
        <v>386.5</v>
      </c>
      <c r="F1732" s="244" t="inlineStr">
        <is>
          <t>*</t>
        </is>
      </c>
      <c r="G1732" s="2" t="n">
        <v>150</v>
      </c>
      <c r="H1732" s="122" t="n">
        <v>1</v>
      </c>
      <c r="I1732" s="259">
        <f>SUM(H1732*C1732)</f>
        <v/>
      </c>
      <c r="J1732" s="260" t="n">
        <v>0.5</v>
      </c>
      <c r="K1732" s="261">
        <f>C1732*J1732</f>
        <v/>
      </c>
      <c r="M1732" s="251">
        <f>CONCATENATE(D1732,"　",E1732,F1732,G1732)</f>
        <v/>
      </c>
      <c r="N1732" s="252">
        <f>I1732</f>
        <v/>
      </c>
    </row>
    <row r="1733" ht="15" customHeight="1" thickBot="1">
      <c r="B1733" s="88" t="inlineStr">
        <is>
          <t>90MK09R-R</t>
        </is>
      </c>
      <c r="C1733" s="89">
        <f>SUMIF(数量表!D:H,B1733,数量表!H:H)</f>
        <v/>
      </c>
      <c r="D1733" s="239" t="inlineStr">
        <is>
          <t>45*1000</t>
        </is>
      </c>
      <c r="E1733" s="240" t="n">
        <v>30</v>
      </c>
      <c r="F1733" s="241" t="inlineStr">
        <is>
          <t>*</t>
        </is>
      </c>
      <c r="G1733" s="240" t="n">
        <v>1149</v>
      </c>
      <c r="H1733" s="242" t="n">
        <v>1</v>
      </c>
      <c r="I1733" s="256">
        <f>SUM(H1733*C1733)</f>
        <v/>
      </c>
      <c r="J1733" s="257" t="n">
        <v>0.1</v>
      </c>
      <c r="K1733" s="258">
        <f>C1733*J1733</f>
        <v/>
      </c>
      <c r="M1733" s="251">
        <f>CONCATENATE(D1733,"　",E1733,F1733,G1733)</f>
        <v/>
      </c>
      <c r="N1733" s="252">
        <f>I1733</f>
        <v/>
      </c>
    </row>
    <row r="1734" ht="15" customHeight="1" thickBot="1">
      <c r="B1734" s="85" t="inlineStr">
        <is>
          <t>90MKH09</t>
        </is>
      </c>
      <c r="C1734">
        <f>SUMIF(数量表!D:H,B1734,数量表!H:H)</f>
        <v/>
      </c>
      <c r="D1734" s="243" t="inlineStr">
        <is>
          <t>W2-39</t>
        </is>
      </c>
      <c r="E1734" s="2" t="n">
        <v>386.5</v>
      </c>
      <c r="F1734" s="244" t="inlineStr">
        <is>
          <t>*</t>
        </is>
      </c>
      <c r="G1734" s="2" t="n">
        <v>150</v>
      </c>
      <c r="H1734" s="122" t="n">
        <v>2</v>
      </c>
      <c r="I1734" s="259">
        <f>SUM(H1734*C1734)</f>
        <v/>
      </c>
      <c r="J1734" s="260" t="n">
        <v>1</v>
      </c>
      <c r="K1734" s="261">
        <f>C1734*J1734</f>
        <v/>
      </c>
      <c r="M1734" s="251">
        <f>CONCATENATE(D1734,"　",E1734,F1734,G1734)</f>
        <v/>
      </c>
      <c r="N1734" s="252">
        <f>I1734</f>
        <v/>
      </c>
    </row>
    <row r="1735" ht="15" customHeight="1" thickBot="1">
      <c r="B1735" s="88" t="inlineStr">
        <is>
          <t>90MKH09</t>
        </is>
      </c>
      <c r="C1735" s="89">
        <f>SUMIF(数量表!D:H,B1735,数量表!H:H)</f>
        <v/>
      </c>
      <c r="D1735" s="239" t="inlineStr">
        <is>
          <t>W1-39</t>
        </is>
      </c>
      <c r="E1735" s="240" t="n">
        <v>386.5</v>
      </c>
      <c r="F1735" s="241" t="inlineStr">
        <is>
          <t>*</t>
        </is>
      </c>
      <c r="G1735" s="240" t="n">
        <v>868</v>
      </c>
      <c r="H1735" s="242" t="n">
        <v>2</v>
      </c>
      <c r="I1735" s="256">
        <f>SUM(H1735*C1735)</f>
        <v/>
      </c>
      <c r="J1735" s="257" t="n">
        <v>2</v>
      </c>
      <c r="K1735" s="258">
        <f>C1735*J1735</f>
        <v/>
      </c>
      <c r="M1735" s="251">
        <f>CONCATENATE(D1735,"　",E1735,F1735,G1735)</f>
        <v/>
      </c>
      <c r="N1735" s="252">
        <f>I1735</f>
        <v/>
      </c>
    </row>
    <row r="1736" ht="15" customHeight="1" thickBot="1">
      <c r="B1736" s="79" t="inlineStr">
        <is>
          <t>90MKH09-L</t>
        </is>
      </c>
      <c r="C1736" s="80">
        <f>SUMIF(数量表!D:H,B1736,数量表!H:H)</f>
        <v/>
      </c>
      <c r="D1736" s="235" t="inlineStr">
        <is>
          <t>W2-39</t>
        </is>
      </c>
      <c r="E1736" s="236" t="n">
        <v>386.5</v>
      </c>
      <c r="F1736" s="237" t="inlineStr">
        <is>
          <t>*</t>
        </is>
      </c>
      <c r="G1736" s="236" t="n">
        <v>150</v>
      </c>
      <c r="H1736" s="238" t="n">
        <v>2</v>
      </c>
      <c r="I1736" s="253">
        <f>SUM(H1736*C1736)</f>
        <v/>
      </c>
      <c r="J1736" s="254" t="n">
        <v>1</v>
      </c>
      <c r="K1736" s="255">
        <f>C1736*J1736</f>
        <v/>
      </c>
      <c r="M1736" s="251">
        <f>CONCATENATE(D1736,"　",E1736,F1736,G1736)</f>
        <v/>
      </c>
      <c r="N1736" s="252">
        <f>I1736</f>
        <v/>
      </c>
    </row>
    <row r="1737" ht="15" customHeight="1" thickBot="1">
      <c r="B1737" s="85" t="inlineStr">
        <is>
          <t>90MKH09-L</t>
        </is>
      </c>
      <c r="C1737">
        <f>SUMIF(数量表!D:H,B1737,数量表!H:H)</f>
        <v/>
      </c>
      <c r="D1737" s="243" t="inlineStr">
        <is>
          <t>W1-39</t>
        </is>
      </c>
      <c r="E1737" s="2" t="n">
        <v>386.5</v>
      </c>
      <c r="F1737" s="244" t="inlineStr">
        <is>
          <t>*</t>
        </is>
      </c>
      <c r="G1737" s="2" t="n">
        <v>868</v>
      </c>
      <c r="H1737" s="122" t="n">
        <v>2</v>
      </c>
      <c r="I1737" s="259">
        <f>SUM(H1737*C1737)</f>
        <v/>
      </c>
      <c r="J1737" s="260" t="n">
        <v>2</v>
      </c>
      <c r="K1737" s="261">
        <f>C1737*J1737</f>
        <v/>
      </c>
      <c r="M1737" s="251">
        <f>CONCATENATE(D1737,"　",E1737,F1737,G1737)</f>
        <v/>
      </c>
      <c r="N1737" s="252">
        <f>I1737</f>
        <v/>
      </c>
    </row>
    <row r="1738" ht="15" customHeight="1" thickBot="1">
      <c r="B1738" s="88" t="inlineStr">
        <is>
          <t>90MKH09-L</t>
        </is>
      </c>
      <c r="C1738" s="89">
        <f>SUMIF(数量表!D:H,B1738,数量表!H:H)</f>
        <v/>
      </c>
      <c r="D1738" s="239" t="inlineStr">
        <is>
          <t>45*1000</t>
        </is>
      </c>
      <c r="E1738" s="240" t="n">
        <v>87</v>
      </c>
      <c r="F1738" s="241" t="inlineStr">
        <is>
          <t>*</t>
        </is>
      </c>
      <c r="G1738" s="240" t="n">
        <v>949</v>
      </c>
      <c r="H1738" s="242" t="n">
        <v>1</v>
      </c>
      <c r="I1738" s="256">
        <f>SUM(H1738*C1738)</f>
        <v/>
      </c>
      <c r="J1738" s="257" t="n">
        <v>0.1</v>
      </c>
      <c r="K1738" s="258">
        <f>C1738*J1738</f>
        <v/>
      </c>
      <c r="M1738" s="251">
        <f>CONCATENATE(D1738,"　",E1738,F1738,G1738)</f>
        <v/>
      </c>
      <c r="N1738" s="252">
        <f>I1738</f>
        <v/>
      </c>
    </row>
    <row r="1739" ht="15" customHeight="1" thickBot="1">
      <c r="B1739" s="79" t="inlineStr">
        <is>
          <t>90MKH09-R</t>
        </is>
      </c>
      <c r="C1739" s="80">
        <f>SUMIF(数量表!D:H,B1739,数量表!H:H)</f>
        <v/>
      </c>
      <c r="D1739" s="235" t="inlineStr">
        <is>
          <t>W2-39</t>
        </is>
      </c>
      <c r="E1739" s="236" t="n">
        <v>386.5</v>
      </c>
      <c r="F1739" s="237" t="inlineStr">
        <is>
          <t>*</t>
        </is>
      </c>
      <c r="G1739" s="236" t="n">
        <v>150</v>
      </c>
      <c r="H1739" s="238" t="n">
        <v>2</v>
      </c>
      <c r="I1739" s="253">
        <f>SUM(H1739*C1739)</f>
        <v/>
      </c>
      <c r="J1739" s="254" t="n">
        <v>1</v>
      </c>
      <c r="K1739" s="255">
        <f>C1739*J1739</f>
        <v/>
      </c>
      <c r="M1739" s="251">
        <f>CONCATENATE(D1739,"　",E1739,F1739,G1739)</f>
        <v/>
      </c>
      <c r="N1739" s="252">
        <f>I1739</f>
        <v/>
      </c>
    </row>
    <row r="1740" ht="15" customHeight="1" thickBot="1">
      <c r="B1740" s="85" t="inlineStr">
        <is>
          <t>90MKH09-R</t>
        </is>
      </c>
      <c r="C1740">
        <f>SUMIF(数量表!D:H,B1740,数量表!H:H)</f>
        <v/>
      </c>
      <c r="D1740" s="243" t="inlineStr">
        <is>
          <t>W1-39</t>
        </is>
      </c>
      <c r="E1740" s="2" t="n">
        <v>386.5</v>
      </c>
      <c r="F1740" s="244" t="inlineStr">
        <is>
          <t>*</t>
        </is>
      </c>
      <c r="G1740" s="2" t="n">
        <v>868</v>
      </c>
      <c r="H1740" s="122" t="n">
        <v>2</v>
      </c>
      <c r="I1740" s="259">
        <f>SUM(H1740*C1740)</f>
        <v/>
      </c>
      <c r="J1740" s="260" t="n">
        <v>2</v>
      </c>
      <c r="K1740" s="261">
        <f>C1740*J1740</f>
        <v/>
      </c>
      <c r="M1740" s="251">
        <f>CONCATENATE(D1740,"　",E1740,F1740,G1740)</f>
        <v/>
      </c>
      <c r="N1740" s="252">
        <f>I1740</f>
        <v/>
      </c>
    </row>
    <row r="1741" ht="15" customHeight="1" thickBot="1">
      <c r="B1741" s="88" t="inlineStr">
        <is>
          <t>90MKH09-R</t>
        </is>
      </c>
      <c r="C1741" s="89">
        <f>SUMIF(数量表!D:H,B1741,数量表!H:H)</f>
        <v/>
      </c>
      <c r="D1741" s="239" t="inlineStr">
        <is>
          <t>45*1000</t>
        </is>
      </c>
      <c r="E1741" s="240" t="n">
        <v>87</v>
      </c>
      <c r="F1741" s="241" t="inlineStr">
        <is>
          <t>*</t>
        </is>
      </c>
      <c r="G1741" s="240" t="n">
        <v>949</v>
      </c>
      <c r="H1741" s="242" t="n">
        <v>1</v>
      </c>
      <c r="I1741" s="256">
        <f>SUM(H1741*C1741)</f>
        <v/>
      </c>
      <c r="J1741" s="257" t="n">
        <v>0.1</v>
      </c>
      <c r="K1741" s="258">
        <f>C1741*J1741</f>
        <v/>
      </c>
      <c r="M1741" s="251">
        <f>CONCATENATE(D1741,"　",E1741,F1741,G1741)</f>
        <v/>
      </c>
      <c r="N1741" s="252">
        <f>I1741</f>
        <v/>
      </c>
    </row>
    <row r="1742" ht="15" customHeight="1" thickBot="1">
      <c r="B1742" s="79" t="inlineStr">
        <is>
          <t>90MKH09L</t>
        </is>
      </c>
      <c r="C1742" s="80">
        <f>SUMIF(数量表!D:H,B1742,数量表!H:H)</f>
        <v/>
      </c>
      <c r="D1742" s="235" t="inlineStr">
        <is>
          <t>W1-34</t>
        </is>
      </c>
      <c r="E1742" s="236" t="n">
        <v>346.5</v>
      </c>
      <c r="F1742" s="237" t="inlineStr">
        <is>
          <t>*</t>
        </is>
      </c>
      <c r="G1742" s="236" t="n">
        <v>868</v>
      </c>
      <c r="H1742" s="238" t="n">
        <v>1</v>
      </c>
      <c r="I1742" s="253">
        <f>SUM(H1742*C1742)</f>
        <v/>
      </c>
      <c r="J1742" s="254" t="n">
        <v>1</v>
      </c>
      <c r="K1742" s="255">
        <f>C1742*J1742</f>
        <v/>
      </c>
      <c r="M1742" s="251">
        <f>CONCATENATE(D1742,"　",E1742,F1742,G1742)</f>
        <v/>
      </c>
      <c r="N1742" s="252">
        <f>I1742</f>
        <v/>
      </c>
    </row>
    <row r="1743" ht="15" customHeight="1" thickBot="1">
      <c r="B1743" s="85" t="inlineStr">
        <is>
          <t>90MKH09L</t>
        </is>
      </c>
      <c r="C1743">
        <f>SUMIF(数量表!D:H,B1743,数量表!H:H)</f>
        <v/>
      </c>
      <c r="D1743" s="243" t="inlineStr">
        <is>
          <t>W1-34</t>
        </is>
      </c>
      <c r="E1743" s="2" t="n">
        <v>346.5</v>
      </c>
      <c r="F1743" s="244" t="inlineStr">
        <is>
          <t>*</t>
        </is>
      </c>
      <c r="G1743" s="2" t="n">
        <v>150</v>
      </c>
      <c r="H1743" s="122" t="n">
        <v>1</v>
      </c>
      <c r="I1743" s="259">
        <f>SUM(H1743*C1743)</f>
        <v/>
      </c>
      <c r="J1743" s="260" t="n">
        <v>0.5</v>
      </c>
      <c r="K1743" s="261">
        <f>C1743*J1743</f>
        <v/>
      </c>
      <c r="M1743" s="251">
        <f>CONCATENATE(D1743,"　",E1743,F1743,G1743)</f>
        <v/>
      </c>
      <c r="N1743" s="252">
        <f>I1743</f>
        <v/>
      </c>
    </row>
    <row r="1744" ht="15" customHeight="1" thickBot="1">
      <c r="B1744" s="85" t="inlineStr">
        <is>
          <t>90MKH09L</t>
        </is>
      </c>
      <c r="C1744">
        <f>SUMIF(数量表!D:H,B1744,数量表!H:H)</f>
        <v/>
      </c>
      <c r="D1744" s="243" t="inlineStr">
        <is>
          <t>W3-39</t>
        </is>
      </c>
      <c r="E1744" s="2" t="n">
        <v>386.5</v>
      </c>
      <c r="F1744" s="244" t="inlineStr">
        <is>
          <t>*</t>
        </is>
      </c>
      <c r="G1744" s="2" t="n">
        <v>150</v>
      </c>
      <c r="H1744" s="122" t="n">
        <v>1</v>
      </c>
      <c r="I1744" s="259">
        <f>SUM(H1744*C1744)</f>
        <v/>
      </c>
      <c r="J1744" s="260" t="n">
        <v>0.5</v>
      </c>
      <c r="K1744" s="261">
        <f>C1744*J1744</f>
        <v/>
      </c>
      <c r="M1744" s="251">
        <f>CONCATENATE(D1744,"　",E1744,F1744,G1744)</f>
        <v/>
      </c>
      <c r="N1744" s="252">
        <f>I1744</f>
        <v/>
      </c>
    </row>
    <row r="1745" ht="15" customHeight="1" thickBot="1">
      <c r="B1745" s="88" t="inlineStr">
        <is>
          <t>90MKH09L</t>
        </is>
      </c>
      <c r="C1745" s="89">
        <f>SUMIF(数量表!D:H,B1745,数量表!H:H)</f>
        <v/>
      </c>
      <c r="D1745" s="239" t="inlineStr">
        <is>
          <t>W1-39</t>
        </is>
      </c>
      <c r="E1745" s="240" t="n">
        <v>386.5</v>
      </c>
      <c r="F1745" s="241" t="inlineStr">
        <is>
          <t>*</t>
        </is>
      </c>
      <c r="G1745" s="240" t="n">
        <v>868</v>
      </c>
      <c r="H1745" s="242" t="n">
        <v>1</v>
      </c>
      <c r="I1745" s="256">
        <f>SUM(H1745*C1745)</f>
        <v/>
      </c>
      <c r="J1745" s="257" t="n">
        <v>1</v>
      </c>
      <c r="K1745" s="258">
        <f>C1745*J1745</f>
        <v/>
      </c>
      <c r="M1745" s="251">
        <f>CONCATENATE(D1745,"　",E1745,F1745,G1745)</f>
        <v/>
      </c>
      <c r="N1745" s="252">
        <f>I1745</f>
        <v/>
      </c>
    </row>
    <row r="1746" ht="15" customHeight="1" thickBot="1">
      <c r="B1746" s="79" t="inlineStr">
        <is>
          <t>90MKH09L-L</t>
        </is>
      </c>
      <c r="C1746" s="80">
        <f>SUMIF(数量表!D:H,B1746,数量表!H:H)</f>
        <v/>
      </c>
      <c r="D1746" s="235" t="inlineStr">
        <is>
          <t>W1-34</t>
        </is>
      </c>
      <c r="E1746" s="236" t="n">
        <v>346.5</v>
      </c>
      <c r="F1746" s="237" t="inlineStr">
        <is>
          <t>*</t>
        </is>
      </c>
      <c r="G1746" s="236" t="n">
        <v>868</v>
      </c>
      <c r="H1746" s="238" t="n">
        <v>1</v>
      </c>
      <c r="I1746" s="253">
        <f>SUM(H1746*C1746)</f>
        <v/>
      </c>
      <c r="J1746" s="254" t="n">
        <v>1</v>
      </c>
      <c r="K1746" s="255">
        <f>C1746*J1746</f>
        <v/>
      </c>
      <c r="M1746" s="251">
        <f>CONCATENATE(D1746,"　",E1746,F1746,G1746)</f>
        <v/>
      </c>
      <c r="N1746" s="252">
        <f>I1746</f>
        <v/>
      </c>
    </row>
    <row r="1747" ht="15" customHeight="1" thickBot="1">
      <c r="B1747" s="85" t="inlineStr">
        <is>
          <t>90MKH09L-L</t>
        </is>
      </c>
      <c r="C1747">
        <f>SUMIF(数量表!D:H,B1747,数量表!H:H)</f>
        <v/>
      </c>
      <c r="D1747" s="243" t="inlineStr">
        <is>
          <t>W1-34</t>
        </is>
      </c>
      <c r="E1747" s="2" t="n">
        <v>346.5</v>
      </c>
      <c r="F1747" s="244" t="inlineStr">
        <is>
          <t>*</t>
        </is>
      </c>
      <c r="G1747" s="2" t="n">
        <v>150</v>
      </c>
      <c r="H1747" s="122" t="n">
        <v>1</v>
      </c>
      <c r="I1747" s="259">
        <f>SUM(H1747*C1747)</f>
        <v/>
      </c>
      <c r="J1747" s="260" t="n">
        <v>0.5</v>
      </c>
      <c r="K1747" s="261">
        <f>C1747*J1747</f>
        <v/>
      </c>
      <c r="M1747" s="251">
        <f>CONCATENATE(D1747,"　",E1747,F1747,G1747)</f>
        <v/>
      </c>
      <c r="N1747" s="252">
        <f>I1747</f>
        <v/>
      </c>
    </row>
    <row r="1748" ht="15" customHeight="1" thickBot="1">
      <c r="B1748" s="85" t="inlineStr">
        <is>
          <t>90MKH09L-L</t>
        </is>
      </c>
      <c r="C1748">
        <f>SUMIF(数量表!D:H,B1748,数量表!H:H)</f>
        <v/>
      </c>
      <c r="D1748" s="243" t="inlineStr">
        <is>
          <t>W3-39</t>
        </is>
      </c>
      <c r="E1748" s="2" t="n">
        <v>386.5</v>
      </c>
      <c r="F1748" s="244" t="inlineStr">
        <is>
          <t>*</t>
        </is>
      </c>
      <c r="G1748" s="2" t="n">
        <v>150</v>
      </c>
      <c r="H1748" s="122" t="n">
        <v>1</v>
      </c>
      <c r="I1748" s="259">
        <f>SUM(H1748*C1748)</f>
        <v/>
      </c>
      <c r="J1748" s="260" t="n">
        <v>0.5</v>
      </c>
      <c r="K1748" s="261">
        <f>C1748*J1748</f>
        <v/>
      </c>
      <c r="M1748" s="251">
        <f>CONCATENATE(D1748,"　",E1748,F1748,G1748)</f>
        <v/>
      </c>
      <c r="N1748" s="252">
        <f>I1748</f>
        <v/>
      </c>
    </row>
    <row r="1749" ht="15" customHeight="1" thickBot="1">
      <c r="B1749" s="85" t="inlineStr">
        <is>
          <t>90MKH09L-L</t>
        </is>
      </c>
      <c r="C1749">
        <f>SUMIF(数量表!D:H,B1749,数量表!H:H)</f>
        <v/>
      </c>
      <c r="D1749" s="243" t="inlineStr">
        <is>
          <t>W1-39</t>
        </is>
      </c>
      <c r="E1749" s="2" t="n">
        <v>386.5</v>
      </c>
      <c r="F1749" s="244" t="inlineStr">
        <is>
          <t>*</t>
        </is>
      </c>
      <c r="G1749" s="2" t="n">
        <v>868</v>
      </c>
      <c r="H1749" s="122" t="n">
        <v>1</v>
      </c>
      <c r="I1749" s="259">
        <f>SUM(H1749*C1749)</f>
        <v/>
      </c>
      <c r="J1749" s="260" t="n">
        <v>1</v>
      </c>
      <c r="K1749" s="261">
        <f>C1749*J1749</f>
        <v/>
      </c>
      <c r="M1749" s="251">
        <f>CONCATENATE(D1749,"　",E1749,F1749,G1749)</f>
        <v/>
      </c>
      <c r="N1749" s="252">
        <f>I1749</f>
        <v/>
      </c>
    </row>
    <row r="1750" ht="15" customHeight="1" thickBot="1">
      <c r="B1750" s="88" t="inlineStr">
        <is>
          <t>90MKH09L-L</t>
        </is>
      </c>
      <c r="C1750" s="89">
        <f>SUMIF(数量表!D:H,B1750,数量表!H:H)</f>
        <v/>
      </c>
      <c r="D1750" s="239" t="inlineStr">
        <is>
          <t>45*1000</t>
        </is>
      </c>
      <c r="E1750" s="240" t="n">
        <v>30</v>
      </c>
      <c r="F1750" s="241" t="inlineStr">
        <is>
          <t>*</t>
        </is>
      </c>
      <c r="G1750" s="240" t="n">
        <v>949</v>
      </c>
      <c r="H1750" s="242" t="n">
        <v>1</v>
      </c>
      <c r="I1750" s="256">
        <f>SUM(H1750*C1750)</f>
        <v/>
      </c>
      <c r="J1750" s="257" t="n">
        <v>0.1</v>
      </c>
      <c r="K1750" s="258">
        <f>C1750*J1750</f>
        <v/>
      </c>
      <c r="M1750" s="251">
        <f>CONCATENATE(D1750,"　",E1750,F1750,G1750)</f>
        <v/>
      </c>
      <c r="N1750" s="252">
        <f>I1750</f>
        <v/>
      </c>
    </row>
    <row r="1751" ht="15" customHeight="1" thickBot="1">
      <c r="B1751" s="79" t="inlineStr">
        <is>
          <t>90MKH09R</t>
        </is>
      </c>
      <c r="C1751" s="80">
        <f>SUMIF(数量表!D:H,B1751,数量表!H:H)</f>
        <v/>
      </c>
      <c r="D1751" s="235" t="inlineStr">
        <is>
          <t>W1-34</t>
        </is>
      </c>
      <c r="E1751" s="236" t="n">
        <v>346.5</v>
      </c>
      <c r="F1751" s="237" t="inlineStr">
        <is>
          <t>*</t>
        </is>
      </c>
      <c r="G1751" s="236" t="n">
        <v>868</v>
      </c>
      <c r="H1751" s="238" t="n">
        <v>1</v>
      </c>
      <c r="I1751" s="253">
        <f>SUM(H1751*C1751)</f>
        <v/>
      </c>
      <c r="J1751" s="254" t="n">
        <v>1</v>
      </c>
      <c r="K1751" s="255">
        <f>C1751*J1751</f>
        <v/>
      </c>
      <c r="M1751" s="251">
        <f>CONCATENATE(D1751,"　",E1751,F1751,G1751)</f>
        <v/>
      </c>
      <c r="N1751" s="252">
        <f>I1751</f>
        <v/>
      </c>
    </row>
    <row r="1752" ht="15" customHeight="1" thickBot="1">
      <c r="B1752" s="85" t="inlineStr">
        <is>
          <t>90MKH09R</t>
        </is>
      </c>
      <c r="C1752">
        <f>SUMIF(数量表!D:H,B1752,数量表!H:H)</f>
        <v/>
      </c>
      <c r="D1752" s="243" t="inlineStr">
        <is>
          <t>W1-34</t>
        </is>
      </c>
      <c r="E1752" s="2" t="n">
        <v>346.5</v>
      </c>
      <c r="F1752" s="244" t="inlineStr">
        <is>
          <t>*</t>
        </is>
      </c>
      <c r="G1752" s="2" t="n">
        <v>150</v>
      </c>
      <c r="H1752" s="122" t="n">
        <v>1</v>
      </c>
      <c r="I1752" s="259">
        <f>SUM(H1752*C1752)</f>
        <v/>
      </c>
      <c r="J1752" s="260" t="n">
        <v>0.5</v>
      </c>
      <c r="K1752" s="261">
        <f>C1752*J1752</f>
        <v/>
      </c>
      <c r="M1752" s="251">
        <f>CONCATENATE(D1752,"　",E1752,F1752,G1752)</f>
        <v/>
      </c>
      <c r="N1752" s="252">
        <f>I1752</f>
        <v/>
      </c>
    </row>
    <row r="1753" ht="15" customHeight="1" thickBot="1">
      <c r="B1753" s="85" t="inlineStr">
        <is>
          <t>90MKH09R</t>
        </is>
      </c>
      <c r="C1753">
        <f>SUMIF(数量表!D:H,B1753,数量表!H:H)</f>
        <v/>
      </c>
      <c r="D1753" s="243" t="inlineStr">
        <is>
          <t>W3-39</t>
        </is>
      </c>
      <c r="E1753" s="2" t="n">
        <v>386.5</v>
      </c>
      <c r="F1753" s="244" t="inlineStr">
        <is>
          <t>*</t>
        </is>
      </c>
      <c r="G1753" s="2" t="n">
        <v>150</v>
      </c>
      <c r="H1753" s="122" t="n">
        <v>1</v>
      </c>
      <c r="I1753" s="259">
        <f>SUM(H1753*C1753)</f>
        <v/>
      </c>
      <c r="J1753" s="260" t="n">
        <v>0.5</v>
      </c>
      <c r="K1753" s="261">
        <f>C1753*J1753</f>
        <v/>
      </c>
      <c r="M1753" s="251">
        <f>CONCATENATE(D1753,"　",E1753,F1753,G1753)</f>
        <v/>
      </c>
      <c r="N1753" s="252">
        <f>I1753</f>
        <v/>
      </c>
    </row>
    <row r="1754" ht="15" customHeight="1" thickBot="1">
      <c r="B1754" s="88" t="inlineStr">
        <is>
          <t>90MKH09R</t>
        </is>
      </c>
      <c r="C1754" s="89">
        <f>SUMIF(数量表!D:H,B1754,数量表!H:H)</f>
        <v/>
      </c>
      <c r="D1754" s="239" t="inlineStr">
        <is>
          <t>W1-39</t>
        </is>
      </c>
      <c r="E1754" s="240" t="n">
        <v>386.5</v>
      </c>
      <c r="F1754" s="241" t="inlineStr">
        <is>
          <t>*</t>
        </is>
      </c>
      <c r="G1754" s="240" t="n">
        <v>868</v>
      </c>
      <c r="H1754" s="242" t="n">
        <v>1</v>
      </c>
      <c r="I1754" s="256">
        <f>SUM(H1754*C1754)</f>
        <v/>
      </c>
      <c r="J1754" s="257" t="n">
        <v>1</v>
      </c>
      <c r="K1754" s="258">
        <f>C1754*J1754</f>
        <v/>
      </c>
      <c r="M1754" s="251">
        <f>CONCATENATE(D1754,"　",E1754,F1754,G1754)</f>
        <v/>
      </c>
      <c r="N1754" s="252">
        <f>I1754</f>
        <v/>
      </c>
    </row>
    <row r="1755" ht="15" customHeight="1" thickBot="1">
      <c r="B1755" s="79" t="inlineStr">
        <is>
          <t>90MKH09R-R</t>
        </is>
      </c>
      <c r="C1755" s="80">
        <f>SUMIF(数量表!D:H,B1755,数量表!H:H)</f>
        <v/>
      </c>
      <c r="D1755" s="235" t="inlineStr">
        <is>
          <t>W1-34</t>
        </is>
      </c>
      <c r="E1755" s="236" t="n">
        <v>346.5</v>
      </c>
      <c r="F1755" s="237" t="inlineStr">
        <is>
          <t>*</t>
        </is>
      </c>
      <c r="G1755" s="236" t="n">
        <v>868</v>
      </c>
      <c r="H1755" s="238" t="n">
        <v>1</v>
      </c>
      <c r="I1755" s="253">
        <f>SUM(H1755*C1755)</f>
        <v/>
      </c>
      <c r="J1755" s="254" t="n">
        <v>1</v>
      </c>
      <c r="K1755" s="255">
        <f>C1755*J1755</f>
        <v/>
      </c>
      <c r="M1755" s="251">
        <f>CONCATENATE(D1755,"　",E1755,F1755,G1755)</f>
        <v/>
      </c>
      <c r="N1755" s="252">
        <f>I1755</f>
        <v/>
      </c>
    </row>
    <row r="1756" ht="15" customHeight="1" thickBot="1">
      <c r="B1756" s="85" t="inlineStr">
        <is>
          <t>90MKH09R-R</t>
        </is>
      </c>
      <c r="C1756">
        <f>SUMIF(数量表!D:H,B1756,数量表!H:H)</f>
        <v/>
      </c>
      <c r="D1756" s="243" t="inlineStr">
        <is>
          <t>W1-34</t>
        </is>
      </c>
      <c r="E1756" s="2" t="n">
        <v>346.5</v>
      </c>
      <c r="F1756" s="244" t="inlineStr">
        <is>
          <t>*</t>
        </is>
      </c>
      <c r="G1756" s="2" t="n">
        <v>150</v>
      </c>
      <c r="H1756" s="122" t="n">
        <v>1</v>
      </c>
      <c r="I1756" s="259">
        <f>SUM(H1756*C1756)</f>
        <v/>
      </c>
      <c r="J1756" s="260" t="n">
        <v>0.5</v>
      </c>
      <c r="K1756" s="261">
        <f>C1756*J1756</f>
        <v/>
      </c>
      <c r="M1756" s="251">
        <f>CONCATENATE(D1756,"　",E1756,F1756,G1756)</f>
        <v/>
      </c>
      <c r="N1756" s="252">
        <f>I1756</f>
        <v/>
      </c>
    </row>
    <row r="1757" ht="15" customHeight="1" thickBot="1">
      <c r="B1757" s="85" t="inlineStr">
        <is>
          <t>90MKH09R-R</t>
        </is>
      </c>
      <c r="C1757">
        <f>SUMIF(数量表!D:H,B1757,数量表!H:H)</f>
        <v/>
      </c>
      <c r="D1757" s="243" t="inlineStr">
        <is>
          <t>W3-39</t>
        </is>
      </c>
      <c r="E1757" s="2" t="n">
        <v>386.5</v>
      </c>
      <c r="F1757" s="244" t="inlineStr">
        <is>
          <t>*</t>
        </is>
      </c>
      <c r="G1757" s="2" t="n">
        <v>150</v>
      </c>
      <c r="H1757" s="122" t="n">
        <v>1</v>
      </c>
      <c r="I1757" s="259">
        <f>SUM(H1757*C1757)</f>
        <v/>
      </c>
      <c r="J1757" s="260" t="n">
        <v>0.5</v>
      </c>
      <c r="K1757" s="261">
        <f>C1757*J1757</f>
        <v/>
      </c>
      <c r="M1757" s="251">
        <f>CONCATENATE(D1757,"　",E1757,F1757,G1757)</f>
        <v/>
      </c>
      <c r="N1757" s="252">
        <f>I1757</f>
        <v/>
      </c>
    </row>
    <row r="1758" ht="15" customHeight="1" thickBot="1">
      <c r="B1758" s="85" t="inlineStr">
        <is>
          <t>90MKH09R-R</t>
        </is>
      </c>
      <c r="C1758">
        <f>SUMIF(数量表!D:H,B1758,数量表!H:H)</f>
        <v/>
      </c>
      <c r="D1758" s="243" t="inlineStr">
        <is>
          <t>W1-39</t>
        </is>
      </c>
      <c r="E1758" s="2" t="n">
        <v>386.5</v>
      </c>
      <c r="F1758" s="244" t="inlineStr">
        <is>
          <t>*</t>
        </is>
      </c>
      <c r="G1758" s="2" t="n">
        <v>868</v>
      </c>
      <c r="H1758" s="122" t="n">
        <v>1</v>
      </c>
      <c r="I1758" s="259">
        <f>SUM(H1758*C1758)</f>
        <v/>
      </c>
      <c r="J1758" s="260" t="n">
        <v>1</v>
      </c>
      <c r="K1758" s="261">
        <f>C1758*J1758</f>
        <v/>
      </c>
      <c r="M1758" s="251">
        <f>CONCATENATE(D1758,"　",E1758,F1758,G1758)</f>
        <v/>
      </c>
      <c r="N1758" s="252">
        <f>I1758</f>
        <v/>
      </c>
    </row>
    <row r="1759" ht="15" customHeight="1" thickBot="1">
      <c r="B1759" s="88" t="inlineStr">
        <is>
          <t>90MKH09R-R</t>
        </is>
      </c>
      <c r="C1759" s="89">
        <f>SUMIF(数量表!D:H,B1759,数量表!H:H)</f>
        <v/>
      </c>
      <c r="D1759" s="239" t="inlineStr">
        <is>
          <t>45*1000</t>
        </is>
      </c>
      <c r="E1759" s="240" t="n">
        <v>30</v>
      </c>
      <c r="F1759" s="241" t="inlineStr">
        <is>
          <t>*</t>
        </is>
      </c>
      <c r="G1759" s="240" t="n">
        <v>949</v>
      </c>
      <c r="H1759" s="242" t="n">
        <v>1</v>
      </c>
      <c r="I1759" s="256">
        <f>SUM(H1759*C1759)</f>
        <v/>
      </c>
      <c r="J1759" s="257" t="n">
        <v>0.1</v>
      </c>
      <c r="K1759" s="258">
        <f>C1759*J1759</f>
        <v/>
      </c>
      <c r="M1759" s="251">
        <f>CONCATENATE(D1759,"　",E1759,F1759,G1759)</f>
        <v/>
      </c>
      <c r="N1759" s="252">
        <f>I1759</f>
        <v/>
      </c>
    </row>
    <row r="1760" ht="15" customHeight="1" thickBot="1">
      <c r="B1760" s="85" t="inlineStr">
        <is>
          <t>90MKA09</t>
        </is>
      </c>
      <c r="C1760" s="80">
        <f>SUMIF(数量表!D:H,B1760,数量表!H:H)</f>
        <v/>
      </c>
      <c r="D1760" s="235" t="inlineStr">
        <is>
          <t>W1-39</t>
        </is>
      </c>
      <c r="E1760" s="236" t="n">
        <v>386.5</v>
      </c>
      <c r="F1760" s="237" t="inlineStr">
        <is>
          <t>*</t>
        </is>
      </c>
      <c r="G1760" s="236" t="n">
        <v>868</v>
      </c>
      <c r="H1760" s="238" t="n">
        <v>1</v>
      </c>
      <c r="I1760" s="253">
        <f>SUM(H1760*C1760)</f>
        <v/>
      </c>
      <c r="J1760" s="254" t="n">
        <v>1</v>
      </c>
      <c r="K1760" s="255">
        <f>C1760*J1760</f>
        <v/>
      </c>
      <c r="M1760" s="251">
        <f>CONCATENATE(D1760,"　",E1760,F1760,G1760)</f>
        <v/>
      </c>
      <c r="N1760" s="252">
        <f>I1760</f>
        <v/>
      </c>
    </row>
    <row r="1761" ht="15" customHeight="1" thickBot="1">
      <c r="B1761" s="85" t="inlineStr">
        <is>
          <t>90MKA09</t>
        </is>
      </c>
      <c r="C1761">
        <f>SUMIF(数量表!D:H,B1761,数量表!H:H)</f>
        <v/>
      </c>
      <c r="D1761" s="243" t="inlineStr">
        <is>
          <t>W2-39</t>
        </is>
      </c>
      <c r="E1761" s="2" t="n">
        <v>386.5</v>
      </c>
      <c r="F1761" s="244" t="inlineStr">
        <is>
          <t>*</t>
        </is>
      </c>
      <c r="G1761" s="2" t="n">
        <v>150</v>
      </c>
      <c r="H1761" s="122" t="n">
        <v>1</v>
      </c>
      <c r="I1761" s="259">
        <f>SUM(H1761*C1761)</f>
        <v/>
      </c>
      <c r="J1761" s="260" t="n">
        <v>0.5</v>
      </c>
      <c r="K1761" s="261">
        <f>C1761*J1761</f>
        <v/>
      </c>
      <c r="M1761" s="251">
        <f>CONCATENATE(D1761,"　",E1761,F1761,G1761)</f>
        <v/>
      </c>
      <c r="N1761" s="252">
        <f>I1761</f>
        <v/>
      </c>
    </row>
    <row r="1762" ht="15" customHeight="1" thickBot="1">
      <c r="B1762" s="85" t="inlineStr">
        <is>
          <t>90MKA09</t>
        </is>
      </c>
      <c r="C1762">
        <f>SUMIF(数量表!D:H,B1762,数量表!H:H)</f>
        <v/>
      </c>
      <c r="D1762" s="243" t="inlineStr">
        <is>
          <t>W2-41</t>
        </is>
      </c>
      <c r="E1762" s="2" t="n">
        <v>414.5</v>
      </c>
      <c r="F1762" s="244" t="inlineStr">
        <is>
          <t>*</t>
        </is>
      </c>
      <c r="G1762" s="2" t="n">
        <v>973</v>
      </c>
      <c r="H1762" s="122" t="n">
        <v>1</v>
      </c>
      <c r="I1762" s="259">
        <f>SUM(H1762*C1762)</f>
        <v/>
      </c>
      <c r="J1762" s="260" t="n">
        <v>1</v>
      </c>
      <c r="K1762" s="261">
        <f>C1762*J1762</f>
        <v/>
      </c>
      <c r="M1762" s="251">
        <f>CONCATENATE(D1762,"　",E1762,F1762,G1762)</f>
        <v/>
      </c>
      <c r="N1762" s="252">
        <f>I1762</f>
        <v/>
      </c>
    </row>
    <row r="1763" ht="15" customHeight="1" thickBot="1">
      <c r="B1763" s="85" t="inlineStr">
        <is>
          <t>90MKA09</t>
        </is>
      </c>
      <c r="C1763">
        <f>SUMIF(数量表!D:H,B1763,数量表!H:H)</f>
        <v/>
      </c>
      <c r="D1763" s="243" t="inlineStr">
        <is>
          <t>W2-41</t>
        </is>
      </c>
      <c r="E1763" s="2" t="n">
        <v>414.5</v>
      </c>
      <c r="F1763" s="244" t="inlineStr">
        <is>
          <t>*</t>
        </is>
      </c>
      <c r="G1763" s="2" t="n">
        <v>95</v>
      </c>
      <c r="H1763" s="122" t="n">
        <v>1</v>
      </c>
      <c r="I1763" s="259">
        <f>SUM(H1763*C1763)</f>
        <v/>
      </c>
      <c r="J1763" s="260" t="n">
        <v>0.1</v>
      </c>
      <c r="K1763" s="261">
        <f>C1763*J1763</f>
        <v/>
      </c>
      <c r="M1763" s="251">
        <f>CONCATENATE(D1763,"　",E1763,F1763,G1763)</f>
        <v/>
      </c>
      <c r="N1763" s="252">
        <f>I1763</f>
        <v/>
      </c>
    </row>
    <row r="1764" ht="15" customHeight="1" thickBot="1">
      <c r="B1764" s="85" t="inlineStr">
        <is>
          <t>90MKA09</t>
        </is>
      </c>
      <c r="C1764">
        <f>SUMIF(数量表!D:H,B1764,数量表!H:H)</f>
        <v/>
      </c>
      <c r="D1764" s="243" t="inlineStr">
        <is>
          <t>W2-41</t>
        </is>
      </c>
      <c r="E1764" s="2" t="n">
        <v>414.5</v>
      </c>
      <c r="F1764" s="244" t="inlineStr">
        <is>
          <t>*</t>
        </is>
      </c>
      <c r="G1764" s="2" t="n">
        <v>150</v>
      </c>
      <c r="H1764" s="122" t="n">
        <v>1</v>
      </c>
      <c r="I1764" s="259">
        <f>SUM(H1764*C1764)</f>
        <v/>
      </c>
      <c r="J1764" s="260" t="n">
        <v>0.5</v>
      </c>
      <c r="K1764" s="261">
        <f>C1764*J1764</f>
        <v/>
      </c>
      <c r="M1764" s="251">
        <f>CONCATENATE(D1764,"　",E1764,F1764,G1764)</f>
        <v/>
      </c>
      <c r="N1764" s="252">
        <f>I1764</f>
        <v/>
      </c>
    </row>
    <row r="1765" ht="15" customHeight="1" thickBot="1">
      <c r="B1765" s="85" t="inlineStr">
        <is>
          <t>90MKA09</t>
        </is>
      </c>
      <c r="C1765">
        <f>SUMIF(数量表!D:H,B1765,数量表!H:H)</f>
        <v/>
      </c>
      <c r="D1765" s="243" t="inlineStr">
        <is>
          <t>W1-39</t>
        </is>
      </c>
      <c r="E1765" s="2" t="n">
        <v>373</v>
      </c>
      <c r="F1765" s="244" t="inlineStr">
        <is>
          <t>*</t>
        </is>
      </c>
      <c r="G1765" s="2" t="n">
        <v>868</v>
      </c>
      <c r="H1765" s="122" t="n">
        <v>1</v>
      </c>
      <c r="I1765" s="259">
        <f>SUM(H1765*C1765)</f>
        <v/>
      </c>
      <c r="J1765" s="260" t="n">
        <v>1</v>
      </c>
      <c r="K1765" s="261">
        <f>C1765*J1765</f>
        <v/>
      </c>
      <c r="M1765" s="251">
        <f>CONCATENATE(D1765,"　",E1765,F1765,G1765)</f>
        <v/>
      </c>
      <c r="N1765" s="252">
        <f>I1765</f>
        <v/>
      </c>
    </row>
    <row r="1766" ht="15" customHeight="1" thickBot="1">
      <c r="B1766" s="88" t="inlineStr">
        <is>
          <t>90MKA09</t>
        </is>
      </c>
      <c r="C1766" s="89">
        <f>SUMIF(数量表!D:H,B1766,数量表!H:H)</f>
        <v/>
      </c>
      <c r="D1766" s="239" t="inlineStr">
        <is>
          <t>W2-39</t>
        </is>
      </c>
      <c r="E1766" s="240" t="n">
        <v>373</v>
      </c>
      <c r="F1766" s="241" t="inlineStr">
        <is>
          <t>*</t>
        </is>
      </c>
      <c r="G1766" s="240" t="n">
        <v>150</v>
      </c>
      <c r="H1766" s="242" t="n">
        <v>1</v>
      </c>
      <c r="I1766" s="256">
        <f>SUM(H1766*C1766)</f>
        <v/>
      </c>
      <c r="J1766" s="257" t="n">
        <v>0.5</v>
      </c>
      <c r="K1766" s="258">
        <f>C1766*J1766</f>
        <v/>
      </c>
      <c r="M1766" s="251">
        <f>CONCATENATE(D1766,"　",E1766,F1766,G1766)</f>
        <v/>
      </c>
      <c r="N1766" s="252">
        <f>I1766</f>
        <v/>
      </c>
    </row>
    <row r="1767" ht="15" customHeight="1" thickBot="1">
      <c r="B1767" s="79" t="inlineStr">
        <is>
          <t>90MKA09L</t>
        </is>
      </c>
      <c r="C1767" s="80">
        <f>SUMIF(数量表!D:H,B1767,数量表!H:H)</f>
        <v/>
      </c>
      <c r="D1767" s="235" t="inlineStr">
        <is>
          <t>W1-39</t>
        </is>
      </c>
      <c r="E1767" s="236" t="n">
        <v>333</v>
      </c>
      <c r="F1767" s="237" t="inlineStr">
        <is>
          <t>*</t>
        </is>
      </c>
      <c r="G1767" s="236" t="n">
        <v>868</v>
      </c>
      <c r="H1767" s="238" t="n">
        <v>1</v>
      </c>
      <c r="I1767" s="253">
        <f>SUM(H1767*C1767)</f>
        <v/>
      </c>
      <c r="J1767" s="254" t="n">
        <v>1</v>
      </c>
      <c r="K1767" s="255">
        <f>C1767*J1767</f>
        <v/>
      </c>
      <c r="M1767" s="251">
        <f>CONCATENATE(D1767,"　",E1767,F1767,G1767)</f>
        <v/>
      </c>
      <c r="N1767" s="252">
        <f>I1767</f>
        <v/>
      </c>
    </row>
    <row r="1768" ht="15" customHeight="1" thickBot="1">
      <c r="B1768" s="85" t="inlineStr">
        <is>
          <t>90MKA09L</t>
        </is>
      </c>
      <c r="C1768">
        <f>SUMIF(数量表!D:H,B1768,数量表!H:H)</f>
        <v/>
      </c>
      <c r="D1768" s="243" t="inlineStr">
        <is>
          <t>W3-39</t>
        </is>
      </c>
      <c r="E1768" s="2" t="n">
        <v>333</v>
      </c>
      <c r="F1768" s="244" t="inlineStr">
        <is>
          <t>*</t>
        </is>
      </c>
      <c r="G1768" s="2" t="n">
        <v>150</v>
      </c>
      <c r="H1768" s="122" t="n">
        <v>1</v>
      </c>
      <c r="I1768" s="259">
        <f>SUM(H1768*C1768)</f>
        <v/>
      </c>
      <c r="J1768" s="260" t="n">
        <v>0.5</v>
      </c>
      <c r="K1768" s="261">
        <f>C1768*J1768</f>
        <v/>
      </c>
      <c r="M1768" s="251">
        <f>CONCATENATE(D1768,"　",E1768,F1768,G1768)</f>
        <v/>
      </c>
      <c r="N1768" s="252">
        <f>I1768</f>
        <v/>
      </c>
    </row>
    <row r="1769" ht="15" customHeight="1" thickBot="1">
      <c r="B1769" s="85" t="inlineStr">
        <is>
          <t>90MKA09L</t>
        </is>
      </c>
      <c r="C1769">
        <f>SUMIF(数量表!D:H,B1769,数量表!H:H)</f>
        <v/>
      </c>
      <c r="D1769" s="243" t="inlineStr">
        <is>
          <t>W2-41</t>
        </is>
      </c>
      <c r="E1769" s="2" t="n">
        <v>414.5</v>
      </c>
      <c r="F1769" s="244" t="inlineStr">
        <is>
          <t>*</t>
        </is>
      </c>
      <c r="G1769" s="2" t="n">
        <v>973</v>
      </c>
      <c r="H1769" s="122" t="n">
        <v>1</v>
      </c>
      <c r="I1769" s="259">
        <f>SUM(H1769*C1769)</f>
        <v/>
      </c>
      <c r="J1769" s="260" t="n">
        <v>1</v>
      </c>
      <c r="K1769" s="261">
        <f>C1769*J1769</f>
        <v/>
      </c>
      <c r="M1769" s="251">
        <f>CONCATENATE(D1769,"　",E1769,F1769,G1769)</f>
        <v/>
      </c>
      <c r="N1769" s="252">
        <f>I1769</f>
        <v/>
      </c>
    </row>
    <row r="1770" ht="15" customHeight="1" thickBot="1">
      <c r="B1770" s="85" t="inlineStr">
        <is>
          <t>90MKA09L</t>
        </is>
      </c>
      <c r="C1770">
        <f>SUMIF(数量表!D:H,B1770,数量表!H:H)</f>
        <v/>
      </c>
      <c r="D1770" s="243" t="inlineStr">
        <is>
          <t>W2-41</t>
        </is>
      </c>
      <c r="E1770" s="2" t="n">
        <v>414.5</v>
      </c>
      <c r="F1770" s="244" t="inlineStr">
        <is>
          <t>*</t>
        </is>
      </c>
      <c r="G1770" s="2" t="n">
        <v>95</v>
      </c>
      <c r="H1770" s="122" t="n">
        <v>1</v>
      </c>
      <c r="I1770" s="259">
        <f>SUM(H1770*C1770)</f>
        <v/>
      </c>
      <c r="J1770" s="260" t="n">
        <v>0.1</v>
      </c>
      <c r="K1770" s="261">
        <f>C1770*J1770</f>
        <v/>
      </c>
      <c r="M1770" s="251">
        <f>CONCATENATE(D1770,"　",E1770,F1770,G1770)</f>
        <v/>
      </c>
      <c r="N1770" s="252">
        <f>I1770</f>
        <v/>
      </c>
    </row>
    <row r="1771" ht="15" customHeight="1" thickBot="1">
      <c r="B1771" s="85" t="inlineStr">
        <is>
          <t>90MKA09L</t>
        </is>
      </c>
      <c r="C1771">
        <f>SUMIF(数量表!D:H,B1771,数量表!H:H)</f>
        <v/>
      </c>
      <c r="D1771" s="243" t="inlineStr">
        <is>
          <t>W2-41</t>
        </is>
      </c>
      <c r="E1771" s="2" t="n">
        <v>414.5</v>
      </c>
      <c r="F1771" s="244" t="inlineStr">
        <is>
          <t>*</t>
        </is>
      </c>
      <c r="G1771" s="2" t="n">
        <v>150</v>
      </c>
      <c r="H1771" s="122" t="n">
        <v>1</v>
      </c>
      <c r="I1771" s="259">
        <f>SUM(H1771*C1771)</f>
        <v/>
      </c>
      <c r="J1771" s="260" t="n">
        <v>0.5</v>
      </c>
      <c r="K1771" s="261">
        <f>C1771*J1771</f>
        <v/>
      </c>
      <c r="M1771" s="251">
        <f>CONCATENATE(D1771,"　",E1771,F1771,G1771)</f>
        <v/>
      </c>
      <c r="N1771" s="252">
        <f>I1771</f>
        <v/>
      </c>
    </row>
    <row r="1772" ht="15" customHeight="1" thickBot="1">
      <c r="B1772" s="85" t="inlineStr">
        <is>
          <t>90MKA09L</t>
        </is>
      </c>
      <c r="C1772">
        <f>SUMIF(数量表!D:H,B1772,数量表!H:H)</f>
        <v/>
      </c>
      <c r="D1772" s="243" t="inlineStr">
        <is>
          <t>W1-39</t>
        </is>
      </c>
      <c r="E1772" s="2" t="n">
        <v>386.5</v>
      </c>
      <c r="F1772" s="244" t="inlineStr">
        <is>
          <t>*</t>
        </is>
      </c>
      <c r="G1772" s="2" t="n">
        <v>868</v>
      </c>
      <c r="H1772" s="122" t="n">
        <v>1</v>
      </c>
      <c r="I1772" s="259">
        <f>SUM(H1772*C1772)</f>
        <v/>
      </c>
      <c r="J1772" s="260" t="n">
        <v>1</v>
      </c>
      <c r="K1772" s="261">
        <f>C1772*J1772</f>
        <v/>
      </c>
      <c r="M1772" s="251">
        <f>CONCATENATE(D1772,"　",E1772,F1772,G1772)</f>
        <v/>
      </c>
      <c r="N1772" s="252">
        <f>I1772</f>
        <v/>
      </c>
    </row>
    <row r="1773" ht="15" customHeight="1" thickBot="1">
      <c r="B1773" s="88" t="inlineStr">
        <is>
          <t>90MKA09L</t>
        </is>
      </c>
      <c r="C1773" s="89">
        <f>SUMIF(数量表!D:H,B1773,数量表!H:H)</f>
        <v/>
      </c>
      <c r="D1773" s="239" t="inlineStr">
        <is>
          <t>W3-39</t>
        </is>
      </c>
      <c r="E1773" s="240" t="n">
        <v>386.5</v>
      </c>
      <c r="F1773" s="241" t="inlineStr">
        <is>
          <t>*</t>
        </is>
      </c>
      <c r="G1773" s="240" t="n">
        <v>150</v>
      </c>
      <c r="H1773" s="242" t="n">
        <v>1</v>
      </c>
      <c r="I1773" s="256">
        <f>SUM(H1773*C1773)</f>
        <v/>
      </c>
      <c r="J1773" s="257" t="n">
        <v>0.5</v>
      </c>
      <c r="K1773" s="258">
        <f>C1773*J1773</f>
        <v/>
      </c>
      <c r="M1773" s="251">
        <f>CONCATENATE(D1773,"　",E1773,F1773,G1773)</f>
        <v/>
      </c>
      <c r="N1773" s="252">
        <f>I1773</f>
        <v/>
      </c>
    </row>
    <row r="1774" ht="15" customHeight="1" thickBot="1">
      <c r="B1774" s="79" t="inlineStr">
        <is>
          <t>90MKA09L-L</t>
        </is>
      </c>
      <c r="C1774" s="80">
        <f>SUMIF(数量表!D:H,B1774,数量表!H:H)</f>
        <v/>
      </c>
      <c r="D1774" s="235" t="inlineStr">
        <is>
          <t>W1-39</t>
        </is>
      </c>
      <c r="E1774" s="236" t="n">
        <v>333</v>
      </c>
      <c r="F1774" s="237" t="inlineStr">
        <is>
          <t>*</t>
        </is>
      </c>
      <c r="G1774" s="236" t="n">
        <v>868</v>
      </c>
      <c r="H1774" s="238" t="n">
        <v>1</v>
      </c>
      <c r="I1774" s="253">
        <f>SUM(H1774*C1774)</f>
        <v/>
      </c>
      <c r="J1774" s="254" t="n">
        <v>1</v>
      </c>
      <c r="K1774" s="255">
        <f>C1774*J1774</f>
        <v/>
      </c>
      <c r="M1774" s="251">
        <f>CONCATENATE(D1774,"　",E1774,F1774,G1774)</f>
        <v/>
      </c>
      <c r="N1774" s="252">
        <f>I1774</f>
        <v/>
      </c>
    </row>
    <row r="1775" ht="15" customHeight="1" thickBot="1">
      <c r="B1775" s="85" t="inlineStr">
        <is>
          <t>90MKA09L-L</t>
        </is>
      </c>
      <c r="C1775">
        <f>SUMIF(数量表!D:H,B1775,数量表!H:H)</f>
        <v/>
      </c>
      <c r="D1775" s="243" t="inlineStr">
        <is>
          <t>W3-39</t>
        </is>
      </c>
      <c r="E1775" s="2" t="n">
        <v>333</v>
      </c>
      <c r="F1775" s="244" t="inlineStr">
        <is>
          <t>*</t>
        </is>
      </c>
      <c r="G1775" s="2" t="n">
        <v>150</v>
      </c>
      <c r="H1775" s="122" t="n">
        <v>1</v>
      </c>
      <c r="I1775" s="259">
        <f>SUM(H1775*C1775)</f>
        <v/>
      </c>
      <c r="J1775" s="260" t="n">
        <v>0.5</v>
      </c>
      <c r="K1775" s="261">
        <f>C1775*J1775</f>
        <v/>
      </c>
      <c r="M1775" s="251">
        <f>CONCATENATE(D1775,"　",E1775,F1775,G1775)</f>
        <v/>
      </c>
      <c r="N1775" s="252">
        <f>I1775</f>
        <v/>
      </c>
    </row>
    <row r="1776" ht="15" customHeight="1" thickBot="1">
      <c r="B1776" s="85" t="inlineStr">
        <is>
          <t>90MKA09L-L</t>
        </is>
      </c>
      <c r="C1776">
        <f>SUMIF(数量表!D:H,B1776,数量表!H:H)</f>
        <v/>
      </c>
      <c r="D1776" s="243" t="inlineStr">
        <is>
          <t>W2-41</t>
        </is>
      </c>
      <c r="E1776" s="2" t="n">
        <v>414.5</v>
      </c>
      <c r="F1776" s="244" t="inlineStr">
        <is>
          <t>*</t>
        </is>
      </c>
      <c r="G1776" s="2" t="n">
        <v>973</v>
      </c>
      <c r="H1776" s="122" t="n">
        <v>1</v>
      </c>
      <c r="I1776" s="259">
        <f>SUM(H1776*C1776)</f>
        <v/>
      </c>
      <c r="J1776" s="260" t="n">
        <v>1</v>
      </c>
      <c r="K1776" s="261">
        <f>C1776*J1776</f>
        <v/>
      </c>
      <c r="M1776" s="251">
        <f>CONCATENATE(D1776,"　",E1776,F1776,G1776)</f>
        <v/>
      </c>
      <c r="N1776" s="252">
        <f>I1776</f>
        <v/>
      </c>
    </row>
    <row r="1777" ht="15" customHeight="1" thickBot="1">
      <c r="B1777" s="85" t="inlineStr">
        <is>
          <t>90MKA09L-L</t>
        </is>
      </c>
      <c r="C1777">
        <f>SUMIF(数量表!D:H,B1777,数量表!H:H)</f>
        <v/>
      </c>
      <c r="D1777" s="243" t="inlineStr">
        <is>
          <t>W2-41</t>
        </is>
      </c>
      <c r="E1777" s="2" t="n">
        <v>414.5</v>
      </c>
      <c r="F1777" s="244" t="inlineStr">
        <is>
          <t>*</t>
        </is>
      </c>
      <c r="G1777" s="2" t="n">
        <v>95</v>
      </c>
      <c r="H1777" s="122" t="n">
        <v>1</v>
      </c>
      <c r="I1777" s="259">
        <f>SUM(H1777*C1777)</f>
        <v/>
      </c>
      <c r="J1777" s="260" t="n">
        <v>0.1</v>
      </c>
      <c r="K1777" s="261">
        <f>C1777*J1777</f>
        <v/>
      </c>
      <c r="M1777" s="251">
        <f>CONCATENATE(D1777,"　",E1777,F1777,G1777)</f>
        <v/>
      </c>
      <c r="N1777" s="252">
        <f>I1777</f>
        <v/>
      </c>
    </row>
    <row r="1778" ht="15" customHeight="1" thickBot="1">
      <c r="B1778" s="85" t="inlineStr">
        <is>
          <t>90MKA09L-L</t>
        </is>
      </c>
      <c r="C1778">
        <f>SUMIF(数量表!D:H,B1778,数量表!H:H)</f>
        <v/>
      </c>
      <c r="D1778" s="243" t="inlineStr">
        <is>
          <t>W2-41</t>
        </is>
      </c>
      <c r="E1778" s="2" t="n">
        <v>414.5</v>
      </c>
      <c r="F1778" s="244" t="inlineStr">
        <is>
          <t>*</t>
        </is>
      </c>
      <c r="G1778" s="2" t="n">
        <v>150</v>
      </c>
      <c r="H1778" s="122" t="n">
        <v>1</v>
      </c>
      <c r="I1778" s="259">
        <f>SUM(H1778*C1778)</f>
        <v/>
      </c>
      <c r="J1778" s="260" t="n">
        <v>0.5</v>
      </c>
      <c r="K1778" s="261">
        <f>C1778*J1778</f>
        <v/>
      </c>
      <c r="M1778" s="251">
        <f>CONCATENATE(D1778,"　",E1778,F1778,G1778)</f>
        <v/>
      </c>
      <c r="N1778" s="252">
        <f>I1778</f>
        <v/>
      </c>
    </row>
    <row r="1779" ht="15" customHeight="1" thickBot="1">
      <c r="B1779" s="85" t="inlineStr">
        <is>
          <t>90MKA09L-L</t>
        </is>
      </c>
      <c r="C1779">
        <f>SUMIF(数量表!D:H,B1779,数量表!H:H)</f>
        <v/>
      </c>
      <c r="D1779" s="243" t="inlineStr">
        <is>
          <t>W1-39</t>
        </is>
      </c>
      <c r="E1779" s="2" t="n">
        <v>386.5</v>
      </c>
      <c r="F1779" s="244" t="inlineStr">
        <is>
          <t>*</t>
        </is>
      </c>
      <c r="G1779" s="2" t="n">
        <v>868</v>
      </c>
      <c r="H1779" s="122" t="n">
        <v>1</v>
      </c>
      <c r="I1779" s="259">
        <f>SUM(H1779*C1779)</f>
        <v/>
      </c>
      <c r="J1779" s="260" t="n">
        <v>1</v>
      </c>
      <c r="K1779" s="261">
        <f>C1779*J1779</f>
        <v/>
      </c>
      <c r="M1779" s="251">
        <f>CONCATENATE(D1779,"　",E1779,F1779,G1779)</f>
        <v/>
      </c>
      <c r="N1779" s="252">
        <f>I1779</f>
        <v/>
      </c>
    </row>
    <row r="1780" ht="15" customHeight="1" thickBot="1">
      <c r="B1780" s="85" t="inlineStr">
        <is>
          <t>90MKA09L-L</t>
        </is>
      </c>
      <c r="C1780">
        <f>SUMIF(数量表!D:H,B1780,数量表!H:H)</f>
        <v/>
      </c>
      <c r="D1780" s="243" t="inlineStr">
        <is>
          <t>W3-39</t>
        </is>
      </c>
      <c r="E1780" s="2" t="n">
        <v>386.5</v>
      </c>
      <c r="F1780" s="244" t="inlineStr">
        <is>
          <t>*</t>
        </is>
      </c>
      <c r="G1780" s="2" t="n">
        <v>150</v>
      </c>
      <c r="H1780" s="122" t="n">
        <v>1</v>
      </c>
      <c r="I1780" s="259">
        <f>SUM(H1780*C1780)</f>
        <v/>
      </c>
      <c r="J1780" s="260" t="n">
        <v>0.5</v>
      </c>
      <c r="K1780" s="261">
        <f>C1780*J1780</f>
        <v/>
      </c>
      <c r="M1780" s="251">
        <f>CONCATENATE(D1780,"　",E1780,F1780,G1780)</f>
        <v/>
      </c>
      <c r="N1780" s="252">
        <f>I1780</f>
        <v/>
      </c>
    </row>
    <row r="1781" ht="15" customHeight="1" thickBot="1">
      <c r="B1781" s="88" t="inlineStr">
        <is>
          <t>90MKA09L-L</t>
        </is>
      </c>
      <c r="C1781" s="89">
        <f>SUMIF(数量表!D:H,B1781,数量表!H:H)</f>
        <v/>
      </c>
      <c r="D1781" s="239" t="inlineStr">
        <is>
          <t>45*1000</t>
        </is>
      </c>
      <c r="E1781" s="240" t="n">
        <v>40</v>
      </c>
      <c r="F1781" s="241" t="inlineStr">
        <is>
          <t>*</t>
        </is>
      </c>
      <c r="G1781" s="240" t="n">
        <v>949</v>
      </c>
      <c r="H1781" s="242" t="n">
        <v>1</v>
      </c>
      <c r="I1781" s="256">
        <f>SUM(H1781*C1781)</f>
        <v/>
      </c>
      <c r="J1781" s="257" t="n">
        <v>0.1</v>
      </c>
      <c r="K1781" s="258">
        <f>C1781*J1781</f>
        <v/>
      </c>
      <c r="M1781" s="251">
        <f>CONCATENATE(D1781,"　",E1781,F1781,G1781)</f>
        <v/>
      </c>
      <c r="N1781" s="252">
        <f>I1781</f>
        <v/>
      </c>
    </row>
    <row r="1782" ht="15" customHeight="1" thickBot="1">
      <c r="B1782" s="79" t="inlineStr">
        <is>
          <t>90MKA09R</t>
        </is>
      </c>
      <c r="C1782" s="80">
        <f>SUMIF(数量表!D:H,B1782,数量表!H:H)</f>
        <v/>
      </c>
      <c r="D1782" s="235" t="inlineStr">
        <is>
          <t>W1-39</t>
        </is>
      </c>
      <c r="E1782" s="236" t="n">
        <v>333</v>
      </c>
      <c r="F1782" s="237" t="inlineStr">
        <is>
          <t>*</t>
        </is>
      </c>
      <c r="G1782" s="236" t="n">
        <v>868</v>
      </c>
      <c r="H1782" s="238" t="n">
        <v>1</v>
      </c>
      <c r="I1782" s="253">
        <f>SUM(H1782*C1782)</f>
        <v/>
      </c>
      <c r="J1782" s="254" t="n">
        <v>1</v>
      </c>
      <c r="K1782" s="255">
        <f>C1782*J1782</f>
        <v/>
      </c>
      <c r="M1782" s="251">
        <f>CONCATENATE(D1782,"　",E1782,F1782,G1782)</f>
        <v/>
      </c>
      <c r="N1782" s="252">
        <f>I1782</f>
        <v/>
      </c>
    </row>
    <row r="1783" ht="15" customHeight="1" thickBot="1">
      <c r="B1783" s="85" t="inlineStr">
        <is>
          <t>90MKA09R</t>
        </is>
      </c>
      <c r="C1783">
        <f>SUMIF(数量表!D:H,B1783,数量表!H:H)</f>
        <v/>
      </c>
      <c r="D1783" s="243" t="inlineStr">
        <is>
          <t>W3-39</t>
        </is>
      </c>
      <c r="E1783" s="2" t="n">
        <v>333</v>
      </c>
      <c r="F1783" s="244" t="inlineStr">
        <is>
          <t>*</t>
        </is>
      </c>
      <c r="G1783" s="2" t="n">
        <v>150</v>
      </c>
      <c r="H1783" s="122" t="n">
        <v>1</v>
      </c>
      <c r="I1783" s="259">
        <f>SUM(H1783*C1783)</f>
        <v/>
      </c>
      <c r="J1783" s="260" t="n">
        <v>0.5</v>
      </c>
      <c r="K1783" s="261">
        <f>C1783*J1783</f>
        <v/>
      </c>
      <c r="M1783" s="251">
        <f>CONCATENATE(D1783,"　",E1783,F1783,G1783)</f>
        <v/>
      </c>
      <c r="N1783" s="252">
        <f>I1783</f>
        <v/>
      </c>
    </row>
    <row r="1784" ht="15" customHeight="1" thickBot="1">
      <c r="B1784" s="85" t="inlineStr">
        <is>
          <t>90MKA09R</t>
        </is>
      </c>
      <c r="C1784">
        <f>SUMIF(数量表!D:H,B1784,数量表!H:H)</f>
        <v/>
      </c>
      <c r="D1784" s="243" t="inlineStr">
        <is>
          <t>W2-41</t>
        </is>
      </c>
      <c r="E1784" s="2" t="n">
        <v>414.5</v>
      </c>
      <c r="F1784" s="244" t="inlineStr">
        <is>
          <t>*</t>
        </is>
      </c>
      <c r="G1784" s="2" t="n">
        <v>973</v>
      </c>
      <c r="H1784" s="122" t="n">
        <v>1</v>
      </c>
      <c r="I1784" s="259">
        <f>SUM(H1784*C1784)</f>
        <v/>
      </c>
      <c r="J1784" s="260" t="n">
        <v>1</v>
      </c>
      <c r="K1784" s="261">
        <f>C1784*J1784</f>
        <v/>
      </c>
      <c r="M1784" s="251">
        <f>CONCATENATE(D1784,"　",E1784,F1784,G1784)</f>
        <v/>
      </c>
      <c r="N1784" s="252">
        <f>I1784</f>
        <v/>
      </c>
    </row>
    <row r="1785" ht="15" customHeight="1" thickBot="1">
      <c r="B1785" s="85" t="inlineStr">
        <is>
          <t>90MKA09R</t>
        </is>
      </c>
      <c r="C1785">
        <f>SUMIF(数量表!D:H,B1785,数量表!H:H)</f>
        <v/>
      </c>
      <c r="D1785" s="243" t="inlineStr">
        <is>
          <t>W2-41</t>
        </is>
      </c>
      <c r="E1785" s="2" t="n">
        <v>414.5</v>
      </c>
      <c r="F1785" s="244" t="inlineStr">
        <is>
          <t>*</t>
        </is>
      </c>
      <c r="G1785" s="2" t="n">
        <v>95</v>
      </c>
      <c r="H1785" s="122" t="n">
        <v>1</v>
      </c>
      <c r="I1785" s="259">
        <f>SUM(H1785*C1785)</f>
        <v/>
      </c>
      <c r="J1785" s="260" t="n">
        <v>0.1</v>
      </c>
      <c r="K1785" s="261">
        <f>C1785*J1785</f>
        <v/>
      </c>
      <c r="M1785" s="251">
        <f>CONCATENATE(D1785,"　",E1785,F1785,G1785)</f>
        <v/>
      </c>
      <c r="N1785" s="252">
        <f>I1785</f>
        <v/>
      </c>
    </row>
    <row r="1786" ht="15" customHeight="1" thickBot="1">
      <c r="B1786" s="85" t="inlineStr">
        <is>
          <t>90MKA09R</t>
        </is>
      </c>
      <c r="C1786">
        <f>SUMIF(数量表!D:H,B1786,数量表!H:H)</f>
        <v/>
      </c>
      <c r="D1786" s="243" t="inlineStr">
        <is>
          <t>W2-41</t>
        </is>
      </c>
      <c r="E1786" s="2" t="n">
        <v>414.5</v>
      </c>
      <c r="F1786" s="244" t="inlineStr">
        <is>
          <t>*</t>
        </is>
      </c>
      <c r="G1786" s="2" t="n">
        <v>150</v>
      </c>
      <c r="H1786" s="122" t="n">
        <v>1</v>
      </c>
      <c r="I1786" s="259">
        <f>SUM(H1786*C1786)</f>
        <v/>
      </c>
      <c r="J1786" s="260" t="n">
        <v>0.5</v>
      </c>
      <c r="K1786" s="261">
        <f>C1786*J1786</f>
        <v/>
      </c>
      <c r="M1786" s="251">
        <f>CONCATENATE(D1786,"　",E1786,F1786,G1786)</f>
        <v/>
      </c>
      <c r="N1786" s="252">
        <f>I1786</f>
        <v/>
      </c>
    </row>
    <row r="1787" ht="15" customHeight="1" thickBot="1">
      <c r="B1787" s="85" t="inlineStr">
        <is>
          <t>90MKA09R</t>
        </is>
      </c>
      <c r="C1787">
        <f>SUMIF(数量表!D:H,B1787,数量表!H:H)</f>
        <v/>
      </c>
      <c r="D1787" s="243" t="inlineStr">
        <is>
          <t>W1-39</t>
        </is>
      </c>
      <c r="E1787" s="2" t="n">
        <v>386.5</v>
      </c>
      <c r="F1787" s="244" t="inlineStr">
        <is>
          <t>*</t>
        </is>
      </c>
      <c r="G1787" s="2" t="n">
        <v>868</v>
      </c>
      <c r="H1787" s="122" t="n">
        <v>1</v>
      </c>
      <c r="I1787" s="259">
        <f>SUM(H1787*C1787)</f>
        <v/>
      </c>
      <c r="J1787" s="260" t="n">
        <v>1</v>
      </c>
      <c r="K1787" s="261">
        <f>C1787*J1787</f>
        <v/>
      </c>
      <c r="M1787" s="251">
        <f>CONCATENATE(D1787,"　",E1787,F1787,G1787)</f>
        <v/>
      </c>
      <c r="N1787" s="252">
        <f>I1787</f>
        <v/>
      </c>
    </row>
    <row r="1788" ht="15" customHeight="1" thickBot="1">
      <c r="B1788" s="88" t="inlineStr">
        <is>
          <t>90MKA09R</t>
        </is>
      </c>
      <c r="C1788" s="89">
        <f>SUMIF(数量表!D:H,B1788,数量表!H:H)</f>
        <v/>
      </c>
      <c r="D1788" s="239" t="inlineStr">
        <is>
          <t>W3-39</t>
        </is>
      </c>
      <c r="E1788" s="240" t="n">
        <v>386.5</v>
      </c>
      <c r="F1788" s="241" t="inlineStr">
        <is>
          <t>*</t>
        </is>
      </c>
      <c r="G1788" s="240" t="n">
        <v>150</v>
      </c>
      <c r="H1788" s="242" t="n">
        <v>1</v>
      </c>
      <c r="I1788" s="256">
        <f>SUM(H1788*C1788)</f>
        <v/>
      </c>
      <c r="J1788" s="257" t="n">
        <v>0.5</v>
      </c>
      <c r="K1788" s="258">
        <f>C1788*J1788</f>
        <v/>
      </c>
      <c r="M1788" s="251">
        <f>CONCATENATE(D1788,"　",E1788,F1788,G1788)</f>
        <v/>
      </c>
      <c r="N1788" s="252">
        <f>I1788</f>
        <v/>
      </c>
    </row>
    <row r="1789" ht="15" customHeight="1" thickBot="1">
      <c r="B1789" s="79" t="inlineStr">
        <is>
          <t>90MKA09R-R</t>
        </is>
      </c>
      <c r="C1789" s="80">
        <f>SUMIF(数量表!D:H,B1789,数量表!H:H)</f>
        <v/>
      </c>
      <c r="D1789" s="235" t="inlineStr">
        <is>
          <t>W1-39</t>
        </is>
      </c>
      <c r="E1789" s="236" t="n">
        <v>333</v>
      </c>
      <c r="F1789" s="237" t="inlineStr">
        <is>
          <t>*</t>
        </is>
      </c>
      <c r="G1789" s="236" t="n">
        <v>868</v>
      </c>
      <c r="H1789" s="238" t="n">
        <v>1</v>
      </c>
      <c r="I1789" s="253">
        <f>SUM(H1789*C1789)</f>
        <v/>
      </c>
      <c r="J1789" s="254" t="n">
        <v>1</v>
      </c>
      <c r="K1789" s="255">
        <f>C1789*J1789</f>
        <v/>
      </c>
      <c r="M1789" s="251">
        <f>CONCATENATE(D1789,"　",E1789,F1789,G1789)</f>
        <v/>
      </c>
      <c r="N1789" s="252">
        <f>I1789</f>
        <v/>
      </c>
    </row>
    <row r="1790" ht="15" customHeight="1" thickBot="1">
      <c r="B1790" s="85" t="inlineStr">
        <is>
          <t>90MKA09R-R</t>
        </is>
      </c>
      <c r="C1790">
        <f>SUMIF(数量表!D:H,B1790,数量表!H:H)</f>
        <v/>
      </c>
      <c r="D1790" s="243" t="inlineStr">
        <is>
          <t>W3-39</t>
        </is>
      </c>
      <c r="E1790" s="2" t="n">
        <v>333</v>
      </c>
      <c r="F1790" s="244" t="inlineStr">
        <is>
          <t>*</t>
        </is>
      </c>
      <c r="G1790" s="2" t="n">
        <v>150</v>
      </c>
      <c r="H1790" s="122" t="n">
        <v>1</v>
      </c>
      <c r="I1790" s="259">
        <f>SUM(H1790*C1790)</f>
        <v/>
      </c>
      <c r="J1790" s="260" t="n">
        <v>0.5</v>
      </c>
      <c r="K1790" s="261">
        <f>C1790*J1790</f>
        <v/>
      </c>
      <c r="M1790" s="251">
        <f>CONCATENATE(D1790,"　",E1790,F1790,G1790)</f>
        <v/>
      </c>
      <c r="N1790" s="252">
        <f>I1790</f>
        <v/>
      </c>
    </row>
    <row r="1791" ht="15" customHeight="1" thickBot="1">
      <c r="B1791" s="85" t="inlineStr">
        <is>
          <t>90MKA09R-R</t>
        </is>
      </c>
      <c r="C1791">
        <f>SUMIF(数量表!D:H,B1791,数量表!H:H)</f>
        <v/>
      </c>
      <c r="D1791" s="243" t="inlineStr">
        <is>
          <t>W2-41</t>
        </is>
      </c>
      <c r="E1791" s="2" t="n">
        <v>414.5</v>
      </c>
      <c r="F1791" s="244" t="inlineStr">
        <is>
          <t>*</t>
        </is>
      </c>
      <c r="G1791" s="2" t="n">
        <v>973</v>
      </c>
      <c r="H1791" s="122" t="n">
        <v>1</v>
      </c>
      <c r="I1791" s="259">
        <f>SUM(H1791*C1791)</f>
        <v/>
      </c>
      <c r="J1791" s="260" t="n">
        <v>1</v>
      </c>
      <c r="K1791" s="261">
        <f>C1791*J1791</f>
        <v/>
      </c>
      <c r="M1791" s="251">
        <f>CONCATENATE(D1791,"　",E1791,F1791,G1791)</f>
        <v/>
      </c>
      <c r="N1791" s="252">
        <f>I1791</f>
        <v/>
      </c>
    </row>
    <row r="1792" ht="15" customHeight="1" thickBot="1">
      <c r="B1792" s="85" t="inlineStr">
        <is>
          <t>90MKA09R-R</t>
        </is>
      </c>
      <c r="C1792">
        <f>SUMIF(数量表!D:H,B1792,数量表!H:H)</f>
        <v/>
      </c>
      <c r="D1792" s="243" t="inlineStr">
        <is>
          <t>W2-41</t>
        </is>
      </c>
      <c r="E1792" s="2" t="n">
        <v>414.5</v>
      </c>
      <c r="F1792" s="244" t="inlineStr">
        <is>
          <t>*</t>
        </is>
      </c>
      <c r="G1792" s="2" t="n">
        <v>95</v>
      </c>
      <c r="H1792" s="122" t="n">
        <v>1</v>
      </c>
      <c r="I1792" s="259">
        <f>SUM(H1792*C1792)</f>
        <v/>
      </c>
      <c r="J1792" s="260" t="n">
        <v>0.1</v>
      </c>
      <c r="K1792" s="261">
        <f>C1792*J1792</f>
        <v/>
      </c>
      <c r="M1792" s="251">
        <f>CONCATENATE(D1792,"　",E1792,F1792,G1792)</f>
        <v/>
      </c>
      <c r="N1792" s="252">
        <f>I1792</f>
        <v/>
      </c>
    </row>
    <row r="1793" ht="15" customHeight="1" thickBot="1">
      <c r="B1793" s="85" t="inlineStr">
        <is>
          <t>90MKA09R-R</t>
        </is>
      </c>
      <c r="C1793">
        <f>SUMIF(数量表!D:H,B1793,数量表!H:H)</f>
        <v/>
      </c>
      <c r="D1793" s="243" t="inlineStr">
        <is>
          <t>W2-41</t>
        </is>
      </c>
      <c r="E1793" s="2" t="n">
        <v>414.5</v>
      </c>
      <c r="F1793" s="244" t="inlineStr">
        <is>
          <t>*</t>
        </is>
      </c>
      <c r="G1793" s="2" t="n">
        <v>150</v>
      </c>
      <c r="H1793" s="122" t="n">
        <v>1</v>
      </c>
      <c r="I1793" s="259">
        <f>SUM(H1793*C1793)</f>
        <v/>
      </c>
      <c r="J1793" s="260" t="n">
        <v>0.5</v>
      </c>
      <c r="K1793" s="261">
        <f>C1793*J1793</f>
        <v/>
      </c>
      <c r="M1793" s="251">
        <f>CONCATENATE(D1793,"　",E1793,F1793,G1793)</f>
        <v/>
      </c>
      <c r="N1793" s="252">
        <f>I1793</f>
        <v/>
      </c>
    </row>
    <row r="1794" ht="15" customHeight="1" thickBot="1">
      <c r="B1794" s="85" t="inlineStr">
        <is>
          <t>90MKA09R-R</t>
        </is>
      </c>
      <c r="C1794">
        <f>SUMIF(数量表!D:H,B1794,数量表!H:H)</f>
        <v/>
      </c>
      <c r="D1794" s="243" t="inlineStr">
        <is>
          <t>W1-39</t>
        </is>
      </c>
      <c r="E1794" s="2" t="n">
        <v>386.5</v>
      </c>
      <c r="F1794" s="244" t="inlineStr">
        <is>
          <t>*</t>
        </is>
      </c>
      <c r="G1794" s="2" t="n">
        <v>868</v>
      </c>
      <c r="H1794" s="122" t="n">
        <v>1</v>
      </c>
      <c r="I1794" s="259">
        <f>SUM(H1794*C1794)</f>
        <v/>
      </c>
      <c r="J1794" s="260" t="n">
        <v>1</v>
      </c>
      <c r="K1794" s="261">
        <f>C1794*J1794</f>
        <v/>
      </c>
      <c r="M1794" s="251">
        <f>CONCATENATE(D1794,"　",E1794,F1794,G1794)</f>
        <v/>
      </c>
      <c r="N1794" s="252">
        <f>I1794</f>
        <v/>
      </c>
    </row>
    <row r="1795" ht="15" customHeight="1" thickBot="1">
      <c r="B1795" s="85" t="inlineStr">
        <is>
          <t>90MKA09R-R</t>
        </is>
      </c>
      <c r="C1795">
        <f>SUMIF(数量表!D:H,B1795,数量表!H:H)</f>
        <v/>
      </c>
      <c r="D1795" s="243" t="inlineStr">
        <is>
          <t>W3-39</t>
        </is>
      </c>
      <c r="E1795" s="2" t="n">
        <v>386.5</v>
      </c>
      <c r="F1795" s="244" t="inlineStr">
        <is>
          <t>*</t>
        </is>
      </c>
      <c r="G1795" s="2" t="n">
        <v>150</v>
      </c>
      <c r="H1795" s="122" t="n">
        <v>1</v>
      </c>
      <c r="I1795" s="259">
        <f>SUM(H1795*C1795)</f>
        <v/>
      </c>
      <c r="J1795" s="260" t="n">
        <v>0.5</v>
      </c>
      <c r="K1795" s="261">
        <f>C1795*J1795</f>
        <v/>
      </c>
      <c r="M1795" s="251">
        <f>CONCATENATE(D1795,"　",E1795,F1795,G1795)</f>
        <v/>
      </c>
      <c r="N1795" s="252">
        <f>I1795</f>
        <v/>
      </c>
    </row>
    <row r="1796" ht="15" customHeight="1" thickBot="1">
      <c r="B1796" s="88" t="inlineStr">
        <is>
          <t>90MKA09R-R</t>
        </is>
      </c>
      <c r="C1796" s="89">
        <f>SUMIF(数量表!D:H,B1796,数量表!H:H)</f>
        <v/>
      </c>
      <c r="D1796" s="239" t="inlineStr">
        <is>
          <t>45*1000</t>
        </is>
      </c>
      <c r="E1796" s="240" t="n">
        <v>40</v>
      </c>
      <c r="F1796" s="241" t="inlineStr">
        <is>
          <t>*</t>
        </is>
      </c>
      <c r="G1796" s="240" t="n">
        <v>949</v>
      </c>
      <c r="H1796" s="242" t="n">
        <v>1</v>
      </c>
      <c r="I1796" s="256">
        <f>SUM(H1796*C1796)</f>
        <v/>
      </c>
      <c r="J1796" s="257" t="n">
        <v>0.1</v>
      </c>
      <c r="K1796" s="258">
        <f>C1796*J1796</f>
        <v/>
      </c>
      <c r="M1796" s="251">
        <f>CONCATENATE(D1796,"　",E1796,F1796,G1796)</f>
        <v/>
      </c>
      <c r="N1796" s="252">
        <f>I1796</f>
        <v/>
      </c>
    </row>
    <row r="1797" ht="15" customHeight="1" thickBot="1">
      <c r="B1797" s="79" t="inlineStr">
        <is>
          <t>90MKB05</t>
        </is>
      </c>
      <c r="C1797">
        <f>SUMIF(数量表!D:H,B1797,数量表!H:H)</f>
        <v/>
      </c>
      <c r="D1797" s="243" t="inlineStr">
        <is>
          <t>W1-39</t>
        </is>
      </c>
      <c r="E1797" s="2" t="n">
        <v>386.5</v>
      </c>
      <c r="F1797" s="244" t="inlineStr">
        <is>
          <t>*</t>
        </is>
      </c>
      <c r="G1797" s="2" t="n">
        <v>1068</v>
      </c>
      <c r="H1797" s="238" t="n">
        <v>1</v>
      </c>
      <c r="I1797" s="253">
        <f>SUM(H1797*C1797)</f>
        <v/>
      </c>
      <c r="J1797" s="254" t="n">
        <v>1</v>
      </c>
      <c r="K1797" s="255">
        <f>C1797*J1797</f>
        <v/>
      </c>
      <c r="M1797" s="251">
        <f>CONCATENATE(D1797,"　",E1797,F1797,G1797)</f>
        <v/>
      </c>
      <c r="N1797" s="252">
        <f>I1797</f>
        <v/>
      </c>
    </row>
    <row r="1798" ht="15" customHeight="1" thickBot="1">
      <c r="B1798" s="85" t="inlineStr">
        <is>
          <t>90MKB05</t>
        </is>
      </c>
      <c r="C1798">
        <f>SUMIF(数量表!D:H,B1798,数量表!H:H)</f>
        <v/>
      </c>
      <c r="D1798" s="243" t="inlineStr">
        <is>
          <t>W1-39</t>
        </is>
      </c>
      <c r="E1798" s="2" t="n">
        <v>373</v>
      </c>
      <c r="F1798" s="244" t="inlineStr">
        <is>
          <t>*</t>
        </is>
      </c>
      <c r="G1798" s="2" t="n">
        <v>1068</v>
      </c>
      <c r="H1798" s="122" t="n">
        <v>1</v>
      </c>
      <c r="I1798" s="259">
        <f>SUM(H1798*C1798)</f>
        <v/>
      </c>
      <c r="J1798" s="260" t="n">
        <v>1</v>
      </c>
      <c r="K1798" s="261">
        <f>C1798*J1798</f>
        <v/>
      </c>
      <c r="M1798" s="251">
        <f>CONCATENATE(D1798,"　",E1798,F1798,G1798)</f>
        <v/>
      </c>
      <c r="N1798" s="252">
        <f>I1798</f>
        <v/>
      </c>
    </row>
    <row r="1799" ht="15" customHeight="1" thickBot="1">
      <c r="B1799" s="85" t="inlineStr">
        <is>
          <t>90MKB05</t>
        </is>
      </c>
      <c r="C1799">
        <f>SUMIF(数量表!D:H,B1799,数量表!H:H)</f>
        <v/>
      </c>
      <c r="D1799" s="243" t="inlineStr">
        <is>
          <t>W2-41</t>
        </is>
      </c>
      <c r="E1799" s="2" t="n">
        <v>414.5</v>
      </c>
      <c r="F1799" s="244" t="inlineStr">
        <is>
          <t>*</t>
        </is>
      </c>
      <c r="G1799" s="2" t="n">
        <v>973</v>
      </c>
      <c r="H1799" s="122" t="n">
        <v>1</v>
      </c>
      <c r="I1799" s="259">
        <f>SUM(H1799*C1799)</f>
        <v/>
      </c>
      <c r="J1799" s="260" t="n">
        <v>1</v>
      </c>
      <c r="K1799" s="261">
        <f>C1799*J1799</f>
        <v/>
      </c>
      <c r="M1799" s="251">
        <f>CONCATENATE(D1799,"　",E1799,F1799,G1799)</f>
        <v/>
      </c>
      <c r="N1799" s="252">
        <f>I1799</f>
        <v/>
      </c>
    </row>
    <row r="1800" ht="15" customHeight="1" thickBot="1">
      <c r="B1800" s="85" t="inlineStr">
        <is>
          <t>90MKB05</t>
        </is>
      </c>
      <c r="C1800">
        <f>SUMIF(数量表!D:H,B1800,数量表!H:H)</f>
        <v/>
      </c>
      <c r="D1800" s="243" t="inlineStr">
        <is>
          <t>W2-41</t>
        </is>
      </c>
      <c r="E1800" s="2" t="n">
        <v>414.5</v>
      </c>
      <c r="F1800" s="244" t="inlineStr">
        <is>
          <t>*</t>
        </is>
      </c>
      <c r="G1800" s="2" t="n">
        <v>95</v>
      </c>
      <c r="H1800" s="122" t="n">
        <v>1</v>
      </c>
      <c r="I1800" s="259">
        <f>SUM(H1800*C1800)</f>
        <v/>
      </c>
      <c r="J1800" s="260" t="n">
        <v>1</v>
      </c>
      <c r="K1800" s="261">
        <f>C1800*J1800</f>
        <v/>
      </c>
      <c r="M1800" s="251">
        <f>CONCATENATE(D1800,"　",E1800,F1800,G1800)</f>
        <v/>
      </c>
      <c r="N1800" s="252">
        <f>I1800</f>
        <v/>
      </c>
    </row>
    <row r="1801" ht="15" customHeight="1" thickBot="1">
      <c r="B1801" s="85" t="inlineStr">
        <is>
          <t>90MKB05</t>
        </is>
      </c>
      <c r="C1801">
        <f>SUMIF(数量表!D:H,B1801,数量表!H:H)</f>
        <v/>
      </c>
      <c r="D1801" s="243" t="inlineStr">
        <is>
          <t>W2-39</t>
        </is>
      </c>
      <c r="E1801" s="2" t="n">
        <v>386.5</v>
      </c>
      <c r="F1801" s="244" t="inlineStr">
        <is>
          <t>*</t>
        </is>
      </c>
      <c r="G1801" s="2" t="n">
        <v>350</v>
      </c>
      <c r="H1801" s="122" t="n">
        <v>1</v>
      </c>
      <c r="I1801" s="259">
        <f>SUM(H1801*C1801)</f>
        <v/>
      </c>
      <c r="J1801" s="260" t="n">
        <v>1</v>
      </c>
      <c r="K1801" s="261">
        <f>C1801*J1801</f>
        <v/>
      </c>
      <c r="M1801" s="251">
        <f>CONCATENATE(D1801,"　",E1801,F1801,G1801)</f>
        <v/>
      </c>
      <c r="N1801" s="252">
        <f>I1801</f>
        <v/>
      </c>
    </row>
    <row r="1802" ht="15" customHeight="1" thickBot="1">
      <c r="B1802" s="85" t="inlineStr">
        <is>
          <t>90MKB05</t>
        </is>
      </c>
      <c r="C1802">
        <f>SUMIF(数量表!D:H,B1802,数量表!H:H)</f>
        <v/>
      </c>
      <c r="D1802" s="243" t="inlineStr">
        <is>
          <t>W2-41</t>
        </is>
      </c>
      <c r="E1802" s="2" t="n">
        <v>414.5</v>
      </c>
      <c r="F1802" s="244" t="inlineStr">
        <is>
          <t>*</t>
        </is>
      </c>
      <c r="G1802" s="2" t="n">
        <v>350</v>
      </c>
      <c r="H1802" s="122" t="n">
        <v>1</v>
      </c>
      <c r="I1802" s="259">
        <f>SUM(H1802*C1802)</f>
        <v/>
      </c>
      <c r="J1802" s="260" t="n">
        <v>1</v>
      </c>
      <c r="K1802" s="261">
        <f>C1802*J1802</f>
        <v/>
      </c>
      <c r="M1802" s="251">
        <f>CONCATENATE(D1802,"　",E1802,F1802,G1802)</f>
        <v/>
      </c>
      <c r="N1802" s="252">
        <f>I1802</f>
        <v/>
      </c>
    </row>
    <row r="1803" ht="15" customHeight="1" thickBot="1">
      <c r="B1803" s="88" t="inlineStr">
        <is>
          <t>90MKB05</t>
        </is>
      </c>
      <c r="C1803" s="89">
        <f>SUMIF(数量表!D:H,B1803,数量表!H:H)</f>
        <v/>
      </c>
      <c r="D1803" s="243" t="inlineStr">
        <is>
          <t>W2-39</t>
        </is>
      </c>
      <c r="E1803" s="240" t="n">
        <v>373</v>
      </c>
      <c r="F1803" s="241" t="inlineStr">
        <is>
          <t>*</t>
        </is>
      </c>
      <c r="G1803" s="240" t="n">
        <v>350</v>
      </c>
      <c r="H1803" s="242" t="n">
        <v>1</v>
      </c>
      <c r="I1803" s="256">
        <f>SUM(H1803*C1803)</f>
        <v/>
      </c>
      <c r="J1803" s="257" t="n">
        <v>1</v>
      </c>
      <c r="K1803" s="258">
        <f>C1803*J1803</f>
        <v/>
      </c>
      <c r="M1803" s="251">
        <f>CONCATENATE(D1803,"　",E1803,F1803,G1803)</f>
        <v/>
      </c>
      <c r="N1803" s="252">
        <f>I1803</f>
        <v/>
      </c>
    </row>
    <row r="1804" ht="15" customHeight="1" thickBot="1">
      <c r="B1804" s="79" t="inlineStr">
        <is>
          <t>90MKB05L</t>
        </is>
      </c>
      <c r="C1804" s="80">
        <f>SUMIF(数量表!D:H,B1804,数量表!H:H)</f>
        <v/>
      </c>
      <c r="D1804" s="235" t="inlineStr">
        <is>
          <t>W1-39</t>
        </is>
      </c>
      <c r="E1804" s="236" t="n">
        <v>333</v>
      </c>
      <c r="F1804" s="237" t="inlineStr">
        <is>
          <t>*</t>
        </is>
      </c>
      <c r="G1804" s="236" t="n">
        <v>1068</v>
      </c>
      <c r="H1804" s="238" t="n">
        <v>1</v>
      </c>
      <c r="I1804" s="253">
        <f>SUM(H1804*C1804)</f>
        <v/>
      </c>
      <c r="J1804" s="254" t="n">
        <v>1</v>
      </c>
      <c r="K1804" s="255">
        <f>C1804*J1804</f>
        <v/>
      </c>
      <c r="M1804" s="251">
        <f>CONCATENATE(D1804,"　",E1804,F1804,G1804)</f>
        <v/>
      </c>
      <c r="N1804" s="252">
        <f>I1804</f>
        <v/>
      </c>
    </row>
    <row r="1805" ht="15" customHeight="1" thickBot="1">
      <c r="B1805" s="85" t="inlineStr">
        <is>
          <t>90MKB05L</t>
        </is>
      </c>
      <c r="C1805">
        <f>SUMIF(数量表!D:H,B1805,数量表!H:H)</f>
        <v/>
      </c>
      <c r="D1805" s="243" t="inlineStr">
        <is>
          <t>W2-41</t>
        </is>
      </c>
      <c r="E1805" s="2" t="n">
        <v>414.5</v>
      </c>
      <c r="F1805" s="244" t="inlineStr">
        <is>
          <t>*</t>
        </is>
      </c>
      <c r="G1805" s="2" t="n">
        <v>973</v>
      </c>
      <c r="H1805" s="122" t="n">
        <v>1</v>
      </c>
      <c r="I1805" s="259">
        <f>SUM(H1805*C1805)</f>
        <v/>
      </c>
      <c r="J1805" s="260" t="n">
        <v>1</v>
      </c>
      <c r="K1805" s="261">
        <f>C1805*J1805</f>
        <v/>
      </c>
      <c r="M1805" s="251">
        <f>CONCATENATE(D1805,"　",E1805,F1805,G1805)</f>
        <v/>
      </c>
      <c r="N1805" s="252">
        <f>I1805</f>
        <v/>
      </c>
    </row>
    <row r="1806" ht="15" customHeight="1" thickBot="1">
      <c r="B1806" s="85" t="inlineStr">
        <is>
          <t>90MKB05L</t>
        </is>
      </c>
      <c r="C1806">
        <f>SUMIF(数量表!D:H,B1806,数量表!H:H)</f>
        <v/>
      </c>
      <c r="D1806" s="243" t="inlineStr">
        <is>
          <t>W2-41</t>
        </is>
      </c>
      <c r="E1806" s="2" t="n">
        <v>414.5</v>
      </c>
      <c r="F1806" s="244" t="inlineStr">
        <is>
          <t>*</t>
        </is>
      </c>
      <c r="G1806" s="2" t="n">
        <v>95</v>
      </c>
      <c r="H1806" s="122" t="n">
        <v>1</v>
      </c>
      <c r="I1806" s="259">
        <f>SUM(H1806*C1806)</f>
        <v/>
      </c>
      <c r="J1806" s="260" t="n">
        <v>0.1</v>
      </c>
      <c r="K1806" s="261">
        <f>C1806*J1806</f>
        <v/>
      </c>
      <c r="M1806" s="251">
        <f>CONCATENATE(D1806,"　",E1806,F1806,G1806)</f>
        <v/>
      </c>
      <c r="N1806" s="252">
        <f>I1806</f>
        <v/>
      </c>
    </row>
    <row r="1807" ht="15" customHeight="1" thickBot="1">
      <c r="B1807" s="85" t="inlineStr">
        <is>
          <t>90MKB05L</t>
        </is>
      </c>
      <c r="C1807">
        <f>SUMIF(数量表!D:H,B1807,数量表!H:H)</f>
        <v/>
      </c>
      <c r="D1807" s="243" t="inlineStr">
        <is>
          <t>W1-39</t>
        </is>
      </c>
      <c r="E1807" s="2" t="n">
        <v>386.5</v>
      </c>
      <c r="F1807" s="244" t="inlineStr">
        <is>
          <t>*</t>
        </is>
      </c>
      <c r="G1807" s="2" t="n">
        <v>1068</v>
      </c>
      <c r="H1807" s="122" t="n">
        <v>1</v>
      </c>
      <c r="I1807" s="259">
        <f>SUM(H1807*C1807)</f>
        <v/>
      </c>
      <c r="J1807" s="260" t="n">
        <v>1</v>
      </c>
      <c r="K1807" s="261">
        <f>C1807*J1807</f>
        <v/>
      </c>
      <c r="M1807" s="251">
        <f>CONCATENATE(D1807,"　",E1807,F1807,G1807)</f>
        <v/>
      </c>
      <c r="N1807" s="252">
        <f>I1807</f>
        <v/>
      </c>
    </row>
    <row r="1808" ht="15" customHeight="1" thickBot="1">
      <c r="B1808" s="85" t="inlineStr">
        <is>
          <t>90MKB05L</t>
        </is>
      </c>
      <c r="C1808">
        <f>SUMIF(数量表!D:H,B1808,数量表!H:H)</f>
        <v/>
      </c>
      <c r="D1808" s="243" t="inlineStr">
        <is>
          <t>W1-39</t>
        </is>
      </c>
      <c r="E1808" s="2" t="n">
        <v>333</v>
      </c>
      <c r="F1808" s="244" t="inlineStr">
        <is>
          <t>*</t>
        </is>
      </c>
      <c r="G1808" s="2" t="n">
        <v>350</v>
      </c>
      <c r="H1808" s="122" t="n">
        <v>1</v>
      </c>
      <c r="I1808" s="259">
        <f>SUM(H1808*C1808)</f>
        <v/>
      </c>
      <c r="J1808" s="260" t="n">
        <v>1</v>
      </c>
      <c r="K1808" s="261">
        <f>C1808*J1808</f>
        <v/>
      </c>
      <c r="M1808" s="251">
        <f>CONCATENATE(D1808,"　",E1808,F1808,G1808)</f>
        <v/>
      </c>
      <c r="N1808" s="252">
        <f>I1808</f>
        <v/>
      </c>
    </row>
    <row r="1809" ht="15" customHeight="1" thickBot="1">
      <c r="B1809" s="85" t="inlineStr">
        <is>
          <t>90MKB05L</t>
        </is>
      </c>
      <c r="C1809">
        <f>SUMIF(数量表!D:H,B1809,数量表!H:H)</f>
        <v/>
      </c>
      <c r="D1809" s="243" t="inlineStr">
        <is>
          <t>W2-41</t>
        </is>
      </c>
      <c r="E1809" s="2" t="n">
        <v>414.5</v>
      </c>
      <c r="F1809" s="244" t="inlineStr">
        <is>
          <t>*</t>
        </is>
      </c>
      <c r="G1809" s="2" t="n">
        <v>350</v>
      </c>
      <c r="H1809" s="122" t="n">
        <v>1</v>
      </c>
      <c r="I1809" s="259">
        <f>SUM(H1809*C1809)</f>
        <v/>
      </c>
      <c r="J1809" s="260" t="n">
        <v>1</v>
      </c>
      <c r="K1809" s="261">
        <f>C1809*J1809</f>
        <v/>
      </c>
      <c r="M1809" s="251">
        <f>CONCATENATE(D1809,"　",E1809,F1809,G1809)</f>
        <v/>
      </c>
      <c r="N1809" s="252">
        <f>I1809</f>
        <v/>
      </c>
    </row>
    <row r="1810" ht="15" customHeight="1" thickBot="1">
      <c r="B1810" s="88" t="inlineStr">
        <is>
          <t>90MKB05L</t>
        </is>
      </c>
      <c r="C1810" s="89">
        <f>SUMIF(数量表!D:H,B1810,数量表!H:H)</f>
        <v/>
      </c>
      <c r="D1810" s="239" t="inlineStr">
        <is>
          <t>W2-39</t>
        </is>
      </c>
      <c r="E1810" s="240" t="n">
        <v>386.5</v>
      </c>
      <c r="F1810" s="241" t="inlineStr">
        <is>
          <t>*</t>
        </is>
      </c>
      <c r="G1810" s="240" t="n">
        <v>350</v>
      </c>
      <c r="H1810" s="242" t="n">
        <v>1</v>
      </c>
      <c r="I1810" s="256">
        <f>SUM(H1810*C1810)</f>
        <v/>
      </c>
      <c r="J1810" s="257" t="n">
        <v>1</v>
      </c>
      <c r="K1810" s="258">
        <f>C1810*J1810</f>
        <v/>
      </c>
      <c r="M1810" s="251">
        <f>CONCATENATE(D1810,"　",E1810,F1810,G1810)</f>
        <v/>
      </c>
      <c r="N1810" s="252">
        <f>I1810</f>
        <v/>
      </c>
    </row>
    <row r="1811" ht="15" customHeight="1" thickBot="1">
      <c r="B1811" s="79" t="inlineStr">
        <is>
          <t>90MKB05R</t>
        </is>
      </c>
      <c r="C1811" s="80">
        <f>SUMIF(数量表!D:H,B1811,数量表!H:H)</f>
        <v/>
      </c>
      <c r="D1811" s="235" t="inlineStr">
        <is>
          <t>W1-39</t>
        </is>
      </c>
      <c r="E1811" s="236" t="n">
        <v>333</v>
      </c>
      <c r="F1811" s="237" t="inlineStr">
        <is>
          <t>*</t>
        </is>
      </c>
      <c r="G1811" s="236" t="n">
        <v>1068</v>
      </c>
      <c r="H1811" s="238" t="n">
        <v>1</v>
      </c>
      <c r="I1811" s="253">
        <f>SUM(H1811*C1811)</f>
        <v/>
      </c>
      <c r="J1811" s="254" t="n">
        <v>1</v>
      </c>
      <c r="K1811" s="255">
        <f>C1811*J1811</f>
        <v/>
      </c>
      <c r="M1811" s="251">
        <f>CONCATENATE(D1811,"　",E1811,F1811,G1811)</f>
        <v/>
      </c>
      <c r="N1811" s="252">
        <f>I1811</f>
        <v/>
      </c>
    </row>
    <row r="1812" ht="15" customHeight="1" thickBot="1">
      <c r="B1812" s="85" t="inlineStr">
        <is>
          <t>90MKB05R</t>
        </is>
      </c>
      <c r="C1812">
        <f>SUMIF(数量表!D:H,B1812,数量表!H:H)</f>
        <v/>
      </c>
      <c r="D1812" s="243" t="inlineStr">
        <is>
          <t>W2-41</t>
        </is>
      </c>
      <c r="E1812" s="2" t="n">
        <v>414.5</v>
      </c>
      <c r="F1812" s="244" t="inlineStr">
        <is>
          <t>*</t>
        </is>
      </c>
      <c r="G1812" s="2" t="n">
        <v>973</v>
      </c>
      <c r="H1812" s="122" t="n">
        <v>1</v>
      </c>
      <c r="I1812" s="259">
        <f>SUM(H1812*C1812)</f>
        <v/>
      </c>
      <c r="J1812" s="260" t="n">
        <v>1</v>
      </c>
      <c r="K1812" s="261">
        <f>C1812*J1812</f>
        <v/>
      </c>
      <c r="M1812" s="251">
        <f>CONCATENATE(D1812,"　",E1812,F1812,G1812)</f>
        <v/>
      </c>
      <c r="N1812" s="252">
        <f>I1812</f>
        <v/>
      </c>
    </row>
    <row r="1813" ht="15" customHeight="1" thickBot="1">
      <c r="B1813" s="85" t="inlineStr">
        <is>
          <t>90MKB05R</t>
        </is>
      </c>
      <c r="C1813">
        <f>SUMIF(数量表!D:H,B1813,数量表!H:H)</f>
        <v/>
      </c>
      <c r="D1813" s="243" t="inlineStr">
        <is>
          <t>W2-41</t>
        </is>
      </c>
      <c r="E1813" s="2" t="n">
        <v>414.5</v>
      </c>
      <c r="F1813" s="244" t="inlineStr">
        <is>
          <t>*</t>
        </is>
      </c>
      <c r="G1813" s="2" t="n">
        <v>95</v>
      </c>
      <c r="H1813" s="122" t="n">
        <v>1</v>
      </c>
      <c r="I1813" s="259">
        <f>SUM(H1813*C1813)</f>
        <v/>
      </c>
      <c r="J1813" s="260" t="n">
        <v>0.1</v>
      </c>
      <c r="K1813" s="261">
        <f>C1813*J1813</f>
        <v/>
      </c>
      <c r="M1813" s="251">
        <f>CONCATENATE(D1813,"　",E1813,F1813,G1813)</f>
        <v/>
      </c>
      <c r="N1813" s="252">
        <f>I1813</f>
        <v/>
      </c>
    </row>
    <row r="1814" ht="15" customHeight="1" thickBot="1">
      <c r="B1814" s="85" t="inlineStr">
        <is>
          <t>90MKB05R</t>
        </is>
      </c>
      <c r="C1814">
        <f>SUMIF(数量表!D:H,B1814,数量表!H:H)</f>
        <v/>
      </c>
      <c r="D1814" s="243" t="inlineStr">
        <is>
          <t>W1-39</t>
        </is>
      </c>
      <c r="E1814" s="2" t="n">
        <v>386.5</v>
      </c>
      <c r="F1814" s="244" t="inlineStr">
        <is>
          <t>*</t>
        </is>
      </c>
      <c r="G1814" s="2" t="n">
        <v>1068</v>
      </c>
      <c r="H1814" s="122" t="n">
        <v>1</v>
      </c>
      <c r="I1814" s="259">
        <f>SUM(H1814*C1814)</f>
        <v/>
      </c>
      <c r="J1814" s="260" t="n">
        <v>1</v>
      </c>
      <c r="K1814" s="261">
        <f>C1814*J1814</f>
        <v/>
      </c>
      <c r="M1814" s="251">
        <f>CONCATENATE(D1814,"　",E1814,F1814,G1814)</f>
        <v/>
      </c>
      <c r="N1814" s="252">
        <f>I1814</f>
        <v/>
      </c>
    </row>
    <row r="1815" ht="15" customHeight="1" thickBot="1">
      <c r="B1815" s="85" t="inlineStr">
        <is>
          <t>90MKB05R</t>
        </is>
      </c>
      <c r="C1815">
        <f>SUMIF(数量表!D:H,B1815,数量表!H:H)</f>
        <v/>
      </c>
      <c r="D1815" s="243" t="inlineStr">
        <is>
          <t>W1-39</t>
        </is>
      </c>
      <c r="E1815" s="2" t="n">
        <v>333</v>
      </c>
      <c r="F1815" s="244" t="inlineStr">
        <is>
          <t>*</t>
        </is>
      </c>
      <c r="G1815" s="2" t="n">
        <v>350</v>
      </c>
      <c r="H1815" s="122" t="n">
        <v>1</v>
      </c>
      <c r="I1815" s="259">
        <f>SUM(H1815*C1815)</f>
        <v/>
      </c>
      <c r="J1815" s="260" t="n">
        <v>1</v>
      </c>
      <c r="K1815" s="261">
        <f>C1815*J1815</f>
        <v/>
      </c>
      <c r="M1815" s="251">
        <f>CONCATENATE(D1815,"　",E1815,F1815,G1815)</f>
        <v/>
      </c>
      <c r="N1815" s="252">
        <f>I1815</f>
        <v/>
      </c>
    </row>
    <row r="1816" ht="15" customHeight="1" thickBot="1">
      <c r="B1816" s="85" t="inlineStr">
        <is>
          <t>90MKB05R</t>
        </is>
      </c>
      <c r="C1816">
        <f>SUMIF(数量表!D:H,B1816,数量表!H:H)</f>
        <v/>
      </c>
      <c r="D1816" s="243" t="inlineStr">
        <is>
          <t>W2-41</t>
        </is>
      </c>
      <c r="E1816" s="2" t="n">
        <v>414.5</v>
      </c>
      <c r="F1816" s="244" t="inlineStr">
        <is>
          <t>*</t>
        </is>
      </c>
      <c r="G1816" s="2" t="n">
        <v>350</v>
      </c>
      <c r="H1816" s="122" t="n">
        <v>1</v>
      </c>
      <c r="I1816" s="259">
        <f>SUM(H1816*C1816)</f>
        <v/>
      </c>
      <c r="J1816" s="260" t="n">
        <v>1</v>
      </c>
      <c r="K1816" s="261">
        <f>C1816*J1816</f>
        <v/>
      </c>
      <c r="M1816" s="251">
        <f>CONCATENATE(D1816,"　",E1816,F1816,G1816)</f>
        <v/>
      </c>
      <c r="N1816" s="252">
        <f>I1816</f>
        <v/>
      </c>
    </row>
    <row r="1817" ht="15" customHeight="1" thickBot="1">
      <c r="B1817" s="88" t="inlineStr">
        <is>
          <t>90MKB05R</t>
        </is>
      </c>
      <c r="C1817" s="89">
        <f>SUMIF(数量表!D:H,B1817,数量表!H:H)</f>
        <v/>
      </c>
      <c r="D1817" s="239" t="inlineStr">
        <is>
          <t>W2-39</t>
        </is>
      </c>
      <c r="E1817" s="240" t="n">
        <v>386.5</v>
      </c>
      <c r="F1817" s="241" t="inlineStr">
        <is>
          <t>*</t>
        </is>
      </c>
      <c r="G1817" s="240" t="n">
        <v>350</v>
      </c>
      <c r="H1817" s="242" t="n">
        <v>1</v>
      </c>
      <c r="I1817" s="256">
        <f>SUM(H1817*C1817)</f>
        <v/>
      </c>
      <c r="J1817" s="257" t="n">
        <v>1</v>
      </c>
      <c r="K1817" s="258">
        <f>C1817*J1817</f>
        <v/>
      </c>
      <c r="M1817" s="251">
        <f>CONCATENATE(D1817,"　",E1817,F1817,G1817)</f>
        <v/>
      </c>
      <c r="N1817" s="252">
        <f>I1817</f>
        <v/>
      </c>
    </row>
    <row r="1818" ht="15" customHeight="1" thickBot="1">
      <c r="B1818" s="79" t="inlineStr">
        <is>
          <t>135MK09</t>
        </is>
      </c>
      <c r="C1818" s="80">
        <f>SUMIF(数量表!D:H,B1818,数量表!H:H)</f>
        <v/>
      </c>
      <c r="D1818" s="235" t="inlineStr">
        <is>
          <t>W2-41</t>
        </is>
      </c>
      <c r="E1818" s="236" t="n">
        <v>414.5</v>
      </c>
      <c r="F1818" s="237" t="inlineStr">
        <is>
          <t>*</t>
        </is>
      </c>
      <c r="G1818" s="236" t="n">
        <v>150</v>
      </c>
      <c r="H1818" s="238" t="n">
        <v>2</v>
      </c>
      <c r="I1818" s="253">
        <f>SUM(H1818*C1818)</f>
        <v/>
      </c>
      <c r="J1818" s="254" t="n">
        <v>1</v>
      </c>
      <c r="K1818" s="255">
        <f>C1818*J1818</f>
        <v/>
      </c>
      <c r="M1818" s="251">
        <f>CONCATENATE(D1818,"　",E1818,F1818,G1818)</f>
        <v/>
      </c>
      <c r="N1818" s="252">
        <f>I1818</f>
        <v/>
      </c>
    </row>
    <row r="1819" ht="15" customHeight="1" thickBot="1">
      <c r="B1819" s="85" t="inlineStr">
        <is>
          <t>135MK09</t>
        </is>
      </c>
      <c r="C1819">
        <f>SUMIF(数量表!D:H,B1819,数量表!H:H)</f>
        <v/>
      </c>
      <c r="D1819" s="243" t="inlineStr">
        <is>
          <t>W2-41</t>
        </is>
      </c>
      <c r="E1819" s="2" t="n">
        <v>414.5</v>
      </c>
      <c r="F1819" s="244" t="inlineStr">
        <is>
          <t>*</t>
        </is>
      </c>
      <c r="G1819" s="2" t="n">
        <v>973</v>
      </c>
      <c r="H1819" s="122" t="n">
        <v>2</v>
      </c>
      <c r="I1819" s="259">
        <f>SUM(H1819*C1819)</f>
        <v/>
      </c>
      <c r="J1819" s="260" t="n">
        <v>2</v>
      </c>
      <c r="K1819" s="261">
        <f>C1819*J1819</f>
        <v/>
      </c>
      <c r="M1819" s="251">
        <f>CONCATENATE(D1819,"　",E1819,F1819,G1819)</f>
        <v/>
      </c>
      <c r="N1819" s="252">
        <f>I1819</f>
        <v/>
      </c>
    </row>
    <row r="1820" ht="15" customHeight="1" thickBot="1">
      <c r="B1820" s="85" t="inlineStr">
        <is>
          <t>135MK09</t>
        </is>
      </c>
      <c r="C1820">
        <f>SUMIF(数量表!D:H,B1820,数量表!H:H)</f>
        <v/>
      </c>
      <c r="D1820" s="243" t="inlineStr">
        <is>
          <t>W2-41</t>
        </is>
      </c>
      <c r="E1820" s="2" t="n">
        <v>414.5</v>
      </c>
      <c r="F1820" s="244" t="inlineStr">
        <is>
          <t>*</t>
        </is>
      </c>
      <c r="G1820" s="2" t="n">
        <v>95</v>
      </c>
      <c r="H1820" s="122" t="n">
        <v>2</v>
      </c>
      <c r="I1820" s="259">
        <f>SUM(H1820*C1820)</f>
        <v/>
      </c>
      <c r="J1820" s="260" t="n">
        <v>0.1</v>
      </c>
      <c r="K1820" s="261">
        <f>C1820*J1820</f>
        <v/>
      </c>
      <c r="M1820" s="251">
        <f>CONCATENATE(D1820,"　",E1820,F1820,G1820)</f>
        <v/>
      </c>
      <c r="N1820" s="252">
        <f>I1820</f>
        <v/>
      </c>
    </row>
    <row r="1821" ht="15" customHeight="1" thickBot="1">
      <c r="B1821" s="85" t="inlineStr">
        <is>
          <t>135MK09</t>
        </is>
      </c>
      <c r="C1821">
        <f>SUMIF(数量表!D:H,B1821,数量表!H:H)</f>
        <v/>
      </c>
      <c r="D1821" s="243" t="inlineStr">
        <is>
          <t>W2-39</t>
        </is>
      </c>
      <c r="E1821" s="2" t="n">
        <v>386.5</v>
      </c>
      <c r="F1821" s="244" t="inlineStr">
        <is>
          <t>*</t>
        </is>
      </c>
      <c r="G1821" s="2" t="n">
        <v>150</v>
      </c>
      <c r="H1821" s="122" t="n">
        <v>2</v>
      </c>
      <c r="I1821" s="259">
        <f>SUM(H1821*C1821)</f>
        <v/>
      </c>
      <c r="J1821" s="260" t="n">
        <v>1</v>
      </c>
      <c r="K1821" s="261">
        <f>C1821*J1821</f>
        <v/>
      </c>
      <c r="M1821" s="251">
        <f>CONCATENATE(D1821,"　",E1821,F1821,G1821)</f>
        <v/>
      </c>
      <c r="N1821" s="252">
        <f>I1821</f>
        <v/>
      </c>
    </row>
    <row r="1822" ht="15" customHeight="1" thickBot="1">
      <c r="B1822" s="88" t="inlineStr">
        <is>
          <t>135MK09</t>
        </is>
      </c>
      <c r="C1822" s="89">
        <f>SUMIF(数量表!D:H,B1822,数量表!H:H)</f>
        <v/>
      </c>
      <c r="D1822" s="239" t="inlineStr">
        <is>
          <t>W1-39</t>
        </is>
      </c>
      <c r="E1822" s="240" t="n">
        <v>386.5</v>
      </c>
      <c r="F1822" s="241" t="inlineStr">
        <is>
          <t>*</t>
        </is>
      </c>
      <c r="G1822" s="240" t="n">
        <v>818</v>
      </c>
      <c r="H1822" s="242" t="n">
        <v>2</v>
      </c>
      <c r="I1822" s="256">
        <f>SUM(H1822*C1822)</f>
        <v/>
      </c>
      <c r="J1822" s="257" t="n">
        <v>2</v>
      </c>
      <c r="K1822" s="258">
        <f>C1822*J1822</f>
        <v/>
      </c>
      <c r="M1822" s="251">
        <f>CONCATENATE(D1822,"　",E1822,F1822,G1822)</f>
        <v/>
      </c>
      <c r="N1822" s="252">
        <f>I1822</f>
        <v/>
      </c>
    </row>
    <row r="1823" ht="15" customHeight="1" thickBot="1">
      <c r="B1823" s="79" t="inlineStr">
        <is>
          <t>135MK09-R</t>
        </is>
      </c>
      <c r="C1823" s="80">
        <f>SUMIF(数量表!D:H,B1823,数量表!H:H)</f>
        <v/>
      </c>
      <c r="D1823" s="235" t="inlineStr">
        <is>
          <t>W2-41</t>
        </is>
      </c>
      <c r="E1823" s="236" t="n">
        <v>414.5</v>
      </c>
      <c r="F1823" s="237" t="inlineStr">
        <is>
          <t>*</t>
        </is>
      </c>
      <c r="G1823" s="236" t="n">
        <v>150</v>
      </c>
      <c r="H1823" s="238" t="n">
        <v>2</v>
      </c>
      <c r="I1823" s="253">
        <f>SUM(H1823*C1823)</f>
        <v/>
      </c>
      <c r="J1823" s="254" t="n">
        <v>1</v>
      </c>
      <c r="K1823" s="255">
        <f>C1823*J1823</f>
        <v/>
      </c>
      <c r="M1823" s="251">
        <f>CONCATENATE(D1823,"　",E1823,F1823,G1823)</f>
        <v/>
      </c>
      <c r="N1823" s="252">
        <f>I1823</f>
        <v/>
      </c>
    </row>
    <row r="1824" ht="15" customHeight="1" thickBot="1">
      <c r="B1824" s="85" t="inlineStr">
        <is>
          <t>135MK09-R</t>
        </is>
      </c>
      <c r="C1824">
        <f>SUMIF(数量表!D:H,B1824,数量表!H:H)</f>
        <v/>
      </c>
      <c r="D1824" s="243" t="inlineStr">
        <is>
          <t>W2-41</t>
        </is>
      </c>
      <c r="E1824" s="2" t="n">
        <v>414.5</v>
      </c>
      <c r="F1824" s="244" t="inlineStr">
        <is>
          <t>*</t>
        </is>
      </c>
      <c r="G1824" s="2" t="n">
        <v>973</v>
      </c>
      <c r="H1824" s="122" t="n">
        <v>2</v>
      </c>
      <c r="I1824" s="259">
        <f>SUM(H1824*C1824)</f>
        <v/>
      </c>
      <c r="J1824" s="260" t="n">
        <v>2</v>
      </c>
      <c r="K1824" s="261">
        <f>C1824*J1824</f>
        <v/>
      </c>
      <c r="M1824" s="251">
        <f>CONCATENATE(D1824,"　",E1824,F1824,G1824)</f>
        <v/>
      </c>
      <c r="N1824" s="252">
        <f>I1824</f>
        <v/>
      </c>
    </row>
    <row r="1825" ht="15" customHeight="1" thickBot="1">
      <c r="B1825" s="85" t="inlineStr">
        <is>
          <t>135MK09-R</t>
        </is>
      </c>
      <c r="C1825">
        <f>SUMIF(数量表!D:H,B1825,数量表!H:H)</f>
        <v/>
      </c>
      <c r="D1825" s="243" t="inlineStr">
        <is>
          <t>W2-41</t>
        </is>
      </c>
      <c r="E1825" s="2" t="n">
        <v>414.5</v>
      </c>
      <c r="F1825" s="244" t="inlineStr">
        <is>
          <t>*</t>
        </is>
      </c>
      <c r="G1825" s="2" t="n">
        <v>95</v>
      </c>
      <c r="H1825" s="122" t="n">
        <v>2</v>
      </c>
      <c r="I1825" s="259">
        <f>SUM(H1825*C1825)</f>
        <v/>
      </c>
      <c r="J1825" s="260" t="n">
        <v>0.1</v>
      </c>
      <c r="K1825" s="261">
        <f>C1825*J1825</f>
        <v/>
      </c>
      <c r="M1825" s="251">
        <f>CONCATENATE(D1825,"　",E1825,F1825,G1825)</f>
        <v/>
      </c>
      <c r="N1825" s="252">
        <f>I1825</f>
        <v/>
      </c>
    </row>
    <row r="1826" ht="15" customHeight="1" thickBot="1">
      <c r="B1826" s="85" t="inlineStr">
        <is>
          <t>135MK09-R</t>
        </is>
      </c>
      <c r="C1826">
        <f>SUMIF(数量表!D:H,B1826,数量表!H:H)</f>
        <v/>
      </c>
      <c r="D1826" s="243" t="inlineStr">
        <is>
          <t>W2-39</t>
        </is>
      </c>
      <c r="E1826" s="2" t="n">
        <v>386.5</v>
      </c>
      <c r="F1826" s="244" t="inlineStr">
        <is>
          <t>*</t>
        </is>
      </c>
      <c r="G1826" s="2" t="n">
        <v>150</v>
      </c>
      <c r="H1826" s="122" t="n">
        <v>2</v>
      </c>
      <c r="I1826" s="259">
        <f>SUM(H1826*C1826)</f>
        <v/>
      </c>
      <c r="J1826" s="260" t="n">
        <v>1</v>
      </c>
      <c r="K1826" s="261">
        <f>C1826*J1826</f>
        <v/>
      </c>
      <c r="M1826" s="251">
        <f>CONCATENATE(D1826,"　",E1826,F1826,G1826)</f>
        <v/>
      </c>
      <c r="N1826" s="252">
        <f>I1826</f>
        <v/>
      </c>
    </row>
    <row r="1827" ht="15" customHeight="1" thickBot="1">
      <c r="B1827" s="85" t="inlineStr">
        <is>
          <t>135MK09-R</t>
        </is>
      </c>
      <c r="C1827">
        <f>SUMIF(数量表!D:H,B1827,数量表!H:H)</f>
        <v/>
      </c>
      <c r="D1827" s="243" t="inlineStr">
        <is>
          <t>W1-39</t>
        </is>
      </c>
      <c r="E1827" s="2" t="n">
        <v>386.5</v>
      </c>
      <c r="F1827" s="244" t="inlineStr">
        <is>
          <t>*</t>
        </is>
      </c>
      <c r="G1827" s="2" t="n">
        <v>818</v>
      </c>
      <c r="H1827" s="122" t="n">
        <v>2</v>
      </c>
      <c r="I1827" s="259">
        <f>SUM(H1827*C1827)</f>
        <v/>
      </c>
      <c r="J1827" s="260" t="n">
        <v>2</v>
      </c>
      <c r="K1827" s="261">
        <f>C1827*J1827</f>
        <v/>
      </c>
      <c r="M1827" s="251">
        <f>CONCATENATE(D1827,"　",E1827,F1827,G1827)</f>
        <v/>
      </c>
      <c r="N1827" s="252">
        <f>I1827</f>
        <v/>
      </c>
    </row>
    <row r="1828" ht="15" customHeight="1" thickBot="1">
      <c r="B1828" s="88" t="inlineStr">
        <is>
          <t>135MK09-R</t>
        </is>
      </c>
      <c r="C1828" s="89">
        <f>SUMIF(数量表!D:H,B1828,数量表!H:H)</f>
        <v/>
      </c>
      <c r="D1828" s="239" t="inlineStr">
        <is>
          <t>45*1000</t>
        </is>
      </c>
      <c r="E1828" s="240" t="n">
        <v>87</v>
      </c>
      <c r="F1828" s="241" t="inlineStr">
        <is>
          <t>*</t>
        </is>
      </c>
      <c r="G1828" s="240" t="n">
        <v>949</v>
      </c>
      <c r="H1828" s="242" t="n">
        <v>1</v>
      </c>
      <c r="I1828" s="256">
        <f>SUM(H1828*C1828)</f>
        <v/>
      </c>
      <c r="J1828" s="257" t="n">
        <v>0.1</v>
      </c>
      <c r="K1828" s="258">
        <f>C1828*J1828</f>
        <v/>
      </c>
      <c r="M1828" s="251">
        <f>CONCATENATE(D1828,"　",E1828,F1828,G1828)</f>
        <v/>
      </c>
      <c r="N1828" s="252">
        <f>I1828</f>
        <v/>
      </c>
    </row>
    <row r="1829" ht="15" customHeight="1" thickBot="1">
      <c r="B1829" s="79" t="inlineStr">
        <is>
          <t>135MK09L</t>
        </is>
      </c>
      <c r="C1829" s="80">
        <f>SUMIF(数量表!D:H,B1829,数量表!H:H)</f>
        <v/>
      </c>
      <c r="D1829" s="235" t="inlineStr">
        <is>
          <t>W1-34</t>
        </is>
      </c>
      <c r="E1829" s="236" t="n">
        <v>346.5</v>
      </c>
      <c r="F1829" s="237" t="inlineStr">
        <is>
          <t>*</t>
        </is>
      </c>
      <c r="G1829" s="236" t="n">
        <v>818</v>
      </c>
      <c r="H1829" s="238" t="n">
        <v>1</v>
      </c>
      <c r="I1829" s="253">
        <f>SUM(H1829*C1829)</f>
        <v/>
      </c>
      <c r="J1829" s="254" t="n">
        <v>1</v>
      </c>
      <c r="K1829" s="255">
        <f>C1829*J1829</f>
        <v/>
      </c>
      <c r="M1829" s="251">
        <f>CONCATENATE(D1829,"　",E1829,F1829,G1829)</f>
        <v/>
      </c>
      <c r="N1829" s="252">
        <f>I1829</f>
        <v/>
      </c>
    </row>
    <row r="1830" ht="15" customHeight="1" thickBot="1">
      <c r="B1830" s="85" t="inlineStr">
        <is>
          <t>135MK09L</t>
        </is>
      </c>
      <c r="C1830">
        <f>SUMIF(数量表!D:H,B1830,数量表!H:H)</f>
        <v/>
      </c>
      <c r="D1830" s="243" t="inlineStr">
        <is>
          <t>W2-41</t>
        </is>
      </c>
      <c r="E1830" s="2" t="n">
        <v>414.5</v>
      </c>
      <c r="F1830" s="244" t="inlineStr">
        <is>
          <t>*</t>
        </is>
      </c>
      <c r="G1830" s="2" t="n">
        <v>973</v>
      </c>
      <c r="H1830" s="122" t="n">
        <v>2</v>
      </c>
      <c r="I1830" s="259">
        <f>SUM(H1830*C1830)</f>
        <v/>
      </c>
      <c r="J1830" s="260" t="n">
        <v>2</v>
      </c>
      <c r="K1830" s="261">
        <f>C1830*J1830</f>
        <v/>
      </c>
      <c r="M1830" s="251">
        <f>CONCATENATE(D1830,"　",E1830,F1830,G1830)</f>
        <v/>
      </c>
      <c r="N1830" s="252">
        <f>I1830</f>
        <v/>
      </c>
    </row>
    <row r="1831" ht="15" customHeight="1" thickBot="1">
      <c r="B1831" s="85" t="inlineStr">
        <is>
          <t>135MK09L</t>
        </is>
      </c>
      <c r="C1831">
        <f>SUMIF(数量表!D:H,B1831,数量表!H:H)</f>
        <v/>
      </c>
      <c r="D1831" s="243" t="inlineStr">
        <is>
          <t>W2-41</t>
        </is>
      </c>
      <c r="E1831" s="2" t="n">
        <v>414.5</v>
      </c>
      <c r="F1831" s="244" t="inlineStr">
        <is>
          <t>*</t>
        </is>
      </c>
      <c r="G1831" s="2" t="n">
        <v>95</v>
      </c>
      <c r="H1831" s="122" t="n">
        <v>2</v>
      </c>
      <c r="I1831" s="259">
        <f>SUM(H1831*C1831)</f>
        <v/>
      </c>
      <c r="J1831" s="260" t="n">
        <v>0.1</v>
      </c>
      <c r="K1831" s="261">
        <f>C1831*J1831</f>
        <v/>
      </c>
      <c r="M1831" s="251">
        <f>CONCATENATE(D1831,"　",E1831,F1831,G1831)</f>
        <v/>
      </c>
      <c r="N1831" s="252">
        <f>I1831</f>
        <v/>
      </c>
    </row>
    <row r="1832" ht="15" customHeight="1" thickBot="1">
      <c r="B1832" s="85" t="inlineStr">
        <is>
          <t>135MK09L</t>
        </is>
      </c>
      <c r="C1832">
        <f>SUMIF(数量表!D:H,B1832,数量表!H:H)</f>
        <v/>
      </c>
      <c r="D1832" s="243" t="inlineStr">
        <is>
          <t>W1-39</t>
        </is>
      </c>
      <c r="E1832" s="2" t="n">
        <v>386.5</v>
      </c>
      <c r="F1832" s="244" t="inlineStr">
        <is>
          <t>*</t>
        </is>
      </c>
      <c r="G1832" s="2" t="n">
        <v>818</v>
      </c>
      <c r="H1832" s="122" t="n">
        <v>1</v>
      </c>
      <c r="I1832" s="259">
        <f>SUM(H1832*C1832)</f>
        <v/>
      </c>
      <c r="J1832" s="260" t="n">
        <v>1</v>
      </c>
      <c r="K1832" s="261">
        <f>C1832*J1832</f>
        <v/>
      </c>
      <c r="M1832" s="251">
        <f>CONCATENATE(D1832,"　",E1832,F1832,G1832)</f>
        <v/>
      </c>
      <c r="N1832" s="252">
        <f>I1832</f>
        <v/>
      </c>
    </row>
    <row r="1833" ht="15" customHeight="1" thickBot="1">
      <c r="B1833" s="85" t="inlineStr">
        <is>
          <t>135MK09L</t>
        </is>
      </c>
      <c r="C1833">
        <f>SUMIF(数量表!D:H,B1833,数量表!H:H)</f>
        <v/>
      </c>
      <c r="D1833" s="243" t="inlineStr">
        <is>
          <t>W1-34</t>
        </is>
      </c>
      <c r="E1833" s="2" t="n">
        <v>346.5</v>
      </c>
      <c r="F1833" s="244" t="inlineStr">
        <is>
          <t>*</t>
        </is>
      </c>
      <c r="G1833" s="2" t="n">
        <v>150</v>
      </c>
      <c r="H1833" s="122" t="n">
        <v>1</v>
      </c>
      <c r="I1833" s="259">
        <f>SUM(H1833*C1833)</f>
        <v/>
      </c>
      <c r="J1833" s="260" t="n">
        <v>0.5</v>
      </c>
      <c r="K1833" s="261">
        <f>C1833*J1833</f>
        <v/>
      </c>
      <c r="M1833" s="251">
        <f>CONCATENATE(D1833,"　",E1833,F1833,G1833)</f>
        <v/>
      </c>
      <c r="N1833" s="252">
        <f>I1833</f>
        <v/>
      </c>
    </row>
    <row r="1834" ht="15" customHeight="1" thickBot="1">
      <c r="B1834" s="85" t="inlineStr">
        <is>
          <t>135MK09L</t>
        </is>
      </c>
      <c r="C1834">
        <f>SUMIF(数量表!D:H,B1834,数量表!H:H)</f>
        <v/>
      </c>
      <c r="D1834" s="243" t="inlineStr">
        <is>
          <t>W2-41</t>
        </is>
      </c>
      <c r="E1834" s="2" t="n">
        <v>414.5</v>
      </c>
      <c r="F1834" s="244" t="inlineStr">
        <is>
          <t>*</t>
        </is>
      </c>
      <c r="G1834" s="2" t="n">
        <v>150</v>
      </c>
      <c r="H1834" s="122" t="n">
        <v>2</v>
      </c>
      <c r="I1834" s="259">
        <f>SUM(H1834*C1834)</f>
        <v/>
      </c>
      <c r="J1834" s="260" t="n">
        <v>1</v>
      </c>
      <c r="K1834" s="261">
        <f>C1834*J1834</f>
        <v/>
      </c>
      <c r="M1834" s="251">
        <f>CONCATENATE(D1834,"　",E1834,F1834,G1834)</f>
        <v/>
      </c>
      <c r="N1834" s="252">
        <f>I1834</f>
        <v/>
      </c>
    </row>
    <row r="1835" ht="15" customHeight="1" thickBot="1">
      <c r="B1835" s="85" t="inlineStr">
        <is>
          <t>135MK09L</t>
        </is>
      </c>
      <c r="C1835">
        <f>SUMIF(数量表!D:H,B1835,数量表!H:H)</f>
        <v/>
      </c>
      <c r="D1835" s="243" t="inlineStr">
        <is>
          <t>W3-39</t>
        </is>
      </c>
      <c r="E1835" s="2" t="n">
        <v>386.5</v>
      </c>
      <c r="F1835" s="244" t="inlineStr">
        <is>
          <t>*</t>
        </is>
      </c>
      <c r="G1835" s="2" t="n">
        <v>150</v>
      </c>
      <c r="H1835" s="122" t="n">
        <v>1</v>
      </c>
      <c r="I1835" s="259">
        <f>SUM(H1835*C1835)</f>
        <v/>
      </c>
      <c r="J1835" s="260" t="n">
        <v>0.5</v>
      </c>
      <c r="K1835" s="261">
        <f>C1835*J1835</f>
        <v/>
      </c>
      <c r="M1835" s="251">
        <f>CONCATENATE(D1835,"　",E1835,F1835,G1835)</f>
        <v/>
      </c>
      <c r="N1835" s="252">
        <f>I1835</f>
        <v/>
      </c>
    </row>
    <row r="1836" ht="15" customHeight="1" thickBot="1">
      <c r="B1836" s="79" t="inlineStr">
        <is>
          <t>135MK09L-L</t>
        </is>
      </c>
      <c r="C1836" s="80">
        <f>SUMIF(数量表!D:H,B1836,数量表!H:H)</f>
        <v/>
      </c>
      <c r="D1836" s="235" t="inlineStr">
        <is>
          <t>W1-34</t>
        </is>
      </c>
      <c r="E1836" s="236" t="n">
        <v>346.5</v>
      </c>
      <c r="F1836" s="237" t="inlineStr">
        <is>
          <t>*</t>
        </is>
      </c>
      <c r="G1836" s="236" t="n">
        <v>818</v>
      </c>
      <c r="H1836" s="238" t="n">
        <v>1</v>
      </c>
      <c r="I1836" s="253">
        <f>SUM(H1836*C1836)</f>
        <v/>
      </c>
      <c r="J1836" s="254" t="n">
        <v>1</v>
      </c>
      <c r="K1836" s="255">
        <f>C1836*J1836</f>
        <v/>
      </c>
      <c r="M1836" s="251">
        <f>CONCATENATE(D1836,"　",E1836,F1836,G1836)</f>
        <v/>
      </c>
      <c r="N1836" s="252">
        <f>I1836</f>
        <v/>
      </c>
    </row>
    <row r="1837" ht="15" customHeight="1" thickBot="1">
      <c r="B1837" s="85" t="inlineStr">
        <is>
          <t>135MK09L-L</t>
        </is>
      </c>
      <c r="C1837">
        <f>SUMIF(数量表!D:H,B1837,数量表!H:H)</f>
        <v/>
      </c>
      <c r="D1837" s="243" t="inlineStr">
        <is>
          <t>W2-41</t>
        </is>
      </c>
      <c r="E1837" s="2" t="n">
        <v>414.5</v>
      </c>
      <c r="F1837" s="244" t="inlineStr">
        <is>
          <t>*</t>
        </is>
      </c>
      <c r="G1837" s="2" t="n">
        <v>973</v>
      </c>
      <c r="H1837" s="122" t="n">
        <v>2</v>
      </c>
      <c r="I1837" s="259">
        <f>SUM(H1837*C1837)</f>
        <v/>
      </c>
      <c r="J1837" s="260" t="n">
        <v>2</v>
      </c>
      <c r="K1837" s="261">
        <f>C1837*J1837</f>
        <v/>
      </c>
      <c r="M1837" s="251">
        <f>CONCATENATE(D1837,"　",E1837,F1837,G1837)</f>
        <v/>
      </c>
      <c r="N1837" s="252">
        <f>I1837</f>
        <v/>
      </c>
    </row>
    <row r="1838" ht="15" customHeight="1" thickBot="1">
      <c r="B1838" s="85" t="inlineStr">
        <is>
          <t>135MK09L-L</t>
        </is>
      </c>
      <c r="C1838">
        <f>SUMIF(数量表!D:H,B1838,数量表!H:H)</f>
        <v/>
      </c>
      <c r="D1838" s="243" t="inlineStr">
        <is>
          <t>W2-41</t>
        </is>
      </c>
      <c r="E1838" s="2" t="n">
        <v>414.5</v>
      </c>
      <c r="F1838" s="244" t="inlineStr">
        <is>
          <t>*</t>
        </is>
      </c>
      <c r="G1838" s="2" t="n">
        <v>95</v>
      </c>
      <c r="H1838" s="122" t="n">
        <v>2</v>
      </c>
      <c r="I1838" s="259">
        <f>SUM(H1838*C1838)</f>
        <v/>
      </c>
      <c r="J1838" s="260" t="n">
        <v>0.1</v>
      </c>
      <c r="K1838" s="261">
        <f>C1838*J1838</f>
        <v/>
      </c>
      <c r="M1838" s="251">
        <f>CONCATENATE(D1838,"　",E1838,F1838,G1838)</f>
        <v/>
      </c>
      <c r="N1838" s="252">
        <f>I1838</f>
        <v/>
      </c>
    </row>
    <row r="1839" ht="15" customHeight="1" thickBot="1">
      <c r="B1839" s="85" t="inlineStr">
        <is>
          <t>135MK09L-L</t>
        </is>
      </c>
      <c r="C1839">
        <f>SUMIF(数量表!D:H,B1839,数量表!H:H)</f>
        <v/>
      </c>
      <c r="D1839" s="243" t="inlineStr">
        <is>
          <t>W1-39</t>
        </is>
      </c>
      <c r="E1839" s="2" t="n">
        <v>386.5</v>
      </c>
      <c r="F1839" s="244" t="inlineStr">
        <is>
          <t>*</t>
        </is>
      </c>
      <c r="G1839" s="2" t="n">
        <v>818</v>
      </c>
      <c r="H1839" s="122" t="n">
        <v>1</v>
      </c>
      <c r="I1839" s="259">
        <f>SUM(H1839*C1839)</f>
        <v/>
      </c>
      <c r="J1839" s="260" t="n">
        <v>1</v>
      </c>
      <c r="K1839" s="261">
        <f>C1839*J1839</f>
        <v/>
      </c>
      <c r="M1839" s="251">
        <f>CONCATENATE(D1839,"　",E1839,F1839,G1839)</f>
        <v/>
      </c>
      <c r="N1839" s="252">
        <f>I1839</f>
        <v/>
      </c>
    </row>
    <row r="1840" ht="15" customHeight="1" thickBot="1">
      <c r="B1840" s="85" t="inlineStr">
        <is>
          <t>135MK09L-L</t>
        </is>
      </c>
      <c r="C1840">
        <f>SUMIF(数量表!D:H,B1840,数量表!H:H)</f>
        <v/>
      </c>
      <c r="D1840" s="243" t="inlineStr">
        <is>
          <t>W1-34</t>
        </is>
      </c>
      <c r="E1840" s="2" t="n">
        <v>346.5</v>
      </c>
      <c r="F1840" s="244" t="inlineStr">
        <is>
          <t>*</t>
        </is>
      </c>
      <c r="G1840" s="2" t="n">
        <v>150</v>
      </c>
      <c r="H1840" s="122" t="n">
        <v>1</v>
      </c>
      <c r="I1840" s="259">
        <f>SUM(H1840*C1840)</f>
        <v/>
      </c>
      <c r="J1840" s="260" t="n">
        <v>0.5</v>
      </c>
      <c r="K1840" s="261">
        <f>C1840*J1840</f>
        <v/>
      </c>
      <c r="M1840" s="251">
        <f>CONCATENATE(D1840,"　",E1840,F1840,G1840)</f>
        <v/>
      </c>
      <c r="N1840" s="252">
        <f>I1840</f>
        <v/>
      </c>
    </row>
    <row r="1841" ht="15" customHeight="1" thickBot="1">
      <c r="B1841" s="85" t="inlineStr">
        <is>
          <t>135MK09L-L</t>
        </is>
      </c>
      <c r="C1841">
        <f>SUMIF(数量表!D:H,B1841,数量表!H:H)</f>
        <v/>
      </c>
      <c r="D1841" s="243" t="inlineStr">
        <is>
          <t>W2-41</t>
        </is>
      </c>
      <c r="E1841" s="2" t="n">
        <v>414.5</v>
      </c>
      <c r="F1841" s="244" t="inlineStr">
        <is>
          <t>*</t>
        </is>
      </c>
      <c r="G1841" s="2" t="n">
        <v>150</v>
      </c>
      <c r="H1841" s="122" t="n">
        <v>2</v>
      </c>
      <c r="I1841" s="259">
        <f>SUM(H1841*C1841)</f>
        <v/>
      </c>
      <c r="J1841" s="260" t="n">
        <v>1</v>
      </c>
      <c r="K1841" s="261">
        <f>C1841*J1841</f>
        <v/>
      </c>
      <c r="M1841" s="251">
        <f>CONCATENATE(D1841,"　",E1841,F1841,G1841)</f>
        <v/>
      </c>
      <c r="N1841" s="252">
        <f>I1841</f>
        <v/>
      </c>
    </row>
    <row r="1842" ht="15" customHeight="1" thickBot="1">
      <c r="B1842" s="85" t="inlineStr">
        <is>
          <t>135MK09L-L</t>
        </is>
      </c>
      <c r="C1842">
        <f>SUMIF(数量表!D:H,B1842,数量表!H:H)</f>
        <v/>
      </c>
      <c r="D1842" s="243" t="inlineStr">
        <is>
          <t>W3-39</t>
        </is>
      </c>
      <c r="E1842" s="2" t="n">
        <v>386.5</v>
      </c>
      <c r="F1842" s="244" t="inlineStr">
        <is>
          <t>*</t>
        </is>
      </c>
      <c r="G1842" s="2" t="n">
        <v>150</v>
      </c>
      <c r="H1842" s="122" t="n">
        <v>1</v>
      </c>
      <c r="I1842" s="259">
        <f>SUM(H1842*C1842)</f>
        <v/>
      </c>
      <c r="J1842" s="260" t="n">
        <v>0.5</v>
      </c>
      <c r="K1842" s="261">
        <f>C1842*J1842</f>
        <v/>
      </c>
      <c r="M1842" s="251">
        <f>CONCATENATE(D1842,"　",E1842,F1842,G1842)</f>
        <v/>
      </c>
      <c r="N1842" s="252">
        <f>I1842</f>
        <v/>
      </c>
    </row>
    <row r="1843" ht="15" customHeight="1" thickBot="1">
      <c r="B1843" s="88" t="inlineStr">
        <is>
          <t>135MK09L-L</t>
        </is>
      </c>
      <c r="C1843" s="89">
        <f>SUMIF(数量表!D:H,B1843,数量表!H:H)</f>
        <v/>
      </c>
      <c r="D1843" s="239" t="inlineStr">
        <is>
          <t>45*1000</t>
        </is>
      </c>
      <c r="E1843" s="240" t="n">
        <v>30</v>
      </c>
      <c r="F1843" s="241" t="inlineStr">
        <is>
          <t>*</t>
        </is>
      </c>
      <c r="G1843" s="240" t="n">
        <v>1149</v>
      </c>
      <c r="H1843" s="242" t="n">
        <v>1</v>
      </c>
      <c r="I1843" s="256">
        <f>SUM(H1843*C1843)</f>
        <v/>
      </c>
      <c r="J1843" s="257" t="n">
        <v>0.1</v>
      </c>
      <c r="K1843" s="258">
        <f>C1843*J1843</f>
        <v/>
      </c>
      <c r="M1843" s="251">
        <f>CONCATENATE(D1843,"　",E1843,F1843,G1843)</f>
        <v/>
      </c>
      <c r="N1843" s="252">
        <f>I1843</f>
        <v/>
      </c>
    </row>
    <row r="1844" ht="15" customHeight="1" thickBot="1">
      <c r="B1844" s="79" t="inlineStr">
        <is>
          <t>135MK09R</t>
        </is>
      </c>
      <c r="C1844" s="80">
        <f>SUMIF(数量表!D:H,B1844,数量表!H:H)</f>
        <v/>
      </c>
      <c r="D1844" s="235" t="inlineStr">
        <is>
          <t>W1-34</t>
        </is>
      </c>
      <c r="E1844" s="236" t="n">
        <v>346.5</v>
      </c>
      <c r="F1844" s="237" t="inlineStr">
        <is>
          <t>*</t>
        </is>
      </c>
      <c r="G1844" s="236" t="n">
        <v>818</v>
      </c>
      <c r="H1844" s="238" t="n">
        <v>1</v>
      </c>
      <c r="I1844" s="253">
        <f>SUM(H1844*C1844)</f>
        <v/>
      </c>
      <c r="J1844" s="254" t="n">
        <v>1</v>
      </c>
      <c r="K1844" s="255">
        <f>C1844*J1844</f>
        <v/>
      </c>
      <c r="M1844" s="251">
        <f>CONCATENATE(D1844,"　",E1844,F1844,G1844)</f>
        <v/>
      </c>
      <c r="N1844" s="252">
        <f>I1844</f>
        <v/>
      </c>
    </row>
    <row r="1845" ht="15" customHeight="1" thickBot="1">
      <c r="B1845" s="85" t="inlineStr">
        <is>
          <t>135MK09R</t>
        </is>
      </c>
      <c r="C1845">
        <f>SUMIF(数量表!D:H,B1845,数量表!H:H)</f>
        <v/>
      </c>
      <c r="D1845" s="243" t="inlineStr">
        <is>
          <t>W2-41</t>
        </is>
      </c>
      <c r="E1845" s="2" t="n">
        <v>414.5</v>
      </c>
      <c r="F1845" s="244" t="inlineStr">
        <is>
          <t>*</t>
        </is>
      </c>
      <c r="G1845" s="2" t="n">
        <v>973</v>
      </c>
      <c r="H1845" s="122" t="n">
        <v>2</v>
      </c>
      <c r="I1845" s="259">
        <f>SUM(H1845*C1845)</f>
        <v/>
      </c>
      <c r="J1845" s="260" t="n">
        <v>2</v>
      </c>
      <c r="K1845" s="261">
        <f>C1845*J1845</f>
        <v/>
      </c>
      <c r="M1845" s="251">
        <f>CONCATENATE(D1845,"　",E1845,F1845,G1845)</f>
        <v/>
      </c>
      <c r="N1845" s="252">
        <f>I1845</f>
        <v/>
      </c>
    </row>
    <row r="1846" ht="15" customHeight="1" thickBot="1">
      <c r="B1846" s="85" t="inlineStr">
        <is>
          <t>135MK09R</t>
        </is>
      </c>
      <c r="C1846">
        <f>SUMIF(数量表!D:H,B1846,数量表!H:H)</f>
        <v/>
      </c>
      <c r="D1846" s="243" t="inlineStr">
        <is>
          <t>W2-41</t>
        </is>
      </c>
      <c r="E1846" s="2" t="n">
        <v>414.5</v>
      </c>
      <c r="F1846" s="244" t="inlineStr">
        <is>
          <t>*</t>
        </is>
      </c>
      <c r="G1846" s="2" t="n">
        <v>95</v>
      </c>
      <c r="H1846" s="122" t="n">
        <v>2</v>
      </c>
      <c r="I1846" s="259">
        <f>SUM(H1846*C1846)</f>
        <v/>
      </c>
      <c r="J1846" s="260" t="n">
        <v>0.1</v>
      </c>
      <c r="K1846" s="261">
        <f>C1846*J1846</f>
        <v/>
      </c>
      <c r="M1846" s="251">
        <f>CONCATENATE(D1846,"　",E1846,F1846,G1846)</f>
        <v/>
      </c>
      <c r="N1846" s="252">
        <f>I1846</f>
        <v/>
      </c>
    </row>
    <row r="1847" ht="15" customHeight="1" thickBot="1">
      <c r="B1847" s="85" t="inlineStr">
        <is>
          <t>135MK09R</t>
        </is>
      </c>
      <c r="C1847">
        <f>SUMIF(数量表!D:H,B1847,数量表!H:H)</f>
        <v/>
      </c>
      <c r="D1847" s="243" t="inlineStr">
        <is>
          <t>W1-39</t>
        </is>
      </c>
      <c r="E1847" s="2" t="n">
        <v>386.5</v>
      </c>
      <c r="F1847" s="244" t="inlineStr">
        <is>
          <t>*</t>
        </is>
      </c>
      <c r="G1847" s="2" t="n">
        <v>818</v>
      </c>
      <c r="H1847" s="122" t="n">
        <v>1</v>
      </c>
      <c r="I1847" s="259">
        <f>SUM(H1847*C1847)</f>
        <v/>
      </c>
      <c r="J1847" s="260" t="n">
        <v>1</v>
      </c>
      <c r="K1847" s="261">
        <f>C1847*J1847</f>
        <v/>
      </c>
      <c r="M1847" s="251">
        <f>CONCATENATE(D1847,"　",E1847,F1847,G1847)</f>
        <v/>
      </c>
      <c r="N1847" s="252">
        <f>I1847</f>
        <v/>
      </c>
    </row>
    <row r="1848" ht="15" customHeight="1" thickBot="1">
      <c r="B1848" s="85" t="inlineStr">
        <is>
          <t>135MK09R</t>
        </is>
      </c>
      <c r="C1848">
        <f>SUMIF(数量表!D:H,B1848,数量表!H:H)</f>
        <v/>
      </c>
      <c r="D1848" s="243" t="inlineStr">
        <is>
          <t>W1-34</t>
        </is>
      </c>
      <c r="E1848" s="2" t="n">
        <v>346.5</v>
      </c>
      <c r="F1848" s="244" t="inlineStr">
        <is>
          <t>*</t>
        </is>
      </c>
      <c r="G1848" s="2" t="n">
        <v>150</v>
      </c>
      <c r="H1848" s="122" t="n">
        <v>1</v>
      </c>
      <c r="I1848" s="259">
        <f>SUM(H1848*C1848)</f>
        <v/>
      </c>
      <c r="J1848" s="260" t="n">
        <v>0.5</v>
      </c>
      <c r="K1848" s="261">
        <f>C1848*J1848</f>
        <v/>
      </c>
      <c r="M1848" s="251">
        <f>CONCATENATE(D1848,"　",E1848,F1848,G1848)</f>
        <v/>
      </c>
      <c r="N1848" s="252">
        <f>I1848</f>
        <v/>
      </c>
    </row>
    <row r="1849" ht="15" customHeight="1" thickBot="1">
      <c r="B1849" s="85" t="inlineStr">
        <is>
          <t>135MK09R</t>
        </is>
      </c>
      <c r="C1849">
        <f>SUMIF(数量表!D:H,B1849,数量表!H:H)</f>
        <v/>
      </c>
      <c r="D1849" s="243" t="inlineStr">
        <is>
          <t>W2-41</t>
        </is>
      </c>
      <c r="E1849" s="2" t="n">
        <v>414.5</v>
      </c>
      <c r="F1849" s="244" t="inlineStr">
        <is>
          <t>*</t>
        </is>
      </c>
      <c r="G1849" s="2" t="n">
        <v>150</v>
      </c>
      <c r="H1849" s="122" t="n">
        <v>2</v>
      </c>
      <c r="I1849" s="259">
        <f>SUM(H1849*C1849)</f>
        <v/>
      </c>
      <c r="J1849" s="260" t="n">
        <v>1</v>
      </c>
      <c r="K1849" s="261">
        <f>C1849*J1849</f>
        <v/>
      </c>
      <c r="M1849" s="251">
        <f>CONCATENATE(D1849,"　",E1849,F1849,G1849)</f>
        <v/>
      </c>
      <c r="N1849" s="252">
        <f>I1849</f>
        <v/>
      </c>
    </row>
    <row r="1850" ht="15" customHeight="1" thickBot="1">
      <c r="B1850" s="85" t="inlineStr">
        <is>
          <t>135MK09R</t>
        </is>
      </c>
      <c r="C1850">
        <f>SUMIF(数量表!D:H,B1850,数量表!H:H)</f>
        <v/>
      </c>
      <c r="D1850" s="243" t="inlineStr">
        <is>
          <t>W3-39</t>
        </is>
      </c>
      <c r="E1850" s="2" t="n">
        <v>386.5</v>
      </c>
      <c r="F1850" s="244" t="inlineStr">
        <is>
          <t>*</t>
        </is>
      </c>
      <c r="G1850" s="2" t="n">
        <v>150</v>
      </c>
      <c r="H1850" s="122" t="n">
        <v>1</v>
      </c>
      <c r="I1850" s="259">
        <f>SUM(H1850*C1850)</f>
        <v/>
      </c>
      <c r="J1850" s="260" t="n">
        <v>0.5</v>
      </c>
      <c r="K1850" s="261">
        <f>C1850*J1850</f>
        <v/>
      </c>
      <c r="M1850" s="251">
        <f>CONCATENATE(D1850,"　",E1850,F1850,G1850)</f>
        <v/>
      </c>
      <c r="N1850" s="252">
        <f>I1850</f>
        <v/>
      </c>
    </row>
    <row r="1851" ht="15" customHeight="1" thickBot="1">
      <c r="B1851" s="79" t="inlineStr">
        <is>
          <t>135MK09R-R</t>
        </is>
      </c>
      <c r="C1851" s="80">
        <f>SUMIF(数量表!D:H,B1851,数量表!H:H)</f>
        <v/>
      </c>
      <c r="D1851" s="235" t="inlineStr">
        <is>
          <t>W1-34</t>
        </is>
      </c>
      <c r="E1851" s="236" t="n">
        <v>346.5</v>
      </c>
      <c r="F1851" s="237" t="inlineStr">
        <is>
          <t>*</t>
        </is>
      </c>
      <c r="G1851" s="236" t="n">
        <v>818</v>
      </c>
      <c r="H1851" s="238" t="n">
        <v>1</v>
      </c>
      <c r="I1851" s="253">
        <f>SUM(H1851*C1851)</f>
        <v/>
      </c>
      <c r="J1851" s="254" t="n">
        <v>1</v>
      </c>
      <c r="K1851" s="255">
        <f>C1851*J1851</f>
        <v/>
      </c>
      <c r="M1851" s="251">
        <f>CONCATENATE(D1851,"　",E1851,F1851,G1851)</f>
        <v/>
      </c>
      <c r="N1851" s="252">
        <f>I1851</f>
        <v/>
      </c>
    </row>
    <row r="1852" ht="15" customHeight="1" thickBot="1">
      <c r="B1852" s="85" t="inlineStr">
        <is>
          <t>135MK09R-R</t>
        </is>
      </c>
      <c r="C1852">
        <f>SUMIF(数量表!D:H,B1852,数量表!H:H)</f>
        <v/>
      </c>
      <c r="D1852" s="243" t="inlineStr">
        <is>
          <t>W2-41</t>
        </is>
      </c>
      <c r="E1852" s="2" t="n">
        <v>414.5</v>
      </c>
      <c r="F1852" s="244" t="inlineStr">
        <is>
          <t>*</t>
        </is>
      </c>
      <c r="G1852" s="2" t="n">
        <v>973</v>
      </c>
      <c r="H1852" s="122" t="n">
        <v>2</v>
      </c>
      <c r="I1852" s="259">
        <f>SUM(H1852*C1852)</f>
        <v/>
      </c>
      <c r="J1852" s="260" t="n">
        <v>2</v>
      </c>
      <c r="K1852" s="261">
        <f>C1852*J1852</f>
        <v/>
      </c>
      <c r="M1852" s="251">
        <f>CONCATENATE(D1852,"　",E1852,F1852,G1852)</f>
        <v/>
      </c>
      <c r="N1852" s="252">
        <f>I1852</f>
        <v/>
      </c>
    </row>
    <row r="1853" ht="15" customHeight="1" thickBot="1">
      <c r="B1853" s="85" t="inlineStr">
        <is>
          <t>135MK09R-R</t>
        </is>
      </c>
      <c r="C1853">
        <f>SUMIF(数量表!D:H,B1853,数量表!H:H)</f>
        <v/>
      </c>
      <c r="D1853" s="243" t="inlineStr">
        <is>
          <t>W2-41</t>
        </is>
      </c>
      <c r="E1853" s="2" t="n">
        <v>414.5</v>
      </c>
      <c r="F1853" s="244" t="inlineStr">
        <is>
          <t>*</t>
        </is>
      </c>
      <c r="G1853" s="2" t="n">
        <v>95</v>
      </c>
      <c r="H1853" s="122" t="n">
        <v>2</v>
      </c>
      <c r="I1853" s="259">
        <f>SUM(H1853*C1853)</f>
        <v/>
      </c>
      <c r="J1853" s="260" t="n">
        <v>0.1</v>
      </c>
      <c r="K1853" s="261">
        <f>C1853*J1853</f>
        <v/>
      </c>
      <c r="M1853" s="251">
        <f>CONCATENATE(D1853,"　",E1853,F1853,G1853)</f>
        <v/>
      </c>
      <c r="N1853" s="252">
        <f>I1853</f>
        <v/>
      </c>
    </row>
    <row r="1854" ht="15" customHeight="1" thickBot="1">
      <c r="B1854" s="85" t="inlineStr">
        <is>
          <t>135MK09R-R</t>
        </is>
      </c>
      <c r="C1854">
        <f>SUMIF(数量表!D:H,B1854,数量表!H:H)</f>
        <v/>
      </c>
      <c r="D1854" s="243" t="inlineStr">
        <is>
          <t>W1-39</t>
        </is>
      </c>
      <c r="E1854" s="2" t="n">
        <v>386.5</v>
      </c>
      <c r="F1854" s="244" t="inlineStr">
        <is>
          <t>*</t>
        </is>
      </c>
      <c r="G1854" s="2" t="n">
        <v>818</v>
      </c>
      <c r="H1854" s="122" t="n">
        <v>1</v>
      </c>
      <c r="I1854" s="259">
        <f>SUM(H1854*C1854)</f>
        <v/>
      </c>
      <c r="J1854" s="260" t="n">
        <v>1</v>
      </c>
      <c r="K1854" s="261">
        <f>C1854*J1854</f>
        <v/>
      </c>
      <c r="M1854" s="251">
        <f>CONCATENATE(D1854,"　",E1854,F1854,G1854)</f>
        <v/>
      </c>
      <c r="N1854" s="252">
        <f>I1854</f>
        <v/>
      </c>
    </row>
    <row r="1855" ht="15" customHeight="1" thickBot="1">
      <c r="B1855" s="85" t="inlineStr">
        <is>
          <t>135MK09R-R</t>
        </is>
      </c>
      <c r="C1855">
        <f>SUMIF(数量表!D:H,B1855,数量表!H:H)</f>
        <v/>
      </c>
      <c r="D1855" s="243" t="inlineStr">
        <is>
          <t>W1-34</t>
        </is>
      </c>
      <c r="E1855" s="2" t="n">
        <v>346.5</v>
      </c>
      <c r="F1855" s="244" t="inlineStr">
        <is>
          <t>*</t>
        </is>
      </c>
      <c r="G1855" s="2" t="n">
        <v>150</v>
      </c>
      <c r="H1855" s="122" t="n">
        <v>1</v>
      </c>
      <c r="I1855" s="259">
        <f>SUM(H1855*C1855)</f>
        <v/>
      </c>
      <c r="J1855" s="260" t="n">
        <v>0.5</v>
      </c>
      <c r="K1855" s="261">
        <f>C1855*J1855</f>
        <v/>
      </c>
      <c r="M1855" s="251">
        <f>CONCATENATE(D1855,"　",E1855,F1855,G1855)</f>
        <v/>
      </c>
      <c r="N1855" s="252">
        <f>I1855</f>
        <v/>
      </c>
    </row>
    <row r="1856" ht="15" customHeight="1" thickBot="1">
      <c r="B1856" s="85" t="inlineStr">
        <is>
          <t>135MK09R-R</t>
        </is>
      </c>
      <c r="C1856">
        <f>SUMIF(数量表!D:H,B1856,数量表!H:H)</f>
        <v/>
      </c>
      <c r="D1856" s="243" t="inlineStr">
        <is>
          <t>W2-41</t>
        </is>
      </c>
      <c r="E1856" s="2" t="n">
        <v>414.5</v>
      </c>
      <c r="F1856" s="244" t="inlineStr">
        <is>
          <t>*</t>
        </is>
      </c>
      <c r="G1856" s="2" t="n">
        <v>150</v>
      </c>
      <c r="H1856" s="122" t="n">
        <v>2</v>
      </c>
      <c r="I1856" s="259">
        <f>SUM(H1856*C1856)</f>
        <v/>
      </c>
      <c r="J1856" s="260" t="n">
        <v>1</v>
      </c>
      <c r="K1856" s="261">
        <f>C1856*J1856</f>
        <v/>
      </c>
      <c r="M1856" s="251">
        <f>CONCATENATE(D1856,"　",E1856,F1856,G1856)</f>
        <v/>
      </c>
      <c r="N1856" s="252">
        <f>I1856</f>
        <v/>
      </c>
    </row>
    <row r="1857" ht="15" customHeight="1" thickBot="1">
      <c r="B1857" s="85" t="inlineStr">
        <is>
          <t>135MK09R-R</t>
        </is>
      </c>
      <c r="C1857">
        <f>SUMIF(数量表!D:H,B1857,数量表!H:H)</f>
        <v/>
      </c>
      <c r="D1857" s="243" t="inlineStr">
        <is>
          <t>W3-39</t>
        </is>
      </c>
      <c r="E1857" s="2" t="n">
        <v>386.5</v>
      </c>
      <c r="F1857" s="244" t="inlineStr">
        <is>
          <t>*</t>
        </is>
      </c>
      <c r="G1857" s="2" t="n">
        <v>150</v>
      </c>
      <c r="H1857" s="122" t="n">
        <v>1</v>
      </c>
      <c r="I1857" s="259">
        <f>SUM(H1857*C1857)</f>
        <v/>
      </c>
      <c r="J1857" s="260" t="n">
        <v>0.5</v>
      </c>
      <c r="K1857" s="261">
        <f>C1857*J1857</f>
        <v/>
      </c>
      <c r="M1857" s="251">
        <f>CONCATENATE(D1857,"　",E1857,F1857,G1857)</f>
        <v/>
      </c>
      <c r="N1857" s="252">
        <f>I1857</f>
        <v/>
      </c>
    </row>
    <row r="1858" ht="15" customHeight="1" thickBot="1">
      <c r="B1858" s="88" t="inlineStr">
        <is>
          <t>135MK09R-R</t>
        </is>
      </c>
      <c r="C1858" s="89">
        <f>SUMIF(数量表!D:H,B1858,数量表!H:H)</f>
        <v/>
      </c>
      <c r="D1858" s="239" t="inlineStr">
        <is>
          <t>45*1000</t>
        </is>
      </c>
      <c r="E1858" s="240" t="n">
        <v>30</v>
      </c>
      <c r="F1858" s="241" t="inlineStr">
        <is>
          <t>*</t>
        </is>
      </c>
      <c r="G1858" s="240" t="n">
        <v>1149</v>
      </c>
      <c r="H1858" s="242" t="n">
        <v>1</v>
      </c>
      <c r="I1858" s="256">
        <f>SUM(H1858*C1858)</f>
        <v/>
      </c>
      <c r="J1858" s="257" t="n">
        <v>0.1</v>
      </c>
      <c r="K1858" s="258">
        <f>C1858*J1858</f>
        <v/>
      </c>
      <c r="M1858" s="251">
        <f>CONCATENATE(D1858,"　",E1858,F1858,G1858)</f>
        <v/>
      </c>
      <c r="N1858" s="252">
        <f>I1858</f>
        <v/>
      </c>
    </row>
    <row r="1859" ht="15" customHeight="1" thickBot="1">
      <c r="B1859" s="85" t="inlineStr">
        <is>
          <t>135MKH09</t>
        </is>
      </c>
      <c r="C1859">
        <f>SUMIF(数量表!D:H,B1859,数量表!H:H)</f>
        <v/>
      </c>
      <c r="D1859" s="243" t="inlineStr">
        <is>
          <t>W2-39</t>
        </is>
      </c>
      <c r="E1859" s="2" t="n">
        <v>386.5</v>
      </c>
      <c r="F1859" s="244" t="inlineStr">
        <is>
          <t>*</t>
        </is>
      </c>
      <c r="G1859" s="2" t="n">
        <v>150</v>
      </c>
      <c r="H1859" s="122" t="n">
        <v>2</v>
      </c>
      <c r="I1859" s="259">
        <f>SUM(H1859*C1859)</f>
        <v/>
      </c>
      <c r="J1859" s="260" t="n">
        <v>1</v>
      </c>
      <c r="K1859" s="261">
        <f>C1859*J1859</f>
        <v/>
      </c>
      <c r="M1859" s="251">
        <f>CONCATENATE(D1859,"　",E1859,F1859,G1859)</f>
        <v/>
      </c>
      <c r="N1859" s="252">
        <f>I1859</f>
        <v/>
      </c>
    </row>
    <row r="1860" ht="15" customHeight="1" thickBot="1">
      <c r="B1860" s="88" t="inlineStr">
        <is>
          <t>135MKH09</t>
        </is>
      </c>
      <c r="C1860" s="89">
        <f>SUMIF(数量表!D:H,B1860,数量表!H:H)</f>
        <v/>
      </c>
      <c r="D1860" s="239" t="inlineStr">
        <is>
          <t>W1-39</t>
        </is>
      </c>
      <c r="E1860" s="240" t="n">
        <v>386.5</v>
      </c>
      <c r="F1860" s="241" t="inlineStr">
        <is>
          <t>*</t>
        </is>
      </c>
      <c r="G1860" s="240" t="n">
        <v>818</v>
      </c>
      <c r="H1860" s="242" t="n">
        <v>2</v>
      </c>
      <c r="I1860" s="256">
        <f>SUM(H1860*C1860)</f>
        <v/>
      </c>
      <c r="J1860" s="257" t="n">
        <v>2</v>
      </c>
      <c r="K1860" s="258">
        <f>C1860*J1860</f>
        <v/>
      </c>
      <c r="M1860" s="251">
        <f>CONCATENATE(D1860,"　",E1860,F1860,G1860)</f>
        <v/>
      </c>
      <c r="N1860" s="252">
        <f>I1860</f>
        <v/>
      </c>
    </row>
    <row r="1861" ht="15" customHeight="1" thickBot="1">
      <c r="B1861" s="79" t="inlineStr">
        <is>
          <t>135MKH09-L</t>
        </is>
      </c>
      <c r="C1861" s="80">
        <f>SUMIF(数量表!D:H,B1861,数量表!H:H)</f>
        <v/>
      </c>
      <c r="D1861" s="235" t="inlineStr">
        <is>
          <t>W2-39</t>
        </is>
      </c>
      <c r="E1861" s="236" t="n">
        <v>386.5</v>
      </c>
      <c r="F1861" s="237" t="inlineStr">
        <is>
          <t>*</t>
        </is>
      </c>
      <c r="G1861" s="236" t="n">
        <v>150</v>
      </c>
      <c r="H1861" s="238" t="n">
        <v>2</v>
      </c>
      <c r="I1861" s="253">
        <f>SUM(H1861*C1861)</f>
        <v/>
      </c>
      <c r="J1861" s="254" t="n">
        <v>1</v>
      </c>
      <c r="K1861" s="255">
        <f>C1861*J1861</f>
        <v/>
      </c>
      <c r="M1861" s="251">
        <f>CONCATENATE(D1861,"　",E1861,F1861,G1861)</f>
        <v/>
      </c>
      <c r="N1861" s="252">
        <f>I1861</f>
        <v/>
      </c>
    </row>
    <row r="1862" ht="15" customHeight="1" thickBot="1">
      <c r="B1862" s="85" t="inlineStr">
        <is>
          <t>135MKH09-L</t>
        </is>
      </c>
      <c r="C1862">
        <f>SUMIF(数量表!D:H,B1862,数量表!H:H)</f>
        <v/>
      </c>
      <c r="D1862" s="243" t="inlineStr">
        <is>
          <t>W1-39</t>
        </is>
      </c>
      <c r="E1862" s="2" t="n">
        <v>386.5</v>
      </c>
      <c r="F1862" s="244" t="inlineStr">
        <is>
          <t>*</t>
        </is>
      </c>
      <c r="G1862" s="2" t="n">
        <v>818</v>
      </c>
      <c r="H1862" s="122" t="n">
        <v>2</v>
      </c>
      <c r="I1862" s="259">
        <f>SUM(H1862*C1862)</f>
        <v/>
      </c>
      <c r="J1862" s="260" t="n">
        <v>2</v>
      </c>
      <c r="K1862" s="261">
        <f>C1862*J1862</f>
        <v/>
      </c>
      <c r="M1862" s="251">
        <f>CONCATENATE(D1862,"　",E1862,F1862,G1862)</f>
        <v/>
      </c>
      <c r="N1862" s="252">
        <f>I1862</f>
        <v/>
      </c>
    </row>
    <row r="1863" ht="15" customHeight="1" thickBot="1">
      <c r="B1863" s="88" t="inlineStr">
        <is>
          <t>135MKH09-L</t>
        </is>
      </c>
      <c r="C1863" s="89">
        <f>SUMIF(数量表!D:H,B1863,数量表!H:H)</f>
        <v/>
      </c>
      <c r="D1863" s="239" t="inlineStr">
        <is>
          <t>45*1000</t>
        </is>
      </c>
      <c r="E1863" s="240" t="n">
        <v>87</v>
      </c>
      <c r="F1863" s="241" t="inlineStr">
        <is>
          <t>*</t>
        </is>
      </c>
      <c r="G1863" s="240" t="n">
        <v>949</v>
      </c>
      <c r="H1863" s="242" t="n">
        <v>1</v>
      </c>
      <c r="I1863" s="256">
        <f>SUM(H1863*C1863)</f>
        <v/>
      </c>
      <c r="J1863" s="257" t="n">
        <v>0.1</v>
      </c>
      <c r="K1863" s="258">
        <f>C1863*J1863</f>
        <v/>
      </c>
      <c r="M1863" s="251">
        <f>CONCATENATE(D1863,"　",E1863,F1863,G1863)</f>
        <v/>
      </c>
      <c r="N1863" s="252">
        <f>I1863</f>
        <v/>
      </c>
    </row>
    <row r="1864" ht="15" customHeight="1" thickBot="1">
      <c r="B1864" s="79" t="inlineStr">
        <is>
          <t>135MKH09-R</t>
        </is>
      </c>
      <c r="C1864" s="80">
        <f>SUMIF(数量表!D:H,B1864,数量表!H:H)</f>
        <v/>
      </c>
      <c r="D1864" s="235" t="inlineStr">
        <is>
          <t>W2-39</t>
        </is>
      </c>
      <c r="E1864" s="236" t="n">
        <v>386.5</v>
      </c>
      <c r="F1864" s="237" t="inlineStr">
        <is>
          <t>*</t>
        </is>
      </c>
      <c r="G1864" s="236" t="n">
        <v>150</v>
      </c>
      <c r="H1864" s="238" t="n">
        <v>2</v>
      </c>
      <c r="I1864" s="253">
        <f>SUM(H1864*C1864)</f>
        <v/>
      </c>
      <c r="J1864" s="254" t="n">
        <v>1</v>
      </c>
      <c r="K1864" s="255">
        <f>C1864*J1864</f>
        <v/>
      </c>
      <c r="M1864" s="251">
        <f>CONCATENATE(D1864,"　",E1864,F1864,G1864)</f>
        <v/>
      </c>
      <c r="N1864" s="252">
        <f>I1864</f>
        <v/>
      </c>
    </row>
    <row r="1865" ht="15" customHeight="1" thickBot="1">
      <c r="B1865" s="85" t="inlineStr">
        <is>
          <t>135MKH09-R</t>
        </is>
      </c>
      <c r="C1865">
        <f>SUMIF(数量表!D:H,B1865,数量表!H:H)</f>
        <v/>
      </c>
      <c r="D1865" s="243" t="inlineStr">
        <is>
          <t>W1-39</t>
        </is>
      </c>
      <c r="E1865" s="2" t="n">
        <v>386.5</v>
      </c>
      <c r="F1865" s="244" t="inlineStr">
        <is>
          <t>*</t>
        </is>
      </c>
      <c r="G1865" s="2" t="n">
        <v>818</v>
      </c>
      <c r="H1865" s="122" t="n">
        <v>2</v>
      </c>
      <c r="I1865" s="259">
        <f>SUM(H1865*C1865)</f>
        <v/>
      </c>
      <c r="J1865" s="260" t="n">
        <v>2</v>
      </c>
      <c r="K1865" s="261">
        <f>C1865*J1865</f>
        <v/>
      </c>
      <c r="M1865" s="251">
        <f>CONCATENATE(D1865,"　",E1865,F1865,G1865)</f>
        <v/>
      </c>
      <c r="N1865" s="252">
        <f>I1865</f>
        <v/>
      </c>
    </row>
    <row r="1866" ht="15" customHeight="1" thickBot="1">
      <c r="B1866" s="88" t="inlineStr">
        <is>
          <t>135MKH09-R</t>
        </is>
      </c>
      <c r="C1866" s="89">
        <f>SUMIF(数量表!D:H,B1866,数量表!H:H)</f>
        <v/>
      </c>
      <c r="D1866" s="239" t="inlineStr">
        <is>
          <t>45*1000</t>
        </is>
      </c>
      <c r="E1866" s="240" t="n">
        <v>87</v>
      </c>
      <c r="F1866" s="241" t="inlineStr">
        <is>
          <t>*</t>
        </is>
      </c>
      <c r="G1866" s="240" t="n">
        <v>949</v>
      </c>
      <c r="H1866" s="242" t="n">
        <v>1</v>
      </c>
      <c r="I1866" s="256">
        <f>SUM(H1866*C1866)</f>
        <v/>
      </c>
      <c r="J1866" s="257" t="n">
        <v>0.1</v>
      </c>
      <c r="K1866" s="258">
        <f>C1866*J1866</f>
        <v/>
      </c>
      <c r="M1866" s="251">
        <f>CONCATENATE(D1866,"　",E1866,F1866,G1866)</f>
        <v/>
      </c>
      <c r="N1866" s="252">
        <f>I1866</f>
        <v/>
      </c>
    </row>
    <row r="1867" ht="15" customHeight="1" thickBot="1">
      <c r="B1867" s="79" t="inlineStr">
        <is>
          <t>135MKH09L</t>
        </is>
      </c>
      <c r="C1867" s="80">
        <f>SUMIF(数量表!D:H,B1867,数量表!H:H)</f>
        <v/>
      </c>
      <c r="D1867" s="235" t="inlineStr">
        <is>
          <t>W1-34</t>
        </is>
      </c>
      <c r="E1867" s="236" t="n">
        <v>346.5</v>
      </c>
      <c r="F1867" s="237" t="inlineStr">
        <is>
          <t>*</t>
        </is>
      </c>
      <c r="G1867" s="236" t="n">
        <v>818</v>
      </c>
      <c r="H1867" s="238" t="n">
        <v>1</v>
      </c>
      <c r="I1867" s="253">
        <f>SUM(H1867*C1867)</f>
        <v/>
      </c>
      <c r="J1867" s="254" t="n">
        <v>1</v>
      </c>
      <c r="K1867" s="255">
        <f>C1867*J1867</f>
        <v/>
      </c>
      <c r="M1867" s="251">
        <f>CONCATENATE(D1867,"　",E1867,F1867,G1867)</f>
        <v/>
      </c>
      <c r="N1867" s="252">
        <f>I1867</f>
        <v/>
      </c>
    </row>
    <row r="1868" ht="15" customHeight="1" thickBot="1">
      <c r="B1868" s="85" t="inlineStr">
        <is>
          <t>135MKH09L</t>
        </is>
      </c>
      <c r="C1868">
        <f>SUMIF(数量表!D:H,B1868,数量表!H:H)</f>
        <v/>
      </c>
      <c r="D1868" s="243" t="inlineStr">
        <is>
          <t>W1-34</t>
        </is>
      </c>
      <c r="E1868" s="2" t="n">
        <v>346.5</v>
      </c>
      <c r="F1868" s="244" t="inlineStr">
        <is>
          <t>*</t>
        </is>
      </c>
      <c r="G1868" s="2" t="n">
        <v>150</v>
      </c>
      <c r="H1868" s="122" t="n">
        <v>1</v>
      </c>
      <c r="I1868" s="259">
        <f>SUM(H1868*C1868)</f>
        <v/>
      </c>
      <c r="J1868" s="260" t="n">
        <v>0.5</v>
      </c>
      <c r="K1868" s="261">
        <f>C1868*J1868</f>
        <v/>
      </c>
      <c r="M1868" s="251">
        <f>CONCATENATE(D1868,"　",E1868,F1868,G1868)</f>
        <v/>
      </c>
      <c r="N1868" s="252">
        <f>I1868</f>
        <v/>
      </c>
    </row>
    <row r="1869" ht="15" customHeight="1" thickBot="1">
      <c r="B1869" s="85" t="inlineStr">
        <is>
          <t>135MKH09L</t>
        </is>
      </c>
      <c r="C1869">
        <f>SUMIF(数量表!D:H,B1869,数量表!H:H)</f>
        <v/>
      </c>
      <c r="D1869" s="243" t="inlineStr">
        <is>
          <t>W3-39</t>
        </is>
      </c>
      <c r="E1869" s="2" t="n">
        <v>386.5</v>
      </c>
      <c r="F1869" s="244" t="inlineStr">
        <is>
          <t>*</t>
        </is>
      </c>
      <c r="G1869" s="2" t="n">
        <v>150</v>
      </c>
      <c r="H1869" s="122" t="n">
        <v>1</v>
      </c>
      <c r="I1869" s="259">
        <f>SUM(H1869*C1869)</f>
        <v/>
      </c>
      <c r="J1869" s="260" t="n">
        <v>0.5</v>
      </c>
      <c r="K1869" s="261">
        <f>C1869*J1869</f>
        <v/>
      </c>
      <c r="M1869" s="251">
        <f>CONCATENATE(D1869,"　",E1869,F1869,G1869)</f>
        <v/>
      </c>
      <c r="N1869" s="252">
        <f>I1869</f>
        <v/>
      </c>
    </row>
    <row r="1870" ht="15" customHeight="1" thickBot="1">
      <c r="B1870" s="88" t="inlineStr">
        <is>
          <t>135MKH09L</t>
        </is>
      </c>
      <c r="C1870" s="89">
        <f>SUMIF(数量表!D:H,B1870,数量表!H:H)</f>
        <v/>
      </c>
      <c r="D1870" s="239" t="inlineStr">
        <is>
          <t>W1-39</t>
        </is>
      </c>
      <c r="E1870" s="240" t="n">
        <v>386.5</v>
      </c>
      <c r="F1870" s="241" t="inlineStr">
        <is>
          <t>*</t>
        </is>
      </c>
      <c r="G1870" s="240" t="n">
        <v>818</v>
      </c>
      <c r="H1870" s="242" t="n">
        <v>1</v>
      </c>
      <c r="I1870" s="256">
        <f>SUM(H1870*C1870)</f>
        <v/>
      </c>
      <c r="J1870" s="257" t="n">
        <v>1</v>
      </c>
      <c r="K1870" s="258">
        <f>C1870*J1870</f>
        <v/>
      </c>
      <c r="M1870" s="251">
        <f>CONCATENATE(D1870,"　",E1870,F1870,G1870)</f>
        <v/>
      </c>
      <c r="N1870" s="252">
        <f>I1870</f>
        <v/>
      </c>
    </row>
    <row r="1871" ht="15" customHeight="1" thickBot="1">
      <c r="B1871" s="79" t="inlineStr">
        <is>
          <t>135MKH09L-L</t>
        </is>
      </c>
      <c r="C1871" s="80">
        <f>SUMIF(数量表!D:H,B1871,数量表!H:H)</f>
        <v/>
      </c>
      <c r="D1871" s="235" t="inlineStr">
        <is>
          <t>W1-34</t>
        </is>
      </c>
      <c r="E1871" s="236" t="n">
        <v>346.5</v>
      </c>
      <c r="F1871" s="237" t="inlineStr">
        <is>
          <t>*</t>
        </is>
      </c>
      <c r="G1871" s="236" t="n">
        <v>818</v>
      </c>
      <c r="H1871" s="238" t="n">
        <v>1</v>
      </c>
      <c r="I1871" s="253">
        <f>SUM(H1871*C1871)</f>
        <v/>
      </c>
      <c r="J1871" s="254" t="n">
        <v>1</v>
      </c>
      <c r="K1871" s="255">
        <f>C1871*J1871</f>
        <v/>
      </c>
      <c r="M1871" s="251">
        <f>CONCATENATE(D1871,"　",E1871,F1871,G1871)</f>
        <v/>
      </c>
      <c r="N1871" s="252">
        <f>I1871</f>
        <v/>
      </c>
    </row>
    <row r="1872" ht="15" customHeight="1" thickBot="1">
      <c r="B1872" s="85" t="inlineStr">
        <is>
          <t>135MKH09L-L</t>
        </is>
      </c>
      <c r="C1872">
        <f>SUMIF(数量表!D:H,B1872,数量表!H:H)</f>
        <v/>
      </c>
      <c r="D1872" s="243" t="inlineStr">
        <is>
          <t>W1-34</t>
        </is>
      </c>
      <c r="E1872" s="2" t="n">
        <v>346.5</v>
      </c>
      <c r="F1872" s="244" t="inlineStr">
        <is>
          <t>*</t>
        </is>
      </c>
      <c r="G1872" s="2" t="n">
        <v>150</v>
      </c>
      <c r="H1872" s="122" t="n">
        <v>1</v>
      </c>
      <c r="I1872" s="259">
        <f>SUM(H1872*C1872)</f>
        <v/>
      </c>
      <c r="J1872" s="260" t="n">
        <v>0.5</v>
      </c>
      <c r="K1872" s="261">
        <f>C1872*J1872</f>
        <v/>
      </c>
      <c r="M1872" s="251">
        <f>CONCATENATE(D1872,"　",E1872,F1872,G1872)</f>
        <v/>
      </c>
      <c r="N1872" s="252">
        <f>I1872</f>
        <v/>
      </c>
    </row>
    <row r="1873" ht="15" customHeight="1" thickBot="1">
      <c r="B1873" s="85" t="inlineStr">
        <is>
          <t>135MKH09L-L</t>
        </is>
      </c>
      <c r="C1873">
        <f>SUMIF(数量表!D:H,B1873,数量表!H:H)</f>
        <v/>
      </c>
      <c r="D1873" s="243" t="inlineStr">
        <is>
          <t>W3-39</t>
        </is>
      </c>
      <c r="E1873" s="2" t="n">
        <v>386.5</v>
      </c>
      <c r="F1873" s="244" t="inlineStr">
        <is>
          <t>*</t>
        </is>
      </c>
      <c r="G1873" s="2" t="n">
        <v>150</v>
      </c>
      <c r="H1873" s="122" t="n">
        <v>1</v>
      </c>
      <c r="I1873" s="259">
        <f>SUM(H1873*C1873)</f>
        <v/>
      </c>
      <c r="J1873" s="260" t="n">
        <v>0.5</v>
      </c>
      <c r="K1873" s="261">
        <f>C1873*J1873</f>
        <v/>
      </c>
      <c r="M1873" s="251">
        <f>CONCATENATE(D1873,"　",E1873,F1873,G1873)</f>
        <v/>
      </c>
      <c r="N1873" s="252">
        <f>I1873</f>
        <v/>
      </c>
    </row>
    <row r="1874" ht="15" customHeight="1" thickBot="1">
      <c r="B1874" s="85" t="inlineStr">
        <is>
          <t>135MKH09L-L</t>
        </is>
      </c>
      <c r="C1874">
        <f>SUMIF(数量表!D:H,B1874,数量表!H:H)</f>
        <v/>
      </c>
      <c r="D1874" s="243" t="inlineStr">
        <is>
          <t>W1-39</t>
        </is>
      </c>
      <c r="E1874" s="2" t="n">
        <v>386.5</v>
      </c>
      <c r="F1874" s="244" t="inlineStr">
        <is>
          <t>*</t>
        </is>
      </c>
      <c r="G1874" s="2" t="n">
        <v>818</v>
      </c>
      <c r="H1874" s="122" t="n">
        <v>1</v>
      </c>
      <c r="I1874" s="259">
        <f>SUM(H1874*C1874)</f>
        <v/>
      </c>
      <c r="J1874" s="260" t="n">
        <v>1</v>
      </c>
      <c r="K1874" s="261">
        <f>C1874*J1874</f>
        <v/>
      </c>
      <c r="M1874" s="251">
        <f>CONCATENATE(D1874,"　",E1874,F1874,G1874)</f>
        <v/>
      </c>
      <c r="N1874" s="252">
        <f>I1874</f>
        <v/>
      </c>
    </row>
    <row r="1875" ht="15" customHeight="1" thickBot="1">
      <c r="B1875" s="88" t="inlineStr">
        <is>
          <t>135MKH09L-L</t>
        </is>
      </c>
      <c r="C1875" s="89">
        <f>SUMIF(数量表!D:H,B1875,数量表!H:H)</f>
        <v/>
      </c>
      <c r="D1875" s="239" t="inlineStr">
        <is>
          <t>45*1000</t>
        </is>
      </c>
      <c r="E1875" s="240" t="n">
        <v>30</v>
      </c>
      <c r="F1875" s="241" t="inlineStr">
        <is>
          <t>*</t>
        </is>
      </c>
      <c r="G1875" s="240" t="n">
        <v>949</v>
      </c>
      <c r="H1875" s="242" t="n">
        <v>1</v>
      </c>
      <c r="I1875" s="256">
        <f>SUM(H1875*C1875)</f>
        <v/>
      </c>
      <c r="J1875" s="257" t="n">
        <v>0.1</v>
      </c>
      <c r="K1875" s="258">
        <f>C1875*J1875</f>
        <v/>
      </c>
      <c r="M1875" s="251">
        <f>CONCATENATE(D1875,"　",E1875,F1875,G1875)</f>
        <v/>
      </c>
      <c r="N1875" s="252">
        <f>I1875</f>
        <v/>
      </c>
    </row>
    <row r="1876" ht="15" customHeight="1" thickBot="1">
      <c r="B1876" s="79" t="inlineStr">
        <is>
          <t>135MKH09R</t>
        </is>
      </c>
      <c r="C1876" s="80">
        <f>SUMIF(数量表!D:H,B1876,数量表!H:H)</f>
        <v/>
      </c>
      <c r="D1876" s="235" t="inlineStr">
        <is>
          <t>W1-34</t>
        </is>
      </c>
      <c r="E1876" s="236" t="n">
        <v>346.5</v>
      </c>
      <c r="F1876" s="237" t="inlineStr">
        <is>
          <t>*</t>
        </is>
      </c>
      <c r="G1876" s="236" t="n">
        <v>818</v>
      </c>
      <c r="H1876" s="238" t="n">
        <v>1</v>
      </c>
      <c r="I1876" s="253">
        <f>SUM(H1876*C1876)</f>
        <v/>
      </c>
      <c r="J1876" s="254" t="n">
        <v>1</v>
      </c>
      <c r="K1876" s="255">
        <f>C1876*J1876</f>
        <v/>
      </c>
      <c r="M1876" s="251">
        <f>CONCATENATE(D1876,"　",E1876,F1876,G1876)</f>
        <v/>
      </c>
      <c r="N1876" s="252">
        <f>I1876</f>
        <v/>
      </c>
    </row>
    <row r="1877" ht="15" customHeight="1" thickBot="1">
      <c r="B1877" s="85" t="inlineStr">
        <is>
          <t>135MKH09R</t>
        </is>
      </c>
      <c r="C1877">
        <f>SUMIF(数量表!D:H,B1877,数量表!H:H)</f>
        <v/>
      </c>
      <c r="D1877" s="243" t="inlineStr">
        <is>
          <t>W1-34</t>
        </is>
      </c>
      <c r="E1877" s="2" t="n">
        <v>346.5</v>
      </c>
      <c r="F1877" s="244" t="inlineStr">
        <is>
          <t>*</t>
        </is>
      </c>
      <c r="G1877" s="2" t="n">
        <v>150</v>
      </c>
      <c r="H1877" s="122" t="n">
        <v>1</v>
      </c>
      <c r="I1877" s="259">
        <f>SUM(H1877*C1877)</f>
        <v/>
      </c>
      <c r="J1877" s="260" t="n">
        <v>0.5</v>
      </c>
      <c r="K1877" s="261">
        <f>C1877*J1877</f>
        <v/>
      </c>
      <c r="M1877" s="251">
        <f>CONCATENATE(D1877,"　",E1877,F1877,G1877)</f>
        <v/>
      </c>
      <c r="N1877" s="252">
        <f>I1877</f>
        <v/>
      </c>
    </row>
    <row r="1878" ht="15" customHeight="1" thickBot="1">
      <c r="B1878" s="85" t="inlineStr">
        <is>
          <t>135MKH09R</t>
        </is>
      </c>
      <c r="C1878">
        <f>SUMIF(数量表!D:H,B1878,数量表!H:H)</f>
        <v/>
      </c>
      <c r="D1878" s="243" t="inlineStr">
        <is>
          <t>W3-39</t>
        </is>
      </c>
      <c r="E1878" s="2" t="n">
        <v>386.5</v>
      </c>
      <c r="F1878" s="244" t="inlineStr">
        <is>
          <t>*</t>
        </is>
      </c>
      <c r="G1878" s="2" t="n">
        <v>150</v>
      </c>
      <c r="H1878" s="122" t="n">
        <v>1</v>
      </c>
      <c r="I1878" s="259">
        <f>SUM(H1878*C1878)</f>
        <v/>
      </c>
      <c r="J1878" s="260" t="n">
        <v>0.5</v>
      </c>
      <c r="K1878" s="261">
        <f>C1878*J1878</f>
        <v/>
      </c>
      <c r="M1878" s="251">
        <f>CONCATENATE(D1878,"　",E1878,F1878,G1878)</f>
        <v/>
      </c>
      <c r="N1878" s="252">
        <f>I1878</f>
        <v/>
      </c>
    </row>
    <row r="1879" ht="15" customHeight="1" thickBot="1">
      <c r="B1879" s="88" t="inlineStr">
        <is>
          <t>135MKH09R</t>
        </is>
      </c>
      <c r="C1879" s="89">
        <f>SUMIF(数量表!D:H,B1879,数量表!H:H)</f>
        <v/>
      </c>
      <c r="D1879" s="239" t="inlineStr">
        <is>
          <t>W1-39</t>
        </is>
      </c>
      <c r="E1879" s="240" t="n">
        <v>386.5</v>
      </c>
      <c r="F1879" s="241" t="inlineStr">
        <is>
          <t>*</t>
        </is>
      </c>
      <c r="G1879" s="240" t="n">
        <v>818</v>
      </c>
      <c r="H1879" s="242" t="n">
        <v>1</v>
      </c>
      <c r="I1879" s="256">
        <f>SUM(H1879*C1879)</f>
        <v/>
      </c>
      <c r="J1879" s="257" t="n">
        <v>1</v>
      </c>
      <c r="K1879" s="258">
        <f>C1879*J1879</f>
        <v/>
      </c>
      <c r="M1879" s="251">
        <f>CONCATENATE(D1879,"　",E1879,F1879,G1879)</f>
        <v/>
      </c>
      <c r="N1879" s="252">
        <f>I1879</f>
        <v/>
      </c>
    </row>
    <row r="1880" ht="15" customHeight="1" thickBot="1">
      <c r="B1880" s="79" t="inlineStr">
        <is>
          <t>135MKH09R-R</t>
        </is>
      </c>
      <c r="C1880" s="80">
        <f>SUMIF(数量表!D:H,B1880,数量表!H:H)</f>
        <v/>
      </c>
      <c r="D1880" s="235" t="inlineStr">
        <is>
          <t>W1-34</t>
        </is>
      </c>
      <c r="E1880" s="236" t="n">
        <v>346.5</v>
      </c>
      <c r="F1880" s="237" t="inlineStr">
        <is>
          <t>*</t>
        </is>
      </c>
      <c r="G1880" s="236" t="n">
        <v>818</v>
      </c>
      <c r="H1880" s="238" t="n">
        <v>1</v>
      </c>
      <c r="I1880" s="253">
        <f>SUM(H1880*C1880)</f>
        <v/>
      </c>
      <c r="J1880" s="254" t="n">
        <v>1</v>
      </c>
      <c r="K1880" s="255">
        <f>C1880*J1880</f>
        <v/>
      </c>
      <c r="M1880" s="251">
        <f>CONCATENATE(D1880,"　",E1880,F1880,G1880)</f>
        <v/>
      </c>
      <c r="N1880" s="252">
        <f>I1880</f>
        <v/>
      </c>
    </row>
    <row r="1881" ht="15" customHeight="1" thickBot="1">
      <c r="B1881" s="85" t="inlineStr">
        <is>
          <t>135MKH09R-R</t>
        </is>
      </c>
      <c r="C1881">
        <f>SUMIF(数量表!D:H,B1881,数量表!H:H)</f>
        <v/>
      </c>
      <c r="D1881" s="243" t="inlineStr">
        <is>
          <t>W1-34</t>
        </is>
      </c>
      <c r="E1881" s="2" t="n">
        <v>346.5</v>
      </c>
      <c r="F1881" s="244" t="inlineStr">
        <is>
          <t>*</t>
        </is>
      </c>
      <c r="G1881" s="2" t="n">
        <v>150</v>
      </c>
      <c r="H1881" s="122" t="n">
        <v>1</v>
      </c>
      <c r="I1881" s="259">
        <f>SUM(H1881*C1881)</f>
        <v/>
      </c>
      <c r="J1881" s="260" t="n">
        <v>0.5</v>
      </c>
      <c r="K1881" s="261">
        <f>C1881*J1881</f>
        <v/>
      </c>
      <c r="M1881" s="251">
        <f>CONCATENATE(D1881,"　",E1881,F1881,G1881)</f>
        <v/>
      </c>
      <c r="N1881" s="252">
        <f>I1881</f>
        <v/>
      </c>
    </row>
    <row r="1882" ht="15" customHeight="1" thickBot="1">
      <c r="B1882" s="85" t="inlineStr">
        <is>
          <t>135MKH09R-R</t>
        </is>
      </c>
      <c r="C1882">
        <f>SUMIF(数量表!D:H,B1882,数量表!H:H)</f>
        <v/>
      </c>
      <c r="D1882" s="243" t="inlineStr">
        <is>
          <t>W3-39</t>
        </is>
      </c>
      <c r="E1882" s="2" t="n">
        <v>386.5</v>
      </c>
      <c r="F1882" s="244" t="inlineStr">
        <is>
          <t>*</t>
        </is>
      </c>
      <c r="G1882" s="2" t="n">
        <v>150</v>
      </c>
      <c r="H1882" s="122" t="n">
        <v>1</v>
      </c>
      <c r="I1882" s="259">
        <f>SUM(H1882*C1882)</f>
        <v/>
      </c>
      <c r="J1882" s="260" t="n">
        <v>0.5</v>
      </c>
      <c r="K1882" s="261">
        <f>C1882*J1882</f>
        <v/>
      </c>
      <c r="M1882" s="251">
        <f>CONCATENATE(D1882,"　",E1882,F1882,G1882)</f>
        <v/>
      </c>
      <c r="N1882" s="252">
        <f>I1882</f>
        <v/>
      </c>
    </row>
    <row r="1883" ht="15" customHeight="1" thickBot="1">
      <c r="B1883" s="85" t="inlineStr">
        <is>
          <t>135MKH09R-R</t>
        </is>
      </c>
      <c r="C1883">
        <f>SUMIF(数量表!D:H,B1883,数量表!H:H)</f>
        <v/>
      </c>
      <c r="D1883" s="243" t="inlineStr">
        <is>
          <t>W1-39</t>
        </is>
      </c>
      <c r="E1883" s="2" t="n">
        <v>386.5</v>
      </c>
      <c r="F1883" s="244" t="inlineStr">
        <is>
          <t>*</t>
        </is>
      </c>
      <c r="G1883" s="2" t="n">
        <v>818</v>
      </c>
      <c r="H1883" s="122" t="n">
        <v>1</v>
      </c>
      <c r="I1883" s="259">
        <f>SUM(H1883*C1883)</f>
        <v/>
      </c>
      <c r="J1883" s="260" t="n">
        <v>1</v>
      </c>
      <c r="K1883" s="261">
        <f>C1883*J1883</f>
        <v/>
      </c>
      <c r="M1883" s="251">
        <f>CONCATENATE(D1883,"　",E1883,F1883,G1883)</f>
        <v/>
      </c>
      <c r="N1883" s="252">
        <f>I1883</f>
        <v/>
      </c>
    </row>
    <row r="1884" ht="15" customHeight="1" thickBot="1">
      <c r="B1884" s="88" t="inlineStr">
        <is>
          <t>135MKH09R-R</t>
        </is>
      </c>
      <c r="C1884" s="89">
        <f>SUMIF(数量表!D:H,B1884,数量表!H:H)</f>
        <v/>
      </c>
      <c r="D1884" s="239" t="inlineStr">
        <is>
          <t>45*1000</t>
        </is>
      </c>
      <c r="E1884" s="240" t="n">
        <v>30</v>
      </c>
      <c r="F1884" s="241" t="inlineStr">
        <is>
          <t>*</t>
        </is>
      </c>
      <c r="G1884" s="240" t="n">
        <v>949</v>
      </c>
      <c r="H1884" s="242" t="n">
        <v>1</v>
      </c>
      <c r="I1884" s="256">
        <f>SUM(H1884*C1884)</f>
        <v/>
      </c>
      <c r="J1884" s="257" t="n">
        <v>0.1</v>
      </c>
      <c r="K1884" s="258">
        <f>C1884*J1884</f>
        <v/>
      </c>
      <c r="M1884" s="251">
        <f>CONCATENATE(D1884,"　",E1884,F1884,G1884)</f>
        <v/>
      </c>
      <c r="N1884" s="252">
        <f>I1884</f>
        <v/>
      </c>
    </row>
    <row r="1885" ht="15" customHeight="1" thickBot="1">
      <c r="B1885" s="85" t="inlineStr">
        <is>
          <t>135MKA09</t>
        </is>
      </c>
      <c r="C1885" s="80">
        <f>SUMIF(数量表!D:H,B1885,数量表!H:H)</f>
        <v/>
      </c>
      <c r="D1885" s="235" t="inlineStr">
        <is>
          <t>W1-39</t>
        </is>
      </c>
      <c r="E1885" s="236" t="n">
        <v>386.5</v>
      </c>
      <c r="F1885" s="237" t="inlineStr">
        <is>
          <t>*</t>
        </is>
      </c>
      <c r="G1885" s="236" t="n">
        <v>818</v>
      </c>
      <c r="H1885" s="238" t="n">
        <v>1</v>
      </c>
      <c r="I1885" s="253">
        <f>SUM(H1885*C1885)</f>
        <v/>
      </c>
      <c r="J1885" s="254" t="n">
        <v>1</v>
      </c>
      <c r="K1885" s="255">
        <f>C1885*J1885</f>
        <v/>
      </c>
      <c r="M1885" s="251">
        <f>CONCATENATE(D1885,"　",E1885,F1885,G1885)</f>
        <v/>
      </c>
      <c r="N1885" s="252">
        <f>I1885</f>
        <v/>
      </c>
    </row>
    <row r="1886" ht="15" customHeight="1" thickBot="1">
      <c r="B1886" s="85" t="inlineStr">
        <is>
          <t>135MKA09</t>
        </is>
      </c>
      <c r="C1886">
        <f>SUMIF(数量表!D:H,B1886,数量表!H:H)</f>
        <v/>
      </c>
      <c r="D1886" s="243" t="inlineStr">
        <is>
          <t>W2-39</t>
        </is>
      </c>
      <c r="E1886" s="2" t="n">
        <v>386.5</v>
      </c>
      <c r="F1886" s="244" t="inlineStr">
        <is>
          <t>*</t>
        </is>
      </c>
      <c r="G1886" s="2" t="n">
        <v>150</v>
      </c>
      <c r="H1886" s="122" t="n">
        <v>1</v>
      </c>
      <c r="I1886" s="259">
        <f>SUM(H1886*C1886)</f>
        <v/>
      </c>
      <c r="J1886" s="260" t="n">
        <v>0.5</v>
      </c>
      <c r="K1886" s="261">
        <f>C1886*J1886</f>
        <v/>
      </c>
      <c r="M1886" s="251">
        <f>CONCATENATE(D1886,"　",E1886,F1886,G1886)</f>
        <v/>
      </c>
      <c r="N1886" s="252">
        <f>I1886</f>
        <v/>
      </c>
    </row>
    <row r="1887" ht="15" customHeight="1" thickBot="1">
      <c r="B1887" s="85" t="inlineStr">
        <is>
          <t>135MKA09</t>
        </is>
      </c>
      <c r="C1887">
        <f>SUMIF(数量表!D:H,B1887,数量表!H:H)</f>
        <v/>
      </c>
      <c r="D1887" s="243" t="inlineStr">
        <is>
          <t>W2-41</t>
        </is>
      </c>
      <c r="E1887" s="2" t="n">
        <v>414.5</v>
      </c>
      <c r="F1887" s="244" t="inlineStr">
        <is>
          <t>*</t>
        </is>
      </c>
      <c r="G1887" s="2" t="n">
        <v>973</v>
      </c>
      <c r="H1887" s="122" t="n">
        <v>1</v>
      </c>
      <c r="I1887" s="259">
        <f>SUM(H1887*C1887)</f>
        <v/>
      </c>
      <c r="J1887" s="260" t="n">
        <v>1</v>
      </c>
      <c r="K1887" s="261">
        <f>C1887*J1887</f>
        <v/>
      </c>
      <c r="M1887" s="251">
        <f>CONCATENATE(D1887,"　",E1887,F1887,G1887)</f>
        <v/>
      </c>
      <c r="N1887" s="252">
        <f>I1887</f>
        <v/>
      </c>
    </row>
    <row r="1888" ht="15" customHeight="1" thickBot="1">
      <c r="B1888" s="85" t="inlineStr">
        <is>
          <t>135MKA09</t>
        </is>
      </c>
      <c r="C1888">
        <f>SUMIF(数量表!D:H,B1888,数量表!H:H)</f>
        <v/>
      </c>
      <c r="D1888" s="243" t="inlineStr">
        <is>
          <t>W2-41</t>
        </is>
      </c>
      <c r="E1888" s="2" t="n">
        <v>414.5</v>
      </c>
      <c r="F1888" s="244" t="inlineStr">
        <is>
          <t>*</t>
        </is>
      </c>
      <c r="G1888" s="2" t="n">
        <v>95</v>
      </c>
      <c r="H1888" s="122" t="n">
        <v>1</v>
      </c>
      <c r="I1888" s="259">
        <f>SUM(H1888*C1888)</f>
        <v/>
      </c>
      <c r="J1888" s="260" t="n">
        <v>0.1</v>
      </c>
      <c r="K1888" s="261">
        <f>C1888*J1888</f>
        <v/>
      </c>
      <c r="M1888" s="251">
        <f>CONCATENATE(D1888,"　",E1888,F1888,G1888)</f>
        <v/>
      </c>
      <c r="N1888" s="252">
        <f>I1888</f>
        <v/>
      </c>
    </row>
    <row r="1889" ht="15" customHeight="1" thickBot="1">
      <c r="B1889" s="85" t="inlineStr">
        <is>
          <t>135MKA09</t>
        </is>
      </c>
      <c r="C1889">
        <f>SUMIF(数量表!D:H,B1889,数量表!H:H)</f>
        <v/>
      </c>
      <c r="D1889" s="243" t="inlineStr">
        <is>
          <t>W2-41</t>
        </is>
      </c>
      <c r="E1889" s="2" t="n">
        <v>414.5</v>
      </c>
      <c r="F1889" s="244" t="inlineStr">
        <is>
          <t>*</t>
        </is>
      </c>
      <c r="G1889" s="2" t="n">
        <v>150</v>
      </c>
      <c r="H1889" s="122" t="n">
        <v>1</v>
      </c>
      <c r="I1889" s="259">
        <f>SUM(H1889*C1889)</f>
        <v/>
      </c>
      <c r="J1889" s="260" t="n">
        <v>0.5</v>
      </c>
      <c r="K1889" s="261">
        <f>C1889*J1889</f>
        <v/>
      </c>
      <c r="M1889" s="251">
        <f>CONCATENATE(D1889,"　",E1889,F1889,G1889)</f>
        <v/>
      </c>
      <c r="N1889" s="252">
        <f>I1889</f>
        <v/>
      </c>
    </row>
    <row r="1890" ht="15" customHeight="1" thickBot="1">
      <c r="B1890" s="85" t="inlineStr">
        <is>
          <t>135MKA09</t>
        </is>
      </c>
      <c r="C1890">
        <f>SUMIF(数量表!D:H,B1890,数量表!H:H)</f>
        <v/>
      </c>
      <c r="D1890" s="243" t="inlineStr">
        <is>
          <t>W1-39</t>
        </is>
      </c>
      <c r="E1890" s="2" t="n">
        <v>373</v>
      </c>
      <c r="F1890" s="244" t="inlineStr">
        <is>
          <t>*</t>
        </is>
      </c>
      <c r="G1890" s="2" t="n">
        <v>818</v>
      </c>
      <c r="H1890" s="122" t="n">
        <v>1</v>
      </c>
      <c r="I1890" s="259">
        <f>SUM(H1890*C1890)</f>
        <v/>
      </c>
      <c r="J1890" s="260" t="n">
        <v>1</v>
      </c>
      <c r="K1890" s="261">
        <f>C1890*J1890</f>
        <v/>
      </c>
      <c r="M1890" s="251">
        <f>CONCATENATE(D1890,"　",E1890,F1890,G1890)</f>
        <v/>
      </c>
      <c r="N1890" s="252">
        <f>I1890</f>
        <v/>
      </c>
    </row>
    <row r="1891" ht="15" customHeight="1" thickBot="1">
      <c r="B1891" s="88" t="inlineStr">
        <is>
          <t>135MKA09</t>
        </is>
      </c>
      <c r="C1891" s="89">
        <f>SUMIF(数量表!D:H,B1891,数量表!H:H)</f>
        <v/>
      </c>
      <c r="D1891" s="239" t="inlineStr">
        <is>
          <t>W2-39</t>
        </is>
      </c>
      <c r="E1891" s="240" t="n">
        <v>373</v>
      </c>
      <c r="F1891" s="241" t="inlineStr">
        <is>
          <t>*</t>
        </is>
      </c>
      <c r="G1891" s="240" t="n">
        <v>150</v>
      </c>
      <c r="H1891" s="242" t="n">
        <v>1</v>
      </c>
      <c r="I1891" s="256">
        <f>SUM(H1891*C1891)</f>
        <v/>
      </c>
      <c r="J1891" s="257" t="n">
        <v>0.5</v>
      </c>
      <c r="K1891" s="258">
        <f>C1891*J1891</f>
        <v/>
      </c>
      <c r="M1891" s="251">
        <f>CONCATENATE(D1891,"　",E1891,F1891,G1891)</f>
        <v/>
      </c>
      <c r="N1891" s="252">
        <f>I1891</f>
        <v/>
      </c>
    </row>
    <row r="1892" ht="15" customHeight="1" thickBot="1">
      <c r="B1892" s="79" t="inlineStr">
        <is>
          <t>135MKA09L</t>
        </is>
      </c>
      <c r="C1892" s="80">
        <f>SUMIF(数量表!D:H,B1892,数量表!H:H)</f>
        <v/>
      </c>
      <c r="D1892" s="235" t="inlineStr">
        <is>
          <t>W1-39</t>
        </is>
      </c>
      <c r="E1892" s="236" t="n">
        <v>333</v>
      </c>
      <c r="F1892" s="237" t="inlineStr">
        <is>
          <t>*</t>
        </is>
      </c>
      <c r="G1892" s="236" t="n">
        <v>818</v>
      </c>
      <c r="H1892" s="238" t="n">
        <v>1</v>
      </c>
      <c r="I1892" s="253">
        <f>SUM(H1892*C1892)</f>
        <v/>
      </c>
      <c r="J1892" s="254" t="n">
        <v>1</v>
      </c>
      <c r="K1892" s="255">
        <f>C1892*J1892</f>
        <v/>
      </c>
      <c r="M1892" s="251">
        <f>CONCATENATE(D1892,"　",E1892,F1892,G1892)</f>
        <v/>
      </c>
      <c r="N1892" s="252">
        <f>I1892</f>
        <v/>
      </c>
    </row>
    <row r="1893" ht="15" customHeight="1" thickBot="1">
      <c r="B1893" s="85" t="inlineStr">
        <is>
          <t>135MKA09L</t>
        </is>
      </c>
      <c r="C1893">
        <f>SUMIF(数量表!D:H,B1893,数量表!H:H)</f>
        <v/>
      </c>
      <c r="D1893" s="243" t="inlineStr">
        <is>
          <t>W3-39</t>
        </is>
      </c>
      <c r="E1893" s="2" t="n">
        <v>333</v>
      </c>
      <c r="F1893" s="244" t="inlineStr">
        <is>
          <t>*</t>
        </is>
      </c>
      <c r="G1893" s="2" t="n">
        <v>150</v>
      </c>
      <c r="H1893" s="122" t="n">
        <v>1</v>
      </c>
      <c r="I1893" s="259">
        <f>SUM(H1893*C1893)</f>
        <v/>
      </c>
      <c r="J1893" s="260" t="n">
        <v>0.5</v>
      </c>
      <c r="K1893" s="261">
        <f>C1893*J1893</f>
        <v/>
      </c>
      <c r="M1893" s="251">
        <f>CONCATENATE(D1893,"　",E1893,F1893,G1893)</f>
        <v/>
      </c>
      <c r="N1893" s="252">
        <f>I1893</f>
        <v/>
      </c>
    </row>
    <row r="1894" ht="15" customHeight="1" thickBot="1">
      <c r="B1894" s="85" t="inlineStr">
        <is>
          <t>135MKA09L</t>
        </is>
      </c>
      <c r="C1894">
        <f>SUMIF(数量表!D:H,B1894,数量表!H:H)</f>
        <v/>
      </c>
      <c r="D1894" s="243" t="inlineStr">
        <is>
          <t>W2-41</t>
        </is>
      </c>
      <c r="E1894" s="2" t="n">
        <v>414.5</v>
      </c>
      <c r="F1894" s="244" t="inlineStr">
        <is>
          <t>*</t>
        </is>
      </c>
      <c r="G1894" s="2" t="n">
        <v>973</v>
      </c>
      <c r="H1894" s="122" t="n">
        <v>1</v>
      </c>
      <c r="I1894" s="259">
        <f>SUM(H1894*C1894)</f>
        <v/>
      </c>
      <c r="J1894" s="260" t="n">
        <v>1</v>
      </c>
      <c r="K1894" s="261">
        <f>C1894*J1894</f>
        <v/>
      </c>
      <c r="M1894" s="251">
        <f>CONCATENATE(D1894,"　",E1894,F1894,G1894)</f>
        <v/>
      </c>
      <c r="N1894" s="252">
        <f>I1894</f>
        <v/>
      </c>
    </row>
    <row r="1895" ht="15" customHeight="1" thickBot="1">
      <c r="B1895" s="85" t="inlineStr">
        <is>
          <t>135MKA09L</t>
        </is>
      </c>
      <c r="C1895">
        <f>SUMIF(数量表!D:H,B1895,数量表!H:H)</f>
        <v/>
      </c>
      <c r="D1895" s="243" t="inlineStr">
        <is>
          <t>W2-41</t>
        </is>
      </c>
      <c r="E1895" s="2" t="n">
        <v>414.5</v>
      </c>
      <c r="F1895" s="244" t="inlineStr">
        <is>
          <t>*</t>
        </is>
      </c>
      <c r="G1895" s="2" t="n">
        <v>95</v>
      </c>
      <c r="H1895" s="122" t="n">
        <v>1</v>
      </c>
      <c r="I1895" s="259">
        <f>SUM(H1895*C1895)</f>
        <v/>
      </c>
      <c r="J1895" s="260" t="n">
        <v>0.1</v>
      </c>
      <c r="K1895" s="261">
        <f>C1895*J1895</f>
        <v/>
      </c>
      <c r="M1895" s="251">
        <f>CONCATENATE(D1895,"　",E1895,F1895,G1895)</f>
        <v/>
      </c>
      <c r="N1895" s="252">
        <f>I1895</f>
        <v/>
      </c>
    </row>
    <row r="1896" ht="15" customHeight="1" thickBot="1">
      <c r="B1896" s="85" t="inlineStr">
        <is>
          <t>135MKA09L</t>
        </is>
      </c>
      <c r="C1896">
        <f>SUMIF(数量表!D:H,B1896,数量表!H:H)</f>
        <v/>
      </c>
      <c r="D1896" s="243" t="inlineStr">
        <is>
          <t>W2-41</t>
        </is>
      </c>
      <c r="E1896" s="2" t="n">
        <v>414.5</v>
      </c>
      <c r="F1896" s="244" t="inlineStr">
        <is>
          <t>*</t>
        </is>
      </c>
      <c r="G1896" s="2" t="n">
        <v>150</v>
      </c>
      <c r="H1896" s="122" t="n">
        <v>1</v>
      </c>
      <c r="I1896" s="259">
        <f>SUM(H1896*C1896)</f>
        <v/>
      </c>
      <c r="J1896" s="260" t="n">
        <v>0.5</v>
      </c>
      <c r="K1896" s="261">
        <f>C1896*J1896</f>
        <v/>
      </c>
      <c r="M1896" s="251">
        <f>CONCATENATE(D1896,"　",E1896,F1896,G1896)</f>
        <v/>
      </c>
      <c r="N1896" s="252">
        <f>I1896</f>
        <v/>
      </c>
    </row>
    <row r="1897" ht="15" customHeight="1" thickBot="1">
      <c r="B1897" s="85" t="inlineStr">
        <is>
          <t>135MKA09L</t>
        </is>
      </c>
      <c r="C1897">
        <f>SUMIF(数量表!D:H,B1897,数量表!H:H)</f>
        <v/>
      </c>
      <c r="D1897" s="243" t="inlineStr">
        <is>
          <t>W1-39</t>
        </is>
      </c>
      <c r="E1897" s="2" t="n">
        <v>386.5</v>
      </c>
      <c r="F1897" s="244" t="inlineStr">
        <is>
          <t>*</t>
        </is>
      </c>
      <c r="G1897" s="2" t="n">
        <v>818</v>
      </c>
      <c r="H1897" s="122" t="n">
        <v>1</v>
      </c>
      <c r="I1897" s="259">
        <f>SUM(H1897*C1897)</f>
        <v/>
      </c>
      <c r="J1897" s="260" t="n">
        <v>1</v>
      </c>
      <c r="K1897" s="261">
        <f>C1897*J1897</f>
        <v/>
      </c>
      <c r="M1897" s="251">
        <f>CONCATENATE(D1897,"　",E1897,F1897,G1897)</f>
        <v/>
      </c>
      <c r="N1897" s="252">
        <f>I1897</f>
        <v/>
      </c>
    </row>
    <row r="1898" ht="15" customHeight="1" thickBot="1">
      <c r="B1898" s="88" t="inlineStr">
        <is>
          <t>135MKA09L</t>
        </is>
      </c>
      <c r="C1898" s="89">
        <f>SUMIF(数量表!D:H,B1898,数量表!H:H)</f>
        <v/>
      </c>
      <c r="D1898" s="239" t="inlineStr">
        <is>
          <t>W3-39</t>
        </is>
      </c>
      <c r="E1898" s="240" t="n">
        <v>386.5</v>
      </c>
      <c r="F1898" s="241" t="inlineStr">
        <is>
          <t>*</t>
        </is>
      </c>
      <c r="G1898" s="240" t="n">
        <v>150</v>
      </c>
      <c r="H1898" s="242" t="n">
        <v>1</v>
      </c>
      <c r="I1898" s="256">
        <f>SUM(H1898*C1898)</f>
        <v/>
      </c>
      <c r="J1898" s="257" t="n">
        <v>0.5</v>
      </c>
      <c r="K1898" s="258">
        <f>C1898*J1898</f>
        <v/>
      </c>
      <c r="M1898" s="251">
        <f>CONCATENATE(D1898,"　",E1898,F1898,G1898)</f>
        <v/>
      </c>
      <c r="N1898" s="252">
        <f>I1898</f>
        <v/>
      </c>
    </row>
    <row r="1899" ht="15" customHeight="1" thickBot="1">
      <c r="B1899" s="79" t="inlineStr">
        <is>
          <t>135MKA09L-L</t>
        </is>
      </c>
      <c r="C1899" s="80">
        <f>SUMIF(数量表!D:H,B1899,数量表!H:H)</f>
        <v/>
      </c>
      <c r="D1899" s="235" t="inlineStr">
        <is>
          <t>W1-39</t>
        </is>
      </c>
      <c r="E1899" s="236" t="n">
        <v>333</v>
      </c>
      <c r="F1899" s="237" t="inlineStr">
        <is>
          <t>*</t>
        </is>
      </c>
      <c r="G1899" s="236" t="n">
        <v>818</v>
      </c>
      <c r="H1899" s="238" t="n">
        <v>1</v>
      </c>
      <c r="I1899" s="253">
        <f>SUM(H1899*C1899)</f>
        <v/>
      </c>
      <c r="J1899" s="254" t="n">
        <v>1</v>
      </c>
      <c r="K1899" s="255">
        <f>C1899*J1899</f>
        <v/>
      </c>
      <c r="M1899" s="251">
        <f>CONCATENATE(D1899,"　",E1899,F1899,G1899)</f>
        <v/>
      </c>
      <c r="N1899" s="252">
        <f>I1899</f>
        <v/>
      </c>
    </row>
    <row r="1900" ht="15" customHeight="1" thickBot="1">
      <c r="B1900" s="85" t="inlineStr">
        <is>
          <t>135MKA09L-L</t>
        </is>
      </c>
      <c r="C1900">
        <f>SUMIF(数量表!D:H,B1900,数量表!H:H)</f>
        <v/>
      </c>
      <c r="D1900" s="243" t="inlineStr">
        <is>
          <t>W3-39</t>
        </is>
      </c>
      <c r="E1900" s="2" t="n">
        <v>333</v>
      </c>
      <c r="F1900" s="244" t="inlineStr">
        <is>
          <t>*</t>
        </is>
      </c>
      <c r="G1900" s="2" t="n">
        <v>150</v>
      </c>
      <c r="H1900" s="122" t="n">
        <v>1</v>
      </c>
      <c r="I1900" s="259">
        <f>SUM(H1900*C1900)</f>
        <v/>
      </c>
      <c r="J1900" s="260" t="n">
        <v>0.5</v>
      </c>
      <c r="K1900" s="261">
        <f>C1900*J1900</f>
        <v/>
      </c>
      <c r="M1900" s="251">
        <f>CONCATENATE(D1900,"　",E1900,F1900,G1900)</f>
        <v/>
      </c>
      <c r="N1900" s="252">
        <f>I1900</f>
        <v/>
      </c>
    </row>
    <row r="1901" ht="15" customHeight="1" thickBot="1">
      <c r="B1901" s="85" t="inlineStr">
        <is>
          <t>135MKA09L-L</t>
        </is>
      </c>
      <c r="C1901">
        <f>SUMIF(数量表!D:H,B1901,数量表!H:H)</f>
        <v/>
      </c>
      <c r="D1901" s="243" t="inlineStr">
        <is>
          <t>W2-41</t>
        </is>
      </c>
      <c r="E1901" s="2" t="n">
        <v>414.5</v>
      </c>
      <c r="F1901" s="244" t="inlineStr">
        <is>
          <t>*</t>
        </is>
      </c>
      <c r="G1901" s="2" t="n">
        <v>973</v>
      </c>
      <c r="H1901" s="122" t="n">
        <v>1</v>
      </c>
      <c r="I1901" s="259">
        <f>SUM(H1901*C1901)</f>
        <v/>
      </c>
      <c r="J1901" s="260" t="n">
        <v>1</v>
      </c>
      <c r="K1901" s="261">
        <f>C1901*J1901</f>
        <v/>
      </c>
      <c r="M1901" s="251">
        <f>CONCATENATE(D1901,"　",E1901,F1901,G1901)</f>
        <v/>
      </c>
      <c r="N1901" s="252">
        <f>I1901</f>
        <v/>
      </c>
    </row>
    <row r="1902" ht="15" customHeight="1" thickBot="1">
      <c r="B1902" s="85" t="inlineStr">
        <is>
          <t>135MKA09L-L</t>
        </is>
      </c>
      <c r="C1902">
        <f>SUMIF(数量表!D:H,B1902,数量表!H:H)</f>
        <v/>
      </c>
      <c r="D1902" s="243" t="inlineStr">
        <is>
          <t>W2-41</t>
        </is>
      </c>
      <c r="E1902" s="2" t="n">
        <v>414.5</v>
      </c>
      <c r="F1902" s="244" t="inlineStr">
        <is>
          <t>*</t>
        </is>
      </c>
      <c r="G1902" s="2" t="n">
        <v>95</v>
      </c>
      <c r="H1902" s="122" t="n">
        <v>1</v>
      </c>
      <c r="I1902" s="259">
        <f>SUM(H1902*C1902)</f>
        <v/>
      </c>
      <c r="J1902" s="260" t="n">
        <v>0.1</v>
      </c>
      <c r="K1902" s="261">
        <f>C1902*J1902</f>
        <v/>
      </c>
      <c r="M1902" s="251">
        <f>CONCATENATE(D1902,"　",E1902,F1902,G1902)</f>
        <v/>
      </c>
      <c r="N1902" s="252">
        <f>I1902</f>
        <v/>
      </c>
    </row>
    <row r="1903" ht="15" customHeight="1" thickBot="1">
      <c r="B1903" s="85" t="inlineStr">
        <is>
          <t>135MKA09L-L</t>
        </is>
      </c>
      <c r="C1903">
        <f>SUMIF(数量表!D:H,B1903,数量表!H:H)</f>
        <v/>
      </c>
      <c r="D1903" s="243" t="inlineStr">
        <is>
          <t>W2-41</t>
        </is>
      </c>
      <c r="E1903" s="2" t="n">
        <v>414.5</v>
      </c>
      <c r="F1903" s="244" t="inlineStr">
        <is>
          <t>*</t>
        </is>
      </c>
      <c r="G1903" s="2" t="n">
        <v>150</v>
      </c>
      <c r="H1903" s="122" t="n">
        <v>1</v>
      </c>
      <c r="I1903" s="259">
        <f>SUM(H1903*C1903)</f>
        <v/>
      </c>
      <c r="J1903" s="260" t="n">
        <v>0.5</v>
      </c>
      <c r="K1903" s="261">
        <f>C1903*J1903</f>
        <v/>
      </c>
      <c r="M1903" s="251">
        <f>CONCATENATE(D1903,"　",E1903,F1903,G1903)</f>
        <v/>
      </c>
      <c r="N1903" s="252">
        <f>I1903</f>
        <v/>
      </c>
    </row>
    <row r="1904" ht="15" customHeight="1" thickBot="1">
      <c r="B1904" s="85" t="inlineStr">
        <is>
          <t>135MKA09L-L</t>
        </is>
      </c>
      <c r="C1904">
        <f>SUMIF(数量表!D:H,B1904,数量表!H:H)</f>
        <v/>
      </c>
      <c r="D1904" s="243" t="inlineStr">
        <is>
          <t>W1-39</t>
        </is>
      </c>
      <c r="E1904" s="2" t="n">
        <v>386.5</v>
      </c>
      <c r="F1904" s="244" t="inlineStr">
        <is>
          <t>*</t>
        </is>
      </c>
      <c r="G1904" s="2" t="n">
        <v>818</v>
      </c>
      <c r="H1904" s="122" t="n">
        <v>1</v>
      </c>
      <c r="I1904" s="259">
        <f>SUM(H1904*C1904)</f>
        <v/>
      </c>
      <c r="J1904" s="260" t="n">
        <v>1</v>
      </c>
      <c r="K1904" s="261">
        <f>C1904*J1904</f>
        <v/>
      </c>
      <c r="M1904" s="251">
        <f>CONCATENATE(D1904,"　",E1904,F1904,G1904)</f>
        <v/>
      </c>
      <c r="N1904" s="252">
        <f>I1904</f>
        <v/>
      </c>
    </row>
    <row r="1905" ht="15" customHeight="1" thickBot="1">
      <c r="B1905" s="85" t="inlineStr">
        <is>
          <t>135MKA09L-L</t>
        </is>
      </c>
      <c r="C1905">
        <f>SUMIF(数量表!D:H,B1905,数量表!H:H)</f>
        <v/>
      </c>
      <c r="D1905" s="243" t="inlineStr">
        <is>
          <t>W3-39</t>
        </is>
      </c>
      <c r="E1905" s="2" t="n">
        <v>386.5</v>
      </c>
      <c r="F1905" s="244" t="inlineStr">
        <is>
          <t>*</t>
        </is>
      </c>
      <c r="G1905" s="2" t="n">
        <v>150</v>
      </c>
      <c r="H1905" s="122" t="n">
        <v>1</v>
      </c>
      <c r="I1905" s="259">
        <f>SUM(H1905*C1905)</f>
        <v/>
      </c>
      <c r="J1905" s="260" t="n">
        <v>0.5</v>
      </c>
      <c r="K1905" s="261">
        <f>C1905*J1905</f>
        <v/>
      </c>
      <c r="M1905" s="251">
        <f>CONCATENATE(D1905,"　",E1905,F1905,G1905)</f>
        <v/>
      </c>
      <c r="N1905" s="252">
        <f>I1905</f>
        <v/>
      </c>
    </row>
    <row r="1906" ht="15" customHeight="1" thickBot="1">
      <c r="B1906" s="88" t="inlineStr">
        <is>
          <t>135MKA09L-L</t>
        </is>
      </c>
      <c r="C1906" s="89">
        <f>SUMIF(数量表!D:H,B1906,数量表!H:H)</f>
        <v/>
      </c>
      <c r="D1906" s="239" t="inlineStr">
        <is>
          <t>45*1000</t>
        </is>
      </c>
      <c r="E1906" s="240" t="n">
        <v>40</v>
      </c>
      <c r="F1906" s="241" t="inlineStr">
        <is>
          <t>*</t>
        </is>
      </c>
      <c r="G1906" s="240" t="n">
        <v>949</v>
      </c>
      <c r="H1906" s="242" t="n">
        <v>1</v>
      </c>
      <c r="I1906" s="256">
        <f>SUM(H1906*C1906)</f>
        <v/>
      </c>
      <c r="J1906" s="257" t="n">
        <v>0.1</v>
      </c>
      <c r="K1906" s="258">
        <f>C1906*J1906</f>
        <v/>
      </c>
      <c r="M1906" s="251">
        <f>CONCATENATE(D1906,"　",E1906,F1906,G1906)</f>
        <v/>
      </c>
      <c r="N1906" s="252">
        <f>I1906</f>
        <v/>
      </c>
    </row>
    <row r="1907" ht="15" customHeight="1" thickBot="1">
      <c r="B1907" s="79" t="inlineStr">
        <is>
          <t>135MKA09R</t>
        </is>
      </c>
      <c r="C1907" s="80">
        <f>SUMIF(数量表!D:H,B1907,数量表!H:H)</f>
        <v/>
      </c>
      <c r="D1907" s="235" t="inlineStr">
        <is>
          <t>W1-39</t>
        </is>
      </c>
      <c r="E1907" s="236" t="n">
        <v>333</v>
      </c>
      <c r="F1907" s="237" t="inlineStr">
        <is>
          <t>*</t>
        </is>
      </c>
      <c r="G1907" s="236" t="n">
        <v>818</v>
      </c>
      <c r="H1907" s="238" t="n">
        <v>1</v>
      </c>
      <c r="I1907" s="253">
        <f>SUM(H1907*C1907)</f>
        <v/>
      </c>
      <c r="J1907" s="254" t="n">
        <v>1</v>
      </c>
      <c r="K1907" s="255">
        <f>C1907*J1907</f>
        <v/>
      </c>
      <c r="M1907" s="251">
        <f>CONCATENATE(D1907,"　",E1907,F1907,G1907)</f>
        <v/>
      </c>
      <c r="N1907" s="252">
        <f>I1907</f>
        <v/>
      </c>
    </row>
    <row r="1908" ht="15" customHeight="1" thickBot="1">
      <c r="B1908" s="85" t="inlineStr">
        <is>
          <t>135MKA09R</t>
        </is>
      </c>
      <c r="C1908">
        <f>SUMIF(数量表!D:H,B1908,数量表!H:H)</f>
        <v/>
      </c>
      <c r="D1908" s="243" t="inlineStr">
        <is>
          <t>W3-39</t>
        </is>
      </c>
      <c r="E1908" s="2" t="n">
        <v>333</v>
      </c>
      <c r="F1908" s="244" t="inlineStr">
        <is>
          <t>*</t>
        </is>
      </c>
      <c r="G1908" s="2" t="n">
        <v>150</v>
      </c>
      <c r="H1908" s="122" t="n">
        <v>1</v>
      </c>
      <c r="I1908" s="259">
        <f>SUM(H1908*C1908)</f>
        <v/>
      </c>
      <c r="J1908" s="260" t="n">
        <v>0.5</v>
      </c>
      <c r="K1908" s="261">
        <f>C1908*J1908</f>
        <v/>
      </c>
      <c r="M1908" s="251">
        <f>CONCATENATE(D1908,"　",E1908,F1908,G1908)</f>
        <v/>
      </c>
      <c r="N1908" s="252">
        <f>I1908</f>
        <v/>
      </c>
    </row>
    <row r="1909" ht="15" customHeight="1" thickBot="1">
      <c r="B1909" s="85" t="inlineStr">
        <is>
          <t>135MKA09R</t>
        </is>
      </c>
      <c r="C1909">
        <f>SUMIF(数量表!D:H,B1909,数量表!H:H)</f>
        <v/>
      </c>
      <c r="D1909" s="243" t="inlineStr">
        <is>
          <t>W2-41</t>
        </is>
      </c>
      <c r="E1909" s="2" t="n">
        <v>414.5</v>
      </c>
      <c r="F1909" s="244" t="inlineStr">
        <is>
          <t>*</t>
        </is>
      </c>
      <c r="G1909" s="2" t="n">
        <v>973</v>
      </c>
      <c r="H1909" s="122" t="n">
        <v>1</v>
      </c>
      <c r="I1909" s="259">
        <f>SUM(H1909*C1909)</f>
        <v/>
      </c>
      <c r="J1909" s="260" t="n">
        <v>1</v>
      </c>
      <c r="K1909" s="261">
        <f>C1909*J1909</f>
        <v/>
      </c>
      <c r="M1909" s="251">
        <f>CONCATENATE(D1909,"　",E1909,F1909,G1909)</f>
        <v/>
      </c>
      <c r="N1909" s="252">
        <f>I1909</f>
        <v/>
      </c>
    </row>
    <row r="1910" ht="15" customHeight="1" thickBot="1">
      <c r="B1910" s="85" t="inlineStr">
        <is>
          <t>135MKA09R</t>
        </is>
      </c>
      <c r="C1910">
        <f>SUMIF(数量表!D:H,B1910,数量表!H:H)</f>
        <v/>
      </c>
      <c r="D1910" s="243" t="inlineStr">
        <is>
          <t>W2-41</t>
        </is>
      </c>
      <c r="E1910" s="2" t="n">
        <v>414.5</v>
      </c>
      <c r="F1910" s="244" t="inlineStr">
        <is>
          <t>*</t>
        </is>
      </c>
      <c r="G1910" s="2" t="n">
        <v>95</v>
      </c>
      <c r="H1910" s="122" t="n">
        <v>1</v>
      </c>
      <c r="I1910" s="259">
        <f>SUM(H1910*C1910)</f>
        <v/>
      </c>
      <c r="J1910" s="260" t="n">
        <v>0.1</v>
      </c>
      <c r="K1910" s="261">
        <f>C1910*J1910</f>
        <v/>
      </c>
      <c r="M1910" s="251">
        <f>CONCATENATE(D1910,"　",E1910,F1910,G1910)</f>
        <v/>
      </c>
      <c r="N1910" s="252">
        <f>I1910</f>
        <v/>
      </c>
    </row>
    <row r="1911" ht="15" customHeight="1" thickBot="1">
      <c r="B1911" s="85" t="inlineStr">
        <is>
          <t>135MKA09R</t>
        </is>
      </c>
      <c r="C1911">
        <f>SUMIF(数量表!D:H,B1911,数量表!H:H)</f>
        <v/>
      </c>
      <c r="D1911" s="243" t="inlineStr">
        <is>
          <t>W2-41</t>
        </is>
      </c>
      <c r="E1911" s="2" t="n">
        <v>414.5</v>
      </c>
      <c r="F1911" s="244" t="inlineStr">
        <is>
          <t>*</t>
        </is>
      </c>
      <c r="G1911" s="2" t="n">
        <v>150</v>
      </c>
      <c r="H1911" s="122" t="n">
        <v>1</v>
      </c>
      <c r="I1911" s="259">
        <f>SUM(H1911*C1911)</f>
        <v/>
      </c>
      <c r="J1911" s="260" t="n">
        <v>0.5</v>
      </c>
      <c r="K1911" s="261">
        <f>C1911*J1911</f>
        <v/>
      </c>
      <c r="M1911" s="251">
        <f>CONCATENATE(D1911,"　",E1911,F1911,G1911)</f>
        <v/>
      </c>
      <c r="N1911" s="252">
        <f>I1911</f>
        <v/>
      </c>
    </row>
    <row r="1912" ht="15" customHeight="1" thickBot="1">
      <c r="B1912" s="85" t="inlineStr">
        <is>
          <t>135MKA09R</t>
        </is>
      </c>
      <c r="C1912">
        <f>SUMIF(数量表!D:H,B1912,数量表!H:H)</f>
        <v/>
      </c>
      <c r="D1912" s="243" t="inlineStr">
        <is>
          <t>W1-39</t>
        </is>
      </c>
      <c r="E1912" s="2" t="n">
        <v>386.5</v>
      </c>
      <c r="F1912" s="244" t="inlineStr">
        <is>
          <t>*</t>
        </is>
      </c>
      <c r="G1912" s="2" t="n">
        <v>818</v>
      </c>
      <c r="H1912" s="122" t="n">
        <v>1</v>
      </c>
      <c r="I1912" s="259">
        <f>SUM(H1912*C1912)</f>
        <v/>
      </c>
      <c r="J1912" s="260" t="n">
        <v>1</v>
      </c>
      <c r="K1912" s="261">
        <f>C1912*J1912</f>
        <v/>
      </c>
      <c r="M1912" s="251">
        <f>CONCATENATE(D1912,"　",E1912,F1912,G1912)</f>
        <v/>
      </c>
      <c r="N1912" s="252">
        <f>I1912</f>
        <v/>
      </c>
    </row>
    <row r="1913" ht="15" customHeight="1" thickBot="1">
      <c r="B1913" s="88" t="inlineStr">
        <is>
          <t>135MKA09R</t>
        </is>
      </c>
      <c r="C1913" s="89">
        <f>SUMIF(数量表!D:H,B1913,数量表!H:H)</f>
        <v/>
      </c>
      <c r="D1913" s="239" t="inlineStr">
        <is>
          <t>W3-39</t>
        </is>
      </c>
      <c r="E1913" s="240" t="n">
        <v>386.5</v>
      </c>
      <c r="F1913" s="241" t="inlineStr">
        <is>
          <t>*</t>
        </is>
      </c>
      <c r="G1913" s="240" t="n">
        <v>150</v>
      </c>
      <c r="H1913" s="242" t="n">
        <v>1</v>
      </c>
      <c r="I1913" s="256">
        <f>SUM(H1913*C1913)</f>
        <v/>
      </c>
      <c r="J1913" s="257" t="n">
        <v>0.5</v>
      </c>
      <c r="K1913" s="258">
        <f>C1913*J1913</f>
        <v/>
      </c>
      <c r="M1913" s="251">
        <f>CONCATENATE(D1913,"　",E1913,F1913,G1913)</f>
        <v/>
      </c>
      <c r="N1913" s="252">
        <f>I1913</f>
        <v/>
      </c>
    </row>
    <row r="1914" ht="15" customHeight="1" thickBot="1">
      <c r="B1914" s="79" t="inlineStr">
        <is>
          <t>135MKA09R-R</t>
        </is>
      </c>
      <c r="C1914" s="80">
        <f>SUMIF(数量表!D:H,B1914,数量表!H:H)</f>
        <v/>
      </c>
      <c r="D1914" s="235" t="inlineStr">
        <is>
          <t>W1-39</t>
        </is>
      </c>
      <c r="E1914" s="236" t="n">
        <v>333</v>
      </c>
      <c r="F1914" s="237" t="inlineStr">
        <is>
          <t>*</t>
        </is>
      </c>
      <c r="G1914" s="236" t="n">
        <v>818</v>
      </c>
      <c r="H1914" s="238" t="n">
        <v>1</v>
      </c>
      <c r="I1914" s="253">
        <f>SUM(H1914*C1914)</f>
        <v/>
      </c>
      <c r="J1914" s="254" t="n">
        <v>1</v>
      </c>
      <c r="K1914" s="255">
        <f>C1914*J1914</f>
        <v/>
      </c>
      <c r="M1914" s="251">
        <f>CONCATENATE(D1914,"　",E1914,F1914,G1914)</f>
        <v/>
      </c>
      <c r="N1914" s="252">
        <f>I1914</f>
        <v/>
      </c>
    </row>
    <row r="1915" ht="15" customHeight="1" thickBot="1">
      <c r="B1915" s="85" t="inlineStr">
        <is>
          <t>135MKA09R-R</t>
        </is>
      </c>
      <c r="C1915">
        <f>SUMIF(数量表!D:H,B1915,数量表!H:H)</f>
        <v/>
      </c>
      <c r="D1915" s="243" t="inlineStr">
        <is>
          <t>W3-39</t>
        </is>
      </c>
      <c r="E1915" s="2" t="n">
        <v>333</v>
      </c>
      <c r="F1915" s="244" t="inlineStr">
        <is>
          <t>*</t>
        </is>
      </c>
      <c r="G1915" s="2" t="n">
        <v>150</v>
      </c>
      <c r="H1915" s="122" t="n">
        <v>1</v>
      </c>
      <c r="I1915" s="259">
        <f>SUM(H1915*C1915)</f>
        <v/>
      </c>
      <c r="J1915" s="260" t="n">
        <v>0.5</v>
      </c>
      <c r="K1915" s="261">
        <f>C1915*J1915</f>
        <v/>
      </c>
      <c r="M1915" s="251">
        <f>CONCATENATE(D1915,"　",E1915,F1915,G1915)</f>
        <v/>
      </c>
      <c r="N1915" s="252">
        <f>I1915</f>
        <v/>
      </c>
    </row>
    <row r="1916" ht="15" customHeight="1" thickBot="1">
      <c r="B1916" s="85" t="inlineStr">
        <is>
          <t>135MKA09R-R</t>
        </is>
      </c>
      <c r="C1916">
        <f>SUMIF(数量表!D:H,B1916,数量表!H:H)</f>
        <v/>
      </c>
      <c r="D1916" s="243" t="inlineStr">
        <is>
          <t>W2-41</t>
        </is>
      </c>
      <c r="E1916" s="2" t="n">
        <v>414.5</v>
      </c>
      <c r="F1916" s="244" t="inlineStr">
        <is>
          <t>*</t>
        </is>
      </c>
      <c r="G1916" s="2" t="n">
        <v>973</v>
      </c>
      <c r="H1916" s="122" t="n">
        <v>1</v>
      </c>
      <c r="I1916" s="259">
        <f>SUM(H1916*C1916)</f>
        <v/>
      </c>
      <c r="J1916" s="260" t="n">
        <v>1</v>
      </c>
      <c r="K1916" s="261">
        <f>C1916*J1916</f>
        <v/>
      </c>
      <c r="M1916" s="251">
        <f>CONCATENATE(D1916,"　",E1916,F1916,G1916)</f>
        <v/>
      </c>
      <c r="N1916" s="252">
        <f>I1916</f>
        <v/>
      </c>
    </row>
    <row r="1917" ht="15" customHeight="1" thickBot="1">
      <c r="B1917" s="85" t="inlineStr">
        <is>
          <t>135MKA09R-R</t>
        </is>
      </c>
      <c r="C1917">
        <f>SUMIF(数量表!D:H,B1917,数量表!H:H)</f>
        <v/>
      </c>
      <c r="D1917" s="243" t="inlineStr">
        <is>
          <t>W2-41</t>
        </is>
      </c>
      <c r="E1917" s="2" t="n">
        <v>414.5</v>
      </c>
      <c r="F1917" s="244" t="inlineStr">
        <is>
          <t>*</t>
        </is>
      </c>
      <c r="G1917" s="2" t="n">
        <v>95</v>
      </c>
      <c r="H1917" s="122" t="n">
        <v>1</v>
      </c>
      <c r="I1917" s="259">
        <f>SUM(H1917*C1917)</f>
        <v/>
      </c>
      <c r="J1917" s="260" t="n">
        <v>0.1</v>
      </c>
      <c r="K1917" s="261">
        <f>C1917*J1917</f>
        <v/>
      </c>
      <c r="M1917" s="251">
        <f>CONCATENATE(D1917,"　",E1917,F1917,G1917)</f>
        <v/>
      </c>
      <c r="N1917" s="252">
        <f>I1917</f>
        <v/>
      </c>
    </row>
    <row r="1918" ht="15" customHeight="1" thickBot="1">
      <c r="B1918" s="85" t="inlineStr">
        <is>
          <t>135MKA09R-R</t>
        </is>
      </c>
      <c r="C1918">
        <f>SUMIF(数量表!D:H,B1918,数量表!H:H)</f>
        <v/>
      </c>
      <c r="D1918" s="243" t="inlineStr">
        <is>
          <t>W2-41</t>
        </is>
      </c>
      <c r="E1918" s="2" t="n">
        <v>414.5</v>
      </c>
      <c r="F1918" s="244" t="inlineStr">
        <is>
          <t>*</t>
        </is>
      </c>
      <c r="G1918" s="2" t="n">
        <v>150</v>
      </c>
      <c r="H1918" s="122" t="n">
        <v>1</v>
      </c>
      <c r="I1918" s="259">
        <f>SUM(H1918*C1918)</f>
        <v/>
      </c>
      <c r="J1918" s="260" t="n">
        <v>0.5</v>
      </c>
      <c r="K1918" s="261">
        <f>C1918*J1918</f>
        <v/>
      </c>
      <c r="M1918" s="251">
        <f>CONCATENATE(D1918,"　",E1918,F1918,G1918)</f>
        <v/>
      </c>
      <c r="N1918" s="252">
        <f>I1918</f>
        <v/>
      </c>
    </row>
    <row r="1919" ht="15" customHeight="1" thickBot="1">
      <c r="B1919" s="85" t="inlineStr">
        <is>
          <t>135MKA09R-R</t>
        </is>
      </c>
      <c r="C1919">
        <f>SUMIF(数量表!D:H,B1919,数量表!H:H)</f>
        <v/>
      </c>
      <c r="D1919" s="243" t="inlineStr">
        <is>
          <t>W1-39</t>
        </is>
      </c>
      <c r="E1919" s="2" t="n">
        <v>386.5</v>
      </c>
      <c r="F1919" s="244" t="inlineStr">
        <is>
          <t>*</t>
        </is>
      </c>
      <c r="G1919" s="2" t="n">
        <v>818</v>
      </c>
      <c r="H1919" s="122" t="n">
        <v>1</v>
      </c>
      <c r="I1919" s="259">
        <f>SUM(H1919*C1919)</f>
        <v/>
      </c>
      <c r="J1919" s="260" t="n">
        <v>1</v>
      </c>
      <c r="K1919" s="261">
        <f>C1919*J1919</f>
        <v/>
      </c>
      <c r="M1919" s="251">
        <f>CONCATENATE(D1919,"　",E1919,F1919,G1919)</f>
        <v/>
      </c>
      <c r="N1919" s="252">
        <f>I1919</f>
        <v/>
      </c>
    </row>
    <row r="1920" ht="15" customHeight="1" thickBot="1">
      <c r="B1920" s="85" t="inlineStr">
        <is>
          <t>135MKA09R-R</t>
        </is>
      </c>
      <c r="C1920">
        <f>SUMIF(数量表!D:H,B1920,数量表!H:H)</f>
        <v/>
      </c>
      <c r="D1920" s="243" t="inlineStr">
        <is>
          <t>W3-39</t>
        </is>
      </c>
      <c r="E1920" s="2" t="n">
        <v>386.5</v>
      </c>
      <c r="F1920" s="244" t="inlineStr">
        <is>
          <t>*</t>
        </is>
      </c>
      <c r="G1920" s="2" t="n">
        <v>150</v>
      </c>
      <c r="H1920" s="122" t="n">
        <v>1</v>
      </c>
      <c r="I1920" s="259">
        <f>SUM(H1920*C1920)</f>
        <v/>
      </c>
      <c r="J1920" s="260" t="n">
        <v>0.5</v>
      </c>
      <c r="K1920" s="261">
        <f>C1920*J1920</f>
        <v/>
      </c>
      <c r="M1920" s="251">
        <f>CONCATENATE(D1920,"　",E1920,F1920,G1920)</f>
        <v/>
      </c>
      <c r="N1920" s="252">
        <f>I1920</f>
        <v/>
      </c>
    </row>
    <row r="1921" ht="15" customHeight="1" thickBot="1">
      <c r="B1921" s="88" t="inlineStr">
        <is>
          <t>135MKA09R-R</t>
        </is>
      </c>
      <c r="C1921" s="89">
        <f>SUMIF(数量表!D:H,B1921,数量表!H:H)</f>
        <v/>
      </c>
      <c r="D1921" s="239" t="inlineStr">
        <is>
          <t>45*1000</t>
        </is>
      </c>
      <c r="E1921" s="240" t="n">
        <v>40</v>
      </c>
      <c r="F1921" s="241" t="inlineStr">
        <is>
          <t>*</t>
        </is>
      </c>
      <c r="G1921" s="240" t="n">
        <v>949</v>
      </c>
      <c r="H1921" s="242" t="n">
        <v>1</v>
      </c>
      <c r="I1921" s="256">
        <f>SUM(H1921*C1921)</f>
        <v/>
      </c>
      <c r="J1921" s="257" t="n">
        <v>0.1</v>
      </c>
      <c r="K1921" s="258">
        <f>C1921*J1921</f>
        <v/>
      </c>
      <c r="M1921" s="251">
        <f>CONCATENATE(D1921,"　",E1921,F1921,G1921)</f>
        <v/>
      </c>
      <c r="N1921" s="252">
        <f>I1921</f>
        <v/>
      </c>
    </row>
    <row r="1922" ht="15" customHeight="1" thickBot="1">
      <c r="B1922" s="79" t="inlineStr">
        <is>
          <t>135MKB05</t>
        </is>
      </c>
      <c r="C1922">
        <f>SUMIF(数量表!D:H,B1922,数量表!H:H)</f>
        <v/>
      </c>
      <c r="D1922" s="243" t="inlineStr">
        <is>
          <t>W1-39</t>
        </is>
      </c>
      <c r="E1922" s="2" t="n">
        <v>386.5</v>
      </c>
      <c r="F1922" s="244" t="inlineStr">
        <is>
          <t>*</t>
        </is>
      </c>
      <c r="G1922" s="2" t="n">
        <v>1068</v>
      </c>
      <c r="H1922" s="238" t="n">
        <v>1</v>
      </c>
      <c r="I1922" s="253">
        <f>SUM(H1922*C1922)</f>
        <v/>
      </c>
      <c r="J1922" s="254" t="n">
        <v>1</v>
      </c>
      <c r="K1922" s="255">
        <f>C1922*J1922</f>
        <v/>
      </c>
      <c r="M1922" s="251">
        <f>CONCATENATE(D1922,"　",E1922,F1922,G1922)</f>
        <v/>
      </c>
      <c r="N1922" s="252">
        <f>I1922</f>
        <v/>
      </c>
    </row>
    <row r="1923" ht="15" customHeight="1" thickBot="1">
      <c r="B1923" s="85" t="inlineStr">
        <is>
          <t>135MKB05</t>
        </is>
      </c>
      <c r="C1923">
        <f>SUMIF(数量表!D:H,B1923,数量表!H:H)</f>
        <v/>
      </c>
      <c r="D1923" s="243" t="inlineStr">
        <is>
          <t>W1-39</t>
        </is>
      </c>
      <c r="E1923" s="2" t="n">
        <v>373</v>
      </c>
      <c r="F1923" s="244" t="inlineStr">
        <is>
          <t>*</t>
        </is>
      </c>
      <c r="G1923" s="2" t="n">
        <v>1068</v>
      </c>
      <c r="H1923" s="122" t="n">
        <v>1</v>
      </c>
      <c r="I1923" s="259">
        <f>SUM(H1923*C1923)</f>
        <v/>
      </c>
      <c r="J1923" s="260" t="n">
        <v>1</v>
      </c>
      <c r="K1923" s="261">
        <f>C1923*J1923</f>
        <v/>
      </c>
      <c r="M1923" s="251">
        <f>CONCATENATE(D1923,"　",E1923,F1923,G1923)</f>
        <v/>
      </c>
      <c r="N1923" s="252">
        <f>I1923</f>
        <v/>
      </c>
    </row>
    <row r="1924" ht="15" customHeight="1" thickBot="1">
      <c r="B1924" s="85" t="inlineStr">
        <is>
          <t>135MKB05</t>
        </is>
      </c>
      <c r="C1924">
        <f>SUMIF(数量表!D:H,B1924,数量表!H:H)</f>
        <v/>
      </c>
      <c r="D1924" s="243" t="inlineStr">
        <is>
          <t>W2-41</t>
        </is>
      </c>
      <c r="E1924" s="2" t="n">
        <v>414.5</v>
      </c>
      <c r="F1924" s="244" t="inlineStr">
        <is>
          <t>*</t>
        </is>
      </c>
      <c r="G1924" s="2" t="n">
        <v>973</v>
      </c>
      <c r="H1924" s="122" t="n">
        <v>1</v>
      </c>
      <c r="I1924" s="259">
        <f>SUM(H1924*C1924)</f>
        <v/>
      </c>
      <c r="J1924" s="260" t="n">
        <v>1</v>
      </c>
      <c r="K1924" s="261">
        <f>C1924*J1924</f>
        <v/>
      </c>
      <c r="M1924" s="251">
        <f>CONCATENATE(D1924,"　",E1924,F1924,G1924)</f>
        <v/>
      </c>
      <c r="N1924" s="252">
        <f>I1924</f>
        <v/>
      </c>
    </row>
    <row r="1925" ht="15" customHeight="1" thickBot="1">
      <c r="B1925" s="85" t="inlineStr">
        <is>
          <t>135MKB05</t>
        </is>
      </c>
      <c r="C1925">
        <f>SUMIF(数量表!D:H,B1925,数量表!H:H)</f>
        <v/>
      </c>
      <c r="D1925" s="243" t="inlineStr">
        <is>
          <t>W2-41</t>
        </is>
      </c>
      <c r="E1925" s="2" t="n">
        <v>414.5</v>
      </c>
      <c r="F1925" s="244" t="inlineStr">
        <is>
          <t>*</t>
        </is>
      </c>
      <c r="G1925" s="2" t="n">
        <v>95</v>
      </c>
      <c r="H1925" s="122" t="n">
        <v>1</v>
      </c>
      <c r="I1925" s="259">
        <f>SUM(H1925*C1925)</f>
        <v/>
      </c>
      <c r="J1925" s="260" t="n">
        <v>1</v>
      </c>
      <c r="K1925" s="261">
        <f>C1925*J1925</f>
        <v/>
      </c>
      <c r="M1925" s="251">
        <f>CONCATENATE(D1925,"　",E1925,F1925,G1925)</f>
        <v/>
      </c>
      <c r="N1925" s="252">
        <f>I1925</f>
        <v/>
      </c>
    </row>
    <row r="1926" ht="15" customHeight="1" thickBot="1">
      <c r="B1926" s="85" t="inlineStr">
        <is>
          <t>135MKB05</t>
        </is>
      </c>
      <c r="C1926">
        <f>SUMIF(数量表!D:H,B1926,数量表!H:H)</f>
        <v/>
      </c>
      <c r="D1926" s="243" t="inlineStr">
        <is>
          <t>W2-39</t>
        </is>
      </c>
      <c r="E1926" s="2" t="n">
        <v>386.5</v>
      </c>
      <c r="F1926" s="244" t="inlineStr">
        <is>
          <t>*</t>
        </is>
      </c>
      <c r="G1926" s="2" t="n">
        <v>100</v>
      </c>
      <c r="H1926" s="122" t="n">
        <v>1</v>
      </c>
      <c r="I1926" s="259">
        <f>SUM(H1926*C1926)</f>
        <v/>
      </c>
      <c r="J1926" s="260" t="n">
        <v>1</v>
      </c>
      <c r="K1926" s="261">
        <f>C1926*J1926</f>
        <v/>
      </c>
      <c r="M1926" s="251">
        <f>CONCATENATE(D1926,"　",E1926,F1926,G1926)</f>
        <v/>
      </c>
      <c r="N1926" s="252">
        <f>I1926</f>
        <v/>
      </c>
    </row>
    <row r="1927" ht="15" customHeight="1" thickBot="1">
      <c r="B1927" s="85" t="inlineStr">
        <is>
          <t>135MKB05</t>
        </is>
      </c>
      <c r="C1927">
        <f>SUMIF(数量表!D:H,B1927,数量表!H:H)</f>
        <v/>
      </c>
      <c r="D1927" s="243" t="inlineStr">
        <is>
          <t>W2-41</t>
        </is>
      </c>
      <c r="E1927" s="2" t="n">
        <v>414.5</v>
      </c>
      <c r="F1927" s="244" t="inlineStr">
        <is>
          <t>*</t>
        </is>
      </c>
      <c r="G1927" s="2" t="n">
        <v>100</v>
      </c>
      <c r="H1927" s="122" t="n">
        <v>1</v>
      </c>
      <c r="I1927" s="259">
        <f>SUM(H1927*C1927)</f>
        <v/>
      </c>
      <c r="J1927" s="260" t="n">
        <v>1</v>
      </c>
      <c r="K1927" s="261">
        <f>C1927*J1927</f>
        <v/>
      </c>
      <c r="M1927" s="251">
        <f>CONCATENATE(D1927,"　",E1927,F1927,G1927)</f>
        <v/>
      </c>
      <c r="N1927" s="252">
        <f>I1927</f>
        <v/>
      </c>
    </row>
    <row r="1928" ht="15" customHeight="1" thickBot="1">
      <c r="B1928" s="88" t="inlineStr">
        <is>
          <t>135MKB05</t>
        </is>
      </c>
      <c r="C1928" s="89">
        <f>SUMIF(数量表!D:H,B1928,数量表!H:H)</f>
        <v/>
      </c>
      <c r="D1928" s="243" t="inlineStr">
        <is>
          <t>W2-39</t>
        </is>
      </c>
      <c r="E1928" s="240" t="n">
        <v>373</v>
      </c>
      <c r="F1928" s="241" t="inlineStr">
        <is>
          <t>*</t>
        </is>
      </c>
      <c r="G1928" s="240" t="n">
        <v>100</v>
      </c>
      <c r="H1928" s="242" t="n">
        <v>1</v>
      </c>
      <c r="I1928" s="256">
        <f>SUM(H1928*C1928)</f>
        <v/>
      </c>
      <c r="J1928" s="257" t="n">
        <v>1</v>
      </c>
      <c r="K1928" s="258">
        <f>C1928*J1928</f>
        <v/>
      </c>
      <c r="M1928" s="251">
        <f>CONCATENATE(D1928,"　",E1928,F1928,G1928)</f>
        <v/>
      </c>
      <c r="N1928" s="252">
        <f>I1928</f>
        <v/>
      </c>
    </row>
    <row r="1929" ht="15" customHeight="1" thickBot="1">
      <c r="B1929" s="79" t="inlineStr">
        <is>
          <t>135MKB05L</t>
        </is>
      </c>
      <c r="C1929" s="80">
        <f>SUMIF(数量表!D:H,B1929,数量表!H:H)</f>
        <v/>
      </c>
      <c r="D1929" s="235" t="inlineStr">
        <is>
          <t>W1-39</t>
        </is>
      </c>
      <c r="E1929" s="236" t="n">
        <v>333</v>
      </c>
      <c r="F1929" s="237" t="inlineStr">
        <is>
          <t>*</t>
        </is>
      </c>
      <c r="G1929" s="236" t="n">
        <v>1068</v>
      </c>
      <c r="H1929" s="238" t="n">
        <v>1</v>
      </c>
      <c r="I1929" s="253">
        <f>SUM(H1929*C1929)</f>
        <v/>
      </c>
      <c r="J1929" s="254" t="n">
        <v>1</v>
      </c>
      <c r="K1929" s="255">
        <f>C1929*J1929</f>
        <v/>
      </c>
      <c r="M1929" s="251">
        <f>CONCATENATE(D1929,"　",E1929,F1929,G1929)</f>
        <v/>
      </c>
      <c r="N1929" s="252">
        <f>I1929</f>
        <v/>
      </c>
    </row>
    <row r="1930" ht="15" customHeight="1" thickBot="1">
      <c r="B1930" s="85" t="inlineStr">
        <is>
          <t>135MKB05L</t>
        </is>
      </c>
      <c r="C1930">
        <f>SUMIF(数量表!D:H,B1930,数量表!H:H)</f>
        <v/>
      </c>
      <c r="D1930" s="243" t="inlineStr">
        <is>
          <t>W2-41</t>
        </is>
      </c>
      <c r="E1930" s="2" t="n">
        <v>414.5</v>
      </c>
      <c r="F1930" s="244" t="inlineStr">
        <is>
          <t>*</t>
        </is>
      </c>
      <c r="G1930" s="2" t="n">
        <v>973</v>
      </c>
      <c r="H1930" s="122" t="n">
        <v>1</v>
      </c>
      <c r="I1930" s="259">
        <f>SUM(H1930*C1930)</f>
        <v/>
      </c>
      <c r="J1930" s="260" t="n">
        <v>1</v>
      </c>
      <c r="K1930" s="261">
        <f>C1930*J1930</f>
        <v/>
      </c>
      <c r="M1930" s="251">
        <f>CONCATENATE(D1930,"　",E1930,F1930,G1930)</f>
        <v/>
      </c>
      <c r="N1930" s="252">
        <f>I1930</f>
        <v/>
      </c>
    </row>
    <row r="1931" ht="15" customHeight="1" thickBot="1">
      <c r="B1931" s="85" t="inlineStr">
        <is>
          <t>135MKB05L</t>
        </is>
      </c>
      <c r="C1931">
        <f>SUMIF(数量表!D:H,B1931,数量表!H:H)</f>
        <v/>
      </c>
      <c r="D1931" s="243" t="inlineStr">
        <is>
          <t>W2-41</t>
        </is>
      </c>
      <c r="E1931" s="2" t="n">
        <v>414.5</v>
      </c>
      <c r="F1931" s="244" t="inlineStr">
        <is>
          <t>*</t>
        </is>
      </c>
      <c r="G1931" s="2" t="n">
        <v>95</v>
      </c>
      <c r="H1931" s="122" t="n">
        <v>1</v>
      </c>
      <c r="I1931" s="259">
        <f>SUM(H1931*C1931)</f>
        <v/>
      </c>
      <c r="J1931" s="260" t="n">
        <v>0.1</v>
      </c>
      <c r="K1931" s="261">
        <f>C1931*J1931</f>
        <v/>
      </c>
      <c r="M1931" s="251">
        <f>CONCATENATE(D1931,"　",E1931,F1931,G1931)</f>
        <v/>
      </c>
      <c r="N1931" s="252">
        <f>I1931</f>
        <v/>
      </c>
    </row>
    <row r="1932" ht="15" customHeight="1" thickBot="1">
      <c r="B1932" s="85" t="inlineStr">
        <is>
          <t>135MKB05L</t>
        </is>
      </c>
      <c r="C1932">
        <f>SUMIF(数量表!D:H,B1932,数量表!H:H)</f>
        <v/>
      </c>
      <c r="D1932" s="243" t="inlineStr">
        <is>
          <t>W1-39</t>
        </is>
      </c>
      <c r="E1932" s="2" t="n">
        <v>386.5</v>
      </c>
      <c r="F1932" s="244" t="inlineStr">
        <is>
          <t>*</t>
        </is>
      </c>
      <c r="G1932" s="2" t="n">
        <v>1068</v>
      </c>
      <c r="H1932" s="122" t="n">
        <v>1</v>
      </c>
      <c r="I1932" s="259">
        <f>SUM(H1932*C1932)</f>
        <v/>
      </c>
      <c r="J1932" s="260" t="n">
        <v>1</v>
      </c>
      <c r="K1932" s="261">
        <f>C1932*J1932</f>
        <v/>
      </c>
      <c r="M1932" s="251">
        <f>CONCATENATE(D1932,"　",E1932,F1932,G1932)</f>
        <v/>
      </c>
      <c r="N1932" s="252">
        <f>I1932</f>
        <v/>
      </c>
    </row>
    <row r="1933" ht="15" customHeight="1" thickBot="1">
      <c r="B1933" s="85" t="inlineStr">
        <is>
          <t>135MKB05L</t>
        </is>
      </c>
      <c r="C1933">
        <f>SUMIF(数量表!D:H,B1933,数量表!H:H)</f>
        <v/>
      </c>
      <c r="D1933" s="243" t="inlineStr">
        <is>
          <t>W1-39</t>
        </is>
      </c>
      <c r="E1933" s="2" t="n">
        <v>333</v>
      </c>
      <c r="F1933" s="244" t="inlineStr">
        <is>
          <t>*</t>
        </is>
      </c>
      <c r="G1933" s="2" t="n">
        <v>100</v>
      </c>
      <c r="H1933" s="122" t="n">
        <v>1</v>
      </c>
      <c r="I1933" s="259">
        <f>SUM(H1933*C1933)</f>
        <v/>
      </c>
      <c r="J1933" s="260" t="n">
        <v>1</v>
      </c>
      <c r="K1933" s="261">
        <f>C1933*J1933</f>
        <v/>
      </c>
      <c r="M1933" s="251">
        <f>CONCATENATE(D1933,"　",E1933,F1933,G1933)</f>
        <v/>
      </c>
      <c r="N1933" s="252">
        <f>I1933</f>
        <v/>
      </c>
    </row>
    <row r="1934" ht="15" customHeight="1" thickBot="1">
      <c r="B1934" s="85" t="inlineStr">
        <is>
          <t>135MKB05L</t>
        </is>
      </c>
      <c r="C1934">
        <f>SUMIF(数量表!D:H,B1934,数量表!H:H)</f>
        <v/>
      </c>
      <c r="D1934" s="243" t="inlineStr">
        <is>
          <t>W2-41</t>
        </is>
      </c>
      <c r="E1934" s="2" t="n">
        <v>414.5</v>
      </c>
      <c r="F1934" s="244" t="inlineStr">
        <is>
          <t>*</t>
        </is>
      </c>
      <c r="G1934" s="2" t="n">
        <v>100</v>
      </c>
      <c r="H1934" s="122" t="n">
        <v>1</v>
      </c>
      <c r="I1934" s="259">
        <f>SUM(H1934*C1934)</f>
        <v/>
      </c>
      <c r="J1934" s="260" t="n">
        <v>1</v>
      </c>
      <c r="K1934" s="261">
        <f>C1934*J1934</f>
        <v/>
      </c>
      <c r="M1934" s="251">
        <f>CONCATENATE(D1934,"　",E1934,F1934,G1934)</f>
        <v/>
      </c>
      <c r="N1934" s="252">
        <f>I1934</f>
        <v/>
      </c>
    </row>
    <row r="1935" ht="15" customHeight="1" thickBot="1">
      <c r="B1935" s="88" t="inlineStr">
        <is>
          <t>135MKB05L</t>
        </is>
      </c>
      <c r="C1935" s="89">
        <f>SUMIF(数量表!D:H,B1935,数量表!H:H)</f>
        <v/>
      </c>
      <c r="D1935" s="239" t="inlineStr">
        <is>
          <t>W2-39</t>
        </is>
      </c>
      <c r="E1935" s="240" t="n">
        <v>386.5</v>
      </c>
      <c r="F1935" s="241" t="inlineStr">
        <is>
          <t>*</t>
        </is>
      </c>
      <c r="G1935" s="240" t="n">
        <v>100</v>
      </c>
      <c r="H1935" s="242" t="n">
        <v>1</v>
      </c>
      <c r="I1935" s="256">
        <f>SUM(H1935*C1935)</f>
        <v/>
      </c>
      <c r="J1935" s="257" t="n">
        <v>1</v>
      </c>
      <c r="K1935" s="258">
        <f>C1935*J1935</f>
        <v/>
      </c>
      <c r="M1935" s="251">
        <f>CONCATENATE(D1935,"　",E1935,F1935,G1935)</f>
        <v/>
      </c>
      <c r="N1935" s="252">
        <f>I1935</f>
        <v/>
      </c>
    </row>
    <row r="1936" ht="15" customHeight="1" thickBot="1">
      <c r="B1936" s="79" t="inlineStr">
        <is>
          <t>135MKB05R</t>
        </is>
      </c>
      <c r="C1936" s="80">
        <f>SUMIF(数量表!D:H,B1936,数量表!H:H)</f>
        <v/>
      </c>
      <c r="D1936" s="235" t="inlineStr">
        <is>
          <t>W1-39</t>
        </is>
      </c>
      <c r="E1936" s="236" t="n">
        <v>333</v>
      </c>
      <c r="F1936" s="237" t="inlineStr">
        <is>
          <t>*</t>
        </is>
      </c>
      <c r="G1936" s="236" t="n">
        <v>1068</v>
      </c>
      <c r="H1936" s="238" t="n">
        <v>1</v>
      </c>
      <c r="I1936" s="253">
        <f>SUM(H1936*C1936)</f>
        <v/>
      </c>
      <c r="J1936" s="254" t="n">
        <v>1</v>
      </c>
      <c r="K1936" s="255">
        <f>C1936*J1936</f>
        <v/>
      </c>
      <c r="M1936" s="251">
        <f>CONCATENATE(D1936,"　",E1936,F1936,G1936)</f>
        <v/>
      </c>
      <c r="N1936" s="252">
        <f>I1936</f>
        <v/>
      </c>
    </row>
    <row r="1937" ht="15" customHeight="1" thickBot="1">
      <c r="B1937" s="85" t="inlineStr">
        <is>
          <t>135MKB05R</t>
        </is>
      </c>
      <c r="C1937">
        <f>SUMIF(数量表!D:H,B1937,数量表!H:H)</f>
        <v/>
      </c>
      <c r="D1937" s="243" t="inlineStr">
        <is>
          <t>W2-41</t>
        </is>
      </c>
      <c r="E1937" s="2" t="n">
        <v>414.5</v>
      </c>
      <c r="F1937" s="244" t="inlineStr">
        <is>
          <t>*</t>
        </is>
      </c>
      <c r="G1937" s="2" t="n">
        <v>973</v>
      </c>
      <c r="H1937" s="122" t="n">
        <v>1</v>
      </c>
      <c r="I1937" s="259">
        <f>SUM(H1937*C1937)</f>
        <v/>
      </c>
      <c r="J1937" s="260" t="n">
        <v>1</v>
      </c>
      <c r="K1937" s="261">
        <f>C1937*J1937</f>
        <v/>
      </c>
      <c r="M1937" s="251">
        <f>CONCATENATE(D1937,"　",E1937,F1937,G1937)</f>
        <v/>
      </c>
      <c r="N1937" s="252">
        <f>I1937</f>
        <v/>
      </c>
    </row>
    <row r="1938" ht="15" customHeight="1" thickBot="1">
      <c r="B1938" s="85" t="inlineStr">
        <is>
          <t>135MKB05R</t>
        </is>
      </c>
      <c r="C1938">
        <f>SUMIF(数量表!D:H,B1938,数量表!H:H)</f>
        <v/>
      </c>
      <c r="D1938" s="243" t="inlineStr">
        <is>
          <t>W2-41</t>
        </is>
      </c>
      <c r="E1938" s="2" t="n">
        <v>414.5</v>
      </c>
      <c r="F1938" s="244" t="inlineStr">
        <is>
          <t>*</t>
        </is>
      </c>
      <c r="G1938" s="2" t="n">
        <v>95</v>
      </c>
      <c r="H1938" s="122" t="n">
        <v>1</v>
      </c>
      <c r="I1938" s="259">
        <f>SUM(H1938*C1938)</f>
        <v/>
      </c>
      <c r="J1938" s="260" t="n">
        <v>0.1</v>
      </c>
      <c r="K1938" s="261">
        <f>C1938*J1938</f>
        <v/>
      </c>
      <c r="M1938" s="251">
        <f>CONCATENATE(D1938,"　",E1938,F1938,G1938)</f>
        <v/>
      </c>
      <c r="N1938" s="252">
        <f>I1938</f>
        <v/>
      </c>
    </row>
    <row r="1939" ht="15" customHeight="1" thickBot="1">
      <c r="B1939" s="85" t="inlineStr">
        <is>
          <t>135MKB05R</t>
        </is>
      </c>
      <c r="C1939">
        <f>SUMIF(数量表!D:H,B1939,数量表!H:H)</f>
        <v/>
      </c>
      <c r="D1939" s="243" t="inlineStr">
        <is>
          <t>W1-39</t>
        </is>
      </c>
      <c r="E1939" s="2" t="n">
        <v>386.5</v>
      </c>
      <c r="F1939" s="244" t="inlineStr">
        <is>
          <t>*</t>
        </is>
      </c>
      <c r="G1939" s="2" t="n">
        <v>1068</v>
      </c>
      <c r="H1939" s="122" t="n">
        <v>1</v>
      </c>
      <c r="I1939" s="259">
        <f>SUM(H1939*C1939)</f>
        <v/>
      </c>
      <c r="J1939" s="260" t="n">
        <v>1</v>
      </c>
      <c r="K1939" s="261">
        <f>C1939*J1939</f>
        <v/>
      </c>
      <c r="M1939" s="251">
        <f>CONCATENATE(D1939,"　",E1939,F1939,G1939)</f>
        <v/>
      </c>
      <c r="N1939" s="252">
        <f>I1939</f>
        <v/>
      </c>
    </row>
    <row r="1940" ht="15" customHeight="1" thickBot="1">
      <c r="B1940" s="85" t="inlineStr">
        <is>
          <t>135MKB05R</t>
        </is>
      </c>
      <c r="C1940">
        <f>SUMIF(数量表!D:H,B1940,数量表!H:H)</f>
        <v/>
      </c>
      <c r="D1940" s="243" t="inlineStr">
        <is>
          <t>W1-39</t>
        </is>
      </c>
      <c r="E1940" s="2" t="n">
        <v>333</v>
      </c>
      <c r="F1940" s="244" t="inlineStr">
        <is>
          <t>*</t>
        </is>
      </c>
      <c r="G1940" s="2" t="n">
        <v>100</v>
      </c>
      <c r="H1940" s="122" t="n">
        <v>1</v>
      </c>
      <c r="I1940" s="259">
        <f>SUM(H1940*C1940)</f>
        <v/>
      </c>
      <c r="J1940" s="260" t="n">
        <v>1</v>
      </c>
      <c r="K1940" s="261">
        <f>C1940*J1940</f>
        <v/>
      </c>
      <c r="M1940" s="251">
        <f>CONCATENATE(D1940,"　",E1940,F1940,G1940)</f>
        <v/>
      </c>
      <c r="N1940" s="252">
        <f>I1940</f>
        <v/>
      </c>
    </row>
    <row r="1941" ht="15" customHeight="1" thickBot="1">
      <c r="B1941" s="85" t="inlineStr">
        <is>
          <t>135MKB05R</t>
        </is>
      </c>
      <c r="C1941">
        <f>SUMIF(数量表!D:H,B1941,数量表!H:H)</f>
        <v/>
      </c>
      <c r="D1941" s="243" t="inlineStr">
        <is>
          <t>W2-41</t>
        </is>
      </c>
      <c r="E1941" s="2" t="n">
        <v>414.5</v>
      </c>
      <c r="F1941" s="244" t="inlineStr">
        <is>
          <t>*</t>
        </is>
      </c>
      <c r="G1941" s="2" t="n">
        <v>100</v>
      </c>
      <c r="H1941" s="122" t="n">
        <v>1</v>
      </c>
      <c r="I1941" s="259">
        <f>SUM(H1941*C1941)</f>
        <v/>
      </c>
      <c r="J1941" s="260" t="n">
        <v>1</v>
      </c>
      <c r="K1941" s="261">
        <f>C1941*J1941</f>
        <v/>
      </c>
      <c r="M1941" s="251">
        <f>CONCATENATE(D1941,"　",E1941,F1941,G1941)</f>
        <v/>
      </c>
      <c r="N1941" s="252">
        <f>I1941</f>
        <v/>
      </c>
    </row>
    <row r="1942" ht="15" customHeight="1" thickBot="1">
      <c r="B1942" s="88" t="inlineStr">
        <is>
          <t>135MKB05R</t>
        </is>
      </c>
      <c r="C1942" s="89">
        <f>SUMIF(数量表!D:H,B1942,数量表!H:H)</f>
        <v/>
      </c>
      <c r="D1942" s="239" t="inlineStr">
        <is>
          <t>W2-39</t>
        </is>
      </c>
      <c r="E1942" s="240" t="n">
        <v>386.5</v>
      </c>
      <c r="F1942" s="241" t="inlineStr">
        <is>
          <t>*</t>
        </is>
      </c>
      <c r="G1942" s="240" t="n">
        <v>100</v>
      </c>
      <c r="H1942" s="242" t="n">
        <v>1</v>
      </c>
      <c r="I1942" s="256">
        <f>SUM(H1942*C1942)</f>
        <v/>
      </c>
      <c r="J1942" s="257" t="n">
        <v>1</v>
      </c>
      <c r="K1942" s="258">
        <f>C1942*J1942</f>
        <v/>
      </c>
      <c r="M1942" s="251">
        <f>CONCATENATE(D1942,"　",E1942,F1942,G1942)</f>
        <v/>
      </c>
      <c r="N1942" s="252">
        <f>I1942</f>
        <v/>
      </c>
    </row>
    <row r="1943" ht="15" customHeight="1" thickBot="1">
      <c r="B1943" s="79" t="inlineStr">
        <is>
          <t>4Z09</t>
        </is>
      </c>
      <c r="C1943" s="80">
        <f>SUMIF(数量表!D:H,B1943,数量表!H:H)</f>
        <v/>
      </c>
      <c r="D1943" s="235" t="inlineStr">
        <is>
          <t>W1-39</t>
        </is>
      </c>
      <c r="E1943" s="236" t="n">
        <v>386.5</v>
      </c>
      <c r="F1943" s="237" t="inlineStr">
        <is>
          <t>*</t>
        </is>
      </c>
      <c r="G1943" s="236" t="n">
        <v>1162</v>
      </c>
      <c r="H1943" s="238" t="n">
        <v>2</v>
      </c>
      <c r="I1943" s="253">
        <f>SUM(H1943*C1943)</f>
        <v/>
      </c>
      <c r="J1943" s="254" t="n">
        <v>2</v>
      </c>
      <c r="K1943" s="255">
        <f>C1943*J1943</f>
        <v/>
      </c>
      <c r="M1943" s="251">
        <f>CONCATENATE(D1943,"　",E1943,F1943,G1943)</f>
        <v/>
      </c>
      <c r="N1943" s="252">
        <f>I1943</f>
        <v/>
      </c>
    </row>
    <row r="1944" ht="15" customHeight="1" thickBot="1">
      <c r="B1944" s="85" t="inlineStr">
        <is>
          <t>4Z09</t>
        </is>
      </c>
      <c r="C1944">
        <f>SUMIF(数量表!D:H,B1944,数量表!H:H)</f>
        <v/>
      </c>
      <c r="D1944" s="243" t="inlineStr">
        <is>
          <t>W3-39</t>
        </is>
      </c>
      <c r="E1944" s="2" t="n">
        <v>386.5</v>
      </c>
      <c r="F1944" s="244" t="inlineStr">
        <is>
          <t>*</t>
        </is>
      </c>
      <c r="G1944" s="2" t="n">
        <v>356</v>
      </c>
      <c r="H1944" s="122" t="n">
        <v>2</v>
      </c>
      <c r="I1944" s="259">
        <f>SUM(H1944*C1944)</f>
        <v/>
      </c>
      <c r="J1944" s="260" t="n">
        <v>1</v>
      </c>
      <c r="K1944" s="261">
        <f>C1944*J1944</f>
        <v/>
      </c>
      <c r="M1944" s="251">
        <f>CONCATENATE(D1944,"　",E1944,F1944,G1944)</f>
        <v/>
      </c>
      <c r="N1944" s="252">
        <f>I1944</f>
        <v/>
      </c>
    </row>
    <row r="1945" ht="15" customHeight="1" thickBot="1">
      <c r="B1945" s="88" t="inlineStr">
        <is>
          <t>4Z09</t>
        </is>
      </c>
      <c r="C1945" s="89">
        <f>SUMIF(数量表!D:H,B1945,数量表!H:H)</f>
        <v/>
      </c>
      <c r="D1945" s="239" t="inlineStr">
        <is>
          <t>45*1000</t>
        </is>
      </c>
      <c r="E1945" s="240" t="n">
        <v>164</v>
      </c>
      <c r="F1945" s="241" t="inlineStr">
        <is>
          <t>*</t>
        </is>
      </c>
      <c r="G1945" s="240" t="n">
        <v>976</v>
      </c>
      <c r="H1945" s="242" t="n">
        <v>2</v>
      </c>
      <c r="I1945" s="256">
        <f>SUM(H1945*C1945)</f>
        <v/>
      </c>
      <c r="J1945" s="257" t="n">
        <v>0.2</v>
      </c>
      <c r="K1945" s="258">
        <f>C1945*J1945</f>
        <v/>
      </c>
      <c r="M1945" s="251">
        <f>CONCATENATE(D1945,"　",E1945,F1945,G1945)</f>
        <v/>
      </c>
      <c r="N1945" s="252">
        <f>I1945</f>
        <v/>
      </c>
    </row>
    <row r="1946" ht="15" customHeight="1" thickBot="1">
      <c r="B1946" s="79" t="inlineStr">
        <is>
          <t>4Z09L</t>
        </is>
      </c>
      <c r="C1946" s="80">
        <f>SUMIF(数量表!D:H,B1946,数量表!H:H)</f>
        <v/>
      </c>
      <c r="D1946" s="235" t="inlineStr">
        <is>
          <t>W1-39</t>
        </is>
      </c>
      <c r="E1946" s="236" t="n">
        <v>386.5</v>
      </c>
      <c r="F1946" s="237" t="inlineStr">
        <is>
          <t>*</t>
        </is>
      </c>
      <c r="G1946" s="236" t="n">
        <v>1162</v>
      </c>
      <c r="H1946" s="238" t="n">
        <v>1</v>
      </c>
      <c r="I1946" s="253">
        <f>SUM(H1946*C1946)</f>
        <v/>
      </c>
      <c r="J1946" s="254" t="n">
        <v>1</v>
      </c>
      <c r="K1946" s="255">
        <f>C1946*J1946</f>
        <v/>
      </c>
      <c r="M1946" s="251">
        <f>CONCATENATE(D1946,"　",E1946,F1946,G1946)</f>
        <v/>
      </c>
      <c r="N1946" s="252">
        <f>I1946</f>
        <v/>
      </c>
    </row>
    <row r="1947" ht="15" customHeight="1" thickBot="1">
      <c r="B1947" s="85" t="inlineStr">
        <is>
          <t>4Z09L</t>
        </is>
      </c>
      <c r="C1947">
        <f>SUMIF(数量表!D:H,B1947,数量表!H:H)</f>
        <v/>
      </c>
      <c r="D1947" s="243" t="inlineStr">
        <is>
          <t>W3-39</t>
        </is>
      </c>
      <c r="E1947" s="2" t="n">
        <v>386.5</v>
      </c>
      <c r="F1947" s="244" t="inlineStr">
        <is>
          <t>*</t>
        </is>
      </c>
      <c r="G1947" s="2" t="n">
        <v>356</v>
      </c>
      <c r="H1947" s="122" t="n">
        <v>1</v>
      </c>
      <c r="I1947" s="259">
        <f>SUM(H1947*C1947)</f>
        <v/>
      </c>
      <c r="J1947" s="260" t="n">
        <v>0.5</v>
      </c>
      <c r="K1947" s="261">
        <f>C1947*J1947</f>
        <v/>
      </c>
      <c r="M1947" s="251">
        <f>CONCATENATE(D1947,"　",E1947,F1947,G1947)</f>
        <v/>
      </c>
      <c r="N1947" s="252">
        <f>I1947</f>
        <v/>
      </c>
    </row>
    <row r="1948" ht="15" customHeight="1" thickBot="1">
      <c r="B1948" s="85" t="inlineStr">
        <is>
          <t>4Z09L</t>
        </is>
      </c>
      <c r="C1948">
        <f>SUMIF(数量表!D:H,B1948,数量表!H:H)</f>
        <v/>
      </c>
      <c r="D1948" s="243" t="inlineStr">
        <is>
          <t>W1-34</t>
        </is>
      </c>
      <c r="E1948" s="2" t="n">
        <v>346.5</v>
      </c>
      <c r="F1948" s="244" t="inlineStr">
        <is>
          <t>*</t>
        </is>
      </c>
      <c r="G1948" s="2" t="n">
        <v>1162</v>
      </c>
      <c r="H1948" s="122" t="n">
        <v>1</v>
      </c>
      <c r="I1948" s="259">
        <f>SUM(H1948*C1948)</f>
        <v/>
      </c>
      <c r="J1948" s="260" t="n">
        <v>1</v>
      </c>
      <c r="K1948" s="261">
        <f>C1948*J1948</f>
        <v/>
      </c>
      <c r="M1948" s="251">
        <f>CONCATENATE(D1948,"　",E1948,F1948,G1948)</f>
        <v/>
      </c>
      <c r="N1948" s="252">
        <f>I1948</f>
        <v/>
      </c>
    </row>
    <row r="1949" ht="15" customHeight="1" thickBot="1">
      <c r="B1949" s="85" t="inlineStr">
        <is>
          <t>4Z09L</t>
        </is>
      </c>
      <c r="C1949">
        <f>SUMIF(数量表!D:H,B1949,数量表!H:H)</f>
        <v/>
      </c>
      <c r="D1949" s="243" t="inlineStr">
        <is>
          <t>W1-34</t>
        </is>
      </c>
      <c r="E1949" s="2" t="n">
        <v>346.5</v>
      </c>
      <c r="F1949" s="244" t="inlineStr">
        <is>
          <t>*</t>
        </is>
      </c>
      <c r="G1949" s="2" t="n">
        <v>356</v>
      </c>
      <c r="H1949" s="122" t="n">
        <v>1</v>
      </c>
      <c r="I1949" s="259">
        <f>SUM(H1949*C1949)</f>
        <v/>
      </c>
      <c r="J1949" s="260" t="n">
        <v>0.5</v>
      </c>
      <c r="K1949" s="261">
        <f>C1949*J1949</f>
        <v/>
      </c>
      <c r="M1949" s="251">
        <f>CONCATENATE(D1949,"　",E1949,F1949,G1949)</f>
        <v/>
      </c>
      <c r="N1949" s="252">
        <f>I1949</f>
        <v/>
      </c>
    </row>
    <row r="1950" ht="15" customHeight="1" thickBot="1">
      <c r="B1950" s="85" t="inlineStr">
        <is>
          <t>4Z09L</t>
        </is>
      </c>
      <c r="C1950">
        <f>SUMIF(数量表!D:H,B1950,数量表!H:H)</f>
        <v/>
      </c>
      <c r="D1950" s="243" t="inlineStr">
        <is>
          <t>45*1000</t>
        </is>
      </c>
      <c r="E1950" s="2" t="n">
        <v>164</v>
      </c>
      <c r="F1950" s="244" t="inlineStr">
        <is>
          <t>*</t>
        </is>
      </c>
      <c r="G1950" s="2" t="n">
        <v>976</v>
      </c>
      <c r="H1950" s="122" t="n">
        <v>1</v>
      </c>
      <c r="I1950" s="259">
        <f>SUM(H1950*C1950)</f>
        <v/>
      </c>
      <c r="J1950" s="260" t="n">
        <v>0.1</v>
      </c>
      <c r="K1950" s="261">
        <f>C1950*J1950</f>
        <v/>
      </c>
      <c r="M1950" s="251">
        <f>CONCATENATE(D1950,"　",E1950,F1950,G1950)</f>
        <v/>
      </c>
      <c r="N1950" s="252">
        <f>I1950</f>
        <v/>
      </c>
    </row>
    <row r="1951" ht="15" customHeight="1" thickBot="1">
      <c r="B1951" s="88" t="inlineStr">
        <is>
          <t>4Z09L</t>
        </is>
      </c>
      <c r="C1951" s="89">
        <f>SUMIF(数量表!D:H,B1951,数量表!H:H)</f>
        <v/>
      </c>
      <c r="D1951" s="239" t="inlineStr">
        <is>
          <t>45*1000</t>
        </is>
      </c>
      <c r="E1951" s="240" t="n">
        <v>124</v>
      </c>
      <c r="F1951" s="241" t="inlineStr">
        <is>
          <t>*</t>
        </is>
      </c>
      <c r="G1951" s="240" t="n">
        <v>976</v>
      </c>
      <c r="H1951" s="242" t="n">
        <v>1</v>
      </c>
      <c r="I1951" s="256">
        <f>SUM(H1951*C1951)</f>
        <v/>
      </c>
      <c r="J1951" s="257" t="n">
        <v>0.1</v>
      </c>
      <c r="K1951" s="258">
        <f>C1951*J1951</f>
        <v/>
      </c>
      <c r="M1951" s="251">
        <f>CONCATENATE(D1951,"　",E1951,F1951,G1951)</f>
        <v/>
      </c>
      <c r="N1951" s="252">
        <f>I1951</f>
        <v/>
      </c>
    </row>
    <row r="1952" ht="15" customHeight="1" thickBot="1">
      <c r="B1952" s="79" t="inlineStr">
        <is>
          <t>4Z09-L</t>
        </is>
      </c>
      <c r="C1952" s="80">
        <f>SUMIF(数量表!D:H,B1952,数量表!H:H)</f>
        <v/>
      </c>
      <c r="D1952" s="235" t="inlineStr">
        <is>
          <t>W1-39</t>
        </is>
      </c>
      <c r="E1952" s="236" t="n">
        <v>386.5</v>
      </c>
      <c r="F1952" s="237" t="inlineStr">
        <is>
          <t>*</t>
        </is>
      </c>
      <c r="G1952" s="236" t="n">
        <v>1162</v>
      </c>
      <c r="H1952" s="238" t="n">
        <v>2</v>
      </c>
      <c r="I1952" s="253">
        <f>SUM(H1952*C1952)</f>
        <v/>
      </c>
      <c r="J1952" s="254" t="n">
        <v>2</v>
      </c>
      <c r="K1952" s="255">
        <f>C1952*J1952</f>
        <v/>
      </c>
      <c r="M1952" s="251">
        <f>CONCATENATE(D1952,"　",E1952,F1952,G1952)</f>
        <v/>
      </c>
      <c r="N1952" s="252">
        <f>I1952</f>
        <v/>
      </c>
    </row>
    <row r="1953" ht="15" customHeight="1" thickBot="1">
      <c r="B1953" s="85" t="inlineStr">
        <is>
          <t>4Z09-L</t>
        </is>
      </c>
      <c r="C1953">
        <f>SUMIF(数量表!D:H,B1953,数量表!H:H)</f>
        <v/>
      </c>
      <c r="D1953" s="243" t="inlineStr">
        <is>
          <t>W3-39</t>
        </is>
      </c>
      <c r="E1953" s="2" t="n">
        <v>386.5</v>
      </c>
      <c r="F1953" s="244" t="inlineStr">
        <is>
          <t>*</t>
        </is>
      </c>
      <c r="G1953" s="2" t="n">
        <v>356</v>
      </c>
      <c r="H1953" s="122" t="n">
        <v>2</v>
      </c>
      <c r="I1953" s="259">
        <f>SUM(H1953*C1953)</f>
        <v/>
      </c>
      <c r="J1953" s="260" t="n">
        <v>1</v>
      </c>
      <c r="K1953" s="261">
        <f>C1953*J1953</f>
        <v/>
      </c>
      <c r="M1953" s="251">
        <f>CONCATENATE(D1953,"　",E1953,F1953,G1953)</f>
        <v/>
      </c>
      <c r="N1953" s="252">
        <f>I1953</f>
        <v/>
      </c>
    </row>
    <row r="1954" ht="15" customHeight="1" thickBot="1">
      <c r="B1954" s="88" t="inlineStr">
        <is>
          <t>4Z09-L</t>
        </is>
      </c>
      <c r="C1954" s="89">
        <f>SUMIF(数量表!D:H,B1954,数量表!H:H)</f>
        <v/>
      </c>
      <c r="D1954" s="239" t="inlineStr">
        <is>
          <t>45*1000</t>
        </is>
      </c>
      <c r="E1954" s="240" t="n">
        <v>328</v>
      </c>
      <c r="F1954" s="241" t="inlineStr">
        <is>
          <t>*</t>
        </is>
      </c>
      <c r="G1954" s="240" t="n">
        <v>976</v>
      </c>
      <c r="H1954" s="242" t="n">
        <v>1</v>
      </c>
      <c r="I1954" s="256">
        <f>SUM(H1954*C1954)</f>
        <v/>
      </c>
      <c r="J1954" s="257" t="n">
        <v>0.2</v>
      </c>
      <c r="K1954" s="258">
        <f>C1954*J1954</f>
        <v/>
      </c>
      <c r="M1954" s="251">
        <f>CONCATENATE(D1954,"　",E1954,F1954,G1954)</f>
        <v/>
      </c>
      <c r="N1954" s="252">
        <f>I1954</f>
        <v/>
      </c>
    </row>
    <row r="1955" ht="15" customHeight="1" thickBot="1">
      <c r="B1955" s="79" t="inlineStr">
        <is>
          <t>4Z09L-L</t>
        </is>
      </c>
      <c r="C1955" s="80">
        <f>SUMIF(数量表!D:H,B1955,数量表!H:H)</f>
        <v/>
      </c>
      <c r="D1955" s="235" t="inlineStr">
        <is>
          <t>W1-39</t>
        </is>
      </c>
      <c r="E1955" s="236" t="n">
        <v>386.5</v>
      </c>
      <c r="F1955" s="237" t="inlineStr">
        <is>
          <t>*</t>
        </is>
      </c>
      <c r="G1955" s="236" t="n">
        <v>1162</v>
      </c>
      <c r="H1955" s="238" t="n">
        <v>1</v>
      </c>
      <c r="I1955" s="253">
        <f>SUM(H1955*C1955)</f>
        <v/>
      </c>
      <c r="J1955" s="254" t="n">
        <v>1</v>
      </c>
      <c r="K1955" s="255">
        <f>C1955*J1955</f>
        <v/>
      </c>
      <c r="M1955" s="251">
        <f>CONCATENATE(D1955,"　",E1955,F1955,G1955)</f>
        <v/>
      </c>
      <c r="N1955" s="252">
        <f>I1955</f>
        <v/>
      </c>
    </row>
    <row r="1956" ht="15" customHeight="1" thickBot="1">
      <c r="B1956" s="85" t="inlineStr">
        <is>
          <t>4Z09L-L</t>
        </is>
      </c>
      <c r="C1956">
        <f>SUMIF(数量表!D:H,B1956,数量表!H:H)</f>
        <v/>
      </c>
      <c r="D1956" s="243" t="inlineStr">
        <is>
          <t>W3-39</t>
        </is>
      </c>
      <c r="E1956" s="2" t="n">
        <v>386.5</v>
      </c>
      <c r="F1956" s="244" t="inlineStr">
        <is>
          <t>*</t>
        </is>
      </c>
      <c r="G1956" s="2" t="n">
        <v>356</v>
      </c>
      <c r="H1956" s="122" t="n">
        <v>1</v>
      </c>
      <c r="I1956" s="259">
        <f>SUM(H1956*C1956)</f>
        <v/>
      </c>
      <c r="J1956" s="260" t="n">
        <v>0.5</v>
      </c>
      <c r="K1956" s="261">
        <f>C1956*J1956</f>
        <v/>
      </c>
      <c r="M1956" s="251">
        <f>CONCATENATE(D1956,"　",E1956,F1956,G1956)</f>
        <v/>
      </c>
      <c r="N1956" s="252">
        <f>I1956</f>
        <v/>
      </c>
    </row>
    <row r="1957" ht="15" customHeight="1" thickBot="1">
      <c r="B1957" s="85" t="inlineStr">
        <is>
          <t>4Z09L-L</t>
        </is>
      </c>
      <c r="C1957">
        <f>SUMIF(数量表!D:H,B1957,数量表!H:H)</f>
        <v/>
      </c>
      <c r="D1957" s="243" t="inlineStr">
        <is>
          <t>W1-34</t>
        </is>
      </c>
      <c r="E1957" s="2" t="n">
        <v>346.5</v>
      </c>
      <c r="F1957" s="244" t="inlineStr">
        <is>
          <t>*</t>
        </is>
      </c>
      <c r="G1957" s="2" t="n">
        <v>1162</v>
      </c>
      <c r="H1957" s="122" t="n">
        <v>1</v>
      </c>
      <c r="I1957" s="259">
        <f>SUM(H1957*C1957)</f>
        <v/>
      </c>
      <c r="J1957" s="260" t="n">
        <v>1</v>
      </c>
      <c r="K1957" s="261">
        <f>C1957*J1957</f>
        <v/>
      </c>
      <c r="M1957" s="251">
        <f>CONCATENATE(D1957,"　",E1957,F1957,G1957)</f>
        <v/>
      </c>
      <c r="N1957" s="252">
        <f>I1957</f>
        <v/>
      </c>
    </row>
    <row r="1958" ht="15" customHeight="1" thickBot="1">
      <c r="B1958" s="85" t="inlineStr">
        <is>
          <t>4Z09L-L</t>
        </is>
      </c>
      <c r="C1958">
        <f>SUMIF(数量表!D:H,B1958,数量表!H:H)</f>
        <v/>
      </c>
      <c r="D1958" s="243" t="inlineStr">
        <is>
          <t>W1-34</t>
        </is>
      </c>
      <c r="E1958" s="2" t="n">
        <v>346.5</v>
      </c>
      <c r="F1958" s="244" t="inlineStr">
        <is>
          <t>*</t>
        </is>
      </c>
      <c r="G1958" s="2" t="n">
        <v>356</v>
      </c>
      <c r="H1958" s="122" t="n">
        <v>1</v>
      </c>
      <c r="I1958" s="259">
        <f>SUM(H1958*C1958)</f>
        <v/>
      </c>
      <c r="J1958" s="260" t="n">
        <v>0.5</v>
      </c>
      <c r="K1958" s="261">
        <f>C1958*J1958</f>
        <v/>
      </c>
      <c r="M1958" s="251">
        <f>CONCATENATE(D1958,"　",E1958,F1958,G1958)</f>
        <v/>
      </c>
      <c r="N1958" s="252">
        <f>I1958</f>
        <v/>
      </c>
    </row>
    <row r="1959" ht="15" customHeight="1" thickBot="1">
      <c r="B1959" s="85" t="inlineStr">
        <is>
          <t>4Z09L-L</t>
        </is>
      </c>
      <c r="C1959">
        <f>SUMIF(数量表!D:H,B1959,数量表!H:H)</f>
        <v/>
      </c>
      <c r="D1959" s="243" t="inlineStr">
        <is>
          <t>45*1000</t>
        </is>
      </c>
      <c r="E1959" s="2" t="n">
        <v>288</v>
      </c>
      <c r="F1959" s="244" t="inlineStr">
        <is>
          <t>*</t>
        </is>
      </c>
      <c r="G1959" s="2" t="n">
        <v>976</v>
      </c>
      <c r="H1959" s="122" t="n">
        <v>1</v>
      </c>
      <c r="I1959" s="259">
        <f>SUM(H1959*C1959)</f>
        <v/>
      </c>
      <c r="J1959" s="260" t="n">
        <v>0.1</v>
      </c>
      <c r="K1959" s="261">
        <f>C1959*J1959</f>
        <v/>
      </c>
      <c r="M1959" s="251">
        <f>CONCATENATE(D1959,"　",E1959,F1959,G1959)</f>
        <v/>
      </c>
      <c r="N1959" s="252">
        <f>I1959</f>
        <v/>
      </c>
    </row>
    <row r="1960" ht="15" customHeight="1" thickBot="1">
      <c r="B1960" s="79" t="inlineStr">
        <is>
          <t>4Z09R</t>
        </is>
      </c>
      <c r="C1960" s="80">
        <f>SUMIF(数量表!D:H,B1960,数量表!H:H)</f>
        <v/>
      </c>
      <c r="D1960" s="235" t="inlineStr">
        <is>
          <t>W1-39</t>
        </is>
      </c>
      <c r="E1960" s="236" t="n">
        <v>386.5</v>
      </c>
      <c r="F1960" s="237" t="inlineStr">
        <is>
          <t>*</t>
        </is>
      </c>
      <c r="G1960" s="236" t="n">
        <v>1162</v>
      </c>
      <c r="H1960" s="238" t="n">
        <v>1</v>
      </c>
      <c r="I1960" s="253">
        <f>SUM(H1960*C1960)</f>
        <v/>
      </c>
      <c r="J1960" s="254" t="n">
        <v>1</v>
      </c>
      <c r="K1960" s="255">
        <f>C1960*J1960</f>
        <v/>
      </c>
      <c r="M1960" s="251">
        <f>CONCATENATE(D1960,"　",E1960,F1960,G1960)</f>
        <v/>
      </c>
      <c r="N1960" s="252">
        <f>I1960</f>
        <v/>
      </c>
    </row>
    <row r="1961" ht="15" customHeight="1" thickBot="1">
      <c r="B1961" s="85" t="inlineStr">
        <is>
          <t>4Z09R</t>
        </is>
      </c>
      <c r="C1961">
        <f>SUMIF(数量表!D:H,B1961,数量表!H:H)</f>
        <v/>
      </c>
      <c r="D1961" s="243" t="inlineStr">
        <is>
          <t>W3-39</t>
        </is>
      </c>
      <c r="E1961" s="2" t="n">
        <v>386.5</v>
      </c>
      <c r="F1961" s="244" t="inlineStr">
        <is>
          <t>*</t>
        </is>
      </c>
      <c r="G1961" s="2" t="n">
        <v>356</v>
      </c>
      <c r="H1961" s="122" t="n">
        <v>1</v>
      </c>
      <c r="I1961" s="259">
        <f>SUM(H1961*C1961)</f>
        <v/>
      </c>
      <c r="J1961" s="260" t="n">
        <v>0.5</v>
      </c>
      <c r="K1961" s="261">
        <f>C1961*J1961</f>
        <v/>
      </c>
      <c r="M1961" s="251">
        <f>CONCATENATE(D1961,"　",E1961,F1961,G1961)</f>
        <v/>
      </c>
      <c r="N1961" s="252">
        <f>I1961</f>
        <v/>
      </c>
    </row>
    <row r="1962" ht="15" customHeight="1" thickBot="1">
      <c r="B1962" s="85" t="inlineStr">
        <is>
          <t>4Z09R</t>
        </is>
      </c>
      <c r="C1962">
        <f>SUMIF(数量表!D:H,B1962,数量表!H:H)</f>
        <v/>
      </c>
      <c r="D1962" s="243" t="inlineStr">
        <is>
          <t>W1-34</t>
        </is>
      </c>
      <c r="E1962" s="2" t="n">
        <v>346.5</v>
      </c>
      <c r="F1962" s="244" t="inlineStr">
        <is>
          <t>*</t>
        </is>
      </c>
      <c r="G1962" s="2" t="n">
        <v>1162</v>
      </c>
      <c r="H1962" s="122" t="n">
        <v>1</v>
      </c>
      <c r="I1962" s="259">
        <f>SUM(H1962*C1962)</f>
        <v/>
      </c>
      <c r="J1962" s="260" t="n">
        <v>1</v>
      </c>
      <c r="K1962" s="261">
        <f>C1962*J1962</f>
        <v/>
      </c>
      <c r="M1962" s="251">
        <f>CONCATENATE(D1962,"　",E1962,F1962,G1962)</f>
        <v/>
      </c>
      <c r="N1962" s="252">
        <f>I1962</f>
        <v/>
      </c>
    </row>
    <row r="1963" ht="15" customHeight="1" thickBot="1">
      <c r="B1963" s="85" t="inlineStr">
        <is>
          <t>4Z09R</t>
        </is>
      </c>
      <c r="C1963">
        <f>SUMIF(数量表!D:H,B1963,数量表!H:H)</f>
        <v/>
      </c>
      <c r="D1963" s="243" t="inlineStr">
        <is>
          <t>W1-34</t>
        </is>
      </c>
      <c r="E1963" s="2" t="n">
        <v>346.5</v>
      </c>
      <c r="F1963" s="244" t="inlineStr">
        <is>
          <t>*</t>
        </is>
      </c>
      <c r="G1963" s="2" t="n">
        <v>356</v>
      </c>
      <c r="H1963" s="122" t="n">
        <v>1</v>
      </c>
      <c r="I1963" s="259">
        <f>SUM(H1963*C1963)</f>
        <v/>
      </c>
      <c r="J1963" s="260" t="n">
        <v>0.5</v>
      </c>
      <c r="K1963" s="261">
        <f>C1963*J1963</f>
        <v/>
      </c>
      <c r="M1963" s="251">
        <f>CONCATENATE(D1963,"　",E1963,F1963,G1963)</f>
        <v/>
      </c>
      <c r="N1963" s="252">
        <f>I1963</f>
        <v/>
      </c>
    </row>
    <row r="1964" ht="15" customHeight="1" thickBot="1">
      <c r="B1964" s="85" t="inlineStr">
        <is>
          <t>4Z09R</t>
        </is>
      </c>
      <c r="C1964">
        <f>SUMIF(数量表!D:H,B1964,数量表!H:H)</f>
        <v/>
      </c>
      <c r="D1964" s="243" t="inlineStr">
        <is>
          <t>45*1000</t>
        </is>
      </c>
      <c r="E1964" s="2" t="n">
        <v>164</v>
      </c>
      <c r="F1964" s="244" t="inlineStr">
        <is>
          <t>*</t>
        </is>
      </c>
      <c r="G1964" s="2" t="n">
        <v>976</v>
      </c>
      <c r="H1964" s="122" t="n">
        <v>1</v>
      </c>
      <c r="I1964" s="259">
        <f>SUM(H1964*C1964)</f>
        <v/>
      </c>
      <c r="J1964" s="260" t="n">
        <v>0.1</v>
      </c>
      <c r="K1964" s="261">
        <f>C1964*J1964</f>
        <v/>
      </c>
      <c r="M1964" s="251">
        <f>CONCATENATE(D1964,"　",E1964,F1964,G1964)</f>
        <v/>
      </c>
      <c r="N1964" s="252">
        <f>I1964</f>
        <v/>
      </c>
    </row>
    <row r="1965" ht="15" customHeight="1" thickBot="1">
      <c r="B1965" s="88" t="inlineStr">
        <is>
          <t>4Z09R</t>
        </is>
      </c>
      <c r="C1965" s="89">
        <f>SUMIF(数量表!D:H,B1965,数量表!H:H)</f>
        <v/>
      </c>
      <c r="D1965" s="239" t="inlineStr">
        <is>
          <t>45*1000</t>
        </is>
      </c>
      <c r="E1965" s="240" t="n">
        <v>124</v>
      </c>
      <c r="F1965" s="241" t="inlineStr">
        <is>
          <t>*</t>
        </is>
      </c>
      <c r="G1965" s="240" t="n">
        <v>976</v>
      </c>
      <c r="H1965" s="242" t="n">
        <v>1</v>
      </c>
      <c r="I1965" s="256">
        <f>SUM(H1965*C1965)</f>
        <v/>
      </c>
      <c r="J1965" s="257" t="n">
        <v>0.1</v>
      </c>
      <c r="K1965" s="258">
        <f>C1965*J1965</f>
        <v/>
      </c>
      <c r="M1965" s="251">
        <f>CONCATENATE(D1965,"　",E1965,F1965,G1965)</f>
        <v/>
      </c>
      <c r="N1965" s="252">
        <f>I1965</f>
        <v/>
      </c>
    </row>
    <row r="1966" ht="15" customHeight="1" thickBot="1">
      <c r="B1966" s="79" t="inlineStr">
        <is>
          <t>4Z09-R</t>
        </is>
      </c>
      <c r="C1966" s="80">
        <f>SUMIF(数量表!D:H,B1966,数量表!H:H)</f>
        <v/>
      </c>
      <c r="D1966" s="235" t="inlineStr">
        <is>
          <t>W1-39</t>
        </is>
      </c>
      <c r="E1966" s="236" t="n">
        <v>386.5</v>
      </c>
      <c r="F1966" s="237" t="inlineStr">
        <is>
          <t>*</t>
        </is>
      </c>
      <c r="G1966" s="236" t="n">
        <v>1162</v>
      </c>
      <c r="H1966" s="238" t="n">
        <v>2</v>
      </c>
      <c r="I1966" s="253">
        <f>SUM(H1966*C1966)</f>
        <v/>
      </c>
      <c r="J1966" s="254" t="n">
        <v>2</v>
      </c>
      <c r="K1966" s="255">
        <f>C1966*J1966</f>
        <v/>
      </c>
      <c r="M1966" s="251">
        <f>CONCATENATE(D1966,"　",E1966,F1966,G1966)</f>
        <v/>
      </c>
      <c r="N1966" s="252">
        <f>I1966</f>
        <v/>
      </c>
    </row>
    <row r="1967" ht="15" customHeight="1" thickBot="1">
      <c r="B1967" s="85" t="inlineStr">
        <is>
          <t>4Z09-R</t>
        </is>
      </c>
      <c r="C1967">
        <f>SUMIF(数量表!D:H,B1967,数量表!H:H)</f>
        <v/>
      </c>
      <c r="D1967" s="243" t="inlineStr">
        <is>
          <t>W3-39</t>
        </is>
      </c>
      <c r="E1967" s="2" t="n">
        <v>386.5</v>
      </c>
      <c r="F1967" s="244" t="inlineStr">
        <is>
          <t>*</t>
        </is>
      </c>
      <c r="G1967" s="2" t="n">
        <v>356</v>
      </c>
      <c r="H1967" s="122" t="n">
        <v>2</v>
      </c>
      <c r="I1967" s="259">
        <f>SUM(H1967*C1967)</f>
        <v/>
      </c>
      <c r="J1967" s="260" t="n">
        <v>1</v>
      </c>
      <c r="K1967" s="261">
        <f>C1967*J1967</f>
        <v/>
      </c>
      <c r="M1967" s="251">
        <f>CONCATENATE(D1967,"　",E1967,F1967,G1967)</f>
        <v/>
      </c>
      <c r="N1967" s="252">
        <f>I1967</f>
        <v/>
      </c>
    </row>
    <row r="1968" ht="15" customHeight="1" thickBot="1">
      <c r="B1968" s="88" t="inlineStr">
        <is>
          <t>4Z09-R</t>
        </is>
      </c>
      <c r="C1968" s="89">
        <f>SUMIF(数量表!D:H,B1968,数量表!H:H)</f>
        <v/>
      </c>
      <c r="D1968" s="239" t="inlineStr">
        <is>
          <t>45*1000</t>
        </is>
      </c>
      <c r="E1968" s="240" t="n">
        <v>328</v>
      </c>
      <c r="F1968" s="241" t="inlineStr">
        <is>
          <t>*</t>
        </is>
      </c>
      <c r="G1968" s="240" t="n">
        <v>976</v>
      </c>
      <c r="H1968" s="242" t="n">
        <v>1</v>
      </c>
      <c r="I1968" s="256">
        <f>SUM(H1968*C1968)</f>
        <v/>
      </c>
      <c r="J1968" s="257" t="n">
        <v>0.2</v>
      </c>
      <c r="K1968" s="258">
        <f>C1968*J1968</f>
        <v/>
      </c>
      <c r="M1968" s="251">
        <f>CONCATENATE(D1968,"　",E1968,F1968,G1968)</f>
        <v/>
      </c>
      <c r="N1968" s="252">
        <f>I1968</f>
        <v/>
      </c>
    </row>
    <row r="1969" ht="15" customHeight="1" thickBot="1">
      <c r="B1969" s="79" t="inlineStr">
        <is>
          <t>4Z09R-R</t>
        </is>
      </c>
      <c r="C1969" s="80">
        <f>SUMIF(数量表!D:H,B1969,数量表!H:H)</f>
        <v/>
      </c>
      <c r="D1969" s="235" t="inlineStr">
        <is>
          <t>W1-39</t>
        </is>
      </c>
      <c r="E1969" s="236" t="n">
        <v>386.5</v>
      </c>
      <c r="F1969" s="237" t="inlineStr">
        <is>
          <t>*</t>
        </is>
      </c>
      <c r="G1969" s="236" t="n">
        <v>1162</v>
      </c>
      <c r="H1969" s="238" t="n">
        <v>1</v>
      </c>
      <c r="I1969" s="253">
        <f>SUM(H1969*C1969)</f>
        <v/>
      </c>
      <c r="J1969" s="254" t="n">
        <v>1</v>
      </c>
      <c r="K1969" s="255">
        <f>C1969*J1969</f>
        <v/>
      </c>
      <c r="M1969" s="251">
        <f>CONCATENATE(D1969,"　",E1969,F1969,G1969)</f>
        <v/>
      </c>
      <c r="N1969" s="252">
        <f>I1969</f>
        <v/>
      </c>
    </row>
    <row r="1970" ht="15" customHeight="1" thickBot="1">
      <c r="B1970" s="85" t="inlineStr">
        <is>
          <t>4Z09R-R</t>
        </is>
      </c>
      <c r="C1970">
        <f>SUMIF(数量表!D:H,B1970,数量表!H:H)</f>
        <v/>
      </c>
      <c r="D1970" s="243" t="inlineStr">
        <is>
          <t>W3-39</t>
        </is>
      </c>
      <c r="E1970" s="2" t="n">
        <v>386.5</v>
      </c>
      <c r="F1970" s="244" t="inlineStr">
        <is>
          <t>*</t>
        </is>
      </c>
      <c r="G1970" s="2" t="n">
        <v>356</v>
      </c>
      <c r="H1970" s="122" t="n">
        <v>1</v>
      </c>
      <c r="I1970" s="259">
        <f>SUM(H1970*C1970)</f>
        <v/>
      </c>
      <c r="J1970" s="260" t="n">
        <v>0.5</v>
      </c>
      <c r="K1970" s="261">
        <f>C1970*J1970</f>
        <v/>
      </c>
      <c r="M1970" s="251">
        <f>CONCATENATE(D1970,"　",E1970,F1970,G1970)</f>
        <v/>
      </c>
      <c r="N1970" s="252">
        <f>I1970</f>
        <v/>
      </c>
    </row>
    <row r="1971" ht="15" customHeight="1" thickBot="1">
      <c r="B1971" s="85" t="inlineStr">
        <is>
          <t>4Z09R-R</t>
        </is>
      </c>
      <c r="C1971">
        <f>SUMIF(数量表!D:H,B1971,数量表!H:H)</f>
        <v/>
      </c>
      <c r="D1971" s="243" t="inlineStr">
        <is>
          <t>W1-34</t>
        </is>
      </c>
      <c r="E1971" s="2" t="n">
        <v>346.5</v>
      </c>
      <c r="F1971" s="244" t="inlineStr">
        <is>
          <t>*</t>
        </is>
      </c>
      <c r="G1971" s="2" t="n">
        <v>1162</v>
      </c>
      <c r="H1971" s="122" t="n">
        <v>1</v>
      </c>
      <c r="I1971" s="259">
        <f>SUM(H1971*C1971)</f>
        <v/>
      </c>
      <c r="J1971" s="260" t="n">
        <v>1</v>
      </c>
      <c r="K1971" s="261">
        <f>C1971*J1971</f>
        <v/>
      </c>
      <c r="M1971" s="251">
        <f>CONCATENATE(D1971,"　",E1971,F1971,G1971)</f>
        <v/>
      </c>
      <c r="N1971" s="252">
        <f>I1971</f>
        <v/>
      </c>
    </row>
    <row r="1972" ht="15" customHeight="1" thickBot="1">
      <c r="B1972" s="85" t="inlineStr">
        <is>
          <t>4Z09R-R</t>
        </is>
      </c>
      <c r="C1972">
        <f>SUMIF(数量表!D:H,B1972,数量表!H:H)</f>
        <v/>
      </c>
      <c r="D1972" s="243" t="inlineStr">
        <is>
          <t>W1-34</t>
        </is>
      </c>
      <c r="E1972" s="2" t="n">
        <v>346.5</v>
      </c>
      <c r="F1972" s="244" t="inlineStr">
        <is>
          <t>*</t>
        </is>
      </c>
      <c r="G1972" s="2" t="n">
        <v>356</v>
      </c>
      <c r="H1972" s="122" t="n">
        <v>1</v>
      </c>
      <c r="I1972" s="259">
        <f>SUM(H1972*C1972)</f>
        <v/>
      </c>
      <c r="J1972" s="260" t="n">
        <v>0.5</v>
      </c>
      <c r="K1972" s="261">
        <f>C1972*J1972</f>
        <v/>
      </c>
      <c r="M1972" s="251">
        <f>CONCATENATE(D1972,"　",E1972,F1972,G1972)</f>
        <v/>
      </c>
      <c r="N1972" s="252">
        <f>I1972</f>
        <v/>
      </c>
    </row>
    <row r="1973" ht="15" customHeight="1" thickBot="1">
      <c r="B1973" s="85" t="inlineStr">
        <is>
          <t>4Z09R-R</t>
        </is>
      </c>
      <c r="C1973">
        <f>SUMIF(数量表!D:H,B1973,数量表!H:H)</f>
        <v/>
      </c>
      <c r="D1973" s="243" t="inlineStr">
        <is>
          <t>45*1000</t>
        </is>
      </c>
      <c r="E1973" s="2" t="n">
        <v>288</v>
      </c>
      <c r="F1973" s="244" t="inlineStr">
        <is>
          <t>*</t>
        </is>
      </c>
      <c r="G1973" s="2" t="n">
        <v>976</v>
      </c>
      <c r="H1973" s="122" t="n">
        <v>1</v>
      </c>
      <c r="I1973" s="259">
        <f>SUM(H1973*C1973)</f>
        <v/>
      </c>
      <c r="J1973" s="260" t="n">
        <v>0.1</v>
      </c>
      <c r="K1973" s="261">
        <f>C1973*J1973</f>
        <v/>
      </c>
      <c r="M1973" s="251">
        <f>CONCATENATE(D1973,"　",E1973,F1973,G1973)</f>
        <v/>
      </c>
      <c r="N1973" s="252">
        <f>I1973</f>
        <v/>
      </c>
    </row>
    <row r="1974" ht="15" customHeight="1" thickBot="1">
      <c r="B1974" s="79" t="inlineStr">
        <is>
          <t>5Z09</t>
        </is>
      </c>
      <c r="C1974" s="80">
        <f>SUMIF(数量表!D:H,B1974,数量表!H:H)</f>
        <v/>
      </c>
      <c r="D1974" s="235" t="inlineStr">
        <is>
          <t>W1-39</t>
        </is>
      </c>
      <c r="E1974" s="236" t="n">
        <v>386.5</v>
      </c>
      <c r="F1974" s="237" t="inlineStr">
        <is>
          <t>*</t>
        </is>
      </c>
      <c r="G1974" s="236" t="n">
        <v>1274</v>
      </c>
      <c r="H1974" s="238" t="n">
        <v>2</v>
      </c>
      <c r="I1974" s="253">
        <f>SUM(H1974*C1974)</f>
        <v/>
      </c>
      <c r="J1974" s="254" t="n">
        <v>2</v>
      </c>
      <c r="K1974" s="255">
        <f>C1974*J1974</f>
        <v/>
      </c>
      <c r="M1974" s="251">
        <f>CONCATENATE(D1974,"　",E1974,F1974,G1974)</f>
        <v/>
      </c>
      <c r="N1974" s="252">
        <f>I1974</f>
        <v/>
      </c>
    </row>
    <row r="1975" ht="15" customHeight="1" thickBot="1">
      <c r="B1975" s="85" t="inlineStr">
        <is>
          <t>5Z09</t>
        </is>
      </c>
      <c r="C1975">
        <f>SUMIF(数量表!D:H,B1975,数量表!H:H)</f>
        <v/>
      </c>
      <c r="D1975" s="243" t="inlineStr">
        <is>
          <t>W3-39</t>
        </is>
      </c>
      <c r="E1975" s="2" t="n">
        <v>386.5</v>
      </c>
      <c r="F1975" s="244" t="inlineStr">
        <is>
          <t>*</t>
        </is>
      </c>
      <c r="G1975" s="2" t="n">
        <v>280</v>
      </c>
      <c r="H1975" s="122" t="n">
        <v>2</v>
      </c>
      <c r="I1975" s="259">
        <f>SUM(H1975*C1975)</f>
        <v/>
      </c>
      <c r="J1975" s="260" t="n">
        <v>1</v>
      </c>
      <c r="K1975" s="261">
        <f>C1975*J1975</f>
        <v/>
      </c>
      <c r="M1975" s="251">
        <f>CONCATENATE(D1975,"　",E1975,F1975,G1975)</f>
        <v/>
      </c>
      <c r="N1975" s="252">
        <f>I1975</f>
        <v/>
      </c>
    </row>
    <row r="1976" ht="15" customHeight="1" thickBot="1">
      <c r="B1976" s="88" t="inlineStr">
        <is>
          <t>5Z09</t>
        </is>
      </c>
      <c r="C1976" s="89">
        <f>SUMIF(数量表!D:H,B1976,数量表!H:H)</f>
        <v/>
      </c>
      <c r="D1976" s="239" t="inlineStr">
        <is>
          <t>45*1000</t>
        </is>
      </c>
      <c r="E1976" s="240" t="n">
        <v>164</v>
      </c>
      <c r="F1976" s="241" t="inlineStr">
        <is>
          <t>*</t>
        </is>
      </c>
      <c r="G1976" s="240" t="n">
        <v>976</v>
      </c>
      <c r="H1976" s="242" t="n">
        <v>2</v>
      </c>
      <c r="I1976" s="256">
        <f>SUM(H1976*C1976)</f>
        <v/>
      </c>
      <c r="J1976" s="257" t="n">
        <v>0.2</v>
      </c>
      <c r="K1976" s="258">
        <f>C1976*J1976</f>
        <v/>
      </c>
      <c r="M1976" s="251">
        <f>CONCATENATE(D1976,"　",E1976,F1976,G1976)</f>
        <v/>
      </c>
      <c r="N1976" s="252">
        <f>I1976</f>
        <v/>
      </c>
    </row>
    <row r="1977" ht="15" customHeight="1" thickBot="1">
      <c r="B1977" s="79" t="inlineStr">
        <is>
          <t>5Z09L</t>
        </is>
      </c>
      <c r="C1977" s="80">
        <f>SUMIF(数量表!D:H,B1977,数量表!H:H)</f>
        <v/>
      </c>
      <c r="D1977" s="235" t="inlineStr">
        <is>
          <t>W1-39</t>
        </is>
      </c>
      <c r="E1977" s="236" t="n">
        <v>386.5</v>
      </c>
      <c r="F1977" s="237" t="inlineStr">
        <is>
          <t>*</t>
        </is>
      </c>
      <c r="G1977" s="236" t="n">
        <v>1274</v>
      </c>
      <c r="H1977" s="238" t="n">
        <v>1</v>
      </c>
      <c r="I1977" s="253">
        <f>SUM(H1977*C1977)</f>
        <v/>
      </c>
      <c r="J1977" s="254" t="n">
        <v>1</v>
      </c>
      <c r="K1977" s="255">
        <f>C1977*J1977</f>
        <v/>
      </c>
      <c r="M1977" s="251">
        <f>CONCATENATE(D1977,"　",E1977,F1977,G1977)</f>
        <v/>
      </c>
      <c r="N1977" s="252">
        <f>I1977</f>
        <v/>
      </c>
    </row>
    <row r="1978" ht="15" customHeight="1" thickBot="1">
      <c r="B1978" s="85" t="inlineStr">
        <is>
          <t>5Z09L</t>
        </is>
      </c>
      <c r="C1978">
        <f>SUMIF(数量表!D:H,B1978,数量表!H:H)</f>
        <v/>
      </c>
      <c r="D1978" s="243" t="inlineStr">
        <is>
          <t>W1-39</t>
        </is>
      </c>
      <c r="E1978" s="2" t="n">
        <v>386.5</v>
      </c>
      <c r="F1978" s="244" t="inlineStr">
        <is>
          <t>*</t>
        </is>
      </c>
      <c r="G1978" s="2" t="n">
        <v>280</v>
      </c>
      <c r="H1978" s="122" t="n">
        <v>1</v>
      </c>
      <c r="I1978" s="259">
        <f>SUM(H1978*C1978)</f>
        <v/>
      </c>
      <c r="J1978" s="260" t="n">
        <v>0.2</v>
      </c>
      <c r="K1978" s="261">
        <f>C1978*J1978</f>
        <v/>
      </c>
      <c r="M1978" s="251">
        <f>CONCATENATE(D1978,"　",E1978,F1978,G1978)</f>
        <v/>
      </c>
      <c r="N1978" s="252">
        <f>I1978</f>
        <v/>
      </c>
    </row>
    <row r="1979" ht="15" customHeight="1" thickBot="1">
      <c r="B1979" s="85" t="inlineStr">
        <is>
          <t>5Z09L</t>
        </is>
      </c>
      <c r="C1979">
        <f>SUMIF(数量表!D:H,B1979,数量表!H:H)</f>
        <v/>
      </c>
      <c r="D1979" s="243" t="inlineStr">
        <is>
          <t>W1-34</t>
        </is>
      </c>
      <c r="E1979" s="2" t="n">
        <v>346.5</v>
      </c>
      <c r="F1979" s="244" t="inlineStr">
        <is>
          <t>*</t>
        </is>
      </c>
      <c r="G1979" s="2" t="n">
        <v>280</v>
      </c>
      <c r="H1979" s="122" t="n">
        <v>1</v>
      </c>
      <c r="I1979" s="259">
        <f>SUM(H1979*C1979)</f>
        <v/>
      </c>
      <c r="J1979" s="260" t="n">
        <v>0.2</v>
      </c>
      <c r="K1979" s="261">
        <f>C1979*J1979</f>
        <v/>
      </c>
      <c r="M1979" s="251">
        <f>CONCATENATE(D1979,"　",E1979,F1979,G1979)</f>
        <v/>
      </c>
      <c r="N1979" s="252">
        <f>I1979</f>
        <v/>
      </c>
    </row>
    <row r="1980" ht="15" customHeight="1" thickBot="1">
      <c r="B1980" s="85" t="inlineStr">
        <is>
          <t>5Z09L</t>
        </is>
      </c>
      <c r="C1980">
        <f>SUMIF(数量表!D:H,B1980,数量表!H:H)</f>
        <v/>
      </c>
      <c r="D1980" s="243" t="inlineStr">
        <is>
          <t>W1-34</t>
        </is>
      </c>
      <c r="E1980" s="2" t="n">
        <v>346.5</v>
      </c>
      <c r="F1980" s="244" t="inlineStr">
        <is>
          <t>*</t>
        </is>
      </c>
      <c r="G1980" s="2" t="n">
        <v>1274</v>
      </c>
      <c r="H1980" s="122" t="n">
        <v>1</v>
      </c>
      <c r="I1980" s="259">
        <f>SUM(H1980*C1980)</f>
        <v/>
      </c>
      <c r="J1980" s="260" t="n">
        <v>1</v>
      </c>
      <c r="K1980" s="261">
        <f>C1980*J1980</f>
        <v/>
      </c>
      <c r="M1980" s="251">
        <f>CONCATENATE(D1980,"　",E1980,F1980,G1980)</f>
        <v/>
      </c>
      <c r="N1980" s="252">
        <f>I1980</f>
        <v/>
      </c>
    </row>
    <row r="1981" ht="15" customHeight="1" thickBot="1">
      <c r="B1981" s="85" t="inlineStr">
        <is>
          <t>5Z09L</t>
        </is>
      </c>
      <c r="C1981">
        <f>SUMIF(数量表!D:H,B1981,数量表!H:H)</f>
        <v/>
      </c>
      <c r="D1981" s="243" t="inlineStr">
        <is>
          <t>45*1000</t>
        </is>
      </c>
      <c r="E1981" s="2" t="n">
        <v>164</v>
      </c>
      <c r="F1981" s="244" t="inlineStr">
        <is>
          <t>*</t>
        </is>
      </c>
      <c r="G1981" s="2" t="n">
        <v>976</v>
      </c>
      <c r="H1981" s="122" t="n">
        <v>1</v>
      </c>
      <c r="I1981" s="259">
        <f>SUM(H1981*C1981)</f>
        <v/>
      </c>
      <c r="J1981" s="260" t="n">
        <v>0.2</v>
      </c>
      <c r="K1981" s="261">
        <f>C1981*J1981</f>
        <v/>
      </c>
      <c r="M1981" s="251">
        <f>CONCATENATE(D1981,"　",E1981,F1981,G1981)</f>
        <v/>
      </c>
      <c r="N1981" s="252">
        <f>I1981</f>
        <v/>
      </c>
    </row>
    <row r="1982" ht="15" customHeight="1" thickBot="1">
      <c r="B1982" s="88" t="inlineStr">
        <is>
          <t>5Z09L</t>
        </is>
      </c>
      <c r="C1982" s="89">
        <f>SUMIF(数量表!D:H,B1982,数量表!H:H)</f>
        <v/>
      </c>
      <c r="D1982" s="239" t="inlineStr">
        <is>
          <t>45*1000</t>
        </is>
      </c>
      <c r="E1982" s="240" t="n">
        <v>124</v>
      </c>
      <c r="F1982" s="241" t="inlineStr">
        <is>
          <t>*</t>
        </is>
      </c>
      <c r="G1982" s="240" t="n">
        <v>976</v>
      </c>
      <c r="H1982" s="242" t="n">
        <v>1</v>
      </c>
      <c r="I1982" s="256">
        <f>SUM(H1982*C1982)</f>
        <v/>
      </c>
      <c r="J1982" s="257" t="n">
        <v>0.2</v>
      </c>
      <c r="K1982" s="258">
        <f>C1982*J1982</f>
        <v/>
      </c>
      <c r="M1982" s="251">
        <f>CONCATENATE(D1982,"　",E1982,F1982,G1982)</f>
        <v/>
      </c>
      <c r="N1982" s="252">
        <f>I1982</f>
        <v/>
      </c>
    </row>
    <row r="1983" ht="15" customHeight="1" thickBot="1">
      <c r="B1983" s="79" t="inlineStr">
        <is>
          <t>5Z09-L</t>
        </is>
      </c>
      <c r="C1983" s="80">
        <f>SUMIF(数量表!D:H,B1983,数量表!H:H)</f>
        <v/>
      </c>
      <c r="D1983" s="235" t="inlineStr">
        <is>
          <t>W1-39</t>
        </is>
      </c>
      <c r="E1983" s="236" t="n">
        <v>386.5</v>
      </c>
      <c r="F1983" s="237" t="inlineStr">
        <is>
          <t>*</t>
        </is>
      </c>
      <c r="G1983" s="236" t="n">
        <v>1274</v>
      </c>
      <c r="H1983" s="238" t="n">
        <v>2</v>
      </c>
      <c r="I1983" s="253">
        <f>SUM(H1983*C1983)</f>
        <v/>
      </c>
      <c r="J1983" s="254" t="n">
        <v>2</v>
      </c>
      <c r="K1983" s="255">
        <f>C1983*J1983</f>
        <v/>
      </c>
      <c r="M1983" s="251">
        <f>CONCATENATE(D1983,"　",E1983,F1983,G1983)</f>
        <v/>
      </c>
      <c r="N1983" s="252">
        <f>I1983</f>
        <v/>
      </c>
    </row>
    <row r="1984" ht="15" customHeight="1" thickBot="1">
      <c r="B1984" s="85" t="inlineStr">
        <is>
          <t>5Z09-L</t>
        </is>
      </c>
      <c r="C1984">
        <f>SUMIF(数量表!D:H,B1984,数量表!H:H)</f>
        <v/>
      </c>
      <c r="D1984" s="243" t="inlineStr">
        <is>
          <t>W3-39</t>
        </is>
      </c>
      <c r="E1984" s="2" t="n">
        <v>386.5</v>
      </c>
      <c r="F1984" s="244" t="inlineStr">
        <is>
          <t>*</t>
        </is>
      </c>
      <c r="G1984" s="2" t="n">
        <v>280</v>
      </c>
      <c r="H1984" s="122" t="n">
        <v>2</v>
      </c>
      <c r="I1984" s="259">
        <f>SUM(H1984*C1984)</f>
        <v/>
      </c>
      <c r="J1984" s="260" t="n">
        <v>1</v>
      </c>
      <c r="K1984" s="261">
        <f>C1984*J1984</f>
        <v/>
      </c>
      <c r="M1984" s="251">
        <f>CONCATENATE(D1984,"　",E1984,F1984,G1984)</f>
        <v/>
      </c>
      <c r="N1984" s="252">
        <f>I1984</f>
        <v/>
      </c>
    </row>
    <row r="1985" ht="15" customHeight="1" thickBot="1">
      <c r="B1985" s="88" t="inlineStr">
        <is>
          <t>5Z09-L</t>
        </is>
      </c>
      <c r="C1985" s="89">
        <f>SUMIF(数量表!D:H,B1985,数量表!H:H)</f>
        <v/>
      </c>
      <c r="D1985" s="239" t="inlineStr">
        <is>
          <t>45*1000</t>
        </is>
      </c>
      <c r="E1985" s="240" t="n">
        <v>328</v>
      </c>
      <c r="F1985" s="241" t="inlineStr">
        <is>
          <t>*</t>
        </is>
      </c>
      <c r="G1985" s="240" t="n">
        <v>976</v>
      </c>
      <c r="H1985" s="242" t="n">
        <v>1</v>
      </c>
      <c r="I1985" s="256">
        <f>SUM(H1985*C1985)</f>
        <v/>
      </c>
      <c r="J1985" s="257" t="n">
        <v>0.2</v>
      </c>
      <c r="K1985" s="258">
        <f>C1985*J1985</f>
        <v/>
      </c>
      <c r="M1985" s="251">
        <f>CONCATENATE(D1985,"　",E1985,F1985,G1985)</f>
        <v/>
      </c>
      <c r="N1985" s="252">
        <f>I1985</f>
        <v/>
      </c>
    </row>
    <row r="1986" ht="15" customHeight="1" thickBot="1">
      <c r="B1986" s="79" t="inlineStr">
        <is>
          <t>5Z09L-L</t>
        </is>
      </c>
      <c r="C1986" s="80">
        <f>SUMIF(数量表!D:H,B1986,数量表!H:H)</f>
        <v/>
      </c>
      <c r="D1986" s="235" t="inlineStr">
        <is>
          <t>W1-39</t>
        </is>
      </c>
      <c r="E1986" s="236" t="n">
        <v>386.5</v>
      </c>
      <c r="F1986" s="237" t="inlineStr">
        <is>
          <t>*</t>
        </is>
      </c>
      <c r="G1986" s="236" t="n">
        <v>1274</v>
      </c>
      <c r="H1986" s="238" t="n">
        <v>1</v>
      </c>
      <c r="I1986" s="253">
        <f>SUM(H1986*C1986)</f>
        <v/>
      </c>
      <c r="J1986" s="254" t="n">
        <v>1</v>
      </c>
      <c r="K1986" s="255">
        <f>C1986*J1986</f>
        <v/>
      </c>
      <c r="M1986" s="251">
        <f>CONCATENATE(D1986,"　",E1986,F1986,G1986)</f>
        <v/>
      </c>
      <c r="N1986" s="252">
        <f>I1986</f>
        <v/>
      </c>
    </row>
    <row r="1987" ht="15" customHeight="1" thickBot="1">
      <c r="B1987" s="85" t="inlineStr">
        <is>
          <t>5Z09L-L</t>
        </is>
      </c>
      <c r="C1987">
        <f>SUMIF(数量表!D:H,B1987,数量表!H:H)</f>
        <v/>
      </c>
      <c r="D1987" s="243" t="inlineStr">
        <is>
          <t>W1-39</t>
        </is>
      </c>
      <c r="E1987" s="2" t="n">
        <v>386.5</v>
      </c>
      <c r="F1987" s="244" t="inlineStr">
        <is>
          <t>*</t>
        </is>
      </c>
      <c r="G1987" s="2" t="n">
        <v>280</v>
      </c>
      <c r="H1987" s="122" t="n">
        <v>1</v>
      </c>
      <c r="I1987" s="259">
        <f>SUM(H1987*C1987)</f>
        <v/>
      </c>
      <c r="J1987" s="260" t="n">
        <v>0.2</v>
      </c>
      <c r="K1987" s="261">
        <f>C1987*J1987</f>
        <v/>
      </c>
      <c r="M1987" s="251">
        <f>CONCATENATE(D1987,"　",E1987,F1987,G1987)</f>
        <v/>
      </c>
      <c r="N1987" s="252">
        <f>I1987</f>
        <v/>
      </c>
    </row>
    <row r="1988" ht="15" customHeight="1" thickBot="1">
      <c r="B1988" s="85" t="inlineStr">
        <is>
          <t>5Z09L-L</t>
        </is>
      </c>
      <c r="C1988">
        <f>SUMIF(数量表!D:H,B1988,数量表!H:H)</f>
        <v/>
      </c>
      <c r="D1988" s="243" t="inlineStr">
        <is>
          <t>W1-34</t>
        </is>
      </c>
      <c r="E1988" s="2" t="n">
        <v>346.5</v>
      </c>
      <c r="F1988" s="244" t="inlineStr">
        <is>
          <t>*</t>
        </is>
      </c>
      <c r="G1988" s="2" t="n">
        <v>280</v>
      </c>
      <c r="H1988" s="122" t="n">
        <v>1</v>
      </c>
      <c r="I1988" s="259">
        <f>SUM(H1988*C1988)</f>
        <v/>
      </c>
      <c r="J1988" s="260" t="n">
        <v>0.2</v>
      </c>
      <c r="K1988" s="261">
        <f>C1988*J1988</f>
        <v/>
      </c>
      <c r="M1988" s="251">
        <f>CONCATENATE(D1988,"　",E1988,F1988,G1988)</f>
        <v/>
      </c>
      <c r="N1988" s="252">
        <f>I1988</f>
        <v/>
      </c>
    </row>
    <row r="1989" ht="15" customHeight="1" thickBot="1">
      <c r="B1989" s="85" t="inlineStr">
        <is>
          <t>5Z09L-L</t>
        </is>
      </c>
      <c r="C1989">
        <f>SUMIF(数量表!D:H,B1989,数量表!H:H)</f>
        <v/>
      </c>
      <c r="D1989" s="243" t="inlineStr">
        <is>
          <t>W1-34</t>
        </is>
      </c>
      <c r="E1989" s="2" t="n">
        <v>346.5</v>
      </c>
      <c r="F1989" s="244" t="inlineStr">
        <is>
          <t>*</t>
        </is>
      </c>
      <c r="G1989" s="2" t="n">
        <v>1274</v>
      </c>
      <c r="H1989" s="122" t="n">
        <v>1</v>
      </c>
      <c r="I1989" s="259">
        <f>SUM(H1989*C1989)</f>
        <v/>
      </c>
      <c r="J1989" s="260" t="n">
        <v>1</v>
      </c>
      <c r="K1989" s="261">
        <f>C1989*J1989</f>
        <v/>
      </c>
      <c r="M1989" s="251">
        <f>CONCATENATE(D1989,"　",E1989,F1989,G1989)</f>
        <v/>
      </c>
      <c r="N1989" s="252">
        <f>I1989</f>
        <v/>
      </c>
    </row>
    <row r="1990" ht="15" customHeight="1" thickBot="1">
      <c r="B1990" s="85" t="inlineStr">
        <is>
          <t>5Z09L-L</t>
        </is>
      </c>
      <c r="C1990">
        <f>SUMIF(数量表!D:H,B1990,数量表!H:H)</f>
        <v/>
      </c>
      <c r="D1990" s="243" t="inlineStr">
        <is>
          <t>45*1000</t>
        </is>
      </c>
      <c r="E1990" s="2" t="n">
        <v>288</v>
      </c>
      <c r="F1990" s="244" t="inlineStr">
        <is>
          <t>*</t>
        </is>
      </c>
      <c r="G1990" s="2" t="n">
        <v>976</v>
      </c>
      <c r="H1990" s="122" t="n">
        <v>1</v>
      </c>
      <c r="I1990" s="259">
        <f>SUM(H1990*C1990)</f>
        <v/>
      </c>
      <c r="J1990" s="260" t="n">
        <v>0.2</v>
      </c>
      <c r="K1990" s="261">
        <f>C1990*J1990</f>
        <v/>
      </c>
      <c r="M1990" s="251">
        <f>CONCATENATE(D1990,"　",E1990,F1990,G1990)</f>
        <v/>
      </c>
      <c r="N1990" s="252">
        <f>I1990</f>
        <v/>
      </c>
    </row>
    <row r="1991" ht="15" customHeight="1" thickBot="1">
      <c r="B1991" s="79" t="inlineStr">
        <is>
          <t>5Z09R</t>
        </is>
      </c>
      <c r="C1991" s="80">
        <f>SUMIF(数量表!D:H,B1991,数量表!H:H)</f>
        <v/>
      </c>
      <c r="D1991" s="235" t="inlineStr">
        <is>
          <t>W1-39</t>
        </is>
      </c>
      <c r="E1991" s="236" t="n">
        <v>386.5</v>
      </c>
      <c r="F1991" s="237" t="inlineStr">
        <is>
          <t>*</t>
        </is>
      </c>
      <c r="G1991" s="236" t="n">
        <v>1274</v>
      </c>
      <c r="H1991" s="238" t="n">
        <v>1</v>
      </c>
      <c r="I1991" s="253">
        <f>SUM(H1991*C1991)</f>
        <v/>
      </c>
      <c r="J1991" s="254" t="n">
        <v>1</v>
      </c>
      <c r="K1991" s="255">
        <f>C1991*J1991</f>
        <v/>
      </c>
      <c r="M1991" s="251">
        <f>CONCATENATE(D1991,"　",E1991,F1991,G1991)</f>
        <v/>
      </c>
      <c r="N1991" s="252">
        <f>I1991</f>
        <v/>
      </c>
    </row>
    <row r="1992" ht="15" customHeight="1" thickBot="1">
      <c r="B1992" s="85" t="inlineStr">
        <is>
          <t>5Z09R</t>
        </is>
      </c>
      <c r="C1992">
        <f>SUMIF(数量表!D:H,B1992,数量表!H:H)</f>
        <v/>
      </c>
      <c r="D1992" s="243" t="inlineStr">
        <is>
          <t>W1-39</t>
        </is>
      </c>
      <c r="E1992" s="2" t="n">
        <v>386.5</v>
      </c>
      <c r="F1992" s="244" t="inlineStr">
        <is>
          <t>*</t>
        </is>
      </c>
      <c r="G1992" s="2" t="n">
        <v>280</v>
      </c>
      <c r="H1992" s="122" t="n">
        <v>1</v>
      </c>
      <c r="I1992" s="259">
        <f>SUM(H1992*C1992)</f>
        <v/>
      </c>
      <c r="J1992" s="260" t="n">
        <v>0.2</v>
      </c>
      <c r="K1992" s="261">
        <f>C1992*J1992</f>
        <v/>
      </c>
      <c r="M1992" s="251">
        <f>CONCATENATE(D1992,"　",E1992,F1992,G1992)</f>
        <v/>
      </c>
      <c r="N1992" s="252">
        <f>I1992</f>
        <v/>
      </c>
    </row>
    <row r="1993" ht="15" customHeight="1" thickBot="1">
      <c r="B1993" s="85" t="inlineStr">
        <is>
          <t>5Z09R</t>
        </is>
      </c>
      <c r="C1993">
        <f>SUMIF(数量表!D:H,B1993,数量表!H:H)</f>
        <v/>
      </c>
      <c r="D1993" s="243" t="inlineStr">
        <is>
          <t>W1-34</t>
        </is>
      </c>
      <c r="E1993" s="2" t="n">
        <v>346.5</v>
      </c>
      <c r="F1993" s="244" t="inlineStr">
        <is>
          <t>*</t>
        </is>
      </c>
      <c r="G1993" s="2" t="n">
        <v>280</v>
      </c>
      <c r="H1993" s="122" t="n">
        <v>1</v>
      </c>
      <c r="I1993" s="259">
        <f>SUM(H1993*C1993)</f>
        <v/>
      </c>
      <c r="J1993" s="260" t="n">
        <v>0.2</v>
      </c>
      <c r="K1993" s="261">
        <f>C1993*J1993</f>
        <v/>
      </c>
      <c r="M1993" s="251">
        <f>CONCATENATE(D1993,"　",E1993,F1993,G1993)</f>
        <v/>
      </c>
      <c r="N1993" s="252">
        <f>I1993</f>
        <v/>
      </c>
    </row>
    <row r="1994" ht="15" customHeight="1" thickBot="1">
      <c r="B1994" s="85" t="inlineStr">
        <is>
          <t>5Z09R</t>
        </is>
      </c>
      <c r="C1994">
        <f>SUMIF(数量表!D:H,B1994,数量表!H:H)</f>
        <v/>
      </c>
      <c r="D1994" s="243" t="inlineStr">
        <is>
          <t>W1-34</t>
        </is>
      </c>
      <c r="E1994" s="2" t="n">
        <v>346.5</v>
      </c>
      <c r="F1994" s="244" t="inlineStr">
        <is>
          <t>*</t>
        </is>
      </c>
      <c r="G1994" s="2" t="n">
        <v>1274</v>
      </c>
      <c r="H1994" s="122" t="n">
        <v>1</v>
      </c>
      <c r="I1994" s="259">
        <f>SUM(H1994*C1994)</f>
        <v/>
      </c>
      <c r="J1994" s="260" t="n">
        <v>1</v>
      </c>
      <c r="K1994" s="261">
        <f>C1994*J1994</f>
        <v/>
      </c>
      <c r="M1994" s="251">
        <f>CONCATENATE(D1994,"　",E1994,F1994,G1994)</f>
        <v/>
      </c>
      <c r="N1994" s="252">
        <f>I1994</f>
        <v/>
      </c>
    </row>
    <row r="1995" ht="15" customHeight="1" thickBot="1">
      <c r="B1995" s="85" t="inlineStr">
        <is>
          <t>5Z09R</t>
        </is>
      </c>
      <c r="C1995">
        <f>SUMIF(数量表!D:H,B1995,数量表!H:H)</f>
        <v/>
      </c>
      <c r="D1995" s="243" t="inlineStr">
        <is>
          <t>45*1000</t>
        </is>
      </c>
      <c r="E1995" s="2" t="n">
        <v>164</v>
      </c>
      <c r="F1995" s="244" t="inlineStr">
        <is>
          <t>*</t>
        </is>
      </c>
      <c r="G1995" s="2" t="n">
        <v>976</v>
      </c>
      <c r="H1995" s="122" t="n">
        <v>1</v>
      </c>
      <c r="I1995" s="259">
        <f>SUM(H1995*C1995)</f>
        <v/>
      </c>
      <c r="J1995" s="260" t="n">
        <v>0.2</v>
      </c>
      <c r="K1995" s="261">
        <f>C1995*J1995</f>
        <v/>
      </c>
      <c r="M1995" s="251">
        <f>CONCATENATE(D1995,"　",E1995,F1995,G1995)</f>
        <v/>
      </c>
      <c r="N1995" s="252">
        <f>I1995</f>
        <v/>
      </c>
    </row>
    <row r="1996" ht="15" customHeight="1" thickBot="1">
      <c r="B1996" s="88" t="inlineStr">
        <is>
          <t>5Z09R</t>
        </is>
      </c>
      <c r="C1996" s="89">
        <f>SUMIF(数量表!D:H,B1996,数量表!H:H)</f>
        <v/>
      </c>
      <c r="D1996" s="239" t="inlineStr">
        <is>
          <t>45*1000</t>
        </is>
      </c>
      <c r="E1996" s="240" t="n">
        <v>124</v>
      </c>
      <c r="F1996" s="241" t="inlineStr">
        <is>
          <t>*</t>
        </is>
      </c>
      <c r="G1996" s="240" t="n">
        <v>976</v>
      </c>
      <c r="H1996" s="242" t="n">
        <v>1</v>
      </c>
      <c r="I1996" s="256">
        <f>SUM(H1996*C1996)</f>
        <v/>
      </c>
      <c r="J1996" s="257" t="n">
        <v>0.2</v>
      </c>
      <c r="K1996" s="258">
        <f>C1996*J1996</f>
        <v/>
      </c>
      <c r="M1996" s="251">
        <f>CONCATENATE(D1996,"　",E1996,F1996,G1996)</f>
        <v/>
      </c>
      <c r="N1996" s="252">
        <f>I1996</f>
        <v/>
      </c>
    </row>
    <row r="1997" ht="15" customHeight="1" thickBot="1">
      <c r="B1997" s="79" t="inlineStr">
        <is>
          <t>5Z09-R</t>
        </is>
      </c>
      <c r="C1997" s="80">
        <f>SUMIF(数量表!D:H,B1997,数量表!H:H)</f>
        <v/>
      </c>
      <c r="D1997" s="235" t="inlineStr">
        <is>
          <t>W1-39</t>
        </is>
      </c>
      <c r="E1997" s="236" t="n">
        <v>386.5</v>
      </c>
      <c r="F1997" s="237" t="inlineStr">
        <is>
          <t>*</t>
        </is>
      </c>
      <c r="G1997" s="236" t="n">
        <v>1274</v>
      </c>
      <c r="H1997" s="238" t="n">
        <v>2</v>
      </c>
      <c r="I1997" s="253">
        <f>SUM(H1997*C1997)</f>
        <v/>
      </c>
      <c r="J1997" s="254" t="n">
        <v>2</v>
      </c>
      <c r="K1997" s="255">
        <f>C1997*J1997</f>
        <v/>
      </c>
      <c r="M1997" s="251">
        <f>CONCATENATE(D1997,"　",E1997,F1997,G1997)</f>
        <v/>
      </c>
      <c r="N1997" s="252">
        <f>I1997</f>
        <v/>
      </c>
    </row>
    <row r="1998" ht="15" customHeight="1" thickBot="1">
      <c r="B1998" s="85" t="inlineStr">
        <is>
          <t>5Z09-R</t>
        </is>
      </c>
      <c r="C1998">
        <f>SUMIF(数量表!D:H,B1998,数量表!H:H)</f>
        <v/>
      </c>
      <c r="D1998" s="243" t="inlineStr">
        <is>
          <t>W3-39</t>
        </is>
      </c>
      <c r="E1998" s="2" t="n">
        <v>386.5</v>
      </c>
      <c r="F1998" s="244" t="inlineStr">
        <is>
          <t>*</t>
        </is>
      </c>
      <c r="G1998" s="2" t="n">
        <v>280</v>
      </c>
      <c r="H1998" s="122" t="n">
        <v>2</v>
      </c>
      <c r="I1998" s="259">
        <f>SUM(H1998*C1998)</f>
        <v/>
      </c>
      <c r="J1998" s="260" t="n">
        <v>1</v>
      </c>
      <c r="K1998" s="261">
        <f>C1998*J1998</f>
        <v/>
      </c>
      <c r="M1998" s="251">
        <f>CONCATENATE(D1998,"　",E1998,F1998,G1998)</f>
        <v/>
      </c>
      <c r="N1998" s="252">
        <f>I1998</f>
        <v/>
      </c>
    </row>
    <row r="1999" ht="15" customHeight="1" thickBot="1">
      <c r="B1999" s="88" t="inlineStr">
        <is>
          <t>5Z09-R</t>
        </is>
      </c>
      <c r="C1999" s="89">
        <f>SUMIF(数量表!D:H,B1999,数量表!H:H)</f>
        <v/>
      </c>
      <c r="D1999" s="239" t="inlineStr">
        <is>
          <t>45*1000</t>
        </is>
      </c>
      <c r="E1999" s="240" t="n">
        <v>328</v>
      </c>
      <c r="F1999" s="241" t="inlineStr">
        <is>
          <t>*</t>
        </is>
      </c>
      <c r="G1999" s="240" t="n">
        <v>976</v>
      </c>
      <c r="H1999" s="242" t="n">
        <v>1</v>
      </c>
      <c r="I1999" s="256">
        <f>SUM(H1999*C1999)</f>
        <v/>
      </c>
      <c r="J1999" s="257" t="n">
        <v>0.2</v>
      </c>
      <c r="K1999" s="258">
        <f>C1999*J1999</f>
        <v/>
      </c>
      <c r="M1999" s="251">
        <f>CONCATENATE(D1999,"　",E1999,F1999,G1999)</f>
        <v/>
      </c>
      <c r="N1999" s="252">
        <f>I1999</f>
        <v/>
      </c>
    </row>
    <row r="2000" ht="15" customHeight="1" thickBot="1">
      <c r="B2000" s="79" t="inlineStr">
        <is>
          <t>5Z09R-R</t>
        </is>
      </c>
      <c r="C2000" s="80">
        <f>SUMIF(数量表!D:H,B2000,数量表!H:H)</f>
        <v/>
      </c>
      <c r="D2000" s="235" t="inlineStr">
        <is>
          <t>W1-39</t>
        </is>
      </c>
      <c r="E2000" s="236" t="n">
        <v>386.5</v>
      </c>
      <c r="F2000" s="237" t="inlineStr">
        <is>
          <t>*</t>
        </is>
      </c>
      <c r="G2000" s="236" t="n">
        <v>1274</v>
      </c>
      <c r="H2000" s="238" t="n">
        <v>1</v>
      </c>
      <c r="I2000" s="253">
        <f>SUM(H2000*C2000)</f>
        <v/>
      </c>
      <c r="J2000" s="254" t="n">
        <v>1</v>
      </c>
      <c r="K2000" s="255">
        <f>C2000*J2000</f>
        <v/>
      </c>
      <c r="M2000" s="251">
        <f>CONCATENATE(D2000,"　",E2000,F2000,G2000)</f>
        <v/>
      </c>
      <c r="N2000" s="252">
        <f>I2000</f>
        <v/>
      </c>
    </row>
    <row r="2001" ht="15" customHeight="1" thickBot="1">
      <c r="B2001" s="85" t="inlineStr">
        <is>
          <t>5Z09R-R</t>
        </is>
      </c>
      <c r="C2001">
        <f>SUMIF(数量表!D:H,B2001,数量表!H:H)</f>
        <v/>
      </c>
      <c r="D2001" s="243" t="inlineStr">
        <is>
          <t>W1-39</t>
        </is>
      </c>
      <c r="E2001" s="2" t="n">
        <v>386.5</v>
      </c>
      <c r="F2001" s="244" t="inlineStr">
        <is>
          <t>*</t>
        </is>
      </c>
      <c r="G2001" s="2" t="n">
        <v>280</v>
      </c>
      <c r="H2001" s="122" t="n">
        <v>1</v>
      </c>
      <c r="I2001" s="259">
        <f>SUM(H2001*C2001)</f>
        <v/>
      </c>
      <c r="J2001" s="260" t="n">
        <v>0.2</v>
      </c>
      <c r="K2001" s="261">
        <f>C2001*J2001</f>
        <v/>
      </c>
      <c r="M2001" s="251">
        <f>CONCATENATE(D2001,"　",E2001,F2001,G2001)</f>
        <v/>
      </c>
      <c r="N2001" s="252">
        <f>I2001</f>
        <v/>
      </c>
    </row>
    <row r="2002" ht="15" customHeight="1" thickBot="1">
      <c r="B2002" s="85" t="inlineStr">
        <is>
          <t>5Z09R-R</t>
        </is>
      </c>
      <c r="C2002">
        <f>SUMIF(数量表!D:H,B2002,数量表!H:H)</f>
        <v/>
      </c>
      <c r="D2002" s="243" t="inlineStr">
        <is>
          <t>W1-34</t>
        </is>
      </c>
      <c r="E2002" s="2" t="n">
        <v>346.5</v>
      </c>
      <c r="F2002" s="244" t="inlineStr">
        <is>
          <t>*</t>
        </is>
      </c>
      <c r="G2002" s="2" t="n">
        <v>280</v>
      </c>
      <c r="H2002" s="122" t="n">
        <v>1</v>
      </c>
      <c r="I2002" s="259">
        <f>SUM(H2002*C2002)</f>
        <v/>
      </c>
      <c r="J2002" s="260" t="n">
        <v>0.2</v>
      </c>
      <c r="K2002" s="261">
        <f>C2002*J2002</f>
        <v/>
      </c>
      <c r="M2002" s="251">
        <f>CONCATENATE(D2002,"　",E2002,F2002,G2002)</f>
        <v/>
      </c>
      <c r="N2002" s="252">
        <f>I2002</f>
        <v/>
      </c>
    </row>
    <row r="2003" ht="15" customHeight="1" thickBot="1">
      <c r="B2003" s="85" t="inlineStr">
        <is>
          <t>5Z09R-R</t>
        </is>
      </c>
      <c r="C2003">
        <f>SUMIF(数量表!D:H,B2003,数量表!H:H)</f>
        <v/>
      </c>
      <c r="D2003" s="243" t="inlineStr">
        <is>
          <t>W1-34</t>
        </is>
      </c>
      <c r="E2003" s="2" t="n">
        <v>346.5</v>
      </c>
      <c r="F2003" s="244" t="inlineStr">
        <is>
          <t>*</t>
        </is>
      </c>
      <c r="G2003" s="2" t="n">
        <v>1274</v>
      </c>
      <c r="H2003" s="122" t="n">
        <v>1</v>
      </c>
      <c r="I2003" s="259">
        <f>SUM(H2003*C2003)</f>
        <v/>
      </c>
      <c r="J2003" s="260" t="n">
        <v>1</v>
      </c>
      <c r="K2003" s="261">
        <f>C2003*J2003</f>
        <v/>
      </c>
      <c r="M2003" s="251">
        <f>CONCATENATE(D2003,"　",E2003,F2003,G2003)</f>
        <v/>
      </c>
      <c r="N2003" s="252">
        <f>I2003</f>
        <v/>
      </c>
    </row>
    <row r="2004" ht="15" customHeight="1" thickBot="1">
      <c r="B2004" s="85" t="inlineStr">
        <is>
          <t>5Z09R-R</t>
        </is>
      </c>
      <c r="C2004">
        <f>SUMIF(数量表!D:H,B2004,数量表!H:H)</f>
        <v/>
      </c>
      <c r="D2004" s="243" t="inlineStr">
        <is>
          <t>45*1000</t>
        </is>
      </c>
      <c r="E2004" s="2" t="n">
        <v>288</v>
      </c>
      <c r="F2004" s="244" t="inlineStr">
        <is>
          <t>*</t>
        </is>
      </c>
      <c r="G2004" s="2" t="n">
        <v>976</v>
      </c>
      <c r="H2004" s="122" t="n">
        <v>1</v>
      </c>
      <c r="I2004" s="259">
        <f>SUM(H2004*C2004)</f>
        <v/>
      </c>
      <c r="J2004" s="260" t="n">
        <v>0.2</v>
      </c>
      <c r="K2004" s="261">
        <f>C2004*J2004</f>
        <v/>
      </c>
      <c r="M2004" s="251">
        <f>CONCATENATE(D2004,"　",E2004,F2004,G2004)</f>
        <v/>
      </c>
      <c r="N2004" s="252">
        <f>I2004</f>
        <v/>
      </c>
    </row>
    <row r="2005" ht="15" customHeight="1" thickBot="1">
      <c r="B2005" s="79" t="inlineStr">
        <is>
          <t>4ZH09</t>
        </is>
      </c>
      <c r="C2005" s="80">
        <f>SUMIF(数量表!D:H,B2005,数量表!H:H)</f>
        <v/>
      </c>
      <c r="D2005" s="235" t="inlineStr">
        <is>
          <t>W1-34</t>
        </is>
      </c>
      <c r="E2005" s="236" t="n">
        <v>345</v>
      </c>
      <c r="F2005" s="237" t="inlineStr">
        <is>
          <t>*</t>
        </is>
      </c>
      <c r="G2005" s="236" t="n">
        <v>1162</v>
      </c>
      <c r="H2005" s="238" t="n">
        <v>1</v>
      </c>
      <c r="I2005" s="253">
        <f>SUM(H2005*C2005)</f>
        <v/>
      </c>
      <c r="J2005" s="254" t="n">
        <v>1</v>
      </c>
      <c r="K2005" s="255">
        <f>C2005*J2005</f>
        <v/>
      </c>
      <c r="M2005" s="251">
        <f>CONCATENATE(D2005,"　",E2005,F2005,G2005)</f>
        <v/>
      </c>
      <c r="N2005" s="252">
        <f>I2005</f>
        <v/>
      </c>
    </row>
    <row r="2006" ht="15" customHeight="1" thickBot="1">
      <c r="B2006" s="88" t="inlineStr">
        <is>
          <t>4ZH09</t>
        </is>
      </c>
      <c r="C2006" s="89">
        <f>SUMIF(数量表!D:H,B2006,数量表!H:H)</f>
        <v/>
      </c>
      <c r="D2006" s="239" t="inlineStr">
        <is>
          <t>W1-34</t>
        </is>
      </c>
      <c r="E2006" s="240" t="n">
        <v>345</v>
      </c>
      <c r="F2006" s="241" t="inlineStr">
        <is>
          <t>*</t>
        </is>
      </c>
      <c r="G2006" s="240" t="n">
        <v>356</v>
      </c>
      <c r="H2006" s="242" t="n">
        <v>1</v>
      </c>
      <c r="I2006" s="256">
        <f>SUM(H2006*C2006)</f>
        <v/>
      </c>
      <c r="J2006" s="257" t="n">
        <v>0.5</v>
      </c>
      <c r="K2006" s="258">
        <f>C2006*J2006</f>
        <v/>
      </c>
      <c r="M2006" s="251">
        <f>CONCATENATE(D2006,"　",E2006,F2006,G2006)</f>
        <v/>
      </c>
      <c r="N2006" s="252">
        <f>I2006</f>
        <v/>
      </c>
    </row>
    <row r="2007" ht="15" customHeight="1" thickBot="1">
      <c r="B2007" s="79" t="inlineStr">
        <is>
          <t>4ZH09L</t>
        </is>
      </c>
      <c r="C2007" s="80">
        <f>SUMIF(数量表!D:H,B2007,数量表!H:H)</f>
        <v/>
      </c>
      <c r="D2007" s="235" t="inlineStr">
        <is>
          <t>W1-34</t>
        </is>
      </c>
      <c r="E2007" s="236" t="n">
        <v>305</v>
      </c>
      <c r="F2007" s="237" t="inlineStr">
        <is>
          <t>*</t>
        </is>
      </c>
      <c r="G2007" s="236" t="n">
        <v>1162</v>
      </c>
      <c r="H2007" s="238" t="n">
        <v>1</v>
      </c>
      <c r="I2007" s="253">
        <f>SUM(H2007*C2007)</f>
        <v/>
      </c>
      <c r="J2007" s="254" t="n">
        <v>1</v>
      </c>
      <c r="K2007" s="255">
        <f>C2007*J2007</f>
        <v/>
      </c>
      <c r="M2007" s="251">
        <f>CONCATENATE(D2007,"　",E2007,F2007,G2007)</f>
        <v/>
      </c>
      <c r="N2007" s="252">
        <f>I2007</f>
        <v/>
      </c>
    </row>
    <row r="2008" ht="15" customHeight="1" thickBot="1">
      <c r="B2008" s="88" t="inlineStr">
        <is>
          <t>4ZH09L</t>
        </is>
      </c>
      <c r="C2008" s="89">
        <f>SUMIF(数量表!D:H,B2008,数量表!H:H)</f>
        <v/>
      </c>
      <c r="D2008" s="239" t="inlineStr">
        <is>
          <t>W1-34</t>
        </is>
      </c>
      <c r="E2008" s="240" t="n">
        <v>305</v>
      </c>
      <c r="F2008" s="241" t="inlineStr">
        <is>
          <t>*</t>
        </is>
      </c>
      <c r="G2008" s="240" t="n">
        <v>356</v>
      </c>
      <c r="H2008" s="242" t="n">
        <v>1</v>
      </c>
      <c r="I2008" s="256">
        <f>SUM(H2008*C2008)</f>
        <v/>
      </c>
      <c r="J2008" s="257" t="n">
        <v>0.5</v>
      </c>
      <c r="K2008" s="258">
        <f>C2008*J2008</f>
        <v/>
      </c>
      <c r="M2008" s="251">
        <f>CONCATENATE(D2008,"　",E2008,F2008,G2008)</f>
        <v/>
      </c>
      <c r="N2008" s="252">
        <f>I2008</f>
        <v/>
      </c>
    </row>
    <row r="2009" ht="15" customHeight="1" thickBot="1">
      <c r="B2009" s="79" t="inlineStr">
        <is>
          <t>4ZH09R</t>
        </is>
      </c>
      <c r="C2009" s="80">
        <f>SUMIF(数量表!D:H,B2009,数量表!H:H)</f>
        <v/>
      </c>
      <c r="D2009" s="235" t="inlineStr">
        <is>
          <t>W1-34</t>
        </is>
      </c>
      <c r="E2009" s="236" t="n">
        <v>305</v>
      </c>
      <c r="F2009" s="237" t="inlineStr">
        <is>
          <t>*</t>
        </is>
      </c>
      <c r="G2009" s="236" t="n">
        <v>1162</v>
      </c>
      <c r="H2009" s="238" t="n">
        <v>1</v>
      </c>
      <c r="I2009" s="253">
        <f>SUM(H2009*C2009)</f>
        <v/>
      </c>
      <c r="J2009" s="254" t="n">
        <v>1</v>
      </c>
      <c r="K2009" s="255">
        <f>C2009*J2009</f>
        <v/>
      </c>
      <c r="M2009" s="251">
        <f>CONCATENATE(D2009,"　",E2009,F2009,G2009)</f>
        <v/>
      </c>
      <c r="N2009" s="252">
        <f>I2009</f>
        <v/>
      </c>
    </row>
    <row r="2010" ht="15" customHeight="1" thickBot="1">
      <c r="B2010" s="88" t="inlineStr">
        <is>
          <t>4ZH09R</t>
        </is>
      </c>
      <c r="C2010" s="89">
        <f>SUMIF(数量表!D:H,B2010,数量表!H:H)</f>
        <v/>
      </c>
      <c r="D2010" s="239" t="inlineStr">
        <is>
          <t>W1-34</t>
        </is>
      </c>
      <c r="E2010" s="240" t="n">
        <v>305</v>
      </c>
      <c r="F2010" s="241" t="inlineStr">
        <is>
          <t>*</t>
        </is>
      </c>
      <c r="G2010" s="240" t="n">
        <v>356</v>
      </c>
      <c r="H2010" s="242" t="n">
        <v>1</v>
      </c>
      <c r="I2010" s="256">
        <f>SUM(H2010*C2010)</f>
        <v/>
      </c>
      <c r="J2010" s="257" t="n">
        <v>0.5</v>
      </c>
      <c r="K2010" s="258">
        <f>C2010*J2010</f>
        <v/>
      </c>
      <c r="M2010" s="251">
        <f>CONCATENATE(D2010,"　",E2010,F2010,G2010)</f>
        <v/>
      </c>
      <c r="N2010" s="252">
        <f>I2010</f>
        <v/>
      </c>
    </row>
    <row r="2011" ht="15" customHeight="1" thickBot="1">
      <c r="B2011" s="79" t="inlineStr">
        <is>
          <t>5ZH09</t>
        </is>
      </c>
      <c r="C2011" s="80">
        <f>SUMIF(数量表!D:H,B2011,数量表!H:H)</f>
        <v/>
      </c>
      <c r="D2011" s="235" t="inlineStr">
        <is>
          <t>W1-34</t>
        </is>
      </c>
      <c r="E2011" s="236" t="n">
        <v>345</v>
      </c>
      <c r="F2011" s="237" t="inlineStr">
        <is>
          <t>*</t>
        </is>
      </c>
      <c r="G2011" s="236" t="n">
        <v>1274</v>
      </c>
      <c r="H2011" s="238" t="n">
        <v>1</v>
      </c>
      <c r="I2011" s="253">
        <f>SUM(H2011*C2011)</f>
        <v/>
      </c>
      <c r="J2011" s="254" t="n">
        <v>1</v>
      </c>
      <c r="K2011" s="255">
        <f>C2011*J2011</f>
        <v/>
      </c>
      <c r="M2011" s="251">
        <f>CONCATENATE(D2011,"　",E2011,F2011,G2011)</f>
        <v/>
      </c>
      <c r="N2011" s="252">
        <f>I2011</f>
        <v/>
      </c>
    </row>
    <row r="2012" ht="15" customHeight="1" thickBot="1">
      <c r="B2012" s="88" t="inlineStr">
        <is>
          <t>5ZH09</t>
        </is>
      </c>
      <c r="C2012" s="89">
        <f>SUMIF(数量表!D:H,B2012,数量表!H:H)</f>
        <v/>
      </c>
      <c r="D2012" s="239" t="inlineStr">
        <is>
          <t>W1-34</t>
        </is>
      </c>
      <c r="E2012" s="240" t="n">
        <v>345</v>
      </c>
      <c r="F2012" s="241" t="inlineStr">
        <is>
          <t>*</t>
        </is>
      </c>
      <c r="G2012" s="240" t="n">
        <v>280</v>
      </c>
      <c r="H2012" s="242" t="n">
        <v>1</v>
      </c>
      <c r="I2012" s="256">
        <f>SUM(H2012*C2012)</f>
        <v/>
      </c>
      <c r="J2012" s="257" t="n">
        <v>0.3</v>
      </c>
      <c r="K2012" s="258">
        <f>C2012*J2012</f>
        <v/>
      </c>
      <c r="M2012" s="251">
        <f>CONCATENATE(D2012,"　",E2012,F2012,G2012)</f>
        <v/>
      </c>
      <c r="N2012" s="252">
        <f>I2012</f>
        <v/>
      </c>
    </row>
    <row r="2013" ht="15" customHeight="1" thickBot="1">
      <c r="B2013" s="79" t="inlineStr">
        <is>
          <t>5ZH09L</t>
        </is>
      </c>
      <c r="C2013" s="80">
        <f>SUMIF(数量表!D:H,B2013,数量表!H:H)</f>
        <v/>
      </c>
      <c r="D2013" s="235" t="inlineStr">
        <is>
          <t>W1-34</t>
        </is>
      </c>
      <c r="E2013" s="236" t="n">
        <v>305</v>
      </c>
      <c r="F2013" s="237" t="inlineStr">
        <is>
          <t>*</t>
        </is>
      </c>
      <c r="G2013" s="236" t="n">
        <v>1274</v>
      </c>
      <c r="H2013" s="238" t="n">
        <v>1</v>
      </c>
      <c r="I2013" s="253">
        <f>SUM(H2013*C2013)</f>
        <v/>
      </c>
      <c r="J2013" s="254" t="n">
        <v>1</v>
      </c>
      <c r="K2013" s="255">
        <f>C2013*J2013</f>
        <v/>
      </c>
      <c r="M2013" s="251">
        <f>CONCATENATE(D2013,"　",E2013,F2013,G2013)</f>
        <v/>
      </c>
      <c r="N2013" s="252">
        <f>I2013</f>
        <v/>
      </c>
    </row>
    <row r="2014" ht="15" customHeight="1" thickBot="1">
      <c r="B2014" s="88" t="inlineStr">
        <is>
          <t>5ZH09L</t>
        </is>
      </c>
      <c r="C2014" s="89">
        <f>SUMIF(数量表!D:H,B2014,数量表!H:H)</f>
        <v/>
      </c>
      <c r="D2014" s="239" t="inlineStr">
        <is>
          <t>W1-34</t>
        </is>
      </c>
      <c r="E2014" s="240" t="n">
        <v>305</v>
      </c>
      <c r="F2014" s="241" t="inlineStr">
        <is>
          <t>*</t>
        </is>
      </c>
      <c r="G2014" s="240" t="n">
        <v>280</v>
      </c>
      <c r="H2014" s="242" t="n">
        <v>1</v>
      </c>
      <c r="I2014" s="256">
        <f>SUM(H2014*C2014)</f>
        <v/>
      </c>
      <c r="J2014" s="257" t="n">
        <v>0.3</v>
      </c>
      <c r="K2014" s="258">
        <f>C2014*J2014</f>
        <v/>
      </c>
      <c r="M2014" s="251">
        <f>CONCATENATE(D2014,"　",E2014,F2014,G2014)</f>
        <v/>
      </c>
      <c r="N2014" s="252">
        <f>I2014</f>
        <v/>
      </c>
    </row>
    <row r="2015" ht="15" customHeight="1" thickBot="1">
      <c r="B2015" s="79" t="inlineStr">
        <is>
          <t>5ZH09R</t>
        </is>
      </c>
      <c r="C2015" s="80">
        <f>SUMIF(数量表!D:H,B2015,数量表!H:H)</f>
        <v/>
      </c>
      <c r="D2015" s="235" t="inlineStr">
        <is>
          <t>W1-34</t>
        </is>
      </c>
      <c r="E2015" s="236" t="n">
        <v>305</v>
      </c>
      <c r="F2015" s="237" t="inlineStr">
        <is>
          <t>*</t>
        </is>
      </c>
      <c r="G2015" s="236" t="n">
        <v>1274</v>
      </c>
      <c r="H2015" s="238" t="n">
        <v>1</v>
      </c>
      <c r="I2015" s="253">
        <f>SUM(H2015*C2015)</f>
        <v/>
      </c>
      <c r="J2015" s="254" t="n">
        <v>1</v>
      </c>
      <c r="K2015" s="255">
        <f>C2015*J2015</f>
        <v/>
      </c>
      <c r="M2015" s="251">
        <f>CONCATENATE(D2015,"　",E2015,F2015,G2015)</f>
        <v/>
      </c>
      <c r="N2015" s="252">
        <f>I2015</f>
        <v/>
      </c>
    </row>
    <row r="2016" ht="15" customHeight="1" thickBot="1">
      <c r="B2016" s="88" t="inlineStr">
        <is>
          <t>5ZH09R</t>
        </is>
      </c>
      <c r="C2016" s="89">
        <f>SUMIF(数量表!D:H,B2016,数量表!H:H)</f>
        <v/>
      </c>
      <c r="D2016" s="239" t="inlineStr">
        <is>
          <t>W1-34</t>
        </is>
      </c>
      <c r="E2016" s="240" t="n">
        <v>305</v>
      </c>
      <c r="F2016" s="241" t="inlineStr">
        <is>
          <t>*</t>
        </is>
      </c>
      <c r="G2016" s="240" t="n">
        <v>280</v>
      </c>
      <c r="H2016" s="242" t="n">
        <v>1</v>
      </c>
      <c r="I2016" s="256">
        <f>SUM(H2016*C2016)</f>
        <v/>
      </c>
      <c r="J2016" s="257" t="n">
        <v>0.3</v>
      </c>
      <c r="K2016" s="258">
        <f>C2016*J2016</f>
        <v/>
      </c>
      <c r="M2016" s="251">
        <f>CONCATENATE(D2016,"　",E2016,F2016,G2016)</f>
        <v/>
      </c>
      <c r="N2016" s="252">
        <f>I2016</f>
        <v/>
      </c>
    </row>
    <row r="2017" ht="15" customHeight="1" thickBot="1">
      <c r="B2017" s="79" t="inlineStr">
        <is>
          <t>4ZH11</t>
        </is>
      </c>
      <c r="C2017" s="80">
        <f>SUMIF(数量表!D:H,B2017,数量表!H:H)</f>
        <v/>
      </c>
      <c r="D2017" s="235" t="inlineStr">
        <is>
          <t>W1-34</t>
        </is>
      </c>
      <c r="E2017" s="236" t="n">
        <v>345</v>
      </c>
      <c r="F2017" s="237" t="inlineStr">
        <is>
          <t>*</t>
        </is>
      </c>
      <c r="G2017" s="236" t="n">
        <v>962</v>
      </c>
      <c r="H2017" s="238" t="n">
        <v>1</v>
      </c>
      <c r="I2017" s="253">
        <f>SUM(H2017*C2017)</f>
        <v/>
      </c>
      <c r="J2017" s="254" t="n">
        <v>1</v>
      </c>
      <c r="K2017" s="255">
        <f>C2017*J2017</f>
        <v/>
      </c>
      <c r="M2017" s="251">
        <f>CONCATENATE(D2017,"　",E2017,F2017,G2017)</f>
        <v/>
      </c>
      <c r="N2017" s="252">
        <f>I2017</f>
        <v/>
      </c>
    </row>
    <row r="2018" ht="15" customHeight="1" thickBot="1">
      <c r="B2018" s="88" t="inlineStr">
        <is>
          <t>4ZH11</t>
        </is>
      </c>
      <c r="C2018" s="89">
        <f>SUMIF(数量表!D:H,B2018,数量表!H:H)</f>
        <v/>
      </c>
      <c r="D2018" s="239" t="inlineStr">
        <is>
          <t>W1-34</t>
        </is>
      </c>
      <c r="E2018" s="240" t="n">
        <v>345</v>
      </c>
      <c r="F2018" s="241" t="inlineStr">
        <is>
          <t>*</t>
        </is>
      </c>
      <c r="G2018" s="240" t="n">
        <v>356</v>
      </c>
      <c r="H2018" s="242" t="n">
        <v>1</v>
      </c>
      <c r="I2018" s="256">
        <f>SUM(H2018*C2018)</f>
        <v/>
      </c>
      <c r="J2018" s="257" t="n">
        <v>0.5</v>
      </c>
      <c r="K2018" s="258">
        <f>C2018*J2018</f>
        <v/>
      </c>
      <c r="M2018" s="251">
        <f>CONCATENATE(D2018,"　",E2018,F2018,G2018)</f>
        <v/>
      </c>
      <c r="N2018" s="252">
        <f>I2018</f>
        <v/>
      </c>
    </row>
    <row r="2019" ht="15" customHeight="1" thickBot="1">
      <c r="B2019" s="79" t="inlineStr">
        <is>
          <t>4ZH11L</t>
        </is>
      </c>
      <c r="C2019" s="80">
        <f>SUMIF(数量表!D:H,B2019,数量表!H:H)</f>
        <v/>
      </c>
      <c r="D2019" s="235" t="inlineStr">
        <is>
          <t>W1-34</t>
        </is>
      </c>
      <c r="E2019" s="236" t="n">
        <v>305</v>
      </c>
      <c r="F2019" s="237" t="inlineStr">
        <is>
          <t>*</t>
        </is>
      </c>
      <c r="G2019" s="236" t="n">
        <v>962</v>
      </c>
      <c r="H2019" s="238" t="n">
        <v>1</v>
      </c>
      <c r="I2019" s="253">
        <f>SUM(H2019*C2019)</f>
        <v/>
      </c>
      <c r="J2019" s="254" t="n">
        <v>1</v>
      </c>
      <c r="K2019" s="255">
        <f>C2019*J2019</f>
        <v/>
      </c>
      <c r="M2019" s="251">
        <f>CONCATENATE(D2019,"　",E2019,F2019,G2019)</f>
        <v/>
      </c>
      <c r="N2019" s="252">
        <f>I2019</f>
        <v/>
      </c>
    </row>
    <row r="2020" ht="15" customHeight="1" thickBot="1">
      <c r="B2020" s="88" t="inlineStr">
        <is>
          <t>4ZH11L</t>
        </is>
      </c>
      <c r="C2020" s="89">
        <f>SUMIF(数量表!D:H,B2020,数量表!H:H)</f>
        <v/>
      </c>
      <c r="D2020" s="239" t="inlineStr">
        <is>
          <t>W1-34</t>
        </is>
      </c>
      <c r="E2020" s="240" t="n">
        <v>305</v>
      </c>
      <c r="F2020" s="241" t="inlineStr">
        <is>
          <t>*</t>
        </is>
      </c>
      <c r="G2020" s="240" t="n">
        <v>356</v>
      </c>
      <c r="H2020" s="242" t="n">
        <v>1</v>
      </c>
      <c r="I2020" s="256">
        <f>SUM(H2020*C2020)</f>
        <v/>
      </c>
      <c r="J2020" s="257" t="n">
        <v>0.5</v>
      </c>
      <c r="K2020" s="258">
        <f>C2020*J2020</f>
        <v/>
      </c>
      <c r="M2020" s="251">
        <f>CONCATENATE(D2020,"　",E2020,F2020,G2020)</f>
        <v/>
      </c>
      <c r="N2020" s="252">
        <f>I2020</f>
        <v/>
      </c>
    </row>
    <row r="2021" ht="15" customHeight="1" thickBot="1">
      <c r="B2021" s="79" t="inlineStr">
        <is>
          <t>4ZH11R</t>
        </is>
      </c>
      <c r="C2021" s="80">
        <f>SUMIF(数量表!D:H,B2021,数量表!H:H)</f>
        <v/>
      </c>
      <c r="D2021" s="235" t="inlineStr">
        <is>
          <t>W1-34</t>
        </is>
      </c>
      <c r="E2021" s="236" t="n">
        <v>305</v>
      </c>
      <c r="F2021" s="237" t="inlineStr">
        <is>
          <t>*</t>
        </is>
      </c>
      <c r="G2021" s="236" t="n">
        <v>962</v>
      </c>
      <c r="H2021" s="238" t="n">
        <v>1</v>
      </c>
      <c r="I2021" s="253">
        <f>SUM(H2021*C2021)</f>
        <v/>
      </c>
      <c r="J2021" s="254" t="n">
        <v>1</v>
      </c>
      <c r="K2021" s="255">
        <f>C2021*J2021</f>
        <v/>
      </c>
      <c r="M2021" s="251">
        <f>CONCATENATE(D2021,"　",E2021,F2021,G2021)</f>
        <v/>
      </c>
      <c r="N2021" s="252">
        <f>I2021</f>
        <v/>
      </c>
    </row>
    <row r="2022" ht="15" customHeight="1" thickBot="1">
      <c r="B2022" s="88" t="inlineStr">
        <is>
          <t>4ZH11R</t>
        </is>
      </c>
      <c r="C2022" s="89">
        <f>SUMIF(数量表!D:H,B2022,数量表!H:H)</f>
        <v/>
      </c>
      <c r="D2022" s="239" t="inlineStr">
        <is>
          <t>W1-34</t>
        </is>
      </c>
      <c r="E2022" s="240" t="n">
        <v>305</v>
      </c>
      <c r="F2022" s="241" t="inlineStr">
        <is>
          <t>*</t>
        </is>
      </c>
      <c r="G2022" s="240" t="n">
        <v>356</v>
      </c>
      <c r="H2022" s="242" t="n">
        <v>1</v>
      </c>
      <c r="I2022" s="256">
        <f>SUM(H2022*C2022)</f>
        <v/>
      </c>
      <c r="J2022" s="257" t="n">
        <v>0.5</v>
      </c>
      <c r="K2022" s="258">
        <f>C2022*J2022</f>
        <v/>
      </c>
      <c r="M2022" s="251">
        <f>CONCATENATE(D2022,"　",E2022,F2022,G2022)</f>
        <v/>
      </c>
      <c r="N2022" s="252">
        <f>I2022</f>
        <v/>
      </c>
    </row>
    <row r="2023" ht="15" customHeight="1" thickBot="1">
      <c r="B2023" s="79" t="inlineStr">
        <is>
          <t>5ZH11</t>
        </is>
      </c>
      <c r="C2023" s="80">
        <f>SUMIF(数量表!D:H,B2023,数量表!H:H)</f>
        <v/>
      </c>
      <c r="D2023" s="235" t="inlineStr">
        <is>
          <t>W1-34</t>
        </is>
      </c>
      <c r="E2023" s="236" t="n">
        <v>345</v>
      </c>
      <c r="F2023" s="237" t="inlineStr">
        <is>
          <t>*</t>
        </is>
      </c>
      <c r="G2023" s="236" t="n">
        <v>1274</v>
      </c>
      <c r="H2023" s="238" t="n">
        <v>1</v>
      </c>
      <c r="I2023" s="253">
        <f>SUM(H2023*C2023)</f>
        <v/>
      </c>
      <c r="J2023" s="254" t="n">
        <v>1</v>
      </c>
      <c r="K2023" s="255">
        <f>C2023*J2023</f>
        <v/>
      </c>
      <c r="M2023" s="251">
        <f>CONCATENATE(D2023,"　",E2023,F2023,G2023)</f>
        <v/>
      </c>
      <c r="N2023" s="252">
        <f>I2023</f>
        <v/>
      </c>
    </row>
    <row r="2024" ht="15" customHeight="1" thickBot="1">
      <c r="B2024" s="88" t="inlineStr">
        <is>
          <t>5ZH11</t>
        </is>
      </c>
      <c r="C2024" s="89">
        <f>SUMIF(数量表!D:H,B2024,数量表!H:H)</f>
        <v/>
      </c>
      <c r="D2024" s="239" t="inlineStr">
        <is>
          <t>W1-34</t>
        </is>
      </c>
      <c r="E2024" s="240" t="n">
        <v>345</v>
      </c>
      <c r="F2024" s="241" t="inlineStr">
        <is>
          <t>*</t>
        </is>
      </c>
      <c r="G2024" s="240" t="n">
        <v>80</v>
      </c>
      <c r="H2024" s="242" t="n">
        <v>1</v>
      </c>
      <c r="I2024" s="256">
        <f>SUM(H2024*C2024)</f>
        <v/>
      </c>
      <c r="J2024" s="257" t="n">
        <v>0.3</v>
      </c>
      <c r="K2024" s="258">
        <f>C2024*J2024</f>
        <v/>
      </c>
      <c r="M2024" s="251">
        <f>CONCATENATE(D2024,"　",E2024,F2024,G2024)</f>
        <v/>
      </c>
      <c r="N2024" s="252">
        <f>I2024</f>
        <v/>
      </c>
    </row>
    <row r="2025" ht="15" customHeight="1" thickBot="1">
      <c r="B2025" s="79" t="inlineStr">
        <is>
          <t>5ZH11L</t>
        </is>
      </c>
      <c r="C2025" s="80">
        <f>SUMIF(数量表!D:H,B2025,数量表!H:H)</f>
        <v/>
      </c>
      <c r="D2025" s="235" t="inlineStr">
        <is>
          <t>W1-34</t>
        </is>
      </c>
      <c r="E2025" s="236" t="n">
        <v>305</v>
      </c>
      <c r="F2025" s="237" t="inlineStr">
        <is>
          <t>*</t>
        </is>
      </c>
      <c r="G2025" s="236" t="n">
        <v>1274</v>
      </c>
      <c r="H2025" s="238" t="n">
        <v>1</v>
      </c>
      <c r="I2025" s="253">
        <f>SUM(H2025*C2025)</f>
        <v/>
      </c>
      <c r="J2025" s="254" t="n">
        <v>1</v>
      </c>
      <c r="K2025" s="255">
        <f>C2025*J2025</f>
        <v/>
      </c>
      <c r="M2025" s="251">
        <f>CONCATENATE(D2025,"　",E2025,F2025,G2025)</f>
        <v/>
      </c>
      <c r="N2025" s="252">
        <f>I2025</f>
        <v/>
      </c>
    </row>
    <row r="2026" ht="15" customHeight="1" thickBot="1">
      <c r="B2026" s="88" t="inlineStr">
        <is>
          <t>5ZH11L</t>
        </is>
      </c>
      <c r="C2026" s="89">
        <f>SUMIF(数量表!D:H,B2026,数量表!H:H)</f>
        <v/>
      </c>
      <c r="D2026" s="239" t="inlineStr">
        <is>
          <t>W1-34</t>
        </is>
      </c>
      <c r="E2026" s="240" t="n">
        <v>305</v>
      </c>
      <c r="F2026" s="241" t="inlineStr">
        <is>
          <t>*</t>
        </is>
      </c>
      <c r="G2026" s="240" t="n">
        <v>80</v>
      </c>
      <c r="H2026" s="242" t="n">
        <v>1</v>
      </c>
      <c r="I2026" s="256">
        <f>SUM(H2026*C2026)</f>
        <v/>
      </c>
      <c r="J2026" s="257" t="n">
        <v>0.3</v>
      </c>
      <c r="K2026" s="258">
        <f>C2026*J2026</f>
        <v/>
      </c>
      <c r="M2026" s="251">
        <f>CONCATENATE(D2026,"　",E2026,F2026,G2026)</f>
        <v/>
      </c>
      <c r="N2026" s="252">
        <f>I2026</f>
        <v/>
      </c>
    </row>
    <row r="2027" ht="15" customHeight="1" thickBot="1">
      <c r="B2027" s="79" t="inlineStr">
        <is>
          <t>5ZH11R</t>
        </is>
      </c>
      <c r="C2027" s="80">
        <f>SUMIF(数量表!D:H,B2027,数量表!H:H)</f>
        <v/>
      </c>
      <c r="D2027" s="235" t="inlineStr">
        <is>
          <t>W1-34</t>
        </is>
      </c>
      <c r="E2027" s="236" t="n">
        <v>305</v>
      </c>
      <c r="F2027" s="237" t="inlineStr">
        <is>
          <t>*</t>
        </is>
      </c>
      <c r="G2027" s="236" t="n">
        <v>1274</v>
      </c>
      <c r="H2027" s="238" t="n">
        <v>1</v>
      </c>
      <c r="I2027" s="253">
        <f>SUM(H2027*C2027)</f>
        <v/>
      </c>
      <c r="J2027" s="254" t="n">
        <v>1</v>
      </c>
      <c r="K2027" s="255">
        <f>C2027*J2027</f>
        <v/>
      </c>
      <c r="M2027" s="251">
        <f>CONCATENATE(D2027,"　",E2027,F2027,G2027)</f>
        <v/>
      </c>
      <c r="N2027" s="252">
        <f>I2027</f>
        <v/>
      </c>
    </row>
    <row r="2028" ht="15" customHeight="1" thickBot="1">
      <c r="B2028" s="88" t="inlineStr">
        <is>
          <t>5ZH11R</t>
        </is>
      </c>
      <c r="C2028" s="89">
        <f>SUMIF(数量表!D:H,B2028,数量表!H:H)</f>
        <v/>
      </c>
      <c r="D2028" s="239" t="inlineStr">
        <is>
          <t>W1-34</t>
        </is>
      </c>
      <c r="E2028" s="240" t="n">
        <v>305</v>
      </c>
      <c r="F2028" s="241" t="inlineStr">
        <is>
          <t>*</t>
        </is>
      </c>
      <c r="G2028" s="240" t="n">
        <v>80</v>
      </c>
      <c r="H2028" s="242" t="n">
        <v>1</v>
      </c>
      <c r="I2028" s="256">
        <f>SUM(H2028*C2028)</f>
        <v/>
      </c>
      <c r="J2028" s="257" t="n">
        <v>0.3</v>
      </c>
      <c r="K2028" s="258">
        <f>C2028*J2028</f>
        <v/>
      </c>
      <c r="M2028" s="251">
        <f>CONCATENATE(D2028,"　",E2028,F2028,G2028)</f>
        <v/>
      </c>
      <c r="N2028" s="252">
        <f>I2028</f>
        <v/>
      </c>
    </row>
    <row r="2029" ht="15" customHeight="1" thickBot="1">
      <c r="B2029" s="79" t="inlineStr">
        <is>
          <t>4Z11</t>
        </is>
      </c>
      <c r="C2029" s="82">
        <f>SUMIF(数量表!D:H,B2029,数量表!H:H)</f>
        <v/>
      </c>
      <c r="D2029" s="243" t="inlineStr">
        <is>
          <t>W2-39</t>
        </is>
      </c>
      <c r="E2029" s="236" t="n">
        <v>386.5</v>
      </c>
      <c r="F2029" s="237" t="inlineStr">
        <is>
          <t>*</t>
        </is>
      </c>
      <c r="G2029" s="236" t="n">
        <v>962</v>
      </c>
      <c r="H2029" s="238" t="n">
        <v>2</v>
      </c>
      <c r="I2029" s="253">
        <f>SUM(H2029*C2029)</f>
        <v/>
      </c>
      <c r="J2029" s="254" t="n">
        <v>2</v>
      </c>
      <c r="K2029" s="255">
        <f>C2029*J2029</f>
        <v/>
      </c>
      <c r="M2029" s="251">
        <f>CONCATENATE(D2029,"　",E2029,F2029,G2029)</f>
        <v/>
      </c>
      <c r="N2029" s="252">
        <f>I2029</f>
        <v/>
      </c>
    </row>
    <row r="2030" ht="15" customHeight="1" thickBot="1">
      <c r="B2030" s="85" t="inlineStr">
        <is>
          <t>4Z11</t>
        </is>
      </c>
      <c r="C2030" s="87">
        <f>SUMIF(数量表!D:H,B2030,数量表!H:H)</f>
        <v/>
      </c>
      <c r="D2030" s="243" t="inlineStr">
        <is>
          <t>45*1000</t>
        </is>
      </c>
      <c r="E2030" s="2" t="n">
        <v>164</v>
      </c>
      <c r="F2030" s="244" t="inlineStr">
        <is>
          <t>*</t>
        </is>
      </c>
      <c r="G2030" s="2" t="n">
        <v>1176</v>
      </c>
      <c r="H2030" s="122" t="n">
        <v>2</v>
      </c>
      <c r="I2030" s="259">
        <f>SUM(H2030*C2030)</f>
        <v/>
      </c>
      <c r="J2030" s="260" t="n">
        <v>0.5</v>
      </c>
      <c r="K2030" s="261">
        <f>C2030*J2030</f>
        <v/>
      </c>
      <c r="M2030" s="251">
        <f>CONCATENATE(D2030,"　",E2030,F2030,G2030)</f>
        <v/>
      </c>
      <c r="N2030" s="252">
        <f>I2030</f>
        <v/>
      </c>
    </row>
    <row r="2031" ht="15" customHeight="1" thickBot="1">
      <c r="B2031" s="88" t="inlineStr">
        <is>
          <t>4Z11</t>
        </is>
      </c>
      <c r="C2031" s="91">
        <f>SUMIF(数量表!D:H,B2031,数量表!H:H)</f>
        <v/>
      </c>
      <c r="D2031" s="239" t="inlineStr">
        <is>
          <t>W3-39</t>
        </is>
      </c>
      <c r="E2031" s="240" t="n">
        <v>386.5</v>
      </c>
      <c r="F2031" s="241" t="inlineStr">
        <is>
          <t>*</t>
        </is>
      </c>
      <c r="G2031" s="240" t="n">
        <v>356</v>
      </c>
      <c r="H2031" s="242" t="n">
        <v>2</v>
      </c>
      <c r="I2031" s="256">
        <f>SUM(H2031*C2031)</f>
        <v/>
      </c>
      <c r="J2031" s="257" t="n">
        <v>1</v>
      </c>
      <c r="K2031" s="258">
        <f>C2031*J2031</f>
        <v/>
      </c>
      <c r="M2031" s="251">
        <f>CONCATENATE(D2031,"　",E2031,F2031,G2031)</f>
        <v/>
      </c>
      <c r="N2031" s="252">
        <f>I2031</f>
        <v/>
      </c>
    </row>
    <row r="2032" ht="15" customHeight="1" thickBot="1">
      <c r="B2032" s="79" t="inlineStr">
        <is>
          <t>4Z11L</t>
        </is>
      </c>
      <c r="C2032" s="80">
        <f>SUMIF(数量表!D:H,B2032,数量表!H:H)</f>
        <v/>
      </c>
      <c r="D2032" s="235" t="inlineStr">
        <is>
          <t>W2-39</t>
        </is>
      </c>
      <c r="E2032" s="236" t="n">
        <v>386.5</v>
      </c>
      <c r="F2032" s="237" t="inlineStr">
        <is>
          <t>*</t>
        </is>
      </c>
      <c r="G2032" s="236" t="n">
        <v>962</v>
      </c>
      <c r="H2032" s="238" t="n">
        <v>1</v>
      </c>
      <c r="I2032" s="253">
        <f>SUM(H2032*C2032)</f>
        <v/>
      </c>
      <c r="J2032" s="254" t="n">
        <v>1</v>
      </c>
      <c r="K2032" s="255">
        <f>C2032*J2032</f>
        <v/>
      </c>
      <c r="M2032" s="251">
        <f>CONCATENATE(D2032,"　",E2032,F2032,G2032)</f>
        <v/>
      </c>
      <c r="N2032" s="252">
        <f>I2032</f>
        <v/>
      </c>
    </row>
    <row r="2033" ht="15" customHeight="1" thickBot="1">
      <c r="B2033" s="85" t="inlineStr">
        <is>
          <t>4Z11L</t>
        </is>
      </c>
      <c r="C2033">
        <f>SUMIF(数量表!D:H,B2033,数量表!H:H)</f>
        <v/>
      </c>
      <c r="D2033" s="243" t="inlineStr">
        <is>
          <t>W1-34</t>
        </is>
      </c>
      <c r="E2033" s="2" t="n">
        <v>346.5</v>
      </c>
      <c r="F2033" s="244" t="inlineStr">
        <is>
          <t>*</t>
        </is>
      </c>
      <c r="G2033" s="2" t="n">
        <v>962</v>
      </c>
      <c r="H2033" s="122" t="n">
        <v>1</v>
      </c>
      <c r="I2033" s="259">
        <f>SUM(H2033*C2033)</f>
        <v/>
      </c>
      <c r="J2033" s="260" t="n">
        <v>1</v>
      </c>
      <c r="K2033" s="261">
        <f>C2033*J2033</f>
        <v/>
      </c>
      <c r="M2033" s="251">
        <f>CONCATENATE(D2033,"　",E2033,F2033,G2033)</f>
        <v/>
      </c>
      <c r="N2033" s="252">
        <f>I2033</f>
        <v/>
      </c>
    </row>
    <row r="2034" ht="15" customHeight="1" thickBot="1">
      <c r="B2034" s="85" t="inlineStr">
        <is>
          <t>4Z11L</t>
        </is>
      </c>
      <c r="C2034">
        <f>SUMIF(数量表!D:H,B2034,数量表!H:H)</f>
        <v/>
      </c>
      <c r="D2034" s="243" t="inlineStr">
        <is>
          <t>W1-34</t>
        </is>
      </c>
      <c r="E2034" s="2" t="n">
        <v>346.5</v>
      </c>
      <c r="F2034" s="244" t="inlineStr">
        <is>
          <t>*</t>
        </is>
      </c>
      <c r="G2034" s="2" t="n">
        <v>356</v>
      </c>
      <c r="H2034" s="122" t="n">
        <v>1</v>
      </c>
      <c r="I2034" s="259">
        <f>SUM(H2034*C2034)</f>
        <v/>
      </c>
      <c r="J2034" s="260" t="n">
        <v>0.5</v>
      </c>
      <c r="K2034" s="261">
        <f>C2034*J2034</f>
        <v/>
      </c>
      <c r="M2034" s="251">
        <f>CONCATENATE(D2034,"　",E2034,F2034,G2034)</f>
        <v/>
      </c>
      <c r="N2034" s="252">
        <f>I2034</f>
        <v/>
      </c>
    </row>
    <row r="2035" ht="15" customHeight="1" thickBot="1">
      <c r="B2035" s="85" t="inlineStr">
        <is>
          <t>4Z11L</t>
        </is>
      </c>
      <c r="C2035">
        <f>SUMIF(数量表!D:H,B2035,数量表!H:H)</f>
        <v/>
      </c>
      <c r="D2035" s="243" t="inlineStr">
        <is>
          <t>W2-39</t>
        </is>
      </c>
      <c r="E2035" s="2" t="n">
        <v>386.5</v>
      </c>
      <c r="F2035" s="244" t="inlineStr">
        <is>
          <t>*</t>
        </is>
      </c>
      <c r="G2035" s="2" t="n">
        <v>356</v>
      </c>
      <c r="H2035" s="122" t="n">
        <v>1</v>
      </c>
      <c r="I2035" s="259">
        <f>SUM(H2035*C2035)</f>
        <v/>
      </c>
      <c r="J2035" s="260" t="n">
        <v>0.5</v>
      </c>
      <c r="K2035" s="261">
        <f>C2035*J2035</f>
        <v/>
      </c>
      <c r="M2035" s="251">
        <f>CONCATENATE(D2035,"　",E2035,F2035,G2035)</f>
        <v/>
      </c>
      <c r="N2035" s="252">
        <f>I2035</f>
        <v/>
      </c>
    </row>
    <row r="2036" ht="15" customHeight="1" thickBot="1">
      <c r="B2036" s="85" t="inlineStr">
        <is>
          <t>4Z11L</t>
        </is>
      </c>
      <c r="C2036" s="87">
        <f>SUMIF(数量表!D:H,B2036,数量表!H:H)</f>
        <v/>
      </c>
      <c r="D2036" s="243" t="inlineStr">
        <is>
          <t>45*1000</t>
        </is>
      </c>
      <c r="E2036" s="2" t="n">
        <v>164</v>
      </c>
      <c r="F2036" s="244" t="inlineStr">
        <is>
          <t>*</t>
        </is>
      </c>
      <c r="G2036" s="2" t="n">
        <v>1176</v>
      </c>
      <c r="H2036" s="122" t="n">
        <v>1</v>
      </c>
      <c r="I2036" s="259">
        <f>SUM(H2036*C2036)</f>
        <v/>
      </c>
      <c r="J2036" s="260" t="n">
        <v>0.5</v>
      </c>
      <c r="K2036" s="261">
        <f>C2036*J2036</f>
        <v/>
      </c>
      <c r="M2036" s="251">
        <f>CONCATENATE(D2036,"　",E2036,F2036,G2036)</f>
        <v/>
      </c>
      <c r="N2036" s="252">
        <f>I2036</f>
        <v/>
      </c>
    </row>
    <row r="2037" ht="15" customHeight="1" thickBot="1">
      <c r="B2037" s="88" t="inlineStr">
        <is>
          <t>4Z11L</t>
        </is>
      </c>
      <c r="C2037" s="91">
        <f>SUMIF(数量表!D:H,B2037,数量表!H:H)</f>
        <v/>
      </c>
      <c r="D2037" s="239" t="inlineStr">
        <is>
          <t>45*1000</t>
        </is>
      </c>
      <c r="E2037" s="240" t="n">
        <v>124</v>
      </c>
      <c r="F2037" s="241" t="inlineStr">
        <is>
          <t>*</t>
        </is>
      </c>
      <c r="G2037" s="240" t="n">
        <v>1176</v>
      </c>
      <c r="H2037" s="242" t="n">
        <v>1</v>
      </c>
      <c r="I2037" s="256">
        <f>SUM(H2037*C2037)</f>
        <v/>
      </c>
      <c r="J2037" s="257" t="n">
        <v>0.5</v>
      </c>
      <c r="K2037" s="258">
        <f>C2037*J2037</f>
        <v/>
      </c>
      <c r="M2037" s="251">
        <f>CONCATENATE(D2037,"　",E2037,F2037,G2037)</f>
        <v/>
      </c>
      <c r="N2037" s="252">
        <f>I2037</f>
        <v/>
      </c>
    </row>
    <row r="2038" ht="15" customHeight="1" thickBot="1">
      <c r="B2038" s="79" t="inlineStr">
        <is>
          <t>4Z11-L</t>
        </is>
      </c>
      <c r="C2038" s="82">
        <f>SUMIF(数量表!D:H,B2038,数量表!H:H)</f>
        <v/>
      </c>
      <c r="D2038" s="243" t="inlineStr">
        <is>
          <t>W2-39</t>
        </is>
      </c>
      <c r="E2038" s="236" t="n">
        <v>386.5</v>
      </c>
      <c r="F2038" s="237" t="inlineStr">
        <is>
          <t>*</t>
        </is>
      </c>
      <c r="G2038" s="236" t="n">
        <v>962</v>
      </c>
      <c r="H2038" s="238" t="n">
        <v>2</v>
      </c>
      <c r="I2038" s="253">
        <f>SUM(H2038*C2038)</f>
        <v/>
      </c>
      <c r="J2038" s="254" t="n">
        <v>2</v>
      </c>
      <c r="K2038" s="255">
        <f>C2038*J2038</f>
        <v/>
      </c>
      <c r="M2038" s="251">
        <f>CONCATENATE(D2038,"　",E2038,F2038,G2038)</f>
        <v/>
      </c>
      <c r="N2038" s="252">
        <f>I2038</f>
        <v/>
      </c>
    </row>
    <row r="2039" ht="15" customHeight="1" thickBot="1">
      <c r="B2039" s="85" t="inlineStr">
        <is>
          <t>4Z11-L</t>
        </is>
      </c>
      <c r="C2039" s="87">
        <f>SUMIF(数量表!D:H,B2039,数量表!H:H)</f>
        <v/>
      </c>
      <c r="D2039" s="243" t="inlineStr">
        <is>
          <t>45*1000</t>
        </is>
      </c>
      <c r="E2039" s="2" t="n">
        <v>328</v>
      </c>
      <c r="F2039" s="244" t="inlineStr">
        <is>
          <t>*</t>
        </is>
      </c>
      <c r="G2039" s="2" t="n">
        <v>1176</v>
      </c>
      <c r="H2039" s="122" t="n">
        <v>1</v>
      </c>
      <c r="I2039" s="259">
        <f>SUM(H2039*C2039)</f>
        <v/>
      </c>
      <c r="J2039" s="260" t="n">
        <v>0.5</v>
      </c>
      <c r="K2039" s="261">
        <f>C2039*J2039</f>
        <v/>
      </c>
      <c r="M2039" s="251">
        <f>CONCATENATE(D2039,"　",E2039,F2039,G2039)</f>
        <v/>
      </c>
      <c r="N2039" s="252">
        <f>I2039</f>
        <v/>
      </c>
    </row>
    <row r="2040" ht="15" customHeight="1" thickBot="1">
      <c r="B2040" s="88" t="inlineStr">
        <is>
          <t>4Z11-L</t>
        </is>
      </c>
      <c r="C2040" s="91">
        <f>SUMIF(数量表!D:H,B2040,数量表!H:H)</f>
        <v/>
      </c>
      <c r="D2040" s="239" t="inlineStr">
        <is>
          <t>W3-39</t>
        </is>
      </c>
      <c r="E2040" s="240" t="n">
        <v>386.5</v>
      </c>
      <c r="F2040" s="241" t="inlineStr">
        <is>
          <t>*</t>
        </is>
      </c>
      <c r="G2040" s="240" t="n">
        <v>356</v>
      </c>
      <c r="H2040" s="242" t="n">
        <v>2</v>
      </c>
      <c r="I2040" s="256">
        <f>SUM(H2040*C2040)</f>
        <v/>
      </c>
      <c r="J2040" s="257" t="n">
        <v>1</v>
      </c>
      <c r="K2040" s="258">
        <f>C2040*J2040</f>
        <v/>
      </c>
      <c r="M2040" s="251">
        <f>CONCATENATE(D2040,"　",E2040,F2040,G2040)</f>
        <v/>
      </c>
      <c r="N2040" s="252">
        <f>I2040</f>
        <v/>
      </c>
    </row>
    <row r="2041" ht="15" customHeight="1" thickBot="1">
      <c r="B2041" s="79" t="inlineStr">
        <is>
          <t>4Z11L-L</t>
        </is>
      </c>
      <c r="C2041" s="80">
        <f>SUMIF(数量表!D:H,B2041,数量表!H:H)</f>
        <v/>
      </c>
      <c r="D2041" s="235" t="inlineStr">
        <is>
          <t>W2-39</t>
        </is>
      </c>
      <c r="E2041" s="236" t="n">
        <v>386.5</v>
      </c>
      <c r="F2041" s="237" t="inlineStr">
        <is>
          <t>*</t>
        </is>
      </c>
      <c r="G2041" s="236" t="n">
        <v>962</v>
      </c>
      <c r="H2041" s="238" t="n">
        <v>1</v>
      </c>
      <c r="I2041" s="253">
        <f>SUM(H2041*C2041)</f>
        <v/>
      </c>
      <c r="J2041" s="254" t="n">
        <v>1</v>
      </c>
      <c r="K2041" s="255">
        <f>C2041*J2041</f>
        <v/>
      </c>
      <c r="M2041" s="251">
        <f>CONCATENATE(D2041,"　",E2041,F2041,G2041)</f>
        <v/>
      </c>
      <c r="N2041" s="252">
        <f>I2041</f>
        <v/>
      </c>
    </row>
    <row r="2042" ht="15" customHeight="1" thickBot="1">
      <c r="B2042" s="85" t="inlineStr">
        <is>
          <t>4Z11L-L</t>
        </is>
      </c>
      <c r="C2042">
        <f>SUMIF(数量表!D:H,B2042,数量表!H:H)</f>
        <v/>
      </c>
      <c r="D2042" s="243" t="inlineStr">
        <is>
          <t>W1-34</t>
        </is>
      </c>
      <c r="E2042" s="2" t="n">
        <v>346.5</v>
      </c>
      <c r="F2042" s="244" t="inlineStr">
        <is>
          <t>*</t>
        </is>
      </c>
      <c r="G2042" s="2" t="n">
        <v>962</v>
      </c>
      <c r="H2042" s="122" t="n">
        <v>1</v>
      </c>
      <c r="I2042" s="259">
        <f>SUM(H2042*C2042)</f>
        <v/>
      </c>
      <c r="J2042" s="260" t="n">
        <v>1</v>
      </c>
      <c r="K2042" s="261">
        <f>C2042*J2042</f>
        <v/>
      </c>
      <c r="M2042" s="251">
        <f>CONCATENATE(D2042,"　",E2042,F2042,G2042)</f>
        <v/>
      </c>
      <c r="N2042" s="252">
        <f>I2042</f>
        <v/>
      </c>
    </row>
    <row r="2043" ht="15" customHeight="1" thickBot="1">
      <c r="B2043" s="85" t="inlineStr">
        <is>
          <t>4Z11L-L</t>
        </is>
      </c>
      <c r="C2043">
        <f>SUMIF(数量表!D:H,B2043,数量表!H:H)</f>
        <v/>
      </c>
      <c r="D2043" s="243" t="inlineStr">
        <is>
          <t>W1-34</t>
        </is>
      </c>
      <c r="E2043" s="2" t="n">
        <v>346.5</v>
      </c>
      <c r="F2043" s="244" t="inlineStr">
        <is>
          <t>*</t>
        </is>
      </c>
      <c r="G2043" s="2" t="n">
        <v>356</v>
      </c>
      <c r="H2043" s="122" t="n">
        <v>1</v>
      </c>
      <c r="I2043" s="259">
        <f>SUM(H2043*C2043)</f>
        <v/>
      </c>
      <c r="J2043" s="260" t="n">
        <v>0.5</v>
      </c>
      <c r="K2043" s="261">
        <f>C2043*J2043</f>
        <v/>
      </c>
      <c r="M2043" s="251">
        <f>CONCATENATE(D2043,"　",E2043,F2043,G2043)</f>
        <v/>
      </c>
      <c r="N2043" s="252">
        <f>I2043</f>
        <v/>
      </c>
    </row>
    <row r="2044" ht="15" customHeight="1" thickBot="1">
      <c r="B2044" s="85" t="inlineStr">
        <is>
          <t>4Z11L-L</t>
        </is>
      </c>
      <c r="C2044">
        <f>SUMIF(数量表!D:H,B2044,数量表!H:H)</f>
        <v/>
      </c>
      <c r="D2044" s="243" t="inlineStr">
        <is>
          <t>W2-39</t>
        </is>
      </c>
      <c r="E2044" s="2" t="n">
        <v>386.5</v>
      </c>
      <c r="F2044" s="244" t="inlineStr">
        <is>
          <t>*</t>
        </is>
      </c>
      <c r="G2044" s="2" t="n">
        <v>356</v>
      </c>
      <c r="H2044" s="122" t="n">
        <v>1</v>
      </c>
      <c r="I2044" s="259">
        <f>SUM(H2044*C2044)</f>
        <v/>
      </c>
      <c r="J2044" s="260" t="n">
        <v>0.5</v>
      </c>
      <c r="K2044" s="261">
        <f>C2044*J2044</f>
        <v/>
      </c>
      <c r="M2044" s="251">
        <f>CONCATENATE(D2044,"　",E2044,F2044,G2044)</f>
        <v/>
      </c>
      <c r="N2044" s="252">
        <f>I2044</f>
        <v/>
      </c>
    </row>
    <row r="2045" ht="15" customHeight="1" thickBot="1">
      <c r="B2045" s="85" t="inlineStr">
        <is>
          <t>4Z11L-L</t>
        </is>
      </c>
      <c r="C2045" s="87">
        <f>SUMIF(数量表!D:H,B2045,数量表!H:H)</f>
        <v/>
      </c>
      <c r="D2045" s="243" t="inlineStr">
        <is>
          <t>45*1000</t>
        </is>
      </c>
      <c r="E2045" s="2" t="n">
        <v>288</v>
      </c>
      <c r="F2045" s="244" t="inlineStr">
        <is>
          <t>*</t>
        </is>
      </c>
      <c r="G2045" s="2" t="n">
        <v>1176</v>
      </c>
      <c r="H2045" s="122" t="n">
        <v>1</v>
      </c>
      <c r="I2045" s="259">
        <f>SUM(H2045*C2045)</f>
        <v/>
      </c>
      <c r="J2045" s="260" t="n">
        <v>0.5</v>
      </c>
      <c r="K2045" s="261">
        <f>C2045*J2045</f>
        <v/>
      </c>
      <c r="M2045" s="251">
        <f>CONCATENATE(D2045,"　",E2045,F2045,G2045)</f>
        <v/>
      </c>
      <c r="N2045" s="252">
        <f>I2045</f>
        <v/>
      </c>
    </row>
    <row r="2046" ht="15" customHeight="1" thickBot="1">
      <c r="B2046" s="79" t="inlineStr">
        <is>
          <t>4Z11R</t>
        </is>
      </c>
      <c r="C2046" s="80">
        <f>SUMIF(数量表!D:H,B2046,数量表!H:H)</f>
        <v/>
      </c>
      <c r="D2046" s="235" t="inlineStr">
        <is>
          <t>W2-39</t>
        </is>
      </c>
      <c r="E2046" s="236" t="n">
        <v>386.5</v>
      </c>
      <c r="F2046" s="237" t="inlineStr">
        <is>
          <t>*</t>
        </is>
      </c>
      <c r="G2046" s="236" t="n">
        <v>962</v>
      </c>
      <c r="H2046" s="238" t="n">
        <v>1</v>
      </c>
      <c r="I2046" s="253">
        <f>SUM(H2046*C2046)</f>
        <v/>
      </c>
      <c r="J2046" s="254" t="n">
        <v>1</v>
      </c>
      <c r="K2046" s="255">
        <f>C2046*J2046</f>
        <v/>
      </c>
      <c r="M2046" s="251">
        <f>CONCATENATE(D2046,"　",E2046,F2046,G2046)</f>
        <v/>
      </c>
      <c r="N2046" s="252">
        <f>I2046</f>
        <v/>
      </c>
    </row>
    <row r="2047" ht="15" customHeight="1" thickBot="1">
      <c r="B2047" s="85" t="inlineStr">
        <is>
          <t>4Z11R</t>
        </is>
      </c>
      <c r="C2047">
        <f>SUMIF(数量表!D:H,B2047,数量表!H:H)</f>
        <v/>
      </c>
      <c r="D2047" s="243" t="inlineStr">
        <is>
          <t>W1-34</t>
        </is>
      </c>
      <c r="E2047" s="2" t="n">
        <v>346.5</v>
      </c>
      <c r="F2047" s="244" t="inlineStr">
        <is>
          <t>*</t>
        </is>
      </c>
      <c r="G2047" s="2" t="n">
        <v>962</v>
      </c>
      <c r="H2047" s="122" t="n">
        <v>1</v>
      </c>
      <c r="I2047" s="259">
        <f>SUM(H2047*C2047)</f>
        <v/>
      </c>
      <c r="J2047" s="260" t="n">
        <v>1</v>
      </c>
      <c r="K2047" s="261">
        <f>C2047*J2047</f>
        <v/>
      </c>
      <c r="M2047" s="251">
        <f>CONCATENATE(D2047,"　",E2047,F2047,G2047)</f>
        <v/>
      </c>
      <c r="N2047" s="252">
        <f>I2047</f>
        <v/>
      </c>
    </row>
    <row r="2048" ht="15" customHeight="1" thickBot="1">
      <c r="B2048" s="85" t="inlineStr">
        <is>
          <t>4Z11R</t>
        </is>
      </c>
      <c r="C2048">
        <f>SUMIF(数量表!D:H,B2048,数量表!H:H)</f>
        <v/>
      </c>
      <c r="D2048" s="243" t="inlineStr">
        <is>
          <t>W1-34</t>
        </is>
      </c>
      <c r="E2048" s="2" t="n">
        <v>346.5</v>
      </c>
      <c r="F2048" s="244" t="inlineStr">
        <is>
          <t>*</t>
        </is>
      </c>
      <c r="G2048" s="2" t="n">
        <v>356</v>
      </c>
      <c r="H2048" s="122" t="n">
        <v>1</v>
      </c>
      <c r="I2048" s="259">
        <f>SUM(H2048*C2048)</f>
        <v/>
      </c>
      <c r="J2048" s="260" t="n">
        <v>0.5</v>
      </c>
      <c r="K2048" s="261">
        <f>C2048*J2048</f>
        <v/>
      </c>
      <c r="M2048" s="251">
        <f>CONCATENATE(D2048,"　",E2048,F2048,G2048)</f>
        <v/>
      </c>
      <c r="N2048" s="252">
        <f>I2048</f>
        <v/>
      </c>
    </row>
    <row r="2049" ht="15" customHeight="1" thickBot="1">
      <c r="B2049" s="85" t="inlineStr">
        <is>
          <t>4Z11R</t>
        </is>
      </c>
      <c r="C2049">
        <f>SUMIF(数量表!D:H,B2049,数量表!H:H)</f>
        <v/>
      </c>
      <c r="D2049" s="243" t="inlineStr">
        <is>
          <t>W2-39</t>
        </is>
      </c>
      <c r="E2049" s="2" t="n">
        <v>386.5</v>
      </c>
      <c r="F2049" s="244" t="inlineStr">
        <is>
          <t>*</t>
        </is>
      </c>
      <c r="G2049" s="2" t="n">
        <v>356</v>
      </c>
      <c r="H2049" s="122" t="n">
        <v>1</v>
      </c>
      <c r="I2049" s="259">
        <f>SUM(H2049*C2049)</f>
        <v/>
      </c>
      <c r="J2049" s="260" t="n">
        <v>0.5</v>
      </c>
      <c r="K2049" s="261">
        <f>C2049*J2049</f>
        <v/>
      </c>
      <c r="M2049" s="251">
        <f>CONCATENATE(D2049,"　",E2049,F2049,G2049)</f>
        <v/>
      </c>
      <c r="N2049" s="252">
        <f>I2049</f>
        <v/>
      </c>
    </row>
    <row r="2050" ht="15" customHeight="1" thickBot="1">
      <c r="B2050" s="85" t="inlineStr">
        <is>
          <t>4Z11R</t>
        </is>
      </c>
      <c r="C2050" s="87">
        <f>SUMIF(数量表!D:H,B2050,数量表!H:H)</f>
        <v/>
      </c>
      <c r="D2050" s="243" t="inlineStr">
        <is>
          <t>45*1000</t>
        </is>
      </c>
      <c r="E2050" s="2" t="n">
        <v>164</v>
      </c>
      <c r="F2050" s="244" t="inlineStr">
        <is>
          <t>*</t>
        </is>
      </c>
      <c r="G2050" s="2" t="n">
        <v>1176</v>
      </c>
      <c r="H2050" s="122" t="n">
        <v>1</v>
      </c>
      <c r="I2050" s="259">
        <f>SUM(H2050*C2050)</f>
        <v/>
      </c>
      <c r="J2050" s="260" t="n">
        <v>0.5</v>
      </c>
      <c r="K2050" s="261">
        <f>C2050*J2050</f>
        <v/>
      </c>
      <c r="M2050" s="251">
        <f>CONCATENATE(D2050,"　",E2050,F2050,G2050)</f>
        <v/>
      </c>
      <c r="N2050" s="252">
        <f>I2050</f>
        <v/>
      </c>
    </row>
    <row r="2051" ht="15" customHeight="1" thickBot="1">
      <c r="B2051" s="88" t="inlineStr">
        <is>
          <t>4Z11R</t>
        </is>
      </c>
      <c r="C2051" s="91">
        <f>SUMIF(数量表!D:H,B2051,数量表!H:H)</f>
        <v/>
      </c>
      <c r="D2051" s="239" t="inlineStr">
        <is>
          <t>45*1000</t>
        </is>
      </c>
      <c r="E2051" s="240" t="n">
        <v>124</v>
      </c>
      <c r="F2051" s="241" t="inlineStr">
        <is>
          <t>*</t>
        </is>
      </c>
      <c r="G2051" s="240" t="n">
        <v>1176</v>
      </c>
      <c r="H2051" s="242" t="n">
        <v>1</v>
      </c>
      <c r="I2051" s="256">
        <f>SUM(H2051*C2051)</f>
        <v/>
      </c>
      <c r="J2051" s="257" t="n">
        <v>0.5</v>
      </c>
      <c r="K2051" s="258">
        <f>C2051*J2051</f>
        <v/>
      </c>
      <c r="M2051" s="251">
        <f>CONCATENATE(D2051,"　",E2051,F2051,G2051)</f>
        <v/>
      </c>
      <c r="N2051" s="252">
        <f>I2051</f>
        <v/>
      </c>
    </row>
    <row r="2052" ht="15" customHeight="1" thickBot="1">
      <c r="B2052" s="79" t="inlineStr">
        <is>
          <t>4Z11-R</t>
        </is>
      </c>
      <c r="C2052" s="82">
        <f>SUMIF(数量表!D:H,B2052,数量表!H:H)</f>
        <v/>
      </c>
      <c r="D2052" s="243" t="inlineStr">
        <is>
          <t>W2-39</t>
        </is>
      </c>
      <c r="E2052" s="236" t="n">
        <v>386.5</v>
      </c>
      <c r="F2052" s="237" t="inlineStr">
        <is>
          <t>*</t>
        </is>
      </c>
      <c r="G2052" s="236" t="n">
        <v>962</v>
      </c>
      <c r="H2052" s="238" t="n">
        <v>2</v>
      </c>
      <c r="I2052" s="253">
        <f>SUM(H2052*C2052)</f>
        <v/>
      </c>
      <c r="J2052" s="254" t="n">
        <v>2</v>
      </c>
      <c r="K2052" s="255">
        <f>C2052*J2052</f>
        <v/>
      </c>
      <c r="M2052" s="251">
        <f>CONCATENATE(D2052,"　",E2052,F2052,G2052)</f>
        <v/>
      </c>
      <c r="N2052" s="252">
        <f>I2052</f>
        <v/>
      </c>
    </row>
    <row r="2053" ht="15" customHeight="1" thickBot="1">
      <c r="B2053" s="85" t="inlineStr">
        <is>
          <t>4Z11-R</t>
        </is>
      </c>
      <c r="C2053" s="87">
        <f>SUMIF(数量表!D:H,B2053,数量表!H:H)</f>
        <v/>
      </c>
      <c r="D2053" s="243" t="inlineStr">
        <is>
          <t>45*1000</t>
        </is>
      </c>
      <c r="E2053" s="2" t="n">
        <v>328</v>
      </c>
      <c r="F2053" s="244" t="inlineStr">
        <is>
          <t>*</t>
        </is>
      </c>
      <c r="G2053" s="2" t="n">
        <v>1176</v>
      </c>
      <c r="H2053" s="122" t="n">
        <v>1</v>
      </c>
      <c r="I2053" s="259">
        <f>SUM(H2053*C2053)</f>
        <v/>
      </c>
      <c r="J2053" s="260" t="n">
        <v>0.5</v>
      </c>
      <c r="K2053" s="261">
        <f>C2053*J2053</f>
        <v/>
      </c>
      <c r="M2053" s="251">
        <f>CONCATENATE(D2053,"　",E2053,F2053,G2053)</f>
        <v/>
      </c>
      <c r="N2053" s="252">
        <f>I2053</f>
        <v/>
      </c>
    </row>
    <row r="2054" ht="15" customHeight="1" thickBot="1">
      <c r="B2054" s="88" t="inlineStr">
        <is>
          <t>4Z11-R</t>
        </is>
      </c>
      <c r="C2054" s="91">
        <f>SUMIF(数量表!D:H,B2054,数量表!H:H)</f>
        <v/>
      </c>
      <c r="D2054" s="239" t="inlineStr">
        <is>
          <t>W3-39</t>
        </is>
      </c>
      <c r="E2054" s="240" t="n">
        <v>386.5</v>
      </c>
      <c r="F2054" s="241" t="inlineStr">
        <is>
          <t>*</t>
        </is>
      </c>
      <c r="G2054" s="240" t="n">
        <v>356</v>
      </c>
      <c r="H2054" s="242" t="n">
        <v>2</v>
      </c>
      <c r="I2054" s="256">
        <f>SUM(H2054*C2054)</f>
        <v/>
      </c>
      <c r="J2054" s="257" t="n">
        <v>1</v>
      </c>
      <c r="K2054" s="258">
        <f>C2054*J2054</f>
        <v/>
      </c>
      <c r="M2054" s="251">
        <f>CONCATENATE(D2054,"　",E2054,F2054,G2054)</f>
        <v/>
      </c>
      <c r="N2054" s="252">
        <f>I2054</f>
        <v/>
      </c>
    </row>
    <row r="2055" ht="15" customHeight="1" thickBot="1">
      <c r="B2055" s="79" t="inlineStr">
        <is>
          <t>4Z11R-R</t>
        </is>
      </c>
      <c r="C2055" s="80">
        <f>SUMIF(数量表!D:H,B2055,数量表!H:H)</f>
        <v/>
      </c>
      <c r="D2055" s="235" t="inlineStr">
        <is>
          <t>W2-39</t>
        </is>
      </c>
      <c r="E2055" s="236" t="n">
        <v>386.5</v>
      </c>
      <c r="F2055" s="237" t="inlineStr">
        <is>
          <t>*</t>
        </is>
      </c>
      <c r="G2055" s="236" t="n">
        <v>962</v>
      </c>
      <c r="H2055" s="238" t="n">
        <v>1</v>
      </c>
      <c r="I2055" s="253">
        <f>SUM(H2055*C2055)</f>
        <v/>
      </c>
      <c r="J2055" s="254" t="n">
        <v>1</v>
      </c>
      <c r="K2055" s="255">
        <f>C2055*J2055</f>
        <v/>
      </c>
      <c r="M2055" s="251">
        <f>CONCATENATE(D2055,"　",E2055,F2055,G2055)</f>
        <v/>
      </c>
      <c r="N2055" s="252">
        <f>I2055</f>
        <v/>
      </c>
    </row>
    <row r="2056" ht="15" customHeight="1" thickBot="1">
      <c r="B2056" s="85" t="inlineStr">
        <is>
          <t>4Z11R-R</t>
        </is>
      </c>
      <c r="C2056">
        <f>SUMIF(数量表!D:H,B2056,数量表!H:H)</f>
        <v/>
      </c>
      <c r="D2056" s="243" t="inlineStr">
        <is>
          <t>W1-34</t>
        </is>
      </c>
      <c r="E2056" s="2" t="n">
        <v>346.5</v>
      </c>
      <c r="F2056" s="244" t="inlineStr">
        <is>
          <t>*</t>
        </is>
      </c>
      <c r="G2056" s="2" t="n">
        <v>962</v>
      </c>
      <c r="H2056" s="122" t="n">
        <v>1</v>
      </c>
      <c r="I2056" s="259">
        <f>SUM(H2056*C2056)</f>
        <v/>
      </c>
      <c r="J2056" s="260" t="n">
        <v>1</v>
      </c>
      <c r="K2056" s="261">
        <f>C2056*J2056</f>
        <v/>
      </c>
      <c r="M2056" s="251">
        <f>CONCATENATE(D2056,"　",E2056,F2056,G2056)</f>
        <v/>
      </c>
      <c r="N2056" s="252">
        <f>I2056</f>
        <v/>
      </c>
    </row>
    <row r="2057" ht="15" customHeight="1" thickBot="1">
      <c r="B2057" s="85" t="inlineStr">
        <is>
          <t>4Z11R-R</t>
        </is>
      </c>
      <c r="C2057">
        <f>SUMIF(数量表!D:H,B2057,数量表!H:H)</f>
        <v/>
      </c>
      <c r="D2057" s="243" t="inlineStr">
        <is>
          <t>W1-34</t>
        </is>
      </c>
      <c r="E2057" s="2" t="n">
        <v>346.5</v>
      </c>
      <c r="F2057" s="244" t="inlineStr">
        <is>
          <t>*</t>
        </is>
      </c>
      <c r="G2057" s="2" t="n">
        <v>356</v>
      </c>
      <c r="H2057" s="122" t="n">
        <v>1</v>
      </c>
      <c r="I2057" s="259">
        <f>SUM(H2057*C2057)</f>
        <v/>
      </c>
      <c r="J2057" s="260" t="n">
        <v>0.5</v>
      </c>
      <c r="K2057" s="261">
        <f>C2057*J2057</f>
        <v/>
      </c>
      <c r="M2057" s="251">
        <f>CONCATENATE(D2057,"　",E2057,F2057,G2057)</f>
        <v/>
      </c>
      <c r="N2057" s="252">
        <f>I2057</f>
        <v/>
      </c>
    </row>
    <row r="2058" ht="15" customHeight="1" thickBot="1">
      <c r="B2058" s="85" t="inlineStr">
        <is>
          <t>4Z11R-R</t>
        </is>
      </c>
      <c r="C2058">
        <f>SUMIF(数量表!D:H,B2058,数量表!H:H)</f>
        <v/>
      </c>
      <c r="D2058" s="243" t="inlineStr">
        <is>
          <t>W2-39</t>
        </is>
      </c>
      <c r="E2058" s="2" t="n">
        <v>386.5</v>
      </c>
      <c r="F2058" s="244" t="inlineStr">
        <is>
          <t>*</t>
        </is>
      </c>
      <c r="G2058" s="2" t="n">
        <v>356</v>
      </c>
      <c r="H2058" s="122" t="n">
        <v>1</v>
      </c>
      <c r="I2058" s="259">
        <f>SUM(H2058*C2058)</f>
        <v/>
      </c>
      <c r="J2058" s="260" t="n">
        <v>0.5</v>
      </c>
      <c r="K2058" s="261">
        <f>C2058*J2058</f>
        <v/>
      </c>
      <c r="M2058" s="251">
        <f>CONCATENATE(D2058,"　",E2058,F2058,G2058)</f>
        <v/>
      </c>
      <c r="N2058" s="252">
        <f>I2058</f>
        <v/>
      </c>
    </row>
    <row r="2059" ht="15" customHeight="1" thickBot="1">
      <c r="B2059" s="85" t="inlineStr">
        <is>
          <t>4Z11R-R</t>
        </is>
      </c>
      <c r="C2059" s="87">
        <f>SUMIF(数量表!D:H,B2059,数量表!H:H)</f>
        <v/>
      </c>
      <c r="D2059" s="243" t="inlineStr">
        <is>
          <t>45*1000</t>
        </is>
      </c>
      <c r="E2059" s="2" t="n">
        <v>288</v>
      </c>
      <c r="F2059" s="244" t="inlineStr">
        <is>
          <t>*</t>
        </is>
      </c>
      <c r="G2059" s="2" t="n">
        <v>1176</v>
      </c>
      <c r="H2059" s="122" t="n">
        <v>1</v>
      </c>
      <c r="I2059" s="259">
        <f>SUM(H2059*C2059)</f>
        <v/>
      </c>
      <c r="J2059" s="260" t="n">
        <v>0.5</v>
      </c>
      <c r="K2059" s="261">
        <f>C2059*J2059</f>
        <v/>
      </c>
      <c r="M2059" s="251">
        <f>CONCATENATE(D2059,"　",E2059,F2059,G2059)</f>
        <v/>
      </c>
      <c r="N2059" s="252">
        <f>I2059</f>
        <v/>
      </c>
    </row>
    <row r="2060" ht="15" customHeight="1" thickBot="1">
      <c r="B2060" s="79" t="inlineStr">
        <is>
          <t>5Z11</t>
        </is>
      </c>
      <c r="C2060" s="80">
        <f>SUMIF(数量表!D:H,B2060,数量表!H:H)</f>
        <v/>
      </c>
      <c r="D2060" s="235" t="inlineStr">
        <is>
          <t>W1-39</t>
        </is>
      </c>
      <c r="E2060" s="236" t="n">
        <v>386.5</v>
      </c>
      <c r="F2060" s="237" t="inlineStr">
        <is>
          <t>*</t>
        </is>
      </c>
      <c r="G2060" s="236" t="n">
        <v>1274</v>
      </c>
      <c r="H2060" s="238" t="n">
        <v>2</v>
      </c>
      <c r="I2060" s="253">
        <f>SUM(H2060*C2060)</f>
        <v/>
      </c>
      <c r="J2060" s="254" t="n">
        <v>2</v>
      </c>
      <c r="K2060" s="255">
        <f>C2060*J2060</f>
        <v/>
      </c>
      <c r="M2060" s="251">
        <f>CONCATENATE(D2060,"　",E2060,F2060,G2060)</f>
        <v/>
      </c>
      <c r="N2060" s="252">
        <f>I2060</f>
        <v/>
      </c>
    </row>
    <row r="2061" ht="15" customHeight="1" thickBot="1">
      <c r="B2061" s="85" t="inlineStr">
        <is>
          <t>5Z11</t>
        </is>
      </c>
      <c r="C2061">
        <f>SUMIF(数量表!D:H,B2061,数量表!H:H)</f>
        <v/>
      </c>
      <c r="D2061" s="243" t="inlineStr">
        <is>
          <t>W1-39</t>
        </is>
      </c>
      <c r="E2061" s="2" t="n">
        <v>386.5</v>
      </c>
      <c r="F2061" s="244" t="inlineStr">
        <is>
          <t>*</t>
        </is>
      </c>
      <c r="G2061" s="2" t="n">
        <v>80</v>
      </c>
      <c r="H2061" s="122" t="n">
        <v>2</v>
      </c>
      <c r="I2061" s="259">
        <f>SUM(H2061*C2061)</f>
        <v/>
      </c>
      <c r="J2061" s="260" t="n">
        <v>0.1</v>
      </c>
      <c r="K2061" s="261">
        <f>C2061*J2061</f>
        <v/>
      </c>
      <c r="M2061" s="251">
        <f>CONCATENATE(D2061,"　",E2061,F2061,G2061)</f>
        <v/>
      </c>
      <c r="N2061" s="252">
        <f>I2061</f>
        <v/>
      </c>
    </row>
    <row r="2062" ht="15" customHeight="1" thickBot="1">
      <c r="B2062" s="88" t="inlineStr">
        <is>
          <t>5Z11</t>
        </is>
      </c>
      <c r="C2062" s="91">
        <f>SUMIF(数量表!D:H,B2062,数量表!H:H)</f>
        <v/>
      </c>
      <c r="D2062" s="239" t="inlineStr">
        <is>
          <t>45*1000</t>
        </is>
      </c>
      <c r="E2062" s="240" t="n">
        <v>164</v>
      </c>
      <c r="F2062" s="241" t="inlineStr">
        <is>
          <t>*</t>
        </is>
      </c>
      <c r="G2062" s="240" t="n">
        <v>1176</v>
      </c>
      <c r="H2062" s="242" t="n">
        <v>2</v>
      </c>
      <c r="I2062" s="256">
        <f>SUM(H2062*C2062)</f>
        <v/>
      </c>
      <c r="J2062" s="257" t="n">
        <v>0.1</v>
      </c>
      <c r="K2062" s="258">
        <f>C2062*J2062</f>
        <v/>
      </c>
      <c r="M2062" s="251">
        <f>CONCATENATE(D2062,"　",E2062,F2062,G2062)</f>
        <v/>
      </c>
      <c r="N2062" s="252">
        <f>I2062</f>
        <v/>
      </c>
    </row>
    <row r="2063" ht="15" customHeight="1" thickBot="1">
      <c r="B2063" s="85" t="inlineStr">
        <is>
          <t>5Z11L</t>
        </is>
      </c>
      <c r="C2063">
        <f>SUMIF(数量表!D:H,B2063,数量表!H:H)</f>
        <v/>
      </c>
      <c r="D2063" s="243" t="inlineStr">
        <is>
          <t>W1-34</t>
        </is>
      </c>
      <c r="E2063" s="2" t="n">
        <v>346.5</v>
      </c>
      <c r="F2063" s="244" t="inlineStr">
        <is>
          <t>*</t>
        </is>
      </c>
      <c r="G2063" s="2" t="n">
        <v>1274</v>
      </c>
      <c r="H2063" s="122" t="n">
        <v>1</v>
      </c>
      <c r="I2063" s="259">
        <f>SUM(H2063*C2063)</f>
        <v/>
      </c>
      <c r="J2063" s="260" t="n">
        <v>1</v>
      </c>
      <c r="K2063" s="261">
        <f>C2063*J2063</f>
        <v/>
      </c>
      <c r="M2063" s="251">
        <f>CONCATENATE(D2063,"　",E2063,F2063,G2063)</f>
        <v/>
      </c>
      <c r="N2063" s="252">
        <f>I2063</f>
        <v/>
      </c>
    </row>
    <row r="2064" ht="15" customHeight="1" thickBot="1">
      <c r="B2064" s="85" t="inlineStr">
        <is>
          <t>5Z11L</t>
        </is>
      </c>
      <c r="C2064">
        <f>SUMIF(数量表!D:H,B2064,数量表!H:H)</f>
        <v/>
      </c>
      <c r="D2064" s="243" t="inlineStr">
        <is>
          <t>W1-39</t>
        </is>
      </c>
      <c r="E2064" s="2" t="n">
        <v>386.5</v>
      </c>
      <c r="F2064" s="244" t="inlineStr">
        <is>
          <t>*</t>
        </is>
      </c>
      <c r="G2064" s="2" t="n">
        <v>1274</v>
      </c>
      <c r="H2064" s="122" t="n">
        <v>1</v>
      </c>
      <c r="I2064" s="259">
        <f>SUM(H2064*C2064)</f>
        <v/>
      </c>
      <c r="J2064" s="260" t="n">
        <v>1</v>
      </c>
      <c r="K2064" s="261">
        <f>C2064*J2064</f>
        <v/>
      </c>
      <c r="M2064" s="251">
        <f>CONCATENATE(D2064,"　",E2064,F2064,G2064)</f>
        <v/>
      </c>
      <c r="N2064" s="252">
        <f>I2064</f>
        <v/>
      </c>
    </row>
    <row r="2065" ht="15" customHeight="1" thickBot="1">
      <c r="B2065" s="85" t="inlineStr">
        <is>
          <t>5Z11L</t>
        </is>
      </c>
      <c r="C2065">
        <f>SUMIF(数量表!D:H,B2065,数量表!H:H)</f>
        <v/>
      </c>
      <c r="D2065" s="243" t="inlineStr">
        <is>
          <t>W1-34</t>
        </is>
      </c>
      <c r="E2065" s="2" t="n">
        <v>346.5</v>
      </c>
      <c r="F2065" s="244" t="inlineStr">
        <is>
          <t>*</t>
        </is>
      </c>
      <c r="G2065" s="2" t="n">
        <v>80</v>
      </c>
      <c r="H2065" s="122" t="n">
        <v>1</v>
      </c>
      <c r="I2065" s="259">
        <f>SUM(H2065*C2065)</f>
        <v/>
      </c>
      <c r="J2065" s="260" t="n">
        <v>0.1</v>
      </c>
      <c r="K2065" s="261">
        <f>C2065*J2065</f>
        <v/>
      </c>
      <c r="M2065" s="251">
        <f>CONCATENATE(D2065,"　",E2065,F2065,G2065)</f>
        <v/>
      </c>
      <c r="N2065" s="252">
        <f>I2065</f>
        <v/>
      </c>
    </row>
    <row r="2066" ht="15" customHeight="1" thickBot="1">
      <c r="B2066" s="85" t="inlineStr">
        <is>
          <t>5Z11L</t>
        </is>
      </c>
      <c r="C2066">
        <f>SUMIF(数量表!D:H,B2066,数量表!H:H)</f>
        <v/>
      </c>
      <c r="D2066" s="243" t="inlineStr">
        <is>
          <t>W1-39</t>
        </is>
      </c>
      <c r="E2066" s="2" t="n">
        <v>386.5</v>
      </c>
      <c r="F2066" s="244" t="inlineStr">
        <is>
          <t>*</t>
        </is>
      </c>
      <c r="G2066" s="2" t="n">
        <v>80</v>
      </c>
      <c r="H2066" s="122" t="n">
        <v>1</v>
      </c>
      <c r="I2066" s="259">
        <f>SUM(H2066*C2066)</f>
        <v/>
      </c>
      <c r="J2066" s="260" t="n">
        <v>0.1</v>
      </c>
      <c r="K2066" s="261">
        <f>C2066*J2066</f>
        <v/>
      </c>
      <c r="M2066" s="251">
        <f>CONCATENATE(D2066,"　",E2066,F2066,G2066)</f>
        <v/>
      </c>
      <c r="N2066" s="252">
        <f>I2066</f>
        <v/>
      </c>
    </row>
    <row r="2067" ht="15" customHeight="1" thickBot="1">
      <c r="B2067" s="85" t="inlineStr">
        <is>
          <t>5Z11L</t>
        </is>
      </c>
      <c r="C2067">
        <f>SUMIF(数量表!D:H,B2067,数量表!H:H)</f>
        <v/>
      </c>
      <c r="D2067" s="243" t="inlineStr">
        <is>
          <t>45*1000</t>
        </is>
      </c>
      <c r="E2067" s="2" t="n">
        <v>124</v>
      </c>
      <c r="F2067" s="244" t="inlineStr">
        <is>
          <t>*</t>
        </is>
      </c>
      <c r="G2067" s="2" t="n">
        <v>1176</v>
      </c>
      <c r="H2067" s="122" t="n">
        <v>1</v>
      </c>
      <c r="I2067" s="259">
        <f>SUM(H2067*C2067)</f>
        <v/>
      </c>
      <c r="J2067" s="260" t="n">
        <v>0.1</v>
      </c>
      <c r="K2067" s="261">
        <f>C2067*J2067</f>
        <v/>
      </c>
      <c r="M2067" s="251">
        <f>CONCATENATE(D2067,"　",E2067,F2067,G2067)</f>
        <v/>
      </c>
      <c r="N2067" s="252">
        <f>I2067</f>
        <v/>
      </c>
    </row>
    <row r="2068" ht="15" customHeight="1" thickBot="1">
      <c r="B2068" s="88" t="inlineStr">
        <is>
          <t>5Z11L</t>
        </is>
      </c>
      <c r="C2068" s="89">
        <f>SUMIF(数量表!D:H,B2068,数量表!H:H)</f>
        <v/>
      </c>
      <c r="D2068" s="239" t="inlineStr">
        <is>
          <t>45*1000</t>
        </is>
      </c>
      <c r="E2068" s="240" t="n">
        <v>164</v>
      </c>
      <c r="F2068" s="241" t="inlineStr">
        <is>
          <t>*</t>
        </is>
      </c>
      <c r="G2068" s="240" t="n">
        <v>1176</v>
      </c>
      <c r="H2068" s="242" t="n">
        <v>1</v>
      </c>
      <c r="I2068" s="256">
        <f>SUM(H2068*C2068)</f>
        <v/>
      </c>
      <c r="J2068" s="257" t="n">
        <v>0.1</v>
      </c>
      <c r="K2068" s="258">
        <f>C2068*J2068</f>
        <v/>
      </c>
      <c r="M2068" s="251">
        <f>CONCATENATE(D2068,"　",E2068,F2068,G2068)</f>
        <v/>
      </c>
      <c r="N2068" s="252">
        <f>I2068</f>
        <v/>
      </c>
    </row>
    <row r="2069" ht="15" customHeight="1" thickBot="1">
      <c r="B2069" s="79" t="inlineStr">
        <is>
          <t>5Z11-L</t>
        </is>
      </c>
      <c r="C2069" s="82">
        <f>SUMIF(数量表!D:H,B2069,数量表!H:H)</f>
        <v/>
      </c>
      <c r="D2069" s="235" t="inlineStr">
        <is>
          <t>W1-39</t>
        </is>
      </c>
      <c r="E2069" s="236" t="n">
        <v>386.5</v>
      </c>
      <c r="F2069" s="237" t="inlineStr">
        <is>
          <t>*</t>
        </is>
      </c>
      <c r="G2069" s="236" t="n">
        <v>1274</v>
      </c>
      <c r="H2069" s="238" t="n">
        <v>2</v>
      </c>
      <c r="I2069" s="253">
        <f>SUM(H2069*C2069)</f>
        <v/>
      </c>
      <c r="J2069" s="254" t="n">
        <v>2</v>
      </c>
      <c r="K2069" s="255">
        <f>C2069*J2069</f>
        <v/>
      </c>
      <c r="M2069" s="251">
        <f>CONCATENATE(D2069,"　",E2069,F2069,G2069)</f>
        <v/>
      </c>
      <c r="N2069" s="252">
        <f>I2069</f>
        <v/>
      </c>
    </row>
    <row r="2070" ht="15" customHeight="1" thickBot="1">
      <c r="B2070" s="85" t="inlineStr">
        <is>
          <t>5Z11-L</t>
        </is>
      </c>
      <c r="C2070" s="87">
        <f>SUMIF(数量表!D:H,B2070,数量表!H:H)</f>
        <v/>
      </c>
      <c r="D2070" s="243" t="inlineStr">
        <is>
          <t>W1-39</t>
        </is>
      </c>
      <c r="E2070" s="2" t="n">
        <v>386.5</v>
      </c>
      <c r="F2070" s="244" t="inlineStr">
        <is>
          <t>*</t>
        </is>
      </c>
      <c r="G2070" s="2" t="n">
        <v>80</v>
      </c>
      <c r="H2070" s="122" t="n">
        <v>2</v>
      </c>
      <c r="I2070" s="259">
        <f>SUM(H2070*C2070)</f>
        <v/>
      </c>
      <c r="J2070" s="260" t="n">
        <v>0.1</v>
      </c>
      <c r="K2070" s="261">
        <f>C2070*J2070</f>
        <v/>
      </c>
      <c r="M2070" s="251">
        <f>CONCATENATE(D2070,"　",E2070,F2070,G2070)</f>
        <v/>
      </c>
      <c r="N2070" s="252">
        <f>I2070</f>
        <v/>
      </c>
    </row>
    <row r="2071" ht="15" customHeight="1" thickBot="1">
      <c r="B2071" s="88" t="inlineStr">
        <is>
          <t>5Z11-L</t>
        </is>
      </c>
      <c r="C2071" s="91">
        <f>SUMIF(数量表!D:H,B2071,数量表!H:H)</f>
        <v/>
      </c>
      <c r="D2071" s="239" t="inlineStr">
        <is>
          <t>45*1000</t>
        </is>
      </c>
      <c r="E2071" s="240" t="n">
        <v>328</v>
      </c>
      <c r="F2071" s="241" t="inlineStr">
        <is>
          <t>*</t>
        </is>
      </c>
      <c r="G2071" s="240" t="n">
        <v>1176</v>
      </c>
      <c r="H2071" s="242" t="n">
        <v>1</v>
      </c>
      <c r="I2071" s="256">
        <f>SUM(H2071*C2071)</f>
        <v/>
      </c>
      <c r="J2071" s="257" t="n">
        <v>0.1</v>
      </c>
      <c r="K2071" s="258">
        <f>C2071*J2071</f>
        <v/>
      </c>
      <c r="M2071" s="251">
        <f>CONCATENATE(D2071,"　",E2071,F2071,G2071)</f>
        <v/>
      </c>
      <c r="N2071" s="252">
        <f>I2071</f>
        <v/>
      </c>
    </row>
    <row r="2072" ht="15" customHeight="1" thickBot="1">
      <c r="B2072" s="79" t="inlineStr">
        <is>
          <t>5Z11L-L</t>
        </is>
      </c>
      <c r="C2072" s="80">
        <f>SUMIF(数量表!D:H,B2072,数量表!H:H)</f>
        <v/>
      </c>
      <c r="D2072" s="235" t="inlineStr">
        <is>
          <t>W1-34</t>
        </is>
      </c>
      <c r="E2072" s="236" t="n">
        <v>346.5</v>
      </c>
      <c r="F2072" s="237" t="inlineStr">
        <is>
          <t>*</t>
        </is>
      </c>
      <c r="G2072" s="236" t="n">
        <v>1274</v>
      </c>
      <c r="H2072" s="238" t="n">
        <v>1</v>
      </c>
      <c r="I2072" s="253">
        <f>SUM(H2072*C2072)</f>
        <v/>
      </c>
      <c r="J2072" s="254" t="n">
        <v>1</v>
      </c>
      <c r="K2072" s="255">
        <f>C2072*J2072</f>
        <v/>
      </c>
      <c r="M2072" s="251">
        <f>CONCATENATE(D2072,"　",E2072,F2072,G2072)</f>
        <v/>
      </c>
      <c r="N2072" s="252">
        <f>I2072</f>
        <v/>
      </c>
    </row>
    <row r="2073" ht="15" customHeight="1" thickBot="1">
      <c r="B2073" s="85" t="inlineStr">
        <is>
          <t>5Z11L-L</t>
        </is>
      </c>
      <c r="C2073">
        <f>SUMIF(数量表!D:H,B2073,数量表!H:H)</f>
        <v/>
      </c>
      <c r="D2073" s="243" t="inlineStr">
        <is>
          <t>W1-39</t>
        </is>
      </c>
      <c r="E2073" s="2" t="n">
        <v>386.5</v>
      </c>
      <c r="F2073" s="244" t="inlineStr">
        <is>
          <t>*</t>
        </is>
      </c>
      <c r="G2073" s="2" t="n">
        <v>1274</v>
      </c>
      <c r="H2073" s="122" t="n">
        <v>1</v>
      </c>
      <c r="I2073" s="259">
        <f>SUM(H2073*C2073)</f>
        <v/>
      </c>
      <c r="J2073" s="260" t="n">
        <v>1</v>
      </c>
      <c r="K2073" s="261">
        <f>C2073*J2073</f>
        <v/>
      </c>
      <c r="M2073" s="251">
        <f>CONCATENATE(D2073,"　",E2073,F2073,G2073)</f>
        <v/>
      </c>
      <c r="N2073" s="252">
        <f>I2073</f>
        <v/>
      </c>
    </row>
    <row r="2074" ht="15" customHeight="1" thickBot="1">
      <c r="B2074" s="85" t="inlineStr">
        <is>
          <t>5Z11L-L</t>
        </is>
      </c>
      <c r="C2074">
        <f>SUMIF(数量表!D:H,B2074,数量表!H:H)</f>
        <v/>
      </c>
      <c r="D2074" s="243" t="inlineStr">
        <is>
          <t>W1-34</t>
        </is>
      </c>
      <c r="E2074" s="2" t="n">
        <v>346.5</v>
      </c>
      <c r="F2074" s="244" t="inlineStr">
        <is>
          <t>*</t>
        </is>
      </c>
      <c r="G2074" s="2" t="n">
        <v>80</v>
      </c>
      <c r="H2074" s="122" t="n">
        <v>1</v>
      </c>
      <c r="I2074" s="259">
        <f>SUM(H2074*C2074)</f>
        <v/>
      </c>
      <c r="J2074" s="260" t="n">
        <v>0.1</v>
      </c>
      <c r="K2074" s="261">
        <f>C2074*J2074</f>
        <v/>
      </c>
      <c r="M2074" s="251">
        <f>CONCATENATE(D2074,"　",E2074,F2074,G2074)</f>
        <v/>
      </c>
      <c r="N2074" s="252">
        <f>I2074</f>
        <v/>
      </c>
    </row>
    <row r="2075" ht="15" customHeight="1" thickBot="1">
      <c r="B2075" s="85" t="inlineStr">
        <is>
          <t>5Z11L-L</t>
        </is>
      </c>
      <c r="C2075">
        <f>SUMIF(数量表!D:H,B2075,数量表!H:H)</f>
        <v/>
      </c>
      <c r="D2075" s="243" t="inlineStr">
        <is>
          <t>W1-39</t>
        </is>
      </c>
      <c r="E2075" s="2" t="n">
        <v>386.5</v>
      </c>
      <c r="F2075" s="244" t="inlineStr">
        <is>
          <t>*</t>
        </is>
      </c>
      <c r="G2075" s="2" t="n">
        <v>80</v>
      </c>
      <c r="H2075" s="122" t="n">
        <v>1</v>
      </c>
      <c r="I2075" s="259">
        <f>SUM(H2075*C2075)</f>
        <v/>
      </c>
      <c r="J2075" s="260" t="n">
        <v>0.1</v>
      </c>
      <c r="K2075" s="261">
        <f>C2075*J2075</f>
        <v/>
      </c>
      <c r="M2075" s="251">
        <f>CONCATENATE(D2075,"　",E2075,F2075,G2075)</f>
        <v/>
      </c>
      <c r="N2075" s="252">
        <f>I2075</f>
        <v/>
      </c>
    </row>
    <row r="2076" ht="15" customHeight="1" thickBot="1">
      <c r="B2076" s="88" t="inlineStr">
        <is>
          <t>5Z11L-L</t>
        </is>
      </c>
      <c r="C2076" s="89">
        <f>SUMIF(数量表!D:H,B2076,数量表!H:H)</f>
        <v/>
      </c>
      <c r="D2076" s="239" t="inlineStr">
        <is>
          <t>45*1000</t>
        </is>
      </c>
      <c r="E2076" s="240" t="n">
        <v>288</v>
      </c>
      <c r="F2076" s="241" t="inlineStr">
        <is>
          <t>*</t>
        </is>
      </c>
      <c r="G2076" s="240" t="n">
        <v>1176</v>
      </c>
      <c r="H2076" s="242" t="n">
        <v>1</v>
      </c>
      <c r="I2076" s="256">
        <f>SUM(H2076*C2076)</f>
        <v/>
      </c>
      <c r="J2076" s="257" t="n">
        <v>0.1</v>
      </c>
      <c r="K2076" s="258">
        <f>C2076*J2076</f>
        <v/>
      </c>
      <c r="M2076" s="251">
        <f>CONCATENATE(D2076,"　",E2076,F2076,G2076)</f>
        <v/>
      </c>
      <c r="N2076" s="252">
        <f>I2076</f>
        <v/>
      </c>
    </row>
    <row r="2077" ht="15" customHeight="1" thickBot="1">
      <c r="B2077" s="85" t="inlineStr">
        <is>
          <t>5Z11R</t>
        </is>
      </c>
      <c r="C2077">
        <f>SUMIF(数量表!D:H,B2077,数量表!H:H)</f>
        <v/>
      </c>
      <c r="D2077" s="243" t="inlineStr">
        <is>
          <t>W1-34</t>
        </is>
      </c>
      <c r="E2077" s="2" t="n">
        <v>346.5</v>
      </c>
      <c r="F2077" s="244" t="inlineStr">
        <is>
          <t>*</t>
        </is>
      </c>
      <c r="G2077" s="2" t="n">
        <v>1274</v>
      </c>
      <c r="H2077" s="122" t="n">
        <v>1</v>
      </c>
      <c r="I2077" s="259">
        <f>SUM(H2077*C2077)</f>
        <v/>
      </c>
      <c r="J2077" s="260" t="n">
        <v>1</v>
      </c>
      <c r="K2077" s="261">
        <f>C2077*J2077</f>
        <v/>
      </c>
      <c r="M2077" s="251">
        <f>CONCATENATE(D2077,"　",E2077,F2077,G2077)</f>
        <v/>
      </c>
      <c r="N2077" s="252">
        <f>I2077</f>
        <v/>
      </c>
    </row>
    <row r="2078" ht="15" customHeight="1" thickBot="1">
      <c r="B2078" s="85" t="inlineStr">
        <is>
          <t>5Z11R</t>
        </is>
      </c>
      <c r="C2078">
        <f>SUMIF(数量表!D:H,B2078,数量表!H:H)</f>
        <v/>
      </c>
      <c r="D2078" s="243" t="inlineStr">
        <is>
          <t>W1-39</t>
        </is>
      </c>
      <c r="E2078" s="2" t="n">
        <v>386.5</v>
      </c>
      <c r="F2078" s="244" t="inlineStr">
        <is>
          <t>*</t>
        </is>
      </c>
      <c r="G2078" s="2" t="n">
        <v>1274</v>
      </c>
      <c r="H2078" s="122" t="n">
        <v>1</v>
      </c>
      <c r="I2078" s="259">
        <f>SUM(H2078*C2078)</f>
        <v/>
      </c>
      <c r="J2078" s="260" t="n">
        <v>1</v>
      </c>
      <c r="K2078" s="261">
        <f>C2078*J2078</f>
        <v/>
      </c>
      <c r="M2078" s="251">
        <f>CONCATENATE(D2078,"　",E2078,F2078,G2078)</f>
        <v/>
      </c>
      <c r="N2078" s="252">
        <f>I2078</f>
        <v/>
      </c>
    </row>
    <row r="2079" ht="15" customHeight="1" thickBot="1">
      <c r="B2079" s="85" t="inlineStr">
        <is>
          <t>5Z11R</t>
        </is>
      </c>
      <c r="C2079">
        <f>SUMIF(数量表!D:H,B2079,数量表!H:H)</f>
        <v/>
      </c>
      <c r="D2079" s="243" t="inlineStr">
        <is>
          <t>W1-34</t>
        </is>
      </c>
      <c r="E2079" s="2" t="n">
        <v>346.5</v>
      </c>
      <c r="F2079" s="244" t="inlineStr">
        <is>
          <t>*</t>
        </is>
      </c>
      <c r="G2079" s="2" t="n">
        <v>80</v>
      </c>
      <c r="H2079" s="122" t="n">
        <v>1</v>
      </c>
      <c r="I2079" s="259">
        <f>SUM(H2079*C2079)</f>
        <v/>
      </c>
      <c r="J2079" s="260" t="n">
        <v>0.1</v>
      </c>
      <c r="K2079" s="261">
        <f>C2079*J2079</f>
        <v/>
      </c>
      <c r="M2079" s="251">
        <f>CONCATENATE(D2079,"　",E2079,F2079,G2079)</f>
        <v/>
      </c>
      <c r="N2079" s="252">
        <f>I2079</f>
        <v/>
      </c>
    </row>
    <row r="2080" ht="15" customHeight="1" thickBot="1">
      <c r="B2080" s="85" t="inlineStr">
        <is>
          <t>5Z11R</t>
        </is>
      </c>
      <c r="C2080">
        <f>SUMIF(数量表!D:H,B2080,数量表!H:H)</f>
        <v/>
      </c>
      <c r="D2080" s="243" t="inlineStr">
        <is>
          <t>W1-39</t>
        </is>
      </c>
      <c r="E2080" s="2" t="n">
        <v>386.5</v>
      </c>
      <c r="F2080" s="244" t="inlineStr">
        <is>
          <t>*</t>
        </is>
      </c>
      <c r="G2080" s="2" t="n">
        <v>80</v>
      </c>
      <c r="H2080" s="122" t="n">
        <v>1</v>
      </c>
      <c r="I2080" s="259">
        <f>SUM(H2080*C2080)</f>
        <v/>
      </c>
      <c r="J2080" s="260" t="n">
        <v>0.1</v>
      </c>
      <c r="K2080" s="261">
        <f>C2080*J2080</f>
        <v/>
      </c>
      <c r="M2080" s="251">
        <f>CONCATENATE(D2080,"　",E2080,F2080,G2080)</f>
        <v/>
      </c>
      <c r="N2080" s="252">
        <f>I2080</f>
        <v/>
      </c>
    </row>
    <row r="2081" ht="15" customHeight="1" thickBot="1">
      <c r="B2081" s="85" t="inlineStr">
        <is>
          <t>5Z11R</t>
        </is>
      </c>
      <c r="C2081">
        <f>SUMIF(数量表!D:H,B2081,数量表!H:H)</f>
        <v/>
      </c>
      <c r="D2081" s="243" t="inlineStr">
        <is>
          <t>45*1000</t>
        </is>
      </c>
      <c r="E2081" s="2" t="n">
        <v>124</v>
      </c>
      <c r="F2081" s="244" t="inlineStr">
        <is>
          <t>*</t>
        </is>
      </c>
      <c r="G2081" s="2" t="n">
        <v>1176</v>
      </c>
      <c r="H2081" s="122" t="n">
        <v>1</v>
      </c>
      <c r="I2081" s="259">
        <f>SUM(H2081*C2081)</f>
        <v/>
      </c>
      <c r="J2081" s="260" t="n">
        <v>0.1</v>
      </c>
      <c r="K2081" s="261">
        <f>C2081*J2081</f>
        <v/>
      </c>
      <c r="M2081" s="251">
        <f>CONCATENATE(D2081,"　",E2081,F2081,G2081)</f>
        <v/>
      </c>
      <c r="N2081" s="252">
        <f>I2081</f>
        <v/>
      </c>
    </row>
    <row r="2082" ht="15" customHeight="1" thickBot="1">
      <c r="B2082" s="88" t="inlineStr">
        <is>
          <t>5Z11R</t>
        </is>
      </c>
      <c r="C2082" s="89">
        <f>SUMIF(数量表!D:H,B2082,数量表!H:H)</f>
        <v/>
      </c>
      <c r="D2082" s="239" t="inlineStr">
        <is>
          <t>45*1000</t>
        </is>
      </c>
      <c r="E2082" s="240" t="n">
        <v>164</v>
      </c>
      <c r="F2082" s="241" t="inlineStr">
        <is>
          <t>*</t>
        </is>
      </c>
      <c r="G2082" s="240" t="n">
        <v>1176</v>
      </c>
      <c r="H2082" s="242" t="n">
        <v>1</v>
      </c>
      <c r="I2082" s="256">
        <f>SUM(H2082*C2082)</f>
        <v/>
      </c>
      <c r="J2082" s="257" t="n">
        <v>0.1</v>
      </c>
      <c r="K2082" s="258">
        <f>C2082*J2082</f>
        <v/>
      </c>
      <c r="M2082" s="251">
        <f>CONCATENATE(D2082,"　",E2082,F2082,G2082)</f>
        <v/>
      </c>
      <c r="N2082" s="252">
        <f>I2082</f>
        <v/>
      </c>
    </row>
    <row r="2083" ht="15" customHeight="1" thickBot="1">
      <c r="B2083" s="79" t="inlineStr">
        <is>
          <t>5Z11-R</t>
        </is>
      </c>
      <c r="C2083" s="82">
        <f>SUMIF(数量表!D:H,B2083,数量表!H:H)</f>
        <v/>
      </c>
      <c r="D2083" s="235" t="inlineStr">
        <is>
          <t>W1-39</t>
        </is>
      </c>
      <c r="E2083" s="236" t="n">
        <v>386.5</v>
      </c>
      <c r="F2083" s="237" t="inlineStr">
        <is>
          <t>*</t>
        </is>
      </c>
      <c r="G2083" s="236" t="n">
        <v>1274</v>
      </c>
      <c r="H2083" s="238" t="n">
        <v>2</v>
      </c>
      <c r="I2083" s="253">
        <f>SUM(H2083*C2083)</f>
        <v/>
      </c>
      <c r="J2083" s="254" t="n">
        <v>2</v>
      </c>
      <c r="K2083" s="255">
        <f>C2083*J2083</f>
        <v/>
      </c>
      <c r="M2083" s="251">
        <f>CONCATENATE(D2083,"　",E2083,F2083,G2083)</f>
        <v/>
      </c>
      <c r="N2083" s="252">
        <f>I2083</f>
        <v/>
      </c>
    </row>
    <row r="2084" ht="15" customHeight="1" thickBot="1">
      <c r="B2084" s="85" t="inlineStr">
        <is>
          <t>5Z11-R</t>
        </is>
      </c>
      <c r="C2084" s="87">
        <f>SUMIF(数量表!D:H,B2084,数量表!H:H)</f>
        <v/>
      </c>
      <c r="D2084" s="243" t="inlineStr">
        <is>
          <t>W1-39</t>
        </is>
      </c>
      <c r="E2084" s="2" t="n">
        <v>386.5</v>
      </c>
      <c r="F2084" s="244" t="inlineStr">
        <is>
          <t>*</t>
        </is>
      </c>
      <c r="G2084" s="2" t="n">
        <v>80</v>
      </c>
      <c r="H2084" s="122" t="n">
        <v>2</v>
      </c>
      <c r="I2084" s="259">
        <f>SUM(H2084*C2084)</f>
        <v/>
      </c>
      <c r="J2084" s="260" t="n">
        <v>0.1</v>
      </c>
      <c r="K2084" s="261">
        <f>C2084*J2084</f>
        <v/>
      </c>
      <c r="M2084" s="251">
        <f>CONCATENATE(D2084,"　",E2084,F2084,G2084)</f>
        <v/>
      </c>
      <c r="N2084" s="252">
        <f>I2084</f>
        <v/>
      </c>
    </row>
    <row r="2085" ht="15" customHeight="1" thickBot="1">
      <c r="B2085" s="88" t="inlineStr">
        <is>
          <t>5Z11-R</t>
        </is>
      </c>
      <c r="C2085" s="91">
        <f>SUMIF(数量表!D:H,B2085,数量表!H:H)</f>
        <v/>
      </c>
      <c r="D2085" s="239" t="inlineStr">
        <is>
          <t>45*1000</t>
        </is>
      </c>
      <c r="E2085" s="240" t="n">
        <v>328</v>
      </c>
      <c r="F2085" s="241" t="inlineStr">
        <is>
          <t>*</t>
        </is>
      </c>
      <c r="G2085" s="240" t="n">
        <v>1176</v>
      </c>
      <c r="H2085" s="242" t="n">
        <v>1</v>
      </c>
      <c r="I2085" s="256">
        <f>SUM(H2085*C2085)</f>
        <v/>
      </c>
      <c r="J2085" s="257" t="n">
        <v>0.1</v>
      </c>
      <c r="K2085" s="258">
        <f>C2085*J2085</f>
        <v/>
      </c>
      <c r="M2085" s="251">
        <f>CONCATENATE(D2085,"　",E2085,F2085,G2085)</f>
        <v/>
      </c>
      <c r="N2085" s="252">
        <f>I2085</f>
        <v/>
      </c>
    </row>
    <row r="2086" ht="15" customHeight="1" thickBot="1">
      <c r="B2086" s="79" t="inlineStr">
        <is>
          <t>5Z11R-R</t>
        </is>
      </c>
      <c r="C2086" s="80">
        <f>SUMIF(数量表!D:H,B2086,数量表!H:H)</f>
        <v/>
      </c>
      <c r="D2086" s="235" t="inlineStr">
        <is>
          <t>W1-34</t>
        </is>
      </c>
      <c r="E2086" s="236" t="n">
        <v>346.5</v>
      </c>
      <c r="F2086" s="237" t="inlineStr">
        <is>
          <t>*</t>
        </is>
      </c>
      <c r="G2086" s="236" t="n">
        <v>1274</v>
      </c>
      <c r="H2086" s="238" t="n">
        <v>1</v>
      </c>
      <c r="I2086" s="253">
        <f>SUM(H2086*C2086)</f>
        <v/>
      </c>
      <c r="J2086" s="254" t="n">
        <v>1</v>
      </c>
      <c r="K2086" s="255">
        <f>C2086*J2086</f>
        <v/>
      </c>
      <c r="M2086" s="251">
        <f>CONCATENATE(D2086,"　",E2086,F2086,G2086)</f>
        <v/>
      </c>
      <c r="N2086" s="252">
        <f>I2086</f>
        <v/>
      </c>
    </row>
    <row r="2087" ht="15" customHeight="1" thickBot="1">
      <c r="B2087" s="85" t="inlineStr">
        <is>
          <t>5Z11R-R</t>
        </is>
      </c>
      <c r="C2087">
        <f>SUMIF(数量表!D:H,B2087,数量表!H:H)</f>
        <v/>
      </c>
      <c r="D2087" s="243" t="inlineStr">
        <is>
          <t>W1-39</t>
        </is>
      </c>
      <c r="E2087" s="2" t="n">
        <v>386.5</v>
      </c>
      <c r="F2087" s="244" t="inlineStr">
        <is>
          <t>*</t>
        </is>
      </c>
      <c r="G2087" s="2" t="n">
        <v>1274</v>
      </c>
      <c r="H2087" s="122" t="n">
        <v>1</v>
      </c>
      <c r="I2087" s="259">
        <f>SUM(H2087*C2087)</f>
        <v/>
      </c>
      <c r="J2087" s="260" t="n">
        <v>1</v>
      </c>
      <c r="K2087" s="261">
        <f>C2087*J2087</f>
        <v/>
      </c>
      <c r="M2087" s="251">
        <f>CONCATENATE(D2087,"　",E2087,F2087,G2087)</f>
        <v/>
      </c>
      <c r="N2087" s="252">
        <f>I2087</f>
        <v/>
      </c>
    </row>
    <row r="2088" ht="15" customHeight="1" thickBot="1">
      <c r="B2088" s="85" t="inlineStr">
        <is>
          <t>5Z11R-R</t>
        </is>
      </c>
      <c r="C2088">
        <f>SUMIF(数量表!D:H,B2088,数量表!H:H)</f>
        <v/>
      </c>
      <c r="D2088" s="243" t="inlineStr">
        <is>
          <t>W1-34</t>
        </is>
      </c>
      <c r="E2088" s="2" t="n">
        <v>346.5</v>
      </c>
      <c r="F2088" s="244" t="inlineStr">
        <is>
          <t>*</t>
        </is>
      </c>
      <c r="G2088" s="2" t="n">
        <v>80</v>
      </c>
      <c r="H2088" s="122" t="n">
        <v>1</v>
      </c>
      <c r="I2088" s="259">
        <f>SUM(H2088*C2088)</f>
        <v/>
      </c>
      <c r="J2088" s="260" t="n">
        <v>0.1</v>
      </c>
      <c r="K2088" s="261">
        <f>C2088*J2088</f>
        <v/>
      </c>
      <c r="M2088" s="251">
        <f>CONCATENATE(D2088,"　",E2088,F2088,G2088)</f>
        <v/>
      </c>
      <c r="N2088" s="252">
        <f>I2088</f>
        <v/>
      </c>
    </row>
    <row r="2089" ht="15" customHeight="1" thickBot="1">
      <c r="B2089" s="85" t="inlineStr">
        <is>
          <t>5Z11R-R</t>
        </is>
      </c>
      <c r="C2089">
        <f>SUMIF(数量表!D:H,B2089,数量表!H:H)</f>
        <v/>
      </c>
      <c r="D2089" s="243" t="inlineStr">
        <is>
          <t>W1-39</t>
        </is>
      </c>
      <c r="E2089" s="2" t="n">
        <v>386.5</v>
      </c>
      <c r="F2089" s="244" t="inlineStr">
        <is>
          <t>*</t>
        </is>
      </c>
      <c r="G2089" s="2" t="n">
        <v>80</v>
      </c>
      <c r="H2089" s="122" t="n">
        <v>1</v>
      </c>
      <c r="I2089" s="259">
        <f>SUM(H2089*C2089)</f>
        <v/>
      </c>
      <c r="J2089" s="260" t="n">
        <v>0.1</v>
      </c>
      <c r="K2089" s="261">
        <f>C2089*J2089</f>
        <v/>
      </c>
      <c r="M2089" s="251">
        <f>CONCATENATE(D2089,"　",E2089,F2089,G2089)</f>
        <v/>
      </c>
      <c r="N2089" s="252">
        <f>I2089</f>
        <v/>
      </c>
    </row>
    <row r="2090" ht="15" customHeight="1" thickBot="1">
      <c r="B2090" s="88" t="inlineStr">
        <is>
          <t>5Z11R-R</t>
        </is>
      </c>
      <c r="C2090" s="89">
        <f>SUMIF(数量表!D:H,B2090,数量表!H:H)</f>
        <v/>
      </c>
      <c r="D2090" s="239" t="inlineStr">
        <is>
          <t>45*1000</t>
        </is>
      </c>
      <c r="E2090" s="240" t="n">
        <v>288</v>
      </c>
      <c r="F2090" s="241" t="inlineStr">
        <is>
          <t>*</t>
        </is>
      </c>
      <c r="G2090" s="240" t="n">
        <v>1176</v>
      </c>
      <c r="H2090" s="242" t="n">
        <v>1</v>
      </c>
      <c r="I2090" s="256">
        <f>SUM(H2090*C2090)</f>
        <v/>
      </c>
      <c r="J2090" s="257" t="n">
        <v>0.1</v>
      </c>
      <c r="K2090" s="258">
        <f>C2090*J2090</f>
        <v/>
      </c>
      <c r="M2090" s="251">
        <f>CONCATENATE(D2090,"　",E2090,F2090,G2090)</f>
        <v/>
      </c>
      <c r="N2090" s="252">
        <f>I2090</f>
        <v/>
      </c>
    </row>
    <row r="2091" ht="15" customHeight="1" thickBot="1">
      <c r="B2091" s="79" t="inlineStr">
        <is>
          <t>45M4Z09</t>
        </is>
      </c>
      <c r="C2091" s="80">
        <f>SUMIF(数量表!D:H,B2091,数量表!H:H)</f>
        <v/>
      </c>
      <c r="D2091" s="235" t="inlineStr">
        <is>
          <t>W1-39</t>
        </is>
      </c>
      <c r="E2091" s="236" t="n">
        <v>386.5</v>
      </c>
      <c r="F2091" s="237" t="inlineStr">
        <is>
          <t>*</t>
        </is>
      </c>
      <c r="G2091" s="240" t="n">
        <v>912</v>
      </c>
      <c r="H2091" s="238" t="n">
        <v>2</v>
      </c>
      <c r="I2091" s="253">
        <f>SUM(H2091*C2091)</f>
        <v/>
      </c>
      <c r="J2091" s="254" t="n">
        <v>2</v>
      </c>
      <c r="K2091" s="255">
        <f>C2091*J2091</f>
        <v/>
      </c>
      <c r="M2091" s="251">
        <f>CONCATENATE(D2091,"　",E2091,F2091,G2091)</f>
        <v/>
      </c>
      <c r="N2091" s="252">
        <f>I2091</f>
        <v/>
      </c>
    </row>
    <row r="2092" ht="15" customHeight="1" thickBot="1">
      <c r="B2092" s="85" t="inlineStr">
        <is>
          <t>45M4Z09</t>
        </is>
      </c>
      <c r="C2092">
        <f>SUMIF(数量表!D:H,B2092,数量表!H:H)</f>
        <v/>
      </c>
      <c r="D2092" s="243" t="inlineStr">
        <is>
          <t>W3-39</t>
        </is>
      </c>
      <c r="E2092" s="2" t="n">
        <v>386.5</v>
      </c>
      <c r="F2092" s="244" t="inlineStr">
        <is>
          <t>*</t>
        </is>
      </c>
      <c r="G2092" s="2" t="n">
        <v>356</v>
      </c>
      <c r="H2092" s="122" t="n">
        <v>2</v>
      </c>
      <c r="I2092" s="259">
        <f>SUM(H2092*C2092)</f>
        <v/>
      </c>
      <c r="J2092" s="260" t="n">
        <v>1</v>
      </c>
      <c r="K2092" s="261">
        <f>C2092*J2092</f>
        <v/>
      </c>
      <c r="M2092" s="251">
        <f>CONCATENATE(D2092,"　",E2092,F2092,G2092)</f>
        <v/>
      </c>
      <c r="N2092" s="252">
        <f>I2092</f>
        <v/>
      </c>
    </row>
    <row r="2093" ht="15" customHeight="1" thickBot="1">
      <c r="B2093" s="88" t="inlineStr">
        <is>
          <t>45M4Z09</t>
        </is>
      </c>
      <c r="C2093" s="89">
        <f>SUMIF(数量表!D:H,B2093,数量表!H:H)</f>
        <v/>
      </c>
      <c r="D2093" s="239" t="inlineStr">
        <is>
          <t>45*1000</t>
        </is>
      </c>
      <c r="E2093" s="240" t="n">
        <v>164</v>
      </c>
      <c r="F2093" s="241" t="inlineStr">
        <is>
          <t>*</t>
        </is>
      </c>
      <c r="G2093" s="240" t="n">
        <v>976</v>
      </c>
      <c r="H2093" s="242" t="n">
        <v>2</v>
      </c>
      <c r="I2093" s="256">
        <f>SUM(H2093*C2093)</f>
        <v/>
      </c>
      <c r="J2093" s="257" t="n">
        <v>0.2</v>
      </c>
      <c r="K2093" s="258">
        <f>C2093*J2093</f>
        <v/>
      </c>
      <c r="M2093" s="251">
        <f>CONCATENATE(D2093,"　",E2093,F2093,G2093)</f>
        <v/>
      </c>
      <c r="N2093" s="252">
        <f>I2093</f>
        <v/>
      </c>
    </row>
    <row r="2094" ht="15" customHeight="1" thickBot="1">
      <c r="B2094" s="79" t="inlineStr">
        <is>
          <t>45M4Z09L</t>
        </is>
      </c>
      <c r="C2094" s="80">
        <f>SUMIF(数量表!D:H,B2094,数量表!H:H)</f>
        <v/>
      </c>
      <c r="D2094" s="235" t="inlineStr">
        <is>
          <t>W1-39</t>
        </is>
      </c>
      <c r="E2094" s="236" t="n">
        <v>386.5</v>
      </c>
      <c r="F2094" s="237" t="inlineStr">
        <is>
          <t>*</t>
        </is>
      </c>
      <c r="G2094" s="236" t="n">
        <v>912</v>
      </c>
      <c r="H2094" s="238" t="n">
        <v>1</v>
      </c>
      <c r="I2094" s="253">
        <f>SUM(H2094*C2094)</f>
        <v/>
      </c>
      <c r="J2094" s="254" t="n">
        <v>1</v>
      </c>
      <c r="K2094" s="255">
        <f>C2094*J2094</f>
        <v/>
      </c>
      <c r="M2094" s="251">
        <f>CONCATENATE(D2094,"　",E2094,F2094,G2094)</f>
        <v/>
      </c>
      <c r="N2094" s="252">
        <f>I2094</f>
        <v/>
      </c>
    </row>
    <row r="2095" ht="15" customHeight="1" thickBot="1">
      <c r="B2095" s="85" t="inlineStr">
        <is>
          <t>45M4Z09L</t>
        </is>
      </c>
      <c r="C2095">
        <f>SUMIF(数量表!D:H,B2095,数量表!H:H)</f>
        <v/>
      </c>
      <c r="D2095" s="243" t="inlineStr">
        <is>
          <t>W3-39</t>
        </is>
      </c>
      <c r="E2095" s="2" t="n">
        <v>386.5</v>
      </c>
      <c r="F2095" s="244" t="inlineStr">
        <is>
          <t>*</t>
        </is>
      </c>
      <c r="G2095" s="2" t="n">
        <v>356</v>
      </c>
      <c r="H2095" s="122" t="n">
        <v>1</v>
      </c>
      <c r="I2095" s="259">
        <f>SUM(H2095*C2095)</f>
        <v/>
      </c>
      <c r="J2095" s="260" t="n">
        <v>0.5</v>
      </c>
      <c r="K2095" s="261">
        <f>C2095*J2095</f>
        <v/>
      </c>
      <c r="M2095" s="251">
        <f>CONCATENATE(D2095,"　",E2095,F2095,G2095)</f>
        <v/>
      </c>
      <c r="N2095" s="252">
        <f>I2095</f>
        <v/>
      </c>
    </row>
    <row r="2096" ht="15" customHeight="1" thickBot="1">
      <c r="B2096" s="85" t="inlineStr">
        <is>
          <t>45M4Z09L</t>
        </is>
      </c>
      <c r="C2096">
        <f>SUMIF(数量表!D:H,B2096,数量表!H:H)</f>
        <v/>
      </c>
      <c r="D2096" s="243" t="inlineStr">
        <is>
          <t>W1-34</t>
        </is>
      </c>
      <c r="E2096" s="2" t="n">
        <v>346.5</v>
      </c>
      <c r="F2096" s="244" t="inlineStr">
        <is>
          <t>*</t>
        </is>
      </c>
      <c r="G2096" s="2" t="n">
        <v>912</v>
      </c>
      <c r="H2096" s="122" t="n">
        <v>1</v>
      </c>
      <c r="I2096" s="259">
        <f>SUM(H2096*C2096)</f>
        <v/>
      </c>
      <c r="J2096" s="260" t="n">
        <v>1</v>
      </c>
      <c r="K2096" s="261">
        <f>C2096*J2096</f>
        <v/>
      </c>
      <c r="M2096" s="251">
        <f>CONCATENATE(D2096,"　",E2096,F2096,G2096)</f>
        <v/>
      </c>
      <c r="N2096" s="252">
        <f>I2096</f>
        <v/>
      </c>
    </row>
    <row r="2097" ht="15" customHeight="1" thickBot="1">
      <c r="B2097" s="85" t="inlineStr">
        <is>
          <t>45M4Z09L</t>
        </is>
      </c>
      <c r="C2097">
        <f>SUMIF(数量表!D:H,B2097,数量表!H:H)</f>
        <v/>
      </c>
      <c r="D2097" s="243" t="inlineStr">
        <is>
          <t>W1-34</t>
        </is>
      </c>
      <c r="E2097" s="2" t="n">
        <v>346.5</v>
      </c>
      <c r="F2097" s="244" t="inlineStr">
        <is>
          <t>*</t>
        </is>
      </c>
      <c r="G2097" s="2" t="n">
        <v>356</v>
      </c>
      <c r="H2097" s="122" t="n">
        <v>1</v>
      </c>
      <c r="I2097" s="259">
        <f>SUM(H2097*C2097)</f>
        <v/>
      </c>
      <c r="J2097" s="260" t="n">
        <v>0.5</v>
      </c>
      <c r="K2097" s="261">
        <f>C2097*J2097</f>
        <v/>
      </c>
      <c r="M2097" s="251">
        <f>CONCATENATE(D2097,"　",E2097,F2097,G2097)</f>
        <v/>
      </c>
      <c r="N2097" s="252">
        <f>I2097</f>
        <v/>
      </c>
    </row>
    <row r="2098" ht="15" customHeight="1" thickBot="1">
      <c r="B2098" s="85" t="inlineStr">
        <is>
          <t>45M4Z09L</t>
        </is>
      </c>
      <c r="C2098">
        <f>SUMIF(数量表!D:H,B2098,数量表!H:H)</f>
        <v/>
      </c>
      <c r="D2098" s="243" t="inlineStr">
        <is>
          <t>45*1000</t>
        </is>
      </c>
      <c r="E2098" s="2" t="n">
        <v>164</v>
      </c>
      <c r="F2098" s="244" t="inlineStr">
        <is>
          <t>*</t>
        </is>
      </c>
      <c r="G2098" s="2" t="n">
        <v>976</v>
      </c>
      <c r="H2098" s="122" t="n">
        <v>1</v>
      </c>
      <c r="I2098" s="259">
        <f>SUM(H2098*C2098)</f>
        <v/>
      </c>
      <c r="J2098" s="260" t="n">
        <v>0.1</v>
      </c>
      <c r="K2098" s="261">
        <f>C2098*J2098</f>
        <v/>
      </c>
      <c r="M2098" s="251">
        <f>CONCATENATE(D2098,"　",E2098,F2098,G2098)</f>
        <v/>
      </c>
      <c r="N2098" s="252">
        <f>I2098</f>
        <v/>
      </c>
    </row>
    <row r="2099" ht="15" customHeight="1" thickBot="1">
      <c r="B2099" s="88" t="inlineStr">
        <is>
          <t>45M4Z09L</t>
        </is>
      </c>
      <c r="C2099" s="89">
        <f>SUMIF(数量表!D:H,B2099,数量表!H:H)</f>
        <v/>
      </c>
      <c r="D2099" s="239" t="inlineStr">
        <is>
          <t>45*1000</t>
        </is>
      </c>
      <c r="E2099" s="240" t="n">
        <v>124</v>
      </c>
      <c r="F2099" s="241" t="inlineStr">
        <is>
          <t>*</t>
        </is>
      </c>
      <c r="G2099" s="240" t="n">
        <v>976</v>
      </c>
      <c r="H2099" s="242" t="n">
        <v>1</v>
      </c>
      <c r="I2099" s="256">
        <f>SUM(H2099*C2099)</f>
        <v/>
      </c>
      <c r="J2099" s="257" t="n">
        <v>0.1</v>
      </c>
      <c r="K2099" s="258">
        <f>C2099*J2099</f>
        <v/>
      </c>
      <c r="M2099" s="251">
        <f>CONCATENATE(D2099,"　",E2099,F2099,G2099)</f>
        <v/>
      </c>
      <c r="N2099" s="252">
        <f>I2099</f>
        <v/>
      </c>
    </row>
    <row r="2100" ht="15" customHeight="1" thickBot="1">
      <c r="B2100" s="79" t="inlineStr">
        <is>
          <t>45M4Z09-L</t>
        </is>
      </c>
      <c r="C2100" s="80">
        <f>SUMIF(数量表!D:H,B2100,数量表!H:H)</f>
        <v/>
      </c>
      <c r="D2100" s="235" t="inlineStr">
        <is>
          <t>W1-39</t>
        </is>
      </c>
      <c r="E2100" s="236" t="n">
        <v>386.5</v>
      </c>
      <c r="F2100" s="237" t="inlineStr">
        <is>
          <t>*</t>
        </is>
      </c>
      <c r="G2100" s="236" t="n">
        <v>912</v>
      </c>
      <c r="H2100" s="238" t="n">
        <v>2</v>
      </c>
      <c r="I2100" s="253">
        <f>SUM(H2100*C2100)</f>
        <v/>
      </c>
      <c r="J2100" s="254" t="n">
        <v>2</v>
      </c>
      <c r="K2100" s="255">
        <f>C2100*J2100</f>
        <v/>
      </c>
      <c r="M2100" s="251">
        <f>CONCATENATE(D2100,"　",E2100,F2100,G2100)</f>
        <v/>
      </c>
      <c r="N2100" s="252">
        <f>I2100</f>
        <v/>
      </c>
    </row>
    <row r="2101" ht="15" customHeight="1" thickBot="1">
      <c r="B2101" s="85" t="inlineStr">
        <is>
          <t>45M4Z09-L</t>
        </is>
      </c>
      <c r="C2101">
        <f>SUMIF(数量表!D:H,B2101,数量表!H:H)</f>
        <v/>
      </c>
      <c r="D2101" s="243" t="inlineStr">
        <is>
          <t>W3-39</t>
        </is>
      </c>
      <c r="E2101" s="2" t="n">
        <v>386.5</v>
      </c>
      <c r="F2101" s="244" t="inlineStr">
        <is>
          <t>*</t>
        </is>
      </c>
      <c r="G2101" s="2" t="n">
        <v>356</v>
      </c>
      <c r="H2101" s="122" t="n">
        <v>2</v>
      </c>
      <c r="I2101" s="259">
        <f>SUM(H2101*C2101)</f>
        <v/>
      </c>
      <c r="J2101" s="260" t="n">
        <v>1</v>
      </c>
      <c r="K2101" s="261">
        <f>C2101*J2101</f>
        <v/>
      </c>
      <c r="M2101" s="251">
        <f>CONCATENATE(D2101,"　",E2101,F2101,G2101)</f>
        <v/>
      </c>
      <c r="N2101" s="252">
        <f>I2101</f>
        <v/>
      </c>
    </row>
    <row r="2102" ht="15" customHeight="1" thickBot="1">
      <c r="B2102" s="88" t="inlineStr">
        <is>
          <t>45M4Z09-L</t>
        </is>
      </c>
      <c r="C2102" s="89">
        <f>SUMIF(数量表!D:H,B2102,数量表!H:H)</f>
        <v/>
      </c>
      <c r="D2102" s="239" t="inlineStr">
        <is>
          <t>45*1000</t>
        </is>
      </c>
      <c r="E2102" s="240" t="n">
        <v>328</v>
      </c>
      <c r="F2102" s="241" t="inlineStr">
        <is>
          <t>*</t>
        </is>
      </c>
      <c r="G2102" s="240" t="n">
        <v>976</v>
      </c>
      <c r="H2102" s="242" t="n">
        <v>1</v>
      </c>
      <c r="I2102" s="256">
        <f>SUM(H2102*C2102)</f>
        <v/>
      </c>
      <c r="J2102" s="257" t="n">
        <v>0.2</v>
      </c>
      <c r="K2102" s="258">
        <f>C2102*J2102</f>
        <v/>
      </c>
      <c r="M2102" s="251">
        <f>CONCATENATE(D2102,"　",E2102,F2102,G2102)</f>
        <v/>
      </c>
      <c r="N2102" s="252">
        <f>I2102</f>
        <v/>
      </c>
    </row>
    <row r="2103" ht="15" customHeight="1" thickBot="1">
      <c r="B2103" s="79" t="inlineStr">
        <is>
          <t>45M4Z09L-L</t>
        </is>
      </c>
      <c r="C2103" s="80">
        <f>SUMIF(数量表!D:H,B2103,数量表!H:H)</f>
        <v/>
      </c>
      <c r="D2103" s="235" t="inlineStr">
        <is>
          <t>W1-39</t>
        </is>
      </c>
      <c r="E2103" s="236" t="n">
        <v>386.5</v>
      </c>
      <c r="F2103" s="237" t="inlineStr">
        <is>
          <t>*</t>
        </is>
      </c>
      <c r="G2103" s="236" t="n">
        <v>912</v>
      </c>
      <c r="H2103" s="238" t="n">
        <v>1</v>
      </c>
      <c r="I2103" s="253">
        <f>SUM(H2103*C2103)</f>
        <v/>
      </c>
      <c r="J2103" s="254" t="n">
        <v>1</v>
      </c>
      <c r="K2103" s="255">
        <f>C2103*J2103</f>
        <v/>
      </c>
      <c r="M2103" s="251">
        <f>CONCATENATE(D2103,"　",E2103,F2103,G2103)</f>
        <v/>
      </c>
      <c r="N2103" s="252">
        <f>I2103</f>
        <v/>
      </c>
    </row>
    <row r="2104" ht="15" customHeight="1" thickBot="1">
      <c r="B2104" s="85" t="inlineStr">
        <is>
          <t>45M4Z09L-L</t>
        </is>
      </c>
      <c r="C2104">
        <f>SUMIF(数量表!D:H,B2104,数量表!H:H)</f>
        <v/>
      </c>
      <c r="D2104" s="243" t="inlineStr">
        <is>
          <t>W3-39</t>
        </is>
      </c>
      <c r="E2104" s="2" t="n">
        <v>386.5</v>
      </c>
      <c r="F2104" s="244" t="inlineStr">
        <is>
          <t>*</t>
        </is>
      </c>
      <c r="G2104" s="2" t="n">
        <v>356</v>
      </c>
      <c r="H2104" s="122" t="n">
        <v>1</v>
      </c>
      <c r="I2104" s="259">
        <f>SUM(H2104*C2104)</f>
        <v/>
      </c>
      <c r="J2104" s="260" t="n">
        <v>0.5</v>
      </c>
      <c r="K2104" s="261">
        <f>C2104*J2104</f>
        <v/>
      </c>
      <c r="M2104" s="251">
        <f>CONCATENATE(D2104,"　",E2104,F2104,G2104)</f>
        <v/>
      </c>
      <c r="N2104" s="252">
        <f>I2104</f>
        <v/>
      </c>
    </row>
    <row r="2105" ht="15" customHeight="1" thickBot="1">
      <c r="B2105" s="85" t="inlineStr">
        <is>
          <t>45M4Z09L-L</t>
        </is>
      </c>
      <c r="C2105">
        <f>SUMIF(数量表!D:H,B2105,数量表!H:H)</f>
        <v/>
      </c>
      <c r="D2105" s="243" t="inlineStr">
        <is>
          <t>W1-34</t>
        </is>
      </c>
      <c r="E2105" s="2" t="n">
        <v>346.5</v>
      </c>
      <c r="F2105" s="244" t="inlineStr">
        <is>
          <t>*</t>
        </is>
      </c>
      <c r="G2105" s="2" t="n">
        <v>912</v>
      </c>
      <c r="H2105" s="122" t="n">
        <v>1</v>
      </c>
      <c r="I2105" s="259">
        <f>SUM(H2105*C2105)</f>
        <v/>
      </c>
      <c r="J2105" s="260" t="n">
        <v>1</v>
      </c>
      <c r="K2105" s="261">
        <f>C2105*J2105</f>
        <v/>
      </c>
      <c r="M2105" s="251">
        <f>CONCATENATE(D2105,"　",E2105,F2105,G2105)</f>
        <v/>
      </c>
      <c r="N2105" s="252">
        <f>I2105</f>
        <v/>
      </c>
    </row>
    <row r="2106" ht="15" customHeight="1" thickBot="1">
      <c r="B2106" s="85" t="inlineStr">
        <is>
          <t>45M4Z09L-L</t>
        </is>
      </c>
      <c r="C2106">
        <f>SUMIF(数量表!D:H,B2106,数量表!H:H)</f>
        <v/>
      </c>
      <c r="D2106" s="243" t="inlineStr">
        <is>
          <t>W1-34</t>
        </is>
      </c>
      <c r="E2106" s="2" t="n">
        <v>346.5</v>
      </c>
      <c r="F2106" s="244" t="inlineStr">
        <is>
          <t>*</t>
        </is>
      </c>
      <c r="G2106" s="2" t="n">
        <v>356</v>
      </c>
      <c r="H2106" s="122" t="n">
        <v>1</v>
      </c>
      <c r="I2106" s="259">
        <f>SUM(H2106*C2106)</f>
        <v/>
      </c>
      <c r="J2106" s="260" t="n">
        <v>0.5</v>
      </c>
      <c r="K2106" s="261">
        <f>C2106*J2106</f>
        <v/>
      </c>
      <c r="M2106" s="251">
        <f>CONCATENATE(D2106,"　",E2106,F2106,G2106)</f>
        <v/>
      </c>
      <c r="N2106" s="252">
        <f>I2106</f>
        <v/>
      </c>
    </row>
    <row r="2107" ht="15" customHeight="1" thickBot="1">
      <c r="B2107" s="85" t="inlineStr">
        <is>
          <t>45M4Z09L-L</t>
        </is>
      </c>
      <c r="C2107">
        <f>SUMIF(数量表!D:H,B2107,数量表!H:H)</f>
        <v/>
      </c>
      <c r="D2107" s="243" t="inlineStr">
        <is>
          <t>45*1000</t>
        </is>
      </c>
      <c r="E2107" s="2" t="n">
        <v>288</v>
      </c>
      <c r="F2107" s="244" t="inlineStr">
        <is>
          <t>*</t>
        </is>
      </c>
      <c r="G2107" s="2" t="n">
        <v>976</v>
      </c>
      <c r="H2107" s="122" t="n">
        <v>1</v>
      </c>
      <c r="I2107" s="259">
        <f>SUM(H2107*C2107)</f>
        <v/>
      </c>
      <c r="J2107" s="260" t="n">
        <v>0.1</v>
      </c>
      <c r="K2107" s="261">
        <f>C2107*J2107</f>
        <v/>
      </c>
      <c r="M2107" s="251">
        <f>CONCATENATE(D2107,"　",E2107,F2107,G2107)</f>
        <v/>
      </c>
      <c r="N2107" s="252">
        <f>I2107</f>
        <v/>
      </c>
    </row>
    <row r="2108" ht="15" customHeight="1" thickBot="1">
      <c r="B2108" s="79" t="inlineStr">
        <is>
          <t>45M4Z09R</t>
        </is>
      </c>
      <c r="C2108" s="80">
        <f>SUMIF(数量表!D:H,B2108,数量表!H:H)</f>
        <v/>
      </c>
      <c r="D2108" s="235" t="inlineStr">
        <is>
          <t>W1-39</t>
        </is>
      </c>
      <c r="E2108" s="236" t="n">
        <v>386.5</v>
      </c>
      <c r="F2108" s="237" t="inlineStr">
        <is>
          <t>*</t>
        </is>
      </c>
      <c r="G2108" s="236" t="n">
        <v>912</v>
      </c>
      <c r="H2108" s="238" t="n">
        <v>1</v>
      </c>
      <c r="I2108" s="253">
        <f>SUM(H2108*C2108)</f>
        <v/>
      </c>
      <c r="J2108" s="254" t="n">
        <v>1</v>
      </c>
      <c r="K2108" s="255">
        <f>C2108*J2108</f>
        <v/>
      </c>
      <c r="M2108" s="251">
        <f>CONCATENATE(D2108,"　",E2108,F2108,G2108)</f>
        <v/>
      </c>
      <c r="N2108" s="252">
        <f>I2108</f>
        <v/>
      </c>
    </row>
    <row r="2109" ht="15" customHeight="1" thickBot="1">
      <c r="B2109" s="85" t="inlineStr">
        <is>
          <t>45M4Z09R</t>
        </is>
      </c>
      <c r="C2109">
        <f>SUMIF(数量表!D:H,B2109,数量表!H:H)</f>
        <v/>
      </c>
      <c r="D2109" s="243" t="inlineStr">
        <is>
          <t>W3-39</t>
        </is>
      </c>
      <c r="E2109" s="2" t="n">
        <v>386.5</v>
      </c>
      <c r="F2109" s="244" t="inlineStr">
        <is>
          <t>*</t>
        </is>
      </c>
      <c r="G2109" s="2" t="n">
        <v>356</v>
      </c>
      <c r="H2109" s="122" t="n">
        <v>1</v>
      </c>
      <c r="I2109" s="259">
        <f>SUM(H2109*C2109)</f>
        <v/>
      </c>
      <c r="J2109" s="260" t="n">
        <v>0.5</v>
      </c>
      <c r="K2109" s="261">
        <f>C2109*J2109</f>
        <v/>
      </c>
      <c r="M2109" s="251">
        <f>CONCATENATE(D2109,"　",E2109,F2109,G2109)</f>
        <v/>
      </c>
      <c r="N2109" s="252">
        <f>I2109</f>
        <v/>
      </c>
    </row>
    <row r="2110" ht="15" customHeight="1" thickBot="1">
      <c r="B2110" s="85" t="inlineStr">
        <is>
          <t>45M4Z09R</t>
        </is>
      </c>
      <c r="C2110">
        <f>SUMIF(数量表!D:H,B2110,数量表!H:H)</f>
        <v/>
      </c>
      <c r="D2110" s="243" t="inlineStr">
        <is>
          <t>W1-34</t>
        </is>
      </c>
      <c r="E2110" s="2" t="n">
        <v>346.5</v>
      </c>
      <c r="F2110" s="244" t="inlineStr">
        <is>
          <t>*</t>
        </is>
      </c>
      <c r="G2110" s="2" t="n">
        <v>912</v>
      </c>
      <c r="H2110" s="122" t="n">
        <v>1</v>
      </c>
      <c r="I2110" s="259">
        <f>SUM(H2110*C2110)</f>
        <v/>
      </c>
      <c r="J2110" s="260" t="n">
        <v>1</v>
      </c>
      <c r="K2110" s="261">
        <f>C2110*J2110</f>
        <v/>
      </c>
      <c r="M2110" s="251">
        <f>CONCATENATE(D2110,"　",E2110,F2110,G2110)</f>
        <v/>
      </c>
      <c r="N2110" s="252">
        <f>I2110</f>
        <v/>
      </c>
    </row>
    <row r="2111" ht="15" customHeight="1" thickBot="1">
      <c r="B2111" s="85" t="inlineStr">
        <is>
          <t>45M4Z09R</t>
        </is>
      </c>
      <c r="C2111">
        <f>SUMIF(数量表!D:H,B2111,数量表!H:H)</f>
        <v/>
      </c>
      <c r="D2111" s="243" t="inlineStr">
        <is>
          <t>W1-34</t>
        </is>
      </c>
      <c r="E2111" s="2" t="n">
        <v>346.5</v>
      </c>
      <c r="F2111" s="244" t="inlineStr">
        <is>
          <t>*</t>
        </is>
      </c>
      <c r="G2111" s="2" t="n">
        <v>356</v>
      </c>
      <c r="H2111" s="122" t="n">
        <v>1</v>
      </c>
      <c r="I2111" s="259">
        <f>SUM(H2111*C2111)</f>
        <v/>
      </c>
      <c r="J2111" s="260" t="n">
        <v>0.5</v>
      </c>
      <c r="K2111" s="261">
        <f>C2111*J2111</f>
        <v/>
      </c>
      <c r="M2111" s="251">
        <f>CONCATENATE(D2111,"　",E2111,F2111,G2111)</f>
        <v/>
      </c>
      <c r="N2111" s="252">
        <f>I2111</f>
        <v/>
      </c>
    </row>
    <row r="2112" ht="15" customHeight="1" thickBot="1">
      <c r="B2112" s="85" t="inlineStr">
        <is>
          <t>45M4Z09R</t>
        </is>
      </c>
      <c r="C2112">
        <f>SUMIF(数量表!D:H,B2112,数量表!H:H)</f>
        <v/>
      </c>
      <c r="D2112" s="243" t="inlineStr">
        <is>
          <t>45*1000</t>
        </is>
      </c>
      <c r="E2112" s="2" t="n">
        <v>164</v>
      </c>
      <c r="F2112" s="244" t="inlineStr">
        <is>
          <t>*</t>
        </is>
      </c>
      <c r="G2112" s="2" t="n">
        <v>976</v>
      </c>
      <c r="H2112" s="122" t="n">
        <v>1</v>
      </c>
      <c r="I2112" s="259">
        <f>SUM(H2112*C2112)</f>
        <v/>
      </c>
      <c r="J2112" s="260" t="n">
        <v>0.1</v>
      </c>
      <c r="K2112" s="261">
        <f>C2112*J2112</f>
        <v/>
      </c>
      <c r="M2112" s="251">
        <f>CONCATENATE(D2112,"　",E2112,F2112,G2112)</f>
        <v/>
      </c>
      <c r="N2112" s="252">
        <f>I2112</f>
        <v/>
      </c>
    </row>
    <row r="2113" ht="15" customHeight="1" thickBot="1">
      <c r="B2113" s="88" t="inlineStr">
        <is>
          <t>45M4Z09R</t>
        </is>
      </c>
      <c r="C2113" s="89">
        <f>SUMIF(数量表!D:H,B2113,数量表!H:H)</f>
        <v/>
      </c>
      <c r="D2113" s="239" t="inlineStr">
        <is>
          <t>45*1000</t>
        </is>
      </c>
      <c r="E2113" s="240" t="n">
        <v>124</v>
      </c>
      <c r="F2113" s="241" t="inlineStr">
        <is>
          <t>*</t>
        </is>
      </c>
      <c r="G2113" s="240" t="n">
        <v>976</v>
      </c>
      <c r="H2113" s="242" t="n">
        <v>1</v>
      </c>
      <c r="I2113" s="256">
        <f>SUM(H2113*C2113)</f>
        <v/>
      </c>
      <c r="J2113" s="257" t="n">
        <v>0.1</v>
      </c>
      <c r="K2113" s="258">
        <f>C2113*J2113</f>
        <v/>
      </c>
      <c r="M2113" s="251">
        <f>CONCATENATE(D2113,"　",E2113,F2113,G2113)</f>
        <v/>
      </c>
      <c r="N2113" s="252">
        <f>I2113</f>
        <v/>
      </c>
    </row>
    <row r="2114" ht="15" customHeight="1" thickBot="1">
      <c r="B2114" s="79" t="inlineStr">
        <is>
          <t>45M4Z09-R</t>
        </is>
      </c>
      <c r="C2114" s="80">
        <f>SUMIF(数量表!D:H,B2114,数量表!H:H)</f>
        <v/>
      </c>
      <c r="D2114" s="235" t="inlineStr">
        <is>
          <t>W1-39</t>
        </is>
      </c>
      <c r="E2114" s="236" t="n">
        <v>386.5</v>
      </c>
      <c r="F2114" s="237" t="inlineStr">
        <is>
          <t>*</t>
        </is>
      </c>
      <c r="G2114" s="236" t="n">
        <v>912</v>
      </c>
      <c r="H2114" s="238" t="n">
        <v>2</v>
      </c>
      <c r="I2114" s="253">
        <f>SUM(H2114*C2114)</f>
        <v/>
      </c>
      <c r="J2114" s="254" t="n">
        <v>2</v>
      </c>
      <c r="K2114" s="255">
        <f>C2114*J2114</f>
        <v/>
      </c>
      <c r="M2114" s="251">
        <f>CONCATENATE(D2114,"　",E2114,F2114,G2114)</f>
        <v/>
      </c>
      <c r="N2114" s="252">
        <f>I2114</f>
        <v/>
      </c>
    </row>
    <row r="2115" ht="15" customHeight="1" thickBot="1">
      <c r="B2115" s="85" t="inlineStr">
        <is>
          <t>45M4Z09-R</t>
        </is>
      </c>
      <c r="C2115">
        <f>SUMIF(数量表!D:H,B2115,数量表!H:H)</f>
        <v/>
      </c>
      <c r="D2115" s="243" t="inlineStr">
        <is>
          <t>W3-39</t>
        </is>
      </c>
      <c r="E2115" s="2" t="n">
        <v>386.5</v>
      </c>
      <c r="F2115" s="244" t="inlineStr">
        <is>
          <t>*</t>
        </is>
      </c>
      <c r="G2115" s="2" t="n">
        <v>356</v>
      </c>
      <c r="H2115" s="122" t="n">
        <v>2</v>
      </c>
      <c r="I2115" s="259">
        <f>SUM(H2115*C2115)</f>
        <v/>
      </c>
      <c r="J2115" s="260" t="n">
        <v>1</v>
      </c>
      <c r="K2115" s="261">
        <f>C2115*J2115</f>
        <v/>
      </c>
      <c r="M2115" s="251">
        <f>CONCATENATE(D2115,"　",E2115,F2115,G2115)</f>
        <v/>
      </c>
      <c r="N2115" s="252">
        <f>I2115</f>
        <v/>
      </c>
    </row>
    <row r="2116" ht="15" customHeight="1" thickBot="1">
      <c r="B2116" s="88" t="inlineStr">
        <is>
          <t>45M4Z09-R</t>
        </is>
      </c>
      <c r="C2116" s="89">
        <f>SUMIF(数量表!D:H,B2116,数量表!H:H)</f>
        <v/>
      </c>
      <c r="D2116" s="239" t="inlineStr">
        <is>
          <t>45*1000</t>
        </is>
      </c>
      <c r="E2116" s="240" t="n">
        <v>328</v>
      </c>
      <c r="F2116" s="241" t="inlineStr">
        <is>
          <t>*</t>
        </is>
      </c>
      <c r="G2116" s="240" t="n">
        <v>976</v>
      </c>
      <c r="H2116" s="242" t="n">
        <v>1</v>
      </c>
      <c r="I2116" s="256">
        <f>SUM(H2116*C2116)</f>
        <v/>
      </c>
      <c r="J2116" s="257" t="n">
        <v>0.2</v>
      </c>
      <c r="K2116" s="258">
        <f>C2116*J2116</f>
        <v/>
      </c>
      <c r="M2116" s="251">
        <f>CONCATENATE(D2116,"　",E2116,F2116,G2116)</f>
        <v/>
      </c>
      <c r="N2116" s="252">
        <f>I2116</f>
        <v/>
      </c>
    </row>
    <row r="2117" ht="15" customHeight="1" thickBot="1">
      <c r="B2117" s="79" t="inlineStr">
        <is>
          <t>45M4Z09R-R</t>
        </is>
      </c>
      <c r="C2117" s="80">
        <f>SUMIF(数量表!D:H,B2117,数量表!H:H)</f>
        <v/>
      </c>
      <c r="D2117" s="235" t="inlineStr">
        <is>
          <t>W1-39</t>
        </is>
      </c>
      <c r="E2117" s="236" t="n">
        <v>386.5</v>
      </c>
      <c r="F2117" s="237" t="inlineStr">
        <is>
          <t>*</t>
        </is>
      </c>
      <c r="G2117" s="236" t="n">
        <v>912</v>
      </c>
      <c r="H2117" s="238" t="n">
        <v>1</v>
      </c>
      <c r="I2117" s="253">
        <f>SUM(H2117*C2117)</f>
        <v/>
      </c>
      <c r="J2117" s="254" t="n">
        <v>1</v>
      </c>
      <c r="K2117" s="255">
        <f>C2117*J2117</f>
        <v/>
      </c>
      <c r="M2117" s="251">
        <f>CONCATENATE(D2117,"　",E2117,F2117,G2117)</f>
        <v/>
      </c>
      <c r="N2117" s="252">
        <f>I2117</f>
        <v/>
      </c>
    </row>
    <row r="2118" ht="15" customHeight="1" thickBot="1">
      <c r="B2118" s="85" t="inlineStr">
        <is>
          <t>45M4Z09R-R</t>
        </is>
      </c>
      <c r="C2118">
        <f>SUMIF(数量表!D:H,B2118,数量表!H:H)</f>
        <v/>
      </c>
      <c r="D2118" s="243" t="inlineStr">
        <is>
          <t>W3-39</t>
        </is>
      </c>
      <c r="E2118" s="2" t="n">
        <v>386.5</v>
      </c>
      <c r="F2118" s="244" t="inlineStr">
        <is>
          <t>*</t>
        </is>
      </c>
      <c r="G2118" s="2" t="n">
        <v>356</v>
      </c>
      <c r="H2118" s="122" t="n">
        <v>1</v>
      </c>
      <c r="I2118" s="259">
        <f>SUM(H2118*C2118)</f>
        <v/>
      </c>
      <c r="J2118" s="260" t="n">
        <v>0.5</v>
      </c>
      <c r="K2118" s="261">
        <f>C2118*J2118</f>
        <v/>
      </c>
      <c r="M2118" s="251">
        <f>CONCATENATE(D2118,"　",E2118,F2118,G2118)</f>
        <v/>
      </c>
      <c r="N2118" s="252">
        <f>I2118</f>
        <v/>
      </c>
    </row>
    <row r="2119" ht="15" customHeight="1" thickBot="1">
      <c r="B2119" s="85" t="inlineStr">
        <is>
          <t>45M4Z09R-R</t>
        </is>
      </c>
      <c r="C2119">
        <f>SUMIF(数量表!D:H,B2119,数量表!H:H)</f>
        <v/>
      </c>
      <c r="D2119" s="243" t="inlineStr">
        <is>
          <t>W1-34</t>
        </is>
      </c>
      <c r="E2119" s="2" t="n">
        <v>346.5</v>
      </c>
      <c r="F2119" s="244" t="inlineStr">
        <is>
          <t>*</t>
        </is>
      </c>
      <c r="G2119" s="2" t="n">
        <v>912</v>
      </c>
      <c r="H2119" s="122" t="n">
        <v>1</v>
      </c>
      <c r="I2119" s="259">
        <f>SUM(H2119*C2119)</f>
        <v/>
      </c>
      <c r="J2119" s="260" t="n">
        <v>1</v>
      </c>
      <c r="K2119" s="261">
        <f>C2119*J2119</f>
        <v/>
      </c>
      <c r="M2119" s="251">
        <f>CONCATENATE(D2119,"　",E2119,F2119,G2119)</f>
        <v/>
      </c>
      <c r="N2119" s="252">
        <f>I2119</f>
        <v/>
      </c>
    </row>
    <row r="2120" ht="15" customHeight="1" thickBot="1">
      <c r="B2120" s="85" t="inlineStr">
        <is>
          <t>45M4Z09R-R</t>
        </is>
      </c>
      <c r="C2120">
        <f>SUMIF(数量表!D:H,B2120,数量表!H:H)</f>
        <v/>
      </c>
      <c r="D2120" s="243" t="inlineStr">
        <is>
          <t>W1-34</t>
        </is>
      </c>
      <c r="E2120" s="2" t="n">
        <v>346.5</v>
      </c>
      <c r="F2120" s="244" t="inlineStr">
        <is>
          <t>*</t>
        </is>
      </c>
      <c r="G2120" s="2" t="n">
        <v>356</v>
      </c>
      <c r="H2120" s="122" t="n">
        <v>1</v>
      </c>
      <c r="I2120" s="259">
        <f>SUM(H2120*C2120)</f>
        <v/>
      </c>
      <c r="J2120" s="260" t="n">
        <v>0.5</v>
      </c>
      <c r="K2120" s="261">
        <f>C2120*J2120</f>
        <v/>
      </c>
      <c r="M2120" s="251">
        <f>CONCATENATE(D2120,"　",E2120,F2120,G2120)</f>
        <v/>
      </c>
      <c r="N2120" s="252">
        <f>I2120</f>
        <v/>
      </c>
    </row>
    <row r="2121" ht="15" customHeight="1" thickBot="1">
      <c r="B2121" s="85" t="inlineStr">
        <is>
          <t>45M4Z09R-R</t>
        </is>
      </c>
      <c r="C2121">
        <f>SUMIF(数量表!D:H,B2121,数量表!H:H)</f>
        <v/>
      </c>
      <c r="D2121" s="243" t="inlineStr">
        <is>
          <t>45*1000</t>
        </is>
      </c>
      <c r="E2121" s="2" t="n">
        <v>288</v>
      </c>
      <c r="F2121" s="244" t="inlineStr">
        <is>
          <t>*</t>
        </is>
      </c>
      <c r="G2121" s="2" t="n">
        <v>976</v>
      </c>
      <c r="H2121" s="122" t="n">
        <v>1</v>
      </c>
      <c r="I2121" s="259">
        <f>SUM(H2121*C2121)</f>
        <v/>
      </c>
      <c r="J2121" s="260" t="n">
        <v>0.1</v>
      </c>
      <c r="K2121" s="261">
        <f>C2121*J2121</f>
        <v/>
      </c>
      <c r="M2121" s="251">
        <f>CONCATENATE(D2121,"　",E2121,F2121,G2121)</f>
        <v/>
      </c>
      <c r="N2121" s="252">
        <f>I2121</f>
        <v/>
      </c>
    </row>
    <row r="2122" ht="15" customHeight="1" thickBot="1">
      <c r="B2122" s="79" t="inlineStr">
        <is>
          <t>45M5Z09</t>
        </is>
      </c>
      <c r="C2122" s="80">
        <f>SUMIF(数量表!D:H,B2122,数量表!H:H)</f>
        <v/>
      </c>
      <c r="D2122" s="235" t="inlineStr">
        <is>
          <t>W1-39</t>
        </is>
      </c>
      <c r="E2122" s="236" t="n">
        <v>386.5</v>
      </c>
      <c r="F2122" s="237" t="inlineStr">
        <is>
          <t>*</t>
        </is>
      </c>
      <c r="G2122" s="236" t="n">
        <v>1274</v>
      </c>
      <c r="H2122" s="238" t="n">
        <v>2</v>
      </c>
      <c r="I2122" s="253">
        <f>SUM(H2122*C2122)</f>
        <v/>
      </c>
      <c r="J2122" s="254" t="n">
        <v>2</v>
      </c>
      <c r="K2122" s="255">
        <f>C2122*J2122</f>
        <v/>
      </c>
      <c r="M2122" s="251">
        <f>CONCATENATE(D2122,"　",E2122,F2122,G2122)</f>
        <v/>
      </c>
      <c r="N2122" s="252">
        <f>I2122</f>
        <v/>
      </c>
    </row>
    <row r="2123" ht="15" customHeight="1" thickBot="1">
      <c r="B2123" s="85" t="inlineStr">
        <is>
          <t>45M5Z09</t>
        </is>
      </c>
      <c r="C2123">
        <f>SUMIF(数量表!D:H,B2123,数量表!H:H)</f>
        <v/>
      </c>
      <c r="D2123" s="243" t="inlineStr">
        <is>
          <t>W3-39</t>
        </is>
      </c>
      <c r="E2123" s="2" t="n">
        <v>386.5</v>
      </c>
      <c r="F2123" s="244" t="inlineStr">
        <is>
          <t>*</t>
        </is>
      </c>
      <c r="G2123" s="2" t="n">
        <v>30</v>
      </c>
      <c r="H2123" s="122" t="n">
        <v>2</v>
      </c>
      <c r="I2123" s="259">
        <f>SUM(H2123*C2123)</f>
        <v/>
      </c>
      <c r="J2123" s="260" t="n">
        <v>1</v>
      </c>
      <c r="K2123" s="261">
        <f>C2123*J2123</f>
        <v/>
      </c>
      <c r="M2123" s="251">
        <f>CONCATENATE(D2123,"　",E2123,F2123,G2123)</f>
        <v/>
      </c>
      <c r="N2123" s="252">
        <f>I2123</f>
        <v/>
      </c>
    </row>
    <row r="2124" ht="15" customHeight="1" thickBot="1">
      <c r="B2124" s="88" t="inlineStr">
        <is>
          <t>45M5Z09</t>
        </is>
      </c>
      <c r="C2124" s="89">
        <f>SUMIF(数量表!D:H,B2124,数量表!H:H)</f>
        <v/>
      </c>
      <c r="D2124" s="239" t="inlineStr">
        <is>
          <t>45*1000</t>
        </is>
      </c>
      <c r="E2124" s="240" t="n">
        <v>164</v>
      </c>
      <c r="F2124" s="241" t="inlineStr">
        <is>
          <t>*</t>
        </is>
      </c>
      <c r="G2124" s="240" t="n">
        <v>976</v>
      </c>
      <c r="H2124" s="242" t="n">
        <v>2</v>
      </c>
      <c r="I2124" s="256">
        <f>SUM(H2124*C2124)</f>
        <v/>
      </c>
      <c r="J2124" s="257" t="n">
        <v>0.2</v>
      </c>
      <c r="K2124" s="258">
        <f>C2124*J2124</f>
        <v/>
      </c>
      <c r="M2124" s="251">
        <f>CONCATENATE(D2124,"　",E2124,F2124,G2124)</f>
        <v/>
      </c>
      <c r="N2124" s="252">
        <f>I2124</f>
        <v/>
      </c>
    </row>
    <row r="2125" ht="15" customHeight="1" thickBot="1">
      <c r="B2125" s="79" t="inlineStr">
        <is>
          <t>45M5Z09L</t>
        </is>
      </c>
      <c r="C2125" s="80">
        <f>SUMIF(数量表!D:H,B2125,数量表!H:H)</f>
        <v/>
      </c>
      <c r="D2125" s="235" t="inlineStr">
        <is>
          <t>W1-39</t>
        </is>
      </c>
      <c r="E2125" s="236" t="n">
        <v>386.5</v>
      </c>
      <c r="F2125" s="237" t="inlineStr">
        <is>
          <t>*</t>
        </is>
      </c>
      <c r="G2125" s="236" t="n">
        <v>1274</v>
      </c>
      <c r="H2125" s="238" t="n">
        <v>1</v>
      </c>
      <c r="I2125" s="253">
        <f>SUM(H2125*C2125)</f>
        <v/>
      </c>
      <c r="J2125" s="254" t="n">
        <v>1</v>
      </c>
      <c r="K2125" s="255">
        <f>C2125*J2125</f>
        <v/>
      </c>
      <c r="M2125" s="251">
        <f>CONCATENATE(D2125,"　",E2125,F2125,G2125)</f>
        <v/>
      </c>
      <c r="N2125" s="252">
        <f>I2125</f>
        <v/>
      </c>
    </row>
    <row r="2126" ht="15" customHeight="1" thickBot="1">
      <c r="B2126" s="85" t="inlineStr">
        <is>
          <t>45M5Z09L</t>
        </is>
      </c>
      <c r="C2126">
        <f>SUMIF(数量表!D:H,B2126,数量表!H:H)</f>
        <v/>
      </c>
      <c r="D2126" s="243" t="inlineStr">
        <is>
          <t>W1-39</t>
        </is>
      </c>
      <c r="E2126" s="2" t="n">
        <v>386.5</v>
      </c>
      <c r="F2126" s="244" t="inlineStr">
        <is>
          <t>*</t>
        </is>
      </c>
      <c r="G2126" s="2" t="n">
        <v>30</v>
      </c>
      <c r="H2126" s="122" t="n">
        <v>1</v>
      </c>
      <c r="I2126" s="259">
        <f>SUM(H2126*C2126)</f>
        <v/>
      </c>
      <c r="J2126" s="260" t="n">
        <v>0.2</v>
      </c>
      <c r="K2126" s="261">
        <f>C2126*J2126</f>
        <v/>
      </c>
      <c r="M2126" s="251">
        <f>CONCATENATE(D2126,"　",E2126,F2126,G2126)</f>
        <v/>
      </c>
      <c r="N2126" s="252">
        <f>I2126</f>
        <v/>
      </c>
    </row>
    <row r="2127" ht="15" customHeight="1" thickBot="1">
      <c r="B2127" s="85" t="inlineStr">
        <is>
          <t>45M5Z09L</t>
        </is>
      </c>
      <c r="C2127">
        <f>SUMIF(数量表!D:H,B2127,数量表!H:H)</f>
        <v/>
      </c>
      <c r="D2127" s="243" t="inlineStr">
        <is>
          <t>W1-34</t>
        </is>
      </c>
      <c r="E2127" s="2" t="n">
        <v>346.5</v>
      </c>
      <c r="F2127" s="244" t="inlineStr">
        <is>
          <t>*</t>
        </is>
      </c>
      <c r="G2127" s="2" t="n">
        <v>30</v>
      </c>
      <c r="H2127" s="122" t="n">
        <v>1</v>
      </c>
      <c r="I2127" s="259">
        <f>SUM(H2127*C2127)</f>
        <v/>
      </c>
      <c r="J2127" s="260" t="n">
        <v>0.2</v>
      </c>
      <c r="K2127" s="261">
        <f>C2127*J2127</f>
        <v/>
      </c>
      <c r="M2127" s="251">
        <f>CONCATENATE(D2127,"　",E2127,F2127,G2127)</f>
        <v/>
      </c>
      <c r="N2127" s="252">
        <f>I2127</f>
        <v/>
      </c>
    </row>
    <row r="2128" ht="15" customHeight="1" thickBot="1">
      <c r="B2128" s="85" t="inlineStr">
        <is>
          <t>45M5Z09L</t>
        </is>
      </c>
      <c r="C2128">
        <f>SUMIF(数量表!D:H,B2128,数量表!H:H)</f>
        <v/>
      </c>
      <c r="D2128" s="243" t="inlineStr">
        <is>
          <t>W1-34</t>
        </is>
      </c>
      <c r="E2128" s="2" t="n">
        <v>346.5</v>
      </c>
      <c r="F2128" s="244" t="inlineStr">
        <is>
          <t>*</t>
        </is>
      </c>
      <c r="G2128" s="2" t="n">
        <v>1274</v>
      </c>
      <c r="H2128" s="122" t="n">
        <v>1</v>
      </c>
      <c r="I2128" s="259">
        <f>SUM(H2128*C2128)</f>
        <v/>
      </c>
      <c r="J2128" s="260" t="n">
        <v>1</v>
      </c>
      <c r="K2128" s="261">
        <f>C2128*J2128</f>
        <v/>
      </c>
      <c r="M2128" s="251">
        <f>CONCATENATE(D2128,"　",E2128,F2128,G2128)</f>
        <v/>
      </c>
      <c r="N2128" s="252">
        <f>I2128</f>
        <v/>
      </c>
    </row>
    <row r="2129" ht="15" customHeight="1" thickBot="1">
      <c r="B2129" s="85" t="inlineStr">
        <is>
          <t>45M5Z09L</t>
        </is>
      </c>
      <c r="C2129">
        <f>SUMIF(数量表!D:H,B2129,数量表!H:H)</f>
        <v/>
      </c>
      <c r="D2129" s="243" t="inlineStr">
        <is>
          <t>45*1000</t>
        </is>
      </c>
      <c r="E2129" s="2" t="n">
        <v>164</v>
      </c>
      <c r="F2129" s="244" t="inlineStr">
        <is>
          <t>*</t>
        </is>
      </c>
      <c r="G2129" s="2" t="n">
        <v>976</v>
      </c>
      <c r="H2129" s="122" t="n">
        <v>1</v>
      </c>
      <c r="I2129" s="259">
        <f>SUM(H2129*C2129)</f>
        <v/>
      </c>
      <c r="J2129" s="260" t="n">
        <v>0.2</v>
      </c>
      <c r="K2129" s="261">
        <f>C2129*J2129</f>
        <v/>
      </c>
      <c r="M2129" s="251">
        <f>CONCATENATE(D2129,"　",E2129,F2129,G2129)</f>
        <v/>
      </c>
      <c r="N2129" s="252">
        <f>I2129</f>
        <v/>
      </c>
    </row>
    <row r="2130" ht="15" customHeight="1" thickBot="1">
      <c r="B2130" s="88" t="inlineStr">
        <is>
          <t>45M5Z09L</t>
        </is>
      </c>
      <c r="C2130" s="89">
        <f>SUMIF(数量表!D:H,B2130,数量表!H:H)</f>
        <v/>
      </c>
      <c r="D2130" s="239" t="inlineStr">
        <is>
          <t>45*1000</t>
        </is>
      </c>
      <c r="E2130" s="240" t="n">
        <v>124</v>
      </c>
      <c r="F2130" s="241" t="inlineStr">
        <is>
          <t>*</t>
        </is>
      </c>
      <c r="G2130" s="240" t="n">
        <v>976</v>
      </c>
      <c r="H2130" s="242" t="n">
        <v>1</v>
      </c>
      <c r="I2130" s="256">
        <f>SUM(H2130*C2130)</f>
        <v/>
      </c>
      <c r="J2130" s="257" t="n">
        <v>0.2</v>
      </c>
      <c r="K2130" s="258">
        <f>C2130*J2130</f>
        <v/>
      </c>
      <c r="M2130" s="251">
        <f>CONCATENATE(D2130,"　",E2130,F2130,G2130)</f>
        <v/>
      </c>
      <c r="N2130" s="252">
        <f>I2130</f>
        <v/>
      </c>
    </row>
    <row r="2131" ht="15" customHeight="1" thickBot="1">
      <c r="B2131" s="79" t="inlineStr">
        <is>
          <t>45M5Z09-L</t>
        </is>
      </c>
      <c r="C2131" s="80">
        <f>SUMIF(数量表!D:H,B2131,数量表!H:H)</f>
        <v/>
      </c>
      <c r="D2131" s="235" t="inlineStr">
        <is>
          <t>W1-39</t>
        </is>
      </c>
      <c r="E2131" s="236" t="n">
        <v>386.5</v>
      </c>
      <c r="F2131" s="237" t="inlineStr">
        <is>
          <t>*</t>
        </is>
      </c>
      <c r="G2131" s="236" t="n">
        <v>1274</v>
      </c>
      <c r="H2131" s="238" t="n">
        <v>2</v>
      </c>
      <c r="I2131" s="253">
        <f>SUM(H2131*C2131)</f>
        <v/>
      </c>
      <c r="J2131" s="254" t="n">
        <v>2</v>
      </c>
      <c r="K2131" s="255">
        <f>C2131*J2131</f>
        <v/>
      </c>
      <c r="M2131" s="251">
        <f>CONCATENATE(D2131,"　",E2131,F2131,G2131)</f>
        <v/>
      </c>
      <c r="N2131" s="252">
        <f>I2131</f>
        <v/>
      </c>
    </row>
    <row r="2132" ht="15" customHeight="1" thickBot="1">
      <c r="B2132" s="85" t="inlineStr">
        <is>
          <t>45M5Z09-L</t>
        </is>
      </c>
      <c r="C2132">
        <f>SUMIF(数量表!D:H,B2132,数量表!H:H)</f>
        <v/>
      </c>
      <c r="D2132" s="243" t="inlineStr">
        <is>
          <t>W3-39</t>
        </is>
      </c>
      <c r="E2132" s="2" t="n">
        <v>386.5</v>
      </c>
      <c r="F2132" s="244" t="inlineStr">
        <is>
          <t>*</t>
        </is>
      </c>
      <c r="G2132" s="2" t="n">
        <v>30</v>
      </c>
      <c r="H2132" s="122" t="n">
        <v>2</v>
      </c>
      <c r="I2132" s="259">
        <f>SUM(H2132*C2132)</f>
        <v/>
      </c>
      <c r="J2132" s="260" t="n">
        <v>1</v>
      </c>
      <c r="K2132" s="261">
        <f>C2132*J2132</f>
        <v/>
      </c>
      <c r="M2132" s="251">
        <f>CONCATENATE(D2132,"　",E2132,F2132,G2132)</f>
        <v/>
      </c>
      <c r="N2132" s="252">
        <f>I2132</f>
        <v/>
      </c>
    </row>
    <row r="2133" ht="15" customHeight="1" thickBot="1">
      <c r="B2133" s="88" t="inlineStr">
        <is>
          <t>45M5Z09-L</t>
        </is>
      </c>
      <c r="C2133" s="89">
        <f>SUMIF(数量表!D:H,B2133,数量表!H:H)</f>
        <v/>
      </c>
      <c r="D2133" s="239" t="inlineStr">
        <is>
          <t>45*1000</t>
        </is>
      </c>
      <c r="E2133" s="240" t="n">
        <v>328</v>
      </c>
      <c r="F2133" s="241" t="inlineStr">
        <is>
          <t>*</t>
        </is>
      </c>
      <c r="G2133" s="240" t="n">
        <v>976</v>
      </c>
      <c r="H2133" s="242" t="n">
        <v>1</v>
      </c>
      <c r="I2133" s="256">
        <f>SUM(H2133*C2133)</f>
        <v/>
      </c>
      <c r="J2133" s="257" t="n">
        <v>0.2</v>
      </c>
      <c r="K2133" s="258">
        <f>C2133*J2133</f>
        <v/>
      </c>
      <c r="M2133" s="251">
        <f>CONCATENATE(D2133,"　",E2133,F2133,G2133)</f>
        <v/>
      </c>
      <c r="N2133" s="252">
        <f>I2133</f>
        <v/>
      </c>
    </row>
    <row r="2134" ht="15" customHeight="1" thickBot="1">
      <c r="B2134" s="79" t="inlineStr">
        <is>
          <t>45M5Z09L-L</t>
        </is>
      </c>
      <c r="C2134" s="80">
        <f>SUMIF(数量表!D:H,B2134,数量表!H:H)</f>
        <v/>
      </c>
      <c r="D2134" s="235" t="inlineStr">
        <is>
          <t>W1-39</t>
        </is>
      </c>
      <c r="E2134" s="236" t="n">
        <v>386.5</v>
      </c>
      <c r="F2134" s="237" t="inlineStr">
        <is>
          <t>*</t>
        </is>
      </c>
      <c r="G2134" s="236" t="n">
        <v>1274</v>
      </c>
      <c r="H2134" s="238" t="n">
        <v>1</v>
      </c>
      <c r="I2134" s="253">
        <f>SUM(H2134*C2134)</f>
        <v/>
      </c>
      <c r="J2134" s="254" t="n">
        <v>1</v>
      </c>
      <c r="K2134" s="255">
        <f>C2134*J2134</f>
        <v/>
      </c>
      <c r="M2134" s="251">
        <f>CONCATENATE(D2134,"　",E2134,F2134,G2134)</f>
        <v/>
      </c>
      <c r="N2134" s="252">
        <f>I2134</f>
        <v/>
      </c>
    </row>
    <row r="2135" ht="15" customHeight="1" thickBot="1">
      <c r="B2135" s="85" t="inlineStr">
        <is>
          <t>45M5Z09L-L</t>
        </is>
      </c>
      <c r="C2135">
        <f>SUMIF(数量表!D:H,B2135,数量表!H:H)</f>
        <v/>
      </c>
      <c r="D2135" s="243" t="inlineStr">
        <is>
          <t>W1-39</t>
        </is>
      </c>
      <c r="E2135" s="2" t="n">
        <v>386.5</v>
      </c>
      <c r="F2135" s="244" t="inlineStr">
        <is>
          <t>*</t>
        </is>
      </c>
      <c r="G2135" s="2" t="n">
        <v>30</v>
      </c>
      <c r="H2135" s="122" t="n">
        <v>1</v>
      </c>
      <c r="I2135" s="259">
        <f>SUM(H2135*C2135)</f>
        <v/>
      </c>
      <c r="J2135" s="260" t="n">
        <v>0.2</v>
      </c>
      <c r="K2135" s="261">
        <f>C2135*J2135</f>
        <v/>
      </c>
      <c r="M2135" s="251">
        <f>CONCATENATE(D2135,"　",E2135,F2135,G2135)</f>
        <v/>
      </c>
      <c r="N2135" s="252">
        <f>I2135</f>
        <v/>
      </c>
    </row>
    <row r="2136" ht="15" customHeight="1" thickBot="1">
      <c r="B2136" s="85" t="inlineStr">
        <is>
          <t>45M5Z09L-L</t>
        </is>
      </c>
      <c r="C2136">
        <f>SUMIF(数量表!D:H,B2136,数量表!H:H)</f>
        <v/>
      </c>
      <c r="D2136" s="243" t="inlineStr">
        <is>
          <t>W1-34</t>
        </is>
      </c>
      <c r="E2136" s="2" t="n">
        <v>346.5</v>
      </c>
      <c r="F2136" s="244" t="inlineStr">
        <is>
          <t>*</t>
        </is>
      </c>
      <c r="G2136" s="2" t="n">
        <v>30</v>
      </c>
      <c r="H2136" s="122" t="n">
        <v>1</v>
      </c>
      <c r="I2136" s="259">
        <f>SUM(H2136*C2136)</f>
        <v/>
      </c>
      <c r="J2136" s="260" t="n">
        <v>0.2</v>
      </c>
      <c r="K2136" s="261">
        <f>C2136*J2136</f>
        <v/>
      </c>
      <c r="M2136" s="251">
        <f>CONCATENATE(D2136,"　",E2136,F2136,G2136)</f>
        <v/>
      </c>
      <c r="N2136" s="252">
        <f>I2136</f>
        <v/>
      </c>
    </row>
    <row r="2137" ht="15" customHeight="1" thickBot="1">
      <c r="B2137" s="85" t="inlineStr">
        <is>
          <t>45M5Z09L-L</t>
        </is>
      </c>
      <c r="C2137">
        <f>SUMIF(数量表!D:H,B2137,数量表!H:H)</f>
        <v/>
      </c>
      <c r="D2137" s="243" t="inlineStr">
        <is>
          <t>W1-34</t>
        </is>
      </c>
      <c r="E2137" s="2" t="n">
        <v>346.5</v>
      </c>
      <c r="F2137" s="244" t="inlineStr">
        <is>
          <t>*</t>
        </is>
      </c>
      <c r="G2137" s="2" t="n">
        <v>1274</v>
      </c>
      <c r="H2137" s="122" t="n">
        <v>1</v>
      </c>
      <c r="I2137" s="259">
        <f>SUM(H2137*C2137)</f>
        <v/>
      </c>
      <c r="J2137" s="260" t="n">
        <v>1</v>
      </c>
      <c r="K2137" s="261">
        <f>C2137*J2137</f>
        <v/>
      </c>
      <c r="M2137" s="251">
        <f>CONCATENATE(D2137,"　",E2137,F2137,G2137)</f>
        <v/>
      </c>
      <c r="N2137" s="252">
        <f>I2137</f>
        <v/>
      </c>
    </row>
    <row r="2138" ht="15" customHeight="1" thickBot="1">
      <c r="B2138" s="85" t="inlineStr">
        <is>
          <t>45M5Z09L-L</t>
        </is>
      </c>
      <c r="C2138">
        <f>SUMIF(数量表!D:H,B2138,数量表!H:H)</f>
        <v/>
      </c>
      <c r="D2138" s="243" t="inlineStr">
        <is>
          <t>45*1000</t>
        </is>
      </c>
      <c r="E2138" s="2" t="n">
        <v>288</v>
      </c>
      <c r="F2138" s="244" t="inlineStr">
        <is>
          <t>*</t>
        </is>
      </c>
      <c r="G2138" s="2" t="n">
        <v>976</v>
      </c>
      <c r="H2138" s="122" t="n">
        <v>1</v>
      </c>
      <c r="I2138" s="259">
        <f>SUM(H2138*C2138)</f>
        <v/>
      </c>
      <c r="J2138" s="260" t="n">
        <v>0.2</v>
      </c>
      <c r="K2138" s="261">
        <f>C2138*J2138</f>
        <v/>
      </c>
      <c r="M2138" s="251">
        <f>CONCATENATE(D2138,"　",E2138,F2138,G2138)</f>
        <v/>
      </c>
      <c r="N2138" s="252">
        <f>I2138</f>
        <v/>
      </c>
    </row>
    <row r="2139" ht="15" customHeight="1" thickBot="1">
      <c r="B2139" s="79" t="inlineStr">
        <is>
          <t>45M5Z09R</t>
        </is>
      </c>
      <c r="C2139" s="80">
        <f>SUMIF(数量表!D:H,B2139,数量表!H:H)</f>
        <v/>
      </c>
      <c r="D2139" s="235" t="inlineStr">
        <is>
          <t>W1-39</t>
        </is>
      </c>
      <c r="E2139" s="236" t="n">
        <v>386.5</v>
      </c>
      <c r="F2139" s="237" t="inlineStr">
        <is>
          <t>*</t>
        </is>
      </c>
      <c r="G2139" s="236" t="n">
        <v>1274</v>
      </c>
      <c r="H2139" s="238" t="n">
        <v>1</v>
      </c>
      <c r="I2139" s="253">
        <f>SUM(H2139*C2139)</f>
        <v/>
      </c>
      <c r="J2139" s="254" t="n">
        <v>1</v>
      </c>
      <c r="K2139" s="255">
        <f>C2139*J2139</f>
        <v/>
      </c>
      <c r="M2139" s="251">
        <f>CONCATENATE(D2139,"　",E2139,F2139,G2139)</f>
        <v/>
      </c>
      <c r="N2139" s="252">
        <f>I2139</f>
        <v/>
      </c>
    </row>
    <row r="2140" ht="15" customHeight="1" thickBot="1">
      <c r="B2140" s="85" t="inlineStr">
        <is>
          <t>45M5Z09R</t>
        </is>
      </c>
      <c r="C2140">
        <f>SUMIF(数量表!D:H,B2140,数量表!H:H)</f>
        <v/>
      </c>
      <c r="D2140" s="243" t="inlineStr">
        <is>
          <t>W1-39</t>
        </is>
      </c>
      <c r="E2140" s="2" t="n">
        <v>386.5</v>
      </c>
      <c r="F2140" s="244" t="inlineStr">
        <is>
          <t>*</t>
        </is>
      </c>
      <c r="G2140" s="2" t="n">
        <v>30</v>
      </c>
      <c r="H2140" s="122" t="n">
        <v>1</v>
      </c>
      <c r="I2140" s="259">
        <f>SUM(H2140*C2140)</f>
        <v/>
      </c>
      <c r="J2140" s="260" t="n">
        <v>0.2</v>
      </c>
      <c r="K2140" s="261">
        <f>C2140*J2140</f>
        <v/>
      </c>
      <c r="M2140" s="251">
        <f>CONCATENATE(D2140,"　",E2140,F2140,G2140)</f>
        <v/>
      </c>
      <c r="N2140" s="252">
        <f>I2140</f>
        <v/>
      </c>
    </row>
    <row r="2141" ht="15" customHeight="1" thickBot="1">
      <c r="B2141" s="85" t="inlineStr">
        <is>
          <t>45M5Z09R</t>
        </is>
      </c>
      <c r="C2141">
        <f>SUMIF(数量表!D:H,B2141,数量表!H:H)</f>
        <v/>
      </c>
      <c r="D2141" s="243" t="inlineStr">
        <is>
          <t>W1-34</t>
        </is>
      </c>
      <c r="E2141" s="2" t="n">
        <v>346.5</v>
      </c>
      <c r="F2141" s="244" t="inlineStr">
        <is>
          <t>*</t>
        </is>
      </c>
      <c r="G2141" s="2" t="n">
        <v>30</v>
      </c>
      <c r="H2141" s="122" t="n">
        <v>1</v>
      </c>
      <c r="I2141" s="259">
        <f>SUM(H2141*C2141)</f>
        <v/>
      </c>
      <c r="J2141" s="260" t="n">
        <v>0.2</v>
      </c>
      <c r="K2141" s="261">
        <f>C2141*J2141</f>
        <v/>
      </c>
      <c r="M2141" s="251">
        <f>CONCATENATE(D2141,"　",E2141,F2141,G2141)</f>
        <v/>
      </c>
      <c r="N2141" s="252">
        <f>I2141</f>
        <v/>
      </c>
    </row>
    <row r="2142" ht="15" customHeight="1" thickBot="1">
      <c r="B2142" s="85" t="inlineStr">
        <is>
          <t>45M5Z09R</t>
        </is>
      </c>
      <c r="C2142">
        <f>SUMIF(数量表!D:H,B2142,数量表!H:H)</f>
        <v/>
      </c>
      <c r="D2142" s="243" t="inlineStr">
        <is>
          <t>W1-34</t>
        </is>
      </c>
      <c r="E2142" s="2" t="n">
        <v>346.5</v>
      </c>
      <c r="F2142" s="244" t="inlineStr">
        <is>
          <t>*</t>
        </is>
      </c>
      <c r="G2142" s="2" t="n">
        <v>1274</v>
      </c>
      <c r="H2142" s="122" t="n">
        <v>1</v>
      </c>
      <c r="I2142" s="259">
        <f>SUM(H2142*C2142)</f>
        <v/>
      </c>
      <c r="J2142" s="260" t="n">
        <v>1</v>
      </c>
      <c r="K2142" s="261">
        <f>C2142*J2142</f>
        <v/>
      </c>
      <c r="M2142" s="251">
        <f>CONCATENATE(D2142,"　",E2142,F2142,G2142)</f>
        <v/>
      </c>
      <c r="N2142" s="252">
        <f>I2142</f>
        <v/>
      </c>
    </row>
    <row r="2143" ht="15" customHeight="1" thickBot="1">
      <c r="B2143" s="85" t="inlineStr">
        <is>
          <t>45M5Z09R</t>
        </is>
      </c>
      <c r="C2143">
        <f>SUMIF(数量表!D:H,B2143,数量表!H:H)</f>
        <v/>
      </c>
      <c r="D2143" s="243" t="inlineStr">
        <is>
          <t>45*1000</t>
        </is>
      </c>
      <c r="E2143" s="2" t="n">
        <v>164</v>
      </c>
      <c r="F2143" s="244" t="inlineStr">
        <is>
          <t>*</t>
        </is>
      </c>
      <c r="G2143" s="2" t="n">
        <v>976</v>
      </c>
      <c r="H2143" s="122" t="n">
        <v>1</v>
      </c>
      <c r="I2143" s="259">
        <f>SUM(H2143*C2143)</f>
        <v/>
      </c>
      <c r="J2143" s="260" t="n">
        <v>0.2</v>
      </c>
      <c r="K2143" s="261">
        <f>C2143*J2143</f>
        <v/>
      </c>
      <c r="M2143" s="251">
        <f>CONCATENATE(D2143,"　",E2143,F2143,G2143)</f>
        <v/>
      </c>
      <c r="N2143" s="252">
        <f>I2143</f>
        <v/>
      </c>
    </row>
    <row r="2144" ht="15" customHeight="1" thickBot="1">
      <c r="B2144" s="88" t="inlineStr">
        <is>
          <t>45M5Z09R</t>
        </is>
      </c>
      <c r="C2144" s="89">
        <f>SUMIF(数量表!D:H,B2144,数量表!H:H)</f>
        <v/>
      </c>
      <c r="D2144" s="239" t="inlineStr">
        <is>
          <t>45*1000</t>
        </is>
      </c>
      <c r="E2144" s="240" t="n">
        <v>124</v>
      </c>
      <c r="F2144" s="241" t="inlineStr">
        <is>
          <t>*</t>
        </is>
      </c>
      <c r="G2144" s="240" t="n">
        <v>976</v>
      </c>
      <c r="H2144" s="242" t="n">
        <v>1</v>
      </c>
      <c r="I2144" s="256">
        <f>SUM(H2144*C2144)</f>
        <v/>
      </c>
      <c r="J2144" s="257" t="n">
        <v>0.2</v>
      </c>
      <c r="K2144" s="258">
        <f>C2144*J2144</f>
        <v/>
      </c>
      <c r="M2144" s="251">
        <f>CONCATENATE(D2144,"　",E2144,F2144,G2144)</f>
        <v/>
      </c>
      <c r="N2144" s="252">
        <f>I2144</f>
        <v/>
      </c>
    </row>
    <row r="2145" ht="15" customHeight="1" thickBot="1">
      <c r="B2145" s="79" t="inlineStr">
        <is>
          <t>45M5Z09-R</t>
        </is>
      </c>
      <c r="C2145" s="80">
        <f>SUMIF(数量表!D:H,B2145,数量表!H:H)</f>
        <v/>
      </c>
      <c r="D2145" s="235" t="inlineStr">
        <is>
          <t>W1-39</t>
        </is>
      </c>
      <c r="E2145" s="236" t="n">
        <v>386.5</v>
      </c>
      <c r="F2145" s="237" t="inlineStr">
        <is>
          <t>*</t>
        </is>
      </c>
      <c r="G2145" s="236" t="n">
        <v>1274</v>
      </c>
      <c r="H2145" s="238" t="n">
        <v>2</v>
      </c>
      <c r="I2145" s="253">
        <f>SUM(H2145*C2145)</f>
        <v/>
      </c>
      <c r="J2145" s="254" t="n">
        <v>2</v>
      </c>
      <c r="K2145" s="255">
        <f>C2145*J2145</f>
        <v/>
      </c>
      <c r="M2145" s="251">
        <f>CONCATENATE(D2145,"　",E2145,F2145,G2145)</f>
        <v/>
      </c>
      <c r="N2145" s="252">
        <f>I2145</f>
        <v/>
      </c>
    </row>
    <row r="2146" ht="15" customHeight="1" thickBot="1">
      <c r="B2146" s="85" t="inlineStr">
        <is>
          <t>45M5Z09-R</t>
        </is>
      </c>
      <c r="C2146">
        <f>SUMIF(数量表!D:H,B2146,数量表!H:H)</f>
        <v/>
      </c>
      <c r="D2146" s="243" t="inlineStr">
        <is>
          <t>W3-39</t>
        </is>
      </c>
      <c r="E2146" s="2" t="n">
        <v>386.5</v>
      </c>
      <c r="F2146" s="244" t="inlineStr">
        <is>
          <t>*</t>
        </is>
      </c>
      <c r="G2146" s="2" t="n">
        <v>30</v>
      </c>
      <c r="H2146" s="122" t="n">
        <v>2</v>
      </c>
      <c r="I2146" s="259">
        <f>SUM(H2146*C2146)</f>
        <v/>
      </c>
      <c r="J2146" s="260" t="n">
        <v>1</v>
      </c>
      <c r="K2146" s="261">
        <f>C2146*J2146</f>
        <v/>
      </c>
      <c r="M2146" s="251">
        <f>CONCATENATE(D2146,"　",E2146,F2146,G2146)</f>
        <v/>
      </c>
      <c r="N2146" s="252">
        <f>I2146</f>
        <v/>
      </c>
    </row>
    <row r="2147" ht="15" customHeight="1" thickBot="1">
      <c r="B2147" s="88" t="inlineStr">
        <is>
          <t>45M5Z09-R</t>
        </is>
      </c>
      <c r="C2147" s="89">
        <f>SUMIF(数量表!D:H,B2147,数量表!H:H)</f>
        <v/>
      </c>
      <c r="D2147" s="239" t="inlineStr">
        <is>
          <t>45*1000</t>
        </is>
      </c>
      <c r="E2147" s="240" t="n">
        <v>328</v>
      </c>
      <c r="F2147" s="241" t="inlineStr">
        <is>
          <t>*</t>
        </is>
      </c>
      <c r="G2147" s="240" t="n">
        <v>976</v>
      </c>
      <c r="H2147" s="242" t="n">
        <v>1</v>
      </c>
      <c r="I2147" s="256">
        <f>SUM(H2147*C2147)</f>
        <v/>
      </c>
      <c r="J2147" s="257" t="n">
        <v>0.2</v>
      </c>
      <c r="K2147" s="258">
        <f>C2147*J2147</f>
        <v/>
      </c>
      <c r="M2147" s="251">
        <f>CONCATENATE(D2147,"　",E2147,F2147,G2147)</f>
        <v/>
      </c>
      <c r="N2147" s="252">
        <f>I2147</f>
        <v/>
      </c>
    </row>
    <row r="2148" ht="15" customHeight="1" thickBot="1">
      <c r="B2148" s="79" t="inlineStr">
        <is>
          <t>45M5Z09R-R</t>
        </is>
      </c>
      <c r="C2148" s="80">
        <f>SUMIF(数量表!D:H,B2148,数量表!H:H)</f>
        <v/>
      </c>
      <c r="D2148" s="235" t="inlineStr">
        <is>
          <t>W1-39</t>
        </is>
      </c>
      <c r="E2148" s="236" t="n">
        <v>386.5</v>
      </c>
      <c r="F2148" s="237" t="inlineStr">
        <is>
          <t>*</t>
        </is>
      </c>
      <c r="G2148" s="236" t="n">
        <v>1274</v>
      </c>
      <c r="H2148" s="238" t="n">
        <v>1</v>
      </c>
      <c r="I2148" s="253">
        <f>SUM(H2148*C2148)</f>
        <v/>
      </c>
      <c r="J2148" s="254" t="n">
        <v>1</v>
      </c>
      <c r="K2148" s="255">
        <f>C2148*J2148</f>
        <v/>
      </c>
      <c r="M2148" s="251">
        <f>CONCATENATE(D2148,"　",E2148,F2148,G2148)</f>
        <v/>
      </c>
      <c r="N2148" s="252">
        <f>I2148</f>
        <v/>
      </c>
    </row>
    <row r="2149" ht="15" customHeight="1" thickBot="1">
      <c r="B2149" s="85" t="inlineStr">
        <is>
          <t>45M5Z09R-R</t>
        </is>
      </c>
      <c r="C2149">
        <f>SUMIF(数量表!D:H,B2149,数量表!H:H)</f>
        <v/>
      </c>
      <c r="D2149" s="243" t="inlineStr">
        <is>
          <t>W1-39</t>
        </is>
      </c>
      <c r="E2149" s="2" t="n">
        <v>386.5</v>
      </c>
      <c r="F2149" s="244" t="inlineStr">
        <is>
          <t>*</t>
        </is>
      </c>
      <c r="G2149" s="2" t="n">
        <v>30</v>
      </c>
      <c r="H2149" s="122" t="n">
        <v>1</v>
      </c>
      <c r="I2149" s="259">
        <f>SUM(H2149*C2149)</f>
        <v/>
      </c>
      <c r="J2149" s="260" t="n">
        <v>0.2</v>
      </c>
      <c r="K2149" s="261">
        <f>C2149*J2149</f>
        <v/>
      </c>
      <c r="M2149" s="251">
        <f>CONCATENATE(D2149,"　",E2149,F2149,G2149)</f>
        <v/>
      </c>
      <c r="N2149" s="252">
        <f>I2149</f>
        <v/>
      </c>
    </row>
    <row r="2150" ht="15" customHeight="1" thickBot="1">
      <c r="B2150" s="85" t="inlineStr">
        <is>
          <t>45M5Z09R-R</t>
        </is>
      </c>
      <c r="C2150">
        <f>SUMIF(数量表!D:H,B2150,数量表!H:H)</f>
        <v/>
      </c>
      <c r="D2150" s="243" t="inlineStr">
        <is>
          <t>W1-34</t>
        </is>
      </c>
      <c r="E2150" s="2" t="n">
        <v>346.5</v>
      </c>
      <c r="F2150" s="244" t="inlineStr">
        <is>
          <t>*</t>
        </is>
      </c>
      <c r="G2150" s="2" t="n">
        <v>30</v>
      </c>
      <c r="H2150" s="122" t="n">
        <v>1</v>
      </c>
      <c r="I2150" s="259">
        <f>SUM(H2150*C2150)</f>
        <v/>
      </c>
      <c r="J2150" s="260" t="n">
        <v>0.2</v>
      </c>
      <c r="K2150" s="261">
        <f>C2150*J2150</f>
        <v/>
      </c>
      <c r="M2150" s="251">
        <f>CONCATENATE(D2150,"　",E2150,F2150,G2150)</f>
        <v/>
      </c>
      <c r="N2150" s="252">
        <f>I2150</f>
        <v/>
      </c>
    </row>
    <row r="2151" ht="15" customHeight="1" thickBot="1">
      <c r="B2151" s="85" t="inlineStr">
        <is>
          <t>45M5Z09R-R</t>
        </is>
      </c>
      <c r="C2151">
        <f>SUMIF(数量表!D:H,B2151,数量表!H:H)</f>
        <v/>
      </c>
      <c r="D2151" s="243" t="inlineStr">
        <is>
          <t>W1-34</t>
        </is>
      </c>
      <c r="E2151" s="2" t="n">
        <v>346.5</v>
      </c>
      <c r="F2151" s="244" t="inlineStr">
        <is>
          <t>*</t>
        </is>
      </c>
      <c r="G2151" s="2" t="n">
        <v>1274</v>
      </c>
      <c r="H2151" s="122" t="n">
        <v>1</v>
      </c>
      <c r="I2151" s="259">
        <f>SUM(H2151*C2151)</f>
        <v/>
      </c>
      <c r="J2151" s="260" t="n">
        <v>1</v>
      </c>
      <c r="K2151" s="261">
        <f>C2151*J2151</f>
        <v/>
      </c>
      <c r="M2151" s="251">
        <f>CONCATENATE(D2151,"　",E2151,F2151,G2151)</f>
        <v/>
      </c>
      <c r="N2151" s="252">
        <f>I2151</f>
        <v/>
      </c>
    </row>
    <row r="2152" ht="15" customHeight="1" thickBot="1">
      <c r="B2152" s="85" t="inlineStr">
        <is>
          <t>45M5Z09R-R</t>
        </is>
      </c>
      <c r="C2152">
        <f>SUMIF(数量表!D:H,B2152,数量表!H:H)</f>
        <v/>
      </c>
      <c r="D2152" s="243" t="inlineStr">
        <is>
          <t>45*1000</t>
        </is>
      </c>
      <c r="E2152" s="2" t="n">
        <v>288</v>
      </c>
      <c r="F2152" s="244" t="inlineStr">
        <is>
          <t>*</t>
        </is>
      </c>
      <c r="G2152" s="2" t="n">
        <v>976</v>
      </c>
      <c r="H2152" s="122" t="n">
        <v>1</v>
      </c>
      <c r="I2152" s="259">
        <f>SUM(H2152*C2152)</f>
        <v/>
      </c>
      <c r="J2152" s="260" t="n">
        <v>0.2</v>
      </c>
      <c r="K2152" s="261">
        <f>C2152*J2152</f>
        <v/>
      </c>
      <c r="M2152" s="251">
        <f>CONCATENATE(D2152,"　",E2152,F2152,G2152)</f>
        <v/>
      </c>
      <c r="N2152" s="252">
        <f>I2152</f>
        <v/>
      </c>
    </row>
    <row r="2153" ht="15" customHeight="1" thickBot="1">
      <c r="B2153" s="79" t="inlineStr">
        <is>
          <t>45M4ZH09</t>
        </is>
      </c>
      <c r="C2153" s="80">
        <f>SUMIF(数量表!D:H,B2153,数量表!H:H)</f>
        <v/>
      </c>
      <c r="D2153" s="235" t="inlineStr">
        <is>
          <t>W1-34</t>
        </is>
      </c>
      <c r="E2153" s="236" t="n">
        <v>345</v>
      </c>
      <c r="F2153" s="237" t="inlineStr">
        <is>
          <t>*</t>
        </is>
      </c>
      <c r="G2153" s="236" t="n">
        <v>912</v>
      </c>
      <c r="H2153" s="238" t="n">
        <v>1</v>
      </c>
      <c r="I2153" s="253">
        <f>SUM(H2153*C2153)</f>
        <v/>
      </c>
      <c r="J2153" s="254" t="n">
        <v>1</v>
      </c>
      <c r="K2153" s="255">
        <f>C2153*J2153</f>
        <v/>
      </c>
      <c r="M2153" s="251">
        <f>CONCATENATE(D2153,"　",E2153,F2153,G2153)</f>
        <v/>
      </c>
      <c r="N2153" s="252">
        <f>I2153</f>
        <v/>
      </c>
    </row>
    <row r="2154" ht="15" customHeight="1" thickBot="1">
      <c r="B2154" s="88" t="inlineStr">
        <is>
          <t>45M4ZH09</t>
        </is>
      </c>
      <c r="C2154" s="89">
        <f>SUMIF(数量表!D:H,B2154,数量表!H:H)</f>
        <v/>
      </c>
      <c r="D2154" s="239" t="inlineStr">
        <is>
          <t>W1-34</t>
        </is>
      </c>
      <c r="E2154" s="240" t="n">
        <v>345</v>
      </c>
      <c r="F2154" s="241" t="inlineStr">
        <is>
          <t>*</t>
        </is>
      </c>
      <c r="G2154" s="240" t="n">
        <v>356</v>
      </c>
      <c r="H2154" s="242" t="n">
        <v>1</v>
      </c>
      <c r="I2154" s="256">
        <f>SUM(H2154*C2154)</f>
        <v/>
      </c>
      <c r="J2154" s="257" t="n">
        <v>0.5</v>
      </c>
      <c r="K2154" s="258">
        <f>C2154*J2154</f>
        <v/>
      </c>
      <c r="M2154" s="251">
        <f>CONCATENATE(D2154,"　",E2154,F2154,G2154)</f>
        <v/>
      </c>
      <c r="N2154" s="252">
        <f>I2154</f>
        <v/>
      </c>
    </row>
    <row r="2155" ht="15" customHeight="1" thickBot="1">
      <c r="B2155" s="79" t="inlineStr">
        <is>
          <t>45M4ZH09L</t>
        </is>
      </c>
      <c r="C2155" s="80">
        <f>SUMIF(数量表!D:H,B2155,数量表!H:H)</f>
        <v/>
      </c>
      <c r="D2155" s="235" t="inlineStr">
        <is>
          <t>W1-34</t>
        </is>
      </c>
      <c r="E2155" s="236" t="n">
        <v>305</v>
      </c>
      <c r="F2155" s="237" t="inlineStr">
        <is>
          <t>*</t>
        </is>
      </c>
      <c r="G2155" s="236" t="n">
        <v>912</v>
      </c>
      <c r="H2155" s="238" t="n">
        <v>1</v>
      </c>
      <c r="I2155" s="253">
        <f>SUM(H2155*C2155)</f>
        <v/>
      </c>
      <c r="J2155" s="254" t="n">
        <v>1</v>
      </c>
      <c r="K2155" s="255">
        <f>C2155*J2155</f>
        <v/>
      </c>
      <c r="M2155" s="251">
        <f>CONCATENATE(D2155,"　",E2155,F2155,G2155)</f>
        <v/>
      </c>
      <c r="N2155" s="252">
        <f>I2155</f>
        <v/>
      </c>
    </row>
    <row r="2156" ht="15" customHeight="1" thickBot="1">
      <c r="B2156" s="88" t="inlineStr">
        <is>
          <t>45M4ZH09L</t>
        </is>
      </c>
      <c r="C2156" s="89">
        <f>SUMIF(数量表!D:H,B2156,数量表!H:H)</f>
        <v/>
      </c>
      <c r="D2156" s="239" t="inlineStr">
        <is>
          <t>W1-34</t>
        </is>
      </c>
      <c r="E2156" s="240" t="n">
        <v>305</v>
      </c>
      <c r="F2156" s="241" t="inlineStr">
        <is>
          <t>*</t>
        </is>
      </c>
      <c r="G2156" s="240" t="n">
        <v>356</v>
      </c>
      <c r="H2156" s="242" t="n">
        <v>1</v>
      </c>
      <c r="I2156" s="256">
        <f>SUM(H2156*C2156)</f>
        <v/>
      </c>
      <c r="J2156" s="257" t="n">
        <v>0.5</v>
      </c>
      <c r="K2156" s="258">
        <f>C2156*J2156</f>
        <v/>
      </c>
      <c r="M2156" s="251">
        <f>CONCATENATE(D2156,"　",E2156,F2156,G2156)</f>
        <v/>
      </c>
      <c r="N2156" s="252">
        <f>I2156</f>
        <v/>
      </c>
    </row>
    <row r="2157" ht="15" customHeight="1" thickBot="1">
      <c r="B2157" s="79" t="inlineStr">
        <is>
          <t>45M4ZH09R</t>
        </is>
      </c>
      <c r="C2157" s="80">
        <f>SUMIF(数量表!D:H,B2157,数量表!H:H)</f>
        <v/>
      </c>
      <c r="D2157" s="235" t="inlineStr">
        <is>
          <t>W1-34</t>
        </is>
      </c>
      <c r="E2157" s="236" t="n">
        <v>305</v>
      </c>
      <c r="F2157" s="237" t="inlineStr">
        <is>
          <t>*</t>
        </is>
      </c>
      <c r="G2157" s="236" t="n">
        <v>912</v>
      </c>
      <c r="H2157" s="238" t="n">
        <v>1</v>
      </c>
      <c r="I2157" s="253">
        <f>SUM(H2157*C2157)</f>
        <v/>
      </c>
      <c r="J2157" s="254" t="n">
        <v>1</v>
      </c>
      <c r="K2157" s="255">
        <f>C2157*J2157</f>
        <v/>
      </c>
      <c r="M2157" s="251">
        <f>CONCATENATE(D2157,"　",E2157,F2157,G2157)</f>
        <v/>
      </c>
      <c r="N2157" s="252">
        <f>I2157</f>
        <v/>
      </c>
    </row>
    <row r="2158" ht="15" customHeight="1" thickBot="1">
      <c r="B2158" s="88" t="inlineStr">
        <is>
          <t>45M4ZH09R</t>
        </is>
      </c>
      <c r="C2158" s="89">
        <f>SUMIF(数量表!D:H,B2158,数量表!H:H)</f>
        <v/>
      </c>
      <c r="D2158" s="239" t="inlineStr">
        <is>
          <t>W1-34</t>
        </is>
      </c>
      <c r="E2158" s="240" t="n">
        <v>305</v>
      </c>
      <c r="F2158" s="241" t="inlineStr">
        <is>
          <t>*</t>
        </is>
      </c>
      <c r="G2158" s="240" t="n">
        <v>356</v>
      </c>
      <c r="H2158" s="242" t="n">
        <v>1</v>
      </c>
      <c r="I2158" s="256">
        <f>SUM(H2158*C2158)</f>
        <v/>
      </c>
      <c r="J2158" s="257" t="n">
        <v>0.5</v>
      </c>
      <c r="K2158" s="258">
        <f>C2158*J2158</f>
        <v/>
      </c>
      <c r="M2158" s="251">
        <f>CONCATENATE(D2158,"　",E2158,F2158,G2158)</f>
        <v/>
      </c>
      <c r="N2158" s="252">
        <f>I2158</f>
        <v/>
      </c>
    </row>
    <row r="2159" ht="15" customHeight="1" thickBot="1">
      <c r="B2159" s="79" t="inlineStr">
        <is>
          <t>45M5ZH09</t>
        </is>
      </c>
      <c r="C2159" s="80">
        <f>SUMIF(数量表!D:H,B2159,数量表!H:H)</f>
        <v/>
      </c>
      <c r="D2159" s="235" t="inlineStr">
        <is>
          <t>W1-34</t>
        </is>
      </c>
      <c r="E2159" s="236" t="n">
        <v>345</v>
      </c>
      <c r="F2159" s="237" t="inlineStr">
        <is>
          <t>*</t>
        </is>
      </c>
      <c r="G2159" s="236" t="n">
        <v>1274</v>
      </c>
      <c r="H2159" s="238" t="n">
        <v>1</v>
      </c>
      <c r="I2159" s="253">
        <f>SUM(H2159*C2159)</f>
        <v/>
      </c>
      <c r="J2159" s="254" t="n">
        <v>1</v>
      </c>
      <c r="K2159" s="255">
        <f>C2159*J2159</f>
        <v/>
      </c>
      <c r="M2159" s="251">
        <f>CONCATENATE(D2159,"　",E2159,F2159,G2159)</f>
        <v/>
      </c>
      <c r="N2159" s="252">
        <f>I2159</f>
        <v/>
      </c>
    </row>
    <row r="2160" ht="15" customHeight="1" thickBot="1">
      <c r="B2160" s="88" t="inlineStr">
        <is>
          <t>45M5ZH09</t>
        </is>
      </c>
      <c r="C2160" s="89">
        <f>SUMIF(数量表!D:H,B2160,数量表!H:H)</f>
        <v/>
      </c>
      <c r="D2160" s="239" t="inlineStr">
        <is>
          <t>W1-34</t>
        </is>
      </c>
      <c r="E2160" s="240" t="n">
        <v>345</v>
      </c>
      <c r="F2160" s="241" t="inlineStr">
        <is>
          <t>*</t>
        </is>
      </c>
      <c r="G2160" s="240" t="n">
        <v>30</v>
      </c>
      <c r="H2160" s="242" t="n">
        <v>1</v>
      </c>
      <c r="I2160" s="256">
        <f>SUM(H2160*C2160)</f>
        <v/>
      </c>
      <c r="J2160" s="257" t="n">
        <v>0.3</v>
      </c>
      <c r="K2160" s="258">
        <f>C2160*J2160</f>
        <v/>
      </c>
      <c r="M2160" s="251">
        <f>CONCATENATE(D2160,"　",E2160,F2160,G2160)</f>
        <v/>
      </c>
      <c r="N2160" s="252">
        <f>I2160</f>
        <v/>
      </c>
    </row>
    <row r="2161" ht="15" customHeight="1" thickBot="1">
      <c r="B2161" s="79" t="inlineStr">
        <is>
          <t>45M5ZH09L</t>
        </is>
      </c>
      <c r="C2161" s="80">
        <f>SUMIF(数量表!D:H,B2161,数量表!H:H)</f>
        <v/>
      </c>
      <c r="D2161" s="235" t="inlineStr">
        <is>
          <t>W1-34</t>
        </is>
      </c>
      <c r="E2161" s="236" t="n">
        <v>305</v>
      </c>
      <c r="F2161" s="237" t="inlineStr">
        <is>
          <t>*</t>
        </is>
      </c>
      <c r="G2161" s="236" t="n">
        <v>1274</v>
      </c>
      <c r="H2161" s="238" t="n">
        <v>1</v>
      </c>
      <c r="I2161" s="253">
        <f>SUM(H2161*C2161)</f>
        <v/>
      </c>
      <c r="J2161" s="254" t="n">
        <v>1</v>
      </c>
      <c r="K2161" s="255">
        <f>C2161*J2161</f>
        <v/>
      </c>
      <c r="M2161" s="251">
        <f>CONCATENATE(D2161,"　",E2161,F2161,G2161)</f>
        <v/>
      </c>
      <c r="N2161" s="252">
        <f>I2161</f>
        <v/>
      </c>
    </row>
    <row r="2162" ht="15" customHeight="1" thickBot="1">
      <c r="B2162" s="88" t="inlineStr">
        <is>
          <t>45M5ZH09L</t>
        </is>
      </c>
      <c r="C2162" s="89">
        <f>SUMIF(数量表!D:H,B2162,数量表!H:H)</f>
        <v/>
      </c>
      <c r="D2162" s="239" t="inlineStr">
        <is>
          <t>W1-34</t>
        </is>
      </c>
      <c r="E2162" s="240" t="n">
        <v>305</v>
      </c>
      <c r="F2162" s="241" t="inlineStr">
        <is>
          <t>*</t>
        </is>
      </c>
      <c r="G2162" s="240" t="n">
        <v>30</v>
      </c>
      <c r="H2162" s="242" t="n">
        <v>1</v>
      </c>
      <c r="I2162" s="256">
        <f>SUM(H2162*C2162)</f>
        <v/>
      </c>
      <c r="J2162" s="257" t="n">
        <v>0.3</v>
      </c>
      <c r="K2162" s="258">
        <f>C2162*J2162</f>
        <v/>
      </c>
      <c r="M2162" s="251">
        <f>CONCATENATE(D2162,"　",E2162,F2162,G2162)</f>
        <v/>
      </c>
      <c r="N2162" s="252">
        <f>I2162</f>
        <v/>
      </c>
    </row>
    <row r="2163" ht="15" customHeight="1" thickBot="1">
      <c r="B2163" s="79" t="inlineStr">
        <is>
          <t>45M5ZH09R</t>
        </is>
      </c>
      <c r="C2163" s="80">
        <f>SUMIF(数量表!D:H,B2163,数量表!H:H)</f>
        <v/>
      </c>
      <c r="D2163" s="235" t="inlineStr">
        <is>
          <t>W1-34</t>
        </is>
      </c>
      <c r="E2163" s="236" t="n">
        <v>305</v>
      </c>
      <c r="F2163" s="237" t="inlineStr">
        <is>
          <t>*</t>
        </is>
      </c>
      <c r="G2163" s="236" t="n">
        <v>1274</v>
      </c>
      <c r="H2163" s="238" t="n">
        <v>1</v>
      </c>
      <c r="I2163" s="253">
        <f>SUM(H2163*C2163)</f>
        <v/>
      </c>
      <c r="J2163" s="254" t="n">
        <v>1</v>
      </c>
      <c r="K2163" s="255">
        <f>C2163*J2163</f>
        <v/>
      </c>
      <c r="M2163" s="251">
        <f>CONCATENATE(D2163,"　",E2163,F2163,G2163)</f>
        <v/>
      </c>
      <c r="N2163" s="252">
        <f>I2163</f>
        <v/>
      </c>
    </row>
    <row r="2164" ht="15" customHeight="1" thickBot="1">
      <c r="B2164" s="88" t="inlineStr">
        <is>
          <t>45M5ZH09R</t>
        </is>
      </c>
      <c r="C2164" s="89">
        <f>SUMIF(数量表!D:H,B2164,数量表!H:H)</f>
        <v/>
      </c>
      <c r="D2164" s="239" t="inlineStr">
        <is>
          <t>W1-34</t>
        </is>
      </c>
      <c r="E2164" s="240" t="n">
        <v>305</v>
      </c>
      <c r="F2164" s="241" t="inlineStr">
        <is>
          <t>*</t>
        </is>
      </c>
      <c r="G2164" s="240" t="n">
        <v>30</v>
      </c>
      <c r="H2164" s="242" t="n">
        <v>1</v>
      </c>
      <c r="I2164" s="256">
        <f>SUM(H2164*C2164)</f>
        <v/>
      </c>
      <c r="J2164" s="257" t="n">
        <v>0.3</v>
      </c>
      <c r="K2164" s="258">
        <f>C2164*J2164</f>
        <v/>
      </c>
      <c r="M2164" s="251">
        <f>CONCATENATE(D2164,"　",E2164,F2164,G2164)</f>
        <v/>
      </c>
      <c r="N2164" s="252">
        <f>I2164</f>
        <v/>
      </c>
    </row>
    <row r="2165" ht="15" customHeight="1" thickBot="1">
      <c r="B2165" s="79" t="inlineStr">
        <is>
          <t>45M4ZH11</t>
        </is>
      </c>
      <c r="C2165" s="80">
        <f>SUMIF(数量表!D:H,B2165,数量表!H:H)</f>
        <v/>
      </c>
      <c r="D2165" s="235" t="inlineStr">
        <is>
          <t>W1-34</t>
        </is>
      </c>
      <c r="E2165" s="236" t="n">
        <v>345</v>
      </c>
      <c r="F2165" s="237" t="inlineStr">
        <is>
          <t>*</t>
        </is>
      </c>
      <c r="G2165" s="236" t="n">
        <v>712</v>
      </c>
      <c r="H2165" s="238" t="n">
        <v>1</v>
      </c>
      <c r="I2165" s="253">
        <f>SUM(H2165*C2165)</f>
        <v/>
      </c>
      <c r="J2165" s="254" t="n">
        <v>1</v>
      </c>
      <c r="K2165" s="255">
        <f>C2165*J2165</f>
        <v/>
      </c>
      <c r="M2165" s="251">
        <f>CONCATENATE(D2165,"　",E2165,F2165,G2165)</f>
        <v/>
      </c>
      <c r="N2165" s="252">
        <f>I2165</f>
        <v/>
      </c>
    </row>
    <row r="2166" ht="15" customHeight="1" thickBot="1">
      <c r="B2166" s="88" t="inlineStr">
        <is>
          <t>45M4ZH11</t>
        </is>
      </c>
      <c r="C2166" s="89">
        <f>SUMIF(数量表!D:H,B2166,数量表!H:H)</f>
        <v/>
      </c>
      <c r="D2166" s="239" t="inlineStr">
        <is>
          <t>W1-34</t>
        </is>
      </c>
      <c r="E2166" s="240" t="n">
        <v>345</v>
      </c>
      <c r="F2166" s="241" t="inlineStr">
        <is>
          <t>*</t>
        </is>
      </c>
      <c r="G2166" s="240" t="n">
        <v>356</v>
      </c>
      <c r="H2166" s="242" t="n">
        <v>1</v>
      </c>
      <c r="I2166" s="256">
        <f>SUM(H2166*C2166)</f>
        <v/>
      </c>
      <c r="J2166" s="257" t="n">
        <v>0.5</v>
      </c>
      <c r="K2166" s="258">
        <f>C2166*J2166</f>
        <v/>
      </c>
      <c r="M2166" s="251">
        <f>CONCATENATE(D2166,"　",E2166,F2166,G2166)</f>
        <v/>
      </c>
      <c r="N2166" s="252">
        <f>I2166</f>
        <v/>
      </c>
    </row>
    <row r="2167" ht="15" customHeight="1" thickBot="1">
      <c r="B2167" s="79" t="inlineStr">
        <is>
          <t>45M4ZH11L</t>
        </is>
      </c>
      <c r="C2167" s="80">
        <f>SUMIF(数量表!D:H,B2167,数量表!H:H)</f>
        <v/>
      </c>
      <c r="D2167" s="235" t="inlineStr">
        <is>
          <t>W1-34</t>
        </is>
      </c>
      <c r="E2167" s="236" t="n">
        <v>305</v>
      </c>
      <c r="F2167" s="237" t="inlineStr">
        <is>
          <t>*</t>
        </is>
      </c>
      <c r="G2167" s="236" t="n">
        <v>712</v>
      </c>
      <c r="H2167" s="238" t="n">
        <v>1</v>
      </c>
      <c r="I2167" s="253">
        <f>SUM(H2167*C2167)</f>
        <v/>
      </c>
      <c r="J2167" s="254" t="n">
        <v>1</v>
      </c>
      <c r="K2167" s="255">
        <f>C2167*J2167</f>
        <v/>
      </c>
      <c r="M2167" s="251">
        <f>CONCATENATE(D2167,"　",E2167,F2167,G2167)</f>
        <v/>
      </c>
      <c r="N2167" s="252">
        <f>I2167</f>
        <v/>
      </c>
    </row>
    <row r="2168" ht="15" customHeight="1" thickBot="1">
      <c r="B2168" s="88" t="inlineStr">
        <is>
          <t>45M4ZH11L</t>
        </is>
      </c>
      <c r="C2168" s="89">
        <f>SUMIF(数量表!D:H,B2168,数量表!H:H)</f>
        <v/>
      </c>
      <c r="D2168" s="239" t="inlineStr">
        <is>
          <t>W1-34</t>
        </is>
      </c>
      <c r="E2168" s="240" t="n">
        <v>305</v>
      </c>
      <c r="F2168" s="241" t="inlineStr">
        <is>
          <t>*</t>
        </is>
      </c>
      <c r="G2168" s="240" t="n">
        <v>356</v>
      </c>
      <c r="H2168" s="242" t="n">
        <v>1</v>
      </c>
      <c r="I2168" s="256">
        <f>SUM(H2168*C2168)</f>
        <v/>
      </c>
      <c r="J2168" s="257" t="n">
        <v>0.5</v>
      </c>
      <c r="K2168" s="258">
        <f>C2168*J2168</f>
        <v/>
      </c>
      <c r="M2168" s="251">
        <f>CONCATENATE(D2168,"　",E2168,F2168,G2168)</f>
        <v/>
      </c>
      <c r="N2168" s="252">
        <f>I2168</f>
        <v/>
      </c>
    </row>
    <row r="2169" ht="15" customHeight="1" thickBot="1">
      <c r="B2169" s="79" t="inlineStr">
        <is>
          <t>45M4ZH11R</t>
        </is>
      </c>
      <c r="C2169" s="80">
        <f>SUMIF(数量表!D:H,B2169,数量表!H:H)</f>
        <v/>
      </c>
      <c r="D2169" s="235" t="inlineStr">
        <is>
          <t>W1-34</t>
        </is>
      </c>
      <c r="E2169" s="236" t="n">
        <v>305</v>
      </c>
      <c r="F2169" s="237" t="inlineStr">
        <is>
          <t>*</t>
        </is>
      </c>
      <c r="G2169" s="236" t="n">
        <v>962</v>
      </c>
      <c r="H2169" s="238" t="n">
        <v>1</v>
      </c>
      <c r="I2169" s="253">
        <f>SUM(H2169*C2169)</f>
        <v/>
      </c>
      <c r="J2169" s="254" t="n">
        <v>1</v>
      </c>
      <c r="K2169" s="255">
        <f>C2169*J2169</f>
        <v/>
      </c>
      <c r="M2169" s="251">
        <f>CONCATENATE(D2169,"　",E2169,F2169,G2169)</f>
        <v/>
      </c>
      <c r="N2169" s="252">
        <f>I2169</f>
        <v/>
      </c>
    </row>
    <row r="2170" ht="15" customHeight="1" thickBot="1">
      <c r="B2170" s="88" t="inlineStr">
        <is>
          <t>45M4ZH11R</t>
        </is>
      </c>
      <c r="C2170" s="89">
        <f>SUMIF(数量表!D:H,B2170,数量表!H:H)</f>
        <v/>
      </c>
      <c r="D2170" s="239" t="inlineStr">
        <is>
          <t>W1-34</t>
        </is>
      </c>
      <c r="E2170" s="240" t="n">
        <v>305</v>
      </c>
      <c r="F2170" s="241" t="inlineStr">
        <is>
          <t>*</t>
        </is>
      </c>
      <c r="G2170" s="240" t="n">
        <v>356</v>
      </c>
      <c r="H2170" s="242" t="n">
        <v>1</v>
      </c>
      <c r="I2170" s="256">
        <f>SUM(H2170*C2170)</f>
        <v/>
      </c>
      <c r="J2170" s="257" t="n">
        <v>0.5</v>
      </c>
      <c r="K2170" s="258">
        <f>C2170*J2170</f>
        <v/>
      </c>
      <c r="M2170" s="251">
        <f>CONCATENATE(D2170,"　",E2170,F2170,G2170)</f>
        <v/>
      </c>
      <c r="N2170" s="252">
        <f>I2170</f>
        <v/>
      </c>
    </row>
    <row r="2171" ht="15" customHeight="1" thickBot="1">
      <c r="B2171" s="79" t="inlineStr">
        <is>
          <t>45M5ZH11</t>
        </is>
      </c>
      <c r="C2171" s="80">
        <f>SUMIF(数量表!D:H,B2171,数量表!H:H)</f>
        <v/>
      </c>
      <c r="D2171" s="235" t="inlineStr">
        <is>
          <t>W1-34</t>
        </is>
      </c>
      <c r="E2171" s="236" t="n">
        <v>345</v>
      </c>
      <c r="F2171" s="237" t="inlineStr">
        <is>
          <t>*</t>
        </is>
      </c>
      <c r="G2171" s="236" t="n">
        <v>1024</v>
      </c>
      <c r="H2171" s="238" t="n">
        <v>1</v>
      </c>
      <c r="I2171" s="253">
        <f>SUM(H2171*C2171)</f>
        <v/>
      </c>
      <c r="J2171" s="254" t="n">
        <v>1</v>
      </c>
      <c r="K2171" s="255">
        <f>C2171*J2171</f>
        <v/>
      </c>
      <c r="M2171" s="251">
        <f>CONCATENATE(D2171,"　",E2171,F2171,G2171)</f>
        <v/>
      </c>
      <c r="N2171" s="252">
        <f>I2171</f>
        <v/>
      </c>
    </row>
    <row r="2172" ht="15" customHeight="1" thickBot="1">
      <c r="B2172" s="88" t="inlineStr">
        <is>
          <t>45M5ZH11</t>
        </is>
      </c>
      <c r="C2172" s="89">
        <f>SUMIF(数量表!D:H,B2172,数量表!H:H)</f>
        <v/>
      </c>
      <c r="D2172" s="239" t="inlineStr">
        <is>
          <t>W1-34</t>
        </is>
      </c>
      <c r="E2172" s="240" t="n">
        <v>345</v>
      </c>
      <c r="F2172" s="241" t="inlineStr">
        <is>
          <t>*</t>
        </is>
      </c>
      <c r="G2172" s="240" t="n">
        <v>80</v>
      </c>
      <c r="H2172" s="242" t="n">
        <v>1</v>
      </c>
      <c r="I2172" s="256">
        <f>SUM(H2172*C2172)</f>
        <v/>
      </c>
      <c r="J2172" s="257" t="n">
        <v>0.3</v>
      </c>
      <c r="K2172" s="258">
        <f>C2172*J2172</f>
        <v/>
      </c>
      <c r="M2172" s="251">
        <f>CONCATENATE(D2172,"　",E2172,F2172,G2172)</f>
        <v/>
      </c>
      <c r="N2172" s="252">
        <f>I2172</f>
        <v/>
      </c>
    </row>
    <row r="2173" ht="15" customHeight="1" thickBot="1">
      <c r="B2173" s="79" t="inlineStr">
        <is>
          <t>45M5ZH11L</t>
        </is>
      </c>
      <c r="C2173" s="80">
        <f>SUMIF(数量表!D:H,B2173,数量表!H:H)</f>
        <v/>
      </c>
      <c r="D2173" s="235" t="inlineStr">
        <is>
          <t>W1-34</t>
        </is>
      </c>
      <c r="E2173" s="236" t="n">
        <v>305</v>
      </c>
      <c r="F2173" s="237" t="inlineStr">
        <is>
          <t>*</t>
        </is>
      </c>
      <c r="G2173" s="236" t="n">
        <v>1024</v>
      </c>
      <c r="H2173" s="238" t="n">
        <v>1</v>
      </c>
      <c r="I2173" s="253">
        <f>SUM(H2173*C2173)</f>
        <v/>
      </c>
      <c r="J2173" s="254" t="n">
        <v>1</v>
      </c>
      <c r="K2173" s="255">
        <f>C2173*J2173</f>
        <v/>
      </c>
      <c r="M2173" s="251">
        <f>CONCATENATE(D2173,"　",E2173,F2173,G2173)</f>
        <v/>
      </c>
      <c r="N2173" s="252">
        <f>I2173</f>
        <v/>
      </c>
    </row>
    <row r="2174" ht="15" customHeight="1" thickBot="1">
      <c r="B2174" s="88" t="inlineStr">
        <is>
          <t>45M5ZH11L</t>
        </is>
      </c>
      <c r="C2174" s="89">
        <f>SUMIF(数量表!D:H,B2174,数量表!H:H)</f>
        <v/>
      </c>
      <c r="D2174" s="239" t="inlineStr">
        <is>
          <t>W1-34</t>
        </is>
      </c>
      <c r="E2174" s="240" t="n">
        <v>305</v>
      </c>
      <c r="F2174" s="241" t="inlineStr">
        <is>
          <t>*</t>
        </is>
      </c>
      <c r="G2174" s="240" t="n">
        <v>80</v>
      </c>
      <c r="H2174" s="242" t="n">
        <v>1</v>
      </c>
      <c r="I2174" s="256">
        <f>SUM(H2174*C2174)</f>
        <v/>
      </c>
      <c r="J2174" s="257" t="n">
        <v>0.3</v>
      </c>
      <c r="K2174" s="258">
        <f>C2174*J2174</f>
        <v/>
      </c>
      <c r="M2174" s="251">
        <f>CONCATENATE(D2174,"　",E2174,F2174,G2174)</f>
        <v/>
      </c>
      <c r="N2174" s="252">
        <f>I2174</f>
        <v/>
      </c>
    </row>
    <row r="2175" ht="15" customHeight="1" thickBot="1">
      <c r="B2175" s="79" t="inlineStr">
        <is>
          <t>45M5ZH11R</t>
        </is>
      </c>
      <c r="C2175" s="80">
        <f>SUMIF(数量表!D:H,B2175,数量表!H:H)</f>
        <v/>
      </c>
      <c r="D2175" s="235" t="inlineStr">
        <is>
          <t>W1-34</t>
        </is>
      </c>
      <c r="E2175" s="236" t="n">
        <v>305</v>
      </c>
      <c r="F2175" s="237" t="inlineStr">
        <is>
          <t>*</t>
        </is>
      </c>
      <c r="G2175" s="236" t="n">
        <v>1024</v>
      </c>
      <c r="H2175" s="238" t="n">
        <v>1</v>
      </c>
      <c r="I2175" s="253">
        <f>SUM(H2175*C2175)</f>
        <v/>
      </c>
      <c r="J2175" s="254" t="n">
        <v>1</v>
      </c>
      <c r="K2175" s="255">
        <f>C2175*J2175</f>
        <v/>
      </c>
      <c r="M2175" s="251">
        <f>CONCATENATE(D2175,"　",E2175,F2175,G2175)</f>
        <v/>
      </c>
      <c r="N2175" s="252">
        <f>I2175</f>
        <v/>
      </c>
    </row>
    <row r="2176" ht="15" customHeight="1" thickBot="1">
      <c r="B2176" s="88" t="inlineStr">
        <is>
          <t>45M5ZH11R</t>
        </is>
      </c>
      <c r="C2176" s="89">
        <f>SUMIF(数量表!D:H,B2176,数量表!H:H)</f>
        <v/>
      </c>
      <c r="D2176" s="239" t="inlineStr">
        <is>
          <t>W1-34</t>
        </is>
      </c>
      <c r="E2176" s="240" t="n">
        <v>305</v>
      </c>
      <c r="F2176" s="241" t="inlineStr">
        <is>
          <t>*</t>
        </is>
      </c>
      <c r="G2176" s="240" t="n">
        <v>80</v>
      </c>
      <c r="H2176" s="242" t="n">
        <v>1</v>
      </c>
      <c r="I2176" s="256">
        <f>SUM(H2176*C2176)</f>
        <v/>
      </c>
      <c r="J2176" s="257" t="n">
        <v>0.3</v>
      </c>
      <c r="K2176" s="258">
        <f>C2176*J2176</f>
        <v/>
      </c>
      <c r="M2176" s="251">
        <f>CONCATENATE(D2176,"　",E2176,F2176,G2176)</f>
        <v/>
      </c>
      <c r="N2176" s="252">
        <f>I2176</f>
        <v/>
      </c>
    </row>
    <row r="2177" ht="15" customHeight="1" thickBot="1">
      <c r="B2177" s="79" t="inlineStr">
        <is>
          <t>45M4Z11</t>
        </is>
      </c>
      <c r="C2177" s="82">
        <f>SUMIF(数量表!D:H,B2177,数量表!H:H)</f>
        <v/>
      </c>
      <c r="D2177" s="243" t="inlineStr">
        <is>
          <t>W2-39</t>
        </is>
      </c>
      <c r="E2177" s="236" t="n">
        <v>386.5</v>
      </c>
      <c r="F2177" s="237" t="inlineStr">
        <is>
          <t>*</t>
        </is>
      </c>
      <c r="G2177" s="236" t="n">
        <v>712</v>
      </c>
      <c r="H2177" s="238" t="n">
        <v>2</v>
      </c>
      <c r="I2177" s="253">
        <f>SUM(H2177*C2177)</f>
        <v/>
      </c>
      <c r="J2177" s="254" t="n">
        <v>2</v>
      </c>
      <c r="K2177" s="255">
        <f>C2177*J2177</f>
        <v/>
      </c>
      <c r="M2177" s="251">
        <f>CONCATENATE(D2177,"　",E2177,F2177,G2177)</f>
        <v/>
      </c>
      <c r="N2177" s="252">
        <f>I2177</f>
        <v/>
      </c>
    </row>
    <row r="2178" ht="15" customHeight="1" thickBot="1">
      <c r="B2178" s="85" t="inlineStr">
        <is>
          <t>45M4Z11</t>
        </is>
      </c>
      <c r="C2178" s="87">
        <f>SUMIF(数量表!D:H,B2178,数量表!H:H)</f>
        <v/>
      </c>
      <c r="D2178" s="243" t="inlineStr">
        <is>
          <t>45*1000</t>
        </is>
      </c>
      <c r="E2178" s="2" t="n">
        <v>164</v>
      </c>
      <c r="F2178" s="244" t="inlineStr">
        <is>
          <t>*</t>
        </is>
      </c>
      <c r="G2178" s="2" t="n">
        <v>1176</v>
      </c>
      <c r="H2178" s="122" t="n">
        <v>2</v>
      </c>
      <c r="I2178" s="259">
        <f>SUM(H2178*C2178)</f>
        <v/>
      </c>
      <c r="J2178" s="260" t="n">
        <v>0.5</v>
      </c>
      <c r="K2178" s="261">
        <f>C2178*J2178</f>
        <v/>
      </c>
      <c r="M2178" s="251">
        <f>CONCATENATE(D2178,"　",E2178,F2178,G2178)</f>
        <v/>
      </c>
      <c r="N2178" s="252">
        <f>I2178</f>
        <v/>
      </c>
    </row>
    <row r="2179" ht="15" customHeight="1" thickBot="1">
      <c r="B2179" s="88" t="inlineStr">
        <is>
          <t>45M4Z11</t>
        </is>
      </c>
      <c r="C2179" s="91">
        <f>SUMIF(数量表!D:H,B2179,数量表!H:H)</f>
        <v/>
      </c>
      <c r="D2179" s="239" t="inlineStr">
        <is>
          <t>W3-39</t>
        </is>
      </c>
      <c r="E2179" s="240" t="n">
        <v>386.5</v>
      </c>
      <c r="F2179" s="241" t="inlineStr">
        <is>
          <t>*</t>
        </is>
      </c>
      <c r="G2179" s="240" t="n">
        <v>356</v>
      </c>
      <c r="H2179" s="242" t="n">
        <v>2</v>
      </c>
      <c r="I2179" s="256">
        <f>SUM(H2179*C2179)</f>
        <v/>
      </c>
      <c r="J2179" s="257" t="n">
        <v>1</v>
      </c>
      <c r="K2179" s="258">
        <f>C2179*J2179</f>
        <v/>
      </c>
      <c r="M2179" s="251">
        <f>CONCATENATE(D2179,"　",E2179,F2179,G2179)</f>
        <v/>
      </c>
      <c r="N2179" s="252">
        <f>I2179</f>
        <v/>
      </c>
    </row>
    <row r="2180" ht="15" customHeight="1" thickBot="1">
      <c r="B2180" s="79" t="inlineStr">
        <is>
          <t>45M4Z11L</t>
        </is>
      </c>
      <c r="C2180" s="80">
        <f>SUMIF(数量表!D:H,B2180,数量表!H:H)</f>
        <v/>
      </c>
      <c r="D2180" s="235" t="inlineStr">
        <is>
          <t>W2-39</t>
        </is>
      </c>
      <c r="E2180" s="236" t="n">
        <v>386.5</v>
      </c>
      <c r="F2180" s="237" t="inlineStr">
        <is>
          <t>*</t>
        </is>
      </c>
      <c r="G2180" s="236" t="n">
        <v>712</v>
      </c>
      <c r="H2180" s="238" t="n">
        <v>1</v>
      </c>
      <c r="I2180" s="253">
        <f>SUM(H2180*C2180)</f>
        <v/>
      </c>
      <c r="J2180" s="254" t="n">
        <v>1</v>
      </c>
      <c r="K2180" s="255">
        <f>C2180*J2180</f>
        <v/>
      </c>
      <c r="M2180" s="251">
        <f>CONCATENATE(D2180,"　",E2180,F2180,G2180)</f>
        <v/>
      </c>
      <c r="N2180" s="252">
        <f>I2180</f>
        <v/>
      </c>
    </row>
    <row r="2181" ht="15" customHeight="1" thickBot="1">
      <c r="B2181" s="85" t="inlineStr">
        <is>
          <t>45M4Z11L</t>
        </is>
      </c>
      <c r="C2181">
        <f>SUMIF(数量表!D:H,B2181,数量表!H:H)</f>
        <v/>
      </c>
      <c r="D2181" s="243" t="inlineStr">
        <is>
          <t>W1-34</t>
        </is>
      </c>
      <c r="E2181" s="2" t="n">
        <v>346.5</v>
      </c>
      <c r="F2181" s="244" t="inlineStr">
        <is>
          <t>*</t>
        </is>
      </c>
      <c r="G2181" s="2" t="n">
        <v>712</v>
      </c>
      <c r="H2181" s="122" t="n">
        <v>1</v>
      </c>
      <c r="I2181" s="259">
        <f>SUM(H2181*C2181)</f>
        <v/>
      </c>
      <c r="J2181" s="260" t="n">
        <v>1</v>
      </c>
      <c r="K2181" s="261">
        <f>C2181*J2181</f>
        <v/>
      </c>
      <c r="M2181" s="251">
        <f>CONCATENATE(D2181,"　",E2181,F2181,G2181)</f>
        <v/>
      </c>
      <c r="N2181" s="252">
        <f>I2181</f>
        <v/>
      </c>
    </row>
    <row r="2182" ht="15" customHeight="1" thickBot="1">
      <c r="B2182" s="85" t="inlineStr">
        <is>
          <t>45M4Z11L</t>
        </is>
      </c>
      <c r="C2182">
        <f>SUMIF(数量表!D:H,B2182,数量表!H:H)</f>
        <v/>
      </c>
      <c r="D2182" s="243" t="inlineStr">
        <is>
          <t>W1-34</t>
        </is>
      </c>
      <c r="E2182" s="2" t="n">
        <v>346.5</v>
      </c>
      <c r="F2182" s="244" t="inlineStr">
        <is>
          <t>*</t>
        </is>
      </c>
      <c r="G2182" s="2" t="n">
        <v>356</v>
      </c>
      <c r="H2182" s="122" t="n">
        <v>1</v>
      </c>
      <c r="I2182" s="259">
        <f>SUM(H2182*C2182)</f>
        <v/>
      </c>
      <c r="J2182" s="260" t="n">
        <v>0.5</v>
      </c>
      <c r="K2182" s="261">
        <f>C2182*J2182</f>
        <v/>
      </c>
      <c r="M2182" s="251">
        <f>CONCATENATE(D2182,"　",E2182,F2182,G2182)</f>
        <v/>
      </c>
      <c r="N2182" s="252">
        <f>I2182</f>
        <v/>
      </c>
    </row>
    <row r="2183" ht="15" customHeight="1" thickBot="1">
      <c r="B2183" s="85" t="inlineStr">
        <is>
          <t>45M4Z11L</t>
        </is>
      </c>
      <c r="C2183">
        <f>SUMIF(数量表!D:H,B2183,数量表!H:H)</f>
        <v/>
      </c>
      <c r="D2183" s="243" t="inlineStr">
        <is>
          <t>W2-39</t>
        </is>
      </c>
      <c r="E2183" s="2" t="n">
        <v>386.5</v>
      </c>
      <c r="F2183" s="244" t="inlineStr">
        <is>
          <t>*</t>
        </is>
      </c>
      <c r="G2183" s="2" t="n">
        <v>356</v>
      </c>
      <c r="H2183" s="122" t="n">
        <v>1</v>
      </c>
      <c r="I2183" s="259">
        <f>SUM(H2183*C2183)</f>
        <v/>
      </c>
      <c r="J2183" s="260" t="n">
        <v>0.5</v>
      </c>
      <c r="K2183" s="261">
        <f>C2183*J2183</f>
        <v/>
      </c>
      <c r="M2183" s="251">
        <f>CONCATENATE(D2183,"　",E2183,F2183,G2183)</f>
        <v/>
      </c>
      <c r="N2183" s="252">
        <f>I2183</f>
        <v/>
      </c>
    </row>
    <row r="2184" ht="15" customHeight="1" thickBot="1">
      <c r="B2184" s="85" t="inlineStr">
        <is>
          <t>45M4Z11L</t>
        </is>
      </c>
      <c r="C2184" s="87">
        <f>SUMIF(数量表!D:H,B2184,数量表!H:H)</f>
        <v/>
      </c>
      <c r="D2184" s="243" t="inlineStr">
        <is>
          <t>45*1000</t>
        </is>
      </c>
      <c r="E2184" s="2" t="n">
        <v>164</v>
      </c>
      <c r="F2184" s="244" t="inlineStr">
        <is>
          <t>*</t>
        </is>
      </c>
      <c r="G2184" s="2" t="n">
        <v>1176</v>
      </c>
      <c r="H2184" s="122" t="n">
        <v>1</v>
      </c>
      <c r="I2184" s="259">
        <f>SUM(H2184*C2184)</f>
        <v/>
      </c>
      <c r="J2184" s="260" t="n">
        <v>0.5</v>
      </c>
      <c r="K2184" s="261">
        <f>C2184*J2184</f>
        <v/>
      </c>
      <c r="M2184" s="251">
        <f>CONCATENATE(D2184,"　",E2184,F2184,G2184)</f>
        <v/>
      </c>
      <c r="N2184" s="252">
        <f>I2184</f>
        <v/>
      </c>
    </row>
    <row r="2185" ht="15" customHeight="1" thickBot="1">
      <c r="B2185" s="88" t="inlineStr">
        <is>
          <t>45M4Z11L</t>
        </is>
      </c>
      <c r="C2185" s="91">
        <f>SUMIF(数量表!D:H,B2185,数量表!H:H)</f>
        <v/>
      </c>
      <c r="D2185" s="239" t="inlineStr">
        <is>
          <t>45*1000</t>
        </is>
      </c>
      <c r="E2185" s="240" t="n">
        <v>124</v>
      </c>
      <c r="F2185" s="241" t="inlineStr">
        <is>
          <t>*</t>
        </is>
      </c>
      <c r="G2185" s="240" t="n">
        <v>1176</v>
      </c>
      <c r="H2185" s="242" t="n">
        <v>1</v>
      </c>
      <c r="I2185" s="256">
        <f>SUM(H2185*C2185)</f>
        <v/>
      </c>
      <c r="J2185" s="257" t="n">
        <v>0.5</v>
      </c>
      <c r="K2185" s="258">
        <f>C2185*J2185</f>
        <v/>
      </c>
      <c r="M2185" s="251">
        <f>CONCATENATE(D2185,"　",E2185,F2185,G2185)</f>
        <v/>
      </c>
      <c r="N2185" s="252">
        <f>I2185</f>
        <v/>
      </c>
    </row>
    <row r="2186" ht="15" customHeight="1" thickBot="1">
      <c r="B2186" s="79" t="inlineStr">
        <is>
          <t>45M4Z11-L</t>
        </is>
      </c>
      <c r="C2186" s="82">
        <f>SUMIF(数量表!D:H,B2186,数量表!H:H)</f>
        <v/>
      </c>
      <c r="D2186" s="243" t="inlineStr">
        <is>
          <t>W2-39</t>
        </is>
      </c>
      <c r="E2186" s="236" t="n">
        <v>386.5</v>
      </c>
      <c r="F2186" s="237" t="inlineStr">
        <is>
          <t>*</t>
        </is>
      </c>
      <c r="G2186" s="236" t="n">
        <v>712</v>
      </c>
      <c r="H2186" s="238" t="n">
        <v>2</v>
      </c>
      <c r="I2186" s="253">
        <f>SUM(H2186*C2186)</f>
        <v/>
      </c>
      <c r="J2186" s="254" t="n">
        <v>2</v>
      </c>
      <c r="K2186" s="255">
        <f>C2186*J2186</f>
        <v/>
      </c>
      <c r="M2186" s="251">
        <f>CONCATENATE(D2186,"　",E2186,F2186,G2186)</f>
        <v/>
      </c>
      <c r="N2186" s="252">
        <f>I2186</f>
        <v/>
      </c>
    </row>
    <row r="2187" ht="15" customHeight="1" thickBot="1">
      <c r="B2187" s="85" t="inlineStr">
        <is>
          <t>45M4Z11-L</t>
        </is>
      </c>
      <c r="C2187" s="87">
        <f>SUMIF(数量表!D:H,B2187,数量表!H:H)</f>
        <v/>
      </c>
      <c r="D2187" s="243" t="inlineStr">
        <is>
          <t>45*1000</t>
        </is>
      </c>
      <c r="E2187" s="2" t="n">
        <v>328</v>
      </c>
      <c r="F2187" s="244" t="inlineStr">
        <is>
          <t>*</t>
        </is>
      </c>
      <c r="G2187" s="2" t="n">
        <v>1176</v>
      </c>
      <c r="H2187" s="122" t="n">
        <v>1</v>
      </c>
      <c r="I2187" s="259">
        <f>SUM(H2187*C2187)</f>
        <v/>
      </c>
      <c r="J2187" s="260" t="n">
        <v>0.5</v>
      </c>
      <c r="K2187" s="261">
        <f>C2187*J2187</f>
        <v/>
      </c>
      <c r="M2187" s="251">
        <f>CONCATENATE(D2187,"　",E2187,F2187,G2187)</f>
        <v/>
      </c>
      <c r="N2187" s="252">
        <f>I2187</f>
        <v/>
      </c>
    </row>
    <row r="2188" ht="15" customHeight="1" thickBot="1">
      <c r="B2188" s="88" t="inlineStr">
        <is>
          <t>45M4Z11-L</t>
        </is>
      </c>
      <c r="C2188" s="91">
        <f>SUMIF(数量表!D:H,B2188,数量表!H:H)</f>
        <v/>
      </c>
      <c r="D2188" s="239" t="inlineStr">
        <is>
          <t>W3-39</t>
        </is>
      </c>
      <c r="E2188" s="240" t="n">
        <v>386.5</v>
      </c>
      <c r="F2188" s="241" t="inlineStr">
        <is>
          <t>*</t>
        </is>
      </c>
      <c r="G2188" s="240" t="n">
        <v>356</v>
      </c>
      <c r="H2188" s="242" t="n">
        <v>2</v>
      </c>
      <c r="I2188" s="256">
        <f>SUM(H2188*C2188)</f>
        <v/>
      </c>
      <c r="J2188" s="257" t="n">
        <v>1</v>
      </c>
      <c r="K2188" s="258">
        <f>C2188*J2188</f>
        <v/>
      </c>
      <c r="M2188" s="251">
        <f>CONCATENATE(D2188,"　",E2188,F2188,G2188)</f>
        <v/>
      </c>
      <c r="N2188" s="252">
        <f>I2188</f>
        <v/>
      </c>
    </row>
    <row r="2189" ht="15" customHeight="1" thickBot="1">
      <c r="B2189" s="79" t="inlineStr">
        <is>
          <t>45M4Z11L-L</t>
        </is>
      </c>
      <c r="C2189" s="80">
        <f>SUMIF(数量表!D:H,B2189,数量表!H:H)</f>
        <v/>
      </c>
      <c r="D2189" s="235" t="inlineStr">
        <is>
          <t>W2-39</t>
        </is>
      </c>
      <c r="E2189" s="236" t="n">
        <v>386.5</v>
      </c>
      <c r="F2189" s="237" t="inlineStr">
        <is>
          <t>*</t>
        </is>
      </c>
      <c r="G2189" s="236" t="n">
        <v>712</v>
      </c>
      <c r="H2189" s="238" t="n">
        <v>1</v>
      </c>
      <c r="I2189" s="253">
        <f>SUM(H2189*C2189)</f>
        <v/>
      </c>
      <c r="J2189" s="254" t="n">
        <v>1</v>
      </c>
      <c r="K2189" s="255">
        <f>C2189*J2189</f>
        <v/>
      </c>
      <c r="M2189" s="251">
        <f>CONCATENATE(D2189,"　",E2189,F2189,G2189)</f>
        <v/>
      </c>
      <c r="N2189" s="252">
        <f>I2189</f>
        <v/>
      </c>
    </row>
    <row r="2190" ht="15" customHeight="1" thickBot="1">
      <c r="B2190" s="85" t="inlineStr">
        <is>
          <t>45M4Z11L-L</t>
        </is>
      </c>
      <c r="C2190">
        <f>SUMIF(数量表!D:H,B2190,数量表!H:H)</f>
        <v/>
      </c>
      <c r="D2190" s="243" t="inlineStr">
        <is>
          <t>W1-34</t>
        </is>
      </c>
      <c r="E2190" s="2" t="n">
        <v>346.5</v>
      </c>
      <c r="F2190" s="244" t="inlineStr">
        <is>
          <t>*</t>
        </is>
      </c>
      <c r="G2190" s="2" t="n">
        <v>712</v>
      </c>
      <c r="H2190" s="122" t="n">
        <v>1</v>
      </c>
      <c r="I2190" s="259">
        <f>SUM(H2190*C2190)</f>
        <v/>
      </c>
      <c r="J2190" s="260" t="n">
        <v>1</v>
      </c>
      <c r="K2190" s="261">
        <f>C2190*J2190</f>
        <v/>
      </c>
      <c r="M2190" s="251">
        <f>CONCATENATE(D2190,"　",E2190,F2190,G2190)</f>
        <v/>
      </c>
      <c r="N2190" s="252">
        <f>I2190</f>
        <v/>
      </c>
    </row>
    <row r="2191" ht="15" customHeight="1" thickBot="1">
      <c r="B2191" s="85" t="inlineStr">
        <is>
          <t>45M4Z11L-L</t>
        </is>
      </c>
      <c r="C2191">
        <f>SUMIF(数量表!D:H,B2191,数量表!H:H)</f>
        <v/>
      </c>
      <c r="D2191" s="243" t="inlineStr">
        <is>
          <t>W1-34</t>
        </is>
      </c>
      <c r="E2191" s="2" t="n">
        <v>346.5</v>
      </c>
      <c r="F2191" s="244" t="inlineStr">
        <is>
          <t>*</t>
        </is>
      </c>
      <c r="G2191" s="2" t="n">
        <v>356</v>
      </c>
      <c r="H2191" s="122" t="n">
        <v>1</v>
      </c>
      <c r="I2191" s="259">
        <f>SUM(H2191*C2191)</f>
        <v/>
      </c>
      <c r="J2191" s="260" t="n">
        <v>0.5</v>
      </c>
      <c r="K2191" s="261">
        <f>C2191*J2191</f>
        <v/>
      </c>
      <c r="M2191" s="251">
        <f>CONCATENATE(D2191,"　",E2191,F2191,G2191)</f>
        <v/>
      </c>
      <c r="N2191" s="252">
        <f>I2191</f>
        <v/>
      </c>
    </row>
    <row r="2192" ht="15" customHeight="1" thickBot="1">
      <c r="B2192" s="85" t="inlineStr">
        <is>
          <t>45M4Z11L-L</t>
        </is>
      </c>
      <c r="C2192">
        <f>SUMIF(数量表!D:H,B2192,数量表!H:H)</f>
        <v/>
      </c>
      <c r="D2192" s="243" t="inlineStr">
        <is>
          <t>W2-39</t>
        </is>
      </c>
      <c r="E2192" s="2" t="n">
        <v>386.5</v>
      </c>
      <c r="F2192" s="244" t="inlineStr">
        <is>
          <t>*</t>
        </is>
      </c>
      <c r="G2192" s="2" t="n">
        <v>356</v>
      </c>
      <c r="H2192" s="122" t="n">
        <v>1</v>
      </c>
      <c r="I2192" s="259">
        <f>SUM(H2192*C2192)</f>
        <v/>
      </c>
      <c r="J2192" s="260" t="n">
        <v>0.5</v>
      </c>
      <c r="K2192" s="261">
        <f>C2192*J2192</f>
        <v/>
      </c>
      <c r="M2192" s="251">
        <f>CONCATENATE(D2192,"　",E2192,F2192,G2192)</f>
        <v/>
      </c>
      <c r="N2192" s="252">
        <f>I2192</f>
        <v/>
      </c>
    </row>
    <row r="2193" ht="15" customHeight="1" thickBot="1">
      <c r="B2193" s="85" t="inlineStr">
        <is>
          <t>45M4Z11L-L</t>
        </is>
      </c>
      <c r="C2193" s="87">
        <f>SUMIF(数量表!D:H,B2193,数量表!H:H)</f>
        <v/>
      </c>
      <c r="D2193" s="243" t="inlineStr">
        <is>
          <t>45*1000</t>
        </is>
      </c>
      <c r="E2193" s="2" t="n">
        <v>288</v>
      </c>
      <c r="F2193" s="244" t="inlineStr">
        <is>
          <t>*</t>
        </is>
      </c>
      <c r="G2193" s="2" t="n">
        <v>1176</v>
      </c>
      <c r="H2193" s="122" t="n">
        <v>1</v>
      </c>
      <c r="I2193" s="259">
        <f>SUM(H2193*C2193)</f>
        <v/>
      </c>
      <c r="J2193" s="260" t="n">
        <v>0.5</v>
      </c>
      <c r="K2193" s="261">
        <f>C2193*J2193</f>
        <v/>
      </c>
      <c r="M2193" s="251">
        <f>CONCATENATE(D2193,"　",E2193,F2193,G2193)</f>
        <v/>
      </c>
      <c r="N2193" s="252">
        <f>I2193</f>
        <v/>
      </c>
    </row>
    <row r="2194" ht="15" customHeight="1" thickBot="1">
      <c r="B2194" s="79" t="inlineStr">
        <is>
          <t>45M4Z11R</t>
        </is>
      </c>
      <c r="C2194" s="80">
        <f>SUMIF(数量表!D:H,B2194,数量表!H:H)</f>
        <v/>
      </c>
      <c r="D2194" s="235" t="inlineStr">
        <is>
          <t>W2-39</t>
        </is>
      </c>
      <c r="E2194" s="236" t="n">
        <v>386.5</v>
      </c>
      <c r="F2194" s="237" t="inlineStr">
        <is>
          <t>*</t>
        </is>
      </c>
      <c r="G2194" s="236" t="n">
        <v>712</v>
      </c>
      <c r="H2194" s="238" t="n">
        <v>1</v>
      </c>
      <c r="I2194" s="253">
        <f>SUM(H2194*C2194)</f>
        <v/>
      </c>
      <c r="J2194" s="254" t="n">
        <v>1</v>
      </c>
      <c r="K2194" s="255">
        <f>C2194*J2194</f>
        <v/>
      </c>
      <c r="M2194" s="251">
        <f>CONCATENATE(D2194,"　",E2194,F2194,G2194)</f>
        <v/>
      </c>
      <c r="N2194" s="252">
        <f>I2194</f>
        <v/>
      </c>
    </row>
    <row r="2195" ht="15" customHeight="1" thickBot="1">
      <c r="B2195" s="85" t="inlineStr">
        <is>
          <t>45M4Z11R</t>
        </is>
      </c>
      <c r="C2195">
        <f>SUMIF(数量表!D:H,B2195,数量表!H:H)</f>
        <v/>
      </c>
      <c r="D2195" s="243" t="inlineStr">
        <is>
          <t>W1-34</t>
        </is>
      </c>
      <c r="E2195" s="2" t="n">
        <v>346.5</v>
      </c>
      <c r="F2195" s="244" t="inlineStr">
        <is>
          <t>*</t>
        </is>
      </c>
      <c r="G2195" s="2" t="n">
        <v>712</v>
      </c>
      <c r="H2195" s="122" t="n">
        <v>1</v>
      </c>
      <c r="I2195" s="259">
        <f>SUM(H2195*C2195)</f>
        <v/>
      </c>
      <c r="J2195" s="260" t="n">
        <v>1</v>
      </c>
      <c r="K2195" s="261">
        <f>C2195*J2195</f>
        <v/>
      </c>
      <c r="M2195" s="251">
        <f>CONCATENATE(D2195,"　",E2195,F2195,G2195)</f>
        <v/>
      </c>
      <c r="N2195" s="252">
        <f>I2195</f>
        <v/>
      </c>
    </row>
    <row r="2196" ht="15" customHeight="1" thickBot="1">
      <c r="B2196" s="85" t="inlineStr">
        <is>
          <t>45M4Z11R</t>
        </is>
      </c>
      <c r="C2196">
        <f>SUMIF(数量表!D:H,B2196,数量表!H:H)</f>
        <v/>
      </c>
      <c r="D2196" s="243" t="inlineStr">
        <is>
          <t>W1-34</t>
        </is>
      </c>
      <c r="E2196" s="2" t="n">
        <v>346.5</v>
      </c>
      <c r="F2196" s="244" t="inlineStr">
        <is>
          <t>*</t>
        </is>
      </c>
      <c r="G2196" s="2" t="n">
        <v>356</v>
      </c>
      <c r="H2196" s="122" t="n">
        <v>1</v>
      </c>
      <c r="I2196" s="259">
        <f>SUM(H2196*C2196)</f>
        <v/>
      </c>
      <c r="J2196" s="260" t="n">
        <v>0.5</v>
      </c>
      <c r="K2196" s="261">
        <f>C2196*J2196</f>
        <v/>
      </c>
      <c r="M2196" s="251">
        <f>CONCATENATE(D2196,"　",E2196,F2196,G2196)</f>
        <v/>
      </c>
      <c r="N2196" s="252">
        <f>I2196</f>
        <v/>
      </c>
    </row>
    <row r="2197" ht="15" customHeight="1" thickBot="1">
      <c r="B2197" s="85" t="inlineStr">
        <is>
          <t>45M4Z11R</t>
        </is>
      </c>
      <c r="C2197">
        <f>SUMIF(数量表!D:H,B2197,数量表!H:H)</f>
        <v/>
      </c>
      <c r="D2197" s="243" t="inlineStr">
        <is>
          <t>W2-39</t>
        </is>
      </c>
      <c r="E2197" s="2" t="n">
        <v>386.5</v>
      </c>
      <c r="F2197" s="244" t="inlineStr">
        <is>
          <t>*</t>
        </is>
      </c>
      <c r="G2197" s="2" t="n">
        <v>356</v>
      </c>
      <c r="H2197" s="122" t="n">
        <v>1</v>
      </c>
      <c r="I2197" s="259">
        <f>SUM(H2197*C2197)</f>
        <v/>
      </c>
      <c r="J2197" s="260" t="n">
        <v>0.5</v>
      </c>
      <c r="K2197" s="261">
        <f>C2197*J2197</f>
        <v/>
      </c>
      <c r="M2197" s="251">
        <f>CONCATENATE(D2197,"　",E2197,F2197,G2197)</f>
        <v/>
      </c>
      <c r="N2197" s="252">
        <f>I2197</f>
        <v/>
      </c>
    </row>
    <row r="2198" ht="15" customHeight="1" thickBot="1">
      <c r="B2198" s="85" t="inlineStr">
        <is>
          <t>45M4Z11R</t>
        </is>
      </c>
      <c r="C2198" s="87">
        <f>SUMIF(数量表!D:H,B2198,数量表!H:H)</f>
        <v/>
      </c>
      <c r="D2198" s="243" t="inlineStr">
        <is>
          <t>45*1000</t>
        </is>
      </c>
      <c r="E2198" s="2" t="n">
        <v>164</v>
      </c>
      <c r="F2198" s="244" t="inlineStr">
        <is>
          <t>*</t>
        </is>
      </c>
      <c r="G2198" s="2" t="n">
        <v>1176</v>
      </c>
      <c r="H2198" s="122" t="n">
        <v>1</v>
      </c>
      <c r="I2198" s="259">
        <f>SUM(H2198*C2198)</f>
        <v/>
      </c>
      <c r="J2198" s="260" t="n">
        <v>0.5</v>
      </c>
      <c r="K2198" s="261">
        <f>C2198*J2198</f>
        <v/>
      </c>
      <c r="M2198" s="251">
        <f>CONCATENATE(D2198,"　",E2198,F2198,G2198)</f>
        <v/>
      </c>
      <c r="N2198" s="252">
        <f>I2198</f>
        <v/>
      </c>
    </row>
    <row r="2199" ht="15" customHeight="1" thickBot="1">
      <c r="B2199" s="88" t="inlineStr">
        <is>
          <t>45M4Z11R</t>
        </is>
      </c>
      <c r="C2199" s="91">
        <f>SUMIF(数量表!D:H,B2199,数量表!H:H)</f>
        <v/>
      </c>
      <c r="D2199" s="239" t="inlineStr">
        <is>
          <t>45*1000</t>
        </is>
      </c>
      <c r="E2199" s="240" t="n">
        <v>124</v>
      </c>
      <c r="F2199" s="241" t="inlineStr">
        <is>
          <t>*</t>
        </is>
      </c>
      <c r="G2199" s="240" t="n">
        <v>1176</v>
      </c>
      <c r="H2199" s="242" t="n">
        <v>1</v>
      </c>
      <c r="I2199" s="256">
        <f>SUM(H2199*C2199)</f>
        <v/>
      </c>
      <c r="J2199" s="257" t="n">
        <v>0.5</v>
      </c>
      <c r="K2199" s="258">
        <f>C2199*J2199</f>
        <v/>
      </c>
      <c r="M2199" s="251">
        <f>CONCATENATE(D2199,"　",E2199,F2199,G2199)</f>
        <v/>
      </c>
      <c r="N2199" s="252">
        <f>I2199</f>
        <v/>
      </c>
    </row>
    <row r="2200" ht="15" customHeight="1" thickBot="1">
      <c r="B2200" s="79" t="inlineStr">
        <is>
          <t>45M4Z11-R</t>
        </is>
      </c>
      <c r="C2200" s="82">
        <f>SUMIF(数量表!D:H,B2200,数量表!H:H)</f>
        <v/>
      </c>
      <c r="D2200" s="243" t="inlineStr">
        <is>
          <t>W2-39</t>
        </is>
      </c>
      <c r="E2200" s="236" t="n">
        <v>386.5</v>
      </c>
      <c r="F2200" s="237" t="inlineStr">
        <is>
          <t>*</t>
        </is>
      </c>
      <c r="G2200" s="236" t="n">
        <v>712</v>
      </c>
      <c r="H2200" s="238" t="n">
        <v>2</v>
      </c>
      <c r="I2200" s="253">
        <f>SUM(H2200*C2200)</f>
        <v/>
      </c>
      <c r="J2200" s="254" t="n">
        <v>2</v>
      </c>
      <c r="K2200" s="255">
        <f>C2200*J2200</f>
        <v/>
      </c>
      <c r="M2200" s="251">
        <f>CONCATENATE(D2200,"　",E2200,F2200,G2200)</f>
        <v/>
      </c>
      <c r="N2200" s="252">
        <f>I2200</f>
        <v/>
      </c>
    </row>
    <row r="2201" ht="15" customHeight="1" thickBot="1">
      <c r="B2201" s="85" t="inlineStr">
        <is>
          <t>45M4Z11-R</t>
        </is>
      </c>
      <c r="C2201" s="87">
        <f>SUMIF(数量表!D:H,B2201,数量表!H:H)</f>
        <v/>
      </c>
      <c r="D2201" s="243" t="inlineStr">
        <is>
          <t>45*1000</t>
        </is>
      </c>
      <c r="E2201" s="2" t="n">
        <v>328</v>
      </c>
      <c r="F2201" s="244" t="inlineStr">
        <is>
          <t>*</t>
        </is>
      </c>
      <c r="G2201" s="2" t="n">
        <v>1176</v>
      </c>
      <c r="H2201" s="122" t="n">
        <v>1</v>
      </c>
      <c r="I2201" s="259">
        <f>SUM(H2201*C2201)</f>
        <v/>
      </c>
      <c r="J2201" s="260" t="n">
        <v>0.5</v>
      </c>
      <c r="K2201" s="261">
        <f>C2201*J2201</f>
        <v/>
      </c>
      <c r="M2201" s="251">
        <f>CONCATENATE(D2201,"　",E2201,F2201,G2201)</f>
        <v/>
      </c>
      <c r="N2201" s="252">
        <f>I2201</f>
        <v/>
      </c>
    </row>
    <row r="2202" ht="15" customHeight="1" thickBot="1">
      <c r="B2202" s="88" t="inlineStr">
        <is>
          <t>45M4Z11-R</t>
        </is>
      </c>
      <c r="C2202" s="91">
        <f>SUMIF(数量表!D:H,B2202,数量表!H:H)</f>
        <v/>
      </c>
      <c r="D2202" s="239" t="inlineStr">
        <is>
          <t>W3-39</t>
        </is>
      </c>
      <c r="E2202" s="240" t="n">
        <v>386.5</v>
      </c>
      <c r="F2202" s="241" t="inlineStr">
        <is>
          <t>*</t>
        </is>
      </c>
      <c r="G2202" s="240" t="n">
        <v>356</v>
      </c>
      <c r="H2202" s="242" t="n">
        <v>2</v>
      </c>
      <c r="I2202" s="256">
        <f>SUM(H2202*C2202)</f>
        <v/>
      </c>
      <c r="J2202" s="257" t="n">
        <v>1</v>
      </c>
      <c r="K2202" s="258">
        <f>C2202*J2202</f>
        <v/>
      </c>
      <c r="M2202" s="251">
        <f>CONCATENATE(D2202,"　",E2202,F2202,G2202)</f>
        <v/>
      </c>
      <c r="N2202" s="252">
        <f>I2202</f>
        <v/>
      </c>
    </row>
    <row r="2203" ht="15" customHeight="1" thickBot="1">
      <c r="B2203" s="79" t="inlineStr">
        <is>
          <t>45M4Z11R-R</t>
        </is>
      </c>
      <c r="C2203" s="80">
        <f>SUMIF(数量表!D:H,B2203,数量表!H:H)</f>
        <v/>
      </c>
      <c r="D2203" s="235" t="inlineStr">
        <is>
          <t>W2-39</t>
        </is>
      </c>
      <c r="E2203" s="236" t="n">
        <v>386.5</v>
      </c>
      <c r="F2203" s="237" t="inlineStr">
        <is>
          <t>*</t>
        </is>
      </c>
      <c r="G2203" s="236" t="n">
        <v>712</v>
      </c>
      <c r="H2203" s="238" t="n">
        <v>1</v>
      </c>
      <c r="I2203" s="253">
        <f>SUM(H2203*C2203)</f>
        <v/>
      </c>
      <c r="J2203" s="254" t="n">
        <v>1</v>
      </c>
      <c r="K2203" s="255">
        <f>C2203*J2203</f>
        <v/>
      </c>
      <c r="M2203" s="251">
        <f>CONCATENATE(D2203,"　",E2203,F2203,G2203)</f>
        <v/>
      </c>
      <c r="N2203" s="252">
        <f>I2203</f>
        <v/>
      </c>
    </row>
    <row r="2204" ht="15" customHeight="1" thickBot="1">
      <c r="B2204" s="85" t="inlineStr">
        <is>
          <t>45M4Z11R-R</t>
        </is>
      </c>
      <c r="C2204">
        <f>SUMIF(数量表!D:H,B2204,数量表!H:H)</f>
        <v/>
      </c>
      <c r="D2204" s="243" t="inlineStr">
        <is>
          <t>W1-34</t>
        </is>
      </c>
      <c r="E2204" s="2" t="n">
        <v>346.5</v>
      </c>
      <c r="F2204" s="244" t="inlineStr">
        <is>
          <t>*</t>
        </is>
      </c>
      <c r="G2204" s="2" t="n">
        <v>712</v>
      </c>
      <c r="H2204" s="122" t="n">
        <v>1</v>
      </c>
      <c r="I2204" s="259">
        <f>SUM(H2204*C2204)</f>
        <v/>
      </c>
      <c r="J2204" s="260" t="n">
        <v>1</v>
      </c>
      <c r="K2204" s="261">
        <f>C2204*J2204</f>
        <v/>
      </c>
      <c r="M2204" s="251">
        <f>CONCATENATE(D2204,"　",E2204,F2204,G2204)</f>
        <v/>
      </c>
      <c r="N2204" s="252">
        <f>I2204</f>
        <v/>
      </c>
    </row>
    <row r="2205" ht="15" customHeight="1" thickBot="1">
      <c r="B2205" s="85" t="inlineStr">
        <is>
          <t>45M4Z11R-R</t>
        </is>
      </c>
      <c r="C2205">
        <f>SUMIF(数量表!D:H,B2205,数量表!H:H)</f>
        <v/>
      </c>
      <c r="D2205" s="243" t="inlineStr">
        <is>
          <t>W1-34</t>
        </is>
      </c>
      <c r="E2205" s="2" t="n">
        <v>346.5</v>
      </c>
      <c r="F2205" s="244" t="inlineStr">
        <is>
          <t>*</t>
        </is>
      </c>
      <c r="G2205" s="2" t="n">
        <v>356</v>
      </c>
      <c r="H2205" s="122" t="n">
        <v>1</v>
      </c>
      <c r="I2205" s="259">
        <f>SUM(H2205*C2205)</f>
        <v/>
      </c>
      <c r="J2205" s="260" t="n">
        <v>0.5</v>
      </c>
      <c r="K2205" s="261">
        <f>C2205*J2205</f>
        <v/>
      </c>
      <c r="M2205" s="251">
        <f>CONCATENATE(D2205,"　",E2205,F2205,G2205)</f>
        <v/>
      </c>
      <c r="N2205" s="252">
        <f>I2205</f>
        <v/>
      </c>
    </row>
    <row r="2206" ht="15" customHeight="1" thickBot="1">
      <c r="B2206" s="85" t="inlineStr">
        <is>
          <t>45M4Z11R-R</t>
        </is>
      </c>
      <c r="C2206">
        <f>SUMIF(数量表!D:H,B2206,数量表!H:H)</f>
        <v/>
      </c>
      <c r="D2206" s="243" t="inlineStr">
        <is>
          <t>W2-39</t>
        </is>
      </c>
      <c r="E2206" s="2" t="n">
        <v>386.5</v>
      </c>
      <c r="F2206" s="244" t="inlineStr">
        <is>
          <t>*</t>
        </is>
      </c>
      <c r="G2206" s="2" t="n">
        <v>356</v>
      </c>
      <c r="H2206" s="122" t="n">
        <v>1</v>
      </c>
      <c r="I2206" s="259">
        <f>SUM(H2206*C2206)</f>
        <v/>
      </c>
      <c r="J2206" s="260" t="n">
        <v>0.5</v>
      </c>
      <c r="K2206" s="261">
        <f>C2206*J2206</f>
        <v/>
      </c>
      <c r="M2206" s="251">
        <f>CONCATENATE(D2206,"　",E2206,F2206,G2206)</f>
        <v/>
      </c>
      <c r="N2206" s="252">
        <f>I2206</f>
        <v/>
      </c>
    </row>
    <row r="2207" ht="15" customHeight="1" thickBot="1">
      <c r="B2207" s="85" t="inlineStr">
        <is>
          <t>45M4Z11R-R</t>
        </is>
      </c>
      <c r="C2207" s="87">
        <f>SUMIF(数量表!D:H,B2207,数量表!H:H)</f>
        <v/>
      </c>
      <c r="D2207" s="243" t="inlineStr">
        <is>
          <t>45*1000</t>
        </is>
      </c>
      <c r="E2207" s="2" t="n">
        <v>288</v>
      </c>
      <c r="F2207" s="244" t="inlineStr">
        <is>
          <t>*</t>
        </is>
      </c>
      <c r="G2207" s="2" t="n">
        <v>1176</v>
      </c>
      <c r="H2207" s="122" t="n">
        <v>1</v>
      </c>
      <c r="I2207" s="259">
        <f>SUM(H2207*C2207)</f>
        <v/>
      </c>
      <c r="J2207" s="260" t="n">
        <v>0.5</v>
      </c>
      <c r="K2207" s="261">
        <f>C2207*J2207</f>
        <v/>
      </c>
      <c r="M2207" s="251">
        <f>CONCATENATE(D2207,"　",E2207,F2207,G2207)</f>
        <v/>
      </c>
      <c r="N2207" s="252">
        <f>I2207</f>
        <v/>
      </c>
    </row>
    <row r="2208" ht="15" customHeight="1" thickBot="1">
      <c r="B2208" s="79" t="inlineStr">
        <is>
          <t>45M5Z11</t>
        </is>
      </c>
      <c r="C2208" s="80">
        <f>SUMIF(数量表!D:H,B2208,数量表!H:H)</f>
        <v/>
      </c>
      <c r="D2208" s="235" t="inlineStr">
        <is>
          <t>W1-39</t>
        </is>
      </c>
      <c r="E2208" s="236" t="n">
        <v>386.5</v>
      </c>
      <c r="F2208" s="237" t="inlineStr">
        <is>
          <t>*</t>
        </is>
      </c>
      <c r="G2208" s="236" t="n">
        <v>1024</v>
      </c>
      <c r="H2208" s="238" t="n">
        <v>2</v>
      </c>
      <c r="I2208" s="253">
        <f>SUM(H2208*C2208)</f>
        <v/>
      </c>
      <c r="J2208" s="254" t="n">
        <v>2</v>
      </c>
      <c r="K2208" s="255">
        <f>C2208*J2208</f>
        <v/>
      </c>
      <c r="M2208" s="251">
        <f>CONCATENATE(D2208,"　",E2208,F2208,G2208)</f>
        <v/>
      </c>
      <c r="N2208" s="252">
        <f>I2208</f>
        <v/>
      </c>
    </row>
    <row r="2209" ht="15" customHeight="1" thickBot="1">
      <c r="B2209" s="85" t="inlineStr">
        <is>
          <t>45M5Z11</t>
        </is>
      </c>
      <c r="C2209">
        <f>SUMIF(数量表!D:H,B2209,数量表!H:H)</f>
        <v/>
      </c>
      <c r="D2209" s="243" t="inlineStr">
        <is>
          <t>W1-39</t>
        </is>
      </c>
      <c r="E2209" s="2" t="n">
        <v>386.5</v>
      </c>
      <c r="F2209" s="244" t="inlineStr">
        <is>
          <t>*</t>
        </is>
      </c>
      <c r="G2209" s="2" t="n">
        <v>80</v>
      </c>
      <c r="H2209" s="122" t="n">
        <v>2</v>
      </c>
      <c r="I2209" s="259">
        <f>SUM(H2209*C2209)</f>
        <v/>
      </c>
      <c r="J2209" s="260" t="n">
        <v>0.1</v>
      </c>
      <c r="K2209" s="261">
        <f>C2209*J2209</f>
        <v/>
      </c>
      <c r="M2209" s="251">
        <f>CONCATENATE(D2209,"　",E2209,F2209,G2209)</f>
        <v/>
      </c>
      <c r="N2209" s="252">
        <f>I2209</f>
        <v/>
      </c>
    </row>
    <row r="2210" ht="15" customHeight="1" thickBot="1">
      <c r="B2210" s="88" t="inlineStr">
        <is>
          <t>45M5Z11</t>
        </is>
      </c>
      <c r="C2210" s="91">
        <f>SUMIF(数量表!D:H,B2210,数量表!H:H)</f>
        <v/>
      </c>
      <c r="D2210" s="239" t="inlineStr">
        <is>
          <t>45*1000</t>
        </is>
      </c>
      <c r="E2210" s="240" t="n">
        <v>164</v>
      </c>
      <c r="F2210" s="241" t="inlineStr">
        <is>
          <t>*</t>
        </is>
      </c>
      <c r="G2210" s="240" t="n">
        <v>1176</v>
      </c>
      <c r="H2210" s="242" t="n">
        <v>2</v>
      </c>
      <c r="I2210" s="256">
        <f>SUM(H2210*C2210)</f>
        <v/>
      </c>
      <c r="J2210" s="257" t="n">
        <v>0.1</v>
      </c>
      <c r="K2210" s="258">
        <f>C2210*J2210</f>
        <v/>
      </c>
      <c r="M2210" s="251">
        <f>CONCATENATE(D2210,"　",E2210,F2210,G2210)</f>
        <v/>
      </c>
      <c r="N2210" s="252">
        <f>I2210</f>
        <v/>
      </c>
    </row>
    <row r="2211" ht="15" customHeight="1" thickBot="1">
      <c r="B2211" s="85" t="inlineStr">
        <is>
          <t>45M5Z11L</t>
        </is>
      </c>
      <c r="C2211">
        <f>SUMIF(数量表!D:H,B2211,数量表!H:H)</f>
        <v/>
      </c>
      <c r="D2211" s="243" t="inlineStr">
        <is>
          <t>W1-34</t>
        </is>
      </c>
      <c r="E2211" s="2" t="n">
        <v>346.5</v>
      </c>
      <c r="F2211" s="244" t="inlineStr">
        <is>
          <t>*</t>
        </is>
      </c>
      <c r="G2211" s="2" t="n">
        <v>1024</v>
      </c>
      <c r="H2211" s="122" t="n">
        <v>1</v>
      </c>
      <c r="I2211" s="259">
        <f>SUM(H2211*C2211)</f>
        <v/>
      </c>
      <c r="J2211" s="260" t="n">
        <v>1</v>
      </c>
      <c r="K2211" s="261">
        <f>C2211*J2211</f>
        <v/>
      </c>
      <c r="M2211" s="251">
        <f>CONCATENATE(D2211,"　",E2211,F2211,G2211)</f>
        <v/>
      </c>
      <c r="N2211" s="252">
        <f>I2211</f>
        <v/>
      </c>
    </row>
    <row r="2212" ht="15" customHeight="1" thickBot="1">
      <c r="B2212" s="85" t="inlineStr">
        <is>
          <t>45M5Z11L</t>
        </is>
      </c>
      <c r="C2212">
        <f>SUMIF(数量表!D:H,B2212,数量表!H:H)</f>
        <v/>
      </c>
      <c r="D2212" s="243" t="inlineStr">
        <is>
          <t>W1-39</t>
        </is>
      </c>
      <c r="E2212" s="2" t="n">
        <v>386.5</v>
      </c>
      <c r="F2212" s="244" t="inlineStr">
        <is>
          <t>*</t>
        </is>
      </c>
      <c r="G2212" s="2" t="n">
        <v>1024</v>
      </c>
      <c r="H2212" s="122" t="n">
        <v>1</v>
      </c>
      <c r="I2212" s="259">
        <f>SUM(H2212*C2212)</f>
        <v/>
      </c>
      <c r="J2212" s="260" t="n">
        <v>1</v>
      </c>
      <c r="K2212" s="261">
        <f>C2212*J2212</f>
        <v/>
      </c>
      <c r="M2212" s="251">
        <f>CONCATENATE(D2212,"　",E2212,F2212,G2212)</f>
        <v/>
      </c>
      <c r="N2212" s="252">
        <f>I2212</f>
        <v/>
      </c>
    </row>
    <row r="2213" ht="15" customHeight="1" thickBot="1">
      <c r="B2213" s="85" t="inlineStr">
        <is>
          <t>45M5Z11L</t>
        </is>
      </c>
      <c r="C2213">
        <f>SUMIF(数量表!D:H,B2213,数量表!H:H)</f>
        <v/>
      </c>
      <c r="D2213" s="243" t="inlineStr">
        <is>
          <t>W1-34</t>
        </is>
      </c>
      <c r="E2213" s="2" t="n">
        <v>346.5</v>
      </c>
      <c r="F2213" s="244" t="inlineStr">
        <is>
          <t>*</t>
        </is>
      </c>
      <c r="G2213" s="2" t="n">
        <v>80</v>
      </c>
      <c r="H2213" s="122" t="n">
        <v>1</v>
      </c>
      <c r="I2213" s="259">
        <f>SUM(H2213*C2213)</f>
        <v/>
      </c>
      <c r="J2213" s="260" t="n">
        <v>0.1</v>
      </c>
      <c r="K2213" s="261">
        <f>C2213*J2213</f>
        <v/>
      </c>
      <c r="M2213" s="251">
        <f>CONCATENATE(D2213,"　",E2213,F2213,G2213)</f>
        <v/>
      </c>
      <c r="N2213" s="252">
        <f>I2213</f>
        <v/>
      </c>
    </row>
    <row r="2214" ht="15" customHeight="1" thickBot="1">
      <c r="B2214" s="85" t="inlineStr">
        <is>
          <t>45M5Z11L</t>
        </is>
      </c>
      <c r="C2214">
        <f>SUMIF(数量表!D:H,B2214,数量表!H:H)</f>
        <v/>
      </c>
      <c r="D2214" s="243" t="inlineStr">
        <is>
          <t>W1-39</t>
        </is>
      </c>
      <c r="E2214" s="2" t="n">
        <v>386.5</v>
      </c>
      <c r="F2214" s="244" t="inlineStr">
        <is>
          <t>*</t>
        </is>
      </c>
      <c r="G2214" s="2" t="n">
        <v>80</v>
      </c>
      <c r="H2214" s="122" t="n">
        <v>1</v>
      </c>
      <c r="I2214" s="259">
        <f>SUM(H2214*C2214)</f>
        <v/>
      </c>
      <c r="J2214" s="260" t="n">
        <v>0.1</v>
      </c>
      <c r="K2214" s="261">
        <f>C2214*J2214</f>
        <v/>
      </c>
      <c r="M2214" s="251">
        <f>CONCATENATE(D2214,"　",E2214,F2214,G2214)</f>
        <v/>
      </c>
      <c r="N2214" s="252">
        <f>I2214</f>
        <v/>
      </c>
    </row>
    <row r="2215" ht="15" customHeight="1" thickBot="1">
      <c r="B2215" s="85" t="inlineStr">
        <is>
          <t>45M5Z11L</t>
        </is>
      </c>
      <c r="C2215">
        <f>SUMIF(数量表!D:H,B2215,数量表!H:H)</f>
        <v/>
      </c>
      <c r="D2215" s="243" t="inlineStr">
        <is>
          <t>45*1000</t>
        </is>
      </c>
      <c r="E2215" s="2" t="n">
        <v>124</v>
      </c>
      <c r="F2215" s="244" t="inlineStr">
        <is>
          <t>*</t>
        </is>
      </c>
      <c r="G2215" s="2" t="n">
        <v>1176</v>
      </c>
      <c r="H2215" s="122" t="n">
        <v>1</v>
      </c>
      <c r="I2215" s="259">
        <f>SUM(H2215*C2215)</f>
        <v/>
      </c>
      <c r="J2215" s="260" t="n">
        <v>0.1</v>
      </c>
      <c r="K2215" s="261">
        <f>C2215*J2215</f>
        <v/>
      </c>
      <c r="M2215" s="251">
        <f>CONCATENATE(D2215,"　",E2215,F2215,G2215)</f>
        <v/>
      </c>
      <c r="N2215" s="252">
        <f>I2215</f>
        <v/>
      </c>
    </row>
    <row r="2216" ht="15" customHeight="1" thickBot="1">
      <c r="B2216" s="88" t="inlineStr">
        <is>
          <t>45M5Z11L</t>
        </is>
      </c>
      <c r="C2216" s="89">
        <f>SUMIF(数量表!D:H,B2216,数量表!H:H)</f>
        <v/>
      </c>
      <c r="D2216" s="239" t="inlineStr">
        <is>
          <t>45*1000</t>
        </is>
      </c>
      <c r="E2216" s="240" t="n">
        <v>164</v>
      </c>
      <c r="F2216" s="241" t="inlineStr">
        <is>
          <t>*</t>
        </is>
      </c>
      <c r="G2216" s="240" t="n">
        <v>1176</v>
      </c>
      <c r="H2216" s="242" t="n">
        <v>1</v>
      </c>
      <c r="I2216" s="256">
        <f>SUM(H2216*C2216)</f>
        <v/>
      </c>
      <c r="J2216" s="257" t="n">
        <v>0.1</v>
      </c>
      <c r="K2216" s="258">
        <f>C2216*J2216</f>
        <v/>
      </c>
      <c r="M2216" s="251">
        <f>CONCATENATE(D2216,"　",E2216,F2216,G2216)</f>
        <v/>
      </c>
      <c r="N2216" s="252">
        <f>I2216</f>
        <v/>
      </c>
    </row>
    <row r="2217" ht="15" customHeight="1" thickBot="1">
      <c r="B2217" s="79" t="inlineStr">
        <is>
          <t>45M5Z11-L</t>
        </is>
      </c>
      <c r="C2217" s="82">
        <f>SUMIF(数量表!D:H,B2217,数量表!H:H)</f>
        <v/>
      </c>
      <c r="D2217" s="235" t="inlineStr">
        <is>
          <t>W1-39</t>
        </is>
      </c>
      <c r="E2217" s="236" t="n">
        <v>386.5</v>
      </c>
      <c r="F2217" s="237" t="inlineStr">
        <is>
          <t>*</t>
        </is>
      </c>
      <c r="G2217" s="236" t="n">
        <v>1024</v>
      </c>
      <c r="H2217" s="238" t="n">
        <v>2</v>
      </c>
      <c r="I2217" s="253">
        <f>SUM(H2217*C2217)</f>
        <v/>
      </c>
      <c r="J2217" s="254" t="n">
        <v>2</v>
      </c>
      <c r="K2217" s="255">
        <f>C2217*J2217</f>
        <v/>
      </c>
      <c r="M2217" s="251">
        <f>CONCATENATE(D2217,"　",E2217,F2217,G2217)</f>
        <v/>
      </c>
      <c r="N2217" s="252">
        <f>I2217</f>
        <v/>
      </c>
    </row>
    <row r="2218" ht="15" customHeight="1" thickBot="1">
      <c r="B2218" s="85" t="inlineStr">
        <is>
          <t>45M5Z11-L</t>
        </is>
      </c>
      <c r="C2218" s="87">
        <f>SUMIF(数量表!D:H,B2218,数量表!H:H)</f>
        <v/>
      </c>
      <c r="D2218" s="243" t="inlineStr">
        <is>
          <t>W1-39</t>
        </is>
      </c>
      <c r="E2218" s="2" t="n">
        <v>386.5</v>
      </c>
      <c r="F2218" s="244" t="inlineStr">
        <is>
          <t>*</t>
        </is>
      </c>
      <c r="G2218" s="2" t="n">
        <v>80</v>
      </c>
      <c r="H2218" s="122" t="n">
        <v>2</v>
      </c>
      <c r="I2218" s="259">
        <f>SUM(H2218*C2218)</f>
        <v/>
      </c>
      <c r="J2218" s="260" t="n">
        <v>0.1</v>
      </c>
      <c r="K2218" s="261">
        <f>C2218*J2218</f>
        <v/>
      </c>
      <c r="M2218" s="251">
        <f>CONCATENATE(D2218,"　",E2218,F2218,G2218)</f>
        <v/>
      </c>
      <c r="N2218" s="252">
        <f>I2218</f>
        <v/>
      </c>
    </row>
    <row r="2219" ht="15" customHeight="1" thickBot="1">
      <c r="B2219" s="88" t="inlineStr">
        <is>
          <t>45M5Z11-L</t>
        </is>
      </c>
      <c r="C2219" s="91">
        <f>SUMIF(数量表!D:H,B2219,数量表!H:H)</f>
        <v/>
      </c>
      <c r="D2219" s="239" t="inlineStr">
        <is>
          <t>45*1000</t>
        </is>
      </c>
      <c r="E2219" s="240" t="n">
        <v>328</v>
      </c>
      <c r="F2219" s="241" t="inlineStr">
        <is>
          <t>*</t>
        </is>
      </c>
      <c r="G2219" s="240" t="n">
        <v>1176</v>
      </c>
      <c r="H2219" s="242" t="n">
        <v>1</v>
      </c>
      <c r="I2219" s="256">
        <f>SUM(H2219*C2219)</f>
        <v/>
      </c>
      <c r="J2219" s="257" t="n">
        <v>0.1</v>
      </c>
      <c r="K2219" s="258">
        <f>C2219*J2219</f>
        <v/>
      </c>
      <c r="M2219" s="251">
        <f>CONCATENATE(D2219,"　",E2219,F2219,G2219)</f>
        <v/>
      </c>
      <c r="N2219" s="252">
        <f>I2219</f>
        <v/>
      </c>
    </row>
    <row r="2220" ht="15" customHeight="1" thickBot="1">
      <c r="B2220" s="79" t="inlineStr">
        <is>
          <t>45M5Z11L-L</t>
        </is>
      </c>
      <c r="C2220" s="80">
        <f>SUMIF(数量表!D:H,B2220,数量表!H:H)</f>
        <v/>
      </c>
      <c r="D2220" s="235" t="inlineStr">
        <is>
          <t>W1-34</t>
        </is>
      </c>
      <c r="E2220" s="236" t="n">
        <v>346.5</v>
      </c>
      <c r="F2220" s="237" t="inlineStr">
        <is>
          <t>*</t>
        </is>
      </c>
      <c r="G2220" s="236" t="n">
        <v>1024</v>
      </c>
      <c r="H2220" s="238" t="n">
        <v>1</v>
      </c>
      <c r="I2220" s="253">
        <f>SUM(H2220*C2220)</f>
        <v/>
      </c>
      <c r="J2220" s="254" t="n">
        <v>1</v>
      </c>
      <c r="K2220" s="255">
        <f>C2220*J2220</f>
        <v/>
      </c>
      <c r="M2220" s="251">
        <f>CONCATENATE(D2220,"　",E2220,F2220,G2220)</f>
        <v/>
      </c>
      <c r="N2220" s="252">
        <f>I2220</f>
        <v/>
      </c>
    </row>
    <row r="2221" ht="15" customHeight="1" thickBot="1">
      <c r="B2221" s="85" t="inlineStr">
        <is>
          <t>45M5Z11L-L</t>
        </is>
      </c>
      <c r="C2221">
        <f>SUMIF(数量表!D:H,B2221,数量表!H:H)</f>
        <v/>
      </c>
      <c r="D2221" s="243" t="inlineStr">
        <is>
          <t>W1-39</t>
        </is>
      </c>
      <c r="E2221" s="2" t="n">
        <v>386.5</v>
      </c>
      <c r="F2221" s="244" t="inlineStr">
        <is>
          <t>*</t>
        </is>
      </c>
      <c r="G2221" s="2" t="n">
        <v>1024</v>
      </c>
      <c r="H2221" s="122" t="n">
        <v>1</v>
      </c>
      <c r="I2221" s="259">
        <f>SUM(H2221*C2221)</f>
        <v/>
      </c>
      <c r="J2221" s="260" t="n">
        <v>1</v>
      </c>
      <c r="K2221" s="261">
        <f>C2221*J2221</f>
        <v/>
      </c>
      <c r="M2221" s="251">
        <f>CONCATENATE(D2221,"　",E2221,F2221,G2221)</f>
        <v/>
      </c>
      <c r="N2221" s="252">
        <f>I2221</f>
        <v/>
      </c>
    </row>
    <row r="2222" ht="15" customHeight="1" thickBot="1">
      <c r="B2222" s="85" t="inlineStr">
        <is>
          <t>45M5Z11L-L</t>
        </is>
      </c>
      <c r="C2222">
        <f>SUMIF(数量表!D:H,B2222,数量表!H:H)</f>
        <v/>
      </c>
      <c r="D2222" s="243" t="inlineStr">
        <is>
          <t>W1-34</t>
        </is>
      </c>
      <c r="E2222" s="2" t="n">
        <v>346.5</v>
      </c>
      <c r="F2222" s="244" t="inlineStr">
        <is>
          <t>*</t>
        </is>
      </c>
      <c r="G2222" s="2" t="n">
        <v>80</v>
      </c>
      <c r="H2222" s="122" t="n">
        <v>1</v>
      </c>
      <c r="I2222" s="259">
        <f>SUM(H2222*C2222)</f>
        <v/>
      </c>
      <c r="J2222" s="260" t="n">
        <v>0.1</v>
      </c>
      <c r="K2222" s="261">
        <f>C2222*J2222</f>
        <v/>
      </c>
      <c r="M2222" s="251">
        <f>CONCATENATE(D2222,"　",E2222,F2222,G2222)</f>
        <v/>
      </c>
      <c r="N2222" s="252">
        <f>I2222</f>
        <v/>
      </c>
    </row>
    <row r="2223" ht="15" customHeight="1" thickBot="1">
      <c r="B2223" s="85" t="inlineStr">
        <is>
          <t>45M5Z11L-L</t>
        </is>
      </c>
      <c r="C2223">
        <f>SUMIF(数量表!D:H,B2223,数量表!H:H)</f>
        <v/>
      </c>
      <c r="D2223" s="243" t="inlineStr">
        <is>
          <t>W1-39</t>
        </is>
      </c>
      <c r="E2223" s="2" t="n">
        <v>386.5</v>
      </c>
      <c r="F2223" s="244" t="inlineStr">
        <is>
          <t>*</t>
        </is>
      </c>
      <c r="G2223" s="2" t="n">
        <v>80</v>
      </c>
      <c r="H2223" s="122" t="n">
        <v>1</v>
      </c>
      <c r="I2223" s="259">
        <f>SUM(H2223*C2223)</f>
        <v/>
      </c>
      <c r="J2223" s="260" t="n">
        <v>0.1</v>
      </c>
      <c r="K2223" s="261">
        <f>C2223*J2223</f>
        <v/>
      </c>
      <c r="M2223" s="251">
        <f>CONCATENATE(D2223,"　",E2223,F2223,G2223)</f>
        <v/>
      </c>
      <c r="N2223" s="252">
        <f>I2223</f>
        <v/>
      </c>
    </row>
    <row r="2224" ht="15" customHeight="1" thickBot="1">
      <c r="B2224" s="88" t="inlineStr">
        <is>
          <t>45M5Z11L-L</t>
        </is>
      </c>
      <c r="C2224" s="89">
        <f>SUMIF(数量表!D:H,B2224,数量表!H:H)</f>
        <v/>
      </c>
      <c r="D2224" s="239" t="inlineStr">
        <is>
          <t>45*1000</t>
        </is>
      </c>
      <c r="E2224" s="240" t="n">
        <v>288</v>
      </c>
      <c r="F2224" s="241" t="inlineStr">
        <is>
          <t>*</t>
        </is>
      </c>
      <c r="G2224" s="240" t="n">
        <v>1176</v>
      </c>
      <c r="H2224" s="242" t="n">
        <v>1</v>
      </c>
      <c r="I2224" s="256">
        <f>SUM(H2224*C2224)</f>
        <v/>
      </c>
      <c r="J2224" s="257" t="n">
        <v>0.1</v>
      </c>
      <c r="K2224" s="258">
        <f>C2224*J2224</f>
        <v/>
      </c>
      <c r="M2224" s="251">
        <f>CONCATENATE(D2224,"　",E2224,F2224,G2224)</f>
        <v/>
      </c>
      <c r="N2224" s="252">
        <f>I2224</f>
        <v/>
      </c>
    </row>
    <row r="2225" ht="15" customHeight="1" thickBot="1">
      <c r="B2225" s="85" t="inlineStr">
        <is>
          <t>45M5Z11R</t>
        </is>
      </c>
      <c r="C2225">
        <f>SUMIF(数量表!D:H,B2225,数量表!H:H)</f>
        <v/>
      </c>
      <c r="D2225" s="243" t="inlineStr">
        <is>
          <t>W1-34</t>
        </is>
      </c>
      <c r="E2225" s="2" t="n">
        <v>346.5</v>
      </c>
      <c r="F2225" s="244" t="inlineStr">
        <is>
          <t>*</t>
        </is>
      </c>
      <c r="G2225" s="2" t="n">
        <v>1024</v>
      </c>
      <c r="H2225" s="122" t="n">
        <v>1</v>
      </c>
      <c r="I2225" s="259">
        <f>SUM(H2225*C2225)</f>
        <v/>
      </c>
      <c r="J2225" s="260" t="n">
        <v>1</v>
      </c>
      <c r="K2225" s="261">
        <f>C2225*J2225</f>
        <v/>
      </c>
      <c r="M2225" s="251">
        <f>CONCATENATE(D2225,"　",E2225,F2225,G2225)</f>
        <v/>
      </c>
      <c r="N2225" s="252">
        <f>I2225</f>
        <v/>
      </c>
    </row>
    <row r="2226" ht="15" customHeight="1" thickBot="1">
      <c r="B2226" s="85" t="inlineStr">
        <is>
          <t>45M5Z11R</t>
        </is>
      </c>
      <c r="C2226">
        <f>SUMIF(数量表!D:H,B2226,数量表!H:H)</f>
        <v/>
      </c>
      <c r="D2226" s="243" t="inlineStr">
        <is>
          <t>W1-39</t>
        </is>
      </c>
      <c r="E2226" s="2" t="n">
        <v>386.5</v>
      </c>
      <c r="F2226" s="244" t="inlineStr">
        <is>
          <t>*</t>
        </is>
      </c>
      <c r="G2226" s="2" t="n">
        <v>1024</v>
      </c>
      <c r="H2226" s="122" t="n">
        <v>1</v>
      </c>
      <c r="I2226" s="259">
        <f>SUM(H2226*C2226)</f>
        <v/>
      </c>
      <c r="J2226" s="260" t="n">
        <v>1</v>
      </c>
      <c r="K2226" s="261">
        <f>C2226*J2226</f>
        <v/>
      </c>
      <c r="M2226" s="251">
        <f>CONCATENATE(D2226,"　",E2226,F2226,G2226)</f>
        <v/>
      </c>
      <c r="N2226" s="252">
        <f>I2226</f>
        <v/>
      </c>
    </row>
    <row r="2227" ht="15" customHeight="1" thickBot="1">
      <c r="B2227" s="85" t="inlineStr">
        <is>
          <t>45M5Z11R</t>
        </is>
      </c>
      <c r="C2227">
        <f>SUMIF(数量表!D:H,B2227,数量表!H:H)</f>
        <v/>
      </c>
      <c r="D2227" s="243" t="inlineStr">
        <is>
          <t>W1-34</t>
        </is>
      </c>
      <c r="E2227" s="2" t="n">
        <v>346.5</v>
      </c>
      <c r="F2227" s="244" t="inlineStr">
        <is>
          <t>*</t>
        </is>
      </c>
      <c r="G2227" s="2" t="n">
        <v>80</v>
      </c>
      <c r="H2227" s="122" t="n">
        <v>1</v>
      </c>
      <c r="I2227" s="259">
        <f>SUM(H2227*C2227)</f>
        <v/>
      </c>
      <c r="J2227" s="260" t="n">
        <v>0.1</v>
      </c>
      <c r="K2227" s="261">
        <f>C2227*J2227</f>
        <v/>
      </c>
      <c r="M2227" s="251">
        <f>CONCATENATE(D2227,"　",E2227,F2227,G2227)</f>
        <v/>
      </c>
      <c r="N2227" s="252">
        <f>I2227</f>
        <v/>
      </c>
    </row>
    <row r="2228" ht="15" customHeight="1" thickBot="1">
      <c r="B2228" s="85" t="inlineStr">
        <is>
          <t>45M5Z11R</t>
        </is>
      </c>
      <c r="C2228">
        <f>SUMIF(数量表!D:H,B2228,数量表!H:H)</f>
        <v/>
      </c>
      <c r="D2228" s="243" t="inlineStr">
        <is>
          <t>W1-39</t>
        </is>
      </c>
      <c r="E2228" s="2" t="n">
        <v>386.5</v>
      </c>
      <c r="F2228" s="244" t="inlineStr">
        <is>
          <t>*</t>
        </is>
      </c>
      <c r="G2228" s="2" t="n">
        <v>80</v>
      </c>
      <c r="H2228" s="122" t="n">
        <v>1</v>
      </c>
      <c r="I2228" s="259">
        <f>SUM(H2228*C2228)</f>
        <v/>
      </c>
      <c r="J2228" s="260" t="n">
        <v>0.1</v>
      </c>
      <c r="K2228" s="261">
        <f>C2228*J2228</f>
        <v/>
      </c>
      <c r="M2228" s="251">
        <f>CONCATENATE(D2228,"　",E2228,F2228,G2228)</f>
        <v/>
      </c>
      <c r="N2228" s="252">
        <f>I2228</f>
        <v/>
      </c>
    </row>
    <row r="2229" ht="15" customHeight="1" thickBot="1">
      <c r="B2229" s="85" t="inlineStr">
        <is>
          <t>45M5Z11R</t>
        </is>
      </c>
      <c r="C2229">
        <f>SUMIF(数量表!D:H,B2229,数量表!H:H)</f>
        <v/>
      </c>
      <c r="D2229" s="243" t="inlineStr">
        <is>
          <t>45*1000</t>
        </is>
      </c>
      <c r="E2229" s="2" t="n">
        <v>124</v>
      </c>
      <c r="F2229" s="244" t="inlineStr">
        <is>
          <t>*</t>
        </is>
      </c>
      <c r="G2229" s="2" t="n">
        <v>1176</v>
      </c>
      <c r="H2229" s="122" t="n">
        <v>1</v>
      </c>
      <c r="I2229" s="259">
        <f>SUM(H2229*C2229)</f>
        <v/>
      </c>
      <c r="J2229" s="260" t="n">
        <v>0.1</v>
      </c>
      <c r="K2229" s="261">
        <f>C2229*J2229</f>
        <v/>
      </c>
      <c r="M2229" s="251">
        <f>CONCATENATE(D2229,"　",E2229,F2229,G2229)</f>
        <v/>
      </c>
      <c r="N2229" s="252">
        <f>I2229</f>
        <v/>
      </c>
    </row>
    <row r="2230" ht="15" customHeight="1" thickBot="1">
      <c r="B2230" s="88" t="inlineStr">
        <is>
          <t>45M5Z11R</t>
        </is>
      </c>
      <c r="C2230" s="89">
        <f>SUMIF(数量表!D:H,B2230,数量表!H:H)</f>
        <v/>
      </c>
      <c r="D2230" s="239" t="inlineStr">
        <is>
          <t>45*1000</t>
        </is>
      </c>
      <c r="E2230" s="240" t="n">
        <v>164</v>
      </c>
      <c r="F2230" s="241" t="inlineStr">
        <is>
          <t>*</t>
        </is>
      </c>
      <c r="G2230" s="240" t="n">
        <v>1176</v>
      </c>
      <c r="H2230" s="242" t="n">
        <v>1</v>
      </c>
      <c r="I2230" s="256">
        <f>SUM(H2230*C2230)</f>
        <v/>
      </c>
      <c r="J2230" s="257" t="n">
        <v>0.1</v>
      </c>
      <c r="K2230" s="258">
        <f>C2230*J2230</f>
        <v/>
      </c>
      <c r="M2230" s="251">
        <f>CONCATENATE(D2230,"　",E2230,F2230,G2230)</f>
        <v/>
      </c>
      <c r="N2230" s="252">
        <f>I2230</f>
        <v/>
      </c>
    </row>
    <row r="2231" ht="15" customHeight="1" thickBot="1">
      <c r="B2231" s="79" t="inlineStr">
        <is>
          <t>45M5Z11-R</t>
        </is>
      </c>
      <c r="C2231" s="82">
        <f>SUMIF(数量表!D:H,B2231,数量表!H:H)</f>
        <v/>
      </c>
      <c r="D2231" s="235" t="inlineStr">
        <is>
          <t>W1-39</t>
        </is>
      </c>
      <c r="E2231" s="236" t="n">
        <v>386.5</v>
      </c>
      <c r="F2231" s="237" t="inlineStr">
        <is>
          <t>*</t>
        </is>
      </c>
      <c r="G2231" s="236" t="n">
        <v>1024</v>
      </c>
      <c r="H2231" s="238" t="n">
        <v>2</v>
      </c>
      <c r="I2231" s="253">
        <f>SUM(H2231*C2231)</f>
        <v/>
      </c>
      <c r="J2231" s="254" t="n">
        <v>2</v>
      </c>
      <c r="K2231" s="255">
        <f>C2231*J2231</f>
        <v/>
      </c>
      <c r="M2231" s="251">
        <f>CONCATENATE(D2231,"　",E2231,F2231,G2231)</f>
        <v/>
      </c>
      <c r="N2231" s="252">
        <f>I2231</f>
        <v/>
      </c>
    </row>
    <row r="2232" ht="15" customHeight="1" thickBot="1">
      <c r="B2232" s="85" t="inlineStr">
        <is>
          <t>45M5Z11-R</t>
        </is>
      </c>
      <c r="C2232" s="87">
        <f>SUMIF(数量表!D:H,B2232,数量表!H:H)</f>
        <v/>
      </c>
      <c r="D2232" s="243" t="inlineStr">
        <is>
          <t>W1-39</t>
        </is>
      </c>
      <c r="E2232" s="2" t="n">
        <v>386.5</v>
      </c>
      <c r="F2232" s="244" t="inlineStr">
        <is>
          <t>*</t>
        </is>
      </c>
      <c r="G2232" s="2" t="n">
        <v>80</v>
      </c>
      <c r="H2232" s="122" t="n">
        <v>2</v>
      </c>
      <c r="I2232" s="259">
        <f>SUM(H2232*C2232)</f>
        <v/>
      </c>
      <c r="J2232" s="260" t="n">
        <v>0.1</v>
      </c>
      <c r="K2232" s="261">
        <f>C2232*J2232</f>
        <v/>
      </c>
      <c r="M2232" s="251">
        <f>CONCATENATE(D2232,"　",E2232,F2232,G2232)</f>
        <v/>
      </c>
      <c r="N2232" s="252">
        <f>I2232</f>
        <v/>
      </c>
    </row>
    <row r="2233" ht="15" customHeight="1" thickBot="1">
      <c r="B2233" s="88" t="inlineStr">
        <is>
          <t>45M5Z11-R</t>
        </is>
      </c>
      <c r="C2233" s="91">
        <f>SUMIF(数量表!D:H,B2233,数量表!H:H)</f>
        <v/>
      </c>
      <c r="D2233" s="239" t="inlineStr">
        <is>
          <t>45*1000</t>
        </is>
      </c>
      <c r="E2233" s="240" t="n">
        <v>328</v>
      </c>
      <c r="F2233" s="241" t="inlineStr">
        <is>
          <t>*</t>
        </is>
      </c>
      <c r="G2233" s="240" t="n">
        <v>1176</v>
      </c>
      <c r="H2233" s="242" t="n">
        <v>1</v>
      </c>
      <c r="I2233" s="256">
        <f>SUM(H2233*C2233)</f>
        <v/>
      </c>
      <c r="J2233" s="257" t="n">
        <v>0.1</v>
      </c>
      <c r="K2233" s="258">
        <f>C2233*J2233</f>
        <v/>
      </c>
      <c r="M2233" s="251">
        <f>CONCATENATE(D2233,"　",E2233,F2233,G2233)</f>
        <v/>
      </c>
      <c r="N2233" s="252">
        <f>I2233</f>
        <v/>
      </c>
    </row>
    <row r="2234" ht="15" customHeight="1" thickBot="1">
      <c r="B2234" s="79" t="inlineStr">
        <is>
          <t>45M5Z11R-R</t>
        </is>
      </c>
      <c r="C2234" s="80">
        <f>SUMIF(数量表!D:H,B2234,数量表!H:H)</f>
        <v/>
      </c>
      <c r="D2234" s="235" t="inlineStr">
        <is>
          <t>W1-34</t>
        </is>
      </c>
      <c r="E2234" s="236" t="n">
        <v>346.5</v>
      </c>
      <c r="F2234" s="237" t="inlineStr">
        <is>
          <t>*</t>
        </is>
      </c>
      <c r="G2234" s="236" t="n">
        <v>1024</v>
      </c>
      <c r="H2234" s="238" t="n">
        <v>1</v>
      </c>
      <c r="I2234" s="253">
        <f>SUM(H2234*C2234)</f>
        <v/>
      </c>
      <c r="J2234" s="254" t="n">
        <v>1</v>
      </c>
      <c r="K2234" s="255">
        <f>C2234*J2234</f>
        <v/>
      </c>
      <c r="M2234" s="251">
        <f>CONCATENATE(D2234,"　",E2234,F2234,G2234)</f>
        <v/>
      </c>
      <c r="N2234" s="252">
        <f>I2234</f>
        <v/>
      </c>
    </row>
    <row r="2235" ht="15" customHeight="1" thickBot="1">
      <c r="B2235" s="85" t="inlineStr">
        <is>
          <t>45M5Z11R-R</t>
        </is>
      </c>
      <c r="C2235">
        <f>SUMIF(数量表!D:H,B2235,数量表!H:H)</f>
        <v/>
      </c>
      <c r="D2235" s="243" t="inlineStr">
        <is>
          <t>W1-39</t>
        </is>
      </c>
      <c r="E2235" s="2" t="n">
        <v>386.5</v>
      </c>
      <c r="F2235" s="244" t="inlineStr">
        <is>
          <t>*</t>
        </is>
      </c>
      <c r="G2235" s="2" t="n">
        <v>1024</v>
      </c>
      <c r="H2235" s="122" t="n">
        <v>1</v>
      </c>
      <c r="I2235" s="259">
        <f>SUM(H2235*C2235)</f>
        <v/>
      </c>
      <c r="J2235" s="260" t="n">
        <v>1</v>
      </c>
      <c r="K2235" s="261">
        <f>C2235*J2235</f>
        <v/>
      </c>
      <c r="M2235" s="251">
        <f>CONCATENATE(D2235,"　",E2235,F2235,G2235)</f>
        <v/>
      </c>
      <c r="N2235" s="252">
        <f>I2235</f>
        <v/>
      </c>
    </row>
    <row r="2236" ht="15" customHeight="1" thickBot="1">
      <c r="B2236" s="85" t="inlineStr">
        <is>
          <t>45M5Z11R-R</t>
        </is>
      </c>
      <c r="C2236">
        <f>SUMIF(数量表!D:H,B2236,数量表!H:H)</f>
        <v/>
      </c>
      <c r="D2236" s="243" t="inlineStr">
        <is>
          <t>W1-34</t>
        </is>
      </c>
      <c r="E2236" s="2" t="n">
        <v>346.5</v>
      </c>
      <c r="F2236" s="244" t="inlineStr">
        <is>
          <t>*</t>
        </is>
      </c>
      <c r="G2236" s="2" t="n">
        <v>80</v>
      </c>
      <c r="H2236" s="122" t="n">
        <v>1</v>
      </c>
      <c r="I2236" s="259">
        <f>SUM(H2236*C2236)</f>
        <v/>
      </c>
      <c r="J2236" s="260" t="n">
        <v>0.1</v>
      </c>
      <c r="K2236" s="261">
        <f>C2236*J2236</f>
        <v/>
      </c>
      <c r="M2236" s="251">
        <f>CONCATENATE(D2236,"　",E2236,F2236,G2236)</f>
        <v/>
      </c>
      <c r="N2236" s="252">
        <f>I2236</f>
        <v/>
      </c>
    </row>
    <row r="2237" ht="15" customHeight="1" thickBot="1">
      <c r="B2237" s="85" t="inlineStr">
        <is>
          <t>45M5Z11R-R</t>
        </is>
      </c>
      <c r="C2237">
        <f>SUMIF(数量表!D:H,B2237,数量表!H:H)</f>
        <v/>
      </c>
      <c r="D2237" s="243" t="inlineStr">
        <is>
          <t>W1-39</t>
        </is>
      </c>
      <c r="E2237" s="2" t="n">
        <v>386.5</v>
      </c>
      <c r="F2237" s="244" t="inlineStr">
        <is>
          <t>*</t>
        </is>
      </c>
      <c r="G2237" s="2" t="n">
        <v>80</v>
      </c>
      <c r="H2237" s="122" t="n">
        <v>1</v>
      </c>
      <c r="I2237" s="259">
        <f>SUM(H2237*C2237)</f>
        <v/>
      </c>
      <c r="J2237" s="260" t="n">
        <v>0.1</v>
      </c>
      <c r="K2237" s="261">
        <f>C2237*J2237</f>
        <v/>
      </c>
      <c r="M2237" s="251">
        <f>CONCATENATE(D2237,"　",E2237,F2237,G2237)</f>
        <v/>
      </c>
      <c r="N2237" s="252">
        <f>I2237</f>
        <v/>
      </c>
    </row>
    <row r="2238" ht="15" customHeight="1" thickBot="1">
      <c r="B2238" s="88" t="inlineStr">
        <is>
          <t>45M5Z11R-R</t>
        </is>
      </c>
      <c r="C2238" s="89">
        <f>SUMIF(数量表!D:H,B2238,数量表!H:H)</f>
        <v/>
      </c>
      <c r="D2238" s="239" t="inlineStr">
        <is>
          <t>45*1000</t>
        </is>
      </c>
      <c r="E2238" s="240" t="n">
        <v>288</v>
      </c>
      <c r="F2238" s="241" t="inlineStr">
        <is>
          <t>*</t>
        </is>
      </c>
      <c r="G2238" s="240" t="n">
        <v>1176</v>
      </c>
      <c r="H2238" s="242" t="n">
        <v>1</v>
      </c>
      <c r="I2238" s="256">
        <f>SUM(H2238*C2238)</f>
        <v/>
      </c>
      <c r="J2238" s="257" t="n">
        <v>0.1</v>
      </c>
      <c r="K2238" s="258">
        <f>C2238*J2238</f>
        <v/>
      </c>
      <c r="M2238" s="251">
        <f>CONCATENATE(D2238,"　",E2238,F2238,G2238)</f>
        <v/>
      </c>
      <c r="N2238" s="252">
        <f>I2238</f>
        <v/>
      </c>
    </row>
    <row r="2239" ht="15" customHeight="1" thickBot="1">
      <c r="B2239" s="79" t="inlineStr">
        <is>
          <t>90M4Z09</t>
        </is>
      </c>
      <c r="C2239" s="80">
        <f>SUMIF(数量表!D:H,B2239,数量表!H:H)</f>
        <v/>
      </c>
      <c r="D2239" s="235" t="inlineStr">
        <is>
          <t>W1-39</t>
        </is>
      </c>
      <c r="E2239" s="236" t="n">
        <v>386.5</v>
      </c>
      <c r="F2239" s="237" t="inlineStr">
        <is>
          <t>*</t>
        </is>
      </c>
      <c r="G2239" s="236" t="n">
        <v>662</v>
      </c>
      <c r="H2239" s="238" t="n">
        <v>2</v>
      </c>
      <c r="I2239" s="253">
        <f>SUM(H2239*C2239)</f>
        <v/>
      </c>
      <c r="J2239" s="254" t="n">
        <v>2</v>
      </c>
      <c r="K2239" s="255">
        <f>C2239*J2239</f>
        <v/>
      </c>
      <c r="M2239" s="251">
        <f>CONCATENATE(D2239,"　",E2239,F2239,G2239)</f>
        <v/>
      </c>
      <c r="N2239" s="252">
        <f>I2239</f>
        <v/>
      </c>
    </row>
    <row r="2240" ht="15" customHeight="1" thickBot="1">
      <c r="B2240" s="85" t="inlineStr">
        <is>
          <t>90M4Z09</t>
        </is>
      </c>
      <c r="C2240">
        <f>SUMIF(数量表!D:H,B2240,数量表!H:H)</f>
        <v/>
      </c>
      <c r="D2240" s="243" t="inlineStr">
        <is>
          <t>W3-39</t>
        </is>
      </c>
      <c r="E2240" s="2" t="n">
        <v>386.5</v>
      </c>
      <c r="F2240" s="244" t="inlineStr">
        <is>
          <t>*</t>
        </is>
      </c>
      <c r="G2240" s="2" t="n">
        <v>356</v>
      </c>
      <c r="H2240" s="122" t="n">
        <v>2</v>
      </c>
      <c r="I2240" s="259">
        <f>SUM(H2240*C2240)</f>
        <v/>
      </c>
      <c r="J2240" s="260" t="n">
        <v>1</v>
      </c>
      <c r="K2240" s="261">
        <f>C2240*J2240</f>
        <v/>
      </c>
      <c r="M2240" s="251">
        <f>CONCATENATE(D2240,"　",E2240,F2240,G2240)</f>
        <v/>
      </c>
      <c r="N2240" s="252">
        <f>I2240</f>
        <v/>
      </c>
    </row>
    <row r="2241" ht="15" customHeight="1" thickBot="1">
      <c r="B2241" s="88" t="inlineStr">
        <is>
          <t>90M4Z09</t>
        </is>
      </c>
      <c r="C2241" s="89">
        <f>SUMIF(数量表!D:H,B2241,数量表!H:H)</f>
        <v/>
      </c>
      <c r="D2241" s="239" t="inlineStr">
        <is>
          <t>45*1000</t>
        </is>
      </c>
      <c r="E2241" s="240" t="n">
        <v>164</v>
      </c>
      <c r="F2241" s="241" t="inlineStr">
        <is>
          <t>*</t>
        </is>
      </c>
      <c r="G2241" s="240" t="n">
        <v>976</v>
      </c>
      <c r="H2241" s="242" t="n">
        <v>2</v>
      </c>
      <c r="I2241" s="256">
        <f>SUM(H2241*C2241)</f>
        <v/>
      </c>
      <c r="J2241" s="257" t="n">
        <v>0.2</v>
      </c>
      <c r="K2241" s="258">
        <f>C2241*J2241</f>
        <v/>
      </c>
      <c r="M2241" s="251">
        <f>CONCATENATE(D2241,"　",E2241,F2241,G2241)</f>
        <v/>
      </c>
      <c r="N2241" s="252">
        <f>I2241</f>
        <v/>
      </c>
    </row>
    <row r="2242" ht="15" customHeight="1" thickBot="1">
      <c r="B2242" s="79" t="inlineStr">
        <is>
          <t>90M4Z09L</t>
        </is>
      </c>
      <c r="C2242" s="80">
        <f>SUMIF(数量表!D:H,B2242,数量表!H:H)</f>
        <v/>
      </c>
      <c r="D2242" s="235" t="inlineStr">
        <is>
          <t>W1-39</t>
        </is>
      </c>
      <c r="E2242" s="236" t="n">
        <v>386.5</v>
      </c>
      <c r="F2242" s="237" t="inlineStr">
        <is>
          <t>*</t>
        </is>
      </c>
      <c r="G2242" s="236" t="n">
        <v>662</v>
      </c>
      <c r="H2242" s="238" t="n">
        <v>1</v>
      </c>
      <c r="I2242" s="253">
        <f>SUM(H2242*C2242)</f>
        <v/>
      </c>
      <c r="J2242" s="254" t="n">
        <v>1</v>
      </c>
      <c r="K2242" s="255">
        <f>C2242*J2242</f>
        <v/>
      </c>
      <c r="M2242" s="251">
        <f>CONCATENATE(D2242,"　",E2242,F2242,G2242)</f>
        <v/>
      </c>
      <c r="N2242" s="252">
        <f>I2242</f>
        <v/>
      </c>
    </row>
    <row r="2243" ht="15" customHeight="1" thickBot="1">
      <c r="B2243" s="85" t="inlineStr">
        <is>
          <t>90M4Z09L</t>
        </is>
      </c>
      <c r="C2243">
        <f>SUMIF(数量表!D:H,B2243,数量表!H:H)</f>
        <v/>
      </c>
      <c r="D2243" s="243" t="inlineStr">
        <is>
          <t>W3-39</t>
        </is>
      </c>
      <c r="E2243" s="2" t="n">
        <v>386.5</v>
      </c>
      <c r="F2243" s="244" t="inlineStr">
        <is>
          <t>*</t>
        </is>
      </c>
      <c r="G2243" s="2" t="n">
        <v>356</v>
      </c>
      <c r="H2243" s="122" t="n">
        <v>1</v>
      </c>
      <c r="I2243" s="259">
        <f>SUM(H2243*C2243)</f>
        <v/>
      </c>
      <c r="J2243" s="260" t="n">
        <v>0.5</v>
      </c>
      <c r="K2243" s="261">
        <f>C2243*J2243</f>
        <v/>
      </c>
      <c r="M2243" s="251">
        <f>CONCATENATE(D2243,"　",E2243,F2243,G2243)</f>
        <v/>
      </c>
      <c r="N2243" s="252">
        <f>I2243</f>
        <v/>
      </c>
    </row>
    <row r="2244" ht="15" customHeight="1" thickBot="1">
      <c r="B2244" s="85" t="inlineStr">
        <is>
          <t>90M4Z09L</t>
        </is>
      </c>
      <c r="C2244">
        <f>SUMIF(数量表!D:H,B2244,数量表!H:H)</f>
        <v/>
      </c>
      <c r="D2244" s="243" t="inlineStr">
        <is>
          <t>W1-34</t>
        </is>
      </c>
      <c r="E2244" s="2" t="n">
        <v>346.5</v>
      </c>
      <c r="F2244" s="244" t="inlineStr">
        <is>
          <t>*</t>
        </is>
      </c>
      <c r="G2244" s="2" t="n">
        <v>662</v>
      </c>
      <c r="H2244" s="122" t="n">
        <v>1</v>
      </c>
      <c r="I2244" s="259">
        <f>SUM(H2244*C2244)</f>
        <v/>
      </c>
      <c r="J2244" s="260" t="n">
        <v>1</v>
      </c>
      <c r="K2244" s="261">
        <f>C2244*J2244</f>
        <v/>
      </c>
      <c r="M2244" s="251">
        <f>CONCATENATE(D2244,"　",E2244,F2244,G2244)</f>
        <v/>
      </c>
      <c r="N2244" s="252">
        <f>I2244</f>
        <v/>
      </c>
    </row>
    <row r="2245" ht="15" customHeight="1" thickBot="1">
      <c r="B2245" s="85" t="inlineStr">
        <is>
          <t>90M4Z09L</t>
        </is>
      </c>
      <c r="C2245">
        <f>SUMIF(数量表!D:H,B2245,数量表!H:H)</f>
        <v/>
      </c>
      <c r="D2245" s="243" t="inlineStr">
        <is>
          <t>W1-34</t>
        </is>
      </c>
      <c r="E2245" s="2" t="n">
        <v>346.5</v>
      </c>
      <c r="F2245" s="244" t="inlineStr">
        <is>
          <t>*</t>
        </is>
      </c>
      <c r="G2245" s="2" t="n">
        <v>356</v>
      </c>
      <c r="H2245" s="122" t="n">
        <v>1</v>
      </c>
      <c r="I2245" s="259">
        <f>SUM(H2245*C2245)</f>
        <v/>
      </c>
      <c r="J2245" s="260" t="n">
        <v>0.5</v>
      </c>
      <c r="K2245" s="261">
        <f>C2245*J2245</f>
        <v/>
      </c>
      <c r="M2245" s="251">
        <f>CONCATENATE(D2245,"　",E2245,F2245,G2245)</f>
        <v/>
      </c>
      <c r="N2245" s="252">
        <f>I2245</f>
        <v/>
      </c>
    </row>
    <row r="2246" ht="15" customHeight="1" thickBot="1">
      <c r="B2246" s="85" t="inlineStr">
        <is>
          <t>90M4Z09L</t>
        </is>
      </c>
      <c r="C2246">
        <f>SUMIF(数量表!D:H,B2246,数量表!H:H)</f>
        <v/>
      </c>
      <c r="D2246" s="243" t="inlineStr">
        <is>
          <t>45*1000</t>
        </is>
      </c>
      <c r="E2246" s="2" t="n">
        <v>164</v>
      </c>
      <c r="F2246" s="244" t="inlineStr">
        <is>
          <t>*</t>
        </is>
      </c>
      <c r="G2246" s="2" t="n">
        <v>976</v>
      </c>
      <c r="H2246" s="122" t="n">
        <v>1</v>
      </c>
      <c r="I2246" s="259">
        <f>SUM(H2246*C2246)</f>
        <v/>
      </c>
      <c r="J2246" s="260" t="n">
        <v>0.1</v>
      </c>
      <c r="K2246" s="261">
        <f>C2246*J2246</f>
        <v/>
      </c>
      <c r="M2246" s="251">
        <f>CONCATENATE(D2246,"　",E2246,F2246,G2246)</f>
        <v/>
      </c>
      <c r="N2246" s="252">
        <f>I2246</f>
        <v/>
      </c>
    </row>
    <row r="2247" ht="15" customHeight="1" thickBot="1">
      <c r="B2247" s="88" t="inlineStr">
        <is>
          <t>90M4Z09L</t>
        </is>
      </c>
      <c r="C2247" s="89">
        <f>SUMIF(数量表!D:H,B2247,数量表!H:H)</f>
        <v/>
      </c>
      <c r="D2247" s="239" t="inlineStr">
        <is>
          <t>45*1000</t>
        </is>
      </c>
      <c r="E2247" s="240" t="n">
        <v>124</v>
      </c>
      <c r="F2247" s="241" t="inlineStr">
        <is>
          <t>*</t>
        </is>
      </c>
      <c r="G2247" s="240" t="n">
        <v>976</v>
      </c>
      <c r="H2247" s="242" t="n">
        <v>1</v>
      </c>
      <c r="I2247" s="256">
        <f>SUM(H2247*C2247)</f>
        <v/>
      </c>
      <c r="J2247" s="257" t="n">
        <v>0.1</v>
      </c>
      <c r="K2247" s="258">
        <f>C2247*J2247</f>
        <v/>
      </c>
      <c r="M2247" s="251">
        <f>CONCATENATE(D2247,"　",E2247,F2247,G2247)</f>
        <v/>
      </c>
      <c r="N2247" s="252">
        <f>I2247</f>
        <v/>
      </c>
    </row>
    <row r="2248" ht="15" customHeight="1" thickBot="1">
      <c r="B2248" s="79" t="inlineStr">
        <is>
          <t>90M4Z09-L</t>
        </is>
      </c>
      <c r="C2248" s="80">
        <f>SUMIF(数量表!D:H,B2248,数量表!H:H)</f>
        <v/>
      </c>
      <c r="D2248" s="235" t="inlineStr">
        <is>
          <t>W1-39</t>
        </is>
      </c>
      <c r="E2248" s="236" t="n">
        <v>386.5</v>
      </c>
      <c r="F2248" s="237" t="inlineStr">
        <is>
          <t>*</t>
        </is>
      </c>
      <c r="G2248" s="236" t="n">
        <v>662</v>
      </c>
      <c r="H2248" s="238" t="n">
        <v>2</v>
      </c>
      <c r="I2248" s="253">
        <f>SUM(H2248*C2248)</f>
        <v/>
      </c>
      <c r="J2248" s="254" t="n">
        <v>2</v>
      </c>
      <c r="K2248" s="255">
        <f>C2248*J2248</f>
        <v/>
      </c>
      <c r="M2248" s="251">
        <f>CONCATENATE(D2248,"　",E2248,F2248,G2248)</f>
        <v/>
      </c>
      <c r="N2248" s="252">
        <f>I2248</f>
        <v/>
      </c>
    </row>
    <row r="2249" ht="15" customHeight="1" thickBot="1">
      <c r="B2249" s="85" t="inlineStr">
        <is>
          <t>90M4Z09-L</t>
        </is>
      </c>
      <c r="C2249">
        <f>SUMIF(数量表!D:H,B2249,数量表!H:H)</f>
        <v/>
      </c>
      <c r="D2249" s="243" t="inlineStr">
        <is>
          <t>W3-39</t>
        </is>
      </c>
      <c r="E2249" s="2" t="n">
        <v>386.5</v>
      </c>
      <c r="F2249" s="244" t="inlineStr">
        <is>
          <t>*</t>
        </is>
      </c>
      <c r="G2249" s="2" t="n">
        <v>356</v>
      </c>
      <c r="H2249" s="122" t="n">
        <v>2</v>
      </c>
      <c r="I2249" s="259">
        <f>SUM(H2249*C2249)</f>
        <v/>
      </c>
      <c r="J2249" s="260" t="n">
        <v>1</v>
      </c>
      <c r="K2249" s="261">
        <f>C2249*J2249</f>
        <v/>
      </c>
      <c r="M2249" s="251">
        <f>CONCATENATE(D2249,"　",E2249,F2249,G2249)</f>
        <v/>
      </c>
      <c r="N2249" s="252">
        <f>I2249</f>
        <v/>
      </c>
    </row>
    <row r="2250" ht="15" customHeight="1" thickBot="1">
      <c r="B2250" s="88" t="inlineStr">
        <is>
          <t>90M4Z09-L</t>
        </is>
      </c>
      <c r="C2250" s="89">
        <f>SUMIF(数量表!D:H,B2250,数量表!H:H)</f>
        <v/>
      </c>
      <c r="D2250" s="239" t="inlineStr">
        <is>
          <t>45*1000</t>
        </is>
      </c>
      <c r="E2250" s="240" t="n">
        <v>328</v>
      </c>
      <c r="F2250" s="241" t="inlineStr">
        <is>
          <t>*</t>
        </is>
      </c>
      <c r="G2250" s="240" t="n">
        <v>976</v>
      </c>
      <c r="H2250" s="242" t="n">
        <v>1</v>
      </c>
      <c r="I2250" s="256">
        <f>SUM(H2250*C2250)</f>
        <v/>
      </c>
      <c r="J2250" s="257" t="n">
        <v>0.2</v>
      </c>
      <c r="K2250" s="258">
        <f>C2250*J2250</f>
        <v/>
      </c>
      <c r="M2250" s="251">
        <f>CONCATENATE(D2250,"　",E2250,F2250,G2250)</f>
        <v/>
      </c>
      <c r="N2250" s="252">
        <f>I2250</f>
        <v/>
      </c>
    </row>
    <row r="2251" ht="15" customHeight="1" thickBot="1">
      <c r="B2251" s="79" t="inlineStr">
        <is>
          <t>90M4Z09L-L</t>
        </is>
      </c>
      <c r="C2251" s="80">
        <f>SUMIF(数量表!D:H,B2251,数量表!H:H)</f>
        <v/>
      </c>
      <c r="D2251" s="235" t="inlineStr">
        <is>
          <t>W1-39</t>
        </is>
      </c>
      <c r="E2251" s="236" t="n">
        <v>386.5</v>
      </c>
      <c r="F2251" s="237" t="inlineStr">
        <is>
          <t>*</t>
        </is>
      </c>
      <c r="G2251" s="236" t="n">
        <v>662</v>
      </c>
      <c r="H2251" s="238" t="n">
        <v>1</v>
      </c>
      <c r="I2251" s="253">
        <f>SUM(H2251*C2251)</f>
        <v/>
      </c>
      <c r="J2251" s="254" t="n">
        <v>1</v>
      </c>
      <c r="K2251" s="255">
        <f>C2251*J2251</f>
        <v/>
      </c>
      <c r="M2251" s="251">
        <f>CONCATENATE(D2251,"　",E2251,F2251,G2251)</f>
        <v/>
      </c>
      <c r="N2251" s="252">
        <f>I2251</f>
        <v/>
      </c>
    </row>
    <row r="2252" ht="15" customHeight="1" thickBot="1">
      <c r="B2252" s="85" t="inlineStr">
        <is>
          <t>90M4Z09L-L</t>
        </is>
      </c>
      <c r="C2252">
        <f>SUMIF(数量表!D:H,B2252,数量表!H:H)</f>
        <v/>
      </c>
      <c r="D2252" s="243" t="inlineStr">
        <is>
          <t>W3-39</t>
        </is>
      </c>
      <c r="E2252" s="2" t="n">
        <v>386.5</v>
      </c>
      <c r="F2252" s="244" t="inlineStr">
        <is>
          <t>*</t>
        </is>
      </c>
      <c r="G2252" s="2" t="n">
        <v>356</v>
      </c>
      <c r="H2252" s="122" t="n">
        <v>1</v>
      </c>
      <c r="I2252" s="259">
        <f>SUM(H2252*C2252)</f>
        <v/>
      </c>
      <c r="J2252" s="260" t="n">
        <v>0.5</v>
      </c>
      <c r="K2252" s="261">
        <f>C2252*J2252</f>
        <v/>
      </c>
      <c r="M2252" s="251">
        <f>CONCATENATE(D2252,"　",E2252,F2252,G2252)</f>
        <v/>
      </c>
      <c r="N2252" s="252">
        <f>I2252</f>
        <v/>
      </c>
    </row>
    <row r="2253" ht="15" customHeight="1" thickBot="1">
      <c r="B2253" s="85" t="inlineStr">
        <is>
          <t>90M4Z09L-L</t>
        </is>
      </c>
      <c r="C2253">
        <f>SUMIF(数量表!D:H,B2253,数量表!H:H)</f>
        <v/>
      </c>
      <c r="D2253" s="243" t="inlineStr">
        <is>
          <t>W1-34</t>
        </is>
      </c>
      <c r="E2253" s="2" t="n">
        <v>346.5</v>
      </c>
      <c r="F2253" s="244" t="inlineStr">
        <is>
          <t>*</t>
        </is>
      </c>
      <c r="G2253" s="2" t="n">
        <v>662</v>
      </c>
      <c r="H2253" s="122" t="n">
        <v>1</v>
      </c>
      <c r="I2253" s="259">
        <f>SUM(H2253*C2253)</f>
        <v/>
      </c>
      <c r="J2253" s="260" t="n">
        <v>1</v>
      </c>
      <c r="K2253" s="261">
        <f>C2253*J2253</f>
        <v/>
      </c>
      <c r="M2253" s="251">
        <f>CONCATENATE(D2253,"　",E2253,F2253,G2253)</f>
        <v/>
      </c>
      <c r="N2253" s="252">
        <f>I2253</f>
        <v/>
      </c>
    </row>
    <row r="2254" ht="15" customHeight="1" thickBot="1">
      <c r="B2254" s="85" t="inlineStr">
        <is>
          <t>90M4Z09L-L</t>
        </is>
      </c>
      <c r="C2254">
        <f>SUMIF(数量表!D:H,B2254,数量表!H:H)</f>
        <v/>
      </c>
      <c r="D2254" s="243" t="inlineStr">
        <is>
          <t>W1-34</t>
        </is>
      </c>
      <c r="E2254" s="2" t="n">
        <v>346.5</v>
      </c>
      <c r="F2254" s="244" t="inlineStr">
        <is>
          <t>*</t>
        </is>
      </c>
      <c r="G2254" s="2" t="n">
        <v>356</v>
      </c>
      <c r="H2254" s="122" t="n">
        <v>1</v>
      </c>
      <c r="I2254" s="259">
        <f>SUM(H2254*C2254)</f>
        <v/>
      </c>
      <c r="J2254" s="260" t="n">
        <v>0.5</v>
      </c>
      <c r="K2254" s="261">
        <f>C2254*J2254</f>
        <v/>
      </c>
      <c r="M2254" s="251">
        <f>CONCATENATE(D2254,"　",E2254,F2254,G2254)</f>
        <v/>
      </c>
      <c r="N2254" s="252">
        <f>I2254</f>
        <v/>
      </c>
    </row>
    <row r="2255" ht="15" customHeight="1" thickBot="1">
      <c r="B2255" s="85" t="inlineStr">
        <is>
          <t>90M4Z09L-L</t>
        </is>
      </c>
      <c r="C2255">
        <f>SUMIF(数量表!D:H,B2255,数量表!H:H)</f>
        <v/>
      </c>
      <c r="D2255" s="243" t="inlineStr">
        <is>
          <t>45*1000</t>
        </is>
      </c>
      <c r="E2255" s="2" t="n">
        <v>288</v>
      </c>
      <c r="F2255" s="244" t="inlineStr">
        <is>
          <t>*</t>
        </is>
      </c>
      <c r="G2255" s="2" t="n">
        <v>976</v>
      </c>
      <c r="H2255" s="122" t="n">
        <v>1</v>
      </c>
      <c r="I2255" s="259">
        <f>SUM(H2255*C2255)</f>
        <v/>
      </c>
      <c r="J2255" s="260" t="n">
        <v>0.1</v>
      </c>
      <c r="K2255" s="261">
        <f>C2255*J2255</f>
        <v/>
      </c>
      <c r="M2255" s="251">
        <f>CONCATENATE(D2255,"　",E2255,F2255,G2255)</f>
        <v/>
      </c>
      <c r="N2255" s="252">
        <f>I2255</f>
        <v/>
      </c>
    </row>
    <row r="2256" ht="15" customHeight="1" thickBot="1">
      <c r="B2256" s="79" t="inlineStr">
        <is>
          <t>90M4Z09R</t>
        </is>
      </c>
      <c r="C2256" s="80">
        <f>SUMIF(数量表!D:H,B2256,数量表!H:H)</f>
        <v/>
      </c>
      <c r="D2256" s="235" t="inlineStr">
        <is>
          <t>W1-39</t>
        </is>
      </c>
      <c r="E2256" s="236" t="n">
        <v>386.5</v>
      </c>
      <c r="F2256" s="237" t="inlineStr">
        <is>
          <t>*</t>
        </is>
      </c>
      <c r="G2256" s="236" t="n">
        <v>662</v>
      </c>
      <c r="H2256" s="238" t="n">
        <v>1</v>
      </c>
      <c r="I2256" s="253">
        <f>SUM(H2256*C2256)</f>
        <v/>
      </c>
      <c r="J2256" s="254" t="n">
        <v>1</v>
      </c>
      <c r="K2256" s="255">
        <f>C2256*J2256</f>
        <v/>
      </c>
      <c r="M2256" s="251">
        <f>CONCATENATE(D2256,"　",E2256,F2256,G2256)</f>
        <v/>
      </c>
      <c r="N2256" s="252">
        <f>I2256</f>
        <v/>
      </c>
    </row>
    <row r="2257" ht="15" customHeight="1" thickBot="1">
      <c r="B2257" s="85" t="inlineStr">
        <is>
          <t>90M4Z09R</t>
        </is>
      </c>
      <c r="C2257">
        <f>SUMIF(数量表!D:H,B2257,数量表!H:H)</f>
        <v/>
      </c>
      <c r="D2257" s="243" t="inlineStr">
        <is>
          <t>W3-39</t>
        </is>
      </c>
      <c r="E2257" s="2" t="n">
        <v>386.5</v>
      </c>
      <c r="F2257" s="244" t="inlineStr">
        <is>
          <t>*</t>
        </is>
      </c>
      <c r="G2257" s="2" t="n">
        <v>356</v>
      </c>
      <c r="H2257" s="122" t="n">
        <v>1</v>
      </c>
      <c r="I2257" s="259">
        <f>SUM(H2257*C2257)</f>
        <v/>
      </c>
      <c r="J2257" s="260" t="n">
        <v>0.5</v>
      </c>
      <c r="K2257" s="261">
        <f>C2257*J2257</f>
        <v/>
      </c>
      <c r="M2257" s="251">
        <f>CONCATENATE(D2257,"　",E2257,F2257,G2257)</f>
        <v/>
      </c>
      <c r="N2257" s="252">
        <f>I2257</f>
        <v/>
      </c>
    </row>
    <row r="2258" ht="15" customHeight="1" thickBot="1">
      <c r="B2258" s="85" t="inlineStr">
        <is>
          <t>90M4Z09R</t>
        </is>
      </c>
      <c r="C2258">
        <f>SUMIF(数量表!D:H,B2258,数量表!H:H)</f>
        <v/>
      </c>
      <c r="D2258" s="243" t="inlineStr">
        <is>
          <t>W1-34</t>
        </is>
      </c>
      <c r="E2258" s="2" t="n">
        <v>346.5</v>
      </c>
      <c r="F2258" s="244" t="inlineStr">
        <is>
          <t>*</t>
        </is>
      </c>
      <c r="G2258" s="2" t="n">
        <v>662</v>
      </c>
      <c r="H2258" s="122" t="n">
        <v>1</v>
      </c>
      <c r="I2258" s="259">
        <f>SUM(H2258*C2258)</f>
        <v/>
      </c>
      <c r="J2258" s="260" t="n">
        <v>1</v>
      </c>
      <c r="K2258" s="261">
        <f>C2258*J2258</f>
        <v/>
      </c>
      <c r="M2258" s="251">
        <f>CONCATENATE(D2258,"　",E2258,F2258,G2258)</f>
        <v/>
      </c>
      <c r="N2258" s="252">
        <f>I2258</f>
        <v/>
      </c>
    </row>
    <row r="2259" ht="15" customHeight="1" thickBot="1">
      <c r="B2259" s="85" t="inlineStr">
        <is>
          <t>90M4Z09R</t>
        </is>
      </c>
      <c r="C2259">
        <f>SUMIF(数量表!D:H,B2259,数量表!H:H)</f>
        <v/>
      </c>
      <c r="D2259" s="243" t="inlineStr">
        <is>
          <t>W1-34</t>
        </is>
      </c>
      <c r="E2259" s="2" t="n">
        <v>346.5</v>
      </c>
      <c r="F2259" s="244" t="inlineStr">
        <is>
          <t>*</t>
        </is>
      </c>
      <c r="G2259" s="2" t="n">
        <v>356</v>
      </c>
      <c r="H2259" s="122" t="n">
        <v>1</v>
      </c>
      <c r="I2259" s="259">
        <f>SUM(H2259*C2259)</f>
        <v/>
      </c>
      <c r="J2259" s="260" t="n">
        <v>0.5</v>
      </c>
      <c r="K2259" s="261">
        <f>C2259*J2259</f>
        <v/>
      </c>
      <c r="M2259" s="251">
        <f>CONCATENATE(D2259,"　",E2259,F2259,G2259)</f>
        <v/>
      </c>
      <c r="N2259" s="252">
        <f>I2259</f>
        <v/>
      </c>
    </row>
    <row r="2260" ht="15" customHeight="1" thickBot="1">
      <c r="B2260" s="85" t="inlineStr">
        <is>
          <t>90M4Z09R</t>
        </is>
      </c>
      <c r="C2260">
        <f>SUMIF(数量表!D:H,B2260,数量表!H:H)</f>
        <v/>
      </c>
      <c r="D2260" s="243" t="inlineStr">
        <is>
          <t>45*1000</t>
        </is>
      </c>
      <c r="E2260" s="2" t="n">
        <v>164</v>
      </c>
      <c r="F2260" s="244" t="inlineStr">
        <is>
          <t>*</t>
        </is>
      </c>
      <c r="G2260" s="2" t="n">
        <v>976</v>
      </c>
      <c r="H2260" s="122" t="n">
        <v>1</v>
      </c>
      <c r="I2260" s="259">
        <f>SUM(H2260*C2260)</f>
        <v/>
      </c>
      <c r="J2260" s="260" t="n">
        <v>0.1</v>
      </c>
      <c r="K2260" s="261">
        <f>C2260*J2260</f>
        <v/>
      </c>
      <c r="M2260" s="251">
        <f>CONCATENATE(D2260,"　",E2260,F2260,G2260)</f>
        <v/>
      </c>
      <c r="N2260" s="252">
        <f>I2260</f>
        <v/>
      </c>
    </row>
    <row r="2261" ht="15" customHeight="1" thickBot="1">
      <c r="B2261" s="88" t="inlineStr">
        <is>
          <t>90M4Z09R</t>
        </is>
      </c>
      <c r="C2261" s="89">
        <f>SUMIF(数量表!D:H,B2261,数量表!H:H)</f>
        <v/>
      </c>
      <c r="D2261" s="239" t="inlineStr">
        <is>
          <t>45*1000</t>
        </is>
      </c>
      <c r="E2261" s="240" t="n">
        <v>124</v>
      </c>
      <c r="F2261" s="241" t="inlineStr">
        <is>
          <t>*</t>
        </is>
      </c>
      <c r="G2261" s="240" t="n">
        <v>976</v>
      </c>
      <c r="H2261" s="242" t="n">
        <v>1</v>
      </c>
      <c r="I2261" s="256">
        <f>SUM(H2261*C2261)</f>
        <v/>
      </c>
      <c r="J2261" s="257" t="n">
        <v>0.1</v>
      </c>
      <c r="K2261" s="258">
        <f>C2261*J2261</f>
        <v/>
      </c>
      <c r="M2261" s="251">
        <f>CONCATENATE(D2261,"　",E2261,F2261,G2261)</f>
        <v/>
      </c>
      <c r="N2261" s="252">
        <f>I2261</f>
        <v/>
      </c>
    </row>
    <row r="2262" ht="15" customHeight="1" thickBot="1">
      <c r="B2262" s="79" t="inlineStr">
        <is>
          <t>90M4Z09-R</t>
        </is>
      </c>
      <c r="C2262" s="80">
        <f>SUMIF(数量表!D:H,B2262,数量表!H:H)</f>
        <v/>
      </c>
      <c r="D2262" s="235" t="inlineStr">
        <is>
          <t>W1-39</t>
        </is>
      </c>
      <c r="E2262" s="236" t="n">
        <v>386.5</v>
      </c>
      <c r="F2262" s="237" t="inlineStr">
        <is>
          <t>*</t>
        </is>
      </c>
      <c r="G2262" s="236" t="n">
        <v>662</v>
      </c>
      <c r="H2262" s="238" t="n">
        <v>2</v>
      </c>
      <c r="I2262" s="253">
        <f>SUM(H2262*C2262)</f>
        <v/>
      </c>
      <c r="J2262" s="254" t="n">
        <v>2</v>
      </c>
      <c r="K2262" s="255">
        <f>C2262*J2262</f>
        <v/>
      </c>
      <c r="M2262" s="251">
        <f>CONCATENATE(D2262,"　",E2262,F2262,G2262)</f>
        <v/>
      </c>
      <c r="N2262" s="252">
        <f>I2262</f>
        <v/>
      </c>
    </row>
    <row r="2263" ht="15" customHeight="1" thickBot="1">
      <c r="B2263" s="85" t="inlineStr">
        <is>
          <t>90M4Z09-R</t>
        </is>
      </c>
      <c r="C2263">
        <f>SUMIF(数量表!D:H,B2263,数量表!H:H)</f>
        <v/>
      </c>
      <c r="D2263" s="243" t="inlineStr">
        <is>
          <t>W3-39</t>
        </is>
      </c>
      <c r="E2263" s="2" t="n">
        <v>386.5</v>
      </c>
      <c r="F2263" s="244" t="inlineStr">
        <is>
          <t>*</t>
        </is>
      </c>
      <c r="G2263" s="2" t="n">
        <v>356</v>
      </c>
      <c r="H2263" s="122" t="n">
        <v>2</v>
      </c>
      <c r="I2263" s="259">
        <f>SUM(H2263*C2263)</f>
        <v/>
      </c>
      <c r="J2263" s="260" t="n">
        <v>1</v>
      </c>
      <c r="K2263" s="261">
        <f>C2263*J2263</f>
        <v/>
      </c>
      <c r="M2263" s="251">
        <f>CONCATENATE(D2263,"　",E2263,F2263,G2263)</f>
        <v/>
      </c>
      <c r="N2263" s="252">
        <f>I2263</f>
        <v/>
      </c>
    </row>
    <row r="2264" ht="15" customHeight="1" thickBot="1">
      <c r="B2264" s="88" t="inlineStr">
        <is>
          <t>90M4Z09-R</t>
        </is>
      </c>
      <c r="C2264" s="89">
        <f>SUMIF(数量表!D:H,B2264,数量表!H:H)</f>
        <v/>
      </c>
      <c r="D2264" s="239" t="inlineStr">
        <is>
          <t>45*1000</t>
        </is>
      </c>
      <c r="E2264" s="240" t="n">
        <v>328</v>
      </c>
      <c r="F2264" s="241" t="inlineStr">
        <is>
          <t>*</t>
        </is>
      </c>
      <c r="G2264" s="240" t="n">
        <v>976</v>
      </c>
      <c r="H2264" s="242" t="n">
        <v>1</v>
      </c>
      <c r="I2264" s="256">
        <f>SUM(H2264*C2264)</f>
        <v/>
      </c>
      <c r="J2264" s="257" t="n">
        <v>0.2</v>
      </c>
      <c r="K2264" s="258">
        <f>C2264*J2264</f>
        <v/>
      </c>
      <c r="M2264" s="251">
        <f>CONCATENATE(D2264,"　",E2264,F2264,G2264)</f>
        <v/>
      </c>
      <c r="N2264" s="252">
        <f>I2264</f>
        <v/>
      </c>
    </row>
    <row r="2265" ht="15" customHeight="1" thickBot="1">
      <c r="B2265" s="79" t="inlineStr">
        <is>
          <t>90M4Z09R-R</t>
        </is>
      </c>
      <c r="C2265" s="80">
        <f>SUMIF(数量表!D:H,B2265,数量表!H:H)</f>
        <v/>
      </c>
      <c r="D2265" s="235" t="inlineStr">
        <is>
          <t>W1-39</t>
        </is>
      </c>
      <c r="E2265" s="236" t="n">
        <v>386.5</v>
      </c>
      <c r="F2265" s="237" t="inlineStr">
        <is>
          <t>*</t>
        </is>
      </c>
      <c r="G2265" s="236" t="n">
        <v>662</v>
      </c>
      <c r="H2265" s="238" t="n">
        <v>1</v>
      </c>
      <c r="I2265" s="253">
        <f>SUM(H2265*C2265)</f>
        <v/>
      </c>
      <c r="J2265" s="254" t="n">
        <v>1</v>
      </c>
      <c r="K2265" s="255">
        <f>C2265*J2265</f>
        <v/>
      </c>
      <c r="M2265" s="251">
        <f>CONCATENATE(D2265,"　",E2265,F2265,G2265)</f>
        <v/>
      </c>
      <c r="N2265" s="252">
        <f>I2265</f>
        <v/>
      </c>
    </row>
    <row r="2266" ht="15" customHeight="1" thickBot="1">
      <c r="B2266" s="85" t="inlineStr">
        <is>
          <t>90M4Z09R-R</t>
        </is>
      </c>
      <c r="C2266">
        <f>SUMIF(数量表!D:H,B2266,数量表!H:H)</f>
        <v/>
      </c>
      <c r="D2266" s="243" t="inlineStr">
        <is>
          <t>W3-39</t>
        </is>
      </c>
      <c r="E2266" s="2" t="n">
        <v>386.5</v>
      </c>
      <c r="F2266" s="244" t="inlineStr">
        <is>
          <t>*</t>
        </is>
      </c>
      <c r="G2266" s="2" t="n">
        <v>356</v>
      </c>
      <c r="H2266" s="122" t="n">
        <v>1</v>
      </c>
      <c r="I2266" s="259">
        <f>SUM(H2266*C2266)</f>
        <v/>
      </c>
      <c r="J2266" s="260" t="n">
        <v>0.5</v>
      </c>
      <c r="K2266" s="261">
        <f>C2266*J2266</f>
        <v/>
      </c>
      <c r="M2266" s="251">
        <f>CONCATENATE(D2266,"　",E2266,F2266,G2266)</f>
        <v/>
      </c>
      <c r="N2266" s="252">
        <f>I2266</f>
        <v/>
      </c>
    </row>
    <row r="2267" ht="15" customHeight="1" thickBot="1">
      <c r="B2267" s="85" t="inlineStr">
        <is>
          <t>90M4Z09R-R</t>
        </is>
      </c>
      <c r="C2267">
        <f>SUMIF(数量表!D:H,B2267,数量表!H:H)</f>
        <v/>
      </c>
      <c r="D2267" s="243" t="inlineStr">
        <is>
          <t>W1-34</t>
        </is>
      </c>
      <c r="E2267" s="2" t="n">
        <v>346.5</v>
      </c>
      <c r="F2267" s="244" t="inlineStr">
        <is>
          <t>*</t>
        </is>
      </c>
      <c r="G2267" s="2" t="n">
        <v>662</v>
      </c>
      <c r="H2267" s="122" t="n">
        <v>1</v>
      </c>
      <c r="I2267" s="259">
        <f>SUM(H2267*C2267)</f>
        <v/>
      </c>
      <c r="J2267" s="260" t="n">
        <v>1</v>
      </c>
      <c r="K2267" s="261">
        <f>C2267*J2267</f>
        <v/>
      </c>
      <c r="M2267" s="251">
        <f>CONCATENATE(D2267,"　",E2267,F2267,G2267)</f>
        <v/>
      </c>
      <c r="N2267" s="252">
        <f>I2267</f>
        <v/>
      </c>
    </row>
    <row r="2268" ht="15" customHeight="1" thickBot="1">
      <c r="B2268" s="85" t="inlineStr">
        <is>
          <t>90M4Z09R-R</t>
        </is>
      </c>
      <c r="C2268">
        <f>SUMIF(数量表!D:H,B2268,数量表!H:H)</f>
        <v/>
      </c>
      <c r="D2268" s="243" t="inlineStr">
        <is>
          <t>W1-34</t>
        </is>
      </c>
      <c r="E2268" s="2" t="n">
        <v>346.5</v>
      </c>
      <c r="F2268" s="244" t="inlineStr">
        <is>
          <t>*</t>
        </is>
      </c>
      <c r="G2268" s="2" t="n">
        <v>356</v>
      </c>
      <c r="H2268" s="122" t="n">
        <v>1</v>
      </c>
      <c r="I2268" s="259">
        <f>SUM(H2268*C2268)</f>
        <v/>
      </c>
      <c r="J2268" s="260" t="n">
        <v>0.5</v>
      </c>
      <c r="K2268" s="261">
        <f>C2268*J2268</f>
        <v/>
      </c>
      <c r="M2268" s="251">
        <f>CONCATENATE(D2268,"　",E2268,F2268,G2268)</f>
        <v/>
      </c>
      <c r="N2268" s="252">
        <f>I2268</f>
        <v/>
      </c>
    </row>
    <row r="2269" ht="15" customHeight="1" thickBot="1">
      <c r="B2269" s="85" t="inlineStr">
        <is>
          <t>90M4Z09R-R</t>
        </is>
      </c>
      <c r="C2269">
        <f>SUMIF(数量表!D:H,B2269,数量表!H:H)</f>
        <v/>
      </c>
      <c r="D2269" s="243" t="inlineStr">
        <is>
          <t>45*1000</t>
        </is>
      </c>
      <c r="E2269" s="2" t="n">
        <v>288</v>
      </c>
      <c r="F2269" s="244" t="inlineStr">
        <is>
          <t>*</t>
        </is>
      </c>
      <c r="G2269" s="2" t="n">
        <v>976</v>
      </c>
      <c r="H2269" s="122" t="n">
        <v>1</v>
      </c>
      <c r="I2269" s="259">
        <f>SUM(H2269*C2269)</f>
        <v/>
      </c>
      <c r="J2269" s="260" t="n">
        <v>0.1</v>
      </c>
      <c r="K2269" s="261">
        <f>C2269*J2269</f>
        <v/>
      </c>
      <c r="M2269" s="251">
        <f>CONCATENATE(D2269,"　",E2269,F2269,G2269)</f>
        <v/>
      </c>
      <c r="N2269" s="252">
        <f>I2269</f>
        <v/>
      </c>
    </row>
    <row r="2270" ht="15" customHeight="1" thickBot="1">
      <c r="B2270" s="79" t="inlineStr">
        <is>
          <t>90M5Z09</t>
        </is>
      </c>
      <c r="C2270" s="80">
        <f>SUMIF(数量表!D:H,B2270,数量表!H:H)</f>
        <v/>
      </c>
      <c r="D2270" s="235" t="inlineStr">
        <is>
          <t>W1-39</t>
        </is>
      </c>
      <c r="E2270" s="236" t="n">
        <v>386.5</v>
      </c>
      <c r="F2270" s="237" t="inlineStr">
        <is>
          <t>*</t>
        </is>
      </c>
      <c r="G2270" s="236" t="n">
        <v>774</v>
      </c>
      <c r="H2270" s="238" t="n">
        <v>2</v>
      </c>
      <c r="I2270" s="253">
        <f>SUM(H2270*C2270)</f>
        <v/>
      </c>
      <c r="J2270" s="254" t="n">
        <v>2</v>
      </c>
      <c r="K2270" s="255">
        <f>C2270*J2270</f>
        <v/>
      </c>
      <c r="M2270" s="251">
        <f>CONCATENATE(D2270,"　",E2270,F2270,G2270)</f>
        <v/>
      </c>
      <c r="N2270" s="252">
        <f>I2270</f>
        <v/>
      </c>
    </row>
    <row r="2271" ht="15" customHeight="1" thickBot="1">
      <c r="B2271" s="85" t="inlineStr">
        <is>
          <t>90M5Z09</t>
        </is>
      </c>
      <c r="C2271">
        <f>SUMIF(数量表!D:H,B2271,数量表!H:H)</f>
        <v/>
      </c>
      <c r="D2271" s="243" t="inlineStr">
        <is>
          <t>W3-39</t>
        </is>
      </c>
      <c r="E2271" s="2" t="n">
        <v>386.5</v>
      </c>
      <c r="F2271" s="244" t="inlineStr">
        <is>
          <t>*</t>
        </is>
      </c>
      <c r="G2271" s="2" t="n">
        <v>280</v>
      </c>
      <c r="H2271" s="122" t="n">
        <v>2</v>
      </c>
      <c r="I2271" s="259">
        <f>SUM(H2271*C2271)</f>
        <v/>
      </c>
      <c r="J2271" s="260" t="n">
        <v>1</v>
      </c>
      <c r="K2271" s="261">
        <f>C2271*J2271</f>
        <v/>
      </c>
      <c r="M2271" s="251">
        <f>CONCATENATE(D2271,"　",E2271,F2271,G2271)</f>
        <v/>
      </c>
      <c r="N2271" s="252">
        <f>I2271</f>
        <v/>
      </c>
    </row>
    <row r="2272" ht="15" customHeight="1" thickBot="1">
      <c r="B2272" s="88" t="inlineStr">
        <is>
          <t>90M5Z09</t>
        </is>
      </c>
      <c r="C2272" s="89">
        <f>SUMIF(数量表!D:H,B2272,数量表!H:H)</f>
        <v/>
      </c>
      <c r="D2272" s="239" t="inlineStr">
        <is>
          <t>45*1000</t>
        </is>
      </c>
      <c r="E2272" s="240" t="n">
        <v>164</v>
      </c>
      <c r="F2272" s="241" t="inlineStr">
        <is>
          <t>*</t>
        </is>
      </c>
      <c r="G2272" s="240" t="n">
        <v>976</v>
      </c>
      <c r="H2272" s="242" t="n">
        <v>2</v>
      </c>
      <c r="I2272" s="256">
        <f>SUM(H2272*C2272)</f>
        <v/>
      </c>
      <c r="J2272" s="257" t="n">
        <v>0.2</v>
      </c>
      <c r="K2272" s="258">
        <f>C2272*J2272</f>
        <v/>
      </c>
      <c r="M2272" s="251">
        <f>CONCATENATE(D2272,"　",E2272,F2272,G2272)</f>
        <v/>
      </c>
      <c r="N2272" s="252">
        <f>I2272</f>
        <v/>
      </c>
    </row>
    <row r="2273" ht="15" customHeight="1" thickBot="1">
      <c r="B2273" s="79" t="inlineStr">
        <is>
          <t>90M5Z09L</t>
        </is>
      </c>
      <c r="C2273" s="80">
        <f>SUMIF(数量表!D:H,B2273,数量表!H:H)</f>
        <v/>
      </c>
      <c r="D2273" s="235" t="inlineStr">
        <is>
          <t>W1-39</t>
        </is>
      </c>
      <c r="E2273" s="236" t="n">
        <v>386.5</v>
      </c>
      <c r="F2273" s="237" t="inlineStr">
        <is>
          <t>*</t>
        </is>
      </c>
      <c r="G2273" s="236" t="n">
        <v>774</v>
      </c>
      <c r="H2273" s="238" t="n">
        <v>1</v>
      </c>
      <c r="I2273" s="253">
        <f>SUM(H2273*C2273)</f>
        <v/>
      </c>
      <c r="J2273" s="254" t="n">
        <v>1</v>
      </c>
      <c r="K2273" s="255">
        <f>C2273*J2273</f>
        <v/>
      </c>
      <c r="M2273" s="251">
        <f>CONCATENATE(D2273,"　",E2273,F2273,G2273)</f>
        <v/>
      </c>
      <c r="N2273" s="252">
        <f>I2273</f>
        <v/>
      </c>
    </row>
    <row r="2274" ht="15" customHeight="1" thickBot="1">
      <c r="B2274" s="85" t="inlineStr">
        <is>
          <t>90M5Z09L</t>
        </is>
      </c>
      <c r="C2274">
        <f>SUMIF(数量表!D:H,B2274,数量表!H:H)</f>
        <v/>
      </c>
      <c r="D2274" s="243" t="inlineStr">
        <is>
          <t>W1-39</t>
        </is>
      </c>
      <c r="E2274" s="2" t="n">
        <v>386.5</v>
      </c>
      <c r="F2274" s="244" t="inlineStr">
        <is>
          <t>*</t>
        </is>
      </c>
      <c r="G2274" s="2" t="n">
        <v>280</v>
      </c>
      <c r="H2274" s="122" t="n">
        <v>1</v>
      </c>
      <c r="I2274" s="259">
        <f>SUM(H2274*C2274)</f>
        <v/>
      </c>
      <c r="J2274" s="260" t="n">
        <v>0.2</v>
      </c>
      <c r="K2274" s="261">
        <f>C2274*J2274</f>
        <v/>
      </c>
      <c r="M2274" s="251">
        <f>CONCATENATE(D2274,"　",E2274,F2274,G2274)</f>
        <v/>
      </c>
      <c r="N2274" s="252">
        <f>I2274</f>
        <v/>
      </c>
    </row>
    <row r="2275" ht="15" customHeight="1" thickBot="1">
      <c r="B2275" s="85" t="inlineStr">
        <is>
          <t>90M5Z09L</t>
        </is>
      </c>
      <c r="C2275">
        <f>SUMIF(数量表!D:H,B2275,数量表!H:H)</f>
        <v/>
      </c>
      <c r="D2275" s="243" t="inlineStr">
        <is>
          <t>W1-34</t>
        </is>
      </c>
      <c r="E2275" s="2" t="n">
        <v>346.5</v>
      </c>
      <c r="F2275" s="244" t="inlineStr">
        <is>
          <t>*</t>
        </is>
      </c>
      <c r="G2275" s="2" t="n">
        <v>280</v>
      </c>
      <c r="H2275" s="122" t="n">
        <v>1</v>
      </c>
      <c r="I2275" s="259">
        <f>SUM(H2275*C2275)</f>
        <v/>
      </c>
      <c r="J2275" s="260" t="n">
        <v>0.2</v>
      </c>
      <c r="K2275" s="261">
        <f>C2275*J2275</f>
        <v/>
      </c>
      <c r="M2275" s="251">
        <f>CONCATENATE(D2275,"　",E2275,F2275,G2275)</f>
        <v/>
      </c>
      <c r="N2275" s="252">
        <f>I2275</f>
        <v/>
      </c>
    </row>
    <row r="2276" ht="15" customHeight="1" thickBot="1">
      <c r="B2276" s="85" t="inlineStr">
        <is>
          <t>90M5Z09L</t>
        </is>
      </c>
      <c r="C2276">
        <f>SUMIF(数量表!D:H,B2276,数量表!H:H)</f>
        <v/>
      </c>
      <c r="D2276" s="243" t="inlineStr">
        <is>
          <t>W1-34</t>
        </is>
      </c>
      <c r="E2276" s="2" t="n">
        <v>346.5</v>
      </c>
      <c r="F2276" s="244" t="inlineStr">
        <is>
          <t>*</t>
        </is>
      </c>
      <c r="G2276" s="2" t="n">
        <v>774</v>
      </c>
      <c r="H2276" s="122" t="n">
        <v>1</v>
      </c>
      <c r="I2276" s="259">
        <f>SUM(H2276*C2276)</f>
        <v/>
      </c>
      <c r="J2276" s="260" t="n">
        <v>1</v>
      </c>
      <c r="K2276" s="261">
        <f>C2276*J2276</f>
        <v/>
      </c>
      <c r="M2276" s="251">
        <f>CONCATENATE(D2276,"　",E2276,F2276,G2276)</f>
        <v/>
      </c>
      <c r="N2276" s="252">
        <f>I2276</f>
        <v/>
      </c>
    </row>
    <row r="2277" ht="15" customHeight="1" thickBot="1">
      <c r="B2277" s="85" t="inlineStr">
        <is>
          <t>90M5Z09L</t>
        </is>
      </c>
      <c r="C2277">
        <f>SUMIF(数量表!D:H,B2277,数量表!H:H)</f>
        <v/>
      </c>
      <c r="D2277" s="243" t="inlineStr">
        <is>
          <t>45*1000</t>
        </is>
      </c>
      <c r="E2277" s="2" t="n">
        <v>164</v>
      </c>
      <c r="F2277" s="244" t="inlineStr">
        <is>
          <t>*</t>
        </is>
      </c>
      <c r="G2277" s="2" t="n">
        <v>976</v>
      </c>
      <c r="H2277" s="122" t="n">
        <v>1</v>
      </c>
      <c r="I2277" s="259">
        <f>SUM(H2277*C2277)</f>
        <v/>
      </c>
      <c r="J2277" s="260" t="n">
        <v>0.2</v>
      </c>
      <c r="K2277" s="261">
        <f>C2277*J2277</f>
        <v/>
      </c>
      <c r="M2277" s="251">
        <f>CONCATENATE(D2277,"　",E2277,F2277,G2277)</f>
        <v/>
      </c>
      <c r="N2277" s="252">
        <f>I2277</f>
        <v/>
      </c>
    </row>
    <row r="2278" ht="15" customHeight="1" thickBot="1">
      <c r="B2278" s="88" t="inlineStr">
        <is>
          <t>90M5Z09L</t>
        </is>
      </c>
      <c r="C2278" s="89">
        <f>SUMIF(数量表!D:H,B2278,数量表!H:H)</f>
        <v/>
      </c>
      <c r="D2278" s="239" t="inlineStr">
        <is>
          <t>45*1000</t>
        </is>
      </c>
      <c r="E2278" s="240" t="n">
        <v>124</v>
      </c>
      <c r="F2278" s="241" t="inlineStr">
        <is>
          <t>*</t>
        </is>
      </c>
      <c r="G2278" s="240" t="n">
        <v>976</v>
      </c>
      <c r="H2278" s="242" t="n">
        <v>1</v>
      </c>
      <c r="I2278" s="256">
        <f>SUM(H2278*C2278)</f>
        <v/>
      </c>
      <c r="J2278" s="257" t="n">
        <v>0.2</v>
      </c>
      <c r="K2278" s="258">
        <f>C2278*J2278</f>
        <v/>
      </c>
      <c r="M2278" s="251">
        <f>CONCATENATE(D2278,"　",E2278,F2278,G2278)</f>
        <v/>
      </c>
      <c r="N2278" s="252">
        <f>I2278</f>
        <v/>
      </c>
    </row>
    <row r="2279" ht="15" customHeight="1" thickBot="1">
      <c r="B2279" s="79" t="inlineStr">
        <is>
          <t>90M5Z09-L</t>
        </is>
      </c>
      <c r="C2279" s="80">
        <f>SUMIF(数量表!D:H,B2279,数量表!H:H)</f>
        <v/>
      </c>
      <c r="D2279" s="235" t="inlineStr">
        <is>
          <t>W1-39</t>
        </is>
      </c>
      <c r="E2279" s="236" t="n">
        <v>386.5</v>
      </c>
      <c r="F2279" s="237" t="inlineStr">
        <is>
          <t>*</t>
        </is>
      </c>
      <c r="G2279" s="236" t="n">
        <v>774</v>
      </c>
      <c r="H2279" s="238" t="n">
        <v>2</v>
      </c>
      <c r="I2279" s="253">
        <f>SUM(H2279*C2279)</f>
        <v/>
      </c>
      <c r="J2279" s="254" t="n">
        <v>2</v>
      </c>
      <c r="K2279" s="255">
        <f>C2279*J2279</f>
        <v/>
      </c>
      <c r="M2279" s="251">
        <f>CONCATENATE(D2279,"　",E2279,F2279,G2279)</f>
        <v/>
      </c>
      <c r="N2279" s="252">
        <f>I2279</f>
        <v/>
      </c>
    </row>
    <row r="2280" ht="15" customHeight="1" thickBot="1">
      <c r="B2280" s="85" t="inlineStr">
        <is>
          <t>90M5Z09-L</t>
        </is>
      </c>
      <c r="C2280">
        <f>SUMIF(数量表!D:H,B2280,数量表!H:H)</f>
        <v/>
      </c>
      <c r="D2280" s="243" t="inlineStr">
        <is>
          <t>W3-39</t>
        </is>
      </c>
      <c r="E2280" s="2" t="n">
        <v>386.5</v>
      </c>
      <c r="F2280" s="244" t="inlineStr">
        <is>
          <t>*</t>
        </is>
      </c>
      <c r="G2280" s="2" t="n">
        <v>280</v>
      </c>
      <c r="H2280" s="122" t="n">
        <v>2</v>
      </c>
      <c r="I2280" s="259">
        <f>SUM(H2280*C2280)</f>
        <v/>
      </c>
      <c r="J2280" s="260" t="n">
        <v>1</v>
      </c>
      <c r="K2280" s="261">
        <f>C2280*J2280</f>
        <v/>
      </c>
      <c r="M2280" s="251">
        <f>CONCATENATE(D2280,"　",E2280,F2280,G2280)</f>
        <v/>
      </c>
      <c r="N2280" s="252">
        <f>I2280</f>
        <v/>
      </c>
    </row>
    <row r="2281" ht="15" customHeight="1" thickBot="1">
      <c r="B2281" s="88" t="inlineStr">
        <is>
          <t>90M5Z09-L</t>
        </is>
      </c>
      <c r="C2281" s="89">
        <f>SUMIF(数量表!D:H,B2281,数量表!H:H)</f>
        <v/>
      </c>
      <c r="D2281" s="239" t="inlineStr">
        <is>
          <t>45*1000</t>
        </is>
      </c>
      <c r="E2281" s="240" t="n">
        <v>328</v>
      </c>
      <c r="F2281" s="241" t="inlineStr">
        <is>
          <t>*</t>
        </is>
      </c>
      <c r="G2281" s="240" t="n">
        <v>976</v>
      </c>
      <c r="H2281" s="242" t="n">
        <v>1</v>
      </c>
      <c r="I2281" s="256">
        <f>SUM(H2281*C2281)</f>
        <v/>
      </c>
      <c r="J2281" s="257" t="n">
        <v>0.2</v>
      </c>
      <c r="K2281" s="258">
        <f>C2281*J2281</f>
        <v/>
      </c>
      <c r="M2281" s="251">
        <f>CONCATENATE(D2281,"　",E2281,F2281,G2281)</f>
        <v/>
      </c>
      <c r="N2281" s="252">
        <f>I2281</f>
        <v/>
      </c>
    </row>
    <row r="2282" ht="15" customHeight="1" thickBot="1">
      <c r="B2282" s="79" t="inlineStr">
        <is>
          <t>90M5Z09L-L</t>
        </is>
      </c>
      <c r="C2282" s="80">
        <f>SUMIF(数量表!D:H,B2282,数量表!H:H)</f>
        <v/>
      </c>
      <c r="D2282" s="235" t="inlineStr">
        <is>
          <t>W1-39</t>
        </is>
      </c>
      <c r="E2282" s="236" t="n">
        <v>386.5</v>
      </c>
      <c r="F2282" s="237" t="inlineStr">
        <is>
          <t>*</t>
        </is>
      </c>
      <c r="G2282" s="236" t="n">
        <v>774</v>
      </c>
      <c r="H2282" s="238" t="n">
        <v>1</v>
      </c>
      <c r="I2282" s="253">
        <f>SUM(H2282*C2282)</f>
        <v/>
      </c>
      <c r="J2282" s="254" t="n">
        <v>1</v>
      </c>
      <c r="K2282" s="255">
        <f>C2282*J2282</f>
        <v/>
      </c>
      <c r="M2282" s="251">
        <f>CONCATENATE(D2282,"　",E2282,F2282,G2282)</f>
        <v/>
      </c>
      <c r="N2282" s="252">
        <f>I2282</f>
        <v/>
      </c>
    </row>
    <row r="2283" ht="15" customHeight="1" thickBot="1">
      <c r="B2283" s="85" t="inlineStr">
        <is>
          <t>90M5Z09L-L</t>
        </is>
      </c>
      <c r="C2283">
        <f>SUMIF(数量表!D:H,B2283,数量表!H:H)</f>
        <v/>
      </c>
      <c r="D2283" s="243" t="inlineStr">
        <is>
          <t>W1-39</t>
        </is>
      </c>
      <c r="E2283" s="2" t="n">
        <v>386.5</v>
      </c>
      <c r="F2283" s="244" t="inlineStr">
        <is>
          <t>*</t>
        </is>
      </c>
      <c r="G2283" s="2" t="n">
        <v>280</v>
      </c>
      <c r="H2283" s="122" t="n">
        <v>1</v>
      </c>
      <c r="I2283" s="259">
        <f>SUM(H2283*C2283)</f>
        <v/>
      </c>
      <c r="J2283" s="260" t="n">
        <v>0.2</v>
      </c>
      <c r="K2283" s="261">
        <f>C2283*J2283</f>
        <v/>
      </c>
      <c r="M2283" s="251">
        <f>CONCATENATE(D2283,"　",E2283,F2283,G2283)</f>
        <v/>
      </c>
      <c r="N2283" s="252">
        <f>I2283</f>
        <v/>
      </c>
    </row>
    <row r="2284" ht="15" customHeight="1" thickBot="1">
      <c r="B2284" s="85" t="inlineStr">
        <is>
          <t>90M5Z09L-L</t>
        </is>
      </c>
      <c r="C2284">
        <f>SUMIF(数量表!D:H,B2284,数量表!H:H)</f>
        <v/>
      </c>
      <c r="D2284" s="243" t="inlineStr">
        <is>
          <t>W1-34</t>
        </is>
      </c>
      <c r="E2284" s="2" t="n">
        <v>346.5</v>
      </c>
      <c r="F2284" s="244" t="inlineStr">
        <is>
          <t>*</t>
        </is>
      </c>
      <c r="G2284" s="2" t="n">
        <v>280</v>
      </c>
      <c r="H2284" s="122" t="n">
        <v>1</v>
      </c>
      <c r="I2284" s="259">
        <f>SUM(H2284*C2284)</f>
        <v/>
      </c>
      <c r="J2284" s="260" t="n">
        <v>0.2</v>
      </c>
      <c r="K2284" s="261">
        <f>C2284*J2284</f>
        <v/>
      </c>
      <c r="M2284" s="251">
        <f>CONCATENATE(D2284,"　",E2284,F2284,G2284)</f>
        <v/>
      </c>
      <c r="N2284" s="252">
        <f>I2284</f>
        <v/>
      </c>
    </row>
    <row r="2285" ht="15" customHeight="1" thickBot="1">
      <c r="B2285" s="85" t="inlineStr">
        <is>
          <t>90M5Z09L-L</t>
        </is>
      </c>
      <c r="C2285">
        <f>SUMIF(数量表!D:H,B2285,数量表!H:H)</f>
        <v/>
      </c>
      <c r="D2285" s="243" t="inlineStr">
        <is>
          <t>W1-34</t>
        </is>
      </c>
      <c r="E2285" s="2" t="n">
        <v>346.5</v>
      </c>
      <c r="F2285" s="244" t="inlineStr">
        <is>
          <t>*</t>
        </is>
      </c>
      <c r="G2285" s="2" t="n">
        <v>774</v>
      </c>
      <c r="H2285" s="122" t="n">
        <v>1</v>
      </c>
      <c r="I2285" s="259">
        <f>SUM(H2285*C2285)</f>
        <v/>
      </c>
      <c r="J2285" s="260" t="n">
        <v>1</v>
      </c>
      <c r="K2285" s="261">
        <f>C2285*J2285</f>
        <v/>
      </c>
      <c r="M2285" s="251">
        <f>CONCATENATE(D2285,"　",E2285,F2285,G2285)</f>
        <v/>
      </c>
      <c r="N2285" s="252">
        <f>I2285</f>
        <v/>
      </c>
    </row>
    <row r="2286" ht="15" customHeight="1" thickBot="1">
      <c r="B2286" s="85" t="inlineStr">
        <is>
          <t>90M5Z09L-L</t>
        </is>
      </c>
      <c r="C2286">
        <f>SUMIF(数量表!D:H,B2286,数量表!H:H)</f>
        <v/>
      </c>
      <c r="D2286" s="243" t="inlineStr">
        <is>
          <t>45*1000</t>
        </is>
      </c>
      <c r="E2286" s="2" t="n">
        <v>288</v>
      </c>
      <c r="F2286" s="244" t="inlineStr">
        <is>
          <t>*</t>
        </is>
      </c>
      <c r="G2286" s="2" t="n">
        <v>976</v>
      </c>
      <c r="H2286" s="122" t="n">
        <v>1</v>
      </c>
      <c r="I2286" s="259">
        <f>SUM(H2286*C2286)</f>
        <v/>
      </c>
      <c r="J2286" s="260" t="n">
        <v>0.2</v>
      </c>
      <c r="K2286" s="261">
        <f>C2286*J2286</f>
        <v/>
      </c>
      <c r="M2286" s="251">
        <f>CONCATENATE(D2286,"　",E2286,F2286,G2286)</f>
        <v/>
      </c>
      <c r="N2286" s="252">
        <f>I2286</f>
        <v/>
      </c>
    </row>
    <row r="2287" ht="15" customHeight="1" thickBot="1">
      <c r="B2287" s="79" t="inlineStr">
        <is>
          <t>90M5Z09R</t>
        </is>
      </c>
      <c r="C2287" s="80">
        <f>SUMIF(数量表!D:H,B2287,数量表!H:H)</f>
        <v/>
      </c>
      <c r="D2287" s="235" t="inlineStr">
        <is>
          <t>W1-39</t>
        </is>
      </c>
      <c r="E2287" s="236" t="n">
        <v>386.5</v>
      </c>
      <c r="F2287" s="237" t="inlineStr">
        <is>
          <t>*</t>
        </is>
      </c>
      <c r="G2287" s="236" t="n">
        <v>774</v>
      </c>
      <c r="H2287" s="238" t="n">
        <v>1</v>
      </c>
      <c r="I2287" s="253">
        <f>SUM(H2287*C2287)</f>
        <v/>
      </c>
      <c r="J2287" s="254" t="n">
        <v>1</v>
      </c>
      <c r="K2287" s="255">
        <f>C2287*J2287</f>
        <v/>
      </c>
      <c r="M2287" s="251">
        <f>CONCATENATE(D2287,"　",E2287,F2287,G2287)</f>
        <v/>
      </c>
      <c r="N2287" s="252">
        <f>I2287</f>
        <v/>
      </c>
    </row>
    <row r="2288" ht="15" customHeight="1" thickBot="1">
      <c r="B2288" s="85" t="inlineStr">
        <is>
          <t>90M5Z09R</t>
        </is>
      </c>
      <c r="C2288">
        <f>SUMIF(数量表!D:H,B2288,数量表!H:H)</f>
        <v/>
      </c>
      <c r="D2288" s="243" t="inlineStr">
        <is>
          <t>W1-39</t>
        </is>
      </c>
      <c r="E2288" s="2" t="n">
        <v>386.5</v>
      </c>
      <c r="F2288" s="244" t="inlineStr">
        <is>
          <t>*</t>
        </is>
      </c>
      <c r="G2288" s="2" t="n">
        <v>280</v>
      </c>
      <c r="H2288" s="122" t="n">
        <v>1</v>
      </c>
      <c r="I2288" s="259">
        <f>SUM(H2288*C2288)</f>
        <v/>
      </c>
      <c r="J2288" s="260" t="n">
        <v>0.2</v>
      </c>
      <c r="K2288" s="261">
        <f>C2288*J2288</f>
        <v/>
      </c>
      <c r="M2288" s="251">
        <f>CONCATENATE(D2288,"　",E2288,F2288,G2288)</f>
        <v/>
      </c>
      <c r="N2288" s="252">
        <f>I2288</f>
        <v/>
      </c>
    </row>
    <row r="2289" ht="15" customHeight="1" thickBot="1">
      <c r="B2289" s="85" t="inlineStr">
        <is>
          <t>90M5Z09R</t>
        </is>
      </c>
      <c r="C2289">
        <f>SUMIF(数量表!D:H,B2289,数量表!H:H)</f>
        <v/>
      </c>
      <c r="D2289" s="243" t="inlineStr">
        <is>
          <t>W1-34</t>
        </is>
      </c>
      <c r="E2289" s="2" t="n">
        <v>346.5</v>
      </c>
      <c r="F2289" s="244" t="inlineStr">
        <is>
          <t>*</t>
        </is>
      </c>
      <c r="G2289" s="2" t="n">
        <v>280</v>
      </c>
      <c r="H2289" s="122" t="n">
        <v>1</v>
      </c>
      <c r="I2289" s="259">
        <f>SUM(H2289*C2289)</f>
        <v/>
      </c>
      <c r="J2289" s="260" t="n">
        <v>0.2</v>
      </c>
      <c r="K2289" s="261">
        <f>C2289*J2289</f>
        <v/>
      </c>
      <c r="M2289" s="251">
        <f>CONCATENATE(D2289,"　",E2289,F2289,G2289)</f>
        <v/>
      </c>
      <c r="N2289" s="252">
        <f>I2289</f>
        <v/>
      </c>
    </row>
    <row r="2290" ht="15" customHeight="1" thickBot="1">
      <c r="B2290" s="85" t="inlineStr">
        <is>
          <t>90M5Z09R</t>
        </is>
      </c>
      <c r="C2290">
        <f>SUMIF(数量表!D:H,B2290,数量表!H:H)</f>
        <v/>
      </c>
      <c r="D2290" s="243" t="inlineStr">
        <is>
          <t>W1-34</t>
        </is>
      </c>
      <c r="E2290" s="2" t="n">
        <v>346.5</v>
      </c>
      <c r="F2290" s="244" t="inlineStr">
        <is>
          <t>*</t>
        </is>
      </c>
      <c r="G2290" s="2" t="n">
        <v>774</v>
      </c>
      <c r="H2290" s="122" t="n">
        <v>1</v>
      </c>
      <c r="I2290" s="259">
        <f>SUM(H2290*C2290)</f>
        <v/>
      </c>
      <c r="J2290" s="260" t="n">
        <v>1</v>
      </c>
      <c r="K2290" s="261">
        <f>C2290*J2290</f>
        <v/>
      </c>
      <c r="M2290" s="251">
        <f>CONCATENATE(D2290,"　",E2290,F2290,G2290)</f>
        <v/>
      </c>
      <c r="N2290" s="252">
        <f>I2290</f>
        <v/>
      </c>
    </row>
    <row r="2291" ht="15" customHeight="1" thickBot="1">
      <c r="B2291" s="85" t="inlineStr">
        <is>
          <t>90M5Z09R</t>
        </is>
      </c>
      <c r="C2291">
        <f>SUMIF(数量表!D:H,B2291,数量表!H:H)</f>
        <v/>
      </c>
      <c r="D2291" s="243" t="inlineStr">
        <is>
          <t>45*1000</t>
        </is>
      </c>
      <c r="E2291" s="2" t="n">
        <v>164</v>
      </c>
      <c r="F2291" s="244" t="inlineStr">
        <is>
          <t>*</t>
        </is>
      </c>
      <c r="G2291" s="2" t="n">
        <v>976</v>
      </c>
      <c r="H2291" s="122" t="n">
        <v>1</v>
      </c>
      <c r="I2291" s="259">
        <f>SUM(H2291*C2291)</f>
        <v/>
      </c>
      <c r="J2291" s="260" t="n">
        <v>0.2</v>
      </c>
      <c r="K2291" s="261">
        <f>C2291*J2291</f>
        <v/>
      </c>
      <c r="M2291" s="251">
        <f>CONCATENATE(D2291,"　",E2291,F2291,G2291)</f>
        <v/>
      </c>
      <c r="N2291" s="252">
        <f>I2291</f>
        <v/>
      </c>
    </row>
    <row r="2292" ht="15" customHeight="1" thickBot="1">
      <c r="B2292" s="88" t="inlineStr">
        <is>
          <t>90M5Z09R</t>
        </is>
      </c>
      <c r="C2292" s="89">
        <f>SUMIF(数量表!D:H,B2292,数量表!H:H)</f>
        <v/>
      </c>
      <c r="D2292" s="239" t="inlineStr">
        <is>
          <t>45*1000</t>
        </is>
      </c>
      <c r="E2292" s="240" t="n">
        <v>124</v>
      </c>
      <c r="F2292" s="241" t="inlineStr">
        <is>
          <t>*</t>
        </is>
      </c>
      <c r="G2292" s="240" t="n">
        <v>976</v>
      </c>
      <c r="H2292" s="242" t="n">
        <v>1</v>
      </c>
      <c r="I2292" s="256">
        <f>SUM(H2292*C2292)</f>
        <v/>
      </c>
      <c r="J2292" s="257" t="n">
        <v>0.2</v>
      </c>
      <c r="K2292" s="258">
        <f>C2292*J2292</f>
        <v/>
      </c>
      <c r="M2292" s="251">
        <f>CONCATENATE(D2292,"　",E2292,F2292,G2292)</f>
        <v/>
      </c>
      <c r="N2292" s="252">
        <f>I2292</f>
        <v/>
      </c>
    </row>
    <row r="2293" ht="15" customHeight="1" thickBot="1">
      <c r="B2293" s="79" t="inlineStr">
        <is>
          <t>90M5Z09-R</t>
        </is>
      </c>
      <c r="C2293" s="80">
        <f>SUMIF(数量表!D:H,B2293,数量表!H:H)</f>
        <v/>
      </c>
      <c r="D2293" s="235" t="inlineStr">
        <is>
          <t>W1-39</t>
        </is>
      </c>
      <c r="E2293" s="236" t="n">
        <v>386.5</v>
      </c>
      <c r="F2293" s="237" t="inlineStr">
        <is>
          <t>*</t>
        </is>
      </c>
      <c r="G2293" s="236" t="n">
        <v>774</v>
      </c>
      <c r="H2293" s="238" t="n">
        <v>2</v>
      </c>
      <c r="I2293" s="253">
        <f>SUM(H2293*C2293)</f>
        <v/>
      </c>
      <c r="J2293" s="254" t="n">
        <v>2</v>
      </c>
      <c r="K2293" s="255">
        <f>C2293*J2293</f>
        <v/>
      </c>
      <c r="M2293" s="251">
        <f>CONCATENATE(D2293,"　",E2293,F2293,G2293)</f>
        <v/>
      </c>
      <c r="N2293" s="252">
        <f>I2293</f>
        <v/>
      </c>
    </row>
    <row r="2294" ht="15" customHeight="1" thickBot="1">
      <c r="B2294" s="85" t="inlineStr">
        <is>
          <t>90M5Z09-R</t>
        </is>
      </c>
      <c r="C2294">
        <f>SUMIF(数量表!D:H,B2294,数量表!H:H)</f>
        <v/>
      </c>
      <c r="D2294" s="243" t="inlineStr">
        <is>
          <t>W3-39</t>
        </is>
      </c>
      <c r="E2294" s="2" t="n">
        <v>386.5</v>
      </c>
      <c r="F2294" s="244" t="inlineStr">
        <is>
          <t>*</t>
        </is>
      </c>
      <c r="G2294" s="2" t="n">
        <v>280</v>
      </c>
      <c r="H2294" s="122" t="n">
        <v>2</v>
      </c>
      <c r="I2294" s="259">
        <f>SUM(H2294*C2294)</f>
        <v/>
      </c>
      <c r="J2294" s="260" t="n">
        <v>1</v>
      </c>
      <c r="K2294" s="261">
        <f>C2294*J2294</f>
        <v/>
      </c>
      <c r="M2294" s="251">
        <f>CONCATENATE(D2294,"　",E2294,F2294,G2294)</f>
        <v/>
      </c>
      <c r="N2294" s="252">
        <f>I2294</f>
        <v/>
      </c>
    </row>
    <row r="2295" ht="15" customHeight="1" thickBot="1">
      <c r="B2295" s="88" t="inlineStr">
        <is>
          <t>90M5Z09-R</t>
        </is>
      </c>
      <c r="C2295" s="89">
        <f>SUMIF(数量表!D:H,B2295,数量表!H:H)</f>
        <v/>
      </c>
      <c r="D2295" s="239" t="inlineStr">
        <is>
          <t>45*1000</t>
        </is>
      </c>
      <c r="E2295" s="240" t="n">
        <v>328</v>
      </c>
      <c r="F2295" s="241" t="inlineStr">
        <is>
          <t>*</t>
        </is>
      </c>
      <c r="G2295" s="240" t="n">
        <v>976</v>
      </c>
      <c r="H2295" s="242" t="n">
        <v>1</v>
      </c>
      <c r="I2295" s="256">
        <f>SUM(H2295*C2295)</f>
        <v/>
      </c>
      <c r="J2295" s="257" t="n">
        <v>0.2</v>
      </c>
      <c r="K2295" s="258">
        <f>C2295*J2295</f>
        <v/>
      </c>
      <c r="M2295" s="251">
        <f>CONCATENATE(D2295,"　",E2295,F2295,G2295)</f>
        <v/>
      </c>
      <c r="N2295" s="252">
        <f>I2295</f>
        <v/>
      </c>
    </row>
    <row r="2296" ht="15" customHeight="1" thickBot="1">
      <c r="B2296" s="79" t="inlineStr">
        <is>
          <t>90M5Z09R-R</t>
        </is>
      </c>
      <c r="C2296" s="80">
        <f>SUMIF(数量表!D:H,B2296,数量表!H:H)</f>
        <v/>
      </c>
      <c r="D2296" s="235" t="inlineStr">
        <is>
          <t>W1-39</t>
        </is>
      </c>
      <c r="E2296" s="236" t="n">
        <v>386.5</v>
      </c>
      <c r="F2296" s="237" t="inlineStr">
        <is>
          <t>*</t>
        </is>
      </c>
      <c r="G2296" s="236" t="n">
        <v>774</v>
      </c>
      <c r="H2296" s="238" t="n">
        <v>1</v>
      </c>
      <c r="I2296" s="253">
        <f>SUM(H2296*C2296)</f>
        <v/>
      </c>
      <c r="J2296" s="254" t="n">
        <v>1</v>
      </c>
      <c r="K2296" s="255">
        <f>C2296*J2296</f>
        <v/>
      </c>
      <c r="M2296" s="251">
        <f>CONCATENATE(D2296,"　",E2296,F2296,G2296)</f>
        <v/>
      </c>
      <c r="N2296" s="252">
        <f>I2296</f>
        <v/>
      </c>
    </row>
    <row r="2297" ht="15" customHeight="1" thickBot="1">
      <c r="B2297" s="85" t="inlineStr">
        <is>
          <t>90M5Z09R-R</t>
        </is>
      </c>
      <c r="C2297">
        <f>SUMIF(数量表!D:H,B2297,数量表!H:H)</f>
        <v/>
      </c>
      <c r="D2297" s="243" t="inlineStr">
        <is>
          <t>W1-39</t>
        </is>
      </c>
      <c r="E2297" s="2" t="n">
        <v>386.5</v>
      </c>
      <c r="F2297" s="244" t="inlineStr">
        <is>
          <t>*</t>
        </is>
      </c>
      <c r="G2297" s="2" t="n">
        <v>280</v>
      </c>
      <c r="H2297" s="122" t="n">
        <v>1</v>
      </c>
      <c r="I2297" s="259">
        <f>SUM(H2297*C2297)</f>
        <v/>
      </c>
      <c r="J2297" s="260" t="n">
        <v>0.2</v>
      </c>
      <c r="K2297" s="261">
        <f>C2297*J2297</f>
        <v/>
      </c>
      <c r="M2297" s="251">
        <f>CONCATENATE(D2297,"　",E2297,F2297,G2297)</f>
        <v/>
      </c>
      <c r="N2297" s="252">
        <f>I2297</f>
        <v/>
      </c>
    </row>
    <row r="2298" ht="15" customHeight="1" thickBot="1">
      <c r="B2298" s="85" t="inlineStr">
        <is>
          <t>90M5Z09R-R</t>
        </is>
      </c>
      <c r="C2298">
        <f>SUMIF(数量表!D:H,B2298,数量表!H:H)</f>
        <v/>
      </c>
      <c r="D2298" s="243" t="inlineStr">
        <is>
          <t>W1-34</t>
        </is>
      </c>
      <c r="E2298" s="2" t="n">
        <v>346.5</v>
      </c>
      <c r="F2298" s="244" t="inlineStr">
        <is>
          <t>*</t>
        </is>
      </c>
      <c r="G2298" s="2" t="n">
        <v>280</v>
      </c>
      <c r="H2298" s="122" t="n">
        <v>1</v>
      </c>
      <c r="I2298" s="259">
        <f>SUM(H2298*C2298)</f>
        <v/>
      </c>
      <c r="J2298" s="260" t="n">
        <v>0.2</v>
      </c>
      <c r="K2298" s="261">
        <f>C2298*J2298</f>
        <v/>
      </c>
      <c r="M2298" s="251">
        <f>CONCATENATE(D2298,"　",E2298,F2298,G2298)</f>
        <v/>
      </c>
      <c r="N2298" s="252">
        <f>I2298</f>
        <v/>
      </c>
    </row>
    <row r="2299" ht="15" customHeight="1" thickBot="1">
      <c r="B2299" s="85" t="inlineStr">
        <is>
          <t>90M5Z09R-R</t>
        </is>
      </c>
      <c r="C2299">
        <f>SUMIF(数量表!D:H,B2299,数量表!H:H)</f>
        <v/>
      </c>
      <c r="D2299" s="243" t="inlineStr">
        <is>
          <t>W1-34</t>
        </is>
      </c>
      <c r="E2299" s="2" t="n">
        <v>346.5</v>
      </c>
      <c r="F2299" s="244" t="inlineStr">
        <is>
          <t>*</t>
        </is>
      </c>
      <c r="G2299" s="2" t="n">
        <v>774</v>
      </c>
      <c r="H2299" s="122" t="n">
        <v>1</v>
      </c>
      <c r="I2299" s="259">
        <f>SUM(H2299*C2299)</f>
        <v/>
      </c>
      <c r="J2299" s="260" t="n">
        <v>1</v>
      </c>
      <c r="K2299" s="261">
        <f>C2299*J2299</f>
        <v/>
      </c>
      <c r="M2299" s="251">
        <f>CONCATENATE(D2299,"　",E2299,F2299,G2299)</f>
        <v/>
      </c>
      <c r="N2299" s="252">
        <f>I2299</f>
        <v/>
      </c>
    </row>
    <row r="2300" ht="15" customHeight="1" thickBot="1">
      <c r="B2300" s="85" t="inlineStr">
        <is>
          <t>90M5Z09R-R</t>
        </is>
      </c>
      <c r="C2300">
        <f>SUMIF(数量表!D:H,B2300,数量表!H:H)</f>
        <v/>
      </c>
      <c r="D2300" s="243" t="inlineStr">
        <is>
          <t>45*1000</t>
        </is>
      </c>
      <c r="E2300" s="2" t="n">
        <v>288</v>
      </c>
      <c r="F2300" s="244" t="inlineStr">
        <is>
          <t>*</t>
        </is>
      </c>
      <c r="G2300" s="2" t="n">
        <v>976</v>
      </c>
      <c r="H2300" s="122" t="n">
        <v>1</v>
      </c>
      <c r="I2300" s="259">
        <f>SUM(H2300*C2300)</f>
        <v/>
      </c>
      <c r="J2300" s="260" t="n">
        <v>0.2</v>
      </c>
      <c r="K2300" s="261">
        <f>C2300*J2300</f>
        <v/>
      </c>
      <c r="M2300" s="251">
        <f>CONCATENATE(D2300,"　",E2300,F2300,G2300)</f>
        <v/>
      </c>
      <c r="N2300" s="252">
        <f>I2300</f>
        <v/>
      </c>
    </row>
    <row r="2301" ht="15" customHeight="1" thickBot="1">
      <c r="B2301" s="79" t="inlineStr">
        <is>
          <t>90M4ZH09</t>
        </is>
      </c>
      <c r="C2301" s="80">
        <f>SUMIF(数量表!D:H,B2301,数量表!H:H)</f>
        <v/>
      </c>
      <c r="D2301" s="235" t="inlineStr">
        <is>
          <t>W1-34</t>
        </is>
      </c>
      <c r="E2301" s="236" t="n">
        <v>345</v>
      </c>
      <c r="F2301" s="237" t="inlineStr">
        <is>
          <t>*</t>
        </is>
      </c>
      <c r="G2301" s="236" t="n">
        <v>662</v>
      </c>
      <c r="H2301" s="238" t="n">
        <v>1</v>
      </c>
      <c r="I2301" s="253">
        <f>SUM(H2301*C2301)</f>
        <v/>
      </c>
      <c r="J2301" s="254" t="n">
        <v>1</v>
      </c>
      <c r="K2301" s="255">
        <f>C2301*J2301</f>
        <v/>
      </c>
      <c r="M2301" s="251">
        <f>CONCATENATE(D2301,"　",E2301,F2301,G2301)</f>
        <v/>
      </c>
      <c r="N2301" s="252">
        <f>I2301</f>
        <v/>
      </c>
    </row>
    <row r="2302" ht="15" customHeight="1" thickBot="1">
      <c r="B2302" s="88" t="inlineStr">
        <is>
          <t>90M4ZH09</t>
        </is>
      </c>
      <c r="C2302" s="89">
        <f>SUMIF(数量表!D:H,B2302,数量表!H:H)</f>
        <v/>
      </c>
      <c r="D2302" s="239" t="inlineStr">
        <is>
          <t>W1-34</t>
        </is>
      </c>
      <c r="E2302" s="240" t="n">
        <v>345</v>
      </c>
      <c r="F2302" s="241" t="inlineStr">
        <is>
          <t>*</t>
        </is>
      </c>
      <c r="G2302" s="240" t="n">
        <v>356</v>
      </c>
      <c r="H2302" s="242" t="n">
        <v>1</v>
      </c>
      <c r="I2302" s="256">
        <f>SUM(H2302*C2302)</f>
        <v/>
      </c>
      <c r="J2302" s="257" t="n">
        <v>0.5</v>
      </c>
      <c r="K2302" s="258">
        <f>C2302*J2302</f>
        <v/>
      </c>
      <c r="M2302" s="251">
        <f>CONCATENATE(D2302,"　",E2302,F2302,G2302)</f>
        <v/>
      </c>
      <c r="N2302" s="252">
        <f>I2302</f>
        <v/>
      </c>
    </row>
    <row r="2303" ht="15" customHeight="1" thickBot="1">
      <c r="B2303" s="79" t="inlineStr">
        <is>
          <t>90M4ZH09L</t>
        </is>
      </c>
      <c r="C2303" s="80">
        <f>SUMIF(数量表!D:H,B2303,数量表!H:H)</f>
        <v/>
      </c>
      <c r="D2303" s="235" t="inlineStr">
        <is>
          <t>W1-34</t>
        </is>
      </c>
      <c r="E2303" s="236" t="n">
        <v>305</v>
      </c>
      <c r="F2303" s="237" t="inlineStr">
        <is>
          <t>*</t>
        </is>
      </c>
      <c r="G2303" s="236" t="n">
        <v>662</v>
      </c>
      <c r="H2303" s="238" t="n">
        <v>1</v>
      </c>
      <c r="I2303" s="253">
        <f>SUM(H2303*C2303)</f>
        <v/>
      </c>
      <c r="J2303" s="254" t="n">
        <v>1</v>
      </c>
      <c r="K2303" s="255">
        <f>C2303*J2303</f>
        <v/>
      </c>
      <c r="M2303" s="251">
        <f>CONCATENATE(D2303,"　",E2303,F2303,G2303)</f>
        <v/>
      </c>
      <c r="N2303" s="252">
        <f>I2303</f>
        <v/>
      </c>
    </row>
    <row r="2304" ht="15" customHeight="1" thickBot="1">
      <c r="B2304" s="88" t="inlineStr">
        <is>
          <t>90M4ZH09L</t>
        </is>
      </c>
      <c r="C2304" s="89">
        <f>SUMIF(数量表!D:H,B2304,数量表!H:H)</f>
        <v/>
      </c>
      <c r="D2304" s="239" t="inlineStr">
        <is>
          <t>W1-34</t>
        </is>
      </c>
      <c r="E2304" s="240" t="n">
        <v>305</v>
      </c>
      <c r="F2304" s="241" t="inlineStr">
        <is>
          <t>*</t>
        </is>
      </c>
      <c r="G2304" s="240" t="n">
        <v>356</v>
      </c>
      <c r="H2304" s="242" t="n">
        <v>1</v>
      </c>
      <c r="I2304" s="256">
        <f>SUM(H2304*C2304)</f>
        <v/>
      </c>
      <c r="J2304" s="257" t="n">
        <v>0.5</v>
      </c>
      <c r="K2304" s="258">
        <f>C2304*J2304</f>
        <v/>
      </c>
      <c r="M2304" s="251">
        <f>CONCATENATE(D2304,"　",E2304,F2304,G2304)</f>
        <v/>
      </c>
      <c r="N2304" s="252">
        <f>I2304</f>
        <v/>
      </c>
    </row>
    <row r="2305" ht="15" customHeight="1" thickBot="1">
      <c r="B2305" s="79" t="inlineStr">
        <is>
          <t>90M4ZH09R</t>
        </is>
      </c>
      <c r="C2305" s="80">
        <f>SUMIF(数量表!D:H,B2305,数量表!H:H)</f>
        <v/>
      </c>
      <c r="D2305" s="235" t="inlineStr">
        <is>
          <t>W1-34</t>
        </is>
      </c>
      <c r="E2305" s="236" t="n">
        <v>305</v>
      </c>
      <c r="F2305" s="237" t="inlineStr">
        <is>
          <t>*</t>
        </is>
      </c>
      <c r="G2305" s="236" t="n">
        <v>662</v>
      </c>
      <c r="H2305" s="238" t="n">
        <v>1</v>
      </c>
      <c r="I2305" s="253">
        <f>SUM(H2305*C2305)</f>
        <v/>
      </c>
      <c r="J2305" s="254" t="n">
        <v>1</v>
      </c>
      <c r="K2305" s="255">
        <f>C2305*J2305</f>
        <v/>
      </c>
      <c r="M2305" s="251">
        <f>CONCATENATE(D2305,"　",E2305,F2305,G2305)</f>
        <v/>
      </c>
      <c r="N2305" s="252">
        <f>I2305</f>
        <v/>
      </c>
    </row>
    <row r="2306" ht="15" customHeight="1" thickBot="1">
      <c r="B2306" s="88" t="inlineStr">
        <is>
          <t>90M4ZH09R</t>
        </is>
      </c>
      <c r="C2306" s="89">
        <f>SUMIF(数量表!D:H,B2306,数量表!H:H)</f>
        <v/>
      </c>
      <c r="D2306" s="239" t="inlineStr">
        <is>
          <t>W1-34</t>
        </is>
      </c>
      <c r="E2306" s="240" t="n">
        <v>305</v>
      </c>
      <c r="F2306" s="241" t="inlineStr">
        <is>
          <t>*</t>
        </is>
      </c>
      <c r="G2306" s="240" t="n">
        <v>356</v>
      </c>
      <c r="H2306" s="242" t="n">
        <v>1</v>
      </c>
      <c r="I2306" s="256">
        <f>SUM(H2306*C2306)</f>
        <v/>
      </c>
      <c r="J2306" s="257" t="n">
        <v>0.5</v>
      </c>
      <c r="K2306" s="258">
        <f>C2306*J2306</f>
        <v/>
      </c>
      <c r="M2306" s="251">
        <f>CONCATENATE(D2306,"　",E2306,F2306,G2306)</f>
        <v/>
      </c>
      <c r="N2306" s="252">
        <f>I2306</f>
        <v/>
      </c>
    </row>
    <row r="2307" ht="15" customHeight="1" thickBot="1">
      <c r="B2307" s="79" t="inlineStr">
        <is>
          <t>90M5ZH09</t>
        </is>
      </c>
      <c r="C2307" s="80">
        <f>SUMIF(数量表!D:H,B2307,数量表!H:H)</f>
        <v/>
      </c>
      <c r="D2307" s="235" t="inlineStr">
        <is>
          <t>W1-34</t>
        </is>
      </c>
      <c r="E2307" s="236" t="n">
        <v>345</v>
      </c>
      <c r="F2307" s="237" t="inlineStr">
        <is>
          <t>*</t>
        </is>
      </c>
      <c r="G2307" s="236" t="n">
        <v>774</v>
      </c>
      <c r="H2307" s="238" t="n">
        <v>1</v>
      </c>
      <c r="I2307" s="253">
        <f>SUM(H2307*C2307)</f>
        <v/>
      </c>
      <c r="J2307" s="254" t="n">
        <v>1</v>
      </c>
      <c r="K2307" s="255">
        <f>C2307*J2307</f>
        <v/>
      </c>
      <c r="M2307" s="251">
        <f>CONCATENATE(D2307,"　",E2307,F2307,G2307)</f>
        <v/>
      </c>
      <c r="N2307" s="252">
        <f>I2307</f>
        <v/>
      </c>
    </row>
    <row r="2308" ht="15" customHeight="1" thickBot="1">
      <c r="B2308" s="88" t="inlineStr">
        <is>
          <t>90M5ZH09</t>
        </is>
      </c>
      <c r="C2308" s="89">
        <f>SUMIF(数量表!D:H,B2308,数量表!H:H)</f>
        <v/>
      </c>
      <c r="D2308" s="239" t="inlineStr">
        <is>
          <t>W1-34</t>
        </is>
      </c>
      <c r="E2308" s="240" t="n">
        <v>345</v>
      </c>
      <c r="F2308" s="241" t="inlineStr">
        <is>
          <t>*</t>
        </is>
      </c>
      <c r="G2308" s="240" t="n">
        <v>280</v>
      </c>
      <c r="H2308" s="242" t="n">
        <v>1</v>
      </c>
      <c r="I2308" s="256">
        <f>SUM(H2308*C2308)</f>
        <v/>
      </c>
      <c r="J2308" s="257" t="n">
        <v>0.3</v>
      </c>
      <c r="K2308" s="258">
        <f>C2308*J2308</f>
        <v/>
      </c>
      <c r="M2308" s="251">
        <f>CONCATENATE(D2308,"　",E2308,F2308,G2308)</f>
        <v/>
      </c>
      <c r="N2308" s="252">
        <f>I2308</f>
        <v/>
      </c>
    </row>
    <row r="2309" ht="15" customHeight="1" thickBot="1">
      <c r="B2309" s="79" t="inlineStr">
        <is>
          <t>90M5ZH09L</t>
        </is>
      </c>
      <c r="C2309" s="80">
        <f>SUMIF(数量表!D:H,B2309,数量表!H:H)</f>
        <v/>
      </c>
      <c r="D2309" s="235" t="inlineStr">
        <is>
          <t>W1-34</t>
        </is>
      </c>
      <c r="E2309" s="236" t="n">
        <v>305</v>
      </c>
      <c r="F2309" s="237" t="inlineStr">
        <is>
          <t>*</t>
        </is>
      </c>
      <c r="G2309" s="236" t="n">
        <v>662</v>
      </c>
      <c r="H2309" s="238" t="n">
        <v>1</v>
      </c>
      <c r="I2309" s="253">
        <f>SUM(H2309*C2309)</f>
        <v/>
      </c>
      <c r="J2309" s="254" t="n">
        <v>1</v>
      </c>
      <c r="K2309" s="255">
        <f>C2309*J2309</f>
        <v/>
      </c>
      <c r="M2309" s="251">
        <f>CONCATENATE(D2309,"　",E2309,F2309,G2309)</f>
        <v/>
      </c>
      <c r="N2309" s="252">
        <f>I2309</f>
        <v/>
      </c>
    </row>
    <row r="2310" ht="15" customHeight="1" thickBot="1">
      <c r="B2310" s="88" t="inlineStr">
        <is>
          <t>90M5ZH09L</t>
        </is>
      </c>
      <c r="C2310" s="89">
        <f>SUMIF(数量表!D:H,B2310,数量表!H:H)</f>
        <v/>
      </c>
      <c r="D2310" s="239" t="inlineStr">
        <is>
          <t>W1-34</t>
        </is>
      </c>
      <c r="E2310" s="240" t="n">
        <v>305</v>
      </c>
      <c r="F2310" s="241" t="inlineStr">
        <is>
          <t>*</t>
        </is>
      </c>
      <c r="G2310" s="240" t="n">
        <v>280</v>
      </c>
      <c r="H2310" s="242" t="n">
        <v>1</v>
      </c>
      <c r="I2310" s="256">
        <f>SUM(H2310*C2310)</f>
        <v/>
      </c>
      <c r="J2310" s="257" t="n">
        <v>0.3</v>
      </c>
      <c r="K2310" s="258">
        <f>C2310*J2310</f>
        <v/>
      </c>
      <c r="M2310" s="251">
        <f>CONCATENATE(D2310,"　",E2310,F2310,G2310)</f>
        <v/>
      </c>
      <c r="N2310" s="252">
        <f>I2310</f>
        <v/>
      </c>
    </row>
    <row r="2311" ht="15" customHeight="1" thickBot="1">
      <c r="B2311" s="79" t="inlineStr">
        <is>
          <t>90M5ZH09R</t>
        </is>
      </c>
      <c r="C2311" s="80">
        <f>SUMIF(数量表!D:H,B2311,数量表!H:H)</f>
        <v/>
      </c>
      <c r="D2311" s="235" t="inlineStr">
        <is>
          <t>W1-34</t>
        </is>
      </c>
      <c r="E2311" s="236" t="n">
        <v>305</v>
      </c>
      <c r="F2311" s="237" t="inlineStr">
        <is>
          <t>*</t>
        </is>
      </c>
      <c r="G2311" s="236" t="n">
        <v>662</v>
      </c>
      <c r="H2311" s="238" t="n">
        <v>1</v>
      </c>
      <c r="I2311" s="253">
        <f>SUM(H2311*C2311)</f>
        <v/>
      </c>
      <c r="J2311" s="254" t="n">
        <v>1</v>
      </c>
      <c r="K2311" s="255">
        <f>C2311*J2311</f>
        <v/>
      </c>
      <c r="M2311" s="251">
        <f>CONCATENATE(D2311,"　",E2311,F2311,G2311)</f>
        <v/>
      </c>
      <c r="N2311" s="252">
        <f>I2311</f>
        <v/>
      </c>
    </row>
    <row r="2312" ht="15" customHeight="1" thickBot="1">
      <c r="B2312" s="88" t="inlineStr">
        <is>
          <t>90M5ZH09R</t>
        </is>
      </c>
      <c r="C2312" s="89">
        <f>SUMIF(数量表!D:H,B2312,数量表!H:H)</f>
        <v/>
      </c>
      <c r="D2312" s="239" t="inlineStr">
        <is>
          <t>W1-34</t>
        </is>
      </c>
      <c r="E2312" s="240" t="n">
        <v>305</v>
      </c>
      <c r="F2312" s="241" t="inlineStr">
        <is>
          <t>*</t>
        </is>
      </c>
      <c r="G2312" s="240" t="n">
        <v>280</v>
      </c>
      <c r="H2312" s="242" t="n">
        <v>1</v>
      </c>
      <c r="I2312" s="256">
        <f>SUM(H2312*C2312)</f>
        <v/>
      </c>
      <c r="J2312" s="257" t="n">
        <v>0.3</v>
      </c>
      <c r="K2312" s="258">
        <f>C2312*J2312</f>
        <v/>
      </c>
      <c r="M2312" s="251">
        <f>CONCATENATE(D2312,"　",E2312,F2312,G2312)</f>
        <v/>
      </c>
      <c r="N2312" s="252">
        <f>I2312</f>
        <v/>
      </c>
    </row>
    <row r="2313" ht="15" customHeight="1" thickBot="1">
      <c r="B2313" s="79" t="inlineStr">
        <is>
          <t>90M4ZH11</t>
        </is>
      </c>
      <c r="C2313" s="80">
        <f>SUMIF(数量表!D:H,B2313,数量表!H:H)</f>
        <v/>
      </c>
      <c r="D2313" s="235" t="inlineStr">
        <is>
          <t>W1-34</t>
        </is>
      </c>
      <c r="E2313" s="236" t="n">
        <v>345</v>
      </c>
      <c r="F2313" s="237" t="inlineStr">
        <is>
          <t>*</t>
        </is>
      </c>
      <c r="G2313" s="236" t="n">
        <v>462</v>
      </c>
      <c r="H2313" s="238" t="n">
        <v>1</v>
      </c>
      <c r="I2313" s="253">
        <f>SUM(H2313*C2313)</f>
        <v/>
      </c>
      <c r="J2313" s="254" t="n">
        <v>1</v>
      </c>
      <c r="K2313" s="255">
        <f>C2313*J2313</f>
        <v/>
      </c>
      <c r="M2313" s="251">
        <f>CONCATENATE(D2313,"　",E2313,F2313,G2313)</f>
        <v/>
      </c>
      <c r="N2313" s="252">
        <f>I2313</f>
        <v/>
      </c>
    </row>
    <row r="2314" ht="15" customHeight="1" thickBot="1">
      <c r="B2314" s="88" t="inlineStr">
        <is>
          <t>90M4ZH11</t>
        </is>
      </c>
      <c r="C2314" s="89">
        <f>SUMIF(数量表!D:H,B2314,数量表!H:H)</f>
        <v/>
      </c>
      <c r="D2314" s="239" t="inlineStr">
        <is>
          <t>W1-34</t>
        </is>
      </c>
      <c r="E2314" s="240" t="n">
        <v>345</v>
      </c>
      <c r="F2314" s="241" t="inlineStr">
        <is>
          <t>*</t>
        </is>
      </c>
      <c r="G2314" s="240" t="n">
        <v>356</v>
      </c>
      <c r="H2314" s="242" t="n">
        <v>1</v>
      </c>
      <c r="I2314" s="256">
        <f>SUM(H2314*C2314)</f>
        <v/>
      </c>
      <c r="J2314" s="257" t="n">
        <v>0.5</v>
      </c>
      <c r="K2314" s="258">
        <f>C2314*J2314</f>
        <v/>
      </c>
      <c r="M2314" s="251">
        <f>CONCATENATE(D2314,"　",E2314,F2314,G2314)</f>
        <v/>
      </c>
      <c r="N2314" s="252">
        <f>I2314</f>
        <v/>
      </c>
    </row>
    <row r="2315" ht="15" customHeight="1" thickBot="1">
      <c r="B2315" s="79" t="inlineStr">
        <is>
          <t>90M4ZH11L</t>
        </is>
      </c>
      <c r="C2315" s="80">
        <f>SUMIF(数量表!D:H,B2315,数量表!H:H)</f>
        <v/>
      </c>
      <c r="D2315" s="235" t="inlineStr">
        <is>
          <t>W1-34</t>
        </is>
      </c>
      <c r="E2315" s="236" t="n">
        <v>305</v>
      </c>
      <c r="F2315" s="237" t="inlineStr">
        <is>
          <t>*</t>
        </is>
      </c>
      <c r="G2315" s="236" t="n">
        <v>462</v>
      </c>
      <c r="H2315" s="238" t="n">
        <v>1</v>
      </c>
      <c r="I2315" s="253">
        <f>SUM(H2315*C2315)</f>
        <v/>
      </c>
      <c r="J2315" s="254" t="n">
        <v>1</v>
      </c>
      <c r="K2315" s="255">
        <f>C2315*J2315</f>
        <v/>
      </c>
      <c r="M2315" s="251">
        <f>CONCATENATE(D2315,"　",E2315,F2315,G2315)</f>
        <v/>
      </c>
      <c r="N2315" s="252">
        <f>I2315</f>
        <v/>
      </c>
    </row>
    <row r="2316" ht="15" customHeight="1" thickBot="1">
      <c r="B2316" s="88" t="inlineStr">
        <is>
          <t>90M4ZH11L</t>
        </is>
      </c>
      <c r="C2316" s="89">
        <f>SUMIF(数量表!D:H,B2316,数量表!H:H)</f>
        <v/>
      </c>
      <c r="D2316" s="239" t="inlineStr">
        <is>
          <t>W1-34</t>
        </is>
      </c>
      <c r="E2316" s="240" t="n">
        <v>305</v>
      </c>
      <c r="F2316" s="241" t="inlineStr">
        <is>
          <t>*</t>
        </is>
      </c>
      <c r="G2316" s="240" t="n">
        <v>356</v>
      </c>
      <c r="H2316" s="242" t="n">
        <v>1</v>
      </c>
      <c r="I2316" s="256">
        <f>SUM(H2316*C2316)</f>
        <v/>
      </c>
      <c r="J2316" s="257" t="n">
        <v>0.5</v>
      </c>
      <c r="K2316" s="258">
        <f>C2316*J2316</f>
        <v/>
      </c>
      <c r="M2316" s="251">
        <f>CONCATENATE(D2316,"　",E2316,F2316,G2316)</f>
        <v/>
      </c>
      <c r="N2316" s="252">
        <f>I2316</f>
        <v/>
      </c>
    </row>
    <row r="2317" ht="15" customHeight="1" thickBot="1">
      <c r="B2317" s="79" t="inlineStr">
        <is>
          <t>90M4ZH11R</t>
        </is>
      </c>
      <c r="C2317" s="80">
        <f>SUMIF(数量表!D:H,B2317,数量表!H:H)</f>
        <v/>
      </c>
      <c r="D2317" s="235" t="inlineStr">
        <is>
          <t>W1-34</t>
        </is>
      </c>
      <c r="E2317" s="236" t="n">
        <v>305</v>
      </c>
      <c r="F2317" s="237" t="inlineStr">
        <is>
          <t>*</t>
        </is>
      </c>
      <c r="G2317" s="236" t="n">
        <v>462</v>
      </c>
      <c r="H2317" s="238" t="n">
        <v>1</v>
      </c>
      <c r="I2317" s="253">
        <f>SUM(H2317*C2317)</f>
        <v/>
      </c>
      <c r="J2317" s="254" t="n">
        <v>1</v>
      </c>
      <c r="K2317" s="255">
        <f>C2317*J2317</f>
        <v/>
      </c>
      <c r="M2317" s="251">
        <f>CONCATENATE(D2317,"　",E2317,F2317,G2317)</f>
        <v/>
      </c>
      <c r="N2317" s="252">
        <f>I2317</f>
        <v/>
      </c>
    </row>
    <row r="2318" ht="15" customHeight="1" thickBot="1">
      <c r="B2318" s="88" t="inlineStr">
        <is>
          <t>90M4ZH11R</t>
        </is>
      </c>
      <c r="C2318" s="89">
        <f>SUMIF(数量表!D:H,B2318,数量表!H:H)</f>
        <v/>
      </c>
      <c r="D2318" s="239" t="inlineStr">
        <is>
          <t>W1-34</t>
        </is>
      </c>
      <c r="E2318" s="240" t="n">
        <v>305</v>
      </c>
      <c r="F2318" s="241" t="inlineStr">
        <is>
          <t>*</t>
        </is>
      </c>
      <c r="G2318" s="240" t="n">
        <v>356</v>
      </c>
      <c r="H2318" s="242" t="n">
        <v>1</v>
      </c>
      <c r="I2318" s="256">
        <f>SUM(H2318*C2318)</f>
        <v/>
      </c>
      <c r="J2318" s="257" t="n">
        <v>0.5</v>
      </c>
      <c r="K2318" s="258">
        <f>C2318*J2318</f>
        <v/>
      </c>
      <c r="M2318" s="251">
        <f>CONCATENATE(D2318,"　",E2318,F2318,G2318)</f>
        <v/>
      </c>
      <c r="N2318" s="252">
        <f>I2318</f>
        <v/>
      </c>
    </row>
    <row r="2319" ht="15" customHeight="1" thickBot="1">
      <c r="B2319" s="79" t="inlineStr">
        <is>
          <t>90M5ZH11</t>
        </is>
      </c>
      <c r="C2319" s="80">
        <f>SUMIF(数量表!D:H,B2319,数量表!H:H)</f>
        <v/>
      </c>
      <c r="D2319" s="235" t="inlineStr">
        <is>
          <t>W1-34</t>
        </is>
      </c>
      <c r="E2319" s="236" t="n">
        <v>345</v>
      </c>
      <c r="F2319" s="237" t="inlineStr">
        <is>
          <t>*</t>
        </is>
      </c>
      <c r="G2319" s="236" t="n">
        <v>774</v>
      </c>
      <c r="H2319" s="238" t="n">
        <v>1</v>
      </c>
      <c r="I2319" s="253">
        <f>SUM(H2319*C2319)</f>
        <v/>
      </c>
      <c r="J2319" s="254" t="n">
        <v>1</v>
      </c>
      <c r="K2319" s="255">
        <f>C2319*J2319</f>
        <v/>
      </c>
      <c r="M2319" s="251">
        <f>CONCATENATE(D2319,"　",E2319,F2319,G2319)</f>
        <v/>
      </c>
      <c r="N2319" s="252">
        <f>I2319</f>
        <v/>
      </c>
    </row>
    <row r="2320" ht="15" customHeight="1" thickBot="1">
      <c r="B2320" s="88" t="inlineStr">
        <is>
          <t>90M5ZH11</t>
        </is>
      </c>
      <c r="C2320" s="89">
        <f>SUMIF(数量表!D:H,B2320,数量表!H:H)</f>
        <v/>
      </c>
      <c r="D2320" s="239" t="inlineStr">
        <is>
          <t>W1-34</t>
        </is>
      </c>
      <c r="E2320" s="240" t="n">
        <v>345</v>
      </c>
      <c r="F2320" s="241" t="inlineStr">
        <is>
          <t>*</t>
        </is>
      </c>
      <c r="G2320" s="240" t="n">
        <v>80</v>
      </c>
      <c r="H2320" s="242" t="n">
        <v>1</v>
      </c>
      <c r="I2320" s="256">
        <f>SUM(H2320*C2320)</f>
        <v/>
      </c>
      <c r="J2320" s="257" t="n">
        <v>0.3</v>
      </c>
      <c r="K2320" s="258">
        <f>C2320*J2320</f>
        <v/>
      </c>
      <c r="M2320" s="251">
        <f>CONCATENATE(D2320,"　",E2320,F2320,G2320)</f>
        <v/>
      </c>
      <c r="N2320" s="252">
        <f>I2320</f>
        <v/>
      </c>
    </row>
    <row r="2321" ht="15" customHeight="1" thickBot="1">
      <c r="B2321" s="79" t="inlineStr">
        <is>
          <t>90M5ZH11L</t>
        </is>
      </c>
      <c r="C2321" s="80">
        <f>SUMIF(数量表!D:H,B2321,数量表!H:H)</f>
        <v/>
      </c>
      <c r="D2321" s="235" t="inlineStr">
        <is>
          <t>W1-34</t>
        </is>
      </c>
      <c r="E2321" s="236" t="n">
        <v>305</v>
      </c>
      <c r="F2321" s="237" t="inlineStr">
        <is>
          <t>*</t>
        </is>
      </c>
      <c r="G2321" s="236" t="n">
        <v>774</v>
      </c>
      <c r="H2321" s="238" t="n">
        <v>1</v>
      </c>
      <c r="I2321" s="253">
        <f>SUM(H2321*C2321)</f>
        <v/>
      </c>
      <c r="J2321" s="254" t="n">
        <v>1</v>
      </c>
      <c r="K2321" s="255">
        <f>C2321*J2321</f>
        <v/>
      </c>
      <c r="M2321" s="251">
        <f>CONCATENATE(D2321,"　",E2321,F2321,G2321)</f>
        <v/>
      </c>
      <c r="N2321" s="252">
        <f>I2321</f>
        <v/>
      </c>
    </row>
    <row r="2322" ht="15" customHeight="1" thickBot="1">
      <c r="B2322" s="88" t="inlineStr">
        <is>
          <t>90M5ZH11L</t>
        </is>
      </c>
      <c r="C2322" s="89">
        <f>SUMIF(数量表!D:H,B2322,数量表!H:H)</f>
        <v/>
      </c>
      <c r="D2322" s="239" t="inlineStr">
        <is>
          <t>W1-34</t>
        </is>
      </c>
      <c r="E2322" s="240" t="n">
        <v>305</v>
      </c>
      <c r="F2322" s="241" t="inlineStr">
        <is>
          <t>*</t>
        </is>
      </c>
      <c r="G2322" s="240" t="n">
        <v>80</v>
      </c>
      <c r="H2322" s="242" t="n">
        <v>1</v>
      </c>
      <c r="I2322" s="256">
        <f>SUM(H2322*C2322)</f>
        <v/>
      </c>
      <c r="J2322" s="257" t="n">
        <v>0.3</v>
      </c>
      <c r="K2322" s="258">
        <f>C2322*J2322</f>
        <v/>
      </c>
      <c r="M2322" s="251">
        <f>CONCATENATE(D2322,"　",E2322,F2322,G2322)</f>
        <v/>
      </c>
      <c r="N2322" s="252">
        <f>I2322</f>
        <v/>
      </c>
    </row>
    <row r="2323" ht="15" customHeight="1" thickBot="1">
      <c r="B2323" s="79" t="inlineStr">
        <is>
          <t>90M5ZH11R</t>
        </is>
      </c>
      <c r="C2323" s="80">
        <f>SUMIF(数量表!D:H,B2323,数量表!H:H)</f>
        <v/>
      </c>
      <c r="D2323" s="235" t="inlineStr">
        <is>
          <t>W1-34</t>
        </is>
      </c>
      <c r="E2323" s="236" t="n">
        <v>305</v>
      </c>
      <c r="F2323" s="237" t="inlineStr">
        <is>
          <t>*</t>
        </is>
      </c>
      <c r="G2323" s="236" t="n">
        <v>774</v>
      </c>
      <c r="H2323" s="238" t="n">
        <v>1</v>
      </c>
      <c r="I2323" s="253">
        <f>SUM(H2323*C2323)</f>
        <v/>
      </c>
      <c r="J2323" s="254" t="n">
        <v>1</v>
      </c>
      <c r="K2323" s="255">
        <f>C2323*J2323</f>
        <v/>
      </c>
      <c r="M2323" s="251">
        <f>CONCATENATE(D2323,"　",E2323,F2323,G2323)</f>
        <v/>
      </c>
      <c r="N2323" s="252">
        <f>I2323</f>
        <v/>
      </c>
    </row>
    <row r="2324" ht="15" customHeight="1" thickBot="1">
      <c r="B2324" s="88" t="inlineStr">
        <is>
          <t>90M5ZH11R</t>
        </is>
      </c>
      <c r="C2324" s="89">
        <f>SUMIF(数量表!D:H,B2324,数量表!H:H)</f>
        <v/>
      </c>
      <c r="D2324" s="239" t="inlineStr">
        <is>
          <t>W1-34</t>
        </is>
      </c>
      <c r="E2324" s="240" t="n">
        <v>305</v>
      </c>
      <c r="F2324" s="241" t="inlineStr">
        <is>
          <t>*</t>
        </is>
      </c>
      <c r="G2324" s="240" t="n">
        <v>80</v>
      </c>
      <c r="H2324" s="242" t="n">
        <v>1</v>
      </c>
      <c r="I2324" s="256">
        <f>SUM(H2324*C2324)</f>
        <v/>
      </c>
      <c r="J2324" s="257" t="n">
        <v>0.3</v>
      </c>
      <c r="K2324" s="258">
        <f>C2324*J2324</f>
        <v/>
      </c>
      <c r="M2324" s="251">
        <f>CONCATENATE(D2324,"　",E2324,F2324,G2324)</f>
        <v/>
      </c>
      <c r="N2324" s="252">
        <f>I2324</f>
        <v/>
      </c>
    </row>
    <row r="2325" ht="15" customHeight="1" thickBot="1">
      <c r="B2325" s="79" t="inlineStr">
        <is>
          <t>90M4Z11</t>
        </is>
      </c>
      <c r="C2325" s="82">
        <f>SUMIF(数量表!D:H,B2325,数量表!H:H)</f>
        <v/>
      </c>
      <c r="D2325" s="243" t="inlineStr">
        <is>
          <t>W2-39</t>
        </is>
      </c>
      <c r="E2325" s="236" t="n">
        <v>386.5</v>
      </c>
      <c r="F2325" s="237" t="inlineStr">
        <is>
          <t>*</t>
        </is>
      </c>
      <c r="G2325" s="236" t="n">
        <v>462</v>
      </c>
      <c r="H2325" s="238" t="n">
        <v>2</v>
      </c>
      <c r="I2325" s="253">
        <f>SUM(H2325*C2325)</f>
        <v/>
      </c>
      <c r="J2325" s="254" t="n">
        <v>2</v>
      </c>
      <c r="K2325" s="255">
        <f>C2325*J2325</f>
        <v/>
      </c>
      <c r="M2325" s="251">
        <f>CONCATENATE(D2325,"　",E2325,F2325,G2325)</f>
        <v/>
      </c>
      <c r="N2325" s="252">
        <f>I2325</f>
        <v/>
      </c>
    </row>
    <row r="2326" ht="15" customHeight="1" thickBot="1">
      <c r="B2326" s="85" t="inlineStr">
        <is>
          <t>90M4Z11</t>
        </is>
      </c>
      <c r="C2326" s="87">
        <f>SUMIF(数量表!D:H,B2326,数量表!H:H)</f>
        <v/>
      </c>
      <c r="D2326" s="243" t="inlineStr">
        <is>
          <t>45*1000</t>
        </is>
      </c>
      <c r="E2326" s="2" t="n">
        <v>164</v>
      </c>
      <c r="F2326" s="244" t="inlineStr">
        <is>
          <t>*</t>
        </is>
      </c>
      <c r="G2326" s="2" t="n">
        <v>1176</v>
      </c>
      <c r="H2326" s="122" t="n">
        <v>2</v>
      </c>
      <c r="I2326" s="259">
        <f>SUM(H2326*C2326)</f>
        <v/>
      </c>
      <c r="J2326" s="260" t="n">
        <v>0.5</v>
      </c>
      <c r="K2326" s="261">
        <f>C2326*J2326</f>
        <v/>
      </c>
      <c r="M2326" s="251">
        <f>CONCATENATE(D2326,"　",E2326,F2326,G2326)</f>
        <v/>
      </c>
      <c r="N2326" s="252">
        <f>I2326</f>
        <v/>
      </c>
    </row>
    <row r="2327" ht="15" customHeight="1" thickBot="1">
      <c r="B2327" s="88" t="inlineStr">
        <is>
          <t>90M4Z11</t>
        </is>
      </c>
      <c r="C2327" s="91">
        <f>SUMIF(数量表!D:H,B2327,数量表!H:H)</f>
        <v/>
      </c>
      <c r="D2327" s="239" t="inlineStr">
        <is>
          <t>W3-39</t>
        </is>
      </c>
      <c r="E2327" s="240" t="n">
        <v>386.5</v>
      </c>
      <c r="F2327" s="241" t="inlineStr">
        <is>
          <t>*</t>
        </is>
      </c>
      <c r="G2327" s="240" t="n">
        <v>356</v>
      </c>
      <c r="H2327" s="242" t="n">
        <v>2</v>
      </c>
      <c r="I2327" s="256">
        <f>SUM(H2327*C2327)</f>
        <v/>
      </c>
      <c r="J2327" s="257" t="n">
        <v>1</v>
      </c>
      <c r="K2327" s="258">
        <f>C2327*J2327</f>
        <v/>
      </c>
      <c r="M2327" s="251">
        <f>CONCATENATE(D2327,"　",E2327,F2327,G2327)</f>
        <v/>
      </c>
      <c r="N2327" s="252">
        <f>I2327</f>
        <v/>
      </c>
    </row>
    <row r="2328" ht="15" customHeight="1" thickBot="1">
      <c r="B2328" s="79" t="inlineStr">
        <is>
          <t>90M4Z11L</t>
        </is>
      </c>
      <c r="C2328" s="80">
        <f>SUMIF(数量表!D:H,B2328,数量表!H:H)</f>
        <v/>
      </c>
      <c r="D2328" s="235" t="inlineStr">
        <is>
          <t>W2-39</t>
        </is>
      </c>
      <c r="E2328" s="236" t="n">
        <v>386.5</v>
      </c>
      <c r="F2328" s="237" t="inlineStr">
        <is>
          <t>*</t>
        </is>
      </c>
      <c r="G2328" s="236" t="n">
        <v>462</v>
      </c>
      <c r="H2328" s="238" t="n">
        <v>1</v>
      </c>
      <c r="I2328" s="253">
        <f>SUM(H2328*C2328)</f>
        <v/>
      </c>
      <c r="J2328" s="254" t="n">
        <v>1</v>
      </c>
      <c r="K2328" s="255">
        <f>C2328*J2328</f>
        <v/>
      </c>
      <c r="M2328" s="251">
        <f>CONCATENATE(D2328,"　",E2328,F2328,G2328)</f>
        <v/>
      </c>
      <c r="N2328" s="252">
        <f>I2328</f>
        <v/>
      </c>
    </row>
    <row r="2329" ht="15" customHeight="1" thickBot="1">
      <c r="B2329" s="85" t="inlineStr">
        <is>
          <t>90M4Z11L</t>
        </is>
      </c>
      <c r="C2329">
        <f>SUMIF(数量表!D:H,B2329,数量表!H:H)</f>
        <v/>
      </c>
      <c r="D2329" s="243" t="inlineStr">
        <is>
          <t>W1-34</t>
        </is>
      </c>
      <c r="E2329" s="2" t="n">
        <v>346.5</v>
      </c>
      <c r="F2329" s="244" t="inlineStr">
        <is>
          <t>*</t>
        </is>
      </c>
      <c r="G2329" s="2" t="n">
        <v>462</v>
      </c>
      <c r="H2329" s="122" t="n">
        <v>1</v>
      </c>
      <c r="I2329" s="259">
        <f>SUM(H2329*C2329)</f>
        <v/>
      </c>
      <c r="J2329" s="260" t="n">
        <v>1</v>
      </c>
      <c r="K2329" s="261">
        <f>C2329*J2329</f>
        <v/>
      </c>
      <c r="M2329" s="251">
        <f>CONCATENATE(D2329,"　",E2329,F2329,G2329)</f>
        <v/>
      </c>
      <c r="N2329" s="252">
        <f>I2329</f>
        <v/>
      </c>
    </row>
    <row r="2330" ht="15" customHeight="1" thickBot="1">
      <c r="B2330" s="85" t="inlineStr">
        <is>
          <t>90M4Z11L</t>
        </is>
      </c>
      <c r="C2330">
        <f>SUMIF(数量表!D:H,B2330,数量表!H:H)</f>
        <v/>
      </c>
      <c r="D2330" s="243" t="inlineStr">
        <is>
          <t>W1-34</t>
        </is>
      </c>
      <c r="E2330" s="2" t="n">
        <v>346.5</v>
      </c>
      <c r="F2330" s="244" t="inlineStr">
        <is>
          <t>*</t>
        </is>
      </c>
      <c r="G2330" s="2" t="n">
        <v>356</v>
      </c>
      <c r="H2330" s="122" t="n">
        <v>1</v>
      </c>
      <c r="I2330" s="259">
        <f>SUM(H2330*C2330)</f>
        <v/>
      </c>
      <c r="J2330" s="260" t="n">
        <v>0.5</v>
      </c>
      <c r="K2330" s="261">
        <f>C2330*J2330</f>
        <v/>
      </c>
      <c r="M2330" s="251">
        <f>CONCATENATE(D2330,"　",E2330,F2330,G2330)</f>
        <v/>
      </c>
      <c r="N2330" s="252">
        <f>I2330</f>
        <v/>
      </c>
    </row>
    <row r="2331" ht="15" customHeight="1" thickBot="1">
      <c r="B2331" s="85" t="inlineStr">
        <is>
          <t>90M4Z11L</t>
        </is>
      </c>
      <c r="C2331">
        <f>SUMIF(数量表!D:H,B2331,数量表!H:H)</f>
        <v/>
      </c>
      <c r="D2331" s="243" t="inlineStr">
        <is>
          <t>W2-39</t>
        </is>
      </c>
      <c r="E2331" s="2" t="n">
        <v>386.5</v>
      </c>
      <c r="F2331" s="244" t="inlineStr">
        <is>
          <t>*</t>
        </is>
      </c>
      <c r="G2331" s="2" t="n">
        <v>356</v>
      </c>
      <c r="H2331" s="122" t="n">
        <v>1</v>
      </c>
      <c r="I2331" s="259">
        <f>SUM(H2331*C2331)</f>
        <v/>
      </c>
      <c r="J2331" s="260" t="n">
        <v>0.5</v>
      </c>
      <c r="K2331" s="261">
        <f>C2331*J2331</f>
        <v/>
      </c>
      <c r="M2331" s="251">
        <f>CONCATENATE(D2331,"　",E2331,F2331,G2331)</f>
        <v/>
      </c>
      <c r="N2331" s="252">
        <f>I2331</f>
        <v/>
      </c>
    </row>
    <row r="2332" ht="15" customHeight="1" thickBot="1">
      <c r="B2332" s="85" t="inlineStr">
        <is>
          <t>90M4Z11L</t>
        </is>
      </c>
      <c r="C2332" s="87">
        <f>SUMIF(数量表!D:H,B2332,数量表!H:H)</f>
        <v/>
      </c>
      <c r="D2332" s="243" t="inlineStr">
        <is>
          <t>45*1000</t>
        </is>
      </c>
      <c r="E2332" s="2" t="n">
        <v>164</v>
      </c>
      <c r="F2332" s="244" t="inlineStr">
        <is>
          <t>*</t>
        </is>
      </c>
      <c r="G2332" s="2" t="n">
        <v>1176</v>
      </c>
      <c r="H2332" s="122" t="n">
        <v>1</v>
      </c>
      <c r="I2332" s="259">
        <f>SUM(H2332*C2332)</f>
        <v/>
      </c>
      <c r="J2332" s="260" t="n">
        <v>0.5</v>
      </c>
      <c r="K2332" s="261">
        <f>C2332*J2332</f>
        <v/>
      </c>
      <c r="M2332" s="251">
        <f>CONCATENATE(D2332,"　",E2332,F2332,G2332)</f>
        <v/>
      </c>
      <c r="N2332" s="252">
        <f>I2332</f>
        <v/>
      </c>
    </row>
    <row r="2333" ht="15" customHeight="1" thickBot="1">
      <c r="B2333" s="88" t="inlineStr">
        <is>
          <t>90M4Z11L</t>
        </is>
      </c>
      <c r="C2333" s="91">
        <f>SUMIF(数量表!D:H,B2333,数量表!H:H)</f>
        <v/>
      </c>
      <c r="D2333" s="239" t="inlineStr">
        <is>
          <t>45*1000</t>
        </is>
      </c>
      <c r="E2333" s="240" t="n">
        <v>124</v>
      </c>
      <c r="F2333" s="241" t="inlineStr">
        <is>
          <t>*</t>
        </is>
      </c>
      <c r="G2333" s="240" t="n">
        <v>1176</v>
      </c>
      <c r="H2333" s="242" t="n">
        <v>1</v>
      </c>
      <c r="I2333" s="256">
        <f>SUM(H2333*C2333)</f>
        <v/>
      </c>
      <c r="J2333" s="257" t="n">
        <v>0.5</v>
      </c>
      <c r="K2333" s="258">
        <f>C2333*J2333</f>
        <v/>
      </c>
      <c r="M2333" s="251">
        <f>CONCATENATE(D2333,"　",E2333,F2333,G2333)</f>
        <v/>
      </c>
      <c r="N2333" s="252">
        <f>I2333</f>
        <v/>
      </c>
    </row>
    <row r="2334" ht="15" customHeight="1" thickBot="1">
      <c r="B2334" s="79" t="inlineStr">
        <is>
          <t>90M4Z11-L</t>
        </is>
      </c>
      <c r="C2334" s="82">
        <f>SUMIF(数量表!D:H,B2334,数量表!H:H)</f>
        <v/>
      </c>
      <c r="D2334" s="243" t="inlineStr">
        <is>
          <t>W2-39</t>
        </is>
      </c>
      <c r="E2334" s="236" t="n">
        <v>386.5</v>
      </c>
      <c r="F2334" s="237" t="inlineStr">
        <is>
          <t>*</t>
        </is>
      </c>
      <c r="G2334" s="236" t="n">
        <v>462</v>
      </c>
      <c r="H2334" s="238" t="n">
        <v>2</v>
      </c>
      <c r="I2334" s="253">
        <f>SUM(H2334*C2334)</f>
        <v/>
      </c>
      <c r="J2334" s="254" t="n">
        <v>2</v>
      </c>
      <c r="K2334" s="255">
        <f>C2334*J2334</f>
        <v/>
      </c>
      <c r="M2334" s="251">
        <f>CONCATENATE(D2334,"　",E2334,F2334,G2334)</f>
        <v/>
      </c>
      <c r="N2334" s="252">
        <f>I2334</f>
        <v/>
      </c>
    </row>
    <row r="2335" ht="15" customHeight="1" thickBot="1">
      <c r="B2335" s="85" t="inlineStr">
        <is>
          <t>90M4Z11-L</t>
        </is>
      </c>
      <c r="C2335" s="87">
        <f>SUMIF(数量表!D:H,B2335,数量表!H:H)</f>
        <v/>
      </c>
      <c r="D2335" s="243" t="inlineStr">
        <is>
          <t>45*1000</t>
        </is>
      </c>
      <c r="E2335" s="2" t="n">
        <v>328</v>
      </c>
      <c r="F2335" s="244" t="inlineStr">
        <is>
          <t>*</t>
        </is>
      </c>
      <c r="G2335" s="2" t="n">
        <v>1176</v>
      </c>
      <c r="H2335" s="122" t="n">
        <v>1</v>
      </c>
      <c r="I2335" s="259">
        <f>SUM(H2335*C2335)</f>
        <v/>
      </c>
      <c r="J2335" s="260" t="n">
        <v>0.5</v>
      </c>
      <c r="K2335" s="261">
        <f>C2335*J2335</f>
        <v/>
      </c>
      <c r="M2335" s="251">
        <f>CONCATENATE(D2335,"　",E2335,F2335,G2335)</f>
        <v/>
      </c>
      <c r="N2335" s="252">
        <f>I2335</f>
        <v/>
      </c>
    </row>
    <row r="2336" ht="15" customHeight="1" thickBot="1">
      <c r="B2336" s="88" t="inlineStr">
        <is>
          <t>90M4Z11-L</t>
        </is>
      </c>
      <c r="C2336" s="91">
        <f>SUMIF(数量表!D:H,B2336,数量表!H:H)</f>
        <v/>
      </c>
      <c r="D2336" s="239" t="inlineStr">
        <is>
          <t>W3-39</t>
        </is>
      </c>
      <c r="E2336" s="240" t="n">
        <v>386.5</v>
      </c>
      <c r="F2336" s="241" t="inlineStr">
        <is>
          <t>*</t>
        </is>
      </c>
      <c r="G2336" s="240" t="n">
        <v>356</v>
      </c>
      <c r="H2336" s="242" t="n">
        <v>2</v>
      </c>
      <c r="I2336" s="256">
        <f>SUM(H2336*C2336)</f>
        <v/>
      </c>
      <c r="J2336" s="257" t="n">
        <v>1</v>
      </c>
      <c r="K2336" s="258">
        <f>C2336*J2336</f>
        <v/>
      </c>
      <c r="M2336" s="251">
        <f>CONCATENATE(D2336,"　",E2336,F2336,G2336)</f>
        <v/>
      </c>
      <c r="N2336" s="252">
        <f>I2336</f>
        <v/>
      </c>
    </row>
    <row r="2337" ht="15" customHeight="1" thickBot="1">
      <c r="B2337" s="79" t="inlineStr">
        <is>
          <t>90M4Z11L-L</t>
        </is>
      </c>
      <c r="C2337" s="80">
        <f>SUMIF(数量表!D:H,B2337,数量表!H:H)</f>
        <v/>
      </c>
      <c r="D2337" s="235" t="inlineStr">
        <is>
          <t>W2-39</t>
        </is>
      </c>
      <c r="E2337" s="236" t="n">
        <v>386.5</v>
      </c>
      <c r="F2337" s="237" t="inlineStr">
        <is>
          <t>*</t>
        </is>
      </c>
      <c r="G2337" s="236" t="n">
        <v>462</v>
      </c>
      <c r="H2337" s="238" t="n">
        <v>1</v>
      </c>
      <c r="I2337" s="253">
        <f>SUM(H2337*C2337)</f>
        <v/>
      </c>
      <c r="J2337" s="254" t="n">
        <v>1</v>
      </c>
      <c r="K2337" s="255">
        <f>C2337*J2337</f>
        <v/>
      </c>
      <c r="M2337" s="251">
        <f>CONCATENATE(D2337,"　",E2337,F2337,G2337)</f>
        <v/>
      </c>
      <c r="N2337" s="252">
        <f>I2337</f>
        <v/>
      </c>
    </row>
    <row r="2338" ht="15" customHeight="1" thickBot="1">
      <c r="B2338" s="85" t="inlineStr">
        <is>
          <t>90M4Z11L-L</t>
        </is>
      </c>
      <c r="C2338">
        <f>SUMIF(数量表!D:H,B2338,数量表!H:H)</f>
        <v/>
      </c>
      <c r="D2338" s="243" t="inlineStr">
        <is>
          <t>W1-34</t>
        </is>
      </c>
      <c r="E2338" s="2" t="n">
        <v>346.5</v>
      </c>
      <c r="F2338" s="244" t="inlineStr">
        <is>
          <t>*</t>
        </is>
      </c>
      <c r="G2338" s="2" t="n">
        <v>462</v>
      </c>
      <c r="H2338" s="122" t="n">
        <v>1</v>
      </c>
      <c r="I2338" s="259">
        <f>SUM(H2338*C2338)</f>
        <v/>
      </c>
      <c r="J2338" s="260" t="n">
        <v>1</v>
      </c>
      <c r="K2338" s="261">
        <f>C2338*J2338</f>
        <v/>
      </c>
      <c r="M2338" s="251">
        <f>CONCATENATE(D2338,"　",E2338,F2338,G2338)</f>
        <v/>
      </c>
      <c r="N2338" s="252">
        <f>I2338</f>
        <v/>
      </c>
    </row>
    <row r="2339" ht="15" customHeight="1" thickBot="1">
      <c r="B2339" s="85" t="inlineStr">
        <is>
          <t>90M4Z11L-L</t>
        </is>
      </c>
      <c r="C2339">
        <f>SUMIF(数量表!D:H,B2339,数量表!H:H)</f>
        <v/>
      </c>
      <c r="D2339" s="243" t="inlineStr">
        <is>
          <t>W1-34</t>
        </is>
      </c>
      <c r="E2339" s="2" t="n">
        <v>346.5</v>
      </c>
      <c r="F2339" s="244" t="inlineStr">
        <is>
          <t>*</t>
        </is>
      </c>
      <c r="G2339" s="2" t="n">
        <v>356</v>
      </c>
      <c r="H2339" s="122" t="n">
        <v>1</v>
      </c>
      <c r="I2339" s="259">
        <f>SUM(H2339*C2339)</f>
        <v/>
      </c>
      <c r="J2339" s="260" t="n">
        <v>0.5</v>
      </c>
      <c r="K2339" s="261">
        <f>C2339*J2339</f>
        <v/>
      </c>
      <c r="M2339" s="251">
        <f>CONCATENATE(D2339,"　",E2339,F2339,G2339)</f>
        <v/>
      </c>
      <c r="N2339" s="252">
        <f>I2339</f>
        <v/>
      </c>
    </row>
    <row r="2340" ht="15" customHeight="1" thickBot="1">
      <c r="B2340" s="85" t="inlineStr">
        <is>
          <t>90M4Z11L-L</t>
        </is>
      </c>
      <c r="C2340">
        <f>SUMIF(数量表!D:H,B2340,数量表!H:H)</f>
        <v/>
      </c>
      <c r="D2340" s="243" t="inlineStr">
        <is>
          <t>W2-39</t>
        </is>
      </c>
      <c r="E2340" s="2" t="n">
        <v>386.5</v>
      </c>
      <c r="F2340" s="244" t="inlineStr">
        <is>
          <t>*</t>
        </is>
      </c>
      <c r="G2340" s="2" t="n">
        <v>356</v>
      </c>
      <c r="H2340" s="122" t="n">
        <v>1</v>
      </c>
      <c r="I2340" s="259">
        <f>SUM(H2340*C2340)</f>
        <v/>
      </c>
      <c r="J2340" s="260" t="n">
        <v>0.5</v>
      </c>
      <c r="K2340" s="261">
        <f>C2340*J2340</f>
        <v/>
      </c>
      <c r="M2340" s="251">
        <f>CONCATENATE(D2340,"　",E2340,F2340,G2340)</f>
        <v/>
      </c>
      <c r="N2340" s="252">
        <f>I2340</f>
        <v/>
      </c>
    </row>
    <row r="2341" ht="15" customHeight="1" thickBot="1">
      <c r="B2341" s="85" t="inlineStr">
        <is>
          <t>90M4Z11L-L</t>
        </is>
      </c>
      <c r="C2341" s="87">
        <f>SUMIF(数量表!D:H,B2341,数量表!H:H)</f>
        <v/>
      </c>
      <c r="D2341" s="243" t="inlineStr">
        <is>
          <t>45*1000</t>
        </is>
      </c>
      <c r="E2341" s="2" t="n">
        <v>288</v>
      </c>
      <c r="F2341" s="244" t="inlineStr">
        <is>
          <t>*</t>
        </is>
      </c>
      <c r="G2341" s="2" t="n">
        <v>1176</v>
      </c>
      <c r="H2341" s="122" t="n">
        <v>1</v>
      </c>
      <c r="I2341" s="259">
        <f>SUM(H2341*C2341)</f>
        <v/>
      </c>
      <c r="J2341" s="260" t="n">
        <v>0.5</v>
      </c>
      <c r="K2341" s="261">
        <f>C2341*J2341</f>
        <v/>
      </c>
      <c r="M2341" s="251">
        <f>CONCATENATE(D2341,"　",E2341,F2341,G2341)</f>
        <v/>
      </c>
      <c r="N2341" s="252">
        <f>I2341</f>
        <v/>
      </c>
    </row>
    <row r="2342" ht="15" customHeight="1" thickBot="1">
      <c r="B2342" s="79" t="inlineStr">
        <is>
          <t>90M4Z11R</t>
        </is>
      </c>
      <c r="C2342" s="80">
        <f>SUMIF(数量表!D:H,B2342,数量表!H:H)</f>
        <v/>
      </c>
      <c r="D2342" s="235" t="inlineStr">
        <is>
          <t>W2-39</t>
        </is>
      </c>
      <c r="E2342" s="236" t="n">
        <v>386.5</v>
      </c>
      <c r="F2342" s="237" t="inlineStr">
        <is>
          <t>*</t>
        </is>
      </c>
      <c r="G2342" s="236" t="n">
        <v>462</v>
      </c>
      <c r="H2342" s="238" t="n">
        <v>1</v>
      </c>
      <c r="I2342" s="253">
        <f>SUM(H2342*C2342)</f>
        <v/>
      </c>
      <c r="J2342" s="254" t="n">
        <v>1</v>
      </c>
      <c r="K2342" s="255">
        <f>C2342*J2342</f>
        <v/>
      </c>
      <c r="M2342" s="251">
        <f>CONCATENATE(D2342,"　",E2342,F2342,G2342)</f>
        <v/>
      </c>
      <c r="N2342" s="252">
        <f>I2342</f>
        <v/>
      </c>
    </row>
    <row r="2343" ht="15" customHeight="1" thickBot="1">
      <c r="B2343" s="85" t="inlineStr">
        <is>
          <t>90M4Z11R</t>
        </is>
      </c>
      <c r="C2343">
        <f>SUMIF(数量表!D:H,B2343,数量表!H:H)</f>
        <v/>
      </c>
      <c r="D2343" s="243" t="inlineStr">
        <is>
          <t>W1-34</t>
        </is>
      </c>
      <c r="E2343" s="2" t="n">
        <v>346.5</v>
      </c>
      <c r="F2343" s="244" t="inlineStr">
        <is>
          <t>*</t>
        </is>
      </c>
      <c r="G2343" s="2" t="n">
        <v>462</v>
      </c>
      <c r="H2343" s="122" t="n">
        <v>1</v>
      </c>
      <c r="I2343" s="259">
        <f>SUM(H2343*C2343)</f>
        <v/>
      </c>
      <c r="J2343" s="260" t="n">
        <v>1</v>
      </c>
      <c r="K2343" s="261">
        <f>C2343*J2343</f>
        <v/>
      </c>
      <c r="M2343" s="251">
        <f>CONCATENATE(D2343,"　",E2343,F2343,G2343)</f>
        <v/>
      </c>
      <c r="N2343" s="252">
        <f>I2343</f>
        <v/>
      </c>
    </row>
    <row r="2344" ht="15" customHeight="1" thickBot="1">
      <c r="B2344" s="85" t="inlineStr">
        <is>
          <t>90M4Z11R</t>
        </is>
      </c>
      <c r="C2344">
        <f>SUMIF(数量表!D:H,B2344,数量表!H:H)</f>
        <v/>
      </c>
      <c r="D2344" s="243" t="inlineStr">
        <is>
          <t>W1-34</t>
        </is>
      </c>
      <c r="E2344" s="2" t="n">
        <v>346.5</v>
      </c>
      <c r="F2344" s="244" t="inlineStr">
        <is>
          <t>*</t>
        </is>
      </c>
      <c r="G2344" s="2" t="n">
        <v>356</v>
      </c>
      <c r="H2344" s="122" t="n">
        <v>1</v>
      </c>
      <c r="I2344" s="259">
        <f>SUM(H2344*C2344)</f>
        <v/>
      </c>
      <c r="J2344" s="260" t="n">
        <v>0.5</v>
      </c>
      <c r="K2344" s="261">
        <f>C2344*J2344</f>
        <v/>
      </c>
      <c r="M2344" s="251">
        <f>CONCATENATE(D2344,"　",E2344,F2344,G2344)</f>
        <v/>
      </c>
      <c r="N2344" s="252">
        <f>I2344</f>
        <v/>
      </c>
    </row>
    <row r="2345" ht="15" customHeight="1" thickBot="1">
      <c r="B2345" s="85" t="inlineStr">
        <is>
          <t>90M4Z11R</t>
        </is>
      </c>
      <c r="C2345">
        <f>SUMIF(数量表!D:H,B2345,数量表!H:H)</f>
        <v/>
      </c>
      <c r="D2345" s="243" t="inlineStr">
        <is>
          <t>W2-39</t>
        </is>
      </c>
      <c r="E2345" s="2" t="n">
        <v>386.5</v>
      </c>
      <c r="F2345" s="244" t="inlineStr">
        <is>
          <t>*</t>
        </is>
      </c>
      <c r="G2345" s="2" t="n">
        <v>356</v>
      </c>
      <c r="H2345" s="122" t="n">
        <v>1</v>
      </c>
      <c r="I2345" s="259">
        <f>SUM(H2345*C2345)</f>
        <v/>
      </c>
      <c r="J2345" s="260" t="n">
        <v>0.5</v>
      </c>
      <c r="K2345" s="261">
        <f>C2345*J2345</f>
        <v/>
      </c>
      <c r="M2345" s="251">
        <f>CONCATENATE(D2345,"　",E2345,F2345,G2345)</f>
        <v/>
      </c>
      <c r="N2345" s="252">
        <f>I2345</f>
        <v/>
      </c>
    </row>
    <row r="2346" ht="15" customHeight="1" thickBot="1">
      <c r="B2346" s="85" t="inlineStr">
        <is>
          <t>90M4Z11R</t>
        </is>
      </c>
      <c r="C2346" s="87">
        <f>SUMIF(数量表!D:H,B2346,数量表!H:H)</f>
        <v/>
      </c>
      <c r="D2346" s="243" t="inlineStr">
        <is>
          <t>45*1000</t>
        </is>
      </c>
      <c r="E2346" s="2" t="n">
        <v>164</v>
      </c>
      <c r="F2346" s="244" t="inlineStr">
        <is>
          <t>*</t>
        </is>
      </c>
      <c r="G2346" s="2" t="n">
        <v>1176</v>
      </c>
      <c r="H2346" s="122" t="n">
        <v>1</v>
      </c>
      <c r="I2346" s="259">
        <f>SUM(H2346*C2346)</f>
        <v/>
      </c>
      <c r="J2346" s="260" t="n">
        <v>0.5</v>
      </c>
      <c r="K2346" s="261">
        <f>C2346*J2346</f>
        <v/>
      </c>
      <c r="M2346" s="251">
        <f>CONCATENATE(D2346,"　",E2346,F2346,G2346)</f>
        <v/>
      </c>
      <c r="N2346" s="252">
        <f>I2346</f>
        <v/>
      </c>
    </row>
    <row r="2347" ht="15" customHeight="1" thickBot="1">
      <c r="B2347" s="88" t="inlineStr">
        <is>
          <t>90M4Z11R</t>
        </is>
      </c>
      <c r="C2347" s="91">
        <f>SUMIF(数量表!D:H,B2347,数量表!H:H)</f>
        <v/>
      </c>
      <c r="D2347" s="239" t="inlineStr">
        <is>
          <t>45*1000</t>
        </is>
      </c>
      <c r="E2347" s="240" t="n">
        <v>124</v>
      </c>
      <c r="F2347" s="241" t="inlineStr">
        <is>
          <t>*</t>
        </is>
      </c>
      <c r="G2347" s="240" t="n">
        <v>1176</v>
      </c>
      <c r="H2347" s="242" t="n">
        <v>1</v>
      </c>
      <c r="I2347" s="256">
        <f>SUM(H2347*C2347)</f>
        <v/>
      </c>
      <c r="J2347" s="257" t="n">
        <v>0.5</v>
      </c>
      <c r="K2347" s="258">
        <f>C2347*J2347</f>
        <v/>
      </c>
      <c r="M2347" s="251">
        <f>CONCATENATE(D2347,"　",E2347,F2347,G2347)</f>
        <v/>
      </c>
      <c r="N2347" s="252">
        <f>I2347</f>
        <v/>
      </c>
    </row>
    <row r="2348" ht="15" customHeight="1" thickBot="1">
      <c r="B2348" s="79" t="inlineStr">
        <is>
          <t>90M4Z11-R</t>
        </is>
      </c>
      <c r="C2348" s="82">
        <f>SUMIF(数量表!D:H,B2348,数量表!H:H)</f>
        <v/>
      </c>
      <c r="D2348" s="243" t="inlineStr">
        <is>
          <t>W2-39</t>
        </is>
      </c>
      <c r="E2348" s="236" t="n">
        <v>386.5</v>
      </c>
      <c r="F2348" s="237" t="inlineStr">
        <is>
          <t>*</t>
        </is>
      </c>
      <c r="G2348" s="236" t="n">
        <v>462</v>
      </c>
      <c r="H2348" s="238" t="n">
        <v>2</v>
      </c>
      <c r="I2348" s="253">
        <f>SUM(H2348*C2348)</f>
        <v/>
      </c>
      <c r="J2348" s="254" t="n">
        <v>2</v>
      </c>
      <c r="K2348" s="255">
        <f>C2348*J2348</f>
        <v/>
      </c>
      <c r="M2348" s="251">
        <f>CONCATENATE(D2348,"　",E2348,F2348,G2348)</f>
        <v/>
      </c>
      <c r="N2348" s="252">
        <f>I2348</f>
        <v/>
      </c>
    </row>
    <row r="2349" ht="15" customHeight="1" thickBot="1">
      <c r="B2349" s="85" t="inlineStr">
        <is>
          <t>90M4Z11-R</t>
        </is>
      </c>
      <c r="C2349" s="87">
        <f>SUMIF(数量表!D:H,B2349,数量表!H:H)</f>
        <v/>
      </c>
      <c r="D2349" s="243" t="inlineStr">
        <is>
          <t>45*1000</t>
        </is>
      </c>
      <c r="E2349" s="2" t="n">
        <v>328</v>
      </c>
      <c r="F2349" s="244" t="inlineStr">
        <is>
          <t>*</t>
        </is>
      </c>
      <c r="G2349" s="2" t="n">
        <v>1176</v>
      </c>
      <c r="H2349" s="122" t="n">
        <v>1</v>
      </c>
      <c r="I2349" s="259">
        <f>SUM(H2349*C2349)</f>
        <v/>
      </c>
      <c r="J2349" s="260" t="n">
        <v>0.5</v>
      </c>
      <c r="K2349" s="261">
        <f>C2349*J2349</f>
        <v/>
      </c>
      <c r="M2349" s="251">
        <f>CONCATENATE(D2349,"　",E2349,F2349,G2349)</f>
        <v/>
      </c>
      <c r="N2349" s="252">
        <f>I2349</f>
        <v/>
      </c>
    </row>
    <row r="2350" ht="15" customHeight="1" thickBot="1">
      <c r="B2350" s="88" t="inlineStr">
        <is>
          <t>90M4Z11-R</t>
        </is>
      </c>
      <c r="C2350" s="91">
        <f>SUMIF(数量表!D:H,B2350,数量表!H:H)</f>
        <v/>
      </c>
      <c r="D2350" s="239" t="inlineStr">
        <is>
          <t>W3-39</t>
        </is>
      </c>
      <c r="E2350" s="240" t="n">
        <v>386.5</v>
      </c>
      <c r="F2350" s="241" t="inlineStr">
        <is>
          <t>*</t>
        </is>
      </c>
      <c r="G2350" s="240" t="n">
        <v>356</v>
      </c>
      <c r="H2350" s="242" t="n">
        <v>2</v>
      </c>
      <c r="I2350" s="256">
        <f>SUM(H2350*C2350)</f>
        <v/>
      </c>
      <c r="J2350" s="257" t="n">
        <v>1</v>
      </c>
      <c r="K2350" s="258">
        <f>C2350*J2350</f>
        <v/>
      </c>
      <c r="M2350" s="251">
        <f>CONCATENATE(D2350,"　",E2350,F2350,G2350)</f>
        <v/>
      </c>
      <c r="N2350" s="252">
        <f>I2350</f>
        <v/>
      </c>
    </row>
    <row r="2351" ht="15" customHeight="1" thickBot="1">
      <c r="B2351" s="79" t="inlineStr">
        <is>
          <t>90M4Z11R-R</t>
        </is>
      </c>
      <c r="C2351" s="80">
        <f>SUMIF(数量表!D:H,B2351,数量表!H:H)</f>
        <v/>
      </c>
      <c r="D2351" s="235" t="inlineStr">
        <is>
          <t>W2-39</t>
        </is>
      </c>
      <c r="E2351" s="236" t="n">
        <v>386.5</v>
      </c>
      <c r="F2351" s="237" t="inlineStr">
        <is>
          <t>*</t>
        </is>
      </c>
      <c r="G2351" s="236" t="n">
        <v>462</v>
      </c>
      <c r="H2351" s="238" t="n">
        <v>1</v>
      </c>
      <c r="I2351" s="253">
        <f>SUM(H2351*C2351)</f>
        <v/>
      </c>
      <c r="J2351" s="254" t="n">
        <v>1</v>
      </c>
      <c r="K2351" s="255">
        <f>C2351*J2351</f>
        <v/>
      </c>
      <c r="M2351" s="251">
        <f>CONCATENATE(D2351,"　",E2351,F2351,G2351)</f>
        <v/>
      </c>
      <c r="N2351" s="252">
        <f>I2351</f>
        <v/>
      </c>
    </row>
    <row r="2352" ht="15" customHeight="1" thickBot="1">
      <c r="B2352" s="85" t="inlineStr">
        <is>
          <t>90M4Z11R-R</t>
        </is>
      </c>
      <c r="C2352">
        <f>SUMIF(数量表!D:H,B2352,数量表!H:H)</f>
        <v/>
      </c>
      <c r="D2352" s="243" t="inlineStr">
        <is>
          <t>W1-34</t>
        </is>
      </c>
      <c r="E2352" s="2" t="n">
        <v>346.5</v>
      </c>
      <c r="F2352" s="244" t="inlineStr">
        <is>
          <t>*</t>
        </is>
      </c>
      <c r="G2352" s="2" t="n">
        <v>462</v>
      </c>
      <c r="H2352" s="122" t="n">
        <v>1</v>
      </c>
      <c r="I2352" s="259">
        <f>SUM(H2352*C2352)</f>
        <v/>
      </c>
      <c r="J2352" s="260" t="n">
        <v>1</v>
      </c>
      <c r="K2352" s="261">
        <f>C2352*J2352</f>
        <v/>
      </c>
      <c r="M2352" s="251">
        <f>CONCATENATE(D2352,"　",E2352,F2352,G2352)</f>
        <v/>
      </c>
      <c r="N2352" s="252">
        <f>I2352</f>
        <v/>
      </c>
    </row>
    <row r="2353" ht="15" customHeight="1" thickBot="1">
      <c r="B2353" s="85" t="inlineStr">
        <is>
          <t>90M4Z11R-R</t>
        </is>
      </c>
      <c r="C2353">
        <f>SUMIF(数量表!D:H,B2353,数量表!H:H)</f>
        <v/>
      </c>
      <c r="D2353" s="243" t="inlineStr">
        <is>
          <t>W1-34</t>
        </is>
      </c>
      <c r="E2353" s="2" t="n">
        <v>346.5</v>
      </c>
      <c r="F2353" s="244" t="inlineStr">
        <is>
          <t>*</t>
        </is>
      </c>
      <c r="G2353" s="2" t="n">
        <v>356</v>
      </c>
      <c r="H2353" s="122" t="n">
        <v>1</v>
      </c>
      <c r="I2353" s="259">
        <f>SUM(H2353*C2353)</f>
        <v/>
      </c>
      <c r="J2353" s="260" t="n">
        <v>0.5</v>
      </c>
      <c r="K2353" s="261">
        <f>C2353*J2353</f>
        <v/>
      </c>
      <c r="M2353" s="251">
        <f>CONCATENATE(D2353,"　",E2353,F2353,G2353)</f>
        <v/>
      </c>
      <c r="N2353" s="252">
        <f>I2353</f>
        <v/>
      </c>
    </row>
    <row r="2354" ht="15" customHeight="1" thickBot="1">
      <c r="B2354" s="85" t="inlineStr">
        <is>
          <t>90M4Z11R-R</t>
        </is>
      </c>
      <c r="C2354">
        <f>SUMIF(数量表!D:H,B2354,数量表!H:H)</f>
        <v/>
      </c>
      <c r="D2354" s="243" t="inlineStr">
        <is>
          <t>W2-39</t>
        </is>
      </c>
      <c r="E2354" s="2" t="n">
        <v>386.5</v>
      </c>
      <c r="F2354" s="244" t="inlineStr">
        <is>
          <t>*</t>
        </is>
      </c>
      <c r="G2354" s="2" t="n">
        <v>356</v>
      </c>
      <c r="H2354" s="122" t="n">
        <v>1</v>
      </c>
      <c r="I2354" s="259">
        <f>SUM(H2354*C2354)</f>
        <v/>
      </c>
      <c r="J2354" s="260" t="n">
        <v>0.5</v>
      </c>
      <c r="K2354" s="261">
        <f>C2354*J2354</f>
        <v/>
      </c>
      <c r="M2354" s="251">
        <f>CONCATENATE(D2354,"　",E2354,F2354,G2354)</f>
        <v/>
      </c>
      <c r="N2354" s="252">
        <f>I2354</f>
        <v/>
      </c>
    </row>
    <row r="2355" ht="15" customHeight="1" thickBot="1">
      <c r="B2355" s="85" t="inlineStr">
        <is>
          <t>90M4Z11R-R</t>
        </is>
      </c>
      <c r="C2355" s="87">
        <f>SUMIF(数量表!D:H,B2355,数量表!H:H)</f>
        <v/>
      </c>
      <c r="D2355" s="243" t="inlineStr">
        <is>
          <t>45*1000</t>
        </is>
      </c>
      <c r="E2355" s="2" t="n">
        <v>288</v>
      </c>
      <c r="F2355" s="244" t="inlineStr">
        <is>
          <t>*</t>
        </is>
      </c>
      <c r="G2355" s="2" t="n">
        <v>1176</v>
      </c>
      <c r="H2355" s="122" t="n">
        <v>1</v>
      </c>
      <c r="I2355" s="259">
        <f>SUM(H2355*C2355)</f>
        <v/>
      </c>
      <c r="J2355" s="260" t="n">
        <v>0.5</v>
      </c>
      <c r="K2355" s="261">
        <f>C2355*J2355</f>
        <v/>
      </c>
      <c r="M2355" s="251">
        <f>CONCATENATE(D2355,"　",E2355,F2355,G2355)</f>
        <v/>
      </c>
      <c r="N2355" s="252">
        <f>I2355</f>
        <v/>
      </c>
    </row>
    <row r="2356" ht="15" customHeight="1" thickBot="1">
      <c r="B2356" s="79" t="inlineStr">
        <is>
          <t>90M5Z11</t>
        </is>
      </c>
      <c r="C2356" s="80">
        <f>SUMIF(数量表!D:H,B2356,数量表!H:H)</f>
        <v/>
      </c>
      <c r="D2356" s="235" t="inlineStr">
        <is>
          <t>W1-39</t>
        </is>
      </c>
      <c r="E2356" s="236" t="n">
        <v>386.5</v>
      </c>
      <c r="F2356" s="237" t="inlineStr">
        <is>
          <t>*</t>
        </is>
      </c>
      <c r="G2356" s="236" t="n">
        <v>774</v>
      </c>
      <c r="H2356" s="238" t="n">
        <v>2</v>
      </c>
      <c r="I2356" s="253">
        <f>SUM(H2356*C2356)</f>
        <v/>
      </c>
      <c r="J2356" s="254" t="n">
        <v>2</v>
      </c>
      <c r="K2356" s="255">
        <f>C2356*J2356</f>
        <v/>
      </c>
      <c r="M2356" s="251">
        <f>CONCATENATE(D2356,"　",E2356,F2356,G2356)</f>
        <v/>
      </c>
      <c r="N2356" s="252">
        <f>I2356</f>
        <v/>
      </c>
    </row>
    <row r="2357" ht="15" customHeight="1" thickBot="1">
      <c r="B2357" s="85" t="inlineStr">
        <is>
          <t>90M5Z11</t>
        </is>
      </c>
      <c r="C2357">
        <f>SUMIF(数量表!D:H,B2357,数量表!H:H)</f>
        <v/>
      </c>
      <c r="D2357" s="243" t="inlineStr">
        <is>
          <t>W1-39</t>
        </is>
      </c>
      <c r="E2357" s="2" t="n">
        <v>386.5</v>
      </c>
      <c r="F2357" s="244" t="inlineStr">
        <is>
          <t>*</t>
        </is>
      </c>
      <c r="G2357" s="2" t="n">
        <v>80</v>
      </c>
      <c r="H2357" s="122" t="n">
        <v>2</v>
      </c>
      <c r="I2357" s="259">
        <f>SUM(H2357*C2357)</f>
        <v/>
      </c>
      <c r="J2357" s="260" t="n">
        <v>0.1</v>
      </c>
      <c r="K2357" s="261">
        <f>C2357*J2357</f>
        <v/>
      </c>
      <c r="M2357" s="251">
        <f>CONCATENATE(D2357,"　",E2357,F2357,G2357)</f>
        <v/>
      </c>
      <c r="N2357" s="252">
        <f>I2357</f>
        <v/>
      </c>
    </row>
    <row r="2358" ht="15" customHeight="1" thickBot="1">
      <c r="B2358" s="88" t="inlineStr">
        <is>
          <t>90M5Z11</t>
        </is>
      </c>
      <c r="C2358" s="91">
        <f>SUMIF(数量表!D:H,B2358,数量表!H:H)</f>
        <v/>
      </c>
      <c r="D2358" s="239" t="inlineStr">
        <is>
          <t>45*1000</t>
        </is>
      </c>
      <c r="E2358" s="240" t="n">
        <v>164</v>
      </c>
      <c r="F2358" s="241" t="inlineStr">
        <is>
          <t>*</t>
        </is>
      </c>
      <c r="G2358" s="240" t="n">
        <v>1176</v>
      </c>
      <c r="H2358" s="242" t="n">
        <v>2</v>
      </c>
      <c r="I2358" s="256">
        <f>SUM(H2358*C2358)</f>
        <v/>
      </c>
      <c r="J2358" s="257" t="n">
        <v>0.1</v>
      </c>
      <c r="K2358" s="258">
        <f>C2358*J2358</f>
        <v/>
      </c>
      <c r="M2358" s="251">
        <f>CONCATENATE(D2358,"　",E2358,F2358,G2358)</f>
        <v/>
      </c>
      <c r="N2358" s="252">
        <f>I2358</f>
        <v/>
      </c>
    </row>
    <row r="2359" ht="15" customHeight="1" thickBot="1">
      <c r="B2359" s="85" t="inlineStr">
        <is>
          <t>90M5Z11L</t>
        </is>
      </c>
      <c r="C2359">
        <f>SUMIF(数量表!D:H,B2359,数量表!H:H)</f>
        <v/>
      </c>
      <c r="D2359" s="243" t="inlineStr">
        <is>
          <t>W1-34</t>
        </is>
      </c>
      <c r="E2359" s="2" t="n">
        <v>346.5</v>
      </c>
      <c r="F2359" s="244" t="inlineStr">
        <is>
          <t>*</t>
        </is>
      </c>
      <c r="G2359" s="2" t="n">
        <v>774</v>
      </c>
      <c r="H2359" s="122" t="n">
        <v>1</v>
      </c>
      <c r="I2359" s="259">
        <f>SUM(H2359*C2359)</f>
        <v/>
      </c>
      <c r="J2359" s="260" t="n">
        <v>1</v>
      </c>
      <c r="K2359" s="261">
        <f>C2359*J2359</f>
        <v/>
      </c>
      <c r="M2359" s="251">
        <f>CONCATENATE(D2359,"　",E2359,F2359,G2359)</f>
        <v/>
      </c>
      <c r="N2359" s="252">
        <f>I2359</f>
        <v/>
      </c>
    </row>
    <row r="2360" ht="15" customHeight="1" thickBot="1">
      <c r="B2360" s="85" t="inlineStr">
        <is>
          <t>90M5Z11L</t>
        </is>
      </c>
      <c r="C2360">
        <f>SUMIF(数量表!D:H,B2360,数量表!H:H)</f>
        <v/>
      </c>
      <c r="D2360" s="243" t="inlineStr">
        <is>
          <t>W1-39</t>
        </is>
      </c>
      <c r="E2360" s="2" t="n">
        <v>386.5</v>
      </c>
      <c r="F2360" s="244" t="inlineStr">
        <is>
          <t>*</t>
        </is>
      </c>
      <c r="G2360" s="2" t="n">
        <v>774</v>
      </c>
      <c r="H2360" s="122" t="n">
        <v>1</v>
      </c>
      <c r="I2360" s="259">
        <f>SUM(H2360*C2360)</f>
        <v/>
      </c>
      <c r="J2360" s="260" t="n">
        <v>1</v>
      </c>
      <c r="K2360" s="261">
        <f>C2360*J2360</f>
        <v/>
      </c>
      <c r="M2360" s="251">
        <f>CONCATENATE(D2360,"　",E2360,F2360,G2360)</f>
        <v/>
      </c>
      <c r="N2360" s="252">
        <f>I2360</f>
        <v/>
      </c>
    </row>
    <row r="2361" ht="15" customHeight="1" thickBot="1">
      <c r="B2361" s="85" t="inlineStr">
        <is>
          <t>90M5Z11L</t>
        </is>
      </c>
      <c r="C2361">
        <f>SUMIF(数量表!D:H,B2361,数量表!H:H)</f>
        <v/>
      </c>
      <c r="D2361" s="243" t="inlineStr">
        <is>
          <t>W1-34</t>
        </is>
      </c>
      <c r="E2361" s="2" t="n">
        <v>346.5</v>
      </c>
      <c r="F2361" s="244" t="inlineStr">
        <is>
          <t>*</t>
        </is>
      </c>
      <c r="G2361" s="2" t="n">
        <v>80</v>
      </c>
      <c r="H2361" s="122" t="n">
        <v>1</v>
      </c>
      <c r="I2361" s="259">
        <f>SUM(H2361*C2361)</f>
        <v/>
      </c>
      <c r="J2361" s="260" t="n">
        <v>0.1</v>
      </c>
      <c r="K2361" s="261">
        <f>C2361*J2361</f>
        <v/>
      </c>
      <c r="M2361" s="251">
        <f>CONCATENATE(D2361,"　",E2361,F2361,G2361)</f>
        <v/>
      </c>
      <c r="N2361" s="252">
        <f>I2361</f>
        <v/>
      </c>
    </row>
    <row r="2362" ht="15" customHeight="1" thickBot="1">
      <c r="B2362" s="85" t="inlineStr">
        <is>
          <t>90M5Z11L</t>
        </is>
      </c>
      <c r="C2362">
        <f>SUMIF(数量表!D:H,B2362,数量表!H:H)</f>
        <v/>
      </c>
      <c r="D2362" s="243" t="inlineStr">
        <is>
          <t>W1-39</t>
        </is>
      </c>
      <c r="E2362" s="2" t="n">
        <v>386.5</v>
      </c>
      <c r="F2362" s="244" t="inlineStr">
        <is>
          <t>*</t>
        </is>
      </c>
      <c r="G2362" s="2" t="n">
        <v>80</v>
      </c>
      <c r="H2362" s="122" t="n">
        <v>1</v>
      </c>
      <c r="I2362" s="259">
        <f>SUM(H2362*C2362)</f>
        <v/>
      </c>
      <c r="J2362" s="260" t="n">
        <v>0.1</v>
      </c>
      <c r="K2362" s="261">
        <f>C2362*J2362</f>
        <v/>
      </c>
      <c r="M2362" s="251">
        <f>CONCATENATE(D2362,"　",E2362,F2362,G2362)</f>
        <v/>
      </c>
      <c r="N2362" s="252">
        <f>I2362</f>
        <v/>
      </c>
    </row>
    <row r="2363" ht="15" customHeight="1" thickBot="1">
      <c r="B2363" s="85" t="inlineStr">
        <is>
          <t>90M5Z11L</t>
        </is>
      </c>
      <c r="C2363">
        <f>SUMIF(数量表!D:H,B2363,数量表!H:H)</f>
        <v/>
      </c>
      <c r="D2363" s="243" t="inlineStr">
        <is>
          <t>45*1000</t>
        </is>
      </c>
      <c r="E2363" s="2" t="n">
        <v>124</v>
      </c>
      <c r="F2363" s="244" t="inlineStr">
        <is>
          <t>*</t>
        </is>
      </c>
      <c r="G2363" s="2" t="n">
        <v>1176</v>
      </c>
      <c r="H2363" s="122" t="n">
        <v>1</v>
      </c>
      <c r="I2363" s="259">
        <f>SUM(H2363*C2363)</f>
        <v/>
      </c>
      <c r="J2363" s="260" t="n">
        <v>0.1</v>
      </c>
      <c r="K2363" s="261">
        <f>C2363*J2363</f>
        <v/>
      </c>
      <c r="M2363" s="251">
        <f>CONCATENATE(D2363,"　",E2363,F2363,G2363)</f>
        <v/>
      </c>
      <c r="N2363" s="252">
        <f>I2363</f>
        <v/>
      </c>
    </row>
    <row r="2364" ht="15" customHeight="1" thickBot="1">
      <c r="B2364" s="88" t="inlineStr">
        <is>
          <t>90M5Z11L</t>
        </is>
      </c>
      <c r="C2364" s="89">
        <f>SUMIF(数量表!D:H,B2364,数量表!H:H)</f>
        <v/>
      </c>
      <c r="D2364" s="239" t="inlineStr">
        <is>
          <t>45*1000</t>
        </is>
      </c>
      <c r="E2364" s="240" t="n">
        <v>164</v>
      </c>
      <c r="F2364" s="241" t="inlineStr">
        <is>
          <t>*</t>
        </is>
      </c>
      <c r="G2364" s="240" t="n">
        <v>1176</v>
      </c>
      <c r="H2364" s="242" t="n">
        <v>1</v>
      </c>
      <c r="I2364" s="256">
        <f>SUM(H2364*C2364)</f>
        <v/>
      </c>
      <c r="J2364" s="257" t="n">
        <v>0.1</v>
      </c>
      <c r="K2364" s="258">
        <f>C2364*J2364</f>
        <v/>
      </c>
      <c r="M2364" s="251">
        <f>CONCATENATE(D2364,"　",E2364,F2364,G2364)</f>
        <v/>
      </c>
      <c r="N2364" s="252">
        <f>I2364</f>
        <v/>
      </c>
    </row>
    <row r="2365" ht="15" customHeight="1" thickBot="1">
      <c r="B2365" s="79" t="inlineStr">
        <is>
          <t>90M5Z11-L</t>
        </is>
      </c>
      <c r="C2365" s="82">
        <f>SUMIF(数量表!D:H,B2365,数量表!H:H)</f>
        <v/>
      </c>
      <c r="D2365" s="235" t="inlineStr">
        <is>
          <t>W1-39</t>
        </is>
      </c>
      <c r="E2365" s="236" t="n">
        <v>386.5</v>
      </c>
      <c r="F2365" s="237" t="inlineStr">
        <is>
          <t>*</t>
        </is>
      </c>
      <c r="G2365" s="236" t="n">
        <v>774</v>
      </c>
      <c r="H2365" s="238" t="n">
        <v>2</v>
      </c>
      <c r="I2365" s="253">
        <f>SUM(H2365*C2365)</f>
        <v/>
      </c>
      <c r="J2365" s="254" t="n">
        <v>2</v>
      </c>
      <c r="K2365" s="255">
        <f>C2365*J2365</f>
        <v/>
      </c>
      <c r="M2365" s="251">
        <f>CONCATENATE(D2365,"　",E2365,F2365,G2365)</f>
        <v/>
      </c>
      <c r="N2365" s="252">
        <f>I2365</f>
        <v/>
      </c>
    </row>
    <row r="2366" ht="15" customHeight="1" thickBot="1">
      <c r="B2366" s="85" t="inlineStr">
        <is>
          <t>90M5Z11-L</t>
        </is>
      </c>
      <c r="C2366" s="87">
        <f>SUMIF(数量表!D:H,B2366,数量表!H:H)</f>
        <v/>
      </c>
      <c r="D2366" s="243" t="inlineStr">
        <is>
          <t>W1-39</t>
        </is>
      </c>
      <c r="E2366" s="2" t="n">
        <v>386.5</v>
      </c>
      <c r="F2366" s="244" t="inlineStr">
        <is>
          <t>*</t>
        </is>
      </c>
      <c r="G2366" s="2" t="n">
        <v>80</v>
      </c>
      <c r="H2366" s="122" t="n">
        <v>2</v>
      </c>
      <c r="I2366" s="259">
        <f>SUM(H2366*C2366)</f>
        <v/>
      </c>
      <c r="J2366" s="260" t="n">
        <v>0.1</v>
      </c>
      <c r="K2366" s="261">
        <f>C2366*J2366</f>
        <v/>
      </c>
      <c r="M2366" s="251">
        <f>CONCATENATE(D2366,"　",E2366,F2366,G2366)</f>
        <v/>
      </c>
      <c r="N2366" s="252">
        <f>I2366</f>
        <v/>
      </c>
    </row>
    <row r="2367" ht="15" customHeight="1" thickBot="1">
      <c r="B2367" s="88" t="inlineStr">
        <is>
          <t>90M5Z11-L</t>
        </is>
      </c>
      <c r="C2367" s="91">
        <f>SUMIF(数量表!D:H,B2367,数量表!H:H)</f>
        <v/>
      </c>
      <c r="D2367" s="239" t="inlineStr">
        <is>
          <t>45*1000</t>
        </is>
      </c>
      <c r="E2367" s="240" t="n">
        <v>328</v>
      </c>
      <c r="F2367" s="241" t="inlineStr">
        <is>
          <t>*</t>
        </is>
      </c>
      <c r="G2367" s="240" t="n">
        <v>1176</v>
      </c>
      <c r="H2367" s="242" t="n">
        <v>1</v>
      </c>
      <c r="I2367" s="256">
        <f>SUM(H2367*C2367)</f>
        <v/>
      </c>
      <c r="J2367" s="257" t="n">
        <v>0.1</v>
      </c>
      <c r="K2367" s="258">
        <f>C2367*J2367</f>
        <v/>
      </c>
      <c r="M2367" s="251">
        <f>CONCATENATE(D2367,"　",E2367,F2367,G2367)</f>
        <v/>
      </c>
      <c r="N2367" s="252">
        <f>I2367</f>
        <v/>
      </c>
    </row>
    <row r="2368" ht="15" customHeight="1" thickBot="1">
      <c r="B2368" s="79" t="inlineStr">
        <is>
          <t>90M5Z11L-L</t>
        </is>
      </c>
      <c r="C2368" s="80">
        <f>SUMIF(数量表!D:H,B2368,数量表!H:H)</f>
        <v/>
      </c>
      <c r="D2368" s="235" t="inlineStr">
        <is>
          <t>W1-34</t>
        </is>
      </c>
      <c r="E2368" s="236" t="n">
        <v>346.5</v>
      </c>
      <c r="F2368" s="237" t="inlineStr">
        <is>
          <t>*</t>
        </is>
      </c>
      <c r="G2368" s="236" t="n">
        <v>774</v>
      </c>
      <c r="H2368" s="238" t="n">
        <v>1</v>
      </c>
      <c r="I2368" s="253">
        <f>SUM(H2368*C2368)</f>
        <v/>
      </c>
      <c r="J2368" s="254" t="n">
        <v>1</v>
      </c>
      <c r="K2368" s="255">
        <f>C2368*J2368</f>
        <v/>
      </c>
      <c r="M2368" s="251">
        <f>CONCATENATE(D2368,"　",E2368,F2368,G2368)</f>
        <v/>
      </c>
      <c r="N2368" s="252">
        <f>I2368</f>
        <v/>
      </c>
    </row>
    <row r="2369" ht="15" customHeight="1" thickBot="1">
      <c r="B2369" s="85" t="inlineStr">
        <is>
          <t>90M5Z11L-L</t>
        </is>
      </c>
      <c r="C2369">
        <f>SUMIF(数量表!D:H,B2369,数量表!H:H)</f>
        <v/>
      </c>
      <c r="D2369" s="243" t="inlineStr">
        <is>
          <t>W1-39</t>
        </is>
      </c>
      <c r="E2369" s="2" t="n">
        <v>386.5</v>
      </c>
      <c r="F2369" s="244" t="inlineStr">
        <is>
          <t>*</t>
        </is>
      </c>
      <c r="G2369" s="2" t="n">
        <v>774</v>
      </c>
      <c r="H2369" s="122" t="n">
        <v>1</v>
      </c>
      <c r="I2369" s="259">
        <f>SUM(H2369*C2369)</f>
        <v/>
      </c>
      <c r="J2369" s="260" t="n">
        <v>1</v>
      </c>
      <c r="K2369" s="261">
        <f>C2369*J2369</f>
        <v/>
      </c>
      <c r="M2369" s="251">
        <f>CONCATENATE(D2369,"　",E2369,F2369,G2369)</f>
        <v/>
      </c>
      <c r="N2369" s="252">
        <f>I2369</f>
        <v/>
      </c>
    </row>
    <row r="2370" ht="15" customHeight="1" thickBot="1">
      <c r="B2370" s="85" t="inlineStr">
        <is>
          <t>90M5Z11L-L</t>
        </is>
      </c>
      <c r="C2370">
        <f>SUMIF(数量表!D:H,B2370,数量表!H:H)</f>
        <v/>
      </c>
      <c r="D2370" s="243" t="inlineStr">
        <is>
          <t>W1-34</t>
        </is>
      </c>
      <c r="E2370" s="2" t="n">
        <v>346.5</v>
      </c>
      <c r="F2370" s="244" t="inlineStr">
        <is>
          <t>*</t>
        </is>
      </c>
      <c r="G2370" s="2" t="n">
        <v>80</v>
      </c>
      <c r="H2370" s="122" t="n">
        <v>1</v>
      </c>
      <c r="I2370" s="259">
        <f>SUM(H2370*C2370)</f>
        <v/>
      </c>
      <c r="J2370" s="260" t="n">
        <v>0.1</v>
      </c>
      <c r="K2370" s="261">
        <f>C2370*J2370</f>
        <v/>
      </c>
      <c r="M2370" s="251">
        <f>CONCATENATE(D2370,"　",E2370,F2370,G2370)</f>
        <v/>
      </c>
      <c r="N2370" s="252">
        <f>I2370</f>
        <v/>
      </c>
    </row>
    <row r="2371" ht="15" customHeight="1" thickBot="1">
      <c r="B2371" s="85" t="inlineStr">
        <is>
          <t>90M5Z11L-L</t>
        </is>
      </c>
      <c r="C2371">
        <f>SUMIF(数量表!D:H,B2371,数量表!H:H)</f>
        <v/>
      </c>
      <c r="D2371" s="243" t="inlineStr">
        <is>
          <t>W1-39</t>
        </is>
      </c>
      <c r="E2371" s="2" t="n">
        <v>386.5</v>
      </c>
      <c r="F2371" s="244" t="inlineStr">
        <is>
          <t>*</t>
        </is>
      </c>
      <c r="G2371" s="2" t="n">
        <v>80</v>
      </c>
      <c r="H2371" s="122" t="n">
        <v>1</v>
      </c>
      <c r="I2371" s="259">
        <f>SUM(H2371*C2371)</f>
        <v/>
      </c>
      <c r="J2371" s="260" t="n">
        <v>0.1</v>
      </c>
      <c r="K2371" s="261">
        <f>C2371*J2371</f>
        <v/>
      </c>
      <c r="M2371" s="251">
        <f>CONCATENATE(D2371,"　",E2371,F2371,G2371)</f>
        <v/>
      </c>
      <c r="N2371" s="252">
        <f>I2371</f>
        <v/>
      </c>
    </row>
    <row r="2372" ht="15" customHeight="1" thickBot="1">
      <c r="B2372" s="88" t="inlineStr">
        <is>
          <t>90M5Z11L-L</t>
        </is>
      </c>
      <c r="C2372" s="89">
        <f>SUMIF(数量表!D:H,B2372,数量表!H:H)</f>
        <v/>
      </c>
      <c r="D2372" s="239" t="inlineStr">
        <is>
          <t>45*1000</t>
        </is>
      </c>
      <c r="E2372" s="240" t="n">
        <v>288</v>
      </c>
      <c r="F2372" s="241" t="inlineStr">
        <is>
          <t>*</t>
        </is>
      </c>
      <c r="G2372" s="240" t="n">
        <v>1176</v>
      </c>
      <c r="H2372" s="242" t="n">
        <v>1</v>
      </c>
      <c r="I2372" s="256">
        <f>SUM(H2372*C2372)</f>
        <v/>
      </c>
      <c r="J2372" s="257" t="n">
        <v>0.1</v>
      </c>
      <c r="K2372" s="258">
        <f>C2372*J2372</f>
        <v/>
      </c>
      <c r="M2372" s="251">
        <f>CONCATENATE(D2372,"　",E2372,F2372,G2372)</f>
        <v/>
      </c>
      <c r="N2372" s="252">
        <f>I2372</f>
        <v/>
      </c>
    </row>
    <row r="2373" ht="15" customHeight="1" thickBot="1">
      <c r="B2373" s="85" t="inlineStr">
        <is>
          <t>90M5Z11R</t>
        </is>
      </c>
      <c r="C2373">
        <f>SUMIF(数量表!D:H,B2373,数量表!H:H)</f>
        <v/>
      </c>
      <c r="D2373" s="243" t="inlineStr">
        <is>
          <t>W1-34</t>
        </is>
      </c>
      <c r="E2373" s="2" t="n">
        <v>346.5</v>
      </c>
      <c r="F2373" s="244" t="inlineStr">
        <is>
          <t>*</t>
        </is>
      </c>
      <c r="G2373" s="2" t="n">
        <v>774</v>
      </c>
      <c r="H2373" s="122" t="n">
        <v>1</v>
      </c>
      <c r="I2373" s="259">
        <f>SUM(H2373*C2373)</f>
        <v/>
      </c>
      <c r="J2373" s="260" t="n">
        <v>1</v>
      </c>
      <c r="K2373" s="261">
        <f>C2373*J2373</f>
        <v/>
      </c>
      <c r="M2373" s="251">
        <f>CONCATENATE(D2373,"　",E2373,F2373,G2373)</f>
        <v/>
      </c>
      <c r="N2373" s="252">
        <f>I2373</f>
        <v/>
      </c>
    </row>
    <row r="2374" ht="15" customHeight="1" thickBot="1">
      <c r="B2374" s="85" t="inlineStr">
        <is>
          <t>90M5Z11R</t>
        </is>
      </c>
      <c r="C2374">
        <f>SUMIF(数量表!D:H,B2374,数量表!H:H)</f>
        <v/>
      </c>
      <c r="D2374" s="243" t="inlineStr">
        <is>
          <t>W1-39</t>
        </is>
      </c>
      <c r="E2374" s="2" t="n">
        <v>386.5</v>
      </c>
      <c r="F2374" s="244" t="inlineStr">
        <is>
          <t>*</t>
        </is>
      </c>
      <c r="G2374" s="2" t="n">
        <v>774</v>
      </c>
      <c r="H2374" s="122" t="n">
        <v>1</v>
      </c>
      <c r="I2374" s="259">
        <f>SUM(H2374*C2374)</f>
        <v/>
      </c>
      <c r="J2374" s="260" t="n">
        <v>1</v>
      </c>
      <c r="K2374" s="261">
        <f>C2374*J2374</f>
        <v/>
      </c>
      <c r="M2374" s="251">
        <f>CONCATENATE(D2374,"　",E2374,F2374,G2374)</f>
        <v/>
      </c>
      <c r="N2374" s="252">
        <f>I2374</f>
        <v/>
      </c>
    </row>
    <row r="2375" ht="15" customHeight="1" thickBot="1">
      <c r="B2375" s="85" t="inlineStr">
        <is>
          <t>90M5Z11R</t>
        </is>
      </c>
      <c r="C2375">
        <f>SUMIF(数量表!D:H,B2375,数量表!H:H)</f>
        <v/>
      </c>
      <c r="D2375" s="243" t="inlineStr">
        <is>
          <t>W1-34</t>
        </is>
      </c>
      <c r="E2375" s="2" t="n">
        <v>346.5</v>
      </c>
      <c r="F2375" s="244" t="inlineStr">
        <is>
          <t>*</t>
        </is>
      </c>
      <c r="G2375" s="2" t="n">
        <v>80</v>
      </c>
      <c r="H2375" s="122" t="n">
        <v>1</v>
      </c>
      <c r="I2375" s="259">
        <f>SUM(H2375*C2375)</f>
        <v/>
      </c>
      <c r="J2375" s="260" t="n">
        <v>0.1</v>
      </c>
      <c r="K2375" s="261">
        <f>C2375*J2375</f>
        <v/>
      </c>
      <c r="M2375" s="251">
        <f>CONCATENATE(D2375,"　",E2375,F2375,G2375)</f>
        <v/>
      </c>
      <c r="N2375" s="252">
        <f>I2375</f>
        <v/>
      </c>
    </row>
    <row r="2376" ht="15" customHeight="1" thickBot="1">
      <c r="B2376" s="85" t="inlineStr">
        <is>
          <t>90M5Z11R</t>
        </is>
      </c>
      <c r="C2376">
        <f>SUMIF(数量表!D:H,B2376,数量表!H:H)</f>
        <v/>
      </c>
      <c r="D2376" s="243" t="inlineStr">
        <is>
          <t>W1-39</t>
        </is>
      </c>
      <c r="E2376" s="2" t="n">
        <v>386.5</v>
      </c>
      <c r="F2376" s="244" t="inlineStr">
        <is>
          <t>*</t>
        </is>
      </c>
      <c r="G2376" s="2" t="n">
        <v>80</v>
      </c>
      <c r="H2376" s="122" t="n">
        <v>1</v>
      </c>
      <c r="I2376" s="259">
        <f>SUM(H2376*C2376)</f>
        <v/>
      </c>
      <c r="J2376" s="260" t="n">
        <v>0.1</v>
      </c>
      <c r="K2376" s="261">
        <f>C2376*J2376</f>
        <v/>
      </c>
      <c r="M2376" s="251">
        <f>CONCATENATE(D2376,"　",E2376,F2376,G2376)</f>
        <v/>
      </c>
      <c r="N2376" s="252">
        <f>I2376</f>
        <v/>
      </c>
    </row>
    <row r="2377" ht="15" customHeight="1" thickBot="1">
      <c r="B2377" s="85" t="inlineStr">
        <is>
          <t>90M5Z11R</t>
        </is>
      </c>
      <c r="C2377">
        <f>SUMIF(数量表!D:H,B2377,数量表!H:H)</f>
        <v/>
      </c>
      <c r="D2377" s="243" t="inlineStr">
        <is>
          <t>45*1000</t>
        </is>
      </c>
      <c r="E2377" s="2" t="n">
        <v>124</v>
      </c>
      <c r="F2377" s="244" t="inlineStr">
        <is>
          <t>*</t>
        </is>
      </c>
      <c r="G2377" s="2" t="n">
        <v>1176</v>
      </c>
      <c r="H2377" s="122" t="n">
        <v>1</v>
      </c>
      <c r="I2377" s="259">
        <f>SUM(H2377*C2377)</f>
        <v/>
      </c>
      <c r="J2377" s="260" t="n">
        <v>0.1</v>
      </c>
      <c r="K2377" s="261">
        <f>C2377*J2377</f>
        <v/>
      </c>
      <c r="M2377" s="251">
        <f>CONCATENATE(D2377,"　",E2377,F2377,G2377)</f>
        <v/>
      </c>
      <c r="N2377" s="252">
        <f>I2377</f>
        <v/>
      </c>
    </row>
    <row r="2378" ht="15" customHeight="1" thickBot="1">
      <c r="B2378" s="88" t="inlineStr">
        <is>
          <t>90M5Z11R</t>
        </is>
      </c>
      <c r="C2378" s="89">
        <f>SUMIF(数量表!D:H,B2378,数量表!H:H)</f>
        <v/>
      </c>
      <c r="D2378" s="239" t="inlineStr">
        <is>
          <t>45*1000</t>
        </is>
      </c>
      <c r="E2378" s="240" t="n">
        <v>164</v>
      </c>
      <c r="F2378" s="241" t="inlineStr">
        <is>
          <t>*</t>
        </is>
      </c>
      <c r="G2378" s="240" t="n">
        <v>1176</v>
      </c>
      <c r="H2378" s="242" t="n">
        <v>1</v>
      </c>
      <c r="I2378" s="256">
        <f>SUM(H2378*C2378)</f>
        <v/>
      </c>
      <c r="J2378" s="257" t="n">
        <v>0.1</v>
      </c>
      <c r="K2378" s="258">
        <f>C2378*J2378</f>
        <v/>
      </c>
      <c r="M2378" s="251">
        <f>CONCATENATE(D2378,"　",E2378,F2378,G2378)</f>
        <v/>
      </c>
      <c r="N2378" s="252">
        <f>I2378</f>
        <v/>
      </c>
    </row>
    <row r="2379" ht="15" customHeight="1" thickBot="1">
      <c r="B2379" s="79" t="inlineStr">
        <is>
          <t>90M5Z11-R</t>
        </is>
      </c>
      <c r="C2379" s="82">
        <f>SUMIF(数量表!D:H,B2379,数量表!H:H)</f>
        <v/>
      </c>
      <c r="D2379" s="235" t="inlineStr">
        <is>
          <t>W1-39</t>
        </is>
      </c>
      <c r="E2379" s="236" t="n">
        <v>386.5</v>
      </c>
      <c r="F2379" s="237" t="inlineStr">
        <is>
          <t>*</t>
        </is>
      </c>
      <c r="G2379" s="236" t="n">
        <v>774</v>
      </c>
      <c r="H2379" s="238" t="n">
        <v>2</v>
      </c>
      <c r="I2379" s="253">
        <f>SUM(H2379*C2379)</f>
        <v/>
      </c>
      <c r="J2379" s="254" t="n">
        <v>2</v>
      </c>
      <c r="K2379" s="255">
        <f>C2379*J2379</f>
        <v/>
      </c>
      <c r="M2379" s="251">
        <f>CONCATENATE(D2379,"　",E2379,F2379,G2379)</f>
        <v/>
      </c>
      <c r="N2379" s="252">
        <f>I2379</f>
        <v/>
      </c>
    </row>
    <row r="2380" ht="15" customHeight="1" thickBot="1">
      <c r="B2380" s="85" t="inlineStr">
        <is>
          <t>90M5Z11-R</t>
        </is>
      </c>
      <c r="C2380" s="87">
        <f>SUMIF(数量表!D:H,B2380,数量表!H:H)</f>
        <v/>
      </c>
      <c r="D2380" s="243" t="inlineStr">
        <is>
          <t>W1-39</t>
        </is>
      </c>
      <c r="E2380" s="2" t="n">
        <v>386.5</v>
      </c>
      <c r="F2380" s="244" t="inlineStr">
        <is>
          <t>*</t>
        </is>
      </c>
      <c r="G2380" s="2" t="n">
        <v>80</v>
      </c>
      <c r="H2380" s="122" t="n">
        <v>2</v>
      </c>
      <c r="I2380" s="259">
        <f>SUM(H2380*C2380)</f>
        <v/>
      </c>
      <c r="J2380" s="260" t="n">
        <v>0.1</v>
      </c>
      <c r="K2380" s="261">
        <f>C2380*J2380</f>
        <v/>
      </c>
      <c r="M2380" s="251">
        <f>CONCATENATE(D2380,"　",E2380,F2380,G2380)</f>
        <v/>
      </c>
      <c r="N2380" s="252">
        <f>I2380</f>
        <v/>
      </c>
    </row>
    <row r="2381" ht="15" customHeight="1" thickBot="1">
      <c r="B2381" s="88" t="inlineStr">
        <is>
          <t>90M5Z11-R</t>
        </is>
      </c>
      <c r="C2381" s="91">
        <f>SUMIF(数量表!D:H,B2381,数量表!H:H)</f>
        <v/>
      </c>
      <c r="D2381" s="239" t="inlineStr">
        <is>
          <t>45*1000</t>
        </is>
      </c>
      <c r="E2381" s="240" t="n">
        <v>328</v>
      </c>
      <c r="F2381" s="241" t="inlineStr">
        <is>
          <t>*</t>
        </is>
      </c>
      <c r="G2381" s="240" t="n">
        <v>1176</v>
      </c>
      <c r="H2381" s="242" t="n">
        <v>1</v>
      </c>
      <c r="I2381" s="256">
        <f>SUM(H2381*C2381)</f>
        <v/>
      </c>
      <c r="J2381" s="257" t="n">
        <v>0.1</v>
      </c>
      <c r="K2381" s="258">
        <f>C2381*J2381</f>
        <v/>
      </c>
      <c r="M2381" s="251">
        <f>CONCATENATE(D2381,"　",E2381,F2381,G2381)</f>
        <v/>
      </c>
      <c r="N2381" s="252">
        <f>I2381</f>
        <v/>
      </c>
    </row>
    <row r="2382" ht="15" customHeight="1" thickBot="1">
      <c r="B2382" s="79" t="inlineStr">
        <is>
          <t>90M5Z11R-R</t>
        </is>
      </c>
      <c r="C2382" s="80">
        <f>SUMIF(数量表!D:H,B2382,数量表!H:H)</f>
        <v/>
      </c>
      <c r="D2382" s="235" t="inlineStr">
        <is>
          <t>W1-34</t>
        </is>
      </c>
      <c r="E2382" s="236" t="n">
        <v>346.5</v>
      </c>
      <c r="F2382" s="237" t="inlineStr">
        <is>
          <t>*</t>
        </is>
      </c>
      <c r="G2382" s="236" t="n">
        <v>774</v>
      </c>
      <c r="H2382" s="238" t="n">
        <v>1</v>
      </c>
      <c r="I2382" s="253">
        <f>SUM(H2382*C2382)</f>
        <v/>
      </c>
      <c r="J2382" s="254" t="n">
        <v>1</v>
      </c>
      <c r="K2382" s="255">
        <f>C2382*J2382</f>
        <v/>
      </c>
      <c r="M2382" s="251">
        <f>CONCATENATE(D2382,"　",E2382,F2382,G2382)</f>
        <v/>
      </c>
      <c r="N2382" s="252">
        <f>I2382</f>
        <v/>
      </c>
    </row>
    <row r="2383" ht="15" customHeight="1" thickBot="1">
      <c r="B2383" s="85" t="inlineStr">
        <is>
          <t>90M5Z11R-R</t>
        </is>
      </c>
      <c r="C2383">
        <f>SUMIF(数量表!D:H,B2383,数量表!H:H)</f>
        <v/>
      </c>
      <c r="D2383" s="243" t="inlineStr">
        <is>
          <t>W1-39</t>
        </is>
      </c>
      <c r="E2383" s="2" t="n">
        <v>386.5</v>
      </c>
      <c r="F2383" s="244" t="inlineStr">
        <is>
          <t>*</t>
        </is>
      </c>
      <c r="G2383" s="2" t="n">
        <v>774</v>
      </c>
      <c r="H2383" s="122" t="n">
        <v>1</v>
      </c>
      <c r="I2383" s="259">
        <f>SUM(H2383*C2383)</f>
        <v/>
      </c>
      <c r="J2383" s="260" t="n">
        <v>1</v>
      </c>
      <c r="K2383" s="261">
        <f>C2383*J2383</f>
        <v/>
      </c>
      <c r="M2383" s="251">
        <f>CONCATENATE(D2383,"　",E2383,F2383,G2383)</f>
        <v/>
      </c>
      <c r="N2383" s="252">
        <f>I2383</f>
        <v/>
      </c>
    </row>
    <row r="2384" ht="15" customHeight="1" thickBot="1">
      <c r="B2384" s="85" t="inlineStr">
        <is>
          <t>90M5Z11R-R</t>
        </is>
      </c>
      <c r="C2384">
        <f>SUMIF(数量表!D:H,B2384,数量表!H:H)</f>
        <v/>
      </c>
      <c r="D2384" s="243" t="inlineStr">
        <is>
          <t>W1-34</t>
        </is>
      </c>
      <c r="E2384" s="2" t="n">
        <v>346.5</v>
      </c>
      <c r="F2384" s="244" t="inlineStr">
        <is>
          <t>*</t>
        </is>
      </c>
      <c r="G2384" s="2" t="n">
        <v>80</v>
      </c>
      <c r="H2384" s="122" t="n">
        <v>1</v>
      </c>
      <c r="I2384" s="259">
        <f>SUM(H2384*C2384)</f>
        <v/>
      </c>
      <c r="J2384" s="260" t="n">
        <v>0.1</v>
      </c>
      <c r="K2384" s="261">
        <f>C2384*J2384</f>
        <v/>
      </c>
      <c r="M2384" s="251">
        <f>CONCATENATE(D2384,"　",E2384,F2384,G2384)</f>
        <v/>
      </c>
      <c r="N2384" s="252">
        <f>I2384</f>
        <v/>
      </c>
    </row>
    <row r="2385" ht="15" customHeight="1" thickBot="1">
      <c r="B2385" s="85" t="inlineStr">
        <is>
          <t>90M5Z11R-R</t>
        </is>
      </c>
      <c r="C2385">
        <f>SUMIF(数量表!D:H,B2385,数量表!H:H)</f>
        <v/>
      </c>
      <c r="D2385" s="243" t="inlineStr">
        <is>
          <t>W1-39</t>
        </is>
      </c>
      <c r="E2385" s="2" t="n">
        <v>386.5</v>
      </c>
      <c r="F2385" s="244" t="inlineStr">
        <is>
          <t>*</t>
        </is>
      </c>
      <c r="G2385" s="2" t="n">
        <v>80</v>
      </c>
      <c r="H2385" s="122" t="n">
        <v>1</v>
      </c>
      <c r="I2385" s="259">
        <f>SUM(H2385*C2385)</f>
        <v/>
      </c>
      <c r="J2385" s="260" t="n">
        <v>0.1</v>
      </c>
      <c r="K2385" s="261">
        <f>C2385*J2385</f>
        <v/>
      </c>
      <c r="M2385" s="251">
        <f>CONCATENATE(D2385,"　",E2385,F2385,G2385)</f>
        <v/>
      </c>
      <c r="N2385" s="252">
        <f>I2385</f>
        <v/>
      </c>
    </row>
    <row r="2386" ht="15" customHeight="1" thickBot="1">
      <c r="B2386" s="88" t="inlineStr">
        <is>
          <t>90M5Z11R-R</t>
        </is>
      </c>
      <c r="C2386" s="89">
        <f>SUMIF(数量表!D:H,B2386,数量表!H:H)</f>
        <v/>
      </c>
      <c r="D2386" s="239" t="inlineStr">
        <is>
          <t>45*1000</t>
        </is>
      </c>
      <c r="E2386" s="240" t="n">
        <v>288</v>
      </c>
      <c r="F2386" s="241" t="inlineStr">
        <is>
          <t>*</t>
        </is>
      </c>
      <c r="G2386" s="240" t="n">
        <v>1176</v>
      </c>
      <c r="H2386" s="242" t="n">
        <v>1</v>
      </c>
      <c r="I2386" s="256">
        <f>SUM(H2386*C2386)</f>
        <v/>
      </c>
      <c r="J2386" s="257" t="n">
        <v>0.1</v>
      </c>
      <c r="K2386" s="258">
        <f>C2386*J2386</f>
        <v/>
      </c>
      <c r="M2386" s="251">
        <f>CONCATENATE(D2386,"　",E2386,F2386,G2386)</f>
        <v/>
      </c>
      <c r="N2386" s="252">
        <f>I2386</f>
        <v/>
      </c>
    </row>
    <row r="2387" ht="15" customHeight="1" thickBot="1">
      <c r="B2387" s="79" t="inlineStr">
        <is>
          <t>135M4Z09</t>
        </is>
      </c>
      <c r="C2387" s="80">
        <f>SUMIF(数量表!D:H,B2387,数量表!H:H)</f>
        <v/>
      </c>
      <c r="D2387" s="235" t="inlineStr">
        <is>
          <t>W1-39</t>
        </is>
      </c>
      <c r="E2387" s="236" t="n">
        <v>386.5</v>
      </c>
      <c r="F2387" s="237" t="inlineStr">
        <is>
          <t>*</t>
        </is>
      </c>
      <c r="G2387" s="236" t="n">
        <v>412</v>
      </c>
      <c r="H2387" s="238" t="n">
        <v>2</v>
      </c>
      <c r="I2387" s="253">
        <f>SUM(H2387*C2387)</f>
        <v/>
      </c>
      <c r="J2387" s="254" t="n">
        <v>2</v>
      </c>
      <c r="K2387" s="255">
        <f>C2387*J2387</f>
        <v/>
      </c>
      <c r="M2387" s="251">
        <f>CONCATENATE(D2387,"　",E2387,F2387,G2387)</f>
        <v/>
      </c>
      <c r="N2387" s="252">
        <f>I2387</f>
        <v/>
      </c>
    </row>
    <row r="2388" ht="15" customHeight="1" thickBot="1">
      <c r="B2388" s="85" t="inlineStr">
        <is>
          <t>135M4Z09</t>
        </is>
      </c>
      <c r="C2388">
        <f>SUMIF(数量表!D:H,B2388,数量表!H:H)</f>
        <v/>
      </c>
      <c r="D2388" s="243" t="inlineStr">
        <is>
          <t>W3-39</t>
        </is>
      </c>
      <c r="E2388" s="2" t="n">
        <v>386.5</v>
      </c>
      <c r="F2388" s="244" t="inlineStr">
        <is>
          <t>*</t>
        </is>
      </c>
      <c r="G2388" s="2" t="n">
        <v>356</v>
      </c>
      <c r="H2388" s="122" t="n">
        <v>2</v>
      </c>
      <c r="I2388" s="259">
        <f>SUM(H2388*C2388)</f>
        <v/>
      </c>
      <c r="J2388" s="260" t="n">
        <v>1</v>
      </c>
      <c r="K2388" s="261">
        <f>C2388*J2388</f>
        <v/>
      </c>
      <c r="M2388" s="251">
        <f>CONCATENATE(D2388,"　",E2388,F2388,G2388)</f>
        <v/>
      </c>
      <c r="N2388" s="252">
        <f>I2388</f>
        <v/>
      </c>
    </row>
    <row r="2389" ht="15" customHeight="1" thickBot="1">
      <c r="B2389" s="88" t="inlineStr">
        <is>
          <t>135M4Z09</t>
        </is>
      </c>
      <c r="C2389" s="89">
        <f>SUMIF(数量表!D:H,B2389,数量表!H:H)</f>
        <v/>
      </c>
      <c r="D2389" s="239" t="inlineStr">
        <is>
          <t>45*1000</t>
        </is>
      </c>
      <c r="E2389" s="240" t="n">
        <v>164</v>
      </c>
      <c r="F2389" s="241" t="inlineStr">
        <is>
          <t>*</t>
        </is>
      </c>
      <c r="G2389" s="240" t="n">
        <v>976</v>
      </c>
      <c r="H2389" s="242" t="n">
        <v>2</v>
      </c>
      <c r="I2389" s="256">
        <f>SUM(H2389*C2389)</f>
        <v/>
      </c>
      <c r="J2389" s="257" t="n">
        <v>0.2</v>
      </c>
      <c r="K2389" s="258">
        <f>C2389*J2389</f>
        <v/>
      </c>
      <c r="M2389" s="251">
        <f>CONCATENATE(D2389,"　",E2389,F2389,G2389)</f>
        <v/>
      </c>
      <c r="N2389" s="252">
        <f>I2389</f>
        <v/>
      </c>
    </row>
    <row r="2390" ht="15" customHeight="1" thickBot="1">
      <c r="B2390" s="79" t="inlineStr">
        <is>
          <t>135M4Z09L</t>
        </is>
      </c>
      <c r="C2390" s="80">
        <f>SUMIF(数量表!D:H,B2390,数量表!H:H)</f>
        <v/>
      </c>
      <c r="D2390" s="235" t="inlineStr">
        <is>
          <t>W1-39</t>
        </is>
      </c>
      <c r="E2390" s="236" t="n">
        <v>386.5</v>
      </c>
      <c r="F2390" s="237" t="inlineStr">
        <is>
          <t>*</t>
        </is>
      </c>
      <c r="G2390" s="236" t="n">
        <v>412</v>
      </c>
      <c r="H2390" s="238" t="n">
        <v>1</v>
      </c>
      <c r="I2390" s="253">
        <f>SUM(H2390*C2390)</f>
        <v/>
      </c>
      <c r="J2390" s="254" t="n">
        <v>1</v>
      </c>
      <c r="K2390" s="255">
        <f>C2390*J2390</f>
        <v/>
      </c>
      <c r="M2390" s="251">
        <f>CONCATENATE(D2390,"　",E2390,F2390,G2390)</f>
        <v/>
      </c>
      <c r="N2390" s="252">
        <f>I2390</f>
        <v/>
      </c>
    </row>
    <row r="2391" ht="15" customHeight="1" thickBot="1">
      <c r="B2391" s="85" t="inlineStr">
        <is>
          <t>135M4Z09L</t>
        </is>
      </c>
      <c r="C2391">
        <f>SUMIF(数量表!D:H,B2391,数量表!H:H)</f>
        <v/>
      </c>
      <c r="D2391" s="243" t="inlineStr">
        <is>
          <t>W3-39</t>
        </is>
      </c>
      <c r="E2391" s="2" t="n">
        <v>386.5</v>
      </c>
      <c r="F2391" s="244" t="inlineStr">
        <is>
          <t>*</t>
        </is>
      </c>
      <c r="G2391" s="2" t="n">
        <v>356</v>
      </c>
      <c r="H2391" s="122" t="n">
        <v>1</v>
      </c>
      <c r="I2391" s="259">
        <f>SUM(H2391*C2391)</f>
        <v/>
      </c>
      <c r="J2391" s="260" t="n">
        <v>0.5</v>
      </c>
      <c r="K2391" s="261">
        <f>C2391*J2391</f>
        <v/>
      </c>
      <c r="M2391" s="251">
        <f>CONCATENATE(D2391,"　",E2391,F2391,G2391)</f>
        <v/>
      </c>
      <c r="N2391" s="252">
        <f>I2391</f>
        <v/>
      </c>
    </row>
    <row r="2392" ht="15" customHeight="1" thickBot="1">
      <c r="B2392" s="85" t="inlineStr">
        <is>
          <t>135M4Z09L</t>
        </is>
      </c>
      <c r="C2392">
        <f>SUMIF(数量表!D:H,B2392,数量表!H:H)</f>
        <v/>
      </c>
      <c r="D2392" s="243" t="inlineStr">
        <is>
          <t>W1-34</t>
        </is>
      </c>
      <c r="E2392" s="2" t="n">
        <v>346.5</v>
      </c>
      <c r="F2392" s="244" t="inlineStr">
        <is>
          <t>*</t>
        </is>
      </c>
      <c r="G2392" s="2" t="n">
        <v>412</v>
      </c>
      <c r="H2392" s="122" t="n">
        <v>1</v>
      </c>
      <c r="I2392" s="259">
        <f>SUM(H2392*C2392)</f>
        <v/>
      </c>
      <c r="J2392" s="260" t="n">
        <v>1</v>
      </c>
      <c r="K2392" s="261">
        <f>C2392*J2392</f>
        <v/>
      </c>
      <c r="M2392" s="251">
        <f>CONCATENATE(D2392,"　",E2392,F2392,G2392)</f>
        <v/>
      </c>
      <c r="N2392" s="252">
        <f>I2392</f>
        <v/>
      </c>
    </row>
    <row r="2393" ht="15" customHeight="1" thickBot="1">
      <c r="B2393" s="85" t="inlineStr">
        <is>
          <t>135M4Z09L</t>
        </is>
      </c>
      <c r="C2393">
        <f>SUMIF(数量表!D:H,B2393,数量表!H:H)</f>
        <v/>
      </c>
      <c r="D2393" s="243" t="inlineStr">
        <is>
          <t>W1-34</t>
        </is>
      </c>
      <c r="E2393" s="2" t="n">
        <v>346.5</v>
      </c>
      <c r="F2393" s="244" t="inlineStr">
        <is>
          <t>*</t>
        </is>
      </c>
      <c r="G2393" s="2" t="n">
        <v>356</v>
      </c>
      <c r="H2393" s="122" t="n">
        <v>1</v>
      </c>
      <c r="I2393" s="259">
        <f>SUM(H2393*C2393)</f>
        <v/>
      </c>
      <c r="J2393" s="260" t="n">
        <v>0.5</v>
      </c>
      <c r="K2393" s="261">
        <f>C2393*J2393</f>
        <v/>
      </c>
      <c r="M2393" s="251">
        <f>CONCATENATE(D2393,"　",E2393,F2393,G2393)</f>
        <v/>
      </c>
      <c r="N2393" s="252">
        <f>I2393</f>
        <v/>
      </c>
    </row>
    <row r="2394" ht="15" customHeight="1" thickBot="1">
      <c r="B2394" s="85" t="inlineStr">
        <is>
          <t>135M4Z09L</t>
        </is>
      </c>
      <c r="C2394">
        <f>SUMIF(数量表!D:H,B2394,数量表!H:H)</f>
        <v/>
      </c>
      <c r="D2394" s="243" t="inlineStr">
        <is>
          <t>45*1000</t>
        </is>
      </c>
      <c r="E2394" s="2" t="n">
        <v>164</v>
      </c>
      <c r="F2394" s="244" t="inlineStr">
        <is>
          <t>*</t>
        </is>
      </c>
      <c r="G2394" s="2" t="n">
        <v>976</v>
      </c>
      <c r="H2394" s="122" t="n">
        <v>1</v>
      </c>
      <c r="I2394" s="259">
        <f>SUM(H2394*C2394)</f>
        <v/>
      </c>
      <c r="J2394" s="260" t="n">
        <v>0.1</v>
      </c>
      <c r="K2394" s="261">
        <f>C2394*J2394</f>
        <v/>
      </c>
      <c r="M2394" s="251">
        <f>CONCATENATE(D2394,"　",E2394,F2394,G2394)</f>
        <v/>
      </c>
      <c r="N2394" s="252">
        <f>I2394</f>
        <v/>
      </c>
    </row>
    <row r="2395" ht="15" customHeight="1" thickBot="1">
      <c r="B2395" s="88" t="inlineStr">
        <is>
          <t>135M4Z09L</t>
        </is>
      </c>
      <c r="C2395" s="89">
        <f>SUMIF(数量表!D:H,B2395,数量表!H:H)</f>
        <v/>
      </c>
      <c r="D2395" s="239" t="inlineStr">
        <is>
          <t>45*1000</t>
        </is>
      </c>
      <c r="E2395" s="240" t="n">
        <v>124</v>
      </c>
      <c r="F2395" s="241" t="inlineStr">
        <is>
          <t>*</t>
        </is>
      </c>
      <c r="G2395" s="240" t="n">
        <v>976</v>
      </c>
      <c r="H2395" s="242" t="n">
        <v>1</v>
      </c>
      <c r="I2395" s="256">
        <f>SUM(H2395*C2395)</f>
        <v/>
      </c>
      <c r="J2395" s="257" t="n">
        <v>0.1</v>
      </c>
      <c r="K2395" s="258">
        <f>C2395*J2395</f>
        <v/>
      </c>
      <c r="M2395" s="251">
        <f>CONCATENATE(D2395,"　",E2395,F2395,G2395)</f>
        <v/>
      </c>
      <c r="N2395" s="252">
        <f>I2395</f>
        <v/>
      </c>
    </row>
    <row r="2396" ht="15" customHeight="1" thickBot="1">
      <c r="B2396" s="79" t="inlineStr">
        <is>
          <t>135M4Z09-L</t>
        </is>
      </c>
      <c r="C2396" s="80">
        <f>SUMIF(数量表!D:H,B2396,数量表!H:H)</f>
        <v/>
      </c>
      <c r="D2396" s="235" t="inlineStr">
        <is>
          <t>W1-39</t>
        </is>
      </c>
      <c r="E2396" s="236" t="n">
        <v>386.5</v>
      </c>
      <c r="F2396" s="237" t="inlineStr">
        <is>
          <t>*</t>
        </is>
      </c>
      <c r="G2396" s="236" t="n">
        <v>412</v>
      </c>
      <c r="H2396" s="238" t="n">
        <v>2</v>
      </c>
      <c r="I2396" s="253">
        <f>SUM(H2396*C2396)</f>
        <v/>
      </c>
      <c r="J2396" s="254" t="n">
        <v>2</v>
      </c>
      <c r="K2396" s="255">
        <f>C2396*J2396</f>
        <v/>
      </c>
      <c r="M2396" s="251">
        <f>CONCATENATE(D2396,"　",E2396,F2396,G2396)</f>
        <v/>
      </c>
      <c r="N2396" s="252">
        <f>I2396</f>
        <v/>
      </c>
    </row>
    <row r="2397" ht="15" customHeight="1" thickBot="1">
      <c r="B2397" s="85" t="inlineStr">
        <is>
          <t>135M4Z09-L</t>
        </is>
      </c>
      <c r="C2397">
        <f>SUMIF(数量表!D:H,B2397,数量表!H:H)</f>
        <v/>
      </c>
      <c r="D2397" s="243" t="inlineStr">
        <is>
          <t>W3-39</t>
        </is>
      </c>
      <c r="E2397" s="2" t="n">
        <v>386.5</v>
      </c>
      <c r="F2397" s="244" t="inlineStr">
        <is>
          <t>*</t>
        </is>
      </c>
      <c r="G2397" s="2" t="n">
        <v>356</v>
      </c>
      <c r="H2397" s="122" t="n">
        <v>2</v>
      </c>
      <c r="I2397" s="259">
        <f>SUM(H2397*C2397)</f>
        <v/>
      </c>
      <c r="J2397" s="260" t="n">
        <v>1</v>
      </c>
      <c r="K2397" s="261">
        <f>C2397*J2397</f>
        <v/>
      </c>
      <c r="M2397" s="251">
        <f>CONCATENATE(D2397,"　",E2397,F2397,G2397)</f>
        <v/>
      </c>
      <c r="N2397" s="252">
        <f>I2397</f>
        <v/>
      </c>
    </row>
    <row r="2398" ht="15" customHeight="1" thickBot="1">
      <c r="B2398" s="88" t="inlineStr">
        <is>
          <t>135M4Z09-L</t>
        </is>
      </c>
      <c r="C2398" s="89">
        <f>SUMIF(数量表!D:H,B2398,数量表!H:H)</f>
        <v/>
      </c>
      <c r="D2398" s="239" t="inlineStr">
        <is>
          <t>45*1000</t>
        </is>
      </c>
      <c r="E2398" s="240" t="n">
        <v>328</v>
      </c>
      <c r="F2398" s="241" t="inlineStr">
        <is>
          <t>*</t>
        </is>
      </c>
      <c r="G2398" s="240" t="n">
        <v>976</v>
      </c>
      <c r="H2398" s="242" t="n">
        <v>1</v>
      </c>
      <c r="I2398" s="256">
        <f>SUM(H2398*C2398)</f>
        <v/>
      </c>
      <c r="J2398" s="257" t="n">
        <v>0.2</v>
      </c>
      <c r="K2398" s="258">
        <f>C2398*J2398</f>
        <v/>
      </c>
      <c r="M2398" s="251">
        <f>CONCATENATE(D2398,"　",E2398,F2398,G2398)</f>
        <v/>
      </c>
      <c r="N2398" s="252">
        <f>I2398</f>
        <v/>
      </c>
    </row>
    <row r="2399" ht="15" customHeight="1" thickBot="1">
      <c r="B2399" s="79" t="inlineStr">
        <is>
          <t>135M4Z09L-L</t>
        </is>
      </c>
      <c r="C2399" s="80">
        <f>SUMIF(数量表!D:H,B2399,数量表!H:H)</f>
        <v/>
      </c>
      <c r="D2399" s="235" t="inlineStr">
        <is>
          <t>W1-39</t>
        </is>
      </c>
      <c r="E2399" s="236" t="n">
        <v>386.5</v>
      </c>
      <c r="F2399" s="237" t="inlineStr">
        <is>
          <t>*</t>
        </is>
      </c>
      <c r="G2399" s="236" t="n">
        <v>412</v>
      </c>
      <c r="H2399" s="238" t="n">
        <v>1</v>
      </c>
      <c r="I2399" s="253">
        <f>SUM(H2399*C2399)</f>
        <v/>
      </c>
      <c r="J2399" s="254" t="n">
        <v>1</v>
      </c>
      <c r="K2399" s="255">
        <f>C2399*J2399</f>
        <v/>
      </c>
      <c r="M2399" s="251">
        <f>CONCATENATE(D2399,"　",E2399,F2399,G2399)</f>
        <v/>
      </c>
      <c r="N2399" s="252">
        <f>I2399</f>
        <v/>
      </c>
    </row>
    <row r="2400" ht="15" customHeight="1" thickBot="1">
      <c r="B2400" s="85" t="inlineStr">
        <is>
          <t>135M4Z09L-L</t>
        </is>
      </c>
      <c r="C2400">
        <f>SUMIF(数量表!D:H,B2400,数量表!H:H)</f>
        <v/>
      </c>
      <c r="D2400" s="243" t="inlineStr">
        <is>
          <t>W3-39</t>
        </is>
      </c>
      <c r="E2400" s="2" t="n">
        <v>386.5</v>
      </c>
      <c r="F2400" s="244" t="inlineStr">
        <is>
          <t>*</t>
        </is>
      </c>
      <c r="G2400" s="2" t="n">
        <v>356</v>
      </c>
      <c r="H2400" s="122" t="n">
        <v>1</v>
      </c>
      <c r="I2400" s="259">
        <f>SUM(H2400*C2400)</f>
        <v/>
      </c>
      <c r="J2400" s="260" t="n">
        <v>0.5</v>
      </c>
      <c r="K2400" s="261">
        <f>C2400*J2400</f>
        <v/>
      </c>
      <c r="M2400" s="251">
        <f>CONCATENATE(D2400,"　",E2400,F2400,G2400)</f>
        <v/>
      </c>
      <c r="N2400" s="252">
        <f>I2400</f>
        <v/>
      </c>
    </row>
    <row r="2401" ht="15" customHeight="1" thickBot="1">
      <c r="B2401" s="85" t="inlineStr">
        <is>
          <t>135M4Z09L-L</t>
        </is>
      </c>
      <c r="C2401">
        <f>SUMIF(数量表!D:H,B2401,数量表!H:H)</f>
        <v/>
      </c>
      <c r="D2401" s="243" t="inlineStr">
        <is>
          <t>W1-34</t>
        </is>
      </c>
      <c r="E2401" s="2" t="n">
        <v>346.5</v>
      </c>
      <c r="F2401" s="244" t="inlineStr">
        <is>
          <t>*</t>
        </is>
      </c>
      <c r="G2401" s="2" t="n">
        <v>412</v>
      </c>
      <c r="H2401" s="122" t="n">
        <v>1</v>
      </c>
      <c r="I2401" s="259">
        <f>SUM(H2401*C2401)</f>
        <v/>
      </c>
      <c r="J2401" s="260" t="n">
        <v>1</v>
      </c>
      <c r="K2401" s="261">
        <f>C2401*J2401</f>
        <v/>
      </c>
      <c r="M2401" s="251">
        <f>CONCATENATE(D2401,"　",E2401,F2401,G2401)</f>
        <v/>
      </c>
      <c r="N2401" s="252">
        <f>I2401</f>
        <v/>
      </c>
    </row>
    <row r="2402" ht="15" customHeight="1" thickBot="1">
      <c r="B2402" s="85" t="inlineStr">
        <is>
          <t>135M4Z09L-L</t>
        </is>
      </c>
      <c r="C2402">
        <f>SUMIF(数量表!D:H,B2402,数量表!H:H)</f>
        <v/>
      </c>
      <c r="D2402" s="243" t="inlineStr">
        <is>
          <t>W1-34</t>
        </is>
      </c>
      <c r="E2402" s="2" t="n">
        <v>346.5</v>
      </c>
      <c r="F2402" s="244" t="inlineStr">
        <is>
          <t>*</t>
        </is>
      </c>
      <c r="G2402" s="2" t="n">
        <v>356</v>
      </c>
      <c r="H2402" s="122" t="n">
        <v>1</v>
      </c>
      <c r="I2402" s="259">
        <f>SUM(H2402*C2402)</f>
        <v/>
      </c>
      <c r="J2402" s="260" t="n">
        <v>0.5</v>
      </c>
      <c r="K2402" s="261">
        <f>C2402*J2402</f>
        <v/>
      </c>
      <c r="M2402" s="251">
        <f>CONCATENATE(D2402,"　",E2402,F2402,G2402)</f>
        <v/>
      </c>
      <c r="N2402" s="252">
        <f>I2402</f>
        <v/>
      </c>
    </row>
    <row r="2403" ht="15" customHeight="1" thickBot="1">
      <c r="B2403" s="85" t="inlineStr">
        <is>
          <t>135M4Z09L-L</t>
        </is>
      </c>
      <c r="C2403">
        <f>SUMIF(数量表!D:H,B2403,数量表!H:H)</f>
        <v/>
      </c>
      <c r="D2403" s="243" t="inlineStr">
        <is>
          <t>45*1000</t>
        </is>
      </c>
      <c r="E2403" s="2" t="n">
        <v>288</v>
      </c>
      <c r="F2403" s="244" t="inlineStr">
        <is>
          <t>*</t>
        </is>
      </c>
      <c r="G2403" s="2" t="n">
        <v>976</v>
      </c>
      <c r="H2403" s="122" t="n">
        <v>1</v>
      </c>
      <c r="I2403" s="259">
        <f>SUM(H2403*C2403)</f>
        <v/>
      </c>
      <c r="J2403" s="260" t="n">
        <v>0.1</v>
      </c>
      <c r="K2403" s="261">
        <f>C2403*J2403</f>
        <v/>
      </c>
      <c r="M2403" s="251">
        <f>CONCATENATE(D2403,"　",E2403,F2403,G2403)</f>
        <v/>
      </c>
      <c r="N2403" s="252">
        <f>I2403</f>
        <v/>
      </c>
    </row>
    <row r="2404" ht="15" customHeight="1" thickBot="1">
      <c r="B2404" s="79" t="inlineStr">
        <is>
          <t>135M4Z09R</t>
        </is>
      </c>
      <c r="C2404" s="80">
        <f>SUMIF(数量表!D:H,B2404,数量表!H:H)</f>
        <v/>
      </c>
      <c r="D2404" s="235" t="inlineStr">
        <is>
          <t>W1-39</t>
        </is>
      </c>
      <c r="E2404" s="236" t="n">
        <v>386.5</v>
      </c>
      <c r="F2404" s="237" t="inlineStr">
        <is>
          <t>*</t>
        </is>
      </c>
      <c r="G2404" s="236" t="n">
        <v>412</v>
      </c>
      <c r="H2404" s="238" t="n">
        <v>1</v>
      </c>
      <c r="I2404" s="253">
        <f>SUM(H2404*C2404)</f>
        <v/>
      </c>
      <c r="J2404" s="254" t="n">
        <v>1</v>
      </c>
      <c r="K2404" s="255">
        <f>C2404*J2404</f>
        <v/>
      </c>
      <c r="M2404" s="251">
        <f>CONCATENATE(D2404,"　",E2404,F2404,G2404)</f>
        <v/>
      </c>
      <c r="N2404" s="252">
        <f>I2404</f>
        <v/>
      </c>
    </row>
    <row r="2405" ht="15" customHeight="1" thickBot="1">
      <c r="B2405" s="85" t="inlineStr">
        <is>
          <t>135M4Z09R</t>
        </is>
      </c>
      <c r="C2405">
        <f>SUMIF(数量表!D:H,B2405,数量表!H:H)</f>
        <v/>
      </c>
      <c r="D2405" s="243" t="inlineStr">
        <is>
          <t>W3-39</t>
        </is>
      </c>
      <c r="E2405" s="2" t="n">
        <v>386.5</v>
      </c>
      <c r="F2405" s="244" t="inlineStr">
        <is>
          <t>*</t>
        </is>
      </c>
      <c r="G2405" s="2" t="n">
        <v>356</v>
      </c>
      <c r="H2405" s="122" t="n">
        <v>1</v>
      </c>
      <c r="I2405" s="259">
        <f>SUM(H2405*C2405)</f>
        <v/>
      </c>
      <c r="J2405" s="260" t="n">
        <v>0.5</v>
      </c>
      <c r="K2405" s="261">
        <f>C2405*J2405</f>
        <v/>
      </c>
      <c r="M2405" s="251">
        <f>CONCATENATE(D2405,"　",E2405,F2405,G2405)</f>
        <v/>
      </c>
      <c r="N2405" s="252">
        <f>I2405</f>
        <v/>
      </c>
    </row>
    <row r="2406" ht="15" customHeight="1" thickBot="1">
      <c r="B2406" s="85" t="inlineStr">
        <is>
          <t>135M4Z09R</t>
        </is>
      </c>
      <c r="C2406">
        <f>SUMIF(数量表!D:H,B2406,数量表!H:H)</f>
        <v/>
      </c>
      <c r="D2406" s="243" t="inlineStr">
        <is>
          <t>W1-34</t>
        </is>
      </c>
      <c r="E2406" s="2" t="n">
        <v>346.5</v>
      </c>
      <c r="F2406" s="244" t="inlineStr">
        <is>
          <t>*</t>
        </is>
      </c>
      <c r="G2406" s="2" t="n">
        <v>412</v>
      </c>
      <c r="H2406" s="122" t="n">
        <v>1</v>
      </c>
      <c r="I2406" s="259">
        <f>SUM(H2406*C2406)</f>
        <v/>
      </c>
      <c r="J2406" s="260" t="n">
        <v>1</v>
      </c>
      <c r="K2406" s="261">
        <f>C2406*J2406</f>
        <v/>
      </c>
      <c r="M2406" s="251">
        <f>CONCATENATE(D2406,"　",E2406,F2406,G2406)</f>
        <v/>
      </c>
      <c r="N2406" s="252">
        <f>I2406</f>
        <v/>
      </c>
    </row>
    <row r="2407" ht="15" customHeight="1" thickBot="1">
      <c r="B2407" s="85" t="inlineStr">
        <is>
          <t>135M4Z09R</t>
        </is>
      </c>
      <c r="C2407">
        <f>SUMIF(数量表!D:H,B2407,数量表!H:H)</f>
        <v/>
      </c>
      <c r="D2407" s="243" t="inlineStr">
        <is>
          <t>W1-34</t>
        </is>
      </c>
      <c r="E2407" s="2" t="n">
        <v>346.5</v>
      </c>
      <c r="F2407" s="244" t="inlineStr">
        <is>
          <t>*</t>
        </is>
      </c>
      <c r="G2407" s="2" t="n">
        <v>356</v>
      </c>
      <c r="H2407" s="122" t="n">
        <v>1</v>
      </c>
      <c r="I2407" s="259">
        <f>SUM(H2407*C2407)</f>
        <v/>
      </c>
      <c r="J2407" s="260" t="n">
        <v>0.5</v>
      </c>
      <c r="K2407" s="261">
        <f>C2407*J2407</f>
        <v/>
      </c>
      <c r="M2407" s="251">
        <f>CONCATENATE(D2407,"　",E2407,F2407,G2407)</f>
        <v/>
      </c>
      <c r="N2407" s="252">
        <f>I2407</f>
        <v/>
      </c>
    </row>
    <row r="2408" ht="15" customHeight="1" thickBot="1">
      <c r="B2408" s="85" t="inlineStr">
        <is>
          <t>135M4Z09R</t>
        </is>
      </c>
      <c r="C2408">
        <f>SUMIF(数量表!D:H,B2408,数量表!H:H)</f>
        <v/>
      </c>
      <c r="D2408" s="243" t="inlineStr">
        <is>
          <t>45*1000</t>
        </is>
      </c>
      <c r="E2408" s="2" t="n">
        <v>164</v>
      </c>
      <c r="F2408" s="244" t="inlineStr">
        <is>
          <t>*</t>
        </is>
      </c>
      <c r="G2408" s="2" t="n">
        <v>976</v>
      </c>
      <c r="H2408" s="122" t="n">
        <v>1</v>
      </c>
      <c r="I2408" s="259">
        <f>SUM(H2408*C2408)</f>
        <v/>
      </c>
      <c r="J2408" s="260" t="n">
        <v>0.1</v>
      </c>
      <c r="K2408" s="261">
        <f>C2408*J2408</f>
        <v/>
      </c>
      <c r="M2408" s="251">
        <f>CONCATENATE(D2408,"　",E2408,F2408,G2408)</f>
        <v/>
      </c>
      <c r="N2408" s="252">
        <f>I2408</f>
        <v/>
      </c>
    </row>
    <row r="2409" ht="15" customHeight="1" thickBot="1">
      <c r="B2409" s="88" t="inlineStr">
        <is>
          <t>135M4Z09R</t>
        </is>
      </c>
      <c r="C2409" s="89">
        <f>SUMIF(数量表!D:H,B2409,数量表!H:H)</f>
        <v/>
      </c>
      <c r="D2409" s="239" t="inlineStr">
        <is>
          <t>45*1000</t>
        </is>
      </c>
      <c r="E2409" s="240" t="n">
        <v>124</v>
      </c>
      <c r="F2409" s="241" t="inlineStr">
        <is>
          <t>*</t>
        </is>
      </c>
      <c r="G2409" s="240" t="n">
        <v>976</v>
      </c>
      <c r="H2409" s="242" t="n">
        <v>1</v>
      </c>
      <c r="I2409" s="256">
        <f>SUM(H2409*C2409)</f>
        <v/>
      </c>
      <c r="J2409" s="257" t="n">
        <v>0.1</v>
      </c>
      <c r="K2409" s="258">
        <f>C2409*J2409</f>
        <v/>
      </c>
      <c r="M2409" s="251">
        <f>CONCATENATE(D2409,"　",E2409,F2409,G2409)</f>
        <v/>
      </c>
      <c r="N2409" s="252">
        <f>I2409</f>
        <v/>
      </c>
    </row>
    <row r="2410" ht="15" customHeight="1" thickBot="1">
      <c r="B2410" s="79" t="inlineStr">
        <is>
          <t>135M4Z09-R</t>
        </is>
      </c>
      <c r="C2410" s="80">
        <f>SUMIF(数量表!D:H,B2410,数量表!H:H)</f>
        <v/>
      </c>
      <c r="D2410" s="235" t="inlineStr">
        <is>
          <t>W1-39</t>
        </is>
      </c>
      <c r="E2410" s="236" t="n">
        <v>386.5</v>
      </c>
      <c r="F2410" s="237" t="inlineStr">
        <is>
          <t>*</t>
        </is>
      </c>
      <c r="G2410" s="236" t="n">
        <v>412</v>
      </c>
      <c r="H2410" s="238" t="n">
        <v>2</v>
      </c>
      <c r="I2410" s="253">
        <f>SUM(H2410*C2410)</f>
        <v/>
      </c>
      <c r="J2410" s="254" t="n">
        <v>2</v>
      </c>
      <c r="K2410" s="255">
        <f>C2410*J2410</f>
        <v/>
      </c>
      <c r="M2410" s="251">
        <f>CONCATENATE(D2410,"　",E2410,F2410,G2410)</f>
        <v/>
      </c>
      <c r="N2410" s="252">
        <f>I2410</f>
        <v/>
      </c>
    </row>
    <row r="2411" ht="15" customHeight="1" thickBot="1">
      <c r="B2411" s="85" t="inlineStr">
        <is>
          <t>135M4Z09-R</t>
        </is>
      </c>
      <c r="C2411">
        <f>SUMIF(数量表!D:H,B2411,数量表!H:H)</f>
        <v/>
      </c>
      <c r="D2411" s="243" t="inlineStr">
        <is>
          <t>W3-39</t>
        </is>
      </c>
      <c r="E2411" s="2" t="n">
        <v>386.5</v>
      </c>
      <c r="F2411" s="244" t="inlineStr">
        <is>
          <t>*</t>
        </is>
      </c>
      <c r="G2411" s="2" t="n">
        <v>356</v>
      </c>
      <c r="H2411" s="122" t="n">
        <v>2</v>
      </c>
      <c r="I2411" s="259">
        <f>SUM(H2411*C2411)</f>
        <v/>
      </c>
      <c r="J2411" s="260" t="n">
        <v>1</v>
      </c>
      <c r="K2411" s="261">
        <f>C2411*J2411</f>
        <v/>
      </c>
      <c r="M2411" s="251">
        <f>CONCATENATE(D2411,"　",E2411,F2411,G2411)</f>
        <v/>
      </c>
      <c r="N2411" s="252">
        <f>I2411</f>
        <v/>
      </c>
    </row>
    <row r="2412" ht="15" customHeight="1" thickBot="1">
      <c r="B2412" s="88" t="inlineStr">
        <is>
          <t>135M4Z09-R</t>
        </is>
      </c>
      <c r="C2412" s="89">
        <f>SUMIF(数量表!D:H,B2412,数量表!H:H)</f>
        <v/>
      </c>
      <c r="D2412" s="239" t="inlineStr">
        <is>
          <t>45*1000</t>
        </is>
      </c>
      <c r="E2412" s="240" t="n">
        <v>328</v>
      </c>
      <c r="F2412" s="241" t="inlineStr">
        <is>
          <t>*</t>
        </is>
      </c>
      <c r="G2412" s="240" t="n">
        <v>976</v>
      </c>
      <c r="H2412" s="242" t="n">
        <v>1</v>
      </c>
      <c r="I2412" s="256">
        <f>SUM(H2412*C2412)</f>
        <v/>
      </c>
      <c r="J2412" s="257" t="n">
        <v>0.2</v>
      </c>
      <c r="K2412" s="258">
        <f>C2412*J2412</f>
        <v/>
      </c>
      <c r="M2412" s="251">
        <f>CONCATENATE(D2412,"　",E2412,F2412,G2412)</f>
        <v/>
      </c>
      <c r="N2412" s="252">
        <f>I2412</f>
        <v/>
      </c>
    </row>
    <row r="2413" ht="15" customHeight="1" thickBot="1">
      <c r="B2413" s="79" t="inlineStr">
        <is>
          <t>135M4Z09R-R</t>
        </is>
      </c>
      <c r="C2413" s="80">
        <f>SUMIF(数量表!D:H,B2413,数量表!H:H)</f>
        <v/>
      </c>
      <c r="D2413" s="235" t="inlineStr">
        <is>
          <t>W1-39</t>
        </is>
      </c>
      <c r="E2413" s="236" t="n">
        <v>386.5</v>
      </c>
      <c r="F2413" s="237" t="inlineStr">
        <is>
          <t>*</t>
        </is>
      </c>
      <c r="G2413" s="236" t="n">
        <v>412</v>
      </c>
      <c r="H2413" s="238" t="n">
        <v>1</v>
      </c>
      <c r="I2413" s="253">
        <f>SUM(H2413*C2413)</f>
        <v/>
      </c>
      <c r="J2413" s="254" t="n">
        <v>1</v>
      </c>
      <c r="K2413" s="255">
        <f>C2413*J2413</f>
        <v/>
      </c>
      <c r="M2413" s="251">
        <f>CONCATENATE(D2413,"　",E2413,F2413,G2413)</f>
        <v/>
      </c>
      <c r="N2413" s="252">
        <f>I2413</f>
        <v/>
      </c>
    </row>
    <row r="2414" ht="15" customHeight="1" thickBot="1">
      <c r="B2414" s="85" t="inlineStr">
        <is>
          <t>135M4Z09R-R</t>
        </is>
      </c>
      <c r="C2414">
        <f>SUMIF(数量表!D:H,B2414,数量表!H:H)</f>
        <v/>
      </c>
      <c r="D2414" s="243" t="inlineStr">
        <is>
          <t>W3-39</t>
        </is>
      </c>
      <c r="E2414" s="2" t="n">
        <v>386.5</v>
      </c>
      <c r="F2414" s="244" t="inlineStr">
        <is>
          <t>*</t>
        </is>
      </c>
      <c r="G2414" s="2" t="n">
        <v>356</v>
      </c>
      <c r="H2414" s="122" t="n">
        <v>1</v>
      </c>
      <c r="I2414" s="259">
        <f>SUM(H2414*C2414)</f>
        <v/>
      </c>
      <c r="J2414" s="260" t="n">
        <v>0.5</v>
      </c>
      <c r="K2414" s="261">
        <f>C2414*J2414</f>
        <v/>
      </c>
      <c r="M2414" s="251">
        <f>CONCATENATE(D2414,"　",E2414,F2414,G2414)</f>
        <v/>
      </c>
      <c r="N2414" s="252">
        <f>I2414</f>
        <v/>
      </c>
    </row>
    <row r="2415" ht="15" customHeight="1" thickBot="1">
      <c r="B2415" s="85" t="inlineStr">
        <is>
          <t>135M4Z09R-R</t>
        </is>
      </c>
      <c r="C2415">
        <f>SUMIF(数量表!D:H,B2415,数量表!H:H)</f>
        <v/>
      </c>
      <c r="D2415" s="243" t="inlineStr">
        <is>
          <t>W1-34</t>
        </is>
      </c>
      <c r="E2415" s="2" t="n">
        <v>346.5</v>
      </c>
      <c r="F2415" s="244" t="inlineStr">
        <is>
          <t>*</t>
        </is>
      </c>
      <c r="G2415" s="2" t="n">
        <v>412</v>
      </c>
      <c r="H2415" s="122" t="n">
        <v>1</v>
      </c>
      <c r="I2415" s="259">
        <f>SUM(H2415*C2415)</f>
        <v/>
      </c>
      <c r="J2415" s="260" t="n">
        <v>1</v>
      </c>
      <c r="K2415" s="261">
        <f>C2415*J2415</f>
        <v/>
      </c>
      <c r="M2415" s="251">
        <f>CONCATENATE(D2415,"　",E2415,F2415,G2415)</f>
        <v/>
      </c>
      <c r="N2415" s="252">
        <f>I2415</f>
        <v/>
      </c>
    </row>
    <row r="2416" ht="15" customHeight="1" thickBot="1">
      <c r="B2416" s="85" t="inlineStr">
        <is>
          <t>135M4Z09R-R</t>
        </is>
      </c>
      <c r="C2416">
        <f>SUMIF(数量表!D:H,B2416,数量表!H:H)</f>
        <v/>
      </c>
      <c r="D2416" s="243" t="inlineStr">
        <is>
          <t>W1-34</t>
        </is>
      </c>
      <c r="E2416" s="2" t="n">
        <v>346.5</v>
      </c>
      <c r="F2416" s="244" t="inlineStr">
        <is>
          <t>*</t>
        </is>
      </c>
      <c r="G2416" s="2" t="n">
        <v>356</v>
      </c>
      <c r="H2416" s="122" t="n">
        <v>1</v>
      </c>
      <c r="I2416" s="259">
        <f>SUM(H2416*C2416)</f>
        <v/>
      </c>
      <c r="J2416" s="260" t="n">
        <v>0.5</v>
      </c>
      <c r="K2416" s="261">
        <f>C2416*J2416</f>
        <v/>
      </c>
      <c r="M2416" s="251">
        <f>CONCATENATE(D2416,"　",E2416,F2416,G2416)</f>
        <v/>
      </c>
      <c r="N2416" s="252">
        <f>I2416</f>
        <v/>
      </c>
    </row>
    <row r="2417" ht="15" customHeight="1" thickBot="1">
      <c r="B2417" s="85" t="inlineStr">
        <is>
          <t>135M4Z09R-R</t>
        </is>
      </c>
      <c r="C2417">
        <f>SUMIF(数量表!D:H,B2417,数量表!H:H)</f>
        <v/>
      </c>
      <c r="D2417" s="243" t="inlineStr">
        <is>
          <t>45*1000</t>
        </is>
      </c>
      <c r="E2417" s="2" t="n">
        <v>288</v>
      </c>
      <c r="F2417" s="244" t="inlineStr">
        <is>
          <t>*</t>
        </is>
      </c>
      <c r="G2417" s="2" t="n">
        <v>976</v>
      </c>
      <c r="H2417" s="122" t="n">
        <v>1</v>
      </c>
      <c r="I2417" s="259">
        <f>SUM(H2417*C2417)</f>
        <v/>
      </c>
      <c r="J2417" s="260" t="n">
        <v>0.1</v>
      </c>
      <c r="K2417" s="261">
        <f>C2417*J2417</f>
        <v/>
      </c>
      <c r="M2417" s="251">
        <f>CONCATENATE(D2417,"　",E2417,F2417,G2417)</f>
        <v/>
      </c>
      <c r="N2417" s="252">
        <f>I2417</f>
        <v/>
      </c>
    </row>
    <row r="2418" ht="15" customHeight="1" thickBot="1">
      <c r="B2418" s="79" t="inlineStr">
        <is>
          <t>135M5Z09</t>
        </is>
      </c>
      <c r="C2418" s="80">
        <f>SUMIF(数量表!D:H,B2418,数量表!H:H)</f>
        <v/>
      </c>
      <c r="D2418" s="235" t="inlineStr">
        <is>
          <t>W1-39</t>
        </is>
      </c>
      <c r="E2418" s="236" t="n">
        <v>386.5</v>
      </c>
      <c r="F2418" s="237" t="inlineStr">
        <is>
          <t>*</t>
        </is>
      </c>
      <c r="G2418" s="236" t="n">
        <v>524</v>
      </c>
      <c r="H2418" s="238" t="n">
        <v>2</v>
      </c>
      <c r="I2418" s="253">
        <f>SUM(H2418*C2418)</f>
        <v/>
      </c>
      <c r="J2418" s="254" t="n">
        <v>2</v>
      </c>
      <c r="K2418" s="255">
        <f>C2418*J2418</f>
        <v/>
      </c>
      <c r="M2418" s="251">
        <f>CONCATENATE(D2418,"　",E2418,F2418,G2418)</f>
        <v/>
      </c>
      <c r="N2418" s="252">
        <f>I2418</f>
        <v/>
      </c>
    </row>
    <row r="2419" ht="15" customHeight="1" thickBot="1">
      <c r="B2419" s="85" t="inlineStr">
        <is>
          <t>135M5Z09</t>
        </is>
      </c>
      <c r="C2419">
        <f>SUMIF(数量表!D:H,B2419,数量表!H:H)</f>
        <v/>
      </c>
      <c r="D2419" s="243" t="inlineStr">
        <is>
          <t>W3-39</t>
        </is>
      </c>
      <c r="E2419" s="2" t="n">
        <v>386.5</v>
      </c>
      <c r="F2419" s="244" t="inlineStr">
        <is>
          <t>*</t>
        </is>
      </c>
      <c r="G2419" s="2" t="n">
        <v>280</v>
      </c>
      <c r="H2419" s="122" t="n">
        <v>2</v>
      </c>
      <c r="I2419" s="259">
        <f>SUM(H2419*C2419)</f>
        <v/>
      </c>
      <c r="J2419" s="260" t="n">
        <v>1</v>
      </c>
      <c r="K2419" s="261">
        <f>C2419*J2419</f>
        <v/>
      </c>
      <c r="M2419" s="251">
        <f>CONCATENATE(D2419,"　",E2419,F2419,G2419)</f>
        <v/>
      </c>
      <c r="N2419" s="252">
        <f>I2419</f>
        <v/>
      </c>
    </row>
    <row r="2420" ht="15" customHeight="1" thickBot="1">
      <c r="B2420" s="88" t="inlineStr">
        <is>
          <t>135M5Z09</t>
        </is>
      </c>
      <c r="C2420" s="89">
        <f>SUMIF(数量表!D:H,B2420,数量表!H:H)</f>
        <v/>
      </c>
      <c r="D2420" s="239" t="inlineStr">
        <is>
          <t>45*1000</t>
        </is>
      </c>
      <c r="E2420" s="240" t="n">
        <v>164</v>
      </c>
      <c r="F2420" s="241" t="inlineStr">
        <is>
          <t>*</t>
        </is>
      </c>
      <c r="G2420" s="240" t="n">
        <v>976</v>
      </c>
      <c r="H2420" s="242" t="n">
        <v>2</v>
      </c>
      <c r="I2420" s="256">
        <f>SUM(H2420*C2420)</f>
        <v/>
      </c>
      <c r="J2420" s="257" t="n">
        <v>0.2</v>
      </c>
      <c r="K2420" s="258">
        <f>C2420*J2420</f>
        <v/>
      </c>
      <c r="M2420" s="251">
        <f>CONCATENATE(D2420,"　",E2420,F2420,G2420)</f>
        <v/>
      </c>
      <c r="N2420" s="252">
        <f>I2420</f>
        <v/>
      </c>
    </row>
    <row r="2421" ht="15" customHeight="1" thickBot="1">
      <c r="B2421" s="79" t="inlineStr">
        <is>
          <t>135M5Z09L</t>
        </is>
      </c>
      <c r="C2421" s="80">
        <f>SUMIF(数量表!D:H,B2421,数量表!H:H)</f>
        <v/>
      </c>
      <c r="D2421" s="235" t="inlineStr">
        <is>
          <t>W1-39</t>
        </is>
      </c>
      <c r="E2421" s="236" t="n">
        <v>386.5</v>
      </c>
      <c r="F2421" s="237" t="inlineStr">
        <is>
          <t>*</t>
        </is>
      </c>
      <c r="G2421" s="236" t="n">
        <v>524</v>
      </c>
      <c r="H2421" s="238" t="n">
        <v>1</v>
      </c>
      <c r="I2421" s="253">
        <f>SUM(H2421*C2421)</f>
        <v/>
      </c>
      <c r="J2421" s="254" t="n">
        <v>1</v>
      </c>
      <c r="K2421" s="255">
        <f>C2421*J2421</f>
        <v/>
      </c>
      <c r="M2421" s="251">
        <f>CONCATENATE(D2421,"　",E2421,F2421,G2421)</f>
        <v/>
      </c>
      <c r="N2421" s="252">
        <f>I2421</f>
        <v/>
      </c>
    </row>
    <row r="2422" ht="15" customHeight="1" thickBot="1">
      <c r="B2422" s="85" t="inlineStr">
        <is>
          <t>135M5Z09L</t>
        </is>
      </c>
      <c r="C2422">
        <f>SUMIF(数量表!D:H,B2422,数量表!H:H)</f>
        <v/>
      </c>
      <c r="D2422" s="243" t="inlineStr">
        <is>
          <t>W1-39</t>
        </is>
      </c>
      <c r="E2422" s="2" t="n">
        <v>386.5</v>
      </c>
      <c r="F2422" s="244" t="inlineStr">
        <is>
          <t>*</t>
        </is>
      </c>
      <c r="G2422" s="2" t="n">
        <v>280</v>
      </c>
      <c r="H2422" s="122" t="n">
        <v>1</v>
      </c>
      <c r="I2422" s="259">
        <f>SUM(H2422*C2422)</f>
        <v/>
      </c>
      <c r="J2422" s="260" t="n">
        <v>0.2</v>
      </c>
      <c r="K2422" s="261">
        <f>C2422*J2422</f>
        <v/>
      </c>
      <c r="M2422" s="251">
        <f>CONCATENATE(D2422,"　",E2422,F2422,G2422)</f>
        <v/>
      </c>
      <c r="N2422" s="252">
        <f>I2422</f>
        <v/>
      </c>
    </row>
    <row r="2423" ht="15" customHeight="1" thickBot="1">
      <c r="B2423" s="85" t="inlineStr">
        <is>
          <t>135M5Z09L</t>
        </is>
      </c>
      <c r="C2423">
        <f>SUMIF(数量表!D:H,B2423,数量表!H:H)</f>
        <v/>
      </c>
      <c r="D2423" s="243" t="inlineStr">
        <is>
          <t>W1-34</t>
        </is>
      </c>
      <c r="E2423" s="2" t="n">
        <v>346.5</v>
      </c>
      <c r="F2423" s="244" t="inlineStr">
        <is>
          <t>*</t>
        </is>
      </c>
      <c r="G2423" s="2" t="n">
        <v>280</v>
      </c>
      <c r="H2423" s="122" t="n">
        <v>1</v>
      </c>
      <c r="I2423" s="259">
        <f>SUM(H2423*C2423)</f>
        <v/>
      </c>
      <c r="J2423" s="260" t="n">
        <v>0.2</v>
      </c>
      <c r="K2423" s="261">
        <f>C2423*J2423</f>
        <v/>
      </c>
      <c r="M2423" s="251">
        <f>CONCATENATE(D2423,"　",E2423,F2423,G2423)</f>
        <v/>
      </c>
      <c r="N2423" s="252">
        <f>I2423</f>
        <v/>
      </c>
    </row>
    <row r="2424" ht="15" customHeight="1" thickBot="1">
      <c r="B2424" s="85" t="inlineStr">
        <is>
          <t>135M5Z09L</t>
        </is>
      </c>
      <c r="C2424">
        <f>SUMIF(数量表!D:H,B2424,数量表!H:H)</f>
        <v/>
      </c>
      <c r="D2424" s="243" t="inlineStr">
        <is>
          <t>W1-34</t>
        </is>
      </c>
      <c r="E2424" s="2" t="n">
        <v>346.5</v>
      </c>
      <c r="F2424" s="244" t="inlineStr">
        <is>
          <t>*</t>
        </is>
      </c>
      <c r="G2424" s="2" t="n">
        <v>524</v>
      </c>
      <c r="H2424" s="122" t="n">
        <v>1</v>
      </c>
      <c r="I2424" s="259">
        <f>SUM(H2424*C2424)</f>
        <v/>
      </c>
      <c r="J2424" s="260" t="n">
        <v>1</v>
      </c>
      <c r="K2424" s="261">
        <f>C2424*J2424</f>
        <v/>
      </c>
      <c r="M2424" s="251">
        <f>CONCATENATE(D2424,"　",E2424,F2424,G2424)</f>
        <v/>
      </c>
      <c r="N2424" s="252">
        <f>I2424</f>
        <v/>
      </c>
    </row>
    <row r="2425" ht="15" customHeight="1" thickBot="1">
      <c r="B2425" s="85" t="inlineStr">
        <is>
          <t>135M5Z09L</t>
        </is>
      </c>
      <c r="C2425">
        <f>SUMIF(数量表!D:H,B2425,数量表!H:H)</f>
        <v/>
      </c>
      <c r="D2425" s="243" t="inlineStr">
        <is>
          <t>45*1000</t>
        </is>
      </c>
      <c r="E2425" s="2" t="n">
        <v>164</v>
      </c>
      <c r="F2425" s="244" t="inlineStr">
        <is>
          <t>*</t>
        </is>
      </c>
      <c r="G2425" s="2" t="n">
        <v>976</v>
      </c>
      <c r="H2425" s="122" t="n">
        <v>1</v>
      </c>
      <c r="I2425" s="259">
        <f>SUM(H2425*C2425)</f>
        <v/>
      </c>
      <c r="J2425" s="260" t="n">
        <v>0.2</v>
      </c>
      <c r="K2425" s="261">
        <f>C2425*J2425</f>
        <v/>
      </c>
      <c r="M2425" s="251">
        <f>CONCATENATE(D2425,"　",E2425,F2425,G2425)</f>
        <v/>
      </c>
      <c r="N2425" s="252">
        <f>I2425</f>
        <v/>
      </c>
    </row>
    <row r="2426" ht="15" customHeight="1" thickBot="1">
      <c r="B2426" s="88" t="inlineStr">
        <is>
          <t>135M5Z09L</t>
        </is>
      </c>
      <c r="C2426" s="89">
        <f>SUMIF(数量表!D:H,B2426,数量表!H:H)</f>
        <v/>
      </c>
      <c r="D2426" s="239" t="inlineStr">
        <is>
          <t>45*1000</t>
        </is>
      </c>
      <c r="E2426" s="240" t="n">
        <v>124</v>
      </c>
      <c r="F2426" s="241" t="inlineStr">
        <is>
          <t>*</t>
        </is>
      </c>
      <c r="G2426" s="240" t="n">
        <v>976</v>
      </c>
      <c r="H2426" s="242" t="n">
        <v>1</v>
      </c>
      <c r="I2426" s="256">
        <f>SUM(H2426*C2426)</f>
        <v/>
      </c>
      <c r="J2426" s="257" t="n">
        <v>0.2</v>
      </c>
      <c r="K2426" s="258">
        <f>C2426*J2426</f>
        <v/>
      </c>
      <c r="M2426" s="251">
        <f>CONCATENATE(D2426,"　",E2426,F2426,G2426)</f>
        <v/>
      </c>
      <c r="N2426" s="252">
        <f>I2426</f>
        <v/>
      </c>
    </row>
    <row r="2427" ht="15" customHeight="1" thickBot="1">
      <c r="B2427" s="79" t="inlineStr">
        <is>
          <t>135M5Z09-L</t>
        </is>
      </c>
      <c r="C2427" s="80">
        <f>SUMIF(数量表!D:H,B2427,数量表!H:H)</f>
        <v/>
      </c>
      <c r="D2427" s="235" t="inlineStr">
        <is>
          <t>W1-39</t>
        </is>
      </c>
      <c r="E2427" s="236" t="n">
        <v>386.5</v>
      </c>
      <c r="F2427" s="237" t="inlineStr">
        <is>
          <t>*</t>
        </is>
      </c>
      <c r="G2427" s="236" t="n">
        <v>524</v>
      </c>
      <c r="H2427" s="238" t="n">
        <v>2</v>
      </c>
      <c r="I2427" s="253">
        <f>SUM(H2427*C2427)</f>
        <v/>
      </c>
      <c r="J2427" s="254" t="n">
        <v>2</v>
      </c>
      <c r="K2427" s="255">
        <f>C2427*J2427</f>
        <v/>
      </c>
      <c r="M2427" s="251">
        <f>CONCATENATE(D2427,"　",E2427,F2427,G2427)</f>
        <v/>
      </c>
      <c r="N2427" s="252">
        <f>I2427</f>
        <v/>
      </c>
    </row>
    <row r="2428" ht="15" customHeight="1" thickBot="1">
      <c r="B2428" s="85" t="inlineStr">
        <is>
          <t>135M5Z09-L</t>
        </is>
      </c>
      <c r="C2428">
        <f>SUMIF(数量表!D:H,B2428,数量表!H:H)</f>
        <v/>
      </c>
      <c r="D2428" s="243" t="inlineStr">
        <is>
          <t>W3-39</t>
        </is>
      </c>
      <c r="E2428" s="2" t="n">
        <v>386.5</v>
      </c>
      <c r="F2428" s="244" t="inlineStr">
        <is>
          <t>*</t>
        </is>
      </c>
      <c r="G2428" s="2" t="n">
        <v>280</v>
      </c>
      <c r="H2428" s="122" t="n">
        <v>2</v>
      </c>
      <c r="I2428" s="259">
        <f>SUM(H2428*C2428)</f>
        <v/>
      </c>
      <c r="J2428" s="260" t="n">
        <v>1</v>
      </c>
      <c r="K2428" s="261">
        <f>C2428*J2428</f>
        <v/>
      </c>
      <c r="M2428" s="251">
        <f>CONCATENATE(D2428,"　",E2428,F2428,G2428)</f>
        <v/>
      </c>
      <c r="N2428" s="252">
        <f>I2428</f>
        <v/>
      </c>
    </row>
    <row r="2429" ht="15" customHeight="1" thickBot="1">
      <c r="B2429" s="88" t="inlineStr">
        <is>
          <t>135M5Z09-L</t>
        </is>
      </c>
      <c r="C2429" s="89">
        <f>SUMIF(数量表!D:H,B2429,数量表!H:H)</f>
        <v/>
      </c>
      <c r="D2429" s="239" t="inlineStr">
        <is>
          <t>45*1000</t>
        </is>
      </c>
      <c r="E2429" s="240" t="n">
        <v>328</v>
      </c>
      <c r="F2429" s="241" t="inlineStr">
        <is>
          <t>*</t>
        </is>
      </c>
      <c r="G2429" s="240" t="n">
        <v>976</v>
      </c>
      <c r="H2429" s="242" t="n">
        <v>1</v>
      </c>
      <c r="I2429" s="256">
        <f>SUM(H2429*C2429)</f>
        <v/>
      </c>
      <c r="J2429" s="257" t="n">
        <v>0.2</v>
      </c>
      <c r="K2429" s="258">
        <f>C2429*J2429</f>
        <v/>
      </c>
      <c r="M2429" s="251">
        <f>CONCATENATE(D2429,"　",E2429,F2429,G2429)</f>
        <v/>
      </c>
      <c r="N2429" s="252">
        <f>I2429</f>
        <v/>
      </c>
    </row>
    <row r="2430" ht="15" customHeight="1" thickBot="1">
      <c r="B2430" s="79" t="inlineStr">
        <is>
          <t>135M5Z09L-L</t>
        </is>
      </c>
      <c r="C2430" s="80">
        <f>SUMIF(数量表!D:H,B2430,数量表!H:H)</f>
        <v/>
      </c>
      <c r="D2430" s="235" t="inlineStr">
        <is>
          <t>W1-39</t>
        </is>
      </c>
      <c r="E2430" s="236" t="n">
        <v>386.5</v>
      </c>
      <c r="F2430" s="237" t="inlineStr">
        <is>
          <t>*</t>
        </is>
      </c>
      <c r="G2430" s="236" t="n">
        <v>524</v>
      </c>
      <c r="H2430" s="238" t="n">
        <v>1</v>
      </c>
      <c r="I2430" s="253">
        <f>SUM(H2430*C2430)</f>
        <v/>
      </c>
      <c r="J2430" s="254" t="n">
        <v>1</v>
      </c>
      <c r="K2430" s="255">
        <f>C2430*J2430</f>
        <v/>
      </c>
      <c r="M2430" s="251">
        <f>CONCATENATE(D2430,"　",E2430,F2430,G2430)</f>
        <v/>
      </c>
      <c r="N2430" s="252">
        <f>I2430</f>
        <v/>
      </c>
    </row>
    <row r="2431" ht="15" customHeight="1" thickBot="1">
      <c r="B2431" s="85" t="inlineStr">
        <is>
          <t>135M5Z09L-L</t>
        </is>
      </c>
      <c r="C2431">
        <f>SUMIF(数量表!D:H,B2431,数量表!H:H)</f>
        <v/>
      </c>
      <c r="D2431" s="243" t="inlineStr">
        <is>
          <t>W1-39</t>
        </is>
      </c>
      <c r="E2431" s="2" t="n">
        <v>386.5</v>
      </c>
      <c r="F2431" s="244" t="inlineStr">
        <is>
          <t>*</t>
        </is>
      </c>
      <c r="G2431" s="2" t="n">
        <v>280</v>
      </c>
      <c r="H2431" s="122" t="n">
        <v>1</v>
      </c>
      <c r="I2431" s="259">
        <f>SUM(H2431*C2431)</f>
        <v/>
      </c>
      <c r="J2431" s="260" t="n">
        <v>0.2</v>
      </c>
      <c r="K2431" s="261">
        <f>C2431*J2431</f>
        <v/>
      </c>
      <c r="M2431" s="251">
        <f>CONCATENATE(D2431,"　",E2431,F2431,G2431)</f>
        <v/>
      </c>
      <c r="N2431" s="252">
        <f>I2431</f>
        <v/>
      </c>
    </row>
    <row r="2432" ht="15" customHeight="1" thickBot="1">
      <c r="B2432" s="85" t="inlineStr">
        <is>
          <t>135M5Z09L-L</t>
        </is>
      </c>
      <c r="C2432">
        <f>SUMIF(数量表!D:H,B2432,数量表!H:H)</f>
        <v/>
      </c>
      <c r="D2432" s="243" t="inlineStr">
        <is>
          <t>W1-34</t>
        </is>
      </c>
      <c r="E2432" s="2" t="n">
        <v>346.5</v>
      </c>
      <c r="F2432" s="244" t="inlineStr">
        <is>
          <t>*</t>
        </is>
      </c>
      <c r="G2432" s="2" t="n">
        <v>280</v>
      </c>
      <c r="H2432" s="122" t="n">
        <v>1</v>
      </c>
      <c r="I2432" s="259">
        <f>SUM(H2432*C2432)</f>
        <v/>
      </c>
      <c r="J2432" s="260" t="n">
        <v>0.2</v>
      </c>
      <c r="K2432" s="261">
        <f>C2432*J2432</f>
        <v/>
      </c>
      <c r="M2432" s="251">
        <f>CONCATENATE(D2432,"　",E2432,F2432,G2432)</f>
        <v/>
      </c>
      <c r="N2432" s="252">
        <f>I2432</f>
        <v/>
      </c>
    </row>
    <row r="2433" ht="15" customHeight="1" thickBot="1">
      <c r="B2433" s="85" t="inlineStr">
        <is>
          <t>135M5Z09L-L</t>
        </is>
      </c>
      <c r="C2433">
        <f>SUMIF(数量表!D:H,B2433,数量表!H:H)</f>
        <v/>
      </c>
      <c r="D2433" s="243" t="inlineStr">
        <is>
          <t>W1-34</t>
        </is>
      </c>
      <c r="E2433" s="2" t="n">
        <v>346.5</v>
      </c>
      <c r="F2433" s="244" t="inlineStr">
        <is>
          <t>*</t>
        </is>
      </c>
      <c r="G2433" s="2" t="n">
        <v>524</v>
      </c>
      <c r="H2433" s="122" t="n">
        <v>1</v>
      </c>
      <c r="I2433" s="259">
        <f>SUM(H2433*C2433)</f>
        <v/>
      </c>
      <c r="J2433" s="260" t="n">
        <v>1</v>
      </c>
      <c r="K2433" s="261">
        <f>C2433*J2433</f>
        <v/>
      </c>
      <c r="M2433" s="251">
        <f>CONCATENATE(D2433,"　",E2433,F2433,G2433)</f>
        <v/>
      </c>
      <c r="N2433" s="252">
        <f>I2433</f>
        <v/>
      </c>
    </row>
    <row r="2434" ht="15" customHeight="1" thickBot="1">
      <c r="B2434" s="85" t="inlineStr">
        <is>
          <t>135M5Z09L-L</t>
        </is>
      </c>
      <c r="C2434">
        <f>SUMIF(数量表!D:H,B2434,数量表!H:H)</f>
        <v/>
      </c>
      <c r="D2434" s="243" t="inlineStr">
        <is>
          <t>45*1000</t>
        </is>
      </c>
      <c r="E2434" s="2" t="n">
        <v>288</v>
      </c>
      <c r="F2434" s="244" t="inlineStr">
        <is>
          <t>*</t>
        </is>
      </c>
      <c r="G2434" s="2" t="n">
        <v>976</v>
      </c>
      <c r="H2434" s="122" t="n">
        <v>1</v>
      </c>
      <c r="I2434" s="259">
        <f>SUM(H2434*C2434)</f>
        <v/>
      </c>
      <c r="J2434" s="260" t="n">
        <v>0.2</v>
      </c>
      <c r="K2434" s="261">
        <f>C2434*J2434</f>
        <v/>
      </c>
      <c r="M2434" s="251">
        <f>CONCATENATE(D2434,"　",E2434,F2434,G2434)</f>
        <v/>
      </c>
      <c r="N2434" s="252">
        <f>I2434</f>
        <v/>
      </c>
    </row>
    <row r="2435" ht="15" customHeight="1" thickBot="1">
      <c r="B2435" s="79" t="inlineStr">
        <is>
          <t>135M5Z09R</t>
        </is>
      </c>
      <c r="C2435" s="80">
        <f>SUMIF(数量表!D:H,B2435,数量表!H:H)</f>
        <v/>
      </c>
      <c r="D2435" s="235" t="inlineStr">
        <is>
          <t>W1-39</t>
        </is>
      </c>
      <c r="E2435" s="236" t="n">
        <v>386.5</v>
      </c>
      <c r="F2435" s="237" t="inlineStr">
        <is>
          <t>*</t>
        </is>
      </c>
      <c r="G2435" s="236" t="n">
        <v>524</v>
      </c>
      <c r="H2435" s="238" t="n">
        <v>1</v>
      </c>
      <c r="I2435" s="253">
        <f>SUM(H2435*C2435)</f>
        <v/>
      </c>
      <c r="J2435" s="254" t="n">
        <v>1</v>
      </c>
      <c r="K2435" s="255">
        <f>C2435*J2435</f>
        <v/>
      </c>
      <c r="M2435" s="251">
        <f>CONCATENATE(D2435,"　",E2435,F2435,G2435)</f>
        <v/>
      </c>
      <c r="N2435" s="252">
        <f>I2435</f>
        <v/>
      </c>
    </row>
    <row r="2436" ht="15" customHeight="1" thickBot="1">
      <c r="B2436" s="85" t="inlineStr">
        <is>
          <t>135M5Z09R</t>
        </is>
      </c>
      <c r="C2436">
        <f>SUMIF(数量表!D:H,B2436,数量表!H:H)</f>
        <v/>
      </c>
      <c r="D2436" s="243" t="inlineStr">
        <is>
          <t>W1-39</t>
        </is>
      </c>
      <c r="E2436" s="2" t="n">
        <v>386.5</v>
      </c>
      <c r="F2436" s="244" t="inlineStr">
        <is>
          <t>*</t>
        </is>
      </c>
      <c r="G2436" s="2" t="n">
        <v>280</v>
      </c>
      <c r="H2436" s="122" t="n">
        <v>1</v>
      </c>
      <c r="I2436" s="259">
        <f>SUM(H2436*C2436)</f>
        <v/>
      </c>
      <c r="J2436" s="260" t="n">
        <v>0.2</v>
      </c>
      <c r="K2436" s="261">
        <f>C2436*J2436</f>
        <v/>
      </c>
      <c r="M2436" s="251">
        <f>CONCATENATE(D2436,"　",E2436,F2436,G2436)</f>
        <v/>
      </c>
      <c r="N2436" s="252">
        <f>I2436</f>
        <v/>
      </c>
    </row>
    <row r="2437" ht="15" customHeight="1" thickBot="1">
      <c r="B2437" s="85" t="inlineStr">
        <is>
          <t>135M5Z09R</t>
        </is>
      </c>
      <c r="C2437">
        <f>SUMIF(数量表!D:H,B2437,数量表!H:H)</f>
        <v/>
      </c>
      <c r="D2437" s="243" t="inlineStr">
        <is>
          <t>W1-34</t>
        </is>
      </c>
      <c r="E2437" s="2" t="n">
        <v>346.5</v>
      </c>
      <c r="F2437" s="244" t="inlineStr">
        <is>
          <t>*</t>
        </is>
      </c>
      <c r="G2437" s="2" t="n">
        <v>280</v>
      </c>
      <c r="H2437" s="122" t="n">
        <v>1</v>
      </c>
      <c r="I2437" s="259">
        <f>SUM(H2437*C2437)</f>
        <v/>
      </c>
      <c r="J2437" s="260" t="n">
        <v>0.2</v>
      </c>
      <c r="K2437" s="261">
        <f>C2437*J2437</f>
        <v/>
      </c>
      <c r="M2437" s="251">
        <f>CONCATENATE(D2437,"　",E2437,F2437,G2437)</f>
        <v/>
      </c>
      <c r="N2437" s="252">
        <f>I2437</f>
        <v/>
      </c>
    </row>
    <row r="2438" ht="15" customHeight="1" thickBot="1">
      <c r="B2438" s="85" t="inlineStr">
        <is>
          <t>135M5Z09R</t>
        </is>
      </c>
      <c r="C2438">
        <f>SUMIF(数量表!D:H,B2438,数量表!H:H)</f>
        <v/>
      </c>
      <c r="D2438" s="243" t="inlineStr">
        <is>
          <t>W1-34</t>
        </is>
      </c>
      <c r="E2438" s="2" t="n">
        <v>346.5</v>
      </c>
      <c r="F2438" s="244" t="inlineStr">
        <is>
          <t>*</t>
        </is>
      </c>
      <c r="G2438" s="2" t="n">
        <v>524</v>
      </c>
      <c r="H2438" s="122" t="n">
        <v>1</v>
      </c>
      <c r="I2438" s="259">
        <f>SUM(H2438*C2438)</f>
        <v/>
      </c>
      <c r="J2438" s="260" t="n">
        <v>1</v>
      </c>
      <c r="K2438" s="261">
        <f>C2438*J2438</f>
        <v/>
      </c>
      <c r="M2438" s="251">
        <f>CONCATENATE(D2438,"　",E2438,F2438,G2438)</f>
        <v/>
      </c>
      <c r="N2438" s="252">
        <f>I2438</f>
        <v/>
      </c>
    </row>
    <row r="2439" ht="15" customHeight="1" thickBot="1">
      <c r="B2439" s="85" t="inlineStr">
        <is>
          <t>135M5Z09R</t>
        </is>
      </c>
      <c r="C2439">
        <f>SUMIF(数量表!D:H,B2439,数量表!H:H)</f>
        <v/>
      </c>
      <c r="D2439" s="243" t="inlineStr">
        <is>
          <t>45*1000</t>
        </is>
      </c>
      <c r="E2439" s="2" t="n">
        <v>164</v>
      </c>
      <c r="F2439" s="244" t="inlineStr">
        <is>
          <t>*</t>
        </is>
      </c>
      <c r="G2439" s="2" t="n">
        <v>976</v>
      </c>
      <c r="H2439" s="122" t="n">
        <v>1</v>
      </c>
      <c r="I2439" s="259">
        <f>SUM(H2439*C2439)</f>
        <v/>
      </c>
      <c r="J2439" s="260" t="n">
        <v>0.2</v>
      </c>
      <c r="K2439" s="261">
        <f>C2439*J2439</f>
        <v/>
      </c>
      <c r="M2439" s="251">
        <f>CONCATENATE(D2439,"　",E2439,F2439,G2439)</f>
        <v/>
      </c>
      <c r="N2439" s="252">
        <f>I2439</f>
        <v/>
      </c>
    </row>
    <row r="2440" ht="15" customHeight="1" thickBot="1">
      <c r="B2440" s="88" t="inlineStr">
        <is>
          <t>135M5Z09R</t>
        </is>
      </c>
      <c r="C2440" s="89">
        <f>SUMIF(数量表!D:H,B2440,数量表!H:H)</f>
        <v/>
      </c>
      <c r="D2440" s="239" t="inlineStr">
        <is>
          <t>45*1000</t>
        </is>
      </c>
      <c r="E2440" s="240" t="n">
        <v>124</v>
      </c>
      <c r="F2440" s="241" t="inlineStr">
        <is>
          <t>*</t>
        </is>
      </c>
      <c r="G2440" s="240" t="n">
        <v>976</v>
      </c>
      <c r="H2440" s="242" t="n">
        <v>1</v>
      </c>
      <c r="I2440" s="256">
        <f>SUM(H2440*C2440)</f>
        <v/>
      </c>
      <c r="J2440" s="257" t="n">
        <v>0.2</v>
      </c>
      <c r="K2440" s="258">
        <f>C2440*J2440</f>
        <v/>
      </c>
      <c r="M2440" s="251">
        <f>CONCATENATE(D2440,"　",E2440,F2440,G2440)</f>
        <v/>
      </c>
      <c r="N2440" s="252">
        <f>I2440</f>
        <v/>
      </c>
    </row>
    <row r="2441" ht="15" customHeight="1" thickBot="1">
      <c r="B2441" s="79" t="inlineStr">
        <is>
          <t>135M5Z09-R</t>
        </is>
      </c>
      <c r="C2441" s="80">
        <f>SUMIF(数量表!D:H,B2441,数量表!H:H)</f>
        <v/>
      </c>
      <c r="D2441" s="235" t="inlineStr">
        <is>
          <t>W1-39</t>
        </is>
      </c>
      <c r="E2441" s="236" t="n">
        <v>386.5</v>
      </c>
      <c r="F2441" s="237" t="inlineStr">
        <is>
          <t>*</t>
        </is>
      </c>
      <c r="G2441" s="236" t="n">
        <v>524</v>
      </c>
      <c r="H2441" s="238" t="n">
        <v>2</v>
      </c>
      <c r="I2441" s="253">
        <f>SUM(H2441*C2441)</f>
        <v/>
      </c>
      <c r="J2441" s="254" t="n">
        <v>2</v>
      </c>
      <c r="K2441" s="255">
        <f>C2441*J2441</f>
        <v/>
      </c>
      <c r="M2441" s="251">
        <f>CONCATENATE(D2441,"　",E2441,F2441,G2441)</f>
        <v/>
      </c>
      <c r="N2441" s="252">
        <f>I2441</f>
        <v/>
      </c>
    </row>
    <row r="2442" ht="15" customHeight="1" thickBot="1">
      <c r="B2442" s="85" t="inlineStr">
        <is>
          <t>135M5Z09-R</t>
        </is>
      </c>
      <c r="C2442">
        <f>SUMIF(数量表!D:H,B2442,数量表!H:H)</f>
        <v/>
      </c>
      <c r="D2442" s="243" t="inlineStr">
        <is>
          <t>W3-39</t>
        </is>
      </c>
      <c r="E2442" s="2" t="n">
        <v>386.5</v>
      </c>
      <c r="F2442" s="244" t="inlineStr">
        <is>
          <t>*</t>
        </is>
      </c>
      <c r="G2442" s="2" t="n">
        <v>280</v>
      </c>
      <c r="H2442" s="122" t="n">
        <v>2</v>
      </c>
      <c r="I2442" s="259">
        <f>SUM(H2442*C2442)</f>
        <v/>
      </c>
      <c r="J2442" s="260" t="n">
        <v>1</v>
      </c>
      <c r="K2442" s="261">
        <f>C2442*J2442</f>
        <v/>
      </c>
      <c r="M2442" s="251">
        <f>CONCATENATE(D2442,"　",E2442,F2442,G2442)</f>
        <v/>
      </c>
      <c r="N2442" s="252">
        <f>I2442</f>
        <v/>
      </c>
    </row>
    <row r="2443" ht="15" customHeight="1" thickBot="1">
      <c r="B2443" s="88" t="inlineStr">
        <is>
          <t>135M5Z09-R</t>
        </is>
      </c>
      <c r="C2443" s="89">
        <f>SUMIF(数量表!D:H,B2443,数量表!H:H)</f>
        <v/>
      </c>
      <c r="D2443" s="239" t="inlineStr">
        <is>
          <t>45*1000</t>
        </is>
      </c>
      <c r="E2443" s="240" t="n">
        <v>328</v>
      </c>
      <c r="F2443" s="241" t="inlineStr">
        <is>
          <t>*</t>
        </is>
      </c>
      <c r="G2443" s="240" t="n">
        <v>976</v>
      </c>
      <c r="H2443" s="242" t="n">
        <v>1</v>
      </c>
      <c r="I2443" s="256">
        <f>SUM(H2443*C2443)</f>
        <v/>
      </c>
      <c r="J2443" s="257" t="n">
        <v>0.2</v>
      </c>
      <c r="K2443" s="258">
        <f>C2443*J2443</f>
        <v/>
      </c>
      <c r="M2443" s="251">
        <f>CONCATENATE(D2443,"　",E2443,F2443,G2443)</f>
        <v/>
      </c>
      <c r="N2443" s="252">
        <f>I2443</f>
        <v/>
      </c>
    </row>
    <row r="2444" ht="15" customHeight="1" thickBot="1">
      <c r="B2444" s="79" t="inlineStr">
        <is>
          <t>135M5Z09R-R</t>
        </is>
      </c>
      <c r="C2444" s="80">
        <f>SUMIF(数量表!D:H,B2444,数量表!H:H)</f>
        <v/>
      </c>
      <c r="D2444" s="235" t="inlineStr">
        <is>
          <t>W1-39</t>
        </is>
      </c>
      <c r="E2444" s="236" t="n">
        <v>386.5</v>
      </c>
      <c r="F2444" s="237" t="inlineStr">
        <is>
          <t>*</t>
        </is>
      </c>
      <c r="G2444" s="236" t="n">
        <v>524</v>
      </c>
      <c r="H2444" s="238" t="n">
        <v>1</v>
      </c>
      <c r="I2444" s="253">
        <f>SUM(H2444*C2444)</f>
        <v/>
      </c>
      <c r="J2444" s="254" t="n">
        <v>1</v>
      </c>
      <c r="K2444" s="255">
        <f>C2444*J2444</f>
        <v/>
      </c>
      <c r="M2444" s="251">
        <f>CONCATENATE(D2444,"　",E2444,F2444,G2444)</f>
        <v/>
      </c>
      <c r="N2444" s="252">
        <f>I2444</f>
        <v/>
      </c>
    </row>
    <row r="2445" ht="15" customHeight="1" thickBot="1">
      <c r="B2445" s="85" t="inlineStr">
        <is>
          <t>135M5Z09R-R</t>
        </is>
      </c>
      <c r="C2445">
        <f>SUMIF(数量表!D:H,B2445,数量表!H:H)</f>
        <v/>
      </c>
      <c r="D2445" s="243" t="inlineStr">
        <is>
          <t>W1-39</t>
        </is>
      </c>
      <c r="E2445" s="2" t="n">
        <v>386.5</v>
      </c>
      <c r="F2445" s="244" t="inlineStr">
        <is>
          <t>*</t>
        </is>
      </c>
      <c r="G2445" s="2" t="n">
        <v>280</v>
      </c>
      <c r="H2445" s="122" t="n">
        <v>1</v>
      </c>
      <c r="I2445" s="259">
        <f>SUM(H2445*C2445)</f>
        <v/>
      </c>
      <c r="J2445" s="260" t="n">
        <v>0.2</v>
      </c>
      <c r="K2445" s="261">
        <f>C2445*J2445</f>
        <v/>
      </c>
      <c r="M2445" s="251">
        <f>CONCATENATE(D2445,"　",E2445,F2445,G2445)</f>
        <v/>
      </c>
      <c r="N2445" s="252">
        <f>I2445</f>
        <v/>
      </c>
    </row>
    <row r="2446" ht="15" customHeight="1" thickBot="1">
      <c r="B2446" s="85" t="inlineStr">
        <is>
          <t>135M5Z09R-R</t>
        </is>
      </c>
      <c r="C2446">
        <f>SUMIF(数量表!D:H,B2446,数量表!H:H)</f>
        <v/>
      </c>
      <c r="D2446" s="243" t="inlineStr">
        <is>
          <t>W1-34</t>
        </is>
      </c>
      <c r="E2446" s="2" t="n">
        <v>346.5</v>
      </c>
      <c r="F2446" s="244" t="inlineStr">
        <is>
          <t>*</t>
        </is>
      </c>
      <c r="G2446" s="2" t="n">
        <v>280</v>
      </c>
      <c r="H2446" s="122" t="n">
        <v>1</v>
      </c>
      <c r="I2446" s="259">
        <f>SUM(H2446*C2446)</f>
        <v/>
      </c>
      <c r="J2446" s="260" t="n">
        <v>0.2</v>
      </c>
      <c r="K2446" s="261">
        <f>C2446*J2446</f>
        <v/>
      </c>
      <c r="M2446" s="251">
        <f>CONCATENATE(D2446,"　",E2446,F2446,G2446)</f>
        <v/>
      </c>
      <c r="N2446" s="252">
        <f>I2446</f>
        <v/>
      </c>
    </row>
    <row r="2447" ht="15" customHeight="1" thickBot="1">
      <c r="B2447" s="85" t="inlineStr">
        <is>
          <t>135M5Z09R-R</t>
        </is>
      </c>
      <c r="C2447">
        <f>SUMIF(数量表!D:H,B2447,数量表!H:H)</f>
        <v/>
      </c>
      <c r="D2447" s="243" t="inlineStr">
        <is>
          <t>W1-34</t>
        </is>
      </c>
      <c r="E2447" s="2" t="n">
        <v>346.5</v>
      </c>
      <c r="F2447" s="244" t="inlineStr">
        <is>
          <t>*</t>
        </is>
      </c>
      <c r="G2447" s="2" t="n">
        <v>524</v>
      </c>
      <c r="H2447" s="122" t="n">
        <v>1</v>
      </c>
      <c r="I2447" s="259">
        <f>SUM(H2447*C2447)</f>
        <v/>
      </c>
      <c r="J2447" s="260" t="n">
        <v>1</v>
      </c>
      <c r="K2447" s="261">
        <f>C2447*J2447</f>
        <v/>
      </c>
      <c r="M2447" s="251">
        <f>CONCATENATE(D2447,"　",E2447,F2447,G2447)</f>
        <v/>
      </c>
      <c r="N2447" s="252">
        <f>I2447</f>
        <v/>
      </c>
    </row>
    <row r="2448" ht="15" customHeight="1" thickBot="1">
      <c r="B2448" s="85" t="inlineStr">
        <is>
          <t>135M5Z09R-R</t>
        </is>
      </c>
      <c r="C2448">
        <f>SUMIF(数量表!D:H,B2448,数量表!H:H)</f>
        <v/>
      </c>
      <c r="D2448" s="243" t="inlineStr">
        <is>
          <t>45*1000</t>
        </is>
      </c>
      <c r="E2448" s="2" t="n">
        <v>288</v>
      </c>
      <c r="F2448" s="244" t="inlineStr">
        <is>
          <t>*</t>
        </is>
      </c>
      <c r="G2448" s="2" t="n">
        <v>976</v>
      </c>
      <c r="H2448" s="122" t="n">
        <v>1</v>
      </c>
      <c r="I2448" s="259">
        <f>SUM(H2448*C2448)</f>
        <v/>
      </c>
      <c r="J2448" s="260" t="n">
        <v>0.2</v>
      </c>
      <c r="K2448" s="261">
        <f>C2448*J2448</f>
        <v/>
      </c>
      <c r="M2448" s="251">
        <f>CONCATENATE(D2448,"　",E2448,F2448,G2448)</f>
        <v/>
      </c>
      <c r="N2448" s="252">
        <f>I2448</f>
        <v/>
      </c>
    </row>
    <row r="2449" ht="15" customHeight="1" thickBot="1">
      <c r="B2449" s="79" t="inlineStr">
        <is>
          <t>135M4ZH09</t>
        </is>
      </c>
      <c r="C2449" s="80">
        <f>SUMIF(数量表!D:H,B2449,数量表!H:H)</f>
        <v/>
      </c>
      <c r="D2449" s="235" t="inlineStr">
        <is>
          <t>W1-34</t>
        </is>
      </c>
      <c r="E2449" s="236" t="n">
        <v>345</v>
      </c>
      <c r="F2449" s="237" t="inlineStr">
        <is>
          <t>*</t>
        </is>
      </c>
      <c r="G2449" s="236" t="n">
        <v>412</v>
      </c>
      <c r="H2449" s="238" t="n">
        <v>1</v>
      </c>
      <c r="I2449" s="253">
        <f>SUM(H2449*C2449)</f>
        <v/>
      </c>
      <c r="J2449" s="254" t="n">
        <v>1</v>
      </c>
      <c r="K2449" s="255">
        <f>C2449*J2449</f>
        <v/>
      </c>
      <c r="M2449" s="251">
        <f>CONCATENATE(D2449,"　",E2449,F2449,G2449)</f>
        <v/>
      </c>
      <c r="N2449" s="252">
        <f>I2449</f>
        <v/>
      </c>
    </row>
    <row r="2450" ht="15" customHeight="1" thickBot="1">
      <c r="B2450" s="88" t="inlineStr">
        <is>
          <t>135M4ZH09</t>
        </is>
      </c>
      <c r="C2450" s="89">
        <f>SUMIF(数量表!D:H,B2450,数量表!H:H)</f>
        <v/>
      </c>
      <c r="D2450" s="239" t="inlineStr">
        <is>
          <t>W1-34</t>
        </is>
      </c>
      <c r="E2450" s="240" t="n">
        <v>345</v>
      </c>
      <c r="F2450" s="241" t="inlineStr">
        <is>
          <t>*</t>
        </is>
      </c>
      <c r="G2450" s="240" t="n">
        <v>356</v>
      </c>
      <c r="H2450" s="242" t="n">
        <v>1</v>
      </c>
      <c r="I2450" s="256">
        <f>SUM(H2450*C2450)</f>
        <v/>
      </c>
      <c r="J2450" s="257" t="n">
        <v>0.5</v>
      </c>
      <c r="K2450" s="258">
        <f>C2450*J2450</f>
        <v/>
      </c>
      <c r="M2450" s="251">
        <f>CONCATENATE(D2450,"　",E2450,F2450,G2450)</f>
        <v/>
      </c>
      <c r="N2450" s="252">
        <f>I2450</f>
        <v/>
      </c>
    </row>
    <row r="2451" ht="15" customHeight="1" thickBot="1">
      <c r="B2451" s="79" t="inlineStr">
        <is>
          <t>135M4ZH09L</t>
        </is>
      </c>
      <c r="C2451" s="80">
        <f>SUMIF(数量表!D:H,B2451,数量表!H:H)</f>
        <v/>
      </c>
      <c r="D2451" s="235" t="inlineStr">
        <is>
          <t>W1-34</t>
        </is>
      </c>
      <c r="E2451" s="236" t="n">
        <v>305</v>
      </c>
      <c r="F2451" s="237" t="inlineStr">
        <is>
          <t>*</t>
        </is>
      </c>
      <c r="G2451" s="236" t="n">
        <v>412</v>
      </c>
      <c r="H2451" s="238" t="n">
        <v>1</v>
      </c>
      <c r="I2451" s="253">
        <f>SUM(H2451*C2451)</f>
        <v/>
      </c>
      <c r="J2451" s="254" t="n">
        <v>1</v>
      </c>
      <c r="K2451" s="255">
        <f>C2451*J2451</f>
        <v/>
      </c>
      <c r="M2451" s="251">
        <f>CONCATENATE(D2451,"　",E2451,F2451,G2451)</f>
        <v/>
      </c>
      <c r="N2451" s="252">
        <f>I2451</f>
        <v/>
      </c>
    </row>
    <row r="2452" ht="15" customHeight="1" thickBot="1">
      <c r="B2452" s="88" t="inlineStr">
        <is>
          <t>135M4ZH09L</t>
        </is>
      </c>
      <c r="C2452" s="89">
        <f>SUMIF(数量表!D:H,B2452,数量表!H:H)</f>
        <v/>
      </c>
      <c r="D2452" s="239" t="inlineStr">
        <is>
          <t>W1-34</t>
        </is>
      </c>
      <c r="E2452" s="240" t="n">
        <v>305</v>
      </c>
      <c r="F2452" s="241" t="inlineStr">
        <is>
          <t>*</t>
        </is>
      </c>
      <c r="G2452" s="240" t="n">
        <v>356</v>
      </c>
      <c r="H2452" s="242" t="n">
        <v>1</v>
      </c>
      <c r="I2452" s="256">
        <f>SUM(H2452*C2452)</f>
        <v/>
      </c>
      <c r="J2452" s="257" t="n">
        <v>0.5</v>
      </c>
      <c r="K2452" s="258">
        <f>C2452*J2452</f>
        <v/>
      </c>
      <c r="M2452" s="251">
        <f>CONCATENATE(D2452,"　",E2452,F2452,G2452)</f>
        <v/>
      </c>
      <c r="N2452" s="252">
        <f>I2452</f>
        <v/>
      </c>
    </row>
    <row r="2453" ht="15" customHeight="1" thickBot="1">
      <c r="B2453" s="79" t="inlineStr">
        <is>
          <t>135M4ZH09R</t>
        </is>
      </c>
      <c r="C2453" s="80">
        <f>SUMIF(数量表!D:H,B2453,数量表!H:H)</f>
        <v/>
      </c>
      <c r="D2453" s="235" t="inlineStr">
        <is>
          <t>W1-34</t>
        </is>
      </c>
      <c r="E2453" s="236" t="n">
        <v>305</v>
      </c>
      <c r="F2453" s="237" t="inlineStr">
        <is>
          <t>*</t>
        </is>
      </c>
      <c r="G2453" s="236" t="n">
        <v>412</v>
      </c>
      <c r="H2453" s="238" t="n">
        <v>1</v>
      </c>
      <c r="I2453" s="253">
        <f>SUM(H2453*C2453)</f>
        <v/>
      </c>
      <c r="J2453" s="254" t="n">
        <v>1</v>
      </c>
      <c r="K2453" s="255">
        <f>C2453*J2453</f>
        <v/>
      </c>
      <c r="M2453" s="251">
        <f>CONCATENATE(D2453,"　",E2453,F2453,G2453)</f>
        <v/>
      </c>
      <c r="N2453" s="252">
        <f>I2453</f>
        <v/>
      </c>
    </row>
    <row r="2454" ht="15" customHeight="1" thickBot="1">
      <c r="B2454" s="88" t="inlineStr">
        <is>
          <t>135M4ZH09R</t>
        </is>
      </c>
      <c r="C2454" s="89">
        <f>SUMIF(数量表!D:H,B2454,数量表!H:H)</f>
        <v/>
      </c>
      <c r="D2454" s="239" t="inlineStr">
        <is>
          <t>W1-34</t>
        </is>
      </c>
      <c r="E2454" s="240" t="n">
        <v>305</v>
      </c>
      <c r="F2454" s="241" t="inlineStr">
        <is>
          <t>*</t>
        </is>
      </c>
      <c r="G2454" s="240" t="n">
        <v>356</v>
      </c>
      <c r="H2454" s="242" t="n">
        <v>1</v>
      </c>
      <c r="I2454" s="256">
        <f>SUM(H2454*C2454)</f>
        <v/>
      </c>
      <c r="J2454" s="257" t="n">
        <v>0.5</v>
      </c>
      <c r="K2454" s="258">
        <f>C2454*J2454</f>
        <v/>
      </c>
      <c r="M2454" s="251">
        <f>CONCATENATE(D2454,"　",E2454,F2454,G2454)</f>
        <v/>
      </c>
      <c r="N2454" s="252">
        <f>I2454</f>
        <v/>
      </c>
    </row>
    <row r="2455" ht="15" customHeight="1" thickBot="1">
      <c r="B2455" s="79" t="inlineStr">
        <is>
          <t>135M5ZH09</t>
        </is>
      </c>
      <c r="C2455" s="80">
        <f>SUMIF(数量表!D:H,B2455,数量表!H:H)</f>
        <v/>
      </c>
      <c r="D2455" s="235" t="inlineStr">
        <is>
          <t>W1-34</t>
        </is>
      </c>
      <c r="E2455" s="236" t="n">
        <v>345</v>
      </c>
      <c r="F2455" s="237" t="inlineStr">
        <is>
          <t>*</t>
        </is>
      </c>
      <c r="G2455" s="236" t="n">
        <v>524</v>
      </c>
      <c r="H2455" s="238" t="n">
        <v>1</v>
      </c>
      <c r="I2455" s="253">
        <f>SUM(H2455*C2455)</f>
        <v/>
      </c>
      <c r="J2455" s="254" t="n">
        <v>1</v>
      </c>
      <c r="K2455" s="255">
        <f>C2455*J2455</f>
        <v/>
      </c>
      <c r="M2455" s="251">
        <f>CONCATENATE(D2455,"　",E2455,F2455,G2455)</f>
        <v/>
      </c>
      <c r="N2455" s="252">
        <f>I2455</f>
        <v/>
      </c>
    </row>
    <row r="2456" ht="15" customHeight="1" thickBot="1">
      <c r="B2456" s="88" t="inlineStr">
        <is>
          <t>135M5ZH09</t>
        </is>
      </c>
      <c r="C2456" s="89">
        <f>SUMIF(数量表!D:H,B2456,数量表!H:H)</f>
        <v/>
      </c>
      <c r="D2456" s="239" t="inlineStr">
        <is>
          <t>W1-34</t>
        </is>
      </c>
      <c r="E2456" s="240" t="n">
        <v>345</v>
      </c>
      <c r="F2456" s="241" t="inlineStr">
        <is>
          <t>*</t>
        </is>
      </c>
      <c r="G2456" s="240" t="n">
        <v>280</v>
      </c>
      <c r="H2456" s="242" t="n">
        <v>1</v>
      </c>
      <c r="I2456" s="256">
        <f>SUM(H2456*C2456)</f>
        <v/>
      </c>
      <c r="J2456" s="257" t="n">
        <v>0.3</v>
      </c>
      <c r="K2456" s="258">
        <f>C2456*J2456</f>
        <v/>
      </c>
      <c r="M2456" s="251">
        <f>CONCATENATE(D2456,"　",E2456,F2456,G2456)</f>
        <v/>
      </c>
      <c r="N2456" s="252">
        <f>I2456</f>
        <v/>
      </c>
    </row>
    <row r="2457" ht="15" customHeight="1" thickBot="1">
      <c r="B2457" s="79" t="inlineStr">
        <is>
          <t>135M5ZH09L</t>
        </is>
      </c>
      <c r="C2457" s="80">
        <f>SUMIF(数量表!D:H,B2457,数量表!H:H)</f>
        <v/>
      </c>
      <c r="D2457" s="235" t="inlineStr">
        <is>
          <t>W1-34</t>
        </is>
      </c>
      <c r="E2457" s="236" t="n">
        <v>305</v>
      </c>
      <c r="F2457" s="237" t="inlineStr">
        <is>
          <t>*</t>
        </is>
      </c>
      <c r="G2457" s="236" t="n">
        <v>524</v>
      </c>
      <c r="H2457" s="238" t="n">
        <v>1</v>
      </c>
      <c r="I2457" s="253">
        <f>SUM(H2457*C2457)</f>
        <v/>
      </c>
      <c r="J2457" s="254" t="n">
        <v>1</v>
      </c>
      <c r="K2457" s="255">
        <f>C2457*J2457</f>
        <v/>
      </c>
      <c r="M2457" s="251">
        <f>CONCATENATE(D2457,"　",E2457,F2457,G2457)</f>
        <v/>
      </c>
      <c r="N2457" s="252">
        <f>I2457</f>
        <v/>
      </c>
    </row>
    <row r="2458" ht="15" customHeight="1" thickBot="1">
      <c r="B2458" s="88" t="inlineStr">
        <is>
          <t>135M5ZH09L</t>
        </is>
      </c>
      <c r="C2458" s="89">
        <f>SUMIF(数量表!D:H,B2458,数量表!H:H)</f>
        <v/>
      </c>
      <c r="D2458" s="239" t="inlineStr">
        <is>
          <t>W1-34</t>
        </is>
      </c>
      <c r="E2458" s="240" t="n">
        <v>305</v>
      </c>
      <c r="F2458" s="241" t="inlineStr">
        <is>
          <t>*</t>
        </is>
      </c>
      <c r="G2458" s="240" t="n">
        <v>280</v>
      </c>
      <c r="H2458" s="242" t="n">
        <v>1</v>
      </c>
      <c r="I2458" s="256">
        <f>SUM(H2458*C2458)</f>
        <v/>
      </c>
      <c r="J2458" s="257" t="n">
        <v>0.3</v>
      </c>
      <c r="K2458" s="258">
        <f>C2458*J2458</f>
        <v/>
      </c>
      <c r="M2458" s="251">
        <f>CONCATENATE(D2458,"　",E2458,F2458,G2458)</f>
        <v/>
      </c>
      <c r="N2458" s="252">
        <f>I2458</f>
        <v/>
      </c>
    </row>
    <row r="2459" ht="15" customHeight="1" thickBot="1">
      <c r="B2459" s="79" t="inlineStr">
        <is>
          <t>135M5ZH09R</t>
        </is>
      </c>
      <c r="C2459" s="80">
        <f>SUMIF(数量表!D:H,B2459,数量表!H:H)</f>
        <v/>
      </c>
      <c r="D2459" s="235" t="inlineStr">
        <is>
          <t>W1-34</t>
        </is>
      </c>
      <c r="E2459" s="236" t="n">
        <v>305</v>
      </c>
      <c r="F2459" s="237" t="inlineStr">
        <is>
          <t>*</t>
        </is>
      </c>
      <c r="G2459" s="236" t="n">
        <v>524</v>
      </c>
      <c r="H2459" s="238" t="n">
        <v>1</v>
      </c>
      <c r="I2459" s="253">
        <f>SUM(H2459*C2459)</f>
        <v/>
      </c>
      <c r="J2459" s="254" t="n">
        <v>1</v>
      </c>
      <c r="K2459" s="255">
        <f>C2459*J2459</f>
        <v/>
      </c>
      <c r="M2459" s="251">
        <f>CONCATENATE(D2459,"　",E2459,F2459,G2459)</f>
        <v/>
      </c>
      <c r="N2459" s="252">
        <f>I2459</f>
        <v/>
      </c>
    </row>
    <row r="2460" ht="15" customHeight="1" thickBot="1">
      <c r="B2460" s="88" t="inlineStr">
        <is>
          <t>135M5ZH09R</t>
        </is>
      </c>
      <c r="C2460" s="89">
        <f>SUMIF(数量表!D:H,B2460,数量表!H:H)</f>
        <v/>
      </c>
      <c r="D2460" s="239" t="inlineStr">
        <is>
          <t>W1-34</t>
        </is>
      </c>
      <c r="E2460" s="240" t="n">
        <v>305</v>
      </c>
      <c r="F2460" s="241" t="inlineStr">
        <is>
          <t>*</t>
        </is>
      </c>
      <c r="G2460" s="240" t="n">
        <v>280</v>
      </c>
      <c r="H2460" s="242" t="n">
        <v>1</v>
      </c>
      <c r="I2460" s="256">
        <f>SUM(H2460*C2460)</f>
        <v/>
      </c>
      <c r="J2460" s="257" t="n">
        <v>0.3</v>
      </c>
      <c r="K2460" s="258">
        <f>C2460*J2460</f>
        <v/>
      </c>
      <c r="M2460" s="251">
        <f>CONCATENATE(D2460,"　",E2460,F2460,G2460)</f>
        <v/>
      </c>
      <c r="N2460" s="252">
        <f>I2460</f>
        <v/>
      </c>
    </row>
    <row r="2461" ht="15" customHeight="1" thickBot="1">
      <c r="B2461" s="79" t="inlineStr">
        <is>
          <t>135M4ZH11</t>
        </is>
      </c>
      <c r="C2461" s="80">
        <f>SUMIF(数量表!D:H,B2461,数量表!H:H)</f>
        <v/>
      </c>
      <c r="D2461" s="235" t="inlineStr">
        <is>
          <t>W1-34</t>
        </is>
      </c>
      <c r="E2461" s="236" t="n">
        <v>345</v>
      </c>
      <c r="F2461" s="237" t="inlineStr">
        <is>
          <t>*</t>
        </is>
      </c>
      <c r="G2461" s="236" t="n">
        <v>212</v>
      </c>
      <c r="H2461" s="238" t="n">
        <v>1</v>
      </c>
      <c r="I2461" s="253">
        <f>SUM(H2461*C2461)</f>
        <v/>
      </c>
      <c r="J2461" s="254" t="n">
        <v>1</v>
      </c>
      <c r="K2461" s="255">
        <f>C2461*J2461</f>
        <v/>
      </c>
      <c r="M2461" s="251">
        <f>CONCATENATE(D2461,"　",E2461,F2461,G2461)</f>
        <v/>
      </c>
      <c r="N2461" s="252">
        <f>I2461</f>
        <v/>
      </c>
    </row>
    <row r="2462" ht="15" customHeight="1" thickBot="1">
      <c r="B2462" s="88" t="inlineStr">
        <is>
          <t>135M4ZH11</t>
        </is>
      </c>
      <c r="C2462" s="89">
        <f>SUMIF(数量表!D:H,B2462,数量表!H:H)</f>
        <v/>
      </c>
      <c r="D2462" s="239" t="inlineStr">
        <is>
          <t>W1-34</t>
        </is>
      </c>
      <c r="E2462" s="240" t="n">
        <v>345</v>
      </c>
      <c r="F2462" s="241" t="inlineStr">
        <is>
          <t>*</t>
        </is>
      </c>
      <c r="G2462" s="240" t="n">
        <v>356</v>
      </c>
      <c r="H2462" s="242" t="n">
        <v>1</v>
      </c>
      <c r="I2462" s="256">
        <f>SUM(H2462*C2462)</f>
        <v/>
      </c>
      <c r="J2462" s="257" t="n">
        <v>0.5</v>
      </c>
      <c r="K2462" s="258">
        <f>C2462*J2462</f>
        <v/>
      </c>
      <c r="M2462" s="251">
        <f>CONCATENATE(D2462,"　",E2462,F2462,G2462)</f>
        <v/>
      </c>
      <c r="N2462" s="252">
        <f>I2462</f>
        <v/>
      </c>
    </row>
    <row r="2463" ht="15" customHeight="1" thickBot="1">
      <c r="B2463" s="79" t="inlineStr">
        <is>
          <t>135M4ZH11L</t>
        </is>
      </c>
      <c r="C2463" s="80">
        <f>SUMIF(数量表!D:H,B2463,数量表!H:H)</f>
        <v/>
      </c>
      <c r="D2463" s="235" t="inlineStr">
        <is>
          <t>W1-34</t>
        </is>
      </c>
      <c r="E2463" s="236" t="n">
        <v>305</v>
      </c>
      <c r="F2463" s="237" t="inlineStr">
        <is>
          <t>*</t>
        </is>
      </c>
      <c r="G2463" s="236" t="n">
        <v>212</v>
      </c>
      <c r="H2463" s="238" t="n">
        <v>1</v>
      </c>
      <c r="I2463" s="253">
        <f>SUM(H2463*C2463)</f>
        <v/>
      </c>
      <c r="J2463" s="254" t="n">
        <v>1</v>
      </c>
      <c r="K2463" s="255">
        <f>C2463*J2463</f>
        <v/>
      </c>
      <c r="M2463" s="251">
        <f>CONCATENATE(D2463,"　",E2463,F2463,G2463)</f>
        <v/>
      </c>
      <c r="N2463" s="252">
        <f>I2463</f>
        <v/>
      </c>
    </row>
    <row r="2464" ht="15" customHeight="1" thickBot="1">
      <c r="B2464" s="88" t="inlineStr">
        <is>
          <t>135M4ZH11L</t>
        </is>
      </c>
      <c r="C2464" s="89">
        <f>SUMIF(数量表!D:H,B2464,数量表!H:H)</f>
        <v/>
      </c>
      <c r="D2464" s="239" t="inlineStr">
        <is>
          <t>W1-34</t>
        </is>
      </c>
      <c r="E2464" s="240" t="n">
        <v>305</v>
      </c>
      <c r="F2464" s="241" t="inlineStr">
        <is>
          <t>*</t>
        </is>
      </c>
      <c r="G2464" s="240" t="n">
        <v>356</v>
      </c>
      <c r="H2464" s="242" t="n">
        <v>1</v>
      </c>
      <c r="I2464" s="256">
        <f>SUM(H2464*C2464)</f>
        <v/>
      </c>
      <c r="J2464" s="257" t="n">
        <v>0.5</v>
      </c>
      <c r="K2464" s="258">
        <f>C2464*J2464</f>
        <v/>
      </c>
      <c r="M2464" s="251">
        <f>CONCATENATE(D2464,"　",E2464,F2464,G2464)</f>
        <v/>
      </c>
      <c r="N2464" s="252">
        <f>I2464</f>
        <v/>
      </c>
    </row>
    <row r="2465" ht="15" customHeight="1" thickBot="1">
      <c r="B2465" s="79" t="inlineStr">
        <is>
          <t>135M4ZH11R</t>
        </is>
      </c>
      <c r="C2465" s="80">
        <f>SUMIF(数量表!D:H,B2465,数量表!H:H)</f>
        <v/>
      </c>
      <c r="D2465" s="235" t="inlineStr">
        <is>
          <t>W1-34</t>
        </is>
      </c>
      <c r="E2465" s="236" t="n">
        <v>305</v>
      </c>
      <c r="F2465" s="237" t="inlineStr">
        <is>
          <t>*</t>
        </is>
      </c>
      <c r="G2465" s="236" t="n">
        <v>212</v>
      </c>
      <c r="H2465" s="238" t="n">
        <v>1</v>
      </c>
      <c r="I2465" s="253">
        <f>SUM(H2465*C2465)</f>
        <v/>
      </c>
      <c r="J2465" s="254" t="n">
        <v>1</v>
      </c>
      <c r="K2465" s="255">
        <f>C2465*J2465</f>
        <v/>
      </c>
      <c r="M2465" s="251">
        <f>CONCATENATE(D2465,"　",E2465,F2465,G2465)</f>
        <v/>
      </c>
      <c r="N2465" s="252">
        <f>I2465</f>
        <v/>
      </c>
    </row>
    <row r="2466" ht="15" customHeight="1" thickBot="1">
      <c r="B2466" s="88" t="inlineStr">
        <is>
          <t>135M4ZH11R</t>
        </is>
      </c>
      <c r="C2466" s="89">
        <f>SUMIF(数量表!D:H,B2466,数量表!H:H)</f>
        <v/>
      </c>
      <c r="D2466" s="239" t="inlineStr">
        <is>
          <t>W1-34</t>
        </is>
      </c>
      <c r="E2466" s="240" t="n">
        <v>305</v>
      </c>
      <c r="F2466" s="241" t="inlineStr">
        <is>
          <t>*</t>
        </is>
      </c>
      <c r="G2466" s="240" t="n">
        <v>356</v>
      </c>
      <c r="H2466" s="242" t="n">
        <v>1</v>
      </c>
      <c r="I2466" s="256">
        <f>SUM(H2466*C2466)</f>
        <v/>
      </c>
      <c r="J2466" s="257" t="n">
        <v>0.5</v>
      </c>
      <c r="K2466" s="258">
        <f>C2466*J2466</f>
        <v/>
      </c>
      <c r="M2466" s="251">
        <f>CONCATENATE(D2466,"　",E2466,F2466,G2466)</f>
        <v/>
      </c>
      <c r="N2466" s="252">
        <f>I2466</f>
        <v/>
      </c>
    </row>
    <row r="2467" ht="15" customHeight="1" thickBot="1">
      <c r="B2467" s="79" t="inlineStr">
        <is>
          <t>135M5ZH11</t>
        </is>
      </c>
      <c r="C2467" s="80">
        <f>SUMIF(数量表!D:H,B2467,数量表!H:H)</f>
        <v/>
      </c>
      <c r="D2467" s="235" t="inlineStr">
        <is>
          <t>W1-34</t>
        </is>
      </c>
      <c r="E2467" s="236" t="n">
        <v>345</v>
      </c>
      <c r="F2467" s="237" t="inlineStr">
        <is>
          <t>*</t>
        </is>
      </c>
      <c r="G2467" s="236" t="n">
        <v>524</v>
      </c>
      <c r="H2467" s="238" t="n">
        <v>1</v>
      </c>
      <c r="I2467" s="253">
        <f>SUM(H2467*C2467)</f>
        <v/>
      </c>
      <c r="J2467" s="254" t="n">
        <v>1</v>
      </c>
      <c r="K2467" s="255">
        <f>C2467*J2467</f>
        <v/>
      </c>
      <c r="M2467" s="251">
        <f>CONCATENATE(D2467,"　",E2467,F2467,G2467)</f>
        <v/>
      </c>
      <c r="N2467" s="252">
        <f>I2467</f>
        <v/>
      </c>
    </row>
    <row r="2468" ht="15" customHeight="1" thickBot="1">
      <c r="B2468" s="88" t="inlineStr">
        <is>
          <t>135M5ZH11</t>
        </is>
      </c>
      <c r="C2468" s="89">
        <f>SUMIF(数量表!D:H,B2468,数量表!H:H)</f>
        <v/>
      </c>
      <c r="D2468" s="239" t="inlineStr">
        <is>
          <t>W1-34</t>
        </is>
      </c>
      <c r="E2468" s="240" t="n">
        <v>345</v>
      </c>
      <c r="F2468" s="241" t="inlineStr">
        <is>
          <t>*</t>
        </is>
      </c>
      <c r="G2468" s="240" t="n">
        <v>80</v>
      </c>
      <c r="H2468" s="242" t="n">
        <v>1</v>
      </c>
      <c r="I2468" s="256">
        <f>SUM(H2468*C2468)</f>
        <v/>
      </c>
      <c r="J2468" s="257" t="n">
        <v>0.3</v>
      </c>
      <c r="K2468" s="258">
        <f>C2468*J2468</f>
        <v/>
      </c>
      <c r="M2468" s="251">
        <f>CONCATENATE(D2468,"　",E2468,F2468,G2468)</f>
        <v/>
      </c>
      <c r="N2468" s="252">
        <f>I2468</f>
        <v/>
      </c>
    </row>
    <row r="2469" ht="15" customHeight="1" thickBot="1">
      <c r="B2469" s="79" t="inlineStr">
        <is>
          <t>135M5ZH11L</t>
        </is>
      </c>
      <c r="C2469" s="80">
        <f>SUMIF(数量表!D:H,B2469,数量表!H:H)</f>
        <v/>
      </c>
      <c r="D2469" s="235" t="inlineStr">
        <is>
          <t>W1-34</t>
        </is>
      </c>
      <c r="E2469" s="236" t="n">
        <v>305</v>
      </c>
      <c r="F2469" s="237" t="inlineStr">
        <is>
          <t>*</t>
        </is>
      </c>
      <c r="G2469" s="236" t="n">
        <v>524</v>
      </c>
      <c r="H2469" s="238" t="n">
        <v>1</v>
      </c>
      <c r="I2469" s="253">
        <f>SUM(H2469*C2469)</f>
        <v/>
      </c>
      <c r="J2469" s="254" t="n">
        <v>1</v>
      </c>
      <c r="K2469" s="255">
        <f>C2469*J2469</f>
        <v/>
      </c>
      <c r="M2469" s="251">
        <f>CONCATENATE(D2469,"　",E2469,F2469,G2469)</f>
        <v/>
      </c>
      <c r="N2469" s="252">
        <f>I2469</f>
        <v/>
      </c>
    </row>
    <row r="2470" ht="15" customHeight="1" thickBot="1">
      <c r="B2470" s="88" t="inlineStr">
        <is>
          <t>135M5ZH11L</t>
        </is>
      </c>
      <c r="C2470" s="89">
        <f>SUMIF(数量表!D:H,B2470,数量表!H:H)</f>
        <v/>
      </c>
      <c r="D2470" s="239" t="inlineStr">
        <is>
          <t>W1-34</t>
        </is>
      </c>
      <c r="E2470" s="240" t="n">
        <v>305</v>
      </c>
      <c r="F2470" s="241" t="inlineStr">
        <is>
          <t>*</t>
        </is>
      </c>
      <c r="G2470" s="240" t="n">
        <v>80</v>
      </c>
      <c r="H2470" s="242" t="n">
        <v>1</v>
      </c>
      <c r="I2470" s="256">
        <f>SUM(H2470*C2470)</f>
        <v/>
      </c>
      <c r="J2470" s="257" t="n">
        <v>0.3</v>
      </c>
      <c r="K2470" s="258">
        <f>C2470*J2470</f>
        <v/>
      </c>
      <c r="M2470" s="251">
        <f>CONCATENATE(D2470,"　",E2470,F2470,G2470)</f>
        <v/>
      </c>
      <c r="N2470" s="252">
        <f>I2470</f>
        <v/>
      </c>
    </row>
    <row r="2471" ht="15" customHeight="1" thickBot="1">
      <c r="B2471" s="79" t="inlineStr">
        <is>
          <t>135M5ZH11R</t>
        </is>
      </c>
      <c r="C2471" s="80">
        <f>SUMIF(数量表!D:H,B2471,数量表!H:H)</f>
        <v/>
      </c>
      <c r="D2471" s="235" t="inlineStr">
        <is>
          <t>W1-34</t>
        </is>
      </c>
      <c r="E2471" s="236" t="n">
        <v>305</v>
      </c>
      <c r="F2471" s="237" t="inlineStr">
        <is>
          <t>*</t>
        </is>
      </c>
      <c r="G2471" s="236" t="n">
        <v>524</v>
      </c>
      <c r="H2471" s="238" t="n">
        <v>1</v>
      </c>
      <c r="I2471" s="253">
        <f>SUM(H2471*C2471)</f>
        <v/>
      </c>
      <c r="J2471" s="254" t="n">
        <v>1</v>
      </c>
      <c r="K2471" s="255">
        <f>C2471*J2471</f>
        <v/>
      </c>
      <c r="M2471" s="251">
        <f>CONCATENATE(D2471,"　",E2471,F2471,G2471)</f>
        <v/>
      </c>
      <c r="N2471" s="252">
        <f>I2471</f>
        <v/>
      </c>
    </row>
    <row r="2472" ht="15" customHeight="1" thickBot="1">
      <c r="B2472" s="88" t="inlineStr">
        <is>
          <t>135M5ZH11R</t>
        </is>
      </c>
      <c r="C2472" s="89">
        <f>SUMIF(数量表!D:H,B2472,数量表!H:H)</f>
        <v/>
      </c>
      <c r="D2472" s="239" t="inlineStr">
        <is>
          <t>W1-34</t>
        </is>
      </c>
      <c r="E2472" s="240" t="n">
        <v>305</v>
      </c>
      <c r="F2472" s="241" t="inlineStr">
        <is>
          <t>*</t>
        </is>
      </c>
      <c r="G2472" s="240" t="n">
        <v>80</v>
      </c>
      <c r="H2472" s="242" t="n">
        <v>1</v>
      </c>
      <c r="I2472" s="256">
        <f>SUM(H2472*C2472)</f>
        <v/>
      </c>
      <c r="J2472" s="257" t="n">
        <v>0.3</v>
      </c>
      <c r="K2472" s="258">
        <f>C2472*J2472</f>
        <v/>
      </c>
      <c r="M2472" s="251">
        <f>CONCATENATE(D2472,"　",E2472,F2472,G2472)</f>
        <v/>
      </c>
      <c r="N2472" s="252">
        <f>I2472</f>
        <v/>
      </c>
    </row>
    <row r="2473" ht="15" customHeight="1" thickBot="1">
      <c r="B2473" s="79" t="inlineStr">
        <is>
          <t>135M4Z11</t>
        </is>
      </c>
      <c r="C2473" s="82">
        <f>SUMIF(数量表!D:H,B2473,数量表!H:H)</f>
        <v/>
      </c>
      <c r="D2473" s="243" t="inlineStr">
        <is>
          <t>W2-39</t>
        </is>
      </c>
      <c r="E2473" s="236" t="n">
        <v>386.5</v>
      </c>
      <c r="F2473" s="237" t="inlineStr">
        <is>
          <t>*</t>
        </is>
      </c>
      <c r="G2473" s="236" t="n">
        <v>212</v>
      </c>
      <c r="H2473" s="238" t="n">
        <v>2</v>
      </c>
      <c r="I2473" s="253">
        <f>SUM(H2473*C2473)</f>
        <v/>
      </c>
      <c r="J2473" s="254" t="n">
        <v>2</v>
      </c>
      <c r="K2473" s="255">
        <f>C2473*J2473</f>
        <v/>
      </c>
      <c r="M2473" s="251">
        <f>CONCATENATE(D2473,"　",E2473,F2473,G2473)</f>
        <v/>
      </c>
      <c r="N2473" s="252">
        <f>I2473</f>
        <v/>
      </c>
    </row>
    <row r="2474" ht="15" customHeight="1" thickBot="1">
      <c r="B2474" s="85" t="inlineStr">
        <is>
          <t>135M4Z11</t>
        </is>
      </c>
      <c r="C2474" s="87">
        <f>SUMIF(数量表!D:H,B2474,数量表!H:H)</f>
        <v/>
      </c>
      <c r="D2474" s="243" t="inlineStr">
        <is>
          <t>45*1000</t>
        </is>
      </c>
      <c r="E2474" s="2" t="n">
        <v>164</v>
      </c>
      <c r="F2474" s="244" t="inlineStr">
        <is>
          <t>*</t>
        </is>
      </c>
      <c r="G2474" s="2" t="n">
        <v>1176</v>
      </c>
      <c r="H2474" s="122" t="n">
        <v>2</v>
      </c>
      <c r="I2474" s="259">
        <f>SUM(H2474*C2474)</f>
        <v/>
      </c>
      <c r="J2474" s="260" t="n">
        <v>0.5</v>
      </c>
      <c r="K2474" s="261">
        <f>C2474*J2474</f>
        <v/>
      </c>
      <c r="M2474" s="251">
        <f>CONCATENATE(D2474,"　",E2474,F2474,G2474)</f>
        <v/>
      </c>
      <c r="N2474" s="252">
        <f>I2474</f>
        <v/>
      </c>
    </row>
    <row r="2475" ht="15" customHeight="1" thickBot="1">
      <c r="B2475" s="88" t="inlineStr">
        <is>
          <t>135M4Z11</t>
        </is>
      </c>
      <c r="C2475" s="91">
        <f>SUMIF(数量表!D:H,B2475,数量表!H:H)</f>
        <v/>
      </c>
      <c r="D2475" s="239" t="inlineStr">
        <is>
          <t>W3-39</t>
        </is>
      </c>
      <c r="E2475" s="240" t="n">
        <v>386.5</v>
      </c>
      <c r="F2475" s="241" t="inlineStr">
        <is>
          <t>*</t>
        </is>
      </c>
      <c r="G2475" s="240" t="n">
        <v>356</v>
      </c>
      <c r="H2475" s="242" t="n">
        <v>2</v>
      </c>
      <c r="I2475" s="256">
        <f>SUM(H2475*C2475)</f>
        <v/>
      </c>
      <c r="J2475" s="257" t="n">
        <v>1</v>
      </c>
      <c r="K2475" s="258">
        <f>C2475*J2475</f>
        <v/>
      </c>
      <c r="M2475" s="251">
        <f>CONCATENATE(D2475,"　",E2475,F2475,G2475)</f>
        <v/>
      </c>
      <c r="N2475" s="252">
        <f>I2475</f>
        <v/>
      </c>
    </row>
    <row r="2476" ht="15" customHeight="1" thickBot="1">
      <c r="B2476" s="79" t="inlineStr">
        <is>
          <t>135M4Z11L</t>
        </is>
      </c>
      <c r="C2476" s="80">
        <f>SUMIF(数量表!D:H,B2476,数量表!H:H)</f>
        <v/>
      </c>
      <c r="D2476" s="235" t="inlineStr">
        <is>
          <t>W2-39</t>
        </is>
      </c>
      <c r="E2476" s="236" t="n">
        <v>386.5</v>
      </c>
      <c r="F2476" s="237" t="inlineStr">
        <is>
          <t>*</t>
        </is>
      </c>
      <c r="G2476" s="236" t="n">
        <v>212</v>
      </c>
      <c r="H2476" s="238" t="n">
        <v>1</v>
      </c>
      <c r="I2476" s="253">
        <f>SUM(H2476*C2476)</f>
        <v/>
      </c>
      <c r="J2476" s="254" t="n">
        <v>1</v>
      </c>
      <c r="K2476" s="255">
        <f>C2476*J2476</f>
        <v/>
      </c>
      <c r="M2476" s="251">
        <f>CONCATENATE(D2476,"　",E2476,F2476,G2476)</f>
        <v/>
      </c>
      <c r="N2476" s="252">
        <f>I2476</f>
        <v/>
      </c>
    </row>
    <row r="2477" ht="15" customHeight="1" thickBot="1">
      <c r="B2477" s="85" t="inlineStr">
        <is>
          <t>135M4Z11L</t>
        </is>
      </c>
      <c r="C2477">
        <f>SUMIF(数量表!D:H,B2477,数量表!H:H)</f>
        <v/>
      </c>
      <c r="D2477" s="243" t="inlineStr">
        <is>
          <t>W1-34</t>
        </is>
      </c>
      <c r="E2477" s="2" t="n">
        <v>346.5</v>
      </c>
      <c r="F2477" s="244" t="inlineStr">
        <is>
          <t>*</t>
        </is>
      </c>
      <c r="G2477" s="2" t="n">
        <v>212</v>
      </c>
      <c r="H2477" s="122" t="n">
        <v>1</v>
      </c>
      <c r="I2477" s="259">
        <f>SUM(H2477*C2477)</f>
        <v/>
      </c>
      <c r="J2477" s="260" t="n">
        <v>1</v>
      </c>
      <c r="K2477" s="261">
        <f>C2477*J2477</f>
        <v/>
      </c>
      <c r="M2477" s="251">
        <f>CONCATENATE(D2477,"　",E2477,F2477,G2477)</f>
        <v/>
      </c>
      <c r="N2477" s="252">
        <f>I2477</f>
        <v/>
      </c>
    </row>
    <row r="2478" ht="15" customHeight="1" thickBot="1">
      <c r="B2478" s="85" t="inlineStr">
        <is>
          <t>135M4Z11L</t>
        </is>
      </c>
      <c r="C2478">
        <f>SUMIF(数量表!D:H,B2478,数量表!H:H)</f>
        <v/>
      </c>
      <c r="D2478" s="243" t="inlineStr">
        <is>
          <t>W1-34</t>
        </is>
      </c>
      <c r="E2478" s="2" t="n">
        <v>346.5</v>
      </c>
      <c r="F2478" s="244" t="inlineStr">
        <is>
          <t>*</t>
        </is>
      </c>
      <c r="G2478" s="2" t="n">
        <v>356</v>
      </c>
      <c r="H2478" s="122" t="n">
        <v>1</v>
      </c>
      <c r="I2478" s="259">
        <f>SUM(H2478*C2478)</f>
        <v/>
      </c>
      <c r="J2478" s="260" t="n">
        <v>0.5</v>
      </c>
      <c r="K2478" s="261">
        <f>C2478*J2478</f>
        <v/>
      </c>
      <c r="M2478" s="251">
        <f>CONCATENATE(D2478,"　",E2478,F2478,G2478)</f>
        <v/>
      </c>
      <c r="N2478" s="252">
        <f>I2478</f>
        <v/>
      </c>
    </row>
    <row r="2479" ht="15" customHeight="1" thickBot="1">
      <c r="B2479" s="85" t="inlineStr">
        <is>
          <t>135M4Z11L</t>
        </is>
      </c>
      <c r="C2479">
        <f>SUMIF(数量表!D:H,B2479,数量表!H:H)</f>
        <v/>
      </c>
      <c r="D2479" s="243" t="inlineStr">
        <is>
          <t>W2-39</t>
        </is>
      </c>
      <c r="E2479" s="2" t="n">
        <v>386.5</v>
      </c>
      <c r="F2479" s="244" t="inlineStr">
        <is>
          <t>*</t>
        </is>
      </c>
      <c r="G2479" s="2" t="n">
        <v>356</v>
      </c>
      <c r="H2479" s="122" t="n">
        <v>1</v>
      </c>
      <c r="I2479" s="259">
        <f>SUM(H2479*C2479)</f>
        <v/>
      </c>
      <c r="J2479" s="260" t="n">
        <v>0.5</v>
      </c>
      <c r="K2479" s="261">
        <f>C2479*J2479</f>
        <v/>
      </c>
      <c r="M2479" s="251">
        <f>CONCATENATE(D2479,"　",E2479,F2479,G2479)</f>
        <v/>
      </c>
      <c r="N2479" s="252">
        <f>I2479</f>
        <v/>
      </c>
    </row>
    <row r="2480" ht="15" customHeight="1" thickBot="1">
      <c r="B2480" s="85" t="inlineStr">
        <is>
          <t>135M4Z11L</t>
        </is>
      </c>
      <c r="C2480" s="87">
        <f>SUMIF(数量表!D:H,B2480,数量表!H:H)</f>
        <v/>
      </c>
      <c r="D2480" s="243" t="inlineStr">
        <is>
          <t>45*1000</t>
        </is>
      </c>
      <c r="E2480" s="2" t="n">
        <v>164</v>
      </c>
      <c r="F2480" s="244" t="inlineStr">
        <is>
          <t>*</t>
        </is>
      </c>
      <c r="G2480" s="2" t="n">
        <v>1176</v>
      </c>
      <c r="H2480" s="122" t="n">
        <v>1</v>
      </c>
      <c r="I2480" s="259">
        <f>SUM(H2480*C2480)</f>
        <v/>
      </c>
      <c r="J2480" s="260" t="n">
        <v>0.5</v>
      </c>
      <c r="K2480" s="261">
        <f>C2480*J2480</f>
        <v/>
      </c>
      <c r="M2480" s="251">
        <f>CONCATENATE(D2480,"　",E2480,F2480,G2480)</f>
        <v/>
      </c>
      <c r="N2480" s="252">
        <f>I2480</f>
        <v/>
      </c>
    </row>
    <row r="2481" ht="15" customHeight="1" thickBot="1">
      <c r="B2481" s="88" t="inlineStr">
        <is>
          <t>135M4Z11L</t>
        </is>
      </c>
      <c r="C2481" s="91">
        <f>SUMIF(数量表!D:H,B2481,数量表!H:H)</f>
        <v/>
      </c>
      <c r="D2481" s="239" t="inlineStr">
        <is>
          <t>45*1000</t>
        </is>
      </c>
      <c r="E2481" s="240" t="n">
        <v>124</v>
      </c>
      <c r="F2481" s="241" t="inlineStr">
        <is>
          <t>*</t>
        </is>
      </c>
      <c r="G2481" s="240" t="n">
        <v>1176</v>
      </c>
      <c r="H2481" s="242" t="n">
        <v>1</v>
      </c>
      <c r="I2481" s="256">
        <f>SUM(H2481*C2481)</f>
        <v/>
      </c>
      <c r="J2481" s="257" t="n">
        <v>0.5</v>
      </c>
      <c r="K2481" s="258">
        <f>C2481*J2481</f>
        <v/>
      </c>
      <c r="M2481" s="251">
        <f>CONCATENATE(D2481,"　",E2481,F2481,G2481)</f>
        <v/>
      </c>
      <c r="N2481" s="252">
        <f>I2481</f>
        <v/>
      </c>
    </row>
    <row r="2482" ht="15" customHeight="1" thickBot="1">
      <c r="B2482" s="79" t="inlineStr">
        <is>
          <t>135M4Z11-L</t>
        </is>
      </c>
      <c r="C2482" s="82">
        <f>SUMIF(数量表!D:H,B2482,数量表!H:H)</f>
        <v/>
      </c>
      <c r="D2482" s="243" t="inlineStr">
        <is>
          <t>W2-39</t>
        </is>
      </c>
      <c r="E2482" s="236" t="n">
        <v>386.5</v>
      </c>
      <c r="F2482" s="237" t="inlineStr">
        <is>
          <t>*</t>
        </is>
      </c>
      <c r="G2482" s="236" t="n">
        <v>212</v>
      </c>
      <c r="H2482" s="238" t="n">
        <v>2</v>
      </c>
      <c r="I2482" s="253">
        <f>SUM(H2482*C2482)</f>
        <v/>
      </c>
      <c r="J2482" s="254" t="n">
        <v>2</v>
      </c>
      <c r="K2482" s="255">
        <f>C2482*J2482</f>
        <v/>
      </c>
      <c r="M2482" s="251">
        <f>CONCATENATE(D2482,"　",E2482,F2482,G2482)</f>
        <v/>
      </c>
      <c r="N2482" s="252">
        <f>I2482</f>
        <v/>
      </c>
    </row>
    <row r="2483" ht="15" customHeight="1" thickBot="1">
      <c r="B2483" s="85" t="inlineStr">
        <is>
          <t>135M4Z11-L</t>
        </is>
      </c>
      <c r="C2483" s="87">
        <f>SUMIF(数量表!D:H,B2483,数量表!H:H)</f>
        <v/>
      </c>
      <c r="D2483" s="243" t="inlineStr">
        <is>
          <t>45*1000</t>
        </is>
      </c>
      <c r="E2483" s="2" t="n">
        <v>328</v>
      </c>
      <c r="F2483" s="244" t="inlineStr">
        <is>
          <t>*</t>
        </is>
      </c>
      <c r="G2483" s="2" t="n">
        <v>1176</v>
      </c>
      <c r="H2483" s="122" t="n">
        <v>1</v>
      </c>
      <c r="I2483" s="259">
        <f>SUM(H2483*C2483)</f>
        <v/>
      </c>
      <c r="J2483" s="260" t="n">
        <v>0.5</v>
      </c>
      <c r="K2483" s="261">
        <f>C2483*J2483</f>
        <v/>
      </c>
      <c r="M2483" s="251">
        <f>CONCATENATE(D2483,"　",E2483,F2483,G2483)</f>
        <v/>
      </c>
      <c r="N2483" s="252">
        <f>I2483</f>
        <v/>
      </c>
    </row>
    <row r="2484" ht="15" customHeight="1" thickBot="1">
      <c r="B2484" s="88" t="inlineStr">
        <is>
          <t>135M4Z11-L</t>
        </is>
      </c>
      <c r="C2484" s="91">
        <f>SUMIF(数量表!D:H,B2484,数量表!H:H)</f>
        <v/>
      </c>
      <c r="D2484" s="239" t="inlineStr">
        <is>
          <t>W3-39</t>
        </is>
      </c>
      <c r="E2484" s="240" t="n">
        <v>386.5</v>
      </c>
      <c r="F2484" s="241" t="inlineStr">
        <is>
          <t>*</t>
        </is>
      </c>
      <c r="G2484" s="240" t="n">
        <v>356</v>
      </c>
      <c r="H2484" s="242" t="n">
        <v>2</v>
      </c>
      <c r="I2484" s="256">
        <f>SUM(H2484*C2484)</f>
        <v/>
      </c>
      <c r="J2484" s="257" t="n">
        <v>1</v>
      </c>
      <c r="K2484" s="258">
        <f>C2484*J2484</f>
        <v/>
      </c>
      <c r="M2484" s="251">
        <f>CONCATENATE(D2484,"　",E2484,F2484,G2484)</f>
        <v/>
      </c>
      <c r="N2484" s="252">
        <f>I2484</f>
        <v/>
      </c>
    </row>
    <row r="2485" ht="15" customHeight="1" thickBot="1">
      <c r="B2485" s="79" t="inlineStr">
        <is>
          <t>135M4Z11L-L</t>
        </is>
      </c>
      <c r="C2485" s="80">
        <f>SUMIF(数量表!D:H,B2485,数量表!H:H)</f>
        <v/>
      </c>
      <c r="D2485" s="235" t="inlineStr">
        <is>
          <t>W2-39</t>
        </is>
      </c>
      <c r="E2485" s="236" t="n">
        <v>386.5</v>
      </c>
      <c r="F2485" s="237" t="inlineStr">
        <is>
          <t>*</t>
        </is>
      </c>
      <c r="G2485" s="236" t="n">
        <v>212</v>
      </c>
      <c r="H2485" s="238" t="n">
        <v>1</v>
      </c>
      <c r="I2485" s="253">
        <f>SUM(H2485*C2485)</f>
        <v/>
      </c>
      <c r="J2485" s="254" t="n">
        <v>1</v>
      </c>
      <c r="K2485" s="255">
        <f>C2485*J2485</f>
        <v/>
      </c>
      <c r="M2485" s="251">
        <f>CONCATENATE(D2485,"　",E2485,F2485,G2485)</f>
        <v/>
      </c>
      <c r="N2485" s="252">
        <f>I2485</f>
        <v/>
      </c>
    </row>
    <row r="2486" ht="15" customHeight="1" thickBot="1">
      <c r="B2486" s="85" t="inlineStr">
        <is>
          <t>135M4Z11L-L</t>
        </is>
      </c>
      <c r="C2486">
        <f>SUMIF(数量表!D:H,B2486,数量表!H:H)</f>
        <v/>
      </c>
      <c r="D2486" s="243" t="inlineStr">
        <is>
          <t>W1-34</t>
        </is>
      </c>
      <c r="E2486" s="2" t="n">
        <v>346.5</v>
      </c>
      <c r="F2486" s="244" t="inlineStr">
        <is>
          <t>*</t>
        </is>
      </c>
      <c r="G2486" s="2" t="n">
        <v>212</v>
      </c>
      <c r="H2486" s="122" t="n">
        <v>1</v>
      </c>
      <c r="I2486" s="259">
        <f>SUM(H2486*C2486)</f>
        <v/>
      </c>
      <c r="J2486" s="260" t="n">
        <v>1</v>
      </c>
      <c r="K2486" s="261">
        <f>C2486*J2486</f>
        <v/>
      </c>
      <c r="M2486" s="251">
        <f>CONCATENATE(D2486,"　",E2486,F2486,G2486)</f>
        <v/>
      </c>
      <c r="N2486" s="252">
        <f>I2486</f>
        <v/>
      </c>
    </row>
    <row r="2487" ht="15" customHeight="1" thickBot="1">
      <c r="B2487" s="85" t="inlineStr">
        <is>
          <t>135M4Z11L-L</t>
        </is>
      </c>
      <c r="C2487">
        <f>SUMIF(数量表!D:H,B2487,数量表!H:H)</f>
        <v/>
      </c>
      <c r="D2487" s="243" t="inlineStr">
        <is>
          <t>W1-34</t>
        </is>
      </c>
      <c r="E2487" s="2" t="n">
        <v>346.5</v>
      </c>
      <c r="F2487" s="244" t="inlineStr">
        <is>
          <t>*</t>
        </is>
      </c>
      <c r="G2487" s="2" t="n">
        <v>356</v>
      </c>
      <c r="H2487" s="122" t="n">
        <v>1</v>
      </c>
      <c r="I2487" s="259">
        <f>SUM(H2487*C2487)</f>
        <v/>
      </c>
      <c r="J2487" s="260" t="n">
        <v>0.5</v>
      </c>
      <c r="K2487" s="261">
        <f>C2487*J2487</f>
        <v/>
      </c>
      <c r="M2487" s="251">
        <f>CONCATENATE(D2487,"　",E2487,F2487,G2487)</f>
        <v/>
      </c>
      <c r="N2487" s="252">
        <f>I2487</f>
        <v/>
      </c>
    </row>
    <row r="2488" ht="15" customHeight="1" thickBot="1">
      <c r="B2488" s="85" t="inlineStr">
        <is>
          <t>135M4Z11L-L</t>
        </is>
      </c>
      <c r="C2488">
        <f>SUMIF(数量表!D:H,B2488,数量表!H:H)</f>
        <v/>
      </c>
      <c r="D2488" s="243" t="inlineStr">
        <is>
          <t>W2-39</t>
        </is>
      </c>
      <c r="E2488" s="2" t="n">
        <v>386.5</v>
      </c>
      <c r="F2488" s="244" t="inlineStr">
        <is>
          <t>*</t>
        </is>
      </c>
      <c r="G2488" s="2" t="n">
        <v>356</v>
      </c>
      <c r="H2488" s="122" t="n">
        <v>1</v>
      </c>
      <c r="I2488" s="259">
        <f>SUM(H2488*C2488)</f>
        <v/>
      </c>
      <c r="J2488" s="260" t="n">
        <v>0.5</v>
      </c>
      <c r="K2488" s="261">
        <f>C2488*J2488</f>
        <v/>
      </c>
      <c r="M2488" s="251">
        <f>CONCATENATE(D2488,"　",E2488,F2488,G2488)</f>
        <v/>
      </c>
      <c r="N2488" s="252">
        <f>I2488</f>
        <v/>
      </c>
    </row>
    <row r="2489" ht="15" customHeight="1" thickBot="1">
      <c r="B2489" s="85" t="inlineStr">
        <is>
          <t>135M4Z11L-L</t>
        </is>
      </c>
      <c r="C2489" s="87">
        <f>SUMIF(数量表!D:H,B2489,数量表!H:H)</f>
        <v/>
      </c>
      <c r="D2489" s="243" t="inlineStr">
        <is>
          <t>45*1000</t>
        </is>
      </c>
      <c r="E2489" s="2" t="n">
        <v>288</v>
      </c>
      <c r="F2489" s="244" t="inlineStr">
        <is>
          <t>*</t>
        </is>
      </c>
      <c r="G2489" s="2" t="n">
        <v>1176</v>
      </c>
      <c r="H2489" s="122" t="n">
        <v>1</v>
      </c>
      <c r="I2489" s="259">
        <f>SUM(H2489*C2489)</f>
        <v/>
      </c>
      <c r="J2489" s="260" t="n">
        <v>0.5</v>
      </c>
      <c r="K2489" s="261">
        <f>C2489*J2489</f>
        <v/>
      </c>
      <c r="M2489" s="251">
        <f>CONCATENATE(D2489,"　",E2489,F2489,G2489)</f>
        <v/>
      </c>
      <c r="N2489" s="252">
        <f>I2489</f>
        <v/>
      </c>
    </row>
    <row r="2490" ht="15" customHeight="1" thickBot="1">
      <c r="B2490" s="79" t="inlineStr">
        <is>
          <t>135M4Z11R</t>
        </is>
      </c>
      <c r="C2490" s="80">
        <f>SUMIF(数量表!D:H,B2490,数量表!H:H)</f>
        <v/>
      </c>
      <c r="D2490" s="235" t="inlineStr">
        <is>
          <t>W2-39</t>
        </is>
      </c>
      <c r="E2490" s="236" t="n">
        <v>386.5</v>
      </c>
      <c r="F2490" s="237" t="inlineStr">
        <is>
          <t>*</t>
        </is>
      </c>
      <c r="G2490" s="236" t="n">
        <v>212</v>
      </c>
      <c r="H2490" s="238" t="n">
        <v>1</v>
      </c>
      <c r="I2490" s="253">
        <f>SUM(H2490*C2490)</f>
        <v/>
      </c>
      <c r="J2490" s="254" t="n">
        <v>1</v>
      </c>
      <c r="K2490" s="255">
        <f>C2490*J2490</f>
        <v/>
      </c>
      <c r="M2490" s="251">
        <f>CONCATENATE(D2490,"　",E2490,F2490,G2490)</f>
        <v/>
      </c>
      <c r="N2490" s="252">
        <f>I2490</f>
        <v/>
      </c>
    </row>
    <row r="2491" ht="15" customHeight="1" thickBot="1">
      <c r="B2491" s="85" t="inlineStr">
        <is>
          <t>135M4Z11R</t>
        </is>
      </c>
      <c r="C2491">
        <f>SUMIF(数量表!D:H,B2491,数量表!H:H)</f>
        <v/>
      </c>
      <c r="D2491" s="243" t="inlineStr">
        <is>
          <t>W1-34</t>
        </is>
      </c>
      <c r="E2491" s="2" t="n">
        <v>346.5</v>
      </c>
      <c r="F2491" s="244" t="inlineStr">
        <is>
          <t>*</t>
        </is>
      </c>
      <c r="G2491" s="2" t="n">
        <v>962</v>
      </c>
      <c r="H2491" s="122" t="n">
        <v>1</v>
      </c>
      <c r="I2491" s="259">
        <f>SUM(H2491*C2491)</f>
        <v/>
      </c>
      <c r="J2491" s="260" t="n">
        <v>1</v>
      </c>
      <c r="K2491" s="261">
        <f>C2491*J2491</f>
        <v/>
      </c>
      <c r="M2491" s="251">
        <f>CONCATENATE(D2491,"　",E2491,F2491,G2491)</f>
        <v/>
      </c>
      <c r="N2491" s="252">
        <f>I2491</f>
        <v/>
      </c>
    </row>
    <row r="2492" ht="15" customHeight="1" thickBot="1">
      <c r="B2492" s="85" t="inlineStr">
        <is>
          <t>135M4Z11R</t>
        </is>
      </c>
      <c r="C2492">
        <f>SUMIF(数量表!D:H,B2492,数量表!H:H)</f>
        <v/>
      </c>
      <c r="D2492" s="243" t="inlineStr">
        <is>
          <t>W1-34</t>
        </is>
      </c>
      <c r="E2492" s="2" t="n">
        <v>346.5</v>
      </c>
      <c r="F2492" s="244" t="inlineStr">
        <is>
          <t>*</t>
        </is>
      </c>
      <c r="G2492" s="2" t="n">
        <v>212</v>
      </c>
      <c r="H2492" s="122" t="n">
        <v>1</v>
      </c>
      <c r="I2492" s="259">
        <f>SUM(H2492*C2492)</f>
        <v/>
      </c>
      <c r="J2492" s="260" t="n">
        <v>0.5</v>
      </c>
      <c r="K2492" s="261">
        <f>C2492*J2492</f>
        <v/>
      </c>
      <c r="M2492" s="251">
        <f>CONCATENATE(D2492,"　",E2492,F2492,G2492)</f>
        <v/>
      </c>
      <c r="N2492" s="252">
        <f>I2492</f>
        <v/>
      </c>
    </row>
    <row r="2493" ht="15" customHeight="1" thickBot="1">
      <c r="B2493" s="85" t="inlineStr">
        <is>
          <t>135M4Z11R</t>
        </is>
      </c>
      <c r="C2493">
        <f>SUMIF(数量表!D:H,B2493,数量表!H:H)</f>
        <v/>
      </c>
      <c r="D2493" s="243" t="inlineStr">
        <is>
          <t>W2-39</t>
        </is>
      </c>
      <c r="E2493" s="2" t="n">
        <v>386.5</v>
      </c>
      <c r="F2493" s="244" t="inlineStr">
        <is>
          <t>*</t>
        </is>
      </c>
      <c r="G2493" s="2" t="n">
        <v>356</v>
      </c>
      <c r="H2493" s="122" t="n">
        <v>1</v>
      </c>
      <c r="I2493" s="259">
        <f>SUM(H2493*C2493)</f>
        <v/>
      </c>
      <c r="J2493" s="260" t="n">
        <v>0.5</v>
      </c>
      <c r="K2493" s="261">
        <f>C2493*J2493</f>
        <v/>
      </c>
      <c r="M2493" s="251">
        <f>CONCATENATE(D2493,"　",E2493,F2493,G2493)</f>
        <v/>
      </c>
      <c r="N2493" s="252">
        <f>I2493</f>
        <v/>
      </c>
    </row>
    <row r="2494" ht="15" customHeight="1" thickBot="1">
      <c r="B2494" s="85" t="inlineStr">
        <is>
          <t>135M4Z11R</t>
        </is>
      </c>
      <c r="C2494" s="87">
        <f>SUMIF(数量表!D:H,B2494,数量表!H:H)</f>
        <v/>
      </c>
      <c r="D2494" s="243" t="inlineStr">
        <is>
          <t>45*1000</t>
        </is>
      </c>
      <c r="E2494" s="2" t="n">
        <v>164</v>
      </c>
      <c r="F2494" s="244" t="inlineStr">
        <is>
          <t>*</t>
        </is>
      </c>
      <c r="G2494" s="2" t="n">
        <v>1176</v>
      </c>
      <c r="H2494" s="122" t="n">
        <v>1</v>
      </c>
      <c r="I2494" s="259">
        <f>SUM(H2494*C2494)</f>
        <v/>
      </c>
      <c r="J2494" s="260" t="n">
        <v>0.5</v>
      </c>
      <c r="K2494" s="261">
        <f>C2494*J2494</f>
        <v/>
      </c>
      <c r="M2494" s="251">
        <f>CONCATENATE(D2494,"　",E2494,F2494,G2494)</f>
        <v/>
      </c>
      <c r="N2494" s="252">
        <f>I2494</f>
        <v/>
      </c>
    </row>
    <row r="2495" ht="15" customHeight="1" thickBot="1">
      <c r="B2495" s="88" t="inlineStr">
        <is>
          <t>135M4Z11R</t>
        </is>
      </c>
      <c r="C2495" s="91">
        <f>SUMIF(数量表!D:H,B2495,数量表!H:H)</f>
        <v/>
      </c>
      <c r="D2495" s="239" t="inlineStr">
        <is>
          <t>45*1000</t>
        </is>
      </c>
      <c r="E2495" s="240" t="n">
        <v>124</v>
      </c>
      <c r="F2495" s="241" t="inlineStr">
        <is>
          <t>*</t>
        </is>
      </c>
      <c r="G2495" s="240" t="n">
        <v>1176</v>
      </c>
      <c r="H2495" s="242" t="n">
        <v>1</v>
      </c>
      <c r="I2495" s="256">
        <f>SUM(H2495*C2495)</f>
        <v/>
      </c>
      <c r="J2495" s="257" t="n">
        <v>0.5</v>
      </c>
      <c r="K2495" s="258">
        <f>C2495*J2495</f>
        <v/>
      </c>
      <c r="M2495" s="251">
        <f>CONCATENATE(D2495,"　",E2495,F2495,G2495)</f>
        <v/>
      </c>
      <c r="N2495" s="252">
        <f>I2495</f>
        <v/>
      </c>
    </row>
    <row r="2496" ht="15" customHeight="1" thickBot="1">
      <c r="B2496" s="79" t="inlineStr">
        <is>
          <t>135M4Z11-R</t>
        </is>
      </c>
      <c r="C2496" s="82">
        <f>SUMIF(数量表!D:H,B2496,数量表!H:H)</f>
        <v/>
      </c>
      <c r="D2496" s="243" t="inlineStr">
        <is>
          <t>W2-39</t>
        </is>
      </c>
      <c r="E2496" s="236" t="n">
        <v>386.5</v>
      </c>
      <c r="F2496" s="237" t="inlineStr">
        <is>
          <t>*</t>
        </is>
      </c>
      <c r="G2496" s="236" t="n">
        <v>212</v>
      </c>
      <c r="H2496" s="238" t="n">
        <v>2</v>
      </c>
      <c r="I2496" s="253">
        <f>SUM(H2496*C2496)</f>
        <v/>
      </c>
      <c r="J2496" s="254" t="n">
        <v>2</v>
      </c>
      <c r="K2496" s="255">
        <f>C2496*J2496</f>
        <v/>
      </c>
      <c r="M2496" s="251">
        <f>CONCATENATE(D2496,"　",E2496,F2496,G2496)</f>
        <v/>
      </c>
      <c r="N2496" s="252">
        <f>I2496</f>
        <v/>
      </c>
    </row>
    <row r="2497" ht="15" customHeight="1" thickBot="1">
      <c r="B2497" s="85" t="inlineStr">
        <is>
          <t>135M4Z11-R</t>
        </is>
      </c>
      <c r="C2497" s="87">
        <f>SUMIF(数量表!D:H,B2497,数量表!H:H)</f>
        <v/>
      </c>
      <c r="D2497" s="243" t="inlineStr">
        <is>
          <t>45*1000</t>
        </is>
      </c>
      <c r="E2497" s="2" t="n">
        <v>328</v>
      </c>
      <c r="F2497" s="244" t="inlineStr">
        <is>
          <t>*</t>
        </is>
      </c>
      <c r="G2497" s="2" t="n">
        <v>1176</v>
      </c>
      <c r="H2497" s="122" t="n">
        <v>1</v>
      </c>
      <c r="I2497" s="259">
        <f>SUM(H2497*C2497)</f>
        <v/>
      </c>
      <c r="J2497" s="260" t="n">
        <v>0.5</v>
      </c>
      <c r="K2497" s="261">
        <f>C2497*J2497</f>
        <v/>
      </c>
      <c r="M2497" s="251">
        <f>CONCATENATE(D2497,"　",E2497,F2497,G2497)</f>
        <v/>
      </c>
      <c r="N2497" s="252">
        <f>I2497</f>
        <v/>
      </c>
    </row>
    <row r="2498" ht="15" customHeight="1" thickBot="1">
      <c r="B2498" s="88" t="inlineStr">
        <is>
          <t>135M4Z11-R</t>
        </is>
      </c>
      <c r="C2498" s="91">
        <f>SUMIF(数量表!D:H,B2498,数量表!H:H)</f>
        <v/>
      </c>
      <c r="D2498" s="239" t="inlineStr">
        <is>
          <t>W3-39</t>
        </is>
      </c>
      <c r="E2498" s="240" t="n">
        <v>386.5</v>
      </c>
      <c r="F2498" s="241" t="inlineStr">
        <is>
          <t>*</t>
        </is>
      </c>
      <c r="G2498" s="240" t="n">
        <v>356</v>
      </c>
      <c r="H2498" s="242" t="n">
        <v>2</v>
      </c>
      <c r="I2498" s="256">
        <f>SUM(H2498*C2498)</f>
        <v/>
      </c>
      <c r="J2498" s="257" t="n">
        <v>1</v>
      </c>
      <c r="K2498" s="258">
        <f>C2498*J2498</f>
        <v/>
      </c>
      <c r="M2498" s="251">
        <f>CONCATENATE(D2498,"　",E2498,F2498,G2498)</f>
        <v/>
      </c>
      <c r="N2498" s="252">
        <f>I2498</f>
        <v/>
      </c>
    </row>
    <row r="2499" ht="15" customHeight="1" thickBot="1">
      <c r="B2499" s="79" t="inlineStr">
        <is>
          <t>135M4Z11R-R</t>
        </is>
      </c>
      <c r="C2499" s="80">
        <f>SUMIF(数量表!D:H,B2499,数量表!H:H)</f>
        <v/>
      </c>
      <c r="D2499" s="235" t="inlineStr">
        <is>
          <t>W2-39</t>
        </is>
      </c>
      <c r="E2499" s="236" t="n">
        <v>386.5</v>
      </c>
      <c r="F2499" s="237" t="inlineStr">
        <is>
          <t>*</t>
        </is>
      </c>
      <c r="G2499" s="236" t="n">
        <v>212</v>
      </c>
      <c r="H2499" s="238" t="n">
        <v>1</v>
      </c>
      <c r="I2499" s="253">
        <f>SUM(H2499*C2499)</f>
        <v/>
      </c>
      <c r="J2499" s="254" t="n">
        <v>1</v>
      </c>
      <c r="K2499" s="255">
        <f>C2499*J2499</f>
        <v/>
      </c>
      <c r="M2499" s="251">
        <f>CONCATENATE(D2499,"　",E2499,F2499,G2499)</f>
        <v/>
      </c>
      <c r="N2499" s="252">
        <f>I2499</f>
        <v/>
      </c>
    </row>
    <row r="2500" ht="15" customHeight="1" thickBot="1">
      <c r="B2500" s="85" t="inlineStr">
        <is>
          <t>135M4Z11R-R</t>
        </is>
      </c>
      <c r="C2500">
        <f>SUMIF(数量表!D:H,B2500,数量表!H:H)</f>
        <v/>
      </c>
      <c r="D2500" s="243" t="inlineStr">
        <is>
          <t>W1-34</t>
        </is>
      </c>
      <c r="E2500" s="2" t="n">
        <v>346.5</v>
      </c>
      <c r="F2500" s="244" t="inlineStr">
        <is>
          <t>*</t>
        </is>
      </c>
      <c r="G2500" s="2" t="n">
        <v>212</v>
      </c>
      <c r="H2500" s="122" t="n">
        <v>1</v>
      </c>
      <c r="I2500" s="259">
        <f>SUM(H2500*C2500)</f>
        <v/>
      </c>
      <c r="J2500" s="260" t="n">
        <v>1</v>
      </c>
      <c r="K2500" s="261">
        <f>C2500*J2500</f>
        <v/>
      </c>
      <c r="M2500" s="251">
        <f>CONCATENATE(D2500,"　",E2500,F2500,G2500)</f>
        <v/>
      </c>
      <c r="N2500" s="252">
        <f>I2500</f>
        <v/>
      </c>
    </row>
    <row r="2501" ht="15" customHeight="1" thickBot="1">
      <c r="B2501" s="85" t="inlineStr">
        <is>
          <t>135M4Z11R-R</t>
        </is>
      </c>
      <c r="C2501">
        <f>SUMIF(数量表!D:H,B2501,数量表!H:H)</f>
        <v/>
      </c>
      <c r="D2501" s="243" t="inlineStr">
        <is>
          <t>W1-34</t>
        </is>
      </c>
      <c r="E2501" s="2" t="n">
        <v>346.5</v>
      </c>
      <c r="F2501" s="244" t="inlineStr">
        <is>
          <t>*</t>
        </is>
      </c>
      <c r="G2501" s="2" t="n">
        <v>356</v>
      </c>
      <c r="H2501" s="122" t="n">
        <v>1</v>
      </c>
      <c r="I2501" s="259">
        <f>SUM(H2501*C2501)</f>
        <v/>
      </c>
      <c r="J2501" s="260" t="n">
        <v>0.5</v>
      </c>
      <c r="K2501" s="261">
        <f>C2501*J2501</f>
        <v/>
      </c>
      <c r="M2501" s="251">
        <f>CONCATENATE(D2501,"　",E2501,F2501,G2501)</f>
        <v/>
      </c>
      <c r="N2501" s="252">
        <f>I2501</f>
        <v/>
      </c>
    </row>
    <row r="2502" ht="15" customHeight="1" thickBot="1">
      <c r="B2502" s="85" t="inlineStr">
        <is>
          <t>135M4Z11R-R</t>
        </is>
      </c>
      <c r="C2502">
        <f>SUMIF(数量表!D:H,B2502,数量表!H:H)</f>
        <v/>
      </c>
      <c r="D2502" s="243" t="inlineStr">
        <is>
          <t>W2-39</t>
        </is>
      </c>
      <c r="E2502" s="2" t="n">
        <v>386.5</v>
      </c>
      <c r="F2502" s="244" t="inlineStr">
        <is>
          <t>*</t>
        </is>
      </c>
      <c r="G2502" s="2" t="n">
        <v>356</v>
      </c>
      <c r="H2502" s="122" t="n">
        <v>1</v>
      </c>
      <c r="I2502" s="259">
        <f>SUM(H2502*C2502)</f>
        <v/>
      </c>
      <c r="J2502" s="260" t="n">
        <v>0.5</v>
      </c>
      <c r="K2502" s="261">
        <f>C2502*J2502</f>
        <v/>
      </c>
      <c r="M2502" s="251">
        <f>CONCATENATE(D2502,"　",E2502,F2502,G2502)</f>
        <v/>
      </c>
      <c r="N2502" s="252">
        <f>I2502</f>
        <v/>
      </c>
    </row>
    <row r="2503" ht="15" customHeight="1" thickBot="1">
      <c r="B2503" s="85" t="inlineStr">
        <is>
          <t>135M4Z11R-R</t>
        </is>
      </c>
      <c r="C2503" s="87">
        <f>SUMIF(数量表!D:H,B2503,数量表!H:H)</f>
        <v/>
      </c>
      <c r="D2503" s="243" t="inlineStr">
        <is>
          <t>45*1000</t>
        </is>
      </c>
      <c r="E2503" s="2" t="n">
        <v>288</v>
      </c>
      <c r="F2503" s="244" t="inlineStr">
        <is>
          <t>*</t>
        </is>
      </c>
      <c r="G2503" s="2" t="n">
        <v>1176</v>
      </c>
      <c r="H2503" s="122" t="n">
        <v>1</v>
      </c>
      <c r="I2503" s="259">
        <f>SUM(H2503*C2503)</f>
        <v/>
      </c>
      <c r="J2503" s="260" t="n">
        <v>0.5</v>
      </c>
      <c r="K2503" s="261">
        <f>C2503*J2503</f>
        <v/>
      </c>
      <c r="M2503" s="251">
        <f>CONCATENATE(D2503,"　",E2503,F2503,G2503)</f>
        <v/>
      </c>
      <c r="N2503" s="252">
        <f>I2503</f>
        <v/>
      </c>
    </row>
    <row r="2504" ht="15" customHeight="1" thickBot="1">
      <c r="B2504" s="79" t="inlineStr">
        <is>
          <t>135M5Z11</t>
        </is>
      </c>
      <c r="C2504" s="80">
        <f>SUMIF(数量表!D:H,B2504,数量表!H:H)</f>
        <v/>
      </c>
      <c r="D2504" s="235" t="inlineStr">
        <is>
          <t>W1-39</t>
        </is>
      </c>
      <c r="E2504" s="236" t="n">
        <v>386.5</v>
      </c>
      <c r="F2504" s="237" t="inlineStr">
        <is>
          <t>*</t>
        </is>
      </c>
      <c r="G2504" s="236" t="n">
        <v>524</v>
      </c>
      <c r="H2504" s="238" t="n">
        <v>2</v>
      </c>
      <c r="I2504" s="253">
        <f>SUM(H2504*C2504)</f>
        <v/>
      </c>
      <c r="J2504" s="254" t="n">
        <v>2</v>
      </c>
      <c r="K2504" s="255">
        <f>C2504*J2504</f>
        <v/>
      </c>
      <c r="M2504" s="251">
        <f>CONCATENATE(D2504,"　",E2504,F2504,G2504)</f>
        <v/>
      </c>
      <c r="N2504" s="252">
        <f>I2504</f>
        <v/>
      </c>
    </row>
    <row r="2505" ht="15" customHeight="1" thickBot="1">
      <c r="B2505" s="85" t="inlineStr">
        <is>
          <t>135M5Z11</t>
        </is>
      </c>
      <c r="C2505">
        <f>SUMIF(数量表!D:H,B2505,数量表!H:H)</f>
        <v/>
      </c>
      <c r="D2505" s="243" t="inlineStr">
        <is>
          <t>W1-39</t>
        </is>
      </c>
      <c r="E2505" s="2" t="n">
        <v>386.5</v>
      </c>
      <c r="F2505" s="244" t="inlineStr">
        <is>
          <t>*</t>
        </is>
      </c>
      <c r="G2505" s="2" t="n">
        <v>80</v>
      </c>
      <c r="H2505" s="122" t="n">
        <v>2</v>
      </c>
      <c r="I2505" s="259">
        <f>SUM(H2505*C2505)</f>
        <v/>
      </c>
      <c r="J2505" s="260" t="n">
        <v>0.1</v>
      </c>
      <c r="K2505" s="261">
        <f>C2505*J2505</f>
        <v/>
      </c>
      <c r="M2505" s="251">
        <f>CONCATENATE(D2505,"　",E2505,F2505,G2505)</f>
        <v/>
      </c>
      <c r="N2505" s="252">
        <f>I2505</f>
        <v/>
      </c>
    </row>
    <row r="2506" ht="15" customHeight="1" thickBot="1">
      <c r="B2506" s="88" t="inlineStr">
        <is>
          <t>135M5Z11</t>
        </is>
      </c>
      <c r="C2506" s="91">
        <f>SUMIF(数量表!D:H,B2506,数量表!H:H)</f>
        <v/>
      </c>
      <c r="D2506" s="239" t="inlineStr">
        <is>
          <t>45*1000</t>
        </is>
      </c>
      <c r="E2506" s="240" t="n">
        <v>164</v>
      </c>
      <c r="F2506" s="241" t="inlineStr">
        <is>
          <t>*</t>
        </is>
      </c>
      <c r="G2506" s="240" t="n">
        <v>1176</v>
      </c>
      <c r="H2506" s="242" t="n">
        <v>2</v>
      </c>
      <c r="I2506" s="256">
        <f>SUM(H2506*C2506)</f>
        <v/>
      </c>
      <c r="J2506" s="257" t="n">
        <v>0.1</v>
      </c>
      <c r="K2506" s="258">
        <f>C2506*J2506</f>
        <v/>
      </c>
      <c r="M2506" s="251">
        <f>CONCATENATE(D2506,"　",E2506,F2506,G2506)</f>
        <v/>
      </c>
      <c r="N2506" s="252">
        <f>I2506</f>
        <v/>
      </c>
    </row>
    <row r="2507" ht="15" customHeight="1" thickBot="1">
      <c r="B2507" s="85" t="inlineStr">
        <is>
          <t>135M5Z11L</t>
        </is>
      </c>
      <c r="C2507">
        <f>SUMIF(数量表!D:H,B2507,数量表!H:H)</f>
        <v/>
      </c>
      <c r="D2507" s="243" t="inlineStr">
        <is>
          <t>W1-34</t>
        </is>
      </c>
      <c r="E2507" s="2" t="n">
        <v>346.5</v>
      </c>
      <c r="F2507" s="244" t="inlineStr">
        <is>
          <t>*</t>
        </is>
      </c>
      <c r="G2507" s="2" t="n">
        <v>524</v>
      </c>
      <c r="H2507" s="122" t="n">
        <v>1</v>
      </c>
      <c r="I2507" s="259">
        <f>SUM(H2507*C2507)</f>
        <v/>
      </c>
      <c r="J2507" s="260" t="n">
        <v>1</v>
      </c>
      <c r="K2507" s="261">
        <f>C2507*J2507</f>
        <v/>
      </c>
      <c r="M2507" s="251">
        <f>CONCATENATE(D2507,"　",E2507,F2507,G2507)</f>
        <v/>
      </c>
      <c r="N2507" s="252">
        <f>I2507</f>
        <v/>
      </c>
    </row>
    <row r="2508" ht="15" customHeight="1" thickBot="1">
      <c r="B2508" s="85" t="inlineStr">
        <is>
          <t>135M5Z11L</t>
        </is>
      </c>
      <c r="C2508">
        <f>SUMIF(数量表!D:H,B2508,数量表!H:H)</f>
        <v/>
      </c>
      <c r="D2508" s="243" t="inlineStr">
        <is>
          <t>W1-39</t>
        </is>
      </c>
      <c r="E2508" s="2" t="n">
        <v>386.5</v>
      </c>
      <c r="F2508" s="244" t="inlineStr">
        <is>
          <t>*</t>
        </is>
      </c>
      <c r="G2508" s="2" t="n">
        <v>524</v>
      </c>
      <c r="H2508" s="122" t="n">
        <v>1</v>
      </c>
      <c r="I2508" s="259">
        <f>SUM(H2508*C2508)</f>
        <v/>
      </c>
      <c r="J2508" s="260" t="n">
        <v>1</v>
      </c>
      <c r="K2508" s="261">
        <f>C2508*J2508</f>
        <v/>
      </c>
      <c r="M2508" s="251">
        <f>CONCATENATE(D2508,"　",E2508,F2508,G2508)</f>
        <v/>
      </c>
      <c r="N2508" s="252">
        <f>I2508</f>
        <v/>
      </c>
    </row>
    <row r="2509" ht="15" customHeight="1" thickBot="1">
      <c r="B2509" s="85" t="inlineStr">
        <is>
          <t>135M5Z11L</t>
        </is>
      </c>
      <c r="C2509">
        <f>SUMIF(数量表!D:H,B2509,数量表!H:H)</f>
        <v/>
      </c>
      <c r="D2509" s="243" t="inlineStr">
        <is>
          <t>W1-34</t>
        </is>
      </c>
      <c r="E2509" s="2" t="n">
        <v>346.5</v>
      </c>
      <c r="F2509" s="244" t="inlineStr">
        <is>
          <t>*</t>
        </is>
      </c>
      <c r="G2509" s="2" t="n">
        <v>80</v>
      </c>
      <c r="H2509" s="122" t="n">
        <v>1</v>
      </c>
      <c r="I2509" s="259">
        <f>SUM(H2509*C2509)</f>
        <v/>
      </c>
      <c r="J2509" s="260" t="n">
        <v>0.1</v>
      </c>
      <c r="K2509" s="261">
        <f>C2509*J2509</f>
        <v/>
      </c>
      <c r="M2509" s="251">
        <f>CONCATENATE(D2509,"　",E2509,F2509,G2509)</f>
        <v/>
      </c>
      <c r="N2509" s="252">
        <f>I2509</f>
        <v/>
      </c>
    </row>
    <row r="2510" ht="15" customHeight="1" thickBot="1">
      <c r="B2510" s="85" t="inlineStr">
        <is>
          <t>135M5Z11L</t>
        </is>
      </c>
      <c r="C2510">
        <f>SUMIF(数量表!D:H,B2510,数量表!H:H)</f>
        <v/>
      </c>
      <c r="D2510" s="243" t="inlineStr">
        <is>
          <t>W1-39</t>
        </is>
      </c>
      <c r="E2510" s="2" t="n">
        <v>386.5</v>
      </c>
      <c r="F2510" s="244" t="inlineStr">
        <is>
          <t>*</t>
        </is>
      </c>
      <c r="G2510" s="2" t="n">
        <v>80</v>
      </c>
      <c r="H2510" s="122" t="n">
        <v>1</v>
      </c>
      <c r="I2510" s="259">
        <f>SUM(H2510*C2510)</f>
        <v/>
      </c>
      <c r="J2510" s="260" t="n">
        <v>0.1</v>
      </c>
      <c r="K2510" s="261">
        <f>C2510*J2510</f>
        <v/>
      </c>
      <c r="M2510" s="251">
        <f>CONCATENATE(D2510,"　",E2510,F2510,G2510)</f>
        <v/>
      </c>
      <c r="N2510" s="252">
        <f>I2510</f>
        <v/>
      </c>
    </row>
    <row r="2511" ht="15" customHeight="1" thickBot="1">
      <c r="B2511" s="85" t="inlineStr">
        <is>
          <t>135M5Z11L</t>
        </is>
      </c>
      <c r="C2511">
        <f>SUMIF(数量表!D:H,B2511,数量表!H:H)</f>
        <v/>
      </c>
      <c r="D2511" s="243" t="inlineStr">
        <is>
          <t>45*1000</t>
        </is>
      </c>
      <c r="E2511" s="2" t="n">
        <v>124</v>
      </c>
      <c r="F2511" s="244" t="inlineStr">
        <is>
          <t>*</t>
        </is>
      </c>
      <c r="G2511" s="2" t="n">
        <v>1176</v>
      </c>
      <c r="H2511" s="122" t="n">
        <v>1</v>
      </c>
      <c r="I2511" s="259">
        <f>SUM(H2511*C2511)</f>
        <v/>
      </c>
      <c r="J2511" s="260" t="n">
        <v>0.1</v>
      </c>
      <c r="K2511" s="261">
        <f>C2511*J2511</f>
        <v/>
      </c>
      <c r="M2511" s="251">
        <f>CONCATENATE(D2511,"　",E2511,F2511,G2511)</f>
        <v/>
      </c>
      <c r="N2511" s="252">
        <f>I2511</f>
        <v/>
      </c>
    </row>
    <row r="2512" ht="15" customHeight="1" thickBot="1">
      <c r="B2512" s="88" t="inlineStr">
        <is>
          <t>135M5Z11L</t>
        </is>
      </c>
      <c r="C2512" s="89">
        <f>SUMIF(数量表!D:H,B2512,数量表!H:H)</f>
        <v/>
      </c>
      <c r="D2512" s="239" t="inlineStr">
        <is>
          <t>45*1000</t>
        </is>
      </c>
      <c r="E2512" s="240" t="n">
        <v>164</v>
      </c>
      <c r="F2512" s="241" t="inlineStr">
        <is>
          <t>*</t>
        </is>
      </c>
      <c r="G2512" s="240" t="n">
        <v>1176</v>
      </c>
      <c r="H2512" s="242" t="n">
        <v>1</v>
      </c>
      <c r="I2512" s="256">
        <f>SUM(H2512*C2512)</f>
        <v/>
      </c>
      <c r="J2512" s="257" t="n">
        <v>0.1</v>
      </c>
      <c r="K2512" s="258">
        <f>C2512*J2512</f>
        <v/>
      </c>
      <c r="M2512" s="251">
        <f>CONCATENATE(D2512,"　",E2512,F2512,G2512)</f>
        <v/>
      </c>
      <c r="N2512" s="252">
        <f>I2512</f>
        <v/>
      </c>
    </row>
    <row r="2513" ht="15" customHeight="1" thickBot="1">
      <c r="B2513" s="79" t="inlineStr">
        <is>
          <t>135M5Z11-L</t>
        </is>
      </c>
      <c r="C2513" s="82">
        <f>SUMIF(数量表!D:H,B2513,数量表!H:H)</f>
        <v/>
      </c>
      <c r="D2513" s="235" t="inlineStr">
        <is>
          <t>W1-39</t>
        </is>
      </c>
      <c r="E2513" s="236" t="n">
        <v>386.5</v>
      </c>
      <c r="F2513" s="237" t="inlineStr">
        <is>
          <t>*</t>
        </is>
      </c>
      <c r="G2513" s="236" t="n">
        <v>524</v>
      </c>
      <c r="H2513" s="238" t="n">
        <v>2</v>
      </c>
      <c r="I2513" s="253">
        <f>SUM(H2513*C2513)</f>
        <v/>
      </c>
      <c r="J2513" s="254" t="n">
        <v>2</v>
      </c>
      <c r="K2513" s="255">
        <f>C2513*J2513</f>
        <v/>
      </c>
      <c r="M2513" s="251">
        <f>CONCATENATE(D2513,"　",E2513,F2513,G2513)</f>
        <v/>
      </c>
      <c r="N2513" s="252">
        <f>I2513</f>
        <v/>
      </c>
    </row>
    <row r="2514" ht="15" customHeight="1" thickBot="1">
      <c r="B2514" s="85" t="inlineStr">
        <is>
          <t>135M5Z11-L</t>
        </is>
      </c>
      <c r="C2514" s="87">
        <f>SUMIF(数量表!D:H,B2514,数量表!H:H)</f>
        <v/>
      </c>
      <c r="D2514" s="243" t="inlineStr">
        <is>
          <t>W1-39</t>
        </is>
      </c>
      <c r="E2514" s="2" t="n">
        <v>386.5</v>
      </c>
      <c r="F2514" s="244" t="inlineStr">
        <is>
          <t>*</t>
        </is>
      </c>
      <c r="G2514" s="2" t="n">
        <v>80</v>
      </c>
      <c r="H2514" s="122" t="n">
        <v>2</v>
      </c>
      <c r="I2514" s="259">
        <f>SUM(H2514*C2514)</f>
        <v/>
      </c>
      <c r="J2514" s="260" t="n">
        <v>0.1</v>
      </c>
      <c r="K2514" s="261">
        <f>C2514*J2514</f>
        <v/>
      </c>
      <c r="M2514" s="251">
        <f>CONCATENATE(D2514,"　",E2514,F2514,G2514)</f>
        <v/>
      </c>
      <c r="N2514" s="252">
        <f>I2514</f>
        <v/>
      </c>
    </row>
    <row r="2515" ht="15" customHeight="1" thickBot="1">
      <c r="B2515" s="88" t="inlineStr">
        <is>
          <t>135M5Z11-L</t>
        </is>
      </c>
      <c r="C2515" s="91">
        <f>SUMIF(数量表!D:H,B2515,数量表!H:H)</f>
        <v/>
      </c>
      <c r="D2515" s="239" t="inlineStr">
        <is>
          <t>45*1000</t>
        </is>
      </c>
      <c r="E2515" s="240" t="n">
        <v>328</v>
      </c>
      <c r="F2515" s="241" t="inlineStr">
        <is>
          <t>*</t>
        </is>
      </c>
      <c r="G2515" s="240" t="n">
        <v>1176</v>
      </c>
      <c r="H2515" s="242" t="n">
        <v>1</v>
      </c>
      <c r="I2515" s="256">
        <f>SUM(H2515*C2515)</f>
        <v/>
      </c>
      <c r="J2515" s="257" t="n">
        <v>0.1</v>
      </c>
      <c r="K2515" s="258">
        <f>C2515*J2515</f>
        <v/>
      </c>
      <c r="M2515" s="251">
        <f>CONCATENATE(D2515,"　",E2515,F2515,G2515)</f>
        <v/>
      </c>
      <c r="N2515" s="252">
        <f>I2515</f>
        <v/>
      </c>
    </row>
    <row r="2516" ht="15" customHeight="1" thickBot="1">
      <c r="B2516" s="79" t="inlineStr">
        <is>
          <t>135M5Z11L-L</t>
        </is>
      </c>
      <c r="C2516" s="80">
        <f>SUMIF(数量表!D:H,B2516,数量表!H:H)</f>
        <v/>
      </c>
      <c r="D2516" s="235" t="inlineStr">
        <is>
          <t>W1-34</t>
        </is>
      </c>
      <c r="E2516" s="236" t="n">
        <v>346.5</v>
      </c>
      <c r="F2516" s="237" t="inlineStr">
        <is>
          <t>*</t>
        </is>
      </c>
      <c r="G2516" s="236" t="n">
        <v>524</v>
      </c>
      <c r="H2516" s="238" t="n">
        <v>1</v>
      </c>
      <c r="I2516" s="253">
        <f>SUM(H2516*C2516)</f>
        <v/>
      </c>
      <c r="J2516" s="254" t="n">
        <v>1</v>
      </c>
      <c r="K2516" s="255">
        <f>C2516*J2516</f>
        <v/>
      </c>
      <c r="M2516" s="251">
        <f>CONCATENATE(D2516,"　",E2516,F2516,G2516)</f>
        <v/>
      </c>
      <c r="N2516" s="252">
        <f>I2516</f>
        <v/>
      </c>
    </row>
    <row r="2517" ht="15" customHeight="1" thickBot="1">
      <c r="B2517" s="85" t="inlineStr">
        <is>
          <t>135M5Z11L-L</t>
        </is>
      </c>
      <c r="C2517">
        <f>SUMIF(数量表!D:H,B2517,数量表!H:H)</f>
        <v/>
      </c>
      <c r="D2517" s="243" t="inlineStr">
        <is>
          <t>W1-39</t>
        </is>
      </c>
      <c r="E2517" s="2" t="n">
        <v>386.5</v>
      </c>
      <c r="F2517" s="244" t="inlineStr">
        <is>
          <t>*</t>
        </is>
      </c>
      <c r="G2517" s="2" t="n">
        <v>524</v>
      </c>
      <c r="H2517" s="122" t="n">
        <v>1</v>
      </c>
      <c r="I2517" s="259">
        <f>SUM(H2517*C2517)</f>
        <v/>
      </c>
      <c r="J2517" s="260" t="n">
        <v>1</v>
      </c>
      <c r="K2517" s="261">
        <f>C2517*J2517</f>
        <v/>
      </c>
      <c r="M2517" s="251">
        <f>CONCATENATE(D2517,"　",E2517,F2517,G2517)</f>
        <v/>
      </c>
      <c r="N2517" s="252">
        <f>I2517</f>
        <v/>
      </c>
    </row>
    <row r="2518" ht="15" customHeight="1" thickBot="1">
      <c r="B2518" s="85" t="inlineStr">
        <is>
          <t>135M5Z11L-L</t>
        </is>
      </c>
      <c r="C2518">
        <f>SUMIF(数量表!D:H,B2518,数量表!H:H)</f>
        <v/>
      </c>
      <c r="D2518" s="243" t="inlineStr">
        <is>
          <t>W1-34</t>
        </is>
      </c>
      <c r="E2518" s="2" t="n">
        <v>346.5</v>
      </c>
      <c r="F2518" s="244" t="inlineStr">
        <is>
          <t>*</t>
        </is>
      </c>
      <c r="G2518" s="2" t="n">
        <v>80</v>
      </c>
      <c r="H2518" s="122" t="n">
        <v>1</v>
      </c>
      <c r="I2518" s="259">
        <f>SUM(H2518*C2518)</f>
        <v/>
      </c>
      <c r="J2518" s="260" t="n">
        <v>0.1</v>
      </c>
      <c r="K2518" s="261">
        <f>C2518*J2518</f>
        <v/>
      </c>
      <c r="M2518" s="251">
        <f>CONCATENATE(D2518,"　",E2518,F2518,G2518)</f>
        <v/>
      </c>
      <c r="N2518" s="252">
        <f>I2518</f>
        <v/>
      </c>
    </row>
    <row r="2519" ht="15" customHeight="1" thickBot="1">
      <c r="B2519" s="85" t="inlineStr">
        <is>
          <t>135M5Z11L-L</t>
        </is>
      </c>
      <c r="C2519">
        <f>SUMIF(数量表!D:H,B2519,数量表!H:H)</f>
        <v/>
      </c>
      <c r="D2519" s="243" t="inlineStr">
        <is>
          <t>W1-39</t>
        </is>
      </c>
      <c r="E2519" s="2" t="n">
        <v>386.5</v>
      </c>
      <c r="F2519" s="244" t="inlineStr">
        <is>
          <t>*</t>
        </is>
      </c>
      <c r="G2519" s="2" t="n">
        <v>80</v>
      </c>
      <c r="H2519" s="122" t="n">
        <v>1</v>
      </c>
      <c r="I2519" s="259">
        <f>SUM(H2519*C2519)</f>
        <v/>
      </c>
      <c r="J2519" s="260" t="n">
        <v>0.1</v>
      </c>
      <c r="K2519" s="261">
        <f>C2519*J2519</f>
        <v/>
      </c>
      <c r="M2519" s="251">
        <f>CONCATENATE(D2519,"　",E2519,F2519,G2519)</f>
        <v/>
      </c>
      <c r="N2519" s="252">
        <f>I2519</f>
        <v/>
      </c>
    </row>
    <row r="2520" ht="15" customHeight="1" thickBot="1">
      <c r="B2520" s="88" t="inlineStr">
        <is>
          <t>135M5Z11L-L</t>
        </is>
      </c>
      <c r="C2520" s="89">
        <f>SUMIF(数量表!D:H,B2520,数量表!H:H)</f>
        <v/>
      </c>
      <c r="D2520" s="239" t="inlineStr">
        <is>
          <t>45*1000</t>
        </is>
      </c>
      <c r="E2520" s="240" t="n">
        <v>288</v>
      </c>
      <c r="F2520" s="241" t="inlineStr">
        <is>
          <t>*</t>
        </is>
      </c>
      <c r="G2520" s="240" t="n">
        <v>1176</v>
      </c>
      <c r="H2520" s="242" t="n">
        <v>1</v>
      </c>
      <c r="I2520" s="256">
        <f>SUM(H2520*C2520)</f>
        <v/>
      </c>
      <c r="J2520" s="257" t="n">
        <v>0.1</v>
      </c>
      <c r="K2520" s="258">
        <f>C2520*J2520</f>
        <v/>
      </c>
      <c r="M2520" s="251">
        <f>CONCATENATE(D2520,"　",E2520,F2520,G2520)</f>
        <v/>
      </c>
      <c r="N2520" s="252">
        <f>I2520</f>
        <v/>
      </c>
    </row>
    <row r="2521" ht="15" customHeight="1" thickBot="1">
      <c r="B2521" s="85" t="inlineStr">
        <is>
          <t>135M5Z11R</t>
        </is>
      </c>
      <c r="C2521">
        <f>SUMIF(数量表!D:H,B2521,数量表!H:H)</f>
        <v/>
      </c>
      <c r="D2521" s="243" t="inlineStr">
        <is>
          <t>W1-34</t>
        </is>
      </c>
      <c r="E2521" s="2" t="n">
        <v>346.5</v>
      </c>
      <c r="F2521" s="244" t="inlineStr">
        <is>
          <t>*</t>
        </is>
      </c>
      <c r="G2521" s="2" t="n">
        <v>524</v>
      </c>
      <c r="H2521" s="122" t="n">
        <v>1</v>
      </c>
      <c r="I2521" s="259">
        <f>SUM(H2521*C2521)</f>
        <v/>
      </c>
      <c r="J2521" s="260" t="n">
        <v>1</v>
      </c>
      <c r="K2521" s="261">
        <f>C2521*J2521</f>
        <v/>
      </c>
      <c r="M2521" s="251">
        <f>CONCATENATE(D2521,"　",E2521,F2521,G2521)</f>
        <v/>
      </c>
      <c r="N2521" s="252">
        <f>I2521</f>
        <v/>
      </c>
    </row>
    <row r="2522" ht="15" customHeight="1" thickBot="1">
      <c r="B2522" s="85" t="inlineStr">
        <is>
          <t>135M5Z11R</t>
        </is>
      </c>
      <c r="C2522">
        <f>SUMIF(数量表!D:H,B2522,数量表!H:H)</f>
        <v/>
      </c>
      <c r="D2522" s="243" t="inlineStr">
        <is>
          <t>W1-39</t>
        </is>
      </c>
      <c r="E2522" s="2" t="n">
        <v>386.5</v>
      </c>
      <c r="F2522" s="244" t="inlineStr">
        <is>
          <t>*</t>
        </is>
      </c>
      <c r="G2522" s="2" t="n">
        <v>524</v>
      </c>
      <c r="H2522" s="122" t="n">
        <v>1</v>
      </c>
      <c r="I2522" s="259">
        <f>SUM(H2522*C2522)</f>
        <v/>
      </c>
      <c r="J2522" s="260" t="n">
        <v>1</v>
      </c>
      <c r="K2522" s="261">
        <f>C2522*J2522</f>
        <v/>
      </c>
      <c r="M2522" s="251">
        <f>CONCATENATE(D2522,"　",E2522,F2522,G2522)</f>
        <v/>
      </c>
      <c r="N2522" s="252">
        <f>I2522</f>
        <v/>
      </c>
    </row>
    <row r="2523" ht="15" customHeight="1" thickBot="1">
      <c r="B2523" s="85" t="inlineStr">
        <is>
          <t>135M5Z11R</t>
        </is>
      </c>
      <c r="C2523">
        <f>SUMIF(数量表!D:H,B2523,数量表!H:H)</f>
        <v/>
      </c>
      <c r="D2523" s="243" t="inlineStr">
        <is>
          <t>W1-34</t>
        </is>
      </c>
      <c r="E2523" s="2" t="n">
        <v>346.5</v>
      </c>
      <c r="F2523" s="244" t="inlineStr">
        <is>
          <t>*</t>
        </is>
      </c>
      <c r="G2523" s="2" t="n">
        <v>80</v>
      </c>
      <c r="H2523" s="122" t="n">
        <v>1</v>
      </c>
      <c r="I2523" s="259">
        <f>SUM(H2523*C2523)</f>
        <v/>
      </c>
      <c r="J2523" s="260" t="n">
        <v>0.1</v>
      </c>
      <c r="K2523" s="261">
        <f>C2523*J2523</f>
        <v/>
      </c>
      <c r="M2523" s="251">
        <f>CONCATENATE(D2523,"　",E2523,F2523,G2523)</f>
        <v/>
      </c>
      <c r="N2523" s="252">
        <f>I2523</f>
        <v/>
      </c>
    </row>
    <row r="2524" ht="15" customHeight="1" thickBot="1">
      <c r="B2524" s="85" t="inlineStr">
        <is>
          <t>135M5Z11R</t>
        </is>
      </c>
      <c r="C2524">
        <f>SUMIF(数量表!D:H,B2524,数量表!H:H)</f>
        <v/>
      </c>
      <c r="D2524" s="243" t="inlineStr">
        <is>
          <t>W1-39</t>
        </is>
      </c>
      <c r="E2524" s="2" t="n">
        <v>386.5</v>
      </c>
      <c r="F2524" s="244" t="inlineStr">
        <is>
          <t>*</t>
        </is>
      </c>
      <c r="G2524" s="2" t="n">
        <v>80</v>
      </c>
      <c r="H2524" s="122" t="n">
        <v>1</v>
      </c>
      <c r="I2524" s="259">
        <f>SUM(H2524*C2524)</f>
        <v/>
      </c>
      <c r="J2524" s="260" t="n">
        <v>0.1</v>
      </c>
      <c r="K2524" s="261">
        <f>C2524*J2524</f>
        <v/>
      </c>
      <c r="M2524" s="251">
        <f>CONCATENATE(D2524,"　",E2524,F2524,G2524)</f>
        <v/>
      </c>
      <c r="N2524" s="252">
        <f>I2524</f>
        <v/>
      </c>
    </row>
    <row r="2525" ht="15" customHeight="1" thickBot="1">
      <c r="B2525" s="85" t="inlineStr">
        <is>
          <t>135M5Z11R</t>
        </is>
      </c>
      <c r="C2525">
        <f>SUMIF(数量表!D:H,B2525,数量表!H:H)</f>
        <v/>
      </c>
      <c r="D2525" s="243" t="inlineStr">
        <is>
          <t>45*1000</t>
        </is>
      </c>
      <c r="E2525" s="2" t="n">
        <v>124</v>
      </c>
      <c r="F2525" s="244" t="inlineStr">
        <is>
          <t>*</t>
        </is>
      </c>
      <c r="G2525" s="2" t="n">
        <v>1176</v>
      </c>
      <c r="H2525" s="122" t="n">
        <v>1</v>
      </c>
      <c r="I2525" s="259">
        <f>SUM(H2525*C2525)</f>
        <v/>
      </c>
      <c r="J2525" s="260" t="n">
        <v>0.1</v>
      </c>
      <c r="K2525" s="261">
        <f>C2525*J2525</f>
        <v/>
      </c>
      <c r="M2525" s="251">
        <f>CONCATENATE(D2525,"　",E2525,F2525,G2525)</f>
        <v/>
      </c>
      <c r="N2525" s="252">
        <f>I2525</f>
        <v/>
      </c>
    </row>
    <row r="2526" ht="15" customHeight="1" thickBot="1">
      <c r="B2526" s="88" t="inlineStr">
        <is>
          <t>135M5Z11R</t>
        </is>
      </c>
      <c r="C2526" s="89">
        <f>SUMIF(数量表!D:H,B2526,数量表!H:H)</f>
        <v/>
      </c>
      <c r="D2526" s="239" t="inlineStr">
        <is>
          <t>45*1000</t>
        </is>
      </c>
      <c r="E2526" s="240" t="n">
        <v>164</v>
      </c>
      <c r="F2526" s="241" t="inlineStr">
        <is>
          <t>*</t>
        </is>
      </c>
      <c r="G2526" s="240" t="n">
        <v>1176</v>
      </c>
      <c r="H2526" s="242" t="n">
        <v>1</v>
      </c>
      <c r="I2526" s="256">
        <f>SUM(H2526*C2526)</f>
        <v/>
      </c>
      <c r="J2526" s="257" t="n">
        <v>0.1</v>
      </c>
      <c r="K2526" s="258">
        <f>C2526*J2526</f>
        <v/>
      </c>
      <c r="M2526" s="251">
        <f>CONCATENATE(D2526,"　",E2526,F2526,G2526)</f>
        <v/>
      </c>
      <c r="N2526" s="252">
        <f>I2526</f>
        <v/>
      </c>
    </row>
    <row r="2527" ht="15" customHeight="1" thickBot="1">
      <c r="B2527" s="79" t="inlineStr">
        <is>
          <t>135M5Z11-R</t>
        </is>
      </c>
      <c r="C2527" s="82">
        <f>SUMIF(数量表!D:H,B2527,数量表!H:H)</f>
        <v/>
      </c>
      <c r="D2527" s="235" t="inlineStr">
        <is>
          <t>W1-39</t>
        </is>
      </c>
      <c r="E2527" s="236" t="n">
        <v>386.5</v>
      </c>
      <c r="F2527" s="237" t="inlineStr">
        <is>
          <t>*</t>
        </is>
      </c>
      <c r="G2527" s="236" t="n">
        <v>524</v>
      </c>
      <c r="H2527" s="238" t="n">
        <v>2</v>
      </c>
      <c r="I2527" s="253">
        <f>SUM(H2527*C2527)</f>
        <v/>
      </c>
      <c r="J2527" s="254" t="n">
        <v>2</v>
      </c>
      <c r="K2527" s="255">
        <f>C2527*J2527</f>
        <v/>
      </c>
      <c r="M2527" s="251">
        <f>CONCATENATE(D2527,"　",E2527,F2527,G2527)</f>
        <v/>
      </c>
      <c r="N2527" s="252">
        <f>I2527</f>
        <v/>
      </c>
    </row>
    <row r="2528" ht="15" customHeight="1" thickBot="1">
      <c r="B2528" s="85" t="inlineStr">
        <is>
          <t>135M5Z11-R</t>
        </is>
      </c>
      <c r="C2528" s="87">
        <f>SUMIF(数量表!D:H,B2528,数量表!H:H)</f>
        <v/>
      </c>
      <c r="D2528" s="243" t="inlineStr">
        <is>
          <t>W1-39</t>
        </is>
      </c>
      <c r="E2528" s="2" t="n">
        <v>386.5</v>
      </c>
      <c r="F2528" s="244" t="inlineStr">
        <is>
          <t>*</t>
        </is>
      </c>
      <c r="G2528" s="2" t="n">
        <v>80</v>
      </c>
      <c r="H2528" s="122" t="n">
        <v>2</v>
      </c>
      <c r="I2528" s="259">
        <f>SUM(H2528*C2528)</f>
        <v/>
      </c>
      <c r="J2528" s="260" t="n">
        <v>0.1</v>
      </c>
      <c r="K2528" s="261">
        <f>C2528*J2528</f>
        <v/>
      </c>
      <c r="M2528" s="251">
        <f>CONCATENATE(D2528,"　",E2528,F2528,G2528)</f>
        <v/>
      </c>
      <c r="N2528" s="252">
        <f>I2528</f>
        <v/>
      </c>
    </row>
    <row r="2529" ht="15" customHeight="1" thickBot="1">
      <c r="B2529" s="88" t="inlineStr">
        <is>
          <t>135M5Z11-R</t>
        </is>
      </c>
      <c r="C2529" s="91">
        <f>SUMIF(数量表!D:H,B2529,数量表!H:H)</f>
        <v/>
      </c>
      <c r="D2529" s="239" t="inlineStr">
        <is>
          <t>45*1000</t>
        </is>
      </c>
      <c r="E2529" s="240" t="n">
        <v>328</v>
      </c>
      <c r="F2529" s="241" t="inlineStr">
        <is>
          <t>*</t>
        </is>
      </c>
      <c r="G2529" s="240" t="n">
        <v>1176</v>
      </c>
      <c r="H2529" s="242" t="n">
        <v>1</v>
      </c>
      <c r="I2529" s="256">
        <f>SUM(H2529*C2529)</f>
        <v/>
      </c>
      <c r="J2529" s="257" t="n">
        <v>0.1</v>
      </c>
      <c r="K2529" s="258">
        <f>C2529*J2529</f>
        <v/>
      </c>
      <c r="M2529" s="251">
        <f>CONCATENATE(D2529,"　",E2529,F2529,G2529)</f>
        <v/>
      </c>
      <c r="N2529" s="252">
        <f>I2529</f>
        <v/>
      </c>
    </row>
    <row r="2530" ht="15" customHeight="1" thickBot="1">
      <c r="B2530" s="79" t="inlineStr">
        <is>
          <t>135M5Z11R-R</t>
        </is>
      </c>
      <c r="C2530" s="80">
        <f>SUMIF(数量表!D:H,B2530,数量表!H:H)</f>
        <v/>
      </c>
      <c r="D2530" s="235" t="inlineStr">
        <is>
          <t>W1-34</t>
        </is>
      </c>
      <c r="E2530" s="236" t="n">
        <v>346.5</v>
      </c>
      <c r="F2530" s="237" t="inlineStr">
        <is>
          <t>*</t>
        </is>
      </c>
      <c r="G2530" s="236" t="n">
        <v>524</v>
      </c>
      <c r="H2530" s="238" t="n">
        <v>1</v>
      </c>
      <c r="I2530" s="253">
        <f>SUM(H2530*C2530)</f>
        <v/>
      </c>
      <c r="J2530" s="254" t="n">
        <v>1</v>
      </c>
      <c r="K2530" s="255">
        <f>C2530*J2530</f>
        <v/>
      </c>
      <c r="M2530" s="251">
        <f>CONCATENATE(D2530,"　",E2530,F2530,G2530)</f>
        <v/>
      </c>
      <c r="N2530" s="252">
        <f>I2530</f>
        <v/>
      </c>
    </row>
    <row r="2531" ht="15" customHeight="1" thickBot="1">
      <c r="B2531" s="85" t="inlineStr">
        <is>
          <t>135M5Z11R-R</t>
        </is>
      </c>
      <c r="C2531">
        <f>SUMIF(数量表!D:H,B2531,数量表!H:H)</f>
        <v/>
      </c>
      <c r="D2531" s="243" t="inlineStr">
        <is>
          <t>W1-39</t>
        </is>
      </c>
      <c r="E2531" s="2" t="n">
        <v>386.5</v>
      </c>
      <c r="F2531" s="244" t="inlineStr">
        <is>
          <t>*</t>
        </is>
      </c>
      <c r="G2531" s="2" t="n">
        <v>524</v>
      </c>
      <c r="H2531" s="122" t="n">
        <v>1</v>
      </c>
      <c r="I2531" s="259">
        <f>SUM(H2531*C2531)</f>
        <v/>
      </c>
      <c r="J2531" s="260" t="n">
        <v>1</v>
      </c>
      <c r="K2531" s="261">
        <f>C2531*J2531</f>
        <v/>
      </c>
      <c r="M2531" s="251">
        <f>CONCATENATE(D2531,"　",E2531,F2531,G2531)</f>
        <v/>
      </c>
      <c r="N2531" s="252">
        <f>I2531</f>
        <v/>
      </c>
    </row>
    <row r="2532" ht="15" customHeight="1" thickBot="1">
      <c r="B2532" s="85" t="inlineStr">
        <is>
          <t>135M5Z11R-R</t>
        </is>
      </c>
      <c r="C2532">
        <f>SUMIF(数量表!D:H,B2532,数量表!H:H)</f>
        <v/>
      </c>
      <c r="D2532" s="243" t="inlineStr">
        <is>
          <t>W1-34</t>
        </is>
      </c>
      <c r="E2532" s="2" t="n">
        <v>346.5</v>
      </c>
      <c r="F2532" s="244" t="inlineStr">
        <is>
          <t>*</t>
        </is>
      </c>
      <c r="G2532" s="2" t="n">
        <v>80</v>
      </c>
      <c r="H2532" s="122" t="n">
        <v>1</v>
      </c>
      <c r="I2532" s="259">
        <f>SUM(H2532*C2532)</f>
        <v/>
      </c>
      <c r="J2532" s="260" t="n">
        <v>0.1</v>
      </c>
      <c r="K2532" s="261">
        <f>C2532*J2532</f>
        <v/>
      </c>
      <c r="M2532" s="251">
        <f>CONCATENATE(D2532,"　",E2532,F2532,G2532)</f>
        <v/>
      </c>
      <c r="N2532" s="252">
        <f>I2532</f>
        <v/>
      </c>
    </row>
    <row r="2533" ht="15" customHeight="1" thickBot="1">
      <c r="B2533" s="85" t="inlineStr">
        <is>
          <t>135M5Z11R-R</t>
        </is>
      </c>
      <c r="C2533">
        <f>SUMIF(数量表!D:H,B2533,数量表!H:H)</f>
        <v/>
      </c>
      <c r="D2533" s="243" t="inlineStr">
        <is>
          <t>W1-39</t>
        </is>
      </c>
      <c r="E2533" s="2" t="n">
        <v>386.5</v>
      </c>
      <c r="F2533" s="244" t="inlineStr">
        <is>
          <t>*</t>
        </is>
      </c>
      <c r="G2533" s="2" t="n">
        <v>80</v>
      </c>
      <c r="H2533" s="122" t="n">
        <v>1</v>
      </c>
      <c r="I2533" s="259">
        <f>SUM(H2533*C2533)</f>
        <v/>
      </c>
      <c r="J2533" s="260" t="n">
        <v>0.1</v>
      </c>
      <c r="K2533" s="261">
        <f>C2533*J2533</f>
        <v/>
      </c>
      <c r="M2533" s="251">
        <f>CONCATENATE(D2533,"　",E2533,F2533,G2533)</f>
        <v/>
      </c>
      <c r="N2533" s="252">
        <f>I2533</f>
        <v/>
      </c>
    </row>
    <row r="2534" ht="15" customHeight="1" thickBot="1">
      <c r="B2534" s="88" t="inlineStr">
        <is>
          <t>135M5Z11R-R</t>
        </is>
      </c>
      <c r="C2534" s="89">
        <f>SUMIF(数量表!D:H,B2534,数量表!H:H)</f>
        <v/>
      </c>
      <c r="D2534" s="239" t="inlineStr">
        <is>
          <t>45*1000</t>
        </is>
      </c>
      <c r="E2534" s="240" t="n">
        <v>288</v>
      </c>
      <c r="F2534" s="241" t="inlineStr">
        <is>
          <t>*</t>
        </is>
      </c>
      <c r="G2534" s="240" t="n">
        <v>1176</v>
      </c>
      <c r="H2534" s="242" t="n">
        <v>1</v>
      </c>
      <c r="I2534" s="256">
        <f>SUM(H2534*C2534)</f>
        <v/>
      </c>
      <c r="J2534" s="257" t="n">
        <v>0.1</v>
      </c>
      <c r="K2534" s="258">
        <f>C2534*J2534</f>
        <v/>
      </c>
      <c r="M2534" s="251">
        <f>CONCATENATE(D2534,"　",E2534,F2534,G2534)</f>
        <v/>
      </c>
      <c r="N2534" s="252">
        <f>I2534</f>
        <v/>
      </c>
    </row>
    <row r="2535" ht="15" customHeight="1" thickBot="1">
      <c r="B2535" s="79" t="inlineStr">
        <is>
          <t>G106</t>
        </is>
      </c>
      <c r="C2535" s="82">
        <f>SUMIF(数量表!D:H,B2535,数量表!H:H)</f>
        <v/>
      </c>
      <c r="D2535" s="80" t="inlineStr">
        <is>
          <t>W3-39</t>
        </is>
      </c>
      <c r="E2535" s="236" t="n">
        <v>386.5</v>
      </c>
      <c r="F2535" s="245" t="inlineStr">
        <is>
          <t>*</t>
        </is>
      </c>
      <c r="G2535" s="236" t="n">
        <v>427</v>
      </c>
      <c r="H2535" s="238" t="n">
        <v>1</v>
      </c>
      <c r="I2535" s="253">
        <f>SUM(H2535*C2535)</f>
        <v/>
      </c>
      <c r="J2535" s="254" t="n">
        <v>1</v>
      </c>
      <c r="K2535" s="255">
        <f>C2535*J2535</f>
        <v/>
      </c>
      <c r="L2535" s="214" t="n"/>
      <c r="M2535" s="251">
        <f>CONCATENATE(D2535,"　",E2535,F2535,G2535)</f>
        <v/>
      </c>
      <c r="N2535" s="252">
        <f>I2535</f>
        <v/>
      </c>
    </row>
    <row r="2536" ht="15" customHeight="1" thickBot="1">
      <c r="B2536" s="88" t="inlineStr">
        <is>
          <t>G106</t>
        </is>
      </c>
      <c r="C2536" s="91">
        <f>SUMIF(数量表!D:H,B2536,数量表!H:H)</f>
        <v/>
      </c>
      <c r="D2536" s="89" t="inlineStr">
        <is>
          <t>45*1000</t>
        </is>
      </c>
      <c r="E2536" s="240" t="n">
        <v>536.5</v>
      </c>
      <c r="F2536" s="246" t="inlineStr">
        <is>
          <t>*</t>
        </is>
      </c>
      <c r="G2536" s="240" t="n">
        <v>427</v>
      </c>
      <c r="H2536" s="242" t="n">
        <v>1</v>
      </c>
      <c r="I2536" s="256">
        <f>SUM(H2536*C2536)</f>
        <v/>
      </c>
      <c r="J2536" s="257" t="n">
        <v>0.5</v>
      </c>
      <c r="K2536" s="258">
        <f>C2536*J2536</f>
        <v/>
      </c>
      <c r="M2536" s="251">
        <f>CONCATENATE(D2536,"　",E2536,F2536,G2536)</f>
        <v/>
      </c>
      <c r="N2536" s="252">
        <f>I2536</f>
        <v/>
      </c>
    </row>
    <row r="2537" ht="15" customHeight="1" thickBot="1">
      <c r="B2537" s="79" t="inlineStr">
        <is>
          <t>G106L</t>
        </is>
      </c>
      <c r="C2537" s="82">
        <f>SUMIF(数量表!D:H,B2537,数量表!H:H)</f>
        <v/>
      </c>
      <c r="D2537" s="80" t="inlineStr">
        <is>
          <t>W3-39</t>
        </is>
      </c>
      <c r="E2537" s="236" t="n">
        <v>386.5</v>
      </c>
      <c r="F2537" s="245" t="inlineStr">
        <is>
          <t>*</t>
        </is>
      </c>
      <c r="G2537" s="236" t="n">
        <v>427</v>
      </c>
      <c r="H2537" s="238" t="n">
        <v>1</v>
      </c>
      <c r="I2537" s="253">
        <f>SUM(H2537*C2537)</f>
        <v/>
      </c>
      <c r="J2537" s="254" t="n">
        <v>1</v>
      </c>
      <c r="K2537" s="255">
        <f>C2537*J2537</f>
        <v/>
      </c>
      <c r="L2537" s="214" t="n"/>
      <c r="M2537" s="251">
        <f>CONCATENATE(D2537,"　",E2537,F2537,G2537)</f>
        <v/>
      </c>
      <c r="N2537" s="252">
        <f>I2537</f>
        <v/>
      </c>
    </row>
    <row r="2538" ht="15" customHeight="1" thickBot="1">
      <c r="B2538" s="88" t="inlineStr">
        <is>
          <t>G106L</t>
        </is>
      </c>
      <c r="C2538" s="91">
        <f>SUMIF(数量表!D:H,B2538,数量表!H:H)</f>
        <v/>
      </c>
      <c r="D2538" s="89" t="inlineStr">
        <is>
          <t>45*1000</t>
        </is>
      </c>
      <c r="E2538" s="240" t="n">
        <v>496.5</v>
      </c>
      <c r="F2538" s="246" t="inlineStr">
        <is>
          <t>*</t>
        </is>
      </c>
      <c r="G2538" s="240" t="n">
        <v>427</v>
      </c>
      <c r="H2538" s="242" t="n">
        <v>1</v>
      </c>
      <c r="I2538" s="256">
        <f>SUM(H2538*C2538)</f>
        <v/>
      </c>
      <c r="J2538" s="257" t="n">
        <v>0.5</v>
      </c>
      <c r="K2538" s="258">
        <f>C2538*J2538</f>
        <v/>
      </c>
      <c r="M2538" s="251">
        <f>CONCATENATE(D2538,"　",E2538,F2538,G2538)</f>
        <v/>
      </c>
      <c r="N2538" s="252">
        <f>I2538</f>
        <v/>
      </c>
    </row>
    <row r="2539" ht="15" customHeight="1" thickBot="1">
      <c r="B2539" s="79" t="inlineStr">
        <is>
          <t>G106R</t>
        </is>
      </c>
      <c r="C2539" s="82">
        <f>SUMIF(数量表!D:H,B2539,数量表!H:H)</f>
        <v/>
      </c>
      <c r="D2539" s="80" t="inlineStr">
        <is>
          <t>W3-39</t>
        </is>
      </c>
      <c r="E2539" s="236" t="n">
        <v>386.5</v>
      </c>
      <c r="F2539" s="245" t="inlineStr">
        <is>
          <t>*</t>
        </is>
      </c>
      <c r="G2539" s="236" t="n">
        <v>427</v>
      </c>
      <c r="H2539" s="238" t="n">
        <v>1</v>
      </c>
      <c r="I2539" s="253">
        <f>SUM(H2539*C2539)</f>
        <v/>
      </c>
      <c r="J2539" s="254" t="n">
        <v>1</v>
      </c>
      <c r="K2539" s="255">
        <f>C2539*J2539</f>
        <v/>
      </c>
      <c r="M2539" s="251">
        <f>CONCATENATE(D2539,"　",E2539,F2539,G2539)</f>
        <v/>
      </c>
      <c r="N2539" s="252">
        <f>I2539</f>
        <v/>
      </c>
    </row>
    <row r="2540" ht="15" customHeight="1" thickBot="1">
      <c r="B2540" s="88" t="inlineStr">
        <is>
          <t>G106R</t>
        </is>
      </c>
      <c r="C2540" s="91">
        <f>SUMIF(数量表!D:H,B2540,数量表!H:H)</f>
        <v/>
      </c>
      <c r="D2540" s="89" t="inlineStr">
        <is>
          <t>45*1000</t>
        </is>
      </c>
      <c r="E2540" s="240" t="n">
        <v>496.5</v>
      </c>
      <c r="F2540" s="246" t="inlineStr">
        <is>
          <t>*</t>
        </is>
      </c>
      <c r="G2540" s="240" t="n">
        <v>427</v>
      </c>
      <c r="H2540" s="242" t="n">
        <v>1</v>
      </c>
      <c r="I2540" s="256">
        <f>SUM(H2540*C2540)</f>
        <v/>
      </c>
      <c r="J2540" s="257" t="n">
        <v>0.5</v>
      </c>
      <c r="K2540" s="258">
        <f>C2540*J2540</f>
        <v/>
      </c>
      <c r="L2540" s="89" t="n"/>
      <c r="M2540" s="251">
        <f>CONCATENATE(D2540,"　",E2540,F2540,G2540)</f>
        <v/>
      </c>
      <c r="N2540" s="252">
        <f>I2540</f>
        <v/>
      </c>
    </row>
    <row r="2541" ht="15" customHeight="1" thickBot="1">
      <c r="B2541" s="85" t="inlineStr">
        <is>
          <t>G113</t>
        </is>
      </c>
      <c r="C2541" s="87">
        <f>SUMIF(数量表!D:H,B2541,数量表!H:H)</f>
        <v/>
      </c>
      <c r="D2541" s="243" t="inlineStr">
        <is>
          <t>45*1000</t>
        </is>
      </c>
      <c r="E2541" s="2" t="n">
        <v>464</v>
      </c>
      <c r="F2541" s="892" t="inlineStr">
        <is>
          <t>*</t>
        </is>
      </c>
      <c r="G2541" s="2" t="n">
        <v>427</v>
      </c>
      <c r="H2541" s="122" t="n">
        <v>1</v>
      </c>
      <c r="I2541" s="259">
        <f>SUM(H2541*C2541)</f>
        <v/>
      </c>
      <c r="J2541" s="260" t="n">
        <v>0.5</v>
      </c>
      <c r="K2541" s="261">
        <f>C2541*J2541</f>
        <v/>
      </c>
      <c r="M2541" s="251">
        <f>CONCATENATE(D2541,"　",E2541,F2541,G2541)</f>
        <v/>
      </c>
      <c r="N2541" s="252">
        <f>I2541</f>
        <v/>
      </c>
    </row>
    <row r="2542" ht="15" customHeight="1" thickBot="1">
      <c r="B2542" s="88" t="inlineStr">
        <is>
          <t>G113</t>
        </is>
      </c>
      <c r="C2542" s="91">
        <f>SUMIF(数量表!D:H,B2542,数量表!H:H)</f>
        <v/>
      </c>
      <c r="D2542" s="239" t="inlineStr">
        <is>
          <t>45*1000</t>
        </is>
      </c>
      <c r="E2542" s="240" t="n">
        <v>536.5</v>
      </c>
      <c r="F2542" s="246" t="inlineStr">
        <is>
          <t>*</t>
        </is>
      </c>
      <c r="G2542" s="240" t="n">
        <v>427</v>
      </c>
      <c r="H2542" s="242" t="n">
        <v>1</v>
      </c>
      <c r="I2542" s="256">
        <f>SUM(H2542*C2542)</f>
        <v/>
      </c>
      <c r="J2542" s="257" t="n">
        <v>0.5</v>
      </c>
      <c r="K2542" s="258">
        <f>C2542*J2542</f>
        <v/>
      </c>
      <c r="M2542" s="251">
        <f>CONCATENATE(D2542,"　",E2542,F2542,G2542)</f>
        <v/>
      </c>
      <c r="N2542" s="252">
        <f>I2542</f>
        <v/>
      </c>
    </row>
    <row r="2543" ht="15" customHeight="1" thickBot="1">
      <c r="B2543" s="79" t="inlineStr">
        <is>
          <t>G113L</t>
        </is>
      </c>
      <c r="C2543" s="82">
        <f>SUMIF(数量表!D:H,B2543,数量表!H:H)</f>
        <v/>
      </c>
      <c r="D2543" s="80" t="inlineStr">
        <is>
          <t>45*1000</t>
        </is>
      </c>
      <c r="E2543" s="236" t="n">
        <v>451</v>
      </c>
      <c r="F2543" s="245" t="inlineStr">
        <is>
          <t>*</t>
        </is>
      </c>
      <c r="G2543" s="236" t="n">
        <v>427</v>
      </c>
      <c r="H2543" s="238" t="n">
        <v>1</v>
      </c>
      <c r="I2543" s="253">
        <f>SUM(H2543*C2543)</f>
        <v/>
      </c>
      <c r="J2543" s="254" t="n">
        <v>0.5</v>
      </c>
      <c r="K2543" s="255">
        <f>C2543*J2543</f>
        <v/>
      </c>
      <c r="M2543" s="251">
        <f>CONCATENATE(D2543,"　",E2543,F2543,G2543)</f>
        <v/>
      </c>
      <c r="N2543" s="252">
        <f>I2543</f>
        <v/>
      </c>
    </row>
    <row r="2544" ht="15" customHeight="1" thickBot="1">
      <c r="B2544" s="88" t="inlineStr">
        <is>
          <t>G113L</t>
        </is>
      </c>
      <c r="C2544" s="91">
        <f>SUMIF(数量表!D:H,B2544,数量表!H:H)</f>
        <v/>
      </c>
      <c r="D2544" s="89" t="inlineStr">
        <is>
          <t>45*1000</t>
        </is>
      </c>
      <c r="E2544" s="240" t="n">
        <v>536.5</v>
      </c>
      <c r="F2544" s="246" t="inlineStr">
        <is>
          <t>*</t>
        </is>
      </c>
      <c r="G2544" s="240" t="n">
        <v>427</v>
      </c>
      <c r="H2544" s="242" t="n">
        <v>1</v>
      </c>
      <c r="I2544" s="256">
        <f>SUM(H2544*C2544)</f>
        <v/>
      </c>
      <c r="J2544" s="257" t="n">
        <v>0.5</v>
      </c>
      <c r="K2544" s="258">
        <f>C2544*J2544</f>
        <v/>
      </c>
      <c r="M2544" s="251">
        <f>CONCATENATE(D2544,"　",E2544,F2544,G2544)</f>
        <v/>
      </c>
      <c r="N2544" s="252">
        <f>I2544</f>
        <v/>
      </c>
    </row>
    <row r="2545" ht="15" customHeight="1" thickBot="1">
      <c r="B2545" s="85" t="inlineStr">
        <is>
          <t>G113R</t>
        </is>
      </c>
      <c r="C2545" s="87">
        <f>SUMIF(数量表!D:H,B2545,数量表!H:H)</f>
        <v/>
      </c>
      <c r="D2545" s="235" t="inlineStr">
        <is>
          <t>45*1000</t>
        </is>
      </c>
      <c r="E2545" s="236" t="n">
        <v>451</v>
      </c>
      <c r="F2545" s="245" t="inlineStr">
        <is>
          <t>*</t>
        </is>
      </c>
      <c r="G2545" s="236" t="n">
        <v>427</v>
      </c>
      <c r="H2545" s="122" t="n">
        <v>1</v>
      </c>
      <c r="I2545" s="259">
        <f>SUM(H2545*C2545)</f>
        <v/>
      </c>
      <c r="J2545" s="260" t="n">
        <v>0.5</v>
      </c>
      <c r="K2545" s="261">
        <f>C2545*J2545</f>
        <v/>
      </c>
      <c r="M2545" s="251">
        <f>CONCATENATE(D2545,"　",E2545,F2545,G2545)</f>
        <v/>
      </c>
      <c r="N2545" s="252">
        <f>I2545</f>
        <v/>
      </c>
    </row>
    <row r="2546" ht="15" customHeight="1" thickBot="1">
      <c r="B2546" s="88" t="inlineStr">
        <is>
          <t>G113R</t>
        </is>
      </c>
      <c r="C2546" s="91">
        <f>SUMIF(数量表!D:H,B2546,数量表!H:H)</f>
        <v/>
      </c>
      <c r="D2546" s="239" t="inlineStr">
        <is>
          <t>45*1000</t>
        </is>
      </c>
      <c r="E2546" s="240" t="n">
        <v>536.5</v>
      </c>
      <c r="F2546" s="246" t="inlineStr">
        <is>
          <t>*</t>
        </is>
      </c>
      <c r="G2546" s="240" t="n">
        <v>427</v>
      </c>
      <c r="H2546" s="242" t="n">
        <v>1</v>
      </c>
      <c r="I2546" s="256">
        <f>SUM(H2546*C2546)</f>
        <v/>
      </c>
      <c r="J2546" s="257" t="n">
        <v>0.5</v>
      </c>
      <c r="K2546" s="258">
        <f>C2546*J2546</f>
        <v/>
      </c>
      <c r="M2546" s="251">
        <f>CONCATENATE(D2546,"　",E2546,F2546,G2546)</f>
        <v/>
      </c>
      <c r="N2546" s="252">
        <f>I2546</f>
        <v/>
      </c>
    </row>
    <row r="2547" ht="15" customHeight="1" thickBot="1">
      <c r="B2547" s="79" t="inlineStr">
        <is>
          <t>G115</t>
        </is>
      </c>
      <c r="C2547" s="82">
        <f>SUMIF(数量表!D:H,B2547,数量表!H:H)</f>
        <v/>
      </c>
      <c r="D2547" s="235" t="inlineStr">
        <is>
          <t>45*1000</t>
        </is>
      </c>
      <c r="E2547" s="236" t="n">
        <v>476.5</v>
      </c>
      <c r="F2547" s="237" t="inlineStr">
        <is>
          <t>*</t>
        </is>
      </c>
      <c r="G2547" s="236" t="n">
        <v>427</v>
      </c>
      <c r="H2547" s="238" t="n">
        <v>1</v>
      </c>
      <c r="I2547" s="253">
        <f>SUM(H2547*C2547)</f>
        <v/>
      </c>
      <c r="J2547" s="254" t="n">
        <v>0.5</v>
      </c>
      <c r="K2547" s="255">
        <f>C2547*J2547</f>
        <v/>
      </c>
      <c r="M2547" s="251">
        <f>CONCATENATE(D2547,"　",E2547,F2547,G2547)</f>
        <v/>
      </c>
      <c r="N2547" s="252">
        <f>I2547</f>
        <v/>
      </c>
    </row>
    <row r="2548" ht="15" customHeight="1" thickBot="1">
      <c r="B2548" s="88" t="inlineStr">
        <is>
          <t>G115</t>
        </is>
      </c>
      <c r="C2548" s="91">
        <f>SUMIF(数量表!D:H,B2548,数量表!H:H)</f>
        <v/>
      </c>
      <c r="D2548" s="239" t="inlineStr">
        <is>
          <t>45*1000</t>
        </is>
      </c>
      <c r="E2548" s="240" t="n">
        <v>536.5</v>
      </c>
      <c r="F2548" s="241" t="inlineStr">
        <is>
          <t>*</t>
        </is>
      </c>
      <c r="G2548" s="240" t="n">
        <v>427</v>
      </c>
      <c r="H2548" s="242" t="n">
        <v>1</v>
      </c>
      <c r="I2548" s="256">
        <f>SUM(H2548*C2548)</f>
        <v/>
      </c>
      <c r="J2548" s="257" t="n">
        <v>0.5</v>
      </c>
      <c r="K2548" s="258">
        <f>C2548*J2548</f>
        <v/>
      </c>
      <c r="M2548" s="251">
        <f>CONCATENATE(D2548,"　",E2548,F2548,G2548)</f>
        <v/>
      </c>
      <c r="N2548" s="252">
        <f>I2548</f>
        <v/>
      </c>
    </row>
    <row r="2549" ht="15" customHeight="1" thickBot="1">
      <c r="B2549" s="79" t="inlineStr">
        <is>
          <t>G115L</t>
        </is>
      </c>
      <c r="C2549" s="82">
        <f>SUMIF(数量表!D:H,B2549,数量表!H:H)</f>
        <v/>
      </c>
      <c r="D2549" s="235" t="inlineStr">
        <is>
          <t>45*1000</t>
        </is>
      </c>
      <c r="E2549" s="236" t="n">
        <v>436.5</v>
      </c>
      <c r="F2549" s="237" t="inlineStr">
        <is>
          <t>*</t>
        </is>
      </c>
      <c r="G2549" s="236" t="n">
        <v>427</v>
      </c>
      <c r="H2549" s="238" t="n">
        <v>1</v>
      </c>
      <c r="I2549" s="253">
        <f>SUM(H2549*C2549)</f>
        <v/>
      </c>
      <c r="J2549" s="254" t="n">
        <v>0.5</v>
      </c>
      <c r="K2549" s="255">
        <f>C2549*J2549</f>
        <v/>
      </c>
      <c r="L2549" s="89" t="n"/>
      <c r="M2549" s="251">
        <f>CONCATENATE(D2549,"　",E2549,F2549,G2549)</f>
        <v/>
      </c>
      <c r="N2549" s="252">
        <f>I2549</f>
        <v/>
      </c>
    </row>
    <row r="2550" ht="15" customHeight="1" thickBot="1">
      <c r="B2550" s="88" t="inlineStr">
        <is>
          <t>G115L</t>
        </is>
      </c>
      <c r="C2550" s="91">
        <f>SUMIF(数量表!D:H,B2550,数量表!H:H)</f>
        <v/>
      </c>
      <c r="D2550" s="239" t="inlineStr">
        <is>
          <t>45*1000</t>
        </is>
      </c>
      <c r="E2550" s="240" t="n">
        <v>536.5</v>
      </c>
      <c r="F2550" s="241" t="inlineStr">
        <is>
          <t>*</t>
        </is>
      </c>
      <c r="G2550" s="240" t="n">
        <v>427</v>
      </c>
      <c r="H2550" s="242" t="n">
        <v>1</v>
      </c>
      <c r="I2550" s="256">
        <f>SUM(H2550*C2550)</f>
        <v/>
      </c>
      <c r="J2550" s="257" t="n">
        <v>0.5</v>
      </c>
      <c r="K2550" s="258">
        <f>C2550*J2550</f>
        <v/>
      </c>
      <c r="M2550" s="251">
        <f>CONCATENATE(D2550,"　",E2550,F2550,G2550)</f>
        <v/>
      </c>
      <c r="N2550" s="252">
        <f>I2550</f>
        <v/>
      </c>
    </row>
    <row r="2551" ht="15" customHeight="1" thickBot="1">
      <c r="B2551" s="85" t="inlineStr">
        <is>
          <t>G115R</t>
        </is>
      </c>
      <c r="C2551" s="87">
        <f>SUMIF(数量表!D:H,B2551,数量表!H:H)</f>
        <v/>
      </c>
      <c r="D2551" s="243" t="inlineStr">
        <is>
          <t>45*1000</t>
        </is>
      </c>
      <c r="E2551" s="236" t="n">
        <v>436.5</v>
      </c>
      <c r="F2551" s="237" t="inlineStr">
        <is>
          <t>*</t>
        </is>
      </c>
      <c r="G2551" s="236" t="n">
        <v>427</v>
      </c>
      <c r="H2551" s="238" t="n">
        <v>1</v>
      </c>
      <c r="I2551" s="253">
        <f>SUM(H2551*C2551)</f>
        <v/>
      </c>
      <c r="J2551" s="254" t="n">
        <v>0.5</v>
      </c>
      <c r="K2551" s="261">
        <f>C2551*J2551</f>
        <v/>
      </c>
      <c r="M2551" s="251">
        <f>CONCATENATE(D2551,"　",E2551,F2551,G2551)</f>
        <v/>
      </c>
      <c r="N2551" s="252">
        <f>I2551</f>
        <v/>
      </c>
    </row>
    <row r="2552" ht="15" customHeight="1" thickBot="1">
      <c r="B2552" s="88" t="inlineStr">
        <is>
          <t>G115R</t>
        </is>
      </c>
      <c r="C2552" s="91">
        <f>SUMIF(数量表!D:H,B2552,数量表!H:H)</f>
        <v/>
      </c>
      <c r="D2552" s="239" t="inlineStr">
        <is>
          <t>45*1000</t>
        </is>
      </c>
      <c r="E2552" s="240" t="n">
        <v>536.5</v>
      </c>
      <c r="F2552" s="241" t="inlineStr">
        <is>
          <t>*</t>
        </is>
      </c>
      <c r="G2552" s="240" t="n">
        <v>427</v>
      </c>
      <c r="H2552" s="242" t="n">
        <v>1</v>
      </c>
      <c r="I2552" s="256">
        <f>SUM(H2552*C2552)</f>
        <v/>
      </c>
      <c r="J2552" s="257" t="n">
        <v>0.5</v>
      </c>
      <c r="K2552" s="258">
        <f>C2552*J2552</f>
        <v/>
      </c>
      <c r="M2552" s="251">
        <f>CONCATENATE(D2552,"　",E2552,F2552,G2552)</f>
        <v/>
      </c>
      <c r="N2552" s="252">
        <f>I2552</f>
        <v/>
      </c>
    </row>
    <row r="2553" ht="15" customHeight="1" thickBot="1">
      <c r="B2553" s="79" t="inlineStr">
        <is>
          <t>G135</t>
        </is>
      </c>
      <c r="C2553" s="82">
        <f>SUMIF(数量表!D:H,B2553,数量表!H:H)</f>
        <v/>
      </c>
      <c r="D2553" s="235" t="inlineStr">
        <is>
          <t>W3-39</t>
        </is>
      </c>
      <c r="E2553" s="236" t="n">
        <v>373</v>
      </c>
      <c r="F2553" s="237" t="inlineStr">
        <is>
          <t>*</t>
        </is>
      </c>
      <c r="G2553" s="236" t="n">
        <v>427</v>
      </c>
      <c r="H2553" s="238" t="n">
        <v>1</v>
      </c>
      <c r="I2553" s="253">
        <f>SUM(H2553*C2553)</f>
        <v/>
      </c>
      <c r="J2553" s="254" t="n">
        <v>0.5</v>
      </c>
      <c r="K2553" s="255">
        <f>C2553*J2553</f>
        <v/>
      </c>
      <c r="M2553" s="251">
        <f>CONCATENATE(D2553,"　",E2553,F2553,G2553)</f>
        <v/>
      </c>
      <c r="N2553" s="252">
        <f>I2553</f>
        <v/>
      </c>
    </row>
    <row r="2554" ht="15" customHeight="1" thickBot="1">
      <c r="B2554" s="85" t="inlineStr">
        <is>
          <t>G135</t>
        </is>
      </c>
      <c r="C2554" s="87">
        <f>SUMIF(数量表!D:H,B2554,数量表!H:H)</f>
        <v/>
      </c>
      <c r="D2554" s="243" t="inlineStr">
        <is>
          <t>W3-39</t>
        </is>
      </c>
      <c r="E2554" s="2" t="n">
        <v>386.5</v>
      </c>
      <c r="F2554" s="244" t="inlineStr">
        <is>
          <t>*</t>
        </is>
      </c>
      <c r="G2554" s="2" t="n">
        <v>427</v>
      </c>
      <c r="H2554" s="122" t="n">
        <v>1</v>
      </c>
      <c r="I2554" s="259">
        <f>SUM(H2554*C2554)</f>
        <v/>
      </c>
      <c r="J2554" s="260" t="n">
        <v>0.5</v>
      </c>
      <c r="K2554" s="261">
        <f>C2554*J2554</f>
        <v/>
      </c>
      <c r="M2554" s="251">
        <f>CONCATENATE(D2554,"　",E2554,F2554,G2554)</f>
        <v/>
      </c>
      <c r="N2554" s="252">
        <f>I2554</f>
        <v/>
      </c>
    </row>
    <row r="2555" ht="15" customHeight="1" thickBot="1">
      <c r="B2555" s="88" t="inlineStr">
        <is>
          <t>G135</t>
        </is>
      </c>
      <c r="C2555" s="91">
        <f>SUMIF(数量表!D:H,B2555,数量表!H:H)</f>
        <v/>
      </c>
      <c r="D2555" s="239" t="inlineStr">
        <is>
          <t>W2-41</t>
        </is>
      </c>
      <c r="E2555" s="240" t="n">
        <v>414.5</v>
      </c>
      <c r="F2555" s="241" t="inlineStr">
        <is>
          <t>*</t>
        </is>
      </c>
      <c r="G2555" s="240" t="n">
        <v>427</v>
      </c>
      <c r="H2555" s="242" t="n">
        <v>1</v>
      </c>
      <c r="I2555" s="256">
        <f>SUM(H2555*C2555)</f>
        <v/>
      </c>
      <c r="J2555" s="257" t="n">
        <v>0.5</v>
      </c>
      <c r="K2555" s="258">
        <f>C2555*J2555</f>
        <v/>
      </c>
      <c r="M2555" s="251">
        <f>CONCATENATE(D2555,"　",E2555,F2555,G2555)</f>
        <v/>
      </c>
      <c r="N2555" s="252">
        <f>I2555</f>
        <v/>
      </c>
    </row>
    <row r="2556" ht="15" customHeight="1" thickBot="1">
      <c r="B2556" s="79" t="inlineStr">
        <is>
          <t>G135L</t>
        </is>
      </c>
      <c r="C2556" s="82">
        <f>SUMIF(数量表!D:H,B2556,数量表!H:H)</f>
        <v/>
      </c>
      <c r="D2556" s="235" t="inlineStr">
        <is>
          <t>W3-39</t>
        </is>
      </c>
      <c r="E2556" s="236" t="n">
        <v>373</v>
      </c>
      <c r="F2556" s="237" t="inlineStr">
        <is>
          <t>*</t>
        </is>
      </c>
      <c r="G2556" s="236" t="n">
        <v>427</v>
      </c>
      <c r="H2556" s="238" t="n">
        <v>1</v>
      </c>
      <c r="I2556" s="253">
        <f>SUM(H2556*C2556)</f>
        <v/>
      </c>
      <c r="J2556" s="254" t="n">
        <v>0.5</v>
      </c>
      <c r="K2556" s="255">
        <f>C2556*J2556</f>
        <v/>
      </c>
      <c r="M2556" s="251">
        <f>CONCATENATE(D2556,"　",E2556,F2556,G2556)</f>
        <v/>
      </c>
      <c r="N2556" s="252">
        <f>I2556</f>
        <v/>
      </c>
    </row>
    <row r="2557" ht="15" customHeight="1" thickBot="1">
      <c r="B2557" s="85" t="inlineStr">
        <is>
          <t>G135L</t>
        </is>
      </c>
      <c r="C2557" s="87">
        <f>SUMIF(数量表!D:H,B2557,数量表!H:H)</f>
        <v/>
      </c>
      <c r="D2557" s="243" t="inlineStr">
        <is>
          <t>W3-39</t>
        </is>
      </c>
      <c r="E2557" s="2" t="n">
        <v>346.5</v>
      </c>
      <c r="F2557" s="244" t="inlineStr">
        <is>
          <t>*</t>
        </is>
      </c>
      <c r="G2557" s="2" t="n">
        <v>427</v>
      </c>
      <c r="H2557" s="122" t="n">
        <v>1</v>
      </c>
      <c r="I2557" s="259">
        <f>SUM(H2557*C2557)</f>
        <v/>
      </c>
      <c r="J2557" s="260" t="n">
        <v>0.5</v>
      </c>
      <c r="K2557" s="261">
        <f>C2557*J2557</f>
        <v/>
      </c>
      <c r="M2557" s="251">
        <f>CONCATENATE(D2557,"　",E2557,F2557,G2557)</f>
        <v/>
      </c>
      <c r="N2557" s="252">
        <f>I2557</f>
        <v/>
      </c>
    </row>
    <row r="2558" ht="15" customHeight="1" thickBot="1">
      <c r="B2558" s="88" t="inlineStr">
        <is>
          <t>G135L</t>
        </is>
      </c>
      <c r="C2558" s="91">
        <f>SUMIF(数量表!D:H,B2558,数量表!H:H)</f>
        <v/>
      </c>
      <c r="D2558" s="239" t="inlineStr">
        <is>
          <t>W2-41</t>
        </is>
      </c>
      <c r="E2558" s="240" t="n">
        <v>414.5</v>
      </c>
      <c r="F2558" s="241" t="inlineStr">
        <is>
          <t>*</t>
        </is>
      </c>
      <c r="G2558" s="240" t="n">
        <v>427</v>
      </c>
      <c r="H2558" s="242" t="n">
        <v>1</v>
      </c>
      <c r="I2558" s="256">
        <f>SUM(H2558*C2558)</f>
        <v/>
      </c>
      <c r="J2558" s="257" t="n">
        <v>0.5</v>
      </c>
      <c r="K2558" s="258">
        <f>C2558*J2558</f>
        <v/>
      </c>
      <c r="M2558" s="251">
        <f>CONCATENATE(D2558,"　",E2558,F2558,G2558)</f>
        <v/>
      </c>
      <c r="N2558" s="252">
        <f>I2558</f>
        <v/>
      </c>
    </row>
    <row r="2559" ht="15" customHeight="1" thickBot="1">
      <c r="B2559" s="79" t="inlineStr">
        <is>
          <t>G135R</t>
        </is>
      </c>
      <c r="C2559" s="82">
        <f>SUMIF(数量表!D:H,B2559,数量表!H:H)</f>
        <v/>
      </c>
      <c r="D2559" s="235" t="inlineStr">
        <is>
          <t>W3-39</t>
        </is>
      </c>
      <c r="E2559" s="236" t="n">
        <v>373</v>
      </c>
      <c r="F2559" s="237" t="inlineStr">
        <is>
          <t>*</t>
        </is>
      </c>
      <c r="G2559" s="236" t="n">
        <v>427</v>
      </c>
      <c r="H2559" s="238" t="n">
        <v>1</v>
      </c>
      <c r="I2559" s="253">
        <f>SUM(H2559*C2559)</f>
        <v/>
      </c>
      <c r="J2559" s="254" t="n">
        <v>0.5</v>
      </c>
      <c r="K2559" s="255">
        <f>C2559*J2559</f>
        <v/>
      </c>
      <c r="M2559" s="251">
        <f>CONCATENATE(D2559,"　",E2559,F2559,G2559)</f>
        <v/>
      </c>
      <c r="N2559" s="252">
        <f>I2559</f>
        <v/>
      </c>
    </row>
    <row r="2560" ht="15" customHeight="1" thickBot="1">
      <c r="B2560" s="85" t="inlineStr">
        <is>
          <t>G135R</t>
        </is>
      </c>
      <c r="C2560" s="87">
        <f>SUMIF(数量表!D:H,B2560,数量表!H:H)</f>
        <v/>
      </c>
      <c r="D2560" s="243" t="inlineStr">
        <is>
          <t>W1-34</t>
        </is>
      </c>
      <c r="E2560" s="2" t="n">
        <v>346.5</v>
      </c>
      <c r="F2560" s="244" t="inlineStr">
        <is>
          <t>*</t>
        </is>
      </c>
      <c r="G2560" s="2" t="n">
        <v>427</v>
      </c>
      <c r="H2560" s="122" t="n">
        <v>1</v>
      </c>
      <c r="I2560" s="259">
        <f>SUM(H2560*C2560)</f>
        <v/>
      </c>
      <c r="J2560" s="260" t="n">
        <v>0.5</v>
      </c>
      <c r="K2560" s="261">
        <f>C2560*J2560</f>
        <v/>
      </c>
      <c r="M2560" s="251">
        <f>CONCATENATE(D2560,"　",E2560,F2560,G2560)</f>
        <v/>
      </c>
      <c r="N2560" s="252">
        <f>I2560</f>
        <v/>
      </c>
    </row>
    <row r="2561" ht="15" customHeight="1" thickBot="1">
      <c r="B2561" s="88" t="inlineStr">
        <is>
          <t>G135R</t>
        </is>
      </c>
      <c r="C2561" s="91">
        <f>SUMIF(数量表!D:H,B2561,数量表!H:H)</f>
        <v/>
      </c>
      <c r="D2561" s="239" t="inlineStr">
        <is>
          <t>W2-41</t>
        </is>
      </c>
      <c r="E2561" s="240" t="n">
        <v>414.5</v>
      </c>
      <c r="F2561" s="241" t="inlineStr">
        <is>
          <t>*</t>
        </is>
      </c>
      <c r="G2561" s="240" t="n">
        <v>427</v>
      </c>
      <c r="H2561" s="242" t="n">
        <v>1</v>
      </c>
      <c r="I2561" s="256">
        <f>SUM(H2561*C2561)</f>
        <v/>
      </c>
      <c r="J2561" s="257" t="n">
        <v>0.5</v>
      </c>
      <c r="K2561" s="258">
        <f>C2561*J2561</f>
        <v/>
      </c>
      <c r="M2561" s="251">
        <f>CONCATENATE(D2561,"　",E2561,F2561,G2561)</f>
        <v/>
      </c>
      <c r="N2561" s="252">
        <f>I2561</f>
        <v/>
      </c>
    </row>
    <row r="2562" ht="15" customHeight="1" thickBot="1">
      <c r="B2562" s="79" t="inlineStr">
        <is>
          <t>Y1</t>
        </is>
      </c>
      <c r="C2562" s="80">
        <f>SUMIF(数量表!D:H,B2562,数量表!H:H)</f>
        <v/>
      </c>
      <c r="D2562" s="235" t="inlineStr">
        <is>
          <t>W2-41</t>
        </is>
      </c>
      <c r="E2562" s="236" t="n">
        <v>414.5</v>
      </c>
      <c r="F2562" s="237" t="inlineStr">
        <is>
          <t>*</t>
        </is>
      </c>
      <c r="G2562" s="236" t="n">
        <v>768</v>
      </c>
      <c r="H2562" s="238" t="n">
        <v>2</v>
      </c>
      <c r="I2562" s="253">
        <f>SUM(H2562*C2562)</f>
        <v/>
      </c>
      <c r="J2562" s="254" t="n">
        <v>2</v>
      </c>
      <c r="K2562" s="255">
        <f>C2562*J2562</f>
        <v/>
      </c>
      <c r="M2562" s="251">
        <f>CONCATENATE(D2562,"　",E2562,F2562,G2562)</f>
        <v/>
      </c>
      <c r="N2562" s="252">
        <f>I2562</f>
        <v/>
      </c>
    </row>
    <row r="2563" ht="15" customHeight="1" thickBot="1">
      <c r="B2563" s="85" t="inlineStr">
        <is>
          <t>Y1</t>
        </is>
      </c>
      <c r="C2563">
        <f>SUMIF(数量表!D:H,B2563,数量表!H:H)</f>
        <v/>
      </c>
      <c r="D2563" s="243" t="inlineStr">
        <is>
          <t>W2-41</t>
        </is>
      </c>
      <c r="E2563" s="2" t="n">
        <v>414.5</v>
      </c>
      <c r="F2563" s="244" t="inlineStr">
        <is>
          <t>*</t>
        </is>
      </c>
      <c r="G2563" s="2" t="n">
        <v>973</v>
      </c>
      <c r="H2563" s="122" t="n">
        <v>2</v>
      </c>
      <c r="I2563" s="259">
        <f>SUM(H2563*C2563)</f>
        <v/>
      </c>
      <c r="J2563" s="260" t="n">
        <v>2</v>
      </c>
      <c r="K2563" s="261">
        <f>C2563*J2563</f>
        <v/>
      </c>
      <c r="M2563" s="251">
        <f>CONCATENATE(D2563,"　",E2563,F2563,G2563)</f>
        <v/>
      </c>
      <c r="N2563" s="252">
        <f>I2563</f>
        <v/>
      </c>
    </row>
    <row r="2564" ht="15" customHeight="1" thickBot="1">
      <c r="B2564" s="85" t="inlineStr">
        <is>
          <t>Y1</t>
        </is>
      </c>
      <c r="C2564">
        <f>SUMIF(数量表!D:H,B2564,数量表!H:H)</f>
        <v/>
      </c>
      <c r="D2564" s="243" t="inlineStr">
        <is>
          <t>W2-41</t>
        </is>
      </c>
      <c r="E2564" s="2" t="n">
        <v>414.5</v>
      </c>
      <c r="F2564" s="244" t="inlineStr">
        <is>
          <t>*</t>
        </is>
      </c>
      <c r="G2564" s="2" t="n">
        <v>177</v>
      </c>
      <c r="H2564" s="122" t="n">
        <v>2</v>
      </c>
      <c r="I2564" s="259">
        <f>SUM(H2564*C2564)</f>
        <v/>
      </c>
      <c r="J2564" s="260" t="n">
        <v>0.5</v>
      </c>
      <c r="K2564" s="261">
        <f>C2564*J2564</f>
        <v/>
      </c>
      <c r="M2564" s="251">
        <f>CONCATENATE(D2564,"　",E2564,F2564,G2564)</f>
        <v/>
      </c>
      <c r="N2564" s="252">
        <f>I2564</f>
        <v/>
      </c>
    </row>
    <row r="2565" ht="15" customHeight="1" thickBot="1">
      <c r="B2565" s="85" t="inlineStr">
        <is>
          <t>Y1</t>
        </is>
      </c>
      <c r="C2565">
        <f>SUMIF(数量表!D:H,B2565,数量表!H:H)</f>
        <v/>
      </c>
      <c r="D2565" s="243" t="inlineStr">
        <is>
          <t>W1-39</t>
        </is>
      </c>
      <c r="E2565" s="2" t="n">
        <v>386.5</v>
      </c>
      <c r="F2565" s="244" t="inlineStr">
        <is>
          <t>*</t>
        </is>
      </c>
      <c r="G2565" s="2" t="n">
        <v>1150</v>
      </c>
      <c r="H2565" s="122" t="n">
        <v>2</v>
      </c>
      <c r="I2565" s="259">
        <f>SUM(H2565*C2565)</f>
        <v/>
      </c>
      <c r="J2565" s="260" t="n">
        <v>2</v>
      </c>
      <c r="K2565" s="261">
        <f>C2565*J2565</f>
        <v/>
      </c>
      <c r="M2565" s="251">
        <f>CONCATENATE(D2565,"　",E2565,F2565,G2565)</f>
        <v/>
      </c>
      <c r="N2565" s="252">
        <f>I2565</f>
        <v/>
      </c>
    </row>
    <row r="2566" ht="15" customHeight="1" thickBot="1">
      <c r="B2566" s="85" t="inlineStr">
        <is>
          <t>Y1</t>
        </is>
      </c>
      <c r="C2566">
        <f>SUMIF(数量表!D:H,B2566,数量表!H:H)</f>
        <v/>
      </c>
      <c r="D2566" s="243" t="inlineStr">
        <is>
          <t>W3-39</t>
        </is>
      </c>
      <c r="E2566" s="2" t="n">
        <v>386.5</v>
      </c>
      <c r="F2566" s="244" t="inlineStr">
        <is>
          <t>*</t>
        </is>
      </c>
      <c r="G2566" s="2" t="n">
        <v>768</v>
      </c>
      <c r="H2566" s="122" t="n">
        <v>2</v>
      </c>
      <c r="I2566" s="259">
        <f>SUM(H2566*C2566)</f>
        <v/>
      </c>
      <c r="J2566" s="260" t="n">
        <v>2</v>
      </c>
      <c r="K2566" s="261">
        <f>C2566*J2566</f>
        <v/>
      </c>
      <c r="M2566" s="251">
        <f>CONCATENATE(D2566,"　",E2566,F2566,G2566)</f>
        <v/>
      </c>
      <c r="N2566" s="252">
        <f>I2566</f>
        <v/>
      </c>
    </row>
    <row r="2567" ht="15" customHeight="1" thickBot="1">
      <c r="B2567" s="88" t="inlineStr">
        <is>
          <t>Y1</t>
        </is>
      </c>
      <c r="C2567" s="89">
        <f>SUMIF(数量表!D:H,B2567,数量表!H:H)</f>
        <v/>
      </c>
      <c r="D2567" s="239" t="inlineStr">
        <is>
          <t>45*1000</t>
        </is>
      </c>
      <c r="E2567" s="240" t="n">
        <v>203</v>
      </c>
      <c r="F2567" s="241" t="inlineStr">
        <is>
          <t>*</t>
        </is>
      </c>
      <c r="G2567" s="240" t="n">
        <v>576</v>
      </c>
      <c r="H2567" s="242" t="n">
        <v>2</v>
      </c>
      <c r="I2567" s="256">
        <f>SUM(H2567*C2567)</f>
        <v/>
      </c>
      <c r="J2567" s="257" t="n">
        <v>0.2</v>
      </c>
      <c r="K2567" s="258">
        <f>C2567*J2567</f>
        <v/>
      </c>
      <c r="M2567" s="251">
        <f>CONCATENATE(D2567,"　",E2567,F2567,G2567)</f>
        <v/>
      </c>
      <c r="N2567" s="252">
        <f>I2567</f>
        <v/>
      </c>
    </row>
    <row r="2568" ht="15" customHeight="1" thickBot="1">
      <c r="B2568" s="79" t="inlineStr">
        <is>
          <t>Y1L</t>
        </is>
      </c>
      <c r="C2568" s="80">
        <f>SUMIF(数量表!D:H,B2568,数量表!H:H)</f>
        <v/>
      </c>
      <c r="D2568" s="235" t="inlineStr">
        <is>
          <t>W2-41</t>
        </is>
      </c>
      <c r="E2568" s="236" t="n">
        <v>414.5</v>
      </c>
      <c r="F2568" s="237" t="inlineStr">
        <is>
          <t>*</t>
        </is>
      </c>
      <c r="G2568" s="236" t="n">
        <v>768</v>
      </c>
      <c r="H2568" s="238" t="n">
        <v>2</v>
      </c>
      <c r="I2568" s="253">
        <f>SUM(H2568*C2568)</f>
        <v/>
      </c>
      <c r="J2568" s="254" t="n">
        <v>2</v>
      </c>
      <c r="K2568" s="255">
        <f>C2568*J2568</f>
        <v/>
      </c>
      <c r="M2568" s="251">
        <f>CONCATENATE(D2568,"　",E2568,F2568,G2568)</f>
        <v/>
      </c>
      <c r="N2568" s="252">
        <f>I2568</f>
        <v/>
      </c>
    </row>
    <row r="2569" ht="15" customHeight="1" thickBot="1">
      <c r="B2569" s="85" t="inlineStr">
        <is>
          <t>Y1L</t>
        </is>
      </c>
      <c r="C2569">
        <f>SUMIF(数量表!D:H,B2569,数量表!H:H)</f>
        <v/>
      </c>
      <c r="D2569" s="243" t="inlineStr">
        <is>
          <t>W2-41</t>
        </is>
      </c>
      <c r="E2569" s="2" t="n">
        <v>414.5</v>
      </c>
      <c r="F2569" s="244" t="inlineStr">
        <is>
          <t>*</t>
        </is>
      </c>
      <c r="G2569" s="2" t="n">
        <v>973</v>
      </c>
      <c r="H2569" s="122" t="n">
        <v>2</v>
      </c>
      <c r="I2569" s="259">
        <f>SUM(H2569*C2569)</f>
        <v/>
      </c>
      <c r="J2569" s="260" t="n">
        <v>2</v>
      </c>
      <c r="K2569" s="261">
        <f>C2569*J2569</f>
        <v/>
      </c>
      <c r="M2569" s="251">
        <f>CONCATENATE(D2569,"　",E2569,F2569,G2569)</f>
        <v/>
      </c>
      <c r="N2569" s="252">
        <f>I2569</f>
        <v/>
      </c>
    </row>
    <row r="2570" ht="15" customHeight="1" thickBot="1">
      <c r="B2570" s="85" t="inlineStr">
        <is>
          <t>Y1L</t>
        </is>
      </c>
      <c r="C2570">
        <f>SUMIF(数量表!D:H,B2570,数量表!H:H)</f>
        <v/>
      </c>
      <c r="D2570" s="243" t="inlineStr">
        <is>
          <t>W2-41</t>
        </is>
      </c>
      <c r="E2570" s="2" t="n">
        <v>414.5</v>
      </c>
      <c r="F2570" s="244" t="inlineStr">
        <is>
          <t>*</t>
        </is>
      </c>
      <c r="G2570" s="2" t="n">
        <v>177</v>
      </c>
      <c r="H2570" s="122" t="n">
        <v>2</v>
      </c>
      <c r="I2570" s="259">
        <f>SUM(H2570*C2570)</f>
        <v/>
      </c>
      <c r="J2570" s="260" t="n">
        <v>0</v>
      </c>
      <c r="K2570" s="261">
        <f>C2570*J2570</f>
        <v/>
      </c>
      <c r="M2570" s="251">
        <f>CONCATENATE(D2570,"　",E2570,F2570,G2570)</f>
        <v/>
      </c>
      <c r="N2570" s="252">
        <f>I2570</f>
        <v/>
      </c>
    </row>
    <row r="2571" ht="15" customHeight="1" thickBot="1">
      <c r="B2571" s="85" t="inlineStr">
        <is>
          <t>Y1L</t>
        </is>
      </c>
      <c r="C2571">
        <f>SUMIF(数量表!D:H,B2571,数量表!H:H)</f>
        <v/>
      </c>
      <c r="D2571" s="243" t="inlineStr">
        <is>
          <t>W1-39</t>
        </is>
      </c>
      <c r="E2571" s="2" t="n">
        <v>386.5</v>
      </c>
      <c r="F2571" s="244" t="inlineStr">
        <is>
          <t>*</t>
        </is>
      </c>
      <c r="G2571" s="2" t="n">
        <v>1150</v>
      </c>
      <c r="H2571" s="122" t="n">
        <v>1</v>
      </c>
      <c r="I2571" s="259">
        <f>SUM(H2571*C2571)</f>
        <v/>
      </c>
      <c r="J2571" s="260" t="n">
        <v>1</v>
      </c>
      <c r="K2571" s="261">
        <f>C2571*J2571</f>
        <v/>
      </c>
      <c r="M2571" s="251">
        <f>CONCATENATE(D2571,"　",E2571,F2571,G2571)</f>
        <v/>
      </c>
      <c r="N2571" s="252">
        <f>I2571</f>
        <v/>
      </c>
    </row>
    <row r="2572" ht="15" customHeight="1" thickBot="1">
      <c r="B2572" s="85" t="inlineStr">
        <is>
          <t>Y1L</t>
        </is>
      </c>
      <c r="C2572">
        <f>SUMIF(数量表!D:H,B2572,数量表!H:H)</f>
        <v/>
      </c>
      <c r="D2572" s="243" t="inlineStr">
        <is>
          <t>W3-39</t>
        </is>
      </c>
      <c r="E2572" s="2" t="n">
        <v>386.5</v>
      </c>
      <c r="F2572" s="244" t="inlineStr">
        <is>
          <t>*</t>
        </is>
      </c>
      <c r="G2572" s="2" t="n">
        <v>768</v>
      </c>
      <c r="H2572" s="122" t="n">
        <v>1</v>
      </c>
      <c r="I2572" s="259">
        <f>SUM(H2572*C2572)</f>
        <v/>
      </c>
      <c r="J2572" s="260" t="n">
        <v>1</v>
      </c>
      <c r="K2572" s="261">
        <f>C2572*J2572</f>
        <v/>
      </c>
      <c r="M2572" s="251">
        <f>CONCATENATE(D2572,"　",E2572,F2572,G2572)</f>
        <v/>
      </c>
      <c r="N2572" s="252">
        <f>I2572</f>
        <v/>
      </c>
    </row>
    <row r="2573" ht="15" customHeight="1" thickBot="1">
      <c r="B2573" s="85" t="inlineStr">
        <is>
          <t>Y1L</t>
        </is>
      </c>
      <c r="C2573">
        <f>SUMIF(数量表!D:H,B2573,数量表!H:H)</f>
        <v/>
      </c>
      <c r="D2573" s="243" t="inlineStr">
        <is>
          <t>W1-34</t>
        </is>
      </c>
      <c r="E2573" s="2" t="n">
        <v>346.5</v>
      </c>
      <c r="F2573" s="244" t="inlineStr">
        <is>
          <t>*</t>
        </is>
      </c>
      <c r="G2573" s="2" t="n">
        <v>1150</v>
      </c>
      <c r="H2573" s="122" t="n">
        <v>1</v>
      </c>
      <c r="I2573" s="259">
        <f>SUM(H2573*C2573)</f>
        <v/>
      </c>
      <c r="J2573" s="260" t="n">
        <v>1</v>
      </c>
      <c r="K2573" s="261">
        <f>C2573*J2573</f>
        <v/>
      </c>
      <c r="M2573" s="251">
        <f>CONCATENATE(D2573,"　",E2573,F2573,G2573)</f>
        <v/>
      </c>
      <c r="N2573" s="252">
        <f>I2573</f>
        <v/>
      </c>
    </row>
    <row r="2574" ht="15" customHeight="1" thickBot="1">
      <c r="B2574" s="85" t="inlineStr">
        <is>
          <t>Y1L</t>
        </is>
      </c>
      <c r="C2574">
        <f>SUMIF(数量表!D:H,B2574,数量表!H:H)</f>
        <v/>
      </c>
      <c r="D2574" s="243" t="inlineStr">
        <is>
          <t>W1-34</t>
        </is>
      </c>
      <c r="E2574" s="2" t="n">
        <v>346.5</v>
      </c>
      <c r="F2574" s="244" t="inlineStr">
        <is>
          <t>*</t>
        </is>
      </c>
      <c r="G2574" s="2" t="n">
        <v>768</v>
      </c>
      <c r="H2574" s="122" t="n">
        <v>1</v>
      </c>
      <c r="I2574" s="259">
        <f>SUM(H2574*C2574)</f>
        <v/>
      </c>
      <c r="J2574" s="260" t="n">
        <v>1</v>
      </c>
      <c r="K2574" s="261">
        <f>C2574*J2574</f>
        <v/>
      </c>
      <c r="M2574" s="251">
        <f>CONCATENATE(D2574,"　",E2574,F2574,G2574)</f>
        <v/>
      </c>
      <c r="N2574" s="252">
        <f>I2574</f>
        <v/>
      </c>
    </row>
    <row r="2575" ht="15" customHeight="1" thickBot="1">
      <c r="B2575" s="85" t="inlineStr">
        <is>
          <t>Y1L</t>
        </is>
      </c>
      <c r="C2575">
        <f>SUMIF(数量表!D:H,B2575,数量表!H:H)</f>
        <v/>
      </c>
      <c r="D2575" s="243" t="inlineStr">
        <is>
          <t>45*1000</t>
        </is>
      </c>
      <c r="E2575" s="2" t="n">
        <v>163</v>
      </c>
      <c r="F2575" s="244" t="inlineStr">
        <is>
          <t>*</t>
        </is>
      </c>
      <c r="G2575" s="2" t="n">
        <v>576</v>
      </c>
      <c r="H2575" s="122" t="n">
        <v>1</v>
      </c>
      <c r="I2575" s="259">
        <f>SUM(H2575*C2575)</f>
        <v/>
      </c>
      <c r="J2575" s="260" t="n">
        <v>0.1</v>
      </c>
      <c r="K2575" s="261">
        <f>C2575*J2575</f>
        <v/>
      </c>
      <c r="M2575" s="251">
        <f>CONCATENATE(D2575,"　",E2575,F2575,G2575)</f>
        <v/>
      </c>
      <c r="N2575" s="252">
        <f>I2575</f>
        <v/>
      </c>
    </row>
    <row r="2576" ht="15" customHeight="1" thickBot="1">
      <c r="B2576" s="88" t="inlineStr">
        <is>
          <t>Y1L</t>
        </is>
      </c>
      <c r="C2576" s="89">
        <f>SUMIF(数量表!D:H,B2576,数量表!H:H)</f>
        <v/>
      </c>
      <c r="D2576" s="239" t="inlineStr">
        <is>
          <t>45*1000</t>
        </is>
      </c>
      <c r="E2576" s="240" t="n">
        <v>203</v>
      </c>
      <c r="F2576" s="241" t="inlineStr">
        <is>
          <t>*</t>
        </is>
      </c>
      <c r="G2576" s="240" t="n">
        <v>576</v>
      </c>
      <c r="H2576" s="242" t="n">
        <v>1</v>
      </c>
      <c r="I2576" s="256">
        <f>SUM(H2576*C2576)</f>
        <v/>
      </c>
      <c r="J2576" s="257" t="n">
        <v>0.1</v>
      </c>
      <c r="K2576" s="258">
        <f>C2576*J2576</f>
        <v/>
      </c>
      <c r="M2576" s="251">
        <f>CONCATENATE(D2576,"　",E2576,F2576,G2576)</f>
        <v/>
      </c>
      <c r="N2576" s="252">
        <f>I2576</f>
        <v/>
      </c>
    </row>
    <row r="2577" ht="15" customHeight="1" thickBot="1">
      <c r="B2577" s="79" t="inlineStr">
        <is>
          <t>Y1R</t>
        </is>
      </c>
      <c r="C2577" s="80">
        <f>SUMIF(数量表!D:H,B2577,数量表!H:H)</f>
        <v/>
      </c>
      <c r="D2577" s="235" t="inlineStr">
        <is>
          <t>W2-41</t>
        </is>
      </c>
      <c r="E2577" s="236" t="n">
        <v>414.5</v>
      </c>
      <c r="F2577" s="237" t="inlineStr">
        <is>
          <t>*</t>
        </is>
      </c>
      <c r="G2577" s="236" t="n">
        <v>768</v>
      </c>
      <c r="H2577" s="238" t="n">
        <v>2</v>
      </c>
      <c r="I2577" s="253">
        <f>SUM(H2577*C2577)</f>
        <v/>
      </c>
      <c r="J2577" s="254" t="n">
        <v>2</v>
      </c>
      <c r="K2577" s="255">
        <f>C2577*J2577</f>
        <v/>
      </c>
      <c r="M2577" s="251">
        <f>CONCATENATE(D2577,"　",E2577,F2577,G2577)</f>
        <v/>
      </c>
      <c r="N2577" s="252">
        <f>I2577</f>
        <v/>
      </c>
    </row>
    <row r="2578" ht="15" customHeight="1" thickBot="1">
      <c r="B2578" s="85" t="inlineStr">
        <is>
          <t>Y1R</t>
        </is>
      </c>
      <c r="C2578">
        <f>SUMIF(数量表!D:H,B2578,数量表!H:H)</f>
        <v/>
      </c>
      <c r="D2578" s="243" t="inlineStr">
        <is>
          <t>W2-41</t>
        </is>
      </c>
      <c r="E2578" s="2" t="n">
        <v>414.5</v>
      </c>
      <c r="F2578" s="244" t="inlineStr">
        <is>
          <t>*</t>
        </is>
      </c>
      <c r="G2578" s="2" t="n">
        <v>973</v>
      </c>
      <c r="H2578" s="122" t="n">
        <v>2</v>
      </c>
      <c r="I2578" s="259">
        <f>SUM(H2578*C2578)</f>
        <v/>
      </c>
      <c r="J2578" s="260" t="n">
        <v>2</v>
      </c>
      <c r="K2578" s="261">
        <f>C2578*J2578</f>
        <v/>
      </c>
      <c r="M2578" s="251">
        <f>CONCATENATE(D2578,"　",E2578,F2578,G2578)</f>
        <v/>
      </c>
      <c r="N2578" s="252">
        <f>I2578</f>
        <v/>
      </c>
    </row>
    <row r="2579" ht="15" customHeight="1" thickBot="1">
      <c r="B2579" s="85" t="inlineStr">
        <is>
          <t>Y1R</t>
        </is>
      </c>
      <c r="C2579">
        <f>SUMIF(数量表!D:H,B2579,数量表!H:H)</f>
        <v/>
      </c>
      <c r="D2579" s="243" t="inlineStr">
        <is>
          <t>W2-41</t>
        </is>
      </c>
      <c r="E2579" s="2" t="n">
        <v>414.5</v>
      </c>
      <c r="F2579" s="244" t="inlineStr">
        <is>
          <t>*</t>
        </is>
      </c>
      <c r="G2579" s="2" t="n">
        <v>177</v>
      </c>
      <c r="H2579" s="122" t="n">
        <v>2</v>
      </c>
      <c r="I2579" s="259">
        <f>SUM(H2579*C2579)</f>
        <v/>
      </c>
      <c r="J2579" s="260" t="n">
        <v>0</v>
      </c>
      <c r="K2579" s="261">
        <f>C2579*J2579</f>
        <v/>
      </c>
      <c r="M2579" s="251">
        <f>CONCATENATE(D2579,"　",E2579,F2579,G2579)</f>
        <v/>
      </c>
      <c r="N2579" s="252">
        <f>I2579</f>
        <v/>
      </c>
    </row>
    <row r="2580" ht="15" customHeight="1" thickBot="1">
      <c r="B2580" s="85" t="inlineStr">
        <is>
          <t>Y1R</t>
        </is>
      </c>
      <c r="C2580">
        <f>SUMIF(数量表!D:H,B2580,数量表!H:H)</f>
        <v/>
      </c>
      <c r="D2580" s="243" t="inlineStr">
        <is>
          <t>W1-39</t>
        </is>
      </c>
      <c r="E2580" s="2" t="n">
        <v>386.5</v>
      </c>
      <c r="F2580" s="244" t="inlineStr">
        <is>
          <t>*</t>
        </is>
      </c>
      <c r="G2580" s="2" t="n">
        <v>1150</v>
      </c>
      <c r="H2580" s="122" t="n">
        <v>1</v>
      </c>
      <c r="I2580" s="259">
        <f>SUM(H2580*C2580)</f>
        <v/>
      </c>
      <c r="J2580" s="260" t="n">
        <v>1</v>
      </c>
      <c r="K2580" s="261">
        <f>C2580*J2580</f>
        <v/>
      </c>
      <c r="M2580" s="251">
        <f>CONCATENATE(D2580,"　",E2580,F2580,G2580)</f>
        <v/>
      </c>
      <c r="N2580" s="252">
        <f>I2580</f>
        <v/>
      </c>
    </row>
    <row r="2581" ht="15" customHeight="1" thickBot="1">
      <c r="B2581" s="85" t="inlineStr">
        <is>
          <t>Y1R</t>
        </is>
      </c>
      <c r="C2581">
        <f>SUMIF(数量表!D:H,B2581,数量表!H:H)</f>
        <v/>
      </c>
      <c r="D2581" s="243" t="inlineStr">
        <is>
          <t>W3-39</t>
        </is>
      </c>
      <c r="E2581" s="2" t="n">
        <v>386.5</v>
      </c>
      <c r="F2581" s="244" t="inlineStr">
        <is>
          <t>*</t>
        </is>
      </c>
      <c r="G2581" s="2" t="n">
        <v>768</v>
      </c>
      <c r="H2581" s="122" t="n">
        <v>1</v>
      </c>
      <c r="I2581" s="259">
        <f>SUM(H2581*C2581)</f>
        <v/>
      </c>
      <c r="J2581" s="260" t="n">
        <v>1</v>
      </c>
      <c r="K2581" s="261">
        <f>C2581*J2581</f>
        <v/>
      </c>
      <c r="M2581" s="251">
        <f>CONCATENATE(D2581,"　",E2581,F2581,G2581)</f>
        <v/>
      </c>
      <c r="N2581" s="252">
        <f>I2581</f>
        <v/>
      </c>
    </row>
    <row r="2582" ht="15" customHeight="1" thickBot="1">
      <c r="B2582" s="85" t="inlineStr">
        <is>
          <t>Y1R</t>
        </is>
      </c>
      <c r="C2582">
        <f>SUMIF(数量表!D:H,B2582,数量表!H:H)</f>
        <v/>
      </c>
      <c r="D2582" s="243" t="inlineStr">
        <is>
          <t>W1-34</t>
        </is>
      </c>
      <c r="E2582" s="2" t="n">
        <v>346.5</v>
      </c>
      <c r="F2582" s="244" t="inlineStr">
        <is>
          <t>*</t>
        </is>
      </c>
      <c r="G2582" s="2" t="n">
        <v>1150</v>
      </c>
      <c r="H2582" s="122" t="n">
        <v>1</v>
      </c>
      <c r="I2582" s="259">
        <f>SUM(H2582*C2582)</f>
        <v/>
      </c>
      <c r="J2582" s="260" t="n">
        <v>1</v>
      </c>
      <c r="K2582" s="261">
        <f>C2582*J2582</f>
        <v/>
      </c>
      <c r="M2582" s="251">
        <f>CONCATENATE(D2582,"　",E2582,F2582,G2582)</f>
        <v/>
      </c>
      <c r="N2582" s="252">
        <f>I2582</f>
        <v/>
      </c>
    </row>
    <row r="2583" ht="15" customHeight="1" thickBot="1">
      <c r="B2583" s="85" t="inlineStr">
        <is>
          <t>Y1R</t>
        </is>
      </c>
      <c r="C2583">
        <f>SUMIF(数量表!D:H,B2583,数量表!H:H)</f>
        <v/>
      </c>
      <c r="D2583" s="243" t="inlineStr">
        <is>
          <t>W1-34</t>
        </is>
      </c>
      <c r="E2583" s="2" t="n">
        <v>346.5</v>
      </c>
      <c r="F2583" s="244" t="inlineStr">
        <is>
          <t>*</t>
        </is>
      </c>
      <c r="G2583" s="2" t="n">
        <v>768</v>
      </c>
      <c r="H2583" s="122" t="n">
        <v>1</v>
      </c>
      <c r="I2583" s="259">
        <f>SUM(H2583*C2583)</f>
        <v/>
      </c>
      <c r="J2583" s="260" t="n">
        <v>1</v>
      </c>
      <c r="K2583" s="261">
        <f>C2583*J2583</f>
        <v/>
      </c>
      <c r="M2583" s="251">
        <f>CONCATENATE(D2583,"　",E2583,F2583,G2583)</f>
        <v/>
      </c>
      <c r="N2583" s="252">
        <f>I2583</f>
        <v/>
      </c>
    </row>
    <row r="2584" ht="15" customHeight="1" thickBot="1">
      <c r="B2584" s="85" t="inlineStr">
        <is>
          <t>Y1R</t>
        </is>
      </c>
      <c r="C2584">
        <f>SUMIF(数量表!D:H,B2584,数量表!H:H)</f>
        <v/>
      </c>
      <c r="D2584" s="243" t="inlineStr">
        <is>
          <t>45*1000</t>
        </is>
      </c>
      <c r="E2584" s="2" t="n">
        <v>163</v>
      </c>
      <c r="F2584" s="244" t="inlineStr">
        <is>
          <t>*</t>
        </is>
      </c>
      <c r="G2584" s="2" t="n">
        <v>576</v>
      </c>
      <c r="H2584" s="122" t="n">
        <v>1</v>
      </c>
      <c r="I2584" s="259">
        <f>SUM(H2584*C2584)</f>
        <v/>
      </c>
      <c r="J2584" s="260" t="n">
        <v>0.1</v>
      </c>
      <c r="K2584" s="261">
        <f>C2584*J2584</f>
        <v/>
      </c>
      <c r="M2584" s="251">
        <f>CONCATENATE(D2584,"　",E2584,F2584,G2584)</f>
        <v/>
      </c>
      <c r="N2584" s="252">
        <f>I2584</f>
        <v/>
      </c>
    </row>
    <row r="2585" ht="15" customHeight="1" thickBot="1">
      <c r="B2585" s="88" t="inlineStr">
        <is>
          <t>Y1R</t>
        </is>
      </c>
      <c r="C2585" s="89">
        <f>SUMIF(数量表!D:H,B2585,数量表!H:H)</f>
        <v/>
      </c>
      <c r="D2585" s="239" t="inlineStr">
        <is>
          <t>45*1000</t>
        </is>
      </c>
      <c r="E2585" s="240" t="n">
        <v>203</v>
      </c>
      <c r="F2585" s="241" t="inlineStr">
        <is>
          <t>*</t>
        </is>
      </c>
      <c r="G2585" s="240" t="n">
        <v>576</v>
      </c>
      <c r="H2585" s="242" t="n">
        <v>1</v>
      </c>
      <c r="I2585" s="256">
        <f>SUM(H2585*C2585)</f>
        <v/>
      </c>
      <c r="J2585" s="257" t="n">
        <v>0.1</v>
      </c>
      <c r="K2585" s="258">
        <f>C2585*J2585</f>
        <v/>
      </c>
      <c r="M2585" s="251">
        <f>CONCATENATE(D2585,"　",E2585,F2585,G2585)</f>
        <v/>
      </c>
      <c r="N2585" s="252">
        <f>I2585</f>
        <v/>
      </c>
    </row>
    <row r="2586" ht="15" customHeight="1" thickBot="1">
      <c r="B2586" s="79" t="inlineStr">
        <is>
          <t>YH-L</t>
        </is>
      </c>
      <c r="C2586" s="80">
        <f>SUMIF(数量表!D:H,B2586,数量表!H:H)</f>
        <v/>
      </c>
      <c r="D2586" s="235" t="inlineStr">
        <is>
          <t>W1-39</t>
        </is>
      </c>
      <c r="E2586" s="236" t="n">
        <v>386.5</v>
      </c>
      <c r="F2586" s="237" t="inlineStr">
        <is>
          <t>*</t>
        </is>
      </c>
      <c r="G2586" s="236" t="n">
        <v>1150</v>
      </c>
      <c r="H2586" s="238" t="n">
        <v>2</v>
      </c>
      <c r="I2586" s="253">
        <f>SUM(H2586*C2586)</f>
        <v/>
      </c>
      <c r="J2586" s="254" t="n">
        <v>2</v>
      </c>
      <c r="K2586" s="255">
        <f>C2586*J2586</f>
        <v/>
      </c>
      <c r="M2586" s="251">
        <f>CONCATENATE(D2586,"　",E2586,F2586,G2586)</f>
        <v/>
      </c>
      <c r="N2586" s="252">
        <f>I2586</f>
        <v/>
      </c>
    </row>
    <row r="2587" ht="15" customHeight="1" thickBot="1">
      <c r="B2587" s="85" t="inlineStr">
        <is>
          <t>YH-L</t>
        </is>
      </c>
      <c r="C2587">
        <f>SUMIF(数量表!D:H,B2587,数量表!H:H)</f>
        <v/>
      </c>
      <c r="D2587" s="243" t="inlineStr">
        <is>
          <t>W3-39</t>
        </is>
      </c>
      <c r="E2587" s="2" t="n">
        <v>386.5</v>
      </c>
      <c r="F2587" s="244" t="inlineStr">
        <is>
          <t>*</t>
        </is>
      </c>
      <c r="G2587" s="2" t="n">
        <v>768</v>
      </c>
      <c r="H2587" s="122" t="n">
        <v>2</v>
      </c>
      <c r="I2587" s="259">
        <f>SUM(H2587*C2587)</f>
        <v/>
      </c>
      <c r="J2587" s="260" t="n">
        <v>2</v>
      </c>
      <c r="K2587" s="261">
        <f>C2587*J2587</f>
        <v/>
      </c>
      <c r="M2587" s="251">
        <f>CONCATENATE(D2587,"　",E2587,F2587,G2587)</f>
        <v/>
      </c>
      <c r="N2587" s="252">
        <f>I2587</f>
        <v/>
      </c>
    </row>
    <row r="2588" ht="15" customHeight="1" thickBot="1">
      <c r="B2588" s="88" t="inlineStr">
        <is>
          <t>YH-L</t>
        </is>
      </c>
      <c r="C2588" s="89">
        <f>SUMIF(数量表!D:H,B2588,数量表!H:H)</f>
        <v/>
      </c>
      <c r="D2588" s="239" t="inlineStr">
        <is>
          <t>45*1000</t>
        </is>
      </c>
      <c r="E2588" s="240" t="n">
        <v>97</v>
      </c>
      <c r="F2588" s="241" t="inlineStr">
        <is>
          <t>*</t>
        </is>
      </c>
      <c r="G2588" s="240" t="n">
        <v>576</v>
      </c>
      <c r="H2588" s="242" t="n">
        <v>1</v>
      </c>
      <c r="I2588" s="256">
        <f>SUM(H2588*C2588)</f>
        <v/>
      </c>
      <c r="J2588" s="257" t="n">
        <v>0.2</v>
      </c>
      <c r="K2588" s="258">
        <f>C2588*J2588</f>
        <v/>
      </c>
      <c r="M2588" s="251">
        <f>CONCATENATE(D2588,"　",E2588,F2588,G2588)</f>
        <v/>
      </c>
      <c r="N2588" s="252">
        <f>I2588</f>
        <v/>
      </c>
    </row>
    <row r="2589" ht="15" customHeight="1" thickBot="1">
      <c r="B2589" s="79" t="inlineStr">
        <is>
          <t>YH-R</t>
        </is>
      </c>
      <c r="C2589" s="80">
        <f>SUMIF(数量表!D:H,B2589,数量表!H:H)</f>
        <v/>
      </c>
      <c r="D2589" s="235" t="inlineStr">
        <is>
          <t>W1-39</t>
        </is>
      </c>
      <c r="E2589" s="236" t="n">
        <v>386.5</v>
      </c>
      <c r="F2589" s="237" t="inlineStr">
        <is>
          <t>*</t>
        </is>
      </c>
      <c r="G2589" s="236" t="n">
        <v>1150</v>
      </c>
      <c r="H2589" s="238" t="n">
        <v>2</v>
      </c>
      <c r="I2589" s="253">
        <f>SUM(H2589*C2589)</f>
        <v/>
      </c>
      <c r="J2589" s="254" t="n">
        <v>2</v>
      </c>
      <c r="K2589" s="255">
        <f>C2589*J2589</f>
        <v/>
      </c>
      <c r="M2589" s="251">
        <f>CONCATENATE(D2589,"　",E2589,F2589,G2589)</f>
        <v/>
      </c>
      <c r="N2589" s="252">
        <f>I2589</f>
        <v/>
      </c>
    </row>
    <row r="2590" ht="15" customHeight="1" thickBot="1">
      <c r="B2590" s="85" t="inlineStr">
        <is>
          <t>YH-R</t>
        </is>
      </c>
      <c r="C2590">
        <f>SUMIF(数量表!D:H,B2590,数量表!H:H)</f>
        <v/>
      </c>
      <c r="D2590" s="243" t="inlineStr">
        <is>
          <t>W3-39</t>
        </is>
      </c>
      <c r="E2590" s="2" t="n">
        <v>386.5</v>
      </c>
      <c r="F2590" s="244" t="inlineStr">
        <is>
          <t>*</t>
        </is>
      </c>
      <c r="G2590" s="2" t="n">
        <v>768</v>
      </c>
      <c r="H2590" s="122" t="n">
        <v>2</v>
      </c>
      <c r="I2590" s="259">
        <f>SUM(H2590*C2590)</f>
        <v/>
      </c>
      <c r="J2590" s="260" t="n">
        <v>2</v>
      </c>
      <c r="K2590" s="261">
        <f>C2590*J2590</f>
        <v/>
      </c>
      <c r="M2590" s="251">
        <f>CONCATENATE(D2590,"　",E2590,F2590,G2590)</f>
        <v/>
      </c>
      <c r="N2590" s="252">
        <f>I2590</f>
        <v/>
      </c>
    </row>
    <row r="2591" ht="15" customHeight="1" thickBot="1">
      <c r="B2591" s="88" t="inlineStr">
        <is>
          <t>YH-R</t>
        </is>
      </c>
      <c r="C2591" s="89">
        <f>SUMIF(数量表!D:H,B2591,数量表!H:H)</f>
        <v/>
      </c>
      <c r="D2591" s="239" t="inlineStr">
        <is>
          <t>45*1000</t>
        </is>
      </c>
      <c r="E2591" s="240" t="n">
        <v>97</v>
      </c>
      <c r="F2591" s="241" t="inlineStr">
        <is>
          <t>*</t>
        </is>
      </c>
      <c r="G2591" s="240" t="n">
        <v>576</v>
      </c>
      <c r="H2591" s="242" t="n">
        <v>1</v>
      </c>
      <c r="I2591" s="256">
        <f>SUM(H2591*C2591)</f>
        <v/>
      </c>
      <c r="J2591" s="257" t="n">
        <v>0.2</v>
      </c>
      <c r="K2591" s="258">
        <f>C2591*J2591</f>
        <v/>
      </c>
      <c r="M2591" s="251">
        <f>CONCATENATE(D2591,"　",E2591,F2591,G2591)</f>
        <v/>
      </c>
      <c r="N2591" s="252">
        <f>I2591</f>
        <v/>
      </c>
    </row>
    <row r="2592" ht="15" customHeight="1" thickBot="1">
      <c r="B2592" s="79" t="inlineStr">
        <is>
          <t>YHL-L</t>
        </is>
      </c>
      <c r="C2592" s="80">
        <f>SUMIF(数量表!D:H,B2592,数量表!H:H)</f>
        <v/>
      </c>
      <c r="D2592" s="235" t="inlineStr">
        <is>
          <t>W1-34</t>
        </is>
      </c>
      <c r="E2592" s="236" t="n">
        <v>346.5</v>
      </c>
      <c r="F2592" s="237" t="inlineStr">
        <is>
          <t>*</t>
        </is>
      </c>
      <c r="G2592" s="236" t="n">
        <v>1150</v>
      </c>
      <c r="H2592" s="238" t="n">
        <v>1</v>
      </c>
      <c r="I2592" s="253">
        <f>SUM(H2592*C2592)</f>
        <v/>
      </c>
      <c r="J2592" s="254" t="n">
        <v>1</v>
      </c>
      <c r="K2592" s="255">
        <f>C2592*J2592</f>
        <v/>
      </c>
      <c r="M2592" s="251">
        <f>CONCATENATE(D2592,"　",E2592,F2592,G2592)</f>
        <v/>
      </c>
      <c r="N2592" s="252">
        <f>I2592</f>
        <v/>
      </c>
    </row>
    <row r="2593" ht="15" customHeight="1" thickBot="1">
      <c r="B2593" s="85" t="inlineStr">
        <is>
          <t>YHL-L</t>
        </is>
      </c>
      <c r="C2593">
        <f>SUMIF(数量表!D:H,B2593,数量表!H:H)</f>
        <v/>
      </c>
      <c r="D2593" s="243" t="inlineStr">
        <is>
          <t>W1-34</t>
        </is>
      </c>
      <c r="E2593" s="2" t="n">
        <v>346.5</v>
      </c>
      <c r="F2593" s="244" t="inlineStr">
        <is>
          <t>*</t>
        </is>
      </c>
      <c r="G2593" s="2" t="n">
        <v>768</v>
      </c>
      <c r="H2593" s="122" t="n">
        <v>1</v>
      </c>
      <c r="I2593" s="259">
        <f>SUM(H2593*C2593)</f>
        <v/>
      </c>
      <c r="J2593" s="260" t="n">
        <v>1</v>
      </c>
      <c r="K2593" s="261">
        <f>C2593*J2593</f>
        <v/>
      </c>
      <c r="M2593" s="251">
        <f>CONCATENATE(D2593,"　",E2593,F2593,G2593)</f>
        <v/>
      </c>
      <c r="N2593" s="252">
        <f>I2593</f>
        <v/>
      </c>
    </row>
    <row r="2594" ht="15" customHeight="1" thickBot="1">
      <c r="B2594" s="85" t="inlineStr">
        <is>
          <t>YHL-L</t>
        </is>
      </c>
      <c r="C2594">
        <f>SUMIF(数量表!D:H,B2594,数量表!H:H)</f>
        <v/>
      </c>
      <c r="D2594" s="243" t="inlineStr">
        <is>
          <t>W1-39</t>
        </is>
      </c>
      <c r="E2594" s="2" t="n">
        <v>386.5</v>
      </c>
      <c r="F2594" s="244" t="inlineStr">
        <is>
          <t>*</t>
        </is>
      </c>
      <c r="G2594" s="2" t="n">
        <v>1150</v>
      </c>
      <c r="H2594" s="122" t="n">
        <v>1</v>
      </c>
      <c r="I2594" s="259">
        <f>SUM(H2594*C2594)</f>
        <v/>
      </c>
      <c r="J2594" s="260" t="n">
        <v>1</v>
      </c>
      <c r="K2594" s="261">
        <f>C2594*J2594</f>
        <v/>
      </c>
      <c r="M2594" s="251">
        <f>CONCATENATE(D2594,"　",E2594,F2594,G2594)</f>
        <v/>
      </c>
      <c r="N2594" s="252">
        <f>I2594</f>
        <v/>
      </c>
    </row>
    <row r="2595" ht="15" customHeight="1" thickBot="1">
      <c r="B2595" s="85" t="inlineStr">
        <is>
          <t>YHL-L</t>
        </is>
      </c>
      <c r="C2595">
        <f>SUMIF(数量表!D:H,B2595,数量表!H:H)</f>
        <v/>
      </c>
      <c r="D2595" s="243" t="inlineStr">
        <is>
          <t>W3-39</t>
        </is>
      </c>
      <c r="E2595" s="2" t="n">
        <v>386.5</v>
      </c>
      <c r="F2595" s="244" t="inlineStr">
        <is>
          <t>*</t>
        </is>
      </c>
      <c r="G2595" s="2" t="n">
        <v>768</v>
      </c>
      <c r="H2595" s="122" t="n">
        <v>1</v>
      </c>
      <c r="I2595" s="259">
        <f>SUM(H2595*C2595)</f>
        <v/>
      </c>
      <c r="J2595" s="260" t="n">
        <v>1</v>
      </c>
      <c r="K2595" s="261">
        <f>C2595*J2595</f>
        <v/>
      </c>
      <c r="M2595" s="251">
        <f>CONCATENATE(D2595,"　",E2595,F2595,G2595)</f>
        <v/>
      </c>
      <c r="N2595" s="252">
        <f>I2595</f>
        <v/>
      </c>
    </row>
    <row r="2596" ht="15" customHeight="1" thickBot="1">
      <c r="B2596" s="88" t="inlineStr">
        <is>
          <t>YHL-L</t>
        </is>
      </c>
      <c r="C2596" s="89">
        <f>SUMIF(数量表!D:H,B2596,数量表!H:H)</f>
        <v/>
      </c>
      <c r="D2596" s="239" t="inlineStr">
        <is>
          <t>45*1000</t>
        </is>
      </c>
      <c r="E2596" s="240" t="n">
        <v>57</v>
      </c>
      <c r="F2596" s="241" t="inlineStr">
        <is>
          <t>*</t>
        </is>
      </c>
      <c r="G2596" s="240" t="n">
        <v>576</v>
      </c>
      <c r="H2596" s="242" t="n">
        <v>1</v>
      </c>
      <c r="I2596" s="256">
        <f>SUM(H2596*C2596)</f>
        <v/>
      </c>
      <c r="J2596" s="257" t="n">
        <v>0.2</v>
      </c>
      <c r="K2596" s="258">
        <f>C2596*J2596</f>
        <v/>
      </c>
      <c r="M2596" s="251">
        <f>CONCATENATE(D2596,"　",E2596,F2596,G2596)</f>
        <v/>
      </c>
      <c r="N2596" s="252">
        <f>I2596</f>
        <v/>
      </c>
    </row>
    <row r="2597" ht="15" customHeight="1" thickBot="1">
      <c r="B2597" s="79" t="inlineStr">
        <is>
          <t>YHR-R</t>
        </is>
      </c>
      <c r="C2597" s="80">
        <f>SUMIF(数量表!D:H,B2597,数量表!H:H)</f>
        <v/>
      </c>
      <c r="D2597" s="235" t="inlineStr">
        <is>
          <t>W1-34</t>
        </is>
      </c>
      <c r="E2597" s="236" t="n">
        <v>346.5</v>
      </c>
      <c r="F2597" s="237" t="inlineStr">
        <is>
          <t>*</t>
        </is>
      </c>
      <c r="G2597" s="236" t="n">
        <v>1150</v>
      </c>
      <c r="H2597" s="238" t="n">
        <v>1</v>
      </c>
      <c r="I2597" s="253">
        <f>SUM(H2597*C2597)</f>
        <v/>
      </c>
      <c r="J2597" s="254" t="n">
        <v>1</v>
      </c>
      <c r="K2597" s="255">
        <f>C2597*J2597</f>
        <v/>
      </c>
      <c r="M2597" s="251">
        <f>CONCATENATE(D2597,"　",E2597,F2597,G2597)</f>
        <v/>
      </c>
      <c r="N2597" s="252">
        <f>I2597</f>
        <v/>
      </c>
    </row>
    <row r="2598" ht="15" customHeight="1" thickBot="1">
      <c r="B2598" s="85" t="inlineStr">
        <is>
          <t>YHR-R</t>
        </is>
      </c>
      <c r="C2598">
        <f>SUMIF(数量表!D:H,B2598,数量表!H:H)</f>
        <v/>
      </c>
      <c r="D2598" s="243" t="inlineStr">
        <is>
          <t>W1-34</t>
        </is>
      </c>
      <c r="E2598" s="2" t="n">
        <v>346.5</v>
      </c>
      <c r="F2598" s="244" t="inlineStr">
        <is>
          <t>*</t>
        </is>
      </c>
      <c r="G2598" s="2" t="n">
        <v>768</v>
      </c>
      <c r="H2598" s="122" t="n">
        <v>1</v>
      </c>
      <c r="I2598" s="259">
        <f>SUM(H2598*C2598)</f>
        <v/>
      </c>
      <c r="J2598" s="260" t="n">
        <v>1</v>
      </c>
      <c r="K2598" s="261">
        <f>C2598*J2598</f>
        <v/>
      </c>
      <c r="M2598" s="251">
        <f>CONCATENATE(D2598,"　",E2598,F2598,G2598)</f>
        <v/>
      </c>
      <c r="N2598" s="252">
        <f>I2598</f>
        <v/>
      </c>
    </row>
    <row r="2599" ht="15" customHeight="1" thickBot="1">
      <c r="B2599" s="85" t="inlineStr">
        <is>
          <t>YHR-R</t>
        </is>
      </c>
      <c r="C2599">
        <f>SUMIF(数量表!D:H,B2599,数量表!H:H)</f>
        <v/>
      </c>
      <c r="D2599" s="243" t="inlineStr">
        <is>
          <t>W1-39</t>
        </is>
      </c>
      <c r="E2599" s="2" t="n">
        <v>386.5</v>
      </c>
      <c r="F2599" s="244" t="inlineStr">
        <is>
          <t>*</t>
        </is>
      </c>
      <c r="G2599" s="2" t="n">
        <v>1150</v>
      </c>
      <c r="H2599" s="122" t="n">
        <v>1</v>
      </c>
      <c r="I2599" s="259">
        <f>SUM(H2599*C2599)</f>
        <v/>
      </c>
      <c r="J2599" s="260" t="n">
        <v>1</v>
      </c>
      <c r="K2599" s="261">
        <f>C2599*J2599</f>
        <v/>
      </c>
      <c r="M2599" s="251">
        <f>CONCATENATE(D2599,"　",E2599,F2599,G2599)</f>
        <v/>
      </c>
      <c r="N2599" s="252">
        <f>I2599</f>
        <v/>
      </c>
    </row>
    <row r="2600" ht="15" customHeight="1" thickBot="1">
      <c r="B2600" s="85" t="inlineStr">
        <is>
          <t>YHR-R</t>
        </is>
      </c>
      <c r="C2600">
        <f>SUMIF(数量表!D:H,B2600,数量表!H:H)</f>
        <v/>
      </c>
      <c r="D2600" s="243" t="inlineStr">
        <is>
          <t>W3-39</t>
        </is>
      </c>
      <c r="E2600" s="2" t="n">
        <v>386.5</v>
      </c>
      <c r="F2600" s="244" t="inlineStr">
        <is>
          <t>*</t>
        </is>
      </c>
      <c r="G2600" s="2" t="n">
        <v>768</v>
      </c>
      <c r="H2600" s="122" t="n">
        <v>1</v>
      </c>
      <c r="I2600" s="259">
        <f>SUM(H2600*C2600)</f>
        <v/>
      </c>
      <c r="J2600" s="260" t="n">
        <v>1</v>
      </c>
      <c r="K2600" s="261">
        <f>C2600*J2600</f>
        <v/>
      </c>
      <c r="M2600" s="251">
        <f>CONCATENATE(D2600,"　",E2600,F2600,G2600)</f>
        <v/>
      </c>
      <c r="N2600" s="252">
        <f>I2600</f>
        <v/>
      </c>
    </row>
    <row r="2601" ht="15" customHeight="1" thickBot="1">
      <c r="B2601" s="88" t="inlineStr">
        <is>
          <t>YHR-R</t>
        </is>
      </c>
      <c r="C2601" s="89">
        <f>SUMIF(数量表!D:H,B2601,数量表!H:H)</f>
        <v/>
      </c>
      <c r="D2601" s="239" t="inlineStr">
        <is>
          <t>45*1000</t>
        </is>
      </c>
      <c r="E2601" s="240" t="n">
        <v>57</v>
      </c>
      <c r="F2601" s="241" t="inlineStr">
        <is>
          <t>*</t>
        </is>
      </c>
      <c r="G2601" s="240" t="n">
        <v>576</v>
      </c>
      <c r="H2601" s="242" t="n">
        <v>1</v>
      </c>
      <c r="I2601" s="256">
        <f>SUM(H2601*C2601)</f>
        <v/>
      </c>
      <c r="J2601" s="257" t="n">
        <v>0.2</v>
      </c>
      <c r="K2601" s="258">
        <f>C2601*J2601</f>
        <v/>
      </c>
      <c r="M2601" s="251">
        <f>CONCATENATE(D2601,"　",E2601,F2601,G2601)</f>
        <v/>
      </c>
      <c r="N2601" s="252">
        <f>I2601</f>
        <v/>
      </c>
    </row>
    <row r="2602" ht="15" customHeight="1" thickBot="1">
      <c r="B2602" s="79" t="inlineStr">
        <is>
          <t>Y09H-L</t>
        </is>
      </c>
      <c r="C2602" s="80">
        <f>SUMIF(数量表!D:H,B2602,数量表!H:H)</f>
        <v/>
      </c>
      <c r="D2602" s="235" t="inlineStr">
        <is>
          <t>W3-39</t>
        </is>
      </c>
      <c r="E2602" s="236" t="n">
        <v>386.5</v>
      </c>
      <c r="F2602" s="237" t="inlineStr">
        <is>
          <t>*</t>
        </is>
      </c>
      <c r="G2602" s="236" t="n">
        <v>750</v>
      </c>
      <c r="H2602" s="238" t="n">
        <v>2</v>
      </c>
      <c r="I2602" s="253">
        <f>SUM(H2602*C2602)</f>
        <v/>
      </c>
      <c r="J2602" s="254" t="n">
        <v>2</v>
      </c>
      <c r="K2602" s="255">
        <f>C2602*J2602</f>
        <v/>
      </c>
      <c r="M2602" s="251">
        <f>CONCATENATE(D2602,"　",E2602,F2602,G2602)</f>
        <v/>
      </c>
      <c r="N2602" s="252">
        <f>I2602</f>
        <v/>
      </c>
    </row>
    <row r="2603" ht="15" customHeight="1" thickBot="1">
      <c r="B2603" s="85" t="inlineStr">
        <is>
          <t>Y09H-L</t>
        </is>
      </c>
      <c r="C2603">
        <f>SUMIF(数量表!D:H,B2603,数量表!H:H)</f>
        <v/>
      </c>
      <c r="D2603" s="243" t="inlineStr">
        <is>
          <t>W3-39</t>
        </is>
      </c>
      <c r="E2603" s="2" t="n">
        <v>386.5</v>
      </c>
      <c r="F2603" s="244" t="inlineStr">
        <is>
          <t>*</t>
        </is>
      </c>
      <c r="G2603" s="2" t="n">
        <v>768</v>
      </c>
      <c r="H2603" s="122" t="n">
        <v>2</v>
      </c>
      <c r="I2603" s="259">
        <f>SUM(H2603*C2603)</f>
        <v/>
      </c>
      <c r="J2603" s="260" t="n">
        <v>2</v>
      </c>
      <c r="K2603" s="261">
        <f>C2603*J2603</f>
        <v/>
      </c>
      <c r="M2603" s="251">
        <f>CONCATENATE(D2603,"　",E2603,F2603,G2603)</f>
        <v/>
      </c>
      <c r="N2603" s="252">
        <f>I2603</f>
        <v/>
      </c>
    </row>
    <row r="2604" ht="15" customHeight="1" thickBot="1">
      <c r="B2604" s="88" t="inlineStr">
        <is>
          <t>Y09H-L</t>
        </is>
      </c>
      <c r="C2604" s="89">
        <f>SUMIF(数量表!D:H,B2604,数量表!H:H)</f>
        <v/>
      </c>
      <c r="D2604" s="239" t="inlineStr">
        <is>
          <t>45*1000</t>
        </is>
      </c>
      <c r="E2604" s="240" t="n">
        <v>97</v>
      </c>
      <c r="F2604" s="241" t="inlineStr">
        <is>
          <t>*</t>
        </is>
      </c>
      <c r="G2604" s="240" t="n">
        <v>976</v>
      </c>
      <c r="H2604" s="242" t="n">
        <v>1</v>
      </c>
      <c r="I2604" s="256">
        <f>SUM(H2604*C2604)</f>
        <v/>
      </c>
      <c r="J2604" s="257" t="n">
        <v>0.2</v>
      </c>
      <c r="K2604" s="258">
        <f>C2604*J2604</f>
        <v/>
      </c>
      <c r="M2604" s="251">
        <f>CONCATENATE(D2604,"　",E2604,F2604,G2604)</f>
        <v/>
      </c>
      <c r="N2604" s="252">
        <f>I2604</f>
        <v/>
      </c>
    </row>
    <row r="2605" ht="15" customHeight="1" thickBot="1">
      <c r="B2605" s="79" t="inlineStr">
        <is>
          <t>Y09HL-L</t>
        </is>
      </c>
      <c r="C2605" s="80">
        <f>SUMIF(数量表!D:H,B2605,数量表!H:H)</f>
        <v/>
      </c>
      <c r="D2605" s="235" t="inlineStr">
        <is>
          <t>W1-34</t>
        </is>
      </c>
      <c r="E2605" s="236" t="n">
        <v>346.5</v>
      </c>
      <c r="F2605" s="237" t="inlineStr">
        <is>
          <t>*</t>
        </is>
      </c>
      <c r="G2605" s="236" t="n">
        <v>750</v>
      </c>
      <c r="H2605" s="238" t="n">
        <v>1</v>
      </c>
      <c r="I2605" s="253">
        <f>SUM(H2605*C2605)</f>
        <v/>
      </c>
      <c r="J2605" s="254" t="n">
        <v>1</v>
      </c>
      <c r="K2605" s="255">
        <f>C2605*J2605</f>
        <v/>
      </c>
      <c r="M2605" s="251">
        <f>CONCATENATE(D2605,"　",E2605,F2605,G2605)</f>
        <v/>
      </c>
      <c r="N2605" s="252">
        <f>I2605</f>
        <v/>
      </c>
    </row>
    <row r="2606" ht="15" customHeight="1" thickBot="1">
      <c r="B2606" s="85" t="inlineStr">
        <is>
          <t>Y09HL-L</t>
        </is>
      </c>
      <c r="C2606">
        <f>SUMIF(数量表!D:H,B2606,数量表!H:H)</f>
        <v/>
      </c>
      <c r="D2606" s="243" t="inlineStr">
        <is>
          <t>W1-34</t>
        </is>
      </c>
      <c r="E2606" s="2" t="n">
        <v>346.5</v>
      </c>
      <c r="F2606" s="244" t="inlineStr">
        <is>
          <t>*</t>
        </is>
      </c>
      <c r="G2606" s="2" t="n">
        <v>768</v>
      </c>
      <c r="H2606" s="122" t="n">
        <v>1</v>
      </c>
      <c r="I2606" s="259">
        <f>SUM(H2606*C2606)</f>
        <v/>
      </c>
      <c r="J2606" s="260" t="n">
        <v>1</v>
      </c>
      <c r="K2606" s="261">
        <f>C2606*J2606</f>
        <v/>
      </c>
      <c r="M2606" s="251">
        <f>CONCATENATE(D2606,"　",E2606,F2606,G2606)</f>
        <v/>
      </c>
      <c r="N2606" s="252">
        <f>I2606</f>
        <v/>
      </c>
    </row>
    <row r="2607" ht="15" customHeight="1" thickBot="1">
      <c r="B2607" s="85" t="inlineStr">
        <is>
          <t>Y09HL-L</t>
        </is>
      </c>
      <c r="C2607">
        <f>SUMIF(数量表!D:H,B2607,数量表!H:H)</f>
        <v/>
      </c>
      <c r="D2607" s="243" t="inlineStr">
        <is>
          <t>W3-39</t>
        </is>
      </c>
      <c r="E2607" s="2" t="n">
        <v>386.5</v>
      </c>
      <c r="F2607" s="244" t="inlineStr">
        <is>
          <t>*</t>
        </is>
      </c>
      <c r="G2607" s="2" t="n">
        <v>750</v>
      </c>
      <c r="H2607" s="122" t="n">
        <v>1</v>
      </c>
      <c r="I2607" s="259">
        <f>SUM(H2607*C2607)</f>
        <v/>
      </c>
      <c r="J2607" s="260" t="n">
        <v>1</v>
      </c>
      <c r="K2607" s="261">
        <f>C2607*J2607</f>
        <v/>
      </c>
      <c r="M2607" s="251">
        <f>CONCATENATE(D2607,"　",E2607,F2607,G2607)</f>
        <v/>
      </c>
      <c r="N2607" s="252">
        <f>I2607</f>
        <v/>
      </c>
    </row>
    <row r="2608" ht="15" customHeight="1" thickBot="1">
      <c r="B2608" s="85" t="inlineStr">
        <is>
          <t>Y09HL-L</t>
        </is>
      </c>
      <c r="C2608">
        <f>SUMIF(数量表!D:H,B2608,数量表!H:H)</f>
        <v/>
      </c>
      <c r="D2608" s="243" t="inlineStr">
        <is>
          <t>W3-39</t>
        </is>
      </c>
      <c r="E2608" s="2" t="n">
        <v>386.5</v>
      </c>
      <c r="F2608" s="244" t="inlineStr">
        <is>
          <t>*</t>
        </is>
      </c>
      <c r="G2608" s="2" t="n">
        <v>768</v>
      </c>
      <c r="H2608" s="122" t="n">
        <v>1</v>
      </c>
      <c r="I2608" s="259">
        <f>SUM(H2608*C2608)</f>
        <v/>
      </c>
      <c r="J2608" s="260" t="n">
        <v>1</v>
      </c>
      <c r="K2608" s="261">
        <f>C2608*J2608</f>
        <v/>
      </c>
      <c r="M2608" s="251">
        <f>CONCATENATE(D2608,"　",E2608,F2608,G2608)</f>
        <v/>
      </c>
      <c r="N2608" s="252">
        <f>I2608</f>
        <v/>
      </c>
    </row>
    <row r="2609" ht="15" customHeight="1" thickBot="1">
      <c r="B2609" s="88" t="inlineStr">
        <is>
          <t>Y09HL-L</t>
        </is>
      </c>
      <c r="C2609" s="89">
        <f>SUMIF(数量表!D:H,B2609,数量表!H:H)</f>
        <v/>
      </c>
      <c r="D2609" s="239" t="inlineStr">
        <is>
          <t>45*1000</t>
        </is>
      </c>
      <c r="E2609" s="240" t="n">
        <v>57</v>
      </c>
      <c r="F2609" s="241" t="inlineStr">
        <is>
          <t>*</t>
        </is>
      </c>
      <c r="G2609" s="240" t="n">
        <v>976</v>
      </c>
      <c r="H2609" s="242" t="n">
        <v>1</v>
      </c>
      <c r="I2609" s="256">
        <f>SUM(H2609*C2609)</f>
        <v/>
      </c>
      <c r="J2609" s="257" t="n">
        <v>0.2</v>
      </c>
      <c r="K2609" s="258">
        <f>C2609*J2609</f>
        <v/>
      </c>
      <c r="M2609" s="251">
        <f>CONCATENATE(D2609,"　",E2609,F2609,G2609)</f>
        <v/>
      </c>
      <c r="N2609" s="252">
        <f>I2609</f>
        <v/>
      </c>
    </row>
    <row r="2610" ht="15" customHeight="1" thickBot="1">
      <c r="B2610" s="79" t="inlineStr">
        <is>
          <t>Y09HR-R</t>
        </is>
      </c>
      <c r="C2610" s="80">
        <f>SUMIF(数量表!D:H,B2610,数量表!H:H)</f>
        <v/>
      </c>
      <c r="D2610" s="235" t="inlineStr">
        <is>
          <t>W1-34</t>
        </is>
      </c>
      <c r="E2610" s="236" t="n">
        <v>346.5</v>
      </c>
      <c r="F2610" s="237" t="inlineStr">
        <is>
          <t>*</t>
        </is>
      </c>
      <c r="G2610" s="236" t="n">
        <v>750</v>
      </c>
      <c r="H2610" s="238" t="n">
        <v>1</v>
      </c>
      <c r="I2610" s="253">
        <f>SUM(H2610*C2610)</f>
        <v/>
      </c>
      <c r="J2610" s="254" t="n">
        <v>1</v>
      </c>
      <c r="K2610" s="255">
        <f>C2610*J2610</f>
        <v/>
      </c>
      <c r="M2610" s="251">
        <f>CONCATENATE(D2610,"　",E2610,F2610,G2610)</f>
        <v/>
      </c>
      <c r="N2610" s="252">
        <f>I2610</f>
        <v/>
      </c>
    </row>
    <row r="2611" ht="15" customHeight="1" thickBot="1">
      <c r="B2611" s="85" t="inlineStr">
        <is>
          <t>Y09HR-R</t>
        </is>
      </c>
      <c r="C2611">
        <f>SUMIF(数量表!D:H,B2611,数量表!H:H)</f>
        <v/>
      </c>
      <c r="D2611" s="243" t="inlineStr">
        <is>
          <t>W1-34</t>
        </is>
      </c>
      <c r="E2611" s="2" t="n">
        <v>346.5</v>
      </c>
      <c r="F2611" s="244" t="inlineStr">
        <is>
          <t>*</t>
        </is>
      </c>
      <c r="G2611" s="2" t="n">
        <v>768</v>
      </c>
      <c r="H2611" s="122" t="n">
        <v>1</v>
      </c>
      <c r="I2611" s="259">
        <f>SUM(H2611*C2611)</f>
        <v/>
      </c>
      <c r="J2611" s="260" t="n">
        <v>1</v>
      </c>
      <c r="K2611" s="261">
        <f>C2611*J2611</f>
        <v/>
      </c>
      <c r="M2611" s="251">
        <f>CONCATENATE(D2611,"　",E2611,F2611,G2611)</f>
        <v/>
      </c>
      <c r="N2611" s="252">
        <f>I2611</f>
        <v/>
      </c>
    </row>
    <row r="2612" ht="15" customHeight="1" thickBot="1">
      <c r="B2612" s="85" t="inlineStr">
        <is>
          <t>Y09HR-R</t>
        </is>
      </c>
      <c r="C2612">
        <f>SUMIF(数量表!D:H,B2612,数量表!H:H)</f>
        <v/>
      </c>
      <c r="D2612" s="243" t="inlineStr">
        <is>
          <t>W3-39</t>
        </is>
      </c>
      <c r="E2612" s="2" t="n">
        <v>386.5</v>
      </c>
      <c r="F2612" s="244" t="inlineStr">
        <is>
          <t>*</t>
        </is>
      </c>
      <c r="G2612" s="2" t="n">
        <v>750</v>
      </c>
      <c r="H2612" s="122" t="n">
        <v>1</v>
      </c>
      <c r="I2612" s="259">
        <f>SUM(H2612*C2612)</f>
        <v/>
      </c>
      <c r="J2612" s="260" t="n">
        <v>1</v>
      </c>
      <c r="K2612" s="261">
        <f>C2612*J2612</f>
        <v/>
      </c>
      <c r="M2612" s="251">
        <f>CONCATENATE(D2612,"　",E2612,F2612,G2612)</f>
        <v/>
      </c>
      <c r="N2612" s="252">
        <f>I2612</f>
        <v/>
      </c>
    </row>
    <row r="2613" ht="15" customHeight="1" thickBot="1">
      <c r="B2613" s="85" t="inlineStr">
        <is>
          <t>Y09HR-R</t>
        </is>
      </c>
      <c r="C2613">
        <f>SUMIF(数量表!D:H,B2613,数量表!H:H)</f>
        <v/>
      </c>
      <c r="D2613" s="243" t="inlineStr">
        <is>
          <t>W3-39</t>
        </is>
      </c>
      <c r="E2613" s="2" t="n">
        <v>386.5</v>
      </c>
      <c r="F2613" s="244" t="inlineStr">
        <is>
          <t>*</t>
        </is>
      </c>
      <c r="G2613" s="2" t="n">
        <v>768</v>
      </c>
      <c r="H2613" s="122" t="n">
        <v>1</v>
      </c>
      <c r="I2613" s="259">
        <f>SUM(H2613*C2613)</f>
        <v/>
      </c>
      <c r="J2613" s="260" t="n">
        <v>1</v>
      </c>
      <c r="K2613" s="261">
        <f>C2613*J2613</f>
        <v/>
      </c>
      <c r="M2613" s="251">
        <f>CONCATENATE(D2613,"　",E2613,F2613,G2613)</f>
        <v/>
      </c>
      <c r="N2613" s="252">
        <f>I2613</f>
        <v/>
      </c>
    </row>
    <row r="2614" ht="15" customHeight="1" thickBot="1">
      <c r="B2614" s="88" t="inlineStr">
        <is>
          <t>Y09HR-R</t>
        </is>
      </c>
      <c r="C2614" s="89">
        <f>SUMIF(数量表!D:H,B2614,数量表!H:H)</f>
        <v/>
      </c>
      <c r="D2614" s="239" t="inlineStr">
        <is>
          <t>45*1000</t>
        </is>
      </c>
      <c r="E2614" s="240" t="n">
        <v>57</v>
      </c>
      <c r="F2614" s="241" t="inlineStr">
        <is>
          <t>*</t>
        </is>
      </c>
      <c r="G2614" s="240" t="n">
        <v>976</v>
      </c>
      <c r="H2614" s="242" t="n">
        <v>1</v>
      </c>
      <c r="I2614" s="256">
        <f>SUM(H2614*C2614)</f>
        <v/>
      </c>
      <c r="J2614" s="257" t="n">
        <v>0.2</v>
      </c>
      <c r="K2614" s="258">
        <f>C2614*J2614</f>
        <v/>
      </c>
      <c r="M2614" s="251">
        <f>CONCATENATE(D2614,"　",E2614,F2614,G2614)</f>
        <v/>
      </c>
      <c r="N2614" s="252">
        <f>I2614</f>
        <v/>
      </c>
    </row>
    <row r="2615" ht="15" customHeight="1" thickBot="1">
      <c r="B2615" s="79" t="inlineStr">
        <is>
          <t>45MYH-L</t>
        </is>
      </c>
      <c r="C2615" s="80">
        <f>SUMIF(数量表!D:H,B2615,数量表!H:H)</f>
        <v/>
      </c>
      <c r="D2615" s="235" t="inlineStr">
        <is>
          <t>W1-39</t>
        </is>
      </c>
      <c r="E2615" s="236" t="n">
        <v>386.5</v>
      </c>
      <c r="F2615" s="237" t="inlineStr">
        <is>
          <t>*</t>
        </is>
      </c>
      <c r="G2615" s="236" t="n">
        <v>900</v>
      </c>
      <c r="H2615" s="238" t="n">
        <v>2</v>
      </c>
      <c r="I2615" s="253">
        <f>SUM(H2615*C2615)</f>
        <v/>
      </c>
      <c r="J2615" s="254" t="n">
        <v>2</v>
      </c>
      <c r="K2615" s="255">
        <f>C2615*J2615</f>
        <v/>
      </c>
      <c r="M2615" s="251">
        <f>CONCATENATE(D2615,"　",E2615,F2615,G2615)</f>
        <v/>
      </c>
      <c r="N2615" s="252">
        <f>I2615</f>
        <v/>
      </c>
    </row>
    <row r="2616" ht="15" customHeight="1" thickBot="1">
      <c r="B2616" s="85" t="inlineStr">
        <is>
          <t>45MYH-L</t>
        </is>
      </c>
      <c r="C2616">
        <f>SUMIF(数量表!D:H,B2616,数量表!H:H)</f>
        <v/>
      </c>
      <c r="D2616" s="243" t="inlineStr">
        <is>
          <t>W3-39</t>
        </is>
      </c>
      <c r="E2616" s="2" t="n">
        <v>386.5</v>
      </c>
      <c r="F2616" s="244" t="inlineStr">
        <is>
          <t>*</t>
        </is>
      </c>
      <c r="G2616" s="2" t="n">
        <v>768</v>
      </c>
      <c r="H2616" s="122" t="n">
        <v>2</v>
      </c>
      <c r="I2616" s="259">
        <f>SUM(H2616*C2616)</f>
        <v/>
      </c>
      <c r="J2616" s="260" t="n">
        <v>2</v>
      </c>
      <c r="K2616" s="261">
        <f>C2616*J2616</f>
        <v/>
      </c>
      <c r="M2616" s="251">
        <f>CONCATENATE(D2616,"　",E2616,F2616,G2616)</f>
        <v/>
      </c>
      <c r="N2616" s="252">
        <f>I2616</f>
        <v/>
      </c>
    </row>
    <row r="2617" ht="15" customHeight="1" thickBot="1">
      <c r="B2617" s="88" t="inlineStr">
        <is>
          <t>45MYH-L</t>
        </is>
      </c>
      <c r="C2617" s="89">
        <f>SUMIF(数量表!D:H,B2617,数量表!H:H)</f>
        <v/>
      </c>
      <c r="D2617" s="239" t="inlineStr">
        <is>
          <t>45*1000</t>
        </is>
      </c>
      <c r="E2617" s="240" t="n">
        <v>97</v>
      </c>
      <c r="F2617" s="241" t="inlineStr">
        <is>
          <t>*</t>
        </is>
      </c>
      <c r="G2617" s="240" t="n">
        <v>576</v>
      </c>
      <c r="H2617" s="242" t="n">
        <v>1</v>
      </c>
      <c r="I2617" s="256">
        <f>SUM(H2617*C2617)</f>
        <v/>
      </c>
      <c r="J2617" s="257" t="n">
        <v>0.2</v>
      </c>
      <c r="K2617" s="258">
        <f>C2617*J2617</f>
        <v/>
      </c>
      <c r="M2617" s="251">
        <f>CONCATENATE(D2617,"　",E2617,F2617,G2617)</f>
        <v/>
      </c>
      <c r="N2617" s="252">
        <f>I2617</f>
        <v/>
      </c>
    </row>
    <row r="2618" ht="15" customHeight="1" thickBot="1">
      <c r="B2618" s="79" t="inlineStr">
        <is>
          <t>45MYH-R</t>
        </is>
      </c>
      <c r="C2618" s="80">
        <f>SUMIF(数量表!D:H,B2618,数量表!H:H)</f>
        <v/>
      </c>
      <c r="D2618" s="235" t="inlineStr">
        <is>
          <t>W1-39</t>
        </is>
      </c>
      <c r="E2618" s="236" t="n">
        <v>386.5</v>
      </c>
      <c r="F2618" s="237" t="inlineStr">
        <is>
          <t>*</t>
        </is>
      </c>
      <c r="G2618" s="236" t="n">
        <v>900</v>
      </c>
      <c r="H2618" s="238" t="n">
        <v>2</v>
      </c>
      <c r="I2618" s="253">
        <f>SUM(H2618*C2618)</f>
        <v/>
      </c>
      <c r="J2618" s="254" t="n">
        <v>2</v>
      </c>
      <c r="K2618" s="255">
        <f>C2618*J2618</f>
        <v/>
      </c>
      <c r="M2618" s="251">
        <f>CONCATENATE(D2618,"　",E2618,F2618,G2618)</f>
        <v/>
      </c>
      <c r="N2618" s="252">
        <f>I2618</f>
        <v/>
      </c>
    </row>
    <row r="2619" ht="15" customHeight="1" thickBot="1">
      <c r="B2619" s="85" t="inlineStr">
        <is>
          <t>45MYH-R</t>
        </is>
      </c>
      <c r="C2619">
        <f>SUMIF(数量表!D:H,B2619,数量表!H:H)</f>
        <v/>
      </c>
      <c r="D2619" s="243" t="inlineStr">
        <is>
          <t>W3-39</t>
        </is>
      </c>
      <c r="E2619" s="2" t="n">
        <v>386.5</v>
      </c>
      <c r="F2619" s="244" t="inlineStr">
        <is>
          <t>*</t>
        </is>
      </c>
      <c r="G2619" s="2" t="n">
        <v>768</v>
      </c>
      <c r="H2619" s="122" t="n">
        <v>2</v>
      </c>
      <c r="I2619" s="259">
        <f>SUM(H2619*C2619)</f>
        <v/>
      </c>
      <c r="J2619" s="260" t="n">
        <v>2</v>
      </c>
      <c r="K2619" s="261">
        <f>C2619*J2619</f>
        <v/>
      </c>
      <c r="M2619" s="251">
        <f>CONCATENATE(D2619,"　",E2619,F2619,G2619)</f>
        <v/>
      </c>
      <c r="N2619" s="252">
        <f>I2619</f>
        <v/>
      </c>
    </row>
    <row r="2620" ht="15" customHeight="1" thickBot="1">
      <c r="B2620" s="88" t="inlineStr">
        <is>
          <t>45MYH-R</t>
        </is>
      </c>
      <c r="C2620" s="89">
        <f>SUMIF(数量表!D:H,B2620,数量表!H:H)</f>
        <v/>
      </c>
      <c r="D2620" s="239" t="inlineStr">
        <is>
          <t>45*1000</t>
        </is>
      </c>
      <c r="E2620" s="240" t="n">
        <v>97</v>
      </c>
      <c r="F2620" s="241" t="inlineStr">
        <is>
          <t>*</t>
        </is>
      </c>
      <c r="G2620" s="240" t="n">
        <v>576</v>
      </c>
      <c r="H2620" s="242" t="n">
        <v>1</v>
      </c>
      <c r="I2620" s="256">
        <f>SUM(H2620*C2620)</f>
        <v/>
      </c>
      <c r="J2620" s="257" t="n">
        <v>0.2</v>
      </c>
      <c r="K2620" s="258">
        <f>C2620*J2620</f>
        <v/>
      </c>
      <c r="M2620" s="251">
        <f>CONCATENATE(D2620,"　",E2620,F2620,G2620)</f>
        <v/>
      </c>
      <c r="N2620" s="252">
        <f>I2620</f>
        <v/>
      </c>
    </row>
    <row r="2621" ht="15" customHeight="1" thickBot="1">
      <c r="B2621" s="79" t="inlineStr">
        <is>
          <t>45MYHL-L</t>
        </is>
      </c>
      <c r="C2621" s="80">
        <f>SUMIF(数量表!D:H,B2621,数量表!H:H)</f>
        <v/>
      </c>
      <c r="D2621" s="235" t="inlineStr">
        <is>
          <t>W1-34</t>
        </is>
      </c>
      <c r="E2621" s="236" t="n">
        <v>346.5</v>
      </c>
      <c r="F2621" s="237" t="inlineStr">
        <is>
          <t>*</t>
        </is>
      </c>
      <c r="G2621" s="236" t="n">
        <v>900</v>
      </c>
      <c r="H2621" s="238" t="n">
        <v>1</v>
      </c>
      <c r="I2621" s="253">
        <f>SUM(H2621*C2621)</f>
        <v/>
      </c>
      <c r="J2621" s="254" t="n">
        <v>1</v>
      </c>
      <c r="K2621" s="255">
        <f>C2621*J2621</f>
        <v/>
      </c>
      <c r="M2621" s="251">
        <f>CONCATENATE(D2621,"　",E2621,F2621,G2621)</f>
        <v/>
      </c>
      <c r="N2621" s="252">
        <f>I2621</f>
        <v/>
      </c>
    </row>
    <row r="2622" ht="15" customHeight="1" thickBot="1">
      <c r="B2622" s="85" t="inlineStr">
        <is>
          <t>45MYHL-L</t>
        </is>
      </c>
      <c r="C2622">
        <f>SUMIF(数量表!D:H,B2622,数量表!H:H)</f>
        <v/>
      </c>
      <c r="D2622" s="243" t="inlineStr">
        <is>
          <t>W1-34</t>
        </is>
      </c>
      <c r="E2622" s="2" t="n">
        <v>346.5</v>
      </c>
      <c r="F2622" s="244" t="inlineStr">
        <is>
          <t>*</t>
        </is>
      </c>
      <c r="G2622" s="2" t="n">
        <v>768</v>
      </c>
      <c r="H2622" s="122" t="n">
        <v>1</v>
      </c>
      <c r="I2622" s="259">
        <f>SUM(H2622*C2622)</f>
        <v/>
      </c>
      <c r="J2622" s="260" t="n">
        <v>1</v>
      </c>
      <c r="K2622" s="261">
        <f>C2622*J2622</f>
        <v/>
      </c>
      <c r="M2622" s="251">
        <f>CONCATENATE(D2622,"　",E2622,F2622,G2622)</f>
        <v/>
      </c>
      <c r="N2622" s="252">
        <f>I2622</f>
        <v/>
      </c>
    </row>
    <row r="2623" ht="15" customHeight="1" thickBot="1">
      <c r="B2623" s="85" t="inlineStr">
        <is>
          <t>45MYHL-L</t>
        </is>
      </c>
      <c r="C2623">
        <f>SUMIF(数量表!D:H,B2623,数量表!H:H)</f>
        <v/>
      </c>
      <c r="D2623" s="243" t="inlineStr">
        <is>
          <t>W1-39</t>
        </is>
      </c>
      <c r="E2623" s="2" t="n">
        <v>386.5</v>
      </c>
      <c r="F2623" s="244" t="inlineStr">
        <is>
          <t>*</t>
        </is>
      </c>
      <c r="G2623" s="2" t="n">
        <v>900</v>
      </c>
      <c r="H2623" s="122" t="n">
        <v>1</v>
      </c>
      <c r="I2623" s="259">
        <f>SUM(H2623*C2623)</f>
        <v/>
      </c>
      <c r="J2623" s="260" t="n">
        <v>1</v>
      </c>
      <c r="K2623" s="261">
        <f>C2623*J2623</f>
        <v/>
      </c>
      <c r="M2623" s="251">
        <f>CONCATENATE(D2623,"　",E2623,F2623,G2623)</f>
        <v/>
      </c>
      <c r="N2623" s="252">
        <f>I2623</f>
        <v/>
      </c>
    </row>
    <row r="2624" ht="15" customHeight="1" thickBot="1">
      <c r="B2624" s="85" t="inlineStr">
        <is>
          <t>45MYHL-L</t>
        </is>
      </c>
      <c r="C2624">
        <f>SUMIF(数量表!D:H,B2624,数量表!H:H)</f>
        <v/>
      </c>
      <c r="D2624" s="243" t="inlineStr">
        <is>
          <t>W3-39</t>
        </is>
      </c>
      <c r="E2624" s="2" t="n">
        <v>386.5</v>
      </c>
      <c r="F2624" s="244" t="inlineStr">
        <is>
          <t>*</t>
        </is>
      </c>
      <c r="G2624" s="2" t="n">
        <v>768</v>
      </c>
      <c r="H2624" s="122" t="n">
        <v>1</v>
      </c>
      <c r="I2624" s="259">
        <f>SUM(H2624*C2624)</f>
        <v/>
      </c>
      <c r="J2624" s="260" t="n">
        <v>1</v>
      </c>
      <c r="K2624" s="261">
        <f>C2624*J2624</f>
        <v/>
      </c>
      <c r="M2624" s="251">
        <f>CONCATENATE(D2624,"　",E2624,F2624,G2624)</f>
        <v/>
      </c>
      <c r="N2624" s="252">
        <f>I2624</f>
        <v/>
      </c>
    </row>
    <row r="2625" ht="15" customHeight="1" thickBot="1">
      <c r="B2625" s="88" t="inlineStr">
        <is>
          <t>45MYHL-L</t>
        </is>
      </c>
      <c r="C2625" s="89">
        <f>SUMIF(数量表!D:H,B2625,数量表!H:H)</f>
        <v/>
      </c>
      <c r="D2625" s="239" t="inlineStr">
        <is>
          <t>45*1000</t>
        </is>
      </c>
      <c r="E2625" s="240" t="n">
        <v>57</v>
      </c>
      <c r="F2625" s="241" t="inlineStr">
        <is>
          <t>*</t>
        </is>
      </c>
      <c r="G2625" s="240" t="n">
        <v>576</v>
      </c>
      <c r="H2625" s="242" t="n">
        <v>1</v>
      </c>
      <c r="I2625" s="256">
        <f>SUM(H2625*C2625)</f>
        <v/>
      </c>
      <c r="J2625" s="257" t="n">
        <v>0.2</v>
      </c>
      <c r="K2625" s="258">
        <f>C2625*J2625</f>
        <v/>
      </c>
      <c r="M2625" s="251">
        <f>CONCATENATE(D2625,"　",E2625,F2625,G2625)</f>
        <v/>
      </c>
      <c r="N2625" s="252">
        <f>I2625</f>
        <v/>
      </c>
    </row>
    <row r="2626" ht="15" customHeight="1" thickBot="1">
      <c r="B2626" s="79" t="inlineStr">
        <is>
          <t>45MYHR-R</t>
        </is>
      </c>
      <c r="C2626" s="80">
        <f>SUMIF(数量表!D:H,B2626,数量表!H:H)</f>
        <v/>
      </c>
      <c r="D2626" s="235" t="inlineStr">
        <is>
          <t>W1-34</t>
        </is>
      </c>
      <c r="E2626" s="236" t="n">
        <v>346.5</v>
      </c>
      <c r="F2626" s="237" t="inlineStr">
        <is>
          <t>*</t>
        </is>
      </c>
      <c r="G2626" s="236" t="n">
        <v>900</v>
      </c>
      <c r="H2626" s="238" t="n">
        <v>1</v>
      </c>
      <c r="I2626" s="253">
        <f>SUM(H2626*C2626)</f>
        <v/>
      </c>
      <c r="J2626" s="254" t="n">
        <v>1</v>
      </c>
      <c r="K2626" s="255">
        <f>C2626*J2626</f>
        <v/>
      </c>
      <c r="M2626" s="251">
        <f>CONCATENATE(D2626,"　",E2626,F2626,G2626)</f>
        <v/>
      </c>
      <c r="N2626" s="252">
        <f>I2626</f>
        <v/>
      </c>
    </row>
    <row r="2627" ht="15" customHeight="1" thickBot="1">
      <c r="B2627" s="85" t="inlineStr">
        <is>
          <t>45MYHR-R</t>
        </is>
      </c>
      <c r="C2627">
        <f>SUMIF(数量表!D:H,B2627,数量表!H:H)</f>
        <v/>
      </c>
      <c r="D2627" s="243" t="inlineStr">
        <is>
          <t>W1-34</t>
        </is>
      </c>
      <c r="E2627" s="2" t="n">
        <v>346.5</v>
      </c>
      <c r="F2627" s="244" t="inlineStr">
        <is>
          <t>*</t>
        </is>
      </c>
      <c r="G2627" s="2" t="n">
        <v>768</v>
      </c>
      <c r="H2627" s="122" t="n">
        <v>1</v>
      </c>
      <c r="I2627" s="259">
        <f>SUM(H2627*C2627)</f>
        <v/>
      </c>
      <c r="J2627" s="260" t="n">
        <v>1</v>
      </c>
      <c r="K2627" s="261">
        <f>C2627*J2627</f>
        <v/>
      </c>
      <c r="M2627" s="251">
        <f>CONCATENATE(D2627,"　",E2627,F2627,G2627)</f>
        <v/>
      </c>
      <c r="N2627" s="252">
        <f>I2627</f>
        <v/>
      </c>
    </row>
    <row r="2628" ht="15" customHeight="1" thickBot="1">
      <c r="B2628" s="85" t="inlineStr">
        <is>
          <t>45MYHR-R</t>
        </is>
      </c>
      <c r="C2628">
        <f>SUMIF(数量表!D:H,B2628,数量表!H:H)</f>
        <v/>
      </c>
      <c r="D2628" s="243" t="inlineStr">
        <is>
          <t>W1-39</t>
        </is>
      </c>
      <c r="E2628" s="2" t="n">
        <v>386.5</v>
      </c>
      <c r="F2628" s="244" t="inlineStr">
        <is>
          <t>*</t>
        </is>
      </c>
      <c r="G2628" s="2" t="n">
        <v>900</v>
      </c>
      <c r="H2628" s="122" t="n">
        <v>1</v>
      </c>
      <c r="I2628" s="259">
        <f>SUM(H2628*C2628)</f>
        <v/>
      </c>
      <c r="J2628" s="260" t="n">
        <v>1</v>
      </c>
      <c r="K2628" s="261">
        <f>C2628*J2628</f>
        <v/>
      </c>
      <c r="M2628" s="251">
        <f>CONCATENATE(D2628,"　",E2628,F2628,G2628)</f>
        <v/>
      </c>
      <c r="N2628" s="252">
        <f>I2628</f>
        <v/>
      </c>
    </row>
    <row r="2629" ht="15" customHeight="1" thickBot="1">
      <c r="B2629" s="85" t="inlineStr">
        <is>
          <t>45MYHR-R</t>
        </is>
      </c>
      <c r="C2629">
        <f>SUMIF(数量表!D:H,B2629,数量表!H:H)</f>
        <v/>
      </c>
      <c r="D2629" s="243" t="inlineStr">
        <is>
          <t>W3-39</t>
        </is>
      </c>
      <c r="E2629" s="2" t="n">
        <v>386.5</v>
      </c>
      <c r="F2629" s="244" t="inlineStr">
        <is>
          <t>*</t>
        </is>
      </c>
      <c r="G2629" s="2" t="n">
        <v>768</v>
      </c>
      <c r="H2629" s="122" t="n">
        <v>1</v>
      </c>
      <c r="I2629" s="259">
        <f>SUM(H2629*C2629)</f>
        <v/>
      </c>
      <c r="J2629" s="260" t="n">
        <v>1</v>
      </c>
      <c r="K2629" s="261">
        <f>C2629*J2629</f>
        <v/>
      </c>
      <c r="M2629" s="251">
        <f>CONCATENATE(D2629,"　",E2629,F2629,G2629)</f>
        <v/>
      </c>
      <c r="N2629" s="252">
        <f>I2629</f>
        <v/>
      </c>
    </row>
    <row r="2630" ht="15" customHeight="1" thickBot="1">
      <c r="B2630" s="88" t="inlineStr">
        <is>
          <t>45MYHR-R</t>
        </is>
      </c>
      <c r="C2630" s="89">
        <f>SUMIF(数量表!D:H,B2630,数量表!H:H)</f>
        <v/>
      </c>
      <c r="D2630" s="239" t="inlineStr">
        <is>
          <t>45*1000</t>
        </is>
      </c>
      <c r="E2630" s="240" t="n">
        <v>57</v>
      </c>
      <c r="F2630" s="241" t="inlineStr">
        <is>
          <t>*</t>
        </is>
      </c>
      <c r="G2630" s="240" t="n">
        <v>576</v>
      </c>
      <c r="H2630" s="242" t="n">
        <v>1</v>
      </c>
      <c r="I2630" s="256">
        <f>SUM(H2630*C2630)</f>
        <v/>
      </c>
      <c r="J2630" s="257" t="n">
        <v>0.2</v>
      </c>
      <c r="K2630" s="258">
        <f>C2630*J2630</f>
        <v/>
      </c>
      <c r="M2630" s="251">
        <f>CONCATENATE(D2630,"　",E2630,F2630,G2630)</f>
        <v/>
      </c>
      <c r="N2630" s="252">
        <f>I2630</f>
        <v/>
      </c>
    </row>
    <row r="2631" ht="15" customHeight="1" thickBot="1">
      <c r="B2631" s="79" t="inlineStr">
        <is>
          <t>45MY09H-L</t>
        </is>
      </c>
      <c r="C2631" s="80">
        <f>SUMIF(数量表!D:H,B2631,数量表!H:H)</f>
        <v/>
      </c>
      <c r="D2631" s="235" t="inlineStr">
        <is>
          <t>W3-39</t>
        </is>
      </c>
      <c r="E2631" s="236" t="n">
        <v>386.5</v>
      </c>
      <c r="F2631" s="237" t="inlineStr">
        <is>
          <t>*</t>
        </is>
      </c>
      <c r="G2631" s="236" t="n">
        <v>500</v>
      </c>
      <c r="H2631" s="238" t="n">
        <v>2</v>
      </c>
      <c r="I2631" s="253">
        <f>SUM(H2631*C2631)</f>
        <v/>
      </c>
      <c r="J2631" s="254" t="n">
        <v>2</v>
      </c>
      <c r="K2631" s="255">
        <f>C2631*J2631</f>
        <v/>
      </c>
      <c r="M2631" s="251">
        <f>CONCATENATE(D2631,"　",E2631,F2631,G2631)</f>
        <v/>
      </c>
      <c r="N2631" s="252">
        <f>I2631</f>
        <v/>
      </c>
    </row>
    <row r="2632" ht="15" customHeight="1" thickBot="1">
      <c r="B2632" s="85" t="inlineStr">
        <is>
          <t>45MY09H-L</t>
        </is>
      </c>
      <c r="C2632">
        <f>SUMIF(数量表!D:H,B2632,数量表!H:H)</f>
        <v/>
      </c>
      <c r="D2632" s="243" t="inlineStr">
        <is>
          <t>W3-39</t>
        </is>
      </c>
      <c r="E2632" s="2" t="n">
        <v>386.5</v>
      </c>
      <c r="F2632" s="244" t="inlineStr">
        <is>
          <t>*</t>
        </is>
      </c>
      <c r="G2632" s="2" t="n">
        <v>768</v>
      </c>
      <c r="H2632" s="122" t="n">
        <v>2</v>
      </c>
      <c r="I2632" s="259">
        <f>SUM(H2632*C2632)</f>
        <v/>
      </c>
      <c r="J2632" s="260" t="n">
        <v>2</v>
      </c>
      <c r="K2632" s="261">
        <f>C2632*J2632</f>
        <v/>
      </c>
      <c r="M2632" s="251">
        <f>CONCATENATE(D2632,"　",E2632,F2632,G2632)</f>
        <v/>
      </c>
      <c r="N2632" s="252">
        <f>I2632</f>
        <v/>
      </c>
    </row>
    <row r="2633" ht="15" customHeight="1" thickBot="1">
      <c r="B2633" s="88" t="inlineStr">
        <is>
          <t>45MY09H-L</t>
        </is>
      </c>
      <c r="C2633" s="89">
        <f>SUMIF(数量表!D:H,B2633,数量表!H:H)</f>
        <v/>
      </c>
      <c r="D2633" s="239" t="inlineStr">
        <is>
          <t>45*1000</t>
        </is>
      </c>
      <c r="E2633" s="240" t="n">
        <v>97</v>
      </c>
      <c r="F2633" s="241" t="inlineStr">
        <is>
          <t>*</t>
        </is>
      </c>
      <c r="G2633" s="240" t="n">
        <v>976</v>
      </c>
      <c r="H2633" s="242" t="n">
        <v>1</v>
      </c>
      <c r="I2633" s="256">
        <f>SUM(H2633*C2633)</f>
        <v/>
      </c>
      <c r="J2633" s="257" t="n">
        <v>0.2</v>
      </c>
      <c r="K2633" s="258">
        <f>C2633*J2633</f>
        <v/>
      </c>
      <c r="M2633" s="251">
        <f>CONCATENATE(D2633,"　",E2633,F2633,G2633)</f>
        <v/>
      </c>
      <c r="N2633" s="252">
        <f>I2633</f>
        <v/>
      </c>
    </row>
    <row r="2634" ht="15" customHeight="1" thickBot="1">
      <c r="B2634" s="79" t="inlineStr">
        <is>
          <t>45MY09HL-L</t>
        </is>
      </c>
      <c r="C2634" s="80">
        <f>SUMIF(数量表!D:H,B2634,数量表!H:H)</f>
        <v/>
      </c>
      <c r="D2634" s="235" t="inlineStr">
        <is>
          <t>W1-34</t>
        </is>
      </c>
      <c r="E2634" s="236" t="n">
        <v>346.5</v>
      </c>
      <c r="F2634" s="237" t="inlineStr">
        <is>
          <t>*</t>
        </is>
      </c>
      <c r="G2634" s="236" t="n">
        <v>500</v>
      </c>
      <c r="H2634" s="238" t="n">
        <v>1</v>
      </c>
      <c r="I2634" s="253">
        <f>SUM(H2634*C2634)</f>
        <v/>
      </c>
      <c r="J2634" s="254" t="n">
        <v>1</v>
      </c>
      <c r="K2634" s="255">
        <f>C2634*J2634</f>
        <v/>
      </c>
      <c r="M2634" s="251">
        <f>CONCATENATE(D2634,"　",E2634,F2634,G2634)</f>
        <v/>
      </c>
      <c r="N2634" s="252">
        <f>I2634</f>
        <v/>
      </c>
    </row>
    <row r="2635" ht="15" customHeight="1" thickBot="1">
      <c r="B2635" s="85" t="inlineStr">
        <is>
          <t>45MY09HL-L</t>
        </is>
      </c>
      <c r="C2635">
        <f>SUMIF(数量表!D:H,B2635,数量表!H:H)</f>
        <v/>
      </c>
      <c r="D2635" s="243" t="inlineStr">
        <is>
          <t>W1-34</t>
        </is>
      </c>
      <c r="E2635" s="2" t="n">
        <v>346.5</v>
      </c>
      <c r="F2635" s="244" t="inlineStr">
        <is>
          <t>*</t>
        </is>
      </c>
      <c r="G2635" s="2" t="n">
        <v>768</v>
      </c>
      <c r="H2635" s="122" t="n">
        <v>1</v>
      </c>
      <c r="I2635" s="259">
        <f>SUM(H2635*C2635)</f>
        <v/>
      </c>
      <c r="J2635" s="260" t="n">
        <v>1</v>
      </c>
      <c r="K2635" s="261">
        <f>C2635*J2635</f>
        <v/>
      </c>
      <c r="L2635" s="214" t="n"/>
      <c r="M2635" s="251">
        <f>CONCATENATE(D2635,"　",E2635,F2635,G2635)</f>
        <v/>
      </c>
      <c r="N2635" s="252">
        <f>I2635</f>
        <v/>
      </c>
    </row>
    <row r="2636" ht="15" customHeight="1" thickBot="1">
      <c r="B2636" s="85" t="inlineStr">
        <is>
          <t>45MY09HL-L</t>
        </is>
      </c>
      <c r="C2636">
        <f>SUMIF(数量表!D:H,B2636,数量表!H:H)</f>
        <v/>
      </c>
      <c r="D2636" s="243" t="inlineStr">
        <is>
          <t>W3-39</t>
        </is>
      </c>
      <c r="E2636" s="2" t="n">
        <v>386.5</v>
      </c>
      <c r="F2636" s="244" t="inlineStr">
        <is>
          <t>*</t>
        </is>
      </c>
      <c r="G2636" s="2" t="n">
        <v>500</v>
      </c>
      <c r="H2636" s="122" t="n">
        <v>1</v>
      </c>
      <c r="I2636" s="259">
        <f>SUM(H2636*C2636)</f>
        <v/>
      </c>
      <c r="J2636" s="260" t="n">
        <v>1</v>
      </c>
      <c r="K2636" s="261">
        <f>C2636*J2636</f>
        <v/>
      </c>
      <c r="L2636" s="214" t="n"/>
      <c r="M2636" s="251">
        <f>CONCATENATE(D2636,"　",E2636,F2636,G2636)</f>
        <v/>
      </c>
      <c r="N2636" s="252">
        <f>I2636</f>
        <v/>
      </c>
    </row>
    <row r="2637" ht="15" customHeight="1" thickBot="1">
      <c r="B2637" s="85" t="inlineStr">
        <is>
          <t>45MY09HL-L</t>
        </is>
      </c>
      <c r="C2637">
        <f>SUMIF(数量表!D:H,B2637,数量表!H:H)</f>
        <v/>
      </c>
      <c r="D2637" s="243" t="inlineStr">
        <is>
          <t>W3-39</t>
        </is>
      </c>
      <c r="E2637" s="2" t="n">
        <v>386.5</v>
      </c>
      <c r="F2637" s="244" t="inlineStr">
        <is>
          <t>*</t>
        </is>
      </c>
      <c r="G2637" s="2" t="n">
        <v>768</v>
      </c>
      <c r="H2637" s="122" t="n">
        <v>1</v>
      </c>
      <c r="I2637" s="259">
        <f>SUM(H2637*C2637)</f>
        <v/>
      </c>
      <c r="J2637" s="260" t="n">
        <v>1</v>
      </c>
      <c r="K2637" s="261">
        <f>C2637*J2637</f>
        <v/>
      </c>
      <c r="L2637" s="214" t="n"/>
      <c r="M2637" s="251">
        <f>CONCATENATE(D2637,"　",E2637,F2637,G2637)</f>
        <v/>
      </c>
      <c r="N2637" s="252">
        <f>I2637</f>
        <v/>
      </c>
    </row>
    <row r="2638" ht="15" customHeight="1" thickBot="1">
      <c r="B2638" s="88" t="inlineStr">
        <is>
          <t>45MY09HL-L</t>
        </is>
      </c>
      <c r="C2638" s="89">
        <f>SUMIF(数量表!D:H,B2638,数量表!H:H)</f>
        <v/>
      </c>
      <c r="D2638" s="239" t="inlineStr">
        <is>
          <t>45*1000</t>
        </is>
      </c>
      <c r="E2638" s="240" t="n">
        <v>57</v>
      </c>
      <c r="F2638" s="241" t="inlineStr">
        <is>
          <t>*</t>
        </is>
      </c>
      <c r="G2638" s="240" t="n">
        <v>976</v>
      </c>
      <c r="H2638" s="242" t="n">
        <v>1</v>
      </c>
      <c r="I2638" s="256">
        <f>SUM(H2638*C2638)</f>
        <v/>
      </c>
      <c r="J2638" s="257" t="n">
        <v>0.2</v>
      </c>
      <c r="K2638" s="258">
        <f>C2638*J2638</f>
        <v/>
      </c>
      <c r="L2638" s="214" t="n"/>
      <c r="M2638" s="251">
        <f>CONCATENATE(D2638,"　",E2638,F2638,G2638)</f>
        <v/>
      </c>
      <c r="N2638" s="252">
        <f>I2638</f>
        <v/>
      </c>
    </row>
    <row r="2639" ht="15" customHeight="1" thickBot="1">
      <c r="B2639" s="79" t="inlineStr">
        <is>
          <t>45MY09HR-R</t>
        </is>
      </c>
      <c r="C2639" s="80">
        <f>SUMIF(数量表!D:H,B2639,数量表!H:H)</f>
        <v/>
      </c>
      <c r="D2639" s="235" t="inlineStr">
        <is>
          <t>W1-34</t>
        </is>
      </c>
      <c r="E2639" s="236" t="n">
        <v>346.5</v>
      </c>
      <c r="F2639" s="237" t="inlineStr">
        <is>
          <t>*</t>
        </is>
      </c>
      <c r="G2639" s="236" t="n">
        <v>500</v>
      </c>
      <c r="H2639" s="238" t="n">
        <v>1</v>
      </c>
      <c r="I2639" s="253">
        <f>SUM(H2639*C2639)</f>
        <v/>
      </c>
      <c r="J2639" s="254" t="n">
        <v>1</v>
      </c>
      <c r="K2639" s="255">
        <f>C2639*J2639</f>
        <v/>
      </c>
      <c r="M2639" s="251">
        <f>CONCATENATE(D2639,"　",E2639,F2639,G2639)</f>
        <v/>
      </c>
      <c r="N2639" s="252">
        <f>I2639</f>
        <v/>
      </c>
    </row>
    <row r="2640" ht="15" customHeight="1" thickBot="1">
      <c r="B2640" s="85" t="inlineStr">
        <is>
          <t>45MY09HR-R</t>
        </is>
      </c>
      <c r="C2640">
        <f>SUMIF(数量表!D:H,B2640,数量表!H:H)</f>
        <v/>
      </c>
      <c r="D2640" s="243" t="inlineStr">
        <is>
          <t>W1-34</t>
        </is>
      </c>
      <c r="E2640" s="2" t="n">
        <v>346.5</v>
      </c>
      <c r="F2640" s="244" t="inlineStr">
        <is>
          <t>*</t>
        </is>
      </c>
      <c r="G2640" s="2" t="n">
        <v>768</v>
      </c>
      <c r="H2640" s="122" t="n">
        <v>1</v>
      </c>
      <c r="I2640" s="259">
        <f>SUM(H2640*C2640)</f>
        <v/>
      </c>
      <c r="J2640" s="260" t="n">
        <v>1</v>
      </c>
      <c r="K2640" s="261">
        <f>C2640*J2640</f>
        <v/>
      </c>
      <c r="M2640" s="251">
        <f>CONCATENATE(D2640,"　",E2640,F2640,G2640)</f>
        <v/>
      </c>
      <c r="N2640" s="252">
        <f>I2640</f>
        <v/>
      </c>
    </row>
    <row r="2641" ht="15" customHeight="1" thickBot="1">
      <c r="B2641" s="85" t="inlineStr">
        <is>
          <t>45MY09HR-R</t>
        </is>
      </c>
      <c r="C2641">
        <f>SUMIF(数量表!D:H,B2641,数量表!H:H)</f>
        <v/>
      </c>
      <c r="D2641" s="243" t="inlineStr">
        <is>
          <t>W3-39</t>
        </is>
      </c>
      <c r="E2641" s="2" t="n">
        <v>386.5</v>
      </c>
      <c r="F2641" s="244" t="inlineStr">
        <is>
          <t>*</t>
        </is>
      </c>
      <c r="G2641" s="2" t="n">
        <v>500</v>
      </c>
      <c r="H2641" s="122" t="n">
        <v>1</v>
      </c>
      <c r="I2641" s="259">
        <f>SUM(H2641*C2641)</f>
        <v/>
      </c>
      <c r="J2641" s="260" t="n">
        <v>1</v>
      </c>
      <c r="K2641" s="261">
        <f>C2641*J2641</f>
        <v/>
      </c>
      <c r="M2641" s="251">
        <f>CONCATENATE(D2641,"　",E2641,F2641,G2641)</f>
        <v/>
      </c>
      <c r="N2641" s="252">
        <f>I2641</f>
        <v/>
      </c>
    </row>
    <row r="2642" ht="15" customHeight="1" thickBot="1">
      <c r="B2642" s="85" t="inlineStr">
        <is>
          <t>45MY09HR-R</t>
        </is>
      </c>
      <c r="C2642">
        <f>SUMIF(数量表!D:H,B2642,数量表!H:H)</f>
        <v/>
      </c>
      <c r="D2642" s="243" t="inlineStr">
        <is>
          <t>W3-39</t>
        </is>
      </c>
      <c r="E2642" s="2" t="n">
        <v>386.5</v>
      </c>
      <c r="F2642" s="244" t="inlineStr">
        <is>
          <t>*</t>
        </is>
      </c>
      <c r="G2642" s="2" t="n">
        <v>768</v>
      </c>
      <c r="H2642" s="122" t="n">
        <v>1</v>
      </c>
      <c r="I2642" s="259">
        <f>SUM(H2642*C2642)</f>
        <v/>
      </c>
      <c r="J2642" s="260" t="n">
        <v>1</v>
      </c>
      <c r="K2642" s="261">
        <f>C2642*J2642</f>
        <v/>
      </c>
      <c r="M2642" s="251">
        <f>CONCATENATE(D2642,"　",E2642,F2642,G2642)</f>
        <v/>
      </c>
      <c r="N2642" s="252">
        <f>I2642</f>
        <v/>
      </c>
    </row>
    <row r="2643" ht="15" customHeight="1" thickBot="1">
      <c r="B2643" s="88" t="inlineStr">
        <is>
          <t>45MY09HR-R</t>
        </is>
      </c>
      <c r="C2643" s="89">
        <f>SUMIF(数量表!D:H,B2643,数量表!H:H)</f>
        <v/>
      </c>
      <c r="D2643" s="239" t="inlineStr">
        <is>
          <t>45*1000</t>
        </is>
      </c>
      <c r="E2643" s="240" t="n">
        <v>57</v>
      </c>
      <c r="F2643" s="241" t="inlineStr">
        <is>
          <t>*</t>
        </is>
      </c>
      <c r="G2643" s="240" t="n">
        <v>976</v>
      </c>
      <c r="H2643" s="242" t="n">
        <v>1</v>
      </c>
      <c r="I2643" s="256">
        <f>SUM(H2643*C2643)</f>
        <v/>
      </c>
      <c r="J2643" s="257" t="n">
        <v>0.2</v>
      </c>
      <c r="K2643" s="258">
        <f>C2643*J2643</f>
        <v/>
      </c>
      <c r="M2643" s="251">
        <f>CONCATENATE(D2643,"　",E2643,F2643,G2643)</f>
        <v/>
      </c>
      <c r="N2643" s="252">
        <f>I2643</f>
        <v/>
      </c>
    </row>
    <row r="2644" ht="15" customHeight="1" thickBot="1">
      <c r="B2644" s="79" t="inlineStr">
        <is>
          <t>90MYH-L</t>
        </is>
      </c>
      <c r="C2644" s="80">
        <f>SUMIF(数量表!D:H,B2644,数量表!H:H)</f>
        <v/>
      </c>
      <c r="D2644" s="235" t="inlineStr">
        <is>
          <t>W1-39</t>
        </is>
      </c>
      <c r="E2644" s="236" t="n">
        <v>386.5</v>
      </c>
      <c r="F2644" s="237" t="inlineStr">
        <is>
          <t>*</t>
        </is>
      </c>
      <c r="G2644" s="236" t="n">
        <v>650</v>
      </c>
      <c r="H2644" s="238" t="n">
        <v>2</v>
      </c>
      <c r="I2644" s="253">
        <f>SUM(H2644*C2644)</f>
        <v/>
      </c>
      <c r="J2644" s="254" t="n">
        <v>2</v>
      </c>
      <c r="K2644" s="255">
        <f>C2644*J2644</f>
        <v/>
      </c>
      <c r="M2644" s="251">
        <f>CONCATENATE(D2644,"　",E2644,F2644,G2644)</f>
        <v/>
      </c>
      <c r="N2644" s="252">
        <f>I2644</f>
        <v/>
      </c>
    </row>
    <row r="2645" ht="15" customHeight="1" thickBot="1">
      <c r="B2645" s="85" t="inlineStr">
        <is>
          <t>90MYH-L</t>
        </is>
      </c>
      <c r="C2645">
        <f>SUMIF(数量表!D:H,B2645,数量表!H:H)</f>
        <v/>
      </c>
      <c r="D2645" s="243" t="inlineStr">
        <is>
          <t>W3-39</t>
        </is>
      </c>
      <c r="E2645" s="2" t="n">
        <v>386.5</v>
      </c>
      <c r="F2645" s="244" t="inlineStr">
        <is>
          <t>*</t>
        </is>
      </c>
      <c r="G2645" s="2" t="n">
        <v>768</v>
      </c>
      <c r="H2645" s="122" t="n">
        <v>2</v>
      </c>
      <c r="I2645" s="259">
        <f>SUM(H2645*C2645)</f>
        <v/>
      </c>
      <c r="J2645" s="260" t="n">
        <v>2</v>
      </c>
      <c r="K2645" s="261">
        <f>C2645*J2645</f>
        <v/>
      </c>
      <c r="M2645" s="251">
        <f>CONCATENATE(D2645,"　",E2645,F2645,G2645)</f>
        <v/>
      </c>
      <c r="N2645" s="252">
        <f>I2645</f>
        <v/>
      </c>
    </row>
    <row r="2646" ht="15" customHeight="1" thickBot="1">
      <c r="B2646" s="88" t="inlineStr">
        <is>
          <t>90MYH-L</t>
        </is>
      </c>
      <c r="C2646" s="89">
        <f>SUMIF(数量表!D:H,B2646,数量表!H:H)</f>
        <v/>
      </c>
      <c r="D2646" s="239" t="inlineStr">
        <is>
          <t>45*1000</t>
        </is>
      </c>
      <c r="E2646" s="240" t="n">
        <v>97</v>
      </c>
      <c r="F2646" s="241" t="inlineStr">
        <is>
          <t>*</t>
        </is>
      </c>
      <c r="G2646" s="240" t="n">
        <v>576</v>
      </c>
      <c r="H2646" s="242" t="n">
        <v>1</v>
      </c>
      <c r="I2646" s="256">
        <f>SUM(H2646*C2646)</f>
        <v/>
      </c>
      <c r="J2646" s="257" t="n">
        <v>0.2</v>
      </c>
      <c r="K2646" s="258">
        <f>C2646*J2646</f>
        <v/>
      </c>
      <c r="M2646" s="251">
        <f>CONCATENATE(D2646,"　",E2646,F2646,G2646)</f>
        <v/>
      </c>
      <c r="N2646" s="252">
        <f>I2646</f>
        <v/>
      </c>
    </row>
    <row r="2647" ht="15" customHeight="1" thickBot="1">
      <c r="B2647" s="79" t="inlineStr">
        <is>
          <t>90MYH-R</t>
        </is>
      </c>
      <c r="C2647" s="80">
        <f>SUMIF(数量表!D:H,B2647,数量表!H:H)</f>
        <v/>
      </c>
      <c r="D2647" s="235" t="inlineStr">
        <is>
          <t>W1-39</t>
        </is>
      </c>
      <c r="E2647" s="236" t="n">
        <v>386.5</v>
      </c>
      <c r="F2647" s="237" t="inlineStr">
        <is>
          <t>*</t>
        </is>
      </c>
      <c r="G2647" s="236" t="n">
        <v>650</v>
      </c>
      <c r="H2647" s="238" t="n">
        <v>2</v>
      </c>
      <c r="I2647" s="253">
        <f>SUM(H2647*C2647)</f>
        <v/>
      </c>
      <c r="J2647" s="254" t="n">
        <v>2</v>
      </c>
      <c r="K2647" s="255">
        <f>C2647*J2647</f>
        <v/>
      </c>
      <c r="M2647" s="251">
        <f>CONCATENATE(D2647,"　",E2647,F2647,G2647)</f>
        <v/>
      </c>
      <c r="N2647" s="252">
        <f>I2647</f>
        <v/>
      </c>
    </row>
    <row r="2648" ht="15" customHeight="1" thickBot="1">
      <c r="B2648" s="85" t="inlineStr">
        <is>
          <t>90MYH-R</t>
        </is>
      </c>
      <c r="C2648">
        <f>SUMIF(数量表!D:H,B2648,数量表!H:H)</f>
        <v/>
      </c>
      <c r="D2648" s="243" t="inlineStr">
        <is>
          <t>W3-39</t>
        </is>
      </c>
      <c r="E2648" s="2" t="n">
        <v>386.5</v>
      </c>
      <c r="F2648" s="244" t="inlineStr">
        <is>
          <t>*</t>
        </is>
      </c>
      <c r="G2648" s="2" t="n">
        <v>768</v>
      </c>
      <c r="H2648" s="122" t="n">
        <v>2</v>
      </c>
      <c r="I2648" s="259">
        <f>SUM(H2648*C2648)</f>
        <v/>
      </c>
      <c r="J2648" s="260" t="n">
        <v>2</v>
      </c>
      <c r="K2648" s="261">
        <f>C2648*J2648</f>
        <v/>
      </c>
      <c r="M2648" s="251">
        <f>CONCATENATE(D2648,"　",E2648,F2648,G2648)</f>
        <v/>
      </c>
      <c r="N2648" s="252">
        <f>I2648</f>
        <v/>
      </c>
    </row>
    <row r="2649" ht="15" customHeight="1" thickBot="1">
      <c r="B2649" s="88" t="inlineStr">
        <is>
          <t>90MYH-R</t>
        </is>
      </c>
      <c r="C2649" s="89">
        <f>SUMIF(数量表!D:H,B2649,数量表!H:H)</f>
        <v/>
      </c>
      <c r="D2649" s="239" t="inlineStr">
        <is>
          <t>45*1000</t>
        </is>
      </c>
      <c r="E2649" s="240" t="n">
        <v>97</v>
      </c>
      <c r="F2649" s="241" t="inlineStr">
        <is>
          <t>*</t>
        </is>
      </c>
      <c r="G2649" s="240" t="n">
        <v>576</v>
      </c>
      <c r="H2649" s="242" t="n">
        <v>1</v>
      </c>
      <c r="I2649" s="256">
        <f>SUM(H2649*C2649)</f>
        <v/>
      </c>
      <c r="J2649" s="257" t="n">
        <v>0.2</v>
      </c>
      <c r="K2649" s="258">
        <f>C2649*J2649</f>
        <v/>
      </c>
      <c r="M2649" s="251">
        <f>CONCATENATE(D2649,"　",E2649,F2649,G2649)</f>
        <v/>
      </c>
      <c r="N2649" s="252">
        <f>I2649</f>
        <v/>
      </c>
    </row>
    <row r="2650" ht="15" customHeight="1" thickBot="1">
      <c r="B2650" s="79" t="inlineStr">
        <is>
          <t>90MYHL-L</t>
        </is>
      </c>
      <c r="C2650" s="80">
        <f>SUMIF(数量表!D:H,B2650,数量表!H:H)</f>
        <v/>
      </c>
      <c r="D2650" s="235" t="inlineStr">
        <is>
          <t>W1-34</t>
        </is>
      </c>
      <c r="E2650" s="236" t="n">
        <v>346.5</v>
      </c>
      <c r="F2650" s="237" t="inlineStr">
        <is>
          <t>*</t>
        </is>
      </c>
      <c r="G2650" s="236" t="n">
        <v>650</v>
      </c>
      <c r="H2650" s="238" t="n">
        <v>1</v>
      </c>
      <c r="I2650" s="253">
        <f>SUM(H2650*C2650)</f>
        <v/>
      </c>
      <c r="J2650" s="254" t="n">
        <v>1</v>
      </c>
      <c r="K2650" s="255">
        <f>C2650*J2650</f>
        <v/>
      </c>
      <c r="M2650" s="251">
        <f>CONCATENATE(D2650,"　",E2650,F2650,G2650)</f>
        <v/>
      </c>
      <c r="N2650" s="252">
        <f>I2650</f>
        <v/>
      </c>
    </row>
    <row r="2651" ht="15" customHeight="1" thickBot="1">
      <c r="B2651" s="85" t="inlineStr">
        <is>
          <t>90MYHL-L</t>
        </is>
      </c>
      <c r="C2651">
        <f>SUMIF(数量表!D:H,B2651,数量表!H:H)</f>
        <v/>
      </c>
      <c r="D2651" s="243" t="inlineStr">
        <is>
          <t>W1-34</t>
        </is>
      </c>
      <c r="E2651" s="2" t="n">
        <v>346.5</v>
      </c>
      <c r="F2651" s="244" t="inlineStr">
        <is>
          <t>*</t>
        </is>
      </c>
      <c r="G2651" s="2" t="n">
        <v>768</v>
      </c>
      <c r="H2651" s="122" t="n">
        <v>1</v>
      </c>
      <c r="I2651" s="259">
        <f>SUM(H2651*C2651)</f>
        <v/>
      </c>
      <c r="J2651" s="260" t="n">
        <v>1</v>
      </c>
      <c r="K2651" s="261">
        <f>C2651*J2651</f>
        <v/>
      </c>
      <c r="M2651" s="251">
        <f>CONCATENATE(D2651,"　",E2651,F2651,G2651)</f>
        <v/>
      </c>
      <c r="N2651" s="252">
        <f>I2651</f>
        <v/>
      </c>
    </row>
    <row r="2652" ht="15" customHeight="1" thickBot="1">
      <c r="B2652" s="85" t="inlineStr">
        <is>
          <t>90MYHL-L</t>
        </is>
      </c>
      <c r="C2652">
        <f>SUMIF(数量表!D:H,B2652,数量表!H:H)</f>
        <v/>
      </c>
      <c r="D2652" s="243" t="inlineStr">
        <is>
          <t>W1-39</t>
        </is>
      </c>
      <c r="E2652" s="2" t="n">
        <v>386.5</v>
      </c>
      <c r="F2652" s="244" t="inlineStr">
        <is>
          <t>*</t>
        </is>
      </c>
      <c r="G2652" s="2" t="n">
        <v>650</v>
      </c>
      <c r="H2652" s="122" t="n">
        <v>1</v>
      </c>
      <c r="I2652" s="259">
        <f>SUM(H2652*C2652)</f>
        <v/>
      </c>
      <c r="J2652" s="260" t="n">
        <v>1</v>
      </c>
      <c r="K2652" s="261">
        <f>C2652*J2652</f>
        <v/>
      </c>
      <c r="M2652" s="251">
        <f>CONCATENATE(D2652,"　",E2652,F2652,G2652)</f>
        <v/>
      </c>
      <c r="N2652" s="252">
        <f>I2652</f>
        <v/>
      </c>
    </row>
    <row r="2653" ht="15" customHeight="1" thickBot="1">
      <c r="B2653" s="85" t="inlineStr">
        <is>
          <t>90MYHL-L</t>
        </is>
      </c>
      <c r="C2653">
        <f>SUMIF(数量表!D:H,B2653,数量表!H:H)</f>
        <v/>
      </c>
      <c r="D2653" s="243" t="inlineStr">
        <is>
          <t>W3-39</t>
        </is>
      </c>
      <c r="E2653" s="2" t="n">
        <v>386.5</v>
      </c>
      <c r="F2653" s="244" t="inlineStr">
        <is>
          <t>*</t>
        </is>
      </c>
      <c r="G2653" s="2" t="n">
        <v>768</v>
      </c>
      <c r="H2653" s="122" t="n">
        <v>1</v>
      </c>
      <c r="I2653" s="259">
        <f>SUM(H2653*C2653)</f>
        <v/>
      </c>
      <c r="J2653" s="260" t="n">
        <v>1</v>
      </c>
      <c r="K2653" s="261">
        <f>C2653*J2653</f>
        <v/>
      </c>
      <c r="M2653" s="251">
        <f>CONCATENATE(D2653,"　",E2653,F2653,G2653)</f>
        <v/>
      </c>
      <c r="N2653" s="252">
        <f>I2653</f>
        <v/>
      </c>
    </row>
    <row r="2654" ht="15" customHeight="1" thickBot="1">
      <c r="B2654" s="88" t="inlineStr">
        <is>
          <t>90MYHL-L</t>
        </is>
      </c>
      <c r="C2654" s="89">
        <f>SUMIF(数量表!D:H,B2654,数量表!H:H)</f>
        <v/>
      </c>
      <c r="D2654" s="239" t="inlineStr">
        <is>
          <t>45*1000</t>
        </is>
      </c>
      <c r="E2654" s="240" t="n">
        <v>57</v>
      </c>
      <c r="F2654" s="241" t="inlineStr">
        <is>
          <t>*</t>
        </is>
      </c>
      <c r="G2654" s="240" t="n">
        <v>576</v>
      </c>
      <c r="H2654" s="242" t="n">
        <v>1</v>
      </c>
      <c r="I2654" s="256">
        <f>SUM(H2654*C2654)</f>
        <v/>
      </c>
      <c r="J2654" s="257" t="n">
        <v>0.2</v>
      </c>
      <c r="K2654" s="258">
        <f>C2654*J2654</f>
        <v/>
      </c>
      <c r="M2654" s="251">
        <f>CONCATENATE(D2654,"　",E2654,F2654,G2654)</f>
        <v/>
      </c>
      <c r="N2654" s="252">
        <f>I2654</f>
        <v/>
      </c>
    </row>
    <row r="2655" ht="15" customHeight="1" thickBot="1">
      <c r="B2655" s="79" t="inlineStr">
        <is>
          <t>90MYHR-R</t>
        </is>
      </c>
      <c r="C2655" s="80">
        <f>SUMIF(数量表!D:H,B2655,数量表!H:H)</f>
        <v/>
      </c>
      <c r="D2655" s="235" t="inlineStr">
        <is>
          <t>W1-34</t>
        </is>
      </c>
      <c r="E2655" s="236" t="n">
        <v>346.5</v>
      </c>
      <c r="F2655" s="237" t="inlineStr">
        <is>
          <t>*</t>
        </is>
      </c>
      <c r="G2655" s="236" t="n">
        <v>650</v>
      </c>
      <c r="H2655" s="238" t="n">
        <v>1</v>
      </c>
      <c r="I2655" s="253">
        <f>SUM(H2655*C2655)</f>
        <v/>
      </c>
      <c r="J2655" s="254" t="n">
        <v>1</v>
      </c>
      <c r="K2655" s="255">
        <f>C2655*J2655</f>
        <v/>
      </c>
      <c r="M2655" s="251">
        <f>CONCATENATE(D2655,"　",E2655,F2655,G2655)</f>
        <v/>
      </c>
      <c r="N2655" s="252">
        <f>I2655</f>
        <v/>
      </c>
    </row>
    <row r="2656" ht="15" customHeight="1" thickBot="1">
      <c r="B2656" s="85" t="inlineStr">
        <is>
          <t>90MYHR-R</t>
        </is>
      </c>
      <c r="C2656">
        <f>SUMIF(数量表!D:H,B2656,数量表!H:H)</f>
        <v/>
      </c>
      <c r="D2656" s="243" t="inlineStr">
        <is>
          <t>W1-34</t>
        </is>
      </c>
      <c r="E2656" s="2" t="n">
        <v>346.5</v>
      </c>
      <c r="F2656" s="244" t="inlineStr">
        <is>
          <t>*</t>
        </is>
      </c>
      <c r="G2656" s="2" t="n">
        <v>768</v>
      </c>
      <c r="H2656" s="122" t="n">
        <v>1</v>
      </c>
      <c r="I2656" s="259">
        <f>SUM(H2656*C2656)</f>
        <v/>
      </c>
      <c r="J2656" s="260" t="n">
        <v>1</v>
      </c>
      <c r="K2656" s="261">
        <f>C2656*J2656</f>
        <v/>
      </c>
      <c r="M2656" s="251">
        <f>CONCATENATE(D2656,"　",E2656,F2656,G2656)</f>
        <v/>
      </c>
      <c r="N2656" s="252">
        <f>I2656</f>
        <v/>
      </c>
    </row>
    <row r="2657" ht="15" customHeight="1" thickBot="1">
      <c r="B2657" s="85" t="inlineStr">
        <is>
          <t>90MYHR-R</t>
        </is>
      </c>
      <c r="C2657">
        <f>SUMIF(数量表!D:H,B2657,数量表!H:H)</f>
        <v/>
      </c>
      <c r="D2657" s="243" t="inlineStr">
        <is>
          <t>W1-39</t>
        </is>
      </c>
      <c r="E2657" s="2" t="n">
        <v>386.5</v>
      </c>
      <c r="F2657" s="244" t="inlineStr">
        <is>
          <t>*</t>
        </is>
      </c>
      <c r="G2657" s="2" t="n">
        <v>650</v>
      </c>
      <c r="H2657" s="122" t="n">
        <v>1</v>
      </c>
      <c r="I2657" s="259">
        <f>SUM(H2657*C2657)</f>
        <v/>
      </c>
      <c r="J2657" s="260" t="n">
        <v>1</v>
      </c>
      <c r="K2657" s="261">
        <f>C2657*J2657</f>
        <v/>
      </c>
      <c r="M2657" s="251">
        <f>CONCATENATE(D2657,"　",E2657,F2657,G2657)</f>
        <v/>
      </c>
      <c r="N2657" s="252">
        <f>I2657</f>
        <v/>
      </c>
    </row>
    <row r="2658" ht="15" customHeight="1" thickBot="1">
      <c r="B2658" s="85" t="inlineStr">
        <is>
          <t>90MYHR-R</t>
        </is>
      </c>
      <c r="C2658">
        <f>SUMIF(数量表!D:H,B2658,数量表!H:H)</f>
        <v/>
      </c>
      <c r="D2658" s="243" t="inlineStr">
        <is>
          <t>W3-39</t>
        </is>
      </c>
      <c r="E2658" s="2" t="n">
        <v>386.5</v>
      </c>
      <c r="F2658" s="244" t="inlineStr">
        <is>
          <t>*</t>
        </is>
      </c>
      <c r="G2658" s="2" t="n">
        <v>768</v>
      </c>
      <c r="H2658" s="122" t="n">
        <v>1</v>
      </c>
      <c r="I2658" s="259">
        <f>SUM(H2658*C2658)</f>
        <v/>
      </c>
      <c r="J2658" s="260" t="n">
        <v>1</v>
      </c>
      <c r="K2658" s="261">
        <f>C2658*J2658</f>
        <v/>
      </c>
      <c r="M2658" s="251">
        <f>CONCATENATE(D2658,"　",E2658,F2658,G2658)</f>
        <v/>
      </c>
      <c r="N2658" s="252">
        <f>I2658</f>
        <v/>
      </c>
    </row>
    <row r="2659" ht="15" customHeight="1" thickBot="1">
      <c r="B2659" s="88" t="inlineStr">
        <is>
          <t>90MYHR-R</t>
        </is>
      </c>
      <c r="C2659" s="89">
        <f>SUMIF(数量表!D:H,B2659,数量表!H:H)</f>
        <v/>
      </c>
      <c r="D2659" s="239" t="inlineStr">
        <is>
          <t>45*1000</t>
        </is>
      </c>
      <c r="E2659" s="240" t="n">
        <v>57</v>
      </c>
      <c r="F2659" s="241" t="inlineStr">
        <is>
          <t>*</t>
        </is>
      </c>
      <c r="G2659" s="240" t="n">
        <v>576</v>
      </c>
      <c r="H2659" s="242" t="n">
        <v>1</v>
      </c>
      <c r="I2659" s="256">
        <f>SUM(H2659*C2659)</f>
        <v/>
      </c>
      <c r="J2659" s="257" t="n">
        <v>0.2</v>
      </c>
      <c r="K2659" s="258">
        <f>C2659*J2659</f>
        <v/>
      </c>
      <c r="M2659" s="251">
        <f>CONCATENATE(D2659,"　",E2659,F2659,G2659)</f>
        <v/>
      </c>
      <c r="N2659" s="252">
        <f>I2659</f>
        <v/>
      </c>
    </row>
    <row r="2660" ht="15" customHeight="1" thickBot="1">
      <c r="B2660" s="79" t="inlineStr">
        <is>
          <t>90MY09H-L</t>
        </is>
      </c>
      <c r="C2660" s="80">
        <f>SUMIF(数量表!D:H,B2660,数量表!H:H)</f>
        <v/>
      </c>
      <c r="D2660" s="235" t="inlineStr">
        <is>
          <t>W3-39</t>
        </is>
      </c>
      <c r="E2660" s="236" t="n">
        <v>386.5</v>
      </c>
      <c r="F2660" s="237" t="inlineStr">
        <is>
          <t>*</t>
        </is>
      </c>
      <c r="G2660" s="236" t="n">
        <v>250</v>
      </c>
      <c r="H2660" s="238" t="n">
        <v>2</v>
      </c>
      <c r="I2660" s="253">
        <f>SUM(H2660*C2660)</f>
        <v/>
      </c>
      <c r="J2660" s="254" t="n">
        <v>2</v>
      </c>
      <c r="K2660" s="255">
        <f>C2660*J2660</f>
        <v/>
      </c>
      <c r="M2660" s="251">
        <f>CONCATENATE(D2660,"　",E2660,F2660,G2660)</f>
        <v/>
      </c>
      <c r="N2660" s="252">
        <f>I2660</f>
        <v/>
      </c>
    </row>
    <row r="2661" ht="15" customHeight="1" thickBot="1">
      <c r="B2661" s="85" t="inlineStr">
        <is>
          <t>90MY09H-L</t>
        </is>
      </c>
      <c r="C2661">
        <f>SUMIF(数量表!D:H,B2661,数量表!H:H)</f>
        <v/>
      </c>
      <c r="D2661" s="243" t="inlineStr">
        <is>
          <t>W3-39</t>
        </is>
      </c>
      <c r="E2661" s="2" t="n">
        <v>386.5</v>
      </c>
      <c r="F2661" s="244" t="inlineStr">
        <is>
          <t>*</t>
        </is>
      </c>
      <c r="G2661" s="2" t="n">
        <v>768</v>
      </c>
      <c r="H2661" s="122" t="n">
        <v>2</v>
      </c>
      <c r="I2661" s="259">
        <f>SUM(H2661*C2661)</f>
        <v/>
      </c>
      <c r="J2661" s="260" t="n">
        <v>2</v>
      </c>
      <c r="K2661" s="261">
        <f>C2661*J2661</f>
        <v/>
      </c>
      <c r="M2661" s="251">
        <f>CONCATENATE(D2661,"　",E2661,F2661,G2661)</f>
        <v/>
      </c>
      <c r="N2661" s="252">
        <f>I2661</f>
        <v/>
      </c>
    </row>
    <row r="2662" ht="15" customHeight="1" thickBot="1">
      <c r="B2662" s="88" t="inlineStr">
        <is>
          <t>90MY09H-L</t>
        </is>
      </c>
      <c r="C2662" s="89">
        <f>SUMIF(数量表!D:H,B2662,数量表!H:H)</f>
        <v/>
      </c>
      <c r="D2662" s="239" t="inlineStr">
        <is>
          <t>45*1000</t>
        </is>
      </c>
      <c r="E2662" s="240" t="n">
        <v>97</v>
      </c>
      <c r="F2662" s="241" t="inlineStr">
        <is>
          <t>*</t>
        </is>
      </c>
      <c r="G2662" s="240" t="n">
        <v>976</v>
      </c>
      <c r="H2662" s="242" t="n">
        <v>1</v>
      </c>
      <c r="I2662" s="256">
        <f>SUM(H2662*C2662)</f>
        <v/>
      </c>
      <c r="J2662" s="257" t="n">
        <v>0.2</v>
      </c>
      <c r="K2662" s="258">
        <f>C2662*J2662</f>
        <v/>
      </c>
      <c r="M2662" s="251">
        <f>CONCATENATE(D2662,"　",E2662,F2662,G2662)</f>
        <v/>
      </c>
      <c r="N2662" s="252">
        <f>I2662</f>
        <v/>
      </c>
    </row>
    <row r="2663" ht="15" customHeight="1" thickBot="1">
      <c r="B2663" s="79" t="inlineStr">
        <is>
          <t>90MY09HL-L</t>
        </is>
      </c>
      <c r="C2663" s="80">
        <f>SUMIF(数量表!D:H,B2663,数量表!H:H)</f>
        <v/>
      </c>
      <c r="D2663" s="235" t="inlineStr">
        <is>
          <t>W1-34</t>
        </is>
      </c>
      <c r="E2663" s="236" t="n">
        <v>346.5</v>
      </c>
      <c r="F2663" s="237" t="inlineStr">
        <is>
          <t>*</t>
        </is>
      </c>
      <c r="G2663" s="236" t="n">
        <v>250</v>
      </c>
      <c r="H2663" s="238" t="n">
        <v>1</v>
      </c>
      <c r="I2663" s="253">
        <f>SUM(H2663*C2663)</f>
        <v/>
      </c>
      <c r="J2663" s="254" t="n">
        <v>1</v>
      </c>
      <c r="K2663" s="255">
        <f>C2663*J2663</f>
        <v/>
      </c>
      <c r="M2663" s="251">
        <f>CONCATENATE(D2663,"　",E2663,F2663,G2663)</f>
        <v/>
      </c>
      <c r="N2663" s="252">
        <f>I2663</f>
        <v/>
      </c>
    </row>
    <row r="2664" ht="15" customHeight="1" thickBot="1">
      <c r="B2664" s="85" t="inlineStr">
        <is>
          <t>90MY09HL-L</t>
        </is>
      </c>
      <c r="C2664">
        <f>SUMIF(数量表!D:H,B2664,数量表!H:H)</f>
        <v/>
      </c>
      <c r="D2664" s="243" t="inlineStr">
        <is>
          <t>W1-34</t>
        </is>
      </c>
      <c r="E2664" s="2" t="n">
        <v>346.5</v>
      </c>
      <c r="F2664" s="244" t="inlineStr">
        <is>
          <t>*</t>
        </is>
      </c>
      <c r="G2664" s="2" t="n">
        <v>768</v>
      </c>
      <c r="H2664" s="122" t="n">
        <v>1</v>
      </c>
      <c r="I2664" s="259">
        <f>SUM(H2664*C2664)</f>
        <v/>
      </c>
      <c r="J2664" s="260" t="n">
        <v>1</v>
      </c>
      <c r="K2664" s="261">
        <f>C2664*J2664</f>
        <v/>
      </c>
      <c r="L2664" s="214" t="n"/>
      <c r="M2664" s="251">
        <f>CONCATENATE(D2664,"　",E2664,F2664,G2664)</f>
        <v/>
      </c>
      <c r="N2664" s="252">
        <f>I2664</f>
        <v/>
      </c>
    </row>
    <row r="2665" ht="15" customHeight="1" thickBot="1">
      <c r="B2665" s="85" t="inlineStr">
        <is>
          <t>90MY09HL-L</t>
        </is>
      </c>
      <c r="C2665">
        <f>SUMIF(数量表!D:H,B2665,数量表!H:H)</f>
        <v/>
      </c>
      <c r="D2665" s="243" t="inlineStr">
        <is>
          <t>W3-39</t>
        </is>
      </c>
      <c r="E2665" s="2" t="n">
        <v>386.5</v>
      </c>
      <c r="F2665" s="244" t="inlineStr">
        <is>
          <t>*</t>
        </is>
      </c>
      <c r="G2665" s="2" t="n">
        <v>250</v>
      </c>
      <c r="H2665" s="122" t="n">
        <v>1</v>
      </c>
      <c r="I2665" s="259">
        <f>SUM(H2665*C2665)</f>
        <v/>
      </c>
      <c r="J2665" s="260" t="n">
        <v>1</v>
      </c>
      <c r="K2665" s="261">
        <f>C2665*J2665</f>
        <v/>
      </c>
      <c r="L2665" s="214" t="n"/>
      <c r="M2665" s="251">
        <f>CONCATENATE(D2665,"　",E2665,F2665,G2665)</f>
        <v/>
      </c>
      <c r="N2665" s="252">
        <f>I2665</f>
        <v/>
      </c>
    </row>
    <row r="2666" ht="15" customHeight="1" thickBot="1">
      <c r="B2666" s="85" t="inlineStr">
        <is>
          <t>90MY09HL-L</t>
        </is>
      </c>
      <c r="C2666">
        <f>SUMIF(数量表!D:H,B2666,数量表!H:H)</f>
        <v/>
      </c>
      <c r="D2666" s="243" t="inlineStr">
        <is>
          <t>W3-39</t>
        </is>
      </c>
      <c r="E2666" s="2" t="n">
        <v>386.5</v>
      </c>
      <c r="F2666" s="244" t="inlineStr">
        <is>
          <t>*</t>
        </is>
      </c>
      <c r="G2666" s="2" t="n">
        <v>768</v>
      </c>
      <c r="H2666" s="122" t="n">
        <v>1</v>
      </c>
      <c r="I2666" s="259">
        <f>SUM(H2666*C2666)</f>
        <v/>
      </c>
      <c r="J2666" s="260" t="n">
        <v>1</v>
      </c>
      <c r="K2666" s="261">
        <f>C2666*J2666</f>
        <v/>
      </c>
      <c r="L2666" s="214" t="n"/>
      <c r="M2666" s="251">
        <f>CONCATENATE(D2666,"　",E2666,F2666,G2666)</f>
        <v/>
      </c>
      <c r="N2666" s="252">
        <f>I2666</f>
        <v/>
      </c>
    </row>
    <row r="2667" ht="15" customHeight="1" thickBot="1">
      <c r="B2667" s="88" t="inlineStr">
        <is>
          <t>90MY09HL-L</t>
        </is>
      </c>
      <c r="C2667" s="89">
        <f>SUMIF(数量表!D:H,B2667,数量表!H:H)</f>
        <v/>
      </c>
      <c r="D2667" s="239" t="inlineStr">
        <is>
          <t>45*1000</t>
        </is>
      </c>
      <c r="E2667" s="240" t="n">
        <v>57</v>
      </c>
      <c r="F2667" s="241" t="inlineStr">
        <is>
          <t>*</t>
        </is>
      </c>
      <c r="G2667" s="240" t="n">
        <v>976</v>
      </c>
      <c r="H2667" s="242" t="n">
        <v>1</v>
      </c>
      <c r="I2667" s="256">
        <f>SUM(H2667*C2667)</f>
        <v/>
      </c>
      <c r="J2667" s="257" t="n">
        <v>0.2</v>
      </c>
      <c r="K2667" s="258">
        <f>C2667*J2667</f>
        <v/>
      </c>
      <c r="L2667" s="214" t="n"/>
      <c r="M2667" s="251">
        <f>CONCATENATE(D2667,"　",E2667,F2667,G2667)</f>
        <v/>
      </c>
      <c r="N2667" s="252">
        <f>I2667</f>
        <v/>
      </c>
    </row>
    <row r="2668" ht="15" customHeight="1" thickBot="1">
      <c r="B2668" s="79" t="inlineStr">
        <is>
          <t>90MY09HR-R</t>
        </is>
      </c>
      <c r="C2668" s="80">
        <f>SUMIF(数量表!D:H,B2668,数量表!H:H)</f>
        <v/>
      </c>
      <c r="D2668" s="235" t="inlineStr">
        <is>
          <t>W1-34</t>
        </is>
      </c>
      <c r="E2668" s="236" t="n">
        <v>346.5</v>
      </c>
      <c r="F2668" s="237" t="inlineStr">
        <is>
          <t>*</t>
        </is>
      </c>
      <c r="G2668" s="236" t="n">
        <v>250</v>
      </c>
      <c r="H2668" s="238" t="n">
        <v>1</v>
      </c>
      <c r="I2668" s="253">
        <f>SUM(H2668*C2668)</f>
        <v/>
      </c>
      <c r="J2668" s="254" t="n">
        <v>1</v>
      </c>
      <c r="K2668" s="255">
        <f>C2668*J2668</f>
        <v/>
      </c>
      <c r="M2668" s="251">
        <f>CONCATENATE(D2668,"　",E2668,F2668,G2668)</f>
        <v/>
      </c>
      <c r="N2668" s="252">
        <f>I2668</f>
        <v/>
      </c>
    </row>
    <row r="2669" ht="15" customHeight="1" thickBot="1">
      <c r="B2669" s="85" t="inlineStr">
        <is>
          <t>90MY09HR-R</t>
        </is>
      </c>
      <c r="C2669">
        <f>SUMIF(数量表!D:H,B2669,数量表!H:H)</f>
        <v/>
      </c>
      <c r="D2669" s="243" t="inlineStr">
        <is>
          <t>W1-34</t>
        </is>
      </c>
      <c r="E2669" s="2" t="n">
        <v>346.5</v>
      </c>
      <c r="F2669" s="244" t="inlineStr">
        <is>
          <t>*</t>
        </is>
      </c>
      <c r="G2669" s="2" t="n">
        <v>768</v>
      </c>
      <c r="H2669" s="122" t="n">
        <v>1</v>
      </c>
      <c r="I2669" s="259">
        <f>SUM(H2669*C2669)</f>
        <v/>
      </c>
      <c r="J2669" s="260" t="n">
        <v>1</v>
      </c>
      <c r="K2669" s="261">
        <f>C2669*J2669</f>
        <v/>
      </c>
      <c r="M2669" s="251">
        <f>CONCATENATE(D2669,"　",E2669,F2669,G2669)</f>
        <v/>
      </c>
      <c r="N2669" s="252">
        <f>I2669</f>
        <v/>
      </c>
    </row>
    <row r="2670" ht="15" customHeight="1" thickBot="1">
      <c r="B2670" s="85" t="inlineStr">
        <is>
          <t>90MY09HR-R</t>
        </is>
      </c>
      <c r="C2670">
        <f>SUMIF(数量表!D:H,B2670,数量表!H:H)</f>
        <v/>
      </c>
      <c r="D2670" s="243" t="inlineStr">
        <is>
          <t>W3-39</t>
        </is>
      </c>
      <c r="E2670" s="2" t="n">
        <v>386.5</v>
      </c>
      <c r="F2670" s="244" t="inlineStr">
        <is>
          <t>*</t>
        </is>
      </c>
      <c r="G2670" s="2" t="n">
        <v>250</v>
      </c>
      <c r="H2670" s="122" t="n">
        <v>1</v>
      </c>
      <c r="I2670" s="259">
        <f>SUM(H2670*C2670)</f>
        <v/>
      </c>
      <c r="J2670" s="260" t="n">
        <v>1</v>
      </c>
      <c r="K2670" s="261">
        <f>C2670*J2670</f>
        <v/>
      </c>
      <c r="M2670" s="251">
        <f>CONCATENATE(D2670,"　",E2670,F2670,G2670)</f>
        <v/>
      </c>
      <c r="N2670" s="252">
        <f>I2670</f>
        <v/>
      </c>
    </row>
    <row r="2671" ht="15" customHeight="1" thickBot="1">
      <c r="B2671" s="85" t="inlineStr">
        <is>
          <t>90MY09HR-R</t>
        </is>
      </c>
      <c r="C2671">
        <f>SUMIF(数量表!D:H,B2671,数量表!H:H)</f>
        <v/>
      </c>
      <c r="D2671" s="243" t="inlineStr">
        <is>
          <t>W3-39</t>
        </is>
      </c>
      <c r="E2671" s="2" t="n">
        <v>386.5</v>
      </c>
      <c r="F2671" s="244" t="inlineStr">
        <is>
          <t>*</t>
        </is>
      </c>
      <c r="G2671" s="2" t="n">
        <v>768</v>
      </c>
      <c r="H2671" s="122" t="n">
        <v>1</v>
      </c>
      <c r="I2671" s="259">
        <f>SUM(H2671*C2671)</f>
        <v/>
      </c>
      <c r="J2671" s="260" t="n">
        <v>1</v>
      </c>
      <c r="K2671" s="261">
        <f>C2671*J2671</f>
        <v/>
      </c>
      <c r="M2671" s="251">
        <f>CONCATENATE(D2671,"　",E2671,F2671,G2671)</f>
        <v/>
      </c>
      <c r="N2671" s="252">
        <f>I2671</f>
        <v/>
      </c>
    </row>
    <row r="2672" ht="15" customHeight="1" thickBot="1">
      <c r="B2672" s="88" t="inlineStr">
        <is>
          <t>90MY09HR-R</t>
        </is>
      </c>
      <c r="C2672" s="89">
        <f>SUMIF(数量表!D:H,B2672,数量表!H:H)</f>
        <v/>
      </c>
      <c r="D2672" s="239" t="inlineStr">
        <is>
          <t>45*1000</t>
        </is>
      </c>
      <c r="E2672" s="240" t="n">
        <v>57</v>
      </c>
      <c r="F2672" s="241" t="inlineStr">
        <is>
          <t>*</t>
        </is>
      </c>
      <c r="G2672" s="240" t="n">
        <v>976</v>
      </c>
      <c r="H2672" s="242" t="n">
        <v>1</v>
      </c>
      <c r="I2672" s="256">
        <f>SUM(H2672*C2672)</f>
        <v/>
      </c>
      <c r="J2672" s="257" t="n">
        <v>0.2</v>
      </c>
      <c r="K2672" s="258">
        <f>C2672*J2672</f>
        <v/>
      </c>
      <c r="M2672" s="251">
        <f>CONCATENATE(D2672,"　",E2672,F2672,G2672)</f>
        <v/>
      </c>
      <c r="N2672" s="252">
        <f>I2672</f>
        <v/>
      </c>
    </row>
    <row r="2673" ht="15" customHeight="1" thickBot="1">
      <c r="B2673" s="79" t="inlineStr">
        <is>
          <t>135MYH-L</t>
        </is>
      </c>
      <c r="C2673" s="80">
        <f>SUMIF(数量表!D:H,B2673,数量表!H:H)</f>
        <v/>
      </c>
      <c r="D2673" s="235" t="inlineStr">
        <is>
          <t>W1-39</t>
        </is>
      </c>
      <c r="E2673" s="236" t="n">
        <v>386.5</v>
      </c>
      <c r="F2673" s="237" t="inlineStr">
        <is>
          <t>*</t>
        </is>
      </c>
      <c r="G2673" s="236" t="n">
        <v>400</v>
      </c>
      <c r="H2673" s="238" t="n">
        <v>2</v>
      </c>
      <c r="I2673" s="253">
        <f>SUM(H2673*C2673)</f>
        <v/>
      </c>
      <c r="J2673" s="254" t="n">
        <v>2</v>
      </c>
      <c r="K2673" s="255">
        <f>C2673*J2673</f>
        <v/>
      </c>
      <c r="M2673" s="251">
        <f>CONCATENATE(D2673,"　",E2673,F2673,G2673)</f>
        <v/>
      </c>
      <c r="N2673" s="252">
        <f>I2673</f>
        <v/>
      </c>
    </row>
    <row r="2674" ht="15" customHeight="1" thickBot="1">
      <c r="B2674" s="85" t="inlineStr">
        <is>
          <t>135MYH-L</t>
        </is>
      </c>
      <c r="C2674">
        <f>SUMIF(数量表!D:H,B2674,数量表!H:H)</f>
        <v/>
      </c>
      <c r="D2674" s="243" t="inlineStr">
        <is>
          <t>W3-39</t>
        </is>
      </c>
      <c r="E2674" s="2" t="n">
        <v>386.5</v>
      </c>
      <c r="F2674" s="244" t="inlineStr">
        <is>
          <t>*</t>
        </is>
      </c>
      <c r="G2674" s="2" t="n">
        <v>768</v>
      </c>
      <c r="H2674" s="122" t="n">
        <v>2</v>
      </c>
      <c r="I2674" s="259">
        <f>SUM(H2674*C2674)</f>
        <v/>
      </c>
      <c r="J2674" s="260" t="n">
        <v>2</v>
      </c>
      <c r="K2674" s="261">
        <f>C2674*J2674</f>
        <v/>
      </c>
      <c r="M2674" s="251">
        <f>CONCATENATE(D2674,"　",E2674,F2674,G2674)</f>
        <v/>
      </c>
      <c r="N2674" s="252">
        <f>I2674</f>
        <v/>
      </c>
    </row>
    <row r="2675" ht="15" customHeight="1" thickBot="1">
      <c r="B2675" s="88" t="inlineStr">
        <is>
          <t>135MYH-L</t>
        </is>
      </c>
      <c r="C2675" s="89">
        <f>SUMIF(数量表!D:H,B2675,数量表!H:H)</f>
        <v/>
      </c>
      <c r="D2675" s="239" t="inlineStr">
        <is>
          <t>45*1000</t>
        </is>
      </c>
      <c r="E2675" s="240" t="n">
        <v>97</v>
      </c>
      <c r="F2675" s="241" t="inlineStr">
        <is>
          <t>*</t>
        </is>
      </c>
      <c r="G2675" s="240" t="n">
        <v>576</v>
      </c>
      <c r="H2675" s="242" t="n">
        <v>1</v>
      </c>
      <c r="I2675" s="256">
        <f>SUM(H2675*C2675)</f>
        <v/>
      </c>
      <c r="J2675" s="257" t="n">
        <v>0.2</v>
      </c>
      <c r="K2675" s="258">
        <f>C2675*J2675</f>
        <v/>
      </c>
      <c r="M2675" s="251">
        <f>CONCATENATE(D2675,"　",E2675,F2675,G2675)</f>
        <v/>
      </c>
      <c r="N2675" s="252">
        <f>I2675</f>
        <v/>
      </c>
    </row>
    <row r="2676" ht="15" customHeight="1" thickBot="1">
      <c r="B2676" s="79" t="inlineStr">
        <is>
          <t>135MYH-R</t>
        </is>
      </c>
      <c r="C2676" s="80">
        <f>SUMIF(数量表!D:H,B2676,数量表!H:H)</f>
        <v/>
      </c>
      <c r="D2676" s="235" t="inlineStr">
        <is>
          <t>W1-39</t>
        </is>
      </c>
      <c r="E2676" s="236" t="n">
        <v>386.5</v>
      </c>
      <c r="F2676" s="237" t="inlineStr">
        <is>
          <t>*</t>
        </is>
      </c>
      <c r="G2676" s="236" t="n">
        <v>400</v>
      </c>
      <c r="H2676" s="238" t="n">
        <v>2</v>
      </c>
      <c r="I2676" s="253">
        <f>SUM(H2676*C2676)</f>
        <v/>
      </c>
      <c r="J2676" s="254" t="n">
        <v>2</v>
      </c>
      <c r="K2676" s="255">
        <f>C2676*J2676</f>
        <v/>
      </c>
      <c r="M2676" s="251">
        <f>CONCATENATE(D2676,"　",E2676,F2676,G2676)</f>
        <v/>
      </c>
      <c r="N2676" s="252">
        <f>I2676</f>
        <v/>
      </c>
    </row>
    <row r="2677" ht="15" customHeight="1" thickBot="1">
      <c r="B2677" s="85" t="inlineStr">
        <is>
          <t>135MYH-R</t>
        </is>
      </c>
      <c r="C2677">
        <f>SUMIF(数量表!D:H,B2677,数量表!H:H)</f>
        <v/>
      </c>
      <c r="D2677" s="243" t="inlineStr">
        <is>
          <t>W3-39</t>
        </is>
      </c>
      <c r="E2677" s="2" t="n">
        <v>386.5</v>
      </c>
      <c r="F2677" s="244" t="inlineStr">
        <is>
          <t>*</t>
        </is>
      </c>
      <c r="G2677" s="2" t="n">
        <v>768</v>
      </c>
      <c r="H2677" s="122" t="n">
        <v>2</v>
      </c>
      <c r="I2677" s="259">
        <f>SUM(H2677*C2677)</f>
        <v/>
      </c>
      <c r="J2677" s="260" t="n">
        <v>2</v>
      </c>
      <c r="K2677" s="261">
        <f>C2677*J2677</f>
        <v/>
      </c>
      <c r="M2677" s="251">
        <f>CONCATENATE(D2677,"　",E2677,F2677,G2677)</f>
        <v/>
      </c>
      <c r="N2677" s="252">
        <f>I2677</f>
        <v/>
      </c>
    </row>
    <row r="2678" ht="15" customHeight="1" thickBot="1">
      <c r="B2678" s="88" t="inlineStr">
        <is>
          <t>135MYH-R</t>
        </is>
      </c>
      <c r="C2678" s="89">
        <f>SUMIF(数量表!D:H,B2678,数量表!H:H)</f>
        <v/>
      </c>
      <c r="D2678" s="239" t="inlineStr">
        <is>
          <t>45*1000</t>
        </is>
      </c>
      <c r="E2678" s="240" t="n">
        <v>97</v>
      </c>
      <c r="F2678" s="241" t="inlineStr">
        <is>
          <t>*</t>
        </is>
      </c>
      <c r="G2678" s="240" t="n">
        <v>576</v>
      </c>
      <c r="H2678" s="242" t="n">
        <v>1</v>
      </c>
      <c r="I2678" s="256">
        <f>SUM(H2678*C2678)</f>
        <v/>
      </c>
      <c r="J2678" s="257" t="n">
        <v>0.2</v>
      </c>
      <c r="K2678" s="258">
        <f>C2678*J2678</f>
        <v/>
      </c>
      <c r="M2678" s="251">
        <f>CONCATENATE(D2678,"　",E2678,F2678,G2678)</f>
        <v/>
      </c>
      <c r="N2678" s="252">
        <f>I2678</f>
        <v/>
      </c>
    </row>
    <row r="2679" ht="15" customHeight="1" thickBot="1">
      <c r="B2679" s="79" t="inlineStr">
        <is>
          <t>135MYHL-L</t>
        </is>
      </c>
      <c r="C2679" s="80">
        <f>SUMIF(数量表!D:H,B2679,数量表!H:H)</f>
        <v/>
      </c>
      <c r="D2679" s="235" t="inlineStr">
        <is>
          <t>W1-34</t>
        </is>
      </c>
      <c r="E2679" s="236" t="n">
        <v>346.5</v>
      </c>
      <c r="F2679" s="237" t="inlineStr">
        <is>
          <t>*</t>
        </is>
      </c>
      <c r="G2679" s="236" t="n">
        <v>400</v>
      </c>
      <c r="H2679" s="238" t="n">
        <v>1</v>
      </c>
      <c r="I2679" s="253">
        <f>SUM(H2679*C2679)</f>
        <v/>
      </c>
      <c r="J2679" s="254" t="n">
        <v>1</v>
      </c>
      <c r="K2679" s="255">
        <f>C2679*J2679</f>
        <v/>
      </c>
      <c r="M2679" s="251">
        <f>CONCATENATE(D2679,"　",E2679,F2679,G2679)</f>
        <v/>
      </c>
      <c r="N2679" s="252">
        <f>I2679</f>
        <v/>
      </c>
    </row>
    <row r="2680" ht="15" customHeight="1" thickBot="1">
      <c r="B2680" s="85" t="inlineStr">
        <is>
          <t>135MYHL-L</t>
        </is>
      </c>
      <c r="C2680">
        <f>SUMIF(数量表!D:H,B2680,数量表!H:H)</f>
        <v/>
      </c>
      <c r="D2680" s="243" t="inlineStr">
        <is>
          <t>W1-34</t>
        </is>
      </c>
      <c r="E2680" s="2" t="n">
        <v>346.5</v>
      </c>
      <c r="F2680" s="244" t="inlineStr">
        <is>
          <t>*</t>
        </is>
      </c>
      <c r="G2680" s="2" t="n">
        <v>768</v>
      </c>
      <c r="H2680" s="122" t="n">
        <v>1</v>
      </c>
      <c r="I2680" s="259">
        <f>SUM(H2680*C2680)</f>
        <v/>
      </c>
      <c r="J2680" s="260" t="n">
        <v>1</v>
      </c>
      <c r="K2680" s="261">
        <f>C2680*J2680</f>
        <v/>
      </c>
      <c r="M2680" s="251">
        <f>CONCATENATE(D2680,"　",E2680,F2680,G2680)</f>
        <v/>
      </c>
      <c r="N2680" s="252">
        <f>I2680</f>
        <v/>
      </c>
    </row>
    <row r="2681" ht="15" customHeight="1" thickBot="1">
      <c r="B2681" s="85" t="inlineStr">
        <is>
          <t>135MYHL-L</t>
        </is>
      </c>
      <c r="C2681">
        <f>SUMIF(数量表!D:H,B2681,数量表!H:H)</f>
        <v/>
      </c>
      <c r="D2681" s="243" t="inlineStr">
        <is>
          <t>W1-39</t>
        </is>
      </c>
      <c r="E2681" s="2" t="n">
        <v>386.5</v>
      </c>
      <c r="F2681" s="244" t="inlineStr">
        <is>
          <t>*</t>
        </is>
      </c>
      <c r="G2681" s="2" t="n">
        <v>400</v>
      </c>
      <c r="H2681" s="122" t="n">
        <v>1</v>
      </c>
      <c r="I2681" s="259">
        <f>SUM(H2681*C2681)</f>
        <v/>
      </c>
      <c r="J2681" s="260" t="n">
        <v>1</v>
      </c>
      <c r="K2681" s="261">
        <f>C2681*J2681</f>
        <v/>
      </c>
      <c r="M2681" s="251">
        <f>CONCATENATE(D2681,"　",E2681,F2681,G2681)</f>
        <v/>
      </c>
      <c r="N2681" s="252">
        <f>I2681</f>
        <v/>
      </c>
    </row>
    <row r="2682" ht="15" customHeight="1" thickBot="1">
      <c r="B2682" s="85" t="inlineStr">
        <is>
          <t>135MYHL-L</t>
        </is>
      </c>
      <c r="C2682">
        <f>SUMIF(数量表!D:H,B2682,数量表!H:H)</f>
        <v/>
      </c>
      <c r="D2682" s="243" t="inlineStr">
        <is>
          <t>W3-39</t>
        </is>
      </c>
      <c r="E2682" s="2" t="n">
        <v>386.5</v>
      </c>
      <c r="F2682" s="244" t="inlineStr">
        <is>
          <t>*</t>
        </is>
      </c>
      <c r="G2682" s="2" t="n">
        <v>768</v>
      </c>
      <c r="H2682" s="122" t="n">
        <v>1</v>
      </c>
      <c r="I2682" s="259">
        <f>SUM(H2682*C2682)</f>
        <v/>
      </c>
      <c r="J2682" s="260" t="n">
        <v>1</v>
      </c>
      <c r="K2682" s="261">
        <f>C2682*J2682</f>
        <v/>
      </c>
      <c r="M2682" s="251">
        <f>CONCATENATE(D2682,"　",E2682,F2682,G2682)</f>
        <v/>
      </c>
      <c r="N2682" s="252">
        <f>I2682</f>
        <v/>
      </c>
    </row>
    <row r="2683" ht="15" customHeight="1" thickBot="1">
      <c r="B2683" s="88" t="inlineStr">
        <is>
          <t>135MYHL-L</t>
        </is>
      </c>
      <c r="C2683" s="89">
        <f>SUMIF(数量表!D:H,B2683,数量表!H:H)</f>
        <v/>
      </c>
      <c r="D2683" s="239" t="inlineStr">
        <is>
          <t>45*1000</t>
        </is>
      </c>
      <c r="E2683" s="240" t="n">
        <v>57</v>
      </c>
      <c r="F2683" s="241" t="inlineStr">
        <is>
          <t>*</t>
        </is>
      </c>
      <c r="G2683" s="240" t="n">
        <v>576</v>
      </c>
      <c r="H2683" s="242" t="n">
        <v>1</v>
      </c>
      <c r="I2683" s="256">
        <f>SUM(H2683*C2683)</f>
        <v/>
      </c>
      <c r="J2683" s="257" t="n">
        <v>0.2</v>
      </c>
      <c r="K2683" s="258">
        <f>C2683*J2683</f>
        <v/>
      </c>
      <c r="M2683" s="251">
        <f>CONCATENATE(D2683,"　",E2683,F2683,G2683)</f>
        <v/>
      </c>
      <c r="N2683" s="252">
        <f>I2683</f>
        <v/>
      </c>
    </row>
    <row r="2684" ht="15" customHeight="1" thickBot="1">
      <c r="B2684" s="79" t="inlineStr">
        <is>
          <t>135MYHR-R</t>
        </is>
      </c>
      <c r="C2684" s="80">
        <f>SUMIF(数量表!D:H,B2684,数量表!H:H)</f>
        <v/>
      </c>
      <c r="D2684" s="235" t="inlineStr">
        <is>
          <t>W1-34</t>
        </is>
      </c>
      <c r="E2684" s="236" t="n">
        <v>346.5</v>
      </c>
      <c r="F2684" s="237" t="inlineStr">
        <is>
          <t>*</t>
        </is>
      </c>
      <c r="G2684" s="236" t="n">
        <v>400</v>
      </c>
      <c r="H2684" s="238" t="n">
        <v>1</v>
      </c>
      <c r="I2684" s="253">
        <f>SUM(H2684*C2684)</f>
        <v/>
      </c>
      <c r="J2684" s="254" t="n">
        <v>1</v>
      </c>
      <c r="K2684" s="255">
        <f>C2684*J2684</f>
        <v/>
      </c>
      <c r="M2684" s="251">
        <f>CONCATENATE(D2684,"　",E2684,F2684,G2684)</f>
        <v/>
      </c>
      <c r="N2684" s="252">
        <f>I2684</f>
        <v/>
      </c>
    </row>
    <row r="2685" ht="15" customHeight="1" thickBot="1">
      <c r="B2685" s="85" t="inlineStr">
        <is>
          <t>135MYHR-R</t>
        </is>
      </c>
      <c r="C2685">
        <f>SUMIF(数量表!D:H,B2685,数量表!H:H)</f>
        <v/>
      </c>
      <c r="D2685" s="243" t="inlineStr">
        <is>
          <t>W1-34</t>
        </is>
      </c>
      <c r="E2685" s="2" t="n">
        <v>346.5</v>
      </c>
      <c r="F2685" s="244" t="inlineStr">
        <is>
          <t>*</t>
        </is>
      </c>
      <c r="G2685" s="2" t="n">
        <v>768</v>
      </c>
      <c r="H2685" s="122" t="n">
        <v>1</v>
      </c>
      <c r="I2685" s="259">
        <f>SUM(H2685*C2685)</f>
        <v/>
      </c>
      <c r="J2685" s="260" t="n">
        <v>1</v>
      </c>
      <c r="K2685" s="261">
        <f>C2685*J2685</f>
        <v/>
      </c>
      <c r="M2685" s="251">
        <f>CONCATENATE(D2685,"　",E2685,F2685,G2685)</f>
        <v/>
      </c>
      <c r="N2685" s="252">
        <f>I2685</f>
        <v/>
      </c>
    </row>
    <row r="2686" ht="15" customHeight="1" thickBot="1">
      <c r="B2686" s="85" t="inlineStr">
        <is>
          <t>135MYHR-R</t>
        </is>
      </c>
      <c r="C2686">
        <f>SUMIF(数量表!D:H,B2686,数量表!H:H)</f>
        <v/>
      </c>
      <c r="D2686" s="243" t="inlineStr">
        <is>
          <t>W1-39</t>
        </is>
      </c>
      <c r="E2686" s="2" t="n">
        <v>386.5</v>
      </c>
      <c r="F2686" s="244" t="inlineStr">
        <is>
          <t>*</t>
        </is>
      </c>
      <c r="G2686" s="2" t="n">
        <v>400</v>
      </c>
      <c r="H2686" s="122" t="n">
        <v>1</v>
      </c>
      <c r="I2686" s="259">
        <f>SUM(H2686*C2686)</f>
        <v/>
      </c>
      <c r="J2686" s="260" t="n">
        <v>1</v>
      </c>
      <c r="K2686" s="261">
        <f>C2686*J2686</f>
        <v/>
      </c>
      <c r="M2686" s="251">
        <f>CONCATENATE(D2686,"　",E2686,F2686,G2686)</f>
        <v/>
      </c>
      <c r="N2686" s="252">
        <f>I2686</f>
        <v/>
      </c>
    </row>
    <row r="2687" ht="15" customHeight="1" thickBot="1">
      <c r="B2687" s="85" t="inlineStr">
        <is>
          <t>135MYHR-R</t>
        </is>
      </c>
      <c r="C2687">
        <f>SUMIF(数量表!D:H,B2687,数量表!H:H)</f>
        <v/>
      </c>
      <c r="D2687" s="243" t="inlineStr">
        <is>
          <t>W3-39</t>
        </is>
      </c>
      <c r="E2687" s="2" t="n">
        <v>386.5</v>
      </c>
      <c r="F2687" s="244" t="inlineStr">
        <is>
          <t>*</t>
        </is>
      </c>
      <c r="G2687" s="2" t="n">
        <v>768</v>
      </c>
      <c r="H2687" s="122" t="n">
        <v>1</v>
      </c>
      <c r="I2687" s="259">
        <f>SUM(H2687*C2687)</f>
        <v/>
      </c>
      <c r="J2687" s="260" t="n">
        <v>1</v>
      </c>
      <c r="K2687" s="261">
        <f>C2687*J2687</f>
        <v/>
      </c>
      <c r="M2687" s="251">
        <f>CONCATENATE(D2687,"　",E2687,F2687,G2687)</f>
        <v/>
      </c>
      <c r="N2687" s="252">
        <f>I2687</f>
        <v/>
      </c>
    </row>
    <row r="2688" ht="15" customHeight="1" thickBot="1">
      <c r="B2688" s="88" t="inlineStr">
        <is>
          <t>135MYHR-R</t>
        </is>
      </c>
      <c r="C2688" s="89">
        <f>SUMIF(数量表!D:H,B2688,数量表!H:H)</f>
        <v/>
      </c>
      <c r="D2688" s="239" t="inlineStr">
        <is>
          <t>45*1000</t>
        </is>
      </c>
      <c r="E2688" s="240" t="n">
        <v>57</v>
      </c>
      <c r="F2688" s="241" t="inlineStr">
        <is>
          <t>*</t>
        </is>
      </c>
      <c r="G2688" s="240" t="n">
        <v>576</v>
      </c>
      <c r="H2688" s="242" t="n">
        <v>1</v>
      </c>
      <c r="I2688" s="256">
        <f>SUM(H2688*C2688)</f>
        <v/>
      </c>
      <c r="J2688" s="257" t="n">
        <v>0.2</v>
      </c>
      <c r="K2688" s="258">
        <f>C2688*J2688</f>
        <v/>
      </c>
      <c r="M2688" s="251">
        <f>CONCATENATE(D2688,"　",E2688,F2688,G2688)</f>
        <v/>
      </c>
      <c r="N2688" s="252">
        <f>I2688</f>
        <v/>
      </c>
    </row>
    <row r="2689" ht="15" customHeight="1" thickBot="1">
      <c r="B2689" s="79" t="inlineStr">
        <is>
          <t>135MY09H-L</t>
        </is>
      </c>
      <c r="C2689" s="80">
        <f>SUMIF(数量表!D:H,B2689,数量表!H:H)</f>
        <v/>
      </c>
      <c r="D2689" s="235" t="inlineStr">
        <is>
          <t>W3-39</t>
        </is>
      </c>
      <c r="E2689" s="236" t="n">
        <v>386.5</v>
      </c>
      <c r="F2689" s="237" t="inlineStr">
        <is>
          <t>*</t>
        </is>
      </c>
      <c r="G2689" s="236" t="n">
        <v>250</v>
      </c>
      <c r="H2689" s="238" t="n">
        <v>2</v>
      </c>
      <c r="I2689" s="253">
        <f>SUM(H2689*C2689)</f>
        <v/>
      </c>
      <c r="J2689" s="254" t="n">
        <v>2</v>
      </c>
      <c r="K2689" s="255">
        <f>C2689*J2689</f>
        <v/>
      </c>
      <c r="M2689" s="251">
        <f>CONCATENATE(D2689,"　",E2689,F2689,G2689)</f>
        <v/>
      </c>
      <c r="N2689" s="252">
        <f>I2689</f>
        <v/>
      </c>
    </row>
    <row r="2690" ht="15" customHeight="1" thickBot="1">
      <c r="B2690" s="85" t="inlineStr">
        <is>
          <t>135MY09H-L</t>
        </is>
      </c>
      <c r="C2690">
        <f>SUMIF(数量表!D:H,B2690,数量表!H:H)</f>
        <v/>
      </c>
      <c r="D2690" s="243" t="inlineStr">
        <is>
          <t>W3-39</t>
        </is>
      </c>
      <c r="E2690" s="2" t="n">
        <v>386.5</v>
      </c>
      <c r="F2690" s="244" t="inlineStr">
        <is>
          <t>*</t>
        </is>
      </c>
      <c r="G2690" s="2" t="n">
        <v>768</v>
      </c>
      <c r="H2690" s="122" t="n">
        <v>2</v>
      </c>
      <c r="I2690" s="259">
        <f>SUM(H2690*C2690)</f>
        <v/>
      </c>
      <c r="J2690" s="260" t="n">
        <v>2</v>
      </c>
      <c r="K2690" s="261">
        <f>C2690*J2690</f>
        <v/>
      </c>
      <c r="M2690" s="251">
        <f>CONCATENATE(D2690,"　",E2690,F2690,G2690)</f>
        <v/>
      </c>
      <c r="N2690" s="252">
        <f>I2690</f>
        <v/>
      </c>
    </row>
    <row r="2691" ht="15" customHeight="1" thickBot="1">
      <c r="B2691" s="88" t="inlineStr">
        <is>
          <t>135MY09H-L</t>
        </is>
      </c>
      <c r="C2691" s="89">
        <f>SUMIF(数量表!D:H,B2691,数量表!H:H)</f>
        <v/>
      </c>
      <c r="D2691" s="239" t="inlineStr">
        <is>
          <t>45*1000</t>
        </is>
      </c>
      <c r="E2691" s="240" t="n">
        <v>97</v>
      </c>
      <c r="F2691" s="241" t="inlineStr">
        <is>
          <t>*</t>
        </is>
      </c>
      <c r="G2691" s="240" t="n">
        <v>976</v>
      </c>
      <c r="H2691" s="242" t="n">
        <v>1</v>
      </c>
      <c r="I2691" s="256">
        <f>SUM(H2691*C2691)</f>
        <v/>
      </c>
      <c r="J2691" s="257" t="n">
        <v>0.2</v>
      </c>
      <c r="K2691" s="258">
        <f>C2691*J2691</f>
        <v/>
      </c>
      <c r="M2691" s="251">
        <f>CONCATENATE(D2691,"　",E2691,F2691,G2691)</f>
        <v/>
      </c>
      <c r="N2691" s="252">
        <f>I2691</f>
        <v/>
      </c>
    </row>
    <row r="2692" ht="15" customHeight="1" thickBot="1">
      <c r="B2692" s="79" t="inlineStr">
        <is>
          <t>135MY09HL-L</t>
        </is>
      </c>
      <c r="C2692" s="80">
        <f>SUMIF(数量表!D:H,B2692,数量表!H:H)</f>
        <v/>
      </c>
      <c r="D2692" s="235" t="inlineStr">
        <is>
          <t>W1-34</t>
        </is>
      </c>
      <c r="E2692" s="236" t="n">
        <v>346.5</v>
      </c>
      <c r="F2692" s="237" t="inlineStr">
        <is>
          <t>*</t>
        </is>
      </c>
      <c r="G2692" s="236" t="n">
        <v>250</v>
      </c>
      <c r="H2692" s="238" t="n">
        <v>1</v>
      </c>
      <c r="I2692" s="253">
        <f>SUM(H2692*C2692)</f>
        <v/>
      </c>
      <c r="J2692" s="254" t="n">
        <v>1</v>
      </c>
      <c r="K2692" s="255">
        <f>C2692*J2692</f>
        <v/>
      </c>
      <c r="M2692" s="251">
        <f>CONCATENATE(D2692,"　",E2692,F2692,G2692)</f>
        <v/>
      </c>
      <c r="N2692" s="252">
        <f>I2692</f>
        <v/>
      </c>
    </row>
    <row r="2693" ht="15" customHeight="1" thickBot="1">
      <c r="B2693" s="85" t="inlineStr">
        <is>
          <t>135MY09HL-L</t>
        </is>
      </c>
      <c r="C2693">
        <f>SUMIF(数量表!D:H,B2693,数量表!H:H)</f>
        <v/>
      </c>
      <c r="D2693" s="243" t="inlineStr">
        <is>
          <t>W1-34</t>
        </is>
      </c>
      <c r="E2693" s="2" t="n">
        <v>346.5</v>
      </c>
      <c r="F2693" s="244" t="inlineStr">
        <is>
          <t>*</t>
        </is>
      </c>
      <c r="G2693" s="2" t="n">
        <v>768</v>
      </c>
      <c r="H2693" s="122" t="n">
        <v>1</v>
      </c>
      <c r="I2693" s="259">
        <f>SUM(H2693*C2693)</f>
        <v/>
      </c>
      <c r="J2693" s="260" t="n">
        <v>1</v>
      </c>
      <c r="K2693" s="261">
        <f>C2693*J2693</f>
        <v/>
      </c>
      <c r="L2693" s="214" t="n"/>
      <c r="M2693" s="251">
        <f>CONCATENATE(D2693,"　",E2693,F2693,G2693)</f>
        <v/>
      </c>
      <c r="N2693" s="252">
        <f>I2693</f>
        <v/>
      </c>
    </row>
    <row r="2694" ht="15" customHeight="1" thickBot="1">
      <c r="B2694" s="85" t="inlineStr">
        <is>
          <t>135MY09HL-L</t>
        </is>
      </c>
      <c r="C2694">
        <f>SUMIF(数量表!D:H,B2694,数量表!H:H)</f>
        <v/>
      </c>
      <c r="D2694" s="243" t="inlineStr">
        <is>
          <t>W3-39</t>
        </is>
      </c>
      <c r="E2694" s="2" t="n">
        <v>386.5</v>
      </c>
      <c r="F2694" s="244" t="inlineStr">
        <is>
          <t>*</t>
        </is>
      </c>
      <c r="G2694" s="2" t="n">
        <v>250</v>
      </c>
      <c r="H2694" s="122" t="n">
        <v>1</v>
      </c>
      <c r="I2694" s="259">
        <f>SUM(H2694*C2694)</f>
        <v/>
      </c>
      <c r="J2694" s="260" t="n">
        <v>1</v>
      </c>
      <c r="K2694" s="261">
        <f>C2694*J2694</f>
        <v/>
      </c>
      <c r="L2694" s="214" t="n"/>
      <c r="M2694" s="251">
        <f>CONCATENATE(D2694,"　",E2694,F2694,G2694)</f>
        <v/>
      </c>
      <c r="N2694" s="252">
        <f>I2694</f>
        <v/>
      </c>
    </row>
    <row r="2695" ht="15" customHeight="1" thickBot="1">
      <c r="B2695" s="85" t="inlineStr">
        <is>
          <t>135MY09HL-L</t>
        </is>
      </c>
      <c r="C2695">
        <f>SUMIF(数量表!D:H,B2695,数量表!H:H)</f>
        <v/>
      </c>
      <c r="D2695" s="243" t="inlineStr">
        <is>
          <t>W3-39</t>
        </is>
      </c>
      <c r="E2695" s="2" t="n">
        <v>386.5</v>
      </c>
      <c r="F2695" s="244" t="inlineStr">
        <is>
          <t>*</t>
        </is>
      </c>
      <c r="G2695" s="2" t="n">
        <v>768</v>
      </c>
      <c r="H2695" s="122" t="n">
        <v>1</v>
      </c>
      <c r="I2695" s="259">
        <f>SUM(H2695*C2695)</f>
        <v/>
      </c>
      <c r="J2695" s="260" t="n">
        <v>1</v>
      </c>
      <c r="K2695" s="261">
        <f>C2695*J2695</f>
        <v/>
      </c>
      <c r="L2695" s="214" t="n"/>
      <c r="M2695" s="251">
        <f>CONCATENATE(D2695,"　",E2695,F2695,G2695)</f>
        <v/>
      </c>
      <c r="N2695" s="252">
        <f>I2695</f>
        <v/>
      </c>
    </row>
    <row r="2696" ht="15" customHeight="1" thickBot="1">
      <c r="B2696" s="88" t="inlineStr">
        <is>
          <t>135MY09HL-L</t>
        </is>
      </c>
      <c r="C2696" s="89">
        <f>SUMIF(数量表!D:H,B2696,数量表!H:H)</f>
        <v/>
      </c>
      <c r="D2696" s="239" t="inlineStr">
        <is>
          <t>45*1000</t>
        </is>
      </c>
      <c r="E2696" s="240" t="n">
        <v>57</v>
      </c>
      <c r="F2696" s="241" t="inlineStr">
        <is>
          <t>*</t>
        </is>
      </c>
      <c r="G2696" s="240" t="n">
        <v>976</v>
      </c>
      <c r="H2696" s="242" t="n">
        <v>1</v>
      </c>
      <c r="I2696" s="256">
        <f>SUM(H2696*C2696)</f>
        <v/>
      </c>
      <c r="J2696" s="257" t="n">
        <v>0.2</v>
      </c>
      <c r="K2696" s="258">
        <f>C2696*J2696</f>
        <v/>
      </c>
      <c r="L2696" s="214" t="n"/>
      <c r="M2696" s="251">
        <f>CONCATENATE(D2696,"　",E2696,F2696,G2696)</f>
        <v/>
      </c>
      <c r="N2696" s="252">
        <f>I2696</f>
        <v/>
      </c>
    </row>
    <row r="2697" ht="15" customHeight="1" thickBot="1">
      <c r="B2697" s="79" t="inlineStr">
        <is>
          <t>135MY09HR-R</t>
        </is>
      </c>
      <c r="C2697" s="80">
        <f>SUMIF(数量表!D:H,B2697,数量表!H:H)</f>
        <v/>
      </c>
      <c r="D2697" s="235" t="inlineStr">
        <is>
          <t>W1-34</t>
        </is>
      </c>
      <c r="E2697" s="236" t="n">
        <v>346.5</v>
      </c>
      <c r="F2697" s="237" t="inlineStr">
        <is>
          <t>*</t>
        </is>
      </c>
      <c r="G2697" s="236" t="n">
        <v>250</v>
      </c>
      <c r="H2697" s="238" t="n">
        <v>1</v>
      </c>
      <c r="I2697" s="253">
        <f>SUM(H2697*C2697)</f>
        <v/>
      </c>
      <c r="J2697" s="254" t="n">
        <v>1</v>
      </c>
      <c r="K2697" s="255">
        <f>C2697*J2697</f>
        <v/>
      </c>
      <c r="M2697" s="251">
        <f>CONCATENATE(D2697,"　",E2697,F2697,G2697)</f>
        <v/>
      </c>
      <c r="N2697" s="252">
        <f>I2697</f>
        <v/>
      </c>
    </row>
    <row r="2698" ht="15" customHeight="1" thickBot="1">
      <c r="B2698" s="85" t="inlineStr">
        <is>
          <t>135MY09HR-R</t>
        </is>
      </c>
      <c r="C2698">
        <f>SUMIF(数量表!D:H,B2698,数量表!H:H)</f>
        <v/>
      </c>
      <c r="D2698" s="243" t="inlineStr">
        <is>
          <t>W1-34</t>
        </is>
      </c>
      <c r="E2698" s="2" t="n">
        <v>346.5</v>
      </c>
      <c r="F2698" s="244" t="inlineStr">
        <is>
          <t>*</t>
        </is>
      </c>
      <c r="G2698" s="2" t="n">
        <v>768</v>
      </c>
      <c r="H2698" s="122" t="n">
        <v>1</v>
      </c>
      <c r="I2698" s="259">
        <f>SUM(H2698*C2698)</f>
        <v/>
      </c>
      <c r="J2698" s="260" t="n">
        <v>1</v>
      </c>
      <c r="K2698" s="261">
        <f>C2698*J2698</f>
        <v/>
      </c>
      <c r="M2698" s="251">
        <f>CONCATENATE(D2698,"　",E2698,F2698,G2698)</f>
        <v/>
      </c>
      <c r="N2698" s="252">
        <f>I2698</f>
        <v/>
      </c>
    </row>
    <row r="2699" ht="15" customHeight="1" thickBot="1">
      <c r="B2699" s="85" t="inlineStr">
        <is>
          <t>135MY09HR-R</t>
        </is>
      </c>
      <c r="C2699">
        <f>SUMIF(数量表!D:H,B2699,数量表!H:H)</f>
        <v/>
      </c>
      <c r="D2699" s="243" t="inlineStr">
        <is>
          <t>W3-39</t>
        </is>
      </c>
      <c r="E2699" s="2" t="n">
        <v>386.5</v>
      </c>
      <c r="F2699" s="244" t="inlineStr">
        <is>
          <t>*</t>
        </is>
      </c>
      <c r="G2699" s="2" t="n">
        <v>250</v>
      </c>
      <c r="H2699" s="122" t="n">
        <v>1</v>
      </c>
      <c r="I2699" s="259">
        <f>SUM(H2699*C2699)</f>
        <v/>
      </c>
      <c r="J2699" s="260" t="n">
        <v>1</v>
      </c>
      <c r="K2699" s="261">
        <f>C2699*J2699</f>
        <v/>
      </c>
      <c r="M2699" s="251">
        <f>CONCATENATE(D2699,"　",E2699,F2699,G2699)</f>
        <v/>
      </c>
      <c r="N2699" s="252">
        <f>I2699</f>
        <v/>
      </c>
    </row>
    <row r="2700" ht="15" customHeight="1" thickBot="1">
      <c r="B2700" s="85" t="inlineStr">
        <is>
          <t>135MY09HR-R</t>
        </is>
      </c>
      <c r="C2700">
        <f>SUMIF(数量表!D:H,B2700,数量表!H:H)</f>
        <v/>
      </c>
      <c r="D2700" s="243" t="inlineStr">
        <is>
          <t>W3-39</t>
        </is>
      </c>
      <c r="E2700" s="2" t="n">
        <v>386.5</v>
      </c>
      <c r="F2700" s="244" t="inlineStr">
        <is>
          <t>*</t>
        </is>
      </c>
      <c r="G2700" s="2" t="n">
        <v>768</v>
      </c>
      <c r="H2700" s="122" t="n">
        <v>1</v>
      </c>
      <c r="I2700" s="259">
        <f>SUM(H2700*C2700)</f>
        <v/>
      </c>
      <c r="J2700" s="260" t="n">
        <v>1</v>
      </c>
      <c r="K2700" s="261">
        <f>C2700*J2700</f>
        <v/>
      </c>
      <c r="M2700" s="251">
        <f>CONCATENATE(D2700,"　",E2700,F2700,G2700)</f>
        <v/>
      </c>
      <c r="N2700" s="252">
        <f>I2700</f>
        <v/>
      </c>
    </row>
    <row r="2701" ht="15" customHeight="1" thickBot="1">
      <c r="B2701" s="88" t="inlineStr">
        <is>
          <t>Y09HR-R</t>
        </is>
      </c>
      <c r="C2701" s="89">
        <f>SUMIF(数量表!D:H,B2701,数量表!H:H)</f>
        <v/>
      </c>
      <c r="D2701" s="239" t="inlineStr">
        <is>
          <t>45*1000</t>
        </is>
      </c>
      <c r="E2701" s="240" t="n">
        <v>57</v>
      </c>
      <c r="F2701" s="241" t="inlineStr">
        <is>
          <t>*</t>
        </is>
      </c>
      <c r="G2701" s="240" t="n">
        <v>976</v>
      </c>
      <c r="H2701" s="242" t="n">
        <v>1</v>
      </c>
      <c r="I2701" s="256">
        <f>SUM(H2701*C2701)</f>
        <v/>
      </c>
      <c r="J2701" s="257" t="n">
        <v>0.2</v>
      </c>
      <c r="K2701" s="258">
        <f>C2701*J2701</f>
        <v/>
      </c>
      <c r="M2701" s="251">
        <f>CONCATENATE(D2701,"　",E2701,F2701,G2701)</f>
        <v/>
      </c>
      <c r="N2701" s="252">
        <f>I2701</f>
        <v/>
      </c>
    </row>
    <row r="2702" ht="15" customHeight="1" thickBot="1">
      <c r="B2702" s="85" t="inlineStr">
        <is>
          <t>UE18</t>
        </is>
      </c>
      <c r="C2702">
        <f>SUMIF(数量表!D:H,B2702,数量表!H:H)</f>
        <v/>
      </c>
      <c r="D2702" s="243" t="inlineStr">
        <is>
          <t>W1-39</t>
        </is>
      </c>
      <c r="E2702" s="2" t="n">
        <v>386.5</v>
      </c>
      <c r="F2702" s="244" t="inlineStr">
        <is>
          <t>*</t>
        </is>
      </c>
      <c r="G2702" s="2" t="n">
        <v>666</v>
      </c>
      <c r="H2702" s="122" t="n">
        <v>2</v>
      </c>
      <c r="I2702" s="259">
        <f>SUM(H2702*C2702)</f>
        <v/>
      </c>
      <c r="J2702" s="260" t="n">
        <v>1</v>
      </c>
      <c r="K2702" s="261">
        <f>C2702*J2702</f>
        <v/>
      </c>
      <c r="M2702" s="251">
        <f>CONCATENATE(D2702,"　",E2702,F2702,G2702)</f>
        <v/>
      </c>
      <c r="N2702" s="252">
        <f>I2702</f>
        <v/>
      </c>
    </row>
    <row r="2703" ht="15" customHeight="1" thickBot="1">
      <c r="B2703" s="85" t="inlineStr">
        <is>
          <t>UE18</t>
        </is>
      </c>
      <c r="C2703">
        <f>SUMIF(数量表!D:H,B2703,数量表!H:H)</f>
        <v/>
      </c>
      <c r="D2703" s="243" t="inlineStr">
        <is>
          <t>45*1000</t>
        </is>
      </c>
      <c r="E2703" s="2" t="n">
        <v>50</v>
      </c>
      <c r="F2703" s="244" t="inlineStr">
        <is>
          <t>*</t>
        </is>
      </c>
      <c r="G2703" s="2" t="n">
        <v>1200</v>
      </c>
      <c r="H2703" s="122" t="n">
        <v>2</v>
      </c>
      <c r="I2703" s="259">
        <f>SUM(H2703*C2703)</f>
        <v/>
      </c>
      <c r="J2703" s="260" t="n">
        <v>0.1</v>
      </c>
      <c r="K2703" s="261">
        <f>C2703*J2703</f>
        <v/>
      </c>
      <c r="M2703" s="251">
        <f>CONCATENATE(D2703,"　",E2703,F2703,G2703)</f>
        <v/>
      </c>
      <c r="N2703" s="252">
        <f>I2703</f>
        <v/>
      </c>
    </row>
    <row r="2704" ht="15" customHeight="1" thickBot="1">
      <c r="B2704" s="88" t="inlineStr">
        <is>
          <t>UE18</t>
        </is>
      </c>
      <c r="C2704" s="89">
        <f>SUMIF(数量表!D:H,B2704,数量表!H:H)</f>
        <v/>
      </c>
      <c r="D2704" s="239" t="inlineStr">
        <is>
          <t>45*1000</t>
        </is>
      </c>
      <c r="E2704" s="240" t="n">
        <v>50</v>
      </c>
      <c r="F2704" s="241" t="inlineStr">
        <is>
          <t>*</t>
        </is>
      </c>
      <c r="G2704" s="240" t="n">
        <v>655</v>
      </c>
      <c r="H2704" s="242" t="n">
        <v>2</v>
      </c>
      <c r="I2704" s="256">
        <f>SUM(H2704*C2704)</f>
        <v/>
      </c>
      <c r="J2704" s="257" t="n">
        <v>0.1</v>
      </c>
      <c r="K2704" s="258">
        <f>C2704*J2704</f>
        <v/>
      </c>
      <c r="M2704" s="251">
        <f>CONCATENATE(D2704,"　",E2704,F2704,G2704)</f>
        <v/>
      </c>
      <c r="N2704" s="252">
        <f>I2704</f>
        <v/>
      </c>
    </row>
    <row r="2705" ht="15" customHeight="1" thickBot="1">
      <c r="B2705" s="79" t="inlineStr">
        <is>
          <t>UE18L</t>
        </is>
      </c>
      <c r="C2705" s="82">
        <f>SUMIF(数量表!D:H,B2705,数量表!H:H)</f>
        <v/>
      </c>
      <c r="D2705" s="80" t="inlineStr">
        <is>
          <t>W3-39</t>
        </is>
      </c>
      <c r="E2705" s="236" t="n">
        <v>386.5</v>
      </c>
      <c r="F2705" s="245" t="inlineStr">
        <is>
          <t>*</t>
        </is>
      </c>
      <c r="G2705" s="236" t="n">
        <v>666</v>
      </c>
      <c r="H2705" s="238" t="n">
        <v>1</v>
      </c>
      <c r="I2705" s="253">
        <f>SUM(H2705*C2705)</f>
        <v/>
      </c>
      <c r="J2705" s="254" t="n">
        <v>1</v>
      </c>
      <c r="K2705" s="255">
        <f>C2705*J2705</f>
        <v/>
      </c>
      <c r="M2705" s="251">
        <f>CONCATENATE(D2705,"　",E2705,F2705,G2705)</f>
        <v/>
      </c>
      <c r="N2705" s="252">
        <f>I2705</f>
        <v/>
      </c>
    </row>
    <row r="2706" ht="15" customHeight="1" thickBot="1">
      <c r="B2706" s="85" t="inlineStr">
        <is>
          <t>UE18L</t>
        </is>
      </c>
      <c r="C2706" s="87">
        <f>SUMIF(数量表!D:H,B2706,数量表!H:H)</f>
        <v/>
      </c>
      <c r="D2706" t="inlineStr">
        <is>
          <t>W1-34</t>
        </is>
      </c>
      <c r="E2706" s="2" t="n">
        <v>346.5</v>
      </c>
      <c r="F2706" s="892" t="inlineStr">
        <is>
          <t>*</t>
        </is>
      </c>
      <c r="G2706" s="2" t="n">
        <v>666</v>
      </c>
      <c r="H2706" s="122" t="n">
        <v>1</v>
      </c>
      <c r="I2706" s="259">
        <f>SUM(H2706*C2706)</f>
        <v/>
      </c>
      <c r="J2706" s="260" t="n">
        <v>2</v>
      </c>
      <c r="K2706" s="261">
        <f>C2706*J2706</f>
        <v/>
      </c>
      <c r="M2706" s="251">
        <f>CONCATENATE(D2706,"　",E2706,F2706,G2706)</f>
        <v/>
      </c>
      <c r="N2706" s="252">
        <f>I2706</f>
        <v/>
      </c>
    </row>
    <row r="2707" ht="15" customHeight="1" thickBot="1">
      <c r="B2707" s="85" t="inlineStr">
        <is>
          <t>UE18L</t>
        </is>
      </c>
      <c r="C2707">
        <f>SUMIF(数量表!D:H,B2707,数量表!H:H)</f>
        <v/>
      </c>
      <c r="D2707" s="243" t="inlineStr">
        <is>
          <t>45*1000</t>
        </is>
      </c>
      <c r="E2707" s="2" t="n">
        <v>50</v>
      </c>
      <c r="F2707" s="244" t="inlineStr">
        <is>
          <t>*</t>
        </is>
      </c>
      <c r="G2707" s="2" t="n">
        <v>1200</v>
      </c>
      <c r="H2707" s="122" t="n">
        <v>1</v>
      </c>
      <c r="I2707" s="259">
        <f>SUM(H2707*C2707)</f>
        <v/>
      </c>
      <c r="J2707" s="260" t="n">
        <v>0.1</v>
      </c>
      <c r="K2707" s="261">
        <f>C2707*J2707</f>
        <v/>
      </c>
      <c r="M2707" s="251">
        <f>CONCATENATE(D2707,"　",E2707,F2707,G2707)</f>
        <v/>
      </c>
      <c r="N2707" s="252">
        <f>I2707</f>
        <v/>
      </c>
    </row>
    <row r="2708" ht="15" customHeight="1" thickBot="1">
      <c r="B2708" s="88" t="inlineStr">
        <is>
          <t>UE18L</t>
        </is>
      </c>
      <c r="C2708" s="91">
        <f>SUMIF(数量表!D:H,B2708,数量表!H:H)</f>
        <v/>
      </c>
      <c r="D2708" s="89" t="inlineStr">
        <is>
          <t>45*1000</t>
        </is>
      </c>
      <c r="E2708" s="240" t="n">
        <v>50</v>
      </c>
      <c r="F2708" s="246" t="inlineStr">
        <is>
          <t>*</t>
        </is>
      </c>
      <c r="G2708" s="240" t="n">
        <v>655</v>
      </c>
      <c r="H2708" s="242" t="n">
        <v>1</v>
      </c>
      <c r="I2708" s="256">
        <f>SUM(H2708*C2708)</f>
        <v/>
      </c>
      <c r="J2708" s="257" t="n">
        <v>0.1</v>
      </c>
      <c r="K2708" s="258">
        <f>C2708*J2708</f>
        <v/>
      </c>
      <c r="M2708" s="251">
        <f>CONCATENATE(D2708,"　",E2708,F2708,G2708)</f>
        <v/>
      </c>
      <c r="N2708" s="252">
        <f>I2708</f>
        <v/>
      </c>
    </row>
    <row r="2709" ht="15" customHeight="1" thickBot="1">
      <c r="B2709" s="79" t="inlineStr">
        <is>
          <t>UE18R</t>
        </is>
      </c>
      <c r="C2709" s="82">
        <f>SUMIF(数量表!D:H,B2709,数量表!H:H)</f>
        <v/>
      </c>
      <c r="D2709" s="80" t="inlineStr">
        <is>
          <t>W3-39</t>
        </is>
      </c>
      <c r="E2709" s="236" t="n">
        <v>386.5</v>
      </c>
      <c r="F2709" s="245" t="inlineStr">
        <is>
          <t>*</t>
        </is>
      </c>
      <c r="G2709" s="236" t="n">
        <v>666</v>
      </c>
      <c r="H2709" s="238" t="n">
        <v>1</v>
      </c>
      <c r="I2709" s="253">
        <f>SUM(H2709*C2709)</f>
        <v/>
      </c>
      <c r="J2709" s="254" t="n">
        <v>1</v>
      </c>
      <c r="K2709" s="255">
        <f>C2709*J2709</f>
        <v/>
      </c>
      <c r="M2709" s="251">
        <f>CONCATENATE(D2709,"　",E2709,F2709,G2709)</f>
        <v/>
      </c>
      <c r="N2709" s="252">
        <f>I2709</f>
        <v/>
      </c>
    </row>
    <row r="2710" ht="15" customHeight="1" thickBot="1">
      <c r="B2710" s="85" t="inlineStr">
        <is>
          <t>UE18R</t>
        </is>
      </c>
      <c r="C2710" s="87">
        <f>SUMIF(数量表!D:H,B2710,数量表!H:H)</f>
        <v/>
      </c>
      <c r="D2710" t="inlineStr">
        <is>
          <t>W1-34</t>
        </is>
      </c>
      <c r="E2710" s="2" t="n">
        <v>346.5</v>
      </c>
      <c r="F2710" s="892" t="inlineStr">
        <is>
          <t>*</t>
        </is>
      </c>
      <c r="G2710" s="2" t="n">
        <v>666</v>
      </c>
      <c r="H2710" s="122" t="n">
        <v>1</v>
      </c>
      <c r="I2710" s="259">
        <f>SUM(H2710*C2710)</f>
        <v/>
      </c>
      <c r="J2710" s="260" t="n">
        <v>2</v>
      </c>
      <c r="K2710" s="261">
        <f>C2710*J2710</f>
        <v/>
      </c>
      <c r="M2710" s="251">
        <f>CONCATENATE(D2710,"　",E2710,F2710,G2710)</f>
        <v/>
      </c>
      <c r="N2710" s="252">
        <f>I2710</f>
        <v/>
      </c>
    </row>
    <row r="2711" ht="15" customHeight="1" thickBot="1">
      <c r="B2711" s="85" t="inlineStr">
        <is>
          <t>UE18R</t>
        </is>
      </c>
      <c r="C2711">
        <f>SUMIF(数量表!D:H,B2711,数量表!H:H)</f>
        <v/>
      </c>
      <c r="D2711" s="243" t="inlineStr">
        <is>
          <t>45*1000</t>
        </is>
      </c>
      <c r="E2711" s="2" t="n">
        <v>50</v>
      </c>
      <c r="F2711" s="244" t="inlineStr">
        <is>
          <t>*</t>
        </is>
      </c>
      <c r="G2711" s="2" t="n">
        <v>1200</v>
      </c>
      <c r="H2711" s="122" t="n">
        <v>1</v>
      </c>
      <c r="I2711" s="259">
        <f>SUM(H2711*C2711)</f>
        <v/>
      </c>
      <c r="J2711" s="260" t="n">
        <v>0.1</v>
      </c>
      <c r="K2711" s="261">
        <f>C2711*J2711</f>
        <v/>
      </c>
      <c r="M2711" s="251">
        <f>CONCATENATE(D2711,"　",E2711,F2711,G2711)</f>
        <v/>
      </c>
      <c r="N2711" s="252">
        <f>I2711</f>
        <v/>
      </c>
    </row>
    <row r="2712" ht="15" customHeight="1" thickBot="1">
      <c r="B2712" s="88" t="inlineStr">
        <is>
          <t>UE18R</t>
        </is>
      </c>
      <c r="C2712" s="91">
        <f>SUMIF(数量表!D:H,B2712,数量表!H:H)</f>
        <v/>
      </c>
      <c r="D2712" s="89" t="inlineStr">
        <is>
          <t>45*1000</t>
        </is>
      </c>
      <c r="E2712" s="240" t="n">
        <v>50</v>
      </c>
      <c r="F2712" s="246" t="inlineStr">
        <is>
          <t>*</t>
        </is>
      </c>
      <c r="G2712" s="240" t="n">
        <v>655</v>
      </c>
      <c r="H2712" s="242" t="n">
        <v>1</v>
      </c>
      <c r="I2712" s="256">
        <f>SUM(H2712*C2712)</f>
        <v/>
      </c>
      <c r="J2712" s="257" t="n">
        <v>0.1</v>
      </c>
      <c r="K2712" s="258">
        <f>C2712*J2712</f>
        <v/>
      </c>
      <c r="M2712" s="251">
        <f>CONCATENATE(D2712,"　",E2712,F2712,G2712)</f>
        <v/>
      </c>
      <c r="N2712" s="252">
        <f>I2712</f>
        <v/>
      </c>
    </row>
    <row r="2713" ht="15" customHeight="1" thickBot="1">
      <c r="B2713" s="85" t="inlineStr">
        <is>
          <t>UE18-L</t>
        </is>
      </c>
      <c r="C2713">
        <f>SUMIF(数量表!D:H,B2713,数量表!H:H)</f>
        <v/>
      </c>
      <c r="D2713" s="243" t="inlineStr">
        <is>
          <t>W1-39</t>
        </is>
      </c>
      <c r="E2713" s="2" t="n">
        <v>386.5</v>
      </c>
      <c r="F2713" s="244" t="inlineStr">
        <is>
          <t>*</t>
        </is>
      </c>
      <c r="G2713" s="2" t="n">
        <v>666</v>
      </c>
      <c r="H2713" s="122" t="n">
        <v>2</v>
      </c>
      <c r="I2713" s="259">
        <f>SUM(H2713*C2713)</f>
        <v/>
      </c>
      <c r="J2713" s="260" t="n">
        <v>1</v>
      </c>
      <c r="K2713" s="261">
        <f>C2713*J2713</f>
        <v/>
      </c>
      <c r="M2713" s="251">
        <f>CONCATENATE(D2713,"　",E2713,F2713,G2713)</f>
        <v/>
      </c>
      <c r="N2713" s="252">
        <f>I2713</f>
        <v/>
      </c>
    </row>
    <row r="2714" ht="15" customHeight="1" thickBot="1">
      <c r="B2714" s="85" t="inlineStr">
        <is>
          <t>UE18-L</t>
        </is>
      </c>
      <c r="C2714">
        <f>SUMIF(数量表!D:H,B2714,数量表!H:H)</f>
        <v/>
      </c>
      <c r="D2714" s="243" t="inlineStr">
        <is>
          <t>45*1000</t>
        </is>
      </c>
      <c r="E2714" s="2" t="n">
        <v>100</v>
      </c>
      <c r="F2714" s="244" t="inlineStr">
        <is>
          <t>*</t>
        </is>
      </c>
      <c r="G2714" s="2" t="n">
        <v>1200</v>
      </c>
      <c r="H2714" s="122" t="n">
        <v>1</v>
      </c>
      <c r="I2714" s="259">
        <f>SUM(H2714*C2714)</f>
        <v/>
      </c>
      <c r="J2714" s="260" t="n">
        <v>0.1</v>
      </c>
      <c r="K2714" s="261">
        <f>C2714*J2714</f>
        <v/>
      </c>
      <c r="M2714" s="251">
        <f>CONCATENATE(D2714,"　",E2714,F2714,G2714)</f>
        <v/>
      </c>
      <c r="N2714" s="252">
        <f>I2714</f>
        <v/>
      </c>
    </row>
    <row r="2715" ht="15" customHeight="1" thickBot="1">
      <c r="B2715" s="88" t="inlineStr">
        <is>
          <t>UE18-L</t>
        </is>
      </c>
      <c r="C2715" s="89">
        <f>SUMIF(数量表!D:H,B2715,数量表!H:H)</f>
        <v/>
      </c>
      <c r="D2715" s="239" t="inlineStr">
        <is>
          <t>45*1000</t>
        </is>
      </c>
      <c r="E2715" s="240" t="n">
        <v>100</v>
      </c>
      <c r="F2715" s="241" t="inlineStr">
        <is>
          <t>*</t>
        </is>
      </c>
      <c r="G2715" s="240" t="n">
        <v>655</v>
      </c>
      <c r="H2715" s="242" t="n">
        <v>1</v>
      </c>
      <c r="I2715" s="256">
        <f>SUM(H2715*C2715)</f>
        <v/>
      </c>
      <c r="J2715" s="257" t="n">
        <v>0.1</v>
      </c>
      <c r="K2715" s="258">
        <f>C2715*J2715</f>
        <v/>
      </c>
      <c r="M2715" s="251">
        <f>CONCATENATE(D2715,"　",E2715,F2715,G2715)</f>
        <v/>
      </c>
      <c r="N2715" s="252">
        <f>I2715</f>
        <v/>
      </c>
    </row>
    <row r="2716" ht="15" customHeight="1" thickBot="1">
      <c r="B2716" s="85" t="inlineStr">
        <is>
          <t>UE18-R</t>
        </is>
      </c>
      <c r="C2716">
        <f>SUMIF(数量表!D:H,B2716,数量表!H:H)</f>
        <v/>
      </c>
      <c r="D2716" s="243" t="inlineStr">
        <is>
          <t>W1-39</t>
        </is>
      </c>
      <c r="E2716" s="2" t="n">
        <v>386.5</v>
      </c>
      <c r="F2716" s="244" t="inlineStr">
        <is>
          <t>*</t>
        </is>
      </c>
      <c r="G2716" s="2" t="n">
        <v>666</v>
      </c>
      <c r="H2716" s="122" t="n">
        <v>2</v>
      </c>
      <c r="I2716" s="259">
        <f>SUM(H2716*C2716)</f>
        <v/>
      </c>
      <c r="J2716" s="260" t="n">
        <v>1</v>
      </c>
      <c r="K2716" s="261">
        <f>C2716*J2716</f>
        <v/>
      </c>
      <c r="M2716" s="251">
        <f>CONCATENATE(D2716,"　",E2716,F2716,G2716)</f>
        <v/>
      </c>
      <c r="N2716" s="252">
        <f>I2716</f>
        <v/>
      </c>
    </row>
    <row r="2717" ht="15" customHeight="1" thickBot="1">
      <c r="B2717" s="85" t="inlineStr">
        <is>
          <t>UE18-R</t>
        </is>
      </c>
      <c r="C2717">
        <f>SUMIF(数量表!D:H,B2717,数量表!H:H)</f>
        <v/>
      </c>
      <c r="D2717" s="243" t="inlineStr">
        <is>
          <t>45*1000</t>
        </is>
      </c>
      <c r="E2717" s="2" t="n">
        <v>100</v>
      </c>
      <c r="F2717" s="244" t="inlineStr">
        <is>
          <t>*</t>
        </is>
      </c>
      <c r="G2717" s="2" t="n">
        <v>1200</v>
      </c>
      <c r="H2717" s="122" t="n">
        <v>1</v>
      </c>
      <c r="I2717" s="259">
        <f>SUM(H2717*C2717)</f>
        <v/>
      </c>
      <c r="J2717" s="260" t="n">
        <v>0.1</v>
      </c>
      <c r="K2717" s="261">
        <f>C2717*J2717</f>
        <v/>
      </c>
      <c r="M2717" s="251">
        <f>CONCATENATE(D2717,"　",E2717,F2717,G2717)</f>
        <v/>
      </c>
      <c r="N2717" s="252">
        <f>I2717</f>
        <v/>
      </c>
    </row>
    <row r="2718" ht="15" customHeight="1" thickBot="1">
      <c r="B2718" s="88" t="inlineStr">
        <is>
          <t>UE18-R</t>
        </is>
      </c>
      <c r="C2718" s="89">
        <f>SUMIF(数量表!D:H,B2718,数量表!H:H)</f>
        <v/>
      </c>
      <c r="D2718" s="239" t="inlineStr">
        <is>
          <t>45*1000</t>
        </is>
      </c>
      <c r="E2718" s="240" t="n">
        <v>100</v>
      </c>
      <c r="F2718" s="241" t="inlineStr">
        <is>
          <t>*</t>
        </is>
      </c>
      <c r="G2718" s="240" t="n">
        <v>655</v>
      </c>
      <c r="H2718" s="242" t="n">
        <v>1</v>
      </c>
      <c r="I2718" s="256">
        <f>SUM(H2718*C2718)</f>
        <v/>
      </c>
      <c r="J2718" s="257" t="n">
        <v>0.1</v>
      </c>
      <c r="K2718" s="258">
        <f>C2718*J2718</f>
        <v/>
      </c>
      <c r="M2718" s="251">
        <f>CONCATENATE(D2718,"　",E2718,F2718,G2718)</f>
        <v/>
      </c>
      <c r="N2718" s="252">
        <f>I2718</f>
        <v/>
      </c>
    </row>
    <row r="2719" ht="15" customHeight="1" thickBot="1">
      <c r="B2719" s="79" t="inlineStr">
        <is>
          <t>UE18L-L</t>
        </is>
      </c>
      <c r="C2719" s="82">
        <f>SUMIF(数量表!D:H,B2719,数量表!H:H)</f>
        <v/>
      </c>
      <c r="D2719" s="80" t="inlineStr">
        <is>
          <t>W3-39</t>
        </is>
      </c>
      <c r="E2719" s="236" t="n">
        <v>386.5</v>
      </c>
      <c r="F2719" s="245" t="inlineStr">
        <is>
          <t>*</t>
        </is>
      </c>
      <c r="G2719" s="236" t="n">
        <v>666</v>
      </c>
      <c r="H2719" s="238" t="n">
        <v>1</v>
      </c>
      <c r="I2719" s="253">
        <f>SUM(H2719*C2719)</f>
        <v/>
      </c>
      <c r="J2719" s="254" t="n">
        <v>1</v>
      </c>
      <c r="K2719" s="255">
        <f>C2719*J2719</f>
        <v/>
      </c>
      <c r="M2719" s="251">
        <f>CONCATENATE(D2719,"　",E2719,F2719,G2719)</f>
        <v/>
      </c>
      <c r="N2719" s="252">
        <f>I2719</f>
        <v/>
      </c>
    </row>
    <row r="2720" ht="15" customHeight="1" thickBot="1">
      <c r="B2720" s="85" t="inlineStr">
        <is>
          <t>UE18L-L</t>
        </is>
      </c>
      <c r="C2720" s="87">
        <f>SUMIF(数量表!D:H,B2720,数量表!H:H)</f>
        <v/>
      </c>
      <c r="D2720" t="inlineStr">
        <is>
          <t>W1-34</t>
        </is>
      </c>
      <c r="E2720" s="2" t="n">
        <v>346.5</v>
      </c>
      <c r="F2720" s="892" t="inlineStr">
        <is>
          <t>*</t>
        </is>
      </c>
      <c r="G2720" s="2" t="n">
        <v>666</v>
      </c>
      <c r="H2720" s="122" t="n">
        <v>1</v>
      </c>
      <c r="I2720" s="259">
        <f>SUM(H2720*C2720)</f>
        <v/>
      </c>
      <c r="J2720" s="260" t="n">
        <v>0.5</v>
      </c>
      <c r="K2720" s="261">
        <f>C2720*J2720</f>
        <v/>
      </c>
      <c r="M2720" s="251">
        <f>CONCATENATE(D2720,"　",E2720,F2720,G2720)</f>
        <v/>
      </c>
      <c r="N2720" s="252">
        <f>I2720</f>
        <v/>
      </c>
    </row>
    <row r="2721" ht="15" customHeight="1" thickBot="1">
      <c r="B2721" s="85" t="inlineStr">
        <is>
          <t>UE18L-L</t>
        </is>
      </c>
      <c r="C2721">
        <f>SUMIF(数量表!D:H,B2721,数量表!H:H)</f>
        <v/>
      </c>
      <c r="D2721" s="243" t="inlineStr">
        <is>
          <t>45*1000</t>
        </is>
      </c>
      <c r="E2721" s="2" t="n">
        <v>60</v>
      </c>
      <c r="F2721" s="244" t="inlineStr">
        <is>
          <t>*</t>
        </is>
      </c>
      <c r="G2721" s="2" t="n">
        <v>1200</v>
      </c>
      <c r="H2721" s="122" t="n">
        <v>1</v>
      </c>
      <c r="I2721" s="259">
        <f>SUM(H2721*C2721)</f>
        <v/>
      </c>
      <c r="J2721" s="260" t="n">
        <v>0.1</v>
      </c>
      <c r="K2721" s="261">
        <f>C2721*J2721</f>
        <v/>
      </c>
      <c r="M2721" s="251">
        <f>CONCATENATE(D2721,"　",E2721,F2721,G2721)</f>
        <v/>
      </c>
      <c r="N2721" s="252">
        <f>I2721</f>
        <v/>
      </c>
    </row>
    <row r="2722" ht="15" customHeight="1" thickBot="1">
      <c r="B2722" s="88" t="inlineStr">
        <is>
          <t>UE18L-L</t>
        </is>
      </c>
      <c r="C2722" s="91">
        <f>SUMIF(数量表!D:H,B2722,数量表!H:H)</f>
        <v/>
      </c>
      <c r="D2722" s="89" t="inlineStr">
        <is>
          <t>45*1000</t>
        </is>
      </c>
      <c r="E2722" s="240" t="n">
        <v>60</v>
      </c>
      <c r="F2722" s="246" t="inlineStr">
        <is>
          <t>*</t>
        </is>
      </c>
      <c r="G2722" s="240" t="n">
        <v>655</v>
      </c>
      <c r="H2722" s="242" t="n">
        <v>1</v>
      </c>
      <c r="I2722" s="256">
        <f>SUM(H2722*C2722)</f>
        <v/>
      </c>
      <c r="J2722" s="257" t="n">
        <v>0.1</v>
      </c>
      <c r="K2722" s="258">
        <f>C2722*J2722</f>
        <v/>
      </c>
      <c r="L2722" s="214" t="n"/>
      <c r="M2722" s="251">
        <f>CONCATENATE(D2722,"　",E2722,F2722,G2722)</f>
        <v/>
      </c>
      <c r="N2722" s="252">
        <f>I2722</f>
        <v/>
      </c>
    </row>
    <row r="2723" ht="15" customHeight="1" thickBot="1">
      <c r="B2723" s="79" t="inlineStr">
        <is>
          <t>UE18R-R</t>
        </is>
      </c>
      <c r="C2723" s="82">
        <f>SUMIF(数量表!D:H,B2723,数量表!H:H)</f>
        <v/>
      </c>
      <c r="D2723" s="80" t="inlineStr">
        <is>
          <t>W3-39</t>
        </is>
      </c>
      <c r="E2723" s="236" t="n">
        <v>386.5</v>
      </c>
      <c r="F2723" s="245" t="inlineStr">
        <is>
          <t>*</t>
        </is>
      </c>
      <c r="G2723" s="236" t="n">
        <v>666</v>
      </c>
      <c r="H2723" s="238" t="n">
        <v>1</v>
      </c>
      <c r="I2723" s="253">
        <f>SUM(H2723*C2723)</f>
        <v/>
      </c>
      <c r="J2723" s="254" t="n">
        <v>1</v>
      </c>
      <c r="K2723" s="255">
        <f>C2723*J2723</f>
        <v/>
      </c>
      <c r="L2723" s="214" t="n"/>
      <c r="M2723" s="251">
        <f>CONCATENATE(D2723,"　",E2723,F2723,G2723)</f>
        <v/>
      </c>
      <c r="N2723" s="252">
        <f>I2723</f>
        <v/>
      </c>
    </row>
    <row r="2724" ht="15" customHeight="1" thickBot="1">
      <c r="B2724" s="85" t="inlineStr">
        <is>
          <t>UE18R-R</t>
        </is>
      </c>
      <c r="C2724" s="87">
        <f>SUMIF(数量表!D:H,B2724,数量表!H:H)</f>
        <v/>
      </c>
      <c r="D2724" t="inlineStr">
        <is>
          <t>W1-34</t>
        </is>
      </c>
      <c r="E2724" s="2" t="n">
        <v>346.5</v>
      </c>
      <c r="F2724" s="892" t="inlineStr">
        <is>
          <t>*</t>
        </is>
      </c>
      <c r="G2724" s="2" t="n">
        <v>666</v>
      </c>
      <c r="H2724" s="122" t="n">
        <v>1</v>
      </c>
      <c r="I2724" s="259">
        <f>SUM(H2724*C2724)</f>
        <v/>
      </c>
      <c r="J2724" s="260" t="n">
        <v>0.5</v>
      </c>
      <c r="K2724" s="261">
        <f>C2724*J2724</f>
        <v/>
      </c>
      <c r="L2724" s="214" t="n"/>
      <c r="M2724" s="251">
        <f>CONCATENATE(D2724,"　",E2724,F2724,G2724)</f>
        <v/>
      </c>
      <c r="N2724" s="252">
        <f>I2724</f>
        <v/>
      </c>
    </row>
    <row r="2725" ht="15" customHeight="1" thickBot="1">
      <c r="B2725" s="85" t="inlineStr">
        <is>
          <t>UE18R-R</t>
        </is>
      </c>
      <c r="C2725">
        <f>SUMIF(数量表!D:H,B2725,数量表!H:H)</f>
        <v/>
      </c>
      <c r="D2725" s="243" t="inlineStr">
        <is>
          <t>45*1000</t>
        </is>
      </c>
      <c r="E2725" s="2" t="n">
        <v>60</v>
      </c>
      <c r="F2725" s="244" t="inlineStr">
        <is>
          <t>*</t>
        </is>
      </c>
      <c r="G2725" s="2" t="n">
        <v>1200</v>
      </c>
      <c r="H2725" s="122" t="n">
        <v>1</v>
      </c>
      <c r="I2725" s="259">
        <f>SUM(H2725*C2725)</f>
        <v/>
      </c>
      <c r="J2725" s="260" t="n">
        <v>0.1</v>
      </c>
      <c r="K2725" s="261">
        <f>C2725*J2725</f>
        <v/>
      </c>
      <c r="L2725" s="214" t="n"/>
      <c r="M2725" s="251">
        <f>CONCATENATE(D2725,"　",E2725,F2725,G2725)</f>
        <v/>
      </c>
      <c r="N2725" s="252">
        <f>I2725</f>
        <v/>
      </c>
    </row>
    <row r="2726" ht="15" customHeight="1" thickBot="1">
      <c r="B2726" s="88" t="inlineStr">
        <is>
          <t>UE18R-R</t>
        </is>
      </c>
      <c r="C2726" s="91">
        <f>SUMIF(数量表!D:H,B2726,数量表!H:H)</f>
        <v/>
      </c>
      <c r="D2726" s="89" t="inlineStr">
        <is>
          <t>45*1000</t>
        </is>
      </c>
      <c r="E2726" s="240" t="n">
        <v>60</v>
      </c>
      <c r="F2726" s="246" t="inlineStr">
        <is>
          <t>*</t>
        </is>
      </c>
      <c r="G2726" s="240" t="n">
        <v>655</v>
      </c>
      <c r="H2726" s="242" t="n">
        <v>1</v>
      </c>
      <c r="I2726" s="256">
        <f>SUM(H2726*C2726)</f>
        <v/>
      </c>
      <c r="J2726" s="257" t="n">
        <v>0.1</v>
      </c>
      <c r="K2726" s="258">
        <f>C2726*J2726</f>
        <v/>
      </c>
      <c r="L2726" s="214" t="n"/>
      <c r="M2726" s="251">
        <f>CONCATENATE(D2726,"　",E2726,F2726,G2726)</f>
        <v/>
      </c>
      <c r="N2726" s="252">
        <f>I2726</f>
        <v/>
      </c>
    </row>
    <row r="2727" ht="15" customHeight="1" thickBot="1">
      <c r="B2727" s="85" t="inlineStr">
        <is>
          <t>UE20</t>
        </is>
      </c>
      <c r="C2727">
        <f>SUMIF(数量表!D:H,B2727,数量表!H:H)</f>
        <v/>
      </c>
      <c r="D2727" s="243" t="inlineStr">
        <is>
          <t>W3-39</t>
        </is>
      </c>
      <c r="E2727" s="2" t="n">
        <v>386.5</v>
      </c>
      <c r="F2727" s="244" t="inlineStr">
        <is>
          <t>*</t>
        </is>
      </c>
      <c r="G2727" s="2" t="n">
        <v>466</v>
      </c>
      <c r="H2727" s="122" t="n">
        <v>2</v>
      </c>
      <c r="I2727" s="259">
        <f>SUM(H2727*C2727)</f>
        <v/>
      </c>
      <c r="J2727" s="260" t="n">
        <v>2</v>
      </c>
      <c r="K2727" s="261">
        <f>C2727*J2727</f>
        <v/>
      </c>
      <c r="L2727" s="214" t="n"/>
      <c r="M2727" s="251">
        <f>CONCATENATE(D2727,"　",E2727,F2727,G2727)</f>
        <v/>
      </c>
      <c r="N2727" s="252">
        <f>I2727</f>
        <v/>
      </c>
    </row>
    <row r="2728" ht="15" customHeight="1" thickBot="1">
      <c r="B2728" s="85" t="inlineStr">
        <is>
          <t>UE20</t>
        </is>
      </c>
      <c r="C2728">
        <f>SUMIF(数量表!D:H,B2728,数量表!H:H)</f>
        <v/>
      </c>
      <c r="D2728" s="243" t="inlineStr">
        <is>
          <t>45*1000</t>
        </is>
      </c>
      <c r="E2728" s="2" t="n">
        <v>50</v>
      </c>
      <c r="F2728" s="244" t="inlineStr">
        <is>
          <t>*</t>
        </is>
      </c>
      <c r="G2728" s="2" t="n">
        <v>1200</v>
      </c>
      <c r="H2728" s="122" t="n">
        <v>2</v>
      </c>
      <c r="I2728" s="259">
        <f>SUM(H2728*C2728)</f>
        <v/>
      </c>
      <c r="J2728" s="260" t="n">
        <v>0.1</v>
      </c>
      <c r="K2728" s="261">
        <f>C2728*J2728</f>
        <v/>
      </c>
      <c r="L2728" s="214" t="n"/>
      <c r="M2728" s="251">
        <f>CONCATENATE(D2728,"　",E2728,F2728,G2728)</f>
        <v/>
      </c>
      <c r="N2728" s="252">
        <f>I2728</f>
        <v/>
      </c>
    </row>
    <row r="2729" ht="15" customHeight="1" thickBot="1">
      <c r="B2729" s="88" t="inlineStr">
        <is>
          <t>UE20</t>
        </is>
      </c>
      <c r="C2729" s="89">
        <f>SUMIF(数量表!D:H,B2729,数量表!H:H)</f>
        <v/>
      </c>
      <c r="D2729" s="239" t="inlineStr">
        <is>
          <t>45*1000</t>
        </is>
      </c>
      <c r="E2729" s="240" t="n">
        <v>50</v>
      </c>
      <c r="F2729" s="241" t="inlineStr">
        <is>
          <t>*</t>
        </is>
      </c>
      <c r="G2729" s="240" t="n">
        <v>855</v>
      </c>
      <c r="H2729" s="242" t="n">
        <v>2</v>
      </c>
      <c r="I2729" s="256">
        <f>SUM(H2729*C2729)</f>
        <v/>
      </c>
      <c r="J2729" s="257" t="n">
        <v>0.1</v>
      </c>
      <c r="K2729" s="258">
        <f>C2729*J2729</f>
        <v/>
      </c>
      <c r="L2729" s="214" t="n"/>
      <c r="M2729" s="251">
        <f>CONCATENATE(D2729,"　",E2729,F2729,G2729)</f>
        <v/>
      </c>
      <c r="N2729" s="252">
        <f>I2729</f>
        <v/>
      </c>
    </row>
    <row r="2730" ht="15" customHeight="1" thickBot="1">
      <c r="B2730" s="79" t="inlineStr">
        <is>
          <t>UE20L</t>
        </is>
      </c>
      <c r="C2730" s="82">
        <f>SUMIF(数量表!D:H,B2730,数量表!H:H)</f>
        <v/>
      </c>
      <c r="D2730" s="80" t="inlineStr">
        <is>
          <t>W3-39</t>
        </is>
      </c>
      <c r="E2730" s="236" t="n">
        <v>386.5</v>
      </c>
      <c r="F2730" s="245" t="inlineStr">
        <is>
          <t>*</t>
        </is>
      </c>
      <c r="G2730" s="236" t="n">
        <v>466</v>
      </c>
      <c r="H2730" s="238" t="n">
        <v>1</v>
      </c>
      <c r="I2730" s="253">
        <f>SUM(H2730*C2730)</f>
        <v/>
      </c>
      <c r="J2730" s="254" t="n">
        <v>1</v>
      </c>
      <c r="K2730" s="255">
        <f>C2730*J2730</f>
        <v/>
      </c>
      <c r="L2730" s="214" t="n"/>
      <c r="M2730" s="251">
        <f>CONCATENATE(D2730,"　",E2730,F2730,G2730)</f>
        <v/>
      </c>
      <c r="N2730" s="252">
        <f>I2730</f>
        <v/>
      </c>
    </row>
    <row r="2731" ht="15" customHeight="1" thickBot="1">
      <c r="B2731" s="85" t="inlineStr">
        <is>
          <t>UE20L</t>
        </is>
      </c>
      <c r="C2731" s="87">
        <f>SUMIF(数量表!D:H,B2731,数量表!H:H)</f>
        <v/>
      </c>
      <c r="D2731" t="inlineStr">
        <is>
          <t>W1-34</t>
        </is>
      </c>
      <c r="E2731" s="2" t="n">
        <v>346.5</v>
      </c>
      <c r="F2731" s="892" t="inlineStr">
        <is>
          <t>*</t>
        </is>
      </c>
      <c r="G2731" s="2" t="n">
        <v>466</v>
      </c>
      <c r="H2731" s="122" t="n">
        <v>1</v>
      </c>
      <c r="I2731" s="259">
        <f>SUM(H2731*C2731)</f>
        <v/>
      </c>
      <c r="J2731" s="260" t="n">
        <v>2</v>
      </c>
      <c r="K2731" s="261">
        <f>C2731*J2731</f>
        <v/>
      </c>
      <c r="L2731" s="214" t="n"/>
      <c r="M2731" s="251">
        <f>CONCATENATE(D2731,"　",E2731,F2731,G2731)</f>
        <v/>
      </c>
      <c r="N2731" s="252">
        <f>I2731</f>
        <v/>
      </c>
    </row>
    <row r="2732" ht="15" customHeight="1" thickBot="1">
      <c r="B2732" s="85" t="inlineStr">
        <is>
          <t>UE20L</t>
        </is>
      </c>
      <c r="C2732">
        <f>SUMIF(数量表!D:H,B2732,数量表!H:H)</f>
        <v/>
      </c>
      <c r="D2732" s="243" t="inlineStr">
        <is>
          <t>45*1000</t>
        </is>
      </c>
      <c r="E2732" s="2" t="n">
        <v>50</v>
      </c>
      <c r="F2732" s="244" t="inlineStr">
        <is>
          <t>*</t>
        </is>
      </c>
      <c r="G2732" s="2" t="n">
        <v>1200</v>
      </c>
      <c r="H2732" s="122" t="n">
        <v>1</v>
      </c>
      <c r="I2732" s="259">
        <f>SUM(H2732*C2732)</f>
        <v/>
      </c>
      <c r="J2732" s="260" t="n">
        <v>0.1</v>
      </c>
      <c r="K2732" s="261">
        <f>C2732*J2732</f>
        <v/>
      </c>
      <c r="L2732" s="214" t="n"/>
      <c r="M2732" s="251">
        <f>CONCATENATE(D2732,"　",E2732,F2732,G2732)</f>
        <v/>
      </c>
      <c r="N2732" s="252">
        <f>I2732</f>
        <v/>
      </c>
    </row>
    <row r="2733" ht="15" customHeight="1" thickBot="1">
      <c r="B2733" s="88" t="inlineStr">
        <is>
          <t>UE20L</t>
        </is>
      </c>
      <c r="C2733" s="91">
        <f>SUMIF(数量表!D:H,B2733,数量表!H:H)</f>
        <v/>
      </c>
      <c r="D2733" s="89" t="inlineStr">
        <is>
          <t>45*1000</t>
        </is>
      </c>
      <c r="E2733" s="240" t="n">
        <v>50</v>
      </c>
      <c r="F2733" s="246" t="inlineStr">
        <is>
          <t>*</t>
        </is>
      </c>
      <c r="G2733" s="240" t="n">
        <v>855</v>
      </c>
      <c r="H2733" s="242" t="n">
        <v>1</v>
      </c>
      <c r="I2733" s="256">
        <f>SUM(H2733*C2733)</f>
        <v/>
      </c>
      <c r="J2733" s="257" t="n">
        <v>0.1</v>
      </c>
      <c r="K2733" s="258">
        <f>C2733*J2733</f>
        <v/>
      </c>
      <c r="L2733" s="214" t="n"/>
      <c r="M2733" s="251">
        <f>CONCATENATE(D2733,"　",E2733,F2733,G2733)</f>
        <v/>
      </c>
      <c r="N2733" s="252">
        <f>I2733</f>
        <v/>
      </c>
    </row>
    <row r="2734" ht="15" customHeight="1" thickBot="1">
      <c r="B2734" s="85" t="inlineStr">
        <is>
          <t>UE20-L</t>
        </is>
      </c>
      <c r="C2734">
        <f>SUMIF(数量表!D:H,B2734,数量表!H:H)</f>
        <v/>
      </c>
      <c r="D2734" s="243" t="inlineStr">
        <is>
          <t>W3-39</t>
        </is>
      </c>
      <c r="E2734" s="2" t="n">
        <v>386.5</v>
      </c>
      <c r="F2734" s="244" t="inlineStr">
        <is>
          <t>*</t>
        </is>
      </c>
      <c r="G2734" s="2" t="n">
        <v>466</v>
      </c>
      <c r="H2734" s="122" t="n">
        <v>2</v>
      </c>
      <c r="I2734" s="259">
        <f>SUM(H2734*C2734)</f>
        <v/>
      </c>
      <c r="J2734" s="260" t="n">
        <v>2</v>
      </c>
      <c r="K2734" s="261">
        <f>C2734*J2734</f>
        <v/>
      </c>
      <c r="L2734" s="214" t="n"/>
      <c r="M2734" s="251">
        <f>CONCATENATE(D2734,"　",E2734,F2734,G2734)</f>
        <v/>
      </c>
      <c r="N2734" s="252">
        <f>I2734</f>
        <v/>
      </c>
    </row>
    <row r="2735" ht="15" customHeight="1" thickBot="1">
      <c r="B2735" s="85" t="inlineStr">
        <is>
          <t>UE20-L</t>
        </is>
      </c>
      <c r="C2735">
        <f>SUMIF(数量表!D:H,B2735,数量表!H:H)</f>
        <v/>
      </c>
      <c r="D2735" s="243" t="inlineStr">
        <is>
          <t>45*1000</t>
        </is>
      </c>
      <c r="E2735" s="2" t="n">
        <v>100</v>
      </c>
      <c r="F2735" s="244" t="inlineStr">
        <is>
          <t>*</t>
        </is>
      </c>
      <c r="G2735" s="2" t="n">
        <v>1200</v>
      </c>
      <c r="H2735" s="122" t="n">
        <v>1</v>
      </c>
      <c r="I2735" s="259">
        <f>SUM(H2735*C2735)</f>
        <v/>
      </c>
      <c r="J2735" s="260" t="n">
        <v>0.1</v>
      </c>
      <c r="K2735" s="261">
        <f>C2735*J2735</f>
        <v/>
      </c>
      <c r="L2735" s="214" t="n"/>
      <c r="M2735" s="251">
        <f>CONCATENATE(D2735,"　",E2735,F2735,G2735)</f>
        <v/>
      </c>
      <c r="N2735" s="252">
        <f>I2735</f>
        <v/>
      </c>
    </row>
    <row r="2736" ht="15" customHeight="1" thickBot="1">
      <c r="B2736" s="88" t="inlineStr">
        <is>
          <t>UE20-L</t>
        </is>
      </c>
      <c r="C2736" s="89">
        <f>SUMIF(数量表!D:H,B2736,数量表!H:H)</f>
        <v/>
      </c>
      <c r="D2736" s="239" t="inlineStr">
        <is>
          <t>45*1000</t>
        </is>
      </c>
      <c r="E2736" s="240" t="n">
        <v>100</v>
      </c>
      <c r="F2736" s="241" t="inlineStr">
        <is>
          <t>*</t>
        </is>
      </c>
      <c r="G2736" s="240" t="n">
        <v>855</v>
      </c>
      <c r="H2736" s="242" t="n">
        <v>1</v>
      </c>
      <c r="I2736" s="256">
        <f>SUM(H2736*C2736)</f>
        <v/>
      </c>
      <c r="J2736" s="257" t="n">
        <v>0.1</v>
      </c>
      <c r="K2736" s="258">
        <f>C2736*J2736</f>
        <v/>
      </c>
      <c r="L2736" s="214" t="n"/>
      <c r="M2736" s="251">
        <f>CONCATENATE(D2736,"　",E2736,F2736,G2736)</f>
        <v/>
      </c>
      <c r="N2736" s="252">
        <f>I2736</f>
        <v/>
      </c>
    </row>
    <row r="2737" ht="15" customHeight="1" thickBot="1">
      <c r="B2737" s="79" t="inlineStr">
        <is>
          <t>UE20L-L</t>
        </is>
      </c>
      <c r="C2737" s="82">
        <f>SUMIF(数量表!D:H,B2737,数量表!H:H)</f>
        <v/>
      </c>
      <c r="D2737" s="80" t="inlineStr">
        <is>
          <t>W3-39</t>
        </is>
      </c>
      <c r="E2737" s="236" t="n">
        <v>386.5</v>
      </c>
      <c r="F2737" s="245" t="inlineStr">
        <is>
          <t>*</t>
        </is>
      </c>
      <c r="G2737" s="236" t="n">
        <v>466</v>
      </c>
      <c r="H2737" s="238" t="n">
        <v>1</v>
      </c>
      <c r="I2737" s="253">
        <f>SUM(H2737*C2737)</f>
        <v/>
      </c>
      <c r="J2737" s="254" t="n">
        <v>1</v>
      </c>
      <c r="K2737" s="255">
        <f>C2737*J2737</f>
        <v/>
      </c>
      <c r="L2737" s="214" t="n"/>
      <c r="M2737" s="251">
        <f>CONCATENATE(D2737,"　",E2737,F2737,G2737)</f>
        <v/>
      </c>
      <c r="N2737" s="252">
        <f>I2737</f>
        <v/>
      </c>
    </row>
    <row r="2738" ht="15" customHeight="1" thickBot="1">
      <c r="B2738" s="85" t="inlineStr">
        <is>
          <t>UE20L-L</t>
        </is>
      </c>
      <c r="C2738" s="87">
        <f>SUMIF(数量表!D:H,B2738,数量表!H:H)</f>
        <v/>
      </c>
      <c r="D2738" t="inlineStr">
        <is>
          <t>W1-34</t>
        </is>
      </c>
      <c r="E2738" s="2" t="n">
        <v>346.5</v>
      </c>
      <c r="F2738" s="892" t="inlineStr">
        <is>
          <t>*</t>
        </is>
      </c>
      <c r="G2738" s="2" t="n">
        <v>466</v>
      </c>
      <c r="H2738" s="122" t="n">
        <v>1</v>
      </c>
      <c r="I2738" s="259">
        <f>SUM(H2738*C2738)</f>
        <v/>
      </c>
      <c r="J2738" s="260" t="n">
        <v>0.5</v>
      </c>
      <c r="K2738" s="261">
        <f>C2738*J2738</f>
        <v/>
      </c>
      <c r="L2738" s="214" t="n"/>
      <c r="M2738" s="251">
        <f>CONCATENATE(D2738,"　",E2738,F2738,G2738)</f>
        <v/>
      </c>
      <c r="N2738" s="252">
        <f>I2738</f>
        <v/>
      </c>
    </row>
    <row r="2739" ht="15" customHeight="1" thickBot="1">
      <c r="B2739" s="85" t="inlineStr">
        <is>
          <t>UE20L-L</t>
        </is>
      </c>
      <c r="C2739">
        <f>SUMIF(数量表!D:H,B2739,数量表!H:H)</f>
        <v/>
      </c>
      <c r="D2739" s="243" t="inlineStr">
        <is>
          <t>45*1000</t>
        </is>
      </c>
      <c r="E2739" s="2" t="n">
        <v>60</v>
      </c>
      <c r="F2739" s="244" t="inlineStr">
        <is>
          <t>*</t>
        </is>
      </c>
      <c r="G2739" s="2" t="n">
        <v>1200</v>
      </c>
      <c r="H2739" s="122" t="n">
        <v>1</v>
      </c>
      <c r="I2739" s="259">
        <f>SUM(H2739*C2739)</f>
        <v/>
      </c>
      <c r="J2739" s="260" t="n">
        <v>0.1</v>
      </c>
      <c r="K2739" s="261">
        <f>C2739*J2739</f>
        <v/>
      </c>
      <c r="L2739" s="214" t="n"/>
      <c r="M2739" s="251">
        <f>CONCATENATE(D2739,"　",E2739,F2739,G2739)</f>
        <v/>
      </c>
      <c r="N2739" s="252">
        <f>I2739</f>
        <v/>
      </c>
    </row>
    <row r="2740" ht="15" customHeight="1" thickBot="1">
      <c r="B2740" s="88" t="inlineStr">
        <is>
          <t>UE20L-L</t>
        </is>
      </c>
      <c r="C2740" s="91">
        <f>SUMIF(数量表!D:H,B2740,数量表!H:H)</f>
        <v/>
      </c>
      <c r="D2740" s="89" t="inlineStr">
        <is>
          <t>45*1000</t>
        </is>
      </c>
      <c r="E2740" s="240" t="n">
        <v>60</v>
      </c>
      <c r="F2740" s="246" t="inlineStr">
        <is>
          <t>*</t>
        </is>
      </c>
      <c r="G2740" s="240" t="n">
        <v>855</v>
      </c>
      <c r="H2740" s="242" t="n">
        <v>1</v>
      </c>
      <c r="I2740" s="256">
        <f>SUM(H2740*C2740)</f>
        <v/>
      </c>
      <c r="J2740" s="257" t="n">
        <v>0.1</v>
      </c>
      <c r="K2740" s="258">
        <f>C2740*J2740</f>
        <v/>
      </c>
      <c r="L2740" s="214" t="n"/>
      <c r="M2740" s="251">
        <f>CONCATENATE(D2740,"　",E2740,F2740,G2740)</f>
        <v/>
      </c>
      <c r="N2740" s="252">
        <f>I2740</f>
        <v/>
      </c>
    </row>
    <row r="2741" ht="15" customHeight="1" thickBot="1">
      <c r="B2741" s="79" t="inlineStr">
        <is>
          <t>UE20R</t>
        </is>
      </c>
      <c r="C2741" s="82">
        <f>SUMIF(数量表!D:H,B2741,数量表!H:H)</f>
        <v/>
      </c>
      <c r="D2741" s="80" t="inlineStr">
        <is>
          <t>W3-39</t>
        </is>
      </c>
      <c r="E2741" s="236" t="n">
        <v>386.5</v>
      </c>
      <c r="F2741" s="245" t="inlineStr">
        <is>
          <t>*</t>
        </is>
      </c>
      <c r="G2741" s="236" t="n">
        <v>466</v>
      </c>
      <c r="H2741" s="238" t="n">
        <v>1</v>
      </c>
      <c r="I2741" s="253">
        <f>SUM(H2741*C2741)</f>
        <v/>
      </c>
      <c r="J2741" s="254" t="n">
        <v>1</v>
      </c>
      <c r="K2741" s="255">
        <f>C2741*J2741</f>
        <v/>
      </c>
      <c r="L2741" s="214" t="n"/>
      <c r="M2741" s="251">
        <f>CONCATENATE(D2741,"　",E2741,F2741,G2741)</f>
        <v/>
      </c>
      <c r="N2741" s="252">
        <f>I2741</f>
        <v/>
      </c>
    </row>
    <row r="2742" ht="15" customHeight="1" thickBot="1">
      <c r="B2742" s="85" t="inlineStr">
        <is>
          <t>UE20R</t>
        </is>
      </c>
      <c r="C2742" s="87">
        <f>SUMIF(数量表!D:H,B2742,数量表!H:H)</f>
        <v/>
      </c>
      <c r="D2742" t="inlineStr">
        <is>
          <t>W1-34</t>
        </is>
      </c>
      <c r="E2742" s="2" t="n">
        <v>346.5</v>
      </c>
      <c r="F2742" s="892" t="inlineStr">
        <is>
          <t>*</t>
        </is>
      </c>
      <c r="G2742" s="2" t="n">
        <v>466</v>
      </c>
      <c r="H2742" s="122" t="n">
        <v>1</v>
      </c>
      <c r="I2742" s="259">
        <f>SUM(H2742*C2742)</f>
        <v/>
      </c>
      <c r="J2742" s="260" t="n">
        <v>2</v>
      </c>
      <c r="K2742" s="261">
        <f>C2742*J2742</f>
        <v/>
      </c>
      <c r="L2742" s="214" t="n"/>
      <c r="M2742" s="251">
        <f>CONCATENATE(D2742,"　",E2742,F2742,G2742)</f>
        <v/>
      </c>
      <c r="N2742" s="252">
        <f>I2742</f>
        <v/>
      </c>
    </row>
    <row r="2743" ht="15" customHeight="1" thickBot="1">
      <c r="B2743" s="85" t="inlineStr">
        <is>
          <t>UE20R</t>
        </is>
      </c>
      <c r="C2743">
        <f>SUMIF(数量表!D:H,B2743,数量表!H:H)</f>
        <v/>
      </c>
      <c r="D2743" s="243" t="inlineStr">
        <is>
          <t>45*1000</t>
        </is>
      </c>
      <c r="E2743" s="2" t="n">
        <v>50</v>
      </c>
      <c r="F2743" s="244" t="inlineStr">
        <is>
          <t>*</t>
        </is>
      </c>
      <c r="G2743" s="2" t="n">
        <v>1200</v>
      </c>
      <c r="H2743" s="122" t="n">
        <v>1</v>
      </c>
      <c r="I2743" s="259">
        <f>SUM(H2743*C2743)</f>
        <v/>
      </c>
      <c r="J2743" s="260" t="n">
        <v>0.1</v>
      </c>
      <c r="K2743" s="261">
        <f>C2743*J2743</f>
        <v/>
      </c>
      <c r="L2743" s="214" t="n"/>
      <c r="M2743" s="251">
        <f>CONCATENATE(D2743,"　",E2743,F2743,G2743)</f>
        <v/>
      </c>
      <c r="N2743" s="252">
        <f>I2743</f>
        <v/>
      </c>
    </row>
    <row r="2744" ht="15" customHeight="1" thickBot="1">
      <c r="B2744" s="88" t="inlineStr">
        <is>
          <t>UE20R</t>
        </is>
      </c>
      <c r="C2744" s="91">
        <f>SUMIF(数量表!D:H,B2744,数量表!H:H)</f>
        <v/>
      </c>
      <c r="D2744" s="89" t="inlineStr">
        <is>
          <t>45*1000</t>
        </is>
      </c>
      <c r="E2744" s="240" t="n">
        <v>50</v>
      </c>
      <c r="F2744" s="246" t="inlineStr">
        <is>
          <t>*</t>
        </is>
      </c>
      <c r="G2744" s="240" t="n">
        <v>855</v>
      </c>
      <c r="H2744" s="242" t="n">
        <v>1</v>
      </c>
      <c r="I2744" s="256">
        <f>SUM(H2744*C2744)</f>
        <v/>
      </c>
      <c r="J2744" s="257" t="n">
        <v>0.1</v>
      </c>
      <c r="K2744" s="258">
        <f>C2744*J2744</f>
        <v/>
      </c>
      <c r="L2744" s="214" t="n"/>
      <c r="M2744" s="251">
        <f>CONCATENATE(D2744,"　",E2744,F2744,G2744)</f>
        <v/>
      </c>
      <c r="N2744" s="252">
        <f>I2744</f>
        <v/>
      </c>
    </row>
    <row r="2745" ht="15" customHeight="1" thickBot="1">
      <c r="B2745" s="85" t="inlineStr">
        <is>
          <t>UE20-R</t>
        </is>
      </c>
      <c r="C2745">
        <f>SUMIF(数量表!D:H,B2745,数量表!H:H)</f>
        <v/>
      </c>
      <c r="D2745" s="243" t="inlineStr">
        <is>
          <t>W3-39</t>
        </is>
      </c>
      <c r="E2745" s="2" t="n">
        <v>386.5</v>
      </c>
      <c r="F2745" s="244" t="inlineStr">
        <is>
          <t>*</t>
        </is>
      </c>
      <c r="G2745" s="2" t="n">
        <v>466</v>
      </c>
      <c r="H2745" s="122" t="n">
        <v>2</v>
      </c>
      <c r="I2745" s="259">
        <f>SUM(H2745*C2745)</f>
        <v/>
      </c>
      <c r="J2745" s="260" t="n">
        <v>2</v>
      </c>
      <c r="K2745" s="261">
        <f>C2745*J2745</f>
        <v/>
      </c>
      <c r="L2745" s="214" t="n"/>
      <c r="M2745" s="251">
        <f>CONCATENATE(D2745,"　",E2745,F2745,G2745)</f>
        <v/>
      </c>
      <c r="N2745" s="252">
        <f>I2745</f>
        <v/>
      </c>
    </row>
    <row r="2746" ht="15" customHeight="1" thickBot="1">
      <c r="B2746" s="85" t="inlineStr">
        <is>
          <t>UE20-R</t>
        </is>
      </c>
      <c r="C2746">
        <f>SUMIF(数量表!D:H,B2746,数量表!H:H)</f>
        <v/>
      </c>
      <c r="D2746" s="243" t="inlineStr">
        <is>
          <t>45*1000</t>
        </is>
      </c>
      <c r="E2746" s="2" t="n">
        <v>100</v>
      </c>
      <c r="F2746" s="244" t="inlineStr">
        <is>
          <t>*</t>
        </is>
      </c>
      <c r="G2746" s="2" t="n">
        <v>1200</v>
      </c>
      <c r="H2746" s="122" t="n">
        <v>1</v>
      </c>
      <c r="I2746" s="259">
        <f>SUM(H2746*C2746)</f>
        <v/>
      </c>
      <c r="J2746" s="260" t="n">
        <v>0.1</v>
      </c>
      <c r="K2746" s="261">
        <f>C2746*J2746</f>
        <v/>
      </c>
      <c r="L2746" s="214" t="n"/>
      <c r="M2746" s="251">
        <f>CONCATENATE(D2746,"　",E2746,F2746,G2746)</f>
        <v/>
      </c>
      <c r="N2746" s="252">
        <f>I2746</f>
        <v/>
      </c>
    </row>
    <row r="2747" ht="15" customHeight="1" thickBot="1">
      <c r="B2747" s="88" t="inlineStr">
        <is>
          <t>UE20-R</t>
        </is>
      </c>
      <c r="C2747" s="89">
        <f>SUMIF(数量表!D:H,B2747,数量表!H:H)</f>
        <v/>
      </c>
      <c r="D2747" s="239" t="inlineStr">
        <is>
          <t>45*1000</t>
        </is>
      </c>
      <c r="E2747" s="240" t="n">
        <v>100</v>
      </c>
      <c r="F2747" s="241" t="inlineStr">
        <is>
          <t>*</t>
        </is>
      </c>
      <c r="G2747" s="240" t="n">
        <v>855</v>
      </c>
      <c r="H2747" s="242" t="n">
        <v>1</v>
      </c>
      <c r="I2747" s="256">
        <f>SUM(H2747*C2747)</f>
        <v/>
      </c>
      <c r="J2747" s="257" t="n">
        <v>0.1</v>
      </c>
      <c r="K2747" s="258">
        <f>C2747*J2747</f>
        <v/>
      </c>
      <c r="L2747" s="214" t="n"/>
      <c r="M2747" s="251">
        <f>CONCATENATE(D2747,"　",E2747,F2747,G2747)</f>
        <v/>
      </c>
      <c r="N2747" s="252">
        <f>I2747</f>
        <v/>
      </c>
    </row>
    <row r="2748" ht="15" customHeight="1" thickBot="1">
      <c r="B2748" s="79" t="inlineStr">
        <is>
          <t>UE20R-R</t>
        </is>
      </c>
      <c r="C2748" s="82">
        <f>SUMIF(数量表!D:H,B2748,数量表!H:H)</f>
        <v/>
      </c>
      <c r="D2748" s="80" t="inlineStr">
        <is>
          <t>W3-39</t>
        </is>
      </c>
      <c r="E2748" s="236" t="n">
        <v>386.5</v>
      </c>
      <c r="F2748" s="245" t="inlineStr">
        <is>
          <t>*</t>
        </is>
      </c>
      <c r="G2748" s="236" t="n">
        <v>466</v>
      </c>
      <c r="H2748" s="238" t="n">
        <v>1</v>
      </c>
      <c r="I2748" s="253">
        <f>SUM(H2748*C2748)</f>
        <v/>
      </c>
      <c r="J2748" s="254" t="n">
        <v>1</v>
      </c>
      <c r="K2748" s="255">
        <f>C2748*J2748</f>
        <v/>
      </c>
      <c r="L2748" s="214" t="n"/>
      <c r="M2748" s="251">
        <f>CONCATENATE(D2748,"　",E2748,F2748,G2748)</f>
        <v/>
      </c>
      <c r="N2748" s="252">
        <f>I2748</f>
        <v/>
      </c>
    </row>
    <row r="2749" ht="15" customHeight="1" thickBot="1">
      <c r="B2749" s="85" t="inlineStr">
        <is>
          <t>UE20R-R</t>
        </is>
      </c>
      <c r="C2749" s="87">
        <f>SUMIF(数量表!D:H,B2749,数量表!H:H)</f>
        <v/>
      </c>
      <c r="D2749" t="inlineStr">
        <is>
          <t>W1-34</t>
        </is>
      </c>
      <c r="E2749" s="2" t="n">
        <v>346.5</v>
      </c>
      <c r="F2749" s="892" t="inlineStr">
        <is>
          <t>*</t>
        </is>
      </c>
      <c r="G2749" s="2" t="n">
        <v>466</v>
      </c>
      <c r="H2749" s="122" t="n">
        <v>1</v>
      </c>
      <c r="I2749" s="259">
        <f>SUM(H2749*C2749)</f>
        <v/>
      </c>
      <c r="J2749" s="260" t="n">
        <v>0.5</v>
      </c>
      <c r="K2749" s="261">
        <f>C2749*J2749</f>
        <v/>
      </c>
      <c r="L2749" s="214" t="n"/>
      <c r="M2749" s="251">
        <f>CONCATENATE(D2749,"　",E2749,F2749,G2749)</f>
        <v/>
      </c>
      <c r="N2749" s="252">
        <f>I2749</f>
        <v/>
      </c>
    </row>
    <row r="2750" ht="15" customHeight="1" thickBot="1">
      <c r="B2750" s="85" t="inlineStr">
        <is>
          <t>UE20R-R</t>
        </is>
      </c>
      <c r="C2750">
        <f>SUMIF(数量表!D:H,B2750,数量表!H:H)</f>
        <v/>
      </c>
      <c r="D2750" s="243" t="inlineStr">
        <is>
          <t>45*1000</t>
        </is>
      </c>
      <c r="E2750" s="2" t="n">
        <v>60</v>
      </c>
      <c r="F2750" s="244" t="inlineStr">
        <is>
          <t>*</t>
        </is>
      </c>
      <c r="G2750" s="2" t="n">
        <v>1200</v>
      </c>
      <c r="H2750" s="122" t="n">
        <v>1</v>
      </c>
      <c r="I2750" s="259">
        <f>SUM(H2750*C2750)</f>
        <v/>
      </c>
      <c r="J2750" s="260" t="n">
        <v>0.1</v>
      </c>
      <c r="K2750" s="261">
        <f>C2750*J2750</f>
        <v/>
      </c>
      <c r="L2750" s="214" t="n"/>
      <c r="M2750" s="251">
        <f>CONCATENATE(D2750,"　",E2750,F2750,G2750)</f>
        <v/>
      </c>
      <c r="N2750" s="252">
        <f>I2750</f>
        <v/>
      </c>
    </row>
    <row r="2751" ht="15" customHeight="1" thickBot="1">
      <c r="B2751" s="88" t="inlineStr">
        <is>
          <t>UE20R-R</t>
        </is>
      </c>
      <c r="C2751" s="91">
        <f>SUMIF(数量表!D:H,B2751,数量表!H:H)</f>
        <v/>
      </c>
      <c r="D2751" s="89" t="inlineStr">
        <is>
          <t>45*1000</t>
        </is>
      </c>
      <c r="E2751" s="240" t="n">
        <v>60</v>
      </c>
      <c r="F2751" s="246" t="inlineStr">
        <is>
          <t>*</t>
        </is>
      </c>
      <c r="G2751" s="240" t="n">
        <v>855</v>
      </c>
      <c r="H2751" s="242" t="n">
        <v>1</v>
      </c>
      <c r="I2751" s="256">
        <f>SUM(H2751*C2751)</f>
        <v/>
      </c>
      <c r="J2751" s="257" t="n">
        <v>0.1</v>
      </c>
      <c r="K2751" s="258">
        <f>C2751*J2751</f>
        <v/>
      </c>
      <c r="L2751" s="214" t="n"/>
      <c r="M2751" s="251">
        <f>CONCATENATE(D2751,"　",E2751,F2751,G2751)</f>
        <v/>
      </c>
      <c r="N2751" s="252">
        <f>I2751</f>
        <v/>
      </c>
    </row>
    <row r="2752" ht="15" customHeight="1" thickBot="1">
      <c r="B2752" s="85" t="inlineStr">
        <is>
          <t>UM</t>
        </is>
      </c>
      <c r="C2752">
        <f>SUMIF(数量表!D:H,B2752,数量表!H:H)</f>
        <v/>
      </c>
      <c r="D2752" s="243" t="inlineStr">
        <is>
          <t>W3-39</t>
        </is>
      </c>
      <c r="E2752" s="2" t="n">
        <v>386.5</v>
      </c>
      <c r="F2752" s="244" t="inlineStr">
        <is>
          <t>*</t>
        </is>
      </c>
      <c r="G2752" s="2" t="n">
        <v>331</v>
      </c>
      <c r="H2752" s="122" t="n">
        <v>2</v>
      </c>
      <c r="I2752" s="259">
        <f>SUM(H2752*C2752)</f>
        <v/>
      </c>
      <c r="J2752" s="260" t="n">
        <v>1</v>
      </c>
      <c r="K2752" s="261">
        <f>C2752*J2752</f>
        <v/>
      </c>
      <c r="L2752" s="214" t="n"/>
      <c r="M2752" s="251">
        <f>CONCATENATE(D2752,"　",E2752,F2752,G2752)</f>
        <v/>
      </c>
      <c r="N2752" s="252">
        <f>I2752</f>
        <v/>
      </c>
    </row>
    <row r="2753" ht="15" customHeight="1" thickBot="1">
      <c r="B2753" s="85" t="inlineStr">
        <is>
          <t>UM</t>
        </is>
      </c>
      <c r="C2753">
        <f>SUMIF(数量表!D:H,B2753,数量表!H:H)</f>
        <v/>
      </c>
      <c r="D2753" s="243" t="inlineStr">
        <is>
          <t>45*1000</t>
        </is>
      </c>
      <c r="E2753" s="2" t="n">
        <v>50</v>
      </c>
      <c r="F2753" s="244" t="inlineStr">
        <is>
          <t>*</t>
        </is>
      </c>
      <c r="G2753" s="2" t="n">
        <v>1200</v>
      </c>
      <c r="H2753" s="122" t="n">
        <v>2</v>
      </c>
      <c r="I2753" s="259">
        <f>SUM(H2753*C2753)</f>
        <v/>
      </c>
      <c r="J2753" s="260" t="n">
        <v>0.1</v>
      </c>
      <c r="K2753" s="261">
        <f>C2753*J2753</f>
        <v/>
      </c>
      <c r="L2753" s="214" t="n"/>
      <c r="M2753" s="251">
        <f>CONCATENATE(D2753,"　",E2753,F2753,G2753)</f>
        <v/>
      </c>
      <c r="N2753" s="252">
        <f>I2753</f>
        <v/>
      </c>
    </row>
    <row r="2754" ht="15" customHeight="1" thickBot="1">
      <c r="B2754" s="85" t="inlineStr">
        <is>
          <t>UM</t>
        </is>
      </c>
      <c r="C2754">
        <f>SUMIF(数量表!D:H,B2754,数量表!H:H)</f>
        <v/>
      </c>
      <c r="D2754" s="243" t="inlineStr">
        <is>
          <t>45*1000</t>
        </is>
      </c>
      <c r="E2754" s="2" t="n">
        <v>50</v>
      </c>
      <c r="F2754" s="244" t="inlineStr">
        <is>
          <t>*</t>
        </is>
      </c>
      <c r="G2754" s="2" t="n">
        <v>681</v>
      </c>
      <c r="H2754" s="122" t="n">
        <v>2</v>
      </c>
      <c r="I2754" s="259">
        <f>SUM(H2754*C2754)</f>
        <v/>
      </c>
      <c r="J2754" s="260" t="n">
        <v>0.1</v>
      </c>
      <c r="K2754" s="261">
        <f>C2754*J2754</f>
        <v/>
      </c>
      <c r="L2754" s="214" t="n"/>
      <c r="M2754" s="251">
        <f>CONCATENATE(D2754,"　",E2754,F2754,G2754)</f>
        <v/>
      </c>
      <c r="N2754" s="252">
        <f>I2754</f>
        <v/>
      </c>
    </row>
    <row r="2755" ht="15" customHeight="1" thickBot="1">
      <c r="B2755" s="88" t="inlineStr">
        <is>
          <t>UM</t>
        </is>
      </c>
      <c r="C2755" s="89">
        <f>SUMIF(数量表!D:H,B2755,数量表!H:H)</f>
        <v/>
      </c>
      <c r="D2755" s="239" t="inlineStr">
        <is>
          <t>W3-39</t>
        </is>
      </c>
      <c r="E2755" s="240" t="n">
        <v>386.5</v>
      </c>
      <c r="F2755" s="241" t="inlineStr">
        <is>
          <t>*</t>
        </is>
      </c>
      <c r="G2755" s="240" t="n">
        <v>282</v>
      </c>
      <c r="H2755" s="242" t="n">
        <v>2</v>
      </c>
      <c r="I2755" s="256">
        <f>SUM(H2755*C2755)</f>
        <v/>
      </c>
      <c r="J2755" s="257" t="n">
        <v>1</v>
      </c>
      <c r="K2755" s="258">
        <f>C2755*J2755</f>
        <v/>
      </c>
      <c r="L2755" s="214" t="n"/>
      <c r="M2755" s="251">
        <f>CONCATENATE(D2755,"　",E2755,F2755,G2755)</f>
        <v/>
      </c>
      <c r="N2755" s="252">
        <f>I2755</f>
        <v/>
      </c>
    </row>
    <row r="2756" ht="15" customHeight="1" thickBot="1">
      <c r="B2756" s="85" t="inlineStr">
        <is>
          <t>UM-L</t>
        </is>
      </c>
      <c r="C2756">
        <f>SUMIF(数量表!D:H,B2756,数量表!H:H)</f>
        <v/>
      </c>
      <c r="D2756" s="243" t="inlineStr">
        <is>
          <t>W3-39</t>
        </is>
      </c>
      <c r="E2756" s="2" t="n">
        <v>386.5</v>
      </c>
      <c r="F2756" s="244" t="inlineStr">
        <is>
          <t>*</t>
        </is>
      </c>
      <c r="G2756" s="2" t="n">
        <v>331</v>
      </c>
      <c r="H2756" s="122" t="n">
        <v>2</v>
      </c>
      <c r="I2756" s="259">
        <f>SUM(H2756*C2756)</f>
        <v/>
      </c>
      <c r="J2756" s="260" t="n">
        <v>1</v>
      </c>
      <c r="K2756" s="261">
        <f>C2756*J2756</f>
        <v/>
      </c>
      <c r="L2756" s="214" t="n"/>
      <c r="M2756" s="251">
        <f>CONCATENATE(D2756,"　",E2756,F2756,G2756)</f>
        <v/>
      </c>
      <c r="N2756" s="252">
        <f>I2756</f>
        <v/>
      </c>
    </row>
    <row r="2757" ht="15" customHeight="1" thickBot="1">
      <c r="B2757" s="85" t="inlineStr">
        <is>
          <t>UM-L</t>
        </is>
      </c>
      <c r="C2757">
        <f>SUMIF(数量表!D:H,B2757,数量表!H:H)</f>
        <v/>
      </c>
      <c r="D2757" s="243" t="inlineStr">
        <is>
          <t>45*1000</t>
        </is>
      </c>
      <c r="E2757" s="2" t="n">
        <v>100</v>
      </c>
      <c r="F2757" s="244" t="inlineStr">
        <is>
          <t>*</t>
        </is>
      </c>
      <c r="G2757" s="2" t="n">
        <v>1200</v>
      </c>
      <c r="H2757" s="122" t="n">
        <v>1</v>
      </c>
      <c r="I2757" s="259">
        <f>SUM(H2757*C2757)</f>
        <v/>
      </c>
      <c r="J2757" s="260" t="n">
        <v>0.1</v>
      </c>
      <c r="K2757" s="261">
        <f>C2757*J2757</f>
        <v/>
      </c>
      <c r="L2757" s="214" t="n"/>
      <c r="M2757" s="251">
        <f>CONCATENATE(D2757,"　",E2757,F2757,G2757)</f>
        <v/>
      </c>
      <c r="N2757" s="252">
        <f>I2757</f>
        <v/>
      </c>
    </row>
    <row r="2758" ht="15" customHeight="1" thickBot="1">
      <c r="B2758" s="85" t="inlineStr">
        <is>
          <t>UM-L</t>
        </is>
      </c>
      <c r="C2758">
        <f>SUMIF(数量表!D:H,B2758,数量表!H:H)</f>
        <v/>
      </c>
      <c r="D2758" s="243" t="inlineStr">
        <is>
          <t>45*1000</t>
        </is>
      </c>
      <c r="E2758" s="2" t="n">
        <v>100</v>
      </c>
      <c r="F2758" s="244" t="inlineStr">
        <is>
          <t>*</t>
        </is>
      </c>
      <c r="G2758" s="2" t="n">
        <v>681</v>
      </c>
      <c r="H2758" s="122" t="n">
        <v>1</v>
      </c>
      <c r="I2758" s="259">
        <f>SUM(H2758*C2758)</f>
        <v/>
      </c>
      <c r="J2758" s="260" t="n">
        <v>0.1</v>
      </c>
      <c r="K2758" s="261">
        <f>C2758*J2758</f>
        <v/>
      </c>
      <c r="L2758" s="214" t="n"/>
      <c r="M2758" s="251">
        <f>CONCATENATE(D2758,"　",E2758,F2758,G2758)</f>
        <v/>
      </c>
      <c r="N2758" s="252">
        <f>I2758</f>
        <v/>
      </c>
    </row>
    <row r="2759" ht="15" customHeight="1" thickBot="1">
      <c r="B2759" s="88" t="inlineStr">
        <is>
          <t>UM-L</t>
        </is>
      </c>
      <c r="C2759" s="89">
        <f>SUMIF(数量表!D:H,B2759,数量表!H:H)</f>
        <v/>
      </c>
      <c r="D2759" s="239" t="inlineStr">
        <is>
          <t>W3-39</t>
        </is>
      </c>
      <c r="E2759" s="240" t="n">
        <v>386.5</v>
      </c>
      <c r="F2759" s="241" t="inlineStr">
        <is>
          <t>*</t>
        </is>
      </c>
      <c r="G2759" s="240" t="n">
        <v>282</v>
      </c>
      <c r="H2759" s="242" t="n">
        <v>2</v>
      </c>
      <c r="I2759" s="256">
        <f>SUM(H2759*C2759)</f>
        <v/>
      </c>
      <c r="J2759" s="257" t="n">
        <v>1</v>
      </c>
      <c r="K2759" s="258">
        <f>C2759*J2759</f>
        <v/>
      </c>
      <c r="L2759" s="214" t="n"/>
      <c r="M2759" s="251">
        <f>CONCATENATE(D2759,"　",E2759,F2759,G2759)</f>
        <v/>
      </c>
      <c r="N2759" s="252">
        <f>I2759</f>
        <v/>
      </c>
    </row>
    <row r="2760" ht="15" customHeight="1" thickBot="1">
      <c r="B2760" s="85" t="inlineStr">
        <is>
          <t>UM-R</t>
        </is>
      </c>
      <c r="C2760">
        <f>SUMIF(数量表!D:H,B2760,数量表!H:H)</f>
        <v/>
      </c>
      <c r="D2760" s="243" t="inlineStr">
        <is>
          <t>W3-39</t>
        </is>
      </c>
      <c r="E2760" s="2" t="n">
        <v>386.5</v>
      </c>
      <c r="F2760" s="244" t="inlineStr">
        <is>
          <t>*</t>
        </is>
      </c>
      <c r="G2760" s="2" t="n">
        <v>331</v>
      </c>
      <c r="H2760" s="122" t="n">
        <v>2</v>
      </c>
      <c r="I2760" s="259">
        <f>SUM(H2760*C2760)</f>
        <v/>
      </c>
      <c r="J2760" s="260" t="n">
        <v>1</v>
      </c>
      <c r="K2760" s="261">
        <f>C2760*J2760</f>
        <v/>
      </c>
      <c r="L2760" s="214" t="n"/>
      <c r="M2760" s="251">
        <f>CONCATENATE(D2760,"　",E2760,F2760,G2760)</f>
        <v/>
      </c>
      <c r="N2760" s="252">
        <f>I2760</f>
        <v/>
      </c>
    </row>
    <row r="2761" ht="15" customHeight="1" thickBot="1">
      <c r="B2761" s="85" t="inlineStr">
        <is>
          <t>UM-R</t>
        </is>
      </c>
      <c r="C2761">
        <f>SUMIF(数量表!D:H,B2761,数量表!H:H)</f>
        <v/>
      </c>
      <c r="D2761" s="243" t="inlineStr">
        <is>
          <t>45*1000</t>
        </is>
      </c>
      <c r="E2761" s="2" t="n">
        <v>100</v>
      </c>
      <c r="F2761" s="244" t="inlineStr">
        <is>
          <t>*</t>
        </is>
      </c>
      <c r="G2761" s="2" t="n">
        <v>1200</v>
      </c>
      <c r="H2761" s="122" t="n">
        <v>1</v>
      </c>
      <c r="I2761" s="259">
        <f>SUM(H2761*C2761)</f>
        <v/>
      </c>
      <c r="J2761" s="260" t="n">
        <v>0.1</v>
      </c>
      <c r="K2761" s="261">
        <f>C2761*J2761</f>
        <v/>
      </c>
      <c r="L2761" s="214" t="n"/>
      <c r="M2761" s="251">
        <f>CONCATENATE(D2761,"　",E2761,F2761,G2761)</f>
        <v/>
      </c>
      <c r="N2761" s="252">
        <f>I2761</f>
        <v/>
      </c>
    </row>
    <row r="2762" ht="15" customHeight="1" thickBot="1">
      <c r="B2762" s="85" t="inlineStr">
        <is>
          <t>UM-R</t>
        </is>
      </c>
      <c r="C2762">
        <f>SUMIF(数量表!D:H,B2762,数量表!H:H)</f>
        <v/>
      </c>
      <c r="D2762" s="243" t="inlineStr">
        <is>
          <t>45*1000</t>
        </is>
      </c>
      <c r="E2762" s="2" t="n">
        <v>100</v>
      </c>
      <c r="F2762" s="244" t="inlineStr">
        <is>
          <t>*</t>
        </is>
      </c>
      <c r="G2762" s="2" t="n">
        <v>681</v>
      </c>
      <c r="H2762" s="122" t="n">
        <v>1</v>
      </c>
      <c r="I2762" s="259">
        <f>SUM(H2762*C2762)</f>
        <v/>
      </c>
      <c r="J2762" s="260" t="n">
        <v>0.1</v>
      </c>
      <c r="K2762" s="261">
        <f>C2762*J2762</f>
        <v/>
      </c>
      <c r="L2762" s="214" t="n"/>
      <c r="M2762" s="251">
        <f>CONCATENATE(D2762,"　",E2762,F2762,G2762)</f>
        <v/>
      </c>
      <c r="N2762" s="252">
        <f>I2762</f>
        <v/>
      </c>
    </row>
    <row r="2763" ht="15" customHeight="1" thickBot="1">
      <c r="B2763" s="88" t="inlineStr">
        <is>
          <t>UM-R</t>
        </is>
      </c>
      <c r="C2763" s="89">
        <f>SUMIF(数量表!D:H,B2763,数量表!H:H)</f>
        <v/>
      </c>
      <c r="D2763" s="239" t="inlineStr">
        <is>
          <t>W3-39</t>
        </is>
      </c>
      <c r="E2763" s="240" t="n">
        <v>386.5</v>
      </c>
      <c r="F2763" s="241" t="inlineStr">
        <is>
          <t>*</t>
        </is>
      </c>
      <c r="G2763" s="240" t="n">
        <v>282</v>
      </c>
      <c r="H2763" s="242" t="n">
        <v>2</v>
      </c>
      <c r="I2763" s="256">
        <f>SUM(H2763*C2763)</f>
        <v/>
      </c>
      <c r="J2763" s="257" t="n">
        <v>1</v>
      </c>
      <c r="K2763" s="258">
        <f>C2763*J2763</f>
        <v/>
      </c>
      <c r="L2763" s="214" t="n"/>
      <c r="M2763" s="251">
        <f>CONCATENATE(D2763,"　",E2763,F2763,G2763)</f>
        <v/>
      </c>
      <c r="N2763" s="252">
        <f>I2763</f>
        <v/>
      </c>
    </row>
    <row r="2764" ht="15" customHeight="1" thickBot="1">
      <c r="B2764" s="85" t="inlineStr">
        <is>
          <t>UML</t>
        </is>
      </c>
      <c r="C2764">
        <f>SUMIF(数量表!D:H,B2764,数量表!H:H)</f>
        <v/>
      </c>
      <c r="D2764" s="243" t="inlineStr">
        <is>
          <t>W3-39</t>
        </is>
      </c>
      <c r="E2764" s="2" t="n">
        <v>386.5</v>
      </c>
      <c r="F2764" s="244" t="inlineStr">
        <is>
          <t>*</t>
        </is>
      </c>
      <c r="G2764" s="2" t="n">
        <v>331</v>
      </c>
      <c r="H2764" s="122" t="n">
        <v>1</v>
      </c>
      <c r="I2764" s="259">
        <f>SUM(H2764*C2764)</f>
        <v/>
      </c>
      <c r="J2764" s="260" t="n">
        <v>0.5</v>
      </c>
      <c r="K2764" s="261">
        <f>C2764*J2764</f>
        <v/>
      </c>
      <c r="L2764" s="214" t="n"/>
      <c r="M2764" s="251">
        <f>CONCATENATE(D2764,"　",E2764,F2764,G2764)</f>
        <v/>
      </c>
      <c r="N2764" s="252">
        <f>I2764</f>
        <v/>
      </c>
    </row>
    <row r="2765" ht="15" customHeight="1" thickBot="1">
      <c r="B2765" s="85" t="inlineStr">
        <is>
          <t>UML</t>
        </is>
      </c>
      <c r="C2765">
        <f>SUMIF(数量表!D:H,B2765,数量表!H:H)</f>
        <v/>
      </c>
      <c r="D2765" s="243" t="inlineStr">
        <is>
          <t>W1-34</t>
        </is>
      </c>
      <c r="E2765" s="2" t="n">
        <v>346.5</v>
      </c>
      <c r="F2765" s="244" t="inlineStr">
        <is>
          <t>*</t>
        </is>
      </c>
      <c r="G2765" s="2" t="n">
        <v>331</v>
      </c>
      <c r="H2765" s="122" t="n">
        <v>1</v>
      </c>
      <c r="I2765" s="259">
        <f>SUM(H2765*C2765)</f>
        <v/>
      </c>
      <c r="J2765" s="260" t="n">
        <v>0.5</v>
      </c>
      <c r="K2765" s="261">
        <f>C2765*J2765</f>
        <v/>
      </c>
      <c r="L2765" s="214" t="n"/>
      <c r="M2765" s="251">
        <f>CONCATENATE(D2765,"　",E2765,F2765,G2765)</f>
        <v/>
      </c>
      <c r="N2765" s="252">
        <f>I2765</f>
        <v/>
      </c>
    </row>
    <row r="2766" ht="15" customHeight="1" thickBot="1">
      <c r="B2766" s="85" t="inlineStr">
        <is>
          <t>UML</t>
        </is>
      </c>
      <c r="C2766">
        <f>SUMIF(数量表!D:H,B2766,数量表!H:H)</f>
        <v/>
      </c>
      <c r="D2766" s="243" t="inlineStr">
        <is>
          <t>45*1000</t>
        </is>
      </c>
      <c r="E2766" s="2" t="n">
        <v>50</v>
      </c>
      <c r="F2766" s="244" t="inlineStr">
        <is>
          <t>*</t>
        </is>
      </c>
      <c r="G2766" s="2" t="n">
        <v>1200</v>
      </c>
      <c r="H2766" s="122" t="n">
        <v>1</v>
      </c>
      <c r="I2766" s="259">
        <f>SUM(H2766*C2766)</f>
        <v/>
      </c>
      <c r="J2766" s="260" t="n">
        <v>0.1</v>
      </c>
      <c r="K2766" s="261">
        <f>C2766*J2766</f>
        <v/>
      </c>
      <c r="L2766" s="214" t="n"/>
      <c r="M2766" s="251">
        <f>CONCATENATE(D2766,"　",E2766,F2766,G2766)</f>
        <v/>
      </c>
      <c r="N2766" s="252">
        <f>I2766</f>
        <v/>
      </c>
    </row>
    <row r="2767" ht="15" customHeight="1" thickBot="1">
      <c r="B2767" s="85" t="inlineStr">
        <is>
          <t>UML</t>
        </is>
      </c>
      <c r="C2767">
        <f>SUMIF(数量表!D:H,B2767,数量表!H:H)</f>
        <v/>
      </c>
      <c r="D2767" s="243" t="inlineStr">
        <is>
          <t>45*1000</t>
        </is>
      </c>
      <c r="E2767" s="2" t="n">
        <v>50</v>
      </c>
      <c r="F2767" s="244" t="inlineStr">
        <is>
          <t>*</t>
        </is>
      </c>
      <c r="G2767" s="2" t="n">
        <v>681</v>
      </c>
      <c r="H2767" s="122" t="n">
        <v>1</v>
      </c>
      <c r="I2767" s="259">
        <f>SUM(H2767*C2767)</f>
        <v/>
      </c>
      <c r="J2767" s="260" t="n">
        <v>0.1</v>
      </c>
      <c r="K2767" s="261">
        <f>C2767*J2767</f>
        <v/>
      </c>
      <c r="L2767" s="214" t="n"/>
      <c r="M2767" s="251">
        <f>CONCATENATE(D2767,"　",E2767,F2767,G2767)</f>
        <v/>
      </c>
      <c r="N2767" s="252">
        <f>I2767</f>
        <v/>
      </c>
    </row>
    <row r="2768" ht="15" customHeight="1" thickBot="1">
      <c r="B2768" s="85" t="inlineStr">
        <is>
          <t>UML</t>
        </is>
      </c>
      <c r="C2768">
        <f>SUMIF(数量表!D:H,B2768,数量表!H:H)</f>
        <v/>
      </c>
      <c r="D2768" s="243" t="inlineStr">
        <is>
          <t>W1-34</t>
        </is>
      </c>
      <c r="E2768" s="2" t="n">
        <v>346.5</v>
      </c>
      <c r="F2768" s="244" t="inlineStr">
        <is>
          <t>*</t>
        </is>
      </c>
      <c r="G2768" s="2" t="n">
        <v>282</v>
      </c>
      <c r="H2768" s="122" t="n">
        <v>1</v>
      </c>
      <c r="I2768" s="259">
        <f>SUM(H2768*C2768)</f>
        <v/>
      </c>
      <c r="J2768" s="260" t="n">
        <v>0.5</v>
      </c>
      <c r="K2768" s="261">
        <f>C2768*J2768</f>
        <v/>
      </c>
      <c r="L2768" s="214" t="n"/>
      <c r="M2768" s="251">
        <f>CONCATENATE(D2768,"　",E2768,F2768,G2768)</f>
        <v/>
      </c>
      <c r="N2768" s="252">
        <f>I2768</f>
        <v/>
      </c>
    </row>
    <row r="2769" ht="15" customHeight="1" thickBot="1">
      <c r="B2769" s="88" t="inlineStr">
        <is>
          <t>UML</t>
        </is>
      </c>
      <c r="C2769" s="89">
        <f>SUMIF(数量表!D:H,B2769,数量表!H:H)</f>
        <v/>
      </c>
      <c r="D2769" s="239" t="inlineStr">
        <is>
          <t>W3-39</t>
        </is>
      </c>
      <c r="E2769" s="240" t="n">
        <v>386.5</v>
      </c>
      <c r="F2769" s="241" t="inlineStr">
        <is>
          <t>*</t>
        </is>
      </c>
      <c r="G2769" s="240" t="n">
        <v>282</v>
      </c>
      <c r="H2769" s="242" t="n">
        <v>1</v>
      </c>
      <c r="I2769" s="256">
        <f>SUM(H2769*C2769)</f>
        <v/>
      </c>
      <c r="J2769" s="257" t="n">
        <v>0.5</v>
      </c>
      <c r="K2769" s="258">
        <f>C2769*J2769</f>
        <v/>
      </c>
      <c r="L2769" s="214" t="n"/>
      <c r="M2769" s="251">
        <f>CONCATENATE(D2769,"　",E2769,F2769,G2769)</f>
        <v/>
      </c>
      <c r="N2769" s="252">
        <f>I2769</f>
        <v/>
      </c>
    </row>
    <row r="2770" ht="15" customHeight="1" thickBot="1">
      <c r="B2770" s="85" t="inlineStr">
        <is>
          <t>UMR</t>
        </is>
      </c>
      <c r="C2770">
        <f>SUMIF(数量表!D:H,B2770,数量表!H:H)</f>
        <v/>
      </c>
      <c r="D2770" s="243" t="inlineStr">
        <is>
          <t>W3-39</t>
        </is>
      </c>
      <c r="E2770" s="2" t="n">
        <v>386.5</v>
      </c>
      <c r="F2770" s="244" t="inlineStr">
        <is>
          <t>*</t>
        </is>
      </c>
      <c r="G2770" s="2" t="n">
        <v>331</v>
      </c>
      <c r="H2770" s="122" t="n">
        <v>1</v>
      </c>
      <c r="I2770" s="259">
        <f>SUM(H2770*C2770)</f>
        <v/>
      </c>
      <c r="J2770" s="260" t="n">
        <v>0.5</v>
      </c>
      <c r="K2770" s="261">
        <f>C2770*J2770</f>
        <v/>
      </c>
      <c r="L2770" s="214" t="n"/>
      <c r="M2770" s="251">
        <f>CONCATENATE(D2770,"　",E2770,F2770,G2770)</f>
        <v/>
      </c>
      <c r="N2770" s="252">
        <f>I2770</f>
        <v/>
      </c>
    </row>
    <row r="2771" ht="15" customHeight="1" thickBot="1">
      <c r="B2771" s="85" t="inlineStr">
        <is>
          <t>UMR</t>
        </is>
      </c>
      <c r="C2771">
        <f>SUMIF(数量表!D:H,B2771,数量表!H:H)</f>
        <v/>
      </c>
      <c r="D2771" s="243" t="inlineStr">
        <is>
          <t>W1-34</t>
        </is>
      </c>
      <c r="E2771" s="2" t="n">
        <v>346.5</v>
      </c>
      <c r="F2771" s="244" t="inlineStr">
        <is>
          <t>*</t>
        </is>
      </c>
      <c r="G2771" s="2" t="n">
        <v>331</v>
      </c>
      <c r="H2771" s="122" t="n">
        <v>1</v>
      </c>
      <c r="I2771" s="259">
        <f>SUM(H2771*C2771)</f>
        <v/>
      </c>
      <c r="J2771" s="260" t="n">
        <v>0.5</v>
      </c>
      <c r="K2771" s="261">
        <f>C2771*J2771</f>
        <v/>
      </c>
      <c r="L2771" s="214" t="n"/>
      <c r="M2771" s="251">
        <f>CONCATENATE(D2771,"　",E2771,F2771,G2771)</f>
        <v/>
      </c>
      <c r="N2771" s="252">
        <f>I2771</f>
        <v/>
      </c>
    </row>
    <row r="2772" ht="15" customHeight="1" thickBot="1">
      <c r="B2772" s="85" t="inlineStr">
        <is>
          <t>UMR</t>
        </is>
      </c>
      <c r="C2772">
        <f>SUMIF(数量表!D:H,B2772,数量表!H:H)</f>
        <v/>
      </c>
      <c r="D2772" s="243" t="inlineStr">
        <is>
          <t>45*1000</t>
        </is>
      </c>
      <c r="E2772" s="2" t="n">
        <v>50</v>
      </c>
      <c r="F2772" s="244" t="inlineStr">
        <is>
          <t>*</t>
        </is>
      </c>
      <c r="G2772" s="2" t="n">
        <v>1200</v>
      </c>
      <c r="H2772" s="122" t="n">
        <v>1</v>
      </c>
      <c r="I2772" s="259">
        <f>SUM(H2772*C2772)</f>
        <v/>
      </c>
      <c r="J2772" s="260" t="n">
        <v>0.1</v>
      </c>
      <c r="K2772" s="261">
        <f>C2772*J2772</f>
        <v/>
      </c>
      <c r="L2772" s="214" t="n"/>
      <c r="M2772" s="251">
        <f>CONCATENATE(D2772,"　",E2772,F2772,G2772)</f>
        <v/>
      </c>
      <c r="N2772" s="252">
        <f>I2772</f>
        <v/>
      </c>
    </row>
    <row r="2773" ht="15" customHeight="1" thickBot="1">
      <c r="B2773" s="85" t="inlineStr">
        <is>
          <t>UMR</t>
        </is>
      </c>
      <c r="C2773">
        <f>SUMIF(数量表!D:H,B2773,数量表!H:H)</f>
        <v/>
      </c>
      <c r="D2773" s="243" t="inlineStr">
        <is>
          <t>45*1000</t>
        </is>
      </c>
      <c r="E2773" s="2" t="n">
        <v>50</v>
      </c>
      <c r="F2773" s="244" t="inlineStr">
        <is>
          <t>*</t>
        </is>
      </c>
      <c r="G2773" s="2" t="n">
        <v>681</v>
      </c>
      <c r="H2773" s="122" t="n">
        <v>1</v>
      </c>
      <c r="I2773" s="259">
        <f>SUM(H2773*C2773)</f>
        <v/>
      </c>
      <c r="J2773" s="260" t="n">
        <v>0.1</v>
      </c>
      <c r="K2773" s="261">
        <f>C2773*J2773</f>
        <v/>
      </c>
      <c r="L2773" s="214" t="n"/>
      <c r="M2773" s="251">
        <f>CONCATENATE(D2773,"　",E2773,F2773,G2773)</f>
        <v/>
      </c>
      <c r="N2773" s="252">
        <f>I2773</f>
        <v/>
      </c>
    </row>
    <row r="2774" ht="15" customHeight="1" thickBot="1">
      <c r="B2774" s="85" t="inlineStr">
        <is>
          <t>UMR</t>
        </is>
      </c>
      <c r="C2774">
        <f>SUMIF(数量表!D:H,B2774,数量表!H:H)</f>
        <v/>
      </c>
      <c r="D2774" s="243" t="inlineStr">
        <is>
          <t>W1-34</t>
        </is>
      </c>
      <c r="E2774" s="2" t="n">
        <v>346.5</v>
      </c>
      <c r="F2774" s="244" t="inlineStr">
        <is>
          <t>*</t>
        </is>
      </c>
      <c r="G2774" s="2" t="n">
        <v>282</v>
      </c>
      <c r="H2774" s="122" t="n">
        <v>1</v>
      </c>
      <c r="I2774" s="259">
        <f>SUM(H2774*C2774)</f>
        <v/>
      </c>
      <c r="J2774" s="260" t="n">
        <v>0.5</v>
      </c>
      <c r="K2774" s="261">
        <f>C2774*J2774</f>
        <v/>
      </c>
      <c r="M2774" s="251">
        <f>CONCATENATE(D2774,"　",E2774,F2774,G2774)</f>
        <v/>
      </c>
      <c r="N2774" s="252">
        <f>I2774</f>
        <v/>
      </c>
    </row>
    <row r="2775" ht="15" customHeight="1" thickBot="1">
      <c r="B2775" s="88" t="inlineStr">
        <is>
          <t>UMR</t>
        </is>
      </c>
      <c r="C2775" s="89">
        <f>SUMIF(数量表!D:H,B2775,数量表!H:H)</f>
        <v/>
      </c>
      <c r="D2775" s="239" t="inlineStr">
        <is>
          <t>W3-39</t>
        </is>
      </c>
      <c r="E2775" s="240" t="n">
        <v>386.5</v>
      </c>
      <c r="F2775" s="241" t="inlineStr">
        <is>
          <t>*</t>
        </is>
      </c>
      <c r="G2775" s="240" t="n">
        <v>282</v>
      </c>
      <c r="H2775" s="242" t="n">
        <v>1</v>
      </c>
      <c r="I2775" s="256">
        <f>SUM(H2775*C2775)</f>
        <v/>
      </c>
      <c r="J2775" s="257" t="n">
        <v>0.5</v>
      </c>
      <c r="K2775" s="258">
        <f>C2775*J2775</f>
        <v/>
      </c>
      <c r="M2775" s="251">
        <f>CONCATENATE(D2775,"　",E2775,F2775,G2775)</f>
        <v/>
      </c>
      <c r="N2775" s="252">
        <f>I2775</f>
        <v/>
      </c>
    </row>
    <row r="2776" ht="15" customHeight="1" thickBot="1">
      <c r="B2776" s="85" t="inlineStr">
        <is>
          <t>UML-L</t>
        </is>
      </c>
      <c r="C2776">
        <f>SUMIF(数量表!D:H,B2776,数量表!H:H)</f>
        <v/>
      </c>
      <c r="D2776" s="243" t="inlineStr">
        <is>
          <t>W3-39</t>
        </is>
      </c>
      <c r="E2776" s="2" t="n">
        <v>386.5</v>
      </c>
      <c r="F2776" s="244" t="inlineStr">
        <is>
          <t>*</t>
        </is>
      </c>
      <c r="G2776" s="2" t="n">
        <v>331</v>
      </c>
      <c r="H2776" s="122" t="n">
        <v>1</v>
      </c>
      <c r="I2776" s="259">
        <f>SUM(H2776*C2776)</f>
        <v/>
      </c>
      <c r="J2776" s="260" t="n">
        <v>0.5</v>
      </c>
      <c r="K2776" s="261">
        <f>C2776*J2776</f>
        <v/>
      </c>
      <c r="M2776" s="251">
        <f>CONCATENATE(D2776,"　",E2776,F2776,G2776)</f>
        <v/>
      </c>
      <c r="N2776" s="252">
        <f>I2776</f>
        <v/>
      </c>
    </row>
    <row r="2777" ht="15" customHeight="1" thickBot="1">
      <c r="B2777" s="85" t="inlineStr">
        <is>
          <t>UML-L</t>
        </is>
      </c>
      <c r="C2777">
        <f>SUMIF(数量表!D:H,B2777,数量表!H:H)</f>
        <v/>
      </c>
      <c r="D2777" s="243" t="inlineStr">
        <is>
          <t>W1-34</t>
        </is>
      </c>
      <c r="E2777" s="2" t="n">
        <v>346.5</v>
      </c>
      <c r="F2777" s="244" t="inlineStr">
        <is>
          <t>*</t>
        </is>
      </c>
      <c r="G2777" s="2" t="n">
        <v>331</v>
      </c>
      <c r="H2777" s="122" t="n">
        <v>1</v>
      </c>
      <c r="I2777" s="259">
        <f>SUM(H2777*C2777)</f>
        <v/>
      </c>
      <c r="J2777" s="260" t="n">
        <v>0.5</v>
      </c>
      <c r="K2777" s="261">
        <f>C2777*J2777</f>
        <v/>
      </c>
      <c r="M2777" s="251">
        <f>CONCATENATE(D2777,"　",E2777,F2777,G2777)</f>
        <v/>
      </c>
      <c r="N2777" s="252">
        <f>I2777</f>
        <v/>
      </c>
    </row>
    <row r="2778" ht="15" customHeight="1" thickBot="1">
      <c r="B2778" s="85" t="inlineStr">
        <is>
          <t>UML-L</t>
        </is>
      </c>
      <c r="C2778">
        <f>SUMIF(数量表!D:H,B2778,数量表!H:H)</f>
        <v/>
      </c>
      <c r="D2778" s="243" t="inlineStr">
        <is>
          <t>45*1000</t>
        </is>
      </c>
      <c r="E2778" s="2" t="n">
        <v>60</v>
      </c>
      <c r="F2778" s="244" t="inlineStr">
        <is>
          <t>*</t>
        </is>
      </c>
      <c r="G2778" s="2" t="n">
        <v>1200</v>
      </c>
      <c r="H2778" s="122" t="n">
        <v>1</v>
      </c>
      <c r="I2778" s="259">
        <f>SUM(H2778*C2778)</f>
        <v/>
      </c>
      <c r="J2778" s="260" t="n">
        <v>0.1</v>
      </c>
      <c r="K2778" s="261">
        <f>C2778*J2778</f>
        <v/>
      </c>
      <c r="M2778" s="251">
        <f>CONCATENATE(D2778,"　",E2778,F2778,G2778)</f>
        <v/>
      </c>
      <c r="N2778" s="252">
        <f>I2778</f>
        <v/>
      </c>
    </row>
    <row r="2779" ht="15" customHeight="1" thickBot="1">
      <c r="B2779" s="85" t="inlineStr">
        <is>
          <t>UML-L</t>
        </is>
      </c>
      <c r="C2779">
        <f>SUMIF(数量表!D:H,B2779,数量表!H:H)</f>
        <v/>
      </c>
      <c r="D2779" s="243" t="inlineStr">
        <is>
          <t>45*1000</t>
        </is>
      </c>
      <c r="E2779" s="2" t="n">
        <v>60</v>
      </c>
      <c r="F2779" s="244" t="inlineStr">
        <is>
          <t>*</t>
        </is>
      </c>
      <c r="G2779" s="2" t="n">
        <v>681</v>
      </c>
      <c r="H2779" s="122" t="n">
        <v>1</v>
      </c>
      <c r="I2779" s="259">
        <f>SUM(H2779*C2779)</f>
        <v/>
      </c>
      <c r="J2779" s="260" t="n">
        <v>0.1</v>
      </c>
      <c r="K2779" s="261">
        <f>C2779*J2779</f>
        <v/>
      </c>
      <c r="M2779" s="251">
        <f>CONCATENATE(D2779,"　",E2779,F2779,G2779)</f>
        <v/>
      </c>
      <c r="N2779" s="252">
        <f>I2779</f>
        <v/>
      </c>
    </row>
    <row r="2780" ht="15" customHeight="1" thickBot="1">
      <c r="B2780" s="85" t="inlineStr">
        <is>
          <t>UML-L</t>
        </is>
      </c>
      <c r="C2780">
        <f>SUMIF(数量表!D:H,B2780,数量表!H:H)</f>
        <v/>
      </c>
      <c r="D2780" s="243" t="inlineStr">
        <is>
          <t>W1-34</t>
        </is>
      </c>
      <c r="E2780" s="2" t="n">
        <v>346.5</v>
      </c>
      <c r="F2780" s="244" t="inlineStr">
        <is>
          <t>*</t>
        </is>
      </c>
      <c r="G2780" s="2" t="n">
        <v>282</v>
      </c>
      <c r="H2780" s="122" t="n">
        <v>1</v>
      </c>
      <c r="I2780" s="259">
        <f>SUM(H2780*C2780)</f>
        <v/>
      </c>
      <c r="J2780" s="260" t="n">
        <v>0.5</v>
      </c>
      <c r="K2780" s="261">
        <f>C2780*J2780</f>
        <v/>
      </c>
      <c r="M2780" s="251">
        <f>CONCATENATE(D2780,"　",E2780,F2780,G2780)</f>
        <v/>
      </c>
      <c r="N2780" s="252">
        <f>I2780</f>
        <v/>
      </c>
    </row>
    <row r="2781" ht="15" customHeight="1" thickBot="1">
      <c r="B2781" s="88" t="inlineStr">
        <is>
          <t>UML-L</t>
        </is>
      </c>
      <c r="C2781" s="89">
        <f>SUMIF(数量表!D:H,B2781,数量表!H:H)</f>
        <v/>
      </c>
      <c r="D2781" s="239" t="inlineStr">
        <is>
          <t>W3-39</t>
        </is>
      </c>
      <c r="E2781" s="240" t="n">
        <v>386.5</v>
      </c>
      <c r="F2781" s="241" t="inlineStr">
        <is>
          <t>*</t>
        </is>
      </c>
      <c r="G2781" s="240" t="n">
        <v>282</v>
      </c>
      <c r="H2781" s="242" t="n">
        <v>1</v>
      </c>
      <c r="I2781" s="256">
        <f>SUM(H2781*C2781)</f>
        <v/>
      </c>
      <c r="J2781" s="257" t="n">
        <v>0.5</v>
      </c>
      <c r="K2781" s="258">
        <f>C2781*J2781</f>
        <v/>
      </c>
      <c r="M2781" s="251">
        <f>CONCATENATE(D2781,"　",E2781,F2781,G2781)</f>
        <v/>
      </c>
      <c r="N2781" s="252">
        <f>I2781</f>
        <v/>
      </c>
    </row>
    <row r="2782" ht="15" customHeight="1" thickBot="1">
      <c r="B2782" s="85" t="inlineStr">
        <is>
          <t>UML-R</t>
        </is>
      </c>
      <c r="C2782">
        <f>SUMIF(数量表!D:H,B2782,数量表!H:H)</f>
        <v/>
      </c>
      <c r="D2782" s="243" t="inlineStr">
        <is>
          <t>W3-39</t>
        </is>
      </c>
      <c r="E2782" s="2" t="n">
        <v>386.5</v>
      </c>
      <c r="F2782" s="244" t="inlineStr">
        <is>
          <t>*</t>
        </is>
      </c>
      <c r="G2782" s="2" t="n">
        <v>331</v>
      </c>
      <c r="H2782" s="122" t="n">
        <v>1</v>
      </c>
      <c r="I2782" s="259">
        <f>SUM(H2782*C2782)</f>
        <v/>
      </c>
      <c r="J2782" s="260" t="n">
        <v>0.5</v>
      </c>
      <c r="K2782" s="261">
        <f>C2782*J2782</f>
        <v/>
      </c>
      <c r="M2782" s="251">
        <f>CONCATENATE(D2782,"　",E2782,F2782,G2782)</f>
        <v/>
      </c>
      <c r="N2782" s="252">
        <f>I2782</f>
        <v/>
      </c>
    </row>
    <row r="2783" ht="15" customHeight="1" thickBot="1">
      <c r="B2783" s="85" t="inlineStr">
        <is>
          <t>UML-R</t>
        </is>
      </c>
      <c r="C2783">
        <f>SUMIF(数量表!D:H,B2783,数量表!H:H)</f>
        <v/>
      </c>
      <c r="D2783" s="243" t="inlineStr">
        <is>
          <t>W1-34</t>
        </is>
      </c>
      <c r="E2783" s="2" t="n">
        <v>346.5</v>
      </c>
      <c r="F2783" s="244" t="inlineStr">
        <is>
          <t>*</t>
        </is>
      </c>
      <c r="G2783" s="2" t="n">
        <v>331</v>
      </c>
      <c r="H2783" s="122" t="n">
        <v>1</v>
      </c>
      <c r="I2783" s="259">
        <f>SUM(H2783*C2783)</f>
        <v/>
      </c>
      <c r="J2783" s="260" t="n">
        <v>0.5</v>
      </c>
      <c r="K2783" s="261">
        <f>C2783*J2783</f>
        <v/>
      </c>
      <c r="M2783" s="251">
        <f>CONCATENATE(D2783,"　",E2783,F2783,G2783)</f>
        <v/>
      </c>
      <c r="N2783" s="252">
        <f>I2783</f>
        <v/>
      </c>
    </row>
    <row r="2784" ht="15" customHeight="1" thickBot="1">
      <c r="B2784" s="85" t="inlineStr">
        <is>
          <t>UML-R</t>
        </is>
      </c>
      <c r="C2784">
        <f>SUMIF(数量表!D:H,B2784,数量表!H:H)</f>
        <v/>
      </c>
      <c r="D2784" s="243" t="inlineStr">
        <is>
          <t>45*1000</t>
        </is>
      </c>
      <c r="E2784" s="2" t="n">
        <v>60</v>
      </c>
      <c r="F2784" s="244" t="inlineStr">
        <is>
          <t>*</t>
        </is>
      </c>
      <c r="G2784" s="2" t="n">
        <v>1200</v>
      </c>
      <c r="H2784" s="122" t="n">
        <v>1</v>
      </c>
      <c r="I2784" s="259">
        <f>SUM(H2784*C2784)</f>
        <v/>
      </c>
      <c r="J2784" s="260" t="n">
        <v>0.1</v>
      </c>
      <c r="K2784" s="261">
        <f>C2784*J2784</f>
        <v/>
      </c>
      <c r="M2784" s="251">
        <f>CONCATENATE(D2784,"　",E2784,F2784,G2784)</f>
        <v/>
      </c>
      <c r="N2784" s="252">
        <f>I2784</f>
        <v/>
      </c>
    </row>
    <row r="2785" ht="15" customHeight="1" thickBot="1">
      <c r="B2785" s="85" t="inlineStr">
        <is>
          <t>UML-R</t>
        </is>
      </c>
      <c r="C2785">
        <f>SUMIF(数量表!D:H,B2785,数量表!H:H)</f>
        <v/>
      </c>
      <c r="D2785" s="243" t="inlineStr">
        <is>
          <t>45*1000</t>
        </is>
      </c>
      <c r="E2785" s="2" t="n">
        <v>60</v>
      </c>
      <c r="F2785" s="244" t="inlineStr">
        <is>
          <t>*</t>
        </is>
      </c>
      <c r="G2785" s="2" t="n">
        <v>681</v>
      </c>
      <c r="H2785" s="122" t="n">
        <v>1</v>
      </c>
      <c r="I2785" s="259">
        <f>SUM(H2785*C2785)</f>
        <v/>
      </c>
      <c r="J2785" s="260" t="n">
        <v>0.1</v>
      </c>
      <c r="K2785" s="261">
        <f>C2785*J2785</f>
        <v/>
      </c>
      <c r="M2785" s="251">
        <f>CONCATENATE(D2785,"　",E2785,F2785,G2785)</f>
        <v/>
      </c>
      <c r="N2785" s="252">
        <f>I2785</f>
        <v/>
      </c>
    </row>
    <row r="2786" ht="15" customHeight="1" thickBot="1">
      <c r="B2786" s="85" t="inlineStr">
        <is>
          <t>UML-R</t>
        </is>
      </c>
      <c r="C2786">
        <f>SUMIF(数量表!D:H,B2786,数量表!H:H)</f>
        <v/>
      </c>
      <c r="D2786" s="243" t="inlineStr">
        <is>
          <t>W1-34</t>
        </is>
      </c>
      <c r="E2786" s="2" t="n">
        <v>346.5</v>
      </c>
      <c r="F2786" s="244" t="inlineStr">
        <is>
          <t>*</t>
        </is>
      </c>
      <c r="G2786" s="2" t="n">
        <v>282</v>
      </c>
      <c r="H2786" s="122" t="n">
        <v>1</v>
      </c>
      <c r="I2786" s="259">
        <f>SUM(H2786*C2786)</f>
        <v/>
      </c>
      <c r="J2786" s="260" t="n">
        <v>0.5</v>
      </c>
      <c r="K2786" s="261">
        <f>C2786*J2786</f>
        <v/>
      </c>
      <c r="M2786" s="251">
        <f>CONCATENATE(D2786,"　",E2786,F2786,G2786)</f>
        <v/>
      </c>
      <c r="N2786" s="252">
        <f>I2786</f>
        <v/>
      </c>
    </row>
    <row r="2787" ht="15" customHeight="1" thickBot="1">
      <c r="B2787" s="88" t="inlineStr">
        <is>
          <t>UML-R</t>
        </is>
      </c>
      <c r="C2787" s="89">
        <f>SUMIF(数量表!D:H,B2787,数量表!H:H)</f>
        <v/>
      </c>
      <c r="D2787" s="239" t="inlineStr">
        <is>
          <t>W3-39</t>
        </is>
      </c>
      <c r="E2787" s="240" t="n">
        <v>386.5</v>
      </c>
      <c r="F2787" s="241" t="inlineStr">
        <is>
          <t>*</t>
        </is>
      </c>
      <c r="G2787" s="240" t="n">
        <v>282</v>
      </c>
      <c r="H2787" s="242" t="n">
        <v>1</v>
      </c>
      <c r="I2787" s="256">
        <f>SUM(H2787*C2787)</f>
        <v/>
      </c>
      <c r="J2787" s="257" t="n">
        <v>0.5</v>
      </c>
      <c r="K2787" s="258">
        <f>C2787*J2787</f>
        <v/>
      </c>
      <c r="M2787" s="251">
        <f>CONCATENATE(D2787,"　",E2787,F2787,G2787)</f>
        <v/>
      </c>
      <c r="N2787" s="252">
        <f>I2787</f>
        <v/>
      </c>
    </row>
    <row r="2788" ht="15" customHeight="1" thickBot="1">
      <c r="B2788" s="85" t="inlineStr">
        <is>
          <t>K03</t>
        </is>
      </c>
      <c r="C2788">
        <f>SUMIF(数量表!D:H,B2788,数量表!H:H)</f>
        <v/>
      </c>
      <c r="D2788" s="243" t="inlineStr">
        <is>
          <t>W2-39</t>
        </is>
      </c>
      <c r="E2788" s="2" t="n">
        <v>386.5</v>
      </c>
      <c r="F2788" s="244" t="inlineStr">
        <is>
          <t>*</t>
        </is>
      </c>
      <c r="G2788" s="2" t="n">
        <v>250</v>
      </c>
      <c r="H2788" s="122" t="n">
        <v>2</v>
      </c>
      <c r="I2788" s="259">
        <f>SUM(H2788*C2788)</f>
        <v/>
      </c>
      <c r="J2788" s="260" t="n">
        <v>0.5</v>
      </c>
      <c r="K2788" s="261">
        <f>C2788*J2788</f>
        <v/>
      </c>
      <c r="M2788" s="251">
        <f>CONCATENATE(D2788,"　",E2788,F2788,G2788)</f>
        <v/>
      </c>
      <c r="N2788" s="252">
        <f>I2788</f>
        <v/>
      </c>
    </row>
    <row r="2789" ht="15" customHeight="1" thickBot="1">
      <c r="B2789" s="85" t="inlineStr">
        <is>
          <t>K03</t>
        </is>
      </c>
      <c r="C2789">
        <f>SUMIF(数量表!D:H,B2789,数量表!H:H)</f>
        <v/>
      </c>
      <c r="D2789" s="243" t="inlineStr">
        <is>
          <t>W2-41</t>
        </is>
      </c>
      <c r="E2789" s="2" t="n">
        <v>414.5</v>
      </c>
      <c r="F2789" s="244" t="inlineStr">
        <is>
          <t>*</t>
        </is>
      </c>
      <c r="G2789" s="2" t="n">
        <v>250</v>
      </c>
      <c r="H2789" s="122" t="n">
        <v>2</v>
      </c>
      <c r="I2789" s="259">
        <f>SUM(H2789*C2789)</f>
        <v/>
      </c>
      <c r="J2789" s="260" t="n">
        <v>0.5</v>
      </c>
      <c r="K2789" s="261">
        <f>C2789*J2789</f>
        <v/>
      </c>
      <c r="M2789" s="251">
        <f>CONCATENATE(D2789,"　",E2789,F2789,G2789)</f>
        <v/>
      </c>
      <c r="N2789" s="252">
        <f>I2789</f>
        <v/>
      </c>
    </row>
    <row r="2790" ht="15" customHeight="1" thickBot="1">
      <c r="B2790" s="85" t="inlineStr">
        <is>
          <t>K03</t>
        </is>
      </c>
      <c r="C2790">
        <f>SUMIF(数量表!D:H,B2790,数量表!H:H)</f>
        <v/>
      </c>
      <c r="D2790" s="243" t="inlineStr">
        <is>
          <t>W2-39</t>
        </is>
      </c>
      <c r="E2790" s="2" t="n">
        <v>386.5</v>
      </c>
      <c r="F2790" s="244" t="inlineStr">
        <is>
          <t>*</t>
        </is>
      </c>
      <c r="G2790" s="2" t="n">
        <v>934</v>
      </c>
      <c r="H2790" s="122" t="n">
        <v>2</v>
      </c>
      <c r="I2790" s="259">
        <f>SUM(H2790*C2790)</f>
        <v/>
      </c>
      <c r="J2790" s="260" t="n">
        <v>2</v>
      </c>
      <c r="K2790" s="261">
        <f>C2790*J2790</f>
        <v/>
      </c>
      <c r="M2790" s="251">
        <f>CONCATENATE(D2790,"　",E2790,F2790,G2790)</f>
        <v/>
      </c>
      <c r="N2790" s="252">
        <f>I2790</f>
        <v/>
      </c>
    </row>
    <row r="2791" ht="15" customHeight="1" thickBot="1">
      <c r="B2791" s="85" t="inlineStr">
        <is>
          <t>K03</t>
        </is>
      </c>
      <c r="C2791" s="89">
        <f>SUMIF(数量表!D:H,B2791,数量表!H:H)</f>
        <v/>
      </c>
      <c r="D2791" s="239" t="inlineStr">
        <is>
          <t>W2-41</t>
        </is>
      </c>
      <c r="E2791" s="240" t="n">
        <v>387.5</v>
      </c>
      <c r="F2791" s="241" t="inlineStr">
        <is>
          <t>*</t>
        </is>
      </c>
      <c r="G2791" s="240" t="n">
        <v>934</v>
      </c>
      <c r="H2791" s="242" t="n">
        <v>2</v>
      </c>
      <c r="I2791" s="256">
        <f>SUM(H2791*C2791)</f>
        <v/>
      </c>
      <c r="J2791" s="257" t="n">
        <v>2</v>
      </c>
      <c r="K2791" s="258">
        <f>C2791*J2791</f>
        <v/>
      </c>
      <c r="M2791" s="251">
        <f>CONCATENATE(D2791,"　",E2791,F2791,G2791)</f>
        <v/>
      </c>
      <c r="N2791" s="252">
        <f>I2791</f>
        <v/>
      </c>
    </row>
    <row r="2792" ht="15" customHeight="1" thickBot="1">
      <c r="B2792" s="85" t="inlineStr">
        <is>
          <t>K03-R</t>
        </is>
      </c>
      <c r="C2792">
        <f>SUMIF(数量表!D:H,B2792,数量表!H:H)</f>
        <v/>
      </c>
      <c r="D2792" s="243" t="inlineStr">
        <is>
          <t>W2-39</t>
        </is>
      </c>
      <c r="E2792" s="2" t="n">
        <v>386.5</v>
      </c>
      <c r="F2792" s="244" t="inlineStr">
        <is>
          <t>*</t>
        </is>
      </c>
      <c r="G2792" s="2" t="n">
        <v>250</v>
      </c>
      <c r="H2792" s="122" t="n">
        <v>2</v>
      </c>
      <c r="I2792" s="259">
        <f>SUM(H2792*C2792)</f>
        <v/>
      </c>
      <c r="J2792" s="260" t="n">
        <v>0.5</v>
      </c>
      <c r="K2792" s="261">
        <f>C2792*J2792</f>
        <v/>
      </c>
      <c r="M2792" s="251">
        <f>CONCATENATE(D2792,"　",E2792,F2792,G2792)</f>
        <v/>
      </c>
      <c r="N2792" s="252">
        <f>I2792</f>
        <v/>
      </c>
    </row>
    <row r="2793" ht="15" customHeight="1" thickBot="1">
      <c r="B2793" s="85" t="inlineStr">
        <is>
          <t>K03-R</t>
        </is>
      </c>
      <c r="C2793">
        <f>SUMIF(数量表!D:H,B2793,数量表!H:H)</f>
        <v/>
      </c>
      <c r="D2793" s="243" t="inlineStr">
        <is>
          <t>W2-41</t>
        </is>
      </c>
      <c r="E2793" s="2" t="n">
        <v>414.5</v>
      </c>
      <c r="F2793" s="244" t="inlineStr">
        <is>
          <t>*</t>
        </is>
      </c>
      <c r="G2793" s="2" t="n">
        <v>250</v>
      </c>
      <c r="H2793" s="122" t="n">
        <v>2</v>
      </c>
      <c r="I2793" s="259">
        <f>SUM(H2793*C2793)</f>
        <v/>
      </c>
      <c r="J2793" s="260" t="n">
        <v>0.5</v>
      </c>
      <c r="K2793" s="261">
        <f>C2793*J2793</f>
        <v/>
      </c>
      <c r="M2793" s="251">
        <f>CONCATENATE(D2793,"　",E2793,F2793,G2793)</f>
        <v/>
      </c>
      <c r="N2793" s="252">
        <f>I2793</f>
        <v/>
      </c>
    </row>
    <row r="2794" ht="15" customHeight="1" thickBot="1">
      <c r="B2794" s="85" t="inlineStr">
        <is>
          <t>K03-R</t>
        </is>
      </c>
      <c r="C2794">
        <f>SUMIF(数量表!D:H,B2794,数量表!H:H)</f>
        <v/>
      </c>
      <c r="D2794" s="243" t="inlineStr">
        <is>
          <t>W2-39</t>
        </is>
      </c>
      <c r="E2794" s="2" t="n">
        <v>386.5</v>
      </c>
      <c r="F2794" s="244" t="inlineStr">
        <is>
          <t>*</t>
        </is>
      </c>
      <c r="G2794" s="2" t="n">
        <v>934</v>
      </c>
      <c r="H2794" s="122" t="n">
        <v>2</v>
      </c>
      <c r="I2794" s="259">
        <f>SUM(H2794*C2794)</f>
        <v/>
      </c>
      <c r="J2794" s="260" t="n">
        <v>2</v>
      </c>
      <c r="K2794" s="261">
        <f>C2794*J2794</f>
        <v/>
      </c>
      <c r="M2794" s="251">
        <f>CONCATENATE(D2794,"　",E2794,F2794,G2794)</f>
        <v/>
      </c>
      <c r="N2794" s="252">
        <f>I2794</f>
        <v/>
      </c>
    </row>
    <row r="2795" ht="15" customHeight="1" thickBot="1">
      <c r="B2795" s="85" t="inlineStr">
        <is>
          <t>K03-R</t>
        </is>
      </c>
      <c r="C2795" s="89">
        <f>SUMIF(数量表!D:H,B2795,数量表!H:H)</f>
        <v/>
      </c>
      <c r="D2795" s="239" t="inlineStr">
        <is>
          <t>W2-41</t>
        </is>
      </c>
      <c r="E2795" s="240" t="n">
        <v>387.5</v>
      </c>
      <c r="F2795" s="241" t="inlineStr">
        <is>
          <t>*</t>
        </is>
      </c>
      <c r="G2795" s="240" t="n">
        <v>934</v>
      </c>
      <c r="H2795" s="242" t="n">
        <v>2</v>
      </c>
      <c r="I2795" s="256">
        <f>SUM(H2795*C2795)</f>
        <v/>
      </c>
      <c r="J2795" s="257" t="n">
        <v>2</v>
      </c>
      <c r="K2795" s="258">
        <f>C2795*J2795</f>
        <v/>
      </c>
      <c r="M2795" s="251">
        <f>CONCATENATE(D2795,"　",E2795,F2795,G2795)</f>
        <v/>
      </c>
      <c r="N2795" s="252">
        <f>I2795</f>
        <v/>
      </c>
    </row>
    <row r="2796" ht="15" customHeight="1" thickBot="1">
      <c r="B2796" s="79" t="inlineStr">
        <is>
          <t>LO03</t>
        </is>
      </c>
      <c r="C2796">
        <f>SUMIF(数量表!D:H,B2796,数量表!H:H)</f>
        <v/>
      </c>
      <c r="D2796" s="243" t="inlineStr">
        <is>
          <t>W2-41</t>
        </is>
      </c>
      <c r="E2796" s="2" t="n">
        <v>413</v>
      </c>
      <c r="F2796" s="244" t="inlineStr">
        <is>
          <t>*</t>
        </is>
      </c>
      <c r="G2796" s="2" t="n">
        <v>290.5</v>
      </c>
      <c r="H2796" s="122" t="n">
        <v>1</v>
      </c>
      <c r="I2796" s="259">
        <f>SUM(H2796*C2796)</f>
        <v/>
      </c>
      <c r="J2796" s="260" t="n">
        <v>0.5</v>
      </c>
      <c r="K2796" s="255">
        <f>C2796*J2796</f>
        <v/>
      </c>
      <c r="M2796" s="251">
        <f>CONCATENATE(D2796,"　",E2796,F2796,G2796)</f>
        <v/>
      </c>
      <c r="N2796" s="252">
        <f>I2796</f>
        <v/>
      </c>
    </row>
    <row r="2797" ht="15" customHeight="1" thickBot="1">
      <c r="B2797" s="85" t="inlineStr">
        <is>
          <t>LO03</t>
        </is>
      </c>
      <c r="C2797">
        <f>SUMIF(数量表!D:H,B2797,数量表!H:H)</f>
        <v/>
      </c>
      <c r="D2797" s="243" t="inlineStr">
        <is>
          <t>W2-41</t>
        </is>
      </c>
      <c r="E2797" s="2" t="n">
        <v>413</v>
      </c>
      <c r="F2797" s="244" t="inlineStr">
        <is>
          <t>*</t>
        </is>
      </c>
      <c r="G2797" s="2" t="n">
        <v>79</v>
      </c>
      <c r="H2797" s="122" t="n">
        <v>1</v>
      </c>
      <c r="I2797" s="259">
        <f>SUM(H2797*C2797)</f>
        <v/>
      </c>
      <c r="J2797" s="260" t="n">
        <v>0.1</v>
      </c>
      <c r="K2797" s="261">
        <f>C2797*J2797</f>
        <v/>
      </c>
      <c r="M2797" s="251">
        <f>CONCATENATE(D2797,"　",E2797,F2797,G2797)</f>
        <v/>
      </c>
      <c r="N2797" s="252">
        <f>I2797</f>
        <v/>
      </c>
    </row>
    <row r="2798" ht="15" customHeight="1" thickBot="1">
      <c r="B2798" s="83" t="inlineStr">
        <is>
          <t>TEA</t>
        </is>
      </c>
      <c r="C2798" s="7">
        <f>SUMIF(数量表!D:H,B2798,数量表!H:H)</f>
        <v/>
      </c>
      <c r="D2798" s="232" t="inlineStr">
        <is>
          <t>W3-39</t>
        </is>
      </c>
      <c r="E2798" s="233" t="n">
        <v>386.5</v>
      </c>
      <c r="F2798" s="234" t="inlineStr">
        <is>
          <t>*</t>
        </is>
      </c>
      <c r="G2798" s="233" t="n">
        <v>480</v>
      </c>
      <c r="H2798" s="231" t="n">
        <v>2</v>
      </c>
      <c r="I2798" s="248">
        <f>SUM(H2798*C2798)</f>
        <v/>
      </c>
      <c r="J2798" s="249" t="n">
        <v>1</v>
      </c>
      <c r="K2798" s="250">
        <f>C2798*J2798</f>
        <v/>
      </c>
      <c r="M2798" s="251">
        <f>CONCATENATE(D2798,"　",E2798,F2798,G2798)</f>
        <v/>
      </c>
      <c r="N2798" s="252">
        <f>I2798</f>
        <v/>
      </c>
    </row>
    <row r="2799" ht="15" customHeight="1" thickBot="1">
      <c r="B2799" s="83" t="inlineStr">
        <is>
          <t>TEH</t>
        </is>
      </c>
      <c r="C2799" s="7">
        <f>SUMIF(数量表!D:H,B2799,数量表!H:H)</f>
        <v/>
      </c>
      <c r="D2799" s="232" t="inlineStr">
        <is>
          <t>W1-34</t>
        </is>
      </c>
      <c r="E2799" s="233" t="n">
        <v>345</v>
      </c>
      <c r="F2799" s="234" t="inlineStr">
        <is>
          <t>*</t>
        </is>
      </c>
      <c r="G2799" s="233" t="n">
        <v>480</v>
      </c>
      <c r="H2799" s="231" t="n">
        <v>1</v>
      </c>
      <c r="I2799" s="248">
        <f>SUM(H2799*C2799)</f>
        <v/>
      </c>
      <c r="J2799" s="249" t="n">
        <v>0.5</v>
      </c>
      <c r="K2799" s="250">
        <f>C2799*J2799</f>
        <v/>
      </c>
      <c r="M2799" s="251">
        <f>CONCATENATE(D2799,"　",E2799,F2799,G2799)</f>
        <v/>
      </c>
      <c r="N2799" s="252">
        <f>I2799</f>
        <v/>
      </c>
    </row>
    <row r="2800" ht="15" customHeight="1" thickBot="1">
      <c r="B2800" s="79" t="inlineStr">
        <is>
          <t>LIXIL081</t>
        </is>
      </c>
      <c r="C2800" s="80">
        <f>SUMIF(数量表!D:H,B2800,数量表!H:H)</f>
        <v/>
      </c>
      <c r="D2800" s="235" t="inlineStr">
        <is>
          <t>W2-41</t>
        </is>
      </c>
      <c r="E2800" s="236" t="n">
        <v>414.5</v>
      </c>
      <c r="F2800" s="237" t="inlineStr">
        <is>
          <t>*</t>
        </is>
      </c>
      <c r="G2800" s="236" t="n">
        <v>81</v>
      </c>
      <c r="H2800" s="238" t="n">
        <v>1</v>
      </c>
      <c r="I2800" s="253">
        <f>SUM(H2800*C2800)</f>
        <v/>
      </c>
      <c r="J2800" s="254" t="n">
        <v>0.1</v>
      </c>
      <c r="K2800" s="255">
        <f>C2800*J2800</f>
        <v/>
      </c>
      <c r="M2800" s="251">
        <f>CONCATENATE(D2800,"　",E2800,F2800,G2800)</f>
        <v/>
      </c>
      <c r="N2800" s="252">
        <f>I2800</f>
        <v/>
      </c>
    </row>
    <row r="2801" ht="15" customHeight="1" thickBot="1">
      <c r="B2801" s="85" t="inlineStr">
        <is>
          <t>LIXIL081</t>
        </is>
      </c>
      <c r="C2801">
        <f>SUMIF(数量表!D:H,B2801,数量表!H:H)</f>
        <v/>
      </c>
      <c r="D2801" s="243" t="inlineStr">
        <is>
          <t>W3-39</t>
        </is>
      </c>
      <c r="E2801" s="2" t="n">
        <v>386.5</v>
      </c>
      <c r="F2801" s="244" t="inlineStr">
        <is>
          <t>*</t>
        </is>
      </c>
      <c r="G2801" s="2" t="n">
        <v>81</v>
      </c>
      <c r="H2801" s="122" t="n">
        <v>1</v>
      </c>
      <c r="I2801" s="259">
        <f>SUM(H2801*C2801)</f>
        <v/>
      </c>
      <c r="J2801" s="260" t="n">
        <v>0.1</v>
      </c>
      <c r="K2801" s="261">
        <f>C2801*J2801</f>
        <v/>
      </c>
      <c r="M2801" s="251">
        <f>CONCATENATE(D2801,"　",E2801,F2801,G2801)</f>
        <v/>
      </c>
      <c r="N2801" s="252">
        <f>I2801</f>
        <v/>
      </c>
    </row>
    <row r="2802" ht="15" customHeight="1" thickBot="1">
      <c r="B2802" s="85" t="inlineStr">
        <is>
          <t>LIXIL081</t>
        </is>
      </c>
      <c r="C2802">
        <f>SUMIF(数量表!D:H,B2802,数量表!H:H)</f>
        <v/>
      </c>
      <c r="D2802" s="243" t="inlineStr">
        <is>
          <t>45*1000</t>
        </is>
      </c>
      <c r="E2802" s="2" t="n">
        <v>145.5</v>
      </c>
      <c r="F2802" s="244" t="inlineStr">
        <is>
          <t>*</t>
        </is>
      </c>
      <c r="G2802" s="2" t="n">
        <v>81</v>
      </c>
      <c r="H2802" s="122" t="n">
        <v>1</v>
      </c>
      <c r="I2802" s="259">
        <f>SUM(H2802*C2802)</f>
        <v/>
      </c>
      <c r="J2802" s="260" t="n">
        <v>0.1</v>
      </c>
      <c r="K2802" s="261">
        <f>C2802*J2802</f>
        <v/>
      </c>
      <c r="M2802" s="251">
        <f>CONCATENATE(D2802,"　",E2802,F2802,G2802)</f>
        <v/>
      </c>
      <c r="N2802" s="252">
        <f>I2802</f>
        <v/>
      </c>
    </row>
    <row r="2803" ht="15" customHeight="1" thickBot="1">
      <c r="B2803" s="85" t="inlineStr">
        <is>
          <t>LIXIL081</t>
        </is>
      </c>
      <c r="C2803">
        <f>SUMIF(数量表!D:H,B2803,数量表!H:H)</f>
        <v/>
      </c>
      <c r="D2803" s="243" t="inlineStr">
        <is>
          <t>W2-41</t>
        </is>
      </c>
      <c r="E2803" s="2" t="n">
        <v>414.5</v>
      </c>
      <c r="F2803" s="244" t="inlineStr">
        <is>
          <t>*</t>
        </is>
      </c>
      <c r="G2803" s="2" t="n">
        <v>282</v>
      </c>
      <c r="H2803" s="122" t="n">
        <v>1</v>
      </c>
      <c r="I2803" s="259">
        <f>SUM(H2803*C2803)</f>
        <v/>
      </c>
      <c r="J2803" s="260" t="n">
        <v>0.1</v>
      </c>
      <c r="K2803" s="261">
        <f>C2803*J2803</f>
        <v/>
      </c>
      <c r="M2803" s="251">
        <f>CONCATENATE(D2803,"　",E2803,F2803,G2803)</f>
        <v/>
      </c>
      <c r="N2803" s="252">
        <f>I2803</f>
        <v/>
      </c>
    </row>
    <row r="2804" ht="15" customHeight="1" thickBot="1">
      <c r="B2804" s="85" t="inlineStr">
        <is>
          <t>LIXIL081</t>
        </is>
      </c>
      <c r="C2804">
        <f>SUMIF(数量表!D:H,B2804,数量表!H:H)</f>
        <v/>
      </c>
      <c r="D2804" s="243" t="inlineStr">
        <is>
          <t>W3-39</t>
        </is>
      </c>
      <c r="E2804" s="2" t="n">
        <v>386.5</v>
      </c>
      <c r="F2804" s="244" t="inlineStr">
        <is>
          <t>*</t>
        </is>
      </c>
      <c r="G2804" s="2" t="n">
        <v>282</v>
      </c>
      <c r="H2804" s="122" t="n">
        <v>1</v>
      </c>
      <c r="I2804" s="259">
        <f>SUM(H2804*C2804)</f>
        <v/>
      </c>
      <c r="J2804" s="260" t="n">
        <v>0.1</v>
      </c>
      <c r="K2804" s="261">
        <f>C2804*J2804</f>
        <v/>
      </c>
      <c r="M2804" s="251">
        <f>CONCATENATE(D2804,"　",E2804,F2804,G2804)</f>
        <v/>
      </c>
      <c r="N2804" s="252">
        <f>I2804</f>
        <v/>
      </c>
    </row>
    <row r="2805" ht="15" customHeight="1" thickBot="1">
      <c r="B2805" s="88" t="inlineStr">
        <is>
          <t>LIXIL081</t>
        </is>
      </c>
      <c r="C2805" s="89">
        <f>SUMIF(数量表!D:H,B2805,数量表!H:H)</f>
        <v/>
      </c>
      <c r="D2805" s="239" t="inlineStr">
        <is>
          <t>45*1000</t>
        </is>
      </c>
      <c r="E2805" s="240" t="n">
        <v>145.5</v>
      </c>
      <c r="F2805" s="241" t="inlineStr">
        <is>
          <t>*</t>
        </is>
      </c>
      <c r="G2805" s="240" t="n">
        <v>282</v>
      </c>
      <c r="H2805" s="242" t="n">
        <v>1</v>
      </c>
      <c r="I2805" s="256">
        <f>SUM(H2805*C2805)</f>
        <v/>
      </c>
      <c r="J2805" s="257" t="n">
        <v>0.1</v>
      </c>
      <c r="K2805" s="258">
        <f>C2805*J2805</f>
        <v/>
      </c>
      <c r="M2805" s="251">
        <f>CONCATENATE(D2805,"　",E2805,F2805,G2805)</f>
        <v/>
      </c>
      <c r="N2805" s="252">
        <f>I2805</f>
        <v/>
      </c>
    </row>
    <row r="2806" ht="15" customHeight="1" thickBot="1">
      <c r="B2806" s="79" t="inlineStr">
        <is>
          <t>YKK086</t>
        </is>
      </c>
      <c r="C2806" s="80">
        <f>SUMIF(数量表!D:H,B2806,数量表!H:H)</f>
        <v/>
      </c>
      <c r="D2806" s="235" t="inlineStr">
        <is>
          <t>W2-41</t>
        </is>
      </c>
      <c r="E2806" s="236" t="n">
        <v>414.5</v>
      </c>
      <c r="F2806" s="237" t="inlineStr">
        <is>
          <t>*</t>
        </is>
      </c>
      <c r="G2806" s="236" t="n">
        <v>81</v>
      </c>
      <c r="H2806" s="238" t="n">
        <v>1</v>
      </c>
      <c r="I2806" s="253">
        <f>SUM(H2806*C2806)</f>
        <v/>
      </c>
      <c r="J2806" s="254" t="n">
        <v>0.1</v>
      </c>
      <c r="K2806" s="255">
        <f>C2806*J2806</f>
        <v/>
      </c>
      <c r="M2806" s="251">
        <f>CONCATENATE(D2806,"　",E2806,F2806,G2806)</f>
        <v/>
      </c>
      <c r="N2806" s="252">
        <f>I2806</f>
        <v/>
      </c>
    </row>
    <row r="2807" ht="15" customHeight="1" thickBot="1">
      <c r="B2807" s="85" t="inlineStr">
        <is>
          <t>YKK086</t>
        </is>
      </c>
      <c r="C2807">
        <f>SUMIF(数量表!D:H,B2807,数量表!H:H)</f>
        <v/>
      </c>
      <c r="D2807" s="243" t="inlineStr">
        <is>
          <t>W3-39</t>
        </is>
      </c>
      <c r="E2807" s="2" t="n">
        <v>386.5</v>
      </c>
      <c r="F2807" s="244" t="inlineStr">
        <is>
          <t>*</t>
        </is>
      </c>
      <c r="G2807" s="2" t="n">
        <v>81</v>
      </c>
      <c r="H2807" s="122" t="n">
        <v>1</v>
      </c>
      <c r="I2807" s="259">
        <f>SUM(H2807*C2807)</f>
        <v/>
      </c>
      <c r="J2807" s="260" t="n">
        <v>0.1</v>
      </c>
      <c r="K2807" s="261">
        <f>C2807*J2807</f>
        <v/>
      </c>
      <c r="M2807" s="251">
        <f>CONCATENATE(D2807,"　",E2807,F2807,G2807)</f>
        <v/>
      </c>
      <c r="N2807" s="252">
        <f>I2807</f>
        <v/>
      </c>
    </row>
    <row r="2808" ht="15" customHeight="1" thickBot="1">
      <c r="B2808" s="85" t="inlineStr">
        <is>
          <t>YKK086</t>
        </is>
      </c>
      <c r="C2808">
        <f>SUMIF(数量表!D:H,B2808,数量表!H:H)</f>
        <v/>
      </c>
      <c r="D2808" s="243" t="inlineStr">
        <is>
          <t>45*1000</t>
        </is>
      </c>
      <c r="E2808" s="2" t="n">
        <v>145.5</v>
      </c>
      <c r="F2808" s="244" t="inlineStr">
        <is>
          <t>*</t>
        </is>
      </c>
      <c r="G2808" s="2" t="n">
        <v>81</v>
      </c>
      <c r="H2808" s="122" t="n">
        <v>1</v>
      </c>
      <c r="I2808" s="259">
        <f>SUM(H2808*C2808)</f>
        <v/>
      </c>
      <c r="J2808" s="260" t="n">
        <v>0.1</v>
      </c>
      <c r="K2808" s="261">
        <f>C2808*J2808</f>
        <v/>
      </c>
      <c r="M2808" s="251">
        <f>CONCATENATE(D2808,"　",E2808,F2808,G2808)</f>
        <v/>
      </c>
      <c r="N2808" s="252">
        <f>I2808</f>
        <v/>
      </c>
    </row>
    <row r="2809" ht="15" customHeight="1" thickBot="1">
      <c r="B2809" s="85" t="inlineStr">
        <is>
          <t>YKK086</t>
        </is>
      </c>
      <c r="C2809">
        <f>SUMIF(数量表!D:H,B2809,数量表!H:H)</f>
        <v/>
      </c>
      <c r="D2809" s="243" t="inlineStr">
        <is>
          <t>W2-41</t>
        </is>
      </c>
      <c r="E2809" s="2" t="n">
        <v>414.5</v>
      </c>
      <c r="F2809" s="244" t="inlineStr">
        <is>
          <t>*</t>
        </is>
      </c>
      <c r="G2809" s="2" t="n">
        <v>282</v>
      </c>
      <c r="H2809" s="122" t="n">
        <v>1</v>
      </c>
      <c r="I2809" s="259">
        <f>SUM(H2809*C2809)</f>
        <v/>
      </c>
      <c r="J2809" s="260" t="n">
        <v>0.1</v>
      </c>
      <c r="K2809" s="261">
        <f>C2809*J2809</f>
        <v/>
      </c>
      <c r="M2809" s="251">
        <f>CONCATENATE(D2809,"　",E2809,F2809,G2809)</f>
        <v/>
      </c>
      <c r="N2809" s="252">
        <f>I2809</f>
        <v/>
      </c>
    </row>
    <row r="2810" ht="15" customHeight="1" thickBot="1">
      <c r="B2810" s="85" t="inlineStr">
        <is>
          <t>YKK086</t>
        </is>
      </c>
      <c r="C2810">
        <f>SUMIF(数量表!D:H,B2810,数量表!H:H)</f>
        <v/>
      </c>
      <c r="D2810" s="243" t="inlineStr">
        <is>
          <t>W3-39</t>
        </is>
      </c>
      <c r="E2810" s="2" t="n">
        <v>386.5</v>
      </c>
      <c r="F2810" s="244" t="inlineStr">
        <is>
          <t>*</t>
        </is>
      </c>
      <c r="G2810" s="2" t="n">
        <v>282</v>
      </c>
      <c r="H2810" s="122" t="n">
        <v>1</v>
      </c>
      <c r="I2810" s="259">
        <f>SUM(H2810*C2810)</f>
        <v/>
      </c>
      <c r="J2810" s="260" t="n">
        <v>0.1</v>
      </c>
      <c r="K2810" s="261">
        <f>C2810*J2810</f>
        <v/>
      </c>
      <c r="M2810" s="251">
        <f>CONCATENATE(D2810,"　",E2810,F2810,G2810)</f>
        <v/>
      </c>
      <c r="N2810" s="252">
        <f>I2810</f>
        <v/>
      </c>
    </row>
    <row r="2811" ht="15" customHeight="1" thickBot="1">
      <c r="B2811" s="88" t="inlineStr">
        <is>
          <t>YKK086</t>
        </is>
      </c>
      <c r="C2811" s="89">
        <f>SUMIF(数量表!D:H,B2811,数量表!H:H)</f>
        <v/>
      </c>
      <c r="D2811" s="239" t="inlineStr">
        <is>
          <t>45*1000</t>
        </is>
      </c>
      <c r="E2811" s="240" t="n">
        <v>145.5</v>
      </c>
      <c r="F2811" s="241" t="inlineStr">
        <is>
          <t>*</t>
        </is>
      </c>
      <c r="G2811" s="240" t="n">
        <v>282</v>
      </c>
      <c r="H2811" s="242" t="n">
        <v>1</v>
      </c>
      <c r="I2811" s="256">
        <f>SUM(H2811*C2811)</f>
        <v/>
      </c>
      <c r="J2811" s="257" t="n">
        <v>0.1</v>
      </c>
      <c r="K2811" s="258">
        <f>C2811*J2811</f>
        <v/>
      </c>
      <c r="M2811" s="251">
        <f>CONCATENATE(D2811,"　",E2811,F2811,G2811)</f>
        <v/>
      </c>
      <c r="N2811" s="252">
        <f>I2811</f>
        <v/>
      </c>
    </row>
    <row r="2812" ht="15" customHeight="1" thickBot="1">
      <c r="B2812" s="79" t="inlineStr">
        <is>
          <t>135MK07</t>
        </is>
      </c>
      <c r="C2812" s="80">
        <f>SUMIF(数量表!D:H,B2812,数量表!H:H)</f>
        <v/>
      </c>
      <c r="D2812" s="235" t="inlineStr">
        <is>
          <t>W2-41</t>
        </is>
      </c>
      <c r="E2812" s="236" t="n">
        <v>414.5</v>
      </c>
      <c r="F2812" s="237" t="inlineStr">
        <is>
          <t>*</t>
        </is>
      </c>
      <c r="G2812" s="236" t="n">
        <v>150</v>
      </c>
      <c r="H2812" s="238" t="n">
        <v>2</v>
      </c>
      <c r="I2812" s="253">
        <f>SUM(H2812*C2812)</f>
        <v/>
      </c>
      <c r="J2812" s="254" t="n">
        <v>1</v>
      </c>
      <c r="K2812" s="255">
        <f>C2812*J2812</f>
        <v/>
      </c>
      <c r="M2812" s="251">
        <f>CONCATENATE(D2812,"　",E2812,F2812,G2812)</f>
        <v/>
      </c>
      <c r="N2812" s="252">
        <f>I2812</f>
        <v/>
      </c>
    </row>
    <row r="2813" ht="15" customHeight="1" thickBot="1">
      <c r="B2813" s="85" t="inlineStr">
        <is>
          <t>135MK07</t>
        </is>
      </c>
      <c r="C2813">
        <f>SUMIF(数量表!D:H,B2813,数量表!H:H)</f>
        <v/>
      </c>
      <c r="D2813" s="243" t="inlineStr">
        <is>
          <t>W2-41</t>
        </is>
      </c>
      <c r="E2813" s="2" t="n">
        <v>414.5</v>
      </c>
      <c r="F2813" s="244" t="inlineStr">
        <is>
          <t>*</t>
        </is>
      </c>
      <c r="G2813" s="2" t="n">
        <v>818</v>
      </c>
      <c r="H2813" s="122" t="n">
        <v>2</v>
      </c>
      <c r="I2813" s="259">
        <f>SUM(H2813*C2813)</f>
        <v/>
      </c>
      <c r="J2813" s="260" t="n">
        <v>2</v>
      </c>
      <c r="K2813" s="261">
        <f>C2813*J2813</f>
        <v/>
      </c>
      <c r="M2813" s="251">
        <f>CONCATENATE(D2813,"　",E2813,F2813,G2813)</f>
        <v/>
      </c>
      <c r="N2813" s="252">
        <f>I2813</f>
        <v/>
      </c>
    </row>
    <row r="2814" ht="15" customHeight="1" thickBot="1">
      <c r="B2814" s="85" t="inlineStr">
        <is>
          <t>135MK07</t>
        </is>
      </c>
      <c r="C2814">
        <f>SUMIF(数量表!D:H,B2814,数量表!H:H)</f>
        <v/>
      </c>
      <c r="D2814" s="243" t="inlineStr">
        <is>
          <t>W2-39</t>
        </is>
      </c>
      <c r="E2814" s="2" t="n">
        <v>386.5</v>
      </c>
      <c r="F2814" s="244" t="inlineStr">
        <is>
          <t>*</t>
        </is>
      </c>
      <c r="G2814" s="2" t="n">
        <v>150</v>
      </c>
      <c r="H2814" s="122" t="n">
        <v>2</v>
      </c>
      <c r="I2814" s="259">
        <f>SUM(H2814*C2814)</f>
        <v/>
      </c>
      <c r="J2814" s="260" t="n">
        <v>1</v>
      </c>
      <c r="K2814" s="261">
        <f>C2814*J2814</f>
        <v/>
      </c>
      <c r="M2814" s="251">
        <f>CONCATENATE(D2814,"　",E2814,F2814,G2814)</f>
        <v/>
      </c>
      <c r="N2814" s="252">
        <f>I2814</f>
        <v/>
      </c>
    </row>
    <row r="2815" ht="15" customHeight="1" thickBot="1">
      <c r="B2815" s="88" t="inlineStr">
        <is>
          <t>135MK07</t>
        </is>
      </c>
      <c r="C2815" s="89">
        <f>SUMIF(数量表!D:H,B2815,数量表!H:H)</f>
        <v/>
      </c>
      <c r="D2815" s="239" t="inlineStr">
        <is>
          <t>W1-39</t>
        </is>
      </c>
      <c r="E2815" s="240" t="n">
        <v>386.5</v>
      </c>
      <c r="F2815" s="241" t="inlineStr">
        <is>
          <t>*</t>
        </is>
      </c>
      <c r="G2815" s="240" t="n">
        <v>818</v>
      </c>
      <c r="H2815" s="242" t="n">
        <v>2</v>
      </c>
      <c r="I2815" s="256">
        <f>SUM(H2815*C2815)</f>
        <v/>
      </c>
      <c r="J2815" s="257" t="n">
        <v>2</v>
      </c>
      <c r="K2815" s="258">
        <f>C2815*J2815</f>
        <v/>
      </c>
      <c r="M2815" s="251">
        <f>CONCATENATE(D2815,"　",E2815,F2815,G2815)</f>
        <v/>
      </c>
      <c r="N2815" s="252">
        <f>I2815</f>
        <v/>
      </c>
    </row>
    <row r="2816" ht="15" customHeight="1" thickBot="1">
      <c r="B2816" s="79" t="inlineStr">
        <is>
          <t>135MK07-L</t>
        </is>
      </c>
      <c r="C2816" s="80">
        <f>SUMIF(数量表!D:H,B2816,数量表!H:H)</f>
        <v/>
      </c>
      <c r="D2816" s="235" t="inlineStr">
        <is>
          <t>W2-41</t>
        </is>
      </c>
      <c r="E2816" s="236" t="n">
        <v>414.5</v>
      </c>
      <c r="F2816" s="237" t="inlineStr">
        <is>
          <t>*</t>
        </is>
      </c>
      <c r="G2816" s="236" t="n">
        <v>150</v>
      </c>
      <c r="H2816" s="238" t="n">
        <v>2</v>
      </c>
      <c r="I2816" s="253">
        <f>SUM(H2816*C2816)</f>
        <v/>
      </c>
      <c r="J2816" s="254" t="n">
        <v>1</v>
      </c>
      <c r="K2816" s="255">
        <f>C2816*J2816</f>
        <v/>
      </c>
      <c r="M2816" s="251">
        <f>CONCATENATE(D2816,"　",E2816,F2816,G2816)</f>
        <v/>
      </c>
      <c r="N2816" s="252">
        <f>I2816</f>
        <v/>
      </c>
    </row>
    <row r="2817" ht="15" customHeight="1" thickBot="1">
      <c r="B2817" s="85" t="inlineStr">
        <is>
          <t>135MK07-L</t>
        </is>
      </c>
      <c r="C2817">
        <f>SUMIF(数量表!D:H,B2817,数量表!H:H)</f>
        <v/>
      </c>
      <c r="D2817" s="243" t="inlineStr">
        <is>
          <t>W2-41</t>
        </is>
      </c>
      <c r="E2817" s="2" t="n">
        <v>414.5</v>
      </c>
      <c r="F2817" s="244" t="inlineStr">
        <is>
          <t>*</t>
        </is>
      </c>
      <c r="G2817" s="2" t="n">
        <v>818</v>
      </c>
      <c r="H2817" s="122" t="n">
        <v>2</v>
      </c>
      <c r="I2817" s="259">
        <f>SUM(H2817*C2817)</f>
        <v/>
      </c>
      <c r="J2817" s="260" t="n">
        <v>2</v>
      </c>
      <c r="K2817" s="261">
        <f>C2817*J2817</f>
        <v/>
      </c>
      <c r="M2817" s="251">
        <f>CONCATENATE(D2817,"　",E2817,F2817,G2817)</f>
        <v/>
      </c>
      <c r="N2817" s="252">
        <f>I2817</f>
        <v/>
      </c>
    </row>
    <row r="2818" ht="15" customHeight="1" thickBot="1">
      <c r="B2818" s="85" t="inlineStr">
        <is>
          <t>135MK07-L</t>
        </is>
      </c>
      <c r="C2818">
        <f>SUMIF(数量表!D:H,B2818,数量表!H:H)</f>
        <v/>
      </c>
      <c r="D2818" s="243" t="inlineStr">
        <is>
          <t>W2-39</t>
        </is>
      </c>
      <c r="E2818" s="2" t="n">
        <v>386.5</v>
      </c>
      <c r="F2818" s="244" t="inlineStr">
        <is>
          <t>*</t>
        </is>
      </c>
      <c r="G2818" s="2" t="n">
        <v>150</v>
      </c>
      <c r="H2818" s="122" t="n">
        <v>2</v>
      </c>
      <c r="I2818" s="259">
        <f>SUM(H2818*C2818)</f>
        <v/>
      </c>
      <c r="J2818" s="260" t="n">
        <v>1</v>
      </c>
      <c r="K2818" s="261">
        <f>C2818*J2818</f>
        <v/>
      </c>
      <c r="M2818" s="251">
        <f>CONCATENATE(D2818,"　",E2818,F2818,G2818)</f>
        <v/>
      </c>
      <c r="N2818" s="252">
        <f>I2818</f>
        <v/>
      </c>
    </row>
    <row r="2819" ht="15" customHeight="1" thickBot="1">
      <c r="B2819" s="85" t="inlineStr">
        <is>
          <t>135MK07-L</t>
        </is>
      </c>
      <c r="C2819">
        <f>SUMIF(数量表!D:H,B2819,数量表!H:H)</f>
        <v/>
      </c>
      <c r="D2819" s="243" t="inlineStr">
        <is>
          <t>W1-39</t>
        </is>
      </c>
      <c r="E2819" s="2" t="n">
        <v>386.5</v>
      </c>
      <c r="F2819" s="244" t="inlineStr">
        <is>
          <t>*</t>
        </is>
      </c>
      <c r="G2819" s="2" t="n">
        <v>818</v>
      </c>
      <c r="H2819" s="122" t="n">
        <v>2</v>
      </c>
      <c r="I2819" s="259">
        <f>SUM(H2819*C2819)</f>
        <v/>
      </c>
      <c r="J2819" s="260" t="n">
        <v>2</v>
      </c>
      <c r="K2819" s="261">
        <f>C2819*J2819</f>
        <v/>
      </c>
      <c r="M2819" s="251">
        <f>CONCATENATE(D2819,"　",E2819,F2819,G2819)</f>
        <v/>
      </c>
      <c r="N2819" s="252">
        <f>I2819</f>
        <v/>
      </c>
    </row>
    <row r="2820" ht="15" customHeight="1" thickBot="1">
      <c r="B2820" s="88" t="inlineStr">
        <is>
          <t>135MK07-L</t>
        </is>
      </c>
      <c r="C2820" s="89">
        <f>SUMIF(数量表!D:H,B2820,数量表!H:H)</f>
        <v/>
      </c>
      <c r="D2820" s="239" t="inlineStr">
        <is>
          <t>45*1000</t>
        </is>
      </c>
      <c r="E2820" s="240" t="n">
        <v>87</v>
      </c>
      <c r="F2820" s="241" t="inlineStr">
        <is>
          <t>*</t>
        </is>
      </c>
      <c r="G2820" s="240" t="n">
        <v>949</v>
      </c>
      <c r="H2820" s="242" t="n">
        <v>1</v>
      </c>
      <c r="I2820" s="256">
        <f>SUM(H2820*C2820)</f>
        <v/>
      </c>
      <c r="J2820" s="257" t="n">
        <v>0.1</v>
      </c>
      <c r="K2820" s="258">
        <f>C2820*J2820</f>
        <v/>
      </c>
      <c r="M2820" s="251">
        <f>CONCATENATE(D2820,"　",E2820,F2820,G2820)</f>
        <v/>
      </c>
      <c r="N2820" s="252">
        <f>I2820</f>
        <v/>
      </c>
    </row>
    <row r="2821" ht="15" customHeight="1" thickBot="1">
      <c r="B2821" s="79" t="inlineStr">
        <is>
          <t>135MK07-R</t>
        </is>
      </c>
      <c r="C2821" s="80">
        <f>SUMIF(数量表!D:H,B2821,数量表!H:H)</f>
        <v/>
      </c>
      <c r="D2821" s="235" t="inlineStr">
        <is>
          <t>W2-41</t>
        </is>
      </c>
      <c r="E2821" s="236" t="n">
        <v>414.5</v>
      </c>
      <c r="F2821" s="237" t="inlineStr">
        <is>
          <t>*</t>
        </is>
      </c>
      <c r="G2821" s="236" t="n">
        <v>150</v>
      </c>
      <c r="H2821" s="238" t="n">
        <v>2</v>
      </c>
      <c r="I2821" s="253">
        <f>SUM(H2821*C2821)</f>
        <v/>
      </c>
      <c r="J2821" s="254" t="n">
        <v>1</v>
      </c>
      <c r="K2821" s="255">
        <f>C2821*J2821</f>
        <v/>
      </c>
      <c r="M2821" s="251">
        <f>CONCATENATE(D2821,"　",E2821,F2821,G2821)</f>
        <v/>
      </c>
      <c r="N2821" s="252">
        <f>I2821</f>
        <v/>
      </c>
    </row>
    <row r="2822" ht="15" customHeight="1" thickBot="1">
      <c r="B2822" s="85" t="inlineStr">
        <is>
          <t>135MK07-R</t>
        </is>
      </c>
      <c r="C2822">
        <f>SUMIF(数量表!D:H,B2822,数量表!H:H)</f>
        <v/>
      </c>
      <c r="D2822" s="243" t="inlineStr">
        <is>
          <t>W2-41</t>
        </is>
      </c>
      <c r="E2822" s="2" t="n">
        <v>414.5</v>
      </c>
      <c r="F2822" s="244" t="inlineStr">
        <is>
          <t>*</t>
        </is>
      </c>
      <c r="G2822" s="2" t="n">
        <v>818</v>
      </c>
      <c r="H2822" s="122" t="n">
        <v>2</v>
      </c>
      <c r="I2822" s="259">
        <f>SUM(H2822*C2822)</f>
        <v/>
      </c>
      <c r="J2822" s="260" t="n">
        <v>2</v>
      </c>
      <c r="K2822" s="261">
        <f>C2822*J2822</f>
        <v/>
      </c>
      <c r="M2822" s="251">
        <f>CONCATENATE(D2822,"　",E2822,F2822,G2822)</f>
        <v/>
      </c>
      <c r="N2822" s="252">
        <f>I2822</f>
        <v/>
      </c>
    </row>
    <row r="2823" ht="15" customHeight="1" thickBot="1">
      <c r="B2823" s="85" t="inlineStr">
        <is>
          <t>135MK07-R</t>
        </is>
      </c>
      <c r="C2823">
        <f>SUMIF(数量表!D:H,B2823,数量表!H:H)</f>
        <v/>
      </c>
      <c r="D2823" s="243" t="inlineStr">
        <is>
          <t>W2-39</t>
        </is>
      </c>
      <c r="E2823" s="2" t="n">
        <v>386.5</v>
      </c>
      <c r="F2823" s="244" t="inlineStr">
        <is>
          <t>*</t>
        </is>
      </c>
      <c r="G2823" s="2" t="n">
        <v>150</v>
      </c>
      <c r="H2823" s="122" t="n">
        <v>2</v>
      </c>
      <c r="I2823" s="259">
        <f>SUM(H2823*C2823)</f>
        <v/>
      </c>
      <c r="J2823" s="260" t="n">
        <v>1</v>
      </c>
      <c r="K2823" s="261">
        <f>C2823*J2823</f>
        <v/>
      </c>
      <c r="M2823" s="251">
        <f>CONCATENATE(D2823,"　",E2823,F2823,G2823)</f>
        <v/>
      </c>
      <c r="N2823" s="252">
        <f>I2823</f>
        <v/>
      </c>
    </row>
    <row r="2824" ht="15" customHeight="1" thickBot="1">
      <c r="B2824" s="85" t="inlineStr">
        <is>
          <t>135MK07-R</t>
        </is>
      </c>
      <c r="C2824">
        <f>SUMIF(数量表!D:H,B2824,数量表!H:H)</f>
        <v/>
      </c>
      <c r="D2824" s="243" t="inlineStr">
        <is>
          <t>W1-39</t>
        </is>
      </c>
      <c r="E2824" s="2" t="n">
        <v>386.5</v>
      </c>
      <c r="F2824" s="244" t="inlineStr">
        <is>
          <t>*</t>
        </is>
      </c>
      <c r="G2824" s="2" t="n">
        <v>818</v>
      </c>
      <c r="H2824" s="122" t="n">
        <v>2</v>
      </c>
      <c r="I2824" s="259">
        <f>SUM(H2824*C2824)</f>
        <v/>
      </c>
      <c r="J2824" s="260" t="n">
        <v>2</v>
      </c>
      <c r="K2824" s="261">
        <f>C2824*J2824</f>
        <v/>
      </c>
      <c r="M2824" s="251">
        <f>CONCATENATE(D2824,"　",E2824,F2824,G2824)</f>
        <v/>
      </c>
      <c r="N2824" s="252">
        <f>I2824</f>
        <v/>
      </c>
    </row>
    <row r="2825" ht="15" customHeight="1" thickBot="1">
      <c r="B2825" s="88" t="inlineStr">
        <is>
          <t>135MK07-R</t>
        </is>
      </c>
      <c r="C2825" s="89">
        <f>SUMIF(数量表!D:H,B2825,数量表!H:H)</f>
        <v/>
      </c>
      <c r="D2825" s="239" t="inlineStr">
        <is>
          <t>45*1000</t>
        </is>
      </c>
      <c r="E2825" s="240" t="n">
        <v>87</v>
      </c>
      <c r="F2825" s="241" t="inlineStr">
        <is>
          <t>*</t>
        </is>
      </c>
      <c r="G2825" s="240" t="n">
        <v>949</v>
      </c>
      <c r="H2825" s="242" t="n">
        <v>1</v>
      </c>
      <c r="I2825" s="256">
        <f>SUM(H2825*C2825)</f>
        <v/>
      </c>
      <c r="J2825" s="257" t="n">
        <v>0.1</v>
      </c>
      <c r="K2825" s="258">
        <f>C2825*J2825</f>
        <v/>
      </c>
      <c r="M2825" s="251">
        <f>CONCATENATE(D2825,"　",E2825,F2825,G2825)</f>
        <v/>
      </c>
      <c r="N2825" s="252">
        <f>I2825</f>
        <v/>
      </c>
    </row>
    <row r="2826" ht="15" customHeight="1" thickBot="1">
      <c r="B2826" s="79" t="inlineStr">
        <is>
          <t>3K180</t>
        </is>
      </c>
      <c r="C2826" s="80">
        <f>SUMIF(数量表!D:H,B2826,数量表!H:H)</f>
        <v/>
      </c>
      <c r="D2826" s="235" t="inlineStr">
        <is>
          <t>W2-41</t>
        </is>
      </c>
      <c r="E2826" s="236" t="n">
        <v>414.5</v>
      </c>
      <c r="F2826" s="237" t="inlineStr">
        <is>
          <t>*</t>
        </is>
      </c>
      <c r="G2826" s="236" t="n">
        <v>450</v>
      </c>
      <c r="H2826" s="238" t="n">
        <v>2</v>
      </c>
      <c r="I2826" s="253">
        <f>SUM(H2826*C2826)</f>
        <v/>
      </c>
      <c r="J2826" s="254" t="n">
        <v>1</v>
      </c>
      <c r="K2826" s="255">
        <f>C2826*J2826</f>
        <v/>
      </c>
      <c r="M2826" s="251">
        <f>CONCATENATE(D2826,"　",E2826,F2826,G2826)</f>
        <v/>
      </c>
      <c r="N2826" s="252">
        <f>I2826</f>
        <v/>
      </c>
    </row>
    <row r="2827" ht="15" customHeight="1" thickBot="1">
      <c r="B2827" s="85" t="inlineStr">
        <is>
          <t>3K180</t>
        </is>
      </c>
      <c r="C2827">
        <f>SUMIF(数量表!D:H,B2827,数量表!H:H)</f>
        <v/>
      </c>
      <c r="D2827" s="243" t="inlineStr">
        <is>
          <t>W2-41</t>
        </is>
      </c>
      <c r="E2827" s="2" t="n">
        <v>414.5</v>
      </c>
      <c r="F2827" s="244" t="inlineStr">
        <is>
          <t>*</t>
        </is>
      </c>
      <c r="G2827" s="2" t="n">
        <v>868</v>
      </c>
      <c r="H2827" s="122" t="n">
        <v>2</v>
      </c>
      <c r="I2827" s="259">
        <f>SUM(H2827*C2827)</f>
        <v/>
      </c>
      <c r="J2827" s="260" t="n">
        <v>2</v>
      </c>
      <c r="K2827" s="261">
        <f>C2827*J2827</f>
        <v/>
      </c>
      <c r="M2827" s="251">
        <f>CONCATENATE(D2827,"　",E2827,F2827,G2827)</f>
        <v/>
      </c>
      <c r="N2827" s="252">
        <f>I2827</f>
        <v/>
      </c>
    </row>
    <row r="2828" ht="15" customHeight="1" thickBot="1">
      <c r="B2828" s="85" t="inlineStr">
        <is>
          <t>3K180</t>
        </is>
      </c>
      <c r="C2828">
        <f>SUMIF(数量表!D:H,B2828,数量表!H:H)</f>
        <v/>
      </c>
      <c r="D2828" s="243" t="inlineStr">
        <is>
          <t>W2-39</t>
        </is>
      </c>
      <c r="E2828" s="2" t="n">
        <v>386.5</v>
      </c>
      <c r="F2828" s="244" t="inlineStr">
        <is>
          <t>*</t>
        </is>
      </c>
      <c r="G2828" s="2" t="n">
        <v>450</v>
      </c>
      <c r="H2828" s="122" t="n">
        <v>2</v>
      </c>
      <c r="I2828" s="259">
        <f>SUM(H2828*C2828)</f>
        <v/>
      </c>
      <c r="J2828" s="260" t="n">
        <v>1</v>
      </c>
      <c r="K2828" s="261">
        <f>C2828*J2828</f>
        <v/>
      </c>
      <c r="M2828" s="251">
        <f>CONCATENATE(D2828,"　",E2828,F2828,G2828)</f>
        <v/>
      </c>
      <c r="N2828" s="252">
        <f>I2828</f>
        <v/>
      </c>
    </row>
    <row r="2829" ht="15" customHeight="1" thickBot="1">
      <c r="B2829" s="85" t="inlineStr">
        <is>
          <t>3K180</t>
        </is>
      </c>
      <c r="C2829">
        <f>SUMIF(数量表!D:H,B2829,数量表!H:H)</f>
        <v/>
      </c>
      <c r="D2829" s="243" t="inlineStr">
        <is>
          <t>W1-39</t>
        </is>
      </c>
      <c r="E2829" s="2" t="n">
        <v>386.5</v>
      </c>
      <c r="F2829" s="244" t="inlineStr">
        <is>
          <t>*</t>
        </is>
      </c>
      <c r="G2829" s="2" t="n">
        <v>868</v>
      </c>
      <c r="H2829" s="122" t="n">
        <v>2</v>
      </c>
      <c r="I2829" s="259">
        <f>SUM(H2829*C2829)</f>
        <v/>
      </c>
      <c r="J2829" s="260" t="n">
        <v>2</v>
      </c>
      <c r="K2829" s="261">
        <f>C2829*J2829</f>
        <v/>
      </c>
      <c r="M2829" s="251">
        <f>CONCATENATE(D2829,"　",E2829,F2829,G2829)</f>
        <v/>
      </c>
      <c r="N2829" s="252">
        <f>I2829</f>
        <v/>
      </c>
    </row>
    <row r="2830" ht="15" customHeight="1" thickBot="1">
      <c r="B2830" s="85" t="inlineStr">
        <is>
          <t>3K180</t>
        </is>
      </c>
      <c r="C2830">
        <f>SUMIF(数量表!D:H,B2830,数量表!H:H)</f>
        <v/>
      </c>
      <c r="D2830" s="243" t="inlineStr">
        <is>
          <t>45*1000</t>
        </is>
      </c>
      <c r="E2830" s="2" t="n">
        <v>81</v>
      </c>
      <c r="F2830" s="244" t="inlineStr">
        <is>
          <t>*</t>
        </is>
      </c>
      <c r="G2830" s="2" t="n">
        <v>1176</v>
      </c>
      <c r="H2830" s="122" t="n">
        <v>2</v>
      </c>
      <c r="I2830" s="259">
        <f>SUM(H2830*C2830)</f>
        <v/>
      </c>
      <c r="J2830" s="260" t="n">
        <v>0.1</v>
      </c>
      <c r="K2830" s="261">
        <f>C2830*J2830</f>
        <v/>
      </c>
      <c r="M2830" s="251">
        <f>CONCATENATE(D2830,"　",E2830,F2830,G2830)</f>
        <v/>
      </c>
      <c r="N2830" s="252">
        <f>I2830</f>
        <v/>
      </c>
    </row>
    <row r="2831" ht="15" customHeight="1" thickBot="1">
      <c r="B2831" s="88" t="inlineStr">
        <is>
          <t>3K180</t>
        </is>
      </c>
      <c r="C2831" s="89">
        <f>SUMIF(数量表!D:H,B2831,数量表!H:H)</f>
        <v/>
      </c>
      <c r="D2831" s="239" t="inlineStr">
        <is>
          <t>45*1000</t>
        </is>
      </c>
      <c r="E2831" s="240" t="n">
        <v>12</v>
      </c>
      <c r="F2831" s="241" t="inlineStr">
        <is>
          <t>*</t>
        </is>
      </c>
      <c r="G2831" s="240" t="n">
        <v>1176</v>
      </c>
      <c r="H2831" s="242" t="n">
        <v>1</v>
      </c>
      <c r="I2831" s="256">
        <f>SUM(H2831*C2831)</f>
        <v/>
      </c>
      <c r="J2831" s="257" t="n">
        <v>0.1</v>
      </c>
      <c r="K2831" s="258">
        <f>C2831*J2831</f>
        <v/>
      </c>
      <c r="M2831" s="251">
        <f>CONCATENATE(D2831,"　",E2831,F2831,G2831)</f>
        <v/>
      </c>
      <c r="N2831" s="252">
        <f>I2831</f>
        <v/>
      </c>
    </row>
    <row r="2832" ht="15" customHeight="1" thickBot="1">
      <c r="B2832" s="236" t="n"/>
      <c r="C2832" s="80" t="n"/>
      <c r="D2832" s="80" t="n"/>
      <c r="E2832" s="236" t="n"/>
      <c r="F2832" s="237" t="n"/>
      <c r="G2832" s="236" t="n"/>
      <c r="H2832" s="80" t="n"/>
      <c r="I2832" s="295" t="n"/>
      <c r="J2832" s="80" t="n"/>
      <c r="K2832" s="80" t="n"/>
      <c r="M2832" s="251">
        <f>CONCATENATE(D2832,"　",E2832,F2832,G2832)</f>
        <v/>
      </c>
      <c r="N2832" s="252">
        <f>I2832</f>
        <v/>
      </c>
    </row>
    <row r="2833" ht="15" customHeight="1" thickBot="1">
      <c r="B2833" s="79" t="inlineStr">
        <is>
          <t>D114</t>
        </is>
      </c>
      <c r="C2833" s="80">
        <f>SUMIF(数量表!D:H,B2833,数量表!H:H)</f>
        <v/>
      </c>
      <c r="D2833" s="235" t="inlineStr">
        <is>
          <t>W2-39</t>
        </is>
      </c>
      <c r="E2833" s="236" t="n">
        <v>386.5</v>
      </c>
      <c r="F2833" s="237" t="inlineStr">
        <is>
          <t>*</t>
        </is>
      </c>
      <c r="G2833" s="236" t="n">
        <v>868</v>
      </c>
      <c r="H2833" s="238" t="n">
        <v>1</v>
      </c>
      <c r="I2833" s="253">
        <f>SUM(H2833*C2833)</f>
        <v/>
      </c>
      <c r="J2833" s="254" t="n">
        <v>1</v>
      </c>
      <c r="K2833" s="255">
        <f>C2833*J2833</f>
        <v/>
      </c>
      <c r="M2833" s="251">
        <f>CONCATENATE(D2833,"　",E2833,F2833,G2833)</f>
        <v/>
      </c>
      <c r="N2833" s="252">
        <f>I2833</f>
        <v/>
      </c>
    </row>
    <row r="2834" ht="15" customHeight="1" thickBot="1">
      <c r="B2834" s="85" t="inlineStr">
        <is>
          <t>D114</t>
        </is>
      </c>
      <c r="C2834">
        <f>SUMIF(数量表!D:H,B2834,数量表!H:H)</f>
        <v/>
      </c>
      <c r="D2834" s="243" t="inlineStr">
        <is>
          <t>W2-41</t>
        </is>
      </c>
      <c r="E2834" s="2" t="n">
        <v>414.5</v>
      </c>
      <c r="F2834" s="244" t="inlineStr">
        <is>
          <t>*</t>
        </is>
      </c>
      <c r="G2834" s="2" t="n">
        <v>868</v>
      </c>
      <c r="H2834" s="122" t="n">
        <v>1</v>
      </c>
      <c r="I2834" s="259">
        <f>SUM(H2834*C2834)</f>
        <v/>
      </c>
      <c r="J2834" s="260" t="n">
        <v>1</v>
      </c>
      <c r="K2834" s="261">
        <f>C2834*J2834</f>
        <v/>
      </c>
      <c r="M2834" s="251">
        <f>CONCATENATE(D2834,"　",E2834,F2834,G2834)</f>
        <v/>
      </c>
      <c r="N2834" s="252">
        <f>I2834</f>
        <v/>
      </c>
    </row>
    <row r="2835" ht="15" customHeight="1" thickBot="1">
      <c r="B2835" s="85" t="inlineStr">
        <is>
          <t>D114</t>
        </is>
      </c>
      <c r="C2835">
        <f>SUMIF(数量表!D:H,B2835,数量表!H:H)</f>
        <v/>
      </c>
      <c r="D2835" s="243" t="inlineStr">
        <is>
          <t>W2-39</t>
        </is>
      </c>
      <c r="E2835" s="2" t="n">
        <v>373</v>
      </c>
      <c r="F2835" s="244" t="inlineStr">
        <is>
          <t>*</t>
        </is>
      </c>
      <c r="G2835" s="2" t="n">
        <v>868</v>
      </c>
      <c r="H2835" s="122" t="n">
        <v>1</v>
      </c>
      <c r="I2835" s="259">
        <f>SUM(H2835*C2835)</f>
        <v/>
      </c>
      <c r="J2835" s="260" t="n">
        <v>1</v>
      </c>
      <c r="K2835" s="261">
        <f>C2835*J2835</f>
        <v/>
      </c>
      <c r="M2835" s="251">
        <f>CONCATENATE(D2835,"　",E2835,F2835,G2835)</f>
        <v/>
      </c>
      <c r="N2835" s="252">
        <f>I2835</f>
        <v/>
      </c>
    </row>
    <row r="2836" ht="15" customHeight="1" thickBot="1">
      <c r="B2836" s="85" t="inlineStr">
        <is>
          <t>D114</t>
        </is>
      </c>
      <c r="C2836">
        <f>SUMIF(数量表!D:H,B2836,数量表!H:H)</f>
        <v/>
      </c>
      <c r="D2836" s="243" t="inlineStr">
        <is>
          <t>W2-39</t>
        </is>
      </c>
      <c r="E2836" s="2" t="n">
        <v>386.5</v>
      </c>
      <c r="F2836" s="244" t="inlineStr">
        <is>
          <t>*</t>
        </is>
      </c>
      <c r="G2836" s="2" t="n">
        <v>450</v>
      </c>
      <c r="H2836" s="122" t="n">
        <v>1</v>
      </c>
      <c r="I2836" s="259">
        <f>SUM(H2836*C2836)</f>
        <v/>
      </c>
      <c r="J2836" s="260" t="n">
        <v>0.5</v>
      </c>
      <c r="K2836" s="261">
        <f>C2836*J2836</f>
        <v/>
      </c>
      <c r="M2836" s="251">
        <f>CONCATENATE(D2836,"　",E2836,F2836,G2836)</f>
        <v/>
      </c>
      <c r="N2836" s="252">
        <f>I2836</f>
        <v/>
      </c>
    </row>
    <row r="2837" ht="15" customHeight="1" thickBot="1">
      <c r="B2837" s="85" t="inlineStr">
        <is>
          <t>D114</t>
        </is>
      </c>
      <c r="C2837">
        <f>SUMIF(数量表!D:H,B2837,数量表!H:H)</f>
        <v/>
      </c>
      <c r="D2837" s="243" t="inlineStr">
        <is>
          <t>W2-41</t>
        </is>
      </c>
      <c r="E2837" s="2" t="n">
        <v>414.5</v>
      </c>
      <c r="F2837" s="244" t="inlineStr">
        <is>
          <t>*</t>
        </is>
      </c>
      <c r="G2837" s="2" t="n">
        <v>450</v>
      </c>
      <c r="H2837" s="122" t="n">
        <v>1</v>
      </c>
      <c r="I2837" s="259">
        <f>SUM(H2837*C2837)</f>
        <v/>
      </c>
      <c r="J2837" s="260" t="n">
        <v>0.5</v>
      </c>
      <c r="K2837" s="261">
        <f>C2837*J2837</f>
        <v/>
      </c>
      <c r="M2837" s="251">
        <f>CONCATENATE(D2837,"　",E2837,F2837,G2837)</f>
        <v/>
      </c>
      <c r="N2837" s="252">
        <f>I2837</f>
        <v/>
      </c>
    </row>
    <row r="2838" ht="15" customHeight="1" thickBot="1">
      <c r="B2838" s="88" t="inlineStr">
        <is>
          <t>D114</t>
        </is>
      </c>
      <c r="C2838" s="89">
        <f>SUMIF(数量表!D:H,B2838,数量表!H:H)</f>
        <v/>
      </c>
      <c r="D2838" s="239" t="inlineStr">
        <is>
          <t>W2-39</t>
        </is>
      </c>
      <c r="E2838" s="240" t="n">
        <v>373</v>
      </c>
      <c r="F2838" s="241" t="inlineStr">
        <is>
          <t>*</t>
        </is>
      </c>
      <c r="G2838" s="240" t="n">
        <v>450</v>
      </c>
      <c r="H2838" s="242" t="n">
        <v>1</v>
      </c>
      <c r="I2838" s="256">
        <f>SUM(H2838*C2838)</f>
        <v/>
      </c>
      <c r="J2838" s="257" t="n">
        <v>0.5</v>
      </c>
      <c r="K2838" s="258">
        <f>C2838*J2838</f>
        <v/>
      </c>
      <c r="M2838" s="251">
        <f>CONCATENATE(D2838,"　",E2838,F2838,G2838)</f>
        <v/>
      </c>
      <c r="N2838" s="252">
        <f>I2838</f>
        <v/>
      </c>
    </row>
    <row r="2839" ht="15" customHeight="1" thickBot="1">
      <c r="B2839" s="79" t="inlineStr">
        <is>
          <t>D114L</t>
        </is>
      </c>
      <c r="C2839" s="80">
        <f>SUMIF(数量表!D:H,B2839,数量表!H:H)</f>
        <v/>
      </c>
      <c r="D2839" s="235" t="inlineStr">
        <is>
          <t>W2-39</t>
        </is>
      </c>
      <c r="E2839" s="236" t="n">
        <v>333</v>
      </c>
      <c r="F2839" s="237" t="inlineStr">
        <is>
          <t>*</t>
        </is>
      </c>
      <c r="G2839" s="236" t="n">
        <v>868</v>
      </c>
      <c r="H2839" s="238" t="n">
        <v>1</v>
      </c>
      <c r="I2839" s="253">
        <f>SUM(H2839*C2839)</f>
        <v/>
      </c>
      <c r="J2839" s="254" t="n">
        <v>1</v>
      </c>
      <c r="K2839" s="255">
        <f>C2839*J2839</f>
        <v/>
      </c>
      <c r="M2839" s="251">
        <f>CONCATENATE(D2839,"　",E2839,F2839,G2839)</f>
        <v/>
      </c>
      <c r="N2839" s="252">
        <f>I2839</f>
        <v/>
      </c>
    </row>
    <row r="2840" ht="15" customHeight="1" thickBot="1">
      <c r="B2840" s="85" t="inlineStr">
        <is>
          <t>D114L</t>
        </is>
      </c>
      <c r="C2840">
        <f>SUMIF(数量表!D:H,B2840,数量表!H:H)</f>
        <v/>
      </c>
      <c r="D2840" s="243" t="inlineStr">
        <is>
          <t>W3-39</t>
        </is>
      </c>
      <c r="E2840" s="2" t="n">
        <v>333</v>
      </c>
      <c r="F2840" s="244" t="inlineStr">
        <is>
          <t>*</t>
        </is>
      </c>
      <c r="G2840" s="2" t="n">
        <v>450</v>
      </c>
      <c r="H2840" s="122" t="n">
        <v>1</v>
      </c>
      <c r="I2840" s="259">
        <f>SUM(H2840*C2840)</f>
        <v/>
      </c>
      <c r="J2840" s="260" t="n">
        <v>0.5</v>
      </c>
      <c r="K2840" s="261">
        <f>C2840*J2840</f>
        <v/>
      </c>
      <c r="M2840" s="251">
        <f>CONCATENATE(D2840,"　",E2840,F2840,G2840)</f>
        <v/>
      </c>
      <c r="N2840" s="252">
        <f>I2840</f>
        <v/>
      </c>
    </row>
    <row r="2841" ht="15" customHeight="1" thickBot="1">
      <c r="B2841" s="85" t="inlineStr">
        <is>
          <t>D114L</t>
        </is>
      </c>
      <c r="C2841">
        <f>SUMIF(数量表!D:H,B2841,数量表!H:H)</f>
        <v/>
      </c>
      <c r="D2841" s="243" t="inlineStr">
        <is>
          <t>W2-41</t>
        </is>
      </c>
      <c r="E2841" s="2" t="n">
        <v>414.5</v>
      </c>
      <c r="F2841" s="244" t="inlineStr">
        <is>
          <t>*</t>
        </is>
      </c>
      <c r="G2841" s="2" t="n">
        <v>868</v>
      </c>
      <c r="H2841" s="122" t="n">
        <v>1</v>
      </c>
      <c r="I2841" s="259">
        <f>SUM(H2841*C2841)</f>
        <v/>
      </c>
      <c r="J2841" s="260" t="n">
        <v>1</v>
      </c>
      <c r="K2841" s="261">
        <f>C2841*J2841</f>
        <v/>
      </c>
      <c r="M2841" s="251">
        <f>CONCATENATE(D2841,"　",E2841,F2841,G2841)</f>
        <v/>
      </c>
      <c r="N2841" s="252">
        <f>I2841</f>
        <v/>
      </c>
    </row>
    <row r="2842" ht="15" customHeight="1" thickBot="1">
      <c r="B2842" s="85" t="inlineStr">
        <is>
          <t>D114L</t>
        </is>
      </c>
      <c r="C2842">
        <f>SUMIF(数量表!D:H,B2842,数量表!H:H)</f>
        <v/>
      </c>
      <c r="D2842" s="243" t="inlineStr">
        <is>
          <t>W2-41</t>
        </is>
      </c>
      <c r="E2842" s="2" t="n">
        <v>414.5</v>
      </c>
      <c r="F2842" s="244" t="inlineStr">
        <is>
          <t>*</t>
        </is>
      </c>
      <c r="G2842" s="2" t="n">
        <v>450</v>
      </c>
      <c r="H2842" s="122" t="n">
        <v>1</v>
      </c>
      <c r="I2842" s="259">
        <f>SUM(H2842*C2842)</f>
        <v/>
      </c>
      <c r="J2842" s="260" t="n">
        <v>0.5</v>
      </c>
      <c r="K2842" s="261">
        <f>C2842*J2842</f>
        <v/>
      </c>
      <c r="M2842" s="251">
        <f>CONCATENATE(D2842,"　",E2842,F2842,G2842)</f>
        <v/>
      </c>
      <c r="N2842" s="252">
        <f>I2842</f>
        <v/>
      </c>
    </row>
    <row r="2843" ht="15" customHeight="1" thickBot="1">
      <c r="B2843" s="85" t="inlineStr">
        <is>
          <t>D114L</t>
        </is>
      </c>
      <c r="C2843">
        <f>SUMIF(数量表!D:H,B2843,数量表!H:H)</f>
        <v/>
      </c>
      <c r="D2843" s="243" t="inlineStr">
        <is>
          <t>W2-39</t>
        </is>
      </c>
      <c r="E2843" s="2" t="n">
        <v>386.5</v>
      </c>
      <c r="F2843" s="244" t="inlineStr">
        <is>
          <t>*</t>
        </is>
      </c>
      <c r="G2843" s="2" t="n">
        <v>868</v>
      </c>
      <c r="H2843" s="122" t="n">
        <v>1</v>
      </c>
      <c r="I2843" s="259">
        <f>SUM(H2843*C2843)</f>
        <v/>
      </c>
      <c r="J2843" s="260" t="n">
        <v>1</v>
      </c>
      <c r="K2843" s="261">
        <f>C2843*J2843</f>
        <v/>
      </c>
      <c r="M2843" s="251">
        <f>CONCATENATE(D2843,"　",E2843,F2843,G2843)</f>
        <v/>
      </c>
      <c r="N2843" s="252">
        <f>I2843</f>
        <v/>
      </c>
    </row>
    <row r="2844" ht="15" customHeight="1" thickBot="1">
      <c r="B2844" s="88" t="inlineStr">
        <is>
          <t>D114L</t>
        </is>
      </c>
      <c r="C2844" s="89">
        <f>SUMIF(数量表!D:H,B2844,数量表!H:H)</f>
        <v/>
      </c>
      <c r="D2844" s="239" t="inlineStr">
        <is>
          <t>W3-39</t>
        </is>
      </c>
      <c r="E2844" s="240" t="n">
        <v>386.5</v>
      </c>
      <c r="F2844" s="241" t="inlineStr">
        <is>
          <t>*</t>
        </is>
      </c>
      <c r="G2844" s="240" t="n">
        <v>450</v>
      </c>
      <c r="H2844" s="242" t="n">
        <v>1</v>
      </c>
      <c r="I2844" s="256">
        <f>SUM(H2844*C2844)</f>
        <v/>
      </c>
      <c r="J2844" s="257" t="n">
        <v>0.5</v>
      </c>
      <c r="K2844" s="258">
        <f>C2844*J2844</f>
        <v/>
      </c>
      <c r="M2844" s="251">
        <f>CONCATENATE(D2844,"　",E2844,F2844,G2844)</f>
        <v/>
      </c>
      <c r="N2844" s="252">
        <f>I2844</f>
        <v/>
      </c>
    </row>
    <row r="2845" ht="15" customHeight="1" thickBot="1">
      <c r="B2845" s="79" t="inlineStr">
        <is>
          <t>D114R</t>
        </is>
      </c>
      <c r="C2845" s="80">
        <f>SUMIF(数量表!D:H,B2845,数量表!H:H)</f>
        <v/>
      </c>
      <c r="D2845" s="235" t="inlineStr">
        <is>
          <t>W2-39</t>
        </is>
      </c>
      <c r="E2845" s="236" t="n">
        <v>333</v>
      </c>
      <c r="F2845" s="237" t="inlineStr">
        <is>
          <t>*</t>
        </is>
      </c>
      <c r="G2845" s="236" t="n">
        <v>868</v>
      </c>
      <c r="H2845" s="238" t="n">
        <v>1</v>
      </c>
      <c r="I2845" s="253">
        <f>SUM(H2845*C2845)</f>
        <v/>
      </c>
      <c r="J2845" s="254" t="n">
        <v>1</v>
      </c>
      <c r="K2845" s="255">
        <f>C2845*J2845</f>
        <v/>
      </c>
      <c r="M2845" s="251">
        <f>CONCATENATE(D2845,"　",E2845,F2845,G2845)</f>
        <v/>
      </c>
      <c r="N2845" s="252">
        <f>I2845</f>
        <v/>
      </c>
    </row>
    <row r="2846" ht="15" customHeight="1" thickBot="1">
      <c r="B2846" s="85" t="inlineStr">
        <is>
          <t>D114R</t>
        </is>
      </c>
      <c r="C2846">
        <f>SUMIF(数量表!D:H,B2846,数量表!H:H)</f>
        <v/>
      </c>
      <c r="D2846" s="243" t="inlineStr">
        <is>
          <t>W3-39</t>
        </is>
      </c>
      <c r="E2846" s="2" t="n">
        <v>333</v>
      </c>
      <c r="F2846" s="244" t="inlineStr">
        <is>
          <t>*</t>
        </is>
      </c>
      <c r="G2846" s="2" t="n">
        <v>450</v>
      </c>
      <c r="H2846" s="122" t="n">
        <v>1</v>
      </c>
      <c r="I2846" s="259">
        <f>SUM(H2846*C2846)</f>
        <v/>
      </c>
      <c r="J2846" s="260" t="n">
        <v>0.5</v>
      </c>
      <c r="K2846" s="261">
        <f>C2846*J2846</f>
        <v/>
      </c>
      <c r="M2846" s="251">
        <f>CONCATENATE(D2846,"　",E2846,F2846,G2846)</f>
        <v/>
      </c>
      <c r="N2846" s="252">
        <f>I2846</f>
        <v/>
      </c>
    </row>
    <row r="2847" ht="15" customHeight="1" thickBot="1">
      <c r="B2847" s="85" t="inlineStr">
        <is>
          <t>D114R</t>
        </is>
      </c>
      <c r="C2847">
        <f>SUMIF(数量表!D:H,B2847,数量表!H:H)</f>
        <v/>
      </c>
      <c r="D2847" s="243" t="inlineStr">
        <is>
          <t>W2-41</t>
        </is>
      </c>
      <c r="E2847" s="2" t="n">
        <v>414.5</v>
      </c>
      <c r="F2847" s="244" t="inlineStr">
        <is>
          <t>*</t>
        </is>
      </c>
      <c r="G2847" s="2" t="n">
        <v>868</v>
      </c>
      <c r="H2847" s="122" t="n">
        <v>1</v>
      </c>
      <c r="I2847" s="259">
        <f>SUM(H2847*C2847)</f>
        <v/>
      </c>
      <c r="J2847" s="260" t="n">
        <v>1</v>
      </c>
      <c r="K2847" s="261">
        <f>C2847*J2847</f>
        <v/>
      </c>
      <c r="M2847" s="251">
        <f>CONCATENATE(D2847,"　",E2847,F2847,G2847)</f>
        <v/>
      </c>
      <c r="N2847" s="252">
        <f>I2847</f>
        <v/>
      </c>
    </row>
    <row r="2848" ht="15" customHeight="1" thickBot="1">
      <c r="B2848" s="85" t="inlineStr">
        <is>
          <t>D114R</t>
        </is>
      </c>
      <c r="C2848">
        <f>SUMIF(数量表!D:H,B2848,数量表!H:H)</f>
        <v/>
      </c>
      <c r="D2848" s="243" t="inlineStr">
        <is>
          <t>W2-41</t>
        </is>
      </c>
      <c r="E2848" s="2" t="n">
        <v>414.5</v>
      </c>
      <c r="F2848" s="244" t="inlineStr">
        <is>
          <t>*</t>
        </is>
      </c>
      <c r="G2848" s="2" t="n">
        <v>450</v>
      </c>
      <c r="H2848" s="122" t="n">
        <v>1</v>
      </c>
      <c r="I2848" s="259">
        <f>SUM(H2848*C2848)</f>
        <v/>
      </c>
      <c r="J2848" s="260" t="n">
        <v>0.5</v>
      </c>
      <c r="K2848" s="261">
        <f>C2848*J2848</f>
        <v/>
      </c>
      <c r="M2848" s="251">
        <f>CONCATENATE(D2848,"　",E2848,F2848,G2848)</f>
        <v/>
      </c>
      <c r="N2848" s="252">
        <f>I2848</f>
        <v/>
      </c>
    </row>
    <row r="2849" ht="15" customHeight="1" thickBot="1">
      <c r="B2849" s="85" t="inlineStr">
        <is>
          <t>D114R</t>
        </is>
      </c>
      <c r="C2849">
        <f>SUMIF(数量表!D:H,B2849,数量表!H:H)</f>
        <v/>
      </c>
      <c r="D2849" s="243" t="inlineStr">
        <is>
          <t>W2-39</t>
        </is>
      </c>
      <c r="E2849" s="2" t="n">
        <v>386.5</v>
      </c>
      <c r="F2849" s="244" t="inlineStr">
        <is>
          <t>*</t>
        </is>
      </c>
      <c r="G2849" s="2" t="n">
        <v>868</v>
      </c>
      <c r="H2849" s="122" t="n">
        <v>1</v>
      </c>
      <c r="I2849" s="259">
        <f>SUM(H2849*C2849)</f>
        <v/>
      </c>
      <c r="J2849" s="260" t="n">
        <v>1</v>
      </c>
      <c r="K2849" s="261">
        <f>C2849*J2849</f>
        <v/>
      </c>
      <c r="M2849" s="251">
        <f>CONCATENATE(D2849,"　",E2849,F2849,G2849)</f>
        <v/>
      </c>
      <c r="N2849" s="252">
        <f>I2849</f>
        <v/>
      </c>
    </row>
    <row r="2850" ht="15" customHeight="1" thickBot="1">
      <c r="B2850" s="88" t="inlineStr">
        <is>
          <t>D114R</t>
        </is>
      </c>
      <c r="C2850" s="89">
        <f>SUMIF(数量表!D:H,B2850,数量表!H:H)</f>
        <v/>
      </c>
      <c r="D2850" s="239" t="inlineStr">
        <is>
          <t>W3-39</t>
        </is>
      </c>
      <c r="E2850" s="240" t="n">
        <v>386.5</v>
      </c>
      <c r="F2850" s="241" t="inlineStr">
        <is>
          <t>*</t>
        </is>
      </c>
      <c r="G2850" s="240" t="n">
        <v>450</v>
      </c>
      <c r="H2850" s="242" t="n">
        <v>1</v>
      </c>
      <c r="I2850" s="256">
        <f>SUM(H2850*C2850)</f>
        <v/>
      </c>
      <c r="J2850" s="257" t="n">
        <v>0.5</v>
      </c>
      <c r="K2850" s="258">
        <f>C2850*J2850</f>
        <v/>
      </c>
      <c r="M2850" s="251">
        <f>CONCATENATE(D2850,"　",E2850,F2850,G2850)</f>
        <v/>
      </c>
      <c r="N2850" s="252">
        <f>I2850</f>
        <v/>
      </c>
    </row>
    <row r="2851" ht="15" customHeight="1" thickBot="1">
      <c r="B2851" s="79" t="inlineStr">
        <is>
          <t>D150</t>
        </is>
      </c>
      <c r="C2851" s="80">
        <f>SUMIF(数量表!D:H,B2851,数量表!H:H)</f>
        <v/>
      </c>
      <c r="D2851" s="235" t="inlineStr">
        <is>
          <t>W2-41</t>
        </is>
      </c>
      <c r="E2851" s="236" t="n">
        <v>414.5</v>
      </c>
      <c r="F2851" s="237" t="inlineStr">
        <is>
          <t>*</t>
        </is>
      </c>
      <c r="G2851" s="236" t="n">
        <v>450</v>
      </c>
      <c r="H2851" s="238" t="n">
        <v>2</v>
      </c>
      <c r="I2851" s="253">
        <f>SUM(H2851*C2851)</f>
        <v/>
      </c>
      <c r="J2851" s="254" t="n">
        <v>1</v>
      </c>
      <c r="K2851" s="255">
        <f>C2851*J2851</f>
        <v/>
      </c>
      <c r="M2851" s="251">
        <f>CONCATENATE(D2851,"　",E2851,F2851,G2851)</f>
        <v/>
      </c>
      <c r="N2851" s="252">
        <f>I2851</f>
        <v/>
      </c>
    </row>
    <row r="2852" ht="15" customHeight="1" thickBot="1">
      <c r="B2852" s="85" t="inlineStr">
        <is>
          <t>D150</t>
        </is>
      </c>
      <c r="C2852">
        <f>SUMIF(数量表!D:H,B2852,数量表!H:H)</f>
        <v/>
      </c>
      <c r="D2852" s="243" t="inlineStr">
        <is>
          <t>W2-41</t>
        </is>
      </c>
      <c r="E2852" s="2" t="n">
        <v>414.5</v>
      </c>
      <c r="F2852" s="244" t="inlineStr">
        <is>
          <t>*</t>
        </is>
      </c>
      <c r="G2852" s="2" t="n">
        <v>868</v>
      </c>
      <c r="H2852" s="122" t="n">
        <v>2</v>
      </c>
      <c r="I2852" s="259">
        <f>SUM(H2852*C2852)</f>
        <v/>
      </c>
      <c r="J2852" s="260" t="n">
        <v>2</v>
      </c>
      <c r="K2852" s="261">
        <f>C2852*J2852</f>
        <v/>
      </c>
      <c r="M2852" s="251">
        <f>CONCATENATE(D2852,"　",E2852,F2852,G2852)</f>
        <v/>
      </c>
      <c r="N2852" s="252">
        <f>I2852</f>
        <v/>
      </c>
    </row>
    <row r="2853" ht="15" customHeight="1" thickBot="1">
      <c r="B2853" s="85" t="inlineStr">
        <is>
          <t>D150</t>
        </is>
      </c>
      <c r="C2853">
        <f>SUMIF(数量表!D:H,B2853,数量表!H:H)</f>
        <v/>
      </c>
      <c r="D2853" s="243" t="inlineStr">
        <is>
          <t>W2-39</t>
        </is>
      </c>
      <c r="E2853" s="2" t="n">
        <v>386.5</v>
      </c>
      <c r="F2853" s="244" t="inlineStr">
        <is>
          <t>*</t>
        </is>
      </c>
      <c r="G2853" s="2" t="n">
        <v>450</v>
      </c>
      <c r="H2853" s="122" t="n">
        <v>2</v>
      </c>
      <c r="I2853" s="259">
        <f>SUM(H2853*C2853)</f>
        <v/>
      </c>
      <c r="J2853" s="260" t="n">
        <v>1</v>
      </c>
      <c r="K2853" s="261">
        <f>C2853*J2853</f>
        <v/>
      </c>
      <c r="M2853" s="251">
        <f>CONCATENATE(D2853,"　",E2853,F2853,G2853)</f>
        <v/>
      </c>
      <c r="N2853" s="252">
        <f>I2853</f>
        <v/>
      </c>
    </row>
    <row r="2854" ht="15" customHeight="1" thickBot="1">
      <c r="B2854" s="85" t="inlineStr">
        <is>
          <t>D150</t>
        </is>
      </c>
      <c r="C2854">
        <f>SUMIF(数量表!D:H,B2854,数量表!H:H)</f>
        <v/>
      </c>
      <c r="D2854" s="243" t="inlineStr">
        <is>
          <t>W2-39</t>
        </is>
      </c>
      <c r="E2854" s="2" t="n">
        <v>386.5</v>
      </c>
      <c r="F2854" s="244" t="inlineStr">
        <is>
          <t>*</t>
        </is>
      </c>
      <c r="G2854" s="2" t="n">
        <v>868</v>
      </c>
      <c r="H2854" s="122" t="n">
        <v>2</v>
      </c>
      <c r="I2854" s="259">
        <f>SUM(H2854*C2854)</f>
        <v/>
      </c>
      <c r="J2854" s="260" t="n">
        <v>2</v>
      </c>
      <c r="K2854" s="261">
        <f>C2854*J2854</f>
        <v/>
      </c>
      <c r="M2854" s="251">
        <f>CONCATENATE(D2854,"　",E2854,F2854,G2854)</f>
        <v/>
      </c>
      <c r="N2854" s="252">
        <f>I2854</f>
        <v/>
      </c>
    </row>
    <row r="2855" ht="15" customHeight="1" thickBot="1">
      <c r="B2855" s="88" t="inlineStr">
        <is>
          <t>D150</t>
        </is>
      </c>
      <c r="C2855" s="89">
        <f>SUMIF(数量表!D:H,B2855,数量表!H:H)</f>
        <v/>
      </c>
      <c r="D2855" s="239" t="inlineStr">
        <is>
          <t>45*1000</t>
        </is>
      </c>
      <c r="E2855" s="240" t="n">
        <v>39</v>
      </c>
      <c r="F2855" s="241" t="inlineStr">
        <is>
          <t>*</t>
        </is>
      </c>
      <c r="G2855" s="240" t="n">
        <v>1149</v>
      </c>
      <c r="H2855" s="242" t="n">
        <v>2</v>
      </c>
      <c r="I2855" s="256">
        <f>SUM(H2855*C2855)</f>
        <v/>
      </c>
      <c r="J2855" s="257" t="n">
        <v>0.1</v>
      </c>
      <c r="K2855" s="258">
        <f>C2855*J2855</f>
        <v/>
      </c>
      <c r="M2855" s="251">
        <f>CONCATENATE(D2855,"　",E2855,F2855,G2855)</f>
        <v/>
      </c>
      <c r="N2855" s="252">
        <f>I2855</f>
        <v/>
      </c>
    </row>
    <row r="2856" ht="15" customHeight="1" thickBot="1">
      <c r="B2856" s="79" t="inlineStr">
        <is>
          <t>D150-L</t>
        </is>
      </c>
      <c r="C2856" s="80">
        <f>SUMIF(数量表!D:H,B2856,数量表!H:H)</f>
        <v/>
      </c>
      <c r="D2856" s="235" t="inlineStr">
        <is>
          <t>W2-41</t>
        </is>
      </c>
      <c r="E2856" s="236" t="n">
        <v>414.5</v>
      </c>
      <c r="F2856" s="237" t="inlineStr">
        <is>
          <t>*</t>
        </is>
      </c>
      <c r="G2856" s="236" t="n">
        <v>450</v>
      </c>
      <c r="H2856" s="238" t="n">
        <v>2</v>
      </c>
      <c r="I2856" s="253">
        <f>SUM(H2856*C2856)</f>
        <v/>
      </c>
      <c r="J2856" s="254" t="n">
        <v>1</v>
      </c>
      <c r="K2856" s="255">
        <f>C2856*J2856</f>
        <v/>
      </c>
      <c r="M2856" s="251">
        <f>CONCATENATE(D2856,"　",E2856,F2856,G2856)</f>
        <v/>
      </c>
      <c r="N2856" s="252">
        <f>I2856</f>
        <v/>
      </c>
    </row>
    <row r="2857" ht="15" customHeight="1" thickBot="1">
      <c r="B2857" s="85" t="inlineStr">
        <is>
          <t>D150-L</t>
        </is>
      </c>
      <c r="C2857">
        <f>SUMIF(数量表!D:H,B2857,数量表!H:H)</f>
        <v/>
      </c>
      <c r="D2857" s="243" t="inlineStr">
        <is>
          <t>W2-41</t>
        </is>
      </c>
      <c r="E2857" s="2" t="n">
        <v>414.5</v>
      </c>
      <c r="F2857" s="244" t="inlineStr">
        <is>
          <t>*</t>
        </is>
      </c>
      <c r="G2857" s="2" t="n">
        <v>868</v>
      </c>
      <c r="H2857" s="122" t="n">
        <v>2</v>
      </c>
      <c r="I2857" s="259">
        <f>SUM(H2857*C2857)</f>
        <v/>
      </c>
      <c r="J2857" s="260" t="n">
        <v>2</v>
      </c>
      <c r="K2857" s="261">
        <f>C2857*J2857</f>
        <v/>
      </c>
      <c r="M2857" s="251">
        <f>CONCATENATE(D2857,"　",E2857,F2857,G2857)</f>
        <v/>
      </c>
      <c r="N2857" s="252">
        <f>I2857</f>
        <v/>
      </c>
    </row>
    <row r="2858" ht="15" customHeight="1" thickBot="1">
      <c r="B2858" s="85" t="inlineStr">
        <is>
          <t>D150-L</t>
        </is>
      </c>
      <c r="C2858">
        <f>SUMIF(数量表!D:H,B2858,数量表!H:H)</f>
        <v/>
      </c>
      <c r="D2858" s="243" t="inlineStr">
        <is>
          <t>W2-39</t>
        </is>
      </c>
      <c r="E2858" s="2" t="n">
        <v>386.5</v>
      </c>
      <c r="F2858" s="244" t="inlineStr">
        <is>
          <t>*</t>
        </is>
      </c>
      <c r="G2858" s="2" t="n">
        <v>450</v>
      </c>
      <c r="H2858" s="122" t="n">
        <v>2</v>
      </c>
      <c r="I2858" s="259">
        <f>SUM(H2858*C2858)</f>
        <v/>
      </c>
      <c r="J2858" s="260" t="n">
        <v>1</v>
      </c>
      <c r="K2858" s="261">
        <f>C2858*J2858</f>
        <v/>
      </c>
      <c r="M2858" s="251">
        <f>CONCATENATE(D2858,"　",E2858,F2858,G2858)</f>
        <v/>
      </c>
      <c r="N2858" s="252">
        <f>I2858</f>
        <v/>
      </c>
    </row>
    <row r="2859" ht="15" customHeight="1" thickBot="1">
      <c r="B2859" s="85" t="inlineStr">
        <is>
          <t>D150-L</t>
        </is>
      </c>
      <c r="C2859">
        <f>SUMIF(数量表!D:H,B2859,数量表!H:H)</f>
        <v/>
      </c>
      <c r="D2859" s="243" t="inlineStr">
        <is>
          <t>W2-39</t>
        </is>
      </c>
      <c r="E2859" s="2" t="n">
        <v>386.5</v>
      </c>
      <c r="F2859" s="244" t="inlineStr">
        <is>
          <t>*</t>
        </is>
      </c>
      <c r="G2859" s="2" t="n">
        <v>868</v>
      </c>
      <c r="H2859" s="122" t="n">
        <v>2</v>
      </c>
      <c r="I2859" s="259">
        <f>SUM(H2859*C2859)</f>
        <v/>
      </c>
      <c r="J2859" s="260" t="n">
        <v>2</v>
      </c>
      <c r="K2859" s="261">
        <f>C2859*J2859</f>
        <v/>
      </c>
      <c r="M2859" s="251">
        <f>CONCATENATE(D2859,"　",E2859,F2859,G2859)</f>
        <v/>
      </c>
      <c r="N2859" s="252">
        <f>I2859</f>
        <v/>
      </c>
    </row>
    <row r="2860" ht="15" customHeight="1" thickBot="1">
      <c r="B2860" s="88" t="inlineStr">
        <is>
          <t>D150-L</t>
        </is>
      </c>
      <c r="C2860" s="89">
        <f>SUMIF(数量表!D:H,B2860,数量表!H:H)</f>
        <v/>
      </c>
      <c r="D2860" s="239" t="inlineStr">
        <is>
          <t>45*1000</t>
        </is>
      </c>
      <c r="E2860" s="240" t="n">
        <v>87</v>
      </c>
      <c r="F2860" s="241" t="inlineStr">
        <is>
          <t>*</t>
        </is>
      </c>
      <c r="G2860" s="240" t="n">
        <v>1149</v>
      </c>
      <c r="H2860" s="242" t="n">
        <v>1</v>
      </c>
      <c r="I2860" s="256">
        <f>SUM(H2860*C2860)</f>
        <v/>
      </c>
      <c r="J2860" s="257" t="n">
        <v>0.1</v>
      </c>
      <c r="K2860" s="258">
        <f>C2860*J2860</f>
        <v/>
      </c>
      <c r="M2860" s="251">
        <f>CONCATENATE(D2860,"　",E2860,F2860,G2860)</f>
        <v/>
      </c>
      <c r="N2860" s="252">
        <f>I2860</f>
        <v/>
      </c>
    </row>
    <row r="2861" ht="15" customHeight="1" thickBot="1">
      <c r="B2861" s="79" t="inlineStr">
        <is>
          <t>D150-R</t>
        </is>
      </c>
      <c r="C2861" s="80">
        <f>SUMIF(数量表!D:H,B2861,数量表!H:H)</f>
        <v/>
      </c>
      <c r="D2861" s="235" t="inlineStr">
        <is>
          <t>W2-41</t>
        </is>
      </c>
      <c r="E2861" s="236" t="n">
        <v>414.5</v>
      </c>
      <c r="F2861" s="237" t="inlineStr">
        <is>
          <t>*</t>
        </is>
      </c>
      <c r="G2861" s="236" t="n">
        <v>450</v>
      </c>
      <c r="H2861" s="238" t="n">
        <v>2</v>
      </c>
      <c r="I2861" s="253">
        <f>SUM(H2861*C2861)</f>
        <v/>
      </c>
      <c r="J2861" s="254" t="n">
        <v>1</v>
      </c>
      <c r="K2861" s="255">
        <f>C2861*J2861</f>
        <v/>
      </c>
      <c r="M2861" s="251">
        <f>CONCATENATE(D2861,"　",E2861,F2861,G2861)</f>
        <v/>
      </c>
      <c r="N2861" s="252">
        <f>I2861</f>
        <v/>
      </c>
    </row>
    <row r="2862" ht="15" customHeight="1" thickBot="1">
      <c r="B2862" s="85" t="inlineStr">
        <is>
          <t>D150-R</t>
        </is>
      </c>
      <c r="C2862">
        <f>SUMIF(数量表!D:H,B2862,数量表!H:H)</f>
        <v/>
      </c>
      <c r="D2862" s="243" t="inlineStr">
        <is>
          <t>W2-41</t>
        </is>
      </c>
      <c r="E2862" s="2" t="n">
        <v>414.5</v>
      </c>
      <c r="F2862" s="244" t="inlineStr">
        <is>
          <t>*</t>
        </is>
      </c>
      <c r="G2862" s="2" t="n">
        <v>868</v>
      </c>
      <c r="H2862" s="122" t="n">
        <v>2</v>
      </c>
      <c r="I2862" s="259">
        <f>SUM(H2862*C2862)</f>
        <v/>
      </c>
      <c r="J2862" s="260" t="n">
        <v>2</v>
      </c>
      <c r="K2862" s="261">
        <f>C2862*J2862</f>
        <v/>
      </c>
      <c r="M2862" s="251">
        <f>CONCATENATE(D2862,"　",E2862,F2862,G2862)</f>
        <v/>
      </c>
      <c r="N2862" s="252">
        <f>I2862</f>
        <v/>
      </c>
    </row>
    <row r="2863" ht="15" customHeight="1" thickBot="1">
      <c r="B2863" s="85" t="inlineStr">
        <is>
          <t>D150-R</t>
        </is>
      </c>
      <c r="C2863">
        <f>SUMIF(数量表!D:H,B2863,数量表!H:H)</f>
        <v/>
      </c>
      <c r="D2863" s="243" t="inlineStr">
        <is>
          <t>W2-39</t>
        </is>
      </c>
      <c r="E2863" s="2" t="n">
        <v>386.5</v>
      </c>
      <c r="F2863" s="244" t="inlineStr">
        <is>
          <t>*</t>
        </is>
      </c>
      <c r="G2863" s="2" t="n">
        <v>450</v>
      </c>
      <c r="H2863" s="122" t="n">
        <v>2</v>
      </c>
      <c r="I2863" s="259">
        <f>SUM(H2863*C2863)</f>
        <v/>
      </c>
      <c r="J2863" s="260" t="n">
        <v>1</v>
      </c>
      <c r="K2863" s="261">
        <f>C2863*J2863</f>
        <v/>
      </c>
      <c r="M2863" s="251">
        <f>CONCATENATE(D2863,"　",E2863,F2863,G2863)</f>
        <v/>
      </c>
      <c r="N2863" s="252">
        <f>I2863</f>
        <v/>
      </c>
    </row>
    <row r="2864" ht="15" customHeight="1" thickBot="1">
      <c r="B2864" s="85" t="inlineStr">
        <is>
          <t>D150-R</t>
        </is>
      </c>
      <c r="C2864">
        <f>SUMIF(数量表!D:H,B2864,数量表!H:H)</f>
        <v/>
      </c>
      <c r="D2864" s="243" t="inlineStr">
        <is>
          <t>W2-39</t>
        </is>
      </c>
      <c r="E2864" s="2" t="n">
        <v>386.5</v>
      </c>
      <c r="F2864" s="244" t="inlineStr">
        <is>
          <t>*</t>
        </is>
      </c>
      <c r="G2864" s="2" t="n">
        <v>868</v>
      </c>
      <c r="H2864" s="122" t="n">
        <v>2</v>
      </c>
      <c r="I2864" s="259">
        <f>SUM(H2864*C2864)</f>
        <v/>
      </c>
      <c r="J2864" s="260" t="n">
        <v>2</v>
      </c>
      <c r="K2864" s="261">
        <f>C2864*J2864</f>
        <v/>
      </c>
      <c r="M2864" s="251">
        <f>CONCATENATE(D2864,"　",E2864,F2864,G2864)</f>
        <v/>
      </c>
      <c r="N2864" s="252">
        <f>I2864</f>
        <v/>
      </c>
    </row>
    <row r="2865" ht="15" customHeight="1" thickBot="1">
      <c r="B2865" s="88" t="inlineStr">
        <is>
          <t>D150-R</t>
        </is>
      </c>
      <c r="C2865" s="89">
        <f>SUMIF(数量表!D:H,B2865,数量表!H:H)</f>
        <v/>
      </c>
      <c r="D2865" s="239" t="inlineStr">
        <is>
          <t>45*1000</t>
        </is>
      </c>
      <c r="E2865" s="240" t="n">
        <v>87</v>
      </c>
      <c r="F2865" s="241" t="inlineStr">
        <is>
          <t>*</t>
        </is>
      </c>
      <c r="G2865" s="240" t="n">
        <v>1149</v>
      </c>
      <c r="H2865" s="242" t="n">
        <v>1</v>
      </c>
      <c r="I2865" s="256">
        <f>SUM(H2865*C2865)</f>
        <v/>
      </c>
      <c r="J2865" s="257" t="n">
        <v>0.1</v>
      </c>
      <c r="K2865" s="258">
        <f>C2865*J2865</f>
        <v/>
      </c>
      <c r="M2865" s="251">
        <f>CONCATENATE(D2865,"　",E2865,F2865,G2865)</f>
        <v/>
      </c>
      <c r="N2865" s="252">
        <f>I2865</f>
        <v/>
      </c>
    </row>
    <row r="2866" ht="15" customHeight="1" thickBot="1">
      <c r="B2866" s="79" t="inlineStr">
        <is>
          <t>D160</t>
        </is>
      </c>
      <c r="C2866" s="80">
        <f>SUMIF(数量表!D:H,B2866,数量表!H:H)</f>
        <v/>
      </c>
      <c r="D2866" s="235" t="inlineStr">
        <is>
          <t>W2-41</t>
        </is>
      </c>
      <c r="E2866" s="236" t="n">
        <v>414.5</v>
      </c>
      <c r="F2866" s="237" t="inlineStr">
        <is>
          <t>*</t>
        </is>
      </c>
      <c r="G2866" s="236" t="n">
        <v>450</v>
      </c>
      <c r="H2866" s="238" t="n">
        <v>2</v>
      </c>
      <c r="I2866" s="253">
        <f>SUM(H2866*C2866)</f>
        <v/>
      </c>
      <c r="J2866" s="254" t="n">
        <v>1</v>
      </c>
      <c r="K2866" s="255">
        <f>C2866*J2866</f>
        <v/>
      </c>
      <c r="M2866" s="251">
        <f>CONCATENATE(D2866,"　",E2866,F2866,G2866)</f>
        <v/>
      </c>
      <c r="N2866" s="252">
        <f>I2866</f>
        <v/>
      </c>
    </row>
    <row r="2867" ht="15" customHeight="1" thickBot="1">
      <c r="B2867" s="85" t="inlineStr">
        <is>
          <t>D160</t>
        </is>
      </c>
      <c r="C2867">
        <f>SUMIF(数量表!D:H,B2867,数量表!H:H)</f>
        <v/>
      </c>
      <c r="D2867" s="243" t="inlineStr">
        <is>
          <t>W2-41</t>
        </is>
      </c>
      <c r="E2867" s="2" t="n">
        <v>414.5</v>
      </c>
      <c r="F2867" s="244" t="inlineStr">
        <is>
          <t>*</t>
        </is>
      </c>
      <c r="G2867" s="2" t="n">
        <v>868</v>
      </c>
      <c r="H2867" s="122" t="n">
        <v>2</v>
      </c>
      <c r="I2867" s="259">
        <f>SUM(H2867*C2867)</f>
        <v/>
      </c>
      <c r="J2867" s="260" t="n">
        <v>2</v>
      </c>
      <c r="K2867" s="261">
        <f>C2867*J2867</f>
        <v/>
      </c>
      <c r="M2867" s="251">
        <f>CONCATENATE(D2867,"　",E2867,F2867,G2867)</f>
        <v/>
      </c>
      <c r="N2867" s="252">
        <f>I2867</f>
        <v/>
      </c>
    </row>
    <row r="2868" ht="15" customHeight="1" thickBot="1">
      <c r="B2868" s="85" t="inlineStr">
        <is>
          <t>D160</t>
        </is>
      </c>
      <c r="C2868">
        <f>SUMIF(数量表!D:H,B2868,数量表!H:H)</f>
        <v/>
      </c>
      <c r="D2868" s="243" t="inlineStr">
        <is>
          <t>W2-39</t>
        </is>
      </c>
      <c r="E2868" s="2" t="n">
        <v>386.5</v>
      </c>
      <c r="F2868" s="244" t="inlineStr">
        <is>
          <t>*</t>
        </is>
      </c>
      <c r="G2868" s="2" t="n">
        <v>450</v>
      </c>
      <c r="H2868" s="122" t="n">
        <v>2</v>
      </c>
      <c r="I2868" s="259">
        <f>SUM(H2868*C2868)</f>
        <v/>
      </c>
      <c r="J2868" s="260" t="n">
        <v>1</v>
      </c>
      <c r="K2868" s="261">
        <f>C2868*J2868</f>
        <v/>
      </c>
      <c r="M2868" s="251">
        <f>CONCATENATE(D2868,"　",E2868,F2868,G2868)</f>
        <v/>
      </c>
      <c r="N2868" s="252">
        <f>I2868</f>
        <v/>
      </c>
    </row>
    <row r="2869" ht="15" customHeight="1" thickBot="1">
      <c r="B2869" s="85" t="inlineStr">
        <is>
          <t>D160</t>
        </is>
      </c>
      <c r="C2869">
        <f>SUMIF(数量表!D:H,B2869,数量表!H:H)</f>
        <v/>
      </c>
      <c r="D2869" s="243" t="inlineStr">
        <is>
          <t>W2-39</t>
        </is>
      </c>
      <c r="E2869" s="2" t="n">
        <v>386.5</v>
      </c>
      <c r="F2869" s="244" t="inlineStr">
        <is>
          <t>*</t>
        </is>
      </c>
      <c r="G2869" s="2" t="n">
        <v>868</v>
      </c>
      <c r="H2869" s="122" t="n">
        <v>2</v>
      </c>
      <c r="I2869" s="259">
        <f>SUM(H2869*C2869)</f>
        <v/>
      </c>
      <c r="J2869" s="260" t="n">
        <v>2</v>
      </c>
      <c r="K2869" s="261">
        <f>C2869*J2869</f>
        <v/>
      </c>
      <c r="M2869" s="251">
        <f>CONCATENATE(D2869,"　",E2869,F2869,G2869)</f>
        <v/>
      </c>
      <c r="N2869" s="252">
        <f>I2869</f>
        <v/>
      </c>
    </row>
    <row r="2870" ht="15" customHeight="1" thickBot="1">
      <c r="B2870" s="79" t="inlineStr">
        <is>
          <t>D160L</t>
        </is>
      </c>
      <c r="C2870" s="80">
        <f>SUMIF(数量表!D:H,B2870,数量表!H:H)</f>
        <v/>
      </c>
      <c r="D2870" s="235" t="inlineStr">
        <is>
          <t>W1-34</t>
        </is>
      </c>
      <c r="E2870" s="236" t="n">
        <v>346.5</v>
      </c>
      <c r="F2870" s="237" t="inlineStr">
        <is>
          <t>*</t>
        </is>
      </c>
      <c r="G2870" s="236" t="n">
        <v>868</v>
      </c>
      <c r="H2870" s="238" t="n">
        <v>1</v>
      </c>
      <c r="I2870" s="253">
        <f>SUM(H2870*C2870)</f>
        <v/>
      </c>
      <c r="J2870" s="254" t="n">
        <v>1</v>
      </c>
      <c r="K2870" s="255">
        <f>C2870*J2870</f>
        <v/>
      </c>
      <c r="M2870" s="251">
        <f>CONCATENATE(D2870,"　",E2870,F2870,G2870)</f>
        <v/>
      </c>
      <c r="N2870" s="252">
        <f>I2870</f>
        <v/>
      </c>
    </row>
    <row r="2871" ht="15" customHeight="1" thickBot="1">
      <c r="B2871" s="85" t="inlineStr">
        <is>
          <t>D160L</t>
        </is>
      </c>
      <c r="C2871">
        <f>SUMIF(数量表!D:H,B2871,数量表!H:H)</f>
        <v/>
      </c>
      <c r="D2871" s="243" t="inlineStr">
        <is>
          <t>W2-41</t>
        </is>
      </c>
      <c r="E2871" s="2" t="n">
        <v>414.5</v>
      </c>
      <c r="F2871" s="244" t="inlineStr">
        <is>
          <t>*</t>
        </is>
      </c>
      <c r="G2871" s="2" t="n">
        <v>868</v>
      </c>
      <c r="H2871" s="122" t="n">
        <v>2</v>
      </c>
      <c r="I2871" s="259">
        <f>SUM(H2871*C2871)</f>
        <v/>
      </c>
      <c r="J2871" s="260" t="n">
        <v>2</v>
      </c>
      <c r="K2871" s="261">
        <f>C2871*J2871</f>
        <v/>
      </c>
      <c r="M2871" s="251">
        <f>CONCATENATE(D2871,"　",E2871,F2871,G2871)</f>
        <v/>
      </c>
      <c r="N2871" s="252">
        <f>I2871</f>
        <v/>
      </c>
    </row>
    <row r="2872" ht="15" customHeight="1" thickBot="1">
      <c r="B2872" s="85" t="inlineStr">
        <is>
          <t>D160L</t>
        </is>
      </c>
      <c r="C2872">
        <f>SUMIF(数量表!D:H,B2872,数量表!H:H)</f>
        <v/>
      </c>
      <c r="D2872" s="243" t="inlineStr">
        <is>
          <t>W2-39</t>
        </is>
      </c>
      <c r="E2872" s="2" t="n">
        <v>386.5</v>
      </c>
      <c r="F2872" s="244" t="inlineStr">
        <is>
          <t>*</t>
        </is>
      </c>
      <c r="G2872" s="2" t="n">
        <v>868</v>
      </c>
      <c r="H2872" s="122" t="n">
        <v>1</v>
      </c>
      <c r="I2872" s="259">
        <f>SUM(H2872*C2872)</f>
        <v/>
      </c>
      <c r="J2872" s="260" t="n">
        <v>1</v>
      </c>
      <c r="K2872" s="261">
        <f>C2872*J2872</f>
        <v/>
      </c>
      <c r="M2872" s="251">
        <f>CONCATENATE(D2872,"　",E2872,F2872,G2872)</f>
        <v/>
      </c>
      <c r="N2872" s="252">
        <f>I2872</f>
        <v/>
      </c>
    </row>
    <row r="2873" ht="15" customHeight="1" thickBot="1">
      <c r="B2873" s="85" t="inlineStr">
        <is>
          <t>D160L</t>
        </is>
      </c>
      <c r="C2873">
        <f>SUMIF(数量表!D:H,B2873,数量表!H:H)</f>
        <v/>
      </c>
      <c r="D2873" s="243" t="inlineStr">
        <is>
          <t>W1-34</t>
        </is>
      </c>
      <c r="E2873" s="2" t="n">
        <v>346.5</v>
      </c>
      <c r="F2873" s="244" t="inlineStr">
        <is>
          <t>*</t>
        </is>
      </c>
      <c r="G2873" s="2" t="n">
        <v>450</v>
      </c>
      <c r="H2873" s="122" t="n">
        <v>1</v>
      </c>
      <c r="I2873" s="259">
        <f>SUM(H2873*C2873)</f>
        <v/>
      </c>
      <c r="J2873" s="260" t="n">
        <v>0.5</v>
      </c>
      <c r="K2873" s="261">
        <f>C2873*J2873</f>
        <v/>
      </c>
      <c r="M2873" s="251">
        <f>CONCATENATE(D2873,"　",E2873,F2873,G2873)</f>
        <v/>
      </c>
      <c r="N2873" s="252">
        <f>I2873</f>
        <v/>
      </c>
    </row>
    <row r="2874" ht="15" customHeight="1" thickBot="1">
      <c r="B2874" s="85" t="inlineStr">
        <is>
          <t>D160L</t>
        </is>
      </c>
      <c r="C2874">
        <f>SUMIF(数量表!D:H,B2874,数量表!H:H)</f>
        <v/>
      </c>
      <c r="D2874" s="243" t="inlineStr">
        <is>
          <t>W2-41</t>
        </is>
      </c>
      <c r="E2874" s="2" t="n">
        <v>414.5</v>
      </c>
      <c r="F2874" s="244" t="inlineStr">
        <is>
          <t>*</t>
        </is>
      </c>
      <c r="G2874" s="2" t="n">
        <v>450</v>
      </c>
      <c r="H2874" s="122" t="n">
        <v>2</v>
      </c>
      <c r="I2874" s="259">
        <f>SUM(H2874*C2874)</f>
        <v/>
      </c>
      <c r="J2874" s="260" t="n">
        <v>1</v>
      </c>
      <c r="K2874" s="261">
        <f>C2874*J2874</f>
        <v/>
      </c>
      <c r="M2874" s="251">
        <f>CONCATENATE(D2874,"　",E2874,F2874,G2874)</f>
        <v/>
      </c>
      <c r="N2874" s="252">
        <f>I2874</f>
        <v/>
      </c>
    </row>
    <row r="2875" ht="15" customHeight="1" thickBot="1">
      <c r="B2875" s="88" t="inlineStr">
        <is>
          <t>D160L</t>
        </is>
      </c>
      <c r="C2875" s="89">
        <f>SUMIF(数量表!D:H,B2875,数量表!H:H)</f>
        <v/>
      </c>
      <c r="D2875" s="239" t="inlineStr">
        <is>
          <t>W3-39</t>
        </is>
      </c>
      <c r="E2875" s="240" t="n">
        <v>386.5</v>
      </c>
      <c r="F2875" s="241" t="inlineStr">
        <is>
          <t>*</t>
        </is>
      </c>
      <c r="G2875" s="240" t="n">
        <v>450</v>
      </c>
      <c r="H2875" s="242" t="n">
        <v>1</v>
      </c>
      <c r="I2875" s="256">
        <f>SUM(H2875*C2875)</f>
        <v/>
      </c>
      <c r="J2875" s="257" t="n">
        <v>0.5</v>
      </c>
      <c r="K2875" s="258">
        <f>C2875*J2875</f>
        <v/>
      </c>
      <c r="M2875" s="251">
        <f>CONCATENATE(D2875,"　",E2875,F2875,G2875)</f>
        <v/>
      </c>
      <c r="N2875" s="252">
        <f>I2875</f>
        <v/>
      </c>
    </row>
    <row r="2876" ht="15" customHeight="1" thickBot="1">
      <c r="B2876" s="79" t="inlineStr">
        <is>
          <t>D160R</t>
        </is>
      </c>
      <c r="C2876" s="80">
        <f>SUMIF(数量表!D:H,B2876,数量表!H:H)</f>
        <v/>
      </c>
      <c r="D2876" s="235" t="inlineStr">
        <is>
          <t>W1-34</t>
        </is>
      </c>
      <c r="E2876" s="236" t="n">
        <v>346.5</v>
      </c>
      <c r="F2876" s="237" t="inlineStr">
        <is>
          <t>*</t>
        </is>
      </c>
      <c r="G2876" s="236" t="n">
        <v>868</v>
      </c>
      <c r="H2876" s="238" t="n">
        <v>1</v>
      </c>
      <c r="I2876" s="253">
        <f>SUM(H2876*C2876)</f>
        <v/>
      </c>
      <c r="J2876" s="254" t="n">
        <v>1</v>
      </c>
      <c r="K2876" s="255">
        <f>C2876*J2876</f>
        <v/>
      </c>
      <c r="M2876" s="251">
        <f>CONCATENATE(D2876,"　",E2876,F2876,G2876)</f>
        <v/>
      </c>
      <c r="N2876" s="252">
        <f>I2876</f>
        <v/>
      </c>
    </row>
    <row r="2877" ht="15" customHeight="1" thickBot="1">
      <c r="B2877" s="85" t="inlineStr">
        <is>
          <t>D160R</t>
        </is>
      </c>
      <c r="C2877">
        <f>SUMIF(数量表!D:H,B2877,数量表!H:H)</f>
        <v/>
      </c>
      <c r="D2877" s="243" t="inlineStr">
        <is>
          <t>W2-41</t>
        </is>
      </c>
      <c r="E2877" s="2" t="n">
        <v>414.5</v>
      </c>
      <c r="F2877" s="244" t="inlineStr">
        <is>
          <t>*</t>
        </is>
      </c>
      <c r="G2877" s="2" t="n">
        <v>868</v>
      </c>
      <c r="H2877" s="122" t="n">
        <v>2</v>
      </c>
      <c r="I2877" s="259">
        <f>SUM(H2877*C2877)</f>
        <v/>
      </c>
      <c r="J2877" s="260" t="n">
        <v>2</v>
      </c>
      <c r="K2877" s="261">
        <f>C2877*J2877</f>
        <v/>
      </c>
      <c r="M2877" s="251">
        <f>CONCATENATE(D2877,"　",E2877,F2877,G2877)</f>
        <v/>
      </c>
      <c r="N2877" s="252">
        <f>I2877</f>
        <v/>
      </c>
    </row>
    <row r="2878" ht="15" customHeight="1" thickBot="1">
      <c r="B2878" s="85" t="inlineStr">
        <is>
          <t>D160R</t>
        </is>
      </c>
      <c r="C2878">
        <f>SUMIF(数量表!D:H,B2878,数量表!H:H)</f>
        <v/>
      </c>
      <c r="D2878" s="243" t="inlineStr">
        <is>
          <t>W2-39</t>
        </is>
      </c>
      <c r="E2878" s="2" t="n">
        <v>386.5</v>
      </c>
      <c r="F2878" s="244" t="inlineStr">
        <is>
          <t>*</t>
        </is>
      </c>
      <c r="G2878" s="2" t="n">
        <v>868</v>
      </c>
      <c r="H2878" s="122" t="n">
        <v>1</v>
      </c>
      <c r="I2878" s="259">
        <f>SUM(H2878*C2878)</f>
        <v/>
      </c>
      <c r="J2878" s="260" t="n">
        <v>1</v>
      </c>
      <c r="K2878" s="261">
        <f>C2878*J2878</f>
        <v/>
      </c>
      <c r="M2878" s="251">
        <f>CONCATENATE(D2878,"　",E2878,F2878,G2878)</f>
        <v/>
      </c>
      <c r="N2878" s="252">
        <f>I2878</f>
        <v/>
      </c>
    </row>
    <row r="2879" ht="15" customHeight="1" thickBot="1">
      <c r="B2879" s="85" t="inlineStr">
        <is>
          <t>D160R</t>
        </is>
      </c>
      <c r="C2879">
        <f>SUMIF(数量表!D:H,B2879,数量表!H:H)</f>
        <v/>
      </c>
      <c r="D2879" s="243" t="inlineStr">
        <is>
          <t>W1-34</t>
        </is>
      </c>
      <c r="E2879" s="2" t="n">
        <v>346.5</v>
      </c>
      <c r="F2879" s="244" t="inlineStr">
        <is>
          <t>*</t>
        </is>
      </c>
      <c r="G2879" s="2" t="n">
        <v>450</v>
      </c>
      <c r="H2879" s="122" t="n">
        <v>1</v>
      </c>
      <c r="I2879" s="259">
        <f>SUM(H2879*C2879)</f>
        <v/>
      </c>
      <c r="J2879" s="260" t="n">
        <v>0.5</v>
      </c>
      <c r="K2879" s="261">
        <f>C2879*J2879</f>
        <v/>
      </c>
      <c r="M2879" s="251">
        <f>CONCATENATE(D2879,"　",E2879,F2879,G2879)</f>
        <v/>
      </c>
      <c r="N2879" s="252">
        <f>I2879</f>
        <v/>
      </c>
    </row>
    <row r="2880" ht="15" customHeight="1" thickBot="1">
      <c r="B2880" s="85" t="inlineStr">
        <is>
          <t>D160R</t>
        </is>
      </c>
      <c r="C2880">
        <f>SUMIF(数量表!D:H,B2880,数量表!H:H)</f>
        <v/>
      </c>
      <c r="D2880" s="243" t="inlineStr">
        <is>
          <t>W2-41</t>
        </is>
      </c>
      <c r="E2880" s="2" t="n">
        <v>414.5</v>
      </c>
      <c r="F2880" s="244" t="inlineStr">
        <is>
          <t>*</t>
        </is>
      </c>
      <c r="G2880" s="2" t="n">
        <v>450</v>
      </c>
      <c r="H2880" s="122" t="n">
        <v>2</v>
      </c>
      <c r="I2880" s="259">
        <f>SUM(H2880*C2880)</f>
        <v/>
      </c>
      <c r="J2880" s="260" t="n">
        <v>1</v>
      </c>
      <c r="K2880" s="261">
        <f>C2880*J2880</f>
        <v/>
      </c>
      <c r="M2880" s="251">
        <f>CONCATENATE(D2880,"　",E2880,F2880,G2880)</f>
        <v/>
      </c>
      <c r="N2880" s="252">
        <f>I2880</f>
        <v/>
      </c>
    </row>
    <row r="2881" ht="15" customHeight="1" thickBot="1">
      <c r="B2881" s="88" t="inlineStr">
        <is>
          <t>D160R</t>
        </is>
      </c>
      <c r="C2881" s="89">
        <f>SUMIF(数量表!D:H,B2881,数量表!H:H)</f>
        <v/>
      </c>
      <c r="D2881" s="239" t="inlineStr">
        <is>
          <t>W3-39</t>
        </is>
      </c>
      <c r="E2881" s="240" t="n">
        <v>386.5</v>
      </c>
      <c r="F2881" s="241" t="inlineStr">
        <is>
          <t>*</t>
        </is>
      </c>
      <c r="G2881" s="240" t="n">
        <v>450</v>
      </c>
      <c r="H2881" s="242" t="n">
        <v>1</v>
      </c>
      <c r="I2881" s="256">
        <f>SUM(H2881*C2881)</f>
        <v/>
      </c>
      <c r="J2881" s="257" t="n">
        <v>0.5</v>
      </c>
      <c r="K2881" s="258">
        <f>C2881*J2881</f>
        <v/>
      </c>
      <c r="M2881" s="251">
        <f>CONCATENATE(D2881,"　",E2881,F2881,G2881)</f>
        <v/>
      </c>
      <c r="N2881" s="252">
        <f>I2881</f>
        <v/>
      </c>
    </row>
    <row r="2882" ht="15" customHeight="1" thickBot="1">
      <c r="B2882" s="79" t="inlineStr">
        <is>
          <t>D150L</t>
        </is>
      </c>
      <c r="C2882" s="80">
        <f>SUMIF(数量表!D:H,B2882,数量表!H:H)</f>
        <v/>
      </c>
      <c r="D2882" s="235" t="inlineStr">
        <is>
          <t>W1-34</t>
        </is>
      </c>
      <c r="E2882" s="236" t="n">
        <v>346.5</v>
      </c>
      <c r="F2882" s="237" t="inlineStr">
        <is>
          <t>*</t>
        </is>
      </c>
      <c r="G2882" s="236" t="n">
        <v>868</v>
      </c>
      <c r="H2882" s="238" t="n">
        <v>1</v>
      </c>
      <c r="I2882" s="253">
        <f>SUM(H2882*C2882)</f>
        <v/>
      </c>
      <c r="J2882" s="254" t="n">
        <v>1</v>
      </c>
      <c r="K2882" s="255">
        <f>C2882*J2882</f>
        <v/>
      </c>
      <c r="M2882" s="251">
        <f>CONCATENATE(D2882,"　",E2882,F2882,G2882)</f>
        <v/>
      </c>
      <c r="N2882" s="252">
        <f>I2882</f>
        <v/>
      </c>
    </row>
    <row r="2883" ht="15" customHeight="1" thickBot="1">
      <c r="B2883" s="85" t="inlineStr">
        <is>
          <t>D150L</t>
        </is>
      </c>
      <c r="C2883">
        <f>SUMIF(数量表!D:H,B2883,数量表!H:H)</f>
        <v/>
      </c>
      <c r="D2883" s="243" t="inlineStr">
        <is>
          <t>W2-41</t>
        </is>
      </c>
      <c r="E2883" s="2" t="n">
        <v>414.5</v>
      </c>
      <c r="F2883" s="244" t="inlineStr">
        <is>
          <t>*</t>
        </is>
      </c>
      <c r="G2883" s="2" t="n">
        <v>868</v>
      </c>
      <c r="H2883" s="122" t="n">
        <v>2</v>
      </c>
      <c r="I2883" s="259">
        <f>SUM(H2883*C2883)</f>
        <v/>
      </c>
      <c r="J2883" s="260" t="n">
        <v>2</v>
      </c>
      <c r="K2883" s="261">
        <f>C2883*J2883</f>
        <v/>
      </c>
      <c r="M2883" s="251">
        <f>CONCATENATE(D2883,"　",E2883,F2883,G2883)</f>
        <v/>
      </c>
      <c r="N2883" s="252">
        <f>I2883</f>
        <v/>
      </c>
    </row>
    <row r="2884" ht="15" customHeight="1" thickBot="1">
      <c r="B2884" s="85" t="inlineStr">
        <is>
          <t>D150L</t>
        </is>
      </c>
      <c r="C2884">
        <f>SUMIF(数量表!D:H,B2884,数量表!H:H)</f>
        <v/>
      </c>
      <c r="D2884" s="243" t="inlineStr">
        <is>
          <t>W2-39</t>
        </is>
      </c>
      <c r="E2884" s="2" t="n">
        <v>386.5</v>
      </c>
      <c r="F2884" s="244" t="inlineStr">
        <is>
          <t>*</t>
        </is>
      </c>
      <c r="G2884" s="2" t="n">
        <v>868</v>
      </c>
      <c r="H2884" s="122" t="n">
        <v>1</v>
      </c>
      <c r="I2884" s="259">
        <f>SUM(H2884*C2884)</f>
        <v/>
      </c>
      <c r="J2884" s="260" t="n">
        <v>1</v>
      </c>
      <c r="K2884" s="261">
        <f>C2884*J2884</f>
        <v/>
      </c>
      <c r="M2884" s="251">
        <f>CONCATENATE(D2884,"　",E2884,F2884,G2884)</f>
        <v/>
      </c>
      <c r="N2884" s="252">
        <f>I2884</f>
        <v/>
      </c>
    </row>
    <row r="2885" ht="15" customHeight="1" thickBot="1">
      <c r="B2885" s="85" t="inlineStr">
        <is>
          <t>D150L</t>
        </is>
      </c>
      <c r="C2885">
        <f>SUMIF(数量表!D:H,B2885,数量表!H:H)</f>
        <v/>
      </c>
      <c r="D2885" s="243" t="inlineStr">
        <is>
          <t>W1-34</t>
        </is>
      </c>
      <c r="E2885" s="2" t="n">
        <v>346.5</v>
      </c>
      <c r="F2885" s="244" t="inlineStr">
        <is>
          <t>*</t>
        </is>
      </c>
      <c r="G2885" s="2" t="n">
        <v>450</v>
      </c>
      <c r="H2885" s="122" t="n">
        <v>1</v>
      </c>
      <c r="I2885" s="259">
        <f>SUM(H2885*C2885)</f>
        <v/>
      </c>
      <c r="J2885" s="260" t="n">
        <v>0.5</v>
      </c>
      <c r="K2885" s="261">
        <f>C2885*J2885</f>
        <v/>
      </c>
      <c r="M2885" s="251">
        <f>CONCATENATE(D2885,"　",E2885,F2885,G2885)</f>
        <v/>
      </c>
      <c r="N2885" s="252">
        <f>I2885</f>
        <v/>
      </c>
    </row>
    <row r="2886" ht="15" customHeight="1" thickBot="1">
      <c r="B2886" s="85" t="inlineStr">
        <is>
          <t>D150L</t>
        </is>
      </c>
      <c r="C2886">
        <f>SUMIF(数量表!D:H,B2886,数量表!H:H)</f>
        <v/>
      </c>
      <c r="D2886" s="243" t="inlineStr">
        <is>
          <t>W2-41</t>
        </is>
      </c>
      <c r="E2886" s="2" t="n">
        <v>414.5</v>
      </c>
      <c r="F2886" s="244" t="inlineStr">
        <is>
          <t>*</t>
        </is>
      </c>
      <c r="G2886" s="2" t="n">
        <v>450</v>
      </c>
      <c r="H2886" s="122" t="n">
        <v>2</v>
      </c>
      <c r="I2886" s="259">
        <f>SUM(H2886*C2886)</f>
        <v/>
      </c>
      <c r="J2886" s="260" t="n">
        <v>1</v>
      </c>
      <c r="K2886" s="261">
        <f>C2886*J2886</f>
        <v/>
      </c>
      <c r="M2886" s="251">
        <f>CONCATENATE(D2886,"　",E2886,F2886,G2886)</f>
        <v/>
      </c>
      <c r="N2886" s="252">
        <f>I2886</f>
        <v/>
      </c>
    </row>
    <row r="2887" ht="15" customHeight="1" thickBot="1">
      <c r="B2887" s="85" t="inlineStr">
        <is>
          <t>D150L</t>
        </is>
      </c>
      <c r="C2887">
        <f>SUMIF(数量表!D:H,B2887,数量表!H:H)</f>
        <v/>
      </c>
      <c r="D2887" s="243" t="inlineStr">
        <is>
          <t>W3-39</t>
        </is>
      </c>
      <c r="E2887" s="2" t="n">
        <v>386.5</v>
      </c>
      <c r="F2887" s="244" t="inlineStr">
        <is>
          <t>*</t>
        </is>
      </c>
      <c r="G2887" s="2" t="n">
        <v>450</v>
      </c>
      <c r="H2887" s="122" t="n">
        <v>1</v>
      </c>
      <c r="I2887" s="259">
        <f>SUM(H2887*C2887)</f>
        <v/>
      </c>
      <c r="J2887" s="260" t="n">
        <v>0.5</v>
      </c>
      <c r="K2887" s="261">
        <f>C2887*J2887</f>
        <v/>
      </c>
      <c r="M2887" s="251">
        <f>CONCATENATE(D2887,"　",E2887,F2887,G2887)</f>
        <v/>
      </c>
      <c r="N2887" s="252">
        <f>I2887</f>
        <v/>
      </c>
    </row>
    <row r="2888" ht="15" customHeight="1" thickBot="1">
      <c r="B2888" s="88" t="inlineStr">
        <is>
          <t>D150L</t>
        </is>
      </c>
      <c r="C2888" s="89">
        <f>SUMIF(数量表!D:H,B2888,数量表!H:H)</f>
        <v/>
      </c>
      <c r="D2888" s="239" t="inlineStr">
        <is>
          <t>45*1000</t>
        </is>
      </c>
      <c r="E2888" s="240" t="n">
        <v>55</v>
      </c>
      <c r="F2888" s="241" t="inlineStr">
        <is>
          <t>*</t>
        </is>
      </c>
      <c r="G2888" s="240" t="n">
        <v>1149</v>
      </c>
      <c r="H2888" s="242" t="n">
        <v>1</v>
      </c>
      <c r="I2888" s="256">
        <f>SUM(H2888*C2888)</f>
        <v/>
      </c>
      <c r="J2888" s="257" t="n">
        <v>0.1</v>
      </c>
      <c r="K2888" s="258">
        <f>C2888*J2888</f>
        <v/>
      </c>
      <c r="M2888" s="251">
        <f>CONCATENATE(D2888,"　",E2888,F2888,G2888)</f>
        <v/>
      </c>
      <c r="N2888" s="252">
        <f>I2888</f>
        <v/>
      </c>
    </row>
    <row r="2889" ht="15" customHeight="1" thickBot="1">
      <c r="B2889" s="79" t="inlineStr">
        <is>
          <t>D150R</t>
        </is>
      </c>
      <c r="C2889" s="80">
        <f>SUMIF(数量表!D:H,B2889,数量表!H:H)</f>
        <v/>
      </c>
      <c r="D2889" s="235" t="inlineStr">
        <is>
          <t>W1-34</t>
        </is>
      </c>
      <c r="E2889" s="236" t="n">
        <v>346.5</v>
      </c>
      <c r="F2889" s="237" t="inlineStr">
        <is>
          <t>*</t>
        </is>
      </c>
      <c r="G2889" s="236" t="n">
        <v>868</v>
      </c>
      <c r="H2889" s="238" t="n">
        <v>1</v>
      </c>
      <c r="I2889" s="253">
        <f>SUM(H2889*C2889)</f>
        <v/>
      </c>
      <c r="J2889" s="254" t="n">
        <v>1</v>
      </c>
      <c r="K2889" s="255">
        <f>C2889*J2889</f>
        <v/>
      </c>
      <c r="M2889" s="251">
        <f>CONCATENATE(D2889,"　",E2889,F2889,G2889)</f>
        <v/>
      </c>
      <c r="N2889" s="252">
        <f>I2889</f>
        <v/>
      </c>
    </row>
    <row r="2890" ht="15" customHeight="1" thickBot="1">
      <c r="B2890" s="85" t="inlineStr">
        <is>
          <t>D150R</t>
        </is>
      </c>
      <c r="C2890">
        <f>SUMIF(数量表!D:H,B2890,数量表!H:H)</f>
        <v/>
      </c>
      <c r="D2890" s="243" t="inlineStr">
        <is>
          <t>W2-41</t>
        </is>
      </c>
      <c r="E2890" s="2" t="n">
        <v>414.5</v>
      </c>
      <c r="F2890" s="244" t="inlineStr">
        <is>
          <t>*</t>
        </is>
      </c>
      <c r="G2890" s="2" t="n">
        <v>868</v>
      </c>
      <c r="H2890" s="122" t="n">
        <v>2</v>
      </c>
      <c r="I2890" s="259">
        <f>SUM(H2890*C2890)</f>
        <v/>
      </c>
      <c r="J2890" s="260" t="n">
        <v>2</v>
      </c>
      <c r="K2890" s="261">
        <f>C2890*J2890</f>
        <v/>
      </c>
      <c r="M2890" s="251">
        <f>CONCATENATE(D2890,"　",E2890,F2890,G2890)</f>
        <v/>
      </c>
      <c r="N2890" s="252">
        <f>I2890</f>
        <v/>
      </c>
    </row>
    <row r="2891" ht="15" customHeight="1" thickBot="1">
      <c r="B2891" s="85" t="inlineStr">
        <is>
          <t>D150R</t>
        </is>
      </c>
      <c r="C2891">
        <f>SUMIF(数量表!D:H,B2891,数量表!H:H)</f>
        <v/>
      </c>
      <c r="D2891" s="243" t="inlineStr">
        <is>
          <t>W2-39</t>
        </is>
      </c>
      <c r="E2891" s="2" t="n">
        <v>386.5</v>
      </c>
      <c r="F2891" s="244" t="inlineStr">
        <is>
          <t>*</t>
        </is>
      </c>
      <c r="G2891" s="2" t="n">
        <v>868</v>
      </c>
      <c r="H2891" s="122" t="n">
        <v>1</v>
      </c>
      <c r="I2891" s="259">
        <f>SUM(H2891*C2891)</f>
        <v/>
      </c>
      <c r="J2891" s="260" t="n">
        <v>1</v>
      </c>
      <c r="K2891" s="261">
        <f>C2891*J2891</f>
        <v/>
      </c>
      <c r="M2891" s="251">
        <f>CONCATENATE(D2891,"　",E2891,F2891,G2891)</f>
        <v/>
      </c>
      <c r="N2891" s="252">
        <f>I2891</f>
        <v/>
      </c>
    </row>
    <row r="2892" ht="15" customHeight="1" thickBot="1">
      <c r="B2892" s="85" t="inlineStr">
        <is>
          <t>D150R</t>
        </is>
      </c>
      <c r="C2892">
        <f>SUMIF(数量表!D:H,B2892,数量表!H:H)</f>
        <v/>
      </c>
      <c r="D2892" s="243" t="inlineStr">
        <is>
          <t>W1-34</t>
        </is>
      </c>
      <c r="E2892" s="2" t="n">
        <v>346.5</v>
      </c>
      <c r="F2892" s="244" t="inlineStr">
        <is>
          <t>*</t>
        </is>
      </c>
      <c r="G2892" s="2" t="n">
        <v>450</v>
      </c>
      <c r="H2892" s="122" t="n">
        <v>1</v>
      </c>
      <c r="I2892" s="259">
        <f>SUM(H2892*C2892)</f>
        <v/>
      </c>
      <c r="J2892" s="260" t="n">
        <v>0.5</v>
      </c>
      <c r="K2892" s="261">
        <f>C2892*J2892</f>
        <v/>
      </c>
      <c r="M2892" s="251">
        <f>CONCATENATE(D2892,"　",E2892,F2892,G2892)</f>
        <v/>
      </c>
      <c r="N2892" s="252">
        <f>I2892</f>
        <v/>
      </c>
    </row>
    <row r="2893" ht="15" customHeight="1" thickBot="1">
      <c r="B2893" s="85" t="inlineStr">
        <is>
          <t>D150R</t>
        </is>
      </c>
      <c r="C2893">
        <f>SUMIF(数量表!D:H,B2893,数量表!H:H)</f>
        <v/>
      </c>
      <c r="D2893" s="243" t="inlineStr">
        <is>
          <t>W2-41</t>
        </is>
      </c>
      <c r="E2893" s="2" t="n">
        <v>414.5</v>
      </c>
      <c r="F2893" s="244" t="inlineStr">
        <is>
          <t>*</t>
        </is>
      </c>
      <c r="G2893" s="2" t="n">
        <v>450</v>
      </c>
      <c r="H2893" s="122" t="n">
        <v>2</v>
      </c>
      <c r="I2893" s="259">
        <f>SUM(H2893*C2893)</f>
        <v/>
      </c>
      <c r="J2893" s="260" t="n">
        <v>1</v>
      </c>
      <c r="K2893" s="261">
        <f>C2893*J2893</f>
        <v/>
      </c>
      <c r="M2893" s="251">
        <f>CONCATENATE(D2893,"　",E2893,F2893,G2893)</f>
        <v/>
      </c>
      <c r="N2893" s="252">
        <f>I2893</f>
        <v/>
      </c>
    </row>
    <row r="2894" ht="15" customHeight="1" thickBot="1">
      <c r="B2894" s="85" t="inlineStr">
        <is>
          <t>D150R</t>
        </is>
      </c>
      <c r="C2894">
        <f>SUMIF(数量表!D:H,B2894,数量表!H:H)</f>
        <v/>
      </c>
      <c r="D2894" s="243" t="inlineStr">
        <is>
          <t>W3-39</t>
        </is>
      </c>
      <c r="E2894" s="2" t="n">
        <v>386.5</v>
      </c>
      <c r="F2894" s="244" t="inlineStr">
        <is>
          <t>*</t>
        </is>
      </c>
      <c r="G2894" s="2" t="n">
        <v>450</v>
      </c>
      <c r="H2894" s="122" t="n">
        <v>1</v>
      </c>
      <c r="I2894" s="259">
        <f>SUM(H2894*C2894)</f>
        <v/>
      </c>
      <c r="J2894" s="260" t="n">
        <v>0.5</v>
      </c>
      <c r="K2894" s="261">
        <f>C2894*J2894</f>
        <v/>
      </c>
      <c r="M2894" s="251">
        <f>CONCATENATE(D2894,"　",E2894,F2894,G2894)</f>
        <v/>
      </c>
      <c r="N2894" s="252">
        <f>I2894</f>
        <v/>
      </c>
    </row>
    <row r="2895" ht="15" customHeight="1" thickBot="1">
      <c r="B2895" s="88" t="inlineStr">
        <is>
          <t>D150R</t>
        </is>
      </c>
      <c r="C2895" s="89">
        <f>SUMIF(数量表!D:H,B2895,数量表!H:H)</f>
        <v/>
      </c>
      <c r="D2895" s="239" t="inlineStr">
        <is>
          <t>45*1000</t>
        </is>
      </c>
      <c r="E2895" s="240" t="n">
        <v>55</v>
      </c>
      <c r="F2895" s="241" t="inlineStr">
        <is>
          <t>*</t>
        </is>
      </c>
      <c r="G2895" s="240" t="n">
        <v>1149</v>
      </c>
      <c r="H2895" s="242" t="n">
        <v>1</v>
      </c>
      <c r="I2895" s="256">
        <f>SUM(H2895*C2895)</f>
        <v/>
      </c>
      <c r="J2895" s="257" t="n">
        <v>0.1</v>
      </c>
      <c r="K2895" s="258">
        <f>C2895*J2895</f>
        <v/>
      </c>
      <c r="M2895" s="251">
        <f>CONCATENATE(D2895,"　",E2895,F2895,G2895)</f>
        <v/>
      </c>
      <c r="N2895" s="252">
        <f>I2895</f>
        <v/>
      </c>
    </row>
    <row r="2896" ht="15" customHeight="1" thickBot="1">
      <c r="B2896" s="29" t="n"/>
      <c r="C2896">
        <f>SUMIF(数量表!D:H,B2896,数量表!H:H)</f>
        <v/>
      </c>
      <c r="D2896" s="243" t="n"/>
      <c r="F2896" s="244" t="n"/>
      <c r="H2896" s="122" t="n">
        <v>1</v>
      </c>
      <c r="I2896" s="259">
        <f>SUM(H2896*C2896)</f>
        <v/>
      </c>
      <c r="J2896" s="260" t="n">
        <v>1</v>
      </c>
      <c r="K2896" s="261">
        <f>C2896*J2896</f>
        <v/>
      </c>
      <c r="M2896" s="251">
        <f>CONCATENATE(D2896,"　",E2896,F2896,G2896)</f>
        <v/>
      </c>
      <c r="N2896" s="252">
        <f>I2896</f>
        <v/>
      </c>
    </row>
    <row r="2897" ht="15" customHeight="1" thickBot="1">
      <c r="B2897" s="29" t="n"/>
      <c r="C2897">
        <f>SUMIF(数量表!D:H,B2897,数量表!H:H)</f>
        <v/>
      </c>
      <c r="D2897" s="243" t="n"/>
      <c r="F2897" s="244" t="n"/>
      <c r="H2897" s="122" t="n">
        <v>1</v>
      </c>
      <c r="I2897" s="259">
        <f>SUM(H2897*C2897)</f>
        <v/>
      </c>
      <c r="J2897" s="260" t="n">
        <v>1</v>
      </c>
      <c r="K2897" s="261">
        <f>C2897*J2897</f>
        <v/>
      </c>
      <c r="M2897" s="251">
        <f>CONCATENATE(D2897,"　",E2897,F2897,G2897)</f>
        <v/>
      </c>
      <c r="N2897" s="252">
        <f>I2897</f>
        <v/>
      </c>
    </row>
    <row r="2898" ht="15" customHeight="1" thickBot="1">
      <c r="B2898" s="29" t="n"/>
      <c r="C2898">
        <f>SUMIF(数量表!D:H,B2898,数量表!H:H)</f>
        <v/>
      </c>
      <c r="D2898" s="243" t="n"/>
      <c r="F2898" s="244" t="n"/>
      <c r="H2898" s="122" t="n">
        <v>1</v>
      </c>
      <c r="I2898" s="259">
        <f>SUM(H2898*C2898)</f>
        <v/>
      </c>
      <c r="J2898" s="260" t="n">
        <v>1</v>
      </c>
      <c r="K2898" s="261">
        <f>C2898*J2898</f>
        <v/>
      </c>
      <c r="M2898" s="251">
        <f>CONCATENATE(D2898,"　",E2898,F2898,G2898)</f>
        <v/>
      </c>
      <c r="N2898" s="252">
        <f>I2898</f>
        <v/>
      </c>
    </row>
    <row r="2899" ht="15" customHeight="1" thickBot="1">
      <c r="B2899" s="221" t="n"/>
      <c r="C2899" s="89">
        <f>SUMIF(数量表!D:H,B2899,数量表!H:H)</f>
        <v/>
      </c>
      <c r="D2899" s="239" t="n"/>
      <c r="E2899" s="240" t="n"/>
      <c r="F2899" s="241" t="n"/>
      <c r="G2899" s="240" t="n"/>
      <c r="H2899" s="242" t="n">
        <v>1</v>
      </c>
      <c r="I2899" s="256">
        <f>SUM(H2899*C2899)</f>
        <v/>
      </c>
      <c r="J2899" s="257" t="n">
        <v>0.5</v>
      </c>
      <c r="K2899" s="258">
        <f>C2899*J2899</f>
        <v/>
      </c>
      <c r="M2899" s="251">
        <f>CONCATENATE(D2899,"　",E2899,F2899,G2899)</f>
        <v/>
      </c>
      <c r="N2899" s="252">
        <f>I2899</f>
        <v/>
      </c>
    </row>
    <row r="2900" ht="15" customHeight="1" thickBot="1">
      <c r="M2900" s="251">
        <f>CONCATENATE(D2900,"　",E2900,F2900,G2900)</f>
        <v/>
      </c>
      <c r="N2900" s="252">
        <f>I2900</f>
        <v/>
      </c>
    </row>
    <row r="2901" ht="15" customHeight="1" thickBot="1">
      <c r="B2901" s="83" t="inlineStr">
        <is>
          <t>E袖中心</t>
        </is>
      </c>
      <c r="C2901" s="7">
        <f>SUMIF(数量表!D:H,B2901,数量表!H:H)</f>
        <v/>
      </c>
      <c r="D2901" s="232" t="inlineStr">
        <is>
          <t>45*1000</t>
        </is>
      </c>
      <c r="E2901" s="233" t="n">
        <v>39</v>
      </c>
      <c r="F2901" s="234" t="inlineStr">
        <is>
          <t>*</t>
        </is>
      </c>
      <c r="G2901" s="233" t="n">
        <v>2049</v>
      </c>
      <c r="H2901" s="231" t="n">
        <v>2</v>
      </c>
      <c r="I2901" s="248">
        <f>SUM(H2901*C2901)</f>
        <v/>
      </c>
      <c r="J2901" s="249" t="n">
        <v>0.1</v>
      </c>
      <c r="K2901" s="250">
        <f>C2901*J2901</f>
        <v/>
      </c>
      <c r="M2901" s="251">
        <f>CONCATENATE(D2901,"　",E2901,F2901,G2901)</f>
        <v/>
      </c>
      <c r="N2901" s="252">
        <f>I2901</f>
        <v/>
      </c>
    </row>
    <row r="2902" ht="15" customHeight="1" thickBot="1">
      <c r="B2902" s="83" t="inlineStr">
        <is>
          <t>ER袖中心</t>
        </is>
      </c>
      <c r="C2902" s="7">
        <f>SUMIF(数量表!D:H,B2902,数量表!H:H)</f>
        <v/>
      </c>
      <c r="D2902" s="232" t="inlineStr">
        <is>
          <t>45*1000</t>
        </is>
      </c>
      <c r="E2902" s="233" t="n">
        <v>39</v>
      </c>
      <c r="F2902" s="234" t="inlineStr">
        <is>
          <t>*</t>
        </is>
      </c>
      <c r="G2902" s="233" t="n">
        <v>2049</v>
      </c>
      <c r="H2902" s="231" t="n">
        <v>1</v>
      </c>
      <c r="I2902" s="248">
        <f>SUM(H2902*C2902)</f>
        <v/>
      </c>
      <c r="J2902" s="249" t="n">
        <v>0.1</v>
      </c>
      <c r="K2902" s="250">
        <f>C2902*J2902</f>
        <v/>
      </c>
      <c r="M2902" s="251">
        <f>CONCATENATE(D2902,"　",E2902,F2902,G2902)</f>
        <v/>
      </c>
      <c r="N2902" s="252">
        <f>I2902</f>
        <v/>
      </c>
    </row>
    <row r="2903" ht="15" customHeight="1" thickBot="1">
      <c r="B2903" s="83" t="inlineStr">
        <is>
          <t>EL袖中心</t>
        </is>
      </c>
      <c r="C2903" s="7">
        <f>SUMIF(数量表!D:H,B2903,数量表!H:H)</f>
        <v/>
      </c>
      <c r="D2903" s="232" t="inlineStr">
        <is>
          <t>45*1000</t>
        </is>
      </c>
      <c r="E2903" s="233" t="n">
        <v>39</v>
      </c>
      <c r="F2903" s="234" t="inlineStr">
        <is>
          <t>*</t>
        </is>
      </c>
      <c r="G2903" s="233" t="n">
        <v>2049</v>
      </c>
      <c r="H2903" s="231" t="n">
        <v>1</v>
      </c>
      <c r="I2903" s="248">
        <f>SUM(H2903*C2903)</f>
        <v/>
      </c>
      <c r="J2903" s="249" t="n">
        <v>0.1</v>
      </c>
      <c r="K2903" s="250">
        <f>C2903*J2903</f>
        <v/>
      </c>
      <c r="M2903" s="251">
        <f>CONCATENATE(D2903,"　",E2903,F2903,G2903)</f>
        <v/>
      </c>
      <c r="N2903" s="252">
        <f>I2903</f>
        <v/>
      </c>
    </row>
    <row r="2904" ht="15" customHeight="1" thickBot="1">
      <c r="B2904" s="83" t="inlineStr">
        <is>
          <t>M袖中心</t>
        </is>
      </c>
      <c r="C2904" s="7">
        <f>SUMIF(数量表!D:H,B2904,数量表!H:H)</f>
        <v/>
      </c>
      <c r="D2904" s="232" t="inlineStr">
        <is>
          <t>45*1000</t>
        </is>
      </c>
      <c r="E2904" s="233" t="n">
        <v>39</v>
      </c>
      <c r="F2904" s="234" t="inlineStr">
        <is>
          <t>*</t>
        </is>
      </c>
      <c r="G2904" s="233" t="n">
        <v>1849</v>
      </c>
      <c r="H2904" s="231" t="n">
        <v>2</v>
      </c>
      <c r="I2904" s="248">
        <f>SUM(H2904*C2904)</f>
        <v/>
      </c>
      <c r="J2904" s="249" t="n">
        <v>0.1</v>
      </c>
      <c r="K2904" s="250">
        <f>C2904*J2904</f>
        <v/>
      </c>
      <c r="M2904" s="251">
        <f>CONCATENATE(D2904,"　",E2904,F2904,G2904)</f>
        <v/>
      </c>
      <c r="N2904" s="252">
        <f>I2904</f>
        <v/>
      </c>
    </row>
    <row r="2905" ht="15" customHeight="1" thickBot="1">
      <c r="B2905" s="83" t="inlineStr">
        <is>
          <t>ML袖中心</t>
        </is>
      </c>
      <c r="C2905" s="7">
        <f>SUMIF(数量表!D:H,B2905,数量表!H:H)</f>
        <v/>
      </c>
      <c r="D2905" s="232" t="inlineStr">
        <is>
          <t>45*1000</t>
        </is>
      </c>
      <c r="E2905" s="233" t="n">
        <v>39</v>
      </c>
      <c r="F2905" s="234" t="inlineStr">
        <is>
          <t>*</t>
        </is>
      </c>
      <c r="G2905" s="233" t="n">
        <v>1849</v>
      </c>
      <c r="H2905" s="231" t="n">
        <v>1</v>
      </c>
      <c r="I2905" s="248">
        <f>SUM(H2905*C2905)</f>
        <v/>
      </c>
      <c r="J2905" s="249" t="n">
        <v>0.1</v>
      </c>
      <c r="K2905" s="250">
        <f>C2905*J2905</f>
        <v/>
      </c>
      <c r="M2905" s="251">
        <f>CONCATENATE(D2905,"　",E2905,F2905,G2905)</f>
        <v/>
      </c>
      <c r="N2905" s="252">
        <f>I2905</f>
        <v/>
      </c>
    </row>
    <row r="2906" ht="15" customHeight="1" thickBot="1">
      <c r="B2906" s="83" t="inlineStr">
        <is>
          <t>MR袖中心</t>
        </is>
      </c>
      <c r="C2906" s="7">
        <f>SUMIF(数量表!D:H,B2906,数量表!H:H)</f>
        <v/>
      </c>
      <c r="D2906" s="232" t="inlineStr">
        <is>
          <t>45*1000</t>
        </is>
      </c>
      <c r="E2906" s="233" t="n">
        <v>39</v>
      </c>
      <c r="F2906" s="234" t="inlineStr">
        <is>
          <t>*</t>
        </is>
      </c>
      <c r="G2906" s="233" t="n">
        <v>1849</v>
      </c>
      <c r="H2906" s="231" t="n">
        <v>1</v>
      </c>
      <c r="I2906" s="248">
        <f>SUM(H2906*C2906)</f>
        <v/>
      </c>
      <c r="J2906" s="249" t="n">
        <v>0.1</v>
      </c>
      <c r="K2906" s="250">
        <f>C2906*J2906</f>
        <v/>
      </c>
      <c r="M2906" s="251">
        <f>CONCATENATE(D2906,"　",E2906,F2906,G2906)</f>
        <v/>
      </c>
      <c r="N2906" s="252">
        <f>I2906</f>
        <v/>
      </c>
    </row>
    <row r="2907" ht="15" customHeight="1" thickBot="1">
      <c r="B2907" s="83" t="inlineStr">
        <is>
          <t>K13袖中心</t>
        </is>
      </c>
      <c r="C2907" s="7">
        <f>SUMIF(数量表!D:H,B2907,数量表!H:H)</f>
        <v/>
      </c>
      <c r="D2907" s="232" t="inlineStr">
        <is>
          <t>45*1000</t>
        </is>
      </c>
      <c r="E2907" s="233" t="n">
        <v>39</v>
      </c>
      <c r="F2907" s="234" t="inlineStr">
        <is>
          <t>*</t>
        </is>
      </c>
      <c r="G2907" s="233" t="n">
        <v>1349</v>
      </c>
      <c r="H2907" s="231" t="n">
        <v>2</v>
      </c>
      <c r="I2907" s="248">
        <f>SUM(H2907*C2907)</f>
        <v/>
      </c>
      <c r="J2907" s="249" t="n">
        <v>0.1</v>
      </c>
      <c r="K2907" s="250">
        <f>C2907*J2907</f>
        <v/>
      </c>
      <c r="M2907" s="251">
        <f>CONCATENATE(D2907,"　",E2907,F2907,G2907)</f>
        <v/>
      </c>
      <c r="N2907" s="252">
        <f>I2907</f>
        <v/>
      </c>
    </row>
    <row r="2908" ht="15" customHeight="1" thickBot="1">
      <c r="B2908" s="83" t="inlineStr">
        <is>
          <t>K13L袖中心</t>
        </is>
      </c>
      <c r="C2908" s="7">
        <f>SUMIF(数量表!D:H,B2908,数量表!H:H)</f>
        <v/>
      </c>
      <c r="D2908" s="232" t="inlineStr">
        <is>
          <t>45*1000</t>
        </is>
      </c>
      <c r="E2908" s="233" t="n">
        <v>39</v>
      </c>
      <c r="F2908" s="234" t="inlineStr">
        <is>
          <t>*</t>
        </is>
      </c>
      <c r="G2908" s="233" t="n">
        <v>1349</v>
      </c>
      <c r="H2908" s="231" t="n">
        <v>1</v>
      </c>
      <c r="I2908" s="248">
        <f>SUM(H2908*C2908)</f>
        <v/>
      </c>
      <c r="J2908" s="249" t="n">
        <v>0.1</v>
      </c>
      <c r="K2908" s="250">
        <f>C2908*J2908</f>
        <v/>
      </c>
      <c r="M2908" s="251">
        <f>CONCATENATE(D2908,"　",E2908,F2908,G2908)</f>
        <v/>
      </c>
      <c r="N2908" s="252">
        <f>I2908</f>
        <v/>
      </c>
    </row>
    <row r="2909" ht="15" customHeight="1" thickBot="1">
      <c r="B2909" s="83" t="inlineStr">
        <is>
          <t>K13R袖中心</t>
        </is>
      </c>
      <c r="C2909" s="7">
        <f>SUMIF(数量表!D:H,B2909,数量表!H:H)</f>
        <v/>
      </c>
      <c r="D2909" s="232" t="inlineStr">
        <is>
          <t>45*1000</t>
        </is>
      </c>
      <c r="E2909" s="233" t="n">
        <v>39</v>
      </c>
      <c r="F2909" s="234" t="inlineStr">
        <is>
          <t>*</t>
        </is>
      </c>
      <c r="G2909" s="233" t="n">
        <v>1349</v>
      </c>
      <c r="H2909" s="231" t="n">
        <v>1</v>
      </c>
      <c r="I2909" s="248">
        <f>SUM(H2909*C2909)</f>
        <v/>
      </c>
      <c r="J2909" s="249" t="n">
        <v>0.1</v>
      </c>
      <c r="K2909" s="250">
        <f>C2909*J2909</f>
        <v/>
      </c>
      <c r="M2909" s="251">
        <f>CONCATENATE(D2909,"　",E2909,F2909,G2909)</f>
        <v/>
      </c>
      <c r="N2909" s="252">
        <f>I2909</f>
        <v/>
      </c>
    </row>
    <row r="2910" ht="15" customHeight="1" thickBot="1">
      <c r="B2910" s="83" t="inlineStr">
        <is>
          <t>K11袖中心</t>
        </is>
      </c>
      <c r="C2910" s="7">
        <f>SUMIF(数量表!D:H,B2910,数量表!H:H)</f>
        <v/>
      </c>
      <c r="D2910" s="232" t="inlineStr">
        <is>
          <t>45*1000</t>
        </is>
      </c>
      <c r="E2910" s="233" t="n">
        <v>39</v>
      </c>
      <c r="F2910" s="234" t="inlineStr">
        <is>
          <t>*</t>
        </is>
      </c>
      <c r="G2910" s="233" t="n">
        <v>1149</v>
      </c>
      <c r="H2910" s="231" t="n">
        <v>2</v>
      </c>
      <c r="I2910" s="248">
        <f>SUM(H2910*C2910)</f>
        <v/>
      </c>
      <c r="J2910" s="249" t="n">
        <v>0.1</v>
      </c>
      <c r="K2910" s="250">
        <f>C2910*J2910</f>
        <v/>
      </c>
      <c r="M2910" s="251">
        <f>CONCATENATE(D2910,"　",E2910,F2910,G2910)</f>
        <v/>
      </c>
      <c r="N2910" s="252">
        <f>I2910</f>
        <v/>
      </c>
    </row>
    <row r="2911" ht="15" customHeight="1" thickBot="1">
      <c r="B2911" s="83" t="inlineStr">
        <is>
          <t>K11L袖中心</t>
        </is>
      </c>
      <c r="C2911" s="7">
        <f>SUMIF(数量表!D:H,B2911,数量表!H:H)</f>
        <v/>
      </c>
      <c r="D2911" s="232" t="inlineStr">
        <is>
          <t>45*1000</t>
        </is>
      </c>
      <c r="E2911" s="233" t="n">
        <v>39</v>
      </c>
      <c r="F2911" s="234" t="inlineStr">
        <is>
          <t>*</t>
        </is>
      </c>
      <c r="G2911" s="233" t="n">
        <v>1149</v>
      </c>
      <c r="H2911" s="231" t="n">
        <v>1</v>
      </c>
      <c r="I2911" s="248">
        <f>SUM(H2911*C2911)</f>
        <v/>
      </c>
      <c r="J2911" s="249" t="n">
        <v>0.1</v>
      </c>
      <c r="K2911" s="250">
        <f>C2911*J2911</f>
        <v/>
      </c>
      <c r="M2911" s="251">
        <f>CONCATENATE(D2911,"　",E2911,F2911,G2911)</f>
        <v/>
      </c>
      <c r="N2911" s="252">
        <f>I2911</f>
        <v/>
      </c>
    </row>
    <row r="2912" ht="15" customHeight="1" thickBot="1">
      <c r="B2912" s="83" t="inlineStr">
        <is>
          <t>K11R袖中心</t>
        </is>
      </c>
      <c r="C2912" s="7">
        <f>SUMIF(数量表!D:H,B2912,数量表!H:H)</f>
        <v/>
      </c>
      <c r="D2912" s="232" t="inlineStr">
        <is>
          <t>45*1000</t>
        </is>
      </c>
      <c r="E2912" s="233" t="n">
        <v>39</v>
      </c>
      <c r="F2912" s="234" t="inlineStr">
        <is>
          <t>*</t>
        </is>
      </c>
      <c r="G2912" s="233" t="n">
        <v>1149</v>
      </c>
      <c r="H2912" s="231" t="n">
        <v>1</v>
      </c>
      <c r="I2912" s="248">
        <f>SUM(H2912*C2912)</f>
        <v/>
      </c>
      <c r="J2912" s="249" t="n">
        <v>0.1</v>
      </c>
      <c r="K2912" s="250">
        <f>C2912*J2912</f>
        <v/>
      </c>
      <c r="M2912" s="251">
        <f>CONCATENATE(D2912,"　",E2912,F2912,G2912)</f>
        <v/>
      </c>
      <c r="N2912" s="252">
        <f>I2912</f>
        <v/>
      </c>
    </row>
    <row r="2913" ht="15" customHeight="1" thickBot="1">
      <c r="B2913" s="83" t="inlineStr">
        <is>
          <t>KH11袖中心</t>
        </is>
      </c>
      <c r="C2913" s="7">
        <f>SUMIF(数量表!D:H,B2913,数量表!H:H)</f>
        <v/>
      </c>
      <c r="D2913" s="232" t="inlineStr">
        <is>
          <t>45*1000</t>
        </is>
      </c>
      <c r="E2913" s="233" t="n">
        <v>39</v>
      </c>
      <c r="F2913" s="234" t="inlineStr">
        <is>
          <t>*</t>
        </is>
      </c>
      <c r="G2913" s="233" t="n">
        <v>1149</v>
      </c>
      <c r="H2913" s="231" t="n">
        <v>2</v>
      </c>
      <c r="I2913" s="248">
        <f>SUM(H2913*C2913)</f>
        <v/>
      </c>
      <c r="J2913" s="249" t="n">
        <v>0.1</v>
      </c>
      <c r="K2913" s="250">
        <f>C2913*J2913</f>
        <v/>
      </c>
      <c r="M2913" s="251">
        <f>CONCATENATE(D2913,"　",E2913,F2913,G2913)</f>
        <v/>
      </c>
      <c r="N2913" s="252">
        <f>I2913</f>
        <v/>
      </c>
    </row>
    <row r="2914" ht="15" customHeight="1" thickBot="1">
      <c r="B2914" s="83" t="inlineStr">
        <is>
          <t>KH11L袖中心</t>
        </is>
      </c>
      <c r="C2914" s="7">
        <f>SUMIF(数量表!D:H,B2914,数量表!H:H)</f>
        <v/>
      </c>
      <c r="D2914" s="232" t="inlineStr">
        <is>
          <t>45*1000</t>
        </is>
      </c>
      <c r="E2914" s="233" t="n">
        <v>39</v>
      </c>
      <c r="F2914" s="234" t="inlineStr">
        <is>
          <t>*</t>
        </is>
      </c>
      <c r="G2914" s="233" t="n">
        <v>1149</v>
      </c>
      <c r="H2914" s="231" t="n">
        <v>1</v>
      </c>
      <c r="I2914" s="248">
        <f>SUM(H2914*C2914)</f>
        <v/>
      </c>
      <c r="J2914" s="249" t="n">
        <v>0.1</v>
      </c>
      <c r="K2914" s="250">
        <f>C2914*J2914</f>
        <v/>
      </c>
      <c r="M2914" s="251">
        <f>CONCATENATE(D2914,"　",E2914,F2914,G2914)</f>
        <v/>
      </c>
      <c r="N2914" s="252">
        <f>I2914</f>
        <v/>
      </c>
    </row>
    <row r="2915" ht="15" customHeight="1" thickBot="1">
      <c r="B2915" s="83" t="inlineStr">
        <is>
          <t>KH11R袖中心</t>
        </is>
      </c>
      <c r="C2915" s="7">
        <f>SUMIF(数量表!D:H,B2915,数量表!H:H)</f>
        <v/>
      </c>
      <c r="D2915" s="232" t="inlineStr">
        <is>
          <t>45*1000</t>
        </is>
      </c>
      <c r="E2915" s="233" t="n">
        <v>39</v>
      </c>
      <c r="F2915" s="234" t="inlineStr">
        <is>
          <t>*</t>
        </is>
      </c>
      <c r="G2915" s="233" t="n">
        <v>1149</v>
      </c>
      <c r="H2915" s="231" t="n">
        <v>1</v>
      </c>
      <c r="I2915" s="248">
        <f>SUM(H2915*C2915)</f>
        <v/>
      </c>
      <c r="J2915" s="249" t="n">
        <v>0.1</v>
      </c>
      <c r="K2915" s="250">
        <f>C2915*J2915</f>
        <v/>
      </c>
      <c r="M2915" s="251">
        <f>CONCATENATE(D2915,"　",E2915,F2915,G2915)</f>
        <v/>
      </c>
      <c r="N2915" s="252">
        <f>I2915</f>
        <v/>
      </c>
    </row>
    <row r="2916" ht="15" customHeight="1" thickBot="1">
      <c r="B2916" s="83" t="inlineStr">
        <is>
          <t>K09袖中心</t>
        </is>
      </c>
      <c r="C2916" s="7">
        <f>SUMIF(数量表!D:H,B2916,数量表!H:H)</f>
        <v/>
      </c>
      <c r="D2916" s="232" t="inlineStr">
        <is>
          <t>45*1000</t>
        </is>
      </c>
      <c r="E2916" s="233" t="n">
        <v>39</v>
      </c>
      <c r="F2916" s="234" t="inlineStr">
        <is>
          <t>*</t>
        </is>
      </c>
      <c r="G2916" s="233" t="n">
        <v>949</v>
      </c>
      <c r="H2916" s="231" t="n">
        <v>2</v>
      </c>
      <c r="I2916" s="248">
        <f>SUM(H2916*C2916)</f>
        <v/>
      </c>
      <c r="J2916" s="249" t="n">
        <v>0.1</v>
      </c>
      <c r="K2916" s="250">
        <f>C2916*J2916</f>
        <v/>
      </c>
      <c r="M2916" s="251">
        <f>CONCATENATE(D2916,"　",E2916,F2916,G2916)</f>
        <v/>
      </c>
      <c r="N2916" s="252">
        <f>I2916</f>
        <v/>
      </c>
    </row>
    <row r="2917" ht="15" customHeight="1" thickBot="1">
      <c r="B2917" s="83" t="inlineStr">
        <is>
          <t>K09L袖中心</t>
        </is>
      </c>
      <c r="C2917" s="7">
        <f>SUMIF(数量表!D:H,B2917,数量表!H:H)</f>
        <v/>
      </c>
      <c r="D2917" s="232" t="inlineStr">
        <is>
          <t>45*1000</t>
        </is>
      </c>
      <c r="E2917" s="233" t="n">
        <v>39</v>
      </c>
      <c r="F2917" s="234" t="inlineStr">
        <is>
          <t>*</t>
        </is>
      </c>
      <c r="G2917" s="233" t="n">
        <v>949</v>
      </c>
      <c r="H2917" s="231" t="n">
        <v>1</v>
      </c>
      <c r="I2917" s="248">
        <f>SUM(H2917*C2917)</f>
        <v/>
      </c>
      <c r="J2917" s="249" t="n">
        <v>0.1</v>
      </c>
      <c r="K2917" s="250">
        <f>C2917*J2917</f>
        <v/>
      </c>
      <c r="M2917" s="251">
        <f>CONCATENATE(D2917,"　",E2917,F2917,G2917)</f>
        <v/>
      </c>
      <c r="N2917" s="252">
        <f>I2917</f>
        <v/>
      </c>
    </row>
    <row r="2918" ht="15" customHeight="1" thickBot="1">
      <c r="B2918" s="83" t="inlineStr">
        <is>
          <t>K09R袖中心</t>
        </is>
      </c>
      <c r="C2918" s="7">
        <f>SUMIF(数量表!D:H,B2918,数量表!H:H)</f>
        <v/>
      </c>
      <c r="D2918" s="232" t="inlineStr">
        <is>
          <t>45*1000</t>
        </is>
      </c>
      <c r="E2918" s="233" t="n">
        <v>39</v>
      </c>
      <c r="F2918" s="234" t="inlineStr">
        <is>
          <t>*</t>
        </is>
      </c>
      <c r="G2918" s="233" t="n">
        <v>949</v>
      </c>
      <c r="H2918" s="231" t="n">
        <v>1</v>
      </c>
      <c r="I2918" s="248">
        <f>SUM(H2918*C2918)</f>
        <v/>
      </c>
      <c r="J2918" s="249" t="n">
        <v>0.1</v>
      </c>
      <c r="K2918" s="250">
        <f>C2918*J2918</f>
        <v/>
      </c>
      <c r="M2918" s="251">
        <f>CONCATENATE(D2918,"　",E2918,F2918,G2918)</f>
        <v/>
      </c>
      <c r="N2918" s="252">
        <f>I2918</f>
        <v/>
      </c>
    </row>
    <row r="2919" ht="15" customHeight="1" thickBot="1">
      <c r="B2919" s="83" t="inlineStr">
        <is>
          <t>KH09袖中心</t>
        </is>
      </c>
      <c r="C2919" s="7">
        <f>SUMIF(数量表!D:H,B2919,数量表!H:H)</f>
        <v/>
      </c>
      <c r="D2919" s="232" t="inlineStr">
        <is>
          <t>45*1000</t>
        </is>
      </c>
      <c r="E2919" s="233" t="n">
        <v>39</v>
      </c>
      <c r="F2919" s="234" t="inlineStr">
        <is>
          <t>*</t>
        </is>
      </c>
      <c r="G2919" s="233" t="n">
        <v>949</v>
      </c>
      <c r="H2919" s="231" t="n">
        <v>2</v>
      </c>
      <c r="I2919" s="248">
        <f>SUM(H2919*C2919)</f>
        <v/>
      </c>
      <c r="J2919" s="249" t="n">
        <v>0.1</v>
      </c>
      <c r="K2919" s="250">
        <f>C2919*J2919</f>
        <v/>
      </c>
      <c r="M2919" s="251">
        <f>CONCATENATE(D2919,"　",E2919,F2919,G2919)</f>
        <v/>
      </c>
      <c r="N2919" s="252">
        <f>I2919</f>
        <v/>
      </c>
    </row>
    <row r="2920" ht="15" customHeight="1" thickBot="1">
      <c r="B2920" s="83" t="inlineStr">
        <is>
          <t>KH09L袖中心</t>
        </is>
      </c>
      <c r="C2920" s="7">
        <f>SUMIF(数量表!D:H,B2920,数量表!H:H)</f>
        <v/>
      </c>
      <c r="D2920" s="232" t="inlineStr">
        <is>
          <t>45*1000</t>
        </is>
      </c>
      <c r="E2920" s="233" t="n">
        <v>39</v>
      </c>
      <c r="F2920" s="234" t="inlineStr">
        <is>
          <t>*</t>
        </is>
      </c>
      <c r="G2920" s="233" t="n">
        <v>949</v>
      </c>
      <c r="H2920" s="231" t="n">
        <v>1</v>
      </c>
      <c r="I2920" s="248">
        <f>SUM(H2920*C2920)</f>
        <v/>
      </c>
      <c r="J2920" s="249" t="n">
        <v>0.1</v>
      </c>
      <c r="K2920" s="250">
        <f>C2920*J2920</f>
        <v/>
      </c>
      <c r="M2920" s="251">
        <f>CONCATENATE(D2920,"　",E2920,F2920,G2920)</f>
        <v/>
      </c>
      <c r="N2920" s="252">
        <f>I2920</f>
        <v/>
      </c>
    </row>
    <row r="2921" ht="15" customHeight="1" thickBot="1">
      <c r="B2921" s="83" t="inlineStr">
        <is>
          <t>KH09R袖中心</t>
        </is>
      </c>
      <c r="C2921" s="7">
        <f>SUMIF(数量表!D:H,B2921,数量表!H:H)</f>
        <v/>
      </c>
      <c r="D2921" s="232" t="inlineStr">
        <is>
          <t>45*1000</t>
        </is>
      </c>
      <c r="E2921" s="233" t="n">
        <v>39</v>
      </c>
      <c r="F2921" s="234" t="inlineStr">
        <is>
          <t>*</t>
        </is>
      </c>
      <c r="G2921" s="233" t="n">
        <v>949</v>
      </c>
      <c r="H2921" s="231" t="n">
        <v>1</v>
      </c>
      <c r="I2921" s="248">
        <f>SUM(H2921*C2921)</f>
        <v/>
      </c>
      <c r="J2921" s="249" t="n">
        <v>0.1</v>
      </c>
      <c r="K2921" s="250">
        <f>C2921*J2921</f>
        <v/>
      </c>
      <c r="M2921" s="251">
        <f>CONCATENATE(D2921,"　",E2921,F2921,G2921)</f>
        <v/>
      </c>
      <c r="N2921" s="252">
        <f>I2921</f>
        <v/>
      </c>
    </row>
    <row r="2922" ht="15" customHeight="1" thickBot="1">
      <c r="B2922" s="83" t="inlineStr">
        <is>
          <t>K03袖中心</t>
        </is>
      </c>
      <c r="C2922" s="7">
        <f>SUMIF(数量表!D:H,B2922,数量表!H:H)</f>
        <v/>
      </c>
      <c r="D2922" s="232" t="inlineStr">
        <is>
          <t>45*1000</t>
        </is>
      </c>
      <c r="E2922" s="233" t="n">
        <v>39</v>
      </c>
      <c r="F2922" s="234" t="inlineStr">
        <is>
          <t>*</t>
        </is>
      </c>
      <c r="G2922" s="233" t="n">
        <v>349</v>
      </c>
      <c r="H2922" s="231" t="n">
        <v>2</v>
      </c>
      <c r="I2922" s="248">
        <f>SUM(H2922*C2922)</f>
        <v/>
      </c>
      <c r="J2922" s="249" t="n">
        <v>0.1</v>
      </c>
      <c r="K2922" s="250">
        <f>C2922*J2922</f>
        <v/>
      </c>
      <c r="M2922" s="251">
        <f>CONCATENATE(D2922,"　",E2922,F2922,G2922)</f>
        <v/>
      </c>
      <c r="N2922" s="252">
        <f>I2922</f>
        <v/>
      </c>
    </row>
    <row r="2923" ht="15" customHeight="1" thickBot="1">
      <c r="B2923" s="83" t="inlineStr">
        <is>
          <t>LIXIL081袖中心</t>
        </is>
      </c>
      <c r="C2923" s="7">
        <f>SUMIF(数量表!D:H,B2923,数量表!H:H)</f>
        <v/>
      </c>
      <c r="D2923" s="232" t="inlineStr">
        <is>
          <t>45*1000</t>
        </is>
      </c>
      <c r="E2923" s="233" t="n">
        <v>58</v>
      </c>
      <c r="F2923" s="234" t="inlineStr">
        <is>
          <t>*</t>
        </is>
      </c>
      <c r="G2923" s="233" t="n">
        <v>1854</v>
      </c>
      <c r="H2923" s="231" t="n">
        <v>2</v>
      </c>
      <c r="I2923" s="248">
        <f>SUM(H2923*C2923)</f>
        <v/>
      </c>
      <c r="J2923" s="249" t="n">
        <v>0.1</v>
      </c>
      <c r="K2923" s="250">
        <f>C2923*J2923</f>
        <v/>
      </c>
      <c r="M2923" s="251">
        <f>CONCATENATE(D2923,"　",E2923,F2923,G2923)</f>
        <v/>
      </c>
      <c r="N2923" s="252">
        <f>I2923</f>
        <v/>
      </c>
    </row>
    <row r="2924" ht="15" customHeight="1" thickBot="1">
      <c r="B2924" s="83" t="inlineStr">
        <is>
          <t>YKK086袖中心</t>
        </is>
      </c>
      <c r="C2924" s="7">
        <f>SUMIF(数量表!D:H,B2924,数量表!H:H)</f>
        <v/>
      </c>
      <c r="D2924" s="232" t="inlineStr">
        <is>
          <t>45*1000</t>
        </is>
      </c>
      <c r="E2924" s="233" t="n">
        <v>33</v>
      </c>
      <c r="F2924" s="234" t="inlineStr">
        <is>
          <t>*</t>
        </is>
      </c>
      <c r="G2924" s="233" t="n">
        <v>1854</v>
      </c>
      <c r="H2924" s="231" t="n">
        <v>2</v>
      </c>
      <c r="I2924" s="248">
        <f>SUM(H2924*C2924)</f>
        <v/>
      </c>
      <c r="J2924" s="249" t="n">
        <v>0.1</v>
      </c>
      <c r="K2924" s="250">
        <f>C2924*J2924</f>
        <v/>
      </c>
      <c r="M2924" s="251">
        <f>CONCATENATE(D2924,"　",E2924,F2924,G2924)</f>
        <v/>
      </c>
      <c r="N2924" s="252">
        <f>I2924</f>
        <v/>
      </c>
    </row>
    <row r="2925" ht="15" customHeight="1" thickBot="1">
      <c r="B2925" s="83" t="inlineStr">
        <is>
          <t>D150袖中心</t>
        </is>
      </c>
      <c r="C2925" s="7">
        <f>SUMIF(数量表!D:H,B2925,数量表!H:H)</f>
        <v/>
      </c>
      <c r="D2925" s="232" t="inlineStr">
        <is>
          <t>45*1000</t>
        </is>
      </c>
      <c r="E2925" s="233" t="n">
        <v>39</v>
      </c>
      <c r="F2925" s="234" t="inlineStr">
        <is>
          <t>*</t>
        </is>
      </c>
      <c r="G2925" s="233" t="n">
        <v>1149</v>
      </c>
      <c r="H2925" s="231" t="n">
        <v>2</v>
      </c>
      <c r="I2925" s="248">
        <f>SUM(H2925*C2925)</f>
        <v/>
      </c>
      <c r="J2925" s="249" t="n">
        <v>0.1</v>
      </c>
      <c r="K2925" s="250">
        <f>C2925*J2925</f>
        <v/>
      </c>
      <c r="M2925" s="251">
        <f>CONCATENATE(D2925,"　",E2925,F2925,G2925)</f>
        <v/>
      </c>
      <c r="N2925" s="252">
        <f>I2925</f>
        <v/>
      </c>
    </row>
    <row r="2926" ht="15" customHeight="1" thickBot="1">
      <c r="M2926" s="251">
        <f>CONCATENATE(D2926,"　",E2926,F2926,G2926)</f>
        <v/>
      </c>
      <c r="N2926" s="252">
        <f>I2926</f>
        <v/>
      </c>
    </row>
    <row r="2927" ht="15" customHeight="1" thickBot="1">
      <c r="B2927" s="220" t="inlineStr">
        <is>
          <t>KH05</t>
        </is>
      </c>
      <c r="C2927" s="80">
        <f>SUMIF(数量表!D:H,B2927,数量表!H:H)</f>
        <v/>
      </c>
      <c r="D2927" s="235" t="inlineStr">
        <is>
          <t>W2-39</t>
        </is>
      </c>
      <c r="E2927" s="236" t="n">
        <v>386.5</v>
      </c>
      <c r="F2927" s="237" t="inlineStr">
        <is>
          <t>*</t>
        </is>
      </c>
      <c r="G2927" s="236" t="n">
        <v>600</v>
      </c>
      <c r="H2927" s="238" t="n">
        <v>2</v>
      </c>
      <c r="I2927" s="253">
        <f>SUM(H2927*C2927)</f>
        <v/>
      </c>
      <c r="J2927" s="254" t="n">
        <v>2</v>
      </c>
      <c r="K2927" s="255">
        <f>C2927*J2927</f>
        <v/>
      </c>
      <c r="M2927" s="251">
        <f>CONCATENATE(D2927,"　",E2927,F2927,G2927)</f>
        <v/>
      </c>
      <c r="N2927" s="252">
        <f>I2927</f>
        <v/>
      </c>
    </row>
    <row r="2928" ht="15" customHeight="1" thickBot="1">
      <c r="B2928" s="29" t="inlineStr">
        <is>
          <t>KH05</t>
        </is>
      </c>
      <c r="C2928">
        <f>SUMIF(数量表!D:H,B2928,数量表!H:H)</f>
        <v/>
      </c>
      <c r="D2928" s="243" t="inlineStr">
        <is>
          <t>W1-39</t>
        </is>
      </c>
      <c r="E2928" s="2" t="n">
        <v>386.5</v>
      </c>
      <c r="F2928" s="244" t="inlineStr">
        <is>
          <t>*</t>
        </is>
      </c>
      <c r="G2928" s="2" t="n">
        <v>1274</v>
      </c>
      <c r="H2928" s="122" t="n">
        <v>2</v>
      </c>
      <c r="I2928" s="259">
        <f>SUM(H2928*C2928)</f>
        <v/>
      </c>
      <c r="J2928" s="260" t="n">
        <v>2</v>
      </c>
      <c r="K2928" s="261">
        <f>C2928*J2928</f>
        <v/>
      </c>
      <c r="M2928" s="251">
        <f>CONCATENATE(D2928,"　",E2928,F2928,G2928)</f>
        <v/>
      </c>
      <c r="N2928" s="252">
        <f>I2928</f>
        <v/>
      </c>
    </row>
    <row r="2929" ht="15" customHeight="1" thickBot="1">
      <c r="B2929" s="221" t="inlineStr">
        <is>
          <t>KH05</t>
        </is>
      </c>
      <c r="C2929" s="89">
        <f>SUMIF(数量表!D:H,B2929,数量表!H:H)</f>
        <v/>
      </c>
      <c r="D2929" s="239" t="inlineStr">
        <is>
          <t>W2-39</t>
        </is>
      </c>
      <c r="E2929" s="240" t="n">
        <v>386.5</v>
      </c>
      <c r="F2929" s="241" t="inlineStr">
        <is>
          <t>*</t>
        </is>
      </c>
      <c r="G2929" s="240" t="n">
        <v>44</v>
      </c>
      <c r="H2929" s="242" t="n">
        <v>2</v>
      </c>
      <c r="I2929" s="256">
        <f>SUM(H2929*C2929)</f>
        <v/>
      </c>
      <c r="J2929" s="257" t="n">
        <v>0.1</v>
      </c>
      <c r="K2929" s="258">
        <f>C2929*J2929</f>
        <v/>
      </c>
      <c r="M2929" s="251">
        <f>CONCATENATE(D2929,"　",E2929,F2929,G2929)</f>
        <v/>
      </c>
      <c r="N2929" s="252">
        <f>I2929</f>
        <v/>
      </c>
    </row>
    <row r="2930" ht="15" customHeight="1" thickBot="1">
      <c r="B2930" s="85" t="inlineStr">
        <is>
          <t>45MKA09</t>
        </is>
      </c>
      <c r="C2930" s="80">
        <f>SUMIF(数量表!D:H,B2930,数量表!H:H)</f>
        <v/>
      </c>
      <c r="D2930" s="235" t="inlineStr">
        <is>
          <t>W1-39</t>
        </is>
      </c>
      <c r="E2930" s="236" t="n">
        <v>386.5</v>
      </c>
      <c r="F2930" s="237" t="inlineStr">
        <is>
          <t>*</t>
        </is>
      </c>
      <c r="G2930" s="236" t="n">
        <v>868</v>
      </c>
      <c r="H2930" s="238" t="n">
        <v>1</v>
      </c>
      <c r="I2930" s="253">
        <f>SUM(H2930*C2930)</f>
        <v/>
      </c>
      <c r="J2930" s="254" t="n">
        <v>1</v>
      </c>
      <c r="K2930" s="255">
        <f>C2930*J2930</f>
        <v/>
      </c>
      <c r="M2930" s="251">
        <f>CONCATENATE(D2930,"　",E2930,F2930,G2930)</f>
        <v/>
      </c>
      <c r="N2930" s="252">
        <f>I2930</f>
        <v/>
      </c>
    </row>
    <row r="2931" ht="15" customHeight="1" thickBot="1">
      <c r="B2931" s="85" t="inlineStr">
        <is>
          <t>45MKA09</t>
        </is>
      </c>
      <c r="C2931">
        <f>SUMIF(数量表!D:H,B2931,数量表!H:H)</f>
        <v/>
      </c>
      <c r="D2931" s="243" t="inlineStr">
        <is>
          <t>W2-39</t>
        </is>
      </c>
      <c r="E2931" s="2" t="n">
        <v>386.5</v>
      </c>
      <c r="F2931" s="244" t="inlineStr">
        <is>
          <t>*</t>
        </is>
      </c>
      <c r="G2931" s="2" t="n">
        <v>275</v>
      </c>
      <c r="H2931" s="122" t="n">
        <v>1</v>
      </c>
      <c r="I2931" s="259">
        <f>SUM(H2931*C2931)</f>
        <v/>
      </c>
      <c r="J2931" s="260" t="n">
        <v>0.5</v>
      </c>
      <c r="K2931" s="261">
        <f>C2931*J2931</f>
        <v/>
      </c>
      <c r="M2931" s="251">
        <f>CONCATENATE(D2931,"　",E2931,F2931,G2931)</f>
        <v/>
      </c>
      <c r="N2931" s="252">
        <f>I2931</f>
        <v/>
      </c>
    </row>
    <row r="2932" ht="15" customHeight="1" thickBot="1">
      <c r="B2932" s="85" t="inlineStr">
        <is>
          <t>45MKA09</t>
        </is>
      </c>
      <c r="C2932">
        <f>SUMIF(数量表!D:H,B2932,数量表!H:H)</f>
        <v/>
      </c>
      <c r="D2932" s="243" t="inlineStr">
        <is>
          <t>W2-41</t>
        </is>
      </c>
      <c r="E2932" s="2" t="n">
        <v>414.5</v>
      </c>
      <c r="F2932" s="244" t="inlineStr">
        <is>
          <t>*</t>
        </is>
      </c>
      <c r="G2932" s="2" t="n">
        <v>973</v>
      </c>
      <c r="H2932" s="122" t="n">
        <v>1</v>
      </c>
      <c r="I2932" s="259">
        <f>SUM(H2932*C2932)</f>
        <v/>
      </c>
      <c r="J2932" s="260" t="n">
        <v>1</v>
      </c>
      <c r="K2932" s="261">
        <f>C2932*J2932</f>
        <v/>
      </c>
      <c r="M2932" s="251">
        <f>CONCATENATE(D2932,"　",E2932,F2932,G2932)</f>
        <v/>
      </c>
      <c r="N2932" s="252">
        <f>I2932</f>
        <v/>
      </c>
    </row>
    <row r="2933" ht="15" customHeight="1" thickBot="1">
      <c r="B2933" s="85" t="inlineStr">
        <is>
          <t>45MKA09</t>
        </is>
      </c>
      <c r="C2933">
        <f>SUMIF(数量表!D:H,B2933,数量表!H:H)</f>
        <v/>
      </c>
      <c r="D2933" s="243" t="inlineStr">
        <is>
          <t>W2-41</t>
        </is>
      </c>
      <c r="E2933" s="2" t="n">
        <v>414.5</v>
      </c>
      <c r="F2933" s="244" t="inlineStr">
        <is>
          <t>*</t>
        </is>
      </c>
      <c r="G2933" s="2" t="n">
        <v>95</v>
      </c>
      <c r="H2933" s="122" t="n">
        <v>1</v>
      </c>
      <c r="I2933" s="259">
        <f>SUM(H2933*C2933)</f>
        <v/>
      </c>
      <c r="J2933" s="260" t="n">
        <v>0.1</v>
      </c>
      <c r="K2933" s="261">
        <f>C2933*J2933</f>
        <v/>
      </c>
      <c r="M2933" s="251">
        <f>CONCATENATE(D2933,"　",E2933,F2933,G2933)</f>
        <v/>
      </c>
      <c r="N2933" s="252">
        <f>I2933</f>
        <v/>
      </c>
    </row>
    <row r="2934" ht="15" customHeight="1" thickBot="1">
      <c r="B2934" s="85" t="inlineStr">
        <is>
          <t>45MKA09</t>
        </is>
      </c>
      <c r="C2934">
        <f>SUMIF(数量表!D:H,B2934,数量表!H:H)</f>
        <v/>
      </c>
      <c r="D2934" s="243" t="inlineStr">
        <is>
          <t>W2-41</t>
        </is>
      </c>
      <c r="E2934" s="2" t="n">
        <v>414.5</v>
      </c>
      <c r="F2934" s="244" t="inlineStr">
        <is>
          <t>*</t>
        </is>
      </c>
      <c r="G2934" s="2" t="n">
        <v>275</v>
      </c>
      <c r="H2934" s="122" t="n">
        <v>1</v>
      </c>
      <c r="I2934" s="259">
        <f>SUM(H2934*C2934)</f>
        <v/>
      </c>
      <c r="J2934" s="260" t="n">
        <v>0.5</v>
      </c>
      <c r="K2934" s="261">
        <f>C2934*J2934</f>
        <v/>
      </c>
      <c r="M2934" s="251">
        <f>CONCATENATE(D2934,"　",E2934,F2934,G2934)</f>
        <v/>
      </c>
      <c r="N2934" s="252">
        <f>I2934</f>
        <v/>
      </c>
    </row>
    <row r="2935" ht="15" customHeight="1" thickBot="1">
      <c r="B2935" s="85" t="inlineStr">
        <is>
          <t>45MKA09</t>
        </is>
      </c>
      <c r="C2935">
        <f>SUMIF(数量表!D:H,B2935,数量表!H:H)</f>
        <v/>
      </c>
      <c r="D2935" s="243" t="inlineStr">
        <is>
          <t>W1-39</t>
        </is>
      </c>
      <c r="E2935" s="2" t="n">
        <v>373</v>
      </c>
      <c r="F2935" s="244" t="inlineStr">
        <is>
          <t>*</t>
        </is>
      </c>
      <c r="G2935" s="2" t="n">
        <v>868</v>
      </c>
      <c r="H2935" s="122" t="n">
        <v>1</v>
      </c>
      <c r="I2935" s="259">
        <f>SUM(H2935*C2935)</f>
        <v/>
      </c>
      <c r="J2935" s="260" t="n">
        <v>1</v>
      </c>
      <c r="K2935" s="261">
        <f>C2935*J2935</f>
        <v/>
      </c>
      <c r="M2935" s="251">
        <f>CONCATENATE(D2935,"　",E2935,F2935,G2935)</f>
        <v/>
      </c>
      <c r="N2935" s="252">
        <f>I2935</f>
        <v/>
      </c>
    </row>
    <row r="2936" ht="15" customHeight="1" thickBot="1">
      <c r="B2936" s="88" t="inlineStr">
        <is>
          <t>45MKA09</t>
        </is>
      </c>
      <c r="C2936" s="89">
        <f>SUMIF(数量表!D:H,B2936,数量表!H:H)</f>
        <v/>
      </c>
      <c r="D2936" s="239" t="inlineStr">
        <is>
          <t>W2-39</t>
        </is>
      </c>
      <c r="E2936" s="240" t="n">
        <v>373</v>
      </c>
      <c r="F2936" s="241" t="inlineStr">
        <is>
          <t>*</t>
        </is>
      </c>
      <c r="G2936" s="240" t="n">
        <v>200</v>
      </c>
      <c r="H2936" s="242" t="n">
        <v>1</v>
      </c>
      <c r="I2936" s="256">
        <f>SUM(H2936*C2936)</f>
        <v/>
      </c>
      <c r="J2936" s="257" t="n">
        <v>0.5</v>
      </c>
      <c r="K2936" s="258">
        <f>C2936*J2936</f>
        <v/>
      </c>
      <c r="M2936" s="251">
        <f>CONCATENATE(D2936,"　",E2936,F2936,G2936)</f>
        <v/>
      </c>
      <c r="N2936" s="252">
        <f>I2936</f>
        <v/>
      </c>
    </row>
    <row r="2937" ht="15" customHeight="1" thickBot="1">
      <c r="B2937" s="220" t="inlineStr">
        <is>
          <t>3FK09</t>
        </is>
      </c>
      <c r="C2937" s="80">
        <f>SUMIF(数量表!D:H,B2937,数量表!H:H)</f>
        <v/>
      </c>
      <c r="D2937" s="235" t="inlineStr">
        <is>
          <t>W2-39</t>
        </is>
      </c>
      <c r="E2937" s="236" t="n">
        <v>386.5</v>
      </c>
      <c r="F2937" s="237" t="inlineStr">
        <is>
          <t>*</t>
        </is>
      </c>
      <c r="G2937" s="236" t="n">
        <v>868</v>
      </c>
      <c r="H2937" s="238" t="n">
        <v>2</v>
      </c>
      <c r="I2937" s="253">
        <f>SUM(H2937*C2937)</f>
        <v/>
      </c>
      <c r="J2937" s="254" t="n">
        <v>2</v>
      </c>
      <c r="K2937" s="255">
        <f>C2937*J2937</f>
        <v/>
      </c>
      <c r="M2937" s="251">
        <f>CONCATENATE(D2937,"　",E2937,F2937,G2937)</f>
        <v/>
      </c>
      <c r="N2937" s="252">
        <f>I2937</f>
        <v/>
      </c>
    </row>
    <row r="2938" ht="15" customHeight="1" thickBot="1">
      <c r="B2938" s="29" t="inlineStr">
        <is>
          <t>3FK09</t>
        </is>
      </c>
      <c r="C2938">
        <f>SUMIF(数量表!D:H,B2938,数量表!H:H)</f>
        <v/>
      </c>
      <c r="D2938" s="243" t="inlineStr">
        <is>
          <t>W2-41</t>
        </is>
      </c>
      <c r="E2938" s="2" t="n">
        <v>414.5</v>
      </c>
      <c r="F2938" s="244" t="inlineStr">
        <is>
          <t>*</t>
        </is>
      </c>
      <c r="G2938" s="2" t="n">
        <v>868</v>
      </c>
      <c r="H2938" s="122" t="n">
        <v>2</v>
      </c>
      <c r="I2938" s="259">
        <f>SUM(H2938*C2938)</f>
        <v/>
      </c>
      <c r="J2938" s="260" t="n">
        <v>2</v>
      </c>
      <c r="K2938" s="261">
        <f>C2938*J2938</f>
        <v/>
      </c>
      <c r="M2938" s="251">
        <f>CONCATENATE(D2938,"　",E2938,F2938,G2938)</f>
        <v/>
      </c>
      <c r="N2938" s="252">
        <f>I2938</f>
        <v/>
      </c>
    </row>
    <row r="2939" ht="15" customHeight="1" thickBot="1">
      <c r="B2939" s="29" t="inlineStr">
        <is>
          <t>3FK09</t>
        </is>
      </c>
      <c r="C2939">
        <f>SUMIF(数量表!D:H,B2939,数量表!H:H)</f>
        <v/>
      </c>
      <c r="D2939" s="243" t="inlineStr">
        <is>
          <t>W2-41</t>
        </is>
      </c>
      <c r="E2939" s="2" t="n">
        <v>414.5</v>
      </c>
      <c r="F2939" s="244" t="inlineStr">
        <is>
          <t>*</t>
        </is>
      </c>
      <c r="G2939" s="2" t="n">
        <v>400</v>
      </c>
      <c r="H2939" s="122" t="n">
        <v>2</v>
      </c>
      <c r="I2939" s="259">
        <f>SUM(H2939*C2939)</f>
        <v/>
      </c>
      <c r="J2939" s="260" t="n">
        <v>0.5</v>
      </c>
      <c r="K2939" s="261">
        <f>C2939*J2939</f>
        <v/>
      </c>
      <c r="M2939" s="251">
        <f>CONCATENATE(D2939,"　",E2939,F2939,G2939)</f>
        <v/>
      </c>
      <c r="N2939" s="252">
        <f>I2939</f>
        <v/>
      </c>
    </row>
    <row r="2940" ht="15" customHeight="1" thickBot="1">
      <c r="B2940" s="221" t="inlineStr">
        <is>
          <t>3FK09</t>
        </is>
      </c>
      <c r="C2940" s="89">
        <f>SUMIF(数量表!D:H,B2940,数量表!H:H)</f>
        <v/>
      </c>
      <c r="D2940" s="239" t="inlineStr">
        <is>
          <t>W3-39</t>
        </is>
      </c>
      <c r="E2940" s="240" t="n">
        <v>386.5</v>
      </c>
      <c r="F2940" s="241" t="inlineStr">
        <is>
          <t>*</t>
        </is>
      </c>
      <c r="G2940" s="240" t="n">
        <v>400</v>
      </c>
      <c r="H2940" s="242" t="n">
        <v>2</v>
      </c>
      <c r="I2940" s="256">
        <f>SUM(H2940*C2940)</f>
        <v/>
      </c>
      <c r="J2940" s="257" t="n">
        <v>1</v>
      </c>
      <c r="K2940" s="258">
        <f>C2940*J2940</f>
        <v/>
      </c>
      <c r="M2940" s="251">
        <f>CONCATENATE(D2940,"　",E2940,F2940,G2940)</f>
        <v/>
      </c>
      <c r="N2940" s="252">
        <f>I2940</f>
        <v/>
      </c>
    </row>
    <row r="2941" ht="15" customHeight="1" thickBot="1">
      <c r="B2941" s="220" t="inlineStr">
        <is>
          <t>135MK03FL+1350</t>
        </is>
      </c>
      <c r="C2941" s="80">
        <f>SUMIF(数量表!D:H,B2941,数量表!H:H)</f>
        <v/>
      </c>
      <c r="D2941" s="235" t="inlineStr">
        <is>
          <t>W2-41</t>
        </is>
      </c>
      <c r="E2941" s="236" t="n">
        <v>414.5</v>
      </c>
      <c r="F2941" s="237" t="inlineStr">
        <is>
          <t>*</t>
        </is>
      </c>
      <c r="G2941" s="236" t="n">
        <v>49.25</v>
      </c>
      <c r="H2941" s="238" t="n">
        <v>2</v>
      </c>
      <c r="I2941" s="253">
        <f>SUM(H2941*C2941)</f>
        <v/>
      </c>
      <c r="J2941" s="254" t="n">
        <v>1</v>
      </c>
      <c r="K2941" s="255">
        <f>C2941*J2941</f>
        <v/>
      </c>
      <c r="M2941" s="251">
        <f>CONCATENATE(D2941,"　",E2941,F2941,G2941)</f>
        <v/>
      </c>
      <c r="N2941" s="252">
        <f>I2941</f>
        <v/>
      </c>
    </row>
    <row r="2942" ht="15" customHeight="1" thickBot="1">
      <c r="B2942" s="29" t="inlineStr">
        <is>
          <t>135MK03FL+1350</t>
        </is>
      </c>
      <c r="C2942">
        <f>SUMIF(数量表!D:H,B2942,数量表!H:H)</f>
        <v/>
      </c>
      <c r="D2942" s="243" t="inlineStr">
        <is>
          <t>W2-41</t>
        </is>
      </c>
      <c r="E2942" s="2" t="n">
        <v>414.5</v>
      </c>
      <c r="F2942" s="244" t="inlineStr">
        <is>
          <t>*</t>
        </is>
      </c>
      <c r="G2942" s="2" t="n">
        <v>973</v>
      </c>
      <c r="H2942" s="122" t="n">
        <v>1</v>
      </c>
      <c r="I2942" s="259">
        <f>SUM(H2942*C2942)</f>
        <v/>
      </c>
      <c r="J2942" s="260" t="n">
        <v>1</v>
      </c>
      <c r="K2942" s="261">
        <f>C2942*J2942</f>
        <v/>
      </c>
      <c r="M2942" s="251">
        <f>CONCATENATE(D2942,"　",E2942,F2942,G2942)</f>
        <v/>
      </c>
      <c r="N2942" s="252">
        <f>I2942</f>
        <v/>
      </c>
    </row>
    <row r="2943" ht="15" customHeight="1" thickBot="1">
      <c r="B2943" s="29" t="inlineStr">
        <is>
          <t>135MK03FL+1350</t>
        </is>
      </c>
      <c r="C2943">
        <f>SUMIF(数量表!D:H,B2943,数量表!H:H)</f>
        <v/>
      </c>
      <c r="D2943" s="243" t="inlineStr">
        <is>
          <t>W2-41</t>
        </is>
      </c>
      <c r="E2943" s="2" t="n">
        <v>414.5</v>
      </c>
      <c r="F2943" s="244" t="inlineStr">
        <is>
          <t>*</t>
        </is>
      </c>
      <c r="G2943" s="2" t="n">
        <v>345</v>
      </c>
      <c r="H2943" s="122" t="n">
        <v>1</v>
      </c>
      <c r="I2943" s="259">
        <f>SUM(H2943*C2943)</f>
        <v/>
      </c>
      <c r="J2943" s="260" t="n">
        <v>0.5</v>
      </c>
      <c r="K2943" s="261">
        <f>C2943*J2943</f>
        <v/>
      </c>
      <c r="M2943" s="251">
        <f>CONCATENATE(D2943,"　",E2943,F2943,G2943)</f>
        <v/>
      </c>
      <c r="N2943" s="252">
        <f>I2943</f>
        <v/>
      </c>
    </row>
    <row r="2944" ht="15" customHeight="1" thickBot="1">
      <c r="B2944" s="29" t="inlineStr">
        <is>
          <t>135MK03FL+1350</t>
        </is>
      </c>
      <c r="C2944">
        <f>SUMIF(数量表!D:H,B2943,数量表!H:H)</f>
        <v/>
      </c>
      <c r="D2944" s="243" t="inlineStr">
        <is>
          <t>W3-39</t>
        </is>
      </c>
      <c r="E2944" s="2" t="n">
        <v>386.5</v>
      </c>
      <c r="F2944" s="244" t="inlineStr">
        <is>
          <t>*</t>
        </is>
      </c>
      <c r="G2944" s="2" t="n">
        <v>49.25</v>
      </c>
      <c r="H2944" s="122" t="n">
        <v>2</v>
      </c>
      <c r="I2944" s="259">
        <f>SUM(H2944*C2944)</f>
        <v/>
      </c>
      <c r="J2944" s="260" t="n">
        <v>1</v>
      </c>
      <c r="K2944" s="261">
        <f>C2944*J2944</f>
        <v/>
      </c>
      <c r="M2944" s="251">
        <f>CONCATENATE(D2944,"　",E2944,F2944,G2944)</f>
        <v/>
      </c>
      <c r="N2944" s="252">
        <f>I2944</f>
        <v/>
      </c>
    </row>
    <row r="2945" ht="15" customHeight="1" thickBot="1">
      <c r="B2945" s="29" t="inlineStr">
        <is>
          <t>135MK03FL+1350</t>
        </is>
      </c>
      <c r="C2945">
        <f>SUMIF(数量表!D:H,B2944,数量表!H:H)</f>
        <v/>
      </c>
      <c r="D2945" s="243" t="inlineStr">
        <is>
          <t>W3-39</t>
        </is>
      </c>
      <c r="E2945" s="2" t="n">
        <v>386.5</v>
      </c>
      <c r="F2945" s="244" t="inlineStr">
        <is>
          <t>*</t>
        </is>
      </c>
      <c r="G2945" s="2" t="n">
        <v>1274</v>
      </c>
      <c r="H2945" s="122" t="n">
        <v>2</v>
      </c>
      <c r="I2945" s="259">
        <f>SUM(H2945*C2945)</f>
        <v/>
      </c>
      <c r="J2945" s="260" t="n">
        <v>2</v>
      </c>
      <c r="K2945" s="261">
        <f>C2945*J2945</f>
        <v/>
      </c>
      <c r="M2945" s="251">
        <f>CONCATENATE(D2945,"　",E2945,F2945,G2945)</f>
        <v/>
      </c>
      <c r="N2945" s="252">
        <f>I2945</f>
        <v/>
      </c>
    </row>
    <row r="2946" ht="15" customHeight="1" thickBot="1">
      <c r="B2946" s="29" t="inlineStr">
        <is>
          <t>135MK03FL+1350</t>
        </is>
      </c>
      <c r="C2946">
        <f>SUMIF(数量表!D:H,B2945,数量表!H:H)</f>
        <v/>
      </c>
      <c r="D2946" s="243" t="inlineStr">
        <is>
          <t>W3-39</t>
        </is>
      </c>
      <c r="E2946" s="2" t="n">
        <v>386.5</v>
      </c>
      <c r="F2946" s="244" t="inlineStr">
        <is>
          <t>*</t>
        </is>
      </c>
      <c r="G2946" s="2" t="n">
        <v>44</v>
      </c>
      <c r="H2946" s="122" t="n">
        <v>2</v>
      </c>
      <c r="I2946" s="259">
        <f>SUM(H2946*C2946)</f>
        <v/>
      </c>
      <c r="J2946" s="260" t="n">
        <v>2</v>
      </c>
      <c r="K2946" s="261">
        <f>C2946*J2946</f>
        <v/>
      </c>
      <c r="M2946" s="251">
        <f>CONCATENATE(D2946,"　",E2946,F2946,G2946)</f>
        <v/>
      </c>
      <c r="N2946" s="252">
        <f>I2946</f>
        <v/>
      </c>
    </row>
    <row r="2947" ht="15" customHeight="1" thickBot="1">
      <c r="B2947" s="29" t="inlineStr">
        <is>
          <t>135MK03FL+1350</t>
        </is>
      </c>
      <c r="C2947">
        <f>SUMIF(数量表!D:H,B2946,数量表!H:H)</f>
        <v/>
      </c>
      <c r="D2947" s="243" t="inlineStr">
        <is>
          <t>W3-39</t>
        </is>
      </c>
      <c r="E2947" s="2" t="n">
        <v>387.5</v>
      </c>
      <c r="F2947" s="244" t="inlineStr">
        <is>
          <t>*</t>
        </is>
      </c>
      <c r="G2947" s="2" t="n">
        <v>1274</v>
      </c>
      <c r="H2947" s="122" t="n">
        <v>2</v>
      </c>
      <c r="I2947" s="259">
        <f>SUM(H2947*C2947)</f>
        <v/>
      </c>
      <c r="J2947" s="260" t="n">
        <v>2</v>
      </c>
      <c r="K2947" s="261">
        <f>C2947*J2947</f>
        <v/>
      </c>
      <c r="M2947" s="251">
        <f>CONCATENATE(D2947,"　",E2947,F2947,G2947)</f>
        <v/>
      </c>
      <c r="N2947" s="252">
        <f>I2947</f>
        <v/>
      </c>
    </row>
    <row r="2948" ht="15" customHeight="1" thickBot="1">
      <c r="B2948" s="221" t="inlineStr">
        <is>
          <t>135MK03FL+1350</t>
        </is>
      </c>
      <c r="C2948" s="89">
        <f>SUMIF(数量表!D:H,B2947,数量表!H:H)</f>
        <v/>
      </c>
      <c r="D2948" s="239" t="inlineStr">
        <is>
          <t>W3-39</t>
        </is>
      </c>
      <c r="E2948" s="240" t="n">
        <v>387.5</v>
      </c>
      <c r="F2948" s="241" t="inlineStr">
        <is>
          <t>*</t>
        </is>
      </c>
      <c r="G2948" s="240" t="n">
        <v>44</v>
      </c>
      <c r="H2948" s="242" t="n">
        <v>2</v>
      </c>
      <c r="I2948" s="256">
        <f>SUM(H2948*C2948)</f>
        <v/>
      </c>
      <c r="J2948" s="257" t="n">
        <v>2</v>
      </c>
      <c r="K2948" s="258">
        <f>C2948*J2948</f>
        <v/>
      </c>
      <c r="M2948" s="251">
        <f>CONCATENATE(D2948,"　",E2948,F2948,G2948)</f>
        <v/>
      </c>
      <c r="N2948" s="252">
        <f>I2948</f>
        <v/>
      </c>
    </row>
    <row r="2949" ht="15" customHeight="1" thickBot="1">
      <c r="B2949" s="220" t="inlineStr">
        <is>
          <t>135MKA07</t>
        </is>
      </c>
      <c r="C2949" s="82">
        <f>SUMIF(数量表!D:H,B2949,数量表!H:H)</f>
        <v/>
      </c>
      <c r="D2949" s="235" t="inlineStr">
        <is>
          <t>W1-39</t>
        </is>
      </c>
      <c r="E2949" s="236" t="n">
        <v>386.5</v>
      </c>
      <c r="F2949" s="237" t="inlineStr">
        <is>
          <t>*</t>
        </is>
      </c>
      <c r="G2949" s="236" t="n">
        <v>818</v>
      </c>
      <c r="H2949" s="238" t="n">
        <v>1</v>
      </c>
      <c r="I2949" s="253">
        <f>SUM(H2949*C2949)</f>
        <v/>
      </c>
      <c r="J2949" s="254" t="n">
        <v>1</v>
      </c>
      <c r="K2949" s="255">
        <f>C2949*J2949</f>
        <v/>
      </c>
      <c r="M2949" s="251">
        <f>CONCATENATE(D2949,"　",E2949,F2949,G2949)</f>
        <v/>
      </c>
      <c r="N2949" s="252">
        <f>I2949</f>
        <v/>
      </c>
    </row>
    <row r="2950" ht="15" customHeight="1" thickBot="1">
      <c r="B2950" s="29" t="inlineStr">
        <is>
          <t>135MKA07</t>
        </is>
      </c>
      <c r="C2950" s="87">
        <f>SUMIF(数量表!D:H,B2950,数量表!H:H)</f>
        <v/>
      </c>
      <c r="D2950" s="243" t="inlineStr">
        <is>
          <t>W2-39</t>
        </is>
      </c>
      <c r="E2950" s="2" t="n">
        <v>386.5</v>
      </c>
      <c r="F2950" s="244" t="inlineStr">
        <is>
          <t>*</t>
        </is>
      </c>
      <c r="G2950" s="2" t="n">
        <v>150</v>
      </c>
      <c r="H2950" s="122" t="n">
        <v>1</v>
      </c>
      <c r="I2950" s="259">
        <f>SUM(H2950*C2950)</f>
        <v/>
      </c>
      <c r="J2950" s="260" t="n">
        <v>0.5</v>
      </c>
      <c r="K2950" s="261">
        <f>C2950*J2950</f>
        <v/>
      </c>
      <c r="M2950" s="251">
        <f>CONCATENATE(D2950,"　",E2950,F2950,G2950)</f>
        <v/>
      </c>
      <c r="N2950" s="252">
        <f>I2950</f>
        <v/>
      </c>
    </row>
    <row r="2951" ht="15" customHeight="1" thickBot="1">
      <c r="B2951" s="29" t="inlineStr">
        <is>
          <t>135MKA07</t>
        </is>
      </c>
      <c r="C2951" s="87">
        <f>SUMIF(数量表!D:H,B2951,数量表!H:H)</f>
        <v/>
      </c>
      <c r="D2951" s="243" t="inlineStr">
        <is>
          <t>W2-41</t>
        </is>
      </c>
      <c r="E2951" s="2" t="n">
        <v>414.5</v>
      </c>
      <c r="F2951" s="244" t="inlineStr">
        <is>
          <t>*</t>
        </is>
      </c>
      <c r="G2951" s="2" t="n">
        <v>818</v>
      </c>
      <c r="H2951" s="122" t="n">
        <v>1</v>
      </c>
      <c r="I2951" s="259">
        <f>SUM(H2951*C2951)</f>
        <v/>
      </c>
      <c r="J2951" s="260" t="n">
        <v>1</v>
      </c>
      <c r="K2951" s="261">
        <f>C2951*J2951</f>
        <v/>
      </c>
      <c r="M2951" s="251">
        <f>CONCATENATE(D2951,"　",E2951,F2951,G2951)</f>
        <v/>
      </c>
      <c r="N2951" s="252">
        <f>I2951</f>
        <v/>
      </c>
    </row>
    <row r="2952" ht="15" customHeight="1" thickBot="1">
      <c r="B2952" s="29" t="inlineStr">
        <is>
          <t>135MKA07</t>
        </is>
      </c>
      <c r="C2952" s="87">
        <f>SUMIF(数量表!D:H,B2952,数量表!H:H)</f>
        <v/>
      </c>
      <c r="D2952" s="243" t="inlineStr">
        <is>
          <t>W2-41</t>
        </is>
      </c>
      <c r="E2952" s="2" t="n">
        <v>414.5</v>
      </c>
      <c r="F2952" s="244" t="inlineStr">
        <is>
          <t>*</t>
        </is>
      </c>
      <c r="G2952" s="2" t="n">
        <v>150</v>
      </c>
      <c r="H2952" s="122" t="n">
        <v>1</v>
      </c>
      <c r="I2952" s="259">
        <f>SUM(H2952*C2952)</f>
        <v/>
      </c>
      <c r="J2952" s="260" t="n">
        <v>0.1</v>
      </c>
      <c r="K2952" s="261">
        <f>C2952*J2952</f>
        <v/>
      </c>
      <c r="M2952" s="251">
        <f>CONCATENATE(D2952,"　",E2952,F2952,G2952)</f>
        <v/>
      </c>
      <c r="N2952" s="252">
        <f>I2952</f>
        <v/>
      </c>
    </row>
    <row r="2953" ht="15" customHeight="1" thickBot="1">
      <c r="B2953" s="29" t="inlineStr">
        <is>
          <t>135MKA07</t>
        </is>
      </c>
      <c r="C2953" s="87">
        <f>SUMIF(数量表!D:H,B2953,数量表!H:H)</f>
        <v/>
      </c>
      <c r="D2953" s="243" t="inlineStr">
        <is>
          <t>W1-39</t>
        </is>
      </c>
      <c r="E2953" s="2" t="n">
        <v>373</v>
      </c>
      <c r="F2953" s="244" t="inlineStr">
        <is>
          <t>*</t>
        </is>
      </c>
      <c r="G2953" s="2" t="n">
        <v>818</v>
      </c>
      <c r="H2953" s="122" t="n">
        <v>1</v>
      </c>
      <c r="I2953" s="259">
        <f>SUM(H2953*C2953)</f>
        <v/>
      </c>
      <c r="J2953" s="260" t="n">
        <v>1</v>
      </c>
      <c r="K2953" s="261">
        <f>C2953*J2953</f>
        <v/>
      </c>
      <c r="M2953" s="251">
        <f>CONCATENATE(D2953,"　",E2953,F2953,G2953)</f>
        <v/>
      </c>
      <c r="N2953" s="252">
        <f>I2953</f>
        <v/>
      </c>
    </row>
    <row r="2954" ht="15" customHeight="1" thickBot="1">
      <c r="B2954" s="221" t="inlineStr">
        <is>
          <t>135MKA07</t>
        </is>
      </c>
      <c r="C2954" s="91">
        <f>SUMIF(数量表!D:H,B2954,数量表!H:H)</f>
        <v/>
      </c>
      <c r="D2954" s="239" t="inlineStr">
        <is>
          <t>W2-39</t>
        </is>
      </c>
      <c r="E2954" s="240" t="n">
        <v>373</v>
      </c>
      <c r="F2954" s="241" t="inlineStr">
        <is>
          <t>*</t>
        </is>
      </c>
      <c r="G2954" s="240" t="n">
        <v>150</v>
      </c>
      <c r="H2954" s="242" t="n">
        <v>1</v>
      </c>
      <c r="I2954" s="256">
        <f>SUM(H2954*C2954)</f>
        <v/>
      </c>
      <c r="J2954" s="257" t="n">
        <v>0.5</v>
      </c>
      <c r="K2954" s="258">
        <f>C2954*J2954</f>
        <v/>
      </c>
      <c r="M2954" s="251">
        <f>CONCATENATE(D2954,"　",E2954,F2954,G2954)</f>
        <v/>
      </c>
      <c r="N2954" s="252">
        <f>I2954</f>
        <v/>
      </c>
    </row>
    <row r="2955" ht="15" customHeight="1" thickBot="1">
      <c r="B2955" s="222" t="inlineStr">
        <is>
          <t>QO300</t>
        </is>
      </c>
      <c r="C2955" s="7">
        <f>SUMIF(数量表!D:H,B2955,数量表!H:H)</f>
        <v/>
      </c>
      <c r="D2955" s="232" t="inlineStr">
        <is>
          <t>W1-39</t>
        </is>
      </c>
      <c r="E2955" s="233" t="n">
        <v>190</v>
      </c>
      <c r="F2955" s="234" t="inlineStr">
        <is>
          <t>*</t>
        </is>
      </c>
      <c r="G2955" s="233" t="n">
        <v>1274</v>
      </c>
      <c r="H2955" s="231" t="n">
        <v>2</v>
      </c>
      <c r="I2955" s="248">
        <f>SUM(H2955*C2955)</f>
        <v/>
      </c>
      <c r="J2955" s="249" t="n">
        <v>2</v>
      </c>
      <c r="K2955" s="250">
        <f>C2955*J2955</f>
        <v/>
      </c>
      <c r="M2955" s="251">
        <f>CONCATENATE(D2955,"　",E2955,F2955,G2955)</f>
        <v/>
      </c>
      <c r="N2955" s="252">
        <f>I2955</f>
        <v/>
      </c>
    </row>
    <row r="2956" ht="15" customHeight="1" thickBot="1">
      <c r="B2956" s="220" t="inlineStr">
        <is>
          <t>135MKH07</t>
        </is>
      </c>
      <c r="C2956" s="82">
        <f>SUMIF(数量表!D:H,B2956,数量表!H:H)</f>
        <v/>
      </c>
      <c r="D2956" s="243" t="inlineStr">
        <is>
          <t>W2-39</t>
        </is>
      </c>
      <c r="E2956" s="2" t="n">
        <v>386.5</v>
      </c>
      <c r="F2956" s="244" t="inlineStr">
        <is>
          <t>*</t>
        </is>
      </c>
      <c r="G2956" s="2" t="n">
        <v>150</v>
      </c>
      <c r="H2956" s="122" t="n">
        <v>2</v>
      </c>
      <c r="I2956" s="259">
        <f>SUM(H2956*C2956)</f>
        <v/>
      </c>
      <c r="J2956" s="260" t="n">
        <v>1</v>
      </c>
      <c r="K2956" s="261">
        <f>C2956*J2956</f>
        <v/>
      </c>
      <c r="M2956" s="251">
        <f>CONCATENATE(D2956,"　",E2956,F2956,G2956)</f>
        <v/>
      </c>
      <c r="N2956" s="252">
        <f>I2956</f>
        <v/>
      </c>
    </row>
    <row r="2957" ht="15" customHeight="1" thickBot="1">
      <c r="B2957" s="221" t="inlineStr">
        <is>
          <t>135MKH07</t>
        </is>
      </c>
      <c r="C2957" s="91">
        <f>SUMIF(数量表!D:H,B2957,数量表!H:H)</f>
        <v/>
      </c>
      <c r="D2957" s="239" t="inlineStr">
        <is>
          <t>W2-39</t>
        </is>
      </c>
      <c r="E2957" s="240" t="n">
        <v>386.5</v>
      </c>
      <c r="F2957" s="241" t="inlineStr">
        <is>
          <t>*</t>
        </is>
      </c>
      <c r="G2957" s="240" t="n">
        <v>818</v>
      </c>
      <c r="H2957" s="242" t="n">
        <v>2</v>
      </c>
      <c r="I2957" s="256">
        <f>SUM(H2957*C2957)</f>
        <v/>
      </c>
      <c r="J2957" s="257" t="n">
        <v>2</v>
      </c>
      <c r="K2957" s="258">
        <f>C2957*J2957</f>
        <v/>
      </c>
      <c r="M2957" s="251">
        <f>CONCATENATE(D2957,"　",E2957,F2957,G2957)</f>
        <v/>
      </c>
      <c r="N2957" s="252">
        <f>I2957</f>
        <v/>
      </c>
    </row>
    <row r="2958" ht="15" customHeight="1" thickBot="1">
      <c r="B2958" s="222" t="inlineStr">
        <is>
          <t>KH07袖中心</t>
        </is>
      </c>
      <c r="C2958" s="21">
        <f>SUMIF(数量表!D:H,B2958,数量表!H:H)</f>
        <v/>
      </c>
      <c r="D2958" s="232" t="inlineStr">
        <is>
          <t>45*1000</t>
        </is>
      </c>
      <c r="E2958" s="233" t="n">
        <v>39</v>
      </c>
      <c r="F2958" s="234" t="inlineStr">
        <is>
          <t>*</t>
        </is>
      </c>
      <c r="G2958" s="233" t="n">
        <v>749</v>
      </c>
      <c r="H2958" s="231" t="n">
        <v>2</v>
      </c>
      <c r="I2958" s="248">
        <f>SUM(H2958*C2958)</f>
        <v/>
      </c>
      <c r="J2958" s="249" t="n">
        <v>0.1</v>
      </c>
      <c r="K2958" s="250">
        <f>C2958*J2958</f>
        <v/>
      </c>
      <c r="M2958" s="251">
        <f>CONCATENATE(D2958,"　",E2958,F2958,G2958)</f>
        <v/>
      </c>
      <c r="N2958" s="252">
        <f>I2958</f>
        <v/>
      </c>
    </row>
    <row r="2959" ht="15" customHeight="1" thickBot="1">
      <c r="B2959" s="220" t="inlineStr">
        <is>
          <t>68MK09</t>
        </is>
      </c>
      <c r="C2959" s="82">
        <f>SUMIF(数量表!D:H,B2959,数量表!H:H)</f>
        <v/>
      </c>
      <c r="D2959" s="235" t="inlineStr">
        <is>
          <t>W2-41</t>
        </is>
      </c>
      <c r="E2959" s="236" t="n">
        <v>414.5</v>
      </c>
      <c r="F2959" s="237" t="inlineStr">
        <is>
          <t>*</t>
        </is>
      </c>
      <c r="G2959" s="236" t="n">
        <v>275</v>
      </c>
      <c r="H2959" s="238" t="n">
        <v>2</v>
      </c>
      <c r="I2959" s="253">
        <f>SUM(H2959*C2959)</f>
        <v/>
      </c>
      <c r="J2959" s="254" t="n">
        <v>1</v>
      </c>
      <c r="K2959" s="255">
        <f>C2959*J2959</f>
        <v/>
      </c>
      <c r="M2959" s="251">
        <f>CONCATENATE(D2959,"　",E2959,F2959,G2959)</f>
        <v/>
      </c>
      <c r="N2959" s="252">
        <f>I2959</f>
        <v/>
      </c>
    </row>
    <row r="2960" ht="15" customHeight="1" thickBot="1">
      <c r="B2960" s="29" t="inlineStr">
        <is>
          <t>68MK09</t>
        </is>
      </c>
      <c r="C2960" s="87">
        <f>SUMIF(数量表!D:H,B2960,数量表!H:H)</f>
        <v/>
      </c>
      <c r="D2960" s="243" t="inlineStr">
        <is>
          <t>W2-41</t>
        </is>
      </c>
      <c r="E2960" s="2" t="n">
        <v>414.5</v>
      </c>
      <c r="F2960" s="244" t="inlineStr">
        <is>
          <t>*</t>
        </is>
      </c>
      <c r="G2960" s="2" t="n">
        <v>868</v>
      </c>
      <c r="H2960" s="122" t="n">
        <v>2</v>
      </c>
      <c r="I2960" s="259">
        <f>SUM(H2960*C2960)</f>
        <v/>
      </c>
      <c r="J2960" s="260" t="n">
        <v>2</v>
      </c>
      <c r="K2960" s="261">
        <f>C2960*J2960</f>
        <v/>
      </c>
      <c r="M2960" s="251">
        <f>CONCATENATE(D2960,"　",E2960,F2960,G2960)</f>
        <v/>
      </c>
      <c r="N2960" s="252">
        <f>I2960</f>
        <v/>
      </c>
    </row>
    <row r="2961" ht="15" customHeight="1" thickBot="1">
      <c r="B2961" s="29" t="inlineStr">
        <is>
          <t>68MK09</t>
        </is>
      </c>
      <c r="C2961" s="87">
        <f>SUMIF(数量表!D:H,B2961,数量表!H:H)</f>
        <v/>
      </c>
      <c r="D2961" s="243" t="inlineStr">
        <is>
          <t>W2-39</t>
        </is>
      </c>
      <c r="E2961" s="2" t="n">
        <v>386.5</v>
      </c>
      <c r="F2961" s="244" t="inlineStr">
        <is>
          <t>*</t>
        </is>
      </c>
      <c r="G2961" s="2" t="n">
        <v>275</v>
      </c>
      <c r="H2961" s="122" t="n">
        <v>2</v>
      </c>
      <c r="I2961" s="259">
        <f>SUM(H2961*C2961)</f>
        <v/>
      </c>
      <c r="J2961" s="260" t="n">
        <v>1</v>
      </c>
      <c r="K2961" s="261">
        <f>C2961*J2961</f>
        <v/>
      </c>
      <c r="M2961" s="251">
        <f>CONCATENATE(D2961,"　",E2961,F2961,G2961)</f>
        <v/>
      </c>
      <c r="N2961" s="252">
        <f>I2961</f>
        <v/>
      </c>
    </row>
    <row r="2962" ht="15" customHeight="1" thickBot="1">
      <c r="B2962" s="221" t="inlineStr">
        <is>
          <t>68MK09</t>
        </is>
      </c>
      <c r="C2962" s="91">
        <f>SUMIF(数量表!D:H,B2962,数量表!H:H)</f>
        <v/>
      </c>
      <c r="D2962" s="239" t="inlineStr">
        <is>
          <t>W1-39</t>
        </is>
      </c>
      <c r="E2962" s="240" t="n">
        <v>386.5</v>
      </c>
      <c r="F2962" s="241" t="inlineStr">
        <is>
          <t>*</t>
        </is>
      </c>
      <c r="G2962" s="240" t="n">
        <v>868</v>
      </c>
      <c r="H2962" s="242" t="n">
        <v>2</v>
      </c>
      <c r="I2962" s="256">
        <f>SUM(H2962*C2962)</f>
        <v/>
      </c>
      <c r="J2962" s="257" t="n">
        <v>2</v>
      </c>
      <c r="K2962" s="258">
        <f>C2962*J2962</f>
        <v/>
      </c>
      <c r="M2962" s="251">
        <f>CONCATENATE(D2962,"　",E2962,F2962,G2962)</f>
        <v/>
      </c>
      <c r="N2962" s="252">
        <f>I2962</f>
        <v/>
      </c>
    </row>
    <row r="2963" ht="15" customHeight="1" thickBot="1">
      <c r="B2963" s="220" t="inlineStr">
        <is>
          <t>115TK11</t>
        </is>
      </c>
      <c r="C2963" s="82">
        <f>SUMIF(数量表!D:H,B2963,数量表!H:H)</f>
        <v/>
      </c>
      <c r="D2963" s="235" t="inlineStr">
        <is>
          <t>W2-41</t>
        </is>
      </c>
      <c r="E2963" s="236" t="n">
        <v>414.5</v>
      </c>
      <c r="F2963" s="237" t="inlineStr">
        <is>
          <t>*</t>
        </is>
      </c>
      <c r="G2963" s="236" t="n">
        <v>450</v>
      </c>
      <c r="H2963" s="238" t="n">
        <v>2</v>
      </c>
      <c r="I2963" s="253">
        <f>SUM(H2963*C2963)</f>
        <v/>
      </c>
      <c r="J2963" s="254" t="n">
        <v>1</v>
      </c>
      <c r="K2963" s="255">
        <f>C2963*J2963</f>
        <v/>
      </c>
      <c r="M2963" s="251">
        <f>CONCATENATE(D2963,"　",E2963,F2963,G2963)</f>
        <v/>
      </c>
      <c r="N2963" s="252">
        <f>I2963</f>
        <v/>
      </c>
    </row>
    <row r="2964" ht="15" customHeight="1" thickBot="1">
      <c r="B2964" s="29" t="inlineStr">
        <is>
          <t>115TK11</t>
        </is>
      </c>
      <c r="C2964" s="87">
        <f>SUMIF(数量表!D:H,B2964,数量表!H:H)</f>
        <v/>
      </c>
      <c r="D2964" s="243" t="inlineStr">
        <is>
          <t>W2-41</t>
        </is>
      </c>
      <c r="E2964" s="2" t="n">
        <v>414.5</v>
      </c>
      <c r="F2964" s="244" t="inlineStr">
        <is>
          <t>*</t>
        </is>
      </c>
      <c r="G2964" s="2" t="n">
        <v>118</v>
      </c>
      <c r="H2964" s="122" t="n">
        <v>2</v>
      </c>
      <c r="I2964" s="259">
        <f>SUM(H2964*C2964)</f>
        <v/>
      </c>
      <c r="J2964" s="260" t="n">
        <v>2</v>
      </c>
      <c r="K2964" s="261">
        <f>C2964*J2964</f>
        <v/>
      </c>
      <c r="M2964" s="251">
        <f>CONCATENATE(D2964,"　",E2964,F2964,G2964)</f>
        <v/>
      </c>
      <c r="N2964" s="252">
        <f>I2964</f>
        <v/>
      </c>
    </row>
    <row r="2965" ht="15" customHeight="1" thickBot="1">
      <c r="B2965" s="29" t="inlineStr">
        <is>
          <t>115TK11</t>
        </is>
      </c>
      <c r="C2965" s="87">
        <f>SUMIF(数量表!D:H,B2965,数量表!H:H)</f>
        <v/>
      </c>
      <c r="D2965" s="243" t="inlineStr">
        <is>
          <t>W2-39</t>
        </is>
      </c>
      <c r="E2965" s="2" t="n">
        <v>386.5</v>
      </c>
      <c r="F2965" s="244" t="inlineStr">
        <is>
          <t>*</t>
        </is>
      </c>
      <c r="G2965" s="2" t="n">
        <v>450</v>
      </c>
      <c r="H2965" s="122" t="n">
        <v>2</v>
      </c>
      <c r="I2965" s="259">
        <f>SUM(H2965*C2965)</f>
        <v/>
      </c>
      <c r="J2965" s="260" t="n">
        <v>1</v>
      </c>
      <c r="K2965" s="261">
        <f>C2965*J2965</f>
        <v/>
      </c>
      <c r="M2965" s="251">
        <f>CONCATENATE(D2965,"　",E2965,F2965,G2965)</f>
        <v/>
      </c>
      <c r="N2965" s="252">
        <f>I2965</f>
        <v/>
      </c>
    </row>
    <row r="2966" ht="15" customHeight="1" thickBot="1">
      <c r="B2966" s="221" t="inlineStr">
        <is>
          <t>115TK11</t>
        </is>
      </c>
      <c r="C2966" s="91">
        <f>SUMIF(数量表!D:H,B2966,数量表!H:H)</f>
        <v/>
      </c>
      <c r="D2966" s="239" t="inlineStr">
        <is>
          <t>W2-39</t>
        </is>
      </c>
      <c r="E2966" s="240" t="n">
        <v>386.5</v>
      </c>
      <c r="F2966" s="241" t="inlineStr">
        <is>
          <t>*</t>
        </is>
      </c>
      <c r="G2966" s="240" t="n">
        <v>118</v>
      </c>
      <c r="H2966" s="242" t="n">
        <v>2</v>
      </c>
      <c r="I2966" s="256">
        <f>SUM(H2966*C2966)</f>
        <v/>
      </c>
      <c r="J2966" s="257" t="n">
        <v>2</v>
      </c>
      <c r="K2966" s="258">
        <f>C2966*J2966</f>
        <v/>
      </c>
      <c r="M2966" s="251">
        <f>CONCATENATE(D2966,"　",E2966,F2966,G2966)</f>
        <v/>
      </c>
      <c r="N2966" s="252">
        <f>I2966</f>
        <v/>
      </c>
    </row>
    <row r="2967" ht="15" customHeight="1" thickBot="1">
      <c r="B2967" s="220" t="inlineStr">
        <is>
          <t>115TK11-L</t>
        </is>
      </c>
      <c r="C2967" s="82">
        <f>SUMIF(数量表!D:H,B2967,数量表!H:H)</f>
        <v/>
      </c>
      <c r="D2967" s="235" t="inlineStr">
        <is>
          <t>W2-41</t>
        </is>
      </c>
      <c r="E2967" s="236" t="n">
        <v>414.5</v>
      </c>
      <c r="F2967" s="237" t="inlineStr">
        <is>
          <t>*</t>
        </is>
      </c>
      <c r="G2967" s="236" t="n">
        <v>450</v>
      </c>
      <c r="H2967" s="238" t="n">
        <v>2</v>
      </c>
      <c r="I2967" s="253">
        <f>SUM(H2967*C2967)</f>
        <v/>
      </c>
      <c r="J2967" s="254" t="n">
        <v>1</v>
      </c>
      <c r="K2967" s="255">
        <f>C2967*J2967</f>
        <v/>
      </c>
      <c r="M2967" s="251">
        <f>CONCATENATE(D2967,"　",E2967,F2967,G2967)</f>
        <v/>
      </c>
      <c r="N2967" s="252">
        <f>I2967</f>
        <v/>
      </c>
    </row>
    <row r="2968" ht="15" customHeight="1" thickBot="1">
      <c r="B2968" s="29" t="inlineStr">
        <is>
          <t>115TK11-L</t>
        </is>
      </c>
      <c r="C2968" s="87">
        <f>SUMIF(数量表!D:H,B2968,数量表!H:H)</f>
        <v/>
      </c>
      <c r="D2968" s="243" t="inlineStr">
        <is>
          <t>W2-41</t>
        </is>
      </c>
      <c r="E2968" s="2" t="n">
        <v>414.5</v>
      </c>
      <c r="F2968" s="244" t="inlineStr">
        <is>
          <t>*</t>
        </is>
      </c>
      <c r="G2968" s="2" t="n">
        <v>118</v>
      </c>
      <c r="H2968" s="122" t="n">
        <v>2</v>
      </c>
      <c r="I2968" s="259">
        <f>SUM(H2968*C2968)</f>
        <v/>
      </c>
      <c r="J2968" s="260" t="n">
        <v>2</v>
      </c>
      <c r="K2968" s="261">
        <f>C2968*J2968</f>
        <v/>
      </c>
      <c r="M2968" s="251">
        <f>CONCATENATE(D2968,"　",E2968,F2968,G2968)</f>
        <v/>
      </c>
      <c r="N2968" s="252">
        <f>I2968</f>
        <v/>
      </c>
    </row>
    <row r="2969" ht="15" customHeight="1" thickBot="1">
      <c r="B2969" s="29" t="inlineStr">
        <is>
          <t>115TK11-L</t>
        </is>
      </c>
      <c r="C2969" s="87">
        <f>SUMIF(数量表!D:H,B2969,数量表!H:H)</f>
        <v/>
      </c>
      <c r="D2969" s="243" t="inlineStr">
        <is>
          <t>W2-39</t>
        </is>
      </c>
      <c r="E2969" s="2" t="n">
        <v>386.5</v>
      </c>
      <c r="F2969" s="244" t="inlineStr">
        <is>
          <t>*</t>
        </is>
      </c>
      <c r="G2969" s="2" t="n">
        <v>450</v>
      </c>
      <c r="H2969" s="122" t="n">
        <v>2</v>
      </c>
      <c r="I2969" s="259">
        <f>SUM(H2969*C2969)</f>
        <v/>
      </c>
      <c r="J2969" s="260" t="n">
        <v>1</v>
      </c>
      <c r="K2969" s="261">
        <f>C2969*J2969</f>
        <v/>
      </c>
      <c r="M2969" s="251">
        <f>CONCATENATE(D2969,"　",E2969,F2969,G2969)</f>
        <v/>
      </c>
      <c r="N2969" s="252">
        <f>I2969</f>
        <v/>
      </c>
    </row>
    <row r="2970" ht="15" customHeight="1" thickBot="1">
      <c r="B2970" s="29" t="inlineStr">
        <is>
          <t>115TK11-L</t>
        </is>
      </c>
      <c r="C2970" s="87">
        <f>SUMIF(数量表!D:H,B2970,数量表!H:H)</f>
        <v/>
      </c>
      <c r="D2970" s="243" t="inlineStr">
        <is>
          <t>W2-39</t>
        </is>
      </c>
      <c r="E2970" s="2" t="n">
        <v>386.5</v>
      </c>
      <c r="F2970" s="244" t="inlineStr">
        <is>
          <t>*</t>
        </is>
      </c>
      <c r="G2970" s="2" t="n">
        <v>118</v>
      </c>
      <c r="H2970" s="122" t="n">
        <v>2</v>
      </c>
      <c r="I2970" s="259">
        <f>SUM(H2970*C2970)</f>
        <v/>
      </c>
      <c r="J2970" s="260" t="n">
        <v>2</v>
      </c>
      <c r="K2970" s="261">
        <f>C2970*J2970</f>
        <v/>
      </c>
      <c r="M2970" s="251">
        <f>CONCATENATE(D2970,"　",E2970,F2970,G2970)</f>
        <v/>
      </c>
      <c r="N2970" s="252">
        <f>I2970</f>
        <v/>
      </c>
    </row>
    <row r="2971" ht="15" customHeight="1" thickBot="1">
      <c r="B2971" s="221" t="inlineStr">
        <is>
          <t>115TK11-L</t>
        </is>
      </c>
      <c r="C2971" s="91">
        <f>SUMIF(数量表!D:H,B2971,数量表!H:H)</f>
        <v/>
      </c>
      <c r="D2971" s="239" t="inlineStr">
        <is>
          <t>45*1000</t>
        </is>
      </c>
      <c r="E2971" s="240" t="n">
        <v>87</v>
      </c>
      <c r="F2971" s="241" t="inlineStr">
        <is>
          <t>*</t>
        </is>
      </c>
      <c r="G2971" s="240" t="n">
        <v>1149</v>
      </c>
      <c r="H2971" s="242" t="n">
        <v>1</v>
      </c>
      <c r="I2971" s="256">
        <f>SUM(H2971*C2971)</f>
        <v/>
      </c>
      <c r="J2971" s="257" t="n">
        <v>0.1</v>
      </c>
      <c r="K2971" s="258">
        <f>C2971*J2971</f>
        <v/>
      </c>
      <c r="M2971" s="251">
        <f>CONCATENATE(D2971,"　",E2971,F2971,G2971)</f>
        <v/>
      </c>
      <c r="N2971" s="252">
        <f>I2971</f>
        <v/>
      </c>
    </row>
    <row r="2972" ht="15" customHeight="1" thickBot="1">
      <c r="B2972" s="220" t="inlineStr">
        <is>
          <t>115TK11-R</t>
        </is>
      </c>
      <c r="C2972" s="82">
        <f>SUMIF(数量表!D:H,B2972,数量表!H:H)</f>
        <v/>
      </c>
      <c r="D2972" s="235" t="inlineStr">
        <is>
          <t>W2-41</t>
        </is>
      </c>
      <c r="E2972" s="236" t="n">
        <v>414.5</v>
      </c>
      <c r="F2972" s="237" t="inlineStr">
        <is>
          <t>*</t>
        </is>
      </c>
      <c r="G2972" s="236" t="n">
        <v>450</v>
      </c>
      <c r="H2972" s="238" t="n">
        <v>2</v>
      </c>
      <c r="I2972" s="253">
        <f>SUM(H2972*C2972)</f>
        <v/>
      </c>
      <c r="J2972" s="254" t="n">
        <v>1</v>
      </c>
      <c r="K2972" s="255">
        <f>C2972*J2972</f>
        <v/>
      </c>
      <c r="M2972" s="251">
        <f>CONCATENATE(D2972,"　",E2972,F2972,G2972)</f>
        <v/>
      </c>
      <c r="N2972" s="252">
        <f>I2972</f>
        <v/>
      </c>
    </row>
    <row r="2973" ht="15" customHeight="1" thickBot="1">
      <c r="B2973" s="29" t="inlineStr">
        <is>
          <t>115TK11-R</t>
        </is>
      </c>
      <c r="C2973" s="87">
        <f>SUMIF(数量表!D:H,B2973,数量表!H:H)</f>
        <v/>
      </c>
      <c r="D2973" s="243" t="inlineStr">
        <is>
          <t>W2-41</t>
        </is>
      </c>
      <c r="E2973" s="2" t="n">
        <v>414.5</v>
      </c>
      <c r="F2973" s="244" t="inlineStr">
        <is>
          <t>*</t>
        </is>
      </c>
      <c r="G2973" s="2" t="n">
        <v>118</v>
      </c>
      <c r="H2973" s="122" t="n">
        <v>2</v>
      </c>
      <c r="I2973" s="259">
        <f>SUM(H2973*C2973)</f>
        <v/>
      </c>
      <c r="J2973" s="260" t="n">
        <v>2</v>
      </c>
      <c r="K2973" s="261">
        <f>C2973*J2973</f>
        <v/>
      </c>
      <c r="M2973" s="251">
        <f>CONCATENATE(D2973,"　",E2973,F2973,G2973)</f>
        <v/>
      </c>
      <c r="N2973" s="252">
        <f>I2973</f>
        <v/>
      </c>
    </row>
    <row r="2974" ht="15" customHeight="1" thickBot="1">
      <c r="B2974" s="29" t="inlineStr">
        <is>
          <t>115TK11-R</t>
        </is>
      </c>
      <c r="C2974" s="87">
        <f>SUMIF(数量表!D:H,B2974,数量表!H:H)</f>
        <v/>
      </c>
      <c r="D2974" s="243" t="inlineStr">
        <is>
          <t>W2-39</t>
        </is>
      </c>
      <c r="E2974" s="2" t="n">
        <v>386.5</v>
      </c>
      <c r="F2974" s="244" t="inlineStr">
        <is>
          <t>*</t>
        </is>
      </c>
      <c r="G2974" s="2" t="n">
        <v>450</v>
      </c>
      <c r="H2974" s="122" t="n">
        <v>2</v>
      </c>
      <c r="I2974" s="259">
        <f>SUM(H2974*C2974)</f>
        <v/>
      </c>
      <c r="J2974" s="260" t="n">
        <v>1</v>
      </c>
      <c r="K2974" s="261">
        <f>C2974*J2974</f>
        <v/>
      </c>
      <c r="M2974" s="251">
        <f>CONCATENATE(D2974,"　",E2974,F2974,G2974)</f>
        <v/>
      </c>
      <c r="N2974" s="252">
        <f>I2974</f>
        <v/>
      </c>
    </row>
    <row r="2975" ht="15" customHeight="1" thickBot="1">
      <c r="B2975" s="29" t="inlineStr">
        <is>
          <t>115TK11-R</t>
        </is>
      </c>
      <c r="C2975" s="87">
        <f>SUMIF(数量表!D:H,B2975,数量表!H:H)</f>
        <v/>
      </c>
      <c r="D2975" s="243" t="inlineStr">
        <is>
          <t>W2-39</t>
        </is>
      </c>
      <c r="E2975" s="2" t="n">
        <v>386.5</v>
      </c>
      <c r="F2975" s="244" t="inlineStr">
        <is>
          <t>*</t>
        </is>
      </c>
      <c r="G2975" s="2" t="n">
        <v>118</v>
      </c>
      <c r="H2975" s="122" t="n">
        <v>2</v>
      </c>
      <c r="I2975" s="259">
        <f>SUM(H2975*C2975)</f>
        <v/>
      </c>
      <c r="J2975" s="260" t="n">
        <v>2</v>
      </c>
      <c r="K2975" s="261">
        <f>C2975*J2975</f>
        <v/>
      </c>
      <c r="M2975" s="251">
        <f>CONCATENATE(D2975,"　",E2975,F2975,G2975)</f>
        <v/>
      </c>
      <c r="N2975" s="252">
        <f>I2975</f>
        <v/>
      </c>
    </row>
    <row r="2976" ht="15" customHeight="1" thickBot="1">
      <c r="B2976" s="221" t="inlineStr">
        <is>
          <t>115TK11-R</t>
        </is>
      </c>
      <c r="C2976" s="91">
        <f>SUMIF(数量表!D:H,B2976,数量表!H:H)</f>
        <v/>
      </c>
      <c r="D2976" s="239" t="inlineStr">
        <is>
          <t>45*1000</t>
        </is>
      </c>
      <c r="E2976" s="240" t="n">
        <v>87</v>
      </c>
      <c r="F2976" s="241" t="inlineStr">
        <is>
          <t>*</t>
        </is>
      </c>
      <c r="G2976" s="240" t="n">
        <v>1149</v>
      </c>
      <c r="H2976" s="242" t="n">
        <v>1</v>
      </c>
      <c r="I2976" s="256">
        <f>SUM(H2976*C2976)</f>
        <v/>
      </c>
      <c r="J2976" s="257" t="n">
        <v>0.1</v>
      </c>
      <c r="K2976" s="258">
        <f>C2976*J2976</f>
        <v/>
      </c>
      <c r="M2976" s="251">
        <f>CONCATENATE(D2976,"　",E2976,F2976,G2976)</f>
        <v/>
      </c>
      <c r="N2976" s="252">
        <f>I2976</f>
        <v/>
      </c>
    </row>
    <row r="2977" ht="15" customHeight="1" thickBot="1">
      <c r="B2977" s="220" t="inlineStr">
        <is>
          <t>135MK07L</t>
        </is>
      </c>
      <c r="C2977" s="82">
        <f>SUMIF(数量表!D:H,B2977,数量表!H:H)</f>
        <v/>
      </c>
      <c r="D2977" s="235" t="inlineStr">
        <is>
          <t>W2-41</t>
        </is>
      </c>
      <c r="E2977" s="236" t="n">
        <v>414.5</v>
      </c>
      <c r="F2977" s="237" t="inlineStr">
        <is>
          <t>*</t>
        </is>
      </c>
      <c r="G2977" s="236" t="n">
        <v>818</v>
      </c>
      <c r="H2977" s="238" t="n">
        <v>2</v>
      </c>
      <c r="I2977" s="253">
        <f>SUM(H2977*C2977)</f>
        <v/>
      </c>
      <c r="J2977" s="254" t="n">
        <v>1</v>
      </c>
      <c r="K2977" s="255">
        <f>C2977*J2977</f>
        <v/>
      </c>
      <c r="M2977" s="251">
        <f>CONCATENATE(D2977,"　",E2977,F2977,G2977)</f>
        <v/>
      </c>
      <c r="N2977" s="252">
        <f>I2977</f>
        <v/>
      </c>
    </row>
    <row r="2978" ht="15" customHeight="1" thickBot="1">
      <c r="B2978" s="29" t="inlineStr">
        <is>
          <t>135MK07L</t>
        </is>
      </c>
      <c r="C2978" s="87">
        <f>SUMIF(数量表!D:H,B2978,数量表!H:H)</f>
        <v/>
      </c>
      <c r="D2978" s="243" t="inlineStr">
        <is>
          <t>W2-41</t>
        </is>
      </c>
      <c r="E2978" s="2" t="n">
        <v>414.5</v>
      </c>
      <c r="F2978" s="244" t="inlineStr">
        <is>
          <t>*</t>
        </is>
      </c>
      <c r="G2978" s="2" t="n">
        <v>150</v>
      </c>
      <c r="H2978" s="122" t="n">
        <v>2</v>
      </c>
      <c r="I2978" s="259">
        <f>SUM(H2978*C2978)</f>
        <v/>
      </c>
      <c r="J2978" s="260" t="n">
        <v>0.5</v>
      </c>
      <c r="K2978" s="261">
        <f>C2978*J2978</f>
        <v/>
      </c>
      <c r="M2978" s="251">
        <f>CONCATENATE(D2978,"　",E2978,F2978,G2978)</f>
        <v/>
      </c>
      <c r="N2978" s="252">
        <f>I2978</f>
        <v/>
      </c>
    </row>
    <row r="2979" ht="15" customHeight="1" thickBot="1">
      <c r="B2979" s="29" t="inlineStr">
        <is>
          <t>135MK07L</t>
        </is>
      </c>
      <c r="C2979" s="87">
        <f>SUMIF(数量表!D:H,B2979,数量表!H:H)</f>
        <v/>
      </c>
      <c r="D2979" s="243" t="inlineStr">
        <is>
          <t>W2-39</t>
        </is>
      </c>
      <c r="E2979" s="2" t="n">
        <v>386.5</v>
      </c>
      <c r="F2979" s="244" t="inlineStr">
        <is>
          <t>*</t>
        </is>
      </c>
      <c r="G2979" s="2" t="n">
        <v>818</v>
      </c>
      <c r="H2979" s="122" t="n">
        <v>1</v>
      </c>
      <c r="I2979" s="259">
        <f>SUM(H2979*C2979)</f>
        <v/>
      </c>
      <c r="J2979" s="260" t="n">
        <v>1</v>
      </c>
      <c r="K2979" s="261">
        <f>C2979*J2979</f>
        <v/>
      </c>
      <c r="M2979" s="251">
        <f>CONCATENATE(D2979,"　",E2979,F2979,G2979)</f>
        <v/>
      </c>
      <c r="N2979" s="252">
        <f>I2979</f>
        <v/>
      </c>
    </row>
    <row r="2980" ht="15" customHeight="1" thickBot="1">
      <c r="B2980" s="29" t="inlineStr">
        <is>
          <t>135MK07L</t>
        </is>
      </c>
      <c r="C2980" s="87">
        <f>SUMIF(数量表!D:H,B2980,数量表!H:H)</f>
        <v/>
      </c>
      <c r="D2980" s="243" t="inlineStr">
        <is>
          <t>W2-39</t>
        </is>
      </c>
      <c r="E2980" s="2" t="n">
        <v>386.5</v>
      </c>
      <c r="F2980" s="244" t="inlineStr">
        <is>
          <t>*</t>
        </is>
      </c>
      <c r="G2980" s="2" t="n">
        <v>150</v>
      </c>
      <c r="H2980" s="122" t="n">
        <v>1</v>
      </c>
      <c r="I2980" s="259">
        <f>SUM(H2980*C2980)</f>
        <v/>
      </c>
      <c r="J2980" s="260" t="n">
        <v>0.5</v>
      </c>
      <c r="K2980" s="261">
        <f>C2980*J2980</f>
        <v/>
      </c>
      <c r="M2980" s="251">
        <f>CONCATENATE(D2980,"　",E2980,F2980,G2980)</f>
        <v/>
      </c>
      <c r="N2980" s="252">
        <f>I2980</f>
        <v/>
      </c>
    </row>
    <row r="2981" ht="15" customHeight="1" thickBot="1">
      <c r="B2981" s="29" t="inlineStr">
        <is>
          <t>135MK07L</t>
        </is>
      </c>
      <c r="C2981" s="87">
        <f>SUMIF(数量表!D:H,B2981,数量表!H:H)</f>
        <v/>
      </c>
      <c r="D2981" s="243" t="inlineStr">
        <is>
          <t>W2-39</t>
        </is>
      </c>
      <c r="E2981" s="2" t="n">
        <v>373.5</v>
      </c>
      <c r="F2981" s="244" t="inlineStr">
        <is>
          <t>*</t>
        </is>
      </c>
      <c r="G2981" s="2" t="n">
        <v>818</v>
      </c>
      <c r="H2981" s="122" t="n">
        <v>1</v>
      </c>
      <c r="I2981" s="259">
        <f>SUM(H2981*C2981)</f>
        <v/>
      </c>
      <c r="J2981" s="260" t="n">
        <v>1</v>
      </c>
      <c r="K2981" s="261">
        <f>C2981*J2981</f>
        <v/>
      </c>
      <c r="M2981" s="251">
        <f>CONCATENATE(D2981,"　",E2981,F2981,G2981)</f>
        <v/>
      </c>
      <c r="N2981" s="252">
        <f>I2981</f>
        <v/>
      </c>
    </row>
    <row r="2982" ht="15" customHeight="1" thickBot="1">
      <c r="B2982" s="221" t="inlineStr">
        <is>
          <t>135MK07L</t>
        </is>
      </c>
      <c r="C2982" s="91">
        <f>SUMIF(数量表!D:H,B2982,数量表!H:H)</f>
        <v/>
      </c>
      <c r="D2982" s="239" t="inlineStr">
        <is>
          <t>W2-39</t>
        </is>
      </c>
      <c r="E2982" s="240" t="n">
        <v>373.5</v>
      </c>
      <c r="F2982" s="241" t="inlineStr">
        <is>
          <t>*</t>
        </is>
      </c>
      <c r="G2982" s="240" t="n">
        <v>150</v>
      </c>
      <c r="H2982" s="242" t="n">
        <v>1</v>
      </c>
      <c r="I2982" s="256">
        <f>SUM(H2982*C2982)</f>
        <v/>
      </c>
      <c r="J2982" s="257" t="n">
        <v>0.5</v>
      </c>
      <c r="K2982" s="258">
        <f>C2982*J2982</f>
        <v/>
      </c>
      <c r="M2982" s="251">
        <f>CONCATENATE(D2982,"　",E2982,F2982,G2982)</f>
        <v/>
      </c>
      <c r="N2982" s="252">
        <f>I2982</f>
        <v/>
      </c>
    </row>
    <row r="2983" ht="15" customHeight="1" thickBot="1">
      <c r="B2983" s="220" t="inlineStr">
        <is>
          <t>135MK07L-L</t>
        </is>
      </c>
      <c r="C2983" s="82">
        <f>SUMIF(数量表!D:H,B2983,数量表!H:H)</f>
        <v/>
      </c>
      <c r="D2983" s="235" t="inlineStr">
        <is>
          <t>W2-41</t>
        </is>
      </c>
      <c r="E2983" s="236" t="n">
        <v>414.5</v>
      </c>
      <c r="F2983" s="237" t="inlineStr">
        <is>
          <t>*</t>
        </is>
      </c>
      <c r="G2983" s="236" t="n">
        <v>818</v>
      </c>
      <c r="H2983" s="238" t="n">
        <v>2</v>
      </c>
      <c r="I2983" s="253">
        <f>SUM(H2983*C2983)</f>
        <v/>
      </c>
      <c r="J2983" s="254" t="n">
        <v>1</v>
      </c>
      <c r="K2983" s="255">
        <f>C2983*J2983</f>
        <v/>
      </c>
      <c r="M2983" s="251">
        <f>CONCATENATE(D2983,"　",E2983,F2983,G2983)</f>
        <v/>
      </c>
      <c r="N2983" s="252">
        <f>I2983</f>
        <v/>
      </c>
    </row>
    <row r="2984" ht="15" customHeight="1" thickBot="1">
      <c r="B2984" s="29" t="inlineStr">
        <is>
          <t>135MK07L-L</t>
        </is>
      </c>
      <c r="C2984" s="87">
        <f>SUMIF(数量表!D:H,B2984,数量表!H:H)</f>
        <v/>
      </c>
      <c r="D2984" s="243" t="inlineStr">
        <is>
          <t>W2-41</t>
        </is>
      </c>
      <c r="E2984" s="2" t="n">
        <v>414.5</v>
      </c>
      <c r="F2984" s="244" t="inlineStr">
        <is>
          <t>*</t>
        </is>
      </c>
      <c r="G2984" s="2" t="n">
        <v>150</v>
      </c>
      <c r="H2984" s="122" t="n">
        <v>2</v>
      </c>
      <c r="I2984" s="259">
        <f>SUM(H2984*C2984)</f>
        <v/>
      </c>
      <c r="J2984" s="260" t="n">
        <v>0.5</v>
      </c>
      <c r="K2984" s="261">
        <f>C2984*J2984</f>
        <v/>
      </c>
      <c r="M2984" s="251">
        <f>CONCATENATE(D2984,"　",E2984,F2984,G2984)</f>
        <v/>
      </c>
      <c r="N2984" s="252">
        <f>I2984</f>
        <v/>
      </c>
    </row>
    <row r="2985" ht="15" customHeight="1" thickBot="1">
      <c r="B2985" s="29" t="inlineStr">
        <is>
          <t>135MK07L-L</t>
        </is>
      </c>
      <c r="C2985" s="87">
        <f>SUMIF(数量表!D:H,B2985,数量表!H:H)</f>
        <v/>
      </c>
      <c r="D2985" s="243" t="inlineStr">
        <is>
          <t>W2-39</t>
        </is>
      </c>
      <c r="E2985" s="2" t="n">
        <v>386.5</v>
      </c>
      <c r="F2985" s="244" t="inlineStr">
        <is>
          <t>*</t>
        </is>
      </c>
      <c r="G2985" s="2" t="n">
        <v>818</v>
      </c>
      <c r="H2985" s="122" t="n">
        <v>1</v>
      </c>
      <c r="I2985" s="259">
        <f>SUM(H2985*C2985)</f>
        <v/>
      </c>
      <c r="J2985" s="260" t="n">
        <v>1</v>
      </c>
      <c r="K2985" s="261">
        <f>C2985*J2985</f>
        <v/>
      </c>
      <c r="M2985" s="251">
        <f>CONCATENATE(D2985,"　",E2985,F2985,G2985)</f>
        <v/>
      </c>
      <c r="N2985" s="252">
        <f>I2985</f>
        <v/>
      </c>
    </row>
    <row r="2986" ht="15" customHeight="1" thickBot="1">
      <c r="B2986" s="29" t="inlineStr">
        <is>
          <t>135MK07L-L</t>
        </is>
      </c>
      <c r="C2986" s="87">
        <f>SUMIF(数量表!D:H,B2986,数量表!H:H)</f>
        <v/>
      </c>
      <c r="D2986" s="243" t="inlineStr">
        <is>
          <t>W2-39</t>
        </is>
      </c>
      <c r="E2986" s="2" t="n">
        <v>386.5</v>
      </c>
      <c r="F2986" s="244" t="inlineStr">
        <is>
          <t>*</t>
        </is>
      </c>
      <c r="G2986" s="2" t="n">
        <v>150</v>
      </c>
      <c r="H2986" s="122" t="n">
        <v>1</v>
      </c>
      <c r="I2986" s="259">
        <f>SUM(H2986*C2986)</f>
        <v/>
      </c>
      <c r="J2986" s="260" t="n">
        <v>0.5</v>
      </c>
      <c r="K2986" s="261">
        <f>C2986*J2986</f>
        <v/>
      </c>
      <c r="M2986" s="251">
        <f>CONCATENATE(D2986,"　",E2986,F2986,G2986)</f>
        <v/>
      </c>
      <c r="N2986" s="252">
        <f>I2986</f>
        <v/>
      </c>
    </row>
    <row r="2987" ht="15" customHeight="1" thickBot="1">
      <c r="B2987" s="29" t="inlineStr">
        <is>
          <t>135MK07L-L</t>
        </is>
      </c>
      <c r="C2987" s="87">
        <f>SUMIF(数量表!D:H,B2987,数量表!H:H)</f>
        <v/>
      </c>
      <c r="D2987" s="243" t="inlineStr">
        <is>
          <t>W2-39</t>
        </is>
      </c>
      <c r="E2987" s="2" t="n">
        <v>373.5</v>
      </c>
      <c r="F2987" s="244" t="inlineStr">
        <is>
          <t>*</t>
        </is>
      </c>
      <c r="G2987" s="2" t="n">
        <v>818</v>
      </c>
      <c r="H2987" s="122" t="n">
        <v>1</v>
      </c>
      <c r="I2987" s="259">
        <f>SUM(H2987*C2987)</f>
        <v/>
      </c>
      <c r="J2987" s="260" t="n">
        <v>1</v>
      </c>
      <c r="K2987" s="261">
        <f>C2987*J2987</f>
        <v/>
      </c>
      <c r="M2987" s="251">
        <f>CONCATENATE(D2987,"　",E2987,F2987,G2987)</f>
        <v/>
      </c>
      <c r="N2987" s="252">
        <f>I2987</f>
        <v/>
      </c>
    </row>
    <row r="2988" ht="15" customHeight="1" thickBot="1">
      <c r="B2988" s="29" t="inlineStr">
        <is>
          <t>135MK07L-L</t>
        </is>
      </c>
      <c r="C2988" s="87">
        <f>SUMIF(数量表!D:H,B2988,数量表!H:H)</f>
        <v/>
      </c>
      <c r="D2988" s="243" t="inlineStr">
        <is>
          <t>W2-39</t>
        </is>
      </c>
      <c r="E2988" s="2" t="n">
        <v>373.5</v>
      </c>
      <c r="F2988" s="244" t="inlineStr">
        <is>
          <t>*</t>
        </is>
      </c>
      <c r="G2988" s="2" t="n">
        <v>150</v>
      </c>
      <c r="H2988" s="122" t="n">
        <v>1</v>
      </c>
      <c r="I2988" s="259">
        <f>SUM(H2988*C2988)</f>
        <v/>
      </c>
      <c r="J2988" s="260" t="n">
        <v>0.5</v>
      </c>
      <c r="K2988" s="261">
        <f>C2988*J2988</f>
        <v/>
      </c>
      <c r="M2988" s="251">
        <f>CONCATENATE(D2988,"　",E2988,F2988,G2988)</f>
        <v/>
      </c>
      <c r="N2988" s="252">
        <f>I2988</f>
        <v/>
      </c>
    </row>
    <row r="2989" ht="15" customHeight="1" thickBot="1">
      <c r="B2989" s="221" t="inlineStr">
        <is>
          <t>135MK07L-L</t>
        </is>
      </c>
      <c r="C2989" s="91">
        <f>SUMIF(数量表!D:H,B2989,数量表!H:H)</f>
        <v/>
      </c>
      <c r="D2989" s="239" t="inlineStr">
        <is>
          <t>45*1000</t>
        </is>
      </c>
      <c r="E2989" s="240" t="n">
        <v>30</v>
      </c>
      <c r="F2989" s="241" t="inlineStr">
        <is>
          <t>*</t>
        </is>
      </c>
      <c r="G2989" s="240" t="n">
        <v>749</v>
      </c>
      <c r="H2989" s="242" t="n">
        <v>1</v>
      </c>
      <c r="I2989" s="256">
        <f>SUM(H2989*C2989)</f>
        <v/>
      </c>
      <c r="J2989" s="257" t="n">
        <v>0.1</v>
      </c>
      <c r="K2989" s="258">
        <f>C2989*J2989</f>
        <v/>
      </c>
      <c r="M2989" s="251">
        <f>CONCATENATE(D2989,"　",E2989,F2989,G2989)</f>
        <v/>
      </c>
      <c r="N2989" s="252">
        <f>I2989</f>
        <v/>
      </c>
    </row>
    <row r="2990" ht="15" customHeight="1" thickBot="1">
      <c r="B2990" s="222" t="inlineStr">
        <is>
          <t>18M5ZH11</t>
        </is>
      </c>
      <c r="C2990" s="21">
        <f>SUMIF(数量表!D:H,B2990,数量表!H:H)</f>
        <v/>
      </c>
      <c r="D2990" s="232" t="inlineStr">
        <is>
          <t>W1-34</t>
        </is>
      </c>
      <c r="E2990" s="233" t="n">
        <v>345</v>
      </c>
      <c r="F2990" s="234" t="inlineStr">
        <is>
          <t>*</t>
        </is>
      </c>
      <c r="G2990" s="233" t="n">
        <v>353</v>
      </c>
      <c r="H2990" s="231" t="n">
        <v>1</v>
      </c>
      <c r="I2990" s="248">
        <f>SUM(H2990*C2990)</f>
        <v/>
      </c>
      <c r="J2990" s="249" t="n">
        <v>0.5</v>
      </c>
      <c r="K2990" s="250">
        <f>C2990*J2990</f>
        <v/>
      </c>
      <c r="M2990" s="251">
        <f>CONCATENATE(D2990,"　",E2990,F2990,G2990)</f>
        <v/>
      </c>
      <c r="N2990" s="252">
        <f>I2990</f>
        <v/>
      </c>
    </row>
    <row r="2991" ht="15" customHeight="1" thickBot="1">
      <c r="B2991" s="220" t="inlineStr">
        <is>
          <t>135MKA07L</t>
        </is>
      </c>
      <c r="C2991" s="82">
        <f>SUMIF(数量表!D:H,B2991,数量表!H:H)</f>
        <v/>
      </c>
      <c r="D2991" s="235" t="inlineStr">
        <is>
          <t>W1-39</t>
        </is>
      </c>
      <c r="E2991" s="236" t="n">
        <v>386.5</v>
      </c>
      <c r="F2991" s="237" t="inlineStr">
        <is>
          <t>*</t>
        </is>
      </c>
      <c r="G2991" s="236" t="n">
        <v>818</v>
      </c>
      <c r="H2991" s="238" t="n">
        <v>1</v>
      </c>
      <c r="I2991" s="253">
        <f>SUM(H2991*C2991)</f>
        <v/>
      </c>
      <c r="J2991" s="254" t="n">
        <v>1</v>
      </c>
      <c r="K2991" s="255">
        <f>C2991*J2991</f>
        <v/>
      </c>
      <c r="M2991" s="251">
        <f>CONCATENATE(D2991,"　",E2991,F2991,G2991)</f>
        <v/>
      </c>
      <c r="N2991" s="252">
        <f>I2991</f>
        <v/>
      </c>
    </row>
    <row r="2992" ht="15" customHeight="1" thickBot="1">
      <c r="B2992" s="29" t="inlineStr">
        <is>
          <t>135MKA07L</t>
        </is>
      </c>
      <c r="C2992" s="87">
        <f>SUMIF(数量表!D:H,B2992,数量表!H:H)</f>
        <v/>
      </c>
      <c r="D2992" s="243" t="inlineStr">
        <is>
          <t>W2-39</t>
        </is>
      </c>
      <c r="E2992" s="2" t="n">
        <v>386.5</v>
      </c>
      <c r="F2992" s="244" t="inlineStr">
        <is>
          <t>*</t>
        </is>
      </c>
      <c r="G2992" s="2" t="n">
        <v>150</v>
      </c>
      <c r="H2992" s="122" t="n">
        <v>1</v>
      </c>
      <c r="I2992" s="259">
        <f>SUM(H2992*C2992)</f>
        <v/>
      </c>
      <c r="J2992" s="260" t="n">
        <v>0.5</v>
      </c>
      <c r="K2992" s="261">
        <f>C2992*J2992</f>
        <v/>
      </c>
      <c r="M2992" s="251">
        <f>CONCATENATE(D2992,"　",E2992,F2992,G2992)</f>
        <v/>
      </c>
      <c r="N2992" s="252">
        <f>I2992</f>
        <v/>
      </c>
    </row>
    <row r="2993" ht="15" customHeight="1" thickBot="1">
      <c r="B2993" s="29" t="inlineStr">
        <is>
          <t>135MKA07L</t>
        </is>
      </c>
      <c r="C2993" s="87">
        <f>SUMIF(数量表!D:H,B2993,数量表!H:H)</f>
        <v/>
      </c>
      <c r="D2993" s="243" t="inlineStr">
        <is>
          <t>W2-41</t>
        </is>
      </c>
      <c r="E2993" s="2" t="n">
        <v>414.5</v>
      </c>
      <c r="F2993" s="244" t="inlineStr">
        <is>
          <t>*</t>
        </is>
      </c>
      <c r="G2993" s="2" t="n">
        <v>818</v>
      </c>
      <c r="H2993" s="122" t="n">
        <v>1</v>
      </c>
      <c r="I2993" s="259">
        <f>SUM(H2993*C2993)</f>
        <v/>
      </c>
      <c r="J2993" s="260" t="n">
        <v>1</v>
      </c>
      <c r="K2993" s="261">
        <f>C2993*J2993</f>
        <v/>
      </c>
      <c r="M2993" s="251">
        <f>CONCATENATE(D2993,"　",E2993,F2993,G2993)</f>
        <v/>
      </c>
      <c r="N2993" s="252">
        <f>I2993</f>
        <v/>
      </c>
    </row>
    <row r="2994" ht="15" customHeight="1" thickBot="1">
      <c r="B2994" s="29" t="inlineStr">
        <is>
          <t>135MKA07L</t>
        </is>
      </c>
      <c r="C2994" s="87">
        <f>SUMIF(数量表!D:H,B2994,数量表!H:H)</f>
        <v/>
      </c>
      <c r="D2994" s="243" t="inlineStr">
        <is>
          <t>W2-41</t>
        </is>
      </c>
      <c r="E2994" s="2" t="n">
        <v>414.5</v>
      </c>
      <c r="F2994" s="244" t="inlineStr">
        <is>
          <t>*</t>
        </is>
      </c>
      <c r="G2994" s="2" t="n">
        <v>150</v>
      </c>
      <c r="H2994" s="122" t="n">
        <v>1</v>
      </c>
      <c r="I2994" s="259">
        <f>SUM(H2994*C2994)</f>
        <v/>
      </c>
      <c r="J2994" s="260" t="n">
        <v>0.1</v>
      </c>
      <c r="K2994" s="261">
        <f>C2994*J2994</f>
        <v/>
      </c>
      <c r="M2994" s="251">
        <f>CONCATENATE(D2994,"　",E2994,F2994,G2994)</f>
        <v/>
      </c>
      <c r="N2994" s="252">
        <f>I2994</f>
        <v/>
      </c>
    </row>
    <row r="2995" ht="15" customHeight="1" thickBot="1">
      <c r="B2995" s="29" t="inlineStr">
        <is>
          <t>135MKA07L</t>
        </is>
      </c>
      <c r="C2995" s="87">
        <f>SUMIF(数量表!D:H,B2995,数量表!H:H)</f>
        <v/>
      </c>
      <c r="D2995" s="243" t="inlineStr">
        <is>
          <t>W1-39</t>
        </is>
      </c>
      <c r="E2995" s="2" t="n">
        <v>333</v>
      </c>
      <c r="F2995" s="244" t="inlineStr">
        <is>
          <t>*</t>
        </is>
      </c>
      <c r="G2995" s="2" t="n">
        <v>818</v>
      </c>
      <c r="H2995" s="122" t="n">
        <v>1</v>
      </c>
      <c r="I2995" s="259">
        <f>SUM(H2995*C2995)</f>
        <v/>
      </c>
      <c r="J2995" s="260" t="n">
        <v>1</v>
      </c>
      <c r="K2995" s="261">
        <f>C2995*J2995</f>
        <v/>
      </c>
      <c r="M2995" s="251">
        <f>CONCATENATE(D2995,"　",E2995,F2995,G2995)</f>
        <v/>
      </c>
      <c r="N2995" s="252">
        <f>I2995</f>
        <v/>
      </c>
    </row>
    <row r="2996" ht="15" customHeight="1" thickBot="1">
      <c r="B2996" s="221" t="inlineStr">
        <is>
          <t>135MKA07L</t>
        </is>
      </c>
      <c r="C2996" s="91">
        <f>SUMIF(数量表!D:H,B2996,数量表!H:H)</f>
        <v/>
      </c>
      <c r="D2996" s="239" t="inlineStr">
        <is>
          <t>W2-39</t>
        </is>
      </c>
      <c r="E2996" s="240" t="n">
        <v>333</v>
      </c>
      <c r="F2996" s="241" t="inlineStr">
        <is>
          <t>*</t>
        </is>
      </c>
      <c r="G2996" s="240" t="n">
        <v>150</v>
      </c>
      <c r="H2996" s="242" t="n">
        <v>1</v>
      </c>
      <c r="I2996" s="256">
        <f>SUM(H2996*C2996)</f>
        <v/>
      </c>
      <c r="J2996" s="257" t="n">
        <v>0.5</v>
      </c>
      <c r="K2996" s="258">
        <f>C2996*J2996</f>
        <v/>
      </c>
      <c r="M2996" s="251">
        <f>CONCATENATE(D2996,"　",E2996,F2996,G2996)</f>
        <v/>
      </c>
      <c r="N2996" s="252">
        <f>I2996</f>
        <v/>
      </c>
    </row>
    <row r="2997" ht="15" customHeight="1" thickBot="1">
      <c r="B2997" s="220" t="inlineStr">
        <is>
          <t>135MKA07L-L</t>
        </is>
      </c>
      <c r="C2997" s="82">
        <f>SUMIF(数量表!D:H,B2997,数量表!H:H)</f>
        <v/>
      </c>
      <c r="D2997" s="235" t="inlineStr">
        <is>
          <t>W1-39</t>
        </is>
      </c>
      <c r="E2997" s="236" t="n">
        <v>386.5</v>
      </c>
      <c r="F2997" s="237" t="inlineStr">
        <is>
          <t>*</t>
        </is>
      </c>
      <c r="G2997" s="236" t="n">
        <v>818</v>
      </c>
      <c r="H2997" s="238" t="n">
        <v>1</v>
      </c>
      <c r="I2997" s="253">
        <f>SUM(H2997*C2997)</f>
        <v/>
      </c>
      <c r="J2997" s="254" t="n">
        <v>1</v>
      </c>
      <c r="K2997" s="255">
        <f>C2997*J2997</f>
        <v/>
      </c>
      <c r="M2997" s="251">
        <f>CONCATENATE(D2997,"　",E2997,F2997,G2997)</f>
        <v/>
      </c>
      <c r="N2997" s="252">
        <f>I2997</f>
        <v/>
      </c>
    </row>
    <row r="2998" ht="15" customHeight="1" thickBot="1">
      <c r="B2998" s="29" t="inlineStr">
        <is>
          <t>135MKA07L-L</t>
        </is>
      </c>
      <c r="C2998" s="87">
        <f>SUMIF(数量表!D:H,B2998,数量表!H:H)</f>
        <v/>
      </c>
      <c r="D2998" s="243" t="inlineStr">
        <is>
          <t>W2-39</t>
        </is>
      </c>
      <c r="E2998" s="2" t="n">
        <v>386.5</v>
      </c>
      <c r="F2998" s="244" t="inlineStr">
        <is>
          <t>*</t>
        </is>
      </c>
      <c r="G2998" s="2" t="n">
        <v>150</v>
      </c>
      <c r="H2998" s="122" t="n">
        <v>1</v>
      </c>
      <c r="I2998" s="259">
        <f>SUM(H2998*C2998)</f>
        <v/>
      </c>
      <c r="J2998" s="260" t="n">
        <v>0.5</v>
      </c>
      <c r="K2998" s="261">
        <f>C2998*J2998</f>
        <v/>
      </c>
      <c r="M2998" s="251">
        <f>CONCATENATE(D2998,"　",E2998,F2998,G2998)</f>
        <v/>
      </c>
      <c r="N2998" s="252">
        <f>I2998</f>
        <v/>
      </c>
    </row>
    <row r="2999" ht="15" customHeight="1" thickBot="1">
      <c r="B2999" s="29" t="inlineStr">
        <is>
          <t>135MKA07L-L</t>
        </is>
      </c>
      <c r="C2999" s="87">
        <f>SUMIF(数量表!D:H,B2999,数量表!H:H)</f>
        <v/>
      </c>
      <c r="D2999" s="243" t="inlineStr">
        <is>
          <t>W2-41</t>
        </is>
      </c>
      <c r="E2999" s="2" t="n">
        <v>414.5</v>
      </c>
      <c r="F2999" s="244" t="inlineStr">
        <is>
          <t>*</t>
        </is>
      </c>
      <c r="G2999" s="2" t="n">
        <v>818</v>
      </c>
      <c r="H2999" s="122" t="n">
        <v>1</v>
      </c>
      <c r="I2999" s="259">
        <f>SUM(H2999*C2999)</f>
        <v/>
      </c>
      <c r="J2999" s="260" t="n">
        <v>1</v>
      </c>
      <c r="K2999" s="261">
        <f>C2999*J2999</f>
        <v/>
      </c>
      <c r="M2999" s="251">
        <f>CONCATENATE(D2999,"　",E2999,F2999,G2999)</f>
        <v/>
      </c>
      <c r="N2999" s="252">
        <f>I2999</f>
        <v/>
      </c>
    </row>
    <row r="3000" ht="15" customHeight="1" thickBot="1">
      <c r="B3000" s="29" t="inlineStr">
        <is>
          <t>135MKA07L-L</t>
        </is>
      </c>
      <c r="C3000" s="87">
        <f>SUMIF(数量表!D:H,B3000,数量表!H:H)</f>
        <v/>
      </c>
      <c r="D3000" s="243" t="inlineStr">
        <is>
          <t>W2-41</t>
        </is>
      </c>
      <c r="E3000" s="2" t="n">
        <v>414.5</v>
      </c>
      <c r="F3000" s="244" t="inlineStr">
        <is>
          <t>*</t>
        </is>
      </c>
      <c r="G3000" s="2" t="n">
        <v>150</v>
      </c>
      <c r="H3000" s="122" t="n">
        <v>1</v>
      </c>
      <c r="I3000" s="259">
        <f>SUM(H3000*C3000)</f>
        <v/>
      </c>
      <c r="J3000" s="260" t="n">
        <v>0.1</v>
      </c>
      <c r="K3000" s="261">
        <f>C3000*J3000</f>
        <v/>
      </c>
      <c r="M3000" s="251">
        <f>CONCATENATE(D3000,"　",E3000,F3000,G3000)</f>
        <v/>
      </c>
      <c r="N3000" s="252">
        <f>I3000</f>
        <v/>
      </c>
    </row>
    <row r="3001" ht="15" customHeight="1" thickBot="1">
      <c r="B3001" s="29" t="inlineStr">
        <is>
          <t>135MKA07L-L</t>
        </is>
      </c>
      <c r="C3001" s="87">
        <f>SUMIF(数量表!D:H,B3001,数量表!H:H)</f>
        <v/>
      </c>
      <c r="D3001" s="243" t="inlineStr">
        <is>
          <t>W1-39</t>
        </is>
      </c>
      <c r="E3001" s="2" t="n">
        <v>333</v>
      </c>
      <c r="F3001" s="244" t="inlineStr">
        <is>
          <t>*</t>
        </is>
      </c>
      <c r="G3001" s="2" t="n">
        <v>818</v>
      </c>
      <c r="H3001" s="122" t="n">
        <v>1</v>
      </c>
      <c r="I3001" s="259">
        <f>SUM(H3001*C3001)</f>
        <v/>
      </c>
      <c r="J3001" s="260" t="n">
        <v>1</v>
      </c>
      <c r="K3001" s="261">
        <f>C3001*J3001</f>
        <v/>
      </c>
      <c r="M3001" s="251">
        <f>CONCATENATE(D3001,"　",E3001,F3001,G3001)</f>
        <v/>
      </c>
      <c r="N3001" s="252">
        <f>I3001</f>
        <v/>
      </c>
    </row>
    <row r="3002" ht="15" customHeight="1" thickBot="1">
      <c r="B3002" s="29" t="inlineStr">
        <is>
          <t>135MKA07L-L</t>
        </is>
      </c>
      <c r="C3002" s="87">
        <f>SUMIF(数量表!D:H,B3002,数量表!H:H)</f>
        <v/>
      </c>
      <c r="D3002" s="243" t="inlineStr">
        <is>
          <t>W2-39</t>
        </is>
      </c>
      <c r="E3002" s="2" t="n">
        <v>333</v>
      </c>
      <c r="F3002" s="244" t="inlineStr">
        <is>
          <t>*</t>
        </is>
      </c>
      <c r="G3002" s="2" t="n">
        <v>150</v>
      </c>
      <c r="H3002" s="122" t="n">
        <v>1</v>
      </c>
      <c r="I3002" s="259">
        <f>SUM(H3002*C3002)</f>
        <v/>
      </c>
      <c r="J3002" s="260" t="n">
        <v>0.5</v>
      </c>
      <c r="K3002" s="261">
        <f>C3002*J3002</f>
        <v/>
      </c>
      <c r="M3002" s="251">
        <f>CONCATENATE(D3002,"　",E3002,F3002,G3002)</f>
        <v/>
      </c>
      <c r="N3002" s="252">
        <f>I3002</f>
        <v/>
      </c>
    </row>
    <row r="3003" ht="15" customHeight="1" thickBot="1">
      <c r="B3003" s="221" t="inlineStr">
        <is>
          <t>135MKA07L-L</t>
        </is>
      </c>
      <c r="C3003" s="91">
        <f>SUMIF(数量表!D:H,B3003,数量表!H:H)</f>
        <v/>
      </c>
      <c r="D3003" s="239" t="inlineStr">
        <is>
          <t>45*1000</t>
        </is>
      </c>
      <c r="E3003" s="240" t="n">
        <v>40</v>
      </c>
      <c r="F3003" s="241" t="inlineStr">
        <is>
          <t>*</t>
        </is>
      </c>
      <c r="G3003" s="240" t="n">
        <v>749</v>
      </c>
      <c r="H3003" s="242" t="n">
        <v>1</v>
      </c>
      <c r="I3003" s="256">
        <f>SUM(H3003*C3003)</f>
        <v/>
      </c>
      <c r="J3003" s="257" t="n">
        <v>0.1</v>
      </c>
      <c r="K3003" s="258">
        <f>C3003*J3003</f>
        <v/>
      </c>
      <c r="M3003" s="251">
        <f>CONCATENATE(D3003,"　",E3003,F3003,G3003)</f>
        <v/>
      </c>
      <c r="N3003" s="252">
        <f>I3003</f>
        <v/>
      </c>
    </row>
    <row r="3004" ht="15" customHeight="1" thickBot="1">
      <c r="B3004" s="220" t="inlineStr">
        <is>
          <t>45MM</t>
        </is>
      </c>
      <c r="C3004" s="80">
        <f>SUMIF(数量表!D:H,B3004,数量表!H:H)</f>
        <v/>
      </c>
      <c r="D3004" s="235" t="inlineStr">
        <is>
          <t>W1-39</t>
        </is>
      </c>
      <c r="E3004" s="236" t="n">
        <v>386.5</v>
      </c>
      <c r="F3004" s="237" t="inlineStr">
        <is>
          <t>*</t>
        </is>
      </c>
      <c r="G3004" s="236" t="n">
        <v>282</v>
      </c>
      <c r="H3004" s="238" t="n">
        <v>2</v>
      </c>
      <c r="I3004" s="253">
        <f>SUM(H3004*C3004)</f>
        <v/>
      </c>
      <c r="J3004" s="254" t="n">
        <v>1</v>
      </c>
      <c r="K3004" s="255">
        <f>C3004*J3004</f>
        <v/>
      </c>
      <c r="M3004" s="251">
        <f>CONCATENATE(D3004,"　",E3004,F3004,G3004)</f>
        <v/>
      </c>
      <c r="N3004" s="252">
        <f>I3004</f>
        <v/>
      </c>
    </row>
    <row r="3005" ht="15" customHeight="1" thickBot="1">
      <c r="B3005" s="221" t="inlineStr">
        <is>
          <t>45MM</t>
        </is>
      </c>
      <c r="C3005" s="89">
        <f>SUMIF(数量表!D:H,B3005,数量表!H:H)</f>
        <v/>
      </c>
      <c r="D3005" s="239" t="inlineStr">
        <is>
          <t>W2-41</t>
        </is>
      </c>
      <c r="E3005" s="240" t="n">
        <v>414.5</v>
      </c>
      <c r="F3005" s="241" t="inlineStr">
        <is>
          <t>*</t>
        </is>
      </c>
      <c r="G3005" s="240" t="n">
        <v>282</v>
      </c>
      <c r="H3005" s="242" t="n">
        <v>2</v>
      </c>
      <c r="I3005" s="256">
        <f>SUM(H3005*C3005)</f>
        <v/>
      </c>
      <c r="J3005" s="257" t="n">
        <v>1</v>
      </c>
      <c r="K3005" s="258">
        <f>C3005*J3005</f>
        <v/>
      </c>
      <c r="M3005" s="251">
        <f>CONCATENATE(D3005,"　",E3005,F3005,G3005)</f>
        <v/>
      </c>
      <c r="N3005" s="252">
        <f>I3005</f>
        <v/>
      </c>
    </row>
    <row r="3006" ht="15" customHeight="1" thickBot="1">
      <c r="B3006" s="79" t="inlineStr">
        <is>
          <t>KA11-R</t>
        </is>
      </c>
      <c r="C3006" s="80">
        <f>SUMIF(数量表!D:H,B3006,数量表!H:H)</f>
        <v/>
      </c>
      <c r="D3006" s="235" t="inlineStr">
        <is>
          <t>W3-39</t>
        </is>
      </c>
      <c r="E3006" s="236" t="n">
        <v>386.5</v>
      </c>
      <c r="F3006" s="237" t="inlineStr">
        <is>
          <t>*</t>
        </is>
      </c>
      <c r="G3006" s="236" t="n">
        <v>868</v>
      </c>
      <c r="H3006" s="238" t="n">
        <v>1</v>
      </c>
      <c r="I3006" s="253">
        <f>SUM(H3006*C3006)</f>
        <v/>
      </c>
      <c r="J3006" s="254" t="n">
        <v>1</v>
      </c>
      <c r="K3006" s="255">
        <f>C3006*J3006</f>
        <v/>
      </c>
      <c r="M3006" s="251">
        <f>CONCATENATE(D3006,"　",E3006,F3006,G3006)</f>
        <v/>
      </c>
      <c r="N3006" s="252">
        <f>I3006</f>
        <v/>
      </c>
    </row>
    <row r="3007" ht="15" customHeight="1" thickBot="1">
      <c r="B3007" s="85" t="inlineStr">
        <is>
          <t>KA11-R</t>
        </is>
      </c>
      <c r="C3007">
        <f>SUMIF(数量表!D:H,B3007,数量表!H:H)</f>
        <v/>
      </c>
      <c r="D3007" s="243" t="inlineStr">
        <is>
          <t>W2-39</t>
        </is>
      </c>
      <c r="E3007" s="2" t="n">
        <v>386.5</v>
      </c>
      <c r="F3007" s="244" t="inlineStr">
        <is>
          <t>*</t>
        </is>
      </c>
      <c r="G3007" s="2" t="n">
        <v>450</v>
      </c>
      <c r="H3007" s="122" t="n">
        <v>1</v>
      </c>
      <c r="I3007" s="259">
        <f>SUM(H3007*C3007)</f>
        <v/>
      </c>
      <c r="J3007" s="260" t="n">
        <v>0.5</v>
      </c>
      <c r="K3007" s="261">
        <f>C3007*J3007</f>
        <v/>
      </c>
      <c r="M3007" s="251">
        <f>CONCATENATE(D3007,"　",E3007,F3007,G3007)</f>
        <v/>
      </c>
      <c r="N3007" s="252">
        <f>I3007</f>
        <v/>
      </c>
    </row>
    <row r="3008" ht="15" customHeight="1" thickBot="1">
      <c r="B3008" s="85" t="inlineStr">
        <is>
          <t>KA11-R</t>
        </is>
      </c>
      <c r="C3008">
        <f>SUMIF(数量表!D:H,B3008,数量表!H:H)</f>
        <v/>
      </c>
      <c r="D3008" s="243" t="inlineStr">
        <is>
          <t>W2-41</t>
        </is>
      </c>
      <c r="E3008" s="2" t="n">
        <v>414.5</v>
      </c>
      <c r="F3008" s="244" t="inlineStr">
        <is>
          <t>*</t>
        </is>
      </c>
      <c r="G3008" s="2" t="n">
        <v>868</v>
      </c>
      <c r="H3008" s="122" t="n">
        <v>1</v>
      </c>
      <c r="I3008" s="259">
        <f>SUM(H3008*C3008)</f>
        <v/>
      </c>
      <c r="J3008" s="260" t="n">
        <v>1</v>
      </c>
      <c r="K3008" s="261">
        <f>C3008*J3008</f>
        <v/>
      </c>
      <c r="M3008" s="251">
        <f>CONCATENATE(D3008,"　",E3008,F3008,G3008)</f>
        <v/>
      </c>
      <c r="N3008" s="252">
        <f>I3008</f>
        <v/>
      </c>
    </row>
    <row r="3009" ht="15" customHeight="1" thickBot="1">
      <c r="B3009" s="85" t="inlineStr">
        <is>
          <t>KA11-R</t>
        </is>
      </c>
      <c r="C3009">
        <f>SUMIF(数量表!D:H,B3009,数量表!H:H)</f>
        <v/>
      </c>
      <c r="D3009" s="243" t="inlineStr">
        <is>
          <t>W2-41</t>
        </is>
      </c>
      <c r="E3009" s="2" t="n">
        <v>414.5</v>
      </c>
      <c r="F3009" s="244" t="inlineStr">
        <is>
          <t>*</t>
        </is>
      </c>
      <c r="G3009" s="2" t="n">
        <v>450</v>
      </c>
      <c r="H3009" s="122" t="n">
        <v>1</v>
      </c>
      <c r="I3009" s="259">
        <f>SUM(H3009*C3009)</f>
        <v/>
      </c>
      <c r="J3009" s="260" t="n">
        <v>0.5</v>
      </c>
      <c r="K3009" s="261">
        <f>C3009*J3009</f>
        <v/>
      </c>
      <c r="M3009" s="251">
        <f>CONCATENATE(D3009,"　",E3009,F3009,G3009)</f>
        <v/>
      </c>
      <c r="N3009" s="252">
        <f>I3009</f>
        <v/>
      </c>
    </row>
    <row r="3010" ht="15" customHeight="1" thickBot="1">
      <c r="B3010" s="85" t="inlineStr">
        <is>
          <t>KA11-R</t>
        </is>
      </c>
      <c r="C3010">
        <f>SUMIF(数量表!D:H,B3010,数量表!H:H)</f>
        <v/>
      </c>
      <c r="D3010" s="243" t="inlineStr">
        <is>
          <t>W3-39</t>
        </is>
      </c>
      <c r="E3010" s="2" t="n">
        <v>373</v>
      </c>
      <c r="F3010" s="244" t="inlineStr">
        <is>
          <t>*</t>
        </is>
      </c>
      <c r="G3010" s="2" t="n">
        <v>868</v>
      </c>
      <c r="H3010" s="122" t="n">
        <v>1</v>
      </c>
      <c r="I3010" s="259">
        <f>SUM(H3010*C3010)</f>
        <v/>
      </c>
      <c r="J3010" s="260" t="n">
        <v>1</v>
      </c>
      <c r="K3010" s="261">
        <f>C3010*J3010</f>
        <v/>
      </c>
      <c r="M3010" s="251">
        <f>CONCATENATE(D3010,"　",E3010,F3010,G3010)</f>
        <v/>
      </c>
      <c r="N3010" s="252">
        <f>I3010</f>
        <v/>
      </c>
    </row>
    <row r="3011" ht="15" customHeight="1" thickBot="1">
      <c r="B3011" s="85" t="inlineStr">
        <is>
          <t>KA11-R</t>
        </is>
      </c>
      <c r="C3011">
        <f>SUMIF(数量表!D:H,B3011,数量表!H:H)</f>
        <v/>
      </c>
      <c r="D3011" s="243" t="inlineStr">
        <is>
          <t>W2-39</t>
        </is>
      </c>
      <c r="E3011" s="2" t="n">
        <v>373</v>
      </c>
      <c r="F3011" s="244" t="inlineStr">
        <is>
          <t>*</t>
        </is>
      </c>
      <c r="G3011" s="2" t="n">
        <v>450</v>
      </c>
      <c r="H3011" s="122" t="n">
        <v>1</v>
      </c>
      <c r="I3011" s="259">
        <f>SUM(H3011*C3011)</f>
        <v/>
      </c>
      <c r="J3011" s="260" t="n">
        <v>0.5</v>
      </c>
      <c r="K3011" s="261">
        <f>C3011*J3011</f>
        <v/>
      </c>
      <c r="M3011" s="251">
        <f>CONCATENATE(D3011,"　",E3011,F3011,G3011)</f>
        <v/>
      </c>
      <c r="N3011" s="252">
        <f>I3011</f>
        <v/>
      </c>
    </row>
    <row r="3012" ht="15" customHeight="1" thickBot="1">
      <c r="B3012" s="88" t="inlineStr">
        <is>
          <t>KA11-R</t>
        </is>
      </c>
      <c r="C3012" s="91">
        <f>SUMIF(数量表!D:H,B3012,数量表!H:H)</f>
        <v/>
      </c>
      <c r="D3012" s="239" t="inlineStr">
        <is>
          <t>45*1000</t>
        </is>
      </c>
      <c r="E3012" s="240" t="n">
        <v>52</v>
      </c>
      <c r="F3012" s="241" t="inlineStr">
        <is>
          <t>*</t>
        </is>
      </c>
      <c r="G3012" s="240" t="n">
        <v>1149</v>
      </c>
      <c r="H3012" s="242" t="n">
        <v>1</v>
      </c>
      <c r="I3012" s="256">
        <f>SUM(H3012*C3012)</f>
        <v/>
      </c>
      <c r="J3012" s="257" t="n">
        <v>0.1</v>
      </c>
      <c r="K3012" s="258">
        <f>C3012*J3012</f>
        <v/>
      </c>
      <c r="M3012" s="251">
        <f>CONCATENATE(D3012,"　",E3012,F3012,G3012)</f>
        <v/>
      </c>
      <c r="N3012" s="252">
        <f>I3012</f>
        <v/>
      </c>
    </row>
    <row r="3013" ht="15" customHeight="1" thickBot="1">
      <c r="B3013" s="79" t="inlineStr">
        <is>
          <t>KA11-L</t>
        </is>
      </c>
      <c r="C3013" s="80">
        <f>SUMIF(数量表!D:H,B3013,数量表!H:H)</f>
        <v/>
      </c>
      <c r="D3013" s="235" t="inlineStr">
        <is>
          <t>W3-39</t>
        </is>
      </c>
      <c r="E3013" s="236" t="n">
        <v>386.5</v>
      </c>
      <c r="F3013" s="237" t="inlineStr">
        <is>
          <t>*</t>
        </is>
      </c>
      <c r="G3013" s="236" t="n">
        <v>868</v>
      </c>
      <c r="H3013" s="238" t="n">
        <v>1</v>
      </c>
      <c r="I3013" s="253">
        <f>SUM(H3013*C3013)</f>
        <v/>
      </c>
      <c r="J3013" s="254" t="n">
        <v>1</v>
      </c>
      <c r="K3013" s="255">
        <f>C3013*J3013</f>
        <v/>
      </c>
      <c r="M3013" s="251">
        <f>CONCATENATE(D3013,"　",E3013,F3013,G3013)</f>
        <v/>
      </c>
      <c r="N3013" s="252">
        <f>I3013</f>
        <v/>
      </c>
    </row>
    <row r="3014" ht="15" customHeight="1" thickBot="1">
      <c r="B3014" s="85" t="inlineStr">
        <is>
          <t>KA11-L</t>
        </is>
      </c>
      <c r="C3014">
        <f>SUMIF(数量表!D:H,B3014,数量表!H:H)</f>
        <v/>
      </c>
      <c r="D3014" s="243" t="inlineStr">
        <is>
          <t>W2-39</t>
        </is>
      </c>
      <c r="E3014" s="2" t="n">
        <v>386.5</v>
      </c>
      <c r="F3014" s="244" t="inlineStr">
        <is>
          <t>*</t>
        </is>
      </c>
      <c r="G3014" s="2" t="n">
        <v>450</v>
      </c>
      <c r="H3014" s="122" t="n">
        <v>1</v>
      </c>
      <c r="I3014" s="259">
        <f>SUM(H3014*C3014)</f>
        <v/>
      </c>
      <c r="J3014" s="260" t="n">
        <v>0.5</v>
      </c>
      <c r="K3014" s="261">
        <f>C3014*J3014</f>
        <v/>
      </c>
      <c r="M3014" s="251">
        <f>CONCATENATE(D3014,"　",E3014,F3014,G3014)</f>
        <v/>
      </c>
      <c r="N3014" s="252">
        <f>I3014</f>
        <v/>
      </c>
    </row>
    <row r="3015" ht="15" customHeight="1" thickBot="1">
      <c r="B3015" s="85" t="inlineStr">
        <is>
          <t>KA11-L</t>
        </is>
      </c>
      <c r="C3015">
        <f>SUMIF(数量表!D:H,B3015,数量表!H:H)</f>
        <v/>
      </c>
      <c r="D3015" s="243" t="inlineStr">
        <is>
          <t>W2-41</t>
        </is>
      </c>
      <c r="E3015" s="2" t="n">
        <v>414.5</v>
      </c>
      <c r="F3015" s="244" t="inlineStr">
        <is>
          <t>*</t>
        </is>
      </c>
      <c r="G3015" s="2" t="n">
        <v>868</v>
      </c>
      <c r="H3015" s="122" t="n">
        <v>1</v>
      </c>
      <c r="I3015" s="259">
        <f>SUM(H3015*C3015)</f>
        <v/>
      </c>
      <c r="J3015" s="260" t="n">
        <v>1</v>
      </c>
      <c r="K3015" s="261">
        <f>C3015*J3015</f>
        <v/>
      </c>
      <c r="M3015" s="251">
        <f>CONCATENATE(D3015,"　",E3015,F3015,G3015)</f>
        <v/>
      </c>
      <c r="N3015" s="252">
        <f>I3015</f>
        <v/>
      </c>
    </row>
    <row r="3016" ht="15" customHeight="1" thickBot="1">
      <c r="B3016" s="85" t="inlineStr">
        <is>
          <t>KA11-L</t>
        </is>
      </c>
      <c r="C3016">
        <f>SUMIF(数量表!D:H,B3016,数量表!H:H)</f>
        <v/>
      </c>
      <c r="D3016" s="243" t="inlineStr">
        <is>
          <t>W2-41</t>
        </is>
      </c>
      <c r="E3016" s="2" t="n">
        <v>414.5</v>
      </c>
      <c r="F3016" s="244" t="inlineStr">
        <is>
          <t>*</t>
        </is>
      </c>
      <c r="G3016" s="2" t="n">
        <v>450</v>
      </c>
      <c r="H3016" s="122" t="n">
        <v>1</v>
      </c>
      <c r="I3016" s="259">
        <f>SUM(H3016*C3016)</f>
        <v/>
      </c>
      <c r="J3016" s="260" t="n">
        <v>0.5</v>
      </c>
      <c r="K3016" s="261">
        <f>C3016*J3016</f>
        <v/>
      </c>
      <c r="M3016" s="251">
        <f>CONCATENATE(D3016,"　",E3016,F3016,G3016)</f>
        <v/>
      </c>
      <c r="N3016" s="252">
        <f>I3016</f>
        <v/>
      </c>
    </row>
    <row r="3017" ht="15" customHeight="1" thickBot="1">
      <c r="B3017" s="85" t="inlineStr">
        <is>
          <t>KA11-L</t>
        </is>
      </c>
      <c r="C3017">
        <f>SUMIF(数量表!D:H,B3017,数量表!H:H)</f>
        <v/>
      </c>
      <c r="D3017" s="243" t="inlineStr">
        <is>
          <t>W3-39</t>
        </is>
      </c>
      <c r="E3017" s="2" t="n">
        <v>373</v>
      </c>
      <c r="F3017" s="244" t="inlineStr">
        <is>
          <t>*</t>
        </is>
      </c>
      <c r="G3017" s="2" t="n">
        <v>868</v>
      </c>
      <c r="H3017" s="122" t="n">
        <v>1</v>
      </c>
      <c r="I3017" s="259">
        <f>SUM(H3017*C3017)</f>
        <v/>
      </c>
      <c r="J3017" s="260" t="n">
        <v>1</v>
      </c>
      <c r="K3017" s="261">
        <f>C3017*J3017</f>
        <v/>
      </c>
      <c r="M3017" s="251">
        <f>CONCATENATE(D3017,"　",E3017,F3017,G3017)</f>
        <v/>
      </c>
      <c r="N3017" s="252">
        <f>I3017</f>
        <v/>
      </c>
    </row>
    <row r="3018" ht="15" customHeight="1" thickBot="1">
      <c r="B3018" s="85" t="inlineStr">
        <is>
          <t>KA11-L</t>
        </is>
      </c>
      <c r="C3018">
        <f>SUMIF(数量表!D:H,B3018,数量表!H:H)</f>
        <v/>
      </c>
      <c r="D3018" s="243" t="inlineStr">
        <is>
          <t>W2-39</t>
        </is>
      </c>
      <c r="E3018" s="2" t="n">
        <v>373</v>
      </c>
      <c r="F3018" s="244" t="inlineStr">
        <is>
          <t>*</t>
        </is>
      </c>
      <c r="G3018" s="2" t="n">
        <v>450</v>
      </c>
      <c r="H3018" s="122" t="n">
        <v>1</v>
      </c>
      <c r="I3018" s="259">
        <f>SUM(H3018*C3018)</f>
        <v/>
      </c>
      <c r="J3018" s="260" t="n">
        <v>0.5</v>
      </c>
      <c r="K3018" s="261">
        <f>C3018*J3018</f>
        <v/>
      </c>
      <c r="M3018" s="251">
        <f>CONCATENATE(D3018,"　",E3018,F3018,G3018)</f>
        <v/>
      </c>
      <c r="N3018" s="252">
        <f>I3018</f>
        <v/>
      </c>
    </row>
    <row r="3019" ht="15" customHeight="1" thickBot="1">
      <c r="B3019" s="88" t="inlineStr">
        <is>
          <t>KA11-L</t>
        </is>
      </c>
      <c r="C3019" s="91">
        <f>SUMIF(数量表!D:H,B3019,数量表!H:H)</f>
        <v/>
      </c>
      <c r="D3019" s="239" t="inlineStr">
        <is>
          <t>45*1000</t>
        </is>
      </c>
      <c r="E3019" s="240" t="n">
        <v>52</v>
      </c>
      <c r="F3019" s="241" t="inlineStr">
        <is>
          <t>*</t>
        </is>
      </c>
      <c r="G3019" s="240" t="n">
        <v>1149</v>
      </c>
      <c r="H3019" s="242" t="n">
        <v>1</v>
      </c>
      <c r="I3019" s="256">
        <f>SUM(H3019*C3019)</f>
        <v/>
      </c>
      <c r="J3019" s="257" t="n">
        <v>0.1</v>
      </c>
      <c r="K3019" s="258">
        <f>C3019*J3019</f>
        <v/>
      </c>
      <c r="M3019" s="251">
        <f>CONCATENATE(D3019,"　",E3019,F3019,G3019)</f>
        <v/>
      </c>
      <c r="N3019" s="252">
        <f>I3019</f>
        <v/>
      </c>
    </row>
    <row r="3020" ht="15" customHeight="1" thickBot="1">
      <c r="B3020" s="220" t="inlineStr">
        <is>
          <t>135MKH07R</t>
        </is>
      </c>
      <c r="C3020" s="82">
        <f>SUMIF(数量表!D:H,B3020,数量表!H:H)</f>
        <v/>
      </c>
      <c r="D3020" s="235" t="inlineStr">
        <is>
          <t>W1-34</t>
        </is>
      </c>
      <c r="E3020" s="236" t="n">
        <v>346.5</v>
      </c>
      <c r="F3020" s="237" t="inlineStr">
        <is>
          <t>*</t>
        </is>
      </c>
      <c r="G3020" s="236" t="n">
        <v>818</v>
      </c>
      <c r="H3020" s="238" t="n">
        <v>1</v>
      </c>
      <c r="I3020" s="253">
        <f>SUM(H3020*C3020)</f>
        <v/>
      </c>
      <c r="J3020" s="254" t="n">
        <v>1</v>
      </c>
      <c r="K3020" s="255">
        <f>C3020*J3020</f>
        <v/>
      </c>
      <c r="M3020" s="251">
        <f>CONCATENATE(D3020,"　",E3020,F3020,G3020)</f>
        <v/>
      </c>
      <c r="N3020" s="252">
        <f>I3020</f>
        <v/>
      </c>
    </row>
    <row r="3021" ht="15" customHeight="1" thickBot="1">
      <c r="B3021" s="29" t="inlineStr">
        <is>
          <t>135MKH07R</t>
        </is>
      </c>
      <c r="C3021" s="87">
        <f>SUMIF(数量表!D:H,B3021,数量表!H:H)</f>
        <v/>
      </c>
      <c r="D3021" s="243" t="inlineStr">
        <is>
          <t>W1-34</t>
        </is>
      </c>
      <c r="E3021" s="2" t="n">
        <v>346.5</v>
      </c>
      <c r="F3021" s="244" t="inlineStr">
        <is>
          <t>*</t>
        </is>
      </c>
      <c r="G3021" s="2" t="n">
        <v>150</v>
      </c>
      <c r="H3021" s="122" t="n">
        <v>1</v>
      </c>
      <c r="I3021" s="259">
        <f>SUM(H3021*C3021)</f>
        <v/>
      </c>
      <c r="J3021" s="260" t="n">
        <v>0.5</v>
      </c>
      <c r="K3021" s="261">
        <f>C3021*J3021</f>
        <v/>
      </c>
      <c r="M3021" s="251">
        <f>CONCATENATE(D3021,"　",E3021,F3021,G3021)</f>
        <v/>
      </c>
      <c r="N3021" s="252">
        <f>I3021</f>
        <v/>
      </c>
    </row>
    <row r="3022" ht="15" customHeight="1" thickBot="1">
      <c r="B3022" s="29" t="inlineStr">
        <is>
          <t>135MKH07R</t>
        </is>
      </c>
      <c r="C3022" s="87">
        <f>SUMIF(数量表!D:H,B3022,数量表!H:H)</f>
        <v/>
      </c>
      <c r="D3022" s="243" t="inlineStr">
        <is>
          <t>W3-39</t>
        </is>
      </c>
      <c r="E3022" s="2" t="n">
        <v>386.5</v>
      </c>
      <c r="F3022" s="244" t="inlineStr">
        <is>
          <t>*</t>
        </is>
      </c>
      <c r="G3022" s="2" t="n">
        <v>818</v>
      </c>
      <c r="H3022" s="122" t="n">
        <v>1</v>
      </c>
      <c r="I3022" s="259">
        <f>SUM(H3022*C3022)</f>
        <v/>
      </c>
      <c r="J3022" s="260" t="n">
        <v>0.5</v>
      </c>
      <c r="K3022" s="261">
        <f>C3022*J3022</f>
        <v/>
      </c>
      <c r="M3022" s="251">
        <f>CONCATENATE(D3022,"　",E3022,F3022,G3022)</f>
        <v/>
      </c>
      <c r="N3022" s="252">
        <f>I3022</f>
        <v/>
      </c>
    </row>
    <row r="3023" ht="15" customHeight="1" thickBot="1">
      <c r="B3023" s="221" t="inlineStr">
        <is>
          <t>135MKH07R</t>
        </is>
      </c>
      <c r="C3023" s="91">
        <f>SUMIF(数量表!D:H,B3023,数量表!H:H)</f>
        <v/>
      </c>
      <c r="D3023" s="243" t="inlineStr">
        <is>
          <t>W2-39</t>
        </is>
      </c>
      <c r="E3023" s="2" t="n">
        <v>386.5</v>
      </c>
      <c r="F3023" s="244" t="inlineStr">
        <is>
          <t>*</t>
        </is>
      </c>
      <c r="G3023" s="2" t="n">
        <v>150</v>
      </c>
      <c r="H3023" s="122" t="n">
        <v>1</v>
      </c>
      <c r="I3023" s="259">
        <f>SUM(H3023*C3023)</f>
        <v/>
      </c>
      <c r="J3023" s="260" t="n">
        <v>1</v>
      </c>
      <c r="K3023" s="261">
        <f>C3023*J3023</f>
        <v/>
      </c>
      <c r="M3023" s="251">
        <f>CONCATENATE(D3023,"　",E3023,F3023,G3023)</f>
        <v/>
      </c>
      <c r="N3023" s="252">
        <f>I3023</f>
        <v/>
      </c>
    </row>
    <row r="3024" ht="15" customHeight="1" thickBot="1">
      <c r="B3024" s="220" t="inlineStr">
        <is>
          <t>135MKH07R-R</t>
        </is>
      </c>
      <c r="C3024" s="82">
        <f>SUMIF(数量表!D:H,B3024,数量表!H:H)</f>
        <v/>
      </c>
      <c r="D3024" s="235" t="inlineStr">
        <is>
          <t>W1-34</t>
        </is>
      </c>
      <c r="E3024" s="236" t="n">
        <v>346.5</v>
      </c>
      <c r="F3024" s="237" t="inlineStr">
        <is>
          <t>*</t>
        </is>
      </c>
      <c r="G3024" s="236" t="n">
        <v>818</v>
      </c>
      <c r="H3024" s="238" t="n">
        <v>1</v>
      </c>
      <c r="I3024" s="253">
        <f>SUM(H3024*C3024)</f>
        <v/>
      </c>
      <c r="J3024" s="254" t="n">
        <v>1</v>
      </c>
      <c r="K3024" s="255">
        <f>C3024*J3024</f>
        <v/>
      </c>
      <c r="M3024" s="251">
        <f>CONCATENATE(D3024,"　",E3024,F3024,G3024)</f>
        <v/>
      </c>
      <c r="N3024" s="252">
        <f>I3024</f>
        <v/>
      </c>
    </row>
    <row r="3025" ht="15" customHeight="1" thickBot="1">
      <c r="B3025" s="29" t="inlineStr">
        <is>
          <t>135MKH07R-R</t>
        </is>
      </c>
      <c r="C3025" s="87">
        <f>SUMIF(数量表!D:H,B3025,数量表!H:H)</f>
        <v/>
      </c>
      <c r="D3025" s="243" t="inlineStr">
        <is>
          <t>W1-34</t>
        </is>
      </c>
      <c r="E3025" s="2" t="n">
        <v>346.5</v>
      </c>
      <c r="F3025" s="244" t="inlineStr">
        <is>
          <t>*</t>
        </is>
      </c>
      <c r="G3025" s="2" t="n">
        <v>150</v>
      </c>
      <c r="H3025" s="122" t="n">
        <v>1</v>
      </c>
      <c r="I3025" s="259">
        <f>SUM(H3025*C3025)</f>
        <v/>
      </c>
      <c r="J3025" s="260" t="n">
        <v>0.5</v>
      </c>
      <c r="K3025" s="261">
        <f>C3025*J3025</f>
        <v/>
      </c>
      <c r="M3025" s="251">
        <f>CONCATENATE(D3025,"　",E3025,F3025,G3025)</f>
        <v/>
      </c>
      <c r="N3025" s="252">
        <f>I3025</f>
        <v/>
      </c>
    </row>
    <row r="3026" ht="15" customHeight="1" thickBot="1">
      <c r="B3026" s="29" t="inlineStr">
        <is>
          <t>135MKH07R-R</t>
        </is>
      </c>
      <c r="C3026" s="87">
        <f>SUMIF(数量表!D:H,B3026,数量表!H:H)</f>
        <v/>
      </c>
      <c r="D3026" s="243" t="inlineStr">
        <is>
          <t>W3-39</t>
        </is>
      </c>
      <c r="E3026" s="2" t="n">
        <v>386.5</v>
      </c>
      <c r="F3026" s="244" t="inlineStr">
        <is>
          <t>*</t>
        </is>
      </c>
      <c r="G3026" s="2" t="n">
        <v>818</v>
      </c>
      <c r="H3026" s="122" t="n">
        <v>1</v>
      </c>
      <c r="I3026" s="259">
        <f>SUM(H3026*C3026)</f>
        <v/>
      </c>
      <c r="J3026" s="260" t="n">
        <v>0.5</v>
      </c>
      <c r="K3026" s="261">
        <f>C3026*J3026</f>
        <v/>
      </c>
      <c r="M3026" s="251">
        <f>CONCATENATE(D3026,"　",E3026,F3026,G3026)</f>
        <v/>
      </c>
      <c r="N3026" s="252">
        <f>I3026</f>
        <v/>
      </c>
    </row>
    <row r="3027" ht="15" customHeight="1" thickBot="1">
      <c r="B3027" s="29" t="inlineStr">
        <is>
          <t>135MKH07R-R</t>
        </is>
      </c>
      <c r="C3027" s="87">
        <f>SUMIF(数量表!D:H,B3027,数量表!H:H)</f>
        <v/>
      </c>
      <c r="D3027" s="243" t="inlineStr">
        <is>
          <t>W2-39</t>
        </is>
      </c>
      <c r="E3027" s="2" t="n">
        <v>386.5</v>
      </c>
      <c r="F3027" s="244" t="inlineStr">
        <is>
          <t>*</t>
        </is>
      </c>
      <c r="G3027" s="2" t="n">
        <v>150</v>
      </c>
      <c r="H3027" s="122" t="n">
        <v>1</v>
      </c>
      <c r="I3027" s="259">
        <f>SUM(H3027*C3027)</f>
        <v/>
      </c>
      <c r="J3027" s="260" t="n">
        <v>1</v>
      </c>
      <c r="K3027" s="261">
        <f>C3027*J3027</f>
        <v/>
      </c>
      <c r="M3027" s="251">
        <f>CONCATENATE(D3027,"　",E3027,F3027,G3027)</f>
        <v/>
      </c>
      <c r="N3027" s="252">
        <f>I3027</f>
        <v/>
      </c>
    </row>
    <row r="3028" ht="15" customHeight="1" thickBot="1">
      <c r="B3028" s="221" t="inlineStr">
        <is>
          <t>135MKH07R-R</t>
        </is>
      </c>
      <c r="C3028" s="91">
        <f>SUMIF(数量表!D:H,B3028,数量表!H:H)</f>
        <v/>
      </c>
      <c r="D3028" s="239" t="inlineStr">
        <is>
          <t>45*1000</t>
        </is>
      </c>
      <c r="E3028" s="240" t="n">
        <v>30</v>
      </c>
      <c r="F3028" s="241" t="inlineStr">
        <is>
          <t>*</t>
        </is>
      </c>
      <c r="G3028" s="240" t="n">
        <v>749</v>
      </c>
      <c r="H3028" s="242" t="n">
        <v>1</v>
      </c>
      <c r="I3028" s="256">
        <f>SUM(H3028*C3028)</f>
        <v/>
      </c>
      <c r="J3028" s="257" t="n">
        <v>0.1</v>
      </c>
      <c r="K3028" s="258">
        <f>C3028*J3028</f>
        <v/>
      </c>
      <c r="M3028" s="251">
        <f>CONCATENATE(D3028,"　",E3028,F3028,G3028)</f>
        <v/>
      </c>
      <c r="N3028" s="252">
        <f>I3028</f>
        <v/>
      </c>
    </row>
    <row r="3029" ht="15" customHeight="1" thickBot="1">
      <c r="B3029" s="222" t="inlineStr">
        <is>
          <t>KH07R袖中心</t>
        </is>
      </c>
      <c r="C3029" s="21">
        <f>SUMIF(数量表!D:H,B3029,数量表!H:H)</f>
        <v/>
      </c>
      <c r="D3029" s="239" t="inlineStr">
        <is>
          <t>45*1000</t>
        </is>
      </c>
      <c r="E3029" s="240" t="n">
        <v>39</v>
      </c>
      <c r="F3029" s="241" t="inlineStr">
        <is>
          <t>*</t>
        </is>
      </c>
      <c r="G3029" s="240" t="n">
        <v>749</v>
      </c>
      <c r="H3029" s="242" t="n">
        <v>1</v>
      </c>
      <c r="I3029" s="256">
        <f>SUM(H3029*C3029)</f>
        <v/>
      </c>
      <c r="J3029" s="257" t="n">
        <v>0.1</v>
      </c>
      <c r="K3029" s="258">
        <f>C3029*J3029</f>
        <v/>
      </c>
      <c r="M3029" s="251">
        <f>CONCATENATE(D3029,"　",E3029,F3029,G3029)</f>
        <v/>
      </c>
      <c r="N3029" s="252">
        <f>I3029</f>
        <v/>
      </c>
    </row>
    <row r="3030" ht="15" customHeight="1" thickBot="1">
      <c r="B3030" s="220" t="inlineStr">
        <is>
          <t>68MS05L</t>
        </is>
      </c>
      <c r="C3030" s="82">
        <f>SUMIF(数量表!D:H,B3030,数量表!H:H)</f>
        <v/>
      </c>
      <c r="D3030" s="235" t="inlineStr">
        <is>
          <t>W1-34</t>
        </is>
      </c>
      <c r="E3030" s="236" t="n">
        <v>346.5</v>
      </c>
      <c r="F3030" s="237" t="inlineStr">
        <is>
          <t>*</t>
        </is>
      </c>
      <c r="G3030" s="236" t="n">
        <v>561</v>
      </c>
      <c r="H3030" s="238" t="n">
        <v>1</v>
      </c>
      <c r="I3030" s="253">
        <f>SUM(H3030*C3030)</f>
        <v/>
      </c>
      <c r="J3030" s="254" t="n">
        <v>1</v>
      </c>
      <c r="K3030" s="255">
        <f>C3030*J3030</f>
        <v/>
      </c>
      <c r="M3030" s="251">
        <f>CONCATENATE(D3030,"　",E3030,F3030,G3030)</f>
        <v/>
      </c>
      <c r="N3030" s="252">
        <f>I3030</f>
        <v/>
      </c>
    </row>
    <row r="3031" ht="15" customHeight="1" thickBot="1">
      <c r="B3031" s="29" t="inlineStr">
        <is>
          <t>68MS05L</t>
        </is>
      </c>
      <c r="C3031" s="87">
        <f>SUMIF(数量表!D:H,B3031,数量表!H:H)</f>
        <v/>
      </c>
      <c r="D3031" s="243" t="inlineStr">
        <is>
          <t>W1-34</t>
        </is>
      </c>
      <c r="E3031" s="2" t="n">
        <v>346.5</v>
      </c>
      <c r="F3031" s="244" t="inlineStr">
        <is>
          <t>*</t>
        </is>
      </c>
      <c r="G3031" s="2" t="n">
        <v>982</v>
      </c>
      <c r="H3031" s="122" t="n">
        <v>1</v>
      </c>
      <c r="I3031" s="259">
        <f>SUM(H3031*C3031)</f>
        <v/>
      </c>
      <c r="J3031" s="260" t="n">
        <v>1</v>
      </c>
      <c r="K3031" s="261">
        <f>C3031*J3031</f>
        <v/>
      </c>
      <c r="M3031" s="251">
        <f>CONCATENATE(D3031,"　",E3031,F3031,G3031)</f>
        <v/>
      </c>
      <c r="N3031" s="252">
        <f>I3031</f>
        <v/>
      </c>
    </row>
    <row r="3032" ht="15" customHeight="1" thickBot="1">
      <c r="B3032" s="29" t="inlineStr">
        <is>
          <t>68MS05L</t>
        </is>
      </c>
      <c r="C3032" s="87">
        <f>SUMIF(数量表!D:H,B3032,数量表!H:H)</f>
        <v/>
      </c>
      <c r="D3032" s="243" t="inlineStr">
        <is>
          <t>W2-39</t>
        </is>
      </c>
      <c r="E3032" s="2" t="n">
        <v>386.5</v>
      </c>
      <c r="F3032" s="244" t="inlineStr">
        <is>
          <t>*</t>
        </is>
      </c>
      <c r="G3032" s="2" t="n">
        <v>561</v>
      </c>
      <c r="H3032" s="122" t="n">
        <v>1</v>
      </c>
      <c r="I3032" s="259">
        <f>SUM(H3032*C3032)</f>
        <v/>
      </c>
      <c r="J3032" s="260" t="n">
        <v>1</v>
      </c>
      <c r="K3032" s="261">
        <f>C3032*J3032</f>
        <v/>
      </c>
      <c r="M3032" s="251">
        <f>CONCATENATE(D3032,"　",E3032,F3032,G3032)</f>
        <v/>
      </c>
      <c r="N3032" s="252">
        <f>I3032</f>
        <v/>
      </c>
    </row>
    <row r="3033" ht="15" customHeight="1" thickBot="1">
      <c r="B3033" s="29" t="inlineStr">
        <is>
          <t>68MS05L</t>
        </is>
      </c>
      <c r="C3033" s="87">
        <f>SUMIF(数量表!D:H,B3033,数量表!H:H)</f>
        <v/>
      </c>
      <c r="D3033" s="243" t="inlineStr">
        <is>
          <t>W2-39</t>
        </is>
      </c>
      <c r="E3033" s="2" t="n">
        <v>386.5</v>
      </c>
      <c r="F3033" s="244" t="inlineStr">
        <is>
          <t>*</t>
        </is>
      </c>
      <c r="G3033" s="2" t="n">
        <v>982</v>
      </c>
      <c r="H3033" s="122" t="n">
        <v>1</v>
      </c>
      <c r="I3033" s="259">
        <f>SUM(H3033*C3033)</f>
        <v/>
      </c>
      <c r="J3033" s="260" t="n">
        <v>1</v>
      </c>
      <c r="K3033" s="261">
        <f>C3033*J3033</f>
        <v/>
      </c>
      <c r="M3033" s="251">
        <f>CONCATENATE(D3033,"　",E3033,F3033,G3033)</f>
        <v/>
      </c>
      <c r="N3033" s="252">
        <f>I3033</f>
        <v/>
      </c>
    </row>
    <row r="3034" ht="15" customHeight="1" thickBot="1">
      <c r="B3034" s="29" t="inlineStr">
        <is>
          <t>68MS05L</t>
        </is>
      </c>
      <c r="C3034" s="87">
        <f>SUMIF(数量表!D:H,B3034,数量表!H:H)</f>
        <v/>
      </c>
      <c r="D3034" s="243" t="inlineStr">
        <is>
          <t>45*1000</t>
        </is>
      </c>
      <c r="E3034" s="2" t="n">
        <v>124</v>
      </c>
      <c r="F3034" s="244" t="inlineStr">
        <is>
          <t>*</t>
        </is>
      </c>
      <c r="G3034" s="2" t="n">
        <v>576</v>
      </c>
      <c r="H3034" s="122" t="n">
        <v>1</v>
      </c>
      <c r="I3034" s="259">
        <f>SUM(H3034*C3034)</f>
        <v/>
      </c>
      <c r="J3034" s="260" t="n">
        <v>0.1</v>
      </c>
      <c r="K3034" s="261">
        <f>C3034*J3034</f>
        <v/>
      </c>
      <c r="M3034" s="251">
        <f>CONCATENATE(D3034,"　",E3034,F3034,G3034)</f>
        <v/>
      </c>
      <c r="N3034" s="252">
        <f>I3034</f>
        <v/>
      </c>
    </row>
    <row r="3035" ht="15" customHeight="1" thickBot="1">
      <c r="B3035" s="221" t="inlineStr">
        <is>
          <t>68MS05L</t>
        </is>
      </c>
      <c r="C3035" s="91">
        <f>SUMIF(数量表!D:H,B3035,数量表!H:H)</f>
        <v/>
      </c>
      <c r="D3035" s="239" t="inlineStr">
        <is>
          <t>45*1000</t>
        </is>
      </c>
      <c r="E3035" s="240" t="n">
        <v>164</v>
      </c>
      <c r="F3035" s="241" t="inlineStr">
        <is>
          <t>*</t>
        </is>
      </c>
      <c r="G3035" s="240" t="n">
        <v>576</v>
      </c>
      <c r="H3035" s="242" t="n">
        <v>1</v>
      </c>
      <c r="I3035" s="256">
        <f>SUM(H3035*C3035)</f>
        <v/>
      </c>
      <c r="J3035" s="257" t="n">
        <v>0.1</v>
      </c>
      <c r="K3035" s="258">
        <f>C3035*J3035</f>
        <v/>
      </c>
      <c r="M3035" s="251">
        <f>CONCATENATE(D3035,"　",E3035,F3035,G3035)</f>
        <v/>
      </c>
      <c r="N3035" s="252">
        <f>I3035</f>
        <v/>
      </c>
    </row>
    <row r="3036" ht="15" customHeight="1" thickBot="1">
      <c r="B3036" s="220" t="inlineStr">
        <is>
          <t>Y09H-R</t>
        </is>
      </c>
      <c r="C3036" s="82">
        <f>SUMIF(数量表!D:H,B3036,数量表!H:H)</f>
        <v/>
      </c>
      <c r="D3036" s="235" t="inlineStr">
        <is>
          <t>W3-39</t>
        </is>
      </c>
      <c r="E3036" s="236" t="n">
        <v>386.5</v>
      </c>
      <c r="F3036" s="237" t="inlineStr">
        <is>
          <t>*</t>
        </is>
      </c>
      <c r="G3036" s="236" t="n">
        <v>750</v>
      </c>
      <c r="H3036" s="238" t="n">
        <v>2</v>
      </c>
      <c r="I3036" s="253">
        <f>SUM(H3036*C3036)</f>
        <v/>
      </c>
      <c r="J3036" s="254" t="n">
        <v>2</v>
      </c>
      <c r="K3036" s="255">
        <f>C3036*J3036</f>
        <v/>
      </c>
      <c r="M3036" s="251">
        <f>CONCATENATE(D3036,"　",E3036,F3036,G3036)</f>
        <v/>
      </c>
      <c r="N3036" s="252">
        <f>I3036</f>
        <v/>
      </c>
    </row>
    <row r="3037" ht="15" customHeight="1" thickBot="1">
      <c r="B3037" s="29" t="inlineStr">
        <is>
          <t>Y09H-R</t>
        </is>
      </c>
      <c r="C3037" s="87">
        <f>SUMIF(数量表!D:H,B3037,数量表!H:H)</f>
        <v/>
      </c>
      <c r="D3037" s="243" t="inlineStr">
        <is>
          <t>W3-39</t>
        </is>
      </c>
      <c r="E3037" s="2" t="n">
        <v>386.5</v>
      </c>
      <c r="F3037" s="244" t="inlineStr">
        <is>
          <t>*</t>
        </is>
      </c>
      <c r="G3037" s="2" t="n">
        <v>768</v>
      </c>
      <c r="H3037" s="122" t="n">
        <v>2</v>
      </c>
      <c r="I3037" s="259">
        <f>SUM(H3037*C3037)</f>
        <v/>
      </c>
      <c r="J3037" s="260" t="n">
        <v>2</v>
      </c>
      <c r="K3037" s="261">
        <f>C3037*J3037</f>
        <v/>
      </c>
      <c r="M3037" s="251">
        <f>CONCATENATE(D3037,"　",E3037,F3037,G3037)</f>
        <v/>
      </c>
      <c r="N3037" s="252">
        <f>I3037</f>
        <v/>
      </c>
    </row>
    <row r="3038" ht="15" customHeight="1" thickBot="1">
      <c r="B3038" s="221" t="inlineStr">
        <is>
          <t>Y09H-R</t>
        </is>
      </c>
      <c r="C3038" s="91">
        <f>SUMIF(数量表!D:H,B3038,数量表!H:H)</f>
        <v/>
      </c>
      <c r="D3038" s="239" t="inlineStr">
        <is>
          <t>45*1000</t>
        </is>
      </c>
      <c r="E3038" s="240" t="n">
        <v>97</v>
      </c>
      <c r="F3038" s="241" t="inlineStr">
        <is>
          <t>*</t>
        </is>
      </c>
      <c r="G3038" s="240" t="n">
        <v>976</v>
      </c>
      <c r="H3038" s="242" t="n">
        <v>1</v>
      </c>
      <c r="I3038" s="256">
        <f>SUM(H3038*C3038)</f>
        <v/>
      </c>
      <c r="J3038" s="257" t="n">
        <v>0.2</v>
      </c>
      <c r="K3038" s="258">
        <f>C3038*J3038</f>
        <v/>
      </c>
      <c r="M3038" s="251">
        <f>CONCATENATE(D3038,"　",E3038,F3038,G3038)</f>
        <v/>
      </c>
      <c r="N3038" s="252">
        <f>I3038</f>
        <v/>
      </c>
    </row>
    <row r="3039" ht="15" customHeight="1" thickBot="1">
      <c r="B3039" s="220" t="inlineStr">
        <is>
          <t>90TKA11</t>
        </is>
      </c>
      <c r="C3039" s="80">
        <f>SUMIF(数量表!D:H,B3039,数量表!H:H)</f>
        <v/>
      </c>
      <c r="D3039" s="235" t="inlineStr">
        <is>
          <t>W3-39</t>
        </is>
      </c>
      <c r="E3039" s="236" t="n">
        <v>386.5</v>
      </c>
      <c r="F3039" s="237" t="inlineStr">
        <is>
          <t>*</t>
        </is>
      </c>
      <c r="G3039" s="236" t="n">
        <v>368</v>
      </c>
      <c r="H3039" s="238" t="n">
        <v>1</v>
      </c>
      <c r="I3039" s="253">
        <f>SUM(H3039*C3039)</f>
        <v/>
      </c>
      <c r="J3039" s="254" t="n">
        <v>1</v>
      </c>
      <c r="K3039" s="255">
        <f>C3039*J3039</f>
        <v/>
      </c>
      <c r="M3039" s="251">
        <f>CONCATENATE(D3039,"　",E3039,F3039,G3039)</f>
        <v/>
      </c>
      <c r="N3039" s="252">
        <f>I3039</f>
        <v/>
      </c>
    </row>
    <row r="3040" ht="15" customHeight="1" thickBot="1">
      <c r="B3040" s="29" t="inlineStr">
        <is>
          <t>90TKA11</t>
        </is>
      </c>
      <c r="C3040">
        <f>SUMIF(数量表!D:H,B3040,数量表!H:H)</f>
        <v/>
      </c>
      <c r="D3040" s="243" t="inlineStr">
        <is>
          <t>W2-39</t>
        </is>
      </c>
      <c r="E3040" s="2" t="n">
        <v>386.5</v>
      </c>
      <c r="F3040" s="244" t="inlineStr">
        <is>
          <t>*</t>
        </is>
      </c>
      <c r="G3040" s="2" t="n">
        <v>450</v>
      </c>
      <c r="H3040" s="122" t="n">
        <v>1</v>
      </c>
      <c r="I3040" s="259">
        <f>SUM(H3040*C3040)</f>
        <v/>
      </c>
      <c r="J3040" s="260" t="n">
        <v>0.5</v>
      </c>
      <c r="K3040" s="261">
        <f>C3040*J3040</f>
        <v/>
      </c>
      <c r="M3040" s="251">
        <f>CONCATENATE(D3040,"　",E3040,F3040,G3040)</f>
        <v/>
      </c>
      <c r="N3040" s="252">
        <f>I3040</f>
        <v/>
      </c>
    </row>
    <row r="3041" ht="15" customHeight="1" thickBot="1">
      <c r="B3041" s="29" t="inlineStr">
        <is>
          <t>90TKA11</t>
        </is>
      </c>
      <c r="C3041">
        <f>SUMIF(数量表!D:H,B3041,数量表!H:H)</f>
        <v/>
      </c>
      <c r="D3041" s="243" t="inlineStr">
        <is>
          <t>W2-41</t>
        </is>
      </c>
      <c r="E3041" s="2" t="n">
        <v>414.5</v>
      </c>
      <c r="F3041" s="244" t="inlineStr">
        <is>
          <t>*</t>
        </is>
      </c>
      <c r="G3041" s="2" t="n">
        <v>368</v>
      </c>
      <c r="H3041" s="122" t="n">
        <v>1</v>
      </c>
      <c r="I3041" s="259">
        <f>SUM(H3041*C3041)</f>
        <v/>
      </c>
      <c r="J3041" s="260" t="n">
        <v>1</v>
      </c>
      <c r="K3041" s="261">
        <f>C3041*J3041</f>
        <v/>
      </c>
      <c r="M3041" s="251">
        <f>CONCATENATE(D3041,"　",E3041,F3041,G3041)</f>
        <v/>
      </c>
      <c r="N3041" s="252">
        <f>I3041</f>
        <v/>
      </c>
    </row>
    <row r="3042" ht="15" customHeight="1" thickBot="1">
      <c r="B3042" s="29" t="inlineStr">
        <is>
          <t>90TKA11</t>
        </is>
      </c>
      <c r="C3042">
        <f>SUMIF(数量表!D:H,B3042,数量表!H:H)</f>
        <v/>
      </c>
      <c r="D3042" s="243" t="inlineStr">
        <is>
          <t>W2-41</t>
        </is>
      </c>
      <c r="E3042" s="2" t="n">
        <v>414.5</v>
      </c>
      <c r="F3042" s="244" t="inlineStr">
        <is>
          <t>*</t>
        </is>
      </c>
      <c r="G3042" s="2" t="n">
        <v>450</v>
      </c>
      <c r="H3042" s="122" t="n">
        <v>1</v>
      </c>
      <c r="I3042" s="259">
        <f>SUM(H3042*C3042)</f>
        <v/>
      </c>
      <c r="J3042" s="260" t="n">
        <v>0.5</v>
      </c>
      <c r="K3042" s="261">
        <f>C3042*J3042</f>
        <v/>
      </c>
      <c r="M3042" s="251">
        <f>CONCATENATE(D3042,"　",E3042,F3042,G3042)</f>
        <v/>
      </c>
      <c r="N3042" s="252">
        <f>I3042</f>
        <v/>
      </c>
    </row>
    <row r="3043" ht="15" customHeight="1" thickBot="1">
      <c r="B3043" s="29" t="inlineStr">
        <is>
          <t>90TKA11</t>
        </is>
      </c>
      <c r="C3043">
        <f>SUMIF(数量表!D:H,B3043,数量表!H:H)</f>
        <v/>
      </c>
      <c r="D3043" s="243" t="inlineStr">
        <is>
          <t>W3-39</t>
        </is>
      </c>
      <c r="E3043" s="2" t="n">
        <v>373</v>
      </c>
      <c r="F3043" s="244" t="inlineStr">
        <is>
          <t>*</t>
        </is>
      </c>
      <c r="G3043" s="2" t="n">
        <v>368</v>
      </c>
      <c r="H3043" s="122" t="n">
        <v>1</v>
      </c>
      <c r="I3043" s="259">
        <f>SUM(H3043*C3043)</f>
        <v/>
      </c>
      <c r="J3043" s="260" t="n">
        <v>1</v>
      </c>
      <c r="K3043" s="261">
        <f>C3043*J3043</f>
        <v/>
      </c>
      <c r="M3043" s="251">
        <f>CONCATENATE(D3043,"　",E3043,F3043,G3043)</f>
        <v/>
      </c>
      <c r="N3043" s="252">
        <f>I3043</f>
        <v/>
      </c>
    </row>
    <row r="3044" ht="15" customHeight="1" thickBot="1">
      <c r="B3044" s="221" t="inlineStr">
        <is>
          <t>90TKA11</t>
        </is>
      </c>
      <c r="C3044" s="89">
        <f>SUMIF(数量表!D:H,B3044,数量表!H:H)</f>
        <v/>
      </c>
      <c r="D3044" s="239" t="inlineStr">
        <is>
          <t>W2-39</t>
        </is>
      </c>
      <c r="E3044" s="240" t="n">
        <v>373</v>
      </c>
      <c r="F3044" s="241" t="inlineStr">
        <is>
          <t>*</t>
        </is>
      </c>
      <c r="G3044" s="240" t="n">
        <v>450</v>
      </c>
      <c r="H3044" s="242" t="n">
        <v>1</v>
      </c>
      <c r="I3044" s="256">
        <f>SUM(H3044*C3044)</f>
        <v/>
      </c>
      <c r="J3044" s="257" t="n">
        <v>0.5</v>
      </c>
      <c r="K3044" s="258">
        <f>C3044*J3044</f>
        <v/>
      </c>
      <c r="M3044" s="251">
        <f>CONCATENATE(D3044,"　",E3044,F3044,G3044)</f>
        <v/>
      </c>
      <c r="N3044" s="252">
        <f>I3044</f>
        <v/>
      </c>
    </row>
    <row r="3045" ht="15" customHeight="1" thickBot="1">
      <c r="B3045" s="220" t="inlineStr">
        <is>
          <t>180MA</t>
        </is>
      </c>
      <c r="C3045" s="80">
        <f>SUMIF(数量表!D:H,B3045,数量表!H:H)</f>
        <v/>
      </c>
      <c r="D3045" s="235" t="inlineStr">
        <is>
          <t>W1-39</t>
        </is>
      </c>
      <c r="E3045" s="236" t="n">
        <v>386.5</v>
      </c>
      <c r="F3045" s="237" t="inlineStr">
        <is>
          <t>*</t>
        </is>
      </c>
      <c r="G3045" s="236" t="n">
        <v>1274</v>
      </c>
      <c r="H3045" s="238" t="n">
        <v>2</v>
      </c>
      <c r="I3045" s="253">
        <f>SUM(H3045*C3045)</f>
        <v/>
      </c>
      <c r="J3045" s="254" t="n">
        <v>2</v>
      </c>
      <c r="K3045" s="255">
        <f>C3045*J3045</f>
        <v/>
      </c>
      <c r="M3045" s="251">
        <f>CONCATENATE(D3045,"　",E3045,F3045,G3045)</f>
        <v/>
      </c>
      <c r="N3045" s="252">
        <f>I3045</f>
        <v/>
      </c>
    </row>
    <row r="3046" ht="15" customHeight="1" thickBot="1">
      <c r="B3046" s="221" t="inlineStr">
        <is>
          <t>180MA</t>
        </is>
      </c>
      <c r="C3046" s="89">
        <f>SUMIF(数量表!D:H,B3046,数量表!H:H)</f>
        <v/>
      </c>
      <c r="D3046" s="239" t="inlineStr">
        <is>
          <t>W1-39</t>
        </is>
      </c>
      <c r="E3046" s="240" t="n">
        <v>386.5</v>
      </c>
      <c r="F3046" s="241" t="inlineStr">
        <is>
          <t>*</t>
        </is>
      </c>
      <c r="G3046" s="240" t="n">
        <v>273</v>
      </c>
      <c r="H3046" s="242" t="n">
        <v>2</v>
      </c>
      <c r="I3046" s="256">
        <f>SUM(H3046*C3046)</f>
        <v/>
      </c>
      <c r="J3046" s="257" t="n">
        <v>2</v>
      </c>
      <c r="K3046" s="258">
        <f>C3046*J3046</f>
        <v/>
      </c>
      <c r="M3046" s="251">
        <f>CONCATENATE(D3046,"　",E3046,F3046,G3046)</f>
        <v/>
      </c>
      <c r="N3046" s="252">
        <f>I3046</f>
        <v/>
      </c>
    </row>
    <row r="3047" ht="15" customHeight="1" thickBot="1">
      <c r="B3047" s="220" t="inlineStr">
        <is>
          <t>180MH</t>
        </is>
      </c>
      <c r="C3047" s="80">
        <f>SUMIF(数量表!D:H,B3047,数量表!H:H)</f>
        <v/>
      </c>
      <c r="D3047" s="235" t="inlineStr">
        <is>
          <t>W1-34</t>
        </is>
      </c>
      <c r="E3047" s="236" t="n">
        <v>345</v>
      </c>
      <c r="F3047" s="237" t="inlineStr">
        <is>
          <t>*</t>
        </is>
      </c>
      <c r="G3047" s="236" t="n">
        <v>1274</v>
      </c>
      <c r="H3047" s="238" t="n">
        <v>1</v>
      </c>
      <c r="I3047" s="253">
        <f>SUM(H3047*C3047)</f>
        <v/>
      </c>
      <c r="J3047" s="254" t="n">
        <v>1</v>
      </c>
      <c r="K3047" s="255">
        <f>C3047*J3047</f>
        <v/>
      </c>
      <c r="M3047" s="251">
        <f>CONCATENATE(D3047,"　",E3047,F3047,G3047)</f>
        <v/>
      </c>
      <c r="N3047" s="252">
        <f>I3047</f>
        <v/>
      </c>
    </row>
    <row r="3048" ht="15" customHeight="1" thickBot="1">
      <c r="B3048" s="221" t="inlineStr">
        <is>
          <t>180MH</t>
        </is>
      </c>
      <c r="C3048" s="89">
        <f>SUMIF(数量表!D:H,B3048,数量表!H:H)</f>
        <v/>
      </c>
      <c r="D3048" s="239" t="inlineStr">
        <is>
          <t>W1-34</t>
        </is>
      </c>
      <c r="E3048" s="240" t="n">
        <v>345</v>
      </c>
      <c r="F3048" s="241" t="inlineStr">
        <is>
          <t>*</t>
        </is>
      </c>
      <c r="G3048" s="240" t="n">
        <v>273</v>
      </c>
      <c r="H3048" s="242" t="n">
        <v>1</v>
      </c>
      <c r="I3048" s="256">
        <f>SUM(H3048*C3048)</f>
        <v/>
      </c>
      <c r="J3048" s="257" t="n">
        <v>1</v>
      </c>
      <c r="K3048" s="258">
        <f>C3048*J3048</f>
        <v/>
      </c>
      <c r="M3048" s="251">
        <f>CONCATENATE(D3048,"　",E3048,F3048,G3048)</f>
        <v/>
      </c>
      <c r="N3048" s="252">
        <f>I3048</f>
        <v/>
      </c>
    </row>
    <row r="3049" ht="15" customHeight="1" thickBot="1">
      <c r="B3049" s="220" t="inlineStr">
        <is>
          <t>180MHL</t>
        </is>
      </c>
      <c r="C3049" s="80">
        <f>SUMIF(数量表!D:H,B3049,数量表!H:H)</f>
        <v/>
      </c>
      <c r="D3049" s="235" t="inlineStr">
        <is>
          <t>W1-34</t>
        </is>
      </c>
      <c r="E3049" s="236" t="n">
        <v>302</v>
      </c>
      <c r="F3049" s="237" t="inlineStr">
        <is>
          <t>*</t>
        </is>
      </c>
      <c r="G3049" s="236" t="n">
        <v>1274</v>
      </c>
      <c r="H3049" s="238" t="n">
        <v>1</v>
      </c>
      <c r="I3049" s="253">
        <f>SUM(H3049*C3049)</f>
        <v/>
      </c>
      <c r="J3049" s="254" t="n">
        <v>1</v>
      </c>
      <c r="K3049" s="255">
        <f>C3049*J3049</f>
        <v/>
      </c>
      <c r="M3049" s="251">
        <f>CONCATENATE(D3049,"　",E3049,F3049,G3049)</f>
        <v/>
      </c>
      <c r="N3049" s="252">
        <f>I3049</f>
        <v/>
      </c>
    </row>
    <row r="3050" ht="15" customHeight="1" thickBot="1">
      <c r="B3050" s="221" t="inlineStr">
        <is>
          <t>180MHL</t>
        </is>
      </c>
      <c r="C3050" s="89">
        <f>SUMIF(数量表!D:H,B3050,数量表!H:H)</f>
        <v/>
      </c>
      <c r="D3050" s="239" t="inlineStr">
        <is>
          <t>W1-34</t>
        </is>
      </c>
      <c r="E3050" s="240" t="n">
        <v>302</v>
      </c>
      <c r="F3050" s="241" t="inlineStr">
        <is>
          <t>*</t>
        </is>
      </c>
      <c r="G3050" s="240" t="n">
        <v>273</v>
      </c>
      <c r="H3050" s="242" t="n">
        <v>1</v>
      </c>
      <c r="I3050" s="256">
        <f>SUM(H3050*C3050)</f>
        <v/>
      </c>
      <c r="J3050" s="257" t="n">
        <v>1</v>
      </c>
      <c r="K3050" s="258">
        <f>C3050*J3050</f>
        <v/>
      </c>
      <c r="M3050" s="251">
        <f>CONCATENATE(D3050,"　",E3050,F3050,G3050)</f>
        <v/>
      </c>
      <c r="N3050" s="252">
        <f>I3050</f>
        <v/>
      </c>
    </row>
    <row r="3051" ht="15" customHeight="1" thickBot="1">
      <c r="B3051" s="220" t="inlineStr">
        <is>
          <t>180M5Z11-L</t>
        </is>
      </c>
      <c r="C3051" s="82">
        <f>SUMIF(数量表!D:H,B3051,数量表!H:H)</f>
        <v/>
      </c>
      <c r="D3051" s="235" t="inlineStr">
        <is>
          <t>W1-39</t>
        </is>
      </c>
      <c r="E3051" s="236" t="n">
        <v>386.5</v>
      </c>
      <c r="F3051" s="237" t="inlineStr">
        <is>
          <t>*</t>
        </is>
      </c>
      <c r="G3051" s="236" t="n">
        <v>353</v>
      </c>
      <c r="H3051" s="238" t="n">
        <v>2</v>
      </c>
      <c r="I3051" s="253">
        <f>SUM(H3051*C3051)</f>
        <v/>
      </c>
      <c r="J3051" s="254" t="n">
        <v>2</v>
      </c>
      <c r="K3051" s="255">
        <f>C3051*J3051</f>
        <v/>
      </c>
      <c r="M3051" s="251">
        <f>CONCATENATE(D3051,"　",E3051,F3051,G3051)</f>
        <v/>
      </c>
      <c r="N3051" s="252">
        <f>I3051</f>
        <v/>
      </c>
    </row>
    <row r="3052" ht="15" customHeight="1" thickBot="1">
      <c r="B3052" s="221" t="inlineStr">
        <is>
          <t>180M5Z11-L</t>
        </is>
      </c>
      <c r="C3052" s="91">
        <f>SUMIF(数量表!D:H,B3052,数量表!H:H)</f>
        <v/>
      </c>
      <c r="D3052" s="239" t="inlineStr">
        <is>
          <t>45*1000</t>
        </is>
      </c>
      <c r="E3052" s="240" t="n">
        <v>328</v>
      </c>
      <c r="F3052" s="241" t="inlineStr">
        <is>
          <t>*</t>
        </is>
      </c>
      <c r="G3052" s="240" t="n">
        <v>1176</v>
      </c>
      <c r="H3052" s="242" t="n">
        <v>1</v>
      </c>
      <c r="I3052" s="256">
        <f>SUM(H3052*C3052)</f>
        <v/>
      </c>
      <c r="J3052" s="257" t="n">
        <v>0.1</v>
      </c>
      <c r="K3052" s="258">
        <f>C3052*J3052</f>
        <v/>
      </c>
      <c r="M3052" s="251">
        <f>CONCATENATE(D3052,"　",E3052,F3052,G3052)</f>
        <v/>
      </c>
      <c r="N3052" s="252">
        <f>I3052</f>
        <v/>
      </c>
    </row>
    <row r="3053" ht="15" customHeight="1" thickBot="1">
      <c r="B3053" s="220" t="inlineStr">
        <is>
          <t>90MSH07</t>
        </is>
      </c>
      <c r="C3053" s="82">
        <f>SUMIF(数量表!D:H,B3053,数量表!H:H)</f>
        <v/>
      </c>
      <c r="D3053" s="235" t="inlineStr">
        <is>
          <t>W1-34</t>
        </is>
      </c>
      <c r="E3053" s="236" t="n">
        <v>345</v>
      </c>
      <c r="F3053" s="237" t="inlineStr">
        <is>
          <t>*</t>
        </is>
      </c>
      <c r="G3053" s="236" t="n">
        <v>235.5</v>
      </c>
      <c r="H3053" s="238" t="n">
        <v>1</v>
      </c>
      <c r="I3053" s="253">
        <f>SUM(H3053*C3053)</f>
        <v/>
      </c>
      <c r="J3053" s="254" t="n">
        <v>0.2</v>
      </c>
      <c r="K3053" s="255">
        <f>C3053*J3053</f>
        <v/>
      </c>
      <c r="M3053" s="251">
        <f>CONCATENATE(D3053,"　",E3053,F3053,G3053)</f>
        <v/>
      </c>
      <c r="N3053" s="252">
        <f>I3053</f>
        <v/>
      </c>
    </row>
    <row r="3054" ht="15" customHeight="1" thickBot="1">
      <c r="B3054" s="221" t="inlineStr">
        <is>
          <t>90MSH07</t>
        </is>
      </c>
      <c r="C3054" s="91">
        <f>SUMIF(数量表!D:H,B3054,数量表!H:H)</f>
        <v/>
      </c>
      <c r="D3054" s="239" t="inlineStr">
        <is>
          <t>W1-34</t>
        </is>
      </c>
      <c r="E3054" s="240" t="n">
        <v>345</v>
      </c>
      <c r="F3054" s="241" t="inlineStr">
        <is>
          <t>*</t>
        </is>
      </c>
      <c r="G3054" s="240" t="n">
        <v>982</v>
      </c>
      <c r="H3054" s="242" t="n">
        <v>1</v>
      </c>
      <c r="I3054" s="256">
        <f>SUM(H3054*C3054)</f>
        <v/>
      </c>
      <c r="J3054" s="257" t="n">
        <v>0.8</v>
      </c>
      <c r="K3054" s="258">
        <f>C3054*J3054</f>
        <v/>
      </c>
      <c r="M3054" s="251">
        <f>CONCATENATE(D3054,"　",E3054,F3054,G3054)</f>
        <v/>
      </c>
      <c r="N3054" s="252">
        <f>I3054</f>
        <v/>
      </c>
    </row>
    <row r="3055" ht="15" customHeight="1" thickBot="1">
      <c r="B3055" s="220" t="inlineStr">
        <is>
          <t>90TK11</t>
        </is>
      </c>
      <c r="C3055" s="82">
        <f>SUMIF(数量表!D:H,B3055,数量表!H:H)</f>
        <v/>
      </c>
      <c r="D3055" s="235" t="inlineStr">
        <is>
          <t>W2-41</t>
        </is>
      </c>
      <c r="E3055" s="236" t="n">
        <v>414.5</v>
      </c>
      <c r="F3055" s="237" t="inlineStr">
        <is>
          <t>*</t>
        </is>
      </c>
      <c r="G3055" s="236" t="n">
        <v>450</v>
      </c>
      <c r="H3055" s="238" t="n">
        <v>2</v>
      </c>
      <c r="I3055" s="253">
        <f>SUM(H3055*C3055)</f>
        <v/>
      </c>
      <c r="J3055" s="254" t="n">
        <v>1</v>
      </c>
      <c r="K3055" s="255">
        <f>C3055*J3055</f>
        <v/>
      </c>
      <c r="M3055" s="251">
        <f>CONCATENATE(D3055,"　",E3055,F3055,G3055)</f>
        <v/>
      </c>
      <c r="N3055" s="252">
        <f>I3055</f>
        <v/>
      </c>
    </row>
    <row r="3056" ht="15" customHeight="1" thickBot="1">
      <c r="B3056" s="29" t="inlineStr">
        <is>
          <t>90TK11</t>
        </is>
      </c>
      <c r="C3056" s="87">
        <f>SUMIF(数量表!D:H,B3056,数量表!H:H)</f>
        <v/>
      </c>
      <c r="D3056" s="243" t="inlineStr">
        <is>
          <t>W2-41</t>
        </is>
      </c>
      <c r="E3056" s="2" t="n">
        <v>414.5</v>
      </c>
      <c r="F3056" s="244" t="inlineStr">
        <is>
          <t>*</t>
        </is>
      </c>
      <c r="G3056" s="2" t="n">
        <v>368</v>
      </c>
      <c r="H3056" s="122" t="n">
        <v>2</v>
      </c>
      <c r="I3056" s="259">
        <f>SUM(H3056*C3056)</f>
        <v/>
      </c>
      <c r="J3056" s="260" t="n">
        <v>2</v>
      </c>
      <c r="K3056" s="261">
        <f>C3056*J3056</f>
        <v/>
      </c>
      <c r="M3056" s="251">
        <f>CONCATENATE(D3056,"　",E3056,F3056,G3056)</f>
        <v/>
      </c>
      <c r="N3056" s="252">
        <f>I3056</f>
        <v/>
      </c>
    </row>
    <row r="3057" ht="15" customHeight="1" thickBot="1">
      <c r="B3057" s="29" t="inlineStr">
        <is>
          <t>90TK11</t>
        </is>
      </c>
      <c r="C3057" s="87">
        <f>SUMIF(数量表!D:H,B3057,数量表!H:H)</f>
        <v/>
      </c>
      <c r="D3057" s="243" t="inlineStr">
        <is>
          <t>W2-39</t>
        </is>
      </c>
      <c r="E3057" s="2" t="n">
        <v>386.5</v>
      </c>
      <c r="F3057" s="244" t="inlineStr">
        <is>
          <t>*</t>
        </is>
      </c>
      <c r="G3057" s="2" t="n">
        <v>450</v>
      </c>
      <c r="H3057" s="122" t="n">
        <v>2</v>
      </c>
      <c r="I3057" s="259">
        <f>SUM(H3057*C3057)</f>
        <v/>
      </c>
      <c r="J3057" s="260" t="n">
        <v>1</v>
      </c>
      <c r="K3057" s="261">
        <f>C3057*J3057</f>
        <v/>
      </c>
      <c r="M3057" s="251">
        <f>CONCATENATE(D3057,"　",E3057,F3057,G3057)</f>
        <v/>
      </c>
      <c r="N3057" s="252">
        <f>I3057</f>
        <v/>
      </c>
    </row>
    <row r="3058" ht="15" customHeight="1" thickBot="1">
      <c r="B3058" s="221" t="inlineStr">
        <is>
          <t>90TK11</t>
        </is>
      </c>
      <c r="C3058" s="91">
        <f>SUMIF(数量表!D:H,B3058,数量表!H:H)</f>
        <v/>
      </c>
      <c r="D3058" s="239" t="inlineStr">
        <is>
          <t>W2-39</t>
        </is>
      </c>
      <c r="E3058" s="240" t="n">
        <v>386.5</v>
      </c>
      <c r="F3058" s="241" t="inlineStr">
        <is>
          <t>*</t>
        </is>
      </c>
      <c r="G3058" s="240" t="n">
        <v>368</v>
      </c>
      <c r="H3058" s="242" t="n">
        <v>2</v>
      </c>
      <c r="I3058" s="256">
        <f>SUM(H3058*C3058)</f>
        <v/>
      </c>
      <c r="J3058" s="257" t="n">
        <v>2</v>
      </c>
      <c r="K3058" s="258">
        <f>C3058*J3058</f>
        <v/>
      </c>
      <c r="M3058" s="251">
        <f>CONCATENATE(D3058,"　",E3058,F3058,G3058)</f>
        <v/>
      </c>
      <c r="N3058" s="252">
        <f>I3058</f>
        <v/>
      </c>
    </row>
    <row r="3059" ht="15" customHeight="1" thickBot="1">
      <c r="B3059" s="220" t="inlineStr">
        <is>
          <t>90TY1</t>
        </is>
      </c>
      <c r="C3059" s="82">
        <f>SUMIF(数量表!D:H,B3059,数量表!H:H)</f>
        <v/>
      </c>
      <c r="D3059" s="235" t="inlineStr">
        <is>
          <t>W2-41</t>
        </is>
      </c>
      <c r="E3059" s="236" t="n">
        <v>414.5</v>
      </c>
      <c r="F3059" s="237" t="inlineStr">
        <is>
          <t>*</t>
        </is>
      </c>
      <c r="G3059" s="236" t="n">
        <v>268</v>
      </c>
      <c r="H3059" s="238" t="n">
        <v>2</v>
      </c>
      <c r="I3059" s="253">
        <f>SUM(H3059*C3059)</f>
        <v/>
      </c>
      <c r="J3059" s="254" t="n">
        <v>2</v>
      </c>
      <c r="K3059" s="255">
        <f>C3059*J3059</f>
        <v/>
      </c>
      <c r="M3059" s="251">
        <f>CONCATENATE(D3059,"　",E3059,F3059,G3059)</f>
        <v/>
      </c>
      <c r="N3059" s="252">
        <f>I3059</f>
        <v/>
      </c>
    </row>
    <row r="3060" ht="15" customHeight="1" thickBot="1">
      <c r="B3060" s="29" t="inlineStr">
        <is>
          <t>90TY1</t>
        </is>
      </c>
      <c r="C3060" s="87">
        <f>SUMIF(数量表!D:H,B3060,数量表!H:H)</f>
        <v/>
      </c>
      <c r="D3060" s="243" t="inlineStr">
        <is>
          <t>W2-41</t>
        </is>
      </c>
      <c r="E3060" s="2" t="n">
        <v>414.5</v>
      </c>
      <c r="F3060" s="244" t="inlineStr">
        <is>
          <t>*</t>
        </is>
      </c>
      <c r="G3060" s="2" t="n">
        <v>973</v>
      </c>
      <c r="H3060" s="122" t="n">
        <v>2</v>
      </c>
      <c r="I3060" s="259">
        <f>SUM(H3060*C3060)</f>
        <v/>
      </c>
      <c r="J3060" s="260" t="n">
        <v>2</v>
      </c>
      <c r="K3060" s="261">
        <f>C3060*J3060</f>
        <v/>
      </c>
      <c r="M3060" s="251">
        <f>CONCATENATE(D3060,"　",E3060,F3060,G3060)</f>
        <v/>
      </c>
      <c r="N3060" s="252">
        <f>I3060</f>
        <v/>
      </c>
    </row>
    <row r="3061" ht="15" customHeight="1" thickBot="1">
      <c r="B3061" s="29" t="inlineStr">
        <is>
          <t>90TY1</t>
        </is>
      </c>
      <c r="C3061" s="87">
        <f>SUMIF(数量表!D:H,B3061,数量表!H:H)</f>
        <v/>
      </c>
      <c r="D3061" s="243" t="inlineStr">
        <is>
          <t>W2-41</t>
        </is>
      </c>
      <c r="E3061" s="2" t="n">
        <v>414.5</v>
      </c>
      <c r="F3061" s="244" t="inlineStr">
        <is>
          <t>*</t>
        </is>
      </c>
      <c r="G3061" s="2" t="n">
        <v>177</v>
      </c>
      <c r="H3061" s="122" t="n">
        <v>2</v>
      </c>
      <c r="I3061" s="259">
        <f>SUM(H3061*C3061)</f>
        <v/>
      </c>
      <c r="J3061" s="260" t="n">
        <v>0.5</v>
      </c>
      <c r="K3061" s="261">
        <f>C3061*J3061</f>
        <v/>
      </c>
      <c r="M3061" s="251">
        <f>CONCATENATE(D3061,"　",E3061,F3061,G3061)</f>
        <v/>
      </c>
      <c r="N3061" s="252">
        <f>I3061</f>
        <v/>
      </c>
    </row>
    <row r="3062" ht="15" customHeight="1" thickBot="1">
      <c r="B3062" s="29" t="inlineStr">
        <is>
          <t>90TY1</t>
        </is>
      </c>
      <c r="C3062" s="87">
        <f>SUMIF(数量表!D:H,B3062,数量表!H:H)</f>
        <v/>
      </c>
      <c r="D3062" s="243" t="inlineStr">
        <is>
          <t>W1-39</t>
        </is>
      </c>
      <c r="E3062" s="2" t="n">
        <v>386.5</v>
      </c>
      <c r="F3062" s="244" t="inlineStr">
        <is>
          <t>*</t>
        </is>
      </c>
      <c r="G3062" s="2" t="n">
        <v>1150</v>
      </c>
      <c r="H3062" s="122" t="n">
        <v>2</v>
      </c>
      <c r="I3062" s="259">
        <f>SUM(H3062*C3062)</f>
        <v/>
      </c>
      <c r="J3062" s="260" t="n">
        <v>2</v>
      </c>
      <c r="K3062" s="261">
        <f>C3062*J3062</f>
        <v/>
      </c>
      <c r="M3062" s="251">
        <f>CONCATENATE(D3062,"　",E3062,F3062,G3062)</f>
        <v/>
      </c>
      <c r="N3062" s="252">
        <f>I3062</f>
        <v/>
      </c>
    </row>
    <row r="3063" ht="15" customHeight="1" thickBot="1">
      <c r="B3063" s="29" t="inlineStr">
        <is>
          <t>90TY1</t>
        </is>
      </c>
      <c r="C3063" s="87">
        <f>SUMIF(数量表!D:H,B3063,数量表!H:H)</f>
        <v/>
      </c>
      <c r="D3063" s="243" t="inlineStr">
        <is>
          <t>W3-39</t>
        </is>
      </c>
      <c r="E3063" s="2" t="n">
        <v>386.5</v>
      </c>
      <c r="F3063" s="244" t="inlineStr">
        <is>
          <t>*</t>
        </is>
      </c>
      <c r="G3063" s="2" t="n">
        <v>268</v>
      </c>
      <c r="H3063" s="122" t="n">
        <v>2</v>
      </c>
      <c r="I3063" s="259">
        <f>SUM(H3063*C3063)</f>
        <v/>
      </c>
      <c r="J3063" s="260" t="n">
        <v>2</v>
      </c>
      <c r="K3063" s="261">
        <f>C3063*J3063</f>
        <v/>
      </c>
      <c r="M3063" s="251">
        <f>CONCATENATE(D3063,"　",E3063,F3063,G3063)</f>
        <v/>
      </c>
      <c r="N3063" s="252">
        <f>I3063</f>
        <v/>
      </c>
    </row>
    <row r="3064" ht="15" customHeight="1" thickBot="1">
      <c r="B3064" s="221" t="inlineStr">
        <is>
          <t>90TY1</t>
        </is>
      </c>
      <c r="C3064" s="91">
        <f>SUMIF(数量表!D:H,B3064,数量表!H:H)</f>
        <v/>
      </c>
      <c r="D3064" s="239" t="inlineStr">
        <is>
          <t>45*1000</t>
        </is>
      </c>
      <c r="E3064" s="240" t="n">
        <v>203</v>
      </c>
      <c r="F3064" s="241" t="inlineStr">
        <is>
          <t>*</t>
        </is>
      </c>
      <c r="G3064" s="240" t="n">
        <v>576</v>
      </c>
      <c r="H3064" s="242" t="n">
        <v>2</v>
      </c>
      <c r="I3064" s="256">
        <f>SUM(H3064*C3064)</f>
        <v/>
      </c>
      <c r="J3064" s="257" t="n">
        <v>0.2</v>
      </c>
      <c r="K3064" s="258">
        <f>C3064*J3064</f>
        <v/>
      </c>
      <c r="M3064" s="251">
        <f>CONCATENATE(D3064,"　",E3064,F3064,G3064)</f>
        <v/>
      </c>
      <c r="N3064" s="252">
        <f>I3064</f>
        <v/>
      </c>
    </row>
    <row r="3065" ht="15" customHeight="1" thickBot="1">
      <c r="B3065" s="220" t="inlineStr">
        <is>
          <t>90TY2</t>
        </is>
      </c>
      <c r="C3065" s="82">
        <f>SUMIF(数量表!D:H,B3065,数量表!H:H)</f>
        <v/>
      </c>
      <c r="D3065" s="235" t="inlineStr">
        <is>
          <t>W2-41</t>
        </is>
      </c>
      <c r="E3065" s="236" t="n">
        <v>414.5</v>
      </c>
      <c r="F3065" s="237" t="inlineStr">
        <is>
          <t>*</t>
        </is>
      </c>
      <c r="G3065" s="236" t="n">
        <v>268</v>
      </c>
      <c r="H3065" s="238" t="n">
        <v>2</v>
      </c>
      <c r="I3065" s="253">
        <f>SUM(H3065*C3065)</f>
        <v/>
      </c>
      <c r="J3065" s="254" t="n">
        <v>2</v>
      </c>
      <c r="K3065" s="255">
        <f>C3065*J3065</f>
        <v/>
      </c>
      <c r="M3065" s="251">
        <f>CONCATENATE(D3065,"　",E3065,F3065,G3065)</f>
        <v/>
      </c>
      <c r="N3065" s="252">
        <f>I3065</f>
        <v/>
      </c>
    </row>
    <row r="3066" ht="15" customHeight="1" thickBot="1">
      <c r="B3066" s="29" t="inlineStr">
        <is>
          <t>90TY2</t>
        </is>
      </c>
      <c r="C3066" s="87">
        <f>SUMIF(数量表!D:H,B3066,数量表!H:H)</f>
        <v/>
      </c>
      <c r="D3066" s="243" t="inlineStr">
        <is>
          <t>W2-41</t>
        </is>
      </c>
      <c r="E3066" s="2" t="n">
        <v>414.5</v>
      </c>
      <c r="F3066" s="244" t="inlineStr">
        <is>
          <t>*</t>
        </is>
      </c>
      <c r="G3066" s="2" t="n">
        <v>973</v>
      </c>
      <c r="H3066" s="122" t="n">
        <v>2</v>
      </c>
      <c r="I3066" s="259">
        <f>SUM(H3066*C3066)</f>
        <v/>
      </c>
      <c r="J3066" s="260" t="n">
        <v>2</v>
      </c>
      <c r="K3066" s="261">
        <f>C3066*J3066</f>
        <v/>
      </c>
      <c r="M3066" s="251">
        <f>CONCATENATE(D3066,"　",E3066,F3066,G3066)</f>
        <v/>
      </c>
      <c r="N3066" s="252">
        <f>I3066</f>
        <v/>
      </c>
    </row>
    <row r="3067" ht="15" customHeight="1" thickBot="1">
      <c r="B3067" s="29" t="inlineStr">
        <is>
          <t>90TY2</t>
        </is>
      </c>
      <c r="C3067" s="87">
        <f>SUMIF(数量表!D:H,B3067,数量表!H:H)</f>
        <v/>
      </c>
      <c r="D3067" s="243" t="inlineStr">
        <is>
          <t>W2-41</t>
        </is>
      </c>
      <c r="E3067" s="2" t="n">
        <v>414.5</v>
      </c>
      <c r="F3067" s="244" t="inlineStr">
        <is>
          <t>*</t>
        </is>
      </c>
      <c r="G3067" s="2" t="n">
        <v>177</v>
      </c>
      <c r="H3067" s="122" t="n">
        <v>2</v>
      </c>
      <c r="I3067" s="259">
        <f>SUM(H3067*C3067)</f>
        <v/>
      </c>
      <c r="J3067" s="260" t="n">
        <v>0.5</v>
      </c>
      <c r="K3067" s="261">
        <f>C3067*J3067</f>
        <v/>
      </c>
      <c r="M3067" s="251">
        <f>CONCATENATE(D3067,"　",E3067,F3067,G3067)</f>
        <v/>
      </c>
      <c r="N3067" s="252">
        <f>I3067</f>
        <v/>
      </c>
    </row>
    <row r="3068" ht="15" customHeight="1" thickBot="1">
      <c r="B3068" s="29" t="inlineStr">
        <is>
          <t>90TY2</t>
        </is>
      </c>
      <c r="C3068" s="87">
        <f>SUMIF(数量表!D:H,B3068,数量表!H:H)</f>
        <v/>
      </c>
      <c r="D3068" s="243" t="inlineStr">
        <is>
          <t>W1-39</t>
        </is>
      </c>
      <c r="E3068" s="2" t="n">
        <v>386.5</v>
      </c>
      <c r="F3068" s="244" t="inlineStr">
        <is>
          <t>*</t>
        </is>
      </c>
      <c r="G3068" s="2" t="n">
        <v>1150</v>
      </c>
      <c r="H3068" s="122" t="n">
        <v>2</v>
      </c>
      <c r="I3068" s="259">
        <f>SUM(H3068*C3068)</f>
        <v/>
      </c>
      <c r="J3068" s="260" t="n">
        <v>2</v>
      </c>
      <c r="K3068" s="261">
        <f>C3068*J3068</f>
        <v/>
      </c>
      <c r="M3068" s="251">
        <f>CONCATENATE(D3068,"　",E3068,F3068,G3068)</f>
        <v/>
      </c>
      <c r="N3068" s="252">
        <f>I3068</f>
        <v/>
      </c>
    </row>
    <row r="3069" ht="15" customHeight="1" thickBot="1">
      <c r="B3069" s="29" t="inlineStr">
        <is>
          <t>90TY2</t>
        </is>
      </c>
      <c r="C3069" s="87">
        <f>SUMIF(数量表!D:H,B3069,数量表!H:H)</f>
        <v/>
      </c>
      <c r="D3069" s="243" t="inlineStr">
        <is>
          <t>W3-39</t>
        </is>
      </c>
      <c r="E3069" s="2" t="n">
        <v>386.5</v>
      </c>
      <c r="F3069" s="244" t="inlineStr">
        <is>
          <t>*</t>
        </is>
      </c>
      <c r="G3069" s="2" t="n">
        <v>268</v>
      </c>
      <c r="H3069" s="122" t="n">
        <v>2</v>
      </c>
      <c r="I3069" s="259">
        <f>SUM(H3069*C3069)</f>
        <v/>
      </c>
      <c r="J3069" s="260" t="n">
        <v>2</v>
      </c>
      <c r="K3069" s="261">
        <f>C3069*J3069</f>
        <v/>
      </c>
      <c r="M3069" s="251">
        <f>CONCATENATE(D3069,"　",E3069,F3069,G3069)</f>
        <v/>
      </c>
      <c r="N3069" s="252">
        <f>I3069</f>
        <v/>
      </c>
    </row>
    <row r="3070" ht="15" customHeight="1" thickBot="1">
      <c r="B3070" s="221" t="inlineStr">
        <is>
          <t>90TY2</t>
        </is>
      </c>
      <c r="C3070" s="91">
        <f>SUMIF(数量表!D:H,B3070,数量表!H:H)</f>
        <v/>
      </c>
      <c r="D3070" s="239" t="inlineStr">
        <is>
          <t>45*1000</t>
        </is>
      </c>
      <c r="E3070" s="240" t="n">
        <v>203</v>
      </c>
      <c r="F3070" s="241" t="inlineStr">
        <is>
          <t>*</t>
        </is>
      </c>
      <c r="G3070" s="240" t="n">
        <v>576</v>
      </c>
      <c r="H3070" s="242" t="n">
        <v>2</v>
      </c>
      <c r="I3070" s="256">
        <f>SUM(H3070*C3070)</f>
        <v/>
      </c>
      <c r="J3070" s="257" t="n">
        <v>0.2</v>
      </c>
      <c r="K3070" s="258">
        <f>C3070*J3070</f>
        <v/>
      </c>
      <c r="M3070" s="251">
        <f>CONCATENATE(D3070,"　",E3070,F3070,G3070)</f>
        <v/>
      </c>
      <c r="N3070" s="252">
        <f>I3070</f>
        <v/>
      </c>
    </row>
    <row r="3071" ht="15" customHeight="1" thickBot="1">
      <c r="B3071" s="85" t="inlineStr">
        <is>
          <t>K03-C</t>
        </is>
      </c>
      <c r="C3071">
        <f>SUMIF(数量表!D:H,B3071,数量表!H:H)</f>
        <v/>
      </c>
      <c r="D3071" s="243" t="inlineStr">
        <is>
          <t>W2-39</t>
        </is>
      </c>
      <c r="E3071" s="2" t="n">
        <v>386.5</v>
      </c>
      <c r="F3071" s="244" t="inlineStr">
        <is>
          <t>*</t>
        </is>
      </c>
      <c r="G3071" s="2" t="n">
        <v>250</v>
      </c>
      <c r="H3071" s="122" t="n">
        <v>2</v>
      </c>
      <c r="I3071" s="259">
        <f>SUM(H3071*C3071)</f>
        <v/>
      </c>
      <c r="J3071" s="260" t="n">
        <v>0.5</v>
      </c>
      <c r="K3071" s="261">
        <f>C3071*J3071</f>
        <v/>
      </c>
      <c r="M3071" s="251">
        <f>CONCATENATE(D3071,"　",E3071,F3071,G3071)</f>
        <v/>
      </c>
      <c r="N3071" s="252">
        <f>I3071</f>
        <v/>
      </c>
    </row>
    <row r="3072" ht="15" customHeight="1" thickBot="1">
      <c r="B3072" s="85" t="inlineStr">
        <is>
          <t>K03-C</t>
        </is>
      </c>
      <c r="C3072" s="87">
        <f>SUMIF(数量表!D:H,B3072,数量表!H:H)</f>
        <v/>
      </c>
      <c r="D3072" s="243" t="inlineStr">
        <is>
          <t>W2-41</t>
        </is>
      </c>
      <c r="E3072" s="2" t="n">
        <v>414.5</v>
      </c>
      <c r="F3072" s="244" t="inlineStr">
        <is>
          <t>*</t>
        </is>
      </c>
      <c r="G3072" s="2" t="n">
        <v>250</v>
      </c>
      <c r="H3072" s="122" t="n">
        <v>2</v>
      </c>
      <c r="I3072" s="259">
        <f>SUM(H3072*C3072)</f>
        <v/>
      </c>
      <c r="J3072" s="260" t="n">
        <v>0.5</v>
      </c>
      <c r="K3072" s="261">
        <f>C3072*J3072</f>
        <v/>
      </c>
      <c r="M3072" s="251">
        <f>CONCATENATE(D3072,"　",E3072,F3072,G3072)</f>
        <v/>
      </c>
      <c r="N3072" s="252">
        <f>I3072</f>
        <v/>
      </c>
    </row>
    <row r="3073" ht="15" customHeight="1" thickBot="1">
      <c r="B3073" s="85" t="inlineStr">
        <is>
          <t>K03-C</t>
        </is>
      </c>
      <c r="C3073">
        <f>SUMIF(数量表!D:H,B3073,数量表!H:H)</f>
        <v/>
      </c>
      <c r="D3073" s="243" t="inlineStr">
        <is>
          <t>W2-39</t>
        </is>
      </c>
      <c r="E3073" s="2" t="n">
        <v>386.5</v>
      </c>
      <c r="F3073" s="244" t="inlineStr">
        <is>
          <t>*</t>
        </is>
      </c>
      <c r="G3073" s="2" t="n">
        <v>934</v>
      </c>
      <c r="H3073" s="122" t="n">
        <v>2</v>
      </c>
      <c r="I3073" s="259">
        <f>SUM(H3073*C3073)</f>
        <v/>
      </c>
      <c r="J3073" s="260" t="n">
        <v>2</v>
      </c>
      <c r="K3073" s="261">
        <f>C3073*J3073</f>
        <v/>
      </c>
      <c r="M3073" s="251">
        <f>CONCATENATE(D3073,"　",E3073,F3073,G3073)</f>
        <v/>
      </c>
      <c r="N3073" s="252">
        <f>I3073</f>
        <v/>
      </c>
    </row>
    <row r="3074" ht="15" customHeight="1" thickBot="1">
      <c r="B3074" s="85" t="inlineStr">
        <is>
          <t>K03-C</t>
        </is>
      </c>
      <c r="C3074" s="87">
        <f>SUMIF(数量表!D:H,B3074,数量表!H:H)</f>
        <v/>
      </c>
      <c r="D3074" s="243" t="inlineStr">
        <is>
          <t>W2-41</t>
        </is>
      </c>
      <c r="E3074" s="2" t="n">
        <v>387.5</v>
      </c>
      <c r="F3074" s="244" t="inlineStr">
        <is>
          <t>*</t>
        </is>
      </c>
      <c r="G3074" s="2" t="n">
        <v>934</v>
      </c>
      <c r="H3074" s="122" t="n">
        <v>2</v>
      </c>
      <c r="I3074" s="259">
        <f>SUM(H3074*C3074)</f>
        <v/>
      </c>
      <c r="J3074" s="260" t="n">
        <v>2</v>
      </c>
      <c r="K3074" s="261">
        <f>C3074*J3074</f>
        <v/>
      </c>
      <c r="M3074" s="251">
        <f>CONCATENATE(D3074,"　",E3074,F3074,G3074)</f>
        <v/>
      </c>
      <c r="N3074" s="252">
        <f>I3074</f>
        <v/>
      </c>
    </row>
    <row r="3075" ht="15" customHeight="1" thickBot="1">
      <c r="B3075" s="85" t="inlineStr">
        <is>
          <t>K03-C</t>
        </is>
      </c>
      <c r="C3075" s="89">
        <f>SUMIF(数量表!D:H,B3075,数量表!H:H)</f>
        <v/>
      </c>
      <c r="D3075" s="239" t="inlineStr">
        <is>
          <t>45*1000</t>
        </is>
      </c>
      <c r="E3075" s="240" t="n">
        <v>39</v>
      </c>
      <c r="F3075" s="241" t="inlineStr">
        <is>
          <t>*</t>
        </is>
      </c>
      <c r="G3075" s="240" t="n">
        <v>349</v>
      </c>
      <c r="H3075" s="242" t="n">
        <v>2</v>
      </c>
      <c r="I3075" s="256">
        <f>SUM(H3075*C3075)</f>
        <v/>
      </c>
      <c r="J3075" s="257" t="n">
        <v>0.1</v>
      </c>
      <c r="K3075" s="258">
        <f>C3075*J3075</f>
        <v/>
      </c>
      <c r="M3075" s="251">
        <f>CONCATENATE(D3075,"　",E3075,F3075,G3075)</f>
        <v/>
      </c>
      <c r="N3075" s="252">
        <f>I3075</f>
        <v/>
      </c>
    </row>
    <row r="3076" ht="15" customHeight="1" thickBot="1">
      <c r="B3076" s="79" t="inlineStr">
        <is>
          <t>K09-C</t>
        </is>
      </c>
      <c r="C3076" s="80">
        <f>SUMIF(数量表!D:H,B3076,数量表!H:H)</f>
        <v/>
      </c>
      <c r="D3076" s="235" t="inlineStr">
        <is>
          <t>W2-41</t>
        </is>
      </c>
      <c r="E3076" s="236" t="n">
        <v>414.5</v>
      </c>
      <c r="F3076" s="237" t="inlineStr">
        <is>
          <t>*</t>
        </is>
      </c>
      <c r="G3076" s="236" t="n">
        <v>450</v>
      </c>
      <c r="H3076" s="238" t="n">
        <v>2</v>
      </c>
      <c r="I3076" s="253">
        <f>SUM(H3076*C3076)</f>
        <v/>
      </c>
      <c r="J3076" s="254" t="n">
        <v>1</v>
      </c>
      <c r="K3076" s="255">
        <f>C3076*J3076</f>
        <v/>
      </c>
      <c r="M3076" s="251">
        <f>CONCATENATE(D3076,"　",E3076,F3076,G3076)</f>
        <v/>
      </c>
      <c r="N3076" s="252">
        <f>I3076</f>
        <v/>
      </c>
    </row>
    <row r="3077" ht="15" customHeight="1" thickBot="1">
      <c r="B3077" s="85" t="inlineStr">
        <is>
          <t>K09-C</t>
        </is>
      </c>
      <c r="C3077">
        <f>SUMIF(数量表!D:H,B3077,数量表!H:H)</f>
        <v/>
      </c>
      <c r="D3077" s="243" t="inlineStr">
        <is>
          <t>W2-41</t>
        </is>
      </c>
      <c r="E3077" s="2" t="n">
        <v>414.5</v>
      </c>
      <c r="F3077" s="244" t="inlineStr">
        <is>
          <t>*</t>
        </is>
      </c>
      <c r="G3077" s="2" t="n">
        <v>973</v>
      </c>
      <c r="H3077" s="122" t="n">
        <v>2</v>
      </c>
      <c r="I3077" s="259">
        <f>SUM(H3077*C3077)</f>
        <v/>
      </c>
      <c r="J3077" s="260" t="n">
        <v>2</v>
      </c>
      <c r="K3077" s="261">
        <f>C3077*J3077</f>
        <v/>
      </c>
      <c r="M3077" s="251">
        <f>CONCATENATE(D3077,"　",E3077,F3077,G3077)</f>
        <v/>
      </c>
      <c r="N3077" s="252">
        <f>I3077</f>
        <v/>
      </c>
    </row>
    <row r="3078" ht="15" customHeight="1" thickBot="1">
      <c r="B3078" s="85" t="inlineStr">
        <is>
          <t>K09-C</t>
        </is>
      </c>
      <c r="C3078">
        <f>SUMIF(数量表!D:H,B3078,数量表!H:H)</f>
        <v/>
      </c>
      <c r="D3078" s="243" t="inlineStr">
        <is>
          <t>W2-41</t>
        </is>
      </c>
      <c r="E3078" s="2" t="n">
        <v>414.5</v>
      </c>
      <c r="F3078" s="244" t="inlineStr">
        <is>
          <t>*</t>
        </is>
      </c>
      <c r="G3078" s="2" t="n">
        <v>95</v>
      </c>
      <c r="H3078" s="122" t="n">
        <v>2</v>
      </c>
      <c r="I3078" s="259">
        <f>SUM(H3078*C3078)</f>
        <v/>
      </c>
      <c r="J3078" s="260" t="n">
        <v>0.1</v>
      </c>
      <c r="K3078" s="261">
        <f>C3078*J3078</f>
        <v/>
      </c>
      <c r="M3078" s="251">
        <f>CONCATENATE(D3078,"　",E3078,F3078,G3078)</f>
        <v/>
      </c>
      <c r="N3078" s="252">
        <f>I3078</f>
        <v/>
      </c>
    </row>
    <row r="3079" ht="15" customHeight="1" thickBot="1">
      <c r="B3079" s="85" t="inlineStr">
        <is>
          <t>K09-C</t>
        </is>
      </c>
      <c r="C3079">
        <f>SUMIF(数量表!D:H,B3079,数量表!H:H)</f>
        <v/>
      </c>
      <c r="D3079" s="243" t="inlineStr">
        <is>
          <t>W2-39</t>
        </is>
      </c>
      <c r="E3079" s="2" t="n">
        <v>386.5</v>
      </c>
      <c r="F3079" s="244" t="inlineStr">
        <is>
          <t>*</t>
        </is>
      </c>
      <c r="G3079" s="2" t="n">
        <v>450</v>
      </c>
      <c r="H3079" s="122" t="n">
        <v>2</v>
      </c>
      <c r="I3079" s="259">
        <f>SUM(H3079*C3079)</f>
        <v/>
      </c>
      <c r="J3079" s="260" t="n">
        <v>1</v>
      </c>
      <c r="K3079" s="261">
        <f>C3079*J3079</f>
        <v/>
      </c>
      <c r="M3079" s="251">
        <f>CONCATENATE(D3079,"　",E3079,F3079,G3079)</f>
        <v/>
      </c>
      <c r="N3079" s="252">
        <f>I3079</f>
        <v/>
      </c>
    </row>
    <row r="3080" ht="15" customHeight="1" thickBot="1">
      <c r="B3080" s="85" t="inlineStr">
        <is>
          <t>K09-C</t>
        </is>
      </c>
      <c r="C3080">
        <f>SUMIF(数量表!D:H,B3080,数量表!H:H)</f>
        <v/>
      </c>
      <c r="D3080" s="243" t="inlineStr">
        <is>
          <t>W1-39</t>
        </is>
      </c>
      <c r="E3080" s="2" t="n">
        <v>386.5</v>
      </c>
      <c r="F3080" s="244" t="inlineStr">
        <is>
          <t>*</t>
        </is>
      </c>
      <c r="G3080" s="2" t="n">
        <v>1068</v>
      </c>
      <c r="H3080" s="122" t="n">
        <v>2</v>
      </c>
      <c r="I3080" s="259">
        <f>SUM(H3080*C3080)</f>
        <v/>
      </c>
      <c r="J3080" s="260" t="n">
        <v>2</v>
      </c>
      <c r="K3080" s="261">
        <f>C3080*J3080</f>
        <v/>
      </c>
      <c r="M3080" s="251">
        <f>CONCATENATE(D3080,"　",E3080,F3080,G3080)</f>
        <v/>
      </c>
      <c r="N3080" s="252">
        <f>I3080</f>
        <v/>
      </c>
    </row>
    <row r="3081" ht="15" customHeight="1" thickBot="1">
      <c r="B3081" s="88" t="inlineStr">
        <is>
          <t>K09-C</t>
        </is>
      </c>
      <c r="C3081" s="89">
        <f>SUMIF(数量表!D:H,B3081,数量表!H:H)</f>
        <v/>
      </c>
      <c r="D3081" s="239" t="inlineStr">
        <is>
          <t>45*1000</t>
        </is>
      </c>
      <c r="E3081" s="240" t="n">
        <v>39</v>
      </c>
      <c r="F3081" s="241" t="inlineStr">
        <is>
          <t>*</t>
        </is>
      </c>
      <c r="G3081" s="240" t="n">
        <v>949</v>
      </c>
      <c r="H3081" s="242" t="n">
        <v>2</v>
      </c>
      <c r="I3081" s="256">
        <f>SUM(H3081*C3081)</f>
        <v/>
      </c>
      <c r="J3081" s="257" t="n">
        <v>0.1</v>
      </c>
      <c r="K3081" s="258">
        <f>C3081*J3081</f>
        <v/>
      </c>
      <c r="M3081" s="251">
        <f>CONCATENATE(D3081,"　",E3081,F3081,G3081)</f>
        <v/>
      </c>
      <c r="N3081" s="252">
        <f>I3081</f>
        <v/>
      </c>
    </row>
    <row r="3082" ht="15" customHeight="1" thickBot="1">
      <c r="B3082" s="79" t="inlineStr">
        <is>
          <t>K09L-C</t>
        </is>
      </c>
      <c r="C3082" s="80">
        <f>SUMIF(数量表!D:H,B3082,数量表!H:H)</f>
        <v/>
      </c>
      <c r="D3082" s="235" t="inlineStr">
        <is>
          <t>W1-34</t>
        </is>
      </c>
      <c r="E3082" s="236" t="n">
        <v>346.5</v>
      </c>
      <c r="F3082" s="237" t="inlineStr">
        <is>
          <t>*</t>
        </is>
      </c>
      <c r="G3082" s="236" t="n">
        <v>1068</v>
      </c>
      <c r="H3082" s="238" t="n">
        <v>1</v>
      </c>
      <c r="I3082" s="253">
        <f>SUM(H3082*C3082)</f>
        <v/>
      </c>
      <c r="J3082" s="254" t="n">
        <v>1</v>
      </c>
      <c r="K3082" s="255">
        <f>C3082*J3082</f>
        <v/>
      </c>
      <c r="M3082" s="251">
        <f>CONCATENATE(D3082,"　",E3082,F3082,G3082)</f>
        <v/>
      </c>
      <c r="N3082" s="252">
        <f>I3082</f>
        <v/>
      </c>
    </row>
    <row r="3083" ht="15" customHeight="1" thickBot="1">
      <c r="B3083" s="85" t="inlineStr">
        <is>
          <t>K09L-C</t>
        </is>
      </c>
      <c r="C3083">
        <f>SUMIF(数量表!D:H,B3083,数量表!H:H)</f>
        <v/>
      </c>
      <c r="D3083" s="243" t="inlineStr">
        <is>
          <t>W2-41</t>
        </is>
      </c>
      <c r="E3083" s="2" t="n">
        <v>414.5</v>
      </c>
      <c r="F3083" s="244" t="inlineStr">
        <is>
          <t>*</t>
        </is>
      </c>
      <c r="G3083" s="2" t="n">
        <v>973</v>
      </c>
      <c r="H3083" s="122" t="n">
        <v>2</v>
      </c>
      <c r="I3083" s="259">
        <f>SUM(H3083*C3083)</f>
        <v/>
      </c>
      <c r="J3083" s="260" t="n">
        <v>2</v>
      </c>
      <c r="K3083" s="261">
        <f>C3083*J3083</f>
        <v/>
      </c>
      <c r="M3083" s="251">
        <f>CONCATENATE(D3083,"　",E3083,F3083,G3083)</f>
        <v/>
      </c>
      <c r="N3083" s="252">
        <f>I3083</f>
        <v/>
      </c>
    </row>
    <row r="3084" ht="15" customHeight="1" thickBot="1">
      <c r="B3084" s="85" t="inlineStr">
        <is>
          <t>K09L-C</t>
        </is>
      </c>
      <c r="C3084">
        <f>SUMIF(数量表!D:H,B3084,数量表!H:H)</f>
        <v/>
      </c>
      <c r="D3084" s="243" t="inlineStr">
        <is>
          <t>W2-41</t>
        </is>
      </c>
      <c r="E3084" s="2" t="n">
        <v>414.5</v>
      </c>
      <c r="F3084" s="244" t="inlineStr">
        <is>
          <t>*</t>
        </is>
      </c>
      <c r="G3084" s="2" t="n">
        <v>95</v>
      </c>
      <c r="H3084" s="122" t="n">
        <v>2</v>
      </c>
      <c r="I3084" s="259">
        <f>SUM(H3084*C3084)</f>
        <v/>
      </c>
      <c r="J3084" s="260" t="n">
        <v>0.1</v>
      </c>
      <c r="K3084" s="261">
        <f>C3084*J3084</f>
        <v/>
      </c>
      <c r="M3084" s="251">
        <f>CONCATENATE(D3084,"　",E3084,F3084,G3084)</f>
        <v/>
      </c>
      <c r="N3084" s="252">
        <f>I3084</f>
        <v/>
      </c>
    </row>
    <row r="3085" ht="15" customHeight="1" thickBot="1">
      <c r="B3085" s="85" t="inlineStr">
        <is>
          <t>K09L-C</t>
        </is>
      </c>
      <c r="C3085">
        <f>SUMIF(数量表!D:H,B3085,数量表!H:H)</f>
        <v/>
      </c>
      <c r="D3085" s="243" t="inlineStr">
        <is>
          <t>W1-39</t>
        </is>
      </c>
      <c r="E3085" s="2" t="n">
        <v>386.5</v>
      </c>
      <c r="F3085" s="244" t="inlineStr">
        <is>
          <t>*</t>
        </is>
      </c>
      <c r="G3085" s="2" t="n">
        <v>1068</v>
      </c>
      <c r="H3085" s="122" t="n">
        <v>1</v>
      </c>
      <c r="I3085" s="259">
        <f>SUM(H3085*C3085)</f>
        <v/>
      </c>
      <c r="J3085" s="260" t="n">
        <v>1</v>
      </c>
      <c r="K3085" s="261">
        <f>C3085*J3085</f>
        <v/>
      </c>
      <c r="M3085" s="251">
        <f>CONCATENATE(D3085,"　",E3085,F3085,G3085)</f>
        <v/>
      </c>
      <c r="N3085" s="252">
        <f>I3085</f>
        <v/>
      </c>
    </row>
    <row r="3086" ht="15" customHeight="1" thickBot="1">
      <c r="B3086" s="85" t="inlineStr">
        <is>
          <t>K09L-C</t>
        </is>
      </c>
      <c r="C3086">
        <f>SUMIF(数量表!D:H,B3086,数量表!H:H)</f>
        <v/>
      </c>
      <c r="D3086" s="243" t="inlineStr">
        <is>
          <t>W1-34</t>
        </is>
      </c>
      <c r="E3086" s="2" t="n">
        <v>346.5</v>
      </c>
      <c r="F3086" s="244" t="inlineStr">
        <is>
          <t>*</t>
        </is>
      </c>
      <c r="G3086" s="2" t="n">
        <v>450</v>
      </c>
      <c r="H3086" s="122" t="n">
        <v>1</v>
      </c>
      <c r="I3086" s="259">
        <f>SUM(H3086*C3086)</f>
        <v/>
      </c>
      <c r="J3086" s="260" t="n">
        <v>0.5</v>
      </c>
      <c r="K3086" s="261">
        <f>C3086*J3086</f>
        <v/>
      </c>
      <c r="M3086" s="251">
        <f>CONCATENATE(D3086,"　",E3086,F3086,G3086)</f>
        <v/>
      </c>
      <c r="N3086" s="252">
        <f>I3086</f>
        <v/>
      </c>
    </row>
    <row r="3087" ht="15" customHeight="1" thickBot="1">
      <c r="B3087" s="85" t="inlineStr">
        <is>
          <t>K09L-C</t>
        </is>
      </c>
      <c r="C3087">
        <f>SUMIF(数量表!D:H,B3087,数量表!H:H)</f>
        <v/>
      </c>
      <c r="D3087" s="243" t="inlineStr">
        <is>
          <t>W2-41</t>
        </is>
      </c>
      <c r="E3087" s="2" t="n">
        <v>414.5</v>
      </c>
      <c r="F3087" s="244" t="inlineStr">
        <is>
          <t>*</t>
        </is>
      </c>
      <c r="G3087" s="2" t="n">
        <v>450</v>
      </c>
      <c r="H3087" s="122" t="n">
        <v>2</v>
      </c>
      <c r="I3087" s="259">
        <f>SUM(H3087*C3087)</f>
        <v/>
      </c>
      <c r="J3087" s="260" t="n">
        <v>1</v>
      </c>
      <c r="K3087" s="261">
        <f>C3087*J3087</f>
        <v/>
      </c>
      <c r="M3087" s="251">
        <f>CONCATENATE(D3087,"　",E3087,F3087,G3087)</f>
        <v/>
      </c>
      <c r="N3087" s="252">
        <f>I3087</f>
        <v/>
      </c>
    </row>
    <row r="3088" ht="15" customHeight="1" thickBot="1">
      <c r="B3088" s="85" t="inlineStr">
        <is>
          <t>K09L-C</t>
        </is>
      </c>
      <c r="C3088">
        <f>SUMIF(数量表!D:H,B3088,数量表!H:H)</f>
        <v/>
      </c>
      <c r="D3088" s="243" t="inlineStr">
        <is>
          <t>45*1000</t>
        </is>
      </c>
      <c r="E3088" s="2" t="n">
        <v>39</v>
      </c>
      <c r="F3088" s="244" t="inlineStr">
        <is>
          <t>*</t>
        </is>
      </c>
      <c r="G3088" s="2" t="n">
        <v>949</v>
      </c>
      <c r="H3088" s="122" t="n">
        <v>1</v>
      </c>
      <c r="I3088" s="259">
        <f>SUM(H3088*C3088)</f>
        <v/>
      </c>
      <c r="J3088" s="260" t="n">
        <v>0.1</v>
      </c>
      <c r="K3088" s="261">
        <f>C3088*J3088</f>
        <v/>
      </c>
      <c r="M3088" s="251">
        <f>CONCATENATE(D3088,"　",E3088,F3088,G3088)</f>
        <v/>
      </c>
      <c r="N3088" s="252">
        <f>I3088</f>
        <v/>
      </c>
    </row>
    <row r="3089" ht="15" customHeight="1" thickBot="1">
      <c r="B3089" s="85" t="inlineStr">
        <is>
          <t>K09L-C</t>
        </is>
      </c>
      <c r="C3089">
        <f>SUMIF(数量表!D:H,B3089,数量表!H:H)</f>
        <v/>
      </c>
      <c r="D3089" s="243" t="inlineStr">
        <is>
          <t>W3-39</t>
        </is>
      </c>
      <c r="E3089" s="2" t="n">
        <v>386.5</v>
      </c>
      <c r="F3089" s="244" t="inlineStr">
        <is>
          <t>*</t>
        </is>
      </c>
      <c r="G3089" s="2" t="n">
        <v>450</v>
      </c>
      <c r="H3089" s="122" t="n">
        <v>1</v>
      </c>
      <c r="I3089" s="259">
        <f>SUM(H3089*C3089)</f>
        <v/>
      </c>
      <c r="J3089" s="260" t="n">
        <v>0.5</v>
      </c>
      <c r="K3089" s="261">
        <f>C3089*J3089</f>
        <v/>
      </c>
      <c r="M3089" s="251">
        <f>CONCATENATE(D3089,"　",E3089,F3089,G3089)</f>
        <v/>
      </c>
      <c r="N3089" s="252">
        <f>I3089</f>
        <v/>
      </c>
    </row>
    <row r="3090" ht="15" customHeight="1" thickBot="1">
      <c r="B3090" s="79" t="inlineStr">
        <is>
          <t>K09R-C</t>
        </is>
      </c>
      <c r="C3090" s="80">
        <f>SUMIF(数量表!D:H,B3090,数量表!H:H)</f>
        <v/>
      </c>
      <c r="D3090" s="235" t="inlineStr">
        <is>
          <t>W1-34</t>
        </is>
      </c>
      <c r="E3090" s="236" t="n">
        <v>346.5</v>
      </c>
      <c r="F3090" s="237" t="inlineStr">
        <is>
          <t>*</t>
        </is>
      </c>
      <c r="G3090" s="236" t="n">
        <v>1068</v>
      </c>
      <c r="H3090" s="238" t="n">
        <v>1</v>
      </c>
      <c r="I3090" s="253">
        <f>SUM(H3090*C3090)</f>
        <v/>
      </c>
      <c r="J3090" s="254" t="n">
        <v>1</v>
      </c>
      <c r="K3090" s="255">
        <f>C3090*J3090</f>
        <v/>
      </c>
      <c r="M3090" s="251">
        <f>CONCATENATE(D3090,"　",E3090,F3090,G3090)</f>
        <v/>
      </c>
      <c r="N3090" s="252">
        <f>I3090</f>
        <v/>
      </c>
    </row>
    <row r="3091" ht="15" customHeight="1" thickBot="1">
      <c r="B3091" s="85" t="inlineStr">
        <is>
          <t>K09R-C</t>
        </is>
      </c>
      <c r="C3091">
        <f>SUMIF(数量表!D:H,B3091,数量表!H:H)</f>
        <v/>
      </c>
      <c r="D3091" s="243" t="inlineStr">
        <is>
          <t>W2-41</t>
        </is>
      </c>
      <c r="E3091" s="2" t="n">
        <v>414.5</v>
      </c>
      <c r="F3091" s="244" t="inlineStr">
        <is>
          <t>*</t>
        </is>
      </c>
      <c r="G3091" s="2" t="n">
        <v>973</v>
      </c>
      <c r="H3091" s="122" t="n">
        <v>2</v>
      </c>
      <c r="I3091" s="259">
        <f>SUM(H3091*C3091)</f>
        <v/>
      </c>
      <c r="J3091" s="260" t="n">
        <v>2</v>
      </c>
      <c r="K3091" s="261">
        <f>C3091*J3091</f>
        <v/>
      </c>
      <c r="M3091" s="251">
        <f>CONCATENATE(D3091,"　",E3091,F3091,G3091)</f>
        <v/>
      </c>
      <c r="N3091" s="252">
        <f>I3091</f>
        <v/>
      </c>
    </row>
    <row r="3092" ht="15" customHeight="1" thickBot="1">
      <c r="B3092" s="85" t="inlineStr">
        <is>
          <t>K09R-C</t>
        </is>
      </c>
      <c r="C3092">
        <f>SUMIF(数量表!D:H,B3092,数量表!H:H)</f>
        <v/>
      </c>
      <c r="D3092" s="243" t="inlineStr">
        <is>
          <t>W2-41</t>
        </is>
      </c>
      <c r="E3092" s="2" t="n">
        <v>414.5</v>
      </c>
      <c r="F3092" s="244" t="inlineStr">
        <is>
          <t>*</t>
        </is>
      </c>
      <c r="G3092" s="2" t="n">
        <v>95</v>
      </c>
      <c r="H3092" s="122" t="n">
        <v>2</v>
      </c>
      <c r="I3092" s="259">
        <f>SUM(H3092*C3092)</f>
        <v/>
      </c>
      <c r="J3092" s="260" t="n">
        <v>0.1</v>
      </c>
      <c r="K3092" s="261">
        <f>C3092*J3092</f>
        <v/>
      </c>
      <c r="M3092" s="251">
        <f>CONCATENATE(D3092,"　",E3092,F3092,G3092)</f>
        <v/>
      </c>
      <c r="N3092" s="252">
        <f>I3092</f>
        <v/>
      </c>
    </row>
    <row r="3093" ht="15" customHeight="1" thickBot="1">
      <c r="B3093" s="85" t="inlineStr">
        <is>
          <t>K09R-C</t>
        </is>
      </c>
      <c r="C3093">
        <f>SUMIF(数量表!D:H,B3093,数量表!H:H)</f>
        <v/>
      </c>
      <c r="D3093" s="243" t="inlineStr">
        <is>
          <t>W1-39</t>
        </is>
      </c>
      <c r="E3093" s="2" t="n">
        <v>386.5</v>
      </c>
      <c r="F3093" s="244" t="inlineStr">
        <is>
          <t>*</t>
        </is>
      </c>
      <c r="G3093" s="2" t="n">
        <v>1068</v>
      </c>
      <c r="H3093" s="122" t="n">
        <v>1</v>
      </c>
      <c r="I3093" s="259">
        <f>SUM(H3093*C3093)</f>
        <v/>
      </c>
      <c r="J3093" s="260" t="n">
        <v>1</v>
      </c>
      <c r="K3093" s="261">
        <f>C3093*J3093</f>
        <v/>
      </c>
      <c r="M3093" s="251">
        <f>CONCATENATE(D3093,"　",E3093,F3093,G3093)</f>
        <v/>
      </c>
      <c r="N3093" s="252">
        <f>I3093</f>
        <v/>
      </c>
    </row>
    <row r="3094" ht="15" customHeight="1" thickBot="1">
      <c r="B3094" s="85" t="inlineStr">
        <is>
          <t>K09R-C</t>
        </is>
      </c>
      <c r="C3094">
        <f>SUMIF(数量表!D:H,B3094,数量表!H:H)</f>
        <v/>
      </c>
      <c r="D3094" s="243" t="inlineStr">
        <is>
          <t>W1-34</t>
        </is>
      </c>
      <c r="E3094" s="2" t="n">
        <v>346.5</v>
      </c>
      <c r="F3094" s="244" t="inlineStr">
        <is>
          <t>*</t>
        </is>
      </c>
      <c r="G3094" s="2" t="n">
        <v>450</v>
      </c>
      <c r="H3094" s="122" t="n">
        <v>1</v>
      </c>
      <c r="I3094" s="259">
        <f>SUM(H3094*C3094)</f>
        <v/>
      </c>
      <c r="J3094" s="260" t="n">
        <v>0.5</v>
      </c>
      <c r="K3094" s="261">
        <f>C3094*J3094</f>
        <v/>
      </c>
      <c r="M3094" s="251">
        <f>CONCATENATE(D3094,"　",E3094,F3094,G3094)</f>
        <v/>
      </c>
      <c r="N3094" s="252">
        <f>I3094</f>
        <v/>
      </c>
    </row>
    <row r="3095" ht="15" customHeight="1" thickBot="1">
      <c r="B3095" s="85" t="inlineStr">
        <is>
          <t>K09R-C</t>
        </is>
      </c>
      <c r="C3095">
        <f>SUMIF(数量表!D:H,B3095,数量表!H:H)</f>
        <v/>
      </c>
      <c r="D3095" s="243" t="inlineStr">
        <is>
          <t>W2-41</t>
        </is>
      </c>
      <c r="E3095" s="2" t="n">
        <v>414.5</v>
      </c>
      <c r="F3095" s="244" t="inlineStr">
        <is>
          <t>*</t>
        </is>
      </c>
      <c r="G3095" s="2" t="n">
        <v>450</v>
      </c>
      <c r="H3095" s="122" t="n">
        <v>2</v>
      </c>
      <c r="I3095" s="259">
        <f>SUM(H3095*C3095)</f>
        <v/>
      </c>
      <c r="J3095" s="260" t="n">
        <v>1</v>
      </c>
      <c r="K3095" s="261">
        <f>C3095*J3095</f>
        <v/>
      </c>
      <c r="M3095" s="251">
        <f>CONCATENATE(D3095,"　",E3095,F3095,G3095)</f>
        <v/>
      </c>
      <c r="N3095" s="252">
        <f>I3095</f>
        <v/>
      </c>
    </row>
    <row r="3096" ht="15" customHeight="1" thickBot="1">
      <c r="B3096" s="85" t="inlineStr">
        <is>
          <t>K09R-C</t>
        </is>
      </c>
      <c r="C3096">
        <f>SUMIF(数量表!D:H,B3096,数量表!H:H)</f>
        <v/>
      </c>
      <c r="D3096" s="243" t="inlineStr">
        <is>
          <t>W3-39</t>
        </is>
      </c>
      <c r="E3096" s="2" t="n">
        <v>386.5</v>
      </c>
      <c r="F3096" s="244" t="inlineStr">
        <is>
          <t>*</t>
        </is>
      </c>
      <c r="G3096" s="2" t="n">
        <v>450</v>
      </c>
      <c r="H3096" s="122" t="n">
        <v>1</v>
      </c>
      <c r="I3096" s="259">
        <f>SUM(H3096*C3096)</f>
        <v/>
      </c>
      <c r="J3096" s="260" t="n">
        <v>0.5</v>
      </c>
      <c r="K3096" s="261">
        <f>C3096*J3096</f>
        <v/>
      </c>
      <c r="M3096" s="251">
        <f>CONCATENATE(D3096,"　",E3096,F3096,G3096)</f>
        <v/>
      </c>
      <c r="N3096" s="252">
        <f>I3096</f>
        <v/>
      </c>
    </row>
    <row r="3097" ht="15" customHeight="1" thickBot="1">
      <c r="B3097" s="88" t="inlineStr">
        <is>
          <t>K09R-C</t>
        </is>
      </c>
      <c r="C3097" s="89">
        <f>SUMIF(数量表!D:H,B3097,数量表!H:H)</f>
        <v/>
      </c>
      <c r="D3097" s="239" t="inlineStr">
        <is>
          <t>45*1000</t>
        </is>
      </c>
      <c r="E3097" s="240" t="n">
        <v>39</v>
      </c>
      <c r="F3097" s="241" t="inlineStr">
        <is>
          <t>*</t>
        </is>
      </c>
      <c r="G3097" s="240" t="n">
        <v>949</v>
      </c>
      <c r="H3097" s="242" t="n">
        <v>1</v>
      </c>
      <c r="I3097" s="256">
        <f>SUM(H3097*C3097)</f>
        <v/>
      </c>
      <c r="J3097" s="257" t="n">
        <v>0.1</v>
      </c>
      <c r="K3097" s="258">
        <f>C3097*J3097</f>
        <v/>
      </c>
      <c r="M3097" s="251">
        <f>CONCATENATE(D3097,"　",E3097,F3097,G3097)</f>
        <v/>
      </c>
      <c r="N3097" s="252">
        <f>I3097</f>
        <v/>
      </c>
    </row>
    <row r="3098" ht="15" customHeight="1" thickBot="1">
      <c r="B3098" s="79" t="inlineStr">
        <is>
          <t>K11-C</t>
        </is>
      </c>
      <c r="C3098" s="80">
        <f>SUMIF(数量表!D:H,B3098,数量表!H:H)</f>
        <v/>
      </c>
      <c r="D3098" s="235" t="inlineStr">
        <is>
          <t>W2-41</t>
        </is>
      </c>
      <c r="E3098" s="236" t="n">
        <v>414.5</v>
      </c>
      <c r="F3098" s="237" t="inlineStr">
        <is>
          <t>*</t>
        </is>
      </c>
      <c r="G3098" s="236" t="n">
        <v>450</v>
      </c>
      <c r="H3098" s="238" t="n">
        <v>2</v>
      </c>
      <c r="I3098" s="253">
        <f>SUM(H3098*C3098)</f>
        <v/>
      </c>
      <c r="J3098" s="254" t="n">
        <v>1</v>
      </c>
      <c r="K3098" s="255">
        <f>C3098*J3098</f>
        <v/>
      </c>
      <c r="M3098" s="251">
        <f>CONCATENATE(D3098,"　",E3098,F3098,G3098)</f>
        <v/>
      </c>
      <c r="N3098" s="252">
        <f>I3098</f>
        <v/>
      </c>
    </row>
    <row r="3099" ht="15" customHeight="1" thickBot="1">
      <c r="B3099" s="85" t="inlineStr">
        <is>
          <t>K11-C</t>
        </is>
      </c>
      <c r="C3099">
        <f>SUMIF(数量表!D:H,B3099,数量表!H:H)</f>
        <v/>
      </c>
      <c r="D3099" s="243" t="inlineStr">
        <is>
          <t>W2-41</t>
        </is>
      </c>
      <c r="E3099" s="2" t="n">
        <v>414.5</v>
      </c>
      <c r="F3099" s="244" t="inlineStr">
        <is>
          <t>*</t>
        </is>
      </c>
      <c r="G3099" s="2" t="n">
        <v>868</v>
      </c>
      <c r="H3099" s="122" t="n">
        <v>2</v>
      </c>
      <c r="I3099" s="259">
        <f>SUM(H3099*C3099)</f>
        <v/>
      </c>
      <c r="J3099" s="260" t="n">
        <v>2</v>
      </c>
      <c r="K3099" s="261">
        <f>C3099*J3099</f>
        <v/>
      </c>
      <c r="M3099" s="251">
        <f>CONCATENATE(D3099,"　",E3099,F3099,G3099)</f>
        <v/>
      </c>
      <c r="N3099" s="252">
        <f>I3099</f>
        <v/>
      </c>
    </row>
    <row r="3100" ht="15" customHeight="1" thickBot="1">
      <c r="B3100" s="85" t="inlineStr">
        <is>
          <t>K11-C</t>
        </is>
      </c>
      <c r="C3100">
        <f>SUMIF(数量表!D:H,B3100,数量表!H:H)</f>
        <v/>
      </c>
      <c r="D3100" s="243" t="inlineStr">
        <is>
          <t>W2-39</t>
        </is>
      </c>
      <c r="E3100" s="2" t="n">
        <v>386.5</v>
      </c>
      <c r="F3100" s="244" t="inlineStr">
        <is>
          <t>*</t>
        </is>
      </c>
      <c r="G3100" s="2" t="n">
        <v>450</v>
      </c>
      <c r="H3100" s="122" t="n">
        <v>2</v>
      </c>
      <c r="I3100" s="259">
        <f>SUM(H3100*C3100)</f>
        <v/>
      </c>
      <c r="J3100" s="260" t="n">
        <v>1</v>
      </c>
      <c r="K3100" s="261">
        <f>C3100*J3100</f>
        <v/>
      </c>
      <c r="M3100" s="251">
        <f>CONCATENATE(D3100,"　",E3100,F3100,G3100)</f>
        <v/>
      </c>
      <c r="N3100" s="252">
        <f>I3100</f>
        <v/>
      </c>
    </row>
    <row r="3101" ht="15" customHeight="1" thickBot="1">
      <c r="B3101" s="85" t="inlineStr">
        <is>
          <t>K11-C</t>
        </is>
      </c>
      <c r="C3101">
        <f>SUMIF(数量表!D:H,B3101,数量表!H:H)</f>
        <v/>
      </c>
      <c r="D3101" s="243" t="inlineStr">
        <is>
          <t>W2-39</t>
        </is>
      </c>
      <c r="E3101" s="2" t="n">
        <v>386.5</v>
      </c>
      <c r="F3101" s="244" t="inlineStr">
        <is>
          <t>*</t>
        </is>
      </c>
      <c r="G3101" s="2" t="n">
        <v>868</v>
      </c>
      <c r="H3101" s="122" t="n">
        <v>2</v>
      </c>
      <c r="I3101" s="259">
        <f>SUM(H3101*C3101)</f>
        <v/>
      </c>
      <c r="J3101" s="260" t="n">
        <v>2</v>
      </c>
      <c r="K3101" s="261">
        <f>C3101*J3101</f>
        <v/>
      </c>
      <c r="M3101" s="251">
        <f>CONCATENATE(D3101,"　",E3101,F3101,G3101)</f>
        <v/>
      </c>
      <c r="N3101" s="252">
        <f>I3101</f>
        <v/>
      </c>
    </row>
    <row r="3102" ht="15" customHeight="1" thickBot="1">
      <c r="B3102" s="88" t="inlineStr">
        <is>
          <t>K11-C</t>
        </is>
      </c>
      <c r="C3102" s="91">
        <f>SUMIF(数量表!D:H,B3102,数量表!H:H)</f>
        <v/>
      </c>
      <c r="D3102" s="239" t="inlineStr">
        <is>
          <t>45*1000</t>
        </is>
      </c>
      <c r="E3102" s="240" t="n">
        <v>39</v>
      </c>
      <c r="F3102" s="241" t="inlineStr">
        <is>
          <t>*</t>
        </is>
      </c>
      <c r="G3102" s="240" t="n">
        <v>1149</v>
      </c>
      <c r="H3102" s="242" t="n">
        <v>2</v>
      </c>
      <c r="I3102" s="256">
        <f>SUM(H3102*C3102)</f>
        <v/>
      </c>
      <c r="J3102" s="257" t="n">
        <v>0.1</v>
      </c>
      <c r="K3102" s="258">
        <f>C3102*J3102</f>
        <v/>
      </c>
      <c r="M3102" s="251">
        <f>CONCATENATE(D3102,"　",E3102,F3102,G3102)</f>
        <v/>
      </c>
      <c r="N3102" s="252">
        <f>I3102</f>
        <v/>
      </c>
    </row>
    <row r="3103" ht="15" customHeight="1" thickBot="1">
      <c r="B3103" s="79" t="inlineStr">
        <is>
          <t>K11L-C</t>
        </is>
      </c>
      <c r="C3103" s="80">
        <f>SUMIF(数量表!D:H,B3103,数量表!H:H)</f>
        <v/>
      </c>
      <c r="D3103" s="235" t="inlineStr">
        <is>
          <t>W1-34</t>
        </is>
      </c>
      <c r="E3103" s="236" t="n">
        <v>346.5</v>
      </c>
      <c r="F3103" s="237" t="inlineStr">
        <is>
          <t>*</t>
        </is>
      </c>
      <c r="G3103" s="236" t="n">
        <v>868</v>
      </c>
      <c r="H3103" s="238" t="n">
        <v>1</v>
      </c>
      <c r="I3103" s="253">
        <f>SUM(H3103*C3103)</f>
        <v/>
      </c>
      <c r="J3103" s="254" t="n">
        <v>1</v>
      </c>
      <c r="K3103" s="255">
        <f>C3103*J3103</f>
        <v/>
      </c>
      <c r="M3103" s="251">
        <f>CONCATENATE(D3103,"　",E3103,F3103,G3103)</f>
        <v/>
      </c>
      <c r="N3103" s="252">
        <f>I3103</f>
        <v/>
      </c>
    </row>
    <row r="3104" ht="15" customHeight="1" thickBot="1">
      <c r="B3104" s="85" t="inlineStr">
        <is>
          <t>K11L-C</t>
        </is>
      </c>
      <c r="C3104">
        <f>SUMIF(数量表!D:H,B3104,数量表!H:H)</f>
        <v/>
      </c>
      <c r="D3104" s="243" t="inlineStr">
        <is>
          <t>W2-41</t>
        </is>
      </c>
      <c r="E3104" s="2" t="n">
        <v>414.5</v>
      </c>
      <c r="F3104" s="244" t="inlineStr">
        <is>
          <t>*</t>
        </is>
      </c>
      <c r="G3104" s="2" t="n">
        <v>868</v>
      </c>
      <c r="H3104" s="122" t="n">
        <v>2</v>
      </c>
      <c r="I3104" s="259">
        <f>SUM(H3104*C3104)</f>
        <v/>
      </c>
      <c r="J3104" s="260" t="n">
        <v>2</v>
      </c>
      <c r="K3104" s="261">
        <f>C3104*J3104</f>
        <v/>
      </c>
      <c r="M3104" s="251">
        <f>CONCATENATE(D3104,"　",E3104,F3104,G3104)</f>
        <v/>
      </c>
      <c r="N3104" s="252">
        <f>I3104</f>
        <v/>
      </c>
    </row>
    <row r="3105" ht="14.25" customHeight="1" thickBot="1">
      <c r="B3105" s="85" t="inlineStr">
        <is>
          <t>K11L-C</t>
        </is>
      </c>
      <c r="C3105">
        <f>SUMIF(数量表!D:H,B3105,数量表!H:H)</f>
        <v/>
      </c>
      <c r="D3105" s="243" t="inlineStr">
        <is>
          <t>W2-39</t>
        </is>
      </c>
      <c r="E3105" s="2" t="n">
        <v>386.5</v>
      </c>
      <c r="F3105" s="244" t="inlineStr">
        <is>
          <t>*</t>
        </is>
      </c>
      <c r="G3105" s="2" t="n">
        <v>868</v>
      </c>
      <c r="H3105" s="122" t="n">
        <v>1</v>
      </c>
      <c r="I3105" s="259">
        <f>SUM(H3105*C3105)</f>
        <v/>
      </c>
      <c r="J3105" s="260" t="n">
        <v>1</v>
      </c>
      <c r="K3105" s="261">
        <f>C3105*J3105</f>
        <v/>
      </c>
      <c r="M3105" s="251">
        <f>CONCATENATE(D3105,"　",E3105,F3105,G3105)</f>
        <v/>
      </c>
      <c r="N3105" s="252">
        <f>I3105</f>
        <v/>
      </c>
    </row>
    <row r="3106" ht="15" customHeight="1" thickBot="1">
      <c r="B3106" s="85" t="inlineStr">
        <is>
          <t>K11L-C</t>
        </is>
      </c>
      <c r="C3106">
        <f>SUMIF(数量表!D:H,B3106,数量表!H:H)</f>
        <v/>
      </c>
      <c r="D3106" s="243" t="inlineStr">
        <is>
          <t>W1-34</t>
        </is>
      </c>
      <c r="E3106" s="2" t="n">
        <v>346.5</v>
      </c>
      <c r="F3106" s="244" t="inlineStr">
        <is>
          <t>*</t>
        </is>
      </c>
      <c r="G3106" s="2" t="n">
        <v>450</v>
      </c>
      <c r="H3106" s="122" t="n">
        <v>1</v>
      </c>
      <c r="I3106" s="259">
        <f>SUM(H3106*C3106)</f>
        <v/>
      </c>
      <c r="J3106" s="260" t="n">
        <v>0.5</v>
      </c>
      <c r="K3106" s="261">
        <f>C3106*J3106</f>
        <v/>
      </c>
      <c r="M3106" s="251">
        <f>CONCATENATE(D3106,"　",E3106,F3106,G3106)</f>
        <v/>
      </c>
      <c r="N3106" s="252">
        <f>I3106</f>
        <v/>
      </c>
    </row>
    <row r="3107" ht="15" customHeight="1" thickBot="1">
      <c r="B3107" s="85" t="inlineStr">
        <is>
          <t>K11L-C</t>
        </is>
      </c>
      <c r="C3107">
        <f>SUMIF(数量表!D:H,B3107,数量表!H:H)</f>
        <v/>
      </c>
      <c r="D3107" s="243" t="inlineStr">
        <is>
          <t>W2-41</t>
        </is>
      </c>
      <c r="E3107" s="2" t="n">
        <v>414.5</v>
      </c>
      <c r="F3107" s="244" t="inlineStr">
        <is>
          <t>*</t>
        </is>
      </c>
      <c r="G3107" s="2" t="n">
        <v>450</v>
      </c>
      <c r="H3107" s="122" t="n">
        <v>2</v>
      </c>
      <c r="I3107" s="259">
        <f>SUM(H3107*C3107)</f>
        <v/>
      </c>
      <c r="J3107" s="260" t="n">
        <v>1</v>
      </c>
      <c r="K3107" s="261">
        <f>C3107*J3107</f>
        <v/>
      </c>
      <c r="M3107" s="251">
        <f>CONCATENATE(D3107,"　",E3107,F3107,G3107)</f>
        <v/>
      </c>
      <c r="N3107" s="252">
        <f>I3107</f>
        <v/>
      </c>
    </row>
    <row r="3108" ht="15" customHeight="1" thickBot="1">
      <c r="B3108" s="85" t="inlineStr">
        <is>
          <t>K11L-C</t>
        </is>
      </c>
      <c r="C3108">
        <f>SUMIF(数量表!D:H,B3108,数量表!H:H)</f>
        <v/>
      </c>
      <c r="D3108" s="243" t="inlineStr">
        <is>
          <t>W3-39</t>
        </is>
      </c>
      <c r="E3108" s="2" t="n">
        <v>386.5</v>
      </c>
      <c r="F3108" s="244" t="inlineStr">
        <is>
          <t>*</t>
        </is>
      </c>
      <c r="G3108" s="2" t="n">
        <v>450</v>
      </c>
      <c r="H3108" s="122" t="n">
        <v>1</v>
      </c>
      <c r="I3108" s="259">
        <f>SUM(H3108*C3108)</f>
        <v/>
      </c>
      <c r="J3108" s="260" t="n">
        <v>0.5</v>
      </c>
      <c r="K3108" s="261">
        <f>C3108*J3108</f>
        <v/>
      </c>
      <c r="M3108" s="251">
        <f>CONCATENATE(D3108,"　",E3108,F3108,G3108)</f>
        <v/>
      </c>
      <c r="N3108" s="252">
        <f>I3108</f>
        <v/>
      </c>
    </row>
    <row r="3109" ht="15" customHeight="1" thickBot="1">
      <c r="B3109" s="88" t="inlineStr">
        <is>
          <t>K11L-C</t>
        </is>
      </c>
      <c r="C3109" s="91">
        <f>SUMIF(数量表!D:H,B3109,数量表!H:H)</f>
        <v/>
      </c>
      <c r="D3109" s="239" t="inlineStr">
        <is>
          <t>45*1000</t>
        </is>
      </c>
      <c r="E3109" s="240" t="n">
        <v>39</v>
      </c>
      <c r="F3109" s="241" t="inlineStr">
        <is>
          <t>*</t>
        </is>
      </c>
      <c r="G3109" s="240" t="n">
        <v>1149</v>
      </c>
      <c r="H3109" s="242" t="n">
        <v>1</v>
      </c>
      <c r="I3109" s="256">
        <f>SUM(H3109*C3109)</f>
        <v/>
      </c>
      <c r="J3109" s="257" t="n">
        <v>0.1</v>
      </c>
      <c r="K3109" s="258">
        <f>C3109*J3109</f>
        <v/>
      </c>
      <c r="M3109" s="251">
        <f>CONCATENATE(D3109,"　",E3109,F3109,G3109)</f>
        <v/>
      </c>
      <c r="N3109" s="252">
        <f>I3109</f>
        <v/>
      </c>
    </row>
    <row r="3110" ht="15" customHeight="1" thickBot="1">
      <c r="B3110" s="79" t="inlineStr">
        <is>
          <t>K11R-C</t>
        </is>
      </c>
      <c r="C3110" s="80">
        <f>SUMIF(数量表!D:H,B3110,数量表!H:H)</f>
        <v/>
      </c>
      <c r="D3110" s="235" t="inlineStr">
        <is>
          <t>W1-34</t>
        </is>
      </c>
      <c r="E3110" s="236" t="n">
        <v>346.5</v>
      </c>
      <c r="F3110" s="237" t="inlineStr">
        <is>
          <t>*</t>
        </is>
      </c>
      <c r="G3110" s="236" t="n">
        <v>868</v>
      </c>
      <c r="H3110" s="238" t="n">
        <v>1</v>
      </c>
      <c r="I3110" s="253">
        <f>SUM(H3110*C3110)</f>
        <v/>
      </c>
      <c r="J3110" s="254" t="n">
        <v>1</v>
      </c>
      <c r="K3110" s="255">
        <f>C3110*J3110</f>
        <v/>
      </c>
      <c r="M3110" s="251">
        <f>CONCATENATE(D3110,"　",E3110,F3110,G3110)</f>
        <v/>
      </c>
      <c r="N3110" s="252">
        <f>I3110</f>
        <v/>
      </c>
    </row>
    <row r="3111" ht="15" customHeight="1" thickBot="1">
      <c r="B3111" s="85" t="inlineStr">
        <is>
          <t>K11R-C</t>
        </is>
      </c>
      <c r="C3111">
        <f>SUMIF(数量表!D:H,B3111,数量表!H:H)</f>
        <v/>
      </c>
      <c r="D3111" s="243" t="inlineStr">
        <is>
          <t>W2-41</t>
        </is>
      </c>
      <c r="E3111" s="2" t="n">
        <v>414.5</v>
      </c>
      <c r="F3111" s="244" t="inlineStr">
        <is>
          <t>*</t>
        </is>
      </c>
      <c r="G3111" s="2" t="n">
        <v>868</v>
      </c>
      <c r="H3111" s="122" t="n">
        <v>2</v>
      </c>
      <c r="I3111" s="259">
        <f>SUM(H3111*C3111)</f>
        <v/>
      </c>
      <c r="J3111" s="260" t="n">
        <v>2</v>
      </c>
      <c r="K3111" s="261">
        <f>C3111*J3111</f>
        <v/>
      </c>
      <c r="M3111" s="251">
        <f>CONCATENATE(D3111,"　",E3111,F3111,G3111)</f>
        <v/>
      </c>
      <c r="N3111" s="252">
        <f>I3111</f>
        <v/>
      </c>
    </row>
    <row r="3112" ht="15" customHeight="1" thickBot="1">
      <c r="B3112" s="85" t="inlineStr">
        <is>
          <t>K11R-C</t>
        </is>
      </c>
      <c r="C3112">
        <f>SUMIF(数量表!D:H,B3112,数量表!H:H)</f>
        <v/>
      </c>
      <c r="D3112" s="243" t="inlineStr">
        <is>
          <t>W2-39</t>
        </is>
      </c>
      <c r="E3112" s="2" t="n">
        <v>386.5</v>
      </c>
      <c r="F3112" s="244" t="inlineStr">
        <is>
          <t>*</t>
        </is>
      </c>
      <c r="G3112" s="2" t="n">
        <v>868</v>
      </c>
      <c r="H3112" s="122" t="n">
        <v>1</v>
      </c>
      <c r="I3112" s="259">
        <f>SUM(H3112*C3112)</f>
        <v/>
      </c>
      <c r="J3112" s="260" t="n">
        <v>1</v>
      </c>
      <c r="K3112" s="261">
        <f>C3112*J3112</f>
        <v/>
      </c>
      <c r="M3112" s="251">
        <f>CONCATENATE(D3112,"　",E3112,F3112,G3112)</f>
        <v/>
      </c>
      <c r="N3112" s="252">
        <f>I3112</f>
        <v/>
      </c>
    </row>
    <row r="3113" ht="15" customHeight="1" thickBot="1">
      <c r="B3113" s="85" t="inlineStr">
        <is>
          <t>K11R-C</t>
        </is>
      </c>
      <c r="C3113">
        <f>SUMIF(数量表!D:H,B3113,数量表!H:H)</f>
        <v/>
      </c>
      <c r="D3113" s="243" t="inlineStr">
        <is>
          <t>W1-34</t>
        </is>
      </c>
      <c r="E3113" s="2" t="n">
        <v>346.5</v>
      </c>
      <c r="F3113" s="244" t="inlineStr">
        <is>
          <t>*</t>
        </is>
      </c>
      <c r="G3113" s="2" t="n">
        <v>450</v>
      </c>
      <c r="H3113" s="122" t="n">
        <v>1</v>
      </c>
      <c r="I3113" s="259">
        <f>SUM(H3113*C3113)</f>
        <v/>
      </c>
      <c r="J3113" s="260" t="n">
        <v>0.5</v>
      </c>
      <c r="K3113" s="261">
        <f>C3113*J3113</f>
        <v/>
      </c>
      <c r="M3113" s="251">
        <f>CONCATENATE(D3113,"　",E3113,F3113,G3113)</f>
        <v/>
      </c>
      <c r="N3113" s="252">
        <f>I3113</f>
        <v/>
      </c>
    </row>
    <row r="3114" ht="15" customHeight="1" thickBot="1">
      <c r="B3114" s="85" t="inlineStr">
        <is>
          <t>K11R-C</t>
        </is>
      </c>
      <c r="C3114">
        <f>SUMIF(数量表!D:H,B3114,数量表!H:H)</f>
        <v/>
      </c>
      <c r="D3114" s="243" t="inlineStr">
        <is>
          <t>W2-41</t>
        </is>
      </c>
      <c r="E3114" s="2" t="n">
        <v>414.5</v>
      </c>
      <c r="F3114" s="244" t="inlineStr">
        <is>
          <t>*</t>
        </is>
      </c>
      <c r="G3114" s="2" t="n">
        <v>450</v>
      </c>
      <c r="H3114" s="122" t="n">
        <v>2</v>
      </c>
      <c r="I3114" s="259">
        <f>SUM(H3114*C3114)</f>
        <v/>
      </c>
      <c r="J3114" s="260" t="n">
        <v>1</v>
      </c>
      <c r="K3114" s="261">
        <f>C3114*J3114</f>
        <v/>
      </c>
      <c r="M3114" s="251">
        <f>CONCATENATE(D3114,"　",E3114,F3114,G3114)</f>
        <v/>
      </c>
      <c r="N3114" s="252">
        <f>I3114</f>
        <v/>
      </c>
    </row>
    <row r="3115" ht="15" customHeight="1" thickBot="1">
      <c r="B3115" s="85" t="inlineStr">
        <is>
          <t>K11R-C</t>
        </is>
      </c>
      <c r="C3115">
        <f>SUMIF(数量表!D:H,B3115,数量表!H:H)</f>
        <v/>
      </c>
      <c r="D3115" s="243" t="inlineStr">
        <is>
          <t>W3-39</t>
        </is>
      </c>
      <c r="E3115" s="2" t="n">
        <v>386.5</v>
      </c>
      <c r="F3115" s="244" t="inlineStr">
        <is>
          <t>*</t>
        </is>
      </c>
      <c r="G3115" s="2" t="n">
        <v>450</v>
      </c>
      <c r="H3115" s="122" t="n">
        <v>1</v>
      </c>
      <c r="I3115" s="259">
        <f>SUM(H3115*C3115)</f>
        <v/>
      </c>
      <c r="J3115" s="260" t="n">
        <v>0.5</v>
      </c>
      <c r="K3115" s="261">
        <f>C3115*J3115</f>
        <v/>
      </c>
      <c r="M3115" s="251">
        <f>CONCATENATE(D3115,"　",E3115,F3115,G3115)</f>
        <v/>
      </c>
      <c r="N3115" s="252">
        <f>I3115</f>
        <v/>
      </c>
    </row>
    <row r="3116" ht="15" customHeight="1" thickBot="1">
      <c r="B3116" s="88" t="inlineStr">
        <is>
          <t>K11R-C</t>
        </is>
      </c>
      <c r="C3116" s="91">
        <f>SUMIF(数量表!D:H,B3116,数量表!H:H)</f>
        <v/>
      </c>
      <c r="D3116" s="239" t="inlineStr">
        <is>
          <t>45*1000</t>
        </is>
      </c>
      <c r="E3116" s="240" t="n">
        <v>39</v>
      </c>
      <c r="F3116" s="241" t="inlineStr">
        <is>
          <t>*</t>
        </is>
      </c>
      <c r="G3116" s="240" t="n">
        <v>1149</v>
      </c>
      <c r="H3116" s="242" t="n">
        <v>1</v>
      </c>
      <c r="I3116" s="256">
        <f>SUM(H3116*C3116)</f>
        <v/>
      </c>
      <c r="J3116" s="257" t="n">
        <v>0.1</v>
      </c>
      <c r="K3116" s="258">
        <f>C3116*J3116</f>
        <v/>
      </c>
      <c r="M3116" s="251">
        <f>CONCATENATE(D3116,"　",E3116,F3116,G3116)</f>
        <v/>
      </c>
      <c r="N3116" s="252">
        <f>I3116</f>
        <v/>
      </c>
    </row>
    <row r="3117" ht="15" customHeight="1" thickBot="1">
      <c r="B3117" s="79" t="inlineStr">
        <is>
          <t>K13-C</t>
        </is>
      </c>
      <c r="C3117" s="80">
        <f>SUMIF(数量表!D:H,B3117,数量表!H:H)</f>
        <v/>
      </c>
      <c r="D3117" s="235" t="inlineStr">
        <is>
          <t>W2-41</t>
        </is>
      </c>
      <c r="E3117" s="236" t="n">
        <v>414.5</v>
      </c>
      <c r="F3117" s="237" t="inlineStr">
        <is>
          <t>*</t>
        </is>
      </c>
      <c r="G3117" s="236" t="n">
        <v>350</v>
      </c>
      <c r="H3117" s="238" t="n">
        <v>2</v>
      </c>
      <c r="I3117" s="253">
        <f>SUM(H3117*C3117)</f>
        <v/>
      </c>
      <c r="J3117" s="254" t="n">
        <v>1</v>
      </c>
      <c r="K3117" s="255">
        <f>C3117*J3117</f>
        <v/>
      </c>
      <c r="M3117" s="251">
        <f>CONCATENATE(D3117,"　",E3117,F3117,G3117)</f>
        <v/>
      </c>
      <c r="N3117" s="252">
        <f>I3117</f>
        <v/>
      </c>
    </row>
    <row r="3118" ht="15" customHeight="1" thickBot="1">
      <c r="B3118" s="85" t="inlineStr">
        <is>
          <t>K13-C</t>
        </is>
      </c>
      <c r="C3118">
        <f>SUMIF(数量表!D:H,B3118,数量表!H:H)</f>
        <v/>
      </c>
      <c r="D3118" s="243" t="inlineStr">
        <is>
          <t>W2-41</t>
        </is>
      </c>
      <c r="E3118" s="2" t="n">
        <v>414.5</v>
      </c>
      <c r="F3118" s="244" t="inlineStr">
        <is>
          <t>*</t>
        </is>
      </c>
      <c r="G3118" s="2" t="n">
        <v>768</v>
      </c>
      <c r="H3118" s="122" t="n">
        <v>2</v>
      </c>
      <c r="I3118" s="259">
        <f>SUM(H3118*C3118)</f>
        <v/>
      </c>
      <c r="J3118" s="260" t="n">
        <v>2</v>
      </c>
      <c r="K3118" s="261">
        <f>C3118*J3118</f>
        <v/>
      </c>
      <c r="M3118" s="251">
        <f>CONCATENATE(D3118,"　",E3118,F3118,G3118)</f>
        <v/>
      </c>
      <c r="N3118" s="252">
        <f>I3118</f>
        <v/>
      </c>
    </row>
    <row r="3119" ht="15" customHeight="1" thickBot="1">
      <c r="B3119" s="85" t="inlineStr">
        <is>
          <t>K13-C</t>
        </is>
      </c>
      <c r="C3119">
        <f>SUMIF(数量表!D:H,B3119,数量表!H:H)</f>
        <v/>
      </c>
      <c r="D3119" s="243" t="inlineStr">
        <is>
          <t>W3-39</t>
        </is>
      </c>
      <c r="E3119" s="2" t="n">
        <v>386.5</v>
      </c>
      <c r="F3119" s="244" t="inlineStr">
        <is>
          <t>*</t>
        </is>
      </c>
      <c r="G3119" s="2" t="n">
        <v>350</v>
      </c>
      <c r="H3119" s="122" t="n">
        <v>2</v>
      </c>
      <c r="I3119" s="259">
        <f>SUM(H3119*C3119)</f>
        <v/>
      </c>
      <c r="J3119" s="260" t="n">
        <v>1</v>
      </c>
      <c r="K3119" s="261">
        <f>C3119*J3119</f>
        <v/>
      </c>
      <c r="M3119" s="251">
        <f>CONCATENATE(D3119,"　",E3119,F3119,G3119)</f>
        <v/>
      </c>
      <c r="N3119" s="252">
        <f>I3119</f>
        <v/>
      </c>
    </row>
    <row r="3120" ht="15" customHeight="1" thickBot="1">
      <c r="B3120" s="85" t="inlineStr">
        <is>
          <t>K13-C</t>
        </is>
      </c>
      <c r="C3120">
        <f>SUMIF(数量表!D:H,B3120,数量表!H:H)</f>
        <v/>
      </c>
      <c r="D3120" s="243" t="inlineStr">
        <is>
          <t>W3-39</t>
        </is>
      </c>
      <c r="E3120" s="2" t="n">
        <v>386.5</v>
      </c>
      <c r="F3120" s="244" t="inlineStr">
        <is>
          <t>*</t>
        </is>
      </c>
      <c r="G3120" s="2" t="n">
        <v>768</v>
      </c>
      <c r="H3120" s="122" t="n">
        <v>2</v>
      </c>
      <c r="I3120" s="259">
        <f>SUM(H3120*C3120)</f>
        <v/>
      </c>
      <c r="J3120" s="260" t="n">
        <v>2</v>
      </c>
      <c r="K3120" s="261">
        <f>C3120*J3120</f>
        <v/>
      </c>
      <c r="M3120" s="251">
        <f>CONCATENATE(D3120,"　",E3120,F3120,G3120)</f>
        <v/>
      </c>
      <c r="N3120" s="252">
        <f>I3120</f>
        <v/>
      </c>
    </row>
    <row r="3121" ht="15" customHeight="1" thickBot="1">
      <c r="B3121" s="88" t="inlineStr">
        <is>
          <t>K13-C</t>
        </is>
      </c>
      <c r="C3121" s="89">
        <f>SUMIF(数量表!D:H,B3121,数量表!H:H)</f>
        <v/>
      </c>
      <c r="D3121" s="239" t="inlineStr">
        <is>
          <t>45*1000</t>
        </is>
      </c>
      <c r="E3121" s="240" t="n">
        <v>39</v>
      </c>
      <c r="F3121" s="241" t="inlineStr">
        <is>
          <t>*</t>
        </is>
      </c>
      <c r="G3121" s="240" t="n">
        <v>1349</v>
      </c>
      <c r="H3121" s="242" t="n">
        <v>2</v>
      </c>
      <c r="I3121" s="256">
        <f>SUM(H3121*C3121)</f>
        <v/>
      </c>
      <c r="J3121" s="257" t="n">
        <v>0.1</v>
      </c>
      <c r="K3121" s="258">
        <f>C3121*J3121</f>
        <v/>
      </c>
      <c r="M3121" s="251">
        <f>CONCATENATE(D3121,"　",E3121,F3121,G3121)</f>
        <v/>
      </c>
      <c r="N3121" s="252">
        <f>I3121</f>
        <v/>
      </c>
    </row>
    <row r="3122" ht="15" customHeight="1" thickBot="1">
      <c r="B3122" s="79" t="inlineStr">
        <is>
          <t>K13L-C</t>
        </is>
      </c>
      <c r="C3122" s="80">
        <f>SUMIF(数量表!D:H,B3122,数量表!H:H)</f>
        <v/>
      </c>
      <c r="D3122" s="235" t="inlineStr">
        <is>
          <t>W1-34</t>
        </is>
      </c>
      <c r="E3122" s="236" t="n">
        <v>346.5</v>
      </c>
      <c r="F3122" s="237" t="inlineStr">
        <is>
          <t>*</t>
        </is>
      </c>
      <c r="G3122" s="236" t="n">
        <v>768</v>
      </c>
      <c r="H3122" s="238" t="n">
        <v>1</v>
      </c>
      <c r="I3122" s="253">
        <f>SUM(H3122*C3122)</f>
        <v/>
      </c>
      <c r="J3122" s="254" t="n">
        <v>1</v>
      </c>
      <c r="K3122" s="255">
        <f>C3122*J3122</f>
        <v/>
      </c>
      <c r="M3122" s="251">
        <f>CONCATENATE(D3122,"　",E3122,F3122,G3122)</f>
        <v/>
      </c>
      <c r="N3122" s="252">
        <f>I3122</f>
        <v/>
      </c>
    </row>
    <row r="3123" ht="15" customHeight="1" thickBot="1">
      <c r="B3123" s="85" t="inlineStr">
        <is>
          <t>K13L-C</t>
        </is>
      </c>
      <c r="C3123">
        <f>SUMIF(数量表!D:H,B3123,数量表!H:H)</f>
        <v/>
      </c>
      <c r="D3123" s="243" t="inlineStr">
        <is>
          <t>W2-41</t>
        </is>
      </c>
      <c r="E3123" s="2" t="n">
        <v>414.5</v>
      </c>
      <c r="F3123" s="244" t="inlineStr">
        <is>
          <t>*</t>
        </is>
      </c>
      <c r="G3123" s="2" t="n">
        <v>768</v>
      </c>
      <c r="H3123" s="122" t="n">
        <v>2</v>
      </c>
      <c r="I3123" s="259">
        <f>SUM(H3123*C3123)</f>
        <v/>
      </c>
      <c r="J3123" s="260" t="n">
        <v>2</v>
      </c>
      <c r="K3123" s="261">
        <f>C3123*J3123</f>
        <v/>
      </c>
      <c r="M3123" s="251">
        <f>CONCATENATE(D3123,"　",E3123,F3123,G3123)</f>
        <v/>
      </c>
      <c r="N3123" s="252">
        <f>I3123</f>
        <v/>
      </c>
    </row>
    <row r="3124" ht="15" customHeight="1" thickBot="1">
      <c r="B3124" s="85" t="inlineStr">
        <is>
          <t>K13L-C</t>
        </is>
      </c>
      <c r="C3124">
        <f>SUMIF(数量表!D:H,B3124,数量表!H:H)</f>
        <v/>
      </c>
      <c r="D3124" s="243" t="inlineStr">
        <is>
          <t>W3-39</t>
        </is>
      </c>
      <c r="E3124" s="2" t="n">
        <v>386.5</v>
      </c>
      <c r="F3124" s="244" t="inlineStr">
        <is>
          <t>*</t>
        </is>
      </c>
      <c r="G3124" s="2" t="n">
        <v>768</v>
      </c>
      <c r="H3124" s="122" t="n">
        <v>1</v>
      </c>
      <c r="I3124" s="259">
        <f>SUM(H3124*C3124)</f>
        <v/>
      </c>
      <c r="J3124" s="260" t="n">
        <v>1</v>
      </c>
      <c r="K3124" s="261">
        <f>C3124*J3124</f>
        <v/>
      </c>
      <c r="M3124" s="251">
        <f>CONCATENATE(D3124,"　",E3124,F3124,G3124)</f>
        <v/>
      </c>
      <c r="N3124" s="252">
        <f>I3124</f>
        <v/>
      </c>
    </row>
    <row r="3125" ht="15" customHeight="1" thickBot="1">
      <c r="B3125" s="85" t="inlineStr">
        <is>
          <t>K13L-C</t>
        </is>
      </c>
      <c r="C3125">
        <f>SUMIF(数量表!D:H,B3125,数量表!H:H)</f>
        <v/>
      </c>
      <c r="D3125" s="243" t="inlineStr">
        <is>
          <t>W1-34</t>
        </is>
      </c>
      <c r="E3125" s="2" t="n">
        <v>346.5</v>
      </c>
      <c r="F3125" s="244" t="inlineStr">
        <is>
          <t>*</t>
        </is>
      </c>
      <c r="G3125" s="2" t="n">
        <v>350</v>
      </c>
      <c r="H3125" s="122" t="n">
        <v>1</v>
      </c>
      <c r="I3125" s="259">
        <f>SUM(H3125*C3125)</f>
        <v/>
      </c>
      <c r="J3125" s="260" t="n">
        <v>0.5</v>
      </c>
      <c r="K3125" s="261">
        <f>C3125*J3125</f>
        <v/>
      </c>
      <c r="M3125" s="251">
        <f>CONCATENATE(D3125,"　",E3125,F3125,G3125)</f>
        <v/>
      </c>
      <c r="N3125" s="252">
        <f>I3125</f>
        <v/>
      </c>
    </row>
    <row r="3126" ht="15" customHeight="1" thickBot="1">
      <c r="B3126" s="85" t="inlineStr">
        <is>
          <t>K13L-C</t>
        </is>
      </c>
      <c r="C3126">
        <f>SUMIF(数量表!D:H,B3126,数量表!H:H)</f>
        <v/>
      </c>
      <c r="D3126" s="243" t="inlineStr">
        <is>
          <t>W2-41</t>
        </is>
      </c>
      <c r="E3126" s="2" t="n">
        <v>414.5</v>
      </c>
      <c r="F3126" s="244" t="inlineStr">
        <is>
          <t>*</t>
        </is>
      </c>
      <c r="G3126" s="2" t="n">
        <v>350</v>
      </c>
      <c r="H3126" s="122" t="n">
        <v>2</v>
      </c>
      <c r="I3126" s="259">
        <f>SUM(H3126*C3126)</f>
        <v/>
      </c>
      <c r="J3126" s="260" t="n">
        <v>1</v>
      </c>
      <c r="K3126" s="261">
        <f>C3126*J3126</f>
        <v/>
      </c>
      <c r="M3126" s="251">
        <f>CONCATENATE(D3126,"　",E3126,F3126,G3126)</f>
        <v/>
      </c>
      <c r="N3126" s="252">
        <f>I3126</f>
        <v/>
      </c>
    </row>
    <row r="3127" ht="15" customHeight="1" thickBot="1">
      <c r="B3127" s="85" t="inlineStr">
        <is>
          <t>K13L-C</t>
        </is>
      </c>
      <c r="C3127">
        <f>SUMIF(数量表!D:H,B3127,数量表!H:H)</f>
        <v/>
      </c>
      <c r="D3127" s="243" t="inlineStr">
        <is>
          <t>W3-39</t>
        </is>
      </c>
      <c r="E3127" s="2" t="n">
        <v>386.5</v>
      </c>
      <c r="F3127" s="244" t="inlineStr">
        <is>
          <t>*</t>
        </is>
      </c>
      <c r="G3127" s="2" t="n">
        <v>350</v>
      </c>
      <c r="H3127" s="122" t="n">
        <v>1</v>
      </c>
      <c r="I3127" s="259">
        <f>SUM(H3127*C3127)</f>
        <v/>
      </c>
      <c r="J3127" s="260" t="n">
        <v>0.5</v>
      </c>
      <c r="K3127" s="261">
        <f>C3127*J3127</f>
        <v/>
      </c>
      <c r="M3127" s="251">
        <f>CONCATENATE(D3127,"　",E3127,F3127,G3127)</f>
        <v/>
      </c>
      <c r="N3127" s="252">
        <f>I3127</f>
        <v/>
      </c>
    </row>
    <row r="3128" ht="15" customHeight="1" thickBot="1">
      <c r="B3128" s="88" t="inlineStr">
        <is>
          <t>K13L-C</t>
        </is>
      </c>
      <c r="C3128" s="89">
        <f>SUMIF(数量表!D:H,B3128,数量表!H:H)</f>
        <v/>
      </c>
      <c r="D3128" s="239" t="inlineStr">
        <is>
          <t>45*1000</t>
        </is>
      </c>
      <c r="E3128" s="240" t="n">
        <v>39</v>
      </c>
      <c r="F3128" s="241" t="inlineStr">
        <is>
          <t>*</t>
        </is>
      </c>
      <c r="G3128" s="240" t="n">
        <v>1349</v>
      </c>
      <c r="H3128" s="242" t="n">
        <v>1</v>
      </c>
      <c r="I3128" s="256">
        <f>SUM(H3128*C3128)</f>
        <v/>
      </c>
      <c r="J3128" s="257" t="n">
        <v>0.1</v>
      </c>
      <c r="K3128" s="258">
        <f>C3128*J3128</f>
        <v/>
      </c>
      <c r="M3128" s="251">
        <f>CONCATENATE(D3128,"　",E3128,F3128,G3128)</f>
        <v/>
      </c>
      <c r="N3128" s="252">
        <f>I3128</f>
        <v/>
      </c>
    </row>
    <row r="3129" ht="15" customHeight="1" thickBot="1">
      <c r="B3129" s="79" t="inlineStr">
        <is>
          <t>K13R-C</t>
        </is>
      </c>
      <c r="C3129" s="80">
        <f>SUMIF(数量表!D:H,B3129,数量表!H:H)</f>
        <v/>
      </c>
      <c r="D3129" s="235" t="inlineStr">
        <is>
          <t>W1-34</t>
        </is>
      </c>
      <c r="E3129" s="236" t="n">
        <v>346.5</v>
      </c>
      <c r="F3129" s="237" t="inlineStr">
        <is>
          <t>*</t>
        </is>
      </c>
      <c r="G3129" s="236" t="n">
        <v>768</v>
      </c>
      <c r="H3129" s="238" t="n">
        <v>1</v>
      </c>
      <c r="I3129" s="253">
        <f>SUM(H3129*C3129)</f>
        <v/>
      </c>
      <c r="J3129" s="254" t="n">
        <v>1</v>
      </c>
      <c r="K3129" s="255">
        <f>C3129*J3129</f>
        <v/>
      </c>
      <c r="M3129" s="251">
        <f>CONCATENATE(D3129,"　",E3129,F3129,G3129)</f>
        <v/>
      </c>
      <c r="N3129" s="252">
        <f>I3129</f>
        <v/>
      </c>
    </row>
    <row r="3130" ht="15" customHeight="1" thickBot="1">
      <c r="B3130" s="85" t="inlineStr">
        <is>
          <t>K13R-C</t>
        </is>
      </c>
      <c r="C3130">
        <f>SUMIF(数量表!D:H,B3130,数量表!H:H)</f>
        <v/>
      </c>
      <c r="D3130" s="243" t="inlineStr">
        <is>
          <t>W2-41</t>
        </is>
      </c>
      <c r="E3130" s="2" t="n">
        <v>414.5</v>
      </c>
      <c r="F3130" s="244" t="inlineStr">
        <is>
          <t>*</t>
        </is>
      </c>
      <c r="G3130" s="2" t="n">
        <v>768</v>
      </c>
      <c r="H3130" s="122" t="n">
        <v>2</v>
      </c>
      <c r="I3130" s="259">
        <f>SUM(H3130*C3130)</f>
        <v/>
      </c>
      <c r="J3130" s="260" t="n">
        <v>2</v>
      </c>
      <c r="K3130" s="261">
        <f>C3130*J3130</f>
        <v/>
      </c>
      <c r="M3130" s="251">
        <f>CONCATENATE(D3130,"　",E3130,F3130,G3130)</f>
        <v/>
      </c>
      <c r="N3130" s="252">
        <f>I3130</f>
        <v/>
      </c>
    </row>
    <row r="3131" ht="15" customHeight="1" thickBot="1">
      <c r="B3131" s="85" t="inlineStr">
        <is>
          <t>K13R-C</t>
        </is>
      </c>
      <c r="C3131">
        <f>SUMIF(数量表!D:H,B3131,数量表!H:H)</f>
        <v/>
      </c>
      <c r="D3131" s="243" t="inlineStr">
        <is>
          <t>W3-39</t>
        </is>
      </c>
      <c r="E3131" s="2" t="n">
        <v>386.5</v>
      </c>
      <c r="F3131" s="244" t="inlineStr">
        <is>
          <t>*</t>
        </is>
      </c>
      <c r="G3131" s="2" t="n">
        <v>768</v>
      </c>
      <c r="H3131" s="122" t="n">
        <v>1</v>
      </c>
      <c r="I3131" s="259">
        <f>SUM(H3131*C3131)</f>
        <v/>
      </c>
      <c r="J3131" s="260" t="n">
        <v>1</v>
      </c>
      <c r="K3131" s="261">
        <f>C3131*J3131</f>
        <v/>
      </c>
      <c r="M3131" s="251">
        <f>CONCATENATE(D3131,"　",E3131,F3131,G3131)</f>
        <v/>
      </c>
      <c r="N3131" s="252">
        <f>I3131</f>
        <v/>
      </c>
    </row>
    <row r="3132" ht="15" customHeight="1" thickBot="1">
      <c r="B3132" s="85" t="inlineStr">
        <is>
          <t>K13R-C</t>
        </is>
      </c>
      <c r="C3132">
        <f>SUMIF(数量表!D:H,B3132,数量表!H:H)</f>
        <v/>
      </c>
      <c r="D3132" s="243" t="inlineStr">
        <is>
          <t>W1-34</t>
        </is>
      </c>
      <c r="E3132" s="2" t="n">
        <v>346.5</v>
      </c>
      <c r="F3132" s="244" t="inlineStr">
        <is>
          <t>*</t>
        </is>
      </c>
      <c r="G3132" s="2" t="n">
        <v>350</v>
      </c>
      <c r="H3132" s="122" t="n">
        <v>1</v>
      </c>
      <c r="I3132" s="259">
        <f>SUM(H3132*C3132)</f>
        <v/>
      </c>
      <c r="J3132" s="260" t="n">
        <v>0.5</v>
      </c>
      <c r="K3132" s="261">
        <f>C3132*J3132</f>
        <v/>
      </c>
      <c r="M3132" s="251">
        <f>CONCATENATE(D3132,"　",E3132,F3132,G3132)</f>
        <v/>
      </c>
      <c r="N3132" s="252">
        <f>I3132</f>
        <v/>
      </c>
    </row>
    <row r="3133" ht="15" customHeight="1" thickBot="1">
      <c r="B3133" s="85" t="inlineStr">
        <is>
          <t>K13R-C</t>
        </is>
      </c>
      <c r="C3133">
        <f>SUMIF(数量表!D:H,B3133,数量表!H:H)</f>
        <v/>
      </c>
      <c r="D3133" s="243" t="inlineStr">
        <is>
          <t>W2-41</t>
        </is>
      </c>
      <c r="E3133" s="2" t="n">
        <v>414.5</v>
      </c>
      <c r="F3133" s="244" t="inlineStr">
        <is>
          <t>*</t>
        </is>
      </c>
      <c r="G3133" s="2" t="n">
        <v>350</v>
      </c>
      <c r="H3133" s="122" t="n">
        <v>2</v>
      </c>
      <c r="I3133" s="259">
        <f>SUM(H3133*C3133)</f>
        <v/>
      </c>
      <c r="J3133" s="260" t="n">
        <v>1</v>
      </c>
      <c r="K3133" s="261">
        <f>C3133*J3133</f>
        <v/>
      </c>
      <c r="M3133" s="251">
        <f>CONCATENATE(D3133,"　",E3133,F3133,G3133)</f>
        <v/>
      </c>
      <c r="N3133" s="252">
        <f>I3133</f>
        <v/>
      </c>
    </row>
    <row r="3134" ht="15" customHeight="1" thickBot="1">
      <c r="B3134" s="85" t="inlineStr">
        <is>
          <t>K13R-C</t>
        </is>
      </c>
      <c r="C3134">
        <f>SUMIF(数量表!D:H,B3134,数量表!H:H)</f>
        <v/>
      </c>
      <c r="D3134" s="243" t="inlineStr">
        <is>
          <t>W3-39</t>
        </is>
      </c>
      <c r="E3134" s="2" t="n">
        <v>386.5</v>
      </c>
      <c r="F3134" s="244" t="inlineStr">
        <is>
          <t>*</t>
        </is>
      </c>
      <c r="G3134" s="2" t="n">
        <v>350</v>
      </c>
      <c r="H3134" s="122" t="n">
        <v>1</v>
      </c>
      <c r="I3134" s="259">
        <f>SUM(H3134*C3134)</f>
        <v/>
      </c>
      <c r="J3134" s="260" t="n">
        <v>0.5</v>
      </c>
      <c r="K3134" s="261">
        <f>C3134*J3134</f>
        <v/>
      </c>
      <c r="M3134" s="251">
        <f>CONCATENATE(D3134,"　",E3134,F3134,G3134)</f>
        <v/>
      </c>
      <c r="N3134" s="252">
        <f>I3134</f>
        <v/>
      </c>
    </row>
    <row r="3135" ht="15" customHeight="1" thickBot="1">
      <c r="B3135" s="88" t="inlineStr">
        <is>
          <t>K13R-C</t>
        </is>
      </c>
      <c r="C3135" s="89">
        <f>SUMIF(数量表!D:H,B3135,数量表!H:H)</f>
        <v/>
      </c>
      <c r="D3135" s="239" t="inlineStr">
        <is>
          <t>45*1000</t>
        </is>
      </c>
      <c r="E3135" s="240" t="n">
        <v>39</v>
      </c>
      <c r="F3135" s="241" t="inlineStr">
        <is>
          <t>*</t>
        </is>
      </c>
      <c r="G3135" s="240" t="n">
        <v>1349</v>
      </c>
      <c r="H3135" s="242" t="n">
        <v>1</v>
      </c>
      <c r="I3135" s="256">
        <f>SUM(H3135*C3135)</f>
        <v/>
      </c>
      <c r="J3135" s="257" t="n">
        <v>0.1</v>
      </c>
      <c r="K3135" s="258">
        <f>C3135*J3135</f>
        <v/>
      </c>
      <c r="M3135" s="251">
        <f>CONCATENATE(D3135,"　",E3135,F3135,G3135)</f>
        <v/>
      </c>
      <c r="N3135" s="252">
        <f>I3135</f>
        <v/>
      </c>
    </row>
    <row r="3136" ht="15" customHeight="1" thickBot="1">
      <c r="B3136" s="85" t="inlineStr">
        <is>
          <t>KH09-C</t>
        </is>
      </c>
      <c r="C3136">
        <f>SUMIF(数量表!D:H,B3136,数量表!H:H)</f>
        <v/>
      </c>
      <c r="D3136" s="243" t="inlineStr">
        <is>
          <t>W2-39</t>
        </is>
      </c>
      <c r="E3136" s="2" t="n">
        <v>386.5</v>
      </c>
      <c r="F3136" s="244" t="inlineStr">
        <is>
          <t>*</t>
        </is>
      </c>
      <c r="G3136" s="2" t="n">
        <v>450</v>
      </c>
      <c r="H3136" s="122" t="n">
        <v>2</v>
      </c>
      <c r="I3136" s="259">
        <f>SUM(H3136*C3136)</f>
        <v/>
      </c>
      <c r="J3136" s="260" t="n">
        <v>1</v>
      </c>
      <c r="K3136" s="261">
        <f>C3136*J3136</f>
        <v/>
      </c>
      <c r="M3136" s="251">
        <f>CONCATENATE(D3136,"　",E3136,F3136,G3136)</f>
        <v/>
      </c>
      <c r="N3136" s="252">
        <f>I3136</f>
        <v/>
      </c>
    </row>
    <row r="3137" ht="15" customHeight="1" thickBot="1">
      <c r="B3137" s="85" t="inlineStr">
        <is>
          <t>KH09-C</t>
        </is>
      </c>
      <c r="C3137">
        <f>SUMIF(数量表!D:H,B3137,数量表!H:H)</f>
        <v/>
      </c>
      <c r="D3137" s="243" t="inlineStr">
        <is>
          <t>W1-39</t>
        </is>
      </c>
      <c r="E3137" s="2" t="n">
        <v>386.5</v>
      </c>
      <c r="F3137" s="244" t="inlineStr">
        <is>
          <t>*</t>
        </is>
      </c>
      <c r="G3137" s="2" t="n">
        <v>1068</v>
      </c>
      <c r="H3137" s="122" t="n">
        <v>2</v>
      </c>
      <c r="I3137" s="259">
        <f>SUM(H3137*C3137)</f>
        <v/>
      </c>
      <c r="J3137" s="260" t="n">
        <v>2</v>
      </c>
      <c r="K3137" s="261">
        <f>C3137*J3137</f>
        <v/>
      </c>
      <c r="M3137" s="251">
        <f>CONCATENATE(D3137,"　",E3137,F3137,G3137)</f>
        <v/>
      </c>
      <c r="N3137" s="252">
        <f>I3137</f>
        <v/>
      </c>
    </row>
    <row r="3138" ht="15" customHeight="1" thickBot="1">
      <c r="B3138" s="88" t="inlineStr">
        <is>
          <t>KH09-C</t>
        </is>
      </c>
      <c r="C3138" s="89">
        <f>SUMIF(数量表!D:H,B3138,数量表!H:H)</f>
        <v/>
      </c>
      <c r="D3138" s="239" t="inlineStr">
        <is>
          <t>45*1000</t>
        </is>
      </c>
      <c r="E3138" s="240" t="n">
        <v>39</v>
      </c>
      <c r="F3138" s="241" t="inlineStr">
        <is>
          <t>*</t>
        </is>
      </c>
      <c r="G3138" s="240" t="n">
        <v>949</v>
      </c>
      <c r="H3138" s="242" t="n">
        <v>2</v>
      </c>
      <c r="I3138" s="256">
        <f>SUM(H3138*C3138)</f>
        <v/>
      </c>
      <c r="J3138" s="257" t="n">
        <v>0.1</v>
      </c>
      <c r="K3138" s="258">
        <f>C3138*J3138</f>
        <v/>
      </c>
      <c r="M3138" s="251">
        <f>CONCATENATE(D3138,"　",E3138,F3138,G3138)</f>
        <v/>
      </c>
      <c r="N3138" s="252">
        <f>I3138</f>
        <v/>
      </c>
    </row>
    <row r="3139" ht="15" customHeight="1" thickBot="1">
      <c r="B3139" s="79" t="inlineStr">
        <is>
          <t>KH09L-C</t>
        </is>
      </c>
      <c r="C3139" s="80">
        <f>SUMIF(数量表!D:H,B3139,数量表!H:H)</f>
        <v/>
      </c>
      <c r="D3139" s="235" t="inlineStr">
        <is>
          <t>W1-34</t>
        </is>
      </c>
      <c r="E3139" s="236" t="n">
        <v>346.5</v>
      </c>
      <c r="F3139" s="237" t="inlineStr">
        <is>
          <t>*</t>
        </is>
      </c>
      <c r="G3139" s="236" t="n">
        <v>1068</v>
      </c>
      <c r="H3139" s="238" t="n">
        <v>1</v>
      </c>
      <c r="I3139" s="253">
        <f>SUM(H3139*C3139)</f>
        <v/>
      </c>
      <c r="J3139" s="254" t="n">
        <v>1</v>
      </c>
      <c r="K3139" s="255">
        <f>C3139*J3139</f>
        <v/>
      </c>
      <c r="M3139" s="251">
        <f>CONCATENATE(D3139,"　",E3139,F3139,G3139)</f>
        <v/>
      </c>
      <c r="N3139" s="252">
        <f>I3139</f>
        <v/>
      </c>
    </row>
    <row r="3140" ht="15" customHeight="1" thickBot="1">
      <c r="B3140" s="85" t="inlineStr">
        <is>
          <t>KH09L-C</t>
        </is>
      </c>
      <c r="C3140">
        <f>SUMIF(数量表!D:H,B3140,数量表!H:H)</f>
        <v/>
      </c>
      <c r="D3140" s="243" t="inlineStr">
        <is>
          <t>W1-34</t>
        </is>
      </c>
      <c r="E3140" s="2" t="n">
        <v>346.5</v>
      </c>
      <c r="F3140" s="244" t="inlineStr">
        <is>
          <t>*</t>
        </is>
      </c>
      <c r="G3140" s="2" t="n">
        <v>450</v>
      </c>
      <c r="H3140" s="122" t="n">
        <v>1</v>
      </c>
      <c r="I3140" s="259">
        <f>SUM(H3140*C3140)</f>
        <v/>
      </c>
      <c r="J3140" s="260" t="n">
        <v>0.5</v>
      </c>
      <c r="K3140" s="261">
        <f>C3140*J3140</f>
        <v/>
      </c>
      <c r="M3140" s="251">
        <f>CONCATENATE(D3140,"　",E3140,F3140,G3140)</f>
        <v/>
      </c>
      <c r="N3140" s="252">
        <f>I3140</f>
        <v/>
      </c>
    </row>
    <row r="3141" ht="15" customHeight="1" thickBot="1">
      <c r="B3141" s="85" t="inlineStr">
        <is>
          <t>KH09L-C</t>
        </is>
      </c>
      <c r="C3141">
        <f>SUMIF(数量表!D:H,B3141,数量表!H:H)</f>
        <v/>
      </c>
      <c r="D3141" s="243" t="inlineStr">
        <is>
          <t>W3-39</t>
        </is>
      </c>
      <c r="E3141" s="2" t="n">
        <v>386.5</v>
      </c>
      <c r="F3141" s="244" t="inlineStr">
        <is>
          <t>*</t>
        </is>
      </c>
      <c r="G3141" s="2" t="n">
        <v>450</v>
      </c>
      <c r="H3141" s="122" t="n">
        <v>1</v>
      </c>
      <c r="I3141" s="259">
        <f>SUM(H3141*C3141)</f>
        <v/>
      </c>
      <c r="J3141" s="260" t="n">
        <v>0.5</v>
      </c>
      <c r="K3141" s="261">
        <f>C3141*J3141</f>
        <v/>
      </c>
      <c r="M3141" s="251">
        <f>CONCATENATE(D3141,"　",E3141,F3141,G3141)</f>
        <v/>
      </c>
      <c r="N3141" s="252">
        <f>I3141</f>
        <v/>
      </c>
    </row>
    <row r="3142" ht="15" customHeight="1" thickBot="1">
      <c r="B3142" s="85" t="inlineStr">
        <is>
          <t>KH09L-C</t>
        </is>
      </c>
      <c r="C3142">
        <f>SUMIF(数量表!D:H,B3142,数量表!H:H)</f>
        <v/>
      </c>
      <c r="D3142" s="243" t="inlineStr">
        <is>
          <t>W1-39</t>
        </is>
      </c>
      <c r="E3142" s="2" t="n">
        <v>386.5</v>
      </c>
      <c r="F3142" s="244" t="inlineStr">
        <is>
          <t>*</t>
        </is>
      </c>
      <c r="G3142" s="2" t="n">
        <v>1068</v>
      </c>
      <c r="H3142" s="122" t="n">
        <v>1</v>
      </c>
      <c r="I3142" s="259">
        <f>SUM(H3142*C3142)</f>
        <v/>
      </c>
      <c r="J3142" s="260" t="n">
        <v>1</v>
      </c>
      <c r="K3142" s="261">
        <f>C3142*J3142</f>
        <v/>
      </c>
      <c r="M3142" s="251">
        <f>CONCATENATE(D3142,"　",E3142,F3142,G3142)</f>
        <v/>
      </c>
      <c r="N3142" s="252">
        <f>I3142</f>
        <v/>
      </c>
    </row>
    <row r="3143" ht="15" customHeight="1" thickBot="1">
      <c r="B3143" s="88" t="inlineStr">
        <is>
          <t>KH09L-C</t>
        </is>
      </c>
      <c r="C3143" s="89">
        <f>SUMIF(数量表!D:H,B3143,数量表!H:H)</f>
        <v/>
      </c>
      <c r="D3143" s="239" t="inlineStr">
        <is>
          <t>45*1000</t>
        </is>
      </c>
      <c r="E3143" s="240" t="n">
        <v>39</v>
      </c>
      <c r="F3143" s="241" t="inlineStr">
        <is>
          <t>*</t>
        </is>
      </c>
      <c r="G3143" s="240" t="n">
        <v>949</v>
      </c>
      <c r="H3143" s="242" t="n">
        <v>1</v>
      </c>
      <c r="I3143" s="256">
        <f>SUM(H3143*C3143)</f>
        <v/>
      </c>
      <c r="J3143" s="257" t="n">
        <v>0.1</v>
      </c>
      <c r="K3143" s="258">
        <f>C3143*J3143</f>
        <v/>
      </c>
      <c r="M3143" s="251">
        <f>CONCATENATE(D3143,"　",E3143,F3143,G3143)</f>
        <v/>
      </c>
      <c r="N3143" s="252">
        <f>I3143</f>
        <v/>
      </c>
    </row>
    <row r="3144" ht="15" customHeight="1" thickBot="1">
      <c r="B3144" s="79" t="inlineStr">
        <is>
          <t>KH09R-C</t>
        </is>
      </c>
      <c r="C3144" s="80">
        <f>SUMIF(数量表!D:H,B3144,数量表!H:H)</f>
        <v/>
      </c>
      <c r="D3144" s="235" t="inlineStr">
        <is>
          <t>W1-34</t>
        </is>
      </c>
      <c r="E3144" s="236" t="n">
        <v>346.5</v>
      </c>
      <c r="F3144" s="237" t="inlineStr">
        <is>
          <t>*</t>
        </is>
      </c>
      <c r="G3144" s="236" t="n">
        <v>1068</v>
      </c>
      <c r="H3144" s="238" t="n">
        <v>1</v>
      </c>
      <c r="I3144" s="253">
        <f>SUM(H3144*C3144)</f>
        <v/>
      </c>
      <c r="J3144" s="254" t="n">
        <v>1</v>
      </c>
      <c r="K3144" s="255">
        <f>C3144*J3144</f>
        <v/>
      </c>
      <c r="M3144" s="251">
        <f>CONCATENATE(D3144,"　",E3144,F3144,G3144)</f>
        <v/>
      </c>
      <c r="N3144" s="252">
        <f>I3144</f>
        <v/>
      </c>
    </row>
    <row r="3145" ht="15" customHeight="1" thickBot="1">
      <c r="B3145" s="85" t="inlineStr">
        <is>
          <t>KH09R-C</t>
        </is>
      </c>
      <c r="C3145">
        <f>SUMIF(数量表!D:H,B3145,数量表!H:H)</f>
        <v/>
      </c>
      <c r="D3145" s="243" t="inlineStr">
        <is>
          <t>W1-34</t>
        </is>
      </c>
      <c r="E3145" s="2" t="n">
        <v>346.5</v>
      </c>
      <c r="F3145" s="244" t="inlineStr">
        <is>
          <t>*</t>
        </is>
      </c>
      <c r="G3145" s="2" t="n">
        <v>450</v>
      </c>
      <c r="H3145" s="122" t="n">
        <v>1</v>
      </c>
      <c r="I3145" s="259">
        <f>SUM(H3145*C3145)</f>
        <v/>
      </c>
      <c r="J3145" s="260" t="n">
        <v>0.5</v>
      </c>
      <c r="K3145" s="261">
        <f>C3145*J3145</f>
        <v/>
      </c>
      <c r="M3145" s="251">
        <f>CONCATENATE(D3145,"　",E3145,F3145,G3145)</f>
        <v/>
      </c>
      <c r="N3145" s="252">
        <f>I3145</f>
        <v/>
      </c>
    </row>
    <row r="3146" ht="15" customHeight="1" thickBot="1">
      <c r="B3146" s="85" t="inlineStr">
        <is>
          <t>KH09R-C</t>
        </is>
      </c>
      <c r="C3146">
        <f>SUMIF(数量表!D:H,B3146,数量表!H:H)</f>
        <v/>
      </c>
      <c r="D3146" s="243" t="inlineStr">
        <is>
          <t>W3-39</t>
        </is>
      </c>
      <c r="E3146" s="2" t="n">
        <v>386.5</v>
      </c>
      <c r="F3146" s="244" t="inlineStr">
        <is>
          <t>*</t>
        </is>
      </c>
      <c r="G3146" s="2" t="n">
        <v>450</v>
      </c>
      <c r="H3146" s="122" t="n">
        <v>1</v>
      </c>
      <c r="I3146" s="259">
        <f>SUM(H3146*C3146)</f>
        <v/>
      </c>
      <c r="J3146" s="260" t="n">
        <v>0.5</v>
      </c>
      <c r="K3146" s="261">
        <f>C3146*J3146</f>
        <v/>
      </c>
      <c r="M3146" s="251">
        <f>CONCATENATE(D3146,"　",E3146,F3146,G3146)</f>
        <v/>
      </c>
      <c r="N3146" s="252">
        <f>I3146</f>
        <v/>
      </c>
    </row>
    <row r="3147" ht="15" customHeight="1" thickBot="1">
      <c r="B3147" s="85" t="inlineStr">
        <is>
          <t>KH09R-C</t>
        </is>
      </c>
      <c r="C3147">
        <f>SUMIF(数量表!D:H,B3147,数量表!H:H)</f>
        <v/>
      </c>
      <c r="D3147" s="243" t="inlineStr">
        <is>
          <t>W1-39</t>
        </is>
      </c>
      <c r="E3147" s="2" t="n">
        <v>386.5</v>
      </c>
      <c r="F3147" s="244" t="inlineStr">
        <is>
          <t>*</t>
        </is>
      </c>
      <c r="G3147" s="2" t="n">
        <v>1068</v>
      </c>
      <c r="H3147" s="122" t="n">
        <v>1</v>
      </c>
      <c r="I3147" s="259">
        <f>SUM(H3147*C3147)</f>
        <v/>
      </c>
      <c r="J3147" s="260" t="n">
        <v>1</v>
      </c>
      <c r="K3147" s="261">
        <f>C3147*J3147</f>
        <v/>
      </c>
      <c r="M3147" s="251">
        <f>CONCATENATE(D3147,"　",E3147,F3147,G3147)</f>
        <v/>
      </c>
      <c r="N3147" s="252">
        <f>I3147</f>
        <v/>
      </c>
    </row>
    <row r="3148" ht="15" customHeight="1" thickBot="1">
      <c r="B3148" s="88" t="inlineStr">
        <is>
          <t>KH09R-C</t>
        </is>
      </c>
      <c r="C3148" s="89">
        <f>SUMIF(数量表!D:H,B3148,数量表!H:H)</f>
        <v/>
      </c>
      <c r="D3148" s="239" t="inlineStr">
        <is>
          <t>45*1000</t>
        </is>
      </c>
      <c r="E3148" s="240" t="n">
        <v>39</v>
      </c>
      <c r="F3148" s="241" t="inlineStr">
        <is>
          <t>*</t>
        </is>
      </c>
      <c r="G3148" s="240" t="n">
        <v>949</v>
      </c>
      <c r="H3148" s="242" t="n">
        <v>1</v>
      </c>
      <c r="I3148" s="256">
        <f>SUM(H3148*C3148)</f>
        <v/>
      </c>
      <c r="J3148" s="257" t="n">
        <v>0.1</v>
      </c>
      <c r="K3148" s="258">
        <f>C3148*J3148</f>
        <v/>
      </c>
      <c r="M3148" s="251">
        <f>CONCATENATE(D3148,"　",E3148,F3148,G3148)</f>
        <v/>
      </c>
      <c r="N3148" s="252">
        <f>I3148</f>
        <v/>
      </c>
    </row>
    <row r="3149" ht="15" customHeight="1" thickBot="1">
      <c r="B3149" s="85" t="inlineStr">
        <is>
          <t>KH11-C</t>
        </is>
      </c>
      <c r="C3149">
        <f>SUMIF(数量表!D:H,B3149,数量表!H:H)</f>
        <v/>
      </c>
      <c r="D3149" s="243" t="inlineStr">
        <is>
          <t>W2-39</t>
        </is>
      </c>
      <c r="E3149" s="2" t="n">
        <v>386.5</v>
      </c>
      <c r="F3149" s="244" t="inlineStr">
        <is>
          <t>*</t>
        </is>
      </c>
      <c r="G3149" s="2" t="n">
        <v>450</v>
      </c>
      <c r="H3149" s="122" t="n">
        <v>2</v>
      </c>
      <c r="I3149" s="259">
        <f>SUM(H3149*C3149)</f>
        <v/>
      </c>
      <c r="J3149" s="260" t="n">
        <v>1</v>
      </c>
      <c r="K3149" s="261">
        <f>C3149*J3149</f>
        <v/>
      </c>
      <c r="M3149" s="251">
        <f>CONCATENATE(D3149,"　",E3149,F3149,G3149)</f>
        <v/>
      </c>
      <c r="N3149" s="252">
        <f>I3149</f>
        <v/>
      </c>
    </row>
    <row r="3150" ht="15" customHeight="1" thickBot="1">
      <c r="B3150" s="85" t="inlineStr">
        <is>
          <t>KH11-C</t>
        </is>
      </c>
      <c r="C3150">
        <f>SUMIF(数量表!D:H,B3150,数量表!H:H)</f>
        <v/>
      </c>
      <c r="D3150" s="243" t="inlineStr">
        <is>
          <t>W2-39</t>
        </is>
      </c>
      <c r="E3150" s="2" t="n">
        <v>386.5</v>
      </c>
      <c r="F3150" s="244" t="inlineStr">
        <is>
          <t>*</t>
        </is>
      </c>
      <c r="G3150" s="2" t="n">
        <v>868</v>
      </c>
      <c r="H3150" s="122" t="n">
        <v>2</v>
      </c>
      <c r="I3150" s="259">
        <f>SUM(H3150*C3150)</f>
        <v/>
      </c>
      <c r="J3150" s="260" t="n">
        <v>2</v>
      </c>
      <c r="K3150" s="261">
        <f>C3150*J3150</f>
        <v/>
      </c>
      <c r="M3150" s="251">
        <f>CONCATENATE(D3150,"　",E3150,F3150,G3150)</f>
        <v/>
      </c>
      <c r="N3150" s="252">
        <f>I3150</f>
        <v/>
      </c>
    </row>
    <row r="3151" ht="15" customHeight="1" thickBot="1">
      <c r="B3151" s="88" t="inlineStr">
        <is>
          <t>KH11-C</t>
        </is>
      </c>
      <c r="C3151" s="89">
        <f>SUMIF(数量表!D:H,B3151,数量表!H:H)</f>
        <v/>
      </c>
      <c r="D3151" s="239" t="inlineStr">
        <is>
          <t>45*1000</t>
        </is>
      </c>
      <c r="E3151" s="240" t="n">
        <v>39</v>
      </c>
      <c r="F3151" s="241" t="inlineStr">
        <is>
          <t>*</t>
        </is>
      </c>
      <c r="G3151" s="240" t="n">
        <v>1149</v>
      </c>
      <c r="H3151" s="242" t="n">
        <v>2</v>
      </c>
      <c r="I3151" s="256">
        <f>SUM(H3151*C3151)</f>
        <v/>
      </c>
      <c r="J3151" s="257" t="n">
        <v>0.1</v>
      </c>
      <c r="K3151" s="258">
        <f>C3151*J3151</f>
        <v/>
      </c>
      <c r="M3151" s="251">
        <f>CONCATENATE(D3151,"　",E3151,F3151,G3151)</f>
        <v/>
      </c>
      <c r="N3151" s="252">
        <f>I3151</f>
        <v/>
      </c>
    </row>
    <row r="3152" ht="15" customHeight="1" thickBot="1">
      <c r="B3152" s="79" t="inlineStr">
        <is>
          <t>KH11L-C</t>
        </is>
      </c>
      <c r="C3152" s="80">
        <f>SUMIF(数量表!D:H,B3152,数量表!H:H)</f>
        <v/>
      </c>
      <c r="D3152" s="235" t="inlineStr">
        <is>
          <t>W1-34</t>
        </is>
      </c>
      <c r="E3152" s="236" t="n">
        <v>346.5</v>
      </c>
      <c r="F3152" s="237" t="inlineStr">
        <is>
          <t>*</t>
        </is>
      </c>
      <c r="G3152" s="236" t="n">
        <v>868</v>
      </c>
      <c r="H3152" s="238" t="n">
        <v>1</v>
      </c>
      <c r="I3152" s="253">
        <f>SUM(H3152*C3152)</f>
        <v/>
      </c>
      <c r="J3152" s="254" t="n">
        <v>1</v>
      </c>
      <c r="K3152" s="255">
        <f>C3152*J3152</f>
        <v/>
      </c>
      <c r="M3152" s="251">
        <f>CONCATENATE(D3152,"　",E3152,F3152,G3152)</f>
        <v/>
      </c>
      <c r="N3152" s="252">
        <f>I3152</f>
        <v/>
      </c>
    </row>
    <row r="3153" ht="15" customHeight="1" thickBot="1">
      <c r="B3153" s="85" t="inlineStr">
        <is>
          <t>KH11L-C</t>
        </is>
      </c>
      <c r="C3153">
        <f>SUMIF(数量表!D:H,B3153,数量表!H:H)</f>
        <v/>
      </c>
      <c r="D3153" s="243" t="inlineStr">
        <is>
          <t>W1-34</t>
        </is>
      </c>
      <c r="E3153" s="2" t="n">
        <v>346.5</v>
      </c>
      <c r="F3153" s="244" t="inlineStr">
        <is>
          <t>*</t>
        </is>
      </c>
      <c r="G3153" s="2" t="n">
        <v>450</v>
      </c>
      <c r="H3153" s="122" t="n">
        <v>1</v>
      </c>
      <c r="I3153" s="259">
        <f>SUM(H3153*C3153)</f>
        <v/>
      </c>
      <c r="J3153" s="260" t="n">
        <v>0.5</v>
      </c>
      <c r="K3153" s="261">
        <f>C3153*J3153</f>
        <v/>
      </c>
      <c r="M3153" s="251">
        <f>CONCATENATE(D3153,"　",E3153,F3153,G3153)</f>
        <v/>
      </c>
      <c r="N3153" s="252">
        <f>I3153</f>
        <v/>
      </c>
    </row>
    <row r="3154" ht="15" customHeight="1" thickBot="1">
      <c r="B3154" s="85" t="inlineStr">
        <is>
          <t>KH11L-C</t>
        </is>
      </c>
      <c r="C3154">
        <f>SUMIF(数量表!D:H,B3154,数量表!H:H)</f>
        <v/>
      </c>
      <c r="D3154" s="243" t="inlineStr">
        <is>
          <t>W3-39</t>
        </is>
      </c>
      <c r="E3154" s="2" t="n">
        <v>386.5</v>
      </c>
      <c r="F3154" s="244" t="inlineStr">
        <is>
          <t>*</t>
        </is>
      </c>
      <c r="G3154" s="2" t="n">
        <v>450</v>
      </c>
      <c r="H3154" s="122" t="n">
        <v>1</v>
      </c>
      <c r="I3154" s="259">
        <f>SUM(H3154*C3154)</f>
        <v/>
      </c>
      <c r="J3154" s="260" t="n">
        <v>0.5</v>
      </c>
      <c r="K3154" s="261">
        <f>C3154*J3154</f>
        <v/>
      </c>
      <c r="M3154" s="251">
        <f>CONCATENATE(D3154,"　",E3154,F3154,G3154)</f>
        <v/>
      </c>
      <c r="N3154" s="252">
        <f>I3154</f>
        <v/>
      </c>
    </row>
    <row r="3155" ht="15" customHeight="1" thickBot="1">
      <c r="B3155" s="85" t="inlineStr">
        <is>
          <t>KH11L-C</t>
        </is>
      </c>
      <c r="C3155">
        <f>SUMIF(数量表!D:H,B3155,数量表!H:H)</f>
        <v/>
      </c>
      <c r="D3155" s="243" t="inlineStr">
        <is>
          <t>W2-39</t>
        </is>
      </c>
      <c r="E3155" s="2" t="n">
        <v>386.5</v>
      </c>
      <c r="F3155" s="244" t="inlineStr">
        <is>
          <t>*</t>
        </is>
      </c>
      <c r="G3155" s="2" t="n">
        <v>868</v>
      </c>
      <c r="H3155" s="122" t="n">
        <v>1</v>
      </c>
      <c r="I3155" s="259">
        <f>SUM(H3155*C3155)</f>
        <v/>
      </c>
      <c r="J3155" s="260" t="n">
        <v>1</v>
      </c>
      <c r="K3155" s="261">
        <f>C3155*J3155</f>
        <v/>
      </c>
      <c r="M3155" s="251">
        <f>CONCATENATE(D3155,"　",E3155,F3155,G3155)</f>
        <v/>
      </c>
      <c r="N3155" s="252">
        <f>I3155</f>
        <v/>
      </c>
    </row>
    <row r="3156" ht="15" customHeight="1" thickBot="1">
      <c r="B3156" s="88" t="inlineStr">
        <is>
          <t>KH11L-C</t>
        </is>
      </c>
      <c r="C3156" s="89">
        <f>SUMIF(数量表!D:H,B3156,数量表!H:H)</f>
        <v/>
      </c>
      <c r="D3156" s="239" t="inlineStr">
        <is>
          <t>45*1000</t>
        </is>
      </c>
      <c r="E3156" s="240" t="n">
        <v>39</v>
      </c>
      <c r="F3156" s="241" t="inlineStr">
        <is>
          <t>*</t>
        </is>
      </c>
      <c r="G3156" s="240" t="n">
        <v>1149</v>
      </c>
      <c r="H3156" s="242" t="n">
        <v>1</v>
      </c>
      <c r="I3156" s="256">
        <f>SUM(H3156*C3156)</f>
        <v/>
      </c>
      <c r="J3156" s="257" t="n">
        <v>0.1</v>
      </c>
      <c r="K3156" s="258">
        <f>C3156*J3156</f>
        <v/>
      </c>
      <c r="M3156" s="251">
        <f>CONCATENATE(D3156,"　",E3156,F3156,G3156)</f>
        <v/>
      </c>
      <c r="N3156" s="252">
        <f>I3156</f>
        <v/>
      </c>
    </row>
    <row r="3157" ht="15" customHeight="1" thickBot="1">
      <c r="B3157" s="79" t="inlineStr">
        <is>
          <t>KH11R-C</t>
        </is>
      </c>
      <c r="C3157" s="80">
        <f>SUMIF(数量表!D:H,B3157,数量表!H:H)</f>
        <v/>
      </c>
      <c r="D3157" s="235" t="inlineStr">
        <is>
          <t>W1-34</t>
        </is>
      </c>
      <c r="E3157" s="236" t="n">
        <v>346.5</v>
      </c>
      <c r="F3157" s="237" t="inlineStr">
        <is>
          <t>*</t>
        </is>
      </c>
      <c r="G3157" s="236" t="n">
        <v>868</v>
      </c>
      <c r="H3157" s="238" t="n">
        <v>1</v>
      </c>
      <c r="I3157" s="253">
        <f>SUM(H3157*C3157)</f>
        <v/>
      </c>
      <c r="J3157" s="254" t="n">
        <v>1</v>
      </c>
      <c r="K3157" s="255">
        <f>C3157*J3157</f>
        <v/>
      </c>
      <c r="M3157" s="251">
        <f>CONCATENATE(D3157,"　",E3157,F3157,G3157)</f>
        <v/>
      </c>
      <c r="N3157" s="252">
        <f>I3157</f>
        <v/>
      </c>
    </row>
    <row r="3158" ht="15" customHeight="1" thickBot="1">
      <c r="B3158" s="85" t="inlineStr">
        <is>
          <t>KH11R-C</t>
        </is>
      </c>
      <c r="C3158">
        <f>SUMIF(数量表!D:H,B3158,数量表!H:H)</f>
        <v/>
      </c>
      <c r="D3158" s="243" t="inlineStr">
        <is>
          <t>W1-34</t>
        </is>
      </c>
      <c r="E3158" s="2" t="n">
        <v>346.5</v>
      </c>
      <c r="F3158" s="244" t="inlineStr">
        <is>
          <t>*</t>
        </is>
      </c>
      <c r="G3158" s="2" t="n">
        <v>450</v>
      </c>
      <c r="H3158" s="122" t="n">
        <v>1</v>
      </c>
      <c r="I3158" s="259">
        <f>SUM(H3158*C3158)</f>
        <v/>
      </c>
      <c r="J3158" s="260" t="n">
        <v>0.5</v>
      </c>
      <c r="K3158" s="261">
        <f>C3158*J3158</f>
        <v/>
      </c>
      <c r="M3158" s="251">
        <f>CONCATENATE(D3158,"　",E3158,F3158,G3158)</f>
        <v/>
      </c>
      <c r="N3158" s="252">
        <f>I3158</f>
        <v/>
      </c>
    </row>
    <row r="3159" ht="15" customHeight="1" thickBot="1">
      <c r="B3159" s="85" t="inlineStr">
        <is>
          <t>KH11R-C</t>
        </is>
      </c>
      <c r="C3159">
        <f>SUMIF(数量表!D:H,B3159,数量表!H:H)</f>
        <v/>
      </c>
      <c r="D3159" s="243" t="inlineStr">
        <is>
          <t>W3-39</t>
        </is>
      </c>
      <c r="E3159" s="2" t="n">
        <v>386.5</v>
      </c>
      <c r="F3159" s="244" t="inlineStr">
        <is>
          <t>*</t>
        </is>
      </c>
      <c r="G3159" s="2" t="n">
        <v>450</v>
      </c>
      <c r="H3159" s="122" t="n">
        <v>1</v>
      </c>
      <c r="I3159" s="259">
        <f>SUM(H3159*C3159)</f>
        <v/>
      </c>
      <c r="J3159" s="260" t="n">
        <v>0.5</v>
      </c>
      <c r="K3159" s="261">
        <f>C3159*J3159</f>
        <v/>
      </c>
      <c r="M3159" s="251">
        <f>CONCATENATE(D3159,"　",E3159,F3159,G3159)</f>
        <v/>
      </c>
      <c r="N3159" s="252">
        <f>I3159</f>
        <v/>
      </c>
    </row>
    <row r="3160" ht="15" customHeight="1" thickBot="1">
      <c r="B3160" s="85" t="inlineStr">
        <is>
          <t>KH11R-C</t>
        </is>
      </c>
      <c r="C3160">
        <f>SUMIF(数量表!D:H,B3160,数量表!H:H)</f>
        <v/>
      </c>
      <c r="D3160" s="243" t="inlineStr">
        <is>
          <t>W2-39</t>
        </is>
      </c>
      <c r="E3160" s="2" t="n">
        <v>386.5</v>
      </c>
      <c r="F3160" s="244" t="inlineStr">
        <is>
          <t>*</t>
        </is>
      </c>
      <c r="G3160" s="2" t="n">
        <v>868</v>
      </c>
      <c r="H3160" s="122" t="n">
        <v>1</v>
      </c>
      <c r="I3160" s="259">
        <f>SUM(H3160*C3160)</f>
        <v/>
      </c>
      <c r="J3160" s="260" t="n">
        <v>1</v>
      </c>
      <c r="K3160" s="261">
        <f>C3160*J3160</f>
        <v/>
      </c>
      <c r="M3160" s="251">
        <f>CONCATENATE(D3160,"　",E3160,F3160,G3160)</f>
        <v/>
      </c>
      <c r="N3160" s="252">
        <f>I3160</f>
        <v/>
      </c>
    </row>
    <row r="3161" ht="15" customHeight="1" thickBot="1">
      <c r="B3161" s="88" t="inlineStr">
        <is>
          <t>KH11R-C</t>
        </is>
      </c>
      <c r="C3161" s="89">
        <f>SUMIF(数量表!D:H,B3161,数量表!H:H)</f>
        <v/>
      </c>
      <c r="D3161" s="239" t="inlineStr">
        <is>
          <t>45*1000</t>
        </is>
      </c>
      <c r="E3161" s="240" t="n">
        <v>39</v>
      </c>
      <c r="F3161" s="241" t="inlineStr">
        <is>
          <t>*</t>
        </is>
      </c>
      <c r="G3161" s="240" t="n">
        <v>1149</v>
      </c>
      <c r="H3161" s="242" t="n">
        <v>1</v>
      </c>
      <c r="I3161" s="256">
        <f>SUM(H3161*C3161)</f>
        <v/>
      </c>
      <c r="J3161" s="257" t="n">
        <v>0.1</v>
      </c>
      <c r="K3161" s="258">
        <f>C3161*J3161</f>
        <v/>
      </c>
      <c r="M3161" s="251">
        <f>CONCATENATE(D3161,"　",E3161,F3161,G3161)</f>
        <v/>
      </c>
      <c r="N3161" s="252">
        <f>I3161</f>
        <v/>
      </c>
    </row>
    <row r="3162" ht="15" customHeight="1" thickBot="1">
      <c r="B3162" s="79" t="inlineStr">
        <is>
          <t>135MKH07-C</t>
        </is>
      </c>
      <c r="C3162" s="82">
        <f>SUMIF(数量表!D:H,B3162,数量表!H:H)</f>
        <v/>
      </c>
      <c r="D3162" s="243" t="inlineStr">
        <is>
          <t>W2-39</t>
        </is>
      </c>
      <c r="E3162" s="2" t="n">
        <v>386.5</v>
      </c>
      <c r="F3162" s="244" t="inlineStr">
        <is>
          <t>*</t>
        </is>
      </c>
      <c r="G3162" s="2" t="n">
        <v>150</v>
      </c>
      <c r="H3162" s="122" t="n">
        <v>2</v>
      </c>
      <c r="I3162" s="259">
        <f>SUM(H3162*C3162)</f>
        <v/>
      </c>
      <c r="J3162" s="260" t="n">
        <v>1</v>
      </c>
      <c r="K3162" s="261">
        <f>C3162*J3162</f>
        <v/>
      </c>
      <c r="M3162" s="251">
        <f>CONCATENATE(D3162,"　",E3162,F3162,G3162)</f>
        <v/>
      </c>
      <c r="N3162" s="252">
        <f>I3162</f>
        <v/>
      </c>
    </row>
    <row r="3163" ht="15" customHeight="1" thickBot="1">
      <c r="B3163" s="85" t="inlineStr">
        <is>
          <t>135MKH07-C</t>
        </is>
      </c>
      <c r="C3163" s="87">
        <f>SUMIF(数量表!D:H,B3163,数量表!H:H)</f>
        <v/>
      </c>
      <c r="D3163" s="243" t="inlineStr">
        <is>
          <t>W2-39</t>
        </is>
      </c>
      <c r="E3163" s="2" t="n">
        <v>386.5</v>
      </c>
      <c r="F3163" s="244" t="inlineStr">
        <is>
          <t>*</t>
        </is>
      </c>
      <c r="G3163" s="2" t="n">
        <v>818</v>
      </c>
      <c r="H3163" s="122" t="n">
        <v>2</v>
      </c>
      <c r="I3163" s="259">
        <f>SUM(H3163*C3163)</f>
        <v/>
      </c>
      <c r="J3163" s="260" t="n">
        <v>2</v>
      </c>
      <c r="K3163" s="261">
        <f>C3163*J3163</f>
        <v/>
      </c>
      <c r="M3163" s="251">
        <f>CONCATENATE(D3163,"　",E3163,F3163,G3163)</f>
        <v/>
      </c>
      <c r="N3163" s="252">
        <f>I3163</f>
        <v/>
      </c>
    </row>
    <row r="3164" ht="15" customHeight="1" thickBot="1">
      <c r="B3164" s="88" t="inlineStr">
        <is>
          <t>135MKH07-C</t>
        </is>
      </c>
      <c r="C3164" s="91">
        <f>SUMIF(数量表!D:H,B3164,数量表!H:H)</f>
        <v/>
      </c>
      <c r="D3164" s="239" t="inlineStr">
        <is>
          <t>45*1000</t>
        </is>
      </c>
      <c r="E3164" s="240" t="n">
        <v>39</v>
      </c>
      <c r="F3164" s="241" t="inlineStr">
        <is>
          <t>*</t>
        </is>
      </c>
      <c r="G3164" s="240" t="n">
        <v>749</v>
      </c>
      <c r="H3164" s="242" t="n">
        <v>2</v>
      </c>
      <c r="I3164" s="256">
        <f>SUM(H3164*C3164)</f>
        <v/>
      </c>
      <c r="J3164" s="257" t="n">
        <v>0.1</v>
      </c>
      <c r="K3164" s="258">
        <f>C3164*J3164</f>
        <v/>
      </c>
      <c r="M3164" s="251">
        <f>CONCATENATE(D3164,"　",E3164,F3164,G3164)</f>
        <v/>
      </c>
      <c r="N3164" s="252">
        <f>I3164</f>
        <v/>
      </c>
    </row>
    <row r="3165" ht="15" customHeight="1" thickBot="1">
      <c r="B3165" s="79" t="inlineStr">
        <is>
          <t>135MKH07R-C</t>
        </is>
      </c>
      <c r="C3165" s="82">
        <f>SUMIF(数量表!D:H,B3165,数量表!H:H)</f>
        <v/>
      </c>
      <c r="D3165" s="235" t="inlineStr">
        <is>
          <t>W1-34</t>
        </is>
      </c>
      <c r="E3165" s="236" t="n">
        <v>346.5</v>
      </c>
      <c r="F3165" s="237" t="inlineStr">
        <is>
          <t>*</t>
        </is>
      </c>
      <c r="G3165" s="236" t="n">
        <v>818</v>
      </c>
      <c r="H3165" s="238" t="n">
        <v>1</v>
      </c>
      <c r="I3165" s="253">
        <f>SUM(H3165*C3165)</f>
        <v/>
      </c>
      <c r="J3165" s="254" t="n">
        <v>1</v>
      </c>
      <c r="K3165" s="255">
        <f>C3165*J3165</f>
        <v/>
      </c>
      <c r="M3165" s="251">
        <f>CONCATENATE(D3165,"　",E3165,F3165,G3165)</f>
        <v/>
      </c>
      <c r="N3165" s="252">
        <f>I3165</f>
        <v/>
      </c>
    </row>
    <row r="3166" ht="15" customHeight="1" thickBot="1">
      <c r="B3166" s="85" t="inlineStr">
        <is>
          <t>135MKH07R-C</t>
        </is>
      </c>
      <c r="C3166" s="87">
        <f>SUMIF(数量表!D:H,B3166,数量表!H:H)</f>
        <v/>
      </c>
      <c r="D3166" s="243" t="inlineStr">
        <is>
          <t>W1-34</t>
        </is>
      </c>
      <c r="E3166" s="2" t="n">
        <v>346.5</v>
      </c>
      <c r="F3166" s="244" t="inlineStr">
        <is>
          <t>*</t>
        </is>
      </c>
      <c r="G3166" s="2" t="n">
        <v>150</v>
      </c>
      <c r="H3166" s="122" t="n">
        <v>1</v>
      </c>
      <c r="I3166" s="259">
        <f>SUM(H3166*C3166)</f>
        <v/>
      </c>
      <c r="J3166" s="260" t="n">
        <v>0.5</v>
      </c>
      <c r="K3166" s="261">
        <f>C3166*J3166</f>
        <v/>
      </c>
      <c r="M3166" s="251">
        <f>CONCATENATE(D3166,"　",E3166,F3166,G3166)</f>
        <v/>
      </c>
      <c r="N3166" s="252">
        <f>I3166</f>
        <v/>
      </c>
    </row>
    <row r="3167" ht="15" customHeight="1" thickBot="1">
      <c r="B3167" s="85" t="inlineStr">
        <is>
          <t>135MKH07R-C</t>
        </is>
      </c>
      <c r="C3167" s="87">
        <f>SUMIF(数量表!D:H,B3167,数量表!H:H)</f>
        <v/>
      </c>
      <c r="D3167" s="243" t="inlineStr">
        <is>
          <t>W3-39</t>
        </is>
      </c>
      <c r="E3167" s="2" t="n">
        <v>386.5</v>
      </c>
      <c r="F3167" s="244" t="inlineStr">
        <is>
          <t>*</t>
        </is>
      </c>
      <c r="G3167" s="2" t="n">
        <v>818</v>
      </c>
      <c r="H3167" s="122" t="n">
        <v>1</v>
      </c>
      <c r="I3167" s="259">
        <f>SUM(H3167*C3167)</f>
        <v/>
      </c>
      <c r="J3167" s="260" t="n">
        <v>0.5</v>
      </c>
      <c r="K3167" s="261">
        <f>C3167*J3167</f>
        <v/>
      </c>
      <c r="M3167" s="251">
        <f>CONCATENATE(D3167,"　",E3167,F3167,G3167)</f>
        <v/>
      </c>
      <c r="N3167" s="252">
        <f>I3167</f>
        <v/>
      </c>
    </row>
    <row r="3168" ht="15" customHeight="1" thickBot="1">
      <c r="B3168" s="85" t="inlineStr">
        <is>
          <t>135MKH07R-C</t>
        </is>
      </c>
      <c r="C3168" s="87">
        <f>SUMIF(数量表!D:H,B3168,数量表!H:H)</f>
        <v/>
      </c>
      <c r="D3168" s="243" t="inlineStr">
        <is>
          <t>W2-39</t>
        </is>
      </c>
      <c r="E3168" s="2" t="n">
        <v>386.5</v>
      </c>
      <c r="F3168" s="244" t="inlineStr">
        <is>
          <t>*</t>
        </is>
      </c>
      <c r="G3168" s="2" t="n">
        <v>150</v>
      </c>
      <c r="H3168" s="122" t="n">
        <v>1</v>
      </c>
      <c r="I3168" s="259">
        <f>SUM(H3168*C3168)</f>
        <v/>
      </c>
      <c r="J3168" s="260" t="n">
        <v>1</v>
      </c>
      <c r="K3168" s="261">
        <f>C3168*J3168</f>
        <v/>
      </c>
      <c r="M3168" s="251">
        <f>CONCATENATE(D3168,"　",E3168,F3168,G3168)</f>
        <v/>
      </c>
      <c r="N3168" s="252">
        <f>I3168</f>
        <v/>
      </c>
    </row>
    <row r="3169" ht="15" customHeight="1" thickBot="1">
      <c r="B3169" s="88" t="inlineStr">
        <is>
          <t>135MKH07R-C</t>
        </is>
      </c>
      <c r="C3169" s="91">
        <f>SUMIF(数量表!D:H,B3169,数量表!H:H)</f>
        <v/>
      </c>
      <c r="D3169" s="239" t="inlineStr">
        <is>
          <t>45*1000</t>
        </is>
      </c>
      <c r="E3169" s="240" t="n">
        <v>39</v>
      </c>
      <c r="F3169" s="241" t="inlineStr">
        <is>
          <t>*</t>
        </is>
      </c>
      <c r="G3169" s="240" t="n">
        <v>749</v>
      </c>
      <c r="H3169" s="242" t="n">
        <v>2</v>
      </c>
      <c r="I3169" s="256">
        <f>SUM(H3169*C3169)</f>
        <v/>
      </c>
      <c r="J3169" s="257" t="n">
        <v>0.1</v>
      </c>
      <c r="K3169" s="258">
        <f>C3169*J3169</f>
        <v/>
      </c>
      <c r="M3169" s="251">
        <f>CONCATENATE(D3169,"　",E3169,F3169,G3169)</f>
        <v/>
      </c>
      <c r="N3169" s="252">
        <f>I3169</f>
        <v/>
      </c>
    </row>
    <row r="3170" ht="15" customHeight="1" thickBot="1">
      <c r="B3170" s="79" t="inlineStr">
        <is>
          <t>M-C</t>
        </is>
      </c>
      <c r="C3170">
        <f>SUMIF(数量表!D:H,B3170,数量表!H:H)</f>
        <v/>
      </c>
      <c r="D3170" s="243" t="inlineStr">
        <is>
          <t>W1-39</t>
        </is>
      </c>
      <c r="E3170" s="2" t="n">
        <v>386.5</v>
      </c>
      <c r="F3170" s="237" t="inlineStr">
        <is>
          <t>*</t>
        </is>
      </c>
      <c r="G3170" s="236" t="n">
        <v>338</v>
      </c>
      <c r="H3170" s="238" t="n">
        <v>2</v>
      </c>
      <c r="I3170" s="253">
        <f>SUM(H3170*C3170)</f>
        <v/>
      </c>
      <c r="J3170" s="254" t="n">
        <v>1</v>
      </c>
      <c r="K3170" s="255">
        <f>C3170*J3170</f>
        <v/>
      </c>
      <c r="M3170" s="251">
        <f>CONCATENATE(D3170,"　",E3170,F3170,G3170)</f>
        <v/>
      </c>
      <c r="N3170" s="252">
        <f>I3170</f>
        <v/>
      </c>
    </row>
    <row r="3171" ht="15" customHeight="1" thickBot="1">
      <c r="B3171" s="85" t="inlineStr">
        <is>
          <t>M-C</t>
        </is>
      </c>
      <c r="C3171">
        <f>SUMIF(数量表!D:H,B3171,数量表!H:H)</f>
        <v/>
      </c>
      <c r="D3171" s="243" t="inlineStr">
        <is>
          <t>W1-39</t>
        </is>
      </c>
      <c r="E3171" s="2" t="n">
        <v>386.5</v>
      </c>
      <c r="F3171" s="244" t="inlineStr">
        <is>
          <t>*</t>
        </is>
      </c>
      <c r="G3171" s="2" t="n">
        <v>282</v>
      </c>
      <c r="H3171" s="122" t="n">
        <v>2</v>
      </c>
      <c r="I3171" s="259">
        <f>SUM(H3171*C3171)</f>
        <v/>
      </c>
      <c r="J3171" s="260" t="n">
        <v>0.5</v>
      </c>
      <c r="K3171" s="261">
        <f>C3171*J3171</f>
        <v/>
      </c>
      <c r="M3171" s="251">
        <f>CONCATENATE(D3171,"　",E3171,F3171,G3171)</f>
        <v/>
      </c>
      <c r="N3171" s="252">
        <f>I3171</f>
        <v/>
      </c>
    </row>
    <row r="3172" ht="15" customHeight="1" thickBot="1">
      <c r="B3172" s="85" t="inlineStr">
        <is>
          <t>M-C</t>
        </is>
      </c>
      <c r="C3172">
        <f>SUMIF(数量表!D:H,B3172,数量表!H:H)</f>
        <v/>
      </c>
      <c r="D3172" s="243" t="inlineStr">
        <is>
          <t>W2-41</t>
        </is>
      </c>
      <c r="E3172" s="2" t="n">
        <v>414.5</v>
      </c>
      <c r="F3172" s="244" t="inlineStr">
        <is>
          <t>*</t>
        </is>
      </c>
      <c r="G3172" s="2" t="n">
        <v>338</v>
      </c>
      <c r="H3172" s="122" t="n">
        <v>2</v>
      </c>
      <c r="I3172" s="259">
        <f>SUM(H3172*C3172)</f>
        <v/>
      </c>
      <c r="J3172" s="260" t="n">
        <v>1</v>
      </c>
      <c r="K3172" s="261">
        <f>C3172*J3172</f>
        <v/>
      </c>
      <c r="M3172" s="251">
        <f>CONCATENATE(D3172,"　",E3172,F3172,G3172)</f>
        <v/>
      </c>
      <c r="N3172" s="252">
        <f>I3172</f>
        <v/>
      </c>
    </row>
    <row r="3173" ht="15" customHeight="1" thickBot="1">
      <c r="B3173" s="85" t="inlineStr">
        <is>
          <t>M-C</t>
        </is>
      </c>
      <c r="C3173">
        <f>SUMIF(数量表!D:H,B3173,数量表!H:H)</f>
        <v/>
      </c>
      <c r="D3173" s="243" t="inlineStr">
        <is>
          <t>W2-41</t>
        </is>
      </c>
      <c r="E3173" s="2" t="n">
        <v>414.5</v>
      </c>
      <c r="F3173" s="244" t="inlineStr">
        <is>
          <t>*</t>
        </is>
      </c>
      <c r="G3173" s="2" t="n">
        <v>282</v>
      </c>
      <c r="H3173" s="122" t="n">
        <v>2</v>
      </c>
      <c r="I3173" s="259">
        <f>SUM(H3173*C3173)</f>
        <v/>
      </c>
      <c r="J3173" s="260" t="n">
        <v>0.5</v>
      </c>
      <c r="K3173" s="261">
        <f>C3173*J3173</f>
        <v/>
      </c>
      <c r="M3173" s="251">
        <f>CONCATENATE(D3173,"　",E3173,F3173,G3173)</f>
        <v/>
      </c>
      <c r="N3173" s="252">
        <f>I3173</f>
        <v/>
      </c>
    </row>
    <row r="3174" ht="15" customHeight="1" thickBot="1">
      <c r="B3174" s="88" t="inlineStr">
        <is>
          <t>M-C</t>
        </is>
      </c>
      <c r="C3174" s="89">
        <f>SUMIF(数量表!D:H,B3174,数量表!H:H)</f>
        <v/>
      </c>
      <c r="D3174" s="239" t="inlineStr">
        <is>
          <t>45*1000</t>
        </is>
      </c>
      <c r="E3174" s="240" t="n">
        <v>39</v>
      </c>
      <c r="F3174" s="241" t="inlineStr">
        <is>
          <t>*</t>
        </is>
      </c>
      <c r="G3174" s="240" t="n">
        <v>1849</v>
      </c>
      <c r="H3174" s="242" t="n">
        <v>2</v>
      </c>
      <c r="I3174" s="256">
        <f>SUM(H3174*C3174)</f>
        <v/>
      </c>
      <c r="J3174" s="257" t="n">
        <v>0.1</v>
      </c>
      <c r="K3174" s="258">
        <f>C3174*J3174</f>
        <v/>
      </c>
      <c r="M3174" s="251">
        <f>CONCATENATE(D3174,"　",E3174,F3174,G3174)</f>
        <v/>
      </c>
      <c r="N3174" s="252">
        <f>I3174</f>
        <v/>
      </c>
    </row>
    <row r="3175" ht="15" customHeight="1" thickBot="1">
      <c r="B3175" s="79" t="inlineStr">
        <is>
          <t>ML-C</t>
        </is>
      </c>
      <c r="C3175" s="80">
        <f>SUMIF(数量表!D:H,B3175,数量表!H:H)</f>
        <v/>
      </c>
      <c r="D3175" s="235" t="inlineStr">
        <is>
          <t>W1-34</t>
        </is>
      </c>
      <c r="E3175" s="236" t="n">
        <v>346.5</v>
      </c>
      <c r="F3175" s="237" t="inlineStr">
        <is>
          <t>*</t>
        </is>
      </c>
      <c r="G3175" s="236" t="n">
        <v>338</v>
      </c>
      <c r="H3175" s="238" t="n">
        <v>1</v>
      </c>
      <c r="I3175" s="253">
        <f>SUM(H3175*C3175)</f>
        <v/>
      </c>
      <c r="J3175" s="254" t="n">
        <v>0.25</v>
      </c>
      <c r="K3175" s="255">
        <f>C3175*J3175</f>
        <v/>
      </c>
      <c r="M3175" s="251">
        <f>CONCATENATE(D3175,"　",E3175,F3175,G3175)</f>
        <v/>
      </c>
      <c r="N3175" s="252">
        <f>I3175</f>
        <v/>
      </c>
    </row>
    <row r="3176" ht="15" customHeight="1" thickBot="1">
      <c r="B3176" s="85" t="inlineStr">
        <is>
          <t>ML-C</t>
        </is>
      </c>
      <c r="C3176">
        <f>SUMIF(数量表!D:H,B3176,数量表!H:H)</f>
        <v/>
      </c>
      <c r="D3176" s="243" t="inlineStr">
        <is>
          <t>W1-34</t>
        </is>
      </c>
      <c r="E3176" s="2" t="n">
        <v>346.5</v>
      </c>
      <c r="F3176" s="244" t="inlineStr">
        <is>
          <t>*</t>
        </is>
      </c>
      <c r="G3176" s="2" t="n">
        <v>282</v>
      </c>
      <c r="H3176" s="122" t="n">
        <v>1</v>
      </c>
      <c r="I3176" s="259">
        <f>SUM(H3176*C3176)</f>
        <v/>
      </c>
      <c r="J3176" s="260" t="n">
        <v>0.25</v>
      </c>
      <c r="K3176" s="261">
        <f>C3176*J3176</f>
        <v/>
      </c>
      <c r="M3176" s="251">
        <f>CONCATENATE(D3176,"　",E3176,F3176,G3176)</f>
        <v/>
      </c>
      <c r="N3176" s="252">
        <f>I3176</f>
        <v/>
      </c>
    </row>
    <row r="3177" ht="15" customHeight="1" thickBot="1">
      <c r="B3177" s="85" t="inlineStr">
        <is>
          <t>ML-C</t>
        </is>
      </c>
      <c r="C3177">
        <f>SUMIF(数量表!D:H,B3177,数量表!H:H)</f>
        <v/>
      </c>
      <c r="D3177" s="243" t="inlineStr">
        <is>
          <t>W2-41</t>
        </is>
      </c>
      <c r="E3177" s="2" t="n">
        <v>414.5</v>
      </c>
      <c r="F3177" s="244" t="inlineStr">
        <is>
          <t>*</t>
        </is>
      </c>
      <c r="G3177" s="2" t="n">
        <v>338</v>
      </c>
      <c r="H3177" s="122" t="n">
        <v>2</v>
      </c>
      <c r="I3177" s="259">
        <f>SUM(H3177*C3177)</f>
        <v/>
      </c>
      <c r="J3177" s="260" t="n">
        <v>1</v>
      </c>
      <c r="K3177" s="261">
        <f>C3177*J3177</f>
        <v/>
      </c>
      <c r="M3177" s="251">
        <f>CONCATENATE(D3177,"　",E3177,F3177,G3177)</f>
        <v/>
      </c>
      <c r="N3177" s="252">
        <f>I3177</f>
        <v/>
      </c>
    </row>
    <row r="3178" ht="15" customHeight="1" thickBot="1">
      <c r="B3178" s="85" t="inlineStr">
        <is>
          <t>ML-C</t>
        </is>
      </c>
      <c r="C3178">
        <f>SUMIF(数量表!D:H,B3178,数量表!H:H)</f>
        <v/>
      </c>
      <c r="D3178" s="243" t="inlineStr">
        <is>
          <t>W2-41</t>
        </is>
      </c>
      <c r="E3178" s="2" t="n">
        <v>414.5</v>
      </c>
      <c r="F3178" s="244" t="inlineStr">
        <is>
          <t>*</t>
        </is>
      </c>
      <c r="G3178" s="2" t="n">
        <v>282</v>
      </c>
      <c r="H3178" s="122" t="n">
        <v>2</v>
      </c>
      <c r="I3178" s="259">
        <f>SUM(H3178*C3178)</f>
        <v/>
      </c>
      <c r="J3178" s="260" t="n">
        <v>0.5</v>
      </c>
      <c r="K3178" s="261">
        <f>C3178*J3178</f>
        <v/>
      </c>
      <c r="M3178" s="251">
        <f>CONCATENATE(D3178,"　",E3178,F3178,G3178)</f>
        <v/>
      </c>
      <c r="N3178" s="252">
        <f>I3178</f>
        <v/>
      </c>
    </row>
    <row r="3179" ht="15" customHeight="1" thickBot="1">
      <c r="B3179" s="85" t="inlineStr">
        <is>
          <t>ML-C</t>
        </is>
      </c>
      <c r="C3179">
        <f>SUMIF(数量表!D:H,B3179,数量表!H:H)</f>
        <v/>
      </c>
      <c r="D3179" s="243" t="inlineStr">
        <is>
          <t>W1-39</t>
        </is>
      </c>
      <c r="E3179" s="2" t="n">
        <v>386.5</v>
      </c>
      <c r="F3179" s="244" t="inlineStr">
        <is>
          <t>*</t>
        </is>
      </c>
      <c r="G3179" s="2" t="n">
        <v>338</v>
      </c>
      <c r="H3179" s="122" t="n">
        <v>1</v>
      </c>
      <c r="I3179" s="259">
        <f>SUM(H3179*C3179)</f>
        <v/>
      </c>
      <c r="J3179" s="260" t="n">
        <v>0.3</v>
      </c>
      <c r="K3179" s="261">
        <f>C3179*J3179</f>
        <v/>
      </c>
      <c r="M3179" s="251">
        <f>CONCATENATE(D3179,"　",E3179,F3179,G3179)</f>
        <v/>
      </c>
      <c r="N3179" s="252">
        <f>I3179</f>
        <v/>
      </c>
    </row>
    <row r="3180" ht="15" customHeight="1" thickBot="1">
      <c r="B3180" s="85" t="inlineStr">
        <is>
          <t>ML-C</t>
        </is>
      </c>
      <c r="C3180">
        <f>SUMIF(数量表!D:H,B3180,数量表!H:H)</f>
        <v/>
      </c>
      <c r="D3180" s="243" t="inlineStr">
        <is>
          <t>W1-39</t>
        </is>
      </c>
      <c r="E3180" s="2" t="n">
        <v>386.5</v>
      </c>
      <c r="F3180" s="244" t="inlineStr">
        <is>
          <t>*</t>
        </is>
      </c>
      <c r="G3180" s="2" t="n">
        <v>282</v>
      </c>
      <c r="H3180" s="122" t="n">
        <v>1</v>
      </c>
      <c r="I3180" s="259">
        <f>SUM(H3180*C3180)</f>
        <v/>
      </c>
      <c r="J3180" s="260" t="n">
        <v>0.25</v>
      </c>
      <c r="K3180" s="261">
        <f>C3180*J3180</f>
        <v/>
      </c>
      <c r="M3180" s="251">
        <f>CONCATENATE(D3180,"　",E3180,F3180,G3180)</f>
        <v/>
      </c>
      <c r="N3180" s="252">
        <f>I3180</f>
        <v/>
      </c>
    </row>
    <row r="3181" ht="15" customHeight="1" thickBot="1">
      <c r="B3181" s="88" t="inlineStr">
        <is>
          <t>ML-C</t>
        </is>
      </c>
      <c r="C3181" s="89">
        <f>SUMIF(数量表!D:H,B3181,数量表!H:H)</f>
        <v/>
      </c>
      <c r="D3181" s="239" t="inlineStr">
        <is>
          <t>45*1000</t>
        </is>
      </c>
      <c r="E3181" s="240" t="n">
        <v>39</v>
      </c>
      <c r="F3181" s="241" t="inlineStr">
        <is>
          <t>*</t>
        </is>
      </c>
      <c r="G3181" s="240" t="n">
        <v>1849</v>
      </c>
      <c r="H3181" s="242" t="n">
        <v>1</v>
      </c>
      <c r="I3181" s="256">
        <f>SUM(H3181*C3181)</f>
        <v/>
      </c>
      <c r="J3181" s="257" t="n">
        <v>0.1</v>
      </c>
      <c r="K3181" s="258">
        <f>C3181*J3181</f>
        <v/>
      </c>
      <c r="M3181" s="251">
        <f>CONCATENATE(D3181,"　",E3181,F3181,G3181)</f>
        <v/>
      </c>
      <c r="N3181" s="252">
        <f>I3181</f>
        <v/>
      </c>
    </row>
    <row r="3182" ht="15" customHeight="1" thickBot="1">
      <c r="B3182" s="79" t="inlineStr">
        <is>
          <t>MR-C</t>
        </is>
      </c>
      <c r="C3182" s="80">
        <f>SUMIF(数量表!D:H,B3182,数量表!H:H)</f>
        <v/>
      </c>
      <c r="D3182" s="235" t="inlineStr">
        <is>
          <t>W2-39</t>
        </is>
      </c>
      <c r="E3182" s="236" t="n">
        <v>386.5</v>
      </c>
      <c r="F3182" s="237" t="inlineStr">
        <is>
          <t>*</t>
        </is>
      </c>
      <c r="G3182" s="236" t="n">
        <v>338</v>
      </c>
      <c r="H3182" s="238" t="n">
        <v>1</v>
      </c>
      <c r="I3182" s="253">
        <f>SUM(H3182*C3182)</f>
        <v/>
      </c>
      <c r="J3182" s="254" t="n">
        <v>0.3</v>
      </c>
      <c r="K3182" s="255">
        <f>C3182*J3182</f>
        <v/>
      </c>
      <c r="M3182" s="251">
        <f>CONCATENATE(D3182,"　",E3182,F3182,G3182)</f>
        <v/>
      </c>
      <c r="N3182" s="252">
        <f>I3182</f>
        <v/>
      </c>
    </row>
    <row r="3183" ht="15" customHeight="1" thickBot="1">
      <c r="B3183" s="85" t="inlineStr">
        <is>
          <t>MR-C</t>
        </is>
      </c>
      <c r="C3183">
        <f>SUMIF(数量表!D:H,B3183,数量表!H:H)</f>
        <v/>
      </c>
      <c r="D3183" s="243" t="inlineStr">
        <is>
          <t>W2-39</t>
        </is>
      </c>
      <c r="E3183" s="2" t="n">
        <v>346.5</v>
      </c>
      <c r="F3183" s="244" t="inlineStr">
        <is>
          <t>*</t>
        </is>
      </c>
      <c r="G3183" s="2" t="n">
        <v>338</v>
      </c>
      <c r="H3183" s="122" t="n">
        <v>1</v>
      </c>
      <c r="I3183" s="259">
        <f>SUM(H3183*C3183)</f>
        <v/>
      </c>
      <c r="J3183" s="260" t="n">
        <v>0.3</v>
      </c>
      <c r="K3183" s="261">
        <f>C3183*J3183</f>
        <v/>
      </c>
      <c r="M3183" s="251">
        <f>CONCATENATE(D3183,"　",E3183,F3183,G3183)</f>
        <v/>
      </c>
      <c r="N3183" s="252">
        <f>I3183</f>
        <v/>
      </c>
    </row>
    <row r="3184" ht="15" customHeight="1" thickBot="1">
      <c r="B3184" s="85" t="inlineStr">
        <is>
          <t>MR-C</t>
        </is>
      </c>
      <c r="C3184">
        <f>SUMIF(数量表!D:H,B3184,数量表!H:H)</f>
        <v/>
      </c>
      <c r="D3184" s="243" t="inlineStr">
        <is>
          <t>W2-41</t>
        </is>
      </c>
      <c r="E3184" s="2" t="n">
        <v>414.5</v>
      </c>
      <c r="F3184" s="244" t="inlineStr">
        <is>
          <t>*</t>
        </is>
      </c>
      <c r="G3184" s="2" t="n">
        <v>338</v>
      </c>
      <c r="H3184" s="122" t="n">
        <v>2</v>
      </c>
      <c r="I3184" s="259">
        <f>SUM(H3184*C3184)</f>
        <v/>
      </c>
      <c r="J3184" s="260" t="n">
        <v>0.3</v>
      </c>
      <c r="K3184" s="261">
        <f>C3184*J3184</f>
        <v/>
      </c>
      <c r="M3184" s="251">
        <f>CONCATENATE(D3184,"　",E3184,F3184,G3184)</f>
        <v/>
      </c>
      <c r="N3184" s="252">
        <f>I3184</f>
        <v/>
      </c>
    </row>
    <row r="3185" ht="15" customHeight="1" thickBot="1">
      <c r="B3185" s="85" t="inlineStr">
        <is>
          <t>MR-C</t>
        </is>
      </c>
      <c r="C3185">
        <f>SUMIF(数量表!D:H,B3185,数量表!H:H)</f>
        <v/>
      </c>
      <c r="D3185" s="243" t="inlineStr">
        <is>
          <t>W2-41</t>
        </is>
      </c>
      <c r="E3185" s="2" t="n">
        <v>414.5</v>
      </c>
      <c r="F3185" s="244" t="inlineStr">
        <is>
          <t>*</t>
        </is>
      </c>
      <c r="G3185" s="2" t="n">
        <v>282</v>
      </c>
      <c r="H3185" s="122" t="n">
        <v>2</v>
      </c>
      <c r="I3185" s="259">
        <f>SUM(H3185*C3185)</f>
        <v/>
      </c>
      <c r="J3185" s="260" t="n">
        <v>0.25</v>
      </c>
      <c r="K3185" s="261">
        <f>C3185*J3185</f>
        <v/>
      </c>
      <c r="M3185" s="251">
        <f>CONCATENATE(D3185,"　",E3185,F3185,G3185)</f>
        <v/>
      </c>
      <c r="N3185" s="252">
        <f>I3185</f>
        <v/>
      </c>
    </row>
    <row r="3186" ht="15" customHeight="1" thickBot="1">
      <c r="B3186" s="85" t="inlineStr">
        <is>
          <t>MR-C</t>
        </is>
      </c>
      <c r="C3186">
        <f>SUMIF(数量表!D:H,B3186,数量表!H:H)</f>
        <v/>
      </c>
      <c r="D3186" s="243" t="inlineStr">
        <is>
          <t>W3-39</t>
        </is>
      </c>
      <c r="E3186" s="2" t="n">
        <v>347</v>
      </c>
      <c r="F3186" s="244" t="inlineStr">
        <is>
          <t>*</t>
        </is>
      </c>
      <c r="G3186" s="2" t="n">
        <v>282</v>
      </c>
      <c r="H3186" s="122" t="n">
        <v>1</v>
      </c>
      <c r="I3186" s="259">
        <f>SUM(H3186*C3186)</f>
        <v/>
      </c>
      <c r="J3186" s="260" t="n">
        <v>0.25</v>
      </c>
      <c r="K3186" s="261">
        <f>C3186*J3186</f>
        <v/>
      </c>
      <c r="M3186" s="251">
        <f>CONCATENATE(D3186,"　",E3186,F3186,G3186)</f>
        <v/>
      </c>
      <c r="N3186" s="252">
        <f>I3186</f>
        <v/>
      </c>
    </row>
    <row r="3187" ht="15" customHeight="1" thickBot="1">
      <c r="B3187" s="85" t="inlineStr">
        <is>
          <t>MR-C</t>
        </is>
      </c>
      <c r="C3187">
        <f>SUMIF(数量表!D:H,B3187,数量表!H:H)</f>
        <v/>
      </c>
      <c r="D3187" s="243" t="inlineStr">
        <is>
          <t>W3-39</t>
        </is>
      </c>
      <c r="E3187" s="2" t="n">
        <v>386.5</v>
      </c>
      <c r="F3187" s="244" t="inlineStr">
        <is>
          <t>*</t>
        </is>
      </c>
      <c r="G3187" s="2" t="n">
        <v>282</v>
      </c>
      <c r="H3187" s="122" t="n">
        <v>1</v>
      </c>
      <c r="I3187" s="259">
        <f>SUM(H3187*C3187)</f>
        <v/>
      </c>
      <c r="J3187" s="260" t="n">
        <v>0.25</v>
      </c>
      <c r="K3187" s="261">
        <f>C3187*J3187</f>
        <v/>
      </c>
      <c r="M3187" s="251">
        <f>CONCATENATE(D3187,"　",E3187,F3187,G3187)</f>
        <v/>
      </c>
      <c r="N3187" s="252">
        <f>I3187</f>
        <v/>
      </c>
    </row>
    <row r="3188" ht="15" customHeight="1" thickBot="1">
      <c r="B3188" s="88" t="inlineStr">
        <is>
          <t>MR-C</t>
        </is>
      </c>
      <c r="C3188" s="89">
        <f>SUMIF(数量表!D:H,B3188,数量表!H:H)</f>
        <v/>
      </c>
      <c r="D3188" s="239" t="inlineStr">
        <is>
          <t>45*1000</t>
        </is>
      </c>
      <c r="E3188" s="240" t="n">
        <v>39</v>
      </c>
      <c r="F3188" s="241" t="inlineStr">
        <is>
          <t>*</t>
        </is>
      </c>
      <c r="G3188" s="240" t="n">
        <v>1849</v>
      </c>
      <c r="H3188" s="242" t="n">
        <v>1</v>
      </c>
      <c r="I3188" s="256">
        <f>SUM(H3188*C3188)</f>
        <v/>
      </c>
      <c r="J3188" s="257" t="n">
        <v>0.1</v>
      </c>
      <c r="K3188" s="258">
        <f>C3188*J3188</f>
        <v/>
      </c>
      <c r="M3188" s="251">
        <f>CONCATENATE(D3188,"　",E3188,F3188,G3188)</f>
        <v/>
      </c>
      <c r="N3188" s="252">
        <f>I3188</f>
        <v/>
      </c>
    </row>
    <row r="3189" ht="15" customHeight="1" thickBot="1">
      <c r="B3189" s="79" t="inlineStr">
        <is>
          <t>E-C</t>
        </is>
      </c>
      <c r="C3189" s="80">
        <f>SUMIF(数量表!D:H,B3189,数量表!H:H)</f>
        <v/>
      </c>
      <c r="D3189" s="235" t="inlineStr">
        <is>
          <t>W2-39</t>
        </is>
      </c>
      <c r="E3189" s="236" t="n">
        <v>386.5</v>
      </c>
      <c r="F3189" s="237" t="inlineStr">
        <is>
          <t>*</t>
        </is>
      </c>
      <c r="G3189" s="236" t="n">
        <v>470</v>
      </c>
      <c r="H3189" s="238" t="n">
        <v>2</v>
      </c>
      <c r="I3189" s="253">
        <f>SUM(H3189*C3189)</f>
        <v/>
      </c>
      <c r="J3189" s="254" t="n">
        <v>1</v>
      </c>
      <c r="K3189" s="255">
        <f>C3189*J3189</f>
        <v/>
      </c>
      <c r="M3189" s="251">
        <f>CONCATENATE(D3189,"　",E3189,F3189,G3189)</f>
        <v/>
      </c>
      <c r="N3189" s="252">
        <f>I3189</f>
        <v/>
      </c>
    </row>
    <row r="3190" ht="15" customHeight="1" thickBot="1">
      <c r="B3190" s="85" t="inlineStr">
        <is>
          <t>E-C</t>
        </is>
      </c>
      <c r="C3190" s="87">
        <f>SUMIF(数量表!D:H,B3190,数量表!H:H)</f>
        <v/>
      </c>
      <c r="D3190" s="243" t="inlineStr">
        <is>
          <t>W2-41</t>
        </is>
      </c>
      <c r="E3190" s="2" t="n">
        <v>414.5</v>
      </c>
      <c r="F3190" s="244" t="inlineStr">
        <is>
          <t>*</t>
        </is>
      </c>
      <c r="G3190" s="2" t="n">
        <v>470</v>
      </c>
      <c r="H3190" s="122" t="n">
        <v>2</v>
      </c>
      <c r="I3190" s="259">
        <f>SUM(H3190*C3190)</f>
        <v/>
      </c>
      <c r="J3190" s="260" t="n">
        <v>1</v>
      </c>
      <c r="K3190" s="261">
        <f>C3190*J3190</f>
        <v/>
      </c>
      <c r="M3190" s="251">
        <f>CONCATENATE(D3190,"　",E3190,F3190,G3190)</f>
        <v/>
      </c>
      <c r="N3190" s="252">
        <f>I3190</f>
        <v/>
      </c>
    </row>
    <row r="3191" ht="15" customHeight="1" thickBot="1">
      <c r="B3191" s="88" t="inlineStr">
        <is>
          <t>E-C</t>
        </is>
      </c>
      <c r="C3191" s="89">
        <f>SUMIF(数量表!D:H,B3191,数量表!H:H)</f>
        <v/>
      </c>
      <c r="D3191" s="239" t="inlineStr">
        <is>
          <t>45*1000</t>
        </is>
      </c>
      <c r="E3191" s="240" t="n">
        <v>39</v>
      </c>
      <c r="F3191" s="241" t="inlineStr">
        <is>
          <t>*</t>
        </is>
      </c>
      <c r="G3191" s="240" t="n">
        <v>2049</v>
      </c>
      <c r="H3191" s="242" t="n">
        <v>2</v>
      </c>
      <c r="I3191" s="256">
        <f>SUM(H3191*C3191)</f>
        <v/>
      </c>
      <c r="J3191" s="257" t="n">
        <v>0.1</v>
      </c>
      <c r="K3191" s="258">
        <f>C3191*J3191</f>
        <v/>
      </c>
      <c r="M3191" s="251">
        <f>CONCATENATE(D3191,"　",E3191,F3191,G3191)</f>
        <v/>
      </c>
      <c r="N3191" s="252">
        <f>I3191</f>
        <v/>
      </c>
    </row>
    <row r="3192" ht="15" customHeight="1" thickBot="1">
      <c r="B3192" s="79" t="inlineStr">
        <is>
          <t>EL-C</t>
        </is>
      </c>
      <c r="C3192" s="80">
        <f>SUMIF(数量表!D:H,B3192,数量表!H:H)</f>
        <v/>
      </c>
      <c r="D3192" s="235" t="inlineStr">
        <is>
          <t>W1-34</t>
        </is>
      </c>
      <c r="E3192" s="236" t="n">
        <v>346.5</v>
      </c>
      <c r="F3192" s="237" t="inlineStr">
        <is>
          <t>*</t>
        </is>
      </c>
      <c r="G3192" s="236" t="n">
        <v>470</v>
      </c>
      <c r="H3192" s="238" t="n">
        <v>1</v>
      </c>
      <c r="I3192" s="253">
        <f>SUM(H3192*C3192)</f>
        <v/>
      </c>
      <c r="J3192" s="254" t="n">
        <v>0.5</v>
      </c>
      <c r="K3192" s="255">
        <f>C3192*J3192</f>
        <v/>
      </c>
      <c r="M3192" s="251">
        <f>CONCATENATE(D3192,"　",E3192,F3192,G3192)</f>
        <v/>
      </c>
      <c r="N3192" s="252">
        <f>I3192</f>
        <v/>
      </c>
    </row>
    <row r="3193" ht="15" customHeight="1" thickBot="1">
      <c r="B3193" s="85" t="inlineStr">
        <is>
          <t>EL-C</t>
        </is>
      </c>
      <c r="C3193">
        <f>SUMIF(数量表!D:H,B3193,数量表!H:H)</f>
        <v/>
      </c>
      <c r="D3193" s="243" t="inlineStr">
        <is>
          <t>W2-41</t>
        </is>
      </c>
      <c r="E3193" s="2" t="n">
        <v>414.5</v>
      </c>
      <c r="F3193" s="244" t="inlineStr">
        <is>
          <t>*</t>
        </is>
      </c>
      <c r="G3193" s="2" t="n">
        <v>470</v>
      </c>
      <c r="H3193" s="122" t="n">
        <v>2</v>
      </c>
      <c r="I3193" s="259">
        <f>SUM(H3193*C3193)</f>
        <v/>
      </c>
      <c r="J3193" s="260" t="n">
        <v>1</v>
      </c>
      <c r="K3193" s="261">
        <f>C3193*J3193</f>
        <v/>
      </c>
      <c r="M3193" s="251">
        <f>CONCATENATE(D3193,"　",E3193,F3193,G3193)</f>
        <v/>
      </c>
      <c r="N3193" s="252">
        <f>I3193</f>
        <v/>
      </c>
    </row>
    <row r="3194" ht="15" customHeight="1" thickBot="1">
      <c r="B3194" s="85" t="inlineStr">
        <is>
          <t>EL-C</t>
        </is>
      </c>
      <c r="C3194">
        <f>SUMIF(数量表!D:H,B3194,数量表!H:H)</f>
        <v/>
      </c>
      <c r="D3194" s="243" t="inlineStr">
        <is>
          <t>W2-39</t>
        </is>
      </c>
      <c r="E3194" s="2" t="n">
        <v>386.5</v>
      </c>
      <c r="F3194" s="244" t="inlineStr">
        <is>
          <t>*</t>
        </is>
      </c>
      <c r="G3194" s="2" t="n">
        <v>470</v>
      </c>
      <c r="H3194" s="122" t="n">
        <v>1</v>
      </c>
      <c r="I3194" s="259">
        <f>SUM(H3194*C3194)</f>
        <v/>
      </c>
      <c r="J3194" s="260" t="n">
        <v>0.5</v>
      </c>
      <c r="K3194" s="261">
        <f>C3194*J3194</f>
        <v/>
      </c>
      <c r="M3194" s="251">
        <f>CONCATENATE(D3194,"　",E3194,F3194,G3194)</f>
        <v/>
      </c>
      <c r="N3194" s="252">
        <f>I3194</f>
        <v/>
      </c>
    </row>
    <row r="3195" ht="15" customHeight="1" thickBot="1">
      <c r="B3195" s="88" t="inlineStr">
        <is>
          <t>EL-C</t>
        </is>
      </c>
      <c r="C3195" s="91">
        <f>SUMIF(数量表!D:H,B3195,数量表!H:H)</f>
        <v/>
      </c>
      <c r="D3195" s="239" t="inlineStr">
        <is>
          <t>45*1000</t>
        </is>
      </c>
      <c r="E3195" s="240" t="n">
        <v>39</v>
      </c>
      <c r="F3195" s="241" t="inlineStr">
        <is>
          <t>*</t>
        </is>
      </c>
      <c r="G3195" s="240" t="n">
        <v>2049</v>
      </c>
      <c r="H3195" s="242" t="n">
        <v>1</v>
      </c>
      <c r="I3195" s="256">
        <f>SUM(H3195*C3195)</f>
        <v/>
      </c>
      <c r="J3195" s="257" t="n">
        <v>0.1</v>
      </c>
      <c r="K3195" s="258">
        <f>C3195*J3195</f>
        <v/>
      </c>
      <c r="M3195" s="251">
        <f>CONCATENATE(D3195,"　",E3195,F3195,G3195)</f>
        <v/>
      </c>
      <c r="N3195" s="252">
        <f>I3195</f>
        <v/>
      </c>
    </row>
    <row r="3196" ht="15" customHeight="1" thickBot="1">
      <c r="B3196" s="79" t="inlineStr">
        <is>
          <t>135MK07-C</t>
        </is>
      </c>
      <c r="C3196" s="80">
        <f>SUMIF(数量表!D:H,B3196,数量表!H:H)</f>
        <v/>
      </c>
      <c r="D3196" s="235" t="inlineStr">
        <is>
          <t>W2-41</t>
        </is>
      </c>
      <c r="E3196" s="236" t="n">
        <v>414.5</v>
      </c>
      <c r="F3196" s="237" t="inlineStr">
        <is>
          <t>*</t>
        </is>
      </c>
      <c r="G3196" s="236" t="n">
        <v>150</v>
      </c>
      <c r="H3196" s="238" t="n">
        <v>2</v>
      </c>
      <c r="I3196" s="253">
        <f>SUM(H3196*C3196)</f>
        <v/>
      </c>
      <c r="J3196" s="254" t="n">
        <v>1</v>
      </c>
      <c r="K3196" s="255">
        <f>C3196*J3196</f>
        <v/>
      </c>
      <c r="M3196" s="251">
        <f>CONCATENATE(D3196,"　",E3196,F3196,G3196)</f>
        <v/>
      </c>
      <c r="N3196" s="252">
        <f>I3196</f>
        <v/>
      </c>
    </row>
    <row r="3197" ht="15" customHeight="1" thickBot="1">
      <c r="B3197" s="85" t="inlineStr">
        <is>
          <t>135MK07-C</t>
        </is>
      </c>
      <c r="C3197">
        <f>SUMIF(数量表!D:H,B3197,数量表!H:H)</f>
        <v/>
      </c>
      <c r="D3197" s="243" t="inlineStr">
        <is>
          <t>W2-41</t>
        </is>
      </c>
      <c r="E3197" s="2" t="n">
        <v>414.5</v>
      </c>
      <c r="F3197" s="244" t="inlineStr">
        <is>
          <t>*</t>
        </is>
      </c>
      <c r="G3197" s="2" t="n">
        <v>818</v>
      </c>
      <c r="H3197" s="122" t="n">
        <v>2</v>
      </c>
      <c r="I3197" s="259">
        <f>SUM(H3197*C3197)</f>
        <v/>
      </c>
      <c r="J3197" s="260" t="n">
        <v>2</v>
      </c>
      <c r="K3197" s="261">
        <f>C3197*J3197</f>
        <v/>
      </c>
      <c r="M3197" s="251">
        <f>CONCATENATE(D3197,"　",E3197,F3197,G3197)</f>
        <v/>
      </c>
      <c r="N3197" s="252">
        <f>I3197</f>
        <v/>
      </c>
    </row>
    <row r="3198" ht="15" customHeight="1" thickBot="1">
      <c r="B3198" s="85" t="inlineStr">
        <is>
          <t>135MK07-C</t>
        </is>
      </c>
      <c r="C3198">
        <f>SUMIF(数量表!D:H,B3198,数量表!H:H)</f>
        <v/>
      </c>
      <c r="D3198" s="243" t="inlineStr">
        <is>
          <t>W2-39</t>
        </is>
      </c>
      <c r="E3198" s="2" t="n">
        <v>386.5</v>
      </c>
      <c r="F3198" s="244" t="inlineStr">
        <is>
          <t>*</t>
        </is>
      </c>
      <c r="G3198" s="2" t="n">
        <v>150</v>
      </c>
      <c r="H3198" s="122" t="n">
        <v>2</v>
      </c>
      <c r="I3198" s="259">
        <f>SUM(H3198*C3198)</f>
        <v/>
      </c>
      <c r="J3198" s="260" t="n">
        <v>1</v>
      </c>
      <c r="K3198" s="261">
        <f>C3198*J3198</f>
        <v/>
      </c>
      <c r="M3198" s="251">
        <f>CONCATENATE(D3198,"　",E3198,F3198,G3198)</f>
        <v/>
      </c>
      <c r="N3198" s="252">
        <f>I3198</f>
        <v/>
      </c>
    </row>
    <row r="3199" ht="15" customHeight="1" thickBot="1">
      <c r="B3199" s="88" t="inlineStr">
        <is>
          <t>135MK07-C</t>
        </is>
      </c>
      <c r="C3199" s="89">
        <f>SUMIF(数量表!D:H,B3199,数量表!H:H)</f>
        <v/>
      </c>
      <c r="D3199" s="239" t="inlineStr">
        <is>
          <t>W1-39</t>
        </is>
      </c>
      <c r="E3199" s="240" t="n">
        <v>386.5</v>
      </c>
      <c r="F3199" s="241" t="inlineStr">
        <is>
          <t>*</t>
        </is>
      </c>
      <c r="G3199" s="240" t="n">
        <v>818</v>
      </c>
      <c r="H3199" s="242" t="n">
        <v>2</v>
      </c>
      <c r="I3199" s="256">
        <f>SUM(H3199*C3199)</f>
        <v/>
      </c>
      <c r="J3199" s="257" t="n">
        <v>2</v>
      </c>
      <c r="K3199" s="258">
        <f>C3199*J3199</f>
        <v/>
      </c>
      <c r="M3199" s="251">
        <f>CONCATENATE(D3199,"　",E3199,F3199,G3199)</f>
        <v/>
      </c>
      <c r="N3199" s="252">
        <f>I3199</f>
        <v/>
      </c>
    </row>
    <row r="3200" ht="15" customHeight="1" thickBot="1">
      <c r="B3200" s="79" t="inlineStr">
        <is>
          <t>135MK07L-C</t>
        </is>
      </c>
      <c r="C3200" s="82">
        <f>SUMIF(数量表!D:H,B3200,数量表!H:H)</f>
        <v/>
      </c>
      <c r="D3200" s="235" t="inlineStr">
        <is>
          <t>W2-41</t>
        </is>
      </c>
      <c r="E3200" s="236" t="n">
        <v>414.5</v>
      </c>
      <c r="F3200" s="237" t="inlineStr">
        <is>
          <t>*</t>
        </is>
      </c>
      <c r="G3200" s="236" t="n">
        <v>818</v>
      </c>
      <c r="H3200" s="238" t="n">
        <v>2</v>
      </c>
      <c r="I3200" s="253">
        <f>SUM(H3200*C3200)</f>
        <v/>
      </c>
      <c r="J3200" s="254" t="n">
        <v>1</v>
      </c>
      <c r="K3200" s="255">
        <f>C3200*J3200</f>
        <v/>
      </c>
      <c r="M3200" s="251">
        <f>CONCATENATE(D3200,"　",E3200,F3200,G3200)</f>
        <v/>
      </c>
      <c r="N3200" s="252">
        <f>I3200</f>
        <v/>
      </c>
    </row>
    <row r="3201" ht="15" customHeight="1" thickBot="1">
      <c r="B3201" s="85" t="inlineStr">
        <is>
          <t>135MK07L-C</t>
        </is>
      </c>
      <c r="C3201" s="87">
        <f>SUMIF(数量表!D:H,B3201,数量表!H:H)</f>
        <v/>
      </c>
      <c r="D3201" s="243" t="inlineStr">
        <is>
          <t>W2-41</t>
        </is>
      </c>
      <c r="E3201" s="2" t="n">
        <v>414.5</v>
      </c>
      <c r="F3201" s="244" t="inlineStr">
        <is>
          <t>*</t>
        </is>
      </c>
      <c r="G3201" s="2" t="n">
        <v>150</v>
      </c>
      <c r="H3201" s="122" t="n">
        <v>2</v>
      </c>
      <c r="I3201" s="259">
        <f>SUM(H3201*C3201)</f>
        <v/>
      </c>
      <c r="J3201" s="260" t="n">
        <v>0.5</v>
      </c>
      <c r="K3201" s="261">
        <f>C3201*J3201</f>
        <v/>
      </c>
      <c r="M3201" s="251">
        <f>CONCATENATE(D3201,"　",E3201,F3201,G3201)</f>
        <v/>
      </c>
      <c r="N3201" s="252">
        <f>I3201</f>
        <v/>
      </c>
    </row>
    <row r="3202" ht="15" customHeight="1" thickBot="1">
      <c r="B3202" s="85" t="inlineStr">
        <is>
          <t>135MK07L-C</t>
        </is>
      </c>
      <c r="C3202" s="87">
        <f>SUMIF(数量表!D:H,B3202,数量表!H:H)</f>
        <v/>
      </c>
      <c r="D3202" s="243" t="inlineStr">
        <is>
          <t>W2-39</t>
        </is>
      </c>
      <c r="E3202" s="2" t="n">
        <v>386.5</v>
      </c>
      <c r="F3202" s="244" t="inlineStr">
        <is>
          <t>*</t>
        </is>
      </c>
      <c r="G3202" s="2" t="n">
        <v>818</v>
      </c>
      <c r="H3202" s="122" t="n">
        <v>1</v>
      </c>
      <c r="I3202" s="259">
        <f>SUM(H3202*C3202)</f>
        <v/>
      </c>
      <c r="J3202" s="260" t="n">
        <v>1</v>
      </c>
      <c r="K3202" s="261">
        <f>C3202*J3202</f>
        <v/>
      </c>
      <c r="M3202" s="251">
        <f>CONCATENATE(D3202,"　",E3202,F3202,G3202)</f>
        <v/>
      </c>
      <c r="N3202" s="252">
        <f>I3202</f>
        <v/>
      </c>
    </row>
    <row r="3203" ht="15" customHeight="1" thickBot="1">
      <c r="B3203" s="85" t="inlineStr">
        <is>
          <t>135MK07L-C</t>
        </is>
      </c>
      <c r="C3203" s="87">
        <f>SUMIF(数量表!D:H,B3203,数量表!H:H)</f>
        <v/>
      </c>
      <c r="D3203" s="243" t="inlineStr">
        <is>
          <t>W2-39</t>
        </is>
      </c>
      <c r="E3203" s="2" t="n">
        <v>386.5</v>
      </c>
      <c r="F3203" s="244" t="inlineStr">
        <is>
          <t>*</t>
        </is>
      </c>
      <c r="G3203" s="2" t="n">
        <v>150</v>
      </c>
      <c r="H3203" s="122" t="n">
        <v>1</v>
      </c>
      <c r="I3203" s="259">
        <f>SUM(H3203*C3203)</f>
        <v/>
      </c>
      <c r="J3203" s="260" t="n">
        <v>0.5</v>
      </c>
      <c r="K3203" s="261">
        <f>C3203*J3203</f>
        <v/>
      </c>
      <c r="M3203" s="251">
        <f>CONCATENATE(D3203,"　",E3203,F3203,G3203)</f>
        <v/>
      </c>
      <c r="N3203" s="252">
        <f>I3203</f>
        <v/>
      </c>
    </row>
    <row r="3204" ht="15" customHeight="1" thickBot="1">
      <c r="B3204" s="85" t="inlineStr">
        <is>
          <t>135MK07L-C</t>
        </is>
      </c>
      <c r="C3204" s="87">
        <f>SUMIF(数量表!D:H,B3204,数量表!H:H)</f>
        <v/>
      </c>
      <c r="D3204" s="243" t="inlineStr">
        <is>
          <t>W2-39</t>
        </is>
      </c>
      <c r="E3204" s="2" t="n">
        <v>373.5</v>
      </c>
      <c r="F3204" s="244" t="inlineStr">
        <is>
          <t>*</t>
        </is>
      </c>
      <c r="G3204" s="2" t="n">
        <v>818</v>
      </c>
      <c r="H3204" s="122" t="n">
        <v>1</v>
      </c>
      <c r="I3204" s="259">
        <f>SUM(H3204*C3204)</f>
        <v/>
      </c>
      <c r="J3204" s="260" t="n">
        <v>1</v>
      </c>
      <c r="K3204" s="261">
        <f>C3204*J3204</f>
        <v/>
      </c>
      <c r="M3204" s="251">
        <f>CONCATENATE(D3204,"　",E3204,F3204,G3204)</f>
        <v/>
      </c>
      <c r="N3204" s="252">
        <f>I3204</f>
        <v/>
      </c>
    </row>
    <row r="3205" ht="15" customHeight="1" thickBot="1">
      <c r="B3205" s="88" t="inlineStr">
        <is>
          <t>135MK07L-C</t>
        </is>
      </c>
      <c r="C3205" s="91">
        <f>SUMIF(数量表!D:H,B3205,数量表!H:H)</f>
        <v/>
      </c>
      <c r="D3205" s="239" t="inlineStr">
        <is>
          <t>W2-39</t>
        </is>
      </c>
      <c r="E3205" s="240" t="n">
        <v>373.5</v>
      </c>
      <c r="F3205" s="241" t="inlineStr">
        <is>
          <t>*</t>
        </is>
      </c>
      <c r="G3205" s="240" t="n">
        <v>150</v>
      </c>
      <c r="H3205" s="242" t="n">
        <v>1</v>
      </c>
      <c r="I3205" s="256">
        <f>SUM(H3205*C3205)</f>
        <v/>
      </c>
      <c r="J3205" s="257" t="n">
        <v>0.5</v>
      </c>
      <c r="K3205" s="258">
        <f>C3205*J3205</f>
        <v/>
      </c>
      <c r="M3205" s="251">
        <f>CONCATENATE(D3205,"　",E3205,F3205,G3205)</f>
        <v/>
      </c>
      <c r="N3205" s="252">
        <f>I3205</f>
        <v/>
      </c>
    </row>
    <row r="3206" ht="15" customHeight="1" thickBot="1">
      <c r="B3206" s="79" t="inlineStr">
        <is>
          <t>45MK09-C</t>
        </is>
      </c>
      <c r="C3206" s="80">
        <f>SUMIF(数量表!D:H,B3206,数量表!H:H)</f>
        <v/>
      </c>
      <c r="D3206" s="235" t="inlineStr">
        <is>
          <t>W2-41</t>
        </is>
      </c>
      <c r="E3206" s="236" t="n">
        <v>414.5</v>
      </c>
      <c r="F3206" s="237" t="inlineStr">
        <is>
          <t>*</t>
        </is>
      </c>
      <c r="G3206" s="236" t="n">
        <v>200</v>
      </c>
      <c r="H3206" s="238" t="n">
        <v>2</v>
      </c>
      <c r="I3206" s="253">
        <f>SUM(H3206*C3206)</f>
        <v/>
      </c>
      <c r="J3206" s="254" t="n">
        <v>1</v>
      </c>
      <c r="K3206" s="255">
        <f>C3206*J3206</f>
        <v/>
      </c>
      <c r="M3206" s="251">
        <f>CONCATENATE(D3206,"　",E3206,F3206,G3206)</f>
        <v/>
      </c>
      <c r="N3206" s="252">
        <f>I3206</f>
        <v/>
      </c>
    </row>
    <row r="3207" ht="15" customHeight="1" thickBot="1">
      <c r="B3207" s="85" t="inlineStr">
        <is>
          <t>45MK09-C</t>
        </is>
      </c>
      <c r="C3207">
        <f>SUMIF(数量表!D:H,B3207,数量表!H:H)</f>
        <v/>
      </c>
      <c r="D3207" s="243" t="inlineStr">
        <is>
          <t>W2-41</t>
        </is>
      </c>
      <c r="E3207" s="2" t="n">
        <v>414.5</v>
      </c>
      <c r="F3207" s="244" t="inlineStr">
        <is>
          <t>*</t>
        </is>
      </c>
      <c r="G3207" s="2" t="n">
        <v>1068</v>
      </c>
      <c r="H3207" s="122" t="n">
        <v>2</v>
      </c>
      <c r="I3207" s="259">
        <f>SUM(H3207*C3207)</f>
        <v/>
      </c>
      <c r="J3207" s="260" t="n">
        <v>2</v>
      </c>
      <c r="K3207" s="261">
        <f>C3207*J3207</f>
        <v/>
      </c>
      <c r="M3207" s="251">
        <f>CONCATENATE(D3207,"　",E3207,F3207,G3207)</f>
        <v/>
      </c>
      <c r="N3207" s="252">
        <f>I3207</f>
        <v/>
      </c>
    </row>
    <row r="3208" ht="15" customHeight="1" thickBot="1">
      <c r="B3208" s="85" t="inlineStr">
        <is>
          <t>45MK09-C</t>
        </is>
      </c>
      <c r="C3208">
        <f>SUMIF(数量表!D:H,B3208,数量表!H:H)</f>
        <v/>
      </c>
      <c r="D3208" s="243" t="inlineStr">
        <is>
          <t>W2-41</t>
        </is>
      </c>
      <c r="E3208" s="2" t="n">
        <v>414.5</v>
      </c>
      <c r="F3208" s="244" t="inlineStr">
        <is>
          <t>*</t>
        </is>
      </c>
      <c r="G3208" s="2" t="n">
        <v>95</v>
      </c>
      <c r="H3208" s="122" t="n">
        <v>2</v>
      </c>
      <c r="I3208" s="259">
        <f>SUM(H3208*C3208)</f>
        <v/>
      </c>
      <c r="J3208" s="260" t="n">
        <v>0.1</v>
      </c>
      <c r="K3208" s="261">
        <f>C3208*J3208</f>
        <v/>
      </c>
      <c r="M3208" s="251">
        <f>CONCATENATE(D3208,"　",E3208,F3208,G3208)</f>
        <v/>
      </c>
      <c r="N3208" s="252">
        <f>I3208</f>
        <v/>
      </c>
    </row>
    <row r="3209" ht="15" customHeight="1" thickBot="1">
      <c r="B3209" s="85" t="inlineStr">
        <is>
          <t>45MK09-C</t>
        </is>
      </c>
      <c r="C3209">
        <f>SUMIF(数量表!D:H,B3209,数量表!H:H)</f>
        <v/>
      </c>
      <c r="D3209" s="243" t="inlineStr">
        <is>
          <t>W2-39</t>
        </is>
      </c>
      <c r="E3209" s="2" t="n">
        <v>386.5</v>
      </c>
      <c r="F3209" s="244" t="inlineStr">
        <is>
          <t>*</t>
        </is>
      </c>
      <c r="G3209" s="2" t="n">
        <v>200</v>
      </c>
      <c r="H3209" s="122" t="n">
        <v>2</v>
      </c>
      <c r="I3209" s="259">
        <f>SUM(H3209*C3209)</f>
        <v/>
      </c>
      <c r="J3209" s="260" t="n">
        <v>1</v>
      </c>
      <c r="K3209" s="261">
        <f>C3209*J3209</f>
        <v/>
      </c>
      <c r="M3209" s="251">
        <f>CONCATENATE(D3209,"　",E3209,F3209,G3209)</f>
        <v/>
      </c>
      <c r="N3209" s="252">
        <f>I3209</f>
        <v/>
      </c>
    </row>
    <row r="3210" ht="15" customHeight="1" thickBot="1">
      <c r="B3210" s="85" t="inlineStr">
        <is>
          <t>45MK09-C</t>
        </is>
      </c>
      <c r="C3210">
        <f>SUMIF(数量表!D:H,B3210,数量表!H:H)</f>
        <v/>
      </c>
      <c r="D3210" s="243" t="inlineStr">
        <is>
          <t>W1-39</t>
        </is>
      </c>
      <c r="E3210" s="2" t="n">
        <v>386.5</v>
      </c>
      <c r="F3210" s="244" t="inlineStr">
        <is>
          <t>*</t>
        </is>
      </c>
      <c r="G3210" s="2" t="n">
        <v>1068</v>
      </c>
      <c r="H3210" s="122" t="n">
        <v>2</v>
      </c>
      <c r="I3210" s="259">
        <f>SUM(H3210*C3210)</f>
        <v/>
      </c>
      <c r="J3210" s="260" t="n">
        <v>2</v>
      </c>
      <c r="K3210" s="261">
        <f>C3210*J3210</f>
        <v/>
      </c>
      <c r="M3210" s="251">
        <f>CONCATENATE(D3210,"　",E3210,F3210,G3210)</f>
        <v/>
      </c>
      <c r="N3210" s="252">
        <f>I3210</f>
        <v/>
      </c>
    </row>
    <row r="3211" ht="15" customHeight="1" thickBot="1">
      <c r="B3211" s="88" t="inlineStr">
        <is>
          <t>45MK09-C</t>
        </is>
      </c>
      <c r="C3211" s="89">
        <f>SUMIF(数量表!D:H,B3211,数量表!H:H)</f>
        <v/>
      </c>
      <c r="D3211" s="239" t="inlineStr">
        <is>
          <t>45*1000</t>
        </is>
      </c>
      <c r="E3211" s="240" t="n">
        <v>39</v>
      </c>
      <c r="F3211" s="241" t="inlineStr">
        <is>
          <t>*</t>
        </is>
      </c>
      <c r="G3211" s="240" t="n">
        <v>949</v>
      </c>
      <c r="H3211" s="242" t="n">
        <v>2</v>
      </c>
      <c r="I3211" s="256">
        <f>SUM(H3211*C3211)</f>
        <v/>
      </c>
      <c r="J3211" s="257" t="n">
        <v>0.1</v>
      </c>
      <c r="K3211" s="258">
        <f>C3211*J3211</f>
        <v/>
      </c>
      <c r="M3211" s="251">
        <f>CONCATENATE(D3211,"　",E3211,F3211,G3211)</f>
        <v/>
      </c>
      <c r="N3211" s="252">
        <f>I3211</f>
        <v/>
      </c>
    </row>
    <row r="3212" ht="15" customHeight="1" thickBot="1">
      <c r="B3212" s="79" t="inlineStr">
        <is>
          <t>45MK09L-C</t>
        </is>
      </c>
      <c r="C3212" s="80">
        <f>SUMIF(数量表!D:H,B3212,数量表!H:H)</f>
        <v/>
      </c>
      <c r="D3212" s="235" t="inlineStr">
        <is>
          <t>W1-34</t>
        </is>
      </c>
      <c r="E3212" s="236" t="n">
        <v>346.5</v>
      </c>
      <c r="F3212" s="237" t="inlineStr">
        <is>
          <t>*</t>
        </is>
      </c>
      <c r="G3212" s="236" t="n">
        <v>1068</v>
      </c>
      <c r="H3212" s="238" t="n">
        <v>1</v>
      </c>
      <c r="I3212" s="253">
        <f>SUM(H3212*C3212)</f>
        <v/>
      </c>
      <c r="J3212" s="254" t="n">
        <v>1</v>
      </c>
      <c r="K3212" s="255">
        <f>C3212*J3212</f>
        <v/>
      </c>
      <c r="M3212" s="251">
        <f>CONCATENATE(D3212,"　",E3212,F3212,G3212)</f>
        <v/>
      </c>
      <c r="N3212" s="252">
        <f>I3212</f>
        <v/>
      </c>
    </row>
    <row r="3213" ht="15" customHeight="1" thickBot="1">
      <c r="B3213" s="85" t="inlineStr">
        <is>
          <t>45MK09L-C</t>
        </is>
      </c>
      <c r="C3213">
        <f>SUMIF(数量表!D:H,B3213,数量表!H:H)</f>
        <v/>
      </c>
      <c r="D3213" s="243" t="inlineStr">
        <is>
          <t>W2-41</t>
        </is>
      </c>
      <c r="E3213" s="2" t="n">
        <v>414.5</v>
      </c>
      <c r="F3213" s="244" t="inlineStr">
        <is>
          <t>*</t>
        </is>
      </c>
      <c r="G3213" s="2" t="n">
        <v>973</v>
      </c>
      <c r="H3213" s="122" t="n">
        <v>2</v>
      </c>
      <c r="I3213" s="259">
        <f>SUM(H3213*C3213)</f>
        <v/>
      </c>
      <c r="J3213" s="260" t="n">
        <v>2</v>
      </c>
      <c r="K3213" s="261">
        <f>C3213*J3213</f>
        <v/>
      </c>
      <c r="M3213" s="251">
        <f>CONCATENATE(D3213,"　",E3213,F3213,G3213)</f>
        <v/>
      </c>
      <c r="N3213" s="252">
        <f>I3213</f>
        <v/>
      </c>
    </row>
    <row r="3214" ht="15" customHeight="1" thickBot="1">
      <c r="B3214" s="85" t="inlineStr">
        <is>
          <t>45MK09L-C</t>
        </is>
      </c>
      <c r="C3214">
        <f>SUMIF(数量表!D:H,B3214,数量表!H:H)</f>
        <v/>
      </c>
      <c r="D3214" s="243" t="inlineStr">
        <is>
          <t>W2-41</t>
        </is>
      </c>
      <c r="E3214" s="2" t="n">
        <v>414.5</v>
      </c>
      <c r="F3214" s="244" t="inlineStr">
        <is>
          <t>*</t>
        </is>
      </c>
      <c r="G3214" s="2" t="n">
        <v>95</v>
      </c>
      <c r="H3214" s="122" t="n">
        <v>2</v>
      </c>
      <c r="I3214" s="259">
        <f>SUM(H3214*C3214)</f>
        <v/>
      </c>
      <c r="J3214" s="260" t="n">
        <v>0.1</v>
      </c>
      <c r="K3214" s="261">
        <f>C3214*J3214</f>
        <v/>
      </c>
      <c r="M3214" s="251">
        <f>CONCATENATE(D3214,"　",E3214,F3214,G3214)</f>
        <v/>
      </c>
      <c r="N3214" s="252">
        <f>I3214</f>
        <v/>
      </c>
    </row>
    <row r="3215" ht="15" customHeight="1" thickBot="1">
      <c r="B3215" s="85" t="inlineStr">
        <is>
          <t>45MK09L-C</t>
        </is>
      </c>
      <c r="C3215">
        <f>SUMIF(数量表!D:H,B3215,数量表!H:H)</f>
        <v/>
      </c>
      <c r="D3215" s="243" t="inlineStr">
        <is>
          <t>W1-39</t>
        </is>
      </c>
      <c r="E3215" s="2" t="n">
        <v>386.5</v>
      </c>
      <c r="F3215" s="244" t="inlineStr">
        <is>
          <t>*</t>
        </is>
      </c>
      <c r="G3215" s="2" t="n">
        <v>1068</v>
      </c>
      <c r="H3215" s="122" t="n">
        <v>1</v>
      </c>
      <c r="I3215" s="259">
        <f>SUM(H3215*C3215)</f>
        <v/>
      </c>
      <c r="J3215" s="260" t="n">
        <v>1</v>
      </c>
      <c r="K3215" s="261">
        <f>C3215*J3215</f>
        <v/>
      </c>
      <c r="M3215" s="251">
        <f>CONCATENATE(D3215,"　",E3215,F3215,G3215)</f>
        <v/>
      </c>
      <c r="N3215" s="252">
        <f>I3215</f>
        <v/>
      </c>
    </row>
    <row r="3216" ht="15" customHeight="1" thickBot="1">
      <c r="B3216" s="85" t="inlineStr">
        <is>
          <t>45MK09L-C</t>
        </is>
      </c>
      <c r="C3216">
        <f>SUMIF(数量表!D:H,B3216,数量表!H:H)</f>
        <v/>
      </c>
      <c r="D3216" s="243" t="inlineStr">
        <is>
          <t>W1-34</t>
        </is>
      </c>
      <c r="E3216" s="2" t="n">
        <v>346.5</v>
      </c>
      <c r="F3216" s="244" t="inlineStr">
        <is>
          <t>*</t>
        </is>
      </c>
      <c r="G3216" s="2" t="n">
        <v>200</v>
      </c>
      <c r="H3216" s="122" t="n">
        <v>1</v>
      </c>
      <c r="I3216" s="259">
        <f>SUM(H3216*C3216)</f>
        <v/>
      </c>
      <c r="J3216" s="260" t="n">
        <v>0.5</v>
      </c>
      <c r="K3216" s="261">
        <f>C3216*J3216</f>
        <v/>
      </c>
      <c r="M3216" s="251">
        <f>CONCATENATE(D3216,"　",E3216,F3216,G3216)</f>
        <v/>
      </c>
      <c r="N3216" s="252">
        <f>I3216</f>
        <v/>
      </c>
    </row>
    <row r="3217" ht="15" customHeight="1" thickBot="1">
      <c r="B3217" s="85" t="inlineStr">
        <is>
          <t>45MK09L-C</t>
        </is>
      </c>
      <c r="C3217">
        <f>SUMIF(数量表!D:H,B3217,数量表!H:H)</f>
        <v/>
      </c>
      <c r="D3217" s="243" t="inlineStr">
        <is>
          <t>W2-41</t>
        </is>
      </c>
      <c r="E3217" s="2" t="n">
        <v>414.5</v>
      </c>
      <c r="F3217" s="244" t="inlineStr">
        <is>
          <t>*</t>
        </is>
      </c>
      <c r="G3217" s="2" t="n">
        <v>200</v>
      </c>
      <c r="H3217" s="122" t="n">
        <v>2</v>
      </c>
      <c r="I3217" s="259">
        <f>SUM(H3217*C3217)</f>
        <v/>
      </c>
      <c r="J3217" s="260" t="n">
        <v>1</v>
      </c>
      <c r="K3217" s="261">
        <f>C3217*J3217</f>
        <v/>
      </c>
      <c r="M3217" s="251">
        <f>CONCATENATE(D3217,"　",E3217,F3217,G3217)</f>
        <v/>
      </c>
      <c r="N3217" s="252">
        <f>I3217</f>
        <v/>
      </c>
    </row>
    <row r="3218" ht="15" customHeight="1" thickBot="1">
      <c r="B3218" s="85" t="inlineStr">
        <is>
          <t>45MK09L-C</t>
        </is>
      </c>
      <c r="C3218">
        <f>SUMIF(数量表!D:H,B3218,数量表!H:H)</f>
        <v/>
      </c>
      <c r="D3218" s="243" t="inlineStr">
        <is>
          <t>45*1000</t>
        </is>
      </c>
      <c r="E3218" s="2" t="n">
        <v>39</v>
      </c>
      <c r="F3218" s="244" t="inlineStr">
        <is>
          <t>*</t>
        </is>
      </c>
      <c r="G3218" s="2" t="n">
        <v>949</v>
      </c>
      <c r="H3218" s="122" t="n">
        <v>1</v>
      </c>
      <c r="I3218" s="259">
        <f>SUM(H3218*C3218)</f>
        <v/>
      </c>
      <c r="J3218" s="260" t="n">
        <v>0.1</v>
      </c>
      <c r="K3218" s="261">
        <f>C3218*J3218</f>
        <v/>
      </c>
      <c r="M3218" s="251">
        <f>CONCATENATE(D3218,"　",E3218,F3218,G3218)</f>
        <v/>
      </c>
      <c r="N3218" s="252">
        <f>I3218</f>
        <v/>
      </c>
    </row>
    <row r="3219" ht="15" customHeight="1" thickBot="1">
      <c r="B3219" s="85" t="inlineStr">
        <is>
          <t>45MK09L-C</t>
        </is>
      </c>
      <c r="C3219">
        <f>SUMIF(数量表!D:H,B3219,数量表!H:H)</f>
        <v/>
      </c>
      <c r="D3219" s="243" t="inlineStr">
        <is>
          <t>W3-39</t>
        </is>
      </c>
      <c r="E3219" s="2" t="n">
        <v>386.5</v>
      </c>
      <c r="F3219" s="244" t="inlineStr">
        <is>
          <t>*</t>
        </is>
      </c>
      <c r="G3219" s="2" t="n">
        <v>450</v>
      </c>
      <c r="H3219" s="122" t="n">
        <v>1</v>
      </c>
      <c r="I3219" s="259">
        <f>SUM(H3219*C3219)</f>
        <v/>
      </c>
      <c r="J3219" s="260" t="n">
        <v>0.5</v>
      </c>
      <c r="K3219" s="261">
        <f>C3219*J3219</f>
        <v/>
      </c>
      <c r="M3219" s="251">
        <f>CONCATENATE(D3219,"　",E3219,F3219,G3219)</f>
        <v/>
      </c>
      <c r="N3219" s="252">
        <f>I3219</f>
        <v/>
      </c>
    </row>
    <row r="3220" ht="15" customHeight="1" thickBot="1">
      <c r="B3220" s="79" t="inlineStr">
        <is>
          <t>45MK09R-C</t>
        </is>
      </c>
      <c r="C3220" s="80">
        <f>SUMIF(数量表!D:H,B3220,数量表!H:H)</f>
        <v/>
      </c>
      <c r="D3220" s="235" t="inlineStr">
        <is>
          <t>W1-34</t>
        </is>
      </c>
      <c r="E3220" s="236" t="n">
        <v>346.5</v>
      </c>
      <c r="F3220" s="237" t="inlineStr">
        <is>
          <t>*</t>
        </is>
      </c>
      <c r="G3220" s="236" t="n">
        <v>1068</v>
      </c>
      <c r="H3220" s="238" t="n">
        <v>1</v>
      </c>
      <c r="I3220" s="253">
        <f>SUM(H3220*C3220)</f>
        <v/>
      </c>
      <c r="J3220" s="254" t="n">
        <v>1</v>
      </c>
      <c r="K3220" s="255">
        <f>C3220*J3220</f>
        <v/>
      </c>
      <c r="M3220" s="251">
        <f>CONCATENATE(D3220,"　",E3220,F3220,G3220)</f>
        <v/>
      </c>
      <c r="N3220" s="252">
        <f>I3220</f>
        <v/>
      </c>
    </row>
    <row r="3221" ht="15" customHeight="1" thickBot="1">
      <c r="B3221" s="85" t="inlineStr">
        <is>
          <t>45MK09R-C</t>
        </is>
      </c>
      <c r="C3221">
        <f>SUMIF(数量表!D:H,B3221,数量表!H:H)</f>
        <v/>
      </c>
      <c r="D3221" s="243" t="inlineStr">
        <is>
          <t>W2-41</t>
        </is>
      </c>
      <c r="E3221" s="2" t="n">
        <v>414.5</v>
      </c>
      <c r="F3221" s="244" t="inlineStr">
        <is>
          <t>*</t>
        </is>
      </c>
      <c r="G3221" s="2" t="n">
        <v>973</v>
      </c>
      <c r="H3221" s="122" t="n">
        <v>2</v>
      </c>
      <c r="I3221" s="259">
        <f>SUM(H3221*C3221)</f>
        <v/>
      </c>
      <c r="J3221" s="260" t="n">
        <v>2</v>
      </c>
      <c r="K3221" s="261">
        <f>C3221*J3221</f>
        <v/>
      </c>
      <c r="M3221" s="251">
        <f>CONCATENATE(D3221,"　",E3221,F3221,G3221)</f>
        <v/>
      </c>
      <c r="N3221" s="252">
        <f>I3221</f>
        <v/>
      </c>
    </row>
    <row r="3222" ht="15" customHeight="1" thickBot="1">
      <c r="B3222" s="85" t="inlineStr">
        <is>
          <t>45MK09R-C</t>
        </is>
      </c>
      <c r="C3222">
        <f>SUMIF(数量表!D:H,B3222,数量表!H:H)</f>
        <v/>
      </c>
      <c r="D3222" s="243" t="inlineStr">
        <is>
          <t>W2-41</t>
        </is>
      </c>
      <c r="E3222" s="2" t="n">
        <v>414.5</v>
      </c>
      <c r="F3222" s="244" t="inlineStr">
        <is>
          <t>*</t>
        </is>
      </c>
      <c r="G3222" s="2" t="n">
        <v>95</v>
      </c>
      <c r="H3222" s="122" t="n">
        <v>2</v>
      </c>
      <c r="I3222" s="259">
        <f>SUM(H3222*C3222)</f>
        <v/>
      </c>
      <c r="J3222" s="260" t="n">
        <v>0.1</v>
      </c>
      <c r="K3222" s="261">
        <f>C3222*J3222</f>
        <v/>
      </c>
      <c r="M3222" s="251">
        <f>CONCATENATE(D3222,"　",E3222,F3222,G3222)</f>
        <v/>
      </c>
      <c r="N3222" s="252">
        <f>I3222</f>
        <v/>
      </c>
    </row>
    <row r="3223" ht="15" customHeight="1" thickBot="1">
      <c r="B3223" s="85" t="inlineStr">
        <is>
          <t>45MK09R-C</t>
        </is>
      </c>
      <c r="C3223">
        <f>SUMIF(数量表!D:H,B3223,数量表!H:H)</f>
        <v/>
      </c>
      <c r="D3223" s="243" t="inlineStr">
        <is>
          <t>W1-39</t>
        </is>
      </c>
      <c r="E3223" s="2" t="n">
        <v>386.5</v>
      </c>
      <c r="F3223" s="244" t="inlineStr">
        <is>
          <t>*</t>
        </is>
      </c>
      <c r="G3223" s="2" t="n">
        <v>1068</v>
      </c>
      <c r="H3223" s="122" t="n">
        <v>1</v>
      </c>
      <c r="I3223" s="259">
        <f>SUM(H3223*C3223)</f>
        <v/>
      </c>
      <c r="J3223" s="260" t="n">
        <v>1</v>
      </c>
      <c r="K3223" s="261">
        <f>C3223*J3223</f>
        <v/>
      </c>
      <c r="M3223" s="251">
        <f>CONCATENATE(D3223,"　",E3223,F3223,G3223)</f>
        <v/>
      </c>
      <c r="N3223" s="252">
        <f>I3223</f>
        <v/>
      </c>
    </row>
    <row r="3224" ht="15" customHeight="1" thickBot="1">
      <c r="B3224" s="85" t="inlineStr">
        <is>
          <t>45MK09R-C</t>
        </is>
      </c>
      <c r="C3224">
        <f>SUMIF(数量表!D:H,B3224,数量表!H:H)</f>
        <v/>
      </c>
      <c r="D3224" s="243" t="inlineStr">
        <is>
          <t>W1-34</t>
        </is>
      </c>
      <c r="E3224" s="2" t="n">
        <v>346.5</v>
      </c>
      <c r="F3224" s="244" t="inlineStr">
        <is>
          <t>*</t>
        </is>
      </c>
      <c r="G3224" s="2" t="n">
        <v>200</v>
      </c>
      <c r="H3224" s="122" t="n">
        <v>1</v>
      </c>
      <c r="I3224" s="259">
        <f>SUM(H3224*C3224)</f>
        <v/>
      </c>
      <c r="J3224" s="260" t="n">
        <v>0.5</v>
      </c>
      <c r="K3224" s="261">
        <f>C3224*J3224</f>
        <v/>
      </c>
      <c r="M3224" s="251">
        <f>CONCATENATE(D3224,"　",E3224,F3224,G3224)</f>
        <v/>
      </c>
      <c r="N3224" s="252">
        <f>I3224</f>
        <v/>
      </c>
    </row>
    <row r="3225" ht="15" customHeight="1" thickBot="1">
      <c r="B3225" s="85" t="inlineStr">
        <is>
          <t>45MK09R-C</t>
        </is>
      </c>
      <c r="C3225">
        <f>SUMIF(数量表!D:H,B3225,数量表!H:H)</f>
        <v/>
      </c>
      <c r="D3225" s="243" t="inlineStr">
        <is>
          <t>W2-41</t>
        </is>
      </c>
      <c r="E3225" s="2" t="n">
        <v>414.5</v>
      </c>
      <c r="F3225" s="244" t="inlineStr">
        <is>
          <t>*</t>
        </is>
      </c>
      <c r="G3225" s="2" t="n">
        <v>200</v>
      </c>
      <c r="H3225" s="122" t="n">
        <v>2</v>
      </c>
      <c r="I3225" s="259">
        <f>SUM(H3225*C3225)</f>
        <v/>
      </c>
      <c r="J3225" s="260" t="n">
        <v>1</v>
      </c>
      <c r="K3225" s="261">
        <f>C3225*J3225</f>
        <v/>
      </c>
      <c r="M3225" s="251">
        <f>CONCATENATE(D3225,"　",E3225,F3225,G3225)</f>
        <v/>
      </c>
      <c r="N3225" s="252">
        <f>I3225</f>
        <v/>
      </c>
    </row>
    <row r="3226" ht="15" customHeight="1" thickBot="1">
      <c r="B3226" s="85" t="inlineStr">
        <is>
          <t>45MK09R-C</t>
        </is>
      </c>
      <c r="C3226">
        <f>SUMIF(数量表!D:H,B3226,数量表!H:H)</f>
        <v/>
      </c>
      <c r="D3226" s="243" t="inlineStr">
        <is>
          <t>W3-39</t>
        </is>
      </c>
      <c r="E3226" s="2" t="n">
        <v>386.5</v>
      </c>
      <c r="F3226" s="244" t="inlineStr">
        <is>
          <t>*</t>
        </is>
      </c>
      <c r="G3226" s="2" t="n">
        <v>200</v>
      </c>
      <c r="H3226" s="122" t="n">
        <v>1</v>
      </c>
      <c r="I3226" s="259">
        <f>SUM(H3226*C3226)</f>
        <v/>
      </c>
      <c r="J3226" s="260" t="n">
        <v>0.5</v>
      </c>
      <c r="K3226" s="261">
        <f>C3226*J3226</f>
        <v/>
      </c>
      <c r="M3226" s="251">
        <f>CONCATENATE(D3226,"　",E3226,F3226,G3226)</f>
        <v/>
      </c>
      <c r="N3226" s="252">
        <f>I3226</f>
        <v/>
      </c>
    </row>
    <row r="3227" ht="15" customHeight="1" thickBot="1">
      <c r="B3227" s="88" t="inlineStr">
        <is>
          <t>45MK09R-C</t>
        </is>
      </c>
      <c r="C3227" s="89">
        <f>SUMIF(数量表!D:H,B3227,数量表!H:H)</f>
        <v/>
      </c>
      <c r="D3227" s="239" t="inlineStr">
        <is>
          <t>45*1000</t>
        </is>
      </c>
      <c r="E3227" s="240" t="n">
        <v>39</v>
      </c>
      <c r="F3227" s="241" t="inlineStr">
        <is>
          <t>*</t>
        </is>
      </c>
      <c r="G3227" s="240" t="n">
        <v>949</v>
      </c>
      <c r="H3227" s="242" t="n">
        <v>1</v>
      </c>
      <c r="I3227" s="256">
        <f>SUM(H3227*C3227)</f>
        <v/>
      </c>
      <c r="J3227" s="257" t="n">
        <v>0.1</v>
      </c>
      <c r="K3227" s="258">
        <f>C3227*J3227</f>
        <v/>
      </c>
      <c r="M3227" s="251">
        <f>CONCATENATE(D3227,"　",E3227,F3227,G3227)</f>
        <v/>
      </c>
      <c r="N3227" s="252">
        <f>I3227</f>
        <v/>
      </c>
    </row>
    <row r="3228" ht="15" customHeight="1" thickBot="1">
      <c r="B3228" s="79" t="inlineStr">
        <is>
          <t>45MK11-C</t>
        </is>
      </c>
      <c r="C3228" s="80">
        <f>SUMIF(数量表!D:H,B3228,数量表!H:H)</f>
        <v/>
      </c>
      <c r="D3228" s="235" t="inlineStr">
        <is>
          <t>W2-41</t>
        </is>
      </c>
      <c r="E3228" s="236" t="n">
        <v>414.5</v>
      </c>
      <c r="F3228" s="237" t="inlineStr">
        <is>
          <t>*</t>
        </is>
      </c>
      <c r="G3228" s="236" t="n">
        <v>200</v>
      </c>
      <c r="H3228" s="238" t="n">
        <v>2</v>
      </c>
      <c r="I3228" s="253">
        <f>SUM(H3228*C3228)</f>
        <v/>
      </c>
      <c r="J3228" s="254" t="n">
        <v>1</v>
      </c>
      <c r="K3228" s="255">
        <f>C3228*J3228</f>
        <v/>
      </c>
      <c r="M3228" s="251">
        <f>CONCATENATE(D3228,"　",E3228,F3228,G3228)</f>
        <v/>
      </c>
      <c r="N3228" s="252">
        <f>I3228</f>
        <v/>
      </c>
    </row>
    <row r="3229" ht="15" customHeight="1" thickBot="1">
      <c r="B3229" s="85" t="inlineStr">
        <is>
          <t>45MK11-C</t>
        </is>
      </c>
      <c r="C3229">
        <f>SUMIF(数量表!D:H,B3229,数量表!H:H)</f>
        <v/>
      </c>
      <c r="D3229" s="243" t="inlineStr">
        <is>
          <t>W2-41</t>
        </is>
      </c>
      <c r="E3229" s="2" t="n">
        <v>414.5</v>
      </c>
      <c r="F3229" s="244" t="inlineStr">
        <is>
          <t>*</t>
        </is>
      </c>
      <c r="G3229" s="2" t="n">
        <v>868</v>
      </c>
      <c r="H3229" s="122" t="n">
        <v>2</v>
      </c>
      <c r="I3229" s="259">
        <f>SUM(H3229*C3229)</f>
        <v/>
      </c>
      <c r="J3229" s="260" t="n">
        <v>2</v>
      </c>
      <c r="K3229" s="261">
        <f>C3229*J3229</f>
        <v/>
      </c>
      <c r="M3229" s="251">
        <f>CONCATENATE(D3229,"　",E3229,F3229,G3229)</f>
        <v/>
      </c>
      <c r="N3229" s="252">
        <f>I3229</f>
        <v/>
      </c>
    </row>
    <row r="3230" ht="15" customHeight="1" thickBot="1">
      <c r="B3230" s="85" t="inlineStr">
        <is>
          <t>45MK11-C</t>
        </is>
      </c>
      <c r="C3230">
        <f>SUMIF(数量表!D:H,B3230,数量表!H:H)</f>
        <v/>
      </c>
      <c r="D3230" s="243" t="inlineStr">
        <is>
          <t>W2-39</t>
        </is>
      </c>
      <c r="E3230" s="2" t="n">
        <v>386.5</v>
      </c>
      <c r="F3230" s="244" t="inlineStr">
        <is>
          <t>*</t>
        </is>
      </c>
      <c r="G3230" s="2" t="n">
        <v>200</v>
      </c>
      <c r="H3230" s="122" t="n">
        <v>2</v>
      </c>
      <c r="I3230" s="259">
        <f>SUM(H3230*C3230)</f>
        <v/>
      </c>
      <c r="J3230" s="260" t="n">
        <v>1</v>
      </c>
      <c r="K3230" s="261">
        <f>C3230*J3230</f>
        <v/>
      </c>
      <c r="M3230" s="251">
        <f>CONCATENATE(D3230,"　",E3230,F3230,G3230)</f>
        <v/>
      </c>
      <c r="N3230" s="252">
        <f>I3230</f>
        <v/>
      </c>
    </row>
    <row r="3231" ht="15" customHeight="1" thickBot="1">
      <c r="B3231" s="85" t="inlineStr">
        <is>
          <t>45MK11-C</t>
        </is>
      </c>
      <c r="C3231">
        <f>SUMIF(数量表!D:H,B3231,数量表!H:H)</f>
        <v/>
      </c>
      <c r="D3231" s="243" t="inlineStr">
        <is>
          <t>W2-39</t>
        </is>
      </c>
      <c r="E3231" s="2" t="n">
        <v>386.5</v>
      </c>
      <c r="F3231" s="244" t="inlineStr">
        <is>
          <t>*</t>
        </is>
      </c>
      <c r="G3231" s="2" t="n">
        <v>868</v>
      </c>
      <c r="H3231" s="122" t="n">
        <v>2</v>
      </c>
      <c r="I3231" s="259">
        <f>SUM(H3231*C3231)</f>
        <v/>
      </c>
      <c r="J3231" s="260" t="n">
        <v>2</v>
      </c>
      <c r="K3231" s="261">
        <f>C3231*J3231</f>
        <v/>
      </c>
      <c r="M3231" s="251">
        <f>CONCATENATE(D3231,"　",E3231,F3231,G3231)</f>
        <v/>
      </c>
      <c r="N3231" s="252">
        <f>I3231</f>
        <v/>
      </c>
    </row>
    <row r="3232" ht="15" customHeight="1" thickBot="1">
      <c r="B3232" s="88" t="inlineStr">
        <is>
          <t>45MK11-C</t>
        </is>
      </c>
      <c r="C3232" s="91">
        <f>SUMIF(数量表!D:H,B3232,数量表!H:H)</f>
        <v/>
      </c>
      <c r="D3232" s="239" t="inlineStr">
        <is>
          <t>45*1000</t>
        </is>
      </c>
      <c r="E3232" s="240" t="n">
        <v>39</v>
      </c>
      <c r="F3232" s="241" t="inlineStr">
        <is>
          <t>*</t>
        </is>
      </c>
      <c r="G3232" s="240" t="n">
        <v>1149</v>
      </c>
      <c r="H3232" s="242" t="n">
        <v>2</v>
      </c>
      <c r="I3232" s="256">
        <f>SUM(H3232*C3232)</f>
        <v/>
      </c>
      <c r="J3232" s="257" t="n">
        <v>0.1</v>
      </c>
      <c r="K3232" s="258">
        <f>C3232*J3232</f>
        <v/>
      </c>
      <c r="M3232" s="251">
        <f>CONCATENATE(D3232,"　",E3232,F3232,G3232)</f>
        <v/>
      </c>
      <c r="N3232" s="252">
        <f>I3232</f>
        <v/>
      </c>
    </row>
    <row r="3233" ht="15" customHeight="1" thickBot="1">
      <c r="B3233" s="79" t="inlineStr">
        <is>
          <t>45MK11L-C</t>
        </is>
      </c>
      <c r="C3233" s="80">
        <f>SUMIF(数量表!D:H,B3233,数量表!H:H)</f>
        <v/>
      </c>
      <c r="D3233" s="235" t="inlineStr">
        <is>
          <t>W1-34</t>
        </is>
      </c>
      <c r="E3233" s="236" t="n">
        <v>346.5</v>
      </c>
      <c r="F3233" s="237" t="inlineStr">
        <is>
          <t>*</t>
        </is>
      </c>
      <c r="G3233" s="236" t="n">
        <v>868</v>
      </c>
      <c r="H3233" s="238" t="n">
        <v>1</v>
      </c>
      <c r="I3233" s="253">
        <f>SUM(H3233*C3233)</f>
        <v/>
      </c>
      <c r="J3233" s="254" t="n">
        <v>1</v>
      </c>
      <c r="K3233" s="255">
        <f>C3233*J3233</f>
        <v/>
      </c>
      <c r="M3233" s="251">
        <f>CONCATENATE(D3233,"　",E3233,F3233,G3233)</f>
        <v/>
      </c>
      <c r="N3233" s="252">
        <f>I3233</f>
        <v/>
      </c>
    </row>
    <row r="3234" ht="15" customHeight="1" thickBot="1">
      <c r="B3234" s="85" t="inlineStr">
        <is>
          <t>45MK11L-C</t>
        </is>
      </c>
      <c r="C3234">
        <f>SUMIF(数量表!D:H,B3234,数量表!H:H)</f>
        <v/>
      </c>
      <c r="D3234" s="243" t="inlineStr">
        <is>
          <t>W2-41</t>
        </is>
      </c>
      <c r="E3234" s="2" t="n">
        <v>414.5</v>
      </c>
      <c r="F3234" s="244" t="inlineStr">
        <is>
          <t>*</t>
        </is>
      </c>
      <c r="G3234" s="2" t="n">
        <v>868</v>
      </c>
      <c r="H3234" s="122" t="n">
        <v>2</v>
      </c>
      <c r="I3234" s="259">
        <f>SUM(H3234*C3234)</f>
        <v/>
      </c>
      <c r="J3234" s="260" t="n">
        <v>2</v>
      </c>
      <c r="K3234" s="261">
        <f>C3234*J3234</f>
        <v/>
      </c>
      <c r="M3234" s="251">
        <f>CONCATENATE(D3234,"　",E3234,F3234,G3234)</f>
        <v/>
      </c>
      <c r="N3234" s="252">
        <f>I3234</f>
        <v/>
      </c>
    </row>
    <row r="3235" ht="15" customHeight="1" thickBot="1">
      <c r="B3235" s="85" t="inlineStr">
        <is>
          <t>45MK11L-C</t>
        </is>
      </c>
      <c r="C3235">
        <f>SUMIF(数量表!D:H,B3235,数量表!H:H)</f>
        <v/>
      </c>
      <c r="D3235" s="243" t="inlineStr">
        <is>
          <t>W2-39</t>
        </is>
      </c>
      <c r="E3235" s="2" t="n">
        <v>386.5</v>
      </c>
      <c r="F3235" s="244" t="inlineStr">
        <is>
          <t>*</t>
        </is>
      </c>
      <c r="G3235" s="2" t="n">
        <v>868</v>
      </c>
      <c r="H3235" s="122" t="n">
        <v>1</v>
      </c>
      <c r="I3235" s="259">
        <f>SUM(H3235*C3235)</f>
        <v/>
      </c>
      <c r="J3235" s="260" t="n">
        <v>1</v>
      </c>
      <c r="K3235" s="261">
        <f>C3235*J3235</f>
        <v/>
      </c>
      <c r="M3235" s="251">
        <f>CONCATENATE(D3235,"　",E3235,F3235,G3235)</f>
        <v/>
      </c>
      <c r="N3235" s="252">
        <f>I3235</f>
        <v/>
      </c>
    </row>
    <row r="3236" ht="15" customHeight="1" thickBot="1">
      <c r="B3236" s="85" t="inlineStr">
        <is>
          <t>45MK11L-C</t>
        </is>
      </c>
      <c r="C3236">
        <f>SUMIF(数量表!D:H,B3236,数量表!H:H)</f>
        <v/>
      </c>
      <c r="D3236" s="243" t="inlineStr">
        <is>
          <t>W1-34</t>
        </is>
      </c>
      <c r="E3236" s="2" t="n">
        <v>346.5</v>
      </c>
      <c r="F3236" s="244" t="inlineStr">
        <is>
          <t>*</t>
        </is>
      </c>
      <c r="G3236" s="2" t="n">
        <v>200</v>
      </c>
      <c r="H3236" s="122" t="n">
        <v>1</v>
      </c>
      <c r="I3236" s="259">
        <f>SUM(H3236*C3236)</f>
        <v/>
      </c>
      <c r="J3236" s="260" t="n">
        <v>0.5</v>
      </c>
      <c r="K3236" s="261">
        <f>C3236*J3236</f>
        <v/>
      </c>
      <c r="M3236" s="251">
        <f>CONCATENATE(D3236,"　",E3236,F3236,G3236)</f>
        <v/>
      </c>
      <c r="N3236" s="252">
        <f>I3236</f>
        <v/>
      </c>
    </row>
    <row r="3237" ht="15" customHeight="1" thickBot="1">
      <c r="B3237" s="85" t="inlineStr">
        <is>
          <t>45MK11L-C</t>
        </is>
      </c>
      <c r="C3237">
        <f>SUMIF(数量表!D:H,B3237,数量表!H:H)</f>
        <v/>
      </c>
      <c r="D3237" s="243" t="inlineStr">
        <is>
          <t>W2-41</t>
        </is>
      </c>
      <c r="E3237" s="2" t="n">
        <v>414.5</v>
      </c>
      <c r="F3237" s="244" t="inlineStr">
        <is>
          <t>*</t>
        </is>
      </c>
      <c r="G3237" s="2" t="n">
        <v>200</v>
      </c>
      <c r="H3237" s="122" t="n">
        <v>2</v>
      </c>
      <c r="I3237" s="259">
        <f>SUM(H3237*C3237)</f>
        <v/>
      </c>
      <c r="J3237" s="260" t="n">
        <v>1</v>
      </c>
      <c r="K3237" s="261">
        <f>C3237*J3237</f>
        <v/>
      </c>
      <c r="M3237" s="251">
        <f>CONCATENATE(D3237,"　",E3237,F3237,G3237)</f>
        <v/>
      </c>
      <c r="N3237" s="252">
        <f>I3237</f>
        <v/>
      </c>
    </row>
    <row r="3238" ht="15" customHeight="1" thickBot="1">
      <c r="B3238" s="85" t="inlineStr">
        <is>
          <t>45MK11L-C</t>
        </is>
      </c>
      <c r="C3238">
        <f>SUMIF(数量表!D:H,B3238,数量表!H:H)</f>
        <v/>
      </c>
      <c r="D3238" s="243" t="inlineStr">
        <is>
          <t>W3-39</t>
        </is>
      </c>
      <c r="E3238" s="2" t="n">
        <v>386.5</v>
      </c>
      <c r="F3238" s="244" t="inlineStr">
        <is>
          <t>*</t>
        </is>
      </c>
      <c r="G3238" s="2" t="n">
        <v>200</v>
      </c>
      <c r="H3238" s="122" t="n">
        <v>1</v>
      </c>
      <c r="I3238" s="259">
        <f>SUM(H3238*C3238)</f>
        <v/>
      </c>
      <c r="J3238" s="260" t="n">
        <v>0.5</v>
      </c>
      <c r="K3238" s="261">
        <f>C3238*J3238</f>
        <v/>
      </c>
      <c r="M3238" s="251">
        <f>CONCATENATE(D3238,"　",E3238,F3238,G3238)</f>
        <v/>
      </c>
      <c r="N3238" s="252">
        <f>I3238</f>
        <v/>
      </c>
    </row>
    <row r="3239" ht="15" customHeight="1" thickBot="1">
      <c r="B3239" s="88" t="inlineStr">
        <is>
          <t>45MK11L-C</t>
        </is>
      </c>
      <c r="C3239" s="91">
        <f>SUMIF(数量表!D:H,B3239,数量表!H:H)</f>
        <v/>
      </c>
      <c r="D3239" s="239" t="inlineStr">
        <is>
          <t>45*1000</t>
        </is>
      </c>
      <c r="E3239" s="240" t="n">
        <v>39</v>
      </c>
      <c r="F3239" s="241" t="inlineStr">
        <is>
          <t>*</t>
        </is>
      </c>
      <c r="G3239" s="240" t="n">
        <v>1149</v>
      </c>
      <c r="H3239" s="242" t="n">
        <v>1</v>
      </c>
      <c r="I3239" s="256">
        <f>SUM(H3239*C3239)</f>
        <v/>
      </c>
      <c r="J3239" s="257" t="n">
        <v>0.1</v>
      </c>
      <c r="K3239" s="258">
        <f>C3239*J3239</f>
        <v/>
      </c>
      <c r="M3239" s="251">
        <f>CONCATENATE(D3239,"　",E3239,F3239,G3239)</f>
        <v/>
      </c>
      <c r="N3239" s="252">
        <f>I3239</f>
        <v/>
      </c>
    </row>
    <row r="3240" ht="15" customHeight="1" thickBot="1">
      <c r="B3240" s="79" t="inlineStr">
        <is>
          <t>45MK11R-C</t>
        </is>
      </c>
      <c r="C3240" s="80">
        <f>SUMIF(数量表!D:H,B3240,数量表!H:H)</f>
        <v/>
      </c>
      <c r="D3240" s="235" t="inlineStr">
        <is>
          <t>W1-34</t>
        </is>
      </c>
      <c r="E3240" s="236" t="n">
        <v>346.5</v>
      </c>
      <c r="F3240" s="237" t="inlineStr">
        <is>
          <t>*</t>
        </is>
      </c>
      <c r="G3240" s="236" t="n">
        <v>868</v>
      </c>
      <c r="H3240" s="238" t="n">
        <v>1</v>
      </c>
      <c r="I3240" s="253">
        <f>SUM(H3240*C3240)</f>
        <v/>
      </c>
      <c r="J3240" s="254" t="n">
        <v>1</v>
      </c>
      <c r="K3240" s="255">
        <f>C3240*J3240</f>
        <v/>
      </c>
      <c r="M3240" s="251">
        <f>CONCATENATE(D3240,"　",E3240,F3240,G3240)</f>
        <v/>
      </c>
      <c r="N3240" s="252">
        <f>I3240</f>
        <v/>
      </c>
    </row>
    <row r="3241" ht="15" customHeight="1" thickBot="1">
      <c r="B3241" s="85" t="inlineStr">
        <is>
          <t>45MK11R-C</t>
        </is>
      </c>
      <c r="C3241">
        <f>SUMIF(数量表!D:H,B3241,数量表!H:H)</f>
        <v/>
      </c>
      <c r="D3241" s="243" t="inlineStr">
        <is>
          <t>W2-41</t>
        </is>
      </c>
      <c r="E3241" s="2" t="n">
        <v>414.5</v>
      </c>
      <c r="F3241" s="244" t="inlineStr">
        <is>
          <t>*</t>
        </is>
      </c>
      <c r="G3241" s="2" t="n">
        <v>868</v>
      </c>
      <c r="H3241" s="122" t="n">
        <v>2</v>
      </c>
      <c r="I3241" s="259">
        <f>SUM(H3241*C3241)</f>
        <v/>
      </c>
      <c r="J3241" s="260" t="n">
        <v>2</v>
      </c>
      <c r="K3241" s="261">
        <f>C3241*J3241</f>
        <v/>
      </c>
      <c r="M3241" s="251">
        <f>CONCATENATE(D3241,"　",E3241,F3241,G3241)</f>
        <v/>
      </c>
      <c r="N3241" s="252">
        <f>I3241</f>
        <v/>
      </c>
    </row>
    <row r="3242" ht="15" customHeight="1" thickBot="1">
      <c r="B3242" s="85" t="inlineStr">
        <is>
          <t>45MK11R-C</t>
        </is>
      </c>
      <c r="C3242">
        <f>SUMIF(数量表!D:H,B3242,数量表!H:H)</f>
        <v/>
      </c>
      <c r="D3242" s="243" t="inlineStr">
        <is>
          <t>W2-39</t>
        </is>
      </c>
      <c r="E3242" s="2" t="n">
        <v>386.5</v>
      </c>
      <c r="F3242" s="244" t="inlineStr">
        <is>
          <t>*</t>
        </is>
      </c>
      <c r="G3242" s="2" t="n">
        <v>868</v>
      </c>
      <c r="H3242" s="122" t="n">
        <v>1</v>
      </c>
      <c r="I3242" s="259">
        <f>SUM(H3242*C3242)</f>
        <v/>
      </c>
      <c r="J3242" s="260" t="n">
        <v>1</v>
      </c>
      <c r="K3242" s="261">
        <f>C3242*J3242</f>
        <v/>
      </c>
      <c r="M3242" s="251">
        <f>CONCATENATE(D3242,"　",E3242,F3242,G3242)</f>
        <v/>
      </c>
      <c r="N3242" s="252">
        <f>I3242</f>
        <v/>
      </c>
    </row>
    <row r="3243" ht="15" customHeight="1" thickBot="1">
      <c r="B3243" s="85" t="inlineStr">
        <is>
          <t>45MK11R-C</t>
        </is>
      </c>
      <c r="C3243">
        <f>SUMIF(数量表!D:H,B3243,数量表!H:H)</f>
        <v/>
      </c>
      <c r="D3243" s="243" t="inlineStr">
        <is>
          <t>W1-34</t>
        </is>
      </c>
      <c r="E3243" s="2" t="n">
        <v>346.5</v>
      </c>
      <c r="F3243" s="244" t="inlineStr">
        <is>
          <t>*</t>
        </is>
      </c>
      <c r="G3243" s="2" t="n">
        <v>200</v>
      </c>
      <c r="H3243" s="122" t="n">
        <v>1</v>
      </c>
      <c r="I3243" s="259">
        <f>SUM(H3243*C3243)</f>
        <v/>
      </c>
      <c r="J3243" s="260" t="n">
        <v>0.5</v>
      </c>
      <c r="K3243" s="261">
        <f>C3243*J3243</f>
        <v/>
      </c>
      <c r="M3243" s="251">
        <f>CONCATENATE(D3243,"　",E3243,F3243,G3243)</f>
        <v/>
      </c>
      <c r="N3243" s="252">
        <f>I3243</f>
        <v/>
      </c>
    </row>
    <row r="3244" ht="15" customHeight="1" thickBot="1">
      <c r="B3244" s="85" t="inlineStr">
        <is>
          <t>45MK11R-C</t>
        </is>
      </c>
      <c r="C3244">
        <f>SUMIF(数量表!D:H,B3244,数量表!H:H)</f>
        <v/>
      </c>
      <c r="D3244" s="243" t="inlineStr">
        <is>
          <t>W2-41</t>
        </is>
      </c>
      <c r="E3244" s="2" t="n">
        <v>414.5</v>
      </c>
      <c r="F3244" s="244" t="inlineStr">
        <is>
          <t>*</t>
        </is>
      </c>
      <c r="G3244" s="2" t="n">
        <v>200</v>
      </c>
      <c r="H3244" s="122" t="n">
        <v>2</v>
      </c>
      <c r="I3244" s="259">
        <f>SUM(H3244*C3244)</f>
        <v/>
      </c>
      <c r="J3244" s="260" t="n">
        <v>1</v>
      </c>
      <c r="K3244" s="261">
        <f>C3244*J3244</f>
        <v/>
      </c>
      <c r="M3244" s="251">
        <f>CONCATENATE(D3244,"　",E3244,F3244,G3244)</f>
        <v/>
      </c>
      <c r="N3244" s="252">
        <f>I3244</f>
        <v/>
      </c>
    </row>
    <row r="3245" ht="15" customHeight="1" thickBot="1">
      <c r="B3245" s="85" t="inlineStr">
        <is>
          <t>45MK11R-C</t>
        </is>
      </c>
      <c r="C3245">
        <f>SUMIF(数量表!D:H,B3245,数量表!H:H)</f>
        <v/>
      </c>
      <c r="D3245" s="243" t="inlineStr">
        <is>
          <t>W3-39</t>
        </is>
      </c>
      <c r="E3245" s="2" t="n">
        <v>386.5</v>
      </c>
      <c r="F3245" s="244" t="inlineStr">
        <is>
          <t>*</t>
        </is>
      </c>
      <c r="G3245" s="2" t="n">
        <v>200</v>
      </c>
      <c r="H3245" s="122" t="n">
        <v>1</v>
      </c>
      <c r="I3245" s="259">
        <f>SUM(H3245*C3245)</f>
        <v/>
      </c>
      <c r="J3245" s="260" t="n">
        <v>0.5</v>
      </c>
      <c r="K3245" s="261">
        <f>C3245*J3245</f>
        <v/>
      </c>
      <c r="M3245" s="251">
        <f>CONCATENATE(D3245,"　",E3245,F3245,G3245)</f>
        <v/>
      </c>
      <c r="N3245" s="252">
        <f>I3245</f>
        <v/>
      </c>
    </row>
    <row r="3246" ht="15" customHeight="1" thickBot="1">
      <c r="B3246" s="88" t="inlineStr">
        <is>
          <t>45MK11R-C</t>
        </is>
      </c>
      <c r="C3246" s="91">
        <f>SUMIF(数量表!D:H,B3246,数量表!H:H)</f>
        <v/>
      </c>
      <c r="D3246" s="239" t="inlineStr">
        <is>
          <t>45*1000</t>
        </is>
      </c>
      <c r="E3246" s="240" t="n">
        <v>39</v>
      </c>
      <c r="F3246" s="241" t="inlineStr">
        <is>
          <t>*</t>
        </is>
      </c>
      <c r="G3246" s="240" t="n">
        <v>1149</v>
      </c>
      <c r="H3246" s="242" t="n">
        <v>1</v>
      </c>
      <c r="I3246" s="256">
        <f>SUM(H3246*C3246)</f>
        <v/>
      </c>
      <c r="J3246" s="257" t="n">
        <v>0.1</v>
      </c>
      <c r="K3246" s="258">
        <f>C3246*J3246</f>
        <v/>
      </c>
      <c r="M3246" s="251">
        <f>CONCATENATE(D3246,"　",E3246,F3246,G3246)</f>
        <v/>
      </c>
      <c r="N3246" s="252">
        <f>I3246</f>
        <v/>
      </c>
    </row>
    <row r="3247" ht="15" customHeight="1" thickBot="1">
      <c r="B3247" s="79" t="inlineStr">
        <is>
          <t>45MK13-C</t>
        </is>
      </c>
      <c r="C3247" s="80">
        <f>SUMIF(数量表!D:H,B3247,数量表!H:H)</f>
        <v/>
      </c>
      <c r="D3247" s="235" t="inlineStr">
        <is>
          <t>W2-41</t>
        </is>
      </c>
      <c r="E3247" s="236" t="n">
        <v>414.5</v>
      </c>
      <c r="F3247" s="237" t="inlineStr">
        <is>
          <t>*</t>
        </is>
      </c>
      <c r="G3247" s="236" t="n">
        <v>100</v>
      </c>
      <c r="H3247" s="238" t="n">
        <v>2</v>
      </c>
      <c r="I3247" s="253">
        <f>SUM(H3247*C3247)</f>
        <v/>
      </c>
      <c r="J3247" s="254" t="n">
        <v>1</v>
      </c>
      <c r="K3247" s="255">
        <f>C3247*J3247</f>
        <v/>
      </c>
      <c r="M3247" s="251">
        <f>CONCATENATE(D3247,"　",E3247,F3247,G3247)</f>
        <v/>
      </c>
      <c r="N3247" s="252">
        <f>I3247</f>
        <v/>
      </c>
    </row>
    <row r="3248" ht="15" customHeight="1" thickBot="1">
      <c r="B3248" s="85" t="inlineStr">
        <is>
          <t>45MK13-C</t>
        </is>
      </c>
      <c r="C3248">
        <f>SUMIF(数量表!D:H,B3248,数量表!H:H)</f>
        <v/>
      </c>
      <c r="D3248" s="243" t="inlineStr">
        <is>
          <t>W2-41</t>
        </is>
      </c>
      <c r="E3248" s="2" t="n">
        <v>414.5</v>
      </c>
      <c r="F3248" s="244" t="inlineStr">
        <is>
          <t>*</t>
        </is>
      </c>
      <c r="G3248" s="2" t="n">
        <v>768</v>
      </c>
      <c r="H3248" s="122" t="n">
        <v>2</v>
      </c>
      <c r="I3248" s="259">
        <f>SUM(H3248*C3248)</f>
        <v/>
      </c>
      <c r="J3248" s="260" t="n">
        <v>2</v>
      </c>
      <c r="K3248" s="261">
        <f>C3248*J3248</f>
        <v/>
      </c>
      <c r="M3248" s="251">
        <f>CONCATENATE(D3248,"　",E3248,F3248,G3248)</f>
        <v/>
      </c>
      <c r="N3248" s="252">
        <f>I3248</f>
        <v/>
      </c>
    </row>
    <row r="3249" ht="15" customHeight="1" thickBot="1">
      <c r="B3249" s="85" t="inlineStr">
        <is>
          <t>45MK13-C</t>
        </is>
      </c>
      <c r="C3249">
        <f>SUMIF(数量表!D:H,B3249,数量表!H:H)</f>
        <v/>
      </c>
      <c r="D3249" s="243" t="inlineStr">
        <is>
          <t>W3-39</t>
        </is>
      </c>
      <c r="E3249" s="2" t="n">
        <v>386.5</v>
      </c>
      <c r="F3249" s="244" t="inlineStr">
        <is>
          <t>*</t>
        </is>
      </c>
      <c r="G3249" s="2" t="n">
        <v>100</v>
      </c>
      <c r="H3249" s="122" t="n">
        <v>2</v>
      </c>
      <c r="I3249" s="259">
        <f>SUM(H3249*C3249)</f>
        <v/>
      </c>
      <c r="J3249" s="260" t="n">
        <v>1</v>
      </c>
      <c r="K3249" s="261">
        <f>C3249*J3249</f>
        <v/>
      </c>
      <c r="M3249" s="251">
        <f>CONCATENATE(D3249,"　",E3249,F3249,G3249)</f>
        <v/>
      </c>
      <c r="N3249" s="252">
        <f>I3249</f>
        <v/>
      </c>
    </row>
    <row r="3250" ht="15" customHeight="1" thickBot="1">
      <c r="B3250" s="85" t="inlineStr">
        <is>
          <t>45MK13-C</t>
        </is>
      </c>
      <c r="C3250">
        <f>SUMIF(数量表!D:H,B3250,数量表!H:H)</f>
        <v/>
      </c>
      <c r="D3250" s="243" t="inlineStr">
        <is>
          <t>W3-39</t>
        </is>
      </c>
      <c r="E3250" s="2" t="n">
        <v>386.5</v>
      </c>
      <c r="F3250" s="244" t="inlineStr">
        <is>
          <t>*</t>
        </is>
      </c>
      <c r="G3250" s="2" t="n">
        <v>768</v>
      </c>
      <c r="H3250" s="122" t="n">
        <v>2</v>
      </c>
      <c r="I3250" s="259">
        <f>SUM(H3250*C3250)</f>
        <v/>
      </c>
      <c r="J3250" s="260" t="n">
        <v>2</v>
      </c>
      <c r="K3250" s="261">
        <f>C3250*J3250</f>
        <v/>
      </c>
      <c r="M3250" s="251">
        <f>CONCATENATE(D3250,"　",E3250,F3250,G3250)</f>
        <v/>
      </c>
      <c r="N3250" s="252">
        <f>I3250</f>
        <v/>
      </c>
    </row>
    <row r="3251" ht="15" customHeight="1" thickBot="1">
      <c r="B3251" s="88" t="inlineStr">
        <is>
          <t>45MK13-C</t>
        </is>
      </c>
      <c r="C3251" s="89">
        <f>SUMIF(数量表!D:H,B3251,数量表!H:H)</f>
        <v/>
      </c>
      <c r="D3251" s="239" t="inlineStr">
        <is>
          <t>45*1000</t>
        </is>
      </c>
      <c r="E3251" s="240" t="n">
        <v>39</v>
      </c>
      <c r="F3251" s="241" t="inlineStr">
        <is>
          <t>*</t>
        </is>
      </c>
      <c r="G3251" s="240" t="n">
        <v>1349</v>
      </c>
      <c r="H3251" s="242" t="n">
        <v>2</v>
      </c>
      <c r="I3251" s="256">
        <f>SUM(H3251*C3251)</f>
        <v/>
      </c>
      <c r="J3251" s="257" t="n">
        <v>0.1</v>
      </c>
      <c r="K3251" s="258">
        <f>C3251*J3251</f>
        <v/>
      </c>
      <c r="M3251" s="251">
        <f>CONCATENATE(D3251,"　",E3251,F3251,G3251)</f>
        <v/>
      </c>
      <c r="N3251" s="252">
        <f>I3251</f>
        <v/>
      </c>
    </row>
    <row r="3252" ht="15" customHeight="1" thickBot="1">
      <c r="B3252" s="79" t="inlineStr">
        <is>
          <t>45MK13L-C</t>
        </is>
      </c>
      <c r="C3252" s="80">
        <f>SUMIF(数量表!D:H,B3252,数量表!H:H)</f>
        <v/>
      </c>
      <c r="D3252" s="235" t="inlineStr">
        <is>
          <t>W1-34</t>
        </is>
      </c>
      <c r="E3252" s="236" t="n">
        <v>346.5</v>
      </c>
      <c r="F3252" s="237" t="inlineStr">
        <is>
          <t>*</t>
        </is>
      </c>
      <c r="G3252" s="236" t="n">
        <v>768</v>
      </c>
      <c r="H3252" s="238" t="n">
        <v>1</v>
      </c>
      <c r="I3252" s="253">
        <f>SUM(H3252*C3252)</f>
        <v/>
      </c>
      <c r="J3252" s="254" t="n">
        <v>1</v>
      </c>
      <c r="K3252" s="255">
        <f>C3252*J3252</f>
        <v/>
      </c>
      <c r="M3252" s="251">
        <f>CONCATENATE(D3252,"　",E3252,F3252,G3252)</f>
        <v/>
      </c>
      <c r="N3252" s="252">
        <f>I3252</f>
        <v/>
      </c>
    </row>
    <row r="3253" ht="15" customHeight="1" thickBot="1">
      <c r="B3253" s="85" t="inlineStr">
        <is>
          <t>45MK13L-C</t>
        </is>
      </c>
      <c r="C3253">
        <f>SUMIF(数量表!D:H,B3253,数量表!H:H)</f>
        <v/>
      </c>
      <c r="D3253" s="243" t="inlineStr">
        <is>
          <t>W2-41</t>
        </is>
      </c>
      <c r="E3253" s="2" t="n">
        <v>414.5</v>
      </c>
      <c r="F3253" s="244" t="inlineStr">
        <is>
          <t>*</t>
        </is>
      </c>
      <c r="G3253" s="2" t="n">
        <v>768</v>
      </c>
      <c r="H3253" s="122" t="n">
        <v>2</v>
      </c>
      <c r="I3253" s="259">
        <f>SUM(H3253*C3253)</f>
        <v/>
      </c>
      <c r="J3253" s="260" t="n">
        <v>2</v>
      </c>
      <c r="K3253" s="261">
        <f>C3253*J3253</f>
        <v/>
      </c>
      <c r="M3253" s="251">
        <f>CONCATENATE(D3253,"　",E3253,F3253,G3253)</f>
        <v/>
      </c>
      <c r="N3253" s="252">
        <f>I3253</f>
        <v/>
      </c>
    </row>
    <row r="3254" ht="15" customHeight="1" thickBot="1">
      <c r="B3254" s="85" t="inlineStr">
        <is>
          <t>45MK13L-C</t>
        </is>
      </c>
      <c r="C3254">
        <f>SUMIF(数量表!D:H,B3254,数量表!H:H)</f>
        <v/>
      </c>
      <c r="D3254" s="243" t="inlineStr">
        <is>
          <t>W3-39</t>
        </is>
      </c>
      <c r="E3254" s="2" t="n">
        <v>386.5</v>
      </c>
      <c r="F3254" s="244" t="inlineStr">
        <is>
          <t>*</t>
        </is>
      </c>
      <c r="G3254" s="2" t="n">
        <v>768</v>
      </c>
      <c r="H3254" s="122" t="n">
        <v>1</v>
      </c>
      <c r="I3254" s="259">
        <f>SUM(H3254*C3254)</f>
        <v/>
      </c>
      <c r="J3254" s="260" t="n">
        <v>1</v>
      </c>
      <c r="K3254" s="261">
        <f>C3254*J3254</f>
        <v/>
      </c>
      <c r="M3254" s="251">
        <f>CONCATENATE(D3254,"　",E3254,F3254,G3254)</f>
        <v/>
      </c>
      <c r="N3254" s="252">
        <f>I3254</f>
        <v/>
      </c>
    </row>
    <row r="3255" ht="15" customHeight="1" thickBot="1">
      <c r="B3255" s="85" t="inlineStr">
        <is>
          <t>45MK13L-C</t>
        </is>
      </c>
      <c r="C3255">
        <f>SUMIF(数量表!D:H,B3255,数量表!H:H)</f>
        <v/>
      </c>
      <c r="D3255" s="243" t="inlineStr">
        <is>
          <t>W1-34</t>
        </is>
      </c>
      <c r="E3255" s="2" t="n">
        <v>346.5</v>
      </c>
      <c r="F3255" s="244" t="inlineStr">
        <is>
          <t>*</t>
        </is>
      </c>
      <c r="G3255" s="2" t="n">
        <v>100</v>
      </c>
      <c r="H3255" s="122" t="n">
        <v>1</v>
      </c>
      <c r="I3255" s="259">
        <f>SUM(H3255*C3255)</f>
        <v/>
      </c>
      <c r="J3255" s="260" t="n">
        <v>0.5</v>
      </c>
      <c r="K3255" s="261">
        <f>C3255*J3255</f>
        <v/>
      </c>
      <c r="M3255" s="251">
        <f>CONCATENATE(D3255,"　",E3255,F3255,G3255)</f>
        <v/>
      </c>
      <c r="N3255" s="252">
        <f>I3255</f>
        <v/>
      </c>
    </row>
    <row r="3256" ht="15" customHeight="1" thickBot="1">
      <c r="B3256" s="85" t="inlineStr">
        <is>
          <t>45MK13L-C</t>
        </is>
      </c>
      <c r="C3256">
        <f>SUMIF(数量表!D:H,B3256,数量表!H:H)</f>
        <v/>
      </c>
      <c r="D3256" s="243" t="inlineStr">
        <is>
          <t>W2-41</t>
        </is>
      </c>
      <c r="E3256" s="2" t="n">
        <v>414.5</v>
      </c>
      <c r="F3256" s="244" t="inlineStr">
        <is>
          <t>*</t>
        </is>
      </c>
      <c r="G3256" s="2" t="n">
        <v>100</v>
      </c>
      <c r="H3256" s="122" t="n">
        <v>2</v>
      </c>
      <c r="I3256" s="259">
        <f>SUM(H3256*C3256)</f>
        <v/>
      </c>
      <c r="J3256" s="260" t="n">
        <v>1</v>
      </c>
      <c r="K3256" s="261">
        <f>C3256*J3256</f>
        <v/>
      </c>
      <c r="M3256" s="251">
        <f>CONCATENATE(D3256,"　",E3256,F3256,G3256)</f>
        <v/>
      </c>
      <c r="N3256" s="252">
        <f>I3256</f>
        <v/>
      </c>
    </row>
    <row r="3257" ht="15" customHeight="1" thickBot="1">
      <c r="B3257" s="85" t="inlineStr">
        <is>
          <t>45MK13L-C</t>
        </is>
      </c>
      <c r="C3257">
        <f>SUMIF(数量表!D:H,B3257,数量表!H:H)</f>
        <v/>
      </c>
      <c r="D3257" s="243" t="inlineStr">
        <is>
          <t>W3-39</t>
        </is>
      </c>
      <c r="E3257" s="2" t="n">
        <v>386.5</v>
      </c>
      <c r="F3257" s="244" t="inlineStr">
        <is>
          <t>*</t>
        </is>
      </c>
      <c r="G3257" s="2" t="n">
        <v>100</v>
      </c>
      <c r="H3257" s="122" t="n">
        <v>1</v>
      </c>
      <c r="I3257" s="259">
        <f>SUM(H3257*C3257)</f>
        <v/>
      </c>
      <c r="J3257" s="260" t="n">
        <v>0.5</v>
      </c>
      <c r="K3257" s="261">
        <f>C3257*J3257</f>
        <v/>
      </c>
      <c r="M3257" s="251">
        <f>CONCATENATE(D3257,"　",E3257,F3257,G3257)</f>
        <v/>
      </c>
      <c r="N3257" s="252">
        <f>I3257</f>
        <v/>
      </c>
    </row>
    <row r="3258" ht="15" customHeight="1" thickBot="1">
      <c r="B3258" s="88" t="inlineStr">
        <is>
          <t>45MK13L-C</t>
        </is>
      </c>
      <c r="C3258" s="89">
        <f>SUMIF(数量表!D:H,B3258,数量表!H:H)</f>
        <v/>
      </c>
      <c r="D3258" s="239" t="inlineStr">
        <is>
          <t>45*1000</t>
        </is>
      </c>
      <c r="E3258" s="240" t="n">
        <v>39</v>
      </c>
      <c r="F3258" s="241" t="inlineStr">
        <is>
          <t>*</t>
        </is>
      </c>
      <c r="G3258" s="240" t="n">
        <v>1349</v>
      </c>
      <c r="H3258" s="242" t="n">
        <v>1</v>
      </c>
      <c r="I3258" s="256">
        <f>SUM(H3258*C3258)</f>
        <v/>
      </c>
      <c r="J3258" s="257" t="n">
        <v>0.1</v>
      </c>
      <c r="K3258" s="258">
        <f>C3258*J3258</f>
        <v/>
      </c>
      <c r="M3258" s="251">
        <f>CONCATENATE(D3258,"　",E3258,F3258,G3258)</f>
        <v/>
      </c>
      <c r="N3258" s="252">
        <f>I3258</f>
        <v/>
      </c>
    </row>
    <row r="3259" ht="15" customHeight="1" thickBot="1">
      <c r="B3259" s="79" t="inlineStr">
        <is>
          <t>45MK13R-C</t>
        </is>
      </c>
      <c r="C3259" s="80">
        <f>SUMIF(数量表!D:H,B3259,数量表!H:H)</f>
        <v/>
      </c>
      <c r="D3259" s="235" t="inlineStr">
        <is>
          <t>W1-34</t>
        </is>
      </c>
      <c r="E3259" s="236" t="n">
        <v>346.5</v>
      </c>
      <c r="F3259" s="237" t="inlineStr">
        <is>
          <t>*</t>
        </is>
      </c>
      <c r="G3259" s="236" t="n">
        <v>768</v>
      </c>
      <c r="H3259" s="238" t="n">
        <v>1</v>
      </c>
      <c r="I3259" s="253">
        <f>SUM(H3259*C3259)</f>
        <v/>
      </c>
      <c r="J3259" s="254" t="n">
        <v>1</v>
      </c>
      <c r="K3259" s="255">
        <f>C3259*J3259</f>
        <v/>
      </c>
      <c r="M3259" s="251">
        <f>CONCATENATE(D3259,"　",E3259,F3259,G3259)</f>
        <v/>
      </c>
      <c r="N3259" s="252">
        <f>I3259</f>
        <v/>
      </c>
    </row>
    <row r="3260" ht="15" customHeight="1" thickBot="1">
      <c r="B3260" s="85" t="inlineStr">
        <is>
          <t>45MK13R-C</t>
        </is>
      </c>
      <c r="C3260">
        <f>SUMIF(数量表!D:H,B3260,数量表!H:H)</f>
        <v/>
      </c>
      <c r="D3260" s="243" t="inlineStr">
        <is>
          <t>W2-41</t>
        </is>
      </c>
      <c r="E3260" s="2" t="n">
        <v>414.5</v>
      </c>
      <c r="F3260" s="244" t="inlineStr">
        <is>
          <t>*</t>
        </is>
      </c>
      <c r="G3260" s="2" t="n">
        <v>768</v>
      </c>
      <c r="H3260" s="122" t="n">
        <v>2</v>
      </c>
      <c r="I3260" s="259">
        <f>SUM(H3260*C3260)</f>
        <v/>
      </c>
      <c r="J3260" s="260" t="n">
        <v>2</v>
      </c>
      <c r="K3260" s="261">
        <f>C3260*J3260</f>
        <v/>
      </c>
      <c r="M3260" s="251">
        <f>CONCATENATE(D3260,"　",E3260,F3260,G3260)</f>
        <v/>
      </c>
      <c r="N3260" s="252">
        <f>I3260</f>
        <v/>
      </c>
    </row>
    <row r="3261" ht="15" customHeight="1" thickBot="1">
      <c r="B3261" s="85" t="inlineStr">
        <is>
          <t>45MK13R-C</t>
        </is>
      </c>
      <c r="C3261">
        <f>SUMIF(数量表!D:H,B3261,数量表!H:H)</f>
        <v/>
      </c>
      <c r="D3261" s="243" t="inlineStr">
        <is>
          <t>W3-39</t>
        </is>
      </c>
      <c r="E3261" s="2" t="n">
        <v>386.5</v>
      </c>
      <c r="F3261" s="244" t="inlineStr">
        <is>
          <t>*</t>
        </is>
      </c>
      <c r="G3261" s="2" t="n">
        <v>768</v>
      </c>
      <c r="H3261" s="122" t="n">
        <v>1</v>
      </c>
      <c r="I3261" s="259">
        <f>SUM(H3261*C3261)</f>
        <v/>
      </c>
      <c r="J3261" s="260" t="n">
        <v>1</v>
      </c>
      <c r="K3261" s="261">
        <f>C3261*J3261</f>
        <v/>
      </c>
      <c r="M3261" s="251">
        <f>CONCATENATE(D3261,"　",E3261,F3261,G3261)</f>
        <v/>
      </c>
      <c r="N3261" s="252">
        <f>I3261</f>
        <v/>
      </c>
    </row>
    <row r="3262" ht="15" customHeight="1" thickBot="1">
      <c r="B3262" s="85" t="inlineStr">
        <is>
          <t>45MK13R-C</t>
        </is>
      </c>
      <c r="C3262">
        <f>SUMIF(数量表!D:H,B3262,数量表!H:H)</f>
        <v/>
      </c>
      <c r="D3262" s="243" t="inlineStr">
        <is>
          <t>W1-34</t>
        </is>
      </c>
      <c r="E3262" s="2" t="n">
        <v>346.5</v>
      </c>
      <c r="F3262" s="244" t="inlineStr">
        <is>
          <t>*</t>
        </is>
      </c>
      <c r="G3262" s="2" t="n">
        <v>100</v>
      </c>
      <c r="H3262" s="122" t="n">
        <v>1</v>
      </c>
      <c r="I3262" s="259">
        <f>SUM(H3262*C3262)</f>
        <v/>
      </c>
      <c r="J3262" s="260" t="n">
        <v>0.5</v>
      </c>
      <c r="K3262" s="261">
        <f>C3262*J3262</f>
        <v/>
      </c>
      <c r="M3262" s="251">
        <f>CONCATENATE(D3262,"　",E3262,F3262,G3262)</f>
        <v/>
      </c>
      <c r="N3262" s="252">
        <f>I3262</f>
        <v/>
      </c>
    </row>
    <row r="3263" ht="15" customHeight="1" thickBot="1">
      <c r="B3263" s="85" t="inlineStr">
        <is>
          <t>45MK13R-C</t>
        </is>
      </c>
      <c r="C3263">
        <f>SUMIF(数量表!D:H,B3263,数量表!H:H)</f>
        <v/>
      </c>
      <c r="D3263" s="243" t="inlineStr">
        <is>
          <t>W2-41</t>
        </is>
      </c>
      <c r="E3263" s="2" t="n">
        <v>414.5</v>
      </c>
      <c r="F3263" s="244" t="inlineStr">
        <is>
          <t>*</t>
        </is>
      </c>
      <c r="G3263" s="2" t="n">
        <v>100</v>
      </c>
      <c r="H3263" s="122" t="n">
        <v>2</v>
      </c>
      <c r="I3263" s="259">
        <f>SUM(H3263*C3263)</f>
        <v/>
      </c>
      <c r="J3263" s="260" t="n">
        <v>1</v>
      </c>
      <c r="K3263" s="261">
        <f>C3263*J3263</f>
        <v/>
      </c>
      <c r="M3263" s="251">
        <f>CONCATENATE(D3263,"　",E3263,F3263,G3263)</f>
        <v/>
      </c>
      <c r="N3263" s="252">
        <f>I3263</f>
        <v/>
      </c>
    </row>
    <row r="3264" ht="15" customHeight="1" thickBot="1">
      <c r="B3264" s="85" t="inlineStr">
        <is>
          <t>45MK13R-C</t>
        </is>
      </c>
      <c r="C3264">
        <f>SUMIF(数量表!D:H,B3264,数量表!H:H)</f>
        <v/>
      </c>
      <c r="D3264" s="243" t="inlineStr">
        <is>
          <t>W3-39</t>
        </is>
      </c>
      <c r="E3264" s="2" t="n">
        <v>386.5</v>
      </c>
      <c r="F3264" s="244" t="inlineStr">
        <is>
          <t>*</t>
        </is>
      </c>
      <c r="G3264" s="2" t="n">
        <v>100</v>
      </c>
      <c r="H3264" s="122" t="n">
        <v>1</v>
      </c>
      <c r="I3264" s="259">
        <f>SUM(H3264*C3264)</f>
        <v/>
      </c>
      <c r="J3264" s="260" t="n">
        <v>0.5</v>
      </c>
      <c r="K3264" s="261">
        <f>C3264*J3264</f>
        <v/>
      </c>
      <c r="M3264" s="251">
        <f>CONCATENATE(D3264,"　",E3264,F3264,G3264)</f>
        <v/>
      </c>
      <c r="N3264" s="252">
        <f>I3264</f>
        <v/>
      </c>
    </row>
    <row r="3265" ht="15" customHeight="1" thickBot="1">
      <c r="B3265" s="88" t="inlineStr">
        <is>
          <t>45MK13R-C</t>
        </is>
      </c>
      <c r="C3265" s="89">
        <f>SUMIF(数量表!D:H,B3265,数量表!H:H)</f>
        <v/>
      </c>
      <c r="D3265" s="239" t="inlineStr">
        <is>
          <t>45*1000</t>
        </is>
      </c>
      <c r="E3265" s="240" t="n">
        <v>39</v>
      </c>
      <c r="F3265" s="241" t="inlineStr">
        <is>
          <t>*</t>
        </is>
      </c>
      <c r="G3265" s="240" t="n">
        <v>1349</v>
      </c>
      <c r="H3265" s="242" t="n">
        <v>1</v>
      </c>
      <c r="I3265" s="256">
        <f>SUM(H3265*C3265)</f>
        <v/>
      </c>
      <c r="J3265" s="257" t="n">
        <v>0.1</v>
      </c>
      <c r="K3265" s="258">
        <f>C3265*J3265</f>
        <v/>
      </c>
      <c r="M3265" s="251">
        <f>CONCATENATE(D3265,"　",E3265,F3265,G3265)</f>
        <v/>
      </c>
      <c r="N3265" s="252">
        <f>I3265</f>
        <v/>
      </c>
    </row>
    <row r="3266" ht="15" customHeight="1" thickBot="1">
      <c r="B3266" s="79" t="inlineStr">
        <is>
          <t>45MKH09-C</t>
        </is>
      </c>
      <c r="C3266">
        <f>SUMIF(数量表!D:H,B3266,数量表!H:H)</f>
        <v/>
      </c>
      <c r="D3266" s="243" t="inlineStr">
        <is>
          <t>W2-39</t>
        </is>
      </c>
      <c r="E3266" s="2" t="n">
        <v>386.5</v>
      </c>
      <c r="F3266" s="244" t="inlineStr">
        <is>
          <t>*</t>
        </is>
      </c>
      <c r="G3266" s="2" t="n">
        <v>200</v>
      </c>
      <c r="H3266" s="122" t="n">
        <v>2</v>
      </c>
      <c r="I3266" s="259">
        <f>SUM(H3266*C3266)</f>
        <v/>
      </c>
      <c r="J3266" s="260" t="n">
        <v>1</v>
      </c>
      <c r="K3266" s="261">
        <f>C3266*J3266</f>
        <v/>
      </c>
      <c r="M3266" s="251">
        <f>CONCATENATE(D3266,"　",E3266,F3266,G3266)</f>
        <v/>
      </c>
      <c r="N3266" s="252">
        <f>I3266</f>
        <v/>
      </c>
    </row>
    <row r="3267" ht="15" customHeight="1" thickBot="1">
      <c r="B3267" s="85" t="inlineStr">
        <is>
          <t>45MKH09-C</t>
        </is>
      </c>
      <c r="C3267">
        <f>SUMIF(数量表!D:H,B3267,数量表!H:H)</f>
        <v/>
      </c>
      <c r="D3267" s="243" t="inlineStr">
        <is>
          <t>W1-39</t>
        </is>
      </c>
      <c r="E3267" s="2" t="n">
        <v>386.5</v>
      </c>
      <c r="F3267" s="244" t="inlineStr">
        <is>
          <t>*</t>
        </is>
      </c>
      <c r="G3267" s="2" t="n">
        <v>1068</v>
      </c>
      <c r="H3267" s="122" t="n">
        <v>2</v>
      </c>
      <c r="I3267" s="259">
        <f>SUM(H3267*C3267)</f>
        <v/>
      </c>
      <c r="J3267" s="260" t="n">
        <v>2</v>
      </c>
      <c r="K3267" s="261">
        <f>C3267*J3267</f>
        <v/>
      </c>
      <c r="M3267" s="251">
        <f>CONCATENATE(D3267,"　",E3267,F3267,G3267)</f>
        <v/>
      </c>
      <c r="N3267" s="252">
        <f>I3267</f>
        <v/>
      </c>
    </row>
    <row r="3268" ht="15" customHeight="1" thickBot="1">
      <c r="B3268" s="88" t="inlineStr">
        <is>
          <t>45MKH09-C</t>
        </is>
      </c>
      <c r="C3268" s="89">
        <f>SUMIF(数量表!D:H,B3268,数量表!H:H)</f>
        <v/>
      </c>
      <c r="D3268" s="239" t="inlineStr">
        <is>
          <t>45*1000</t>
        </is>
      </c>
      <c r="E3268" s="240" t="n">
        <v>39</v>
      </c>
      <c r="F3268" s="241" t="inlineStr">
        <is>
          <t>*</t>
        </is>
      </c>
      <c r="G3268" s="240" t="n">
        <v>949</v>
      </c>
      <c r="H3268" s="242" t="n">
        <v>2</v>
      </c>
      <c r="I3268" s="256">
        <f>SUM(H3268*C3268)</f>
        <v/>
      </c>
      <c r="J3268" s="257" t="n">
        <v>0.1</v>
      </c>
      <c r="K3268" s="258">
        <f>C3268*J3268</f>
        <v/>
      </c>
      <c r="M3268" s="251">
        <f>CONCATENATE(D3268,"　",E3268,F3268,G3268)</f>
        <v/>
      </c>
      <c r="N3268" s="252">
        <f>I3268</f>
        <v/>
      </c>
    </row>
    <row r="3269" ht="15" customHeight="1" thickBot="1">
      <c r="B3269" s="79" t="inlineStr">
        <is>
          <t>45MKH09L-C</t>
        </is>
      </c>
      <c r="C3269" s="80">
        <f>SUMIF(数量表!D:H,B3269,数量表!H:H)</f>
        <v/>
      </c>
      <c r="D3269" s="235" t="inlineStr">
        <is>
          <t>W1-34</t>
        </is>
      </c>
      <c r="E3269" s="236" t="n">
        <v>346.5</v>
      </c>
      <c r="F3269" s="237" t="inlineStr">
        <is>
          <t>*</t>
        </is>
      </c>
      <c r="G3269" s="236" t="n">
        <v>1068</v>
      </c>
      <c r="H3269" s="238" t="n">
        <v>1</v>
      </c>
      <c r="I3269" s="253">
        <f>SUM(H3269*C3269)</f>
        <v/>
      </c>
      <c r="J3269" s="254" t="n">
        <v>1</v>
      </c>
      <c r="K3269" s="255">
        <f>C3269*J3269</f>
        <v/>
      </c>
      <c r="M3269" s="251">
        <f>CONCATENATE(D3269,"　",E3269,F3269,G3269)</f>
        <v/>
      </c>
      <c r="N3269" s="252">
        <f>I3269</f>
        <v/>
      </c>
    </row>
    <row r="3270" ht="15" customHeight="1" thickBot="1">
      <c r="B3270" s="85" t="inlineStr">
        <is>
          <t>45MKH09L-C</t>
        </is>
      </c>
      <c r="C3270">
        <f>SUMIF(数量表!D:H,B3270,数量表!H:H)</f>
        <v/>
      </c>
      <c r="D3270" s="243" t="inlineStr">
        <is>
          <t>W1-34</t>
        </is>
      </c>
      <c r="E3270" s="2" t="n">
        <v>346.5</v>
      </c>
      <c r="F3270" s="244" t="inlineStr">
        <is>
          <t>*</t>
        </is>
      </c>
      <c r="G3270" s="2" t="n">
        <v>200</v>
      </c>
      <c r="H3270" s="122" t="n">
        <v>1</v>
      </c>
      <c r="I3270" s="259">
        <f>SUM(H3270*C3270)</f>
        <v/>
      </c>
      <c r="J3270" s="260" t="n">
        <v>0.5</v>
      </c>
      <c r="K3270" s="261">
        <f>C3270*J3270</f>
        <v/>
      </c>
      <c r="M3270" s="251">
        <f>CONCATENATE(D3270,"　",E3270,F3270,G3270)</f>
        <v/>
      </c>
      <c r="N3270" s="252">
        <f>I3270</f>
        <v/>
      </c>
    </row>
    <row r="3271" ht="15" customHeight="1" thickBot="1">
      <c r="B3271" s="85" t="inlineStr">
        <is>
          <t>45MKH09L-C</t>
        </is>
      </c>
      <c r="C3271">
        <f>SUMIF(数量表!D:H,B3271,数量表!H:H)</f>
        <v/>
      </c>
      <c r="D3271" s="243" t="inlineStr">
        <is>
          <t>W3-39</t>
        </is>
      </c>
      <c r="E3271" s="2" t="n">
        <v>386.5</v>
      </c>
      <c r="F3271" s="244" t="inlineStr">
        <is>
          <t>*</t>
        </is>
      </c>
      <c r="G3271" s="2" t="n">
        <v>200</v>
      </c>
      <c r="H3271" s="122" t="n">
        <v>1</v>
      </c>
      <c r="I3271" s="259">
        <f>SUM(H3271*C3271)</f>
        <v/>
      </c>
      <c r="J3271" s="260" t="n">
        <v>0.5</v>
      </c>
      <c r="K3271" s="261">
        <f>C3271*J3271</f>
        <v/>
      </c>
      <c r="M3271" s="251">
        <f>CONCATENATE(D3271,"　",E3271,F3271,G3271)</f>
        <v/>
      </c>
      <c r="N3271" s="252">
        <f>I3271</f>
        <v/>
      </c>
    </row>
    <row r="3272" ht="15" customHeight="1" thickBot="1">
      <c r="B3272" s="85" t="inlineStr">
        <is>
          <t>45MKH09L-C</t>
        </is>
      </c>
      <c r="C3272">
        <f>SUMIF(数量表!D:H,B3272,数量表!H:H)</f>
        <v/>
      </c>
      <c r="D3272" s="243" t="inlineStr">
        <is>
          <t>W1-39</t>
        </is>
      </c>
      <c r="E3272" s="2" t="n">
        <v>386.5</v>
      </c>
      <c r="F3272" s="244" t="inlineStr">
        <is>
          <t>*</t>
        </is>
      </c>
      <c r="G3272" s="2" t="n">
        <v>1068</v>
      </c>
      <c r="H3272" s="122" t="n">
        <v>1</v>
      </c>
      <c r="I3272" s="259">
        <f>SUM(H3272*C3272)</f>
        <v/>
      </c>
      <c r="J3272" s="260" t="n">
        <v>1</v>
      </c>
      <c r="K3272" s="261">
        <f>C3272*J3272</f>
        <v/>
      </c>
      <c r="M3272" s="251">
        <f>CONCATENATE(D3272,"　",E3272,F3272,G3272)</f>
        <v/>
      </c>
      <c r="N3272" s="252">
        <f>I3272</f>
        <v/>
      </c>
    </row>
    <row r="3273" ht="15" customHeight="1" thickBot="1">
      <c r="B3273" s="88" t="inlineStr">
        <is>
          <t>45MKH09L-C</t>
        </is>
      </c>
      <c r="C3273" s="89">
        <f>SUMIF(数量表!D:H,B3273,数量表!H:H)</f>
        <v/>
      </c>
      <c r="D3273" s="239" t="inlineStr">
        <is>
          <t>45*1000</t>
        </is>
      </c>
      <c r="E3273" s="240" t="n">
        <v>39</v>
      </c>
      <c r="F3273" s="241" t="inlineStr">
        <is>
          <t>*</t>
        </is>
      </c>
      <c r="G3273" s="240" t="n">
        <v>949</v>
      </c>
      <c r="H3273" s="242" t="n">
        <v>1</v>
      </c>
      <c r="I3273" s="256">
        <f>SUM(H3273*C3273)</f>
        <v/>
      </c>
      <c r="J3273" s="257" t="n">
        <v>0.1</v>
      </c>
      <c r="K3273" s="258">
        <f>C3273*J3273</f>
        <v/>
      </c>
      <c r="M3273" s="251">
        <f>CONCATENATE(D3273,"　",E3273,F3273,G3273)</f>
        <v/>
      </c>
      <c r="N3273" s="252">
        <f>I3273</f>
        <v/>
      </c>
    </row>
    <row r="3274" ht="15" customHeight="1" thickBot="1">
      <c r="B3274" s="79" t="inlineStr">
        <is>
          <t>45MKH09R-C</t>
        </is>
      </c>
      <c r="C3274" s="80">
        <f>SUMIF(数量表!D:H,B3274,数量表!H:H)</f>
        <v/>
      </c>
      <c r="D3274" s="235" t="inlineStr">
        <is>
          <t>W1-34</t>
        </is>
      </c>
      <c r="E3274" s="236" t="n">
        <v>346.5</v>
      </c>
      <c r="F3274" s="237" t="inlineStr">
        <is>
          <t>*</t>
        </is>
      </c>
      <c r="G3274" s="236" t="n">
        <v>1068</v>
      </c>
      <c r="H3274" s="238" t="n">
        <v>1</v>
      </c>
      <c r="I3274" s="253">
        <f>SUM(H3274*C3274)</f>
        <v/>
      </c>
      <c r="J3274" s="254" t="n">
        <v>1</v>
      </c>
      <c r="K3274" s="255">
        <f>C3274*J3274</f>
        <v/>
      </c>
      <c r="M3274" s="251">
        <f>CONCATENATE(D3274,"　",E3274,F3274,G3274)</f>
        <v/>
      </c>
      <c r="N3274" s="252">
        <f>I3274</f>
        <v/>
      </c>
    </row>
    <row r="3275" ht="15" customHeight="1" thickBot="1">
      <c r="B3275" s="85" t="inlineStr">
        <is>
          <t>45MKH09R-C</t>
        </is>
      </c>
      <c r="C3275">
        <f>SUMIF(数量表!D:H,B3275,数量表!H:H)</f>
        <v/>
      </c>
      <c r="D3275" s="243" t="inlineStr">
        <is>
          <t>W1-34</t>
        </is>
      </c>
      <c r="E3275" s="2" t="n">
        <v>346.5</v>
      </c>
      <c r="F3275" s="244" t="inlineStr">
        <is>
          <t>*</t>
        </is>
      </c>
      <c r="G3275" s="2" t="n">
        <v>200</v>
      </c>
      <c r="H3275" s="122" t="n">
        <v>1</v>
      </c>
      <c r="I3275" s="259">
        <f>SUM(H3275*C3275)</f>
        <v/>
      </c>
      <c r="J3275" s="260" t="n">
        <v>0.5</v>
      </c>
      <c r="K3275" s="261">
        <f>C3275*J3275</f>
        <v/>
      </c>
      <c r="M3275" s="251">
        <f>CONCATENATE(D3275,"　",E3275,F3275,G3275)</f>
        <v/>
      </c>
      <c r="N3275" s="252">
        <f>I3275</f>
        <v/>
      </c>
    </row>
    <row r="3276" ht="15" customHeight="1" thickBot="1">
      <c r="B3276" s="85" t="inlineStr">
        <is>
          <t>45MKH09R-C</t>
        </is>
      </c>
      <c r="C3276">
        <f>SUMIF(数量表!D:H,B3276,数量表!H:H)</f>
        <v/>
      </c>
      <c r="D3276" s="243" t="inlineStr">
        <is>
          <t>W3-39</t>
        </is>
      </c>
      <c r="E3276" s="2" t="n">
        <v>386.5</v>
      </c>
      <c r="F3276" s="244" t="inlineStr">
        <is>
          <t>*</t>
        </is>
      </c>
      <c r="G3276" s="2" t="n">
        <v>200</v>
      </c>
      <c r="H3276" s="122" t="n">
        <v>1</v>
      </c>
      <c r="I3276" s="259">
        <f>SUM(H3276*C3276)</f>
        <v/>
      </c>
      <c r="J3276" s="260" t="n">
        <v>0.5</v>
      </c>
      <c r="K3276" s="261">
        <f>C3276*J3276</f>
        <v/>
      </c>
      <c r="M3276" s="251">
        <f>CONCATENATE(D3276,"　",E3276,F3276,G3276)</f>
        <v/>
      </c>
      <c r="N3276" s="252">
        <f>I3276</f>
        <v/>
      </c>
    </row>
    <row r="3277" ht="15" customHeight="1" thickBot="1">
      <c r="B3277" s="85" t="inlineStr">
        <is>
          <t>45MKH09R-C</t>
        </is>
      </c>
      <c r="C3277">
        <f>SUMIF(数量表!D:H,B3277,数量表!H:H)</f>
        <v/>
      </c>
      <c r="D3277" s="243" t="inlineStr">
        <is>
          <t>W1-39</t>
        </is>
      </c>
      <c r="E3277" s="2" t="n">
        <v>386.5</v>
      </c>
      <c r="F3277" s="244" t="inlineStr">
        <is>
          <t>*</t>
        </is>
      </c>
      <c r="G3277" s="2" t="n">
        <v>1068</v>
      </c>
      <c r="H3277" s="122" t="n">
        <v>1</v>
      </c>
      <c r="I3277" s="259">
        <f>SUM(H3277*C3277)</f>
        <v/>
      </c>
      <c r="J3277" s="260" t="n">
        <v>1</v>
      </c>
      <c r="K3277" s="261">
        <f>C3277*J3277</f>
        <v/>
      </c>
      <c r="M3277" s="251">
        <f>CONCATENATE(D3277,"　",E3277,F3277,G3277)</f>
        <v/>
      </c>
      <c r="N3277" s="252">
        <f>I3277</f>
        <v/>
      </c>
    </row>
    <row r="3278" ht="15" customHeight="1" thickBot="1">
      <c r="B3278" s="88" t="inlineStr">
        <is>
          <t>45MKH09R-C</t>
        </is>
      </c>
      <c r="C3278" s="89">
        <f>SUMIF(数量表!D:H,B3278,数量表!H:H)</f>
        <v/>
      </c>
      <c r="D3278" s="239" t="inlineStr">
        <is>
          <t>45*1000</t>
        </is>
      </c>
      <c r="E3278" s="240" t="n">
        <v>39</v>
      </c>
      <c r="F3278" s="241" t="inlineStr">
        <is>
          <t>*</t>
        </is>
      </c>
      <c r="G3278" s="240" t="n">
        <v>949</v>
      </c>
      <c r="H3278" s="242" t="n">
        <v>1</v>
      </c>
      <c r="I3278" s="256">
        <f>SUM(H3278*C3278)</f>
        <v/>
      </c>
      <c r="J3278" s="257" t="n">
        <v>0.1</v>
      </c>
      <c r="K3278" s="258">
        <f>C3278*J3278</f>
        <v/>
      </c>
      <c r="M3278" s="251">
        <f>CONCATENATE(D3278,"　",E3278,F3278,G3278)</f>
        <v/>
      </c>
      <c r="N3278" s="252">
        <f>I3278</f>
        <v/>
      </c>
    </row>
    <row r="3279" ht="15" customHeight="1" thickBot="1">
      <c r="B3279" s="85" t="inlineStr">
        <is>
          <t>45MKH11-C</t>
        </is>
      </c>
      <c r="C3279">
        <f>SUMIF(数量表!D:H,B3279,数量表!H:H)</f>
        <v/>
      </c>
      <c r="D3279" s="243" t="inlineStr">
        <is>
          <t>W2-39</t>
        </is>
      </c>
      <c r="E3279" s="2" t="n">
        <v>386.5</v>
      </c>
      <c r="F3279" s="244" t="inlineStr">
        <is>
          <t>*</t>
        </is>
      </c>
      <c r="G3279" s="2" t="n">
        <v>200</v>
      </c>
      <c r="H3279" s="122" t="n">
        <v>2</v>
      </c>
      <c r="I3279" s="259">
        <f>SUM(H3279*C3279)</f>
        <v/>
      </c>
      <c r="J3279" s="260" t="n">
        <v>1</v>
      </c>
      <c r="K3279" s="261">
        <f>C3279*J3279</f>
        <v/>
      </c>
      <c r="M3279" s="251">
        <f>CONCATENATE(D3279,"　",E3279,F3279,G3279)</f>
        <v/>
      </c>
      <c r="N3279" s="252">
        <f>I3279</f>
        <v/>
      </c>
    </row>
    <row r="3280" ht="15" customHeight="1" thickBot="1">
      <c r="B3280" s="85" t="inlineStr">
        <is>
          <t>45MKH11-C</t>
        </is>
      </c>
      <c r="C3280">
        <f>SUMIF(数量表!D:H,B3280,数量表!H:H)</f>
        <v/>
      </c>
      <c r="D3280" s="243" t="inlineStr">
        <is>
          <t>W2-39</t>
        </is>
      </c>
      <c r="E3280" s="2" t="n">
        <v>386.5</v>
      </c>
      <c r="F3280" s="244" t="inlineStr">
        <is>
          <t>*</t>
        </is>
      </c>
      <c r="G3280" s="2" t="n">
        <v>868</v>
      </c>
      <c r="H3280" s="122" t="n">
        <v>2</v>
      </c>
      <c r="I3280" s="259">
        <f>SUM(H3280*C3280)</f>
        <v/>
      </c>
      <c r="J3280" s="260" t="n">
        <v>2</v>
      </c>
      <c r="K3280" s="261">
        <f>C3280*J3280</f>
        <v/>
      </c>
      <c r="M3280" s="251">
        <f>CONCATENATE(D3280,"　",E3280,F3280,G3280)</f>
        <v/>
      </c>
      <c r="N3280" s="252">
        <f>I3280</f>
        <v/>
      </c>
    </row>
    <row r="3281" ht="15" customHeight="1" thickBot="1">
      <c r="B3281" s="88" t="inlineStr">
        <is>
          <t>45MKH11-C</t>
        </is>
      </c>
      <c r="C3281" s="89">
        <f>SUMIF(数量表!D:H,B3281,数量表!H:H)</f>
        <v/>
      </c>
      <c r="D3281" s="239" t="inlineStr">
        <is>
          <t>45*1000</t>
        </is>
      </c>
      <c r="E3281" s="240" t="n">
        <v>39</v>
      </c>
      <c r="F3281" s="241" t="inlineStr">
        <is>
          <t>*</t>
        </is>
      </c>
      <c r="G3281" s="240" t="n">
        <v>1149</v>
      </c>
      <c r="H3281" s="242" t="n">
        <v>2</v>
      </c>
      <c r="I3281" s="256">
        <f>SUM(H3281*C3281)</f>
        <v/>
      </c>
      <c r="J3281" s="257" t="n">
        <v>0.1</v>
      </c>
      <c r="K3281" s="258">
        <f>C3281*J3281</f>
        <v/>
      </c>
      <c r="M3281" s="251">
        <f>CONCATENATE(D3281,"　",E3281,F3281,G3281)</f>
        <v/>
      </c>
      <c r="N3281" s="252">
        <f>I3281</f>
        <v/>
      </c>
    </row>
    <row r="3282" ht="15" customHeight="1" thickBot="1">
      <c r="B3282" s="79" t="inlineStr">
        <is>
          <t>45MKH11L-C</t>
        </is>
      </c>
      <c r="C3282" s="80">
        <f>SUMIF(数量表!D:H,B3282,数量表!H:H)</f>
        <v/>
      </c>
      <c r="D3282" s="235" t="inlineStr">
        <is>
          <t>W1-34</t>
        </is>
      </c>
      <c r="E3282" s="236" t="n">
        <v>346.5</v>
      </c>
      <c r="F3282" s="237" t="inlineStr">
        <is>
          <t>*</t>
        </is>
      </c>
      <c r="G3282" s="236" t="n">
        <v>868</v>
      </c>
      <c r="H3282" s="238" t="n">
        <v>1</v>
      </c>
      <c r="I3282" s="253">
        <f>SUM(H3282*C3282)</f>
        <v/>
      </c>
      <c r="J3282" s="254" t="n">
        <v>1</v>
      </c>
      <c r="K3282" s="255">
        <f>C3282*J3282</f>
        <v/>
      </c>
      <c r="M3282" s="251">
        <f>CONCATENATE(D3282,"　",E3282,F3282,G3282)</f>
        <v/>
      </c>
      <c r="N3282" s="252">
        <f>I3282</f>
        <v/>
      </c>
    </row>
    <row r="3283" ht="15" customHeight="1" thickBot="1">
      <c r="B3283" s="85" t="inlineStr">
        <is>
          <t>45MKH11L-C</t>
        </is>
      </c>
      <c r="C3283">
        <f>SUMIF(数量表!D:H,B3283,数量表!H:H)</f>
        <v/>
      </c>
      <c r="D3283" s="243" t="inlineStr">
        <is>
          <t>W1-34</t>
        </is>
      </c>
      <c r="E3283" s="2" t="n">
        <v>346.5</v>
      </c>
      <c r="F3283" s="244" t="inlineStr">
        <is>
          <t>*</t>
        </is>
      </c>
      <c r="G3283" s="2" t="n">
        <v>200</v>
      </c>
      <c r="H3283" s="122" t="n">
        <v>1</v>
      </c>
      <c r="I3283" s="259">
        <f>SUM(H3283*C3283)</f>
        <v/>
      </c>
      <c r="J3283" s="260" t="n">
        <v>0.5</v>
      </c>
      <c r="K3283" s="261">
        <f>C3283*J3283</f>
        <v/>
      </c>
      <c r="M3283" s="251">
        <f>CONCATENATE(D3283,"　",E3283,F3283,G3283)</f>
        <v/>
      </c>
      <c r="N3283" s="252">
        <f>I3283</f>
        <v/>
      </c>
    </row>
    <row r="3284" ht="15" customHeight="1" thickBot="1">
      <c r="B3284" s="85" t="inlineStr">
        <is>
          <t>45MKH11L-C</t>
        </is>
      </c>
      <c r="C3284">
        <f>SUMIF(数量表!D:H,B3284,数量表!H:H)</f>
        <v/>
      </c>
      <c r="D3284" s="243" t="inlineStr">
        <is>
          <t>W3-39</t>
        </is>
      </c>
      <c r="E3284" s="2" t="n">
        <v>386.5</v>
      </c>
      <c r="F3284" s="244" t="inlineStr">
        <is>
          <t>*</t>
        </is>
      </c>
      <c r="G3284" s="2" t="n">
        <v>200</v>
      </c>
      <c r="H3284" s="122" t="n">
        <v>1</v>
      </c>
      <c r="I3284" s="259">
        <f>SUM(H3284*C3284)</f>
        <v/>
      </c>
      <c r="J3284" s="260" t="n">
        <v>0.5</v>
      </c>
      <c r="K3284" s="261">
        <f>C3284*J3284</f>
        <v/>
      </c>
      <c r="M3284" s="251">
        <f>CONCATENATE(D3284,"　",E3284,F3284,G3284)</f>
        <v/>
      </c>
      <c r="N3284" s="252">
        <f>I3284</f>
        <v/>
      </c>
    </row>
    <row r="3285" ht="15" customHeight="1" thickBot="1">
      <c r="B3285" s="85" t="inlineStr">
        <is>
          <t>45MKH11L-C</t>
        </is>
      </c>
      <c r="C3285">
        <f>SUMIF(数量表!D:H,B3285,数量表!H:H)</f>
        <v/>
      </c>
      <c r="D3285" s="243" t="inlineStr">
        <is>
          <t>W2-39</t>
        </is>
      </c>
      <c r="E3285" s="2" t="n">
        <v>386.5</v>
      </c>
      <c r="F3285" s="244" t="inlineStr">
        <is>
          <t>*</t>
        </is>
      </c>
      <c r="G3285" s="2" t="n">
        <v>868</v>
      </c>
      <c r="H3285" s="122" t="n">
        <v>1</v>
      </c>
      <c r="I3285" s="259">
        <f>SUM(H3285*C3285)</f>
        <v/>
      </c>
      <c r="J3285" s="260" t="n">
        <v>1</v>
      </c>
      <c r="K3285" s="261">
        <f>C3285*J3285</f>
        <v/>
      </c>
      <c r="M3285" s="251">
        <f>CONCATENATE(D3285,"　",E3285,F3285,G3285)</f>
        <v/>
      </c>
      <c r="N3285" s="252">
        <f>I3285</f>
        <v/>
      </c>
    </row>
    <row r="3286" ht="15" customHeight="1" thickBot="1">
      <c r="B3286" s="88" t="inlineStr">
        <is>
          <t>45MKH11L-C</t>
        </is>
      </c>
      <c r="C3286" s="89">
        <f>SUMIF(数量表!D:H,B3286,数量表!H:H)</f>
        <v/>
      </c>
      <c r="D3286" s="239" t="inlineStr">
        <is>
          <t>45*1000</t>
        </is>
      </c>
      <c r="E3286" s="240" t="n">
        <v>39</v>
      </c>
      <c r="F3286" s="241" t="inlineStr">
        <is>
          <t>*</t>
        </is>
      </c>
      <c r="G3286" s="240" t="n">
        <v>1149</v>
      </c>
      <c r="H3286" s="242" t="n">
        <v>1</v>
      </c>
      <c r="I3286" s="256">
        <f>SUM(H3286*C3286)</f>
        <v/>
      </c>
      <c r="J3286" s="257" t="n">
        <v>0.1</v>
      </c>
      <c r="K3286" s="258">
        <f>C3286*J3286</f>
        <v/>
      </c>
      <c r="M3286" s="251">
        <f>CONCATENATE(D3286,"　",E3286,F3286,G3286)</f>
        <v/>
      </c>
      <c r="N3286" s="252">
        <f>I3286</f>
        <v/>
      </c>
    </row>
    <row r="3287" ht="15" customHeight="1" thickBot="1">
      <c r="B3287" s="79" t="inlineStr">
        <is>
          <t>45MKH11R-C</t>
        </is>
      </c>
      <c r="C3287" s="80">
        <f>SUMIF(数量表!D:H,B3287,数量表!H:H)</f>
        <v/>
      </c>
      <c r="D3287" s="235" t="inlineStr">
        <is>
          <t>W1-34</t>
        </is>
      </c>
      <c r="E3287" s="236" t="n">
        <v>346.5</v>
      </c>
      <c r="F3287" s="237" t="inlineStr">
        <is>
          <t>*</t>
        </is>
      </c>
      <c r="G3287" s="236" t="n">
        <v>868</v>
      </c>
      <c r="H3287" s="238" t="n">
        <v>1</v>
      </c>
      <c r="I3287" s="253">
        <f>SUM(H3287*C3287)</f>
        <v/>
      </c>
      <c r="J3287" s="254" t="n">
        <v>1</v>
      </c>
      <c r="K3287" s="255">
        <f>C3287*J3287</f>
        <v/>
      </c>
      <c r="M3287" s="251">
        <f>CONCATENATE(D3287,"　",E3287,F3287,G3287)</f>
        <v/>
      </c>
      <c r="N3287" s="252">
        <f>I3287</f>
        <v/>
      </c>
    </row>
    <row r="3288" ht="15" customHeight="1" thickBot="1">
      <c r="B3288" s="85" t="inlineStr">
        <is>
          <t>45MKH11R-C</t>
        </is>
      </c>
      <c r="C3288">
        <f>SUMIF(数量表!D:H,B3288,数量表!H:H)</f>
        <v/>
      </c>
      <c r="D3288" s="243" t="inlineStr">
        <is>
          <t>W1-34</t>
        </is>
      </c>
      <c r="E3288" s="2" t="n">
        <v>346.5</v>
      </c>
      <c r="F3288" s="244" t="inlineStr">
        <is>
          <t>*</t>
        </is>
      </c>
      <c r="G3288" s="2" t="n">
        <v>200</v>
      </c>
      <c r="H3288" s="122" t="n">
        <v>1</v>
      </c>
      <c r="I3288" s="259">
        <f>SUM(H3288*C3288)</f>
        <v/>
      </c>
      <c r="J3288" s="260" t="n">
        <v>0.5</v>
      </c>
      <c r="K3288" s="261">
        <f>C3288*J3288</f>
        <v/>
      </c>
      <c r="M3288" s="251">
        <f>CONCATENATE(D3288,"　",E3288,F3288,G3288)</f>
        <v/>
      </c>
      <c r="N3288" s="252">
        <f>I3288</f>
        <v/>
      </c>
    </row>
    <row r="3289" ht="15" customHeight="1" thickBot="1">
      <c r="B3289" s="85" t="inlineStr">
        <is>
          <t>45MKH11R-C</t>
        </is>
      </c>
      <c r="C3289">
        <f>SUMIF(数量表!D:H,B3289,数量表!H:H)</f>
        <v/>
      </c>
      <c r="D3289" s="243" t="inlineStr">
        <is>
          <t>W3-39</t>
        </is>
      </c>
      <c r="E3289" s="2" t="n">
        <v>386.5</v>
      </c>
      <c r="F3289" s="244" t="inlineStr">
        <is>
          <t>*</t>
        </is>
      </c>
      <c r="G3289" s="2" t="n">
        <v>200</v>
      </c>
      <c r="H3289" s="122" t="n">
        <v>1</v>
      </c>
      <c r="I3289" s="259">
        <f>SUM(H3289*C3289)</f>
        <v/>
      </c>
      <c r="J3289" s="260" t="n">
        <v>0.5</v>
      </c>
      <c r="K3289" s="261">
        <f>C3289*J3289</f>
        <v/>
      </c>
      <c r="M3289" s="251">
        <f>CONCATENATE(D3289,"　",E3289,F3289,G3289)</f>
        <v/>
      </c>
      <c r="N3289" s="252">
        <f>I3289</f>
        <v/>
      </c>
    </row>
    <row r="3290" ht="15" customHeight="1" thickBot="1">
      <c r="B3290" s="85" t="inlineStr">
        <is>
          <t>45MKH11R-C</t>
        </is>
      </c>
      <c r="C3290">
        <f>SUMIF(数量表!D:H,B3290,数量表!H:H)</f>
        <v/>
      </c>
      <c r="D3290" s="243" t="inlineStr">
        <is>
          <t>W2-39</t>
        </is>
      </c>
      <c r="E3290" s="2" t="n">
        <v>386.5</v>
      </c>
      <c r="F3290" s="244" t="inlineStr">
        <is>
          <t>*</t>
        </is>
      </c>
      <c r="G3290" s="2" t="n">
        <v>868</v>
      </c>
      <c r="H3290" s="122" t="n">
        <v>1</v>
      </c>
      <c r="I3290" s="259">
        <f>SUM(H3290*C3290)</f>
        <v/>
      </c>
      <c r="J3290" s="260" t="n">
        <v>1</v>
      </c>
      <c r="K3290" s="261">
        <f>C3290*J3290</f>
        <v/>
      </c>
      <c r="M3290" s="251">
        <f>CONCATENATE(D3290,"　",E3290,F3290,G3290)</f>
        <v/>
      </c>
      <c r="N3290" s="252">
        <f>I3290</f>
        <v/>
      </c>
    </row>
    <row r="3291" ht="15" customHeight="1" thickBot="1">
      <c r="B3291" s="88" t="inlineStr">
        <is>
          <t>45MKH11R-C</t>
        </is>
      </c>
      <c r="C3291" s="89">
        <f>SUMIF(数量表!D:H,B3291,数量表!H:H)</f>
        <v/>
      </c>
      <c r="D3291" s="239" t="inlineStr">
        <is>
          <t>45*1000</t>
        </is>
      </c>
      <c r="E3291" s="240" t="n">
        <v>39</v>
      </c>
      <c r="F3291" s="241" t="inlineStr">
        <is>
          <t>*</t>
        </is>
      </c>
      <c r="G3291" s="240" t="n">
        <v>1149</v>
      </c>
      <c r="H3291" s="242" t="n">
        <v>1</v>
      </c>
      <c r="I3291" s="256">
        <f>SUM(H3291*C3291)</f>
        <v/>
      </c>
      <c r="J3291" s="257" t="n">
        <v>0.1</v>
      </c>
      <c r="K3291" s="258">
        <f>C3291*J3291</f>
        <v/>
      </c>
      <c r="M3291" s="251">
        <f>CONCATENATE(D3291,"　",E3291,F3291,G3291)</f>
        <v/>
      </c>
      <c r="N3291" s="252">
        <f>I3291</f>
        <v/>
      </c>
    </row>
    <row r="3292" ht="15" customHeight="1" thickBot="1">
      <c r="B3292" s="79" t="inlineStr">
        <is>
          <t>45MM-C</t>
        </is>
      </c>
      <c r="C3292">
        <f>SUMIF(数量表!D:H,B3292,数量表!H:H)</f>
        <v/>
      </c>
      <c r="D3292" s="243" t="inlineStr">
        <is>
          <t>W1-39</t>
        </is>
      </c>
      <c r="E3292" s="2" t="n">
        <v>386.5</v>
      </c>
      <c r="F3292" s="237" t="inlineStr">
        <is>
          <t>*</t>
        </is>
      </c>
      <c r="G3292" s="236" t="n">
        <v>282</v>
      </c>
      <c r="H3292" s="238" t="n">
        <v>2</v>
      </c>
      <c r="I3292" s="253">
        <f>SUM(H3292*C3292)</f>
        <v/>
      </c>
      <c r="J3292" s="254" t="n">
        <v>1</v>
      </c>
      <c r="K3292" s="255">
        <f>C3292*J3292</f>
        <v/>
      </c>
      <c r="M3292" s="251">
        <f>CONCATENATE(D3292,"　",E3292,F3292,G3292)</f>
        <v/>
      </c>
      <c r="N3292" s="252">
        <f>I3292</f>
        <v/>
      </c>
    </row>
    <row r="3293" ht="15" customHeight="1" thickBot="1">
      <c r="B3293" s="85" t="inlineStr">
        <is>
          <t>45MM-C</t>
        </is>
      </c>
      <c r="C3293">
        <f>SUMIF(数量表!D:H,B3293,数量表!H:H)</f>
        <v/>
      </c>
      <c r="D3293" s="243" t="inlineStr">
        <is>
          <t>W1-39</t>
        </is>
      </c>
      <c r="E3293" s="2" t="n">
        <v>386.5</v>
      </c>
      <c r="F3293" s="244" t="inlineStr">
        <is>
          <t>*</t>
        </is>
      </c>
      <c r="G3293" s="2" t="n">
        <v>282</v>
      </c>
      <c r="H3293" s="122" t="n">
        <v>2</v>
      </c>
      <c r="I3293" s="259">
        <f>SUM(H3293*C3293)</f>
        <v/>
      </c>
      <c r="J3293" s="260" t="n">
        <v>0.5</v>
      </c>
      <c r="K3293" s="261">
        <f>C3293*J3293</f>
        <v/>
      </c>
      <c r="M3293" s="251">
        <f>CONCATENATE(D3293,"　",E3293,F3293,G3293)</f>
        <v/>
      </c>
      <c r="N3293" s="252">
        <f>I3293</f>
        <v/>
      </c>
    </row>
    <row r="3294" ht="15" customHeight="1" thickBot="1">
      <c r="B3294" s="85" t="inlineStr">
        <is>
          <t>45MM-C</t>
        </is>
      </c>
      <c r="C3294">
        <f>SUMIF(数量表!D:H,B3294,数量表!H:H)</f>
        <v/>
      </c>
      <c r="D3294" s="243" t="inlineStr">
        <is>
          <t>W2-41</t>
        </is>
      </c>
      <c r="E3294" s="2" t="n">
        <v>414.5</v>
      </c>
      <c r="F3294" s="244" t="inlineStr">
        <is>
          <t>*</t>
        </is>
      </c>
      <c r="G3294" s="2" t="n">
        <v>282</v>
      </c>
      <c r="H3294" s="122" t="n">
        <v>2</v>
      </c>
      <c r="I3294" s="259">
        <f>SUM(H3294*C3294)</f>
        <v/>
      </c>
      <c r="J3294" s="260" t="n">
        <v>1</v>
      </c>
      <c r="K3294" s="261">
        <f>C3294*J3294</f>
        <v/>
      </c>
      <c r="M3294" s="251">
        <f>CONCATENATE(D3294,"　",E3294,F3294,G3294)</f>
        <v/>
      </c>
      <c r="N3294" s="252">
        <f>I3294</f>
        <v/>
      </c>
    </row>
    <row r="3295" ht="15" customHeight="1" thickBot="1">
      <c r="B3295" s="85" t="inlineStr">
        <is>
          <t>45MM-C</t>
        </is>
      </c>
      <c r="C3295">
        <f>SUMIF(数量表!D:H,B3295,数量表!H:H)</f>
        <v/>
      </c>
      <c r="D3295" s="243" t="inlineStr">
        <is>
          <t>W2-41</t>
        </is>
      </c>
      <c r="E3295" s="2" t="n">
        <v>414.5</v>
      </c>
      <c r="F3295" s="244" t="inlineStr">
        <is>
          <t>*</t>
        </is>
      </c>
      <c r="G3295" s="2" t="n">
        <v>282</v>
      </c>
      <c r="H3295" s="122" t="n">
        <v>2</v>
      </c>
      <c r="I3295" s="259">
        <f>SUM(H3295*C3295)</f>
        <v/>
      </c>
      <c r="J3295" s="260" t="n">
        <v>0.5</v>
      </c>
      <c r="K3295" s="261">
        <f>C3295*J3295</f>
        <v/>
      </c>
      <c r="M3295" s="251">
        <f>CONCATENATE(D3295,"　",E3295,F3295,G3295)</f>
        <v/>
      </c>
      <c r="N3295" s="252">
        <f>I3295</f>
        <v/>
      </c>
    </row>
    <row r="3296" ht="15" customHeight="1" thickBot="1">
      <c r="B3296" s="88" t="inlineStr">
        <is>
          <t>45MM-C</t>
        </is>
      </c>
      <c r="C3296" s="89">
        <f>SUMIF(数量表!D:H,B3296,数量表!H:H)</f>
        <v/>
      </c>
      <c r="D3296" s="239" t="inlineStr">
        <is>
          <t>45*1000</t>
        </is>
      </c>
      <c r="E3296" s="240" t="n">
        <v>39</v>
      </c>
      <c r="F3296" s="241" t="inlineStr">
        <is>
          <t>*</t>
        </is>
      </c>
      <c r="G3296" s="240" t="n">
        <v>1849</v>
      </c>
      <c r="H3296" s="242" t="n">
        <v>2</v>
      </c>
      <c r="I3296" s="256">
        <f>SUM(H3296*C3296)</f>
        <v/>
      </c>
      <c r="J3296" s="257" t="n">
        <v>0.1</v>
      </c>
      <c r="K3296" s="258">
        <f>C3296*J3296</f>
        <v/>
      </c>
      <c r="M3296" s="251">
        <f>CONCATENATE(D3296,"　",E3296,F3296,G3296)</f>
        <v/>
      </c>
      <c r="N3296" s="252">
        <f>I3296</f>
        <v/>
      </c>
    </row>
    <row r="3297" ht="15" customHeight="1" thickBot="1">
      <c r="B3297" s="79" t="inlineStr">
        <is>
          <t>45MML-C</t>
        </is>
      </c>
      <c r="C3297" s="80">
        <f>SUMIF(数量表!D:H,B3297,数量表!H:H)</f>
        <v/>
      </c>
      <c r="D3297" s="235" t="inlineStr">
        <is>
          <t>W1-34</t>
        </is>
      </c>
      <c r="E3297" s="236" t="n">
        <v>346.5</v>
      </c>
      <c r="F3297" s="237" t="inlineStr">
        <is>
          <t>*</t>
        </is>
      </c>
      <c r="G3297" s="236" t="n">
        <v>282</v>
      </c>
      <c r="H3297" s="238" t="n">
        <v>1</v>
      </c>
      <c r="I3297" s="253">
        <f>SUM(H3297*C3297)</f>
        <v/>
      </c>
      <c r="J3297" s="254" t="n">
        <v>0.25</v>
      </c>
      <c r="K3297" s="255">
        <f>C3297*J3297</f>
        <v/>
      </c>
      <c r="M3297" s="251">
        <f>CONCATENATE(D3297,"　",E3297,F3297,G3297)</f>
        <v/>
      </c>
      <c r="N3297" s="252">
        <f>I3297</f>
        <v/>
      </c>
    </row>
    <row r="3298" ht="15" customHeight="1" thickBot="1">
      <c r="B3298" s="85" t="inlineStr">
        <is>
          <t>45MML-C</t>
        </is>
      </c>
      <c r="C3298">
        <f>SUMIF(数量表!D:H,B3298,数量表!H:H)</f>
        <v/>
      </c>
      <c r="D3298" s="243" t="inlineStr">
        <is>
          <t>W1-34</t>
        </is>
      </c>
      <c r="E3298" s="2" t="n">
        <v>346.5</v>
      </c>
      <c r="F3298" s="244" t="inlineStr">
        <is>
          <t>*</t>
        </is>
      </c>
      <c r="G3298" s="2" t="n">
        <v>282</v>
      </c>
      <c r="H3298" s="122" t="n">
        <v>1</v>
      </c>
      <c r="I3298" s="259">
        <f>SUM(H3298*C3298)</f>
        <v/>
      </c>
      <c r="J3298" s="260" t="n">
        <v>0.25</v>
      </c>
      <c r="K3298" s="261">
        <f>C3298*J3298</f>
        <v/>
      </c>
      <c r="M3298" s="251">
        <f>CONCATENATE(D3298,"　",E3298,F3298,G3298)</f>
        <v/>
      </c>
      <c r="N3298" s="252">
        <f>I3298</f>
        <v/>
      </c>
    </row>
    <row r="3299" ht="15" customHeight="1" thickBot="1">
      <c r="B3299" s="85" t="inlineStr">
        <is>
          <t>45MML-C</t>
        </is>
      </c>
      <c r="C3299">
        <f>SUMIF(数量表!D:H,B3299,数量表!H:H)</f>
        <v/>
      </c>
      <c r="D3299" s="243" t="inlineStr">
        <is>
          <t>W2-41</t>
        </is>
      </c>
      <c r="E3299" s="2" t="n">
        <v>414.5</v>
      </c>
      <c r="F3299" s="244" t="inlineStr">
        <is>
          <t>*</t>
        </is>
      </c>
      <c r="G3299" s="2" t="n">
        <v>282</v>
      </c>
      <c r="H3299" s="122" t="n">
        <v>2</v>
      </c>
      <c r="I3299" s="259">
        <f>SUM(H3299*C3299)</f>
        <v/>
      </c>
      <c r="J3299" s="260" t="n">
        <v>1</v>
      </c>
      <c r="K3299" s="261">
        <f>C3299*J3299</f>
        <v/>
      </c>
      <c r="M3299" s="251">
        <f>CONCATENATE(D3299,"　",E3299,F3299,G3299)</f>
        <v/>
      </c>
      <c r="N3299" s="252">
        <f>I3299</f>
        <v/>
      </c>
    </row>
    <row r="3300" ht="15" customHeight="1" thickBot="1">
      <c r="B3300" s="85" t="inlineStr">
        <is>
          <t>45MML-C</t>
        </is>
      </c>
      <c r="C3300">
        <f>SUMIF(数量表!D:H,B3300,数量表!H:H)</f>
        <v/>
      </c>
      <c r="D3300" s="243" t="inlineStr">
        <is>
          <t>W2-41</t>
        </is>
      </c>
      <c r="E3300" s="2" t="n">
        <v>414.5</v>
      </c>
      <c r="F3300" s="244" t="inlineStr">
        <is>
          <t>*</t>
        </is>
      </c>
      <c r="G3300" s="2" t="n">
        <v>282</v>
      </c>
      <c r="H3300" s="122" t="n">
        <v>2</v>
      </c>
      <c r="I3300" s="259">
        <f>SUM(H3300*C3300)</f>
        <v/>
      </c>
      <c r="J3300" s="260" t="n">
        <v>0.5</v>
      </c>
      <c r="K3300" s="261">
        <f>C3300*J3300</f>
        <v/>
      </c>
      <c r="M3300" s="251">
        <f>CONCATENATE(D3300,"　",E3300,F3300,G3300)</f>
        <v/>
      </c>
      <c r="N3300" s="252">
        <f>I3300</f>
        <v/>
      </c>
    </row>
    <row r="3301" ht="15" customHeight="1" thickBot="1">
      <c r="B3301" s="85" t="inlineStr">
        <is>
          <t>45MML-C</t>
        </is>
      </c>
      <c r="C3301">
        <f>SUMIF(数量表!D:H,B3301,数量表!H:H)</f>
        <v/>
      </c>
      <c r="D3301" s="243" t="inlineStr">
        <is>
          <t>W1-39</t>
        </is>
      </c>
      <c r="E3301" s="2" t="n">
        <v>386.5</v>
      </c>
      <c r="F3301" s="244" t="inlineStr">
        <is>
          <t>*</t>
        </is>
      </c>
      <c r="G3301" s="2" t="n">
        <v>282</v>
      </c>
      <c r="H3301" s="122" t="n">
        <v>1</v>
      </c>
      <c r="I3301" s="259">
        <f>SUM(H3301*C3301)</f>
        <v/>
      </c>
      <c r="J3301" s="260" t="n">
        <v>0.3</v>
      </c>
      <c r="K3301" s="261">
        <f>C3301*J3301</f>
        <v/>
      </c>
      <c r="M3301" s="251">
        <f>CONCATENATE(D3301,"　",E3301,F3301,G3301)</f>
        <v/>
      </c>
      <c r="N3301" s="252">
        <f>I3301</f>
        <v/>
      </c>
    </row>
    <row r="3302" ht="15" customHeight="1" thickBot="1">
      <c r="B3302" s="85" t="inlineStr">
        <is>
          <t>45MML-C</t>
        </is>
      </c>
      <c r="C3302">
        <f>SUMIF(数量表!D:H,B3302,数量表!H:H)</f>
        <v/>
      </c>
      <c r="D3302" s="243" t="inlineStr">
        <is>
          <t>W1-39</t>
        </is>
      </c>
      <c r="E3302" s="2" t="n">
        <v>386.5</v>
      </c>
      <c r="F3302" s="244" t="inlineStr">
        <is>
          <t>*</t>
        </is>
      </c>
      <c r="G3302" s="2" t="n">
        <v>282</v>
      </c>
      <c r="H3302" s="122" t="n">
        <v>1</v>
      </c>
      <c r="I3302" s="259">
        <f>SUM(H3302*C3302)</f>
        <v/>
      </c>
      <c r="J3302" s="260" t="n">
        <v>0.25</v>
      </c>
      <c r="K3302" s="261">
        <f>C3302*J3302</f>
        <v/>
      </c>
      <c r="M3302" s="251">
        <f>CONCATENATE(D3302,"　",E3302,F3302,G3302)</f>
        <v/>
      </c>
      <c r="N3302" s="252">
        <f>I3302</f>
        <v/>
      </c>
    </row>
    <row r="3303" ht="15" customHeight="1" thickBot="1">
      <c r="B3303" s="88" t="inlineStr">
        <is>
          <t>45MML-C</t>
        </is>
      </c>
      <c r="C3303" s="89">
        <f>SUMIF(数量表!D:H,B3303,数量表!H:H)</f>
        <v/>
      </c>
      <c r="D3303" s="239" t="inlineStr">
        <is>
          <t>45*1000</t>
        </is>
      </c>
      <c r="E3303" s="240" t="n">
        <v>39</v>
      </c>
      <c r="F3303" s="241" t="inlineStr">
        <is>
          <t>*</t>
        </is>
      </c>
      <c r="G3303" s="240" t="n">
        <v>1849</v>
      </c>
      <c r="H3303" s="242" t="n">
        <v>1</v>
      </c>
      <c r="I3303" s="256">
        <f>SUM(H3303*C3303)</f>
        <v/>
      </c>
      <c r="J3303" s="257" t="n">
        <v>0.1</v>
      </c>
      <c r="K3303" s="258">
        <f>C3303*J3303</f>
        <v/>
      </c>
      <c r="M3303" s="251">
        <f>CONCATENATE(D3303,"　",E3303,F3303,G3303)</f>
        <v/>
      </c>
      <c r="N3303" s="252">
        <f>I3303</f>
        <v/>
      </c>
    </row>
    <row r="3304" ht="15" customHeight="1" thickBot="1">
      <c r="B3304" s="79" t="inlineStr">
        <is>
          <t>45MMR-C</t>
        </is>
      </c>
      <c r="C3304" s="80">
        <f>SUMIF(数量表!D:H,B3304,数量表!H:H)</f>
        <v/>
      </c>
      <c r="D3304" s="235" t="inlineStr">
        <is>
          <t>W2-39</t>
        </is>
      </c>
      <c r="E3304" s="236" t="n">
        <v>386.5</v>
      </c>
      <c r="F3304" s="237" t="inlineStr">
        <is>
          <t>*</t>
        </is>
      </c>
      <c r="G3304" s="236" t="n">
        <v>282</v>
      </c>
      <c r="H3304" s="238" t="n">
        <v>1</v>
      </c>
      <c r="I3304" s="253">
        <f>SUM(H3304*C3304)</f>
        <v/>
      </c>
      <c r="J3304" s="254" t="n">
        <v>0.3</v>
      </c>
      <c r="K3304" s="255">
        <f>C3304*J3304</f>
        <v/>
      </c>
      <c r="M3304" s="251">
        <f>CONCATENATE(D3304,"　",E3304,F3304,G3304)</f>
        <v/>
      </c>
      <c r="N3304" s="252">
        <f>I3304</f>
        <v/>
      </c>
    </row>
    <row r="3305" ht="15" customHeight="1" thickBot="1">
      <c r="B3305" s="85" t="inlineStr">
        <is>
          <t>45MMR-C</t>
        </is>
      </c>
      <c r="C3305">
        <f>SUMIF(数量表!D:H,B3305,数量表!H:H)</f>
        <v/>
      </c>
      <c r="D3305" s="243" t="inlineStr">
        <is>
          <t>W2-39</t>
        </is>
      </c>
      <c r="E3305" s="2" t="n">
        <v>346.5</v>
      </c>
      <c r="F3305" s="244" t="inlineStr">
        <is>
          <t>*</t>
        </is>
      </c>
      <c r="G3305" s="2" t="n">
        <v>282</v>
      </c>
      <c r="H3305" s="122" t="n">
        <v>1</v>
      </c>
      <c r="I3305" s="259">
        <f>SUM(H3305*C3305)</f>
        <v/>
      </c>
      <c r="J3305" s="260" t="n">
        <v>0.3</v>
      </c>
      <c r="K3305" s="261">
        <f>C3305*J3305</f>
        <v/>
      </c>
      <c r="M3305" s="251">
        <f>CONCATENATE(D3305,"　",E3305,F3305,G3305)</f>
        <v/>
      </c>
      <c r="N3305" s="252">
        <f>I3305</f>
        <v/>
      </c>
    </row>
    <row r="3306" ht="15" customHeight="1" thickBot="1">
      <c r="B3306" s="85" t="inlineStr">
        <is>
          <t>45MMR-C</t>
        </is>
      </c>
      <c r="C3306">
        <f>SUMIF(数量表!D:H,B3306,数量表!H:H)</f>
        <v/>
      </c>
      <c r="D3306" s="243" t="inlineStr">
        <is>
          <t>W2-41</t>
        </is>
      </c>
      <c r="E3306" s="2" t="n">
        <v>414.5</v>
      </c>
      <c r="F3306" s="244" t="inlineStr">
        <is>
          <t>*</t>
        </is>
      </c>
      <c r="G3306" s="2" t="n">
        <v>282</v>
      </c>
      <c r="H3306" s="122" t="n">
        <v>2</v>
      </c>
      <c r="I3306" s="259">
        <f>SUM(H3306*C3306)</f>
        <v/>
      </c>
      <c r="J3306" s="260" t="n">
        <v>0.3</v>
      </c>
      <c r="K3306" s="261">
        <f>C3306*J3306</f>
        <v/>
      </c>
      <c r="M3306" s="251">
        <f>CONCATENATE(D3306,"　",E3306,F3306,G3306)</f>
        <v/>
      </c>
      <c r="N3306" s="252">
        <f>I3306</f>
        <v/>
      </c>
    </row>
    <row r="3307" ht="15" customHeight="1" thickBot="1">
      <c r="B3307" s="85" t="inlineStr">
        <is>
          <t>45MMR-C</t>
        </is>
      </c>
      <c r="C3307">
        <f>SUMIF(数量表!D:H,B3307,数量表!H:H)</f>
        <v/>
      </c>
      <c r="D3307" s="243" t="inlineStr">
        <is>
          <t>W2-41</t>
        </is>
      </c>
      <c r="E3307" s="2" t="n">
        <v>414.5</v>
      </c>
      <c r="F3307" s="244" t="inlineStr">
        <is>
          <t>*</t>
        </is>
      </c>
      <c r="G3307" s="2" t="n">
        <v>282</v>
      </c>
      <c r="H3307" s="122" t="n">
        <v>2</v>
      </c>
      <c r="I3307" s="259">
        <f>SUM(H3307*C3307)</f>
        <v/>
      </c>
      <c r="J3307" s="260" t="n">
        <v>0.25</v>
      </c>
      <c r="K3307" s="261">
        <f>C3307*J3307</f>
        <v/>
      </c>
      <c r="M3307" s="251">
        <f>CONCATENATE(D3307,"　",E3307,F3307,G3307)</f>
        <v/>
      </c>
      <c r="N3307" s="252">
        <f>I3307</f>
        <v/>
      </c>
    </row>
    <row r="3308" ht="15" customHeight="1" thickBot="1">
      <c r="B3308" s="85" t="inlineStr">
        <is>
          <t>45MMR-C</t>
        </is>
      </c>
      <c r="C3308">
        <f>SUMIF(数量表!D:H,B3308,数量表!H:H)</f>
        <v/>
      </c>
      <c r="D3308" s="243" t="inlineStr">
        <is>
          <t>W3-39</t>
        </is>
      </c>
      <c r="E3308" s="2" t="n">
        <v>347</v>
      </c>
      <c r="F3308" s="244" t="inlineStr">
        <is>
          <t>*</t>
        </is>
      </c>
      <c r="G3308" s="2" t="n">
        <v>282</v>
      </c>
      <c r="H3308" s="122" t="n">
        <v>1</v>
      </c>
      <c r="I3308" s="259">
        <f>SUM(H3308*C3308)</f>
        <v/>
      </c>
      <c r="J3308" s="260" t="n">
        <v>0.25</v>
      </c>
      <c r="K3308" s="261">
        <f>C3308*J3308</f>
        <v/>
      </c>
      <c r="M3308" s="251">
        <f>CONCATENATE(D3308,"　",E3308,F3308,G3308)</f>
        <v/>
      </c>
      <c r="N3308" s="252">
        <f>I3308</f>
        <v/>
      </c>
    </row>
    <row r="3309" ht="15" customHeight="1" thickBot="1">
      <c r="B3309" s="85" t="inlineStr">
        <is>
          <t>45MMR-C</t>
        </is>
      </c>
      <c r="C3309">
        <f>SUMIF(数量表!D:H,B3309,数量表!H:H)</f>
        <v/>
      </c>
      <c r="D3309" s="243" t="inlineStr">
        <is>
          <t>W3-39</t>
        </is>
      </c>
      <c r="E3309" s="2" t="n">
        <v>386.5</v>
      </c>
      <c r="F3309" s="244" t="inlineStr">
        <is>
          <t>*</t>
        </is>
      </c>
      <c r="G3309" s="2" t="n">
        <v>282</v>
      </c>
      <c r="H3309" s="122" t="n">
        <v>1</v>
      </c>
      <c r="I3309" s="259">
        <f>SUM(H3309*C3309)</f>
        <v/>
      </c>
      <c r="J3309" s="260" t="n">
        <v>0.25</v>
      </c>
      <c r="K3309" s="261">
        <f>C3309*J3309</f>
        <v/>
      </c>
      <c r="M3309" s="251">
        <f>CONCATENATE(D3309,"　",E3309,F3309,G3309)</f>
        <v/>
      </c>
      <c r="N3309" s="252">
        <f>I3309</f>
        <v/>
      </c>
    </row>
    <row r="3310" ht="15" customHeight="1" thickBot="1">
      <c r="B3310" s="88" t="inlineStr">
        <is>
          <t>45MMR-C</t>
        </is>
      </c>
      <c r="C3310" s="89">
        <f>SUMIF(数量表!D:H,B3310,数量表!H:H)</f>
        <v/>
      </c>
      <c r="D3310" s="239" t="inlineStr">
        <is>
          <t>45*1000</t>
        </is>
      </c>
      <c r="E3310" s="240" t="n">
        <v>39</v>
      </c>
      <c r="F3310" s="241" t="inlineStr">
        <is>
          <t>*</t>
        </is>
      </c>
      <c r="G3310" s="240" t="n">
        <v>1849</v>
      </c>
      <c r="H3310" s="242" t="n">
        <v>1</v>
      </c>
      <c r="I3310" s="256">
        <f>SUM(H3310*C3310)</f>
        <v/>
      </c>
      <c r="J3310" s="257" t="n">
        <v>0.1</v>
      </c>
      <c r="K3310" s="258">
        <f>C3310*J3310</f>
        <v/>
      </c>
      <c r="M3310" s="251">
        <f>CONCATENATE(D3310,"　",E3310,F3310,G3310)</f>
        <v/>
      </c>
      <c r="N3310" s="252">
        <f>I3310</f>
        <v/>
      </c>
    </row>
    <row r="3311" ht="15" customHeight="1" thickBot="1">
      <c r="B3311" s="79" t="inlineStr">
        <is>
          <t>90MK09-C</t>
        </is>
      </c>
      <c r="C3311" s="80">
        <f>SUMIF(数量表!D:H,B3311,数量表!H:H)</f>
        <v/>
      </c>
      <c r="D3311" s="235" t="inlineStr">
        <is>
          <t>W2-41</t>
        </is>
      </c>
      <c r="E3311" s="236" t="n">
        <v>414.5</v>
      </c>
      <c r="F3311" s="237" t="inlineStr">
        <is>
          <t>*</t>
        </is>
      </c>
      <c r="G3311" s="236" t="n">
        <v>150</v>
      </c>
      <c r="H3311" s="238" t="n">
        <v>2</v>
      </c>
      <c r="I3311" s="253">
        <f>SUM(H3311*C3311)</f>
        <v/>
      </c>
      <c r="J3311" s="254" t="n">
        <v>1</v>
      </c>
      <c r="K3311" s="255">
        <f>C3311*J3311</f>
        <v/>
      </c>
      <c r="M3311" s="251">
        <f>CONCATENATE(D3311,"　",E3311,F3311,G3311)</f>
        <v/>
      </c>
      <c r="N3311" s="252">
        <f>I3311</f>
        <v/>
      </c>
    </row>
    <row r="3312" ht="15" customHeight="1" thickBot="1">
      <c r="B3312" s="85" t="inlineStr">
        <is>
          <t>90MK09-C</t>
        </is>
      </c>
      <c r="C3312">
        <f>SUMIF(数量表!D:H,B3312,数量表!H:H)</f>
        <v/>
      </c>
      <c r="D3312" s="243" t="inlineStr">
        <is>
          <t>W2-41</t>
        </is>
      </c>
      <c r="E3312" s="2" t="n">
        <v>414.5</v>
      </c>
      <c r="F3312" s="244" t="inlineStr">
        <is>
          <t>*</t>
        </is>
      </c>
      <c r="G3312" s="2" t="n">
        <v>973</v>
      </c>
      <c r="H3312" s="122" t="n">
        <v>2</v>
      </c>
      <c r="I3312" s="259">
        <f>SUM(H3312*C3312)</f>
        <v/>
      </c>
      <c r="J3312" s="260" t="n">
        <v>2</v>
      </c>
      <c r="K3312" s="261">
        <f>C3312*J3312</f>
        <v/>
      </c>
      <c r="M3312" s="251">
        <f>CONCATENATE(D3312,"　",E3312,F3312,G3312)</f>
        <v/>
      </c>
      <c r="N3312" s="252">
        <f>I3312</f>
        <v/>
      </c>
    </row>
    <row r="3313" ht="15" customHeight="1" thickBot="1">
      <c r="B3313" s="85" t="inlineStr">
        <is>
          <t>90MK09-C</t>
        </is>
      </c>
      <c r="C3313">
        <f>SUMIF(数量表!D:H,B3313,数量表!H:H)</f>
        <v/>
      </c>
      <c r="D3313" s="243" t="inlineStr">
        <is>
          <t>W2-41</t>
        </is>
      </c>
      <c r="E3313" s="2" t="n">
        <v>414.5</v>
      </c>
      <c r="F3313" s="244" t="inlineStr">
        <is>
          <t>*</t>
        </is>
      </c>
      <c r="G3313" s="2" t="n">
        <v>95</v>
      </c>
      <c r="H3313" s="122" t="n">
        <v>2</v>
      </c>
      <c r="I3313" s="259">
        <f>SUM(H3313*C3313)</f>
        <v/>
      </c>
      <c r="J3313" s="260" t="n">
        <v>0.1</v>
      </c>
      <c r="K3313" s="261">
        <f>C3313*J3313</f>
        <v/>
      </c>
      <c r="M3313" s="251">
        <f>CONCATENATE(D3313,"　",E3313,F3313,G3313)</f>
        <v/>
      </c>
      <c r="N3313" s="252">
        <f>I3313</f>
        <v/>
      </c>
    </row>
    <row r="3314" ht="15" customHeight="1" thickBot="1">
      <c r="B3314" s="85" t="inlineStr">
        <is>
          <t>90MK09-C</t>
        </is>
      </c>
      <c r="C3314">
        <f>SUMIF(数量表!D:H,B3314,数量表!H:H)</f>
        <v/>
      </c>
      <c r="D3314" s="243" t="inlineStr">
        <is>
          <t>W2-39</t>
        </is>
      </c>
      <c r="E3314" s="2" t="n">
        <v>386.5</v>
      </c>
      <c r="F3314" s="244" t="inlineStr">
        <is>
          <t>*</t>
        </is>
      </c>
      <c r="G3314" s="2" t="n">
        <v>150</v>
      </c>
      <c r="H3314" s="122" t="n">
        <v>2</v>
      </c>
      <c r="I3314" s="259">
        <f>SUM(H3314*C3314)</f>
        <v/>
      </c>
      <c r="J3314" s="260" t="n">
        <v>1</v>
      </c>
      <c r="K3314" s="261">
        <f>C3314*J3314</f>
        <v/>
      </c>
      <c r="M3314" s="251">
        <f>CONCATENATE(D3314,"　",E3314,F3314,G3314)</f>
        <v/>
      </c>
      <c r="N3314" s="252">
        <f>I3314</f>
        <v/>
      </c>
    </row>
    <row r="3315" ht="15" customHeight="1" thickBot="1">
      <c r="B3315" s="85" t="inlineStr">
        <is>
          <t>90MK09-C</t>
        </is>
      </c>
      <c r="C3315">
        <f>SUMIF(数量表!D:H,B3315,数量表!H:H)</f>
        <v/>
      </c>
      <c r="D3315" s="243" t="inlineStr">
        <is>
          <t>W1-39</t>
        </is>
      </c>
      <c r="E3315" s="2" t="n">
        <v>386.5</v>
      </c>
      <c r="F3315" s="244" t="inlineStr">
        <is>
          <t>*</t>
        </is>
      </c>
      <c r="G3315" s="2" t="n">
        <v>868</v>
      </c>
      <c r="H3315" s="122" t="n">
        <v>2</v>
      </c>
      <c r="I3315" s="259">
        <f>SUM(H3315*C3315)</f>
        <v/>
      </c>
      <c r="J3315" s="260" t="n">
        <v>2</v>
      </c>
      <c r="K3315" s="261">
        <f>C3315*J3315</f>
        <v/>
      </c>
      <c r="M3315" s="251">
        <f>CONCATENATE(D3315,"　",E3315,F3315,G3315)</f>
        <v/>
      </c>
      <c r="N3315" s="252">
        <f>I3315</f>
        <v/>
      </c>
    </row>
    <row r="3316" ht="15" customHeight="1" thickBot="1">
      <c r="B3316" s="88" t="inlineStr">
        <is>
          <t>90MK09-C</t>
        </is>
      </c>
      <c r="C3316" s="89">
        <f>SUMIF(数量表!D:H,B3316,数量表!H:H)</f>
        <v/>
      </c>
      <c r="D3316" s="239" t="inlineStr">
        <is>
          <t>45*1000</t>
        </is>
      </c>
      <c r="E3316" s="240" t="n">
        <v>39</v>
      </c>
      <c r="F3316" s="241" t="inlineStr">
        <is>
          <t>*</t>
        </is>
      </c>
      <c r="G3316" s="240" t="n">
        <v>949</v>
      </c>
      <c r="H3316" s="242" t="n">
        <v>2</v>
      </c>
      <c r="I3316" s="256">
        <f>SUM(H3316*C3316)</f>
        <v/>
      </c>
      <c r="J3316" s="257" t="n">
        <v>0.1</v>
      </c>
      <c r="K3316" s="258">
        <f>C3316*J3316</f>
        <v/>
      </c>
      <c r="M3316" s="251">
        <f>CONCATENATE(D3316,"　",E3316,F3316,G3316)</f>
        <v/>
      </c>
      <c r="N3316" s="252">
        <f>I3316</f>
        <v/>
      </c>
    </row>
    <row r="3317" ht="15" customHeight="1" thickBot="1">
      <c r="B3317" s="79" t="inlineStr">
        <is>
          <t>90MK09L-C</t>
        </is>
      </c>
      <c r="C3317" s="80">
        <f>SUMIF(数量表!D:H,B3317,数量表!H:H)</f>
        <v/>
      </c>
      <c r="D3317" s="235" t="inlineStr">
        <is>
          <t>W1-34</t>
        </is>
      </c>
      <c r="E3317" s="236" t="n">
        <v>346.5</v>
      </c>
      <c r="F3317" s="237" t="inlineStr">
        <is>
          <t>*</t>
        </is>
      </c>
      <c r="G3317" s="236" t="n">
        <v>868</v>
      </c>
      <c r="H3317" s="238" t="n">
        <v>1</v>
      </c>
      <c r="I3317" s="253">
        <f>SUM(H3317*C3317)</f>
        <v/>
      </c>
      <c r="J3317" s="254" t="n">
        <v>1</v>
      </c>
      <c r="K3317" s="255">
        <f>C3317*J3317</f>
        <v/>
      </c>
      <c r="M3317" s="251">
        <f>CONCATENATE(D3317,"　",E3317,F3317,G3317)</f>
        <v/>
      </c>
      <c r="N3317" s="252">
        <f>I3317</f>
        <v/>
      </c>
    </row>
    <row r="3318" ht="15" customHeight="1" thickBot="1">
      <c r="B3318" s="85" t="inlineStr">
        <is>
          <t>90MK09L-C</t>
        </is>
      </c>
      <c r="C3318">
        <f>SUMIF(数量表!D:H,B3318,数量表!H:H)</f>
        <v/>
      </c>
      <c r="D3318" s="243" t="inlineStr">
        <is>
          <t>W2-41</t>
        </is>
      </c>
      <c r="E3318" s="2" t="n">
        <v>414.5</v>
      </c>
      <c r="F3318" s="244" t="inlineStr">
        <is>
          <t>*</t>
        </is>
      </c>
      <c r="G3318" s="2" t="n">
        <v>973</v>
      </c>
      <c r="H3318" s="122" t="n">
        <v>2</v>
      </c>
      <c r="I3318" s="259">
        <f>SUM(H3318*C3318)</f>
        <v/>
      </c>
      <c r="J3318" s="260" t="n">
        <v>2</v>
      </c>
      <c r="K3318" s="261">
        <f>C3318*J3318</f>
        <v/>
      </c>
      <c r="M3318" s="251">
        <f>CONCATENATE(D3318,"　",E3318,F3318,G3318)</f>
        <v/>
      </c>
      <c r="N3318" s="252">
        <f>I3318</f>
        <v/>
      </c>
    </row>
    <row r="3319" ht="15" customHeight="1" thickBot="1">
      <c r="B3319" s="85" t="inlineStr">
        <is>
          <t>90MK09L-C</t>
        </is>
      </c>
      <c r="C3319">
        <f>SUMIF(数量表!D:H,B3319,数量表!H:H)</f>
        <v/>
      </c>
      <c r="D3319" s="243" t="inlineStr">
        <is>
          <t>W2-41</t>
        </is>
      </c>
      <c r="E3319" s="2" t="n">
        <v>414.5</v>
      </c>
      <c r="F3319" s="244" t="inlineStr">
        <is>
          <t>*</t>
        </is>
      </c>
      <c r="G3319" s="2" t="n">
        <v>95</v>
      </c>
      <c r="H3319" s="122" t="n">
        <v>2</v>
      </c>
      <c r="I3319" s="259">
        <f>SUM(H3319*C3319)</f>
        <v/>
      </c>
      <c r="J3319" s="260" t="n">
        <v>0.1</v>
      </c>
      <c r="K3319" s="261">
        <f>C3319*J3319</f>
        <v/>
      </c>
      <c r="M3319" s="251">
        <f>CONCATENATE(D3319,"　",E3319,F3319,G3319)</f>
        <v/>
      </c>
      <c r="N3319" s="252">
        <f>I3319</f>
        <v/>
      </c>
    </row>
    <row r="3320" ht="15" customHeight="1" thickBot="1">
      <c r="B3320" s="85" t="inlineStr">
        <is>
          <t>90MK09L-C</t>
        </is>
      </c>
      <c r="C3320">
        <f>SUMIF(数量表!D:H,B3320,数量表!H:H)</f>
        <v/>
      </c>
      <c r="D3320" s="243" t="inlineStr">
        <is>
          <t>W1-39</t>
        </is>
      </c>
      <c r="E3320" s="2" t="n">
        <v>386.5</v>
      </c>
      <c r="F3320" s="244" t="inlineStr">
        <is>
          <t>*</t>
        </is>
      </c>
      <c r="G3320" s="2" t="n">
        <v>868</v>
      </c>
      <c r="H3320" s="122" t="n">
        <v>1</v>
      </c>
      <c r="I3320" s="259">
        <f>SUM(H3320*C3320)</f>
        <v/>
      </c>
      <c r="J3320" s="260" t="n">
        <v>1</v>
      </c>
      <c r="K3320" s="261">
        <f>C3320*J3320</f>
        <v/>
      </c>
      <c r="M3320" s="251">
        <f>CONCATENATE(D3320,"　",E3320,F3320,G3320)</f>
        <v/>
      </c>
      <c r="N3320" s="252">
        <f>I3320</f>
        <v/>
      </c>
    </row>
    <row r="3321" ht="15" customHeight="1" thickBot="1">
      <c r="B3321" s="85" t="inlineStr">
        <is>
          <t>90MK09L-C</t>
        </is>
      </c>
      <c r="C3321">
        <f>SUMIF(数量表!D:H,B3321,数量表!H:H)</f>
        <v/>
      </c>
      <c r="D3321" s="243" t="inlineStr">
        <is>
          <t>W1-34</t>
        </is>
      </c>
      <c r="E3321" s="2" t="n">
        <v>346.5</v>
      </c>
      <c r="F3321" s="244" t="inlineStr">
        <is>
          <t>*</t>
        </is>
      </c>
      <c r="G3321" s="2" t="n">
        <v>150</v>
      </c>
      <c r="H3321" s="122" t="n">
        <v>1</v>
      </c>
      <c r="I3321" s="259">
        <f>SUM(H3321*C3321)</f>
        <v/>
      </c>
      <c r="J3321" s="260" t="n">
        <v>0.5</v>
      </c>
      <c r="K3321" s="261">
        <f>C3321*J3321</f>
        <v/>
      </c>
      <c r="M3321" s="251">
        <f>CONCATENATE(D3321,"　",E3321,F3321,G3321)</f>
        <v/>
      </c>
      <c r="N3321" s="252">
        <f>I3321</f>
        <v/>
      </c>
    </row>
    <row r="3322" ht="15" customHeight="1" thickBot="1">
      <c r="B3322" s="85" t="inlineStr">
        <is>
          <t>90MK09L-C</t>
        </is>
      </c>
      <c r="C3322">
        <f>SUMIF(数量表!D:H,B3322,数量表!H:H)</f>
        <v/>
      </c>
      <c r="D3322" s="243" t="inlineStr">
        <is>
          <t>W2-41</t>
        </is>
      </c>
      <c r="E3322" s="2" t="n">
        <v>414.5</v>
      </c>
      <c r="F3322" s="244" t="inlineStr">
        <is>
          <t>*</t>
        </is>
      </c>
      <c r="G3322" s="2" t="n">
        <v>150</v>
      </c>
      <c r="H3322" s="122" t="n">
        <v>2</v>
      </c>
      <c r="I3322" s="259">
        <f>SUM(H3322*C3322)</f>
        <v/>
      </c>
      <c r="J3322" s="260" t="n">
        <v>1</v>
      </c>
      <c r="K3322" s="261">
        <f>C3322*J3322</f>
        <v/>
      </c>
      <c r="M3322" s="251">
        <f>CONCATENATE(D3322,"　",E3322,F3322,G3322)</f>
        <v/>
      </c>
      <c r="N3322" s="252">
        <f>I3322</f>
        <v/>
      </c>
    </row>
    <row r="3323" ht="15" customHeight="1" thickBot="1">
      <c r="B3323" s="85" t="inlineStr">
        <is>
          <t>90MK09L-C</t>
        </is>
      </c>
      <c r="C3323">
        <f>SUMIF(数量表!D:H,B3323,数量表!H:H)</f>
        <v/>
      </c>
      <c r="D3323" s="243" t="inlineStr">
        <is>
          <t>W3-39</t>
        </is>
      </c>
      <c r="E3323" s="2" t="n">
        <v>386.5</v>
      </c>
      <c r="F3323" s="244" t="inlineStr">
        <is>
          <t>*</t>
        </is>
      </c>
      <c r="G3323" s="2" t="n">
        <v>150</v>
      </c>
      <c r="H3323" s="122" t="n">
        <v>1</v>
      </c>
      <c r="I3323" s="259">
        <f>SUM(H3323*C3323)</f>
        <v/>
      </c>
      <c r="J3323" s="260" t="n">
        <v>0.5</v>
      </c>
      <c r="K3323" s="261">
        <f>C3323*J3323</f>
        <v/>
      </c>
      <c r="M3323" s="251">
        <f>CONCATENATE(D3323,"　",E3323,F3323,G3323)</f>
        <v/>
      </c>
      <c r="N3323" s="252">
        <f>I3323</f>
        <v/>
      </c>
    </row>
    <row r="3324" ht="15" customHeight="1" thickBot="1">
      <c r="B3324" s="88" t="inlineStr">
        <is>
          <t>90MK09L-C</t>
        </is>
      </c>
      <c r="C3324" s="89">
        <f>SUMIF(数量表!D:H,B3324,数量表!H:H)</f>
        <v/>
      </c>
      <c r="D3324" s="239" t="inlineStr">
        <is>
          <t>45*1000</t>
        </is>
      </c>
      <c r="E3324" s="240" t="n">
        <v>39</v>
      </c>
      <c r="F3324" s="241" t="inlineStr">
        <is>
          <t>*</t>
        </is>
      </c>
      <c r="G3324" s="240" t="n">
        <v>949</v>
      </c>
      <c r="H3324" s="242" t="n">
        <v>2</v>
      </c>
      <c r="I3324" s="256">
        <f>SUM(H3324*C3324)</f>
        <v/>
      </c>
      <c r="J3324" s="257" t="n">
        <v>0.1</v>
      </c>
      <c r="K3324" s="258">
        <f>C3324*J3324</f>
        <v/>
      </c>
      <c r="M3324" s="251">
        <f>CONCATENATE(D3324,"　",E3324,F3324,G3324)</f>
        <v/>
      </c>
      <c r="N3324" s="252">
        <f>I3324</f>
        <v/>
      </c>
    </row>
    <row r="3325" ht="15" customHeight="1" thickBot="1">
      <c r="B3325" s="79" t="inlineStr">
        <is>
          <t>90MK09R-C</t>
        </is>
      </c>
      <c r="C3325" s="80">
        <f>SUMIF(数量表!D:H,B3325,数量表!H:H)</f>
        <v/>
      </c>
      <c r="D3325" s="235" t="inlineStr">
        <is>
          <t>W1-34</t>
        </is>
      </c>
      <c r="E3325" s="236" t="n">
        <v>346.5</v>
      </c>
      <c r="F3325" s="237" t="inlineStr">
        <is>
          <t>*</t>
        </is>
      </c>
      <c r="G3325" s="236" t="n">
        <v>868</v>
      </c>
      <c r="H3325" s="238" t="n">
        <v>1</v>
      </c>
      <c r="I3325" s="253">
        <f>SUM(H3325*C3325)</f>
        <v/>
      </c>
      <c r="J3325" s="254" t="n">
        <v>1</v>
      </c>
      <c r="K3325" s="255">
        <f>C3325*J3325</f>
        <v/>
      </c>
      <c r="M3325" s="251">
        <f>CONCATENATE(D3325,"　",E3325,F3325,G3325)</f>
        <v/>
      </c>
      <c r="N3325" s="252">
        <f>I3325</f>
        <v/>
      </c>
    </row>
    <row r="3326" ht="15" customHeight="1" thickBot="1">
      <c r="B3326" s="85" t="inlineStr">
        <is>
          <t>90MK09R-C</t>
        </is>
      </c>
      <c r="C3326">
        <f>SUMIF(数量表!D:H,B3326,数量表!H:H)</f>
        <v/>
      </c>
      <c r="D3326" s="243" t="inlineStr">
        <is>
          <t>W2-41</t>
        </is>
      </c>
      <c r="E3326" s="2" t="n">
        <v>414.5</v>
      </c>
      <c r="F3326" s="244" t="inlineStr">
        <is>
          <t>*</t>
        </is>
      </c>
      <c r="G3326" s="2" t="n">
        <v>973</v>
      </c>
      <c r="H3326" s="122" t="n">
        <v>2</v>
      </c>
      <c r="I3326" s="259">
        <f>SUM(H3326*C3326)</f>
        <v/>
      </c>
      <c r="J3326" s="260" t="n">
        <v>2</v>
      </c>
      <c r="K3326" s="261">
        <f>C3326*J3326</f>
        <v/>
      </c>
      <c r="M3326" s="251">
        <f>CONCATENATE(D3326,"　",E3326,F3326,G3326)</f>
        <v/>
      </c>
      <c r="N3326" s="252">
        <f>I3326</f>
        <v/>
      </c>
    </row>
    <row r="3327" ht="15" customHeight="1" thickBot="1">
      <c r="B3327" s="85" t="inlineStr">
        <is>
          <t>90MK09R-C</t>
        </is>
      </c>
      <c r="C3327">
        <f>SUMIF(数量表!D:H,B3327,数量表!H:H)</f>
        <v/>
      </c>
      <c r="D3327" s="243" t="inlineStr">
        <is>
          <t>W2-41</t>
        </is>
      </c>
      <c r="E3327" s="2" t="n">
        <v>414.5</v>
      </c>
      <c r="F3327" s="244" t="inlineStr">
        <is>
          <t>*</t>
        </is>
      </c>
      <c r="G3327" s="2" t="n">
        <v>95</v>
      </c>
      <c r="H3327" s="122" t="n">
        <v>2</v>
      </c>
      <c r="I3327" s="259">
        <f>SUM(H3327*C3327)</f>
        <v/>
      </c>
      <c r="J3327" s="260" t="n">
        <v>0.1</v>
      </c>
      <c r="K3327" s="261">
        <f>C3327*J3327</f>
        <v/>
      </c>
      <c r="M3327" s="251">
        <f>CONCATENATE(D3327,"　",E3327,F3327,G3327)</f>
        <v/>
      </c>
      <c r="N3327" s="252">
        <f>I3327</f>
        <v/>
      </c>
    </row>
    <row r="3328" ht="15" customHeight="1" thickBot="1">
      <c r="B3328" s="85" t="inlineStr">
        <is>
          <t>90MK09R-C</t>
        </is>
      </c>
      <c r="C3328">
        <f>SUMIF(数量表!D:H,B3328,数量表!H:H)</f>
        <v/>
      </c>
      <c r="D3328" s="243" t="inlineStr">
        <is>
          <t>W1-39</t>
        </is>
      </c>
      <c r="E3328" s="2" t="n">
        <v>386.5</v>
      </c>
      <c r="F3328" s="244" t="inlineStr">
        <is>
          <t>*</t>
        </is>
      </c>
      <c r="G3328" s="2" t="n">
        <v>868</v>
      </c>
      <c r="H3328" s="122" t="n">
        <v>1</v>
      </c>
      <c r="I3328" s="259">
        <f>SUM(H3328*C3328)</f>
        <v/>
      </c>
      <c r="J3328" s="260" t="n">
        <v>1</v>
      </c>
      <c r="K3328" s="261">
        <f>C3328*J3328</f>
        <v/>
      </c>
      <c r="M3328" s="251">
        <f>CONCATENATE(D3328,"　",E3328,F3328,G3328)</f>
        <v/>
      </c>
      <c r="N3328" s="252">
        <f>I3328</f>
        <v/>
      </c>
    </row>
    <row r="3329" ht="15" customHeight="1" thickBot="1">
      <c r="B3329" s="85" t="inlineStr">
        <is>
          <t>90MK09R-C</t>
        </is>
      </c>
      <c r="C3329">
        <f>SUMIF(数量表!D:H,B3329,数量表!H:H)</f>
        <v/>
      </c>
      <c r="D3329" s="243" t="inlineStr">
        <is>
          <t>W1-34</t>
        </is>
      </c>
      <c r="E3329" s="2" t="n">
        <v>346.5</v>
      </c>
      <c r="F3329" s="244" t="inlineStr">
        <is>
          <t>*</t>
        </is>
      </c>
      <c r="G3329" s="2" t="n">
        <v>150</v>
      </c>
      <c r="H3329" s="122" t="n">
        <v>1</v>
      </c>
      <c r="I3329" s="259">
        <f>SUM(H3329*C3329)</f>
        <v/>
      </c>
      <c r="J3329" s="260" t="n">
        <v>0.5</v>
      </c>
      <c r="K3329" s="261">
        <f>C3329*J3329</f>
        <v/>
      </c>
      <c r="M3329" s="251">
        <f>CONCATENATE(D3329,"　",E3329,F3329,G3329)</f>
        <v/>
      </c>
      <c r="N3329" s="252">
        <f>I3329</f>
        <v/>
      </c>
    </row>
    <row r="3330" ht="15" customHeight="1" thickBot="1">
      <c r="B3330" s="85" t="inlineStr">
        <is>
          <t>90MK09R-C</t>
        </is>
      </c>
      <c r="C3330">
        <f>SUMIF(数量表!D:H,B3330,数量表!H:H)</f>
        <v/>
      </c>
      <c r="D3330" s="243" t="inlineStr">
        <is>
          <t>W2-41</t>
        </is>
      </c>
      <c r="E3330" s="2" t="n">
        <v>414.5</v>
      </c>
      <c r="F3330" s="244" t="inlineStr">
        <is>
          <t>*</t>
        </is>
      </c>
      <c r="G3330" s="2" t="n">
        <v>150</v>
      </c>
      <c r="H3330" s="122" t="n">
        <v>2</v>
      </c>
      <c r="I3330" s="259">
        <f>SUM(H3330*C3330)</f>
        <v/>
      </c>
      <c r="J3330" s="260" t="n">
        <v>1</v>
      </c>
      <c r="K3330" s="261">
        <f>C3330*J3330</f>
        <v/>
      </c>
      <c r="M3330" s="251">
        <f>CONCATENATE(D3330,"　",E3330,F3330,G3330)</f>
        <v/>
      </c>
      <c r="N3330" s="252">
        <f>I3330</f>
        <v/>
      </c>
    </row>
    <row r="3331" ht="15" customHeight="1" thickBot="1">
      <c r="B3331" s="85" t="inlineStr">
        <is>
          <t>90MK09R-C</t>
        </is>
      </c>
      <c r="C3331">
        <f>SUMIF(数量表!D:H,B3331,数量表!H:H)</f>
        <v/>
      </c>
      <c r="D3331" s="243" t="inlineStr">
        <is>
          <t>W3-39</t>
        </is>
      </c>
      <c r="E3331" s="2" t="n">
        <v>386.5</v>
      </c>
      <c r="F3331" s="244" t="inlineStr">
        <is>
          <t>*</t>
        </is>
      </c>
      <c r="G3331" s="2" t="n">
        <v>150</v>
      </c>
      <c r="H3331" s="122" t="n">
        <v>1</v>
      </c>
      <c r="I3331" s="259">
        <f>SUM(H3331*C3331)</f>
        <v/>
      </c>
      <c r="J3331" s="260" t="n">
        <v>0.5</v>
      </c>
      <c r="K3331" s="261">
        <f>C3331*J3331</f>
        <v/>
      </c>
      <c r="M3331" s="251">
        <f>CONCATENATE(D3331,"　",E3331,F3331,G3331)</f>
        <v/>
      </c>
      <c r="N3331" s="252">
        <f>I3331</f>
        <v/>
      </c>
    </row>
    <row r="3332" ht="15" customHeight="1" thickBot="1">
      <c r="B3332" s="88" t="inlineStr">
        <is>
          <t>90MK09R-C</t>
        </is>
      </c>
      <c r="C3332" s="89">
        <f>SUMIF(数量表!D:H,B3332,数量表!H:H)</f>
        <v/>
      </c>
      <c r="D3332" s="239" t="inlineStr">
        <is>
          <t>45*1000</t>
        </is>
      </c>
      <c r="E3332" s="240" t="n">
        <v>39</v>
      </c>
      <c r="F3332" s="241" t="inlineStr">
        <is>
          <t>*</t>
        </is>
      </c>
      <c r="G3332" s="240" t="n">
        <v>949</v>
      </c>
      <c r="H3332" s="242" t="n">
        <v>2</v>
      </c>
      <c r="I3332" s="256">
        <f>SUM(H3332*C3332)</f>
        <v/>
      </c>
      <c r="J3332" s="257" t="n">
        <v>0.1</v>
      </c>
      <c r="K3332" s="258">
        <f>C3332*J3332</f>
        <v/>
      </c>
      <c r="M3332" s="251">
        <f>CONCATENATE(D3332,"　",E3332,F3332,G3332)</f>
        <v/>
      </c>
      <c r="N3332" s="252">
        <f>I3332</f>
        <v/>
      </c>
    </row>
    <row r="3333" ht="15" customHeight="1" thickBot="1">
      <c r="B3333" s="79" t="inlineStr">
        <is>
          <t>90MKH09-C</t>
        </is>
      </c>
      <c r="C3333" s="80">
        <f>SUMIF(数量表!D:H,B3333,数量表!H:H)</f>
        <v/>
      </c>
      <c r="D3333" s="235" t="inlineStr">
        <is>
          <t>W2-39</t>
        </is>
      </c>
      <c r="E3333" s="236" t="n">
        <v>386.5</v>
      </c>
      <c r="F3333" s="237" t="inlineStr">
        <is>
          <t>*</t>
        </is>
      </c>
      <c r="G3333" s="236" t="n">
        <v>150</v>
      </c>
      <c r="H3333" s="238" t="n">
        <v>2</v>
      </c>
      <c r="I3333" s="253">
        <f>SUM(H3333*C3333)</f>
        <v/>
      </c>
      <c r="J3333" s="254" t="n">
        <v>1</v>
      </c>
      <c r="K3333" s="255">
        <f>C3333*J3333</f>
        <v/>
      </c>
      <c r="M3333" s="251">
        <f>CONCATENATE(D3333,"　",E3333,F3333,G3333)</f>
        <v/>
      </c>
      <c r="N3333" s="252">
        <f>I3333</f>
        <v/>
      </c>
    </row>
    <row r="3334" ht="15" customHeight="1" thickBot="1">
      <c r="B3334" s="85" t="inlineStr">
        <is>
          <t>90MKH09-C</t>
        </is>
      </c>
      <c r="C3334">
        <f>SUMIF(数量表!D:H,B3334,数量表!H:H)</f>
        <v/>
      </c>
      <c r="D3334" s="243" t="inlineStr">
        <is>
          <t>W1-39</t>
        </is>
      </c>
      <c r="E3334" s="2" t="n">
        <v>386.5</v>
      </c>
      <c r="F3334" s="244" t="inlineStr">
        <is>
          <t>*</t>
        </is>
      </c>
      <c r="G3334" s="2" t="n">
        <v>868</v>
      </c>
      <c r="H3334" s="122" t="n">
        <v>2</v>
      </c>
      <c r="I3334" s="259">
        <f>SUM(H3334*C3334)</f>
        <v/>
      </c>
      <c r="J3334" s="260" t="n">
        <v>2</v>
      </c>
      <c r="K3334" s="261">
        <f>C3334*J3334</f>
        <v/>
      </c>
      <c r="M3334" s="251">
        <f>CONCATENATE(D3334,"　",E3334,F3334,G3334)</f>
        <v/>
      </c>
      <c r="N3334" s="252">
        <f>I3334</f>
        <v/>
      </c>
    </row>
    <row r="3335" ht="15" customHeight="1" thickBot="1">
      <c r="B3335" s="88" t="inlineStr">
        <is>
          <t>90MKH09-C</t>
        </is>
      </c>
      <c r="C3335" s="89">
        <f>SUMIF(数量表!D:H,B3335,数量表!H:H)</f>
        <v/>
      </c>
      <c r="D3335" s="239" t="inlineStr">
        <is>
          <t>45*1000</t>
        </is>
      </c>
      <c r="E3335" s="240" t="n">
        <v>39</v>
      </c>
      <c r="F3335" s="241" t="inlineStr">
        <is>
          <t>*</t>
        </is>
      </c>
      <c r="G3335" s="240" t="n">
        <v>949</v>
      </c>
      <c r="H3335" s="242" t="n">
        <v>1</v>
      </c>
      <c r="I3335" s="256">
        <f>SUM(H3335*C3335)</f>
        <v/>
      </c>
      <c r="J3335" s="257" t="n">
        <v>0.1</v>
      </c>
      <c r="K3335" s="258">
        <f>C3335*J3335</f>
        <v/>
      </c>
      <c r="M3335" s="251">
        <f>CONCATENATE(D3335,"　",E3335,F3335,G3335)</f>
        <v/>
      </c>
      <c r="N3335" s="252">
        <f>I3335</f>
        <v/>
      </c>
    </row>
    <row r="3336" ht="15" customHeight="1" thickBot="1">
      <c r="B3336" s="79" t="inlineStr">
        <is>
          <t>90MKH09L-C</t>
        </is>
      </c>
      <c r="C3336" s="80">
        <f>SUMIF(数量表!D:H,B3336,数量表!H:H)</f>
        <v/>
      </c>
      <c r="D3336" s="235" t="inlineStr">
        <is>
          <t>W1-34</t>
        </is>
      </c>
      <c r="E3336" s="236" t="n">
        <v>346.5</v>
      </c>
      <c r="F3336" s="237" t="inlineStr">
        <is>
          <t>*</t>
        </is>
      </c>
      <c r="G3336" s="236" t="n">
        <v>868</v>
      </c>
      <c r="H3336" s="238" t="n">
        <v>1</v>
      </c>
      <c r="I3336" s="253">
        <f>SUM(H3336*C3336)</f>
        <v/>
      </c>
      <c r="J3336" s="254" t="n">
        <v>1</v>
      </c>
      <c r="K3336" s="255">
        <f>C3336*J3336</f>
        <v/>
      </c>
      <c r="M3336" s="251">
        <f>CONCATENATE(D3336,"　",E3336,F3336,G3336)</f>
        <v/>
      </c>
      <c r="N3336" s="252">
        <f>I3336</f>
        <v/>
      </c>
    </row>
    <row r="3337" ht="15" customHeight="1" thickBot="1">
      <c r="B3337" s="85" t="inlineStr">
        <is>
          <t>90MKH09L-C</t>
        </is>
      </c>
      <c r="C3337">
        <f>SUMIF(数量表!D:H,B3337,数量表!H:H)</f>
        <v/>
      </c>
      <c r="D3337" s="243" t="inlineStr">
        <is>
          <t>W1-34</t>
        </is>
      </c>
      <c r="E3337" s="2" t="n">
        <v>346.5</v>
      </c>
      <c r="F3337" s="244" t="inlineStr">
        <is>
          <t>*</t>
        </is>
      </c>
      <c r="G3337" s="2" t="n">
        <v>150</v>
      </c>
      <c r="H3337" s="122" t="n">
        <v>1</v>
      </c>
      <c r="I3337" s="259">
        <f>SUM(H3337*C3337)</f>
        <v/>
      </c>
      <c r="J3337" s="260" t="n">
        <v>0.5</v>
      </c>
      <c r="K3337" s="261">
        <f>C3337*J3337</f>
        <v/>
      </c>
      <c r="M3337" s="251">
        <f>CONCATENATE(D3337,"　",E3337,F3337,G3337)</f>
        <v/>
      </c>
      <c r="N3337" s="252">
        <f>I3337</f>
        <v/>
      </c>
    </row>
    <row r="3338" ht="15" customHeight="1" thickBot="1">
      <c r="B3338" s="85" t="inlineStr">
        <is>
          <t>90MKH09L-C</t>
        </is>
      </c>
      <c r="C3338">
        <f>SUMIF(数量表!D:H,B3338,数量表!H:H)</f>
        <v/>
      </c>
      <c r="D3338" s="243" t="inlineStr">
        <is>
          <t>W3-39</t>
        </is>
      </c>
      <c r="E3338" s="2" t="n">
        <v>386.5</v>
      </c>
      <c r="F3338" s="244" t="inlineStr">
        <is>
          <t>*</t>
        </is>
      </c>
      <c r="G3338" s="2" t="n">
        <v>150</v>
      </c>
      <c r="H3338" s="122" t="n">
        <v>1</v>
      </c>
      <c r="I3338" s="259">
        <f>SUM(H3338*C3338)</f>
        <v/>
      </c>
      <c r="J3338" s="260" t="n">
        <v>0.5</v>
      </c>
      <c r="K3338" s="261">
        <f>C3338*J3338</f>
        <v/>
      </c>
      <c r="M3338" s="251">
        <f>CONCATENATE(D3338,"　",E3338,F3338,G3338)</f>
        <v/>
      </c>
      <c r="N3338" s="252">
        <f>I3338</f>
        <v/>
      </c>
    </row>
    <row r="3339" ht="15" customHeight="1" thickBot="1">
      <c r="B3339" s="85" t="inlineStr">
        <is>
          <t>90MKH09L-C</t>
        </is>
      </c>
      <c r="C3339">
        <f>SUMIF(数量表!D:H,B3339,数量表!H:H)</f>
        <v/>
      </c>
      <c r="D3339" s="243" t="inlineStr">
        <is>
          <t>W1-39</t>
        </is>
      </c>
      <c r="E3339" s="2" t="n">
        <v>386.5</v>
      </c>
      <c r="F3339" s="244" t="inlineStr">
        <is>
          <t>*</t>
        </is>
      </c>
      <c r="G3339" s="2" t="n">
        <v>868</v>
      </c>
      <c r="H3339" s="122" t="n">
        <v>1</v>
      </c>
      <c r="I3339" s="259">
        <f>SUM(H3339*C3339)</f>
        <v/>
      </c>
      <c r="J3339" s="260" t="n">
        <v>1</v>
      </c>
      <c r="K3339" s="261">
        <f>C3339*J3339</f>
        <v/>
      </c>
      <c r="M3339" s="251">
        <f>CONCATENATE(D3339,"　",E3339,F3339,G3339)</f>
        <v/>
      </c>
      <c r="N3339" s="252">
        <f>I3339</f>
        <v/>
      </c>
    </row>
    <row r="3340" ht="15" customHeight="1" thickBot="1">
      <c r="B3340" s="88" t="inlineStr">
        <is>
          <t>90MKH09L-C</t>
        </is>
      </c>
      <c r="C3340" s="89">
        <f>SUMIF(数量表!D:H,B3340,数量表!H:H)</f>
        <v/>
      </c>
      <c r="D3340" s="239" t="inlineStr">
        <is>
          <t>45*1000</t>
        </is>
      </c>
      <c r="E3340" s="240" t="n">
        <v>39</v>
      </c>
      <c r="F3340" s="241" t="inlineStr">
        <is>
          <t>*</t>
        </is>
      </c>
      <c r="G3340" s="240" t="n">
        <v>949</v>
      </c>
      <c r="H3340" s="242" t="n">
        <v>2</v>
      </c>
      <c r="I3340" s="256">
        <f>SUM(H3340*C3340)</f>
        <v/>
      </c>
      <c r="J3340" s="257" t="n">
        <v>0.1</v>
      </c>
      <c r="K3340" s="258">
        <f>C3340*J3340</f>
        <v/>
      </c>
      <c r="M3340" s="251">
        <f>CONCATENATE(D3340,"　",E3340,F3340,G3340)</f>
        <v/>
      </c>
      <c r="N3340" s="252">
        <f>I3340</f>
        <v/>
      </c>
    </row>
    <row r="3341" ht="15" customHeight="1" thickBot="1">
      <c r="B3341" s="79" t="inlineStr">
        <is>
          <t>90MKH09R-C</t>
        </is>
      </c>
      <c r="C3341" s="80">
        <f>SUMIF(数量表!D:H,B3341,数量表!H:H)</f>
        <v/>
      </c>
      <c r="D3341" s="235" t="inlineStr">
        <is>
          <t>W1-34</t>
        </is>
      </c>
      <c r="E3341" s="236" t="n">
        <v>346.5</v>
      </c>
      <c r="F3341" s="237" t="inlineStr">
        <is>
          <t>*</t>
        </is>
      </c>
      <c r="G3341" s="236" t="n">
        <v>868</v>
      </c>
      <c r="H3341" s="238" t="n">
        <v>1</v>
      </c>
      <c r="I3341" s="253">
        <f>SUM(H3341*C3341)</f>
        <v/>
      </c>
      <c r="J3341" s="254" t="n">
        <v>1</v>
      </c>
      <c r="K3341" s="255">
        <f>C3341*J3341</f>
        <v/>
      </c>
      <c r="M3341" s="251">
        <f>CONCATENATE(D3341,"　",E3341,F3341,G3341)</f>
        <v/>
      </c>
      <c r="N3341" s="252">
        <f>I3341</f>
        <v/>
      </c>
    </row>
    <row r="3342" ht="15" customHeight="1" thickBot="1">
      <c r="B3342" s="85" t="inlineStr">
        <is>
          <t>90MKH09R-C</t>
        </is>
      </c>
      <c r="C3342">
        <f>SUMIF(数量表!D:H,B3342,数量表!H:H)</f>
        <v/>
      </c>
      <c r="D3342" s="243" t="inlineStr">
        <is>
          <t>W1-34</t>
        </is>
      </c>
      <c r="E3342" s="2" t="n">
        <v>346.5</v>
      </c>
      <c r="F3342" s="244" t="inlineStr">
        <is>
          <t>*</t>
        </is>
      </c>
      <c r="G3342" s="2" t="n">
        <v>150</v>
      </c>
      <c r="H3342" s="122" t="n">
        <v>1</v>
      </c>
      <c r="I3342" s="259">
        <f>SUM(H3342*C3342)</f>
        <v/>
      </c>
      <c r="J3342" s="260" t="n">
        <v>0.5</v>
      </c>
      <c r="K3342" s="261">
        <f>C3342*J3342</f>
        <v/>
      </c>
      <c r="M3342" s="251">
        <f>CONCATENATE(D3342,"　",E3342,F3342,G3342)</f>
        <v/>
      </c>
      <c r="N3342" s="252">
        <f>I3342</f>
        <v/>
      </c>
    </row>
    <row r="3343" ht="15" customHeight="1" thickBot="1">
      <c r="B3343" s="85" t="inlineStr">
        <is>
          <t>90MKH09R-C</t>
        </is>
      </c>
      <c r="C3343">
        <f>SUMIF(数量表!D:H,B3343,数量表!H:H)</f>
        <v/>
      </c>
      <c r="D3343" s="243" t="inlineStr">
        <is>
          <t>W3-39</t>
        </is>
      </c>
      <c r="E3343" s="2" t="n">
        <v>386.5</v>
      </c>
      <c r="F3343" s="244" t="inlineStr">
        <is>
          <t>*</t>
        </is>
      </c>
      <c r="G3343" s="2" t="n">
        <v>150</v>
      </c>
      <c r="H3343" s="122" t="n">
        <v>1</v>
      </c>
      <c r="I3343" s="259">
        <f>SUM(H3343*C3343)</f>
        <v/>
      </c>
      <c r="J3343" s="260" t="n">
        <v>0.5</v>
      </c>
      <c r="K3343" s="261">
        <f>C3343*J3343</f>
        <v/>
      </c>
      <c r="M3343" s="251">
        <f>CONCATENATE(D3343,"　",E3343,F3343,G3343)</f>
        <v/>
      </c>
      <c r="N3343" s="252">
        <f>I3343</f>
        <v/>
      </c>
    </row>
    <row r="3344" ht="15" customHeight="1" thickBot="1">
      <c r="B3344" s="85" t="inlineStr">
        <is>
          <t>90MKH09R-C</t>
        </is>
      </c>
      <c r="C3344">
        <f>SUMIF(数量表!D:H,B3344,数量表!H:H)</f>
        <v/>
      </c>
      <c r="D3344" s="243" t="inlineStr">
        <is>
          <t>W1-39</t>
        </is>
      </c>
      <c r="E3344" s="2" t="n">
        <v>386.5</v>
      </c>
      <c r="F3344" s="244" t="inlineStr">
        <is>
          <t>*</t>
        </is>
      </c>
      <c r="G3344" s="2" t="n">
        <v>868</v>
      </c>
      <c r="H3344" s="122" t="n">
        <v>1</v>
      </c>
      <c r="I3344" s="259">
        <f>SUM(H3344*C3344)</f>
        <v/>
      </c>
      <c r="J3344" s="260" t="n">
        <v>1</v>
      </c>
      <c r="K3344" s="261">
        <f>C3344*J3344</f>
        <v/>
      </c>
      <c r="M3344" s="251">
        <f>CONCATENATE(D3344,"　",E3344,F3344,G3344)</f>
        <v/>
      </c>
      <c r="N3344" s="252">
        <f>I3344</f>
        <v/>
      </c>
    </row>
    <row r="3345" ht="15" customHeight="1" thickBot="1">
      <c r="B3345" s="88" t="inlineStr">
        <is>
          <t>90MKH09R-C</t>
        </is>
      </c>
      <c r="C3345" s="89">
        <f>SUMIF(数量表!D:H,B3345,数量表!H:H)</f>
        <v/>
      </c>
      <c r="D3345" s="239" t="inlineStr">
        <is>
          <t>45*1000</t>
        </is>
      </c>
      <c r="E3345" s="240" t="n">
        <v>39</v>
      </c>
      <c r="F3345" s="241" t="inlineStr">
        <is>
          <t>*</t>
        </is>
      </c>
      <c r="G3345" s="240" t="n">
        <v>949</v>
      </c>
      <c r="H3345" s="242" t="n">
        <v>2</v>
      </c>
      <c r="I3345" s="256">
        <f>SUM(H3345*C3345)</f>
        <v/>
      </c>
      <c r="J3345" s="257" t="n">
        <v>0.1</v>
      </c>
      <c r="K3345" s="258">
        <f>C3345*J3345</f>
        <v/>
      </c>
      <c r="M3345" s="251">
        <f>CONCATENATE(D3345,"　",E3345,F3345,G3345)</f>
        <v/>
      </c>
      <c r="N3345" s="252">
        <f>I3345</f>
        <v/>
      </c>
    </row>
    <row r="3346" ht="15" customHeight="1" thickBot="1">
      <c r="B3346" s="79" t="inlineStr">
        <is>
          <t>135MK09-C</t>
        </is>
      </c>
      <c r="C3346" s="80">
        <f>SUMIF(数量表!D:H,B3346,数量表!H:H)</f>
        <v/>
      </c>
      <c r="D3346" s="235" t="inlineStr">
        <is>
          <t>W2-41</t>
        </is>
      </c>
      <c r="E3346" s="236" t="n">
        <v>414.5</v>
      </c>
      <c r="F3346" s="237" t="inlineStr">
        <is>
          <t>*</t>
        </is>
      </c>
      <c r="G3346" s="236" t="n">
        <v>150</v>
      </c>
      <c r="H3346" s="238" t="n">
        <v>2</v>
      </c>
      <c r="I3346" s="253">
        <f>SUM(H3346*C3346)</f>
        <v/>
      </c>
      <c r="J3346" s="254" t="n">
        <v>1</v>
      </c>
      <c r="K3346" s="255">
        <f>C3346*J3346</f>
        <v/>
      </c>
      <c r="M3346" s="251">
        <f>CONCATENATE(D3346,"　",E3346,F3346,G3346)</f>
        <v/>
      </c>
      <c r="N3346" s="252">
        <f>I3346</f>
        <v/>
      </c>
    </row>
    <row r="3347" ht="15" customHeight="1" thickBot="1">
      <c r="B3347" s="85" t="inlineStr">
        <is>
          <t>135MK09-C</t>
        </is>
      </c>
      <c r="C3347">
        <f>SUMIF(数量表!D:H,B3347,数量表!H:H)</f>
        <v/>
      </c>
      <c r="D3347" s="243" t="inlineStr">
        <is>
          <t>W2-41</t>
        </is>
      </c>
      <c r="E3347" s="2" t="n">
        <v>414.5</v>
      </c>
      <c r="F3347" s="244" t="inlineStr">
        <is>
          <t>*</t>
        </is>
      </c>
      <c r="G3347" s="2" t="n">
        <v>973</v>
      </c>
      <c r="H3347" s="122" t="n">
        <v>2</v>
      </c>
      <c r="I3347" s="259">
        <f>SUM(H3347*C3347)</f>
        <v/>
      </c>
      <c r="J3347" s="260" t="n">
        <v>2</v>
      </c>
      <c r="K3347" s="261">
        <f>C3347*J3347</f>
        <v/>
      </c>
      <c r="M3347" s="251">
        <f>CONCATENATE(D3347,"　",E3347,F3347,G3347)</f>
        <v/>
      </c>
      <c r="N3347" s="252">
        <f>I3347</f>
        <v/>
      </c>
    </row>
    <row r="3348" ht="15" customHeight="1" thickBot="1">
      <c r="B3348" s="85" t="inlineStr">
        <is>
          <t>135MK09-C</t>
        </is>
      </c>
      <c r="C3348">
        <f>SUMIF(数量表!D:H,B3348,数量表!H:H)</f>
        <v/>
      </c>
      <c r="D3348" s="243" t="inlineStr">
        <is>
          <t>W2-41</t>
        </is>
      </c>
      <c r="E3348" s="2" t="n">
        <v>414.5</v>
      </c>
      <c r="F3348" s="244" t="inlineStr">
        <is>
          <t>*</t>
        </is>
      </c>
      <c r="G3348" s="2" t="n">
        <v>95</v>
      </c>
      <c r="H3348" s="122" t="n">
        <v>2</v>
      </c>
      <c r="I3348" s="259">
        <f>SUM(H3348*C3348)</f>
        <v/>
      </c>
      <c r="J3348" s="260" t="n">
        <v>0.1</v>
      </c>
      <c r="K3348" s="261">
        <f>C3348*J3348</f>
        <v/>
      </c>
      <c r="M3348" s="251">
        <f>CONCATENATE(D3348,"　",E3348,F3348,G3348)</f>
        <v/>
      </c>
      <c r="N3348" s="252">
        <f>I3348</f>
        <v/>
      </c>
    </row>
    <row r="3349" ht="15" customHeight="1" thickBot="1">
      <c r="B3349" s="85" t="inlineStr">
        <is>
          <t>135MK09-C</t>
        </is>
      </c>
      <c r="C3349">
        <f>SUMIF(数量表!D:H,B3349,数量表!H:H)</f>
        <v/>
      </c>
      <c r="D3349" s="243" t="inlineStr">
        <is>
          <t>W2-39</t>
        </is>
      </c>
      <c r="E3349" s="2" t="n">
        <v>386.5</v>
      </c>
      <c r="F3349" s="244" t="inlineStr">
        <is>
          <t>*</t>
        </is>
      </c>
      <c r="G3349" s="2" t="n">
        <v>150</v>
      </c>
      <c r="H3349" s="122" t="n">
        <v>2</v>
      </c>
      <c r="I3349" s="259">
        <f>SUM(H3349*C3349)</f>
        <v/>
      </c>
      <c r="J3349" s="260" t="n">
        <v>1</v>
      </c>
      <c r="K3349" s="261">
        <f>C3349*J3349</f>
        <v/>
      </c>
      <c r="M3349" s="251">
        <f>CONCATENATE(D3349,"　",E3349,F3349,G3349)</f>
        <v/>
      </c>
      <c r="N3349" s="252">
        <f>I3349</f>
        <v/>
      </c>
    </row>
    <row r="3350" ht="15" customHeight="1" thickBot="1">
      <c r="B3350" s="85" t="inlineStr">
        <is>
          <t>135MK09-C</t>
        </is>
      </c>
      <c r="C3350">
        <f>SUMIF(数量表!D:H,B3350,数量表!H:H)</f>
        <v/>
      </c>
      <c r="D3350" s="243" t="inlineStr">
        <is>
          <t>W1-39</t>
        </is>
      </c>
      <c r="E3350" s="2" t="n">
        <v>386.5</v>
      </c>
      <c r="F3350" s="244" t="inlineStr">
        <is>
          <t>*</t>
        </is>
      </c>
      <c r="G3350" s="2" t="n">
        <v>818</v>
      </c>
      <c r="H3350" s="122" t="n">
        <v>2</v>
      </c>
      <c r="I3350" s="259">
        <f>SUM(H3350*C3350)</f>
        <v/>
      </c>
      <c r="J3350" s="260" t="n">
        <v>2</v>
      </c>
      <c r="K3350" s="261">
        <f>C3350*J3350</f>
        <v/>
      </c>
      <c r="M3350" s="251">
        <f>CONCATENATE(D3350,"　",E3350,F3350,G3350)</f>
        <v/>
      </c>
      <c r="N3350" s="252">
        <f>I3350</f>
        <v/>
      </c>
    </row>
    <row r="3351" ht="15" customHeight="1" thickBot="1">
      <c r="B3351" s="88" t="inlineStr">
        <is>
          <t>135MK09-C</t>
        </is>
      </c>
      <c r="C3351" s="89">
        <f>SUMIF(数量表!D:H,B3351,数量表!H:H)</f>
        <v/>
      </c>
      <c r="D3351" s="239" t="inlineStr">
        <is>
          <t>45*1000</t>
        </is>
      </c>
      <c r="E3351" s="240" t="n">
        <v>39</v>
      </c>
      <c r="F3351" s="241" t="inlineStr">
        <is>
          <t>*</t>
        </is>
      </c>
      <c r="G3351" s="240" t="n">
        <v>949</v>
      </c>
      <c r="H3351" s="242" t="n">
        <v>1</v>
      </c>
      <c r="I3351" s="256">
        <f>SUM(H3351*C3351)</f>
        <v/>
      </c>
      <c r="J3351" s="257" t="n">
        <v>0.1</v>
      </c>
      <c r="K3351" s="258">
        <f>C3351*J3351</f>
        <v/>
      </c>
      <c r="M3351" s="251">
        <f>CONCATENATE(D3351,"　",E3351,F3351,G3351)</f>
        <v/>
      </c>
      <c r="N3351" s="252">
        <f>I3351</f>
        <v/>
      </c>
    </row>
    <row r="3352" ht="15" customHeight="1" thickBot="1">
      <c r="B3352" s="79" t="inlineStr">
        <is>
          <t>135MK09L-C</t>
        </is>
      </c>
      <c r="C3352" s="80">
        <f>SUMIF(数量表!D:H,B3352,数量表!H:H)</f>
        <v/>
      </c>
      <c r="D3352" s="235" t="inlineStr">
        <is>
          <t>W1-34</t>
        </is>
      </c>
      <c r="E3352" s="236" t="n">
        <v>346.5</v>
      </c>
      <c r="F3352" s="237" t="inlineStr">
        <is>
          <t>*</t>
        </is>
      </c>
      <c r="G3352" s="236" t="n">
        <v>818</v>
      </c>
      <c r="H3352" s="238" t="n">
        <v>1</v>
      </c>
      <c r="I3352" s="253">
        <f>SUM(H3352*C3352)</f>
        <v/>
      </c>
      <c r="J3352" s="254" t="n">
        <v>1</v>
      </c>
      <c r="K3352" s="255">
        <f>C3352*J3352</f>
        <v/>
      </c>
      <c r="M3352" s="251">
        <f>CONCATENATE(D3352,"　",E3352,F3352,G3352)</f>
        <v/>
      </c>
      <c r="N3352" s="252">
        <f>I3352</f>
        <v/>
      </c>
    </row>
    <row r="3353" ht="15" customHeight="1" thickBot="1">
      <c r="B3353" s="85" t="inlineStr">
        <is>
          <t>135MK09L-C</t>
        </is>
      </c>
      <c r="C3353">
        <f>SUMIF(数量表!D:H,B3353,数量表!H:H)</f>
        <v/>
      </c>
      <c r="D3353" s="243" t="inlineStr">
        <is>
          <t>W2-41</t>
        </is>
      </c>
      <c r="E3353" s="2" t="n">
        <v>414.5</v>
      </c>
      <c r="F3353" s="244" t="inlineStr">
        <is>
          <t>*</t>
        </is>
      </c>
      <c r="G3353" s="2" t="n">
        <v>973</v>
      </c>
      <c r="H3353" s="122" t="n">
        <v>2</v>
      </c>
      <c r="I3353" s="259">
        <f>SUM(H3353*C3353)</f>
        <v/>
      </c>
      <c r="J3353" s="260" t="n">
        <v>2</v>
      </c>
      <c r="K3353" s="261">
        <f>C3353*J3353</f>
        <v/>
      </c>
      <c r="M3353" s="251">
        <f>CONCATENATE(D3353,"　",E3353,F3353,G3353)</f>
        <v/>
      </c>
      <c r="N3353" s="252">
        <f>I3353</f>
        <v/>
      </c>
    </row>
    <row r="3354" ht="15" customHeight="1" thickBot="1">
      <c r="B3354" s="85" t="inlineStr">
        <is>
          <t>135MK09L-C</t>
        </is>
      </c>
      <c r="C3354">
        <f>SUMIF(数量表!D:H,B3354,数量表!H:H)</f>
        <v/>
      </c>
      <c r="D3354" s="243" t="inlineStr">
        <is>
          <t>W2-41</t>
        </is>
      </c>
      <c r="E3354" s="2" t="n">
        <v>414.5</v>
      </c>
      <c r="F3354" s="244" t="inlineStr">
        <is>
          <t>*</t>
        </is>
      </c>
      <c r="G3354" s="2" t="n">
        <v>95</v>
      </c>
      <c r="H3354" s="122" t="n">
        <v>2</v>
      </c>
      <c r="I3354" s="259">
        <f>SUM(H3354*C3354)</f>
        <v/>
      </c>
      <c r="J3354" s="260" t="n">
        <v>0.1</v>
      </c>
      <c r="K3354" s="261">
        <f>C3354*J3354</f>
        <v/>
      </c>
      <c r="M3354" s="251">
        <f>CONCATENATE(D3354,"　",E3354,F3354,G3354)</f>
        <v/>
      </c>
      <c r="N3354" s="252">
        <f>I3354</f>
        <v/>
      </c>
    </row>
    <row r="3355" ht="15" customHeight="1" thickBot="1">
      <c r="B3355" s="85" t="inlineStr">
        <is>
          <t>135MK09L-C</t>
        </is>
      </c>
      <c r="C3355">
        <f>SUMIF(数量表!D:H,B3355,数量表!H:H)</f>
        <v/>
      </c>
      <c r="D3355" s="243" t="inlineStr">
        <is>
          <t>W1-39</t>
        </is>
      </c>
      <c r="E3355" s="2" t="n">
        <v>386.5</v>
      </c>
      <c r="F3355" s="244" t="inlineStr">
        <is>
          <t>*</t>
        </is>
      </c>
      <c r="G3355" s="2" t="n">
        <v>818</v>
      </c>
      <c r="H3355" s="122" t="n">
        <v>1</v>
      </c>
      <c r="I3355" s="259">
        <f>SUM(H3355*C3355)</f>
        <v/>
      </c>
      <c r="J3355" s="260" t="n">
        <v>1</v>
      </c>
      <c r="K3355" s="261">
        <f>C3355*J3355</f>
        <v/>
      </c>
      <c r="M3355" s="251">
        <f>CONCATENATE(D3355,"　",E3355,F3355,G3355)</f>
        <v/>
      </c>
      <c r="N3355" s="252">
        <f>I3355</f>
        <v/>
      </c>
    </row>
    <row r="3356" ht="15" customHeight="1" thickBot="1">
      <c r="B3356" s="85" t="inlineStr">
        <is>
          <t>135MK09L-C</t>
        </is>
      </c>
      <c r="C3356">
        <f>SUMIF(数量表!D:H,B3356,数量表!H:H)</f>
        <v/>
      </c>
      <c r="D3356" s="243" t="inlineStr">
        <is>
          <t>W1-34</t>
        </is>
      </c>
      <c r="E3356" s="2" t="n">
        <v>346.5</v>
      </c>
      <c r="F3356" s="244" t="inlineStr">
        <is>
          <t>*</t>
        </is>
      </c>
      <c r="G3356" s="2" t="n">
        <v>150</v>
      </c>
      <c r="H3356" s="122" t="n">
        <v>1</v>
      </c>
      <c r="I3356" s="259">
        <f>SUM(H3356*C3356)</f>
        <v/>
      </c>
      <c r="J3356" s="260" t="n">
        <v>0.5</v>
      </c>
      <c r="K3356" s="261">
        <f>C3356*J3356</f>
        <v/>
      </c>
      <c r="M3356" s="251">
        <f>CONCATENATE(D3356,"　",E3356,F3356,G3356)</f>
        <v/>
      </c>
      <c r="N3356" s="252">
        <f>I3356</f>
        <v/>
      </c>
    </row>
    <row r="3357" ht="15" customHeight="1" thickBot="1">
      <c r="B3357" s="85" t="inlineStr">
        <is>
          <t>135MK09L-C</t>
        </is>
      </c>
      <c r="C3357">
        <f>SUMIF(数量表!D:H,B3357,数量表!H:H)</f>
        <v/>
      </c>
      <c r="D3357" s="243" t="inlineStr">
        <is>
          <t>W2-41</t>
        </is>
      </c>
      <c r="E3357" s="2" t="n">
        <v>414.5</v>
      </c>
      <c r="F3357" s="244" t="inlineStr">
        <is>
          <t>*</t>
        </is>
      </c>
      <c r="G3357" s="2" t="n">
        <v>150</v>
      </c>
      <c r="H3357" s="122" t="n">
        <v>2</v>
      </c>
      <c r="I3357" s="259">
        <f>SUM(H3357*C3357)</f>
        <v/>
      </c>
      <c r="J3357" s="260" t="n">
        <v>1</v>
      </c>
      <c r="K3357" s="261">
        <f>C3357*J3357</f>
        <v/>
      </c>
      <c r="M3357" s="251">
        <f>CONCATENATE(D3357,"　",E3357,F3357,G3357)</f>
        <v/>
      </c>
      <c r="N3357" s="252">
        <f>I3357</f>
        <v/>
      </c>
    </row>
    <row r="3358" ht="15" customHeight="1" thickBot="1">
      <c r="B3358" s="85" t="inlineStr">
        <is>
          <t>135MK09L-C</t>
        </is>
      </c>
      <c r="C3358">
        <f>SUMIF(数量表!D:H,B3358,数量表!H:H)</f>
        <v/>
      </c>
      <c r="D3358" s="243" t="inlineStr">
        <is>
          <t>W3-39</t>
        </is>
      </c>
      <c r="E3358" s="2" t="n">
        <v>386.5</v>
      </c>
      <c r="F3358" s="244" t="inlineStr">
        <is>
          <t>*</t>
        </is>
      </c>
      <c r="G3358" s="2" t="n">
        <v>150</v>
      </c>
      <c r="H3358" s="122" t="n">
        <v>1</v>
      </c>
      <c r="I3358" s="259">
        <f>SUM(H3358*C3358)</f>
        <v/>
      </c>
      <c r="J3358" s="260" t="n">
        <v>0.5</v>
      </c>
      <c r="K3358" s="261">
        <f>C3358*J3358</f>
        <v/>
      </c>
      <c r="M3358" s="251">
        <f>CONCATENATE(D3358,"　",E3358,F3358,G3358)</f>
        <v/>
      </c>
      <c r="N3358" s="252">
        <f>I3358</f>
        <v/>
      </c>
    </row>
    <row r="3359" ht="15" customHeight="1" thickBot="1">
      <c r="B3359" s="88" t="inlineStr">
        <is>
          <t>135MK09L-C</t>
        </is>
      </c>
      <c r="C3359" s="89">
        <f>SUMIF(数量表!D:H,B3359,数量表!H:H)</f>
        <v/>
      </c>
      <c r="D3359" s="239" t="inlineStr">
        <is>
          <t>45*1000</t>
        </is>
      </c>
      <c r="E3359" s="240" t="n">
        <v>39</v>
      </c>
      <c r="F3359" s="241" t="inlineStr">
        <is>
          <t>*</t>
        </is>
      </c>
      <c r="G3359" s="240" t="n">
        <v>949</v>
      </c>
      <c r="H3359" s="242" t="n">
        <v>2</v>
      </c>
      <c r="I3359" s="256">
        <f>SUM(H3359*C3359)</f>
        <v/>
      </c>
      <c r="J3359" s="257" t="n">
        <v>0.1</v>
      </c>
      <c r="K3359" s="258">
        <f>C3359*J3359</f>
        <v/>
      </c>
      <c r="M3359" s="251">
        <f>CONCATENATE(D3359,"　",E3359,F3359,G3359)</f>
        <v/>
      </c>
      <c r="N3359" s="252">
        <f>I3359</f>
        <v/>
      </c>
    </row>
    <row r="3360" ht="15" customHeight="1" thickBot="1">
      <c r="B3360" s="79" t="inlineStr">
        <is>
          <t>135MK09R-C</t>
        </is>
      </c>
      <c r="C3360" s="80">
        <f>SUMIF(数量表!D:H,B3360,数量表!H:H)</f>
        <v/>
      </c>
      <c r="D3360" s="235" t="inlineStr">
        <is>
          <t>W1-34</t>
        </is>
      </c>
      <c r="E3360" s="236" t="n">
        <v>346.5</v>
      </c>
      <c r="F3360" s="237" t="inlineStr">
        <is>
          <t>*</t>
        </is>
      </c>
      <c r="G3360" s="236" t="n">
        <v>818</v>
      </c>
      <c r="H3360" s="238" t="n">
        <v>1</v>
      </c>
      <c r="I3360" s="253">
        <f>SUM(H3360*C3360)</f>
        <v/>
      </c>
      <c r="J3360" s="254" t="n">
        <v>1</v>
      </c>
      <c r="K3360" s="255">
        <f>C3360*J3360</f>
        <v/>
      </c>
      <c r="M3360" s="251">
        <f>CONCATENATE(D3360,"　",E3360,F3360,G3360)</f>
        <v/>
      </c>
      <c r="N3360" s="252">
        <f>I3360</f>
        <v/>
      </c>
    </row>
    <row r="3361" ht="15" customHeight="1" thickBot="1">
      <c r="B3361" s="85" t="inlineStr">
        <is>
          <t>135MK09R-C</t>
        </is>
      </c>
      <c r="C3361">
        <f>SUMIF(数量表!D:H,B3361,数量表!H:H)</f>
        <v/>
      </c>
      <c r="D3361" s="243" t="inlineStr">
        <is>
          <t>W2-41</t>
        </is>
      </c>
      <c r="E3361" s="2" t="n">
        <v>414.5</v>
      </c>
      <c r="F3361" s="244" t="inlineStr">
        <is>
          <t>*</t>
        </is>
      </c>
      <c r="G3361" s="2" t="n">
        <v>973</v>
      </c>
      <c r="H3361" s="122" t="n">
        <v>2</v>
      </c>
      <c r="I3361" s="259">
        <f>SUM(H3361*C3361)</f>
        <v/>
      </c>
      <c r="J3361" s="260" t="n">
        <v>2</v>
      </c>
      <c r="K3361" s="261">
        <f>C3361*J3361</f>
        <v/>
      </c>
      <c r="M3361" s="251">
        <f>CONCATENATE(D3361,"　",E3361,F3361,G3361)</f>
        <v/>
      </c>
      <c r="N3361" s="252">
        <f>I3361</f>
        <v/>
      </c>
    </row>
    <row r="3362" ht="15" customHeight="1" thickBot="1">
      <c r="B3362" s="85" t="inlineStr">
        <is>
          <t>135MK09R-C</t>
        </is>
      </c>
      <c r="C3362">
        <f>SUMIF(数量表!D:H,B3362,数量表!H:H)</f>
        <v/>
      </c>
      <c r="D3362" s="243" t="inlineStr">
        <is>
          <t>W2-41</t>
        </is>
      </c>
      <c r="E3362" s="2" t="n">
        <v>414.5</v>
      </c>
      <c r="F3362" s="244" t="inlineStr">
        <is>
          <t>*</t>
        </is>
      </c>
      <c r="G3362" s="2" t="n">
        <v>95</v>
      </c>
      <c r="H3362" s="122" t="n">
        <v>2</v>
      </c>
      <c r="I3362" s="259">
        <f>SUM(H3362*C3362)</f>
        <v/>
      </c>
      <c r="J3362" s="260" t="n">
        <v>0.1</v>
      </c>
      <c r="K3362" s="261">
        <f>C3362*J3362</f>
        <v/>
      </c>
      <c r="M3362" s="251">
        <f>CONCATENATE(D3362,"　",E3362,F3362,G3362)</f>
        <v/>
      </c>
      <c r="N3362" s="252">
        <f>I3362</f>
        <v/>
      </c>
    </row>
    <row r="3363" ht="15" customHeight="1" thickBot="1">
      <c r="B3363" s="85" t="inlineStr">
        <is>
          <t>135MK09R-C</t>
        </is>
      </c>
      <c r="C3363">
        <f>SUMIF(数量表!D:H,B3363,数量表!H:H)</f>
        <v/>
      </c>
      <c r="D3363" s="243" t="inlineStr">
        <is>
          <t>W1-39</t>
        </is>
      </c>
      <c r="E3363" s="2" t="n">
        <v>386.5</v>
      </c>
      <c r="F3363" s="244" t="inlineStr">
        <is>
          <t>*</t>
        </is>
      </c>
      <c r="G3363" s="2" t="n">
        <v>818</v>
      </c>
      <c r="H3363" s="122" t="n">
        <v>1</v>
      </c>
      <c r="I3363" s="259">
        <f>SUM(H3363*C3363)</f>
        <v/>
      </c>
      <c r="J3363" s="260" t="n">
        <v>1</v>
      </c>
      <c r="K3363" s="261">
        <f>C3363*J3363</f>
        <v/>
      </c>
      <c r="M3363" s="251">
        <f>CONCATENATE(D3363,"　",E3363,F3363,G3363)</f>
        <v/>
      </c>
      <c r="N3363" s="252">
        <f>I3363</f>
        <v/>
      </c>
    </row>
    <row r="3364" ht="15" customHeight="1" thickBot="1">
      <c r="B3364" s="85" t="inlineStr">
        <is>
          <t>135MK09R-C</t>
        </is>
      </c>
      <c r="C3364">
        <f>SUMIF(数量表!D:H,B3364,数量表!H:H)</f>
        <v/>
      </c>
      <c r="D3364" s="243" t="inlineStr">
        <is>
          <t>W1-34</t>
        </is>
      </c>
      <c r="E3364" s="2" t="n">
        <v>346.5</v>
      </c>
      <c r="F3364" s="244" t="inlineStr">
        <is>
          <t>*</t>
        </is>
      </c>
      <c r="G3364" s="2" t="n">
        <v>150</v>
      </c>
      <c r="H3364" s="122" t="n">
        <v>1</v>
      </c>
      <c r="I3364" s="259">
        <f>SUM(H3364*C3364)</f>
        <v/>
      </c>
      <c r="J3364" s="260" t="n">
        <v>0.5</v>
      </c>
      <c r="K3364" s="261">
        <f>C3364*J3364</f>
        <v/>
      </c>
      <c r="M3364" s="251">
        <f>CONCATENATE(D3364,"　",E3364,F3364,G3364)</f>
        <v/>
      </c>
      <c r="N3364" s="252">
        <f>I3364</f>
        <v/>
      </c>
    </row>
    <row r="3365" ht="15" customHeight="1" thickBot="1">
      <c r="B3365" s="85" t="inlineStr">
        <is>
          <t>135MK09R-C</t>
        </is>
      </c>
      <c r="C3365">
        <f>SUMIF(数量表!D:H,B3365,数量表!H:H)</f>
        <v/>
      </c>
      <c r="D3365" s="243" t="inlineStr">
        <is>
          <t>W2-41</t>
        </is>
      </c>
      <c r="E3365" s="2" t="n">
        <v>414.5</v>
      </c>
      <c r="F3365" s="244" t="inlineStr">
        <is>
          <t>*</t>
        </is>
      </c>
      <c r="G3365" s="2" t="n">
        <v>150</v>
      </c>
      <c r="H3365" s="122" t="n">
        <v>2</v>
      </c>
      <c r="I3365" s="259">
        <f>SUM(H3365*C3365)</f>
        <v/>
      </c>
      <c r="J3365" s="260" t="n">
        <v>1</v>
      </c>
      <c r="K3365" s="261">
        <f>C3365*J3365</f>
        <v/>
      </c>
      <c r="M3365" s="251">
        <f>CONCATENATE(D3365,"　",E3365,F3365,G3365)</f>
        <v/>
      </c>
      <c r="N3365" s="252">
        <f>I3365</f>
        <v/>
      </c>
    </row>
    <row r="3366" ht="15" customHeight="1" thickBot="1">
      <c r="B3366" s="85" t="inlineStr">
        <is>
          <t>135MK09R-C</t>
        </is>
      </c>
      <c r="C3366">
        <f>SUMIF(数量表!D:H,B3366,数量表!H:H)</f>
        <v/>
      </c>
      <c r="D3366" s="243" t="inlineStr">
        <is>
          <t>W3-39</t>
        </is>
      </c>
      <c r="E3366" s="2" t="n">
        <v>386.5</v>
      </c>
      <c r="F3366" s="244" t="inlineStr">
        <is>
          <t>*</t>
        </is>
      </c>
      <c r="G3366" s="2" t="n">
        <v>150</v>
      </c>
      <c r="H3366" s="122" t="n">
        <v>1</v>
      </c>
      <c r="I3366" s="259">
        <f>SUM(H3366*C3366)</f>
        <v/>
      </c>
      <c r="J3366" s="260" t="n">
        <v>0.5</v>
      </c>
      <c r="K3366" s="261">
        <f>C3366*J3366</f>
        <v/>
      </c>
      <c r="M3366" s="251">
        <f>CONCATENATE(D3366,"　",E3366,F3366,G3366)</f>
        <v/>
      </c>
      <c r="N3366" s="252">
        <f>I3366</f>
        <v/>
      </c>
    </row>
    <row r="3367" ht="15" customHeight="1" thickBot="1">
      <c r="B3367" s="88" t="inlineStr">
        <is>
          <t>135MK09R-C</t>
        </is>
      </c>
      <c r="C3367" s="89">
        <f>SUMIF(数量表!D:H,B3367,数量表!H:H)</f>
        <v/>
      </c>
      <c r="D3367" s="239" t="inlineStr">
        <is>
          <t>45*1000</t>
        </is>
      </c>
      <c r="E3367" s="240" t="n">
        <v>39</v>
      </c>
      <c r="F3367" s="241" t="inlineStr">
        <is>
          <t>*</t>
        </is>
      </c>
      <c r="G3367" s="240" t="n">
        <v>949</v>
      </c>
      <c r="H3367" s="242" t="n">
        <v>2</v>
      </c>
      <c r="I3367" s="256">
        <f>SUM(H3367*C3367)</f>
        <v/>
      </c>
      <c r="J3367" s="257" t="n">
        <v>0.1</v>
      </c>
      <c r="K3367" s="258">
        <f>C3367*J3367</f>
        <v/>
      </c>
      <c r="M3367" s="251">
        <f>CONCATENATE(D3367,"　",E3367,F3367,G3367)</f>
        <v/>
      </c>
      <c r="N3367" s="252">
        <f>I3367</f>
        <v/>
      </c>
    </row>
    <row r="3368" ht="15" customHeight="1" thickBot="1">
      <c r="B3368" s="79" t="inlineStr">
        <is>
          <t>135MKH09-C</t>
        </is>
      </c>
      <c r="C3368" s="80">
        <f>SUMIF(数量表!D:H,B3368,数量表!H:H)</f>
        <v/>
      </c>
      <c r="D3368" s="235" t="inlineStr">
        <is>
          <t>W2-39</t>
        </is>
      </c>
      <c r="E3368" s="236" t="n">
        <v>386.5</v>
      </c>
      <c r="F3368" s="237" t="inlineStr">
        <is>
          <t>*</t>
        </is>
      </c>
      <c r="G3368" s="236" t="n">
        <v>150</v>
      </c>
      <c r="H3368" s="238" t="n">
        <v>2</v>
      </c>
      <c r="I3368" s="253">
        <f>SUM(H3368*C3368)</f>
        <v/>
      </c>
      <c r="J3368" s="254" t="n">
        <v>1</v>
      </c>
      <c r="K3368" s="255">
        <f>C3368*J3368</f>
        <v/>
      </c>
      <c r="M3368" s="251">
        <f>CONCATENATE(D3368,"　",E3368,F3368,G3368)</f>
        <v/>
      </c>
      <c r="N3368" s="252">
        <f>I3368</f>
        <v/>
      </c>
    </row>
    <row r="3369" ht="15" customHeight="1" thickBot="1">
      <c r="B3369" s="85" t="inlineStr">
        <is>
          <t>135MKH09-C</t>
        </is>
      </c>
      <c r="C3369">
        <f>SUMIF(数量表!D:H,B3369,数量表!H:H)</f>
        <v/>
      </c>
      <c r="D3369" s="243" t="inlineStr">
        <is>
          <t>W1-39</t>
        </is>
      </c>
      <c r="E3369" s="2" t="n">
        <v>386.5</v>
      </c>
      <c r="F3369" s="244" t="inlineStr">
        <is>
          <t>*</t>
        </is>
      </c>
      <c r="G3369" s="2" t="n">
        <v>818</v>
      </c>
      <c r="H3369" s="122" t="n">
        <v>2</v>
      </c>
      <c r="I3369" s="259">
        <f>SUM(H3369*C3369)</f>
        <v/>
      </c>
      <c r="J3369" s="260" t="n">
        <v>2</v>
      </c>
      <c r="K3369" s="261">
        <f>C3369*J3369</f>
        <v/>
      </c>
      <c r="M3369" s="251">
        <f>CONCATENATE(D3369,"　",E3369,F3369,G3369)</f>
        <v/>
      </c>
      <c r="N3369" s="252">
        <f>I3369</f>
        <v/>
      </c>
    </row>
    <row r="3370" ht="15" customHeight="1" thickBot="1">
      <c r="B3370" s="88" t="inlineStr">
        <is>
          <t>135MKH09-C</t>
        </is>
      </c>
      <c r="C3370" s="89">
        <f>SUMIF(数量表!D:H,B3370,数量表!H:H)</f>
        <v/>
      </c>
      <c r="D3370" s="239" t="inlineStr">
        <is>
          <t>45*1000</t>
        </is>
      </c>
      <c r="E3370" s="240" t="n">
        <v>39</v>
      </c>
      <c r="F3370" s="241" t="inlineStr">
        <is>
          <t>*</t>
        </is>
      </c>
      <c r="G3370" s="240" t="n">
        <v>949</v>
      </c>
      <c r="H3370" s="242" t="n">
        <v>1</v>
      </c>
      <c r="I3370" s="256">
        <f>SUM(H3370*C3370)</f>
        <v/>
      </c>
      <c r="J3370" s="257" t="n">
        <v>0.1</v>
      </c>
      <c r="K3370" s="258">
        <f>C3370*J3370</f>
        <v/>
      </c>
      <c r="M3370" s="251">
        <f>CONCATENATE(D3370,"　",E3370,F3370,G3370)</f>
        <v/>
      </c>
      <c r="N3370" s="252">
        <f>I3370</f>
        <v/>
      </c>
    </row>
    <row r="3371" ht="15" customHeight="1" thickBot="1">
      <c r="B3371" s="79" t="inlineStr">
        <is>
          <t>135MKH09L-C</t>
        </is>
      </c>
      <c r="C3371" s="80">
        <f>SUMIF(数量表!D:H,B3371,数量表!H:H)</f>
        <v/>
      </c>
      <c r="D3371" s="235" t="inlineStr">
        <is>
          <t>W1-34</t>
        </is>
      </c>
      <c r="E3371" s="236" t="n">
        <v>346.5</v>
      </c>
      <c r="F3371" s="237" t="inlineStr">
        <is>
          <t>*</t>
        </is>
      </c>
      <c r="G3371" s="236" t="n">
        <v>818</v>
      </c>
      <c r="H3371" s="238" t="n">
        <v>1</v>
      </c>
      <c r="I3371" s="253">
        <f>SUM(H3371*C3371)</f>
        <v/>
      </c>
      <c r="J3371" s="254" t="n">
        <v>1</v>
      </c>
      <c r="K3371" s="255">
        <f>C3371*J3371</f>
        <v/>
      </c>
      <c r="M3371" s="251">
        <f>CONCATENATE(D3371,"　",E3371,F3371,G3371)</f>
        <v/>
      </c>
      <c r="N3371" s="252">
        <f>I3371</f>
        <v/>
      </c>
    </row>
    <row r="3372" ht="15" customHeight="1" thickBot="1">
      <c r="B3372" s="85" t="inlineStr">
        <is>
          <t>135MKH09L-C</t>
        </is>
      </c>
      <c r="C3372">
        <f>SUMIF(数量表!D:H,B3372,数量表!H:H)</f>
        <v/>
      </c>
      <c r="D3372" s="243" t="inlineStr">
        <is>
          <t>W1-34</t>
        </is>
      </c>
      <c r="E3372" s="2" t="n">
        <v>346.5</v>
      </c>
      <c r="F3372" s="244" t="inlineStr">
        <is>
          <t>*</t>
        </is>
      </c>
      <c r="G3372" s="2" t="n">
        <v>150</v>
      </c>
      <c r="H3372" s="122" t="n">
        <v>1</v>
      </c>
      <c r="I3372" s="259">
        <f>SUM(H3372*C3372)</f>
        <v/>
      </c>
      <c r="J3372" s="260" t="n">
        <v>0.5</v>
      </c>
      <c r="K3372" s="261">
        <f>C3372*J3372</f>
        <v/>
      </c>
      <c r="M3372" s="251">
        <f>CONCATENATE(D3372,"　",E3372,F3372,G3372)</f>
        <v/>
      </c>
      <c r="N3372" s="252">
        <f>I3372</f>
        <v/>
      </c>
    </row>
    <row r="3373" ht="15" customHeight="1" thickBot="1">
      <c r="B3373" s="85" t="inlineStr">
        <is>
          <t>135MKH09L-C</t>
        </is>
      </c>
      <c r="C3373">
        <f>SUMIF(数量表!D:H,B3373,数量表!H:H)</f>
        <v/>
      </c>
      <c r="D3373" s="243" t="inlineStr">
        <is>
          <t>W3-39</t>
        </is>
      </c>
      <c r="E3373" s="2" t="n">
        <v>386.5</v>
      </c>
      <c r="F3373" s="244" t="inlineStr">
        <is>
          <t>*</t>
        </is>
      </c>
      <c r="G3373" s="2" t="n">
        <v>150</v>
      </c>
      <c r="H3373" s="122" t="n">
        <v>1</v>
      </c>
      <c r="I3373" s="259">
        <f>SUM(H3373*C3373)</f>
        <v/>
      </c>
      <c r="J3373" s="260" t="n">
        <v>0.5</v>
      </c>
      <c r="K3373" s="261">
        <f>C3373*J3373</f>
        <v/>
      </c>
      <c r="M3373" s="251">
        <f>CONCATENATE(D3373,"　",E3373,F3373,G3373)</f>
        <v/>
      </c>
      <c r="N3373" s="252">
        <f>I3373</f>
        <v/>
      </c>
    </row>
    <row r="3374" ht="15" customHeight="1" thickBot="1">
      <c r="B3374" s="85" t="inlineStr">
        <is>
          <t>135MKH09L-C</t>
        </is>
      </c>
      <c r="C3374">
        <f>SUMIF(数量表!D:H,B3374,数量表!H:H)</f>
        <v/>
      </c>
      <c r="D3374" s="243" t="inlineStr">
        <is>
          <t>W1-39</t>
        </is>
      </c>
      <c r="E3374" s="2" t="n">
        <v>386.5</v>
      </c>
      <c r="F3374" s="244" t="inlineStr">
        <is>
          <t>*</t>
        </is>
      </c>
      <c r="G3374" s="2" t="n">
        <v>818</v>
      </c>
      <c r="H3374" s="122" t="n">
        <v>1</v>
      </c>
      <c r="I3374" s="259">
        <f>SUM(H3374*C3374)</f>
        <v/>
      </c>
      <c r="J3374" s="260" t="n">
        <v>1</v>
      </c>
      <c r="K3374" s="261">
        <f>C3374*J3374</f>
        <v/>
      </c>
      <c r="M3374" s="251">
        <f>CONCATENATE(D3374,"　",E3374,F3374,G3374)</f>
        <v/>
      </c>
      <c r="N3374" s="252">
        <f>I3374</f>
        <v/>
      </c>
    </row>
    <row r="3375" ht="15" customHeight="1" thickBot="1">
      <c r="B3375" s="88" t="inlineStr">
        <is>
          <t>135MKH09L-C</t>
        </is>
      </c>
      <c r="C3375" s="89">
        <f>SUMIF(数量表!D:H,B3375,数量表!H:H)</f>
        <v/>
      </c>
      <c r="D3375" s="239" t="inlineStr">
        <is>
          <t>45*1000</t>
        </is>
      </c>
      <c r="E3375" s="240" t="n">
        <v>39</v>
      </c>
      <c r="F3375" s="241" t="inlineStr">
        <is>
          <t>*</t>
        </is>
      </c>
      <c r="G3375" s="240" t="n">
        <v>949</v>
      </c>
      <c r="H3375" s="242" t="n">
        <v>2</v>
      </c>
      <c r="I3375" s="256">
        <f>SUM(H3375*C3375)</f>
        <v/>
      </c>
      <c r="J3375" s="257" t="n">
        <v>0.1</v>
      </c>
      <c r="K3375" s="258">
        <f>C3375*J3375</f>
        <v/>
      </c>
      <c r="M3375" s="251">
        <f>CONCATENATE(D3375,"　",E3375,F3375,G3375)</f>
        <v/>
      </c>
      <c r="N3375" s="252">
        <f>I3375</f>
        <v/>
      </c>
    </row>
    <row r="3376" ht="15" customHeight="1" thickBot="1">
      <c r="B3376" s="79" t="inlineStr">
        <is>
          <t>135MKH09R-C</t>
        </is>
      </c>
      <c r="C3376" s="80">
        <f>SUMIF(数量表!D:H,B3376,数量表!H:H)</f>
        <v/>
      </c>
      <c r="D3376" s="235" t="inlineStr">
        <is>
          <t>W1-34</t>
        </is>
      </c>
      <c r="E3376" s="236" t="n">
        <v>346.5</v>
      </c>
      <c r="F3376" s="237" t="inlineStr">
        <is>
          <t>*</t>
        </is>
      </c>
      <c r="G3376" s="236" t="n">
        <v>818</v>
      </c>
      <c r="H3376" s="238" t="n">
        <v>1</v>
      </c>
      <c r="I3376" s="253">
        <f>SUM(H3376*C3376)</f>
        <v/>
      </c>
      <c r="J3376" s="254" t="n">
        <v>1</v>
      </c>
      <c r="K3376" s="255">
        <f>C3376*J3376</f>
        <v/>
      </c>
      <c r="M3376" s="251">
        <f>CONCATENATE(D3376,"　",E3376,F3376,G3376)</f>
        <v/>
      </c>
      <c r="N3376" s="252">
        <f>I3376</f>
        <v/>
      </c>
    </row>
    <row r="3377" ht="15" customHeight="1" thickBot="1">
      <c r="B3377" s="85" t="inlineStr">
        <is>
          <t>135MKH09R-C</t>
        </is>
      </c>
      <c r="C3377">
        <f>SUMIF(数量表!D:H,B3377,数量表!H:H)</f>
        <v/>
      </c>
      <c r="D3377" s="243" t="inlineStr">
        <is>
          <t>W1-34</t>
        </is>
      </c>
      <c r="E3377" s="2" t="n">
        <v>346.5</v>
      </c>
      <c r="F3377" s="244" t="inlineStr">
        <is>
          <t>*</t>
        </is>
      </c>
      <c r="G3377" s="2" t="n">
        <v>150</v>
      </c>
      <c r="H3377" s="122" t="n">
        <v>1</v>
      </c>
      <c r="I3377" s="259">
        <f>SUM(H3377*C3377)</f>
        <v/>
      </c>
      <c r="J3377" s="260" t="n">
        <v>0.5</v>
      </c>
      <c r="K3377" s="261">
        <f>C3377*J3377</f>
        <v/>
      </c>
      <c r="M3377" s="251">
        <f>CONCATENATE(D3377,"　",E3377,F3377,G3377)</f>
        <v/>
      </c>
      <c r="N3377" s="252">
        <f>I3377</f>
        <v/>
      </c>
    </row>
    <row r="3378" ht="15" customHeight="1" thickBot="1">
      <c r="B3378" s="85" t="inlineStr">
        <is>
          <t>135MKH09R-C</t>
        </is>
      </c>
      <c r="C3378">
        <f>SUMIF(数量表!D:H,B3378,数量表!H:H)</f>
        <v/>
      </c>
      <c r="D3378" s="243" t="inlineStr">
        <is>
          <t>W3-39</t>
        </is>
      </c>
      <c r="E3378" s="2" t="n">
        <v>386.5</v>
      </c>
      <c r="F3378" s="244" t="inlineStr">
        <is>
          <t>*</t>
        </is>
      </c>
      <c r="G3378" s="2" t="n">
        <v>150</v>
      </c>
      <c r="H3378" s="122" t="n">
        <v>1</v>
      </c>
      <c r="I3378" s="259">
        <f>SUM(H3378*C3378)</f>
        <v/>
      </c>
      <c r="J3378" s="260" t="n">
        <v>0.5</v>
      </c>
      <c r="K3378" s="261">
        <f>C3378*J3378</f>
        <v/>
      </c>
      <c r="M3378" s="251">
        <f>CONCATENATE(D3378,"　",E3378,F3378,G3378)</f>
        <v/>
      </c>
      <c r="N3378" s="252">
        <f>I3378</f>
        <v/>
      </c>
    </row>
    <row r="3379" ht="15" customHeight="1" thickBot="1">
      <c r="B3379" s="85" t="inlineStr">
        <is>
          <t>135MKH09R-C</t>
        </is>
      </c>
      <c r="C3379">
        <f>SUMIF(数量表!D:H,B3379,数量表!H:H)</f>
        <v/>
      </c>
      <c r="D3379" s="243" t="inlineStr">
        <is>
          <t>W1-39</t>
        </is>
      </c>
      <c r="E3379" s="2" t="n">
        <v>386.5</v>
      </c>
      <c r="F3379" s="244" t="inlineStr">
        <is>
          <t>*</t>
        </is>
      </c>
      <c r="G3379" s="2" t="n">
        <v>818</v>
      </c>
      <c r="H3379" s="122" t="n">
        <v>1</v>
      </c>
      <c r="I3379" s="259">
        <f>SUM(H3379*C3379)</f>
        <v/>
      </c>
      <c r="J3379" s="260" t="n">
        <v>1</v>
      </c>
      <c r="K3379" s="261">
        <f>C3379*J3379</f>
        <v/>
      </c>
      <c r="M3379" s="251">
        <f>CONCATENATE(D3379,"　",E3379,F3379,G3379)</f>
        <v/>
      </c>
      <c r="N3379" s="252">
        <f>I3379</f>
        <v/>
      </c>
    </row>
    <row r="3380" ht="15" customHeight="1" thickBot="1">
      <c r="B3380" s="88" t="inlineStr">
        <is>
          <t>135MKH09R-C</t>
        </is>
      </c>
      <c r="C3380" s="89">
        <f>SUMIF(数量表!D:H,B3380,数量表!H:H)</f>
        <v/>
      </c>
      <c r="D3380" s="239" t="inlineStr">
        <is>
          <t>45*1000</t>
        </is>
      </c>
      <c r="E3380" s="240" t="n">
        <v>39</v>
      </c>
      <c r="F3380" s="241" t="inlineStr">
        <is>
          <t>*</t>
        </is>
      </c>
      <c r="G3380" s="240" t="n">
        <v>949</v>
      </c>
      <c r="H3380" s="242" t="n">
        <v>2</v>
      </c>
      <c r="I3380" s="256">
        <f>SUM(H3380*C3380)</f>
        <v/>
      </c>
      <c r="J3380" s="257" t="n">
        <v>0.1</v>
      </c>
      <c r="K3380" s="258">
        <f>C3380*J3380</f>
        <v/>
      </c>
      <c r="M3380" s="251">
        <f>CONCATENATE(D3380,"　",E3380,F3380,G3380)</f>
        <v/>
      </c>
      <c r="N3380" s="252">
        <f>I3380</f>
        <v/>
      </c>
    </row>
    <row r="3381" ht="15" customHeight="1" thickBot="1">
      <c r="B3381" s="222" t="inlineStr">
        <is>
          <t>QOS</t>
        </is>
      </c>
      <c r="C3381" s="7">
        <f>SUMIF(数量表!D:H,B3381,数量表!H:H)</f>
        <v/>
      </c>
      <c r="D3381" s="232" t="inlineStr">
        <is>
          <t>W1-39</t>
        </is>
      </c>
      <c r="E3381" s="233" t="n">
        <v>118</v>
      </c>
      <c r="F3381" s="234" t="inlineStr">
        <is>
          <t>*</t>
        </is>
      </c>
      <c r="G3381" s="233" t="n">
        <v>1274</v>
      </c>
      <c r="H3381" s="231" t="n">
        <v>2</v>
      </c>
      <c r="I3381" s="248">
        <f>SUM(H3381*C3381)</f>
        <v/>
      </c>
      <c r="J3381" s="249" t="n">
        <v>1</v>
      </c>
      <c r="K3381" s="250">
        <f>C3381*J3381</f>
        <v/>
      </c>
      <c r="M3381" s="251">
        <f>CONCATENATE(D3381,"　",E3381,F3381,G3381)</f>
        <v/>
      </c>
      <c r="N3381" s="252">
        <f>I3381</f>
        <v/>
      </c>
    </row>
    <row r="3382" ht="15" customHeight="1" thickBot="1">
      <c r="B3382" s="29" t="inlineStr">
        <is>
          <t>LO03-3</t>
        </is>
      </c>
      <c r="C3382">
        <f>SUMIF(数量表!D:H,B3382,数量表!H:H)</f>
        <v/>
      </c>
      <c r="D3382" s="243" t="inlineStr">
        <is>
          <t>W2-41</t>
        </is>
      </c>
      <c r="E3382" s="2" t="n">
        <v>413</v>
      </c>
      <c r="F3382" s="244" t="inlineStr">
        <is>
          <t>*</t>
        </is>
      </c>
      <c r="G3382" s="2" t="n">
        <v>290.5</v>
      </c>
      <c r="H3382" s="122" t="n">
        <v>2</v>
      </c>
      <c r="I3382" s="259">
        <f>SUM(H3382*C3382)</f>
        <v/>
      </c>
      <c r="J3382" s="260" t="n">
        <v>2</v>
      </c>
      <c r="K3382" s="261">
        <f>C3382*J3382</f>
        <v/>
      </c>
      <c r="M3382" s="251">
        <f>CONCATENATE(D3382,"　",E3382,F3382,G3382)</f>
        <v/>
      </c>
      <c r="N3382" s="252">
        <f>I3382</f>
        <v/>
      </c>
    </row>
    <row r="3383" ht="15" customHeight="1" thickBot="1">
      <c r="B3383" s="29" t="inlineStr">
        <is>
          <t>LO03-3</t>
        </is>
      </c>
      <c r="C3383">
        <f>SUMIF(数量表!D:H,B3383,数量表!H:H)</f>
        <v/>
      </c>
      <c r="D3383" s="243" t="inlineStr">
        <is>
          <t>W2-41</t>
        </is>
      </c>
      <c r="E3383" s="2" t="n">
        <v>413</v>
      </c>
      <c r="F3383" s="244" t="inlineStr">
        <is>
          <t>*</t>
        </is>
      </c>
      <c r="G3383" s="2" t="n">
        <v>79</v>
      </c>
      <c r="H3383" s="122" t="n">
        <v>2</v>
      </c>
      <c r="I3383" s="259">
        <f>SUM(H3383*C3383)</f>
        <v/>
      </c>
      <c r="J3383" s="260" t="n">
        <v>0.1</v>
      </c>
      <c r="K3383" s="261">
        <f>C3383*J3383</f>
        <v/>
      </c>
      <c r="M3383" s="251">
        <f>CONCATENATE(D3383,"　",E3383,F3383,G3383)</f>
        <v/>
      </c>
      <c r="N3383" s="252">
        <f>I3383</f>
        <v/>
      </c>
    </row>
    <row r="3384" ht="15" customHeight="1" thickBot="1">
      <c r="B3384" s="220" t="inlineStr">
        <is>
          <t>LO03(高さ変更)</t>
        </is>
      </c>
      <c r="C3384" s="80">
        <f>SUMIF(数量表!D:H,B3384,数量表!H:H)</f>
        <v/>
      </c>
      <c r="D3384" s="235" t="inlineStr">
        <is>
          <t>W2-41</t>
        </is>
      </c>
      <c r="E3384" s="236" t="n">
        <v>413</v>
      </c>
      <c r="F3384" s="237" t="inlineStr">
        <is>
          <t>*</t>
        </is>
      </c>
      <c r="G3384" s="236" t="n">
        <v>176</v>
      </c>
      <c r="H3384" s="238" t="n">
        <v>1</v>
      </c>
      <c r="I3384" s="253">
        <f>SUM(H3384*C3384)</f>
        <v/>
      </c>
      <c r="J3384" s="254" t="n">
        <v>1</v>
      </c>
      <c r="K3384" s="255">
        <f>C3384*J3384</f>
        <v/>
      </c>
      <c r="M3384" s="251">
        <f>CONCATENATE(D3384,"　",E3384,F3384,G3384)</f>
        <v/>
      </c>
      <c r="N3384" s="252">
        <f>I3384</f>
        <v/>
      </c>
    </row>
    <row r="3385" ht="15" customHeight="1" thickBot="1">
      <c r="B3385" s="221" t="inlineStr">
        <is>
          <t>LO03(高さ変更)</t>
        </is>
      </c>
      <c r="C3385" s="89">
        <f>SUMIF(数量表!D:H,B3385,数量表!H:H)</f>
        <v/>
      </c>
      <c r="D3385" s="239" t="inlineStr">
        <is>
          <t>W2-41</t>
        </is>
      </c>
      <c r="E3385" s="240" t="n">
        <v>413</v>
      </c>
      <c r="F3385" s="241" t="inlineStr">
        <is>
          <t>*</t>
        </is>
      </c>
      <c r="G3385" s="240" t="n">
        <v>79</v>
      </c>
      <c r="H3385" s="242" t="n">
        <v>1</v>
      </c>
      <c r="I3385" s="256">
        <f>SUM(H3385*C3385)</f>
        <v/>
      </c>
      <c r="J3385" s="257" t="n">
        <v>0.5</v>
      </c>
      <c r="K3385" s="258">
        <f>C3385*J3385</f>
        <v/>
      </c>
      <c r="M3385" s="251">
        <f>CONCATENATE(D3385,"　",E3385,F3385,G3385)</f>
        <v/>
      </c>
      <c r="N3385" s="252">
        <f>I3385</f>
        <v/>
      </c>
    </row>
    <row r="3386" ht="15" customHeight="1" thickBot="1">
      <c r="B3386" s="220" t="inlineStr">
        <is>
          <t>K05</t>
        </is>
      </c>
      <c r="C3386" s="82">
        <f>SUMIF(数量表!D:H,B3386,数量表!H:H)</f>
        <v/>
      </c>
      <c r="D3386" s="235" t="inlineStr">
        <is>
          <t>W2-41</t>
        </is>
      </c>
      <c r="E3386" s="236" t="n">
        <v>414.5</v>
      </c>
      <c r="F3386" s="237" t="inlineStr">
        <is>
          <t>*</t>
        </is>
      </c>
      <c r="G3386" s="236" t="n">
        <v>250</v>
      </c>
      <c r="H3386" s="238" t="n">
        <v>2</v>
      </c>
      <c r="I3386" s="253">
        <f>SUM(H3386*C3386)</f>
        <v/>
      </c>
      <c r="J3386" s="254" t="n">
        <v>0.4</v>
      </c>
      <c r="K3386" s="255">
        <f>C3386*J3386</f>
        <v/>
      </c>
      <c r="M3386" s="251">
        <f>CONCATENATE(D3386,"　",E3386,F3386,G3386)</f>
        <v/>
      </c>
      <c r="N3386" s="252">
        <f>I3386</f>
        <v/>
      </c>
    </row>
    <row r="3387" ht="15" customHeight="1" thickBot="1">
      <c r="B3387" s="29" t="inlineStr">
        <is>
          <t>K05</t>
        </is>
      </c>
      <c r="C3387">
        <f>SUMIF(数量表!D:H,B3387,数量表!H:H)</f>
        <v/>
      </c>
      <c r="D3387" s="243" t="inlineStr">
        <is>
          <t>W2-39</t>
        </is>
      </c>
      <c r="E3387" s="2" t="n">
        <v>386.5</v>
      </c>
      <c r="F3387" s="244" t="inlineStr">
        <is>
          <t>*</t>
        </is>
      </c>
      <c r="G3387" s="2" t="n">
        <v>250</v>
      </c>
      <c r="H3387" s="122" t="n">
        <v>2</v>
      </c>
      <c r="I3387" s="259">
        <f>SUM(H3387*C3387)</f>
        <v/>
      </c>
      <c r="J3387" s="260" t="n">
        <v>0.4</v>
      </c>
      <c r="K3387" s="261">
        <f>C3387*J3387</f>
        <v/>
      </c>
      <c r="M3387" s="251">
        <f>CONCATENATE(D3387,"　",E3387,F3387,G3387)</f>
        <v/>
      </c>
      <c r="N3387" s="252">
        <f>I3387</f>
        <v/>
      </c>
    </row>
    <row r="3388" ht="15" customHeight="1" thickBot="1">
      <c r="B3388" s="29" t="inlineStr">
        <is>
          <t>K05</t>
        </is>
      </c>
      <c r="C3388">
        <f>SUMIF(数量表!D:H,B3388,数量表!H:H)</f>
        <v/>
      </c>
      <c r="D3388" s="243" t="inlineStr">
        <is>
          <t>W3-39</t>
        </is>
      </c>
      <c r="E3388" s="2" t="n">
        <v>386.5</v>
      </c>
      <c r="F3388" s="244" t="inlineStr">
        <is>
          <t>*</t>
        </is>
      </c>
      <c r="G3388" s="2" t="n">
        <v>839</v>
      </c>
      <c r="H3388" s="122" t="n">
        <v>1</v>
      </c>
      <c r="I3388" s="259">
        <f>SUM(H3388*C3388)</f>
        <v/>
      </c>
      <c r="J3388" s="260" t="n">
        <v>1</v>
      </c>
      <c r="K3388" s="261">
        <f>C3388*J3388</f>
        <v/>
      </c>
      <c r="M3388" s="251">
        <f>CONCATENATE(D3388,"　",E3388,F3388,G3388)</f>
        <v/>
      </c>
      <c r="N3388" s="252">
        <f>I3388</f>
        <v/>
      </c>
    </row>
    <row r="3389" ht="15" customHeight="1" thickBot="1">
      <c r="B3389" s="29" t="inlineStr">
        <is>
          <t>K05</t>
        </is>
      </c>
      <c r="C3389">
        <f>SUMIF(数量表!D:H,B3389,数量表!H:H)</f>
        <v/>
      </c>
      <c r="D3389" s="243" t="inlineStr">
        <is>
          <t>W3-39</t>
        </is>
      </c>
      <c r="E3389" s="2" t="n">
        <v>386.5</v>
      </c>
      <c r="F3389" s="244" t="inlineStr">
        <is>
          <t>*</t>
        </is>
      </c>
      <c r="G3389" s="2" t="n">
        <v>829</v>
      </c>
      <c r="H3389" s="122" t="n">
        <v>1</v>
      </c>
      <c r="I3389" s="259">
        <f>SUM(H3389*C3389)</f>
        <v/>
      </c>
      <c r="J3389" s="260" t="n">
        <v>1</v>
      </c>
      <c r="K3389" s="261">
        <f>C3389*J3389</f>
        <v/>
      </c>
      <c r="M3389" s="251">
        <f>CONCATENATE(D3389,"　",E3389,F3389,G3389)</f>
        <v/>
      </c>
      <c r="N3389" s="252">
        <f>I3389</f>
        <v/>
      </c>
    </row>
    <row r="3390" ht="15" customHeight="1" thickBot="1">
      <c r="B3390" s="29" t="inlineStr">
        <is>
          <t>K05</t>
        </is>
      </c>
      <c r="C3390">
        <f>SUMIF(数量表!D:H,B3390,数量表!H:H)</f>
        <v/>
      </c>
      <c r="D3390" s="243" t="inlineStr">
        <is>
          <t>W2-41</t>
        </is>
      </c>
      <c r="E3390" s="2" t="n">
        <v>387.5</v>
      </c>
      <c r="F3390" s="244" t="inlineStr">
        <is>
          <t>*</t>
        </is>
      </c>
      <c r="G3390" s="2" t="n">
        <v>973</v>
      </c>
      <c r="H3390" s="122" t="n">
        <v>1</v>
      </c>
      <c r="I3390" s="259">
        <f>SUM(H3390*C3390)</f>
        <v/>
      </c>
      <c r="J3390" s="260" t="n">
        <v>1</v>
      </c>
      <c r="K3390" s="261">
        <f>C3390*J3390</f>
        <v/>
      </c>
      <c r="M3390" s="251">
        <f>CONCATENATE(D3390,"　",E3390,F3390,G3390)</f>
        <v/>
      </c>
      <c r="N3390" s="252">
        <f>I3390</f>
        <v/>
      </c>
    </row>
    <row r="3391" ht="15" customHeight="1" thickBot="1">
      <c r="B3391" s="29" t="inlineStr">
        <is>
          <t>K05</t>
        </is>
      </c>
      <c r="C3391">
        <f>SUMIF(数量表!D:H,B3391,数量表!H:H)</f>
        <v/>
      </c>
      <c r="D3391" s="243" t="inlineStr">
        <is>
          <t>W2-41</t>
        </is>
      </c>
      <c r="E3391" s="2" t="n">
        <v>387.5</v>
      </c>
      <c r="F3391" s="244" t="inlineStr">
        <is>
          <t>*</t>
        </is>
      </c>
      <c r="G3391" s="2" t="n">
        <v>695</v>
      </c>
      <c r="H3391" s="122" t="n">
        <v>1</v>
      </c>
      <c r="I3391" s="259">
        <f>SUM(H3391*C3391)</f>
        <v/>
      </c>
      <c r="J3391" s="260" t="n">
        <v>1</v>
      </c>
      <c r="K3391" s="261">
        <f>C3391*J3391</f>
        <v/>
      </c>
      <c r="M3391" s="251">
        <f>CONCATENATE(D3391,"　",E3391,F3391,G3391)</f>
        <v/>
      </c>
      <c r="N3391" s="252">
        <f>I3391</f>
        <v/>
      </c>
    </row>
    <row r="3392" ht="15" customHeight="1" thickBot="1">
      <c r="B3392" s="29" t="inlineStr">
        <is>
          <t>K05</t>
        </is>
      </c>
      <c r="C3392">
        <f>SUMIF(数量表!D:H,B3392,数量表!H:H)</f>
        <v/>
      </c>
      <c r="D3392" s="243" t="inlineStr">
        <is>
          <t>W3-39</t>
        </is>
      </c>
      <c r="E3392" s="2" t="n">
        <v>386.5</v>
      </c>
      <c r="F3392" s="244" t="inlineStr">
        <is>
          <t>*</t>
        </is>
      </c>
      <c r="G3392" s="2" t="n">
        <v>839</v>
      </c>
      <c r="H3392" s="122" t="n">
        <v>1</v>
      </c>
      <c r="I3392" s="259">
        <f>SUM(H3392*C3392)</f>
        <v/>
      </c>
      <c r="J3392" s="260" t="n">
        <v>1</v>
      </c>
      <c r="K3392" s="261">
        <f>C3392*J3392</f>
        <v/>
      </c>
      <c r="M3392" s="251">
        <f>CONCATENATE(D3392,"　",E3392,F3392,G3392)</f>
        <v/>
      </c>
      <c r="N3392" s="252">
        <f>I3392</f>
        <v/>
      </c>
    </row>
    <row r="3393" ht="15" customHeight="1" thickBot="1">
      <c r="B3393" s="29" t="inlineStr">
        <is>
          <t>K05</t>
        </is>
      </c>
      <c r="C3393">
        <f>SUMIF(数量表!D:H,B3393,数量表!H:H)</f>
        <v/>
      </c>
      <c r="D3393" s="243" t="inlineStr">
        <is>
          <t>W3-39</t>
        </is>
      </c>
      <c r="E3393" s="2" t="n">
        <v>386.5</v>
      </c>
      <c r="F3393" s="244" t="inlineStr">
        <is>
          <t>*</t>
        </is>
      </c>
      <c r="G3393" s="2" t="n">
        <v>829</v>
      </c>
      <c r="H3393" s="122" t="n">
        <v>1</v>
      </c>
      <c r="I3393" s="259">
        <f>SUM(H3393*C3393)</f>
        <v/>
      </c>
      <c r="J3393" s="260" t="n">
        <v>1</v>
      </c>
      <c r="K3393" s="261">
        <f>C3393*J3393</f>
        <v/>
      </c>
      <c r="M3393" s="251">
        <f>CONCATENATE(D3393,"　",E3393,F3393,G3393)</f>
        <v/>
      </c>
      <c r="N3393" s="252">
        <f>I3393</f>
        <v/>
      </c>
    </row>
    <row r="3394" ht="15" customHeight="1" thickBot="1">
      <c r="B3394" s="29" t="inlineStr">
        <is>
          <t>K05</t>
        </is>
      </c>
      <c r="C3394">
        <f>SUMIF(数量表!D:H,B3394,数量表!H:H)</f>
        <v/>
      </c>
      <c r="D3394" s="243" t="inlineStr">
        <is>
          <t>W2-41</t>
        </is>
      </c>
      <c r="E3394" s="2" t="n">
        <v>414.5</v>
      </c>
      <c r="F3394" s="244" t="inlineStr">
        <is>
          <t>*</t>
        </is>
      </c>
      <c r="G3394" s="2" t="n">
        <v>973</v>
      </c>
      <c r="H3394" s="122" t="n">
        <v>1</v>
      </c>
      <c r="I3394" s="259">
        <f>SUM(H3394*C3394)</f>
        <v/>
      </c>
      <c r="J3394" s="260" t="n">
        <v>1</v>
      </c>
      <c r="K3394" s="261">
        <f>C3394*J3394</f>
        <v/>
      </c>
      <c r="M3394" s="251">
        <f>CONCATENATE(D3394,"　",E3394,F3394,G3394)</f>
        <v/>
      </c>
      <c r="N3394" s="252">
        <f>I3394</f>
        <v/>
      </c>
    </row>
    <row r="3395" ht="15" customHeight="1" thickBot="1">
      <c r="B3395" s="221" t="inlineStr">
        <is>
          <t>K05</t>
        </is>
      </c>
      <c r="C3395" s="89">
        <f>SUMIF(数量表!D:H,B3395,数量表!H:H)</f>
        <v/>
      </c>
      <c r="D3395" s="239" t="inlineStr">
        <is>
          <t>W2-41</t>
        </is>
      </c>
      <c r="E3395" s="240" t="n">
        <v>414.5</v>
      </c>
      <c r="F3395" s="241" t="inlineStr">
        <is>
          <t>*</t>
        </is>
      </c>
      <c r="G3395" s="240" t="n">
        <v>695</v>
      </c>
      <c r="H3395" s="242" t="n">
        <v>1</v>
      </c>
      <c r="I3395" s="256">
        <f>SUM(H3395*C3395)</f>
        <v/>
      </c>
      <c r="J3395" s="257" t="n">
        <v>1</v>
      </c>
      <c r="K3395" s="258">
        <f>C3395*J3395</f>
        <v/>
      </c>
      <c r="M3395" s="251">
        <f>CONCATENATE(D3395,"　",E3395,F3395,G3395)</f>
        <v/>
      </c>
      <c r="N3395" s="252">
        <f>I3395</f>
        <v/>
      </c>
    </row>
    <row r="3396" ht="15" customHeight="1" thickBot="1">
      <c r="B3396" s="220" t="inlineStr">
        <is>
          <t>68MS09</t>
        </is>
      </c>
      <c r="C3396" s="80">
        <f>SUMIF(数量表!D:H,B3396,数量表!H:H)</f>
        <v/>
      </c>
      <c r="D3396" s="235" t="inlineStr">
        <is>
          <t>W1-39</t>
        </is>
      </c>
      <c r="E3396" s="236" t="n">
        <v>386.5</v>
      </c>
      <c r="F3396" s="237" t="inlineStr">
        <is>
          <t>*</t>
        </is>
      </c>
      <c r="G3396" s="236" t="n">
        <v>982</v>
      </c>
      <c r="H3396" s="238" t="n">
        <v>2</v>
      </c>
      <c r="I3396" s="253">
        <f>SUM(H3396*C3396)</f>
        <v/>
      </c>
      <c r="J3396" s="254" t="n">
        <v>2</v>
      </c>
      <c r="K3396" s="255">
        <f>C3396*J3396</f>
        <v/>
      </c>
      <c r="M3396" s="251">
        <f>CONCATENATE(D3396,"　",E3396,F3396,G3396)</f>
        <v/>
      </c>
      <c r="N3396" s="252">
        <f>I3396</f>
        <v/>
      </c>
    </row>
    <row r="3397" ht="15" customHeight="1" thickBot="1">
      <c r="B3397" s="29" t="inlineStr">
        <is>
          <t>68MS09</t>
        </is>
      </c>
      <c r="C3397">
        <f>SUMIF(数量表!D:H,B3397,数量表!H:H)</f>
        <v/>
      </c>
      <c r="D3397" s="243" t="inlineStr">
        <is>
          <t>W1-39</t>
        </is>
      </c>
      <c r="E3397" s="2" t="n">
        <v>386.5</v>
      </c>
      <c r="F3397" s="244" t="inlineStr">
        <is>
          <t>*</t>
        </is>
      </c>
      <c r="G3397" s="2" t="n">
        <v>161</v>
      </c>
      <c r="H3397" s="122" t="n">
        <v>2</v>
      </c>
      <c r="I3397" s="259">
        <f>SUM(H3397*C3397)</f>
        <v/>
      </c>
      <c r="J3397" s="260" t="n">
        <v>1</v>
      </c>
      <c r="K3397" s="261">
        <f>C3397*J3397</f>
        <v/>
      </c>
      <c r="M3397" s="251">
        <f>CONCATENATE(D3397,"　",E3397,F3397,G3397)</f>
        <v/>
      </c>
      <c r="N3397" s="252">
        <f>I3397</f>
        <v/>
      </c>
    </row>
    <row r="3398" ht="15" customHeight="1" thickBot="1">
      <c r="B3398" s="221" t="inlineStr">
        <is>
          <t>68MS09</t>
        </is>
      </c>
      <c r="C3398" s="89">
        <f>SUMIF(数量表!D:H,B3398,数量表!H:H)</f>
        <v/>
      </c>
      <c r="D3398" s="239" t="inlineStr">
        <is>
          <t>45*1000</t>
        </is>
      </c>
      <c r="E3398" s="240" t="n">
        <v>164</v>
      </c>
      <c r="F3398" s="241" t="inlineStr">
        <is>
          <t>*</t>
        </is>
      </c>
      <c r="G3398" s="240" t="n">
        <v>976</v>
      </c>
      <c r="H3398" s="242" t="n">
        <v>2</v>
      </c>
      <c r="I3398" s="256">
        <f>SUM(H3398*C3398)</f>
        <v/>
      </c>
      <c r="J3398" s="257" t="n">
        <v>0.2</v>
      </c>
      <c r="K3398" s="258">
        <f>C3398*J3398</f>
        <v/>
      </c>
      <c r="M3398" s="251">
        <f>CONCATENATE(D3398,"　",E3398,F3398,G3398)</f>
        <v/>
      </c>
      <c r="N3398" s="252">
        <f>I3398</f>
        <v/>
      </c>
    </row>
    <row r="3399" ht="15" customHeight="1" thickBot="1">
      <c r="B3399" s="220" t="inlineStr">
        <is>
          <t>68MKA09L</t>
        </is>
      </c>
      <c r="C3399" s="82">
        <f>SUMIF(数量表!D:H,B3399,数量表!H:H)</f>
        <v/>
      </c>
      <c r="D3399" s="235" t="inlineStr">
        <is>
          <t>W1-39</t>
        </is>
      </c>
      <c r="E3399" s="236" t="n">
        <v>333</v>
      </c>
      <c r="F3399" s="237" t="inlineStr">
        <is>
          <t>*</t>
        </is>
      </c>
      <c r="G3399" s="236" t="n">
        <v>868</v>
      </c>
      <c r="H3399" s="238" t="n">
        <v>1</v>
      </c>
      <c r="I3399" s="253">
        <f>SUM(H3399*C3399)</f>
        <v/>
      </c>
      <c r="J3399" s="254" t="n">
        <v>1</v>
      </c>
      <c r="K3399" s="255">
        <f>C3399*J3399</f>
        <v/>
      </c>
      <c r="M3399" s="251">
        <f>CONCATENATE(D3399,"　",E3399,F3399,G3399)</f>
        <v/>
      </c>
      <c r="N3399" s="252">
        <f>I3399</f>
        <v/>
      </c>
    </row>
    <row r="3400" ht="15" customHeight="1" thickBot="1">
      <c r="B3400" s="29" t="inlineStr">
        <is>
          <t>68MKA09L</t>
        </is>
      </c>
      <c r="C3400" s="87">
        <f>SUMIF(数量表!D:H,B3400,数量表!H:H)</f>
        <v/>
      </c>
      <c r="D3400" s="243" t="inlineStr">
        <is>
          <t>W3-39</t>
        </is>
      </c>
      <c r="E3400" s="2" t="n">
        <v>333</v>
      </c>
      <c r="F3400" s="244" t="inlineStr">
        <is>
          <t>*</t>
        </is>
      </c>
      <c r="G3400" s="2" t="n">
        <v>275</v>
      </c>
      <c r="H3400" s="122" t="n">
        <v>1</v>
      </c>
      <c r="I3400" s="259">
        <f>SUM(H3400*C3400)</f>
        <v/>
      </c>
      <c r="J3400" s="260" t="n">
        <v>0.5</v>
      </c>
      <c r="K3400" s="261">
        <f>C3400*J3400</f>
        <v/>
      </c>
      <c r="M3400" s="251">
        <f>CONCATENATE(D3400,"　",E3400,F3400,G3400)</f>
        <v/>
      </c>
      <c r="N3400" s="252">
        <f>I3400</f>
        <v/>
      </c>
    </row>
    <row r="3401" ht="15" customHeight="1" thickBot="1">
      <c r="B3401" s="29" t="inlineStr">
        <is>
          <t>68MKA09L</t>
        </is>
      </c>
      <c r="C3401" s="87">
        <f>SUMIF(数量表!D:H,B3401,数量表!H:H)</f>
        <v/>
      </c>
      <c r="D3401" s="243" t="inlineStr">
        <is>
          <t>W2-41</t>
        </is>
      </c>
      <c r="E3401" s="2" t="n">
        <v>414.5</v>
      </c>
      <c r="F3401" s="244" t="inlineStr">
        <is>
          <t>*</t>
        </is>
      </c>
      <c r="G3401" s="2" t="n">
        <v>973</v>
      </c>
      <c r="H3401" s="122" t="n">
        <v>1</v>
      </c>
      <c r="I3401" s="259">
        <f>SUM(H3401*C3401)</f>
        <v/>
      </c>
      <c r="J3401" s="260" t="n">
        <v>1</v>
      </c>
      <c r="K3401" s="261">
        <f>C3401*J3401</f>
        <v/>
      </c>
      <c r="M3401" s="251">
        <f>CONCATENATE(D3401,"　",E3401,F3401,G3401)</f>
        <v/>
      </c>
      <c r="N3401" s="252">
        <f>I3401</f>
        <v/>
      </c>
    </row>
    <row r="3402" ht="15" customHeight="1" thickBot="1">
      <c r="B3402" s="29" t="inlineStr">
        <is>
          <t>68MKA09L</t>
        </is>
      </c>
      <c r="C3402" s="87">
        <f>SUMIF(数量表!D:H,B3402,数量表!H:H)</f>
        <v/>
      </c>
      <c r="D3402" s="243" t="inlineStr">
        <is>
          <t>W2-41</t>
        </is>
      </c>
      <c r="E3402" s="2" t="n">
        <v>414.5</v>
      </c>
      <c r="F3402" s="244" t="inlineStr">
        <is>
          <t>*</t>
        </is>
      </c>
      <c r="G3402" s="2" t="n">
        <v>95</v>
      </c>
      <c r="H3402" s="122" t="n">
        <v>1</v>
      </c>
      <c r="I3402" s="259">
        <f>SUM(H3402*C3402)</f>
        <v/>
      </c>
      <c r="J3402" s="260" t="n">
        <v>0.1</v>
      </c>
      <c r="K3402" s="261">
        <f>C3402*J3402</f>
        <v/>
      </c>
      <c r="M3402" s="251">
        <f>CONCATENATE(D3402,"　",E3402,F3402,G3402)</f>
        <v/>
      </c>
      <c r="N3402" s="252">
        <f>I3402</f>
        <v/>
      </c>
    </row>
    <row r="3403" ht="15" customHeight="1" thickBot="1">
      <c r="B3403" s="29" t="inlineStr">
        <is>
          <t>68MKA09L</t>
        </is>
      </c>
      <c r="C3403" s="87">
        <f>SUMIF(数量表!D:H,B3403,数量表!H:H)</f>
        <v/>
      </c>
      <c r="D3403" s="243" t="inlineStr">
        <is>
          <t>W2-41</t>
        </is>
      </c>
      <c r="E3403" s="2" t="n">
        <v>414.5</v>
      </c>
      <c r="F3403" s="244" t="inlineStr">
        <is>
          <t>*</t>
        </is>
      </c>
      <c r="G3403" s="2" t="n">
        <v>275</v>
      </c>
      <c r="H3403" s="122" t="n">
        <v>1</v>
      </c>
      <c r="I3403" s="259">
        <f>SUM(H3403*C3403)</f>
        <v/>
      </c>
      <c r="J3403" s="260" t="n">
        <v>0.5</v>
      </c>
      <c r="K3403" s="261">
        <f>C3403*J3403</f>
        <v/>
      </c>
      <c r="M3403" s="251">
        <f>CONCATENATE(D3403,"　",E3403,F3403,G3403)</f>
        <v/>
      </c>
      <c r="N3403" s="252">
        <f>I3403</f>
        <v/>
      </c>
    </row>
    <row r="3404" ht="15" customHeight="1" thickBot="1">
      <c r="B3404" s="29" t="inlineStr">
        <is>
          <t>68MKA09L</t>
        </is>
      </c>
      <c r="C3404" s="87">
        <f>SUMIF(数量表!D:H,B3404,数量表!H:H)</f>
        <v/>
      </c>
      <c r="D3404" s="243" t="inlineStr">
        <is>
          <t>W1-39</t>
        </is>
      </c>
      <c r="E3404" s="2" t="n">
        <v>386.5</v>
      </c>
      <c r="F3404" s="244" t="inlineStr">
        <is>
          <t>*</t>
        </is>
      </c>
      <c r="G3404" s="2" t="n">
        <v>868</v>
      </c>
      <c r="H3404" s="122" t="n">
        <v>1</v>
      </c>
      <c r="I3404" s="259">
        <f>SUM(H3404*C3404)</f>
        <v/>
      </c>
      <c r="J3404" s="260" t="n">
        <v>1</v>
      </c>
      <c r="K3404" s="261">
        <f>C3404*J3404</f>
        <v/>
      </c>
      <c r="M3404" s="251">
        <f>CONCATENATE(D3404,"　",E3404,F3404,G3404)</f>
        <v/>
      </c>
      <c r="N3404" s="252">
        <f>I3404</f>
        <v/>
      </c>
    </row>
    <row r="3405" ht="15" customHeight="1" thickBot="1">
      <c r="B3405" s="221" t="inlineStr">
        <is>
          <t>68MKA09L</t>
        </is>
      </c>
      <c r="C3405" s="91">
        <f>SUMIF(数量表!D:H,B3405,数量表!H:H)</f>
        <v/>
      </c>
      <c r="D3405" s="239" t="inlineStr">
        <is>
          <t>W3-39</t>
        </is>
      </c>
      <c r="E3405" s="240" t="n">
        <v>386.5</v>
      </c>
      <c r="F3405" s="241" t="inlineStr">
        <is>
          <t>*</t>
        </is>
      </c>
      <c r="G3405" s="240" t="n">
        <v>275</v>
      </c>
      <c r="H3405" s="242" t="n">
        <v>1</v>
      </c>
      <c r="I3405" s="256">
        <f>SUM(H3405*C3405)</f>
        <v/>
      </c>
      <c r="J3405" s="257" t="n">
        <v>0.5</v>
      </c>
      <c r="K3405" s="258">
        <f>C3405*J3405</f>
        <v/>
      </c>
      <c r="M3405" s="251">
        <f>CONCATENATE(D3405,"　",E3405,F3405,G3405)</f>
        <v/>
      </c>
      <c r="N3405" s="252">
        <f>I3405</f>
        <v/>
      </c>
    </row>
    <row r="3406" ht="15" customHeight="1" thickBot="1">
      <c r="B3406" s="29" t="inlineStr">
        <is>
          <t>45M150</t>
        </is>
      </c>
      <c r="C3406" s="87">
        <f>SUMIF(数量表!D:H,B3406,数量表!H:H)</f>
        <v/>
      </c>
      <c r="D3406" s="243" t="inlineStr">
        <is>
          <t>W2-41</t>
        </is>
      </c>
      <c r="E3406" s="2" t="n">
        <v>414.5</v>
      </c>
      <c r="F3406" s="244" t="inlineStr">
        <is>
          <t>*</t>
        </is>
      </c>
      <c r="G3406" s="2" t="n">
        <v>177.75</v>
      </c>
      <c r="H3406" s="122" t="n">
        <v>2</v>
      </c>
      <c r="I3406" s="259">
        <f>SUM(H3406*C3406)</f>
        <v/>
      </c>
      <c r="J3406" s="260" t="n">
        <v>0.3</v>
      </c>
      <c r="K3406" s="261">
        <f>C3406*J3406</f>
        <v/>
      </c>
      <c r="M3406" s="251">
        <f>CONCATENATE(D3406,"　",E3406,F3406,G3406)</f>
        <v/>
      </c>
      <c r="N3406" s="252">
        <f>I3406</f>
        <v/>
      </c>
    </row>
    <row r="3407" ht="15" customHeight="1" thickBot="1">
      <c r="B3407" s="29" t="inlineStr">
        <is>
          <t>45M150</t>
        </is>
      </c>
      <c r="C3407" s="87">
        <f>SUMIF(数量表!D:H,B3407,数量表!H:H)</f>
        <v/>
      </c>
      <c r="D3407" s="243" t="inlineStr">
        <is>
          <t>W2-41</t>
        </is>
      </c>
      <c r="E3407" s="2" t="n">
        <v>414.5</v>
      </c>
      <c r="F3407" s="244" t="inlineStr">
        <is>
          <t>*</t>
        </is>
      </c>
      <c r="G3407" s="2" t="n">
        <v>282</v>
      </c>
      <c r="H3407" s="122" t="n">
        <v>2</v>
      </c>
      <c r="I3407" s="259">
        <f>SUM(H3407*C3407)</f>
        <v/>
      </c>
      <c r="J3407" s="260" t="n">
        <v>0.3</v>
      </c>
      <c r="K3407" s="261">
        <f>C3407*J3407</f>
        <v/>
      </c>
      <c r="M3407" s="251">
        <f>CONCATENATE(D3407,"　",E3407,F3407,G3407)</f>
        <v/>
      </c>
      <c r="N3407" s="252">
        <f>I3407</f>
        <v/>
      </c>
    </row>
    <row r="3408" ht="15" customHeight="1" thickBot="1">
      <c r="B3408" s="29" t="inlineStr">
        <is>
          <t>45M150</t>
        </is>
      </c>
      <c r="C3408" s="87">
        <f>SUMIF(数量表!D:H,B3408,数量表!H:H)</f>
        <v/>
      </c>
      <c r="D3408" s="243" t="inlineStr">
        <is>
          <t>W1-39</t>
        </is>
      </c>
      <c r="E3408" s="2" t="n">
        <v>386.5</v>
      </c>
      <c r="F3408" s="244" t="inlineStr">
        <is>
          <t>*</t>
        </is>
      </c>
      <c r="G3408" s="2" t="n">
        <v>177.75</v>
      </c>
      <c r="H3408" s="122" t="n">
        <v>2</v>
      </c>
      <c r="I3408" s="259">
        <f>SUM(H3408*C3408)</f>
        <v/>
      </c>
      <c r="J3408" s="260" t="n">
        <v>0.3</v>
      </c>
      <c r="K3408" s="261">
        <f>C3408*J3408</f>
        <v/>
      </c>
      <c r="L3408" s="80" t="n"/>
      <c r="M3408" s="251">
        <f>CONCATENATE(D3408,"　",E3408,F3408,G3408)</f>
        <v/>
      </c>
      <c r="N3408" s="252">
        <f>I3408</f>
        <v/>
      </c>
    </row>
    <row r="3409" ht="15" customHeight="1" thickBot="1">
      <c r="B3409" s="221" t="inlineStr">
        <is>
          <t>45M150</t>
        </is>
      </c>
      <c r="C3409" s="91">
        <f>SUMIF(数量表!D:H,B3409,数量表!H:H)</f>
        <v/>
      </c>
      <c r="D3409" s="239" t="inlineStr">
        <is>
          <t>W2-39</t>
        </is>
      </c>
      <c r="E3409" s="240" t="n">
        <v>386.5</v>
      </c>
      <c r="F3409" s="241" t="inlineStr">
        <is>
          <t>*</t>
        </is>
      </c>
      <c r="G3409" s="240" t="n">
        <v>282</v>
      </c>
      <c r="H3409" s="242" t="n">
        <v>2</v>
      </c>
      <c r="I3409" s="256">
        <f>SUM(H3409*C3409)</f>
        <v/>
      </c>
      <c r="J3409" s="257" t="n">
        <v>0.3</v>
      </c>
      <c r="K3409" s="258">
        <f>C3409*J3409</f>
        <v/>
      </c>
      <c r="L3409" s="89" t="n"/>
      <c r="M3409" s="251">
        <f>CONCATENATE(D3409,"　",E3409,F3409,G3409)</f>
        <v/>
      </c>
      <c r="N3409" s="252">
        <f>I3409</f>
        <v/>
      </c>
    </row>
    <row r="3410" ht="15" customHeight="1" thickBot="1">
      <c r="B3410" s="29" t="inlineStr">
        <is>
          <t>45MKA13</t>
        </is>
      </c>
      <c r="C3410" s="82">
        <f>SUMIF(数量表!D:H,B3410,数量表!H:H)</f>
        <v/>
      </c>
      <c r="D3410" s="235" t="inlineStr">
        <is>
          <t>W2-39</t>
        </is>
      </c>
      <c r="E3410" s="236" t="n">
        <v>386.5</v>
      </c>
      <c r="F3410" s="237" t="inlineStr">
        <is>
          <t>*</t>
        </is>
      </c>
      <c r="G3410" s="236" t="n">
        <v>768</v>
      </c>
      <c r="H3410" s="238" t="n">
        <v>1</v>
      </c>
      <c r="I3410" s="253">
        <f>SUM(H3410*C3410)</f>
        <v/>
      </c>
      <c r="J3410" s="254" t="n">
        <v>0.8</v>
      </c>
      <c r="K3410" s="255">
        <f>C3410*J3410</f>
        <v/>
      </c>
      <c r="L3410" s="80" t="n"/>
      <c r="M3410" s="251">
        <f>CONCATENATE(D3410,"　",E3410,F3410,G3410)</f>
        <v/>
      </c>
      <c r="N3410" s="252">
        <f>I3410</f>
        <v/>
      </c>
    </row>
    <row r="3411" ht="15" customHeight="1" thickBot="1">
      <c r="B3411" s="29" t="inlineStr">
        <is>
          <t>45MKA13</t>
        </is>
      </c>
      <c r="C3411" s="87">
        <f>SUMIF(数量表!D:H,B3411,数量表!H:H)</f>
        <v/>
      </c>
      <c r="D3411" s="243" t="inlineStr">
        <is>
          <t>W2-39</t>
        </is>
      </c>
      <c r="E3411" s="2" t="n">
        <v>373</v>
      </c>
      <c r="F3411" s="244" t="inlineStr">
        <is>
          <t>*</t>
        </is>
      </c>
      <c r="G3411" s="2" t="n">
        <v>768</v>
      </c>
      <c r="H3411" s="122" t="n">
        <v>1</v>
      </c>
      <c r="I3411" s="259">
        <f>SUM(H3411*C3411)</f>
        <v/>
      </c>
      <c r="J3411" s="260" t="n">
        <v>0.8</v>
      </c>
      <c r="K3411" s="261">
        <f>C3411*J3411</f>
        <v/>
      </c>
      <c r="M3411" s="251">
        <f>CONCATENATE(D3411,"　",E3411,F3411,G3411)</f>
        <v/>
      </c>
      <c r="N3411" s="252">
        <f>I3411</f>
        <v/>
      </c>
    </row>
    <row r="3412" ht="15" customHeight="1" thickBot="1">
      <c r="B3412" s="221" t="inlineStr">
        <is>
          <t>45MKA13</t>
        </is>
      </c>
      <c r="C3412" s="91">
        <f>SUMIF(数量表!D:H,B3412,数量表!H:H)</f>
        <v/>
      </c>
      <c r="D3412" s="239" t="inlineStr">
        <is>
          <t>W2-41</t>
        </is>
      </c>
      <c r="E3412" s="240" t="n">
        <v>414.5</v>
      </c>
      <c r="F3412" s="241" t="inlineStr">
        <is>
          <t>*</t>
        </is>
      </c>
      <c r="G3412" s="240" t="n">
        <v>768</v>
      </c>
      <c r="H3412" s="242" t="n">
        <v>1</v>
      </c>
      <c r="I3412" s="256">
        <f>SUM(H3412*C3412)</f>
        <v/>
      </c>
      <c r="J3412" s="257" t="n">
        <v>0.8</v>
      </c>
      <c r="K3412" s="258">
        <f>C3412*J3412</f>
        <v/>
      </c>
      <c r="M3412" s="251">
        <f>CONCATENATE(D3412,"　",E3412,F3412,G3412)</f>
        <v/>
      </c>
      <c r="N3412" s="252">
        <f>I3412</f>
        <v/>
      </c>
    </row>
    <row r="3413" ht="15" customHeight="1" thickBot="1">
      <c r="B3413" s="29" t="inlineStr">
        <is>
          <t>45MG13521L</t>
        </is>
      </c>
      <c r="C3413" s="82">
        <f>SUMIF(数量表!D:H,B3413,数量表!H:H)</f>
        <v/>
      </c>
      <c r="D3413" s="235" t="inlineStr">
        <is>
          <t>W2-39</t>
        </is>
      </c>
      <c r="E3413" s="236" t="n">
        <v>346.5</v>
      </c>
      <c r="F3413" s="237" t="inlineStr">
        <is>
          <t>*</t>
        </is>
      </c>
      <c r="G3413" s="236" t="n">
        <v>377</v>
      </c>
      <c r="H3413" s="238" t="n">
        <v>1</v>
      </c>
      <c r="I3413" s="253">
        <f>SUM(H3413*C3413)</f>
        <v/>
      </c>
      <c r="J3413" s="254" t="n">
        <v>0.4</v>
      </c>
      <c r="K3413" s="255">
        <f>C3413*J3413</f>
        <v/>
      </c>
      <c r="M3413" s="251">
        <f>CONCATENATE(D3413,"　",E3413,F3413,G3413)</f>
        <v/>
      </c>
      <c r="N3413" s="252">
        <f>I3413</f>
        <v/>
      </c>
    </row>
    <row r="3414" ht="15" customHeight="1" thickBot="1">
      <c r="B3414" s="29" t="inlineStr">
        <is>
          <t>45MG13521L</t>
        </is>
      </c>
      <c r="C3414" s="87">
        <f>SUMIF(数量表!D:H,B3414,数量表!H:H)</f>
        <v/>
      </c>
      <c r="D3414" s="243" t="inlineStr">
        <is>
          <t>W2-39</t>
        </is>
      </c>
      <c r="E3414" s="2" t="n">
        <v>373</v>
      </c>
      <c r="F3414" s="244" t="inlineStr">
        <is>
          <t>*</t>
        </is>
      </c>
      <c r="G3414" s="2" t="n">
        <v>377</v>
      </c>
      <c r="H3414" s="122" t="n">
        <v>1</v>
      </c>
      <c r="I3414" s="259">
        <f>SUM(H3414*C3414)</f>
        <v/>
      </c>
      <c r="J3414" s="260" t="n">
        <v>0.4</v>
      </c>
      <c r="K3414" s="261">
        <f>C3414*J3414</f>
        <v/>
      </c>
      <c r="M3414" s="251">
        <f>CONCATENATE(D3414,"　",E3414,F3414,G3414)</f>
        <v/>
      </c>
      <c r="N3414" s="252">
        <f>I3414</f>
        <v/>
      </c>
    </row>
    <row r="3415" ht="15" customHeight="1" thickBot="1">
      <c r="B3415" s="221" t="inlineStr">
        <is>
          <t>45MG13521L</t>
        </is>
      </c>
      <c r="C3415" s="91">
        <f>SUMIF(数量表!D:H,B3415,数量表!H:H)</f>
        <v/>
      </c>
      <c r="D3415" s="239" t="inlineStr">
        <is>
          <t>W2-41</t>
        </is>
      </c>
      <c r="E3415" s="240" t="n">
        <v>414.5</v>
      </c>
      <c r="F3415" s="241" t="inlineStr">
        <is>
          <t>*</t>
        </is>
      </c>
      <c r="G3415" s="240" t="n">
        <v>377</v>
      </c>
      <c r="H3415" s="242" t="n">
        <v>1</v>
      </c>
      <c r="I3415" s="256">
        <f>SUM(H3415*C3415)</f>
        <v/>
      </c>
      <c r="J3415" s="257" t="n">
        <v>0.4</v>
      </c>
      <c r="K3415" s="258">
        <f>C3415*J3415</f>
        <v/>
      </c>
      <c r="M3415" s="251">
        <f>CONCATENATE(D3415,"　",E3415,F3415,G3415)</f>
        <v/>
      </c>
      <c r="N3415" s="252">
        <f>I3415</f>
        <v/>
      </c>
    </row>
    <row r="3416" ht="15" customHeight="1" thickBot="1">
      <c r="B3416" s="29" t="inlineStr">
        <is>
          <t>45ME20</t>
        </is>
      </c>
      <c r="C3416" s="87">
        <f>SUMIF(数量表!D:H,B3416,数量表!H:H)</f>
        <v/>
      </c>
      <c r="D3416" s="243" t="inlineStr">
        <is>
          <t>W2-39</t>
        </is>
      </c>
      <c r="E3416" s="2" t="n">
        <v>386.5</v>
      </c>
      <c r="F3416" s="244" t="inlineStr">
        <is>
          <t>*</t>
        </is>
      </c>
      <c r="G3416" s="2" t="n">
        <v>220</v>
      </c>
      <c r="H3416" s="122" t="n">
        <v>2</v>
      </c>
      <c r="I3416" s="259">
        <f>SUM(H3416*C3416)</f>
        <v/>
      </c>
      <c r="J3416" s="260" t="n">
        <v>0.3</v>
      </c>
      <c r="K3416" s="261">
        <f>C3416*J3416</f>
        <v/>
      </c>
      <c r="M3416" s="251">
        <f>CONCATENATE(D3416,"　",E3416,F3416,G3416)</f>
        <v/>
      </c>
      <c r="N3416" s="252">
        <f>I3416</f>
        <v/>
      </c>
    </row>
    <row r="3417" ht="15" customHeight="1" thickBot="1">
      <c r="B3417" s="29" t="inlineStr">
        <is>
          <t>45ME20</t>
        </is>
      </c>
      <c r="C3417" s="91">
        <f>SUMIF(数量表!D:H,B3417,数量表!H:H)</f>
        <v/>
      </c>
      <c r="D3417" s="239" t="inlineStr">
        <is>
          <t>W2-41</t>
        </is>
      </c>
      <c r="E3417" s="240" t="n">
        <v>414.5</v>
      </c>
      <c r="F3417" s="241" t="inlineStr">
        <is>
          <t>*</t>
        </is>
      </c>
      <c r="G3417" s="240" t="n">
        <v>220</v>
      </c>
      <c r="H3417" s="242" t="n">
        <v>2</v>
      </c>
      <c r="I3417" s="256">
        <f>SUM(H3417*C3417)</f>
        <v/>
      </c>
      <c r="J3417" s="257" t="n">
        <v>0.3</v>
      </c>
      <c r="K3417" s="258">
        <f>C3417*J3417</f>
        <v/>
      </c>
      <c r="M3417" s="251">
        <f>CONCATENATE(D3417,"　",E3417,F3417,G3417)</f>
        <v/>
      </c>
      <c r="N3417" s="252">
        <f>I3417</f>
        <v/>
      </c>
    </row>
    <row r="3418" ht="15" customHeight="1" thickBot="1">
      <c r="B3418" s="220" t="inlineStr">
        <is>
          <t>YS09</t>
        </is>
      </c>
      <c r="C3418" s="82">
        <f>SUMIF(数量表!D:H,B3418,数量表!H:H)</f>
        <v/>
      </c>
      <c r="D3418" s="235" t="inlineStr">
        <is>
          <t>W2-39</t>
        </is>
      </c>
      <c r="E3418" s="236" t="n">
        <v>386.5</v>
      </c>
      <c r="F3418" s="237" t="inlineStr">
        <is>
          <t>*</t>
        </is>
      </c>
      <c r="G3418" s="236" t="n">
        <v>650</v>
      </c>
      <c r="H3418" s="238" t="n">
        <v>2</v>
      </c>
      <c r="I3418" s="253">
        <f>SUM(H3418*C3418)</f>
        <v/>
      </c>
      <c r="J3418" s="254" t="n">
        <v>0.7</v>
      </c>
      <c r="K3418" s="255">
        <f>C3418*J3418</f>
        <v/>
      </c>
      <c r="M3418" s="251">
        <f>CONCATENATE(D3418,"　",E3418,F3418,G3418)</f>
        <v/>
      </c>
      <c r="N3418" s="252">
        <f>I3418</f>
        <v/>
      </c>
    </row>
    <row r="3419" ht="15" customHeight="1" thickBot="1">
      <c r="B3419" s="29" t="inlineStr">
        <is>
          <t>YS09</t>
        </is>
      </c>
      <c r="C3419" s="87">
        <f>SUMIF(数量表!D:H,B3419,数量表!H:H)</f>
        <v/>
      </c>
      <c r="D3419" s="243" t="inlineStr">
        <is>
          <t>W2-39</t>
        </is>
      </c>
      <c r="E3419" s="2" t="n">
        <v>386.5</v>
      </c>
      <c r="F3419" s="244" t="inlineStr">
        <is>
          <t>*</t>
        </is>
      </c>
      <c r="G3419" s="2" t="n">
        <v>868</v>
      </c>
      <c r="H3419" s="122" t="n">
        <v>2</v>
      </c>
      <c r="I3419" s="259">
        <f>SUM(H3419*C3419)</f>
        <v/>
      </c>
      <c r="J3419" s="260" t="n">
        <v>0.9</v>
      </c>
      <c r="K3419" s="261">
        <f>C3419*J3419</f>
        <v/>
      </c>
      <c r="L3419" s="89" t="n"/>
      <c r="M3419" s="251">
        <f>CONCATENATE(D3419,"　",E3419,F3419,G3419)</f>
        <v/>
      </c>
      <c r="N3419" s="252">
        <f>I3419</f>
        <v/>
      </c>
    </row>
    <row r="3420" ht="15" customHeight="1" thickBot="1">
      <c r="B3420" s="221" t="inlineStr">
        <is>
          <t>YS09</t>
        </is>
      </c>
      <c r="C3420" s="91">
        <f>SUMIF(数量表!D:H,B3420,数量表!H:H)</f>
        <v/>
      </c>
      <c r="D3420" s="239" t="inlineStr">
        <is>
          <t>45*1000</t>
        </is>
      </c>
      <c r="E3420" s="240" t="n">
        <v>164</v>
      </c>
      <c r="F3420" s="241" t="inlineStr">
        <is>
          <t>*</t>
        </is>
      </c>
      <c r="G3420" s="240" t="n">
        <v>976</v>
      </c>
      <c r="H3420" s="242" t="n">
        <v>2</v>
      </c>
      <c r="I3420" s="256">
        <f>SUM(H3420*C3420)</f>
        <v/>
      </c>
      <c r="J3420" s="257" t="n">
        <v>0.9</v>
      </c>
      <c r="K3420" s="258">
        <f>C3420*J3420</f>
        <v/>
      </c>
      <c r="M3420" s="251">
        <f>CONCATENATE(D3420,"　",E3420,F3420,G3420)</f>
        <v/>
      </c>
      <c r="N3420" s="252">
        <f>I3420</f>
        <v/>
      </c>
    </row>
    <row r="3421" ht="15" customHeight="1" thickBot="1">
      <c r="B3421" s="220" t="inlineStr">
        <is>
          <t>45MM103</t>
        </is>
      </c>
      <c r="C3421" s="82">
        <f>SUMIF(数量表!D:H,B3421,数量表!H:H)</f>
        <v/>
      </c>
      <c r="D3421" s="235" t="inlineStr">
        <is>
          <t>W2-39</t>
        </is>
      </c>
      <c r="E3421" s="236" t="n">
        <v>386.5</v>
      </c>
      <c r="F3421" s="237" t="inlineStr">
        <is>
          <t>*</t>
        </is>
      </c>
      <c r="G3421" s="236" t="n">
        <v>103</v>
      </c>
      <c r="H3421" s="238" t="n">
        <v>2</v>
      </c>
      <c r="I3421" s="253">
        <f>SUM(H3421*C3421)</f>
        <v/>
      </c>
      <c r="J3421" s="254" t="n">
        <v>0.2</v>
      </c>
      <c r="K3421" s="255">
        <f>C3421*J3421</f>
        <v/>
      </c>
      <c r="M3421" s="251">
        <f>CONCATENATE(D3421,"　",E3421,F3421,G3421)</f>
        <v/>
      </c>
      <c r="N3421" s="252">
        <f>I3421</f>
        <v/>
      </c>
    </row>
    <row r="3422" ht="15" customHeight="1" thickBot="1">
      <c r="B3422" s="29" t="inlineStr">
        <is>
          <t>45MM103</t>
        </is>
      </c>
      <c r="C3422" s="87">
        <f>SUMIF(数量表!D:H,B3422,数量表!H:H)</f>
        <v/>
      </c>
      <c r="D3422" s="243" t="inlineStr">
        <is>
          <t>W2-41</t>
        </is>
      </c>
      <c r="E3422" s="2" t="n">
        <v>414.5</v>
      </c>
      <c r="F3422" s="244" t="inlineStr">
        <is>
          <t>*</t>
        </is>
      </c>
      <c r="G3422" s="2" t="n">
        <v>103</v>
      </c>
      <c r="H3422" s="122" t="n">
        <v>2</v>
      </c>
      <c r="I3422" s="259">
        <f>SUM(H3422*C3422)</f>
        <v/>
      </c>
      <c r="J3422" s="260" t="n">
        <v>0.2</v>
      </c>
      <c r="K3422" s="261">
        <f>C3422*J3422</f>
        <v/>
      </c>
      <c r="M3422" s="251">
        <f>CONCATENATE(D3422,"　",E3422,F3422,G3422)</f>
        <v/>
      </c>
      <c r="N3422" s="252">
        <f>I3422</f>
        <v/>
      </c>
    </row>
    <row r="3423" ht="15" customHeight="1" thickBot="1">
      <c r="B3423" s="29" t="inlineStr">
        <is>
          <t>45MM103</t>
        </is>
      </c>
      <c r="C3423" s="87">
        <f>SUMIF(数量表!D:H,B3423,数量表!H:H)</f>
        <v/>
      </c>
      <c r="D3423" s="243" t="inlineStr">
        <is>
          <t>W2-41</t>
        </is>
      </c>
      <c r="E3423" s="2" t="n">
        <v>386.5</v>
      </c>
      <c r="F3423" s="244" t="inlineStr">
        <is>
          <t>*</t>
        </is>
      </c>
      <c r="G3423" s="2" t="n">
        <v>267</v>
      </c>
      <c r="H3423" s="122" t="n">
        <v>2</v>
      </c>
      <c r="I3423" s="259">
        <f>SUM(H3423*C3423)</f>
        <v/>
      </c>
      <c r="J3423" s="260" t="n">
        <v>0.3</v>
      </c>
      <c r="K3423" s="261">
        <f>C3423*J3423</f>
        <v/>
      </c>
      <c r="M3423" s="251">
        <f>CONCATENATE(D3423,"　",E3423,F3423,G3423)</f>
        <v/>
      </c>
      <c r="N3423" s="252">
        <f>I3423</f>
        <v/>
      </c>
    </row>
    <row r="3424" ht="15" customHeight="1" thickBot="1">
      <c r="B3424" s="221" t="inlineStr">
        <is>
          <t>45MM103</t>
        </is>
      </c>
      <c r="C3424" s="91">
        <f>SUMIF(数量表!D:H,B3424,数量表!H:H)</f>
        <v/>
      </c>
      <c r="D3424" s="239" t="inlineStr">
        <is>
          <t>W2-41</t>
        </is>
      </c>
      <c r="E3424" s="240" t="n">
        <v>414.5</v>
      </c>
      <c r="F3424" s="241" t="inlineStr">
        <is>
          <t>*</t>
        </is>
      </c>
      <c r="G3424" s="240" t="n">
        <v>267</v>
      </c>
      <c r="H3424" s="242" t="n">
        <v>2</v>
      </c>
      <c r="I3424" s="256">
        <f>SUM(H3424*C3424)</f>
        <v/>
      </c>
      <c r="J3424" s="257" t="n">
        <v>0.3</v>
      </c>
      <c r="K3424" s="258">
        <f>C3424*J3424</f>
        <v/>
      </c>
      <c r="M3424" s="251">
        <f>CONCATENATE(D3424,"　",E3424,F3424,G3424)</f>
        <v/>
      </c>
      <c r="N3424" s="252">
        <f>I3424</f>
        <v/>
      </c>
    </row>
    <row r="3425" ht="15" customHeight="1" thickBot="1">
      <c r="B3425" s="29" t="inlineStr">
        <is>
          <t>KA13+150</t>
        </is>
      </c>
      <c r="C3425" s="87">
        <f>SUMIF(数量表!D:H,B3425,数量表!H:H)</f>
        <v/>
      </c>
      <c r="D3425" s="243" t="inlineStr">
        <is>
          <t>W2-39</t>
        </is>
      </c>
      <c r="E3425" s="2" t="n">
        <v>373</v>
      </c>
      <c r="F3425" s="244" t="inlineStr">
        <is>
          <t>*</t>
        </is>
      </c>
      <c r="G3425" s="2" t="n">
        <v>200</v>
      </c>
      <c r="H3425" s="122" t="n">
        <v>1</v>
      </c>
      <c r="I3425" s="259">
        <f>SUM(H3425*C3425)</f>
        <v/>
      </c>
      <c r="J3425" s="260" t="n">
        <v>0.2</v>
      </c>
      <c r="K3425" s="261">
        <f>C3425*J3425</f>
        <v/>
      </c>
      <c r="M3425" s="251">
        <f>CONCATENATE(D3425,"　",E3425,F3425,G3425)</f>
        <v/>
      </c>
      <c r="N3425" s="252">
        <f>I3425</f>
        <v/>
      </c>
    </row>
    <row r="3426" ht="15" customHeight="1" thickBot="1">
      <c r="B3426" s="29" t="inlineStr">
        <is>
          <t>KA13+150</t>
        </is>
      </c>
      <c r="C3426" s="87">
        <f>SUMIF(数量表!D:H,B3426,数量表!H:H)</f>
        <v/>
      </c>
      <c r="D3426" s="243" t="inlineStr">
        <is>
          <t>W2-41</t>
        </is>
      </c>
      <c r="E3426" s="2" t="n">
        <v>414.5</v>
      </c>
      <c r="F3426" s="244" t="inlineStr">
        <is>
          <t>*</t>
        </is>
      </c>
      <c r="G3426" s="2" t="n">
        <v>200</v>
      </c>
      <c r="H3426" s="122" t="n">
        <v>1</v>
      </c>
      <c r="I3426" s="259">
        <f>SUM(H3426*C3426)</f>
        <v/>
      </c>
      <c r="J3426" s="260" t="n">
        <v>0.2</v>
      </c>
      <c r="K3426" s="261">
        <f>C3426*J3426</f>
        <v/>
      </c>
      <c r="M3426" s="251">
        <f>CONCATENATE(D3426,"　",E3426,F3426,G3426)</f>
        <v/>
      </c>
      <c r="N3426" s="252">
        <f>I3426</f>
        <v/>
      </c>
    </row>
    <row r="3427" ht="15" customHeight="1" thickBot="1">
      <c r="B3427" s="29" t="inlineStr">
        <is>
          <t>KA13+150</t>
        </is>
      </c>
      <c r="C3427" s="87">
        <f>SUMIF(数量表!D:H,B3427,数量表!H:H)</f>
        <v/>
      </c>
      <c r="D3427" s="243" t="inlineStr">
        <is>
          <t>W2-39</t>
        </is>
      </c>
      <c r="E3427" s="2" t="n">
        <v>386.5</v>
      </c>
      <c r="F3427" s="244" t="inlineStr">
        <is>
          <t>*</t>
        </is>
      </c>
      <c r="G3427" s="2" t="n">
        <v>200</v>
      </c>
      <c r="H3427" s="122" t="n">
        <v>1</v>
      </c>
      <c r="I3427" s="259">
        <f>SUM(H3427*C3427)</f>
        <v/>
      </c>
      <c r="J3427" s="260" t="n">
        <v>0.2</v>
      </c>
      <c r="K3427" s="261">
        <f>C3427*J3427</f>
        <v/>
      </c>
      <c r="M3427" s="251">
        <f>CONCATENATE(D3427,"　",E3427,F3427,G3427)</f>
        <v/>
      </c>
      <c r="N3427" s="252">
        <f>I3427</f>
        <v/>
      </c>
    </row>
    <row r="3428" ht="15" customHeight="1" thickBot="1">
      <c r="B3428" s="29" t="inlineStr">
        <is>
          <t>KA13+150</t>
        </is>
      </c>
      <c r="C3428" s="87">
        <f>SUMIF(数量表!D:H,B3428,数量表!H:H)</f>
        <v/>
      </c>
      <c r="D3428" s="243" t="inlineStr">
        <is>
          <t>W2-39</t>
        </is>
      </c>
      <c r="E3428" s="2" t="n">
        <v>373</v>
      </c>
      <c r="F3428" s="244" t="inlineStr">
        <is>
          <t>*</t>
        </is>
      </c>
      <c r="G3428" s="2" t="n">
        <v>918</v>
      </c>
      <c r="H3428" s="122" t="n">
        <v>1</v>
      </c>
      <c r="I3428" s="259">
        <f>SUM(H3428*C3428)</f>
        <v/>
      </c>
      <c r="J3428" s="260" t="n">
        <v>0.8</v>
      </c>
      <c r="K3428" s="261">
        <f>C3428*J3428</f>
        <v/>
      </c>
      <c r="M3428" s="251">
        <f>CONCATENATE(D3428,"　",E3428,F3428,G3428)</f>
        <v/>
      </c>
      <c r="N3428" s="252">
        <f>I3428</f>
        <v/>
      </c>
    </row>
    <row r="3429" ht="15" customHeight="1" thickBot="1">
      <c r="B3429" s="29" t="inlineStr">
        <is>
          <t>KA13+150</t>
        </is>
      </c>
      <c r="C3429" s="87">
        <f>SUMIF(数量表!D:H,B3429,数量表!H:H)</f>
        <v/>
      </c>
      <c r="D3429" s="243" t="inlineStr">
        <is>
          <t>W2-41</t>
        </is>
      </c>
      <c r="E3429" s="2" t="n">
        <v>414.5</v>
      </c>
      <c r="F3429" s="244" t="inlineStr">
        <is>
          <t>*</t>
        </is>
      </c>
      <c r="G3429" s="2" t="n">
        <v>918</v>
      </c>
      <c r="H3429" s="122" t="n">
        <v>1</v>
      </c>
      <c r="I3429" s="259">
        <f>SUM(H3429*C3429)</f>
        <v/>
      </c>
      <c r="J3429" s="260" t="n">
        <v>0.8</v>
      </c>
      <c r="K3429" s="261">
        <f>C3429*J3429</f>
        <v/>
      </c>
      <c r="M3429" s="251">
        <f>CONCATENATE(D3429,"　",E3429,F3429,G3429)</f>
        <v/>
      </c>
      <c r="N3429" s="252">
        <f>I3429</f>
        <v/>
      </c>
    </row>
    <row r="3430" ht="15" customHeight="1" thickBot="1">
      <c r="B3430" s="221" t="inlineStr">
        <is>
          <t>KA13+150</t>
        </is>
      </c>
      <c r="C3430" s="91">
        <f>SUMIF(数量表!D:H,B3430,数量表!H:H)</f>
        <v/>
      </c>
      <c r="D3430" s="239" t="inlineStr">
        <is>
          <t>W2-39</t>
        </is>
      </c>
      <c r="E3430" s="240" t="n">
        <v>386.5</v>
      </c>
      <c r="F3430" s="241" t="inlineStr">
        <is>
          <t>*</t>
        </is>
      </c>
      <c r="G3430" s="240" t="n">
        <v>918</v>
      </c>
      <c r="H3430" s="242" t="n">
        <v>1</v>
      </c>
      <c r="I3430" s="256">
        <f>SUM(H3430*C3430)</f>
        <v/>
      </c>
      <c r="J3430" s="257" t="n">
        <v>0.8</v>
      </c>
      <c r="K3430" s="258">
        <f>C3430*J3430</f>
        <v/>
      </c>
      <c r="M3430" s="251">
        <f>CONCATENATE(D3430,"　",E3430,F3430,G3430)</f>
        <v/>
      </c>
      <c r="N3430" s="252">
        <f>I3430</f>
        <v/>
      </c>
    </row>
    <row r="3431" ht="15" customHeight="1" thickBot="1">
      <c r="B3431" s="29" t="inlineStr">
        <is>
          <t>45MCHR+12</t>
        </is>
      </c>
      <c r="C3431" s="82">
        <f>SUMIF(数量表!D:H,B3431,数量表!H:H)</f>
        <v/>
      </c>
      <c r="D3431" s="243" t="inlineStr">
        <is>
          <t>W1-34</t>
        </is>
      </c>
      <c r="E3431" s="236" t="n">
        <v>206</v>
      </c>
      <c r="F3431" s="237" t="inlineStr">
        <is>
          <t>*</t>
        </is>
      </c>
      <c r="G3431" s="236" t="n">
        <v>1024</v>
      </c>
      <c r="H3431" s="238" t="n">
        <v>1</v>
      </c>
      <c r="I3431" s="253">
        <f>SUM(H3431*C3431)</f>
        <v/>
      </c>
      <c r="J3431" s="254" t="n">
        <v>0.8</v>
      </c>
      <c r="K3431" s="255">
        <f>C3431*J3431</f>
        <v/>
      </c>
      <c r="M3431" s="251">
        <f>CONCATENATE(D3431,"　",E3431,F3431,G3431)</f>
        <v/>
      </c>
      <c r="N3431" s="252">
        <f>I3431</f>
        <v/>
      </c>
    </row>
    <row r="3432" ht="15" customHeight="1" thickBot="1">
      <c r="B3432" s="29" t="inlineStr">
        <is>
          <t>45MCHR+12</t>
        </is>
      </c>
      <c r="C3432" s="87">
        <f>SUMIF(数量表!D:H,B3432,数量表!H:H)</f>
        <v/>
      </c>
      <c r="D3432" s="243" t="inlineStr">
        <is>
          <t>W1-34</t>
        </is>
      </c>
      <c r="E3432" s="2" t="n">
        <v>197</v>
      </c>
      <c r="F3432" s="244" t="inlineStr">
        <is>
          <t>*</t>
        </is>
      </c>
      <c r="G3432" s="2" t="n">
        <v>1024</v>
      </c>
      <c r="H3432" s="122" t="n">
        <v>1</v>
      </c>
      <c r="I3432" s="259">
        <f>SUM(H3432*C3432)</f>
        <v/>
      </c>
      <c r="J3432" s="260" t="n">
        <v>0.8</v>
      </c>
      <c r="K3432" s="261">
        <f>C3432*J3432</f>
        <v/>
      </c>
      <c r="M3432" s="251">
        <f>CONCATENATE(D3432,"　",E3432,F3432,G3432)</f>
        <v/>
      </c>
      <c r="N3432" s="252">
        <f>I3432</f>
        <v/>
      </c>
    </row>
    <row r="3433" ht="15" customHeight="1" thickBot="1">
      <c r="B3433" s="29" t="inlineStr">
        <is>
          <t>45MCHR+12</t>
        </is>
      </c>
      <c r="C3433" s="87">
        <f>SUMIF(数量表!D:H,B3433,数量表!H:H)</f>
        <v/>
      </c>
      <c r="D3433" s="243" t="inlineStr">
        <is>
          <t>W1-34</t>
        </is>
      </c>
      <c r="E3433" s="2" t="n">
        <v>206</v>
      </c>
      <c r="F3433" s="244" t="inlineStr">
        <is>
          <t>*</t>
        </is>
      </c>
      <c r="G3433" s="2" t="n">
        <v>1274</v>
      </c>
      <c r="H3433" s="122" t="n">
        <v>1</v>
      </c>
      <c r="I3433" s="259">
        <f>SUM(H3433*C3433)</f>
        <v/>
      </c>
      <c r="J3433" s="260" t="n">
        <v>0.8</v>
      </c>
      <c r="K3433" s="261">
        <f>C3433*J3433</f>
        <v/>
      </c>
      <c r="M3433" s="251">
        <f>CONCATENATE(D3433,"　",E3433,F3433,G3433)</f>
        <v/>
      </c>
      <c r="N3433" s="252">
        <f>I3433</f>
        <v/>
      </c>
    </row>
    <row r="3434" ht="15" customHeight="1" thickBot="1">
      <c r="B3434" s="29" t="inlineStr">
        <is>
          <t>45MCHR+12</t>
        </is>
      </c>
      <c r="C3434" s="91">
        <f>SUMIF(数量表!D:H,B3434,数量表!H:H)</f>
        <v/>
      </c>
      <c r="D3434" s="239" t="inlineStr">
        <is>
          <t>W1-34</t>
        </is>
      </c>
      <c r="E3434" s="240" t="n">
        <v>197</v>
      </c>
      <c r="F3434" s="241" t="inlineStr">
        <is>
          <t>*</t>
        </is>
      </c>
      <c r="G3434" s="240" t="n">
        <v>1274</v>
      </c>
      <c r="H3434" s="242" t="n">
        <v>1</v>
      </c>
      <c r="I3434" s="256">
        <f>SUM(H3434*C3434)</f>
        <v/>
      </c>
      <c r="J3434" s="257" t="n">
        <v>0.8</v>
      </c>
      <c r="K3434" s="258">
        <f>C3434*J3434</f>
        <v/>
      </c>
      <c r="M3434" s="251">
        <f>CONCATENATE(D3434,"　",E3434,F3434,G3434)</f>
        <v/>
      </c>
      <c r="N3434" s="252">
        <f>I3434</f>
        <v/>
      </c>
    </row>
    <row r="3435" ht="15" customHeight="1" thickBot="1">
      <c r="B3435" s="220" t="inlineStr">
        <is>
          <t>K03(165-03)</t>
        </is>
      </c>
      <c r="C3435" s="80">
        <f>SUMIF(数量表!D:H,B3435,数量表!H:H)</f>
        <v/>
      </c>
      <c r="D3435" s="235" t="inlineStr">
        <is>
          <t>W2-41</t>
        </is>
      </c>
      <c r="E3435" s="236" t="n">
        <v>414.5</v>
      </c>
      <c r="F3435" s="237" t="inlineStr">
        <is>
          <t>*</t>
        </is>
      </c>
      <c r="G3435" s="236" t="n">
        <v>977</v>
      </c>
      <c r="H3435" s="238" t="n">
        <v>2</v>
      </c>
      <c r="I3435" s="253">
        <f>SUM(H3435*C3435)</f>
        <v/>
      </c>
      <c r="J3435" s="254" t="n">
        <v>1</v>
      </c>
      <c r="K3435" s="255">
        <f>C3435*J3435</f>
        <v/>
      </c>
      <c r="M3435" s="251">
        <f>CONCATENATE(D3435,"　",E3435,F3435,G3435)</f>
        <v/>
      </c>
      <c r="N3435" s="252">
        <f>I3435</f>
        <v/>
      </c>
    </row>
    <row r="3436" ht="15" customHeight="1" thickBot="1">
      <c r="B3436" s="220" t="inlineStr">
        <is>
          <t>K03(165-03)</t>
        </is>
      </c>
      <c r="C3436">
        <f>SUMIF(数量表!D:H,B3436,数量表!H:H)</f>
        <v/>
      </c>
      <c r="D3436" s="243" t="inlineStr">
        <is>
          <t>W2-41</t>
        </is>
      </c>
      <c r="E3436" s="2" t="n">
        <v>414.5</v>
      </c>
      <c r="F3436" s="244" t="inlineStr">
        <is>
          <t>*</t>
        </is>
      </c>
      <c r="G3436" s="2" t="n">
        <v>1048</v>
      </c>
      <c r="H3436" s="122" t="n">
        <v>2</v>
      </c>
      <c r="I3436" s="259">
        <f>SUM(H3436*C3436)</f>
        <v/>
      </c>
      <c r="J3436" s="260" t="n">
        <v>2</v>
      </c>
      <c r="K3436" s="261">
        <f>C3436*J3436</f>
        <v/>
      </c>
      <c r="M3436" s="251">
        <f>CONCATENATE(D3436,"　",E3436,F3436,G3436)</f>
        <v/>
      </c>
      <c r="N3436" s="252">
        <f>I3436</f>
        <v/>
      </c>
    </row>
    <row r="3437" ht="15" customHeight="1" thickBot="1">
      <c r="B3437" s="220" t="inlineStr">
        <is>
          <t>K03(165-03)</t>
        </is>
      </c>
      <c r="C3437">
        <f>SUMIF(数量表!D:H,B3437,数量表!H:H)</f>
        <v/>
      </c>
      <c r="D3437" s="243" t="inlineStr">
        <is>
          <t>W2-39</t>
        </is>
      </c>
      <c r="E3437" s="2" t="n">
        <v>386.5</v>
      </c>
      <c r="F3437" s="244" t="inlineStr">
        <is>
          <t>*</t>
        </is>
      </c>
      <c r="G3437" s="2" t="n">
        <v>977</v>
      </c>
      <c r="H3437" s="122" t="n">
        <v>2</v>
      </c>
      <c r="I3437" s="259">
        <f>SUM(H3437*C3437)</f>
        <v/>
      </c>
      <c r="J3437" s="260" t="n">
        <v>1</v>
      </c>
      <c r="K3437" s="261">
        <f>C3437*J3437</f>
        <v/>
      </c>
      <c r="M3437" s="251">
        <f>CONCATENATE(D3437,"　",E3437,F3437,G3437)</f>
        <v/>
      </c>
      <c r="N3437" s="252">
        <f>I3437</f>
        <v/>
      </c>
    </row>
    <row r="3438" ht="15" customHeight="1" thickBot="1">
      <c r="B3438" s="220" t="inlineStr">
        <is>
          <t>K03(165-03)</t>
        </is>
      </c>
      <c r="C3438">
        <f>SUMIF(数量表!D:H,B3438,数量表!H:H)</f>
        <v/>
      </c>
      <c r="D3438" s="243" t="inlineStr">
        <is>
          <t>W2-39</t>
        </is>
      </c>
      <c r="E3438" s="2" t="n">
        <v>386.5</v>
      </c>
      <c r="F3438" s="244" t="inlineStr">
        <is>
          <t>*</t>
        </is>
      </c>
      <c r="G3438" s="2" t="n">
        <v>1048</v>
      </c>
      <c r="H3438" s="122" t="n">
        <v>2</v>
      </c>
      <c r="I3438" s="259">
        <f>SUM(H3438*C3438)</f>
        <v/>
      </c>
      <c r="J3438" s="260" t="n">
        <v>2</v>
      </c>
      <c r="K3438" s="261">
        <f>C3438*J3438</f>
        <v/>
      </c>
      <c r="M3438" s="251">
        <f>CONCATENATE(D3438,"　",E3438,F3438,G3438)</f>
        <v/>
      </c>
      <c r="N3438" s="252">
        <f>I3438</f>
        <v/>
      </c>
    </row>
    <row r="3439" ht="15" customHeight="1" thickBot="1">
      <c r="B3439" s="220" t="inlineStr">
        <is>
          <t>M159-L</t>
        </is>
      </c>
      <c r="C3439" s="82">
        <f>SUMIF(数量表!D:H,B3439,数量表!H:H)</f>
        <v/>
      </c>
      <c r="D3439" s="235" t="inlineStr">
        <is>
          <t>W2-39</t>
        </is>
      </c>
      <c r="E3439" s="236" t="n">
        <v>386.5</v>
      </c>
      <c r="F3439" s="237" t="inlineStr">
        <is>
          <t>*</t>
        </is>
      </c>
      <c r="G3439" s="236" t="n">
        <v>338</v>
      </c>
      <c r="H3439" s="238" t="n">
        <v>2</v>
      </c>
      <c r="I3439" s="253">
        <f>SUM(H3439*C3439)</f>
        <v/>
      </c>
      <c r="J3439" s="254" t="n">
        <v>0.2</v>
      </c>
      <c r="K3439" s="255">
        <f>C3439*J3439</f>
        <v/>
      </c>
      <c r="M3439" s="251">
        <f>CONCATENATE(D3439,"　",E3439,F3439,G3439)</f>
        <v/>
      </c>
      <c r="N3439" s="252">
        <f>I3439</f>
        <v/>
      </c>
    </row>
    <row r="3440" ht="15" customHeight="1" thickBot="1">
      <c r="B3440" s="29" t="inlineStr">
        <is>
          <t>M159-L</t>
        </is>
      </c>
      <c r="C3440" s="87">
        <f>SUMIF(数量表!D:H,B3440,数量表!H:H)</f>
        <v/>
      </c>
      <c r="D3440" s="243" t="inlineStr">
        <is>
          <t>W2-41</t>
        </is>
      </c>
      <c r="E3440" s="2" t="n">
        <v>414.5</v>
      </c>
      <c r="F3440" s="244" t="inlineStr">
        <is>
          <t>*</t>
        </is>
      </c>
      <c r="G3440" s="2" t="n">
        <v>338</v>
      </c>
      <c r="H3440" s="122" t="n">
        <v>1</v>
      </c>
      <c r="I3440" s="259">
        <f>SUM(H3440*C3440)</f>
        <v/>
      </c>
      <c r="J3440" s="260" t="n">
        <v>0.2</v>
      </c>
      <c r="K3440" s="261">
        <f>C3440*J3440</f>
        <v/>
      </c>
      <c r="M3440" s="251">
        <f>CONCATENATE(D3440,"　",E3440,F3440,G3440)</f>
        <v/>
      </c>
      <c r="N3440" s="252">
        <f>I3440</f>
        <v/>
      </c>
    </row>
    <row r="3441" ht="15" customHeight="1" thickBot="1">
      <c r="B3441" s="29" t="inlineStr">
        <is>
          <t>M159-L</t>
        </is>
      </c>
      <c r="C3441" s="87">
        <f>SUMIF(数量表!D:H,B3441,数量表!H:H)</f>
        <v/>
      </c>
      <c r="D3441" s="243" t="inlineStr">
        <is>
          <t>W2-39</t>
        </is>
      </c>
      <c r="E3441" s="2" t="n">
        <v>187</v>
      </c>
      <c r="F3441" s="244" t="inlineStr">
        <is>
          <t>*</t>
        </is>
      </c>
      <c r="G3441" s="2" t="n">
        <v>338</v>
      </c>
      <c r="H3441" s="122" t="n">
        <v>1</v>
      </c>
      <c r="I3441" s="259">
        <f>SUM(H3441*C3441)</f>
        <v/>
      </c>
      <c r="J3441" s="260" t="n">
        <v>0.3</v>
      </c>
      <c r="K3441" s="261">
        <f>C3441*J3441</f>
        <v/>
      </c>
      <c r="M3441" s="251">
        <f>CONCATENATE(D3441,"　",E3441,F3441,G3441)</f>
        <v/>
      </c>
      <c r="N3441" s="252">
        <f>I3441</f>
        <v/>
      </c>
    </row>
    <row r="3442" ht="15" customHeight="1" thickBot="1">
      <c r="B3442" s="29" t="inlineStr">
        <is>
          <t>M159-L</t>
        </is>
      </c>
      <c r="C3442" s="87">
        <f>SUMIF(数量表!D:H,B3442,数量表!H:H)</f>
        <v/>
      </c>
      <c r="D3442" s="243" t="inlineStr">
        <is>
          <t>W2-39</t>
        </is>
      </c>
      <c r="E3442" s="2" t="n">
        <v>386.5</v>
      </c>
      <c r="F3442" s="244" t="inlineStr">
        <is>
          <t>*</t>
        </is>
      </c>
      <c r="G3442" s="2" t="n">
        <v>282</v>
      </c>
      <c r="H3442" s="122" t="n">
        <v>2</v>
      </c>
      <c r="I3442" s="259">
        <f>SUM(H3442*C3442)</f>
        <v/>
      </c>
      <c r="J3442" s="260" t="n">
        <v>0.2</v>
      </c>
      <c r="K3442" s="261">
        <f>C3442*J3442</f>
        <v/>
      </c>
      <c r="M3442" s="251">
        <f>CONCATENATE(D3442,"　",E3442,F3442,G3442)</f>
        <v/>
      </c>
      <c r="N3442" s="252">
        <f>I3442</f>
        <v/>
      </c>
    </row>
    <row r="3443" ht="15" customHeight="1" thickBot="1">
      <c r="B3443" s="29" t="inlineStr">
        <is>
          <t>M159-L</t>
        </is>
      </c>
      <c r="C3443" s="87">
        <f>SUMIF(数量表!D:H,B3443,数量表!H:H)</f>
        <v/>
      </c>
      <c r="D3443" s="243" t="inlineStr">
        <is>
          <t>W2-41</t>
        </is>
      </c>
      <c r="E3443" s="2" t="n">
        <v>414.5</v>
      </c>
      <c r="F3443" s="244" t="inlineStr">
        <is>
          <t>*</t>
        </is>
      </c>
      <c r="G3443" s="2" t="n">
        <v>282</v>
      </c>
      <c r="H3443" s="122" t="n">
        <v>1</v>
      </c>
      <c r="I3443" s="259">
        <f>SUM(H3443*C3443)</f>
        <v/>
      </c>
      <c r="J3443" s="260" t="n">
        <v>0.2</v>
      </c>
      <c r="K3443" s="261">
        <f>C3443*J3443</f>
        <v/>
      </c>
      <c r="M3443" s="251">
        <f>CONCATENATE(D3443,"　",E3443,F3443,G3443)</f>
        <v/>
      </c>
      <c r="N3443" s="252">
        <f>I3443</f>
        <v/>
      </c>
    </row>
    <row r="3444" ht="15" customHeight="1" thickBot="1">
      <c r="B3444" s="221" t="inlineStr">
        <is>
          <t>M159-L</t>
        </is>
      </c>
      <c r="C3444" s="91">
        <f>SUMIF(数量表!D:H,B3444,数量表!H:H)</f>
        <v/>
      </c>
      <c r="D3444" s="239" t="inlineStr">
        <is>
          <t>W2-39</t>
        </is>
      </c>
      <c r="E3444" s="240" t="n">
        <v>187</v>
      </c>
      <c r="F3444" s="241" t="inlineStr">
        <is>
          <t>*</t>
        </is>
      </c>
      <c r="G3444" s="240" t="n">
        <v>282</v>
      </c>
      <c r="H3444" s="242" t="n">
        <v>1</v>
      </c>
      <c r="I3444" s="256">
        <f>SUM(H3444*C3444)</f>
        <v/>
      </c>
      <c r="J3444" s="257" t="n">
        <v>0.3</v>
      </c>
      <c r="K3444" s="258">
        <f>C3444*J3444</f>
        <v/>
      </c>
      <c r="M3444" s="251">
        <f>CONCATENATE(D3444,"　",E3444,F3444,G3444)</f>
        <v/>
      </c>
      <c r="N3444" s="252">
        <f>I3444</f>
        <v/>
      </c>
    </row>
    <row r="3445" ht="15" customHeight="1" thickBot="1">
      <c r="B3445" s="220" t="inlineStr">
        <is>
          <t>45MML103-L</t>
        </is>
      </c>
      <c r="C3445" s="82">
        <f>SUMIF(数量表!D:H,B3445,数量表!H:H)</f>
        <v/>
      </c>
      <c r="D3445" s="235" t="inlineStr">
        <is>
          <t>W2-39</t>
        </is>
      </c>
      <c r="E3445" s="236" t="n">
        <v>386.5</v>
      </c>
      <c r="F3445" s="237" t="inlineStr">
        <is>
          <t>*</t>
        </is>
      </c>
      <c r="G3445" s="236" t="n">
        <v>103</v>
      </c>
      <c r="H3445" s="238" t="n">
        <v>1</v>
      </c>
      <c r="I3445" s="253">
        <f>SUM(H3445*C3445)</f>
        <v/>
      </c>
      <c r="J3445" s="254" t="n">
        <v>0.2</v>
      </c>
      <c r="K3445" s="255">
        <f>C3445*J3445</f>
        <v/>
      </c>
      <c r="M3445" s="251">
        <f>CONCATENATE(D3445,"　",E3445,F3445,G3445)</f>
        <v/>
      </c>
      <c r="N3445" s="252">
        <f>I3445</f>
        <v/>
      </c>
    </row>
    <row r="3446" ht="15" customHeight="1" thickBot="1">
      <c r="B3446" s="29" t="inlineStr">
        <is>
          <t>45MML103-L</t>
        </is>
      </c>
      <c r="C3446" s="87">
        <f>SUMIF(数量表!D:H,B3446,数量表!H:H)</f>
        <v/>
      </c>
      <c r="D3446" s="243" t="inlineStr">
        <is>
          <t>W2-41</t>
        </is>
      </c>
      <c r="E3446" s="2" t="n">
        <v>414.5</v>
      </c>
      <c r="F3446" s="244" t="inlineStr">
        <is>
          <t>*</t>
        </is>
      </c>
      <c r="G3446" s="2" t="n">
        <v>103</v>
      </c>
      <c r="H3446" s="122" t="n">
        <v>2</v>
      </c>
      <c r="I3446" s="259">
        <f>SUM(H3446*C3446)</f>
        <v/>
      </c>
      <c r="J3446" s="260" t="n">
        <v>0.2</v>
      </c>
      <c r="K3446" s="261">
        <f>C3446*J3446</f>
        <v/>
      </c>
      <c r="M3446" s="251">
        <f>CONCATENATE(D3446,"　",E3446,F3446,G3446)</f>
        <v/>
      </c>
      <c r="N3446" s="252">
        <f>I3446</f>
        <v/>
      </c>
    </row>
    <row r="3447" ht="15" customHeight="1" thickBot="1">
      <c r="B3447" s="29" t="inlineStr">
        <is>
          <t>45MML103-L</t>
        </is>
      </c>
      <c r="C3447" s="87">
        <f>SUMIF(数量表!D:H,B3447,数量表!H:H)</f>
        <v/>
      </c>
      <c r="D3447" s="243" t="inlineStr">
        <is>
          <t>W2-39</t>
        </is>
      </c>
      <c r="E3447" s="2" t="n">
        <v>386.5</v>
      </c>
      <c r="F3447" s="244" t="inlineStr">
        <is>
          <t>*</t>
        </is>
      </c>
      <c r="G3447" s="2" t="n">
        <v>267</v>
      </c>
      <c r="H3447" s="122" t="n">
        <v>1</v>
      </c>
      <c r="I3447" s="259">
        <f>SUM(H3447*C3447)</f>
        <v/>
      </c>
      <c r="J3447" s="260" t="n">
        <v>0.3</v>
      </c>
      <c r="K3447" s="261">
        <f>C3447*J3447</f>
        <v/>
      </c>
      <c r="M3447" s="251">
        <f>CONCATENATE(D3447,"　",E3447,F3447,G3447)</f>
        <v/>
      </c>
      <c r="N3447" s="252">
        <f>I3447</f>
        <v/>
      </c>
    </row>
    <row r="3448" ht="15" customHeight="1" thickBot="1">
      <c r="B3448" s="29" t="inlineStr">
        <is>
          <t>45MML103-L</t>
        </is>
      </c>
      <c r="C3448" s="87">
        <f>SUMIF(数量表!D:H,B3448,数量表!H:H)</f>
        <v/>
      </c>
      <c r="D3448" s="243" t="inlineStr">
        <is>
          <t>W2-41</t>
        </is>
      </c>
      <c r="E3448" s="2" t="n">
        <v>414.5</v>
      </c>
      <c r="F3448" s="244" t="inlineStr">
        <is>
          <t>*</t>
        </is>
      </c>
      <c r="G3448" s="2" t="n">
        <v>267</v>
      </c>
      <c r="H3448" s="122" t="n">
        <v>2</v>
      </c>
      <c r="I3448" s="259">
        <f>SUM(H3448*C3448)</f>
        <v/>
      </c>
      <c r="J3448" s="260" t="n">
        <v>0.3</v>
      </c>
      <c r="K3448" s="261">
        <f>C3448*J3448</f>
        <v/>
      </c>
      <c r="M3448" s="251">
        <f>CONCATENATE(D3448,"　",E3448,F3448,G3448)</f>
        <v/>
      </c>
      <c r="N3448" s="252">
        <f>I3448</f>
        <v/>
      </c>
    </row>
    <row r="3449" ht="15" customHeight="1" thickBot="1">
      <c r="B3449" s="29" t="inlineStr">
        <is>
          <t>45MML103-L</t>
        </is>
      </c>
      <c r="C3449" s="87">
        <f>SUMIF(数量表!D:H,B3449,数量表!H:H)</f>
        <v/>
      </c>
      <c r="D3449" s="243" t="inlineStr">
        <is>
          <t>W2-39</t>
        </is>
      </c>
      <c r="E3449" s="2" t="n">
        <v>386.5</v>
      </c>
      <c r="F3449" s="244" t="inlineStr">
        <is>
          <t>*</t>
        </is>
      </c>
      <c r="G3449" s="2" t="n">
        <v>103</v>
      </c>
      <c r="H3449" s="122" t="n">
        <v>1</v>
      </c>
      <c r="I3449" s="259">
        <f>SUM(H3449*C3449)</f>
        <v/>
      </c>
      <c r="J3449" s="260" t="n">
        <v>0.3</v>
      </c>
      <c r="K3449" s="261">
        <f>C3449*J3449</f>
        <v/>
      </c>
      <c r="M3449" s="251">
        <f>CONCATENATE(D3449,"　",E3449,F3449,G3449)</f>
        <v/>
      </c>
      <c r="N3449" s="252">
        <f>I3449</f>
        <v/>
      </c>
    </row>
    <row r="3450" ht="15" customHeight="1" thickBot="1">
      <c r="B3450" s="29" t="inlineStr">
        <is>
          <t>45MML103-L</t>
        </is>
      </c>
      <c r="C3450" s="87">
        <f>SUMIF(数量表!D:H,B3450,数量表!H:H)</f>
        <v/>
      </c>
      <c r="D3450" s="243" t="inlineStr">
        <is>
          <t>W2-39</t>
        </is>
      </c>
      <c r="E3450" s="2" t="n">
        <v>386.5</v>
      </c>
      <c r="F3450" s="244" t="inlineStr">
        <is>
          <t>*</t>
        </is>
      </c>
      <c r="G3450" s="2" t="n">
        <v>267</v>
      </c>
      <c r="H3450" s="122" t="n">
        <v>1</v>
      </c>
      <c r="I3450" s="259">
        <f>SUM(H3450*C3450)</f>
        <v/>
      </c>
      <c r="J3450" s="260" t="n">
        <v>0.3</v>
      </c>
      <c r="K3450" s="261">
        <f>C3450*J3450</f>
        <v/>
      </c>
      <c r="M3450" s="251">
        <f>CONCATENATE(D3450,"　",E3450,F3450,G3450)</f>
        <v/>
      </c>
      <c r="N3450" s="252">
        <f>I3450</f>
        <v/>
      </c>
    </row>
    <row r="3451" ht="15" customHeight="1" thickBot="1">
      <c r="B3451" s="29" t="inlineStr">
        <is>
          <t>45MML103-L</t>
        </is>
      </c>
      <c r="C3451">
        <f>SUMIF(数量表!D:H,B3451,数量表!H:H)</f>
        <v/>
      </c>
      <c r="D3451" s="243" t="inlineStr">
        <is>
          <t>45*1000</t>
        </is>
      </c>
      <c r="E3451" s="2" t="n">
        <v>30</v>
      </c>
      <c r="F3451" s="244" t="inlineStr">
        <is>
          <t>*</t>
        </is>
      </c>
      <c r="G3451" s="2" t="n">
        <v>1200</v>
      </c>
      <c r="H3451" s="122" t="n">
        <v>1</v>
      </c>
      <c r="I3451" s="259">
        <f>SUM(H3451*C3451)</f>
        <v/>
      </c>
      <c r="J3451" s="260" t="n">
        <v>0.1</v>
      </c>
      <c r="K3451" s="261">
        <f>C3451*J3451</f>
        <v/>
      </c>
      <c r="M3451" s="251">
        <f>CONCATENATE(D3451,"　",E3451,F3451,G3451)</f>
        <v/>
      </c>
      <c r="N3451" s="252">
        <f>I3451</f>
        <v/>
      </c>
    </row>
    <row r="3452" ht="15" customHeight="1" thickBot="1">
      <c r="B3452" s="221" t="inlineStr">
        <is>
          <t>45MML103-L</t>
        </is>
      </c>
      <c r="C3452" s="89">
        <f>SUMIF(数量表!D:H,B3452,数量表!H:H)</f>
        <v/>
      </c>
      <c r="D3452" s="239" t="inlineStr">
        <is>
          <t>45*1000</t>
        </is>
      </c>
      <c r="E3452" s="240" t="n">
        <v>30</v>
      </c>
      <c r="F3452" s="241" t="inlineStr">
        <is>
          <t>*</t>
        </is>
      </c>
      <c r="G3452" s="240" t="n">
        <v>649</v>
      </c>
      <c r="H3452" s="242" t="n">
        <v>1</v>
      </c>
      <c r="I3452" s="256">
        <f>SUM(H3452*C3452)</f>
        <v/>
      </c>
      <c r="J3452" s="257" t="n">
        <v>0.1</v>
      </c>
      <c r="K3452" s="258">
        <f>C3452*J3452</f>
        <v/>
      </c>
      <c r="M3452" s="251">
        <f>CONCATENATE(D3452,"　",E3452,F3452,G3452)</f>
        <v/>
      </c>
      <c r="N3452" s="252">
        <f>I3452</f>
        <v/>
      </c>
    </row>
    <row r="3453" ht="15" customHeight="1" thickBot="1">
      <c r="B3453" s="220" t="inlineStr">
        <is>
          <t>45MML103</t>
        </is>
      </c>
      <c r="C3453" s="82">
        <f>SUMIF(数量表!D:H,B3453,数量表!H:H)</f>
        <v/>
      </c>
      <c r="D3453" s="235" t="inlineStr">
        <is>
          <t>W2-39</t>
        </is>
      </c>
      <c r="E3453" s="236" t="n">
        <v>386.5</v>
      </c>
      <c r="F3453" s="237" t="inlineStr">
        <is>
          <t>*</t>
        </is>
      </c>
      <c r="G3453" s="236" t="n">
        <v>103</v>
      </c>
      <c r="H3453" s="238" t="n">
        <v>1</v>
      </c>
      <c r="I3453" s="253">
        <f>SUM(H3453*C3453)</f>
        <v/>
      </c>
      <c r="J3453" s="254" t="n">
        <v>0.2</v>
      </c>
      <c r="K3453" s="255">
        <f>C3453*J3453</f>
        <v/>
      </c>
      <c r="M3453" s="251">
        <f>CONCATENATE(D3453,"　",E3453,F3453,G3453)</f>
        <v/>
      </c>
      <c r="N3453" s="252">
        <f>I3453</f>
        <v/>
      </c>
    </row>
    <row r="3454" ht="15" customHeight="1" thickBot="1">
      <c r="B3454" s="29" t="inlineStr">
        <is>
          <t>45MML103</t>
        </is>
      </c>
      <c r="C3454" s="87">
        <f>SUMIF(数量表!D:H,B3454,数量表!H:H)</f>
        <v/>
      </c>
      <c r="D3454" s="243" t="inlineStr">
        <is>
          <t>W2-41</t>
        </is>
      </c>
      <c r="E3454" s="2" t="n">
        <v>414.5</v>
      </c>
      <c r="F3454" s="244" t="inlineStr">
        <is>
          <t>*</t>
        </is>
      </c>
      <c r="G3454" s="2" t="n">
        <v>103</v>
      </c>
      <c r="H3454" s="122" t="n">
        <v>2</v>
      </c>
      <c r="I3454" s="259">
        <f>SUM(H3454*C3454)</f>
        <v/>
      </c>
      <c r="J3454" s="260" t="n">
        <v>0.2</v>
      </c>
      <c r="K3454" s="261">
        <f>C3454*J3454</f>
        <v/>
      </c>
      <c r="M3454" s="251">
        <f>CONCATENATE(D3454,"　",E3454,F3454,G3454)</f>
        <v/>
      </c>
      <c r="N3454" s="252">
        <f>I3454</f>
        <v/>
      </c>
    </row>
    <row r="3455" ht="15" customHeight="1" thickBot="1">
      <c r="B3455" s="29" t="inlineStr">
        <is>
          <t>45MML103</t>
        </is>
      </c>
      <c r="C3455" s="87">
        <f>SUMIF(数量表!D:H,B3455,数量表!H:H)</f>
        <v/>
      </c>
      <c r="D3455" s="243" t="inlineStr">
        <is>
          <t>W2-39</t>
        </is>
      </c>
      <c r="E3455" s="2" t="n">
        <v>386.5</v>
      </c>
      <c r="F3455" s="244" t="inlineStr">
        <is>
          <t>*</t>
        </is>
      </c>
      <c r="G3455" s="2" t="n">
        <v>267</v>
      </c>
      <c r="H3455" s="122" t="n">
        <v>1</v>
      </c>
      <c r="I3455" s="259">
        <f>SUM(H3455*C3455)</f>
        <v/>
      </c>
      <c r="J3455" s="260" t="n">
        <v>0.3</v>
      </c>
      <c r="K3455" s="261">
        <f>C3455*J3455</f>
        <v/>
      </c>
      <c r="M3455" s="251">
        <f>CONCATENATE(D3455,"　",E3455,F3455,G3455)</f>
        <v/>
      </c>
      <c r="N3455" s="252">
        <f>I3455</f>
        <v/>
      </c>
    </row>
    <row r="3456" ht="15" customHeight="1" thickBot="1">
      <c r="B3456" s="29" t="inlineStr">
        <is>
          <t>45MML103</t>
        </is>
      </c>
      <c r="C3456" s="87">
        <f>SUMIF(数量表!D:H,B3456,数量表!H:H)</f>
        <v/>
      </c>
      <c r="D3456" s="243" t="inlineStr">
        <is>
          <t>W2-41</t>
        </is>
      </c>
      <c r="E3456" s="2" t="n">
        <v>414.5</v>
      </c>
      <c r="F3456" s="244" t="inlineStr">
        <is>
          <t>*</t>
        </is>
      </c>
      <c r="G3456" s="2" t="n">
        <v>267</v>
      </c>
      <c r="H3456" s="122" t="n">
        <v>2</v>
      </c>
      <c r="I3456" s="259">
        <f>SUM(H3456*C3456)</f>
        <v/>
      </c>
      <c r="J3456" s="260" t="n">
        <v>0.3</v>
      </c>
      <c r="K3456" s="261">
        <f>C3456*J3456</f>
        <v/>
      </c>
      <c r="M3456" s="251">
        <f>CONCATENATE(D3456,"　",E3456,F3456,G3456)</f>
        <v/>
      </c>
      <c r="N3456" s="252">
        <f>I3456</f>
        <v/>
      </c>
    </row>
    <row r="3457" ht="15" customHeight="1" thickBot="1">
      <c r="B3457" s="29" t="inlineStr">
        <is>
          <t>45MML103</t>
        </is>
      </c>
      <c r="C3457" s="87">
        <f>SUMIF(数量表!D:H,B3457,数量表!H:H)</f>
        <v/>
      </c>
      <c r="D3457" s="243" t="inlineStr">
        <is>
          <t>W2-39</t>
        </is>
      </c>
      <c r="E3457" s="2" t="n">
        <v>386.5</v>
      </c>
      <c r="F3457" s="244" t="inlineStr">
        <is>
          <t>*</t>
        </is>
      </c>
      <c r="G3457" s="2" t="n">
        <v>103</v>
      </c>
      <c r="H3457" s="122" t="n">
        <v>1</v>
      </c>
      <c r="I3457" s="259">
        <f>SUM(H3457*C3457)</f>
        <v/>
      </c>
      <c r="J3457" s="260" t="n">
        <v>0.3</v>
      </c>
      <c r="K3457" s="261">
        <f>C3457*J3457</f>
        <v/>
      </c>
      <c r="M3457" s="251">
        <f>CONCATENATE(D3457,"　",E3457,F3457,G3457)</f>
        <v/>
      </c>
      <c r="N3457" s="252">
        <f>I3457</f>
        <v/>
      </c>
    </row>
    <row r="3458" ht="15" customHeight="1" thickBot="1">
      <c r="B3458" s="221" t="inlineStr">
        <is>
          <t>45MML103</t>
        </is>
      </c>
      <c r="C3458" s="91">
        <f>SUMIF(数量表!D:H,B3458,数量表!H:H)</f>
        <v/>
      </c>
      <c r="D3458" s="239" t="inlineStr">
        <is>
          <t>W2-39</t>
        </is>
      </c>
      <c r="E3458" s="240" t="n">
        <v>386.5</v>
      </c>
      <c r="F3458" s="241" t="inlineStr">
        <is>
          <t>*</t>
        </is>
      </c>
      <c r="G3458" s="240" t="n">
        <v>267</v>
      </c>
      <c r="H3458" s="242" t="n">
        <v>1</v>
      </c>
      <c r="I3458" s="256">
        <f>SUM(H3458*C3458)</f>
        <v/>
      </c>
      <c r="J3458" s="257" t="n">
        <v>0.3</v>
      </c>
      <c r="K3458" s="258">
        <f>C3458*J3458</f>
        <v/>
      </c>
      <c r="M3458" s="251">
        <f>CONCATENATE(D3458,"　",E3458,F3458,G3458)</f>
        <v/>
      </c>
      <c r="N3458" s="252">
        <f>I3458</f>
        <v/>
      </c>
    </row>
    <row r="3459" ht="15" customHeight="1" thickBot="1">
      <c r="B3459" s="220" t="inlineStr">
        <is>
          <t>45MKA11-L</t>
        </is>
      </c>
      <c r="C3459" s="82">
        <f>SUMIF(数量表!D:H,B3459,数量表!H:H)</f>
        <v/>
      </c>
      <c r="D3459" s="235" t="inlineStr">
        <is>
          <t>W3-39</t>
        </is>
      </c>
      <c r="E3459" s="236" t="n">
        <v>386.5</v>
      </c>
      <c r="F3459" s="237" t="inlineStr">
        <is>
          <t>*</t>
        </is>
      </c>
      <c r="G3459" s="236" t="n">
        <v>868</v>
      </c>
      <c r="H3459" s="238" t="n">
        <v>1</v>
      </c>
      <c r="I3459" s="253">
        <f>SUM(H3459*C3459)</f>
        <v/>
      </c>
      <c r="J3459" s="254" t="n">
        <v>1</v>
      </c>
      <c r="K3459" s="255">
        <f>C3459*J3459</f>
        <v/>
      </c>
      <c r="M3459" s="251">
        <f>CONCATENATE(D3459,"　",E3459,F3459,G3459)</f>
        <v/>
      </c>
      <c r="N3459" s="252">
        <f>I3459</f>
        <v/>
      </c>
    </row>
    <row r="3460" ht="15" customHeight="1" thickBot="1">
      <c r="B3460" s="29" t="inlineStr">
        <is>
          <t>45MKA11-L</t>
        </is>
      </c>
      <c r="C3460" s="87">
        <f>SUMIF(数量表!D:H,B3460,数量表!H:H)</f>
        <v/>
      </c>
      <c r="D3460" s="243" t="inlineStr">
        <is>
          <t>W2-39</t>
        </is>
      </c>
      <c r="E3460" s="2" t="n">
        <v>386.5</v>
      </c>
      <c r="F3460" s="244" t="inlineStr">
        <is>
          <t>*</t>
        </is>
      </c>
      <c r="G3460" s="2" t="n">
        <v>200</v>
      </c>
      <c r="H3460" s="122" t="n">
        <v>1</v>
      </c>
      <c r="I3460" s="259">
        <f>SUM(H3460*C3460)</f>
        <v/>
      </c>
      <c r="J3460" s="260" t="n">
        <v>0.5</v>
      </c>
      <c r="K3460" s="261">
        <f>C3460*J3460</f>
        <v/>
      </c>
      <c r="M3460" s="251">
        <f>CONCATENATE(D3460,"　",E3460,F3460,G3460)</f>
        <v/>
      </c>
      <c r="N3460" s="252">
        <f>I3460</f>
        <v/>
      </c>
    </row>
    <row r="3461" ht="15" customHeight="1" thickBot="1">
      <c r="B3461" s="29" t="inlineStr">
        <is>
          <t>45MKA11-L</t>
        </is>
      </c>
      <c r="C3461" s="87">
        <f>SUMIF(数量表!D:H,B3461,数量表!H:H)</f>
        <v/>
      </c>
      <c r="D3461" s="243" t="inlineStr">
        <is>
          <t>W2-41</t>
        </is>
      </c>
      <c r="E3461" s="2" t="n">
        <v>414.5</v>
      </c>
      <c r="F3461" s="244" t="inlineStr">
        <is>
          <t>*</t>
        </is>
      </c>
      <c r="G3461" s="2" t="n">
        <v>868</v>
      </c>
      <c r="H3461" s="122" t="n">
        <v>1</v>
      </c>
      <c r="I3461" s="259">
        <f>SUM(H3461*C3461)</f>
        <v/>
      </c>
      <c r="J3461" s="260" t="n">
        <v>1</v>
      </c>
      <c r="K3461" s="261">
        <f>C3461*J3461</f>
        <v/>
      </c>
      <c r="M3461" s="251">
        <f>CONCATENATE(D3461,"　",E3461,F3461,G3461)</f>
        <v/>
      </c>
      <c r="N3461" s="252">
        <f>I3461</f>
        <v/>
      </c>
    </row>
    <row r="3462" ht="15" customHeight="1" thickBot="1">
      <c r="B3462" s="29" t="inlineStr">
        <is>
          <t>45MKA11-L</t>
        </is>
      </c>
      <c r="C3462" s="87">
        <f>SUMIF(数量表!D:H,B3462,数量表!H:H)</f>
        <v/>
      </c>
      <c r="D3462" s="243" t="inlineStr">
        <is>
          <t>W2-41</t>
        </is>
      </c>
      <c r="E3462" s="2" t="n">
        <v>414.5</v>
      </c>
      <c r="F3462" s="244" t="inlineStr">
        <is>
          <t>*</t>
        </is>
      </c>
      <c r="G3462" s="2" t="n">
        <v>200</v>
      </c>
      <c r="H3462" s="122" t="n">
        <v>1</v>
      </c>
      <c r="I3462" s="259">
        <f>SUM(H3462*C3462)</f>
        <v/>
      </c>
      <c r="J3462" s="260" t="n">
        <v>0.5</v>
      </c>
      <c r="K3462" s="261">
        <f>C3462*J3462</f>
        <v/>
      </c>
      <c r="M3462" s="251">
        <f>CONCATENATE(D3462,"　",E3462,F3462,G3462)</f>
        <v/>
      </c>
      <c r="N3462" s="252">
        <f>I3462</f>
        <v/>
      </c>
    </row>
    <row r="3463" ht="15" customHeight="1" thickBot="1">
      <c r="B3463" s="29" t="inlineStr">
        <is>
          <t>45MKA11-L</t>
        </is>
      </c>
      <c r="C3463" s="87">
        <f>SUMIF(数量表!D:H,B3463,数量表!H:H)</f>
        <v/>
      </c>
      <c r="D3463" s="243" t="inlineStr">
        <is>
          <t>W3-39</t>
        </is>
      </c>
      <c r="E3463" s="2" t="n">
        <v>373</v>
      </c>
      <c r="F3463" s="244" t="inlineStr">
        <is>
          <t>*</t>
        </is>
      </c>
      <c r="G3463" s="2" t="n">
        <v>868</v>
      </c>
      <c r="H3463" s="122" t="n">
        <v>1</v>
      </c>
      <c r="I3463" s="259">
        <f>SUM(H3463*C3463)</f>
        <v/>
      </c>
      <c r="J3463" s="260" t="n">
        <v>1</v>
      </c>
      <c r="K3463" s="261">
        <f>C3463*J3463</f>
        <v/>
      </c>
      <c r="M3463" s="251">
        <f>CONCATENATE(D3463,"　",E3463,F3463,G3463)</f>
        <v/>
      </c>
      <c r="N3463" s="252">
        <f>I3463</f>
        <v/>
      </c>
    </row>
    <row r="3464" ht="15" customHeight="1" thickBot="1">
      <c r="B3464" s="29" t="inlineStr">
        <is>
          <t>45MKA11-L</t>
        </is>
      </c>
      <c r="C3464" s="87">
        <f>SUMIF(数量表!D:H,B3464,数量表!H:H)</f>
        <v/>
      </c>
      <c r="D3464" s="243" t="inlineStr">
        <is>
          <t>W2-39</t>
        </is>
      </c>
      <c r="E3464" s="2" t="n">
        <v>373</v>
      </c>
      <c r="F3464" s="244" t="inlineStr">
        <is>
          <t>*</t>
        </is>
      </c>
      <c r="G3464" s="2" t="n">
        <v>200</v>
      </c>
      <c r="H3464" s="122" t="n">
        <v>1</v>
      </c>
      <c r="I3464" s="259">
        <f>SUM(H3464*C3464)</f>
        <v/>
      </c>
      <c r="J3464" s="260" t="n">
        <v>0.5</v>
      </c>
      <c r="K3464" s="261">
        <f>C3464*J3464</f>
        <v/>
      </c>
      <c r="M3464" s="251">
        <f>CONCATENATE(D3464,"　",E3464,F3464,G3464)</f>
        <v/>
      </c>
      <c r="N3464" s="252">
        <f>I3464</f>
        <v/>
      </c>
    </row>
    <row r="3465" ht="15" customHeight="1" thickBot="1">
      <c r="B3465" s="221" t="inlineStr">
        <is>
          <t>45MKA11-L</t>
        </is>
      </c>
      <c r="C3465" s="91">
        <f>SUMIF(数量表!D:H,B3465,数量表!H:H)</f>
        <v/>
      </c>
      <c r="D3465" s="239" t="inlineStr">
        <is>
          <t>45*1000</t>
        </is>
      </c>
      <c r="E3465" s="240" t="n">
        <v>52</v>
      </c>
      <c r="F3465" s="241" t="inlineStr">
        <is>
          <t>*</t>
        </is>
      </c>
      <c r="G3465" s="240" t="n">
        <v>1149</v>
      </c>
      <c r="H3465" s="242" t="n">
        <v>1</v>
      </c>
      <c r="I3465" s="256">
        <f>SUM(H3465*C3465)</f>
        <v/>
      </c>
      <c r="J3465" s="257" t="n">
        <v>0.1</v>
      </c>
      <c r="K3465" s="258">
        <f>C3465*J3465</f>
        <v/>
      </c>
      <c r="M3465" s="251">
        <f>CONCATENATE(D3465,"　",E3465,F3465,G3465)</f>
        <v/>
      </c>
      <c r="N3465" s="252">
        <f>I3465</f>
        <v/>
      </c>
    </row>
    <row r="3466" ht="15" customHeight="1" thickBot="1">
      <c r="B3466" s="220" t="inlineStr">
        <is>
          <t>45MKA11-R</t>
        </is>
      </c>
      <c r="C3466" s="82">
        <f>SUMIF(数量表!D:H,B3466,数量表!H:H)</f>
        <v/>
      </c>
      <c r="D3466" s="235" t="inlineStr">
        <is>
          <t>W3-39</t>
        </is>
      </c>
      <c r="E3466" s="236" t="n">
        <v>386.5</v>
      </c>
      <c r="F3466" s="237" t="inlineStr">
        <is>
          <t>*</t>
        </is>
      </c>
      <c r="G3466" s="236" t="n">
        <v>868</v>
      </c>
      <c r="H3466" s="238" t="n">
        <v>1</v>
      </c>
      <c r="I3466" s="253">
        <f>SUM(H3466*C3466)</f>
        <v/>
      </c>
      <c r="J3466" s="254" t="n">
        <v>1</v>
      </c>
      <c r="K3466" s="255">
        <f>C3466*J3466</f>
        <v/>
      </c>
      <c r="M3466" s="251">
        <f>CONCATENATE(D3466,"　",E3466,F3466,G3466)</f>
        <v/>
      </c>
      <c r="N3466" s="252">
        <f>I3466</f>
        <v/>
      </c>
    </row>
    <row r="3467" ht="15" customHeight="1" thickBot="1">
      <c r="B3467" s="29" t="inlineStr">
        <is>
          <t>45MKA11-R</t>
        </is>
      </c>
      <c r="C3467" s="87">
        <f>SUMIF(数量表!D:H,B3467,数量表!H:H)</f>
        <v/>
      </c>
      <c r="D3467" s="243" t="inlineStr">
        <is>
          <t>W2-39</t>
        </is>
      </c>
      <c r="E3467" s="2" t="n">
        <v>386.5</v>
      </c>
      <c r="F3467" s="244" t="inlineStr">
        <is>
          <t>*</t>
        </is>
      </c>
      <c r="G3467" s="2" t="n">
        <v>200</v>
      </c>
      <c r="H3467" s="122" t="n">
        <v>1</v>
      </c>
      <c r="I3467" s="259">
        <f>SUM(H3467*C3467)</f>
        <v/>
      </c>
      <c r="J3467" s="260" t="n">
        <v>0.5</v>
      </c>
      <c r="K3467" s="261">
        <f>C3467*J3467</f>
        <v/>
      </c>
      <c r="M3467" s="251">
        <f>CONCATENATE(D3467,"　",E3467,F3467,G3467)</f>
        <v/>
      </c>
      <c r="N3467" s="252">
        <f>I3467</f>
        <v/>
      </c>
    </row>
    <row r="3468" ht="15" customHeight="1" thickBot="1">
      <c r="B3468" s="29" t="inlineStr">
        <is>
          <t>45MKA11-R</t>
        </is>
      </c>
      <c r="C3468" s="87">
        <f>SUMIF(数量表!D:H,B3468,数量表!H:H)</f>
        <v/>
      </c>
      <c r="D3468" s="243" t="inlineStr">
        <is>
          <t>W2-41</t>
        </is>
      </c>
      <c r="E3468" s="2" t="n">
        <v>414.5</v>
      </c>
      <c r="F3468" s="244" t="inlineStr">
        <is>
          <t>*</t>
        </is>
      </c>
      <c r="G3468" s="2" t="n">
        <v>868</v>
      </c>
      <c r="H3468" s="122" t="n">
        <v>1</v>
      </c>
      <c r="I3468" s="259">
        <f>SUM(H3468*C3468)</f>
        <v/>
      </c>
      <c r="J3468" s="260" t="n">
        <v>1</v>
      </c>
      <c r="K3468" s="261">
        <f>C3468*J3468</f>
        <v/>
      </c>
      <c r="M3468" s="251">
        <f>CONCATENATE(D3468,"　",E3468,F3468,G3468)</f>
        <v/>
      </c>
      <c r="N3468" s="252">
        <f>I3468</f>
        <v/>
      </c>
    </row>
    <row r="3469" ht="15" customHeight="1" thickBot="1">
      <c r="B3469" s="29" t="inlineStr">
        <is>
          <t>45MKA11-R</t>
        </is>
      </c>
      <c r="C3469" s="87">
        <f>SUMIF(数量表!D:H,B3469,数量表!H:H)</f>
        <v/>
      </c>
      <c r="D3469" s="243" t="inlineStr">
        <is>
          <t>W2-41</t>
        </is>
      </c>
      <c r="E3469" s="2" t="n">
        <v>414.5</v>
      </c>
      <c r="F3469" s="244" t="inlineStr">
        <is>
          <t>*</t>
        </is>
      </c>
      <c r="G3469" s="2" t="n">
        <v>200</v>
      </c>
      <c r="H3469" s="122" t="n">
        <v>1</v>
      </c>
      <c r="I3469" s="259">
        <f>SUM(H3469*C3469)</f>
        <v/>
      </c>
      <c r="J3469" s="260" t="n">
        <v>0.5</v>
      </c>
      <c r="K3469" s="261">
        <f>C3469*J3469</f>
        <v/>
      </c>
      <c r="M3469" s="251">
        <f>CONCATENATE(D3469,"　",E3469,F3469,G3469)</f>
        <v/>
      </c>
      <c r="N3469" s="252">
        <f>I3469</f>
        <v/>
      </c>
    </row>
    <row r="3470" ht="15" customHeight="1" thickBot="1">
      <c r="B3470" s="29" t="inlineStr">
        <is>
          <t>45MKA11-R</t>
        </is>
      </c>
      <c r="C3470" s="87">
        <f>SUMIF(数量表!D:H,B3470,数量表!H:H)</f>
        <v/>
      </c>
      <c r="D3470" s="243" t="inlineStr">
        <is>
          <t>W3-39</t>
        </is>
      </c>
      <c r="E3470" s="2" t="n">
        <v>373</v>
      </c>
      <c r="F3470" s="244" t="inlineStr">
        <is>
          <t>*</t>
        </is>
      </c>
      <c r="G3470" s="2" t="n">
        <v>868</v>
      </c>
      <c r="H3470" s="122" t="n">
        <v>1</v>
      </c>
      <c r="I3470" s="259">
        <f>SUM(H3470*C3470)</f>
        <v/>
      </c>
      <c r="J3470" s="260" t="n">
        <v>1</v>
      </c>
      <c r="K3470" s="261">
        <f>C3470*J3470</f>
        <v/>
      </c>
      <c r="M3470" s="251">
        <f>CONCATENATE(D3470,"　",E3470,F3470,G3470)</f>
        <v/>
      </c>
      <c r="N3470" s="252">
        <f>I3470</f>
        <v/>
      </c>
    </row>
    <row r="3471" ht="15" customHeight="1" thickBot="1">
      <c r="B3471" s="29" t="inlineStr">
        <is>
          <t>45MKA11-R</t>
        </is>
      </c>
      <c r="C3471" s="87">
        <f>SUMIF(数量表!D:H,B3471,数量表!H:H)</f>
        <v/>
      </c>
      <c r="D3471" s="243" t="inlineStr">
        <is>
          <t>W2-39</t>
        </is>
      </c>
      <c r="E3471" s="2" t="n">
        <v>373</v>
      </c>
      <c r="F3471" s="244" t="inlineStr">
        <is>
          <t>*</t>
        </is>
      </c>
      <c r="G3471" s="2" t="n">
        <v>200</v>
      </c>
      <c r="H3471" s="122" t="n">
        <v>1</v>
      </c>
      <c r="I3471" s="259">
        <f>SUM(H3471*C3471)</f>
        <v/>
      </c>
      <c r="J3471" s="260" t="n">
        <v>0.5</v>
      </c>
      <c r="K3471" s="261">
        <f>C3471*J3471</f>
        <v/>
      </c>
      <c r="M3471" s="251">
        <f>CONCATENATE(D3471,"　",E3471,F3471,G3471)</f>
        <v/>
      </c>
      <c r="N3471" s="252">
        <f>I3471</f>
        <v/>
      </c>
    </row>
    <row r="3472" ht="15" customHeight="1" thickBot="1">
      <c r="B3472" s="221" t="inlineStr">
        <is>
          <t>45MKA11-R</t>
        </is>
      </c>
      <c r="C3472" s="91">
        <f>SUMIF(数量表!D:H,B3472,数量表!H:H)</f>
        <v/>
      </c>
      <c r="D3472" s="239" t="inlineStr">
        <is>
          <t>45*1000</t>
        </is>
      </c>
      <c r="E3472" s="240" t="n">
        <v>52</v>
      </c>
      <c r="F3472" s="241" t="inlineStr">
        <is>
          <t>*</t>
        </is>
      </c>
      <c r="G3472" s="240" t="n">
        <v>1149</v>
      </c>
      <c r="H3472" s="242" t="n">
        <v>1</v>
      </c>
      <c r="I3472" s="256">
        <f>SUM(H3472*C3472)</f>
        <v/>
      </c>
      <c r="J3472" s="257" t="n">
        <v>0.1</v>
      </c>
      <c r="K3472" s="258">
        <f>C3472*J3472</f>
        <v/>
      </c>
      <c r="M3472" s="251">
        <f>CONCATENATE(D3472,"　",E3472,F3472,G3472)</f>
        <v/>
      </c>
      <c r="N3472" s="252">
        <f>I3472</f>
        <v/>
      </c>
    </row>
    <row r="3473" ht="15" customHeight="1" thickBot="1">
      <c r="B3473" s="85" t="inlineStr">
        <is>
          <t>K03-L</t>
        </is>
      </c>
      <c r="C3473">
        <f>SUMIF(数量表!D:H,B3473,数量表!H:H)</f>
        <v/>
      </c>
      <c r="D3473" s="243" t="inlineStr">
        <is>
          <t>W2-39</t>
        </is>
      </c>
      <c r="E3473" s="2" t="n">
        <v>386.5</v>
      </c>
      <c r="F3473" s="244" t="inlineStr">
        <is>
          <t>*</t>
        </is>
      </c>
      <c r="G3473" s="2" t="n">
        <v>250</v>
      </c>
      <c r="H3473" s="122" t="n">
        <v>2</v>
      </c>
      <c r="I3473" s="259">
        <f>SUM(H3473*C3473)</f>
        <v/>
      </c>
      <c r="J3473" s="260" t="n">
        <v>0.5</v>
      </c>
      <c r="K3473" s="261">
        <f>C3473*J3473</f>
        <v/>
      </c>
      <c r="M3473" s="251">
        <f>CONCATENATE(D3473,"　",E3473,F3473,G3473)</f>
        <v/>
      </c>
      <c r="N3473" s="252">
        <f>I3473</f>
        <v/>
      </c>
    </row>
    <row r="3474" ht="15" customHeight="1" thickBot="1">
      <c r="B3474" s="85" t="inlineStr">
        <is>
          <t>K03-L</t>
        </is>
      </c>
      <c r="C3474">
        <f>SUMIF(数量表!D:H,B3474,数量表!H:H)</f>
        <v/>
      </c>
      <c r="D3474" s="243" t="inlineStr">
        <is>
          <t>W2-41</t>
        </is>
      </c>
      <c r="E3474" s="2" t="n">
        <v>414.5</v>
      </c>
      <c r="F3474" s="244" t="inlineStr">
        <is>
          <t>*</t>
        </is>
      </c>
      <c r="G3474" s="2" t="n">
        <v>250</v>
      </c>
      <c r="H3474" s="122" t="n">
        <v>2</v>
      </c>
      <c r="I3474" s="259">
        <f>SUM(H3474*C3474)</f>
        <v/>
      </c>
      <c r="J3474" s="260" t="n">
        <v>0.5</v>
      </c>
      <c r="K3474" s="261">
        <f>C3474*J3474</f>
        <v/>
      </c>
      <c r="M3474" s="251">
        <f>CONCATENATE(D3474,"　",E3474,F3474,G3474)</f>
        <v/>
      </c>
      <c r="N3474" s="252">
        <f>I3474</f>
        <v/>
      </c>
    </row>
    <row r="3475" ht="15" customHeight="1" thickBot="1">
      <c r="B3475" s="85" t="inlineStr">
        <is>
          <t>K03-L</t>
        </is>
      </c>
      <c r="C3475">
        <f>SUMIF(数量表!D:H,B3475,数量表!H:H)</f>
        <v/>
      </c>
      <c r="D3475" s="243" t="inlineStr">
        <is>
          <t>W2-39</t>
        </is>
      </c>
      <c r="E3475" s="2" t="n">
        <v>386.5</v>
      </c>
      <c r="F3475" s="244" t="inlineStr">
        <is>
          <t>*</t>
        </is>
      </c>
      <c r="G3475" s="2" t="n">
        <v>934</v>
      </c>
      <c r="H3475" s="122" t="n">
        <v>2</v>
      </c>
      <c r="I3475" s="259">
        <f>SUM(H3475*C3475)</f>
        <v/>
      </c>
      <c r="J3475" s="260" t="n">
        <v>2</v>
      </c>
      <c r="K3475" s="261">
        <f>C3475*J3475</f>
        <v/>
      </c>
      <c r="M3475" s="251">
        <f>CONCATENATE(D3475,"　",E3475,F3475,G3475)</f>
        <v/>
      </c>
      <c r="N3475" s="252">
        <f>I3475</f>
        <v/>
      </c>
    </row>
    <row r="3476" ht="15" customHeight="1" thickBot="1">
      <c r="B3476" s="85" t="inlineStr">
        <is>
          <t>K03-L</t>
        </is>
      </c>
      <c r="C3476" s="89">
        <f>SUMIF(数量表!D:H,B3476,数量表!H:H)</f>
        <v/>
      </c>
      <c r="D3476" s="239" t="inlineStr">
        <is>
          <t>W2-41</t>
        </is>
      </c>
      <c r="E3476" s="240" t="n">
        <v>387.5</v>
      </c>
      <c r="F3476" s="241" t="inlineStr">
        <is>
          <t>*</t>
        </is>
      </c>
      <c r="G3476" s="240" t="n">
        <v>934</v>
      </c>
      <c r="H3476" s="242" t="n">
        <v>2</v>
      </c>
      <c r="I3476" s="256">
        <f>SUM(H3476*C3476)</f>
        <v/>
      </c>
      <c r="J3476" s="257" t="n">
        <v>2</v>
      </c>
      <c r="K3476" s="258">
        <f>C3476*J3476</f>
        <v/>
      </c>
      <c r="M3476" s="251">
        <f>CONCATENATE(D3476,"　",E3476,F3476,G3476)</f>
        <v/>
      </c>
      <c r="N3476" s="252">
        <f>I3476</f>
        <v/>
      </c>
    </row>
    <row r="3477" ht="15" customHeight="1" thickBot="1">
      <c r="B3477" s="79" t="inlineStr">
        <is>
          <t>3K180L</t>
        </is>
      </c>
      <c r="C3477">
        <f>SUMIF(数量表!D:H,B3477,数量表!H:H)</f>
        <v/>
      </c>
      <c r="D3477" s="235" t="inlineStr">
        <is>
          <t>W2-41</t>
        </is>
      </c>
      <c r="E3477" s="236" t="n">
        <v>414.5</v>
      </c>
      <c r="F3477" s="237" t="inlineStr">
        <is>
          <t>*</t>
        </is>
      </c>
      <c r="G3477" s="236" t="n">
        <v>450</v>
      </c>
      <c r="H3477" s="238" t="n">
        <v>2</v>
      </c>
      <c r="I3477" s="253">
        <f>SUM(H3477*C3477)</f>
        <v/>
      </c>
      <c r="J3477" s="254" t="n">
        <v>1</v>
      </c>
      <c r="K3477" s="255">
        <f>C3477*J3477</f>
        <v/>
      </c>
      <c r="M3477" s="251">
        <f>CONCATENATE(D3477,"　",E3477,F3477,G3477)</f>
        <v/>
      </c>
      <c r="N3477" s="252">
        <f>I3477</f>
        <v/>
      </c>
    </row>
    <row r="3478" ht="15" customHeight="1" thickBot="1">
      <c r="B3478" s="85" t="inlineStr">
        <is>
          <t>3K180L</t>
        </is>
      </c>
      <c r="C3478">
        <f>SUMIF(数量表!D:H,B3478,数量表!H:H)</f>
        <v/>
      </c>
      <c r="D3478" s="243" t="inlineStr">
        <is>
          <t>W2-41</t>
        </is>
      </c>
      <c r="E3478" s="2" t="n">
        <v>414.5</v>
      </c>
      <c r="F3478" s="244" t="inlineStr">
        <is>
          <t>*</t>
        </is>
      </c>
      <c r="G3478" s="2" t="n">
        <v>868</v>
      </c>
      <c r="H3478" s="122" t="n">
        <v>2</v>
      </c>
      <c r="I3478" s="259">
        <f>SUM(H3478*C3478)</f>
        <v/>
      </c>
      <c r="J3478" s="260" t="n">
        <v>2</v>
      </c>
      <c r="K3478" s="261">
        <f>C3478*J3478</f>
        <v/>
      </c>
      <c r="M3478" s="251">
        <f>CONCATENATE(D3478,"　",E3478,F3478,G3478)</f>
        <v/>
      </c>
      <c r="N3478" s="252">
        <f>I3478</f>
        <v/>
      </c>
    </row>
    <row r="3479" ht="15" customHeight="1" thickBot="1">
      <c r="B3479" s="85" t="inlineStr">
        <is>
          <t>3K180L</t>
        </is>
      </c>
      <c r="C3479">
        <f>SUMIF(数量表!D:H,B3479,数量表!H:H)</f>
        <v/>
      </c>
      <c r="D3479" s="243" t="inlineStr">
        <is>
          <t>W2-39</t>
        </is>
      </c>
      <c r="E3479" s="2" t="n">
        <v>386.5</v>
      </c>
      <c r="F3479" s="244" t="inlineStr">
        <is>
          <t>*</t>
        </is>
      </c>
      <c r="G3479" s="2" t="n">
        <v>450</v>
      </c>
      <c r="H3479" s="122" t="n">
        <v>1</v>
      </c>
      <c r="I3479" s="259">
        <f>SUM(H3479*C3479)</f>
        <v/>
      </c>
      <c r="J3479" s="260" t="n">
        <v>1</v>
      </c>
      <c r="K3479" s="261">
        <f>C3479*J3479</f>
        <v/>
      </c>
      <c r="M3479" s="251">
        <f>CONCATENATE(D3479,"　",E3479,F3479,G3479)</f>
        <v/>
      </c>
      <c r="N3479" s="252">
        <f>I3479</f>
        <v/>
      </c>
    </row>
    <row r="3480" ht="15" customHeight="1" thickBot="1">
      <c r="B3480" s="85" t="inlineStr">
        <is>
          <t>3K180L</t>
        </is>
      </c>
      <c r="C3480">
        <f>SUMIF(数量表!D:H,B3480,数量表!H:H)</f>
        <v/>
      </c>
      <c r="D3480" s="243" t="inlineStr">
        <is>
          <t>W1-39</t>
        </is>
      </c>
      <c r="E3480" s="2" t="n">
        <v>386.5</v>
      </c>
      <c r="F3480" s="244" t="inlineStr">
        <is>
          <t>*</t>
        </is>
      </c>
      <c r="G3480" s="2" t="n">
        <v>868</v>
      </c>
      <c r="H3480" s="122" t="n">
        <v>1</v>
      </c>
      <c r="I3480" s="259">
        <f>SUM(H3480*C3480)</f>
        <v/>
      </c>
      <c r="J3480" s="260" t="n">
        <v>2</v>
      </c>
      <c r="K3480" s="261">
        <f>C3480*J3480</f>
        <v/>
      </c>
      <c r="M3480" s="251">
        <f>CONCATENATE(D3480,"　",E3480,F3480,G3480)</f>
        <v/>
      </c>
      <c r="N3480" s="252">
        <f>I3480</f>
        <v/>
      </c>
    </row>
    <row r="3481" ht="15" customHeight="1" thickBot="1">
      <c r="B3481" s="85" t="inlineStr">
        <is>
          <t>3K180L</t>
        </is>
      </c>
      <c r="C3481">
        <f>SUMIF(数量表!D:H,B3481,数量表!H:H)</f>
        <v/>
      </c>
      <c r="D3481" s="243" t="inlineStr">
        <is>
          <t>W2-39</t>
        </is>
      </c>
      <c r="E3481" s="2" t="n">
        <v>374.5</v>
      </c>
      <c r="F3481" s="244" t="inlineStr">
        <is>
          <t>*</t>
        </is>
      </c>
      <c r="G3481" s="2" t="n">
        <v>450</v>
      </c>
      <c r="H3481" s="122" t="n">
        <v>1</v>
      </c>
      <c r="I3481" s="259">
        <f>SUM(H3481*C3481)</f>
        <v/>
      </c>
      <c r="J3481" s="260" t="n">
        <v>1</v>
      </c>
      <c r="K3481" s="261">
        <f>C3481*J3481</f>
        <v/>
      </c>
      <c r="M3481" s="251">
        <f>CONCATENATE(D3481,"　",E3481,F3481,G3481)</f>
        <v/>
      </c>
      <c r="N3481" s="252">
        <f>I3481</f>
        <v/>
      </c>
    </row>
    <row r="3482" ht="15" customHeight="1" thickBot="1">
      <c r="B3482" s="85" t="inlineStr">
        <is>
          <t>3K180L</t>
        </is>
      </c>
      <c r="C3482">
        <f>SUMIF(数量表!D:H,B3482,数量表!H:H)</f>
        <v/>
      </c>
      <c r="D3482" s="243" t="inlineStr">
        <is>
          <t>W1-39</t>
        </is>
      </c>
      <c r="E3482" s="2" t="n">
        <v>374.5</v>
      </c>
      <c r="F3482" s="244" t="inlineStr">
        <is>
          <t>*</t>
        </is>
      </c>
      <c r="G3482" s="2" t="n">
        <v>868</v>
      </c>
      <c r="H3482" s="122" t="n">
        <v>1</v>
      </c>
      <c r="I3482" s="259">
        <f>SUM(H3482*C3482)</f>
        <v/>
      </c>
      <c r="J3482" s="260" t="n">
        <v>2</v>
      </c>
      <c r="K3482" s="261">
        <f>C3482*J3482</f>
        <v/>
      </c>
      <c r="M3482" s="251">
        <f>CONCATENATE(D3482,"　",E3482,F3482,G3482)</f>
        <v/>
      </c>
      <c r="N3482" s="252">
        <f>I3482</f>
        <v/>
      </c>
    </row>
    <row r="3483" ht="15" customHeight="1" thickBot="1">
      <c r="B3483" s="85" t="inlineStr">
        <is>
          <t>3K180L</t>
        </is>
      </c>
      <c r="C3483">
        <f>SUMIF(数量表!D:H,B3483,数量表!H:H)</f>
        <v/>
      </c>
      <c r="D3483" s="243" t="inlineStr">
        <is>
          <t>45*1000</t>
        </is>
      </c>
      <c r="E3483" s="2" t="n">
        <v>81</v>
      </c>
      <c r="F3483" s="244" t="inlineStr">
        <is>
          <t>*</t>
        </is>
      </c>
      <c r="G3483" s="2" t="n">
        <v>1176</v>
      </c>
      <c r="H3483" s="122" t="n">
        <v>2</v>
      </c>
      <c r="I3483" s="259">
        <f>SUM(H3483*C3483)</f>
        <v/>
      </c>
      <c r="J3483" s="260" t="n">
        <v>0.1</v>
      </c>
      <c r="K3483" s="261">
        <f>C3483*J3483</f>
        <v/>
      </c>
      <c r="M3483" s="251">
        <f>CONCATENATE(D3483,"　",E3483,F3483,G3483)</f>
        <v/>
      </c>
      <c r="N3483" s="252">
        <f>I3483</f>
        <v/>
      </c>
    </row>
    <row r="3484" ht="15" customHeight="1" thickBot="1">
      <c r="B3484" s="88" t="inlineStr">
        <is>
          <t>3K180L</t>
        </is>
      </c>
      <c r="C3484" s="91">
        <f>SUMIF(数量表!D:H,B3484,数量表!H:H)</f>
        <v/>
      </c>
      <c r="D3484" s="239" t="inlineStr">
        <is>
          <t>45*1000</t>
        </is>
      </c>
      <c r="E3484" s="240" t="n">
        <v>12</v>
      </c>
      <c r="F3484" s="241" t="inlineStr">
        <is>
          <t>*</t>
        </is>
      </c>
      <c r="G3484" s="240" t="n">
        <v>1176</v>
      </c>
      <c r="H3484" s="242" t="n">
        <v>1</v>
      </c>
      <c r="I3484" s="256">
        <f>SUM(H3484*C3484)</f>
        <v/>
      </c>
      <c r="J3484" s="257" t="n">
        <v>0.1</v>
      </c>
      <c r="K3484" s="258">
        <f>C3484*J3484</f>
        <v/>
      </c>
      <c r="M3484" s="251">
        <f>CONCATENATE(D3484,"　",E3484,F3484,G3484)</f>
        <v/>
      </c>
      <c r="N3484" s="252">
        <f>I3484</f>
        <v/>
      </c>
    </row>
    <row r="3485" ht="15" customHeight="1" thickBot="1">
      <c r="B3485" s="79" t="inlineStr">
        <is>
          <t>3K180R</t>
        </is>
      </c>
      <c r="C3485">
        <f>SUMIF(数量表!D:H,B3485,数量表!H:H)</f>
        <v/>
      </c>
      <c r="D3485" s="235" t="inlineStr">
        <is>
          <t>W2-41</t>
        </is>
      </c>
      <c r="E3485" s="236" t="n">
        <v>414.5</v>
      </c>
      <c r="F3485" s="237" t="inlineStr">
        <is>
          <t>*</t>
        </is>
      </c>
      <c r="G3485" s="236" t="n">
        <v>450</v>
      </c>
      <c r="H3485" s="238" t="n">
        <v>2</v>
      </c>
      <c r="I3485" s="253">
        <f>SUM(H3485*C3485)</f>
        <v/>
      </c>
      <c r="J3485" s="254" t="n">
        <v>1</v>
      </c>
      <c r="K3485" s="255">
        <f>C3485*J3485</f>
        <v/>
      </c>
      <c r="M3485" s="251">
        <f>CONCATENATE(D3485,"　",E3485,F3485,G3485)</f>
        <v/>
      </c>
      <c r="N3485" s="252">
        <f>I3485</f>
        <v/>
      </c>
    </row>
    <row r="3486" ht="15" customHeight="1" thickBot="1">
      <c r="B3486" s="85" t="inlineStr">
        <is>
          <t>3K180R</t>
        </is>
      </c>
      <c r="C3486">
        <f>SUMIF(数量表!D:H,B3486,数量表!H:H)</f>
        <v/>
      </c>
      <c r="D3486" s="243" t="inlineStr">
        <is>
          <t>W2-41</t>
        </is>
      </c>
      <c r="E3486" s="2" t="n">
        <v>414.5</v>
      </c>
      <c r="F3486" s="244" t="inlineStr">
        <is>
          <t>*</t>
        </is>
      </c>
      <c r="G3486" s="2" t="n">
        <v>868</v>
      </c>
      <c r="H3486" s="122" t="n">
        <v>2</v>
      </c>
      <c r="I3486" s="259">
        <f>SUM(H3486*C3486)</f>
        <v/>
      </c>
      <c r="J3486" s="260" t="n">
        <v>2</v>
      </c>
      <c r="K3486" s="261">
        <f>C3486*J3486</f>
        <v/>
      </c>
      <c r="M3486" s="251">
        <f>CONCATENATE(D3486,"　",E3486,F3486,G3486)</f>
        <v/>
      </c>
      <c r="N3486" s="252">
        <f>I3486</f>
        <v/>
      </c>
    </row>
    <row r="3487" ht="15" customHeight="1" thickBot="1">
      <c r="B3487" s="85" t="inlineStr">
        <is>
          <t>3K180R</t>
        </is>
      </c>
      <c r="C3487">
        <f>SUMIF(数量表!D:H,B3487,数量表!H:H)</f>
        <v/>
      </c>
      <c r="D3487" s="243" t="inlineStr">
        <is>
          <t>W2-39</t>
        </is>
      </c>
      <c r="E3487" s="2" t="n">
        <v>386.5</v>
      </c>
      <c r="F3487" s="244" t="inlineStr">
        <is>
          <t>*</t>
        </is>
      </c>
      <c r="G3487" s="2" t="n">
        <v>450</v>
      </c>
      <c r="H3487" s="122" t="n">
        <v>1</v>
      </c>
      <c r="I3487" s="259">
        <f>SUM(H3487*C3487)</f>
        <v/>
      </c>
      <c r="J3487" s="260" t="n">
        <v>1</v>
      </c>
      <c r="K3487" s="261">
        <f>C3487*J3487</f>
        <v/>
      </c>
      <c r="M3487" s="251">
        <f>CONCATENATE(D3487,"　",E3487,F3487,G3487)</f>
        <v/>
      </c>
      <c r="N3487" s="252">
        <f>I3487</f>
        <v/>
      </c>
    </row>
    <row r="3488" ht="15" customHeight="1" thickBot="1">
      <c r="B3488" s="85" t="inlineStr">
        <is>
          <t>3K180R</t>
        </is>
      </c>
      <c r="C3488">
        <f>SUMIF(数量表!D:H,B3488,数量表!H:H)</f>
        <v/>
      </c>
      <c r="D3488" s="243" t="inlineStr">
        <is>
          <t>W1-39</t>
        </is>
      </c>
      <c r="E3488" s="2" t="n">
        <v>386.5</v>
      </c>
      <c r="F3488" s="244" t="inlineStr">
        <is>
          <t>*</t>
        </is>
      </c>
      <c r="G3488" s="2" t="n">
        <v>868</v>
      </c>
      <c r="H3488" s="122" t="n">
        <v>1</v>
      </c>
      <c r="I3488" s="259">
        <f>SUM(H3488*C3488)</f>
        <v/>
      </c>
      <c r="J3488" s="260" t="n">
        <v>2</v>
      </c>
      <c r="K3488" s="261">
        <f>C3488*J3488</f>
        <v/>
      </c>
      <c r="M3488" s="251">
        <f>CONCATENATE(D3488,"　",E3488,F3488,G3488)</f>
        <v/>
      </c>
      <c r="N3488" s="252">
        <f>I3488</f>
        <v/>
      </c>
    </row>
    <row r="3489" ht="15" customHeight="1" thickBot="1">
      <c r="B3489" s="85" t="inlineStr">
        <is>
          <t>3K180R</t>
        </is>
      </c>
      <c r="C3489">
        <f>SUMIF(数量表!D:H,B3489,数量表!H:H)</f>
        <v/>
      </c>
      <c r="D3489" s="243" t="inlineStr">
        <is>
          <t>W2-39</t>
        </is>
      </c>
      <c r="E3489" s="2" t="n">
        <v>374.5</v>
      </c>
      <c r="F3489" s="244" t="inlineStr">
        <is>
          <t>*</t>
        </is>
      </c>
      <c r="G3489" s="2" t="n">
        <v>450</v>
      </c>
      <c r="H3489" s="122" t="n">
        <v>1</v>
      </c>
      <c r="I3489" s="259">
        <f>SUM(H3489*C3489)</f>
        <v/>
      </c>
      <c r="J3489" s="260" t="n">
        <v>1</v>
      </c>
      <c r="K3489" s="261">
        <f>C3489*J3489</f>
        <v/>
      </c>
      <c r="M3489" s="251">
        <f>CONCATENATE(D3489,"　",E3489,F3489,G3489)</f>
        <v/>
      </c>
      <c r="N3489" s="252">
        <f>I3489</f>
        <v/>
      </c>
    </row>
    <row r="3490" ht="15" customHeight="1" thickBot="1">
      <c r="B3490" s="85" t="inlineStr">
        <is>
          <t>3K180R</t>
        </is>
      </c>
      <c r="C3490">
        <f>SUMIF(数量表!D:H,B3490,数量表!H:H)</f>
        <v/>
      </c>
      <c r="D3490" s="243" t="inlineStr">
        <is>
          <t>W1-39</t>
        </is>
      </c>
      <c r="E3490" s="2" t="n">
        <v>374.5</v>
      </c>
      <c r="F3490" s="244" t="inlineStr">
        <is>
          <t>*</t>
        </is>
      </c>
      <c r="G3490" s="2" t="n">
        <v>868</v>
      </c>
      <c r="H3490" s="122" t="n">
        <v>1</v>
      </c>
      <c r="I3490" s="259">
        <f>SUM(H3490*C3490)</f>
        <v/>
      </c>
      <c r="J3490" s="260" t="n">
        <v>2</v>
      </c>
      <c r="K3490" s="261">
        <f>C3490*J3490</f>
        <v/>
      </c>
      <c r="M3490" s="251">
        <f>CONCATENATE(D3490,"　",E3490,F3490,G3490)</f>
        <v/>
      </c>
      <c r="N3490" s="252">
        <f>I3490</f>
        <v/>
      </c>
    </row>
    <row r="3491" ht="15" customHeight="1" thickBot="1">
      <c r="B3491" s="85" t="inlineStr">
        <is>
          <t>3K180R</t>
        </is>
      </c>
      <c r="C3491">
        <f>SUMIF(数量表!D:H,B3491,数量表!H:H)</f>
        <v/>
      </c>
      <c r="D3491" s="243" t="inlineStr">
        <is>
          <t>45*1000</t>
        </is>
      </c>
      <c r="E3491" s="2" t="n">
        <v>81</v>
      </c>
      <c r="F3491" s="244" t="inlineStr">
        <is>
          <t>*</t>
        </is>
      </c>
      <c r="G3491" s="2" t="n">
        <v>1176</v>
      </c>
      <c r="H3491" s="122" t="n">
        <v>2</v>
      </c>
      <c r="I3491" s="259">
        <f>SUM(H3491*C3491)</f>
        <v/>
      </c>
      <c r="J3491" s="260" t="n">
        <v>0.1</v>
      </c>
      <c r="K3491" s="261">
        <f>C3491*J3491</f>
        <v/>
      </c>
      <c r="M3491" s="251">
        <f>CONCATENATE(D3491,"　",E3491,F3491,G3491)</f>
        <v/>
      </c>
      <c r="N3491" s="252">
        <f>I3491</f>
        <v/>
      </c>
    </row>
    <row r="3492" ht="15" customHeight="1" thickBot="1">
      <c r="B3492" s="88" t="inlineStr">
        <is>
          <t>3K180R</t>
        </is>
      </c>
      <c r="C3492" s="91">
        <f>SUMIF(数量表!D:H,B3492,数量表!H:H)</f>
        <v/>
      </c>
      <c r="D3492" s="239" t="inlineStr">
        <is>
          <t>45*1000</t>
        </is>
      </c>
      <c r="E3492" s="240" t="n">
        <v>12</v>
      </c>
      <c r="F3492" s="241" t="inlineStr">
        <is>
          <t>*</t>
        </is>
      </c>
      <c r="G3492" s="240" t="n">
        <v>1176</v>
      </c>
      <c r="H3492" s="242" t="n">
        <v>1</v>
      </c>
      <c r="I3492" s="256">
        <f>SUM(H3492*C3492)</f>
        <v/>
      </c>
      <c r="J3492" s="257" t="n">
        <v>0.1</v>
      </c>
      <c r="K3492" s="258">
        <f>C3492*J3492</f>
        <v/>
      </c>
      <c r="M3492" s="251">
        <f>CONCATENATE(D3492,"　",E3492,F3492,G3492)</f>
        <v/>
      </c>
      <c r="N3492" s="252">
        <f>I3492</f>
        <v/>
      </c>
    </row>
    <row r="3493" ht="15" customHeight="1" thickBot="1">
      <c r="B3493" s="220" t="inlineStr">
        <is>
          <t>LO03(高さ変更2)</t>
        </is>
      </c>
      <c r="C3493" s="82">
        <f>SUMIF(数量表!D:H,B3493,数量表!H:H)</f>
        <v/>
      </c>
      <c r="D3493" s="243" t="inlineStr">
        <is>
          <t>45*1000</t>
        </is>
      </c>
      <c r="E3493" s="2" t="n">
        <v>182</v>
      </c>
      <c r="F3493" s="244" t="inlineStr">
        <is>
          <t>*</t>
        </is>
      </c>
      <c r="G3493" s="2" t="n">
        <v>413</v>
      </c>
      <c r="H3493" s="122" t="n">
        <v>1</v>
      </c>
      <c r="I3493" s="259">
        <f>SUM(H3493*C3493)</f>
        <v/>
      </c>
      <c r="J3493" s="260" t="n">
        <v>0.1</v>
      </c>
      <c r="K3493" s="261">
        <f>C3493*J3493</f>
        <v/>
      </c>
      <c r="M3493" s="251">
        <f>CONCATENATE(D3493,"　",E3493,F3493,G3493)</f>
        <v/>
      </c>
      <c r="N3493" s="252">
        <f>I3493</f>
        <v/>
      </c>
    </row>
    <row r="3494" ht="15" customHeight="1" thickBot="1">
      <c r="B3494" s="221" t="inlineStr">
        <is>
          <t>LO03(高さ変更2)</t>
        </is>
      </c>
      <c r="C3494" s="91">
        <f>SUMIF(数量表!D:H,B3494,数量表!H:H)</f>
        <v/>
      </c>
      <c r="D3494" s="239" t="inlineStr">
        <is>
          <t>45*1000</t>
        </is>
      </c>
      <c r="E3494" s="240" t="n">
        <v>79</v>
      </c>
      <c r="F3494" s="241" t="inlineStr">
        <is>
          <t>*</t>
        </is>
      </c>
      <c r="G3494" s="240" t="n">
        <v>413</v>
      </c>
      <c r="H3494" s="242" t="n">
        <v>1</v>
      </c>
      <c r="I3494" s="256">
        <f>SUM(H3494*C3494)</f>
        <v/>
      </c>
      <c r="J3494" s="257" t="n">
        <v>0.1</v>
      </c>
      <c r="K3494" s="258">
        <f>C3494*J3494</f>
        <v/>
      </c>
      <c r="M3494" s="251">
        <f>CONCATENATE(D3494,"　",E3494,F3494,G3494)</f>
        <v/>
      </c>
      <c r="N3494" s="252">
        <f>I3494</f>
        <v/>
      </c>
    </row>
    <row r="3495" ht="15" customHeight="1" thickBot="1">
      <c r="B3495" s="85" t="inlineStr">
        <is>
          <t>K03(FL+1000)</t>
        </is>
      </c>
      <c r="C3495">
        <f>SUMIF(数量表!D:H,B3495,数量表!H:H)</f>
        <v/>
      </c>
      <c r="D3495" s="243" t="inlineStr">
        <is>
          <t>W2-39</t>
        </is>
      </c>
      <c r="E3495" s="2" t="n">
        <v>386.5</v>
      </c>
      <c r="F3495" s="244" t="inlineStr">
        <is>
          <t>*</t>
        </is>
      </c>
      <c r="G3495" s="2" t="n">
        <v>1150</v>
      </c>
      <c r="H3495" s="122" t="n">
        <v>2</v>
      </c>
      <c r="I3495" s="259">
        <f>SUM(H3495*C3495)</f>
        <v/>
      </c>
      <c r="J3495" s="260" t="n">
        <v>0.9</v>
      </c>
      <c r="K3495" s="261">
        <f>C3495*J3495</f>
        <v/>
      </c>
      <c r="M3495" s="251">
        <f>CONCATENATE(D3495,"　",E3495,F3495,G3495)</f>
        <v/>
      </c>
      <c r="N3495" s="252">
        <f>I3495</f>
        <v/>
      </c>
    </row>
    <row r="3496" ht="15" customHeight="1" thickBot="1">
      <c r="B3496" s="85" t="inlineStr">
        <is>
          <t>K03(FL+1000)</t>
        </is>
      </c>
      <c r="C3496">
        <f>SUMIF(数量表!D:H,B3496,数量表!H:H)</f>
        <v/>
      </c>
      <c r="D3496" s="243" t="inlineStr">
        <is>
          <t>W2-41</t>
        </is>
      </c>
      <c r="E3496" s="2" t="n">
        <v>414.5</v>
      </c>
      <c r="F3496" s="244" t="inlineStr">
        <is>
          <t>*</t>
        </is>
      </c>
      <c r="G3496" s="2" t="n">
        <v>1150</v>
      </c>
      <c r="H3496" s="122" t="n">
        <v>2</v>
      </c>
      <c r="I3496" s="259">
        <f>SUM(H3496*C3496)</f>
        <v/>
      </c>
      <c r="J3496" s="260" t="n">
        <v>0.9</v>
      </c>
      <c r="K3496" s="261">
        <f>C3496*J3496</f>
        <v/>
      </c>
      <c r="M3496" s="251">
        <f>CONCATENATE(D3496,"　",E3496,F3496,G3496)</f>
        <v/>
      </c>
      <c r="N3496" s="252">
        <f>I3496</f>
        <v/>
      </c>
    </row>
    <row r="3497" ht="15" customHeight="1" thickBot="1">
      <c r="B3497" s="85" t="inlineStr">
        <is>
          <t>K03(FL+1000)</t>
        </is>
      </c>
      <c r="C3497">
        <f>SUMIF(数量表!D:H,B3497,数量表!H:H)</f>
        <v/>
      </c>
      <c r="D3497" s="243" t="inlineStr">
        <is>
          <t>W1-39</t>
        </is>
      </c>
      <c r="E3497" s="2" t="n">
        <v>386.5</v>
      </c>
      <c r="F3497" s="244" t="inlineStr">
        <is>
          <t>*</t>
        </is>
      </c>
      <c r="G3497" s="2" t="n">
        <v>968</v>
      </c>
      <c r="H3497" s="122" t="n">
        <v>2</v>
      </c>
      <c r="I3497" s="259">
        <f>SUM(H3497*C3497)</f>
        <v/>
      </c>
      <c r="J3497" s="260" t="n">
        <v>0.8</v>
      </c>
      <c r="K3497" s="261">
        <f>C3497*J3497</f>
        <v/>
      </c>
      <c r="M3497" s="251">
        <f>CONCATENATE(D3497,"　",E3497,F3497,G3497)</f>
        <v/>
      </c>
      <c r="N3497" s="252">
        <f>I3497</f>
        <v/>
      </c>
    </row>
    <row r="3498" ht="15" customHeight="1" thickBot="1">
      <c r="B3498" s="85" t="inlineStr">
        <is>
          <t>K03(FL+1000)</t>
        </is>
      </c>
      <c r="C3498" s="89">
        <f>SUMIF(数量表!D:H,B3498,数量表!H:H)</f>
        <v/>
      </c>
      <c r="D3498" s="239" t="inlineStr">
        <is>
          <t>W2-41</t>
        </is>
      </c>
      <c r="E3498" s="240" t="n">
        <v>387.5</v>
      </c>
      <c r="F3498" s="241" t="inlineStr">
        <is>
          <t>*</t>
        </is>
      </c>
      <c r="G3498" s="240" t="n">
        <v>973</v>
      </c>
      <c r="H3498" s="242" t="n">
        <v>2</v>
      </c>
      <c r="I3498" s="256">
        <f>SUM(H3498*C3498)</f>
        <v/>
      </c>
      <c r="J3498" s="257" t="n">
        <v>0.8</v>
      </c>
      <c r="K3498" s="258">
        <f>C3498*J3498</f>
        <v/>
      </c>
      <c r="M3498" s="251">
        <f>CONCATENATE(D3498,"　",E3498,F3498,G3498)</f>
        <v/>
      </c>
      <c r="N3498" s="252">
        <f>I3498</f>
        <v/>
      </c>
    </row>
    <row r="3499" ht="15" customHeight="1" thickBot="1">
      <c r="B3499" s="220" t="inlineStr">
        <is>
          <t>SH07L(FL100)</t>
        </is>
      </c>
      <c r="C3499" s="82">
        <f>SUMIF(数量表!D:H,B3499,数量表!H:H)</f>
        <v/>
      </c>
      <c r="D3499" s="235" t="inlineStr">
        <is>
          <t>W1-34</t>
        </is>
      </c>
      <c r="E3499" s="236" t="n">
        <v>305</v>
      </c>
      <c r="F3499" s="237" t="inlineStr">
        <is>
          <t>*</t>
        </is>
      </c>
      <c r="G3499" s="236" t="n">
        <v>1645</v>
      </c>
      <c r="H3499" s="238" t="n">
        <v>1</v>
      </c>
      <c r="I3499" s="253">
        <f>SUM(H3499*C3499)</f>
        <v/>
      </c>
      <c r="J3499" s="254" t="n">
        <v>0.2</v>
      </c>
      <c r="K3499" s="255">
        <f>C3499*J3499</f>
        <v/>
      </c>
      <c r="M3499" s="251">
        <f>CONCATENATE(D3499,"　",E3499,F3499,G3499)</f>
        <v/>
      </c>
      <c r="N3499" s="252">
        <f>I3499</f>
        <v/>
      </c>
    </row>
    <row r="3500" ht="15" customHeight="1" thickBot="1">
      <c r="B3500" s="29" t="inlineStr">
        <is>
          <t>SH07L(FL100)</t>
        </is>
      </c>
      <c r="C3500" s="91">
        <f>SUMIF(数量表!D:H,B3500,数量表!H:H)</f>
        <v/>
      </c>
      <c r="D3500" s="239" t="inlineStr">
        <is>
          <t>W1-34</t>
        </is>
      </c>
      <c r="E3500" s="240" t="n">
        <v>305</v>
      </c>
      <c r="F3500" s="241" t="inlineStr">
        <is>
          <t>*</t>
        </is>
      </c>
      <c r="G3500" s="240" t="n">
        <v>73</v>
      </c>
      <c r="H3500" s="242" t="n">
        <v>1</v>
      </c>
      <c r="I3500" s="256">
        <f>SUM(H3500*C3500)</f>
        <v/>
      </c>
      <c r="J3500" s="257" t="n">
        <v>0.8</v>
      </c>
      <c r="K3500" s="258">
        <f>C3500*J3500</f>
        <v/>
      </c>
      <c r="M3500" s="251">
        <f>CONCATENATE(D3500,"　",E3500,F3500,G3500)</f>
        <v/>
      </c>
      <c r="N3500" s="252">
        <f>I3500</f>
        <v/>
      </c>
    </row>
    <row r="3501" ht="15" customHeight="1" thickBot="1">
      <c r="B3501" s="222" t="inlineStr">
        <is>
          <t>CH(右袖有)</t>
        </is>
      </c>
      <c r="C3501" s="80">
        <f>SUMIF(数量表!D:H,B3501,数量表!H:H)</f>
        <v/>
      </c>
      <c r="D3501" s="235" t="inlineStr">
        <is>
          <t>W1-34</t>
        </is>
      </c>
      <c r="E3501" s="236" t="n">
        <v>206</v>
      </c>
      <c r="F3501" s="237" t="inlineStr">
        <is>
          <t>*</t>
        </is>
      </c>
      <c r="G3501" s="236" t="n">
        <v>1274</v>
      </c>
      <c r="H3501" s="238" t="n">
        <v>2</v>
      </c>
      <c r="I3501" s="253">
        <f>SUM(H3501*C3501)</f>
        <v/>
      </c>
      <c r="J3501" s="254" t="n">
        <v>2</v>
      </c>
      <c r="K3501" s="255">
        <f>C3501*J3501</f>
        <v/>
      </c>
      <c r="M3501" s="251">
        <f>CONCATENATE(D3501,"　",E3501,F3501,G3501)</f>
        <v/>
      </c>
      <c r="N3501" s="252">
        <f>I3501</f>
        <v/>
      </c>
    </row>
    <row r="3502" ht="15" customHeight="1" thickBot="1">
      <c r="B3502" s="222" t="inlineStr">
        <is>
          <t>CH(左袖有)</t>
        </is>
      </c>
      <c r="C3502" s="80">
        <f>SUMIF(数量表!D:H,B3502,数量表!H:H)</f>
        <v/>
      </c>
      <c r="D3502" s="235" t="inlineStr">
        <is>
          <t>W1-34</t>
        </is>
      </c>
      <c r="E3502" s="236" t="n">
        <v>206</v>
      </c>
      <c r="F3502" s="237" t="inlineStr">
        <is>
          <t>*</t>
        </is>
      </c>
      <c r="G3502" s="236" t="n">
        <v>1274</v>
      </c>
      <c r="H3502" s="238" t="n">
        <v>2</v>
      </c>
      <c r="I3502" s="253">
        <f>SUM(H3502*C3502)</f>
        <v/>
      </c>
      <c r="J3502" s="254" t="n">
        <v>2</v>
      </c>
      <c r="K3502" s="255">
        <f>C3502*J3502</f>
        <v/>
      </c>
      <c r="M3502" s="251">
        <f>CONCATENATE(D3502,"　",E3502,F3502,G3502)</f>
        <v/>
      </c>
      <c r="N3502" s="252">
        <f>I3502</f>
        <v/>
      </c>
    </row>
    <row r="3503" ht="15" customHeight="1" thickBot="1">
      <c r="B3503" s="222" t="inlineStr">
        <is>
          <t>45MCH(右袖有)</t>
        </is>
      </c>
      <c r="C3503" s="80">
        <f>SUMIF(数量表!D:H,B3503,数量表!H:H)</f>
        <v/>
      </c>
      <c r="D3503" s="235" t="inlineStr">
        <is>
          <t>W1-34</t>
        </is>
      </c>
      <c r="E3503" s="236" t="n">
        <v>206</v>
      </c>
      <c r="F3503" s="237" t="inlineStr">
        <is>
          <t>*</t>
        </is>
      </c>
      <c r="G3503" s="236" t="n">
        <v>1148</v>
      </c>
      <c r="H3503" s="238" t="n">
        <v>2</v>
      </c>
      <c r="I3503" s="253">
        <f>SUM(H3503*C3503)</f>
        <v/>
      </c>
      <c r="J3503" s="254" t="n">
        <v>2</v>
      </c>
      <c r="K3503" s="255">
        <f>C3503*J3503</f>
        <v/>
      </c>
      <c r="M3503" s="251">
        <f>CONCATENATE(D3503,"　",E3503,F3503,G3503)</f>
        <v/>
      </c>
      <c r="N3503" s="252">
        <f>I3503</f>
        <v/>
      </c>
    </row>
    <row r="3504" ht="15" customHeight="1" thickBot="1">
      <c r="B3504" s="222" t="inlineStr">
        <is>
          <t>45MCH(左袖有)</t>
        </is>
      </c>
      <c r="C3504" s="7">
        <f>SUMIF(数量表!D:H,B3504,数量表!H:H)</f>
        <v/>
      </c>
      <c r="D3504" s="232" t="inlineStr">
        <is>
          <t>W1-34</t>
        </is>
      </c>
      <c r="E3504" s="233" t="n">
        <v>206</v>
      </c>
      <c r="F3504" s="234" t="inlineStr">
        <is>
          <t>*</t>
        </is>
      </c>
      <c r="G3504" s="233" t="n">
        <v>1148</v>
      </c>
      <c r="H3504" s="231" t="n">
        <v>2</v>
      </c>
      <c r="I3504" s="248">
        <f>SUM(H3504*C3504)</f>
        <v/>
      </c>
      <c r="J3504" s="249" t="n">
        <v>2</v>
      </c>
      <c r="K3504" s="250">
        <f>C3504*J3504</f>
        <v/>
      </c>
      <c r="M3504" s="251">
        <f>CONCATENATE(D3504,"　",E3504,F3504,G3504)</f>
        <v/>
      </c>
      <c r="N3504" s="252">
        <f>I3504</f>
        <v/>
      </c>
    </row>
    <row r="3505" ht="15" customHeight="1" thickBot="1">
      <c r="B3505" s="220" t="inlineStr">
        <is>
          <t>45MM135</t>
        </is>
      </c>
      <c r="C3505" s="82">
        <f>SUMIF(数量表!D:H,B3505,数量表!H:H)</f>
        <v/>
      </c>
      <c r="D3505" s="243" t="inlineStr">
        <is>
          <t>W1-39</t>
        </is>
      </c>
      <c r="E3505" s="2" t="n">
        <v>373</v>
      </c>
      <c r="F3505" s="244" t="inlineStr">
        <is>
          <t>*</t>
        </is>
      </c>
      <c r="G3505" s="2" t="n">
        <v>282</v>
      </c>
      <c r="H3505" s="122" t="n">
        <v>1</v>
      </c>
      <c r="I3505" s="259">
        <f>SUM(H3505*C3505)</f>
        <v/>
      </c>
      <c r="J3505" s="260" t="n">
        <v>0.2</v>
      </c>
      <c r="K3505" s="261">
        <f>C3505*J3505</f>
        <v/>
      </c>
      <c r="M3505" s="251">
        <f>CONCATENATE(D3505,"　",E3505,F3505,G3505)</f>
        <v/>
      </c>
      <c r="N3505" s="252">
        <f>I3505</f>
        <v/>
      </c>
    </row>
    <row r="3506" ht="15" customHeight="1" thickBot="1">
      <c r="B3506" s="29" t="inlineStr">
        <is>
          <t>45MM135</t>
        </is>
      </c>
      <c r="C3506" s="87">
        <f>SUMIF(数量表!D:H,B3506,数量表!H:H)</f>
        <v/>
      </c>
      <c r="D3506" s="243" t="inlineStr">
        <is>
          <t>W2-41</t>
        </is>
      </c>
      <c r="E3506" s="2" t="n">
        <v>386.5</v>
      </c>
      <c r="F3506" s="244" t="inlineStr">
        <is>
          <t>*</t>
        </is>
      </c>
      <c r="G3506" s="2" t="n">
        <v>282</v>
      </c>
      <c r="H3506" s="122" t="n">
        <v>1</v>
      </c>
      <c r="I3506" s="259">
        <f>SUM(H3506*C3506)</f>
        <v/>
      </c>
      <c r="J3506" s="260" t="n">
        <v>0.4</v>
      </c>
      <c r="K3506" s="261">
        <f>C3506*J3506</f>
        <v/>
      </c>
      <c r="M3506" s="251">
        <f>CONCATENATE(D3506,"　",E3506,F3506,G3506)</f>
        <v/>
      </c>
      <c r="N3506" s="252">
        <f>I3506</f>
        <v/>
      </c>
    </row>
    <row r="3507" ht="15" customHeight="1" thickBot="1">
      <c r="B3507" s="221" t="inlineStr">
        <is>
          <t>45MM135</t>
        </is>
      </c>
      <c r="C3507" s="91">
        <f>SUMIF(数量表!D:H,B3507,数量表!H:H)</f>
        <v/>
      </c>
      <c r="D3507" s="239" t="inlineStr">
        <is>
          <t>W1-39</t>
        </is>
      </c>
      <c r="E3507" s="240" t="n">
        <v>414.5</v>
      </c>
      <c r="F3507" s="241" t="inlineStr">
        <is>
          <t>*</t>
        </is>
      </c>
      <c r="G3507" s="240" t="n">
        <v>282</v>
      </c>
      <c r="H3507" s="242" t="n">
        <v>1</v>
      </c>
      <c r="I3507" s="256">
        <f>SUM(H3507*C3507)</f>
        <v/>
      </c>
      <c r="J3507" s="257" t="n">
        <v>0.2</v>
      </c>
      <c r="K3507" s="258">
        <f>C3507*J3507</f>
        <v/>
      </c>
      <c r="M3507" s="251">
        <f>CONCATENATE(D3507,"　",E3507,F3507,G3507)</f>
        <v/>
      </c>
      <c r="N3507" s="252">
        <f>I3507</f>
        <v/>
      </c>
    </row>
    <row r="3508" ht="15" customHeight="1" thickBot="1">
      <c r="B3508" s="220" t="inlineStr">
        <is>
          <t>90TS11-R</t>
        </is>
      </c>
      <c r="C3508" s="82">
        <f>SUMIF(数量表!D:H,B3508,数量表!H:H)</f>
        <v/>
      </c>
      <c r="D3508" s="235" t="inlineStr">
        <is>
          <t>W2-39</t>
        </is>
      </c>
      <c r="E3508" s="236" t="n">
        <v>386.5</v>
      </c>
      <c r="F3508" s="237" t="inlineStr">
        <is>
          <t>*</t>
        </is>
      </c>
      <c r="G3508" s="236" t="n">
        <v>368</v>
      </c>
      <c r="H3508" s="238" t="n">
        <v>2</v>
      </c>
      <c r="I3508" s="253">
        <f>SUM(H3508*C3508)</f>
        <v/>
      </c>
      <c r="J3508" s="254" t="n">
        <v>2</v>
      </c>
      <c r="K3508" s="255">
        <f>C3508*J3508</f>
        <v/>
      </c>
      <c r="M3508" s="251">
        <f>CONCATENATE(D3508,"　",E3508,F3508,G3508)</f>
        <v/>
      </c>
      <c r="N3508" s="252">
        <f>I3508</f>
        <v/>
      </c>
    </row>
    <row r="3509" ht="15" customHeight="1" thickBot="1">
      <c r="B3509" s="29" t="inlineStr">
        <is>
          <t>90TS11-R</t>
        </is>
      </c>
      <c r="C3509" s="87">
        <f>SUMIF(数量表!D:H,B3509,数量表!H:H)</f>
        <v/>
      </c>
      <c r="D3509" s="243" t="inlineStr">
        <is>
          <t>W2-39</t>
        </is>
      </c>
      <c r="E3509" s="2" t="n">
        <v>386.5</v>
      </c>
      <c r="F3509" s="244" t="inlineStr">
        <is>
          <t>*</t>
        </is>
      </c>
      <c r="G3509" s="2" t="n">
        <v>450</v>
      </c>
      <c r="H3509" s="122" t="n">
        <v>2</v>
      </c>
      <c r="I3509" s="259">
        <f>SUM(H3509*C3509)</f>
        <v/>
      </c>
      <c r="J3509" s="260" t="n">
        <v>1</v>
      </c>
      <c r="K3509" s="261">
        <f>C3509*J3509</f>
        <v/>
      </c>
      <c r="M3509" s="251">
        <f>CONCATENATE(D3509,"　",E3509,F3509,G3509)</f>
        <v/>
      </c>
      <c r="N3509" s="252">
        <f>I3509</f>
        <v/>
      </c>
    </row>
    <row r="3510" ht="15" customHeight="1" thickBot="1">
      <c r="B3510" s="221" t="inlineStr">
        <is>
          <t>90TS11-R</t>
        </is>
      </c>
      <c r="C3510" s="91">
        <f>SUMIF(数量表!D:H,B3510,数量表!H:H)</f>
        <v/>
      </c>
      <c r="D3510" s="239" t="inlineStr">
        <is>
          <t>45*1000</t>
        </is>
      </c>
      <c r="E3510" s="240" t="n">
        <v>328</v>
      </c>
      <c r="F3510" s="241" t="inlineStr">
        <is>
          <t>*</t>
        </is>
      </c>
      <c r="G3510" s="240" t="n">
        <v>1176</v>
      </c>
      <c r="H3510" s="242" t="n">
        <v>1</v>
      </c>
      <c r="I3510" s="256">
        <f>SUM(H3510*C3510)</f>
        <v/>
      </c>
      <c r="J3510" s="257" t="n">
        <v>0.5</v>
      </c>
      <c r="K3510" s="258">
        <f>C3510*J3510</f>
        <v/>
      </c>
      <c r="M3510" s="251">
        <f>CONCATENATE(D3510,"　",E3510,F3510,G3510)</f>
        <v/>
      </c>
      <c r="N3510" s="252">
        <f>I3510</f>
        <v/>
      </c>
    </row>
    <row r="3511" ht="15" customHeight="1" thickBot="1">
      <c r="B3511" s="220" t="inlineStr">
        <is>
          <t>130TKA09</t>
        </is>
      </c>
      <c r="C3511" s="82">
        <f>SUMIF(数量表!D:H,B3511,数量表!H:H)</f>
        <v/>
      </c>
      <c r="D3511" s="235" t="inlineStr">
        <is>
          <t>W1-39</t>
        </is>
      </c>
      <c r="E3511" s="236" t="n">
        <v>386.5</v>
      </c>
      <c r="F3511" s="237" t="inlineStr">
        <is>
          <t>*</t>
        </is>
      </c>
      <c r="G3511" s="236" t="n">
        <v>168</v>
      </c>
      <c r="H3511" s="238" t="n">
        <v>1</v>
      </c>
      <c r="I3511" s="253">
        <f>SUM(H3511*C3511)</f>
        <v/>
      </c>
      <c r="J3511" s="254" t="n">
        <v>0.1</v>
      </c>
      <c r="K3511" s="255">
        <f>C3511*J3511</f>
        <v/>
      </c>
      <c r="M3511" s="251">
        <f>CONCATENATE(D3511,"　",E3511,F3511,G3511)</f>
        <v/>
      </c>
      <c r="N3511" s="252">
        <f>I3511</f>
        <v/>
      </c>
    </row>
    <row r="3512" ht="15" customHeight="1" thickBot="1">
      <c r="B3512" s="29" t="inlineStr">
        <is>
          <t>130TKA09</t>
        </is>
      </c>
      <c r="C3512" s="87">
        <f>SUMIF(数量表!D:H,B3512,数量表!H:H)</f>
        <v/>
      </c>
      <c r="D3512" s="243" t="inlineStr">
        <is>
          <t>W2-39</t>
        </is>
      </c>
      <c r="E3512" s="2" t="n">
        <v>386.5</v>
      </c>
      <c r="F3512" s="244" t="inlineStr">
        <is>
          <t>*</t>
        </is>
      </c>
      <c r="G3512" s="2" t="n">
        <v>450</v>
      </c>
      <c r="H3512" s="122" t="n">
        <v>1</v>
      </c>
      <c r="I3512" s="259">
        <f>SUM(H3512*C3512)</f>
        <v/>
      </c>
      <c r="J3512" s="260" t="n">
        <v>0.5</v>
      </c>
      <c r="K3512" s="261">
        <f>C3512*J3512</f>
        <v/>
      </c>
      <c r="M3512" s="251">
        <f>CONCATENATE(D3512,"　",E3512,F3512,G3512)</f>
        <v/>
      </c>
      <c r="N3512" s="252">
        <f>I3512</f>
        <v/>
      </c>
    </row>
    <row r="3513" ht="15" customHeight="1" thickBot="1">
      <c r="B3513" s="29" t="inlineStr">
        <is>
          <t>130TKA09</t>
        </is>
      </c>
      <c r="C3513" s="87">
        <f>SUMIF(数量表!D:H,B3513,数量表!H:H)</f>
        <v/>
      </c>
      <c r="D3513" s="243" t="inlineStr">
        <is>
          <t>W2-41</t>
        </is>
      </c>
      <c r="E3513" s="2" t="n">
        <v>414.5</v>
      </c>
      <c r="F3513" s="244" t="inlineStr">
        <is>
          <t>*</t>
        </is>
      </c>
      <c r="G3513" s="2" t="n">
        <v>168</v>
      </c>
      <c r="H3513" s="122" t="n">
        <v>1</v>
      </c>
      <c r="I3513" s="259">
        <f>SUM(H3513*C3513)</f>
        <v/>
      </c>
      <c r="J3513" s="260" t="n">
        <v>0.1</v>
      </c>
      <c r="K3513" s="261">
        <f>C3513*J3513</f>
        <v/>
      </c>
      <c r="M3513" s="251">
        <f>CONCATENATE(D3513,"　",E3513,F3513,G3513)</f>
        <v/>
      </c>
      <c r="N3513" s="252">
        <f>I3513</f>
        <v/>
      </c>
    </row>
    <row r="3514" ht="15" customHeight="1" thickBot="1">
      <c r="B3514" s="29" t="inlineStr">
        <is>
          <t>130TKA09</t>
        </is>
      </c>
      <c r="C3514" s="87">
        <f>SUMIF(数量表!D:H,B3514,数量表!H:H)</f>
        <v/>
      </c>
      <c r="D3514" s="243" t="inlineStr">
        <is>
          <t>W2-41</t>
        </is>
      </c>
      <c r="E3514" s="2" t="n">
        <v>414.5</v>
      </c>
      <c r="F3514" s="244" t="inlineStr">
        <is>
          <t>*</t>
        </is>
      </c>
      <c r="G3514" s="2" t="n">
        <v>450</v>
      </c>
      <c r="H3514" s="122" t="n">
        <v>1</v>
      </c>
      <c r="I3514" s="259">
        <f>SUM(H3514*C3514)</f>
        <v/>
      </c>
      <c r="J3514" s="260" t="n">
        <v>0.5</v>
      </c>
      <c r="K3514" s="261">
        <f>C3514*J3514</f>
        <v/>
      </c>
      <c r="M3514" s="251">
        <f>CONCATENATE(D3514,"　",E3514,F3514,G3514)</f>
        <v/>
      </c>
      <c r="N3514" s="252">
        <f>I3514</f>
        <v/>
      </c>
    </row>
    <row r="3515" ht="15" customHeight="1" thickBot="1">
      <c r="B3515" s="29" t="inlineStr">
        <is>
          <t>130TKA09</t>
        </is>
      </c>
      <c r="C3515" s="87">
        <f>SUMIF(数量表!D:H,B3515,数量表!H:H)</f>
        <v/>
      </c>
      <c r="D3515" s="243" t="inlineStr">
        <is>
          <t>W1-39</t>
        </is>
      </c>
      <c r="E3515" s="2" t="n">
        <v>373</v>
      </c>
      <c r="F3515" s="244" t="inlineStr">
        <is>
          <t>*</t>
        </is>
      </c>
      <c r="G3515" s="2" t="n">
        <v>168</v>
      </c>
      <c r="H3515" s="122" t="n">
        <v>1</v>
      </c>
      <c r="I3515" s="259">
        <f>SUM(H3515*C3515)</f>
        <v/>
      </c>
      <c r="J3515" s="260" t="n">
        <v>0.1</v>
      </c>
      <c r="K3515" s="261">
        <f>C3515*J3515</f>
        <v/>
      </c>
      <c r="M3515" s="251">
        <f>CONCATENATE(D3515,"　",E3515,F3515,G3515)</f>
        <v/>
      </c>
      <c r="N3515" s="252">
        <f>I3515</f>
        <v/>
      </c>
    </row>
    <row r="3516" ht="15" customHeight="1" thickBot="1">
      <c r="B3516" s="221" t="inlineStr">
        <is>
          <t>130TKA09</t>
        </is>
      </c>
      <c r="C3516" s="91">
        <f>SUMIF(数量表!D:H,B3516,数量表!H:H)</f>
        <v/>
      </c>
      <c r="D3516" s="239" t="inlineStr">
        <is>
          <t>W2-39</t>
        </is>
      </c>
      <c r="E3516" s="240" t="n">
        <v>373</v>
      </c>
      <c r="F3516" s="241" t="inlineStr">
        <is>
          <t>*</t>
        </is>
      </c>
      <c r="G3516" s="240" t="n">
        <v>450</v>
      </c>
      <c r="H3516" s="242" t="n">
        <v>1</v>
      </c>
      <c r="I3516" s="256">
        <f>SUM(H3516*C3516)</f>
        <v/>
      </c>
      <c r="J3516" s="257" t="n">
        <v>0.5</v>
      </c>
      <c r="K3516" s="258">
        <f>C3516*J3516</f>
        <v/>
      </c>
      <c r="M3516" s="251">
        <f>CONCATENATE(D3516,"　",E3516,F3516,G3516)</f>
        <v/>
      </c>
      <c r="N3516" s="252">
        <f>I3516</f>
        <v/>
      </c>
    </row>
    <row r="3517" ht="15" customHeight="1" thickBot="1">
      <c r="B3517" s="220" t="inlineStr">
        <is>
          <t>130TAX</t>
        </is>
      </c>
      <c r="C3517" s="82">
        <f>SUMIF(数量表!D:H,B3517,数量表!H:H)</f>
        <v/>
      </c>
      <c r="D3517" s="235" t="inlineStr">
        <is>
          <t>W1-39</t>
        </is>
      </c>
      <c r="E3517" s="236" t="n">
        <v>356.5</v>
      </c>
      <c r="F3517" s="237" t="inlineStr">
        <is>
          <t>*</t>
        </is>
      </c>
      <c r="G3517" s="236" t="n">
        <v>1274</v>
      </c>
      <c r="H3517" s="238" t="n">
        <v>2</v>
      </c>
      <c r="I3517" s="253">
        <f>SUM(H3517*C3517)</f>
        <v/>
      </c>
      <c r="J3517" s="254" t="n">
        <v>2</v>
      </c>
      <c r="K3517" s="255">
        <f>C3517*J3517</f>
        <v/>
      </c>
      <c r="M3517" s="251">
        <f>CONCATENATE(D3517,"　",E3517,F3517,G3517)</f>
        <v/>
      </c>
      <c r="N3517" s="252">
        <f>I3517</f>
        <v/>
      </c>
    </row>
    <row r="3518" ht="15" customHeight="1" thickBot="1">
      <c r="B3518" s="221" t="inlineStr">
        <is>
          <t>130TAX</t>
        </is>
      </c>
      <c r="C3518" s="91">
        <f>SUMIF(数量表!D:H,B3518,数量表!H:H)</f>
        <v/>
      </c>
      <c r="D3518" s="239" t="inlineStr">
        <is>
          <t>W1-39</t>
        </is>
      </c>
      <c r="E3518" s="240" t="n">
        <v>356.5</v>
      </c>
      <c r="F3518" s="241" t="inlineStr">
        <is>
          <t>*</t>
        </is>
      </c>
      <c r="G3518" s="240" t="n">
        <v>338</v>
      </c>
      <c r="H3518" s="242" t="n">
        <v>2</v>
      </c>
      <c r="I3518" s="256">
        <f>SUM(H3518*C3518)</f>
        <v/>
      </c>
      <c r="J3518" s="257" t="n">
        <v>2</v>
      </c>
      <c r="K3518" s="258">
        <f>C3518*J3518</f>
        <v/>
      </c>
      <c r="M3518" s="251">
        <f>CONCATENATE(D3518,"　",E3518,F3518,G3518)</f>
        <v/>
      </c>
      <c r="N3518" s="252">
        <f>I3518</f>
        <v/>
      </c>
    </row>
    <row r="3519" ht="15" customHeight="1" thickBot="1">
      <c r="B3519" s="220" t="inlineStr">
        <is>
          <t>130TA</t>
        </is>
      </c>
      <c r="C3519" s="82">
        <f>SUMIF(数量表!D:H,B3519,数量表!H:H)</f>
        <v/>
      </c>
      <c r="D3519" s="235" t="inlineStr">
        <is>
          <t>W1-39</t>
        </is>
      </c>
      <c r="E3519" s="236" t="n">
        <v>386.5</v>
      </c>
      <c r="F3519" s="237" t="inlineStr">
        <is>
          <t>*</t>
        </is>
      </c>
      <c r="G3519" s="236" t="n">
        <v>1274</v>
      </c>
      <c r="H3519" s="238" t="n">
        <v>2</v>
      </c>
      <c r="I3519" s="253">
        <f>SUM(H3519*C3519)</f>
        <v/>
      </c>
      <c r="J3519" s="254" t="n">
        <v>2</v>
      </c>
      <c r="K3519" s="255">
        <f>C3519*J3519</f>
        <v/>
      </c>
      <c r="M3519" s="251">
        <f>CONCATENATE(D3519,"　",E3519,F3519,G3519)</f>
        <v/>
      </c>
      <c r="N3519" s="252">
        <f>I3519</f>
        <v/>
      </c>
    </row>
    <row r="3520" ht="15" customHeight="1" thickBot="1">
      <c r="B3520" s="221" t="inlineStr">
        <is>
          <t>130TA</t>
        </is>
      </c>
      <c r="C3520" s="91">
        <f>SUMIF(数量表!D:H,B3520,数量表!H:H)</f>
        <v/>
      </c>
      <c r="D3520" s="239" t="inlineStr">
        <is>
          <t>W1-39</t>
        </is>
      </c>
      <c r="E3520" s="240" t="n">
        <v>386.5</v>
      </c>
      <c r="F3520" s="241" t="inlineStr">
        <is>
          <t>*</t>
        </is>
      </c>
      <c r="G3520" s="240" t="n">
        <v>374</v>
      </c>
      <c r="H3520" s="242" t="n">
        <v>2</v>
      </c>
      <c r="I3520" s="256">
        <f>SUM(H3520*C3520)</f>
        <v/>
      </c>
      <c r="J3520" s="257" t="n">
        <v>1</v>
      </c>
      <c r="K3520" s="258">
        <f>C3520*J3520</f>
        <v/>
      </c>
      <c r="M3520" s="251">
        <f>CONCATENATE(D3520,"　",E3520,F3520,G3520)</f>
        <v/>
      </c>
      <c r="N3520" s="252">
        <f>I3520</f>
        <v/>
      </c>
    </row>
    <row r="3521" ht="15" customHeight="1" thickBot="1">
      <c r="B3521" s="220" t="inlineStr">
        <is>
          <t>130TQ</t>
        </is>
      </c>
      <c r="C3521" s="80">
        <f>SUMIF(数量表!D:H,B3521,数量表!H:H)</f>
        <v/>
      </c>
      <c r="D3521" s="235" t="inlineStr">
        <is>
          <t>W1-39</t>
        </is>
      </c>
      <c r="E3521" s="236" t="n">
        <v>118</v>
      </c>
      <c r="F3521" s="237" t="inlineStr">
        <is>
          <t>*</t>
        </is>
      </c>
      <c r="G3521" s="236" t="n">
        <v>1274</v>
      </c>
      <c r="H3521" s="238" t="n">
        <v>1</v>
      </c>
      <c r="I3521" s="253">
        <f>SUM(H3521*C3521)</f>
        <v/>
      </c>
      <c r="J3521" s="254" t="n">
        <v>1</v>
      </c>
      <c r="K3521" s="255">
        <f>C3521*J3521</f>
        <v/>
      </c>
      <c r="M3521" s="251">
        <f>CONCATENATE(D3521,"　",E3521,F3521,G3521)</f>
        <v/>
      </c>
      <c r="N3521" s="252">
        <f>I3521</f>
        <v/>
      </c>
    </row>
    <row r="3522" ht="15" customHeight="1" thickBot="1">
      <c r="B3522" s="221" t="inlineStr">
        <is>
          <t>130TQ</t>
        </is>
      </c>
      <c r="C3522" s="89">
        <f>SUMIF(数量表!D:H,B3522,数量表!H:H)</f>
        <v/>
      </c>
      <c r="D3522" s="239" t="inlineStr">
        <is>
          <t>W1-39</t>
        </is>
      </c>
      <c r="E3522" s="240" t="n">
        <v>118</v>
      </c>
      <c r="F3522" s="241" t="inlineStr">
        <is>
          <t>*</t>
        </is>
      </c>
      <c r="G3522" s="240" t="n">
        <v>374</v>
      </c>
      <c r="H3522" s="242" t="n">
        <v>1</v>
      </c>
      <c r="I3522" s="256">
        <f>SUM(H3522*C3522)</f>
        <v/>
      </c>
      <c r="J3522" s="257" t="n">
        <v>0.5</v>
      </c>
      <c r="K3522" s="258">
        <f>C3522*J3522</f>
        <v/>
      </c>
      <c r="M3522" s="251">
        <f>CONCATENATE(D3522,"　",E3522,F3522,G3522)</f>
        <v/>
      </c>
      <c r="N3522" s="252">
        <f>I3522</f>
        <v/>
      </c>
    </row>
    <row r="3523" ht="15" customHeight="1" thickBot="1">
      <c r="B3523" s="220" t="inlineStr">
        <is>
          <t>3F45MA</t>
        </is>
      </c>
      <c r="C3523" s="82">
        <f>SUMIF(数量表!D:H,B3523,数量表!H:H)</f>
        <v/>
      </c>
      <c r="D3523" s="235" t="inlineStr">
        <is>
          <t>W1-39</t>
        </is>
      </c>
      <c r="E3523" s="236" t="n">
        <v>386.5</v>
      </c>
      <c r="F3523" s="237" t="inlineStr">
        <is>
          <t>*</t>
        </is>
      </c>
      <c r="G3523" s="236" t="n">
        <v>864</v>
      </c>
      <c r="H3523" s="238" t="n">
        <v>2</v>
      </c>
      <c r="I3523" s="253">
        <f>SUM(H3523*C3523)</f>
        <v/>
      </c>
      <c r="J3523" s="254" t="n">
        <v>1.4</v>
      </c>
      <c r="K3523" s="255">
        <f>C3523*J3523</f>
        <v/>
      </c>
      <c r="M3523" s="251">
        <f>CONCATENATE(D3523,"　",E3523,F3523,G3523)</f>
        <v/>
      </c>
      <c r="N3523" s="252">
        <f>I3523</f>
        <v/>
      </c>
    </row>
    <row r="3524" ht="15" customHeight="1" thickBot="1">
      <c r="B3524" s="221" t="inlineStr">
        <is>
          <t>3F45MA</t>
        </is>
      </c>
      <c r="C3524" s="91">
        <f>SUMIF(数量表!D:H,B3524,数量表!H:H)</f>
        <v/>
      </c>
      <c r="D3524" s="239" t="inlineStr">
        <is>
          <t>W1-39</t>
        </is>
      </c>
      <c r="E3524" s="240" t="n">
        <v>386.5</v>
      </c>
      <c r="F3524" s="241" t="inlineStr">
        <is>
          <t>*</t>
        </is>
      </c>
      <c r="G3524" s="240" t="n">
        <v>1274</v>
      </c>
      <c r="H3524" s="242" t="n">
        <v>2</v>
      </c>
      <c r="I3524" s="256">
        <f>SUM(H3524*C3524)</f>
        <v/>
      </c>
      <c r="J3524" s="257" t="n">
        <v>2</v>
      </c>
      <c r="K3524" s="258">
        <f>C3524*J3524</f>
        <v/>
      </c>
      <c r="M3524" s="251">
        <f>CONCATENATE(D3524,"　",E3524,F3524,G3524)</f>
        <v/>
      </c>
      <c r="N3524" s="252">
        <f>I3524</f>
        <v/>
      </c>
    </row>
    <row r="3525" ht="15" customHeight="1" thickBot="1">
      <c r="B3525" s="220" t="inlineStr">
        <is>
          <t>3F45MAL</t>
        </is>
      </c>
      <c r="C3525" s="82">
        <f>SUMIF(数量表!D:H,B3525,数量表!H:H)</f>
        <v/>
      </c>
      <c r="D3525" s="235" t="inlineStr">
        <is>
          <t>W1-34</t>
        </is>
      </c>
      <c r="E3525" s="236" t="n">
        <v>346.5</v>
      </c>
      <c r="F3525" s="237" t="inlineStr">
        <is>
          <t>*</t>
        </is>
      </c>
      <c r="G3525" s="236" t="n">
        <v>1274</v>
      </c>
      <c r="H3525" s="238" t="n">
        <v>1</v>
      </c>
      <c r="I3525" s="253">
        <f>SUM(H3525*C3525)</f>
        <v/>
      </c>
      <c r="J3525" s="254" t="n">
        <v>1</v>
      </c>
      <c r="K3525" s="255">
        <f>C3525*J3525</f>
        <v/>
      </c>
      <c r="M3525" s="251">
        <f>CONCATENATE(D3525,"　",E3525,F3525,G3525)</f>
        <v/>
      </c>
      <c r="N3525" s="252">
        <f>I3525</f>
        <v/>
      </c>
    </row>
    <row r="3526" ht="15" customHeight="1" thickBot="1">
      <c r="B3526" s="29" t="inlineStr">
        <is>
          <t>3F45MAL</t>
        </is>
      </c>
      <c r="C3526" s="87">
        <f>SUMIF(数量表!D:H,B3526,数量表!H:H)</f>
        <v/>
      </c>
      <c r="D3526" s="243" t="inlineStr">
        <is>
          <t>W1-39</t>
        </is>
      </c>
      <c r="E3526" s="2" t="n">
        <v>386.5</v>
      </c>
      <c r="F3526" s="244" t="inlineStr">
        <is>
          <t>*</t>
        </is>
      </c>
      <c r="G3526" s="2" t="n">
        <v>1274</v>
      </c>
      <c r="H3526" s="122" t="n">
        <v>1</v>
      </c>
      <c r="I3526" s="259">
        <f>SUM(H3526*C3526)</f>
        <v/>
      </c>
      <c r="J3526" s="260" t="n">
        <v>1</v>
      </c>
      <c r="K3526" s="261">
        <f>C3526*J3526</f>
        <v/>
      </c>
      <c r="M3526" s="251">
        <f>CONCATENATE(D3526,"　",E3526,F3526,G3526)</f>
        <v/>
      </c>
      <c r="N3526" s="252">
        <f>I3526</f>
        <v/>
      </c>
    </row>
    <row r="3527" ht="15" customHeight="1" thickBot="1">
      <c r="B3527" s="29" t="inlineStr">
        <is>
          <t>3F45MAL</t>
        </is>
      </c>
      <c r="C3527" s="87">
        <f>SUMIF(数量表!D:H,B3527,数量表!H:H)</f>
        <v/>
      </c>
      <c r="D3527" s="243" t="inlineStr">
        <is>
          <t>W1-34</t>
        </is>
      </c>
      <c r="E3527" s="2" t="n">
        <v>346.5</v>
      </c>
      <c r="F3527" s="244" t="inlineStr">
        <is>
          <t>*</t>
        </is>
      </c>
      <c r="G3527" s="2" t="n">
        <v>864</v>
      </c>
      <c r="H3527" s="122" t="n">
        <v>1</v>
      </c>
      <c r="I3527" s="259">
        <f>SUM(H3527*C3527)</f>
        <v/>
      </c>
      <c r="J3527" s="260" t="n">
        <v>0.7</v>
      </c>
      <c r="K3527" s="261">
        <f>C3527*J3527</f>
        <v/>
      </c>
      <c r="M3527" s="251">
        <f>CONCATENATE(D3527,"　",E3527,F3527,G3527)</f>
        <v/>
      </c>
      <c r="N3527" s="252">
        <f>I3527</f>
        <v/>
      </c>
    </row>
    <row r="3528" ht="15" customHeight="1" thickBot="1">
      <c r="B3528" s="221" t="inlineStr">
        <is>
          <t>3F45MAL</t>
        </is>
      </c>
      <c r="C3528" s="91">
        <f>SUMIF(数量表!D:H,B3528,数量表!H:H)</f>
        <v/>
      </c>
      <c r="D3528" s="239" t="inlineStr">
        <is>
          <t>W1-39</t>
        </is>
      </c>
      <c r="E3528" s="240" t="n">
        <v>386.5</v>
      </c>
      <c r="F3528" s="241" t="inlineStr">
        <is>
          <t>*</t>
        </is>
      </c>
      <c r="G3528" s="240" t="n">
        <v>864</v>
      </c>
      <c r="H3528" s="242" t="n">
        <v>1</v>
      </c>
      <c r="I3528" s="256">
        <f>SUM(H3528*C3528)</f>
        <v/>
      </c>
      <c r="J3528" s="257" t="n">
        <v>0.7</v>
      </c>
      <c r="K3528" s="258">
        <f>C3528*J3528</f>
        <v/>
      </c>
      <c r="M3528" s="251">
        <f>CONCATENATE(D3528,"　",E3528,F3528,G3528)</f>
        <v/>
      </c>
      <c r="N3528" s="252">
        <f>I3528</f>
        <v/>
      </c>
    </row>
    <row r="3529" ht="15" customHeight="1" thickBot="1">
      <c r="B3529" s="220" t="inlineStr">
        <is>
          <t>3F45MAR</t>
        </is>
      </c>
      <c r="C3529" s="82">
        <f>SUMIF(数量表!D:H,B3529,数量表!H:H)</f>
        <v/>
      </c>
      <c r="D3529" s="235" t="inlineStr">
        <is>
          <t>W1-34</t>
        </is>
      </c>
      <c r="E3529" s="236" t="n">
        <v>346.5</v>
      </c>
      <c r="F3529" s="237" t="inlineStr">
        <is>
          <t>*</t>
        </is>
      </c>
      <c r="G3529" s="236" t="n">
        <v>1274</v>
      </c>
      <c r="H3529" s="238" t="n">
        <v>1</v>
      </c>
      <c r="I3529" s="253">
        <f>SUM(H3529*C3529)</f>
        <v/>
      </c>
      <c r="J3529" s="254" t="n">
        <v>1</v>
      </c>
      <c r="K3529" s="255">
        <f>C3529*J3529</f>
        <v/>
      </c>
      <c r="M3529" s="251">
        <f>CONCATENATE(D3529,"　",E3529,F3529,G3529)</f>
        <v/>
      </c>
      <c r="N3529" s="252">
        <f>I3529</f>
        <v/>
      </c>
    </row>
    <row r="3530" ht="15" customHeight="1" thickBot="1">
      <c r="B3530" s="29" t="inlineStr">
        <is>
          <t>3F45MAR</t>
        </is>
      </c>
      <c r="C3530" s="87">
        <f>SUMIF(数量表!D:H,B3530,数量表!H:H)</f>
        <v/>
      </c>
      <c r="D3530" s="243" t="inlineStr">
        <is>
          <t>W1-39</t>
        </is>
      </c>
      <c r="E3530" s="2" t="n">
        <v>386.5</v>
      </c>
      <c r="F3530" s="244" t="inlineStr">
        <is>
          <t>*</t>
        </is>
      </c>
      <c r="G3530" s="2" t="n">
        <v>1274</v>
      </c>
      <c r="H3530" s="122" t="n">
        <v>1</v>
      </c>
      <c r="I3530" s="259">
        <f>SUM(H3530*C3530)</f>
        <v/>
      </c>
      <c r="J3530" s="260" t="n">
        <v>1</v>
      </c>
      <c r="K3530" s="261">
        <f>C3530*J3530</f>
        <v/>
      </c>
      <c r="M3530" s="251">
        <f>CONCATENATE(D3530,"　",E3530,F3530,G3530)</f>
        <v/>
      </c>
      <c r="N3530" s="252">
        <f>I3530</f>
        <v/>
      </c>
    </row>
    <row r="3531" ht="15" customHeight="1" thickBot="1">
      <c r="B3531" s="29" t="inlineStr">
        <is>
          <t>3F45MAR</t>
        </is>
      </c>
      <c r="C3531" s="87">
        <f>SUMIF(数量表!D:H,B3531,数量表!H:H)</f>
        <v/>
      </c>
      <c r="D3531" s="243" t="inlineStr">
        <is>
          <t>W1-34</t>
        </is>
      </c>
      <c r="E3531" s="2" t="n">
        <v>346.5</v>
      </c>
      <c r="F3531" s="244" t="inlineStr">
        <is>
          <t>*</t>
        </is>
      </c>
      <c r="G3531" s="2" t="n">
        <v>864</v>
      </c>
      <c r="H3531" s="122" t="n">
        <v>1</v>
      </c>
      <c r="I3531" s="259">
        <f>SUM(H3531*C3531)</f>
        <v/>
      </c>
      <c r="J3531" s="260" t="n">
        <v>0.7</v>
      </c>
      <c r="K3531" s="261">
        <f>C3531*J3531</f>
        <v/>
      </c>
      <c r="M3531" s="251">
        <f>CONCATENATE(D3531,"　",E3531,F3531,G3531)</f>
        <v/>
      </c>
      <c r="N3531" s="252">
        <f>I3531</f>
        <v/>
      </c>
    </row>
    <row r="3532" ht="15" customHeight="1" thickBot="1">
      <c r="B3532" s="221" t="inlineStr">
        <is>
          <t>3F45MAR</t>
        </is>
      </c>
      <c r="C3532" s="91">
        <f>SUMIF(数量表!D:H,B3532,数量表!H:H)</f>
        <v/>
      </c>
      <c r="D3532" s="239" t="inlineStr">
        <is>
          <t>W1-39</t>
        </is>
      </c>
      <c r="E3532" s="240" t="n">
        <v>386.5</v>
      </c>
      <c r="F3532" s="241" t="inlineStr">
        <is>
          <t>*</t>
        </is>
      </c>
      <c r="G3532" s="240" t="n">
        <v>864</v>
      </c>
      <c r="H3532" s="242" t="n">
        <v>1</v>
      </c>
      <c r="I3532" s="256">
        <f>SUM(H3532*C3532)</f>
        <v/>
      </c>
      <c r="J3532" s="257" t="n">
        <v>0.7</v>
      </c>
      <c r="K3532" s="258">
        <f>C3532*J3532</f>
        <v/>
      </c>
      <c r="M3532" s="251">
        <f>CONCATENATE(D3532,"　",E3532,F3532,G3532)</f>
        <v/>
      </c>
      <c r="N3532" s="252">
        <f>I3532</f>
        <v/>
      </c>
    </row>
    <row r="3533" ht="15" customHeight="1" thickBot="1">
      <c r="B3533" s="220" t="inlineStr">
        <is>
          <t>3F45MAR+12</t>
        </is>
      </c>
      <c r="C3533" s="82">
        <f>SUMIF(数量表!D:H,B3533,数量表!H:H)</f>
        <v/>
      </c>
      <c r="D3533" s="235" t="inlineStr">
        <is>
          <t>W1-34</t>
        </is>
      </c>
      <c r="E3533" s="236" t="n">
        <v>346.5</v>
      </c>
      <c r="F3533" s="237" t="inlineStr">
        <is>
          <t>*</t>
        </is>
      </c>
      <c r="G3533" s="236" t="n">
        <v>1274</v>
      </c>
      <c r="H3533" s="238" t="n">
        <v>1</v>
      </c>
      <c r="I3533" s="253">
        <f>SUM(H3533*C3533)</f>
        <v/>
      </c>
      <c r="J3533" s="254" t="n">
        <v>1</v>
      </c>
      <c r="K3533" s="255">
        <f>C3533*J3533</f>
        <v/>
      </c>
      <c r="M3533" s="251">
        <f>CONCATENATE(D3533,"　",E3533,F3533,G3533)</f>
        <v/>
      </c>
      <c r="N3533" s="252">
        <f>I3533</f>
        <v/>
      </c>
    </row>
    <row r="3534" ht="15" customHeight="1" thickBot="1">
      <c r="B3534" s="29" t="inlineStr">
        <is>
          <t>3F45MAR+12</t>
        </is>
      </c>
      <c r="C3534" s="87">
        <f>SUMIF(数量表!D:H,B3534,数量表!H:H)</f>
        <v/>
      </c>
      <c r="D3534" s="243" t="inlineStr">
        <is>
          <t>W1-39</t>
        </is>
      </c>
      <c r="E3534" s="2" t="n">
        <v>386.5</v>
      </c>
      <c r="F3534" s="244" t="inlineStr">
        <is>
          <t>*</t>
        </is>
      </c>
      <c r="G3534" s="2" t="n">
        <v>1274</v>
      </c>
      <c r="H3534" s="122" t="n">
        <v>1</v>
      </c>
      <c r="I3534" s="259">
        <f>SUM(H3534*C3534)</f>
        <v/>
      </c>
      <c r="J3534" s="260" t="n">
        <v>1</v>
      </c>
      <c r="K3534" s="261">
        <f>C3534*J3534</f>
        <v/>
      </c>
      <c r="M3534" s="251">
        <f>CONCATENATE(D3534,"　",E3534,F3534,G3534)</f>
        <v/>
      </c>
      <c r="N3534" s="252">
        <f>I3534</f>
        <v/>
      </c>
    </row>
    <row r="3535" ht="15" customHeight="1" thickBot="1">
      <c r="B3535" s="29" t="inlineStr">
        <is>
          <t>3F45MAR+12</t>
        </is>
      </c>
      <c r="C3535" s="87">
        <f>SUMIF(数量表!D:H,B3535,数量表!H:H)</f>
        <v/>
      </c>
      <c r="D3535" s="243" t="inlineStr">
        <is>
          <t>W1-34</t>
        </is>
      </c>
      <c r="E3535" s="2" t="n">
        <v>346.5</v>
      </c>
      <c r="F3535" s="244" t="inlineStr">
        <is>
          <t>*</t>
        </is>
      </c>
      <c r="G3535" s="2" t="n">
        <v>864</v>
      </c>
      <c r="H3535" s="122" t="n">
        <v>1</v>
      </c>
      <c r="I3535" s="259">
        <f>SUM(H3535*C3535)</f>
        <v/>
      </c>
      <c r="J3535" s="260" t="n">
        <v>0.7</v>
      </c>
      <c r="K3535" s="261">
        <f>C3535*J3535</f>
        <v/>
      </c>
      <c r="M3535" s="251">
        <f>CONCATENATE(D3535,"　",E3535,F3535,G3535)</f>
        <v/>
      </c>
      <c r="N3535" s="252">
        <f>I3535</f>
        <v/>
      </c>
    </row>
    <row r="3536" ht="15" customHeight="1" thickBot="1">
      <c r="B3536" s="221" t="inlineStr">
        <is>
          <t>3F45MAR+12</t>
        </is>
      </c>
      <c r="C3536" s="91">
        <f>SUMIF(数量表!D:H,B3536,数量表!H:H)</f>
        <v/>
      </c>
      <c r="D3536" s="239" t="inlineStr">
        <is>
          <t>W1-39</t>
        </is>
      </c>
      <c r="E3536" s="240" t="n">
        <v>386.5</v>
      </c>
      <c r="F3536" s="241" t="inlineStr">
        <is>
          <t>*</t>
        </is>
      </c>
      <c r="G3536" s="240" t="n">
        <v>864</v>
      </c>
      <c r="H3536" s="242" t="n">
        <v>1</v>
      </c>
      <c r="I3536" s="256">
        <f>SUM(H3536*C3536)</f>
        <v/>
      </c>
      <c r="J3536" s="257" t="n">
        <v>0.7</v>
      </c>
      <c r="K3536" s="258">
        <f>C3536*J3536</f>
        <v/>
      </c>
      <c r="M3536" s="251">
        <f>CONCATENATE(D3536,"　",E3536,F3536,G3536)</f>
        <v/>
      </c>
      <c r="N3536" s="252">
        <f>I3536</f>
        <v/>
      </c>
    </row>
    <row r="3537" ht="15" customHeight="1" thickBot="1">
      <c r="B3537" s="220" t="inlineStr">
        <is>
          <t>3F45MAL+12</t>
        </is>
      </c>
      <c r="C3537" s="82">
        <f>SUMIF(数量表!D:H,B3537,数量表!H:H)</f>
        <v/>
      </c>
      <c r="D3537" s="235" t="inlineStr">
        <is>
          <t>W1-34</t>
        </is>
      </c>
      <c r="E3537" s="236" t="n">
        <v>346.5</v>
      </c>
      <c r="F3537" s="237" t="inlineStr">
        <is>
          <t>*</t>
        </is>
      </c>
      <c r="G3537" s="236" t="n">
        <v>1274</v>
      </c>
      <c r="H3537" s="238" t="n">
        <v>1</v>
      </c>
      <c r="I3537" s="253">
        <f>SUM(H3537*C3537)</f>
        <v/>
      </c>
      <c r="J3537" s="254" t="n">
        <v>1</v>
      </c>
      <c r="K3537" s="255">
        <f>C3537*J3537</f>
        <v/>
      </c>
      <c r="M3537" s="251">
        <f>CONCATENATE(D3537,"　",E3537,F3537,G3537)</f>
        <v/>
      </c>
      <c r="N3537" s="252">
        <f>I3537</f>
        <v/>
      </c>
    </row>
    <row r="3538" ht="15" customHeight="1" thickBot="1">
      <c r="B3538" s="29" t="inlineStr">
        <is>
          <t>3F45MAL+12</t>
        </is>
      </c>
      <c r="C3538" s="87">
        <f>SUMIF(数量表!D:H,B3538,数量表!H:H)</f>
        <v/>
      </c>
      <c r="D3538" s="243" t="inlineStr">
        <is>
          <t>W1-39</t>
        </is>
      </c>
      <c r="E3538" s="2" t="n">
        <v>386.5</v>
      </c>
      <c r="F3538" s="244" t="inlineStr">
        <is>
          <t>*</t>
        </is>
      </c>
      <c r="G3538" s="2" t="n">
        <v>1274</v>
      </c>
      <c r="H3538" s="122" t="n">
        <v>1</v>
      </c>
      <c r="I3538" s="259">
        <f>SUM(H3538*C3538)</f>
        <v/>
      </c>
      <c r="J3538" s="260" t="n">
        <v>1</v>
      </c>
      <c r="K3538" s="261">
        <f>C3538*J3538</f>
        <v/>
      </c>
      <c r="M3538" s="251">
        <f>CONCATENATE(D3538,"　",E3538,F3538,G3538)</f>
        <v/>
      </c>
      <c r="N3538" s="252">
        <f>I3538</f>
        <v/>
      </c>
    </row>
    <row r="3539" ht="15" customHeight="1" thickBot="1">
      <c r="B3539" s="29" t="inlineStr">
        <is>
          <t>3F45MAL+12</t>
        </is>
      </c>
      <c r="C3539" s="87">
        <f>SUMIF(数量表!D:H,B3539,数量表!H:H)</f>
        <v/>
      </c>
      <c r="D3539" s="243" t="inlineStr">
        <is>
          <t>W1-34</t>
        </is>
      </c>
      <c r="E3539" s="2" t="n">
        <v>346.5</v>
      </c>
      <c r="F3539" s="244" t="inlineStr">
        <is>
          <t>*</t>
        </is>
      </c>
      <c r="G3539" s="2" t="n">
        <v>864</v>
      </c>
      <c r="H3539" s="122" t="n">
        <v>1</v>
      </c>
      <c r="I3539" s="259">
        <f>SUM(H3539*C3539)</f>
        <v/>
      </c>
      <c r="J3539" s="260" t="n">
        <v>0.7</v>
      </c>
      <c r="K3539" s="261">
        <f>C3539*J3539</f>
        <v/>
      </c>
      <c r="M3539" s="251">
        <f>CONCATENATE(D3539,"　",E3539,F3539,G3539)</f>
        <v/>
      </c>
      <c r="N3539" s="252">
        <f>I3539</f>
        <v/>
      </c>
    </row>
    <row r="3540" ht="15" customHeight="1" thickBot="1">
      <c r="B3540" s="221" t="inlineStr">
        <is>
          <t>3F45MAL+12</t>
        </is>
      </c>
      <c r="C3540" s="91">
        <f>SUMIF(数量表!D:H,B3540,数量表!H:H)</f>
        <v/>
      </c>
      <c r="D3540" s="239" t="inlineStr">
        <is>
          <t>W1-39</t>
        </is>
      </c>
      <c r="E3540" s="240" t="n">
        <v>386.5</v>
      </c>
      <c r="F3540" s="241" t="inlineStr">
        <is>
          <t>*</t>
        </is>
      </c>
      <c r="G3540" s="240" t="n">
        <v>864</v>
      </c>
      <c r="H3540" s="242" t="n">
        <v>1</v>
      </c>
      <c r="I3540" s="256">
        <f>SUM(H3540*C3540)</f>
        <v/>
      </c>
      <c r="J3540" s="257" t="n">
        <v>0.7</v>
      </c>
      <c r="K3540" s="258">
        <f>C3540*J3540</f>
        <v/>
      </c>
      <c r="M3540" s="251">
        <f>CONCATENATE(D3540,"　",E3540,F3540,G3540)</f>
        <v/>
      </c>
      <c r="N3540" s="252">
        <f>I3540</f>
        <v/>
      </c>
    </row>
    <row r="3541" ht="15" customHeight="1" thickBot="1">
      <c r="B3541" s="220" t="inlineStr">
        <is>
          <t>3F45MAO</t>
        </is>
      </c>
      <c r="C3541" s="82">
        <f>SUMIF(数量表!D:H,B3541,数量表!H:H)</f>
        <v/>
      </c>
      <c r="D3541" s="235" t="inlineStr">
        <is>
          <t>W1-39</t>
        </is>
      </c>
      <c r="E3541" s="236" t="n">
        <v>386.5</v>
      </c>
      <c r="F3541" s="237" t="inlineStr">
        <is>
          <t>*</t>
        </is>
      </c>
      <c r="G3541" s="236" t="n">
        <v>864</v>
      </c>
      <c r="H3541" s="238" t="n">
        <v>2</v>
      </c>
      <c r="I3541" s="253">
        <f>SUM(H3541*C3541)</f>
        <v/>
      </c>
      <c r="J3541" s="254" t="n">
        <v>1.4</v>
      </c>
      <c r="K3541" s="255">
        <f>C3541*J3541</f>
        <v/>
      </c>
      <c r="M3541" s="251">
        <f>CONCATENATE(D3541,"　",E3541,F3541,G3541)</f>
        <v/>
      </c>
      <c r="N3541" s="252">
        <f>I3541</f>
        <v/>
      </c>
    </row>
    <row r="3542" ht="15" customHeight="1" thickBot="1">
      <c r="B3542" s="221" t="inlineStr">
        <is>
          <t>3F45MAO</t>
        </is>
      </c>
      <c r="C3542" s="91">
        <f>SUMIF(数量表!D:H,B3542,数量表!H:H)</f>
        <v/>
      </c>
      <c r="D3542" s="239" t="inlineStr">
        <is>
          <t>W1-39</t>
        </is>
      </c>
      <c r="E3542" s="240" t="n">
        <v>386.5</v>
      </c>
      <c r="F3542" s="241" t="inlineStr">
        <is>
          <t>*</t>
        </is>
      </c>
      <c r="G3542" s="240" t="n">
        <v>1274</v>
      </c>
      <c r="H3542" s="242" t="n">
        <v>2</v>
      </c>
      <c r="I3542" s="256">
        <f>SUM(H3542*C3542)</f>
        <v/>
      </c>
      <c r="J3542" s="257" t="n">
        <v>2</v>
      </c>
      <c r="K3542" s="258">
        <f>C3542*J3542</f>
        <v/>
      </c>
      <c r="M3542" s="251">
        <f>CONCATENATE(D3542,"　",E3542,F3542,G3542)</f>
        <v/>
      </c>
      <c r="N3542" s="252">
        <f>I3542</f>
        <v/>
      </c>
    </row>
    <row r="3543" ht="15" customHeight="1" thickBot="1">
      <c r="B3543" s="220" t="inlineStr">
        <is>
          <t>3F45MAOS</t>
        </is>
      </c>
      <c r="C3543" s="82">
        <f>SUMIF(数量表!D:H,B3543,数量表!H:H)</f>
        <v/>
      </c>
      <c r="D3543" s="235" t="inlineStr">
        <is>
          <t>W1-39</t>
        </is>
      </c>
      <c r="E3543" s="236" t="n">
        <v>386.5</v>
      </c>
      <c r="F3543" s="237" t="inlineStr">
        <is>
          <t>*</t>
        </is>
      </c>
      <c r="G3543" s="236" t="n">
        <v>864</v>
      </c>
      <c r="H3543" s="238" t="n">
        <v>2</v>
      </c>
      <c r="I3543" s="253">
        <f>SUM(H3543*C3543)</f>
        <v/>
      </c>
      <c r="J3543" s="254" t="n">
        <v>1.4</v>
      </c>
      <c r="K3543" s="255">
        <f>C3543*J3543</f>
        <v/>
      </c>
      <c r="M3543" s="251">
        <f>CONCATENATE(D3543,"　",E3543,F3543,G3543)</f>
        <v/>
      </c>
      <c r="N3543" s="252">
        <f>I3543</f>
        <v/>
      </c>
    </row>
    <row r="3544" ht="15" customHeight="1" thickBot="1">
      <c r="B3544" s="221" t="inlineStr">
        <is>
          <t>3F45MAOS</t>
        </is>
      </c>
      <c r="C3544" s="91">
        <f>SUMIF(数量表!D:H,B3544,数量表!H:H)</f>
        <v/>
      </c>
      <c r="D3544" s="239" t="inlineStr">
        <is>
          <t>W1-39</t>
        </is>
      </c>
      <c r="E3544" s="240" t="n">
        <v>386.5</v>
      </c>
      <c r="F3544" s="241" t="inlineStr">
        <is>
          <t>*</t>
        </is>
      </c>
      <c r="G3544" s="240" t="n">
        <v>1274</v>
      </c>
      <c r="H3544" s="242" t="n">
        <v>2</v>
      </c>
      <c r="I3544" s="256">
        <f>SUM(H3544*C3544)</f>
        <v/>
      </c>
      <c r="J3544" s="257" t="n">
        <v>2</v>
      </c>
      <c r="K3544" s="258">
        <f>C3544*J3544</f>
        <v/>
      </c>
      <c r="M3544" s="251">
        <f>CONCATENATE(D3544,"　",E3544,F3544,G3544)</f>
        <v/>
      </c>
      <c r="N3544" s="252">
        <f>I3544</f>
        <v/>
      </c>
    </row>
    <row r="3545" ht="15" customHeight="1" thickBot="1">
      <c r="B3545" s="220" t="inlineStr">
        <is>
          <t>3F45MAOL</t>
        </is>
      </c>
      <c r="C3545" s="82">
        <f>SUMIF(数量表!D:H,B3545,数量表!H:H)</f>
        <v/>
      </c>
      <c r="D3545" s="235" t="inlineStr">
        <is>
          <t>W1-34</t>
        </is>
      </c>
      <c r="E3545" s="236" t="n">
        <v>346.5</v>
      </c>
      <c r="F3545" s="237" t="inlineStr">
        <is>
          <t>*</t>
        </is>
      </c>
      <c r="G3545" s="236" t="n">
        <v>1274</v>
      </c>
      <c r="H3545" s="238" t="n">
        <v>1</v>
      </c>
      <c r="I3545" s="253">
        <f>SUM(H3545*C3545)</f>
        <v/>
      </c>
      <c r="J3545" s="254" t="n">
        <v>1</v>
      </c>
      <c r="K3545" s="255">
        <f>C3545*J3545</f>
        <v/>
      </c>
      <c r="M3545" s="251">
        <f>CONCATENATE(D3545,"　",E3545,F3545,G3545)</f>
        <v/>
      </c>
      <c r="N3545" s="252">
        <f>I3545</f>
        <v/>
      </c>
    </row>
    <row r="3546" ht="15" customHeight="1" thickBot="1">
      <c r="B3546" s="29" t="inlineStr">
        <is>
          <t>3F45MAOL</t>
        </is>
      </c>
      <c r="C3546" s="87">
        <f>SUMIF(数量表!D:H,B3546,数量表!H:H)</f>
        <v/>
      </c>
      <c r="D3546" s="243" t="inlineStr">
        <is>
          <t>W1-39</t>
        </is>
      </c>
      <c r="E3546" s="2" t="n">
        <v>386.5</v>
      </c>
      <c r="F3546" s="244" t="inlineStr">
        <is>
          <t>*</t>
        </is>
      </c>
      <c r="G3546" s="2" t="n">
        <v>1274</v>
      </c>
      <c r="H3546" s="122" t="n">
        <v>1</v>
      </c>
      <c r="I3546" s="259">
        <f>SUM(H3546*C3546)</f>
        <v/>
      </c>
      <c r="J3546" s="260" t="n">
        <v>1</v>
      </c>
      <c r="K3546" s="261">
        <f>C3546*J3546</f>
        <v/>
      </c>
      <c r="M3546" s="251">
        <f>CONCATENATE(D3546,"　",E3546,F3546,G3546)</f>
        <v/>
      </c>
      <c r="N3546" s="252">
        <f>I3546</f>
        <v/>
      </c>
    </row>
    <row r="3547" ht="15" customHeight="1" thickBot="1">
      <c r="B3547" s="29" t="inlineStr">
        <is>
          <t>3F45MAOL</t>
        </is>
      </c>
      <c r="C3547" s="87">
        <f>SUMIF(数量表!D:H,B3547,数量表!H:H)</f>
        <v/>
      </c>
      <c r="D3547" s="243" t="inlineStr">
        <is>
          <t>W1-34</t>
        </is>
      </c>
      <c r="E3547" s="2" t="n">
        <v>346.5</v>
      </c>
      <c r="F3547" s="244" t="inlineStr">
        <is>
          <t>*</t>
        </is>
      </c>
      <c r="G3547" s="2" t="n">
        <v>864</v>
      </c>
      <c r="H3547" s="122" t="n">
        <v>1</v>
      </c>
      <c r="I3547" s="259">
        <f>SUM(H3547*C3547)</f>
        <v/>
      </c>
      <c r="J3547" s="260" t="n">
        <v>0.7</v>
      </c>
      <c r="K3547" s="261">
        <f>C3547*J3547</f>
        <v/>
      </c>
      <c r="M3547" s="251">
        <f>CONCATENATE(D3547,"　",E3547,F3547,G3547)</f>
        <v/>
      </c>
      <c r="N3547" s="252">
        <f>I3547</f>
        <v/>
      </c>
    </row>
    <row r="3548" ht="15" customHeight="1" thickBot="1">
      <c r="B3548" s="221" t="inlineStr">
        <is>
          <t>3F45MAOL</t>
        </is>
      </c>
      <c r="C3548" s="91">
        <f>SUMIF(数量表!D:H,B3548,数量表!H:H)</f>
        <v/>
      </c>
      <c r="D3548" s="239" t="inlineStr">
        <is>
          <t>W1-39</t>
        </is>
      </c>
      <c r="E3548" s="240" t="n">
        <v>386.5</v>
      </c>
      <c r="F3548" s="241" t="inlineStr">
        <is>
          <t>*</t>
        </is>
      </c>
      <c r="G3548" s="240" t="n">
        <v>864</v>
      </c>
      <c r="H3548" s="242" t="n">
        <v>1</v>
      </c>
      <c r="I3548" s="256">
        <f>SUM(H3548*C3548)</f>
        <v/>
      </c>
      <c r="J3548" s="257" t="n">
        <v>0.7</v>
      </c>
      <c r="K3548" s="258">
        <f>C3548*J3548</f>
        <v/>
      </c>
      <c r="M3548" s="251">
        <f>CONCATENATE(D3548,"　",E3548,F3548,G3548)</f>
        <v/>
      </c>
      <c r="N3548" s="252">
        <f>I3548</f>
        <v/>
      </c>
    </row>
    <row r="3549" ht="15" customHeight="1" thickBot="1">
      <c r="B3549" s="220" t="inlineStr">
        <is>
          <t>3F45MAOR</t>
        </is>
      </c>
      <c r="C3549" s="82">
        <f>SUMIF(数量表!D:H,B3549,数量表!H:H)</f>
        <v/>
      </c>
      <c r="D3549" s="235" t="inlineStr">
        <is>
          <t>W1-34</t>
        </is>
      </c>
      <c r="E3549" s="236" t="n">
        <v>346.5</v>
      </c>
      <c r="F3549" s="237" t="inlineStr">
        <is>
          <t>*</t>
        </is>
      </c>
      <c r="G3549" s="236" t="n">
        <v>1274</v>
      </c>
      <c r="H3549" s="238" t="n">
        <v>1</v>
      </c>
      <c r="I3549" s="253">
        <f>SUM(H3549*C3549)</f>
        <v/>
      </c>
      <c r="J3549" s="254" t="n">
        <v>1</v>
      </c>
      <c r="K3549" s="255">
        <f>C3549*J3549</f>
        <v/>
      </c>
      <c r="M3549" s="251">
        <f>CONCATENATE(D3549,"　",E3549,F3549,G3549)</f>
        <v/>
      </c>
      <c r="N3549" s="252">
        <f>I3549</f>
        <v/>
      </c>
    </row>
    <row r="3550" ht="15" customHeight="1" thickBot="1">
      <c r="B3550" s="29" t="inlineStr">
        <is>
          <t>3F45MAOR</t>
        </is>
      </c>
      <c r="C3550" s="87">
        <f>SUMIF(数量表!D:H,B3550,数量表!H:H)</f>
        <v/>
      </c>
      <c r="D3550" s="243" t="inlineStr">
        <is>
          <t>W1-39</t>
        </is>
      </c>
      <c r="E3550" s="2" t="n">
        <v>386.5</v>
      </c>
      <c r="F3550" s="244" t="inlineStr">
        <is>
          <t>*</t>
        </is>
      </c>
      <c r="G3550" s="2" t="n">
        <v>1274</v>
      </c>
      <c r="H3550" s="122" t="n">
        <v>1</v>
      </c>
      <c r="I3550" s="259">
        <f>SUM(H3550*C3550)</f>
        <v/>
      </c>
      <c r="J3550" s="260" t="n">
        <v>1</v>
      </c>
      <c r="K3550" s="261">
        <f>C3550*J3550</f>
        <v/>
      </c>
      <c r="M3550" s="251">
        <f>CONCATENATE(D3550,"　",E3550,F3550,G3550)</f>
        <v/>
      </c>
      <c r="N3550" s="252">
        <f>I3550</f>
        <v/>
      </c>
    </row>
    <row r="3551" ht="15" customHeight="1" thickBot="1">
      <c r="B3551" s="29" t="inlineStr">
        <is>
          <t>3F45MAOR</t>
        </is>
      </c>
      <c r="C3551" s="87">
        <f>SUMIF(数量表!D:H,B3551,数量表!H:H)</f>
        <v/>
      </c>
      <c r="D3551" s="243" t="inlineStr">
        <is>
          <t>W1-34</t>
        </is>
      </c>
      <c r="E3551" s="2" t="n">
        <v>346.5</v>
      </c>
      <c r="F3551" s="244" t="inlineStr">
        <is>
          <t>*</t>
        </is>
      </c>
      <c r="G3551" s="2" t="n">
        <v>864</v>
      </c>
      <c r="H3551" s="122" t="n">
        <v>1</v>
      </c>
      <c r="I3551" s="259">
        <f>SUM(H3551*C3551)</f>
        <v/>
      </c>
      <c r="J3551" s="260" t="n">
        <v>0.7</v>
      </c>
      <c r="K3551" s="261">
        <f>C3551*J3551</f>
        <v/>
      </c>
      <c r="M3551" s="251">
        <f>CONCATENATE(D3551,"　",E3551,F3551,G3551)</f>
        <v/>
      </c>
      <c r="N3551" s="252">
        <f>I3551</f>
        <v/>
      </c>
    </row>
    <row r="3552" ht="15" customHeight="1" thickBot="1">
      <c r="B3552" s="221" t="inlineStr">
        <is>
          <t>3F45MAOR</t>
        </is>
      </c>
      <c r="C3552" s="91">
        <f>SUMIF(数量表!D:H,B3552,数量表!H:H)</f>
        <v/>
      </c>
      <c r="D3552" s="239" t="inlineStr">
        <is>
          <t>W1-39</t>
        </is>
      </c>
      <c r="E3552" s="240" t="n">
        <v>386.5</v>
      </c>
      <c r="F3552" s="241" t="inlineStr">
        <is>
          <t>*</t>
        </is>
      </c>
      <c r="G3552" s="240" t="n">
        <v>864</v>
      </c>
      <c r="H3552" s="242" t="n">
        <v>1</v>
      </c>
      <c r="I3552" s="256">
        <f>SUM(H3552*C3552)</f>
        <v/>
      </c>
      <c r="J3552" s="257" t="n">
        <v>0.7</v>
      </c>
      <c r="K3552" s="258">
        <f>C3552*J3552</f>
        <v/>
      </c>
      <c r="M3552" s="251">
        <f>CONCATENATE(D3552,"　",E3552,F3552,G3552)</f>
        <v/>
      </c>
      <c r="N3552" s="252">
        <f>I3552</f>
        <v/>
      </c>
    </row>
    <row r="3553" ht="15" customHeight="1" thickBot="1">
      <c r="B3553" s="220" t="inlineStr">
        <is>
          <t>3F45MA144</t>
        </is>
      </c>
      <c r="C3553" s="82">
        <f>SUMIF(数量表!D:H,B3553,数量表!H:H)</f>
        <v/>
      </c>
      <c r="D3553" s="235" t="inlineStr">
        <is>
          <t>W1-39</t>
        </is>
      </c>
      <c r="E3553" s="236" t="n">
        <v>386.5</v>
      </c>
      <c r="F3553" s="237" t="inlineStr">
        <is>
          <t>*</t>
        </is>
      </c>
      <c r="G3553" s="236" t="n">
        <v>1274</v>
      </c>
      <c r="H3553" s="238" t="n">
        <v>2</v>
      </c>
      <c r="I3553" s="253">
        <f>SUM(H3553*C3553)</f>
        <v/>
      </c>
      <c r="J3553" s="254" t="n">
        <v>2</v>
      </c>
      <c r="K3553" s="255">
        <f>C3553*J3553</f>
        <v/>
      </c>
      <c r="M3553" s="251">
        <f>CONCATENATE(D3553,"　",E3553,F3553,G3553)</f>
        <v/>
      </c>
      <c r="N3553" s="252">
        <f>I3553</f>
        <v/>
      </c>
    </row>
    <row r="3554" ht="15" customHeight="1" thickBot="1">
      <c r="B3554" s="29" t="inlineStr">
        <is>
          <t>3F45MA144</t>
        </is>
      </c>
      <c r="C3554" s="87">
        <f>SUMIF(数量表!D:H,B3554,数量表!H:H)</f>
        <v/>
      </c>
      <c r="D3554" s="243" t="inlineStr">
        <is>
          <t>W1-39</t>
        </is>
      </c>
      <c r="E3554" s="2" t="n">
        <v>386.5</v>
      </c>
      <c r="F3554" s="244" t="inlineStr">
        <is>
          <t>*</t>
        </is>
      </c>
      <c r="G3554" s="2" t="n">
        <v>360</v>
      </c>
      <c r="H3554" s="122" t="n">
        <v>2</v>
      </c>
      <c r="I3554" s="259">
        <f>SUM(H3554*C3554)</f>
        <v/>
      </c>
      <c r="J3554" s="260" t="n">
        <v>0.6</v>
      </c>
      <c r="K3554" s="261">
        <f>C3554*J3554</f>
        <v/>
      </c>
      <c r="M3554" s="251">
        <f>CONCATENATE(D3554,"　",E3554,F3554,G3554)</f>
        <v/>
      </c>
      <c r="N3554" s="252">
        <f>I3554</f>
        <v/>
      </c>
    </row>
    <row r="3555" ht="15" customHeight="1" thickBot="1">
      <c r="B3555" s="29" t="inlineStr">
        <is>
          <t>3F45MA144</t>
        </is>
      </c>
      <c r="C3555" s="87">
        <f>SUMIF(数量表!D:H,B3555,数量表!H:H)</f>
        <v/>
      </c>
      <c r="D3555" s="243" t="inlineStr">
        <is>
          <t>45*1000</t>
        </is>
      </c>
      <c r="E3555" s="2" t="n">
        <v>154.5</v>
      </c>
      <c r="F3555" s="244" t="inlineStr">
        <is>
          <t>*</t>
        </is>
      </c>
      <c r="G3555" s="2" t="n">
        <v>477</v>
      </c>
      <c r="H3555" s="122" t="n">
        <v>2</v>
      </c>
      <c r="I3555" s="259">
        <f>SUM(H3555*C3555)</f>
        <v/>
      </c>
      <c r="J3555" s="260" t="n">
        <v>0.2</v>
      </c>
      <c r="K3555" s="261">
        <f>C3555*J3555</f>
        <v/>
      </c>
      <c r="M3555" s="251">
        <f>CONCATENATE(D3555,"　",E3555,F3555,G3555)</f>
        <v/>
      </c>
      <c r="N3555" s="252">
        <f>I3555</f>
        <v/>
      </c>
    </row>
    <row r="3556" ht="15" customHeight="1" thickBot="1">
      <c r="B3556" s="221" t="inlineStr">
        <is>
          <t>3F45MA144</t>
        </is>
      </c>
      <c r="C3556" s="91">
        <f>SUMIF(数量表!D:H,B3556,数量表!H:H)</f>
        <v/>
      </c>
      <c r="D3556" s="239" t="inlineStr">
        <is>
          <t>45*1000</t>
        </is>
      </c>
      <c r="E3556" s="240" t="n">
        <v>205</v>
      </c>
      <c r="F3556" s="241" t="inlineStr">
        <is>
          <t>*</t>
        </is>
      </c>
      <c r="G3556" s="240" t="n">
        <v>477</v>
      </c>
      <c r="H3556" s="242" t="n">
        <v>2</v>
      </c>
      <c r="I3556" s="256">
        <f>SUM(H3556*C3556)</f>
        <v/>
      </c>
      <c r="J3556" s="257" t="n">
        <v>0.2</v>
      </c>
      <c r="K3556" s="258">
        <f>C3556*J3556</f>
        <v/>
      </c>
      <c r="M3556" s="251">
        <f>CONCATENATE(D3556,"　",E3556,F3556,G3556)</f>
        <v/>
      </c>
      <c r="N3556" s="252">
        <f>I3556</f>
        <v/>
      </c>
    </row>
    <row r="3557" ht="15" customHeight="1" thickBot="1">
      <c r="B3557" s="220" t="inlineStr">
        <is>
          <t>3F45MA144L</t>
        </is>
      </c>
      <c r="C3557" s="82">
        <f>SUMIF(数量表!D:H,B3557,数量表!H:H)</f>
        <v/>
      </c>
      <c r="D3557" s="235" t="inlineStr">
        <is>
          <t>W1-34</t>
        </is>
      </c>
      <c r="E3557" s="236" t="n">
        <v>346.5</v>
      </c>
      <c r="F3557" s="237" t="inlineStr">
        <is>
          <t>*</t>
        </is>
      </c>
      <c r="G3557" s="236" t="n">
        <v>1274</v>
      </c>
      <c r="H3557" s="238" t="n">
        <v>1</v>
      </c>
      <c r="I3557" s="253">
        <f>SUM(H3557*C3557)</f>
        <v/>
      </c>
      <c r="J3557" s="254" t="n">
        <v>1</v>
      </c>
      <c r="K3557" s="255">
        <f>C3557*J3557</f>
        <v/>
      </c>
      <c r="M3557" s="251">
        <f>CONCATENATE(D3557,"　",E3557,F3557,G3557)</f>
        <v/>
      </c>
      <c r="N3557" s="252">
        <f>I3557</f>
        <v/>
      </c>
    </row>
    <row r="3558" ht="15" customHeight="1" thickBot="1">
      <c r="B3558" s="29" t="inlineStr">
        <is>
          <t>3F45MA144L</t>
        </is>
      </c>
      <c r="C3558" s="87">
        <f>SUMIF(数量表!D:H,B3558,数量表!H:H)</f>
        <v/>
      </c>
      <c r="D3558" s="243" t="inlineStr">
        <is>
          <t>W1-39</t>
        </is>
      </c>
      <c r="E3558" s="2" t="n">
        <v>386.5</v>
      </c>
      <c r="F3558" s="244" t="inlineStr">
        <is>
          <t>*</t>
        </is>
      </c>
      <c r="G3558" s="2" t="n">
        <v>1274</v>
      </c>
      <c r="H3558" s="122" t="n">
        <v>1</v>
      </c>
      <c r="I3558" s="259">
        <f>SUM(H3558*C3558)</f>
        <v/>
      </c>
      <c r="J3558" s="260" t="n">
        <v>1</v>
      </c>
      <c r="K3558" s="261">
        <f>C3558*J3558</f>
        <v/>
      </c>
      <c r="M3558" s="251">
        <f>CONCATENATE(D3558,"　",E3558,F3558,G3558)</f>
        <v/>
      </c>
      <c r="N3558" s="252">
        <f>I3558</f>
        <v/>
      </c>
    </row>
    <row r="3559" ht="15" customHeight="1" thickBot="1">
      <c r="B3559" s="29" t="inlineStr">
        <is>
          <t>3F45MA144L</t>
        </is>
      </c>
      <c r="C3559" s="87">
        <f>SUMIF(数量表!D:H,B3559,数量表!H:H)</f>
        <v/>
      </c>
      <c r="D3559" s="243" t="inlineStr">
        <is>
          <t>45*1000</t>
        </is>
      </c>
      <c r="E3559" s="2" t="n">
        <v>114.5</v>
      </c>
      <c r="F3559" s="244" t="inlineStr">
        <is>
          <t>*</t>
        </is>
      </c>
      <c r="G3559" s="2" t="n">
        <v>477</v>
      </c>
      <c r="H3559" s="122" t="n">
        <v>1</v>
      </c>
      <c r="I3559" s="259">
        <f>SUM(H3559*C3559)</f>
        <v/>
      </c>
      <c r="J3559" s="260" t="n">
        <v>0.1</v>
      </c>
      <c r="K3559" s="261">
        <f>C3559*J3559</f>
        <v/>
      </c>
      <c r="M3559" s="251">
        <f>CONCATENATE(D3559,"　",E3559,F3559,G3559)</f>
        <v/>
      </c>
      <c r="N3559" s="252">
        <f>I3559</f>
        <v/>
      </c>
    </row>
    <row r="3560" ht="15" customHeight="1" thickBot="1">
      <c r="B3560" s="29" t="inlineStr">
        <is>
          <t>3F45MA144L</t>
        </is>
      </c>
      <c r="C3560" s="87">
        <f>SUMIF(数量表!D:H,B3560,数量表!H:H)</f>
        <v/>
      </c>
      <c r="D3560" s="243" t="inlineStr">
        <is>
          <t>45*1000</t>
        </is>
      </c>
      <c r="E3560" s="2" t="n">
        <v>205</v>
      </c>
      <c r="F3560" s="244" t="inlineStr">
        <is>
          <t>*</t>
        </is>
      </c>
      <c r="G3560" s="2" t="n">
        <v>477</v>
      </c>
      <c r="H3560" s="122" t="n">
        <v>2</v>
      </c>
      <c r="I3560" s="259">
        <f>SUM(H3560*C3560)</f>
        <v/>
      </c>
      <c r="J3560" s="260" t="n">
        <v>0.2</v>
      </c>
      <c r="K3560" s="261">
        <f>C3560*J3560</f>
        <v/>
      </c>
      <c r="M3560" s="251">
        <f>CONCATENATE(D3560,"　",E3560,F3560,G3560)</f>
        <v/>
      </c>
      <c r="N3560" s="252">
        <f>I3560</f>
        <v/>
      </c>
    </row>
    <row r="3561" ht="15" customHeight="1" thickBot="1">
      <c r="B3561" s="29" t="inlineStr">
        <is>
          <t>3F45MA144L</t>
        </is>
      </c>
      <c r="C3561" s="87">
        <f>SUMIF(数量表!D:H,B3561,数量表!H:H)</f>
        <v/>
      </c>
      <c r="D3561" s="243" t="inlineStr">
        <is>
          <t>45*1000</t>
        </is>
      </c>
      <c r="E3561" s="2" t="n">
        <v>154.5</v>
      </c>
      <c r="F3561" s="244" t="inlineStr">
        <is>
          <t>*</t>
        </is>
      </c>
      <c r="G3561" s="2" t="n">
        <v>477</v>
      </c>
      <c r="H3561" s="122" t="n">
        <v>1</v>
      </c>
      <c r="I3561" s="259">
        <f>SUM(H3561*C3561)</f>
        <v/>
      </c>
      <c r="J3561" s="260" t="n">
        <v>0.1</v>
      </c>
      <c r="K3561" s="261">
        <f>C3561*J3561</f>
        <v/>
      </c>
      <c r="M3561" s="251">
        <f>CONCATENATE(D3561,"　",E3561,F3561,G3561)</f>
        <v/>
      </c>
      <c r="N3561" s="252">
        <f>I3561</f>
        <v/>
      </c>
    </row>
    <row r="3562" ht="15" customHeight="1" thickBot="1">
      <c r="B3562" s="29" t="inlineStr">
        <is>
          <t>3F45MA144L</t>
        </is>
      </c>
      <c r="C3562" s="87">
        <f>SUMIF(数量表!D:H,B3562,数量表!H:H)</f>
        <v/>
      </c>
      <c r="D3562" s="243" t="inlineStr">
        <is>
          <t>W1-34</t>
        </is>
      </c>
      <c r="E3562" s="2" t="n">
        <v>346.5</v>
      </c>
      <c r="F3562" s="244" t="inlineStr">
        <is>
          <t>*</t>
        </is>
      </c>
      <c r="G3562" s="2" t="n">
        <v>360</v>
      </c>
      <c r="H3562" s="122" t="n">
        <v>1</v>
      </c>
      <c r="I3562" s="259">
        <f>SUM(H3562*C3562)</f>
        <v/>
      </c>
      <c r="J3562" s="260" t="n">
        <v>0.6</v>
      </c>
      <c r="K3562" s="261">
        <f>C3562*J3562</f>
        <v/>
      </c>
      <c r="M3562" s="251">
        <f>CONCATENATE(D3562,"　",E3562,F3562,G3562)</f>
        <v/>
      </c>
      <c r="N3562" s="252">
        <f>I3562</f>
        <v/>
      </c>
    </row>
    <row r="3563" ht="15" customHeight="1" thickBot="1">
      <c r="B3563" s="29" t="inlineStr">
        <is>
          <t>3F45MA144L</t>
        </is>
      </c>
      <c r="C3563" s="87">
        <f>SUMIF(数量表!D:H,B3563,数量表!H:H)</f>
        <v/>
      </c>
      <c r="D3563" s="243" t="inlineStr">
        <is>
          <t>W1-39</t>
        </is>
      </c>
      <c r="E3563" s="2" t="n">
        <v>386.5</v>
      </c>
      <c r="F3563" s="244" t="inlineStr">
        <is>
          <t>*</t>
        </is>
      </c>
      <c r="G3563" s="2" t="n">
        <v>360</v>
      </c>
      <c r="H3563" s="122" t="n">
        <v>1</v>
      </c>
      <c r="I3563" s="259">
        <f>SUM(H3563*C3563)</f>
        <v/>
      </c>
      <c r="J3563" s="260" t="n">
        <v>0.6</v>
      </c>
      <c r="K3563" s="261">
        <f>C3563*J3563</f>
        <v/>
      </c>
      <c r="M3563" s="251">
        <f>CONCATENATE(D3563,"　",E3563,F3563,G3563)</f>
        <v/>
      </c>
      <c r="N3563" s="252">
        <f>I3563</f>
        <v/>
      </c>
    </row>
    <row r="3564" ht="15" customHeight="1" thickBot="1">
      <c r="B3564" s="220" t="inlineStr">
        <is>
          <t>3F45MA144R</t>
        </is>
      </c>
      <c r="C3564" s="82">
        <f>SUMIF(数量表!D:H,B3564,数量表!H:H)</f>
        <v/>
      </c>
      <c r="D3564" s="235" t="inlineStr">
        <is>
          <t>W1-34</t>
        </is>
      </c>
      <c r="E3564" s="236" t="n">
        <v>346.5</v>
      </c>
      <c r="F3564" s="237" t="inlineStr">
        <is>
          <t>*</t>
        </is>
      </c>
      <c r="G3564" s="236" t="n">
        <v>1274</v>
      </c>
      <c r="H3564" s="238" t="n">
        <v>1</v>
      </c>
      <c r="I3564" s="253">
        <f>SUM(H3564*C3564)</f>
        <v/>
      </c>
      <c r="J3564" s="254" t="n">
        <v>1</v>
      </c>
      <c r="K3564" s="255">
        <f>C3564*J3564</f>
        <v/>
      </c>
      <c r="M3564" s="251">
        <f>CONCATENATE(D3564,"　",E3564,F3564,G3564)</f>
        <v/>
      </c>
      <c r="N3564" s="252">
        <f>I3564</f>
        <v/>
      </c>
    </row>
    <row r="3565" ht="15" customHeight="1" thickBot="1">
      <c r="B3565" s="29" t="inlineStr">
        <is>
          <t>3F45MA144R</t>
        </is>
      </c>
      <c r="C3565" s="87">
        <f>SUMIF(数量表!D:H,B3565,数量表!H:H)</f>
        <v/>
      </c>
      <c r="D3565" s="243" t="inlineStr">
        <is>
          <t>W1-39</t>
        </is>
      </c>
      <c r="E3565" s="2" t="n">
        <v>386.5</v>
      </c>
      <c r="F3565" s="244" t="inlineStr">
        <is>
          <t>*</t>
        </is>
      </c>
      <c r="G3565" s="2" t="n">
        <v>1274</v>
      </c>
      <c r="H3565" s="122" t="n">
        <v>1</v>
      </c>
      <c r="I3565" s="259">
        <f>SUM(H3565*C3565)</f>
        <v/>
      </c>
      <c r="J3565" s="260" t="n">
        <v>1</v>
      </c>
      <c r="K3565" s="261">
        <f>C3565*J3565</f>
        <v/>
      </c>
      <c r="M3565" s="251">
        <f>CONCATENATE(D3565,"　",E3565,F3565,G3565)</f>
        <v/>
      </c>
      <c r="N3565" s="252">
        <f>I3565</f>
        <v/>
      </c>
    </row>
    <row r="3566" ht="15" customHeight="1" thickBot="1">
      <c r="B3566" s="29" t="inlineStr">
        <is>
          <t>3F45MA144R</t>
        </is>
      </c>
      <c r="C3566" s="87">
        <f>SUMIF(数量表!D:H,B3566,数量表!H:H)</f>
        <v/>
      </c>
      <c r="D3566" s="243" t="inlineStr">
        <is>
          <t>45*1000</t>
        </is>
      </c>
      <c r="E3566" s="2" t="n">
        <v>114.5</v>
      </c>
      <c r="F3566" s="244" t="inlineStr">
        <is>
          <t>*</t>
        </is>
      </c>
      <c r="G3566" s="2" t="n">
        <v>477</v>
      </c>
      <c r="H3566" s="122" t="n">
        <v>1</v>
      </c>
      <c r="I3566" s="259">
        <f>SUM(H3566*C3566)</f>
        <v/>
      </c>
      <c r="J3566" s="260" t="n">
        <v>0.1</v>
      </c>
      <c r="K3566" s="261">
        <f>C3566*J3566</f>
        <v/>
      </c>
      <c r="M3566" s="251">
        <f>CONCATENATE(D3566,"　",E3566,F3566,G3566)</f>
        <v/>
      </c>
      <c r="N3566" s="252">
        <f>I3566</f>
        <v/>
      </c>
    </row>
    <row r="3567" ht="15" customHeight="1" thickBot="1">
      <c r="B3567" s="29" t="inlineStr">
        <is>
          <t>3F45MA144R</t>
        </is>
      </c>
      <c r="C3567" s="87">
        <f>SUMIF(数量表!D:H,B3567,数量表!H:H)</f>
        <v/>
      </c>
      <c r="D3567" s="243" t="inlineStr">
        <is>
          <t>45*1000</t>
        </is>
      </c>
      <c r="E3567" s="2" t="n">
        <v>205</v>
      </c>
      <c r="F3567" s="244" t="inlineStr">
        <is>
          <t>*</t>
        </is>
      </c>
      <c r="G3567" s="2" t="n">
        <v>477</v>
      </c>
      <c r="H3567" s="122" t="n">
        <v>2</v>
      </c>
      <c r="I3567" s="259">
        <f>SUM(H3567*C3567)</f>
        <v/>
      </c>
      <c r="J3567" s="260" t="n">
        <v>0.2</v>
      </c>
      <c r="K3567" s="261">
        <f>C3567*J3567</f>
        <v/>
      </c>
      <c r="M3567" s="251">
        <f>CONCATENATE(D3567,"　",E3567,F3567,G3567)</f>
        <v/>
      </c>
      <c r="N3567" s="252">
        <f>I3567</f>
        <v/>
      </c>
    </row>
    <row r="3568" ht="15" customHeight="1" thickBot="1">
      <c r="B3568" s="29" t="inlineStr">
        <is>
          <t>3F45MA144R</t>
        </is>
      </c>
      <c r="C3568" s="87">
        <f>SUMIF(数量表!D:H,B3568,数量表!H:H)</f>
        <v/>
      </c>
      <c r="D3568" s="243" t="inlineStr">
        <is>
          <t>45*1000</t>
        </is>
      </c>
      <c r="E3568" s="2" t="n">
        <v>154.5</v>
      </c>
      <c r="F3568" s="244" t="inlineStr">
        <is>
          <t>*</t>
        </is>
      </c>
      <c r="G3568" s="2" t="n">
        <v>477</v>
      </c>
      <c r="H3568" s="122" t="n">
        <v>1</v>
      </c>
      <c r="I3568" s="259">
        <f>SUM(H3568*C3568)</f>
        <v/>
      </c>
      <c r="J3568" s="260" t="n">
        <v>0.1</v>
      </c>
      <c r="K3568" s="261">
        <f>C3568*J3568</f>
        <v/>
      </c>
      <c r="M3568" s="251">
        <f>CONCATENATE(D3568,"　",E3568,F3568,G3568)</f>
        <v/>
      </c>
      <c r="N3568" s="252">
        <f>I3568</f>
        <v/>
      </c>
    </row>
    <row r="3569" ht="15" customHeight="1" thickBot="1">
      <c r="B3569" s="29" t="inlineStr">
        <is>
          <t>3F45MA144R</t>
        </is>
      </c>
      <c r="C3569" s="87">
        <f>SUMIF(数量表!D:H,B3569,数量表!H:H)</f>
        <v/>
      </c>
      <c r="D3569" s="243" t="inlineStr">
        <is>
          <t>W1-34</t>
        </is>
      </c>
      <c r="E3569" s="2" t="n">
        <v>346.5</v>
      </c>
      <c r="F3569" s="244" t="inlineStr">
        <is>
          <t>*</t>
        </is>
      </c>
      <c r="G3569" s="2" t="n">
        <v>360</v>
      </c>
      <c r="H3569" s="122" t="n">
        <v>1</v>
      </c>
      <c r="I3569" s="259">
        <f>SUM(H3569*C3569)</f>
        <v/>
      </c>
      <c r="J3569" s="260" t="n">
        <v>0.6</v>
      </c>
      <c r="K3569" s="261">
        <f>C3569*J3569</f>
        <v/>
      </c>
      <c r="M3569" s="251">
        <f>CONCATENATE(D3569,"　",E3569,F3569,G3569)</f>
        <v/>
      </c>
      <c r="N3569" s="252">
        <f>I3569</f>
        <v/>
      </c>
    </row>
    <row r="3570" ht="15" customHeight="1" thickBot="1">
      <c r="B3570" s="29" t="inlineStr">
        <is>
          <t>3F45MA144R</t>
        </is>
      </c>
      <c r="C3570" s="87">
        <f>SUMIF(数量表!D:H,B3570,数量表!H:H)</f>
        <v/>
      </c>
      <c r="D3570" s="243" t="inlineStr">
        <is>
          <t>W1-39</t>
        </is>
      </c>
      <c r="E3570" s="2" t="n">
        <v>386.5</v>
      </c>
      <c r="F3570" s="244" t="inlineStr">
        <is>
          <t>*</t>
        </is>
      </c>
      <c r="G3570" s="2" t="n">
        <v>360</v>
      </c>
      <c r="H3570" s="122" t="n">
        <v>1</v>
      </c>
      <c r="I3570" s="259">
        <f>SUM(H3570*C3570)</f>
        <v/>
      </c>
      <c r="J3570" s="260" t="n">
        <v>0.6</v>
      </c>
      <c r="K3570" s="261">
        <f>C3570*J3570</f>
        <v/>
      </c>
      <c r="M3570" s="251">
        <f>CONCATENATE(D3570,"　",E3570,F3570,G3570)</f>
        <v/>
      </c>
      <c r="N3570" s="252">
        <f>I3570</f>
        <v/>
      </c>
    </row>
    <row r="3571" ht="15" customHeight="1" thickBot="1">
      <c r="B3571" s="220" t="inlineStr">
        <is>
          <t>3F45MA670</t>
        </is>
      </c>
      <c r="C3571" s="82">
        <f>SUMIF(数量表!D:H,B3571,数量表!H:H)</f>
        <v/>
      </c>
      <c r="D3571" s="235" t="inlineStr">
        <is>
          <t>W1-39</t>
        </is>
      </c>
      <c r="E3571" s="236" t="n">
        <v>386.5</v>
      </c>
      <c r="F3571" s="237" t="inlineStr">
        <is>
          <t>*</t>
        </is>
      </c>
      <c r="G3571" s="236" t="n">
        <v>1274</v>
      </c>
      <c r="H3571" s="238" t="n">
        <v>1</v>
      </c>
      <c r="I3571" s="253">
        <f>SUM(H3571*C3571)</f>
        <v/>
      </c>
      <c r="J3571" s="254" t="n">
        <v>1</v>
      </c>
      <c r="K3571" s="255">
        <f>C3571*J3571</f>
        <v/>
      </c>
      <c r="M3571" s="251">
        <f>CONCATENATE(D3571,"　",E3571,F3571,G3571)</f>
        <v/>
      </c>
      <c r="N3571" s="252">
        <f>I3571</f>
        <v/>
      </c>
    </row>
    <row r="3572" ht="15" customHeight="1" thickBot="1">
      <c r="B3572" s="29" t="inlineStr">
        <is>
          <t>3F45MA670</t>
        </is>
      </c>
      <c r="C3572" s="87">
        <f>SUMIF(数量表!D:H,B3572,数量表!H:H)</f>
        <v/>
      </c>
      <c r="D3572" s="243" t="inlineStr">
        <is>
          <t>W1-34</t>
        </is>
      </c>
      <c r="E3572" s="2" t="n">
        <v>146.5</v>
      </c>
      <c r="F3572" s="244" t="inlineStr">
        <is>
          <t>*</t>
        </is>
      </c>
      <c r="G3572" s="2" t="n">
        <v>1274</v>
      </c>
      <c r="H3572" s="122" t="n">
        <v>1</v>
      </c>
      <c r="I3572" s="259">
        <f>SUM(H3572*C3572)</f>
        <v/>
      </c>
      <c r="J3572" s="260" t="n">
        <v>0.5</v>
      </c>
      <c r="K3572" s="261">
        <f>C3572*J3572</f>
        <v/>
      </c>
      <c r="M3572" s="251">
        <f>CONCATENATE(D3572,"　",E3572,F3572,G3572)</f>
        <v/>
      </c>
      <c r="N3572" s="252">
        <f>I3572</f>
        <v/>
      </c>
    </row>
    <row r="3573" ht="15" customHeight="1" thickBot="1">
      <c r="B3573" s="29" t="inlineStr">
        <is>
          <t>3F45MA670</t>
        </is>
      </c>
      <c r="C3573" s="87">
        <f>SUMIF(数量表!D:H,B3573,数量表!H:H)</f>
        <v/>
      </c>
      <c r="D3573" s="243" t="inlineStr">
        <is>
          <t>W1-39</t>
        </is>
      </c>
      <c r="E3573" s="2" t="n">
        <v>386.5</v>
      </c>
      <c r="F3573" s="244" t="inlineStr">
        <is>
          <t>*</t>
        </is>
      </c>
      <c r="G3573" s="2" t="n">
        <v>864</v>
      </c>
      <c r="H3573" s="122" t="n">
        <v>1</v>
      </c>
      <c r="I3573" s="259">
        <f>SUM(H3573*C3573)</f>
        <v/>
      </c>
      <c r="J3573" s="260" t="n">
        <v>0.7</v>
      </c>
      <c r="K3573" s="261">
        <f>C3573*J3573</f>
        <v/>
      </c>
      <c r="M3573" s="251">
        <f>CONCATENATE(D3573,"　",E3573,F3573,G3573)</f>
        <v/>
      </c>
      <c r="N3573" s="252">
        <f>I3573</f>
        <v/>
      </c>
    </row>
    <row r="3574" ht="15" customHeight="1" thickBot="1">
      <c r="B3574" s="221" t="inlineStr">
        <is>
          <t>3F45MA670</t>
        </is>
      </c>
      <c r="C3574" s="91">
        <f>SUMIF(数量表!D:H,B3574,数量表!H:H)</f>
        <v/>
      </c>
      <c r="D3574" s="239" t="inlineStr">
        <is>
          <t>W1-34</t>
        </is>
      </c>
      <c r="E3574" s="240" t="n">
        <v>146.5</v>
      </c>
      <c r="F3574" s="241" t="inlineStr">
        <is>
          <t>*</t>
        </is>
      </c>
      <c r="G3574" s="240" t="n">
        <v>864</v>
      </c>
      <c r="H3574" s="242" t="n">
        <v>1</v>
      </c>
      <c r="I3574" s="256">
        <f>SUM(H3574*C3574)</f>
        <v/>
      </c>
      <c r="J3574" s="257" t="n">
        <v>0.3</v>
      </c>
      <c r="K3574" s="258">
        <f>C3574*J3574</f>
        <v/>
      </c>
      <c r="M3574" s="251">
        <f>CONCATENATE(D3574,"　",E3574,F3574,G3574)</f>
        <v/>
      </c>
      <c r="N3574" s="252">
        <f>I3574</f>
        <v/>
      </c>
    </row>
    <row r="3575" ht="15" customHeight="1" thickBot="1">
      <c r="B3575" s="220" t="inlineStr">
        <is>
          <t>3F45MA670L</t>
        </is>
      </c>
      <c r="C3575" s="82">
        <f>SUMIF(数量表!D:H,B3575,数量表!H:H)</f>
        <v/>
      </c>
      <c r="D3575" s="235" t="inlineStr">
        <is>
          <t>W1-34</t>
        </is>
      </c>
      <c r="E3575" s="236" t="n">
        <v>346.5</v>
      </c>
      <c r="F3575" s="237" t="inlineStr">
        <is>
          <t>*</t>
        </is>
      </c>
      <c r="G3575" s="236" t="n">
        <v>1274</v>
      </c>
      <c r="H3575" s="238" t="n">
        <v>1</v>
      </c>
      <c r="I3575" s="253">
        <f>SUM(H3575*C3575)</f>
        <v/>
      </c>
      <c r="J3575" s="254" t="n">
        <v>1</v>
      </c>
      <c r="K3575" s="255">
        <f>C3575*J3575</f>
        <v/>
      </c>
      <c r="M3575" s="251">
        <f>CONCATENATE(D3575,"　",E3575,F3575,G3575)</f>
        <v/>
      </c>
      <c r="N3575" s="252">
        <f>I3575</f>
        <v/>
      </c>
    </row>
    <row r="3576" ht="15" customHeight="1" thickBot="1">
      <c r="B3576" s="29" t="inlineStr">
        <is>
          <t>3F45MA670L</t>
        </is>
      </c>
      <c r="C3576" s="87">
        <f>SUMIF(数量表!D:H,B3576,数量表!H:H)</f>
        <v/>
      </c>
      <c r="D3576" s="243" t="inlineStr">
        <is>
          <t>W1-34</t>
        </is>
      </c>
      <c r="E3576" s="2" t="n">
        <v>146.5</v>
      </c>
      <c r="F3576" s="244" t="inlineStr">
        <is>
          <t>*</t>
        </is>
      </c>
      <c r="G3576" s="2" t="n">
        <v>1274</v>
      </c>
      <c r="H3576" s="122" t="n">
        <v>1</v>
      </c>
      <c r="I3576" s="259">
        <f>SUM(H3576*C3576)</f>
        <v/>
      </c>
      <c r="J3576" s="260" t="n">
        <v>0.5</v>
      </c>
      <c r="K3576" s="261">
        <f>C3576*J3576</f>
        <v/>
      </c>
      <c r="M3576" s="251">
        <f>CONCATENATE(D3576,"　",E3576,F3576,G3576)</f>
        <v/>
      </c>
      <c r="N3576" s="252">
        <f>I3576</f>
        <v/>
      </c>
    </row>
    <row r="3577" ht="15" customHeight="1" thickBot="1">
      <c r="B3577" s="29" t="inlineStr">
        <is>
          <t>3F45MA670L</t>
        </is>
      </c>
      <c r="C3577" s="87">
        <f>SUMIF(数量表!D:H,B3577,数量表!H:H)</f>
        <v/>
      </c>
      <c r="D3577" s="243" t="inlineStr">
        <is>
          <t>W1-34</t>
        </is>
      </c>
      <c r="E3577" s="2" t="n">
        <v>346.5</v>
      </c>
      <c r="F3577" s="244" t="inlineStr">
        <is>
          <t>*</t>
        </is>
      </c>
      <c r="G3577" s="2" t="n">
        <v>864</v>
      </c>
      <c r="H3577" s="122" t="n">
        <v>1</v>
      </c>
      <c r="I3577" s="259">
        <f>SUM(H3577*C3577)</f>
        <v/>
      </c>
      <c r="J3577" s="260" t="n">
        <v>0.7</v>
      </c>
      <c r="K3577" s="261">
        <f>C3577*J3577</f>
        <v/>
      </c>
      <c r="M3577" s="251">
        <f>CONCATENATE(D3577,"　",E3577,F3577,G3577)</f>
        <v/>
      </c>
      <c r="N3577" s="252">
        <f>I3577</f>
        <v/>
      </c>
    </row>
    <row r="3578" ht="15" customHeight="1" thickBot="1">
      <c r="B3578" s="221" t="inlineStr">
        <is>
          <t>3F45MA670L</t>
        </is>
      </c>
      <c r="C3578" s="91">
        <f>SUMIF(数量表!D:H,B3578,数量表!H:H)</f>
        <v/>
      </c>
      <c r="D3578" s="239" t="inlineStr">
        <is>
          <t>W1-34</t>
        </is>
      </c>
      <c r="E3578" s="240" t="n">
        <v>146.5</v>
      </c>
      <c r="F3578" s="241" t="inlineStr">
        <is>
          <t>*</t>
        </is>
      </c>
      <c r="G3578" s="240" t="n">
        <v>864</v>
      </c>
      <c r="H3578" s="242" t="n">
        <v>1</v>
      </c>
      <c r="I3578" s="256">
        <f>SUM(H3578*C3578)</f>
        <v/>
      </c>
      <c r="J3578" s="257" t="n">
        <v>0.3</v>
      </c>
      <c r="K3578" s="258">
        <f>C3578*J3578</f>
        <v/>
      </c>
      <c r="M3578" s="251">
        <f>CONCATENATE(D3578,"　",E3578,F3578,G3578)</f>
        <v/>
      </c>
      <c r="N3578" s="252">
        <f>I3578</f>
        <v/>
      </c>
    </row>
    <row r="3579" ht="15" customHeight="1" thickBot="1">
      <c r="B3579" s="220" t="inlineStr">
        <is>
          <t>3F45MA670R</t>
        </is>
      </c>
      <c r="C3579" s="82">
        <f>SUMIF(数量表!D:H,B3579,数量表!H:H)</f>
        <v/>
      </c>
      <c r="D3579" s="235" t="inlineStr">
        <is>
          <t>W1-34</t>
        </is>
      </c>
      <c r="E3579" s="236" t="n">
        <v>346.5</v>
      </c>
      <c r="F3579" s="237" t="inlineStr">
        <is>
          <t>*</t>
        </is>
      </c>
      <c r="G3579" s="236" t="n">
        <v>1274</v>
      </c>
      <c r="H3579" s="238" t="n">
        <v>1</v>
      </c>
      <c r="I3579" s="253">
        <f>SUM(H3579*C3579)</f>
        <v/>
      </c>
      <c r="J3579" s="254" t="n">
        <v>1</v>
      </c>
      <c r="K3579" s="255">
        <f>C3579*J3579</f>
        <v/>
      </c>
      <c r="M3579" s="251">
        <f>CONCATENATE(D3579,"　",E3579,F3579,G3579)</f>
        <v/>
      </c>
      <c r="N3579" s="252">
        <f>I3579</f>
        <v/>
      </c>
    </row>
    <row r="3580" ht="15" customHeight="1" thickBot="1">
      <c r="B3580" s="29" t="inlineStr">
        <is>
          <t>3F45MA670R</t>
        </is>
      </c>
      <c r="C3580" s="87">
        <f>SUMIF(数量表!D:H,B3580,数量表!H:H)</f>
        <v/>
      </c>
      <c r="D3580" s="243" t="inlineStr">
        <is>
          <t>W1-34</t>
        </is>
      </c>
      <c r="E3580" s="2" t="n">
        <v>146.5</v>
      </c>
      <c r="F3580" s="244" t="inlineStr">
        <is>
          <t>*</t>
        </is>
      </c>
      <c r="G3580" s="2" t="n">
        <v>1274</v>
      </c>
      <c r="H3580" s="122" t="n">
        <v>1</v>
      </c>
      <c r="I3580" s="259">
        <f>SUM(H3580*C3580)</f>
        <v/>
      </c>
      <c r="J3580" s="260" t="n">
        <v>0.5</v>
      </c>
      <c r="K3580" s="261">
        <f>C3580*J3580</f>
        <v/>
      </c>
      <c r="M3580" s="251">
        <f>CONCATENATE(D3580,"　",E3580,F3580,G3580)</f>
        <v/>
      </c>
      <c r="N3580" s="252">
        <f>I3580</f>
        <v/>
      </c>
    </row>
    <row r="3581" ht="15" customHeight="1" thickBot="1">
      <c r="B3581" s="29" t="inlineStr">
        <is>
          <t>3F45MA670R</t>
        </is>
      </c>
      <c r="C3581" s="87">
        <f>SUMIF(数量表!D:H,B3581,数量表!H:H)</f>
        <v/>
      </c>
      <c r="D3581" s="243" t="inlineStr">
        <is>
          <t>W1-34</t>
        </is>
      </c>
      <c r="E3581" s="2" t="n">
        <v>346.5</v>
      </c>
      <c r="F3581" s="244" t="inlineStr">
        <is>
          <t>*</t>
        </is>
      </c>
      <c r="G3581" s="2" t="n">
        <v>864</v>
      </c>
      <c r="H3581" s="122" t="n">
        <v>1</v>
      </c>
      <c r="I3581" s="259">
        <f>SUM(H3581*C3581)</f>
        <v/>
      </c>
      <c r="J3581" s="260" t="n">
        <v>0.7</v>
      </c>
      <c r="K3581" s="261">
        <f>C3581*J3581</f>
        <v/>
      </c>
      <c r="M3581" s="251">
        <f>CONCATENATE(D3581,"　",E3581,F3581,G3581)</f>
        <v/>
      </c>
      <c r="N3581" s="252">
        <f>I3581</f>
        <v/>
      </c>
    </row>
    <row r="3582" ht="15" customHeight="1" thickBot="1">
      <c r="B3582" s="221" t="inlineStr">
        <is>
          <t>3F45MA670R</t>
        </is>
      </c>
      <c r="C3582" s="91">
        <f>SUMIF(数量表!D:H,B3582,数量表!H:H)</f>
        <v/>
      </c>
      <c r="D3582" s="239" t="inlineStr">
        <is>
          <t>W1-34</t>
        </is>
      </c>
      <c r="E3582" s="240" t="n">
        <v>146.5</v>
      </c>
      <c r="F3582" s="241" t="inlineStr">
        <is>
          <t>*</t>
        </is>
      </c>
      <c r="G3582" s="240" t="n">
        <v>864</v>
      </c>
      <c r="H3582" s="242" t="n">
        <v>1</v>
      </c>
      <c r="I3582" s="256">
        <f>SUM(H3582*C3582)</f>
        <v/>
      </c>
      <c r="J3582" s="257" t="n">
        <v>0.3</v>
      </c>
      <c r="K3582" s="258">
        <f>C3582*J3582</f>
        <v/>
      </c>
      <c r="M3582" s="251">
        <f>CONCATENATE(D3582,"　",E3582,F3582,G3582)</f>
        <v/>
      </c>
      <c r="N3582" s="252">
        <f>I3582</f>
        <v/>
      </c>
    </row>
    <row r="3583" ht="15" customHeight="1" thickBot="1">
      <c r="B3583" s="220" t="inlineStr">
        <is>
          <t>3F45MAX</t>
        </is>
      </c>
      <c r="C3583" s="82">
        <f>SUMIF(数量表!D:H,B3583,数量表!H:H)</f>
        <v/>
      </c>
      <c r="D3583" s="235" t="inlineStr">
        <is>
          <t>W1-39</t>
        </is>
      </c>
      <c r="E3583" s="236" t="n">
        <v>356.5</v>
      </c>
      <c r="F3583" s="237" t="inlineStr">
        <is>
          <t>*</t>
        </is>
      </c>
      <c r="G3583" s="236" t="n">
        <v>1256</v>
      </c>
      <c r="H3583" s="238" t="n">
        <v>2</v>
      </c>
      <c r="I3583" s="253">
        <f>SUM(H3583*C3583)</f>
        <v/>
      </c>
      <c r="J3583" s="254" t="n">
        <v>1.9</v>
      </c>
      <c r="K3583" s="255">
        <f>C3583*J3583</f>
        <v/>
      </c>
      <c r="M3583" s="251">
        <f>CONCATENATE(D3583,"　",E3583,F3583,G3583)</f>
        <v/>
      </c>
      <c r="N3583" s="252">
        <f>I3583</f>
        <v/>
      </c>
    </row>
    <row r="3584" ht="15" customHeight="1" thickBot="1">
      <c r="B3584" s="221" t="inlineStr">
        <is>
          <t>3F45MAX</t>
        </is>
      </c>
      <c r="C3584" s="91">
        <f>SUMIF(数量表!D:H,B3584,数量表!H:H)</f>
        <v/>
      </c>
      <c r="D3584" s="239" t="inlineStr">
        <is>
          <t>W1-39</t>
        </is>
      </c>
      <c r="E3584" s="240" t="n">
        <v>356.5</v>
      </c>
      <c r="F3584" s="241" t="inlineStr">
        <is>
          <t>*</t>
        </is>
      </c>
      <c r="G3584" s="240" t="n">
        <v>846</v>
      </c>
      <c r="H3584" s="242" t="n">
        <v>2</v>
      </c>
      <c r="I3584" s="256">
        <f>SUM(H3584*C3584)</f>
        <v/>
      </c>
      <c r="J3584" s="257" t="n">
        <v>1.2</v>
      </c>
      <c r="K3584" s="258">
        <f>C3584*J3584</f>
        <v/>
      </c>
      <c r="M3584" s="251">
        <f>CONCATENATE(D3584,"　",E3584,F3584,G3584)</f>
        <v/>
      </c>
      <c r="N3584" s="252">
        <f>I3584</f>
        <v/>
      </c>
    </row>
    <row r="3585" ht="15" customHeight="1" thickBot="1">
      <c r="B3585" s="220" t="inlineStr">
        <is>
          <t>3F45MAZ</t>
        </is>
      </c>
      <c r="C3585" s="82">
        <f>SUMIF(数量表!D:H,B3585,数量表!H:H)</f>
        <v/>
      </c>
      <c r="D3585" s="235" t="inlineStr">
        <is>
          <t>W1-39</t>
        </is>
      </c>
      <c r="E3585" s="236" t="n">
        <v>356.5</v>
      </c>
      <c r="F3585" s="237" t="inlineStr">
        <is>
          <t>*</t>
        </is>
      </c>
      <c r="G3585" s="236" t="n">
        <v>1256</v>
      </c>
      <c r="H3585" s="238" t="n">
        <v>2</v>
      </c>
      <c r="I3585" s="253">
        <f>SUM(H3585*C3585)</f>
        <v/>
      </c>
      <c r="J3585" s="254" t="n">
        <v>1.9</v>
      </c>
      <c r="K3585" s="255">
        <f>C3585*J3585</f>
        <v/>
      </c>
      <c r="M3585" s="251">
        <f>CONCATENATE(D3585,"　",E3585,F3585,G3585)</f>
        <v/>
      </c>
      <c r="N3585" s="252">
        <f>I3585</f>
        <v/>
      </c>
    </row>
    <row r="3586" ht="15" customHeight="1" thickBot="1">
      <c r="B3586" s="221" t="inlineStr">
        <is>
          <t>3F45MAZ</t>
        </is>
      </c>
      <c r="C3586" s="91">
        <f>SUMIF(数量表!D:H,B3586,数量表!H:H)</f>
        <v/>
      </c>
      <c r="D3586" s="239" t="inlineStr">
        <is>
          <t>W1-39</t>
        </is>
      </c>
      <c r="E3586" s="240" t="n">
        <v>356.5</v>
      </c>
      <c r="F3586" s="241" t="inlineStr">
        <is>
          <t>*</t>
        </is>
      </c>
      <c r="G3586" s="240" t="n">
        <v>846</v>
      </c>
      <c r="H3586" s="242" t="n">
        <v>2</v>
      </c>
      <c r="I3586" s="256">
        <f>SUM(H3586*C3586)</f>
        <v/>
      </c>
      <c r="J3586" s="257" t="n">
        <v>1.2</v>
      </c>
      <c r="K3586" s="258">
        <f>C3586*J3586</f>
        <v/>
      </c>
      <c r="M3586" s="251">
        <f>CONCATENATE(D3586,"　",E3586,F3586,G3586)</f>
        <v/>
      </c>
      <c r="N3586" s="252">
        <f>I3586</f>
        <v/>
      </c>
    </row>
    <row r="3587" ht="15" customHeight="1" thickBot="1">
      <c r="B3587" s="79" t="inlineStr">
        <is>
          <t>3F45MAX144</t>
        </is>
      </c>
      <c r="C3587" s="82">
        <f>SUMIF(数量表!D:H,B3587,数量表!H:H)</f>
        <v/>
      </c>
      <c r="D3587" s="235" t="inlineStr">
        <is>
          <t>45*1000</t>
        </is>
      </c>
      <c r="E3587" s="236" t="n">
        <v>205</v>
      </c>
      <c r="F3587" s="237" t="inlineStr">
        <is>
          <t>*</t>
        </is>
      </c>
      <c r="G3587" s="236" t="n">
        <v>477</v>
      </c>
      <c r="H3587" s="238" t="n">
        <v>2</v>
      </c>
      <c r="I3587" s="253">
        <f>SUM(H3587*C3587)</f>
        <v/>
      </c>
      <c r="J3587" s="254" t="n">
        <v>0.2</v>
      </c>
      <c r="K3587" s="255">
        <f>C3587*J3587</f>
        <v/>
      </c>
      <c r="M3587" s="251">
        <f>CONCATENATE(D3587,"　",E3587,F3587,G3587)</f>
        <v/>
      </c>
      <c r="N3587" s="252">
        <f>I3587</f>
        <v/>
      </c>
    </row>
    <row r="3588" ht="15" customHeight="1" thickBot="1">
      <c r="B3588" s="85" t="inlineStr">
        <is>
          <t>3F45MAX144</t>
        </is>
      </c>
      <c r="C3588" s="87">
        <f>SUMIF(数量表!D:H,B3588,数量表!H:H)</f>
        <v/>
      </c>
      <c r="D3588" s="243" t="inlineStr">
        <is>
          <t>45*1000</t>
        </is>
      </c>
      <c r="E3588" s="2" t="n">
        <v>154.5</v>
      </c>
      <c r="F3588" s="244" t="inlineStr">
        <is>
          <t>*</t>
        </is>
      </c>
      <c r="G3588" s="2" t="n">
        <v>477</v>
      </c>
      <c r="H3588" s="122" t="n">
        <v>2</v>
      </c>
      <c r="I3588" s="259">
        <f>SUM(H3588*C3588)</f>
        <v/>
      </c>
      <c r="J3588" s="260" t="n">
        <v>0.2</v>
      </c>
      <c r="K3588" s="261">
        <f>C3588*J3588</f>
        <v/>
      </c>
      <c r="M3588" s="251">
        <f>CONCATENATE(D3588,"　",E3588,F3588,G3588)</f>
        <v/>
      </c>
      <c r="N3588" s="252">
        <f>I3588</f>
        <v/>
      </c>
    </row>
    <row r="3589" ht="15" customHeight="1" thickBot="1">
      <c r="B3589" s="85" t="inlineStr">
        <is>
          <t>3F45MAX144</t>
        </is>
      </c>
      <c r="C3589" s="87">
        <f>SUMIF(数量表!D:H,B3589,数量表!H:H)</f>
        <v/>
      </c>
      <c r="D3589" s="243" t="inlineStr">
        <is>
          <t>W1-39</t>
        </is>
      </c>
      <c r="E3589" s="2" t="n">
        <v>386.5</v>
      </c>
      <c r="F3589" s="244" t="inlineStr">
        <is>
          <t>*</t>
        </is>
      </c>
      <c r="G3589" s="2" t="n">
        <v>1274</v>
      </c>
      <c r="H3589" s="122" t="n">
        <v>2</v>
      </c>
      <c r="I3589" s="259">
        <f>SUM(H3589*C3589)</f>
        <v/>
      </c>
      <c r="J3589" s="260" t="n">
        <v>2</v>
      </c>
      <c r="K3589" s="261">
        <f>C3589*J3589</f>
        <v/>
      </c>
      <c r="M3589" s="251">
        <f>CONCATENATE(D3589,"　",E3589,F3589,G3589)</f>
        <v/>
      </c>
      <c r="N3589" s="252">
        <f>I3589</f>
        <v/>
      </c>
    </row>
    <row r="3590" ht="15" customHeight="1" thickBot="1">
      <c r="B3590" s="88" t="inlineStr">
        <is>
          <t>3F45MAX144</t>
        </is>
      </c>
      <c r="C3590" s="91">
        <f>SUMIF(数量表!D:H,B3590,数量表!H:H)</f>
        <v/>
      </c>
      <c r="D3590" s="239" t="inlineStr">
        <is>
          <t>W1-39</t>
        </is>
      </c>
      <c r="E3590" s="240" t="n">
        <v>386.5</v>
      </c>
      <c r="F3590" s="241" t="inlineStr">
        <is>
          <t>*</t>
        </is>
      </c>
      <c r="G3590" s="240" t="n">
        <v>734</v>
      </c>
      <c r="H3590" s="242" t="n">
        <v>2</v>
      </c>
      <c r="I3590" s="256">
        <f>SUM(H3590*C3590)</f>
        <v/>
      </c>
      <c r="J3590" s="257" t="n">
        <v>2</v>
      </c>
      <c r="K3590" s="258">
        <f>C3590*J3590</f>
        <v/>
      </c>
      <c r="M3590" s="251">
        <f>CONCATENATE(D3590,"　",E3590,F3590,G3590)</f>
        <v/>
      </c>
      <c r="N3590" s="252">
        <f>I3590</f>
        <v/>
      </c>
    </row>
    <row r="3591" ht="15" customHeight="1" thickBot="1">
      <c r="B3591" s="220" t="inlineStr">
        <is>
          <t>3F45MAW</t>
        </is>
      </c>
      <c r="C3591" s="82">
        <f>SUMIF(数量表!D:H,B3591,数量表!H:H)</f>
        <v/>
      </c>
      <c r="D3591" s="235" t="inlineStr">
        <is>
          <t>W1-39</t>
        </is>
      </c>
      <c r="E3591" s="236" t="n">
        <v>386.5</v>
      </c>
      <c r="F3591" s="237" t="inlineStr">
        <is>
          <t>*</t>
        </is>
      </c>
      <c r="G3591" s="236" t="n">
        <v>864</v>
      </c>
      <c r="H3591" s="238" t="n">
        <v>2</v>
      </c>
      <c r="I3591" s="253">
        <f>SUM(H3591*C3591)</f>
        <v/>
      </c>
      <c r="J3591" s="254" t="n">
        <v>1.4</v>
      </c>
      <c r="K3591" s="255">
        <f>C3591*J3591</f>
        <v/>
      </c>
      <c r="M3591" s="251">
        <f>CONCATENATE(D3591,"　",E3591,F3591,G3591)</f>
        <v/>
      </c>
      <c r="N3591" s="252">
        <f>I3591</f>
        <v/>
      </c>
    </row>
    <row r="3592" ht="15" customHeight="1" thickBot="1">
      <c r="B3592" s="221" t="inlineStr">
        <is>
          <t>3F45MAW</t>
        </is>
      </c>
      <c r="C3592" s="91">
        <f>SUMIF(数量表!D:H,B3592,数量表!H:H)</f>
        <v/>
      </c>
      <c r="D3592" s="239" t="inlineStr">
        <is>
          <t>W1-39</t>
        </is>
      </c>
      <c r="E3592" s="240" t="n">
        <v>386.5</v>
      </c>
      <c r="F3592" s="241" t="inlineStr">
        <is>
          <t>*</t>
        </is>
      </c>
      <c r="G3592" s="240" t="n">
        <v>1274</v>
      </c>
      <c r="H3592" s="242" t="n">
        <v>2</v>
      </c>
      <c r="I3592" s="256">
        <f>SUM(H3592*C3592)</f>
        <v/>
      </c>
      <c r="J3592" s="257" t="n">
        <v>2</v>
      </c>
      <c r="K3592" s="258">
        <f>C3592*J3592</f>
        <v/>
      </c>
      <c r="M3592" s="251">
        <f>CONCATENATE(D3592,"　",E3592,F3592,G3592)</f>
        <v/>
      </c>
      <c r="N3592" s="252">
        <f>I3592</f>
        <v/>
      </c>
    </row>
    <row r="3593" ht="15" customHeight="1" thickBot="1">
      <c r="B3593" s="220" t="inlineStr">
        <is>
          <t>3F90MA</t>
        </is>
      </c>
      <c r="C3593" s="82">
        <f>SUMIF(数量表!D:H,B3593,数量表!H:H)</f>
        <v/>
      </c>
      <c r="D3593" s="235" t="inlineStr">
        <is>
          <t>W1-39</t>
        </is>
      </c>
      <c r="E3593" s="236" t="n">
        <v>386.5</v>
      </c>
      <c r="F3593" s="237" t="inlineStr">
        <is>
          <t>*</t>
        </is>
      </c>
      <c r="G3593" s="236" t="n">
        <v>705</v>
      </c>
      <c r="H3593" s="238" t="n">
        <v>2</v>
      </c>
      <c r="I3593" s="253">
        <f>SUM(H3593*C3593)</f>
        <v/>
      </c>
      <c r="J3593" s="254" t="n">
        <v>1.2</v>
      </c>
      <c r="K3593" s="255">
        <f>C3593*J3593</f>
        <v/>
      </c>
      <c r="M3593" s="251">
        <f>CONCATENATE(D3593,"　",E3593,F3593,G3593)</f>
        <v/>
      </c>
      <c r="N3593" s="252">
        <f>I3593</f>
        <v/>
      </c>
    </row>
    <row r="3594" ht="15" customHeight="1" thickBot="1">
      <c r="B3594" s="221" t="inlineStr">
        <is>
          <t>3F90MA</t>
        </is>
      </c>
      <c r="C3594" s="91">
        <f>SUMIF(数量表!D:H,B3594,数量表!H:H)</f>
        <v/>
      </c>
      <c r="D3594" s="239" t="inlineStr">
        <is>
          <t>W1-39</t>
        </is>
      </c>
      <c r="E3594" s="240" t="n">
        <v>386.5</v>
      </c>
      <c r="F3594" s="241" t="inlineStr">
        <is>
          <t>*</t>
        </is>
      </c>
      <c r="G3594" s="240" t="n">
        <v>1274</v>
      </c>
      <c r="H3594" s="242" t="n">
        <v>2</v>
      </c>
      <c r="I3594" s="256">
        <f>SUM(H3594*C3594)</f>
        <v/>
      </c>
      <c r="J3594" s="257" t="n">
        <v>2</v>
      </c>
      <c r="K3594" s="258">
        <f>C3594*J3594</f>
        <v/>
      </c>
      <c r="M3594" s="251">
        <f>CONCATENATE(D3594,"　",E3594,F3594,G3594)</f>
        <v/>
      </c>
      <c r="N3594" s="252">
        <f>I3594</f>
        <v/>
      </c>
    </row>
    <row r="3595" ht="15" customHeight="1" thickBot="1">
      <c r="B3595" s="220" t="inlineStr">
        <is>
          <t>3F90MAL</t>
        </is>
      </c>
      <c r="C3595" s="82">
        <f>SUMIF(数量表!D:H,B3595,数量表!H:H)</f>
        <v/>
      </c>
      <c r="D3595" s="235" t="inlineStr">
        <is>
          <t>W1-34</t>
        </is>
      </c>
      <c r="E3595" s="236" t="n">
        <v>346.5</v>
      </c>
      <c r="F3595" s="237" t="inlineStr">
        <is>
          <t>*</t>
        </is>
      </c>
      <c r="G3595" s="236" t="n">
        <v>1274</v>
      </c>
      <c r="H3595" s="238" t="n">
        <v>1</v>
      </c>
      <c r="I3595" s="253">
        <f>SUM(H3595*C3595)</f>
        <v/>
      </c>
      <c r="J3595" s="254" t="n">
        <v>1</v>
      </c>
      <c r="K3595" s="255">
        <f>C3595*J3595</f>
        <v/>
      </c>
      <c r="M3595" s="251">
        <f>CONCATENATE(D3595,"　",E3595,F3595,G3595)</f>
        <v/>
      </c>
      <c r="N3595" s="252">
        <f>I3595</f>
        <v/>
      </c>
    </row>
    <row r="3596" ht="15" customHeight="1" thickBot="1">
      <c r="B3596" s="29" t="inlineStr">
        <is>
          <t>3F90MAL</t>
        </is>
      </c>
      <c r="C3596" s="87">
        <f>SUMIF(数量表!D:H,B3596,数量表!H:H)</f>
        <v/>
      </c>
      <c r="D3596" s="243" t="inlineStr">
        <is>
          <t>W1-39</t>
        </is>
      </c>
      <c r="E3596" s="2" t="n">
        <v>386.5</v>
      </c>
      <c r="F3596" s="244" t="inlineStr">
        <is>
          <t>*</t>
        </is>
      </c>
      <c r="G3596" s="2" t="n">
        <v>1274</v>
      </c>
      <c r="H3596" s="122" t="n">
        <v>1</v>
      </c>
      <c r="I3596" s="259">
        <f>SUM(H3596*C3596)</f>
        <v/>
      </c>
      <c r="J3596" s="260" t="n">
        <v>1</v>
      </c>
      <c r="K3596" s="261">
        <f>C3596*J3596</f>
        <v/>
      </c>
      <c r="M3596" s="251">
        <f>CONCATENATE(D3596,"　",E3596,F3596,G3596)</f>
        <v/>
      </c>
      <c r="N3596" s="252">
        <f>I3596</f>
        <v/>
      </c>
    </row>
    <row r="3597" ht="15" customHeight="1" thickBot="1">
      <c r="B3597" s="29" t="inlineStr">
        <is>
          <t>3F90MAL</t>
        </is>
      </c>
      <c r="C3597" s="87">
        <f>SUMIF(数量表!D:H,B3597,数量表!H:H)</f>
        <v/>
      </c>
      <c r="D3597" s="243" t="inlineStr">
        <is>
          <t>W1-34</t>
        </is>
      </c>
      <c r="E3597" s="2" t="n">
        <v>346.5</v>
      </c>
      <c r="F3597" s="244" t="inlineStr">
        <is>
          <t>*</t>
        </is>
      </c>
      <c r="G3597" s="2" t="n">
        <v>705</v>
      </c>
      <c r="H3597" s="122" t="n">
        <v>1</v>
      </c>
      <c r="I3597" s="259">
        <f>SUM(H3597*C3597)</f>
        <v/>
      </c>
      <c r="J3597" s="260" t="n">
        <v>0.6</v>
      </c>
      <c r="K3597" s="261">
        <f>C3597*J3597</f>
        <v/>
      </c>
      <c r="M3597" s="251">
        <f>CONCATENATE(D3597,"　",E3597,F3597,G3597)</f>
        <v/>
      </c>
      <c r="N3597" s="252">
        <f>I3597</f>
        <v/>
      </c>
    </row>
    <row r="3598" ht="15" customHeight="1" thickBot="1">
      <c r="B3598" s="221" t="inlineStr">
        <is>
          <t>3F90MAL</t>
        </is>
      </c>
      <c r="C3598" s="91">
        <f>SUMIF(数量表!D:H,B3598,数量表!H:H)</f>
        <v/>
      </c>
      <c r="D3598" s="239" t="inlineStr">
        <is>
          <t>W1-39</t>
        </is>
      </c>
      <c r="E3598" s="240" t="n">
        <v>386.5</v>
      </c>
      <c r="F3598" s="241" t="inlineStr">
        <is>
          <t>*</t>
        </is>
      </c>
      <c r="G3598" s="240" t="n">
        <v>705</v>
      </c>
      <c r="H3598" s="242" t="n">
        <v>1</v>
      </c>
      <c r="I3598" s="256">
        <f>SUM(H3598*C3598)</f>
        <v/>
      </c>
      <c r="J3598" s="257" t="n">
        <v>0.6</v>
      </c>
      <c r="K3598" s="258">
        <f>C3598*J3598</f>
        <v/>
      </c>
      <c r="M3598" s="251">
        <f>CONCATENATE(D3598,"　",E3598,F3598,G3598)</f>
        <v/>
      </c>
      <c r="N3598" s="252">
        <f>I3598</f>
        <v/>
      </c>
    </row>
    <row r="3599" ht="15" customHeight="1" thickBot="1">
      <c r="B3599" s="220" t="inlineStr">
        <is>
          <t>3F90MAR</t>
        </is>
      </c>
      <c r="C3599" s="82">
        <f>SUMIF(数量表!D:H,B3599,数量表!H:H)</f>
        <v/>
      </c>
      <c r="D3599" s="235" t="inlineStr">
        <is>
          <t>W1-34</t>
        </is>
      </c>
      <c r="E3599" s="236" t="n">
        <v>346.5</v>
      </c>
      <c r="F3599" s="237" t="inlineStr">
        <is>
          <t>*</t>
        </is>
      </c>
      <c r="G3599" s="236" t="n">
        <v>1274</v>
      </c>
      <c r="H3599" s="238" t="n">
        <v>1</v>
      </c>
      <c r="I3599" s="253">
        <f>SUM(H3599*C3599)</f>
        <v/>
      </c>
      <c r="J3599" s="254" t="n">
        <v>1</v>
      </c>
      <c r="K3599" s="255">
        <f>C3599*J3599</f>
        <v/>
      </c>
      <c r="M3599" s="251">
        <f>CONCATENATE(D3599,"　",E3599,F3599,G3599)</f>
        <v/>
      </c>
      <c r="N3599" s="252">
        <f>I3599</f>
        <v/>
      </c>
    </row>
    <row r="3600" ht="15" customHeight="1" thickBot="1">
      <c r="B3600" s="29" t="inlineStr">
        <is>
          <t>3F90MAR</t>
        </is>
      </c>
      <c r="C3600" s="87">
        <f>SUMIF(数量表!D:H,B3600,数量表!H:H)</f>
        <v/>
      </c>
      <c r="D3600" s="243" t="inlineStr">
        <is>
          <t>W1-39</t>
        </is>
      </c>
      <c r="E3600" s="2" t="n">
        <v>386.5</v>
      </c>
      <c r="F3600" s="244" t="inlineStr">
        <is>
          <t>*</t>
        </is>
      </c>
      <c r="G3600" s="2" t="n">
        <v>1274</v>
      </c>
      <c r="H3600" s="122" t="n">
        <v>1</v>
      </c>
      <c r="I3600" s="259">
        <f>SUM(H3600*C3600)</f>
        <v/>
      </c>
      <c r="J3600" s="260" t="n">
        <v>1</v>
      </c>
      <c r="K3600" s="261">
        <f>C3600*J3600</f>
        <v/>
      </c>
      <c r="M3600" s="251">
        <f>CONCATENATE(D3600,"　",E3600,F3600,G3600)</f>
        <v/>
      </c>
      <c r="N3600" s="252">
        <f>I3600</f>
        <v/>
      </c>
    </row>
    <row r="3601" ht="15" customHeight="1" thickBot="1">
      <c r="B3601" s="29" t="inlineStr">
        <is>
          <t>3F90MAR</t>
        </is>
      </c>
      <c r="C3601" s="87">
        <f>SUMIF(数量表!D:H,B3601,数量表!H:H)</f>
        <v/>
      </c>
      <c r="D3601" s="243" t="inlineStr">
        <is>
          <t>W1-34</t>
        </is>
      </c>
      <c r="E3601" s="2" t="n">
        <v>346.5</v>
      </c>
      <c r="F3601" s="244" t="inlineStr">
        <is>
          <t>*</t>
        </is>
      </c>
      <c r="G3601" s="2" t="n">
        <v>705</v>
      </c>
      <c r="H3601" s="122" t="n">
        <v>1</v>
      </c>
      <c r="I3601" s="259">
        <f>SUM(H3601*C3601)</f>
        <v/>
      </c>
      <c r="J3601" s="260" t="n">
        <v>0.6</v>
      </c>
      <c r="K3601" s="261">
        <f>C3601*J3601</f>
        <v/>
      </c>
      <c r="M3601" s="251">
        <f>CONCATENATE(D3601,"　",E3601,F3601,G3601)</f>
        <v/>
      </c>
      <c r="N3601" s="252">
        <f>I3601</f>
        <v/>
      </c>
    </row>
    <row r="3602" ht="15" customHeight="1" thickBot="1">
      <c r="B3602" s="221" t="inlineStr">
        <is>
          <t>3F90MAR</t>
        </is>
      </c>
      <c r="C3602" s="91">
        <f>SUMIF(数量表!D:H,B3602,数量表!H:H)</f>
        <v/>
      </c>
      <c r="D3602" s="239" t="inlineStr">
        <is>
          <t>W1-39</t>
        </is>
      </c>
      <c r="E3602" s="240" t="n">
        <v>386.5</v>
      </c>
      <c r="F3602" s="241" t="inlineStr">
        <is>
          <t>*</t>
        </is>
      </c>
      <c r="G3602" s="240" t="n">
        <v>705</v>
      </c>
      <c r="H3602" s="242" t="n">
        <v>1</v>
      </c>
      <c r="I3602" s="256">
        <f>SUM(H3602*C3602)</f>
        <v/>
      </c>
      <c r="J3602" s="257" t="n">
        <v>0.6</v>
      </c>
      <c r="K3602" s="258">
        <f>C3602*J3602</f>
        <v/>
      </c>
      <c r="M3602" s="251">
        <f>CONCATENATE(D3602,"　",E3602,F3602,G3602)</f>
        <v/>
      </c>
      <c r="N3602" s="252">
        <f>I3602</f>
        <v/>
      </c>
    </row>
    <row r="3603" ht="15" customHeight="1" thickBot="1">
      <c r="B3603" s="220" t="inlineStr">
        <is>
          <t>3F90MAR+12</t>
        </is>
      </c>
      <c r="C3603" s="82">
        <f>SUMIF(数量表!D:H,B3603,数量表!H:H)</f>
        <v/>
      </c>
      <c r="D3603" s="235" t="inlineStr">
        <is>
          <t>W1-34</t>
        </is>
      </c>
      <c r="E3603" s="236" t="n">
        <v>346.5</v>
      </c>
      <c r="F3603" s="237" t="inlineStr">
        <is>
          <t>*</t>
        </is>
      </c>
      <c r="G3603" s="236" t="n">
        <v>1274</v>
      </c>
      <c r="H3603" s="238" t="n">
        <v>1</v>
      </c>
      <c r="I3603" s="253">
        <f>SUM(H3603*C3603)</f>
        <v/>
      </c>
      <c r="J3603" s="254" t="n">
        <v>1</v>
      </c>
      <c r="K3603" s="255">
        <f>C3603*J3603</f>
        <v/>
      </c>
      <c r="M3603" s="251">
        <f>CONCATENATE(D3603,"　",E3603,F3603,G3603)</f>
        <v/>
      </c>
      <c r="N3603" s="252">
        <f>I3603</f>
        <v/>
      </c>
    </row>
    <row r="3604" ht="15" customHeight="1" thickBot="1">
      <c r="B3604" s="29" t="inlineStr">
        <is>
          <t>3F90MAR+12</t>
        </is>
      </c>
      <c r="C3604" s="87">
        <f>SUMIF(数量表!D:H,B3604,数量表!H:H)</f>
        <v/>
      </c>
      <c r="D3604" s="243" t="inlineStr">
        <is>
          <t>W1-39</t>
        </is>
      </c>
      <c r="E3604" s="2" t="n">
        <v>386.5</v>
      </c>
      <c r="F3604" s="244" t="inlineStr">
        <is>
          <t>*</t>
        </is>
      </c>
      <c r="G3604" s="2" t="n">
        <v>1274</v>
      </c>
      <c r="H3604" s="122" t="n">
        <v>1</v>
      </c>
      <c r="I3604" s="259">
        <f>SUM(H3604*C3604)</f>
        <v/>
      </c>
      <c r="J3604" s="260" t="n">
        <v>1</v>
      </c>
      <c r="K3604" s="261">
        <f>C3604*J3604</f>
        <v/>
      </c>
      <c r="M3604" s="251">
        <f>CONCATENATE(D3604,"　",E3604,F3604,G3604)</f>
        <v/>
      </c>
      <c r="N3604" s="252">
        <f>I3604</f>
        <v/>
      </c>
    </row>
    <row r="3605" ht="15" customHeight="1" thickBot="1">
      <c r="B3605" s="29" t="inlineStr">
        <is>
          <t>3F90MAR+12</t>
        </is>
      </c>
      <c r="C3605" s="87">
        <f>SUMIF(数量表!D:H,B3605,数量表!H:H)</f>
        <v/>
      </c>
      <c r="D3605" s="243" t="inlineStr">
        <is>
          <t>W1-34</t>
        </is>
      </c>
      <c r="E3605" s="2" t="n">
        <v>346.5</v>
      </c>
      <c r="F3605" s="244" t="inlineStr">
        <is>
          <t>*</t>
        </is>
      </c>
      <c r="G3605" s="2" t="n">
        <v>705</v>
      </c>
      <c r="H3605" s="122" t="n">
        <v>1</v>
      </c>
      <c r="I3605" s="259">
        <f>SUM(H3605*C3605)</f>
        <v/>
      </c>
      <c r="J3605" s="260" t="n">
        <v>0.6</v>
      </c>
      <c r="K3605" s="261">
        <f>C3605*J3605</f>
        <v/>
      </c>
      <c r="M3605" s="251">
        <f>CONCATENATE(D3605,"　",E3605,F3605,G3605)</f>
        <v/>
      </c>
      <c r="N3605" s="252">
        <f>I3605</f>
        <v/>
      </c>
    </row>
    <row r="3606" ht="15" customHeight="1" thickBot="1">
      <c r="B3606" s="221" t="inlineStr">
        <is>
          <t>3F90MAR+12</t>
        </is>
      </c>
      <c r="C3606" s="91">
        <f>SUMIF(数量表!D:H,B3606,数量表!H:H)</f>
        <v/>
      </c>
      <c r="D3606" s="239" t="inlineStr">
        <is>
          <t>W1-39</t>
        </is>
      </c>
      <c r="E3606" s="240" t="n">
        <v>386.5</v>
      </c>
      <c r="F3606" s="241" t="inlineStr">
        <is>
          <t>*</t>
        </is>
      </c>
      <c r="G3606" s="240" t="n">
        <v>705</v>
      </c>
      <c r="H3606" s="242" t="n">
        <v>1</v>
      </c>
      <c r="I3606" s="256">
        <f>SUM(H3606*C3606)</f>
        <v/>
      </c>
      <c r="J3606" s="257" t="n">
        <v>0.6</v>
      </c>
      <c r="K3606" s="258">
        <f>C3606*J3606</f>
        <v/>
      </c>
      <c r="M3606" s="251">
        <f>CONCATENATE(D3606,"　",E3606,F3606,G3606)</f>
        <v/>
      </c>
      <c r="N3606" s="252">
        <f>I3606</f>
        <v/>
      </c>
    </row>
    <row r="3607" ht="15" customHeight="1" thickBot="1">
      <c r="B3607" s="220" t="inlineStr">
        <is>
          <t>3F90MAL+12</t>
        </is>
      </c>
      <c r="C3607" s="82">
        <f>SUMIF(数量表!D:H,B3607,数量表!H:H)</f>
        <v/>
      </c>
      <c r="D3607" s="235" t="inlineStr">
        <is>
          <t>W1-34</t>
        </is>
      </c>
      <c r="E3607" s="236" t="n">
        <v>346.5</v>
      </c>
      <c r="F3607" s="237" t="inlineStr">
        <is>
          <t>*</t>
        </is>
      </c>
      <c r="G3607" s="236" t="n">
        <v>1274</v>
      </c>
      <c r="H3607" s="238" t="n">
        <v>1</v>
      </c>
      <c r="I3607" s="253">
        <f>SUM(H3607*C3607)</f>
        <v/>
      </c>
      <c r="J3607" s="254" t="n">
        <v>1</v>
      </c>
      <c r="K3607" s="255">
        <f>C3607*J3607</f>
        <v/>
      </c>
      <c r="M3607" s="251">
        <f>CONCATENATE(D3607,"　",E3607,F3607,G3607)</f>
        <v/>
      </c>
      <c r="N3607" s="252">
        <f>I3607</f>
        <v/>
      </c>
    </row>
    <row r="3608" ht="15" customHeight="1" thickBot="1">
      <c r="B3608" s="29" t="inlineStr">
        <is>
          <t>3F90MAL+12</t>
        </is>
      </c>
      <c r="C3608" s="87">
        <f>SUMIF(数量表!D:H,B3608,数量表!H:H)</f>
        <v/>
      </c>
      <c r="D3608" s="243" t="inlineStr">
        <is>
          <t>W1-39</t>
        </is>
      </c>
      <c r="E3608" s="2" t="n">
        <v>386.5</v>
      </c>
      <c r="F3608" s="244" t="inlineStr">
        <is>
          <t>*</t>
        </is>
      </c>
      <c r="G3608" s="2" t="n">
        <v>1274</v>
      </c>
      <c r="H3608" s="122" t="n">
        <v>1</v>
      </c>
      <c r="I3608" s="259">
        <f>SUM(H3608*C3608)</f>
        <v/>
      </c>
      <c r="J3608" s="260" t="n">
        <v>1</v>
      </c>
      <c r="K3608" s="261">
        <f>C3608*J3608</f>
        <v/>
      </c>
      <c r="M3608" s="251">
        <f>CONCATENATE(D3608,"　",E3608,F3608,G3608)</f>
        <v/>
      </c>
      <c r="N3608" s="252">
        <f>I3608</f>
        <v/>
      </c>
    </row>
    <row r="3609" ht="15" customHeight="1" thickBot="1">
      <c r="B3609" s="29" t="inlineStr">
        <is>
          <t>3F90MAL+12</t>
        </is>
      </c>
      <c r="C3609" s="87">
        <f>SUMIF(数量表!D:H,B3609,数量表!H:H)</f>
        <v/>
      </c>
      <c r="D3609" s="243" t="inlineStr">
        <is>
          <t>W1-34</t>
        </is>
      </c>
      <c r="E3609" s="2" t="n">
        <v>346.5</v>
      </c>
      <c r="F3609" s="244" t="inlineStr">
        <is>
          <t>*</t>
        </is>
      </c>
      <c r="G3609" s="2" t="n">
        <v>705</v>
      </c>
      <c r="H3609" s="122" t="n">
        <v>1</v>
      </c>
      <c r="I3609" s="259">
        <f>SUM(H3609*C3609)</f>
        <v/>
      </c>
      <c r="J3609" s="260" t="n">
        <v>0.6</v>
      </c>
      <c r="K3609" s="261">
        <f>C3609*J3609</f>
        <v/>
      </c>
      <c r="M3609" s="251">
        <f>CONCATENATE(D3609,"　",E3609,F3609,G3609)</f>
        <v/>
      </c>
      <c r="N3609" s="252">
        <f>I3609</f>
        <v/>
      </c>
    </row>
    <row r="3610" ht="15" customHeight="1" thickBot="1">
      <c r="B3610" s="221" t="inlineStr">
        <is>
          <t>3F90MAL+12</t>
        </is>
      </c>
      <c r="C3610" s="91">
        <f>SUMIF(数量表!D:H,B3610,数量表!H:H)</f>
        <v/>
      </c>
      <c r="D3610" s="239" t="inlineStr">
        <is>
          <t>W1-39</t>
        </is>
      </c>
      <c r="E3610" s="240" t="n">
        <v>386.5</v>
      </c>
      <c r="F3610" s="241" t="inlineStr">
        <is>
          <t>*</t>
        </is>
      </c>
      <c r="G3610" s="240" t="n">
        <v>705</v>
      </c>
      <c r="H3610" s="242" t="n">
        <v>1</v>
      </c>
      <c r="I3610" s="256">
        <f>SUM(H3610*C3610)</f>
        <v/>
      </c>
      <c r="J3610" s="257" t="n">
        <v>0.6</v>
      </c>
      <c r="K3610" s="258">
        <f>C3610*J3610</f>
        <v/>
      </c>
      <c r="M3610" s="251">
        <f>CONCATENATE(D3610,"　",E3610,F3610,G3610)</f>
        <v/>
      </c>
      <c r="N3610" s="252">
        <f>I3610</f>
        <v/>
      </c>
    </row>
    <row r="3611" ht="15" customHeight="1" thickBot="1">
      <c r="B3611" s="220" t="inlineStr">
        <is>
          <t>3F90MAO</t>
        </is>
      </c>
      <c r="C3611" s="82">
        <f>SUMIF(数量表!D:H,B3611,数量表!H:H)</f>
        <v/>
      </c>
      <c r="D3611" s="235" t="inlineStr">
        <is>
          <t>W1-39</t>
        </is>
      </c>
      <c r="E3611" s="236" t="n">
        <v>386.5</v>
      </c>
      <c r="F3611" s="237" t="inlineStr">
        <is>
          <t>*</t>
        </is>
      </c>
      <c r="G3611" s="236" t="n">
        <v>705</v>
      </c>
      <c r="H3611" s="238" t="n">
        <v>2</v>
      </c>
      <c r="I3611" s="253">
        <f>SUM(H3611*C3611)</f>
        <v/>
      </c>
      <c r="J3611" s="254" t="n">
        <v>1.2</v>
      </c>
      <c r="K3611" s="255">
        <f>C3611*J3611</f>
        <v/>
      </c>
      <c r="M3611" s="251">
        <f>CONCATENATE(D3611,"　",E3611,F3611,G3611)</f>
        <v/>
      </c>
      <c r="N3611" s="252">
        <f>I3611</f>
        <v/>
      </c>
    </row>
    <row r="3612" ht="15" customHeight="1" thickBot="1">
      <c r="B3612" s="221" t="inlineStr">
        <is>
          <t>3F90MAO</t>
        </is>
      </c>
      <c r="C3612" s="91">
        <f>SUMIF(数量表!D:H,B3612,数量表!H:H)</f>
        <v/>
      </c>
      <c r="D3612" s="239" t="inlineStr">
        <is>
          <t>W1-39</t>
        </is>
      </c>
      <c r="E3612" s="240" t="n">
        <v>386.5</v>
      </c>
      <c r="F3612" s="241" t="inlineStr">
        <is>
          <t>*</t>
        </is>
      </c>
      <c r="G3612" s="240" t="n">
        <v>1274</v>
      </c>
      <c r="H3612" s="242" t="n">
        <v>2</v>
      </c>
      <c r="I3612" s="256">
        <f>SUM(H3612*C3612)</f>
        <v/>
      </c>
      <c r="J3612" s="257" t="n">
        <v>2</v>
      </c>
      <c r="K3612" s="258">
        <f>C3612*J3612</f>
        <v/>
      </c>
      <c r="M3612" s="251">
        <f>CONCATENATE(D3612,"　",E3612,F3612,G3612)</f>
        <v/>
      </c>
      <c r="N3612" s="252">
        <f>I3612</f>
        <v/>
      </c>
    </row>
    <row r="3613" ht="15" customHeight="1" thickBot="1">
      <c r="B3613" s="220" t="inlineStr">
        <is>
          <t>3F90MAOS</t>
        </is>
      </c>
      <c r="C3613" s="82">
        <f>SUMIF(数量表!D:H,B3613,数量表!H:H)</f>
        <v/>
      </c>
      <c r="D3613" s="235" t="inlineStr">
        <is>
          <t>W1-39</t>
        </is>
      </c>
      <c r="E3613" s="236" t="n">
        <v>386.5</v>
      </c>
      <c r="F3613" s="237" t="inlineStr">
        <is>
          <t>*</t>
        </is>
      </c>
      <c r="G3613" s="236" t="n">
        <v>705</v>
      </c>
      <c r="H3613" s="238" t="n">
        <v>2</v>
      </c>
      <c r="I3613" s="253">
        <f>SUM(H3613*C3613)</f>
        <v/>
      </c>
      <c r="J3613" s="254" t="n">
        <v>1.2</v>
      </c>
      <c r="K3613" s="255">
        <f>C3613*J3613</f>
        <v/>
      </c>
      <c r="M3613" s="251">
        <f>CONCATENATE(D3613,"　",E3613,F3613,G3613)</f>
        <v/>
      </c>
      <c r="N3613" s="252">
        <f>I3613</f>
        <v/>
      </c>
    </row>
    <row r="3614" ht="15" customHeight="1" thickBot="1">
      <c r="B3614" s="221" t="inlineStr">
        <is>
          <t>3F90MAOS</t>
        </is>
      </c>
      <c r="C3614" s="91">
        <f>SUMIF(数量表!D:H,B3614,数量表!H:H)</f>
        <v/>
      </c>
      <c r="D3614" s="239" t="inlineStr">
        <is>
          <t>W1-39</t>
        </is>
      </c>
      <c r="E3614" s="240" t="n">
        <v>386.5</v>
      </c>
      <c r="F3614" s="241" t="inlineStr">
        <is>
          <t>*</t>
        </is>
      </c>
      <c r="G3614" s="240" t="n">
        <v>1274</v>
      </c>
      <c r="H3614" s="242" t="n">
        <v>2</v>
      </c>
      <c r="I3614" s="256">
        <f>SUM(H3614*C3614)</f>
        <v/>
      </c>
      <c r="J3614" s="257" t="n">
        <v>2</v>
      </c>
      <c r="K3614" s="258">
        <f>C3614*J3614</f>
        <v/>
      </c>
      <c r="M3614" s="251">
        <f>CONCATENATE(D3614,"　",E3614,F3614,G3614)</f>
        <v/>
      </c>
      <c r="N3614" s="252">
        <f>I3614</f>
        <v/>
      </c>
    </row>
    <row r="3615" ht="15" customHeight="1" thickBot="1">
      <c r="B3615" s="220" t="inlineStr">
        <is>
          <t>3F90MAOL</t>
        </is>
      </c>
      <c r="C3615" s="82">
        <f>SUMIF(数量表!D:H,B3615,数量表!H:H)</f>
        <v/>
      </c>
      <c r="D3615" s="235" t="inlineStr">
        <is>
          <t>W1-34</t>
        </is>
      </c>
      <c r="E3615" s="236" t="n">
        <v>346.5</v>
      </c>
      <c r="F3615" s="237" t="inlineStr">
        <is>
          <t>*</t>
        </is>
      </c>
      <c r="G3615" s="236" t="n">
        <v>1274</v>
      </c>
      <c r="H3615" s="238" t="n">
        <v>1</v>
      </c>
      <c r="I3615" s="253">
        <f>SUM(H3615*C3615)</f>
        <v/>
      </c>
      <c r="J3615" s="254" t="n">
        <v>1</v>
      </c>
      <c r="K3615" s="255">
        <f>C3615*J3615</f>
        <v/>
      </c>
      <c r="M3615" s="251">
        <f>CONCATENATE(D3615,"　",E3615,F3615,G3615)</f>
        <v/>
      </c>
      <c r="N3615" s="252">
        <f>I3615</f>
        <v/>
      </c>
    </row>
    <row r="3616" ht="15" customHeight="1" thickBot="1">
      <c r="B3616" s="29" t="inlineStr">
        <is>
          <t>3F90MAOL</t>
        </is>
      </c>
      <c r="C3616" s="87">
        <f>SUMIF(数量表!D:H,B3616,数量表!H:H)</f>
        <v/>
      </c>
      <c r="D3616" s="243" t="inlineStr">
        <is>
          <t>W1-39</t>
        </is>
      </c>
      <c r="E3616" s="2" t="n">
        <v>386.5</v>
      </c>
      <c r="F3616" s="244" t="inlineStr">
        <is>
          <t>*</t>
        </is>
      </c>
      <c r="G3616" s="2" t="n">
        <v>1274</v>
      </c>
      <c r="H3616" s="122" t="n">
        <v>1</v>
      </c>
      <c r="I3616" s="259">
        <f>SUM(H3616*C3616)</f>
        <v/>
      </c>
      <c r="J3616" s="260" t="n">
        <v>1</v>
      </c>
      <c r="K3616" s="261">
        <f>C3616*J3616</f>
        <v/>
      </c>
      <c r="M3616" s="251">
        <f>CONCATENATE(D3616,"　",E3616,F3616,G3616)</f>
        <v/>
      </c>
      <c r="N3616" s="252">
        <f>I3616</f>
        <v/>
      </c>
    </row>
    <row r="3617" ht="15" customHeight="1" thickBot="1">
      <c r="B3617" s="29" t="inlineStr">
        <is>
          <t>3F90MAOL</t>
        </is>
      </c>
      <c r="C3617" s="87">
        <f>SUMIF(数量表!D:H,B3617,数量表!H:H)</f>
        <v/>
      </c>
      <c r="D3617" s="243" t="inlineStr">
        <is>
          <t>W1-34</t>
        </is>
      </c>
      <c r="E3617" s="2" t="n">
        <v>346.5</v>
      </c>
      <c r="F3617" s="244" t="inlineStr">
        <is>
          <t>*</t>
        </is>
      </c>
      <c r="G3617" s="2" t="n">
        <v>705</v>
      </c>
      <c r="H3617" s="122" t="n">
        <v>1</v>
      </c>
      <c r="I3617" s="259">
        <f>SUM(H3617*C3617)</f>
        <v/>
      </c>
      <c r="J3617" s="260" t="n">
        <v>0.6</v>
      </c>
      <c r="K3617" s="261">
        <f>C3617*J3617</f>
        <v/>
      </c>
      <c r="M3617" s="251">
        <f>CONCATENATE(D3617,"　",E3617,F3617,G3617)</f>
        <v/>
      </c>
      <c r="N3617" s="252">
        <f>I3617</f>
        <v/>
      </c>
    </row>
    <row r="3618" ht="15" customHeight="1" thickBot="1">
      <c r="B3618" s="221" t="inlineStr">
        <is>
          <t>3F90MAOL</t>
        </is>
      </c>
      <c r="C3618" s="91">
        <f>SUMIF(数量表!D:H,B3618,数量表!H:H)</f>
        <v/>
      </c>
      <c r="D3618" s="239" t="inlineStr">
        <is>
          <t>W1-39</t>
        </is>
      </c>
      <c r="E3618" s="240" t="n">
        <v>386.5</v>
      </c>
      <c r="F3618" s="241" t="inlineStr">
        <is>
          <t>*</t>
        </is>
      </c>
      <c r="G3618" s="240" t="n">
        <v>705</v>
      </c>
      <c r="H3618" s="242" t="n">
        <v>1</v>
      </c>
      <c r="I3618" s="256">
        <f>SUM(H3618*C3618)</f>
        <v/>
      </c>
      <c r="J3618" s="257" t="n">
        <v>0.6</v>
      </c>
      <c r="K3618" s="258">
        <f>C3618*J3618</f>
        <v/>
      </c>
      <c r="M3618" s="251">
        <f>CONCATENATE(D3618,"　",E3618,F3618,G3618)</f>
        <v/>
      </c>
      <c r="N3618" s="252">
        <f>I3618</f>
        <v/>
      </c>
    </row>
    <row r="3619" ht="15" customHeight="1" thickBot="1">
      <c r="B3619" s="220" t="inlineStr">
        <is>
          <t>3F90MAOR</t>
        </is>
      </c>
      <c r="C3619" s="82">
        <f>SUMIF(数量表!D:H,B3619,数量表!H:H)</f>
        <v/>
      </c>
      <c r="D3619" s="235" t="inlineStr">
        <is>
          <t>W1-34</t>
        </is>
      </c>
      <c r="E3619" s="236" t="n">
        <v>346.5</v>
      </c>
      <c r="F3619" s="237" t="inlineStr">
        <is>
          <t>*</t>
        </is>
      </c>
      <c r="G3619" s="236" t="n">
        <v>1274</v>
      </c>
      <c r="H3619" s="238" t="n">
        <v>1</v>
      </c>
      <c r="I3619" s="253">
        <f>SUM(H3619*C3619)</f>
        <v/>
      </c>
      <c r="J3619" s="254" t="n">
        <v>1</v>
      </c>
      <c r="K3619" s="255">
        <f>C3619*J3619</f>
        <v/>
      </c>
      <c r="M3619" s="251">
        <f>CONCATENATE(D3619,"　",E3619,F3619,G3619)</f>
        <v/>
      </c>
      <c r="N3619" s="252">
        <f>I3619</f>
        <v/>
      </c>
    </row>
    <row r="3620" ht="15" customHeight="1" thickBot="1">
      <c r="B3620" s="29" t="inlineStr">
        <is>
          <t>3F90MAOR</t>
        </is>
      </c>
      <c r="C3620" s="87">
        <f>SUMIF(数量表!D:H,B3620,数量表!H:H)</f>
        <v/>
      </c>
      <c r="D3620" s="243" t="inlineStr">
        <is>
          <t>W1-39</t>
        </is>
      </c>
      <c r="E3620" s="2" t="n">
        <v>386.5</v>
      </c>
      <c r="F3620" s="244" t="inlineStr">
        <is>
          <t>*</t>
        </is>
      </c>
      <c r="G3620" s="2" t="n">
        <v>1274</v>
      </c>
      <c r="H3620" s="122" t="n">
        <v>1</v>
      </c>
      <c r="I3620" s="259">
        <f>SUM(H3620*C3620)</f>
        <v/>
      </c>
      <c r="J3620" s="260" t="n">
        <v>1</v>
      </c>
      <c r="K3620" s="261">
        <f>C3620*J3620</f>
        <v/>
      </c>
      <c r="M3620" s="251">
        <f>CONCATENATE(D3620,"　",E3620,F3620,G3620)</f>
        <v/>
      </c>
      <c r="N3620" s="252">
        <f>I3620</f>
        <v/>
      </c>
    </row>
    <row r="3621" ht="15" customHeight="1" thickBot="1">
      <c r="B3621" s="29" t="inlineStr">
        <is>
          <t>3F90MAOR</t>
        </is>
      </c>
      <c r="C3621" s="87">
        <f>SUMIF(数量表!D:H,B3621,数量表!H:H)</f>
        <v/>
      </c>
      <c r="D3621" s="243" t="inlineStr">
        <is>
          <t>W1-34</t>
        </is>
      </c>
      <c r="E3621" s="2" t="n">
        <v>346.5</v>
      </c>
      <c r="F3621" s="244" t="inlineStr">
        <is>
          <t>*</t>
        </is>
      </c>
      <c r="G3621" s="2" t="n">
        <v>705</v>
      </c>
      <c r="H3621" s="122" t="n">
        <v>1</v>
      </c>
      <c r="I3621" s="259">
        <f>SUM(H3621*C3621)</f>
        <v/>
      </c>
      <c r="J3621" s="260" t="n">
        <v>0.6</v>
      </c>
      <c r="K3621" s="261">
        <f>C3621*J3621</f>
        <v/>
      </c>
      <c r="M3621" s="251">
        <f>CONCATENATE(D3621,"　",E3621,F3621,G3621)</f>
        <v/>
      </c>
      <c r="N3621" s="252">
        <f>I3621</f>
        <v/>
      </c>
    </row>
    <row r="3622" ht="15" customHeight="1" thickBot="1">
      <c r="B3622" s="221" t="inlineStr">
        <is>
          <t>3F90MAOR</t>
        </is>
      </c>
      <c r="C3622" s="91">
        <f>SUMIF(数量表!D:H,B3622,数量表!H:H)</f>
        <v/>
      </c>
      <c r="D3622" s="239" t="inlineStr">
        <is>
          <t>W1-39</t>
        </is>
      </c>
      <c r="E3622" s="240" t="n">
        <v>386.5</v>
      </c>
      <c r="F3622" s="241" t="inlineStr">
        <is>
          <t>*</t>
        </is>
      </c>
      <c r="G3622" s="240" t="n">
        <v>705</v>
      </c>
      <c r="H3622" s="242" t="n">
        <v>1</v>
      </c>
      <c r="I3622" s="256">
        <f>SUM(H3622*C3622)</f>
        <v/>
      </c>
      <c r="J3622" s="257" t="n">
        <v>0.6</v>
      </c>
      <c r="K3622" s="258">
        <f>C3622*J3622</f>
        <v/>
      </c>
      <c r="M3622" s="251">
        <f>CONCATENATE(D3622,"　",E3622,F3622,G3622)</f>
        <v/>
      </c>
      <c r="N3622" s="252">
        <f>I3622</f>
        <v/>
      </c>
    </row>
    <row r="3623" ht="15" customHeight="1" thickBot="1">
      <c r="B3623" s="220" t="inlineStr">
        <is>
          <t>3F90MA144</t>
        </is>
      </c>
      <c r="C3623" s="82">
        <f>SUMIF(数量表!D:H,B3623,数量表!H:H)</f>
        <v/>
      </c>
      <c r="D3623" s="235" t="inlineStr">
        <is>
          <t>W1-39</t>
        </is>
      </c>
      <c r="E3623" s="236" t="n">
        <v>386.5</v>
      </c>
      <c r="F3623" s="237" t="inlineStr">
        <is>
          <t>*</t>
        </is>
      </c>
      <c r="G3623" s="236" t="n">
        <v>1274</v>
      </c>
      <c r="H3623" s="238" t="n">
        <v>2</v>
      </c>
      <c r="I3623" s="253">
        <f>SUM(H3623*C3623)</f>
        <v/>
      </c>
      <c r="J3623" s="254" t="n">
        <v>2</v>
      </c>
      <c r="K3623" s="255">
        <f>C3623*J3623</f>
        <v/>
      </c>
      <c r="M3623" s="251">
        <f>CONCATENATE(D3623,"　",E3623,F3623,G3623)</f>
        <v/>
      </c>
      <c r="N3623" s="252">
        <f>I3623</f>
        <v/>
      </c>
    </row>
    <row r="3624" ht="15" customHeight="1" thickBot="1">
      <c r="B3624" s="29" t="inlineStr">
        <is>
          <t>3F90MA144</t>
        </is>
      </c>
      <c r="C3624" s="87">
        <f>SUMIF(数量表!D:H,B3624,数量表!H:H)</f>
        <v/>
      </c>
      <c r="D3624" s="243" t="inlineStr">
        <is>
          <t>W1-39</t>
        </is>
      </c>
      <c r="E3624" s="2" t="n">
        <v>386.5</v>
      </c>
      <c r="F3624" s="244" t="inlineStr">
        <is>
          <t>*</t>
        </is>
      </c>
      <c r="G3624" s="2" t="n">
        <v>201</v>
      </c>
      <c r="H3624" s="122" t="n">
        <v>2</v>
      </c>
      <c r="I3624" s="259">
        <f>SUM(H3624*C3624)</f>
        <v/>
      </c>
      <c r="J3624" s="260" t="n">
        <v>0.4</v>
      </c>
      <c r="K3624" s="261">
        <f>C3624*J3624</f>
        <v/>
      </c>
      <c r="M3624" s="251">
        <f>CONCATENATE(D3624,"　",E3624,F3624,G3624)</f>
        <v/>
      </c>
      <c r="N3624" s="252">
        <f>I3624</f>
        <v/>
      </c>
    </row>
    <row r="3625" ht="15" customHeight="1" thickBot="1">
      <c r="B3625" s="29" t="inlineStr">
        <is>
          <t>3F90MA144</t>
        </is>
      </c>
      <c r="C3625" s="87">
        <f>SUMIF(数量表!D:H,B3625,数量表!H:H)</f>
        <v/>
      </c>
      <c r="D3625" s="243" t="inlineStr">
        <is>
          <t>45*1000</t>
        </is>
      </c>
      <c r="E3625" s="2" t="n">
        <v>154.5</v>
      </c>
      <c r="F3625" s="244" t="inlineStr">
        <is>
          <t>*</t>
        </is>
      </c>
      <c r="G3625" s="2" t="n">
        <v>477</v>
      </c>
      <c r="H3625" s="122" t="n">
        <v>2</v>
      </c>
      <c r="I3625" s="259">
        <f>SUM(H3625*C3625)</f>
        <v/>
      </c>
      <c r="J3625" s="260" t="n">
        <v>0.2</v>
      </c>
      <c r="K3625" s="261">
        <f>C3625*J3625</f>
        <v/>
      </c>
      <c r="M3625" s="251">
        <f>CONCATENATE(D3625,"　",E3625,F3625,G3625)</f>
        <v/>
      </c>
      <c r="N3625" s="252">
        <f>I3625</f>
        <v/>
      </c>
    </row>
    <row r="3626" ht="15" customHeight="1" thickBot="1">
      <c r="B3626" s="221" t="inlineStr">
        <is>
          <t>3F90MA144</t>
        </is>
      </c>
      <c r="C3626" s="91">
        <f>SUMIF(数量表!D:H,B3626,数量表!H:H)</f>
        <v/>
      </c>
      <c r="D3626" s="239" t="inlineStr">
        <is>
          <t>45*1000</t>
        </is>
      </c>
      <c r="E3626" s="240" t="n">
        <v>205</v>
      </c>
      <c r="F3626" s="241" t="inlineStr">
        <is>
          <t>*</t>
        </is>
      </c>
      <c r="G3626" s="240" t="n">
        <v>477</v>
      </c>
      <c r="H3626" s="242" t="n">
        <v>2</v>
      </c>
      <c r="I3626" s="256">
        <f>SUM(H3626*C3626)</f>
        <v/>
      </c>
      <c r="J3626" s="257" t="n">
        <v>0.2</v>
      </c>
      <c r="K3626" s="258">
        <f>C3626*J3626</f>
        <v/>
      </c>
      <c r="M3626" s="251">
        <f>CONCATENATE(D3626,"　",E3626,F3626,G3626)</f>
        <v/>
      </c>
      <c r="N3626" s="252">
        <f>I3626</f>
        <v/>
      </c>
    </row>
    <row r="3627" ht="15" customHeight="1" thickBot="1">
      <c r="B3627" s="220" t="inlineStr">
        <is>
          <t>3F90MA144L</t>
        </is>
      </c>
      <c r="C3627" s="82">
        <f>SUMIF(数量表!D:H,B3627,数量表!H:H)</f>
        <v/>
      </c>
      <c r="D3627" s="235" t="inlineStr">
        <is>
          <t>W1-34</t>
        </is>
      </c>
      <c r="E3627" s="236" t="n">
        <v>346.5</v>
      </c>
      <c r="F3627" s="237" t="inlineStr">
        <is>
          <t>*</t>
        </is>
      </c>
      <c r="G3627" s="236" t="n">
        <v>1274</v>
      </c>
      <c r="H3627" s="238" t="n">
        <v>1</v>
      </c>
      <c r="I3627" s="253">
        <f>SUM(H3627*C3627)</f>
        <v/>
      </c>
      <c r="J3627" s="254" t="n">
        <v>1</v>
      </c>
      <c r="K3627" s="255">
        <f>C3627*J3627</f>
        <v/>
      </c>
      <c r="M3627" s="251">
        <f>CONCATENATE(D3627,"　",E3627,F3627,G3627)</f>
        <v/>
      </c>
      <c r="N3627" s="252">
        <f>I3627</f>
        <v/>
      </c>
    </row>
    <row r="3628" ht="15" customHeight="1" thickBot="1">
      <c r="B3628" s="29" t="inlineStr">
        <is>
          <t>3F90MA144L</t>
        </is>
      </c>
      <c r="C3628" s="87">
        <f>SUMIF(数量表!D:H,B3628,数量表!H:H)</f>
        <v/>
      </c>
      <c r="D3628" s="243" t="inlineStr">
        <is>
          <t>W1-39</t>
        </is>
      </c>
      <c r="E3628" s="2" t="n">
        <v>386.5</v>
      </c>
      <c r="F3628" s="244" t="inlineStr">
        <is>
          <t>*</t>
        </is>
      </c>
      <c r="G3628" s="2" t="n">
        <v>1274</v>
      </c>
      <c r="H3628" s="122" t="n">
        <v>1</v>
      </c>
      <c r="I3628" s="259">
        <f>SUM(H3628*C3628)</f>
        <v/>
      </c>
      <c r="J3628" s="260" t="n">
        <v>1</v>
      </c>
      <c r="K3628" s="261">
        <f>C3628*J3628</f>
        <v/>
      </c>
      <c r="M3628" s="251">
        <f>CONCATENATE(D3628,"　",E3628,F3628,G3628)</f>
        <v/>
      </c>
      <c r="N3628" s="252">
        <f>I3628</f>
        <v/>
      </c>
    </row>
    <row r="3629" ht="15" customHeight="1" thickBot="1">
      <c r="B3629" s="29" t="inlineStr">
        <is>
          <t>3F90MA144L</t>
        </is>
      </c>
      <c r="C3629" s="87">
        <f>SUMIF(数量表!D:H,B3629,数量表!H:H)</f>
        <v/>
      </c>
      <c r="D3629" s="243" t="inlineStr">
        <is>
          <t>45*1000</t>
        </is>
      </c>
      <c r="E3629" s="2" t="n">
        <v>114.5</v>
      </c>
      <c r="F3629" s="244" t="inlineStr">
        <is>
          <t>*</t>
        </is>
      </c>
      <c r="G3629" s="2" t="n">
        <v>477</v>
      </c>
      <c r="H3629" s="122" t="n">
        <v>1</v>
      </c>
      <c r="I3629" s="259">
        <f>SUM(H3629*C3629)</f>
        <v/>
      </c>
      <c r="J3629" s="260" t="n">
        <v>0.1</v>
      </c>
      <c r="K3629" s="261">
        <f>C3629*J3629</f>
        <v/>
      </c>
      <c r="M3629" s="251">
        <f>CONCATENATE(D3629,"　",E3629,F3629,G3629)</f>
        <v/>
      </c>
      <c r="N3629" s="252">
        <f>I3629</f>
        <v/>
      </c>
    </row>
    <row r="3630" ht="15" customHeight="1" thickBot="1">
      <c r="B3630" s="29" t="inlineStr">
        <is>
          <t>3F90MA144L</t>
        </is>
      </c>
      <c r="C3630" s="87">
        <f>SUMIF(数量表!D:H,B3630,数量表!H:H)</f>
        <v/>
      </c>
      <c r="D3630" s="243" t="inlineStr">
        <is>
          <t>45*1000</t>
        </is>
      </c>
      <c r="E3630" s="2" t="n">
        <v>205</v>
      </c>
      <c r="F3630" s="244" t="inlineStr">
        <is>
          <t>*</t>
        </is>
      </c>
      <c r="G3630" s="2" t="n">
        <v>477</v>
      </c>
      <c r="H3630" s="122" t="n">
        <v>2</v>
      </c>
      <c r="I3630" s="259">
        <f>SUM(H3630*C3630)</f>
        <v/>
      </c>
      <c r="J3630" s="260" t="n">
        <v>0.2</v>
      </c>
      <c r="K3630" s="261">
        <f>C3630*J3630</f>
        <v/>
      </c>
      <c r="M3630" s="251">
        <f>CONCATENATE(D3630,"　",E3630,F3630,G3630)</f>
        <v/>
      </c>
      <c r="N3630" s="252">
        <f>I3630</f>
        <v/>
      </c>
    </row>
    <row r="3631" ht="15" customHeight="1" thickBot="1">
      <c r="B3631" s="29" t="inlineStr">
        <is>
          <t>3F90MA144L</t>
        </is>
      </c>
      <c r="C3631" s="87">
        <f>SUMIF(数量表!D:H,B3631,数量表!H:H)</f>
        <v/>
      </c>
      <c r="D3631" s="243" t="inlineStr">
        <is>
          <t>45*1000</t>
        </is>
      </c>
      <c r="E3631" s="2" t="n">
        <v>154.5</v>
      </c>
      <c r="F3631" s="244" t="inlineStr">
        <is>
          <t>*</t>
        </is>
      </c>
      <c r="G3631" s="2" t="n">
        <v>477</v>
      </c>
      <c r="H3631" s="122" t="n">
        <v>1</v>
      </c>
      <c r="I3631" s="259">
        <f>SUM(H3631*C3631)</f>
        <v/>
      </c>
      <c r="J3631" s="260" t="n">
        <v>0.1</v>
      </c>
      <c r="K3631" s="261">
        <f>C3631*J3631</f>
        <v/>
      </c>
      <c r="M3631" s="251">
        <f>CONCATENATE(D3631,"　",E3631,F3631,G3631)</f>
        <v/>
      </c>
      <c r="N3631" s="252">
        <f>I3631</f>
        <v/>
      </c>
    </row>
    <row r="3632" ht="15" customHeight="1" thickBot="1">
      <c r="B3632" s="29" t="inlineStr">
        <is>
          <t>3F90MA144L</t>
        </is>
      </c>
      <c r="C3632" s="87">
        <f>SUMIF(数量表!D:H,B3632,数量表!H:H)</f>
        <v/>
      </c>
      <c r="D3632" s="243" t="inlineStr">
        <is>
          <t>W1-34</t>
        </is>
      </c>
      <c r="E3632" s="2" t="n">
        <v>346.5</v>
      </c>
      <c r="F3632" s="244" t="inlineStr">
        <is>
          <t>*</t>
        </is>
      </c>
      <c r="G3632" s="2" t="n">
        <v>201</v>
      </c>
      <c r="H3632" s="122" t="n">
        <v>1</v>
      </c>
      <c r="I3632" s="259">
        <f>SUM(H3632*C3632)</f>
        <v/>
      </c>
      <c r="J3632" s="260" t="n">
        <v>0.2</v>
      </c>
      <c r="K3632" s="261">
        <f>C3632*J3632</f>
        <v/>
      </c>
      <c r="M3632" s="251">
        <f>CONCATENATE(D3632,"　",E3632,F3632,G3632)</f>
        <v/>
      </c>
      <c r="N3632" s="252">
        <f>I3632</f>
        <v/>
      </c>
    </row>
    <row r="3633" ht="15" customHeight="1" thickBot="1">
      <c r="B3633" s="29" t="inlineStr">
        <is>
          <t>3F90MA144L</t>
        </is>
      </c>
      <c r="C3633" s="87">
        <f>SUMIF(数量表!D:H,B3633,数量表!H:H)</f>
        <v/>
      </c>
      <c r="D3633" s="243" t="inlineStr">
        <is>
          <t>W1-39</t>
        </is>
      </c>
      <c r="E3633" s="2" t="n">
        <v>386.5</v>
      </c>
      <c r="F3633" s="244" t="inlineStr">
        <is>
          <t>*</t>
        </is>
      </c>
      <c r="G3633" s="2" t="n">
        <v>201</v>
      </c>
      <c r="H3633" s="122" t="n">
        <v>1</v>
      </c>
      <c r="I3633" s="259">
        <f>SUM(H3633*C3633)</f>
        <v/>
      </c>
      <c r="J3633" s="260" t="n">
        <v>0.2</v>
      </c>
      <c r="K3633" s="261">
        <f>C3633*J3633</f>
        <v/>
      </c>
      <c r="M3633" s="251">
        <f>CONCATENATE(D3633,"　",E3633,F3633,G3633)</f>
        <v/>
      </c>
      <c r="N3633" s="252">
        <f>I3633</f>
        <v/>
      </c>
    </row>
    <row r="3634" ht="15" customHeight="1" thickBot="1">
      <c r="B3634" s="220" t="inlineStr">
        <is>
          <t>3F90MA144R</t>
        </is>
      </c>
      <c r="C3634" s="82">
        <f>SUMIF(数量表!D:H,B3634,数量表!H:H)</f>
        <v/>
      </c>
      <c r="D3634" s="235" t="inlineStr">
        <is>
          <t>W1-34</t>
        </is>
      </c>
      <c r="E3634" s="236" t="n">
        <v>346.5</v>
      </c>
      <c r="F3634" s="237" t="inlineStr">
        <is>
          <t>*</t>
        </is>
      </c>
      <c r="G3634" s="236" t="n">
        <v>1274</v>
      </c>
      <c r="H3634" s="238" t="n">
        <v>1</v>
      </c>
      <c r="I3634" s="253">
        <f>SUM(H3634*C3634)</f>
        <v/>
      </c>
      <c r="J3634" s="254" t="n">
        <v>1</v>
      </c>
      <c r="K3634" s="255">
        <f>C3634*J3634</f>
        <v/>
      </c>
      <c r="M3634" s="251">
        <f>CONCATENATE(D3634,"　",E3634,F3634,G3634)</f>
        <v/>
      </c>
      <c r="N3634" s="252">
        <f>I3634</f>
        <v/>
      </c>
    </row>
    <row r="3635" ht="15" customHeight="1" thickBot="1">
      <c r="B3635" s="29" t="inlineStr">
        <is>
          <t>3F90MA144R</t>
        </is>
      </c>
      <c r="C3635" s="87">
        <f>SUMIF(数量表!D:H,B3635,数量表!H:H)</f>
        <v/>
      </c>
      <c r="D3635" s="243" t="inlineStr">
        <is>
          <t>W1-39</t>
        </is>
      </c>
      <c r="E3635" s="2" t="n">
        <v>386.5</v>
      </c>
      <c r="F3635" s="244" t="inlineStr">
        <is>
          <t>*</t>
        </is>
      </c>
      <c r="G3635" s="2" t="n">
        <v>1274</v>
      </c>
      <c r="H3635" s="122" t="n">
        <v>1</v>
      </c>
      <c r="I3635" s="259">
        <f>SUM(H3635*C3635)</f>
        <v/>
      </c>
      <c r="J3635" s="260" t="n">
        <v>1</v>
      </c>
      <c r="K3635" s="261">
        <f>C3635*J3635</f>
        <v/>
      </c>
      <c r="M3635" s="251">
        <f>CONCATENATE(D3635,"　",E3635,F3635,G3635)</f>
        <v/>
      </c>
      <c r="N3635" s="252">
        <f>I3635</f>
        <v/>
      </c>
    </row>
    <row r="3636" ht="15" customHeight="1" thickBot="1">
      <c r="B3636" s="29" t="inlineStr">
        <is>
          <t>3F90MA144R</t>
        </is>
      </c>
      <c r="C3636" s="87">
        <f>SUMIF(数量表!D:H,B3636,数量表!H:H)</f>
        <v/>
      </c>
      <c r="D3636" s="243" t="inlineStr">
        <is>
          <t>45*1000</t>
        </is>
      </c>
      <c r="E3636" s="2" t="n">
        <v>114.5</v>
      </c>
      <c r="F3636" s="244" t="inlineStr">
        <is>
          <t>*</t>
        </is>
      </c>
      <c r="G3636" s="2" t="n">
        <v>477</v>
      </c>
      <c r="H3636" s="122" t="n">
        <v>1</v>
      </c>
      <c r="I3636" s="259">
        <f>SUM(H3636*C3636)</f>
        <v/>
      </c>
      <c r="J3636" s="260" t="n">
        <v>0.1</v>
      </c>
      <c r="K3636" s="261">
        <f>C3636*J3636</f>
        <v/>
      </c>
      <c r="M3636" s="251">
        <f>CONCATENATE(D3636,"　",E3636,F3636,G3636)</f>
        <v/>
      </c>
      <c r="N3636" s="252">
        <f>I3636</f>
        <v/>
      </c>
    </row>
    <row r="3637" ht="15" customHeight="1" thickBot="1">
      <c r="B3637" s="29" t="inlineStr">
        <is>
          <t>3F90MA144R</t>
        </is>
      </c>
      <c r="C3637" s="87">
        <f>SUMIF(数量表!D:H,B3637,数量表!H:H)</f>
        <v/>
      </c>
      <c r="D3637" s="243" t="inlineStr">
        <is>
          <t>45*1000</t>
        </is>
      </c>
      <c r="E3637" s="2" t="n">
        <v>205</v>
      </c>
      <c r="F3637" s="244" t="inlineStr">
        <is>
          <t>*</t>
        </is>
      </c>
      <c r="G3637" s="2" t="n">
        <v>477</v>
      </c>
      <c r="H3637" s="122" t="n">
        <v>2</v>
      </c>
      <c r="I3637" s="259">
        <f>SUM(H3637*C3637)</f>
        <v/>
      </c>
      <c r="J3637" s="260" t="n">
        <v>0.2</v>
      </c>
      <c r="K3637" s="261">
        <f>C3637*J3637</f>
        <v/>
      </c>
      <c r="M3637" s="251">
        <f>CONCATENATE(D3637,"　",E3637,F3637,G3637)</f>
        <v/>
      </c>
      <c r="N3637" s="252">
        <f>I3637</f>
        <v/>
      </c>
    </row>
    <row r="3638" ht="15" customHeight="1" thickBot="1">
      <c r="B3638" s="29" t="inlineStr">
        <is>
          <t>3F90MA144R</t>
        </is>
      </c>
      <c r="C3638" s="87">
        <f>SUMIF(数量表!D:H,B3638,数量表!H:H)</f>
        <v/>
      </c>
      <c r="D3638" s="243" t="inlineStr">
        <is>
          <t>45*1000</t>
        </is>
      </c>
      <c r="E3638" s="2" t="n">
        <v>154.5</v>
      </c>
      <c r="F3638" s="244" t="inlineStr">
        <is>
          <t>*</t>
        </is>
      </c>
      <c r="G3638" s="2" t="n">
        <v>477</v>
      </c>
      <c r="H3638" s="122" t="n">
        <v>1</v>
      </c>
      <c r="I3638" s="259">
        <f>SUM(H3638*C3638)</f>
        <v/>
      </c>
      <c r="J3638" s="260" t="n">
        <v>0.1</v>
      </c>
      <c r="K3638" s="261">
        <f>C3638*J3638</f>
        <v/>
      </c>
      <c r="M3638" s="251">
        <f>CONCATENATE(D3638,"　",E3638,F3638,G3638)</f>
        <v/>
      </c>
      <c r="N3638" s="252">
        <f>I3638</f>
        <v/>
      </c>
    </row>
    <row r="3639" ht="15" customHeight="1" thickBot="1">
      <c r="B3639" s="29" t="inlineStr">
        <is>
          <t>3F90MA144R</t>
        </is>
      </c>
      <c r="C3639" s="87">
        <f>SUMIF(数量表!D:H,B3639,数量表!H:H)</f>
        <v/>
      </c>
      <c r="D3639" s="243" t="inlineStr">
        <is>
          <t>W1-34</t>
        </is>
      </c>
      <c r="E3639" s="2" t="n">
        <v>346.5</v>
      </c>
      <c r="F3639" s="244" t="inlineStr">
        <is>
          <t>*</t>
        </is>
      </c>
      <c r="G3639" s="2" t="n">
        <v>201</v>
      </c>
      <c r="H3639" s="122" t="n">
        <v>1</v>
      </c>
      <c r="I3639" s="259">
        <f>SUM(H3639*C3639)</f>
        <v/>
      </c>
      <c r="J3639" s="260" t="n">
        <v>0.2</v>
      </c>
      <c r="K3639" s="261">
        <f>C3639*J3639</f>
        <v/>
      </c>
      <c r="M3639" s="251">
        <f>CONCATENATE(D3639,"　",E3639,F3639,G3639)</f>
        <v/>
      </c>
      <c r="N3639" s="252">
        <f>I3639</f>
        <v/>
      </c>
    </row>
    <row r="3640" ht="15" customHeight="1" thickBot="1">
      <c r="B3640" s="29" t="inlineStr">
        <is>
          <t>3F90MA144R</t>
        </is>
      </c>
      <c r="C3640" s="87">
        <f>SUMIF(数量表!D:H,B3640,数量表!H:H)</f>
        <v/>
      </c>
      <c r="D3640" s="243" t="inlineStr">
        <is>
          <t>W1-39</t>
        </is>
      </c>
      <c r="E3640" s="2" t="n">
        <v>386.5</v>
      </c>
      <c r="F3640" s="244" t="inlineStr">
        <is>
          <t>*</t>
        </is>
      </c>
      <c r="G3640" s="2" t="n">
        <v>201</v>
      </c>
      <c r="H3640" s="122" t="n">
        <v>1</v>
      </c>
      <c r="I3640" s="259">
        <f>SUM(H3640*C3640)</f>
        <v/>
      </c>
      <c r="J3640" s="260" t="n">
        <v>0.2</v>
      </c>
      <c r="K3640" s="261">
        <f>C3640*J3640</f>
        <v/>
      </c>
      <c r="M3640" s="251">
        <f>CONCATENATE(D3640,"　",E3640,F3640,G3640)</f>
        <v/>
      </c>
      <c r="N3640" s="252">
        <f>I3640</f>
        <v/>
      </c>
    </row>
    <row r="3641" ht="15" customHeight="1" thickBot="1">
      <c r="B3641" s="220" t="inlineStr">
        <is>
          <t>3F90MA670</t>
        </is>
      </c>
      <c r="C3641" s="82">
        <f>SUMIF(数量表!D:H,B3641,数量表!H:H)</f>
        <v/>
      </c>
      <c r="D3641" s="235" t="inlineStr">
        <is>
          <t>W1-39</t>
        </is>
      </c>
      <c r="E3641" s="236" t="n">
        <v>386.5</v>
      </c>
      <c r="F3641" s="237" t="inlineStr">
        <is>
          <t>*</t>
        </is>
      </c>
      <c r="G3641" s="236" t="n">
        <v>1274</v>
      </c>
      <c r="H3641" s="238" t="n">
        <v>1</v>
      </c>
      <c r="I3641" s="253">
        <f>SUM(H3641*C3641)</f>
        <v/>
      </c>
      <c r="J3641" s="254" t="n">
        <v>1</v>
      </c>
      <c r="K3641" s="255">
        <f>C3641*J3641</f>
        <v/>
      </c>
      <c r="M3641" s="251">
        <f>CONCATENATE(D3641,"　",E3641,F3641,G3641)</f>
        <v/>
      </c>
      <c r="N3641" s="252">
        <f>I3641</f>
        <v/>
      </c>
    </row>
    <row r="3642" ht="15" customHeight="1" thickBot="1">
      <c r="B3642" s="29" t="inlineStr">
        <is>
          <t>3F90MA670</t>
        </is>
      </c>
      <c r="C3642" s="87">
        <f>SUMIF(数量表!D:H,B3642,数量表!H:H)</f>
        <v/>
      </c>
      <c r="D3642" s="243" t="inlineStr">
        <is>
          <t>W1-34</t>
        </is>
      </c>
      <c r="E3642" s="2" t="n">
        <v>146.5</v>
      </c>
      <c r="F3642" s="244" t="inlineStr">
        <is>
          <t>*</t>
        </is>
      </c>
      <c r="G3642" s="2" t="n">
        <v>1274</v>
      </c>
      <c r="H3642" s="122" t="n">
        <v>1</v>
      </c>
      <c r="I3642" s="259">
        <f>SUM(H3642*C3642)</f>
        <v/>
      </c>
      <c r="J3642" s="260" t="n">
        <v>0.5</v>
      </c>
      <c r="K3642" s="261">
        <f>C3642*J3642</f>
        <v/>
      </c>
      <c r="M3642" s="251">
        <f>CONCATENATE(D3642,"　",E3642,F3642,G3642)</f>
        <v/>
      </c>
      <c r="N3642" s="252">
        <f>I3642</f>
        <v/>
      </c>
    </row>
    <row r="3643" ht="15" customHeight="1" thickBot="1">
      <c r="B3643" s="29" t="inlineStr">
        <is>
          <t>3F90MA670</t>
        </is>
      </c>
      <c r="C3643" s="87">
        <f>SUMIF(数量表!D:H,B3643,数量表!H:H)</f>
        <v/>
      </c>
      <c r="D3643" s="243" t="inlineStr">
        <is>
          <t>W1-39</t>
        </is>
      </c>
      <c r="E3643" s="2" t="n">
        <v>386.5</v>
      </c>
      <c r="F3643" s="244" t="inlineStr">
        <is>
          <t>*</t>
        </is>
      </c>
      <c r="G3643" s="2" t="n">
        <v>705</v>
      </c>
      <c r="H3643" s="122" t="n">
        <v>1</v>
      </c>
      <c r="I3643" s="259">
        <f>SUM(H3643*C3643)</f>
        <v/>
      </c>
      <c r="J3643" s="260" t="n">
        <v>0.6</v>
      </c>
      <c r="K3643" s="261">
        <f>C3643*J3643</f>
        <v/>
      </c>
      <c r="M3643" s="251">
        <f>CONCATENATE(D3643,"　",E3643,F3643,G3643)</f>
        <v/>
      </c>
      <c r="N3643" s="252">
        <f>I3643</f>
        <v/>
      </c>
    </row>
    <row r="3644" ht="15" customHeight="1" thickBot="1">
      <c r="B3644" s="221" t="inlineStr">
        <is>
          <t>3F90MA670</t>
        </is>
      </c>
      <c r="C3644" s="91">
        <f>SUMIF(数量表!D:H,B3644,数量表!H:H)</f>
        <v/>
      </c>
      <c r="D3644" s="239" t="inlineStr">
        <is>
          <t>W1-34</t>
        </is>
      </c>
      <c r="E3644" s="240" t="n">
        <v>146.5</v>
      </c>
      <c r="F3644" s="241" t="inlineStr">
        <is>
          <t>*</t>
        </is>
      </c>
      <c r="G3644" s="240" t="n">
        <v>705</v>
      </c>
      <c r="H3644" s="242" t="n">
        <v>1</v>
      </c>
      <c r="I3644" s="256">
        <f>SUM(H3644*C3644)</f>
        <v/>
      </c>
      <c r="J3644" s="257" t="n">
        <v>0.3</v>
      </c>
      <c r="K3644" s="258">
        <f>C3644*J3644</f>
        <v/>
      </c>
      <c r="M3644" s="251">
        <f>CONCATENATE(D3644,"　",E3644,F3644,G3644)</f>
        <v/>
      </c>
      <c r="N3644" s="252">
        <f>I3644</f>
        <v/>
      </c>
    </row>
    <row r="3645" ht="15" customHeight="1" thickBot="1">
      <c r="B3645" s="220" t="inlineStr">
        <is>
          <t>3F90MA670L</t>
        </is>
      </c>
      <c r="C3645" s="82">
        <f>SUMIF(数量表!D:H,B3645,数量表!H:H)</f>
        <v/>
      </c>
      <c r="D3645" s="235" t="inlineStr">
        <is>
          <t>W1-34</t>
        </is>
      </c>
      <c r="E3645" s="236" t="n">
        <v>346.5</v>
      </c>
      <c r="F3645" s="237" t="inlineStr">
        <is>
          <t>*</t>
        </is>
      </c>
      <c r="G3645" s="236" t="n">
        <v>1274</v>
      </c>
      <c r="H3645" s="238" t="n">
        <v>1</v>
      </c>
      <c r="I3645" s="253">
        <f>SUM(H3645*C3645)</f>
        <v/>
      </c>
      <c r="J3645" s="254" t="n">
        <v>1</v>
      </c>
      <c r="K3645" s="255">
        <f>C3645*J3645</f>
        <v/>
      </c>
      <c r="M3645" s="251">
        <f>CONCATENATE(D3645,"　",E3645,F3645,G3645)</f>
        <v/>
      </c>
      <c r="N3645" s="252">
        <f>I3645</f>
        <v/>
      </c>
    </row>
    <row r="3646" ht="15" customHeight="1" thickBot="1">
      <c r="B3646" s="29" t="inlineStr">
        <is>
          <t>3F90MA670L</t>
        </is>
      </c>
      <c r="C3646" s="87">
        <f>SUMIF(数量表!D:H,B3646,数量表!H:H)</f>
        <v/>
      </c>
      <c r="D3646" s="243" t="inlineStr">
        <is>
          <t>W1-34</t>
        </is>
      </c>
      <c r="E3646" s="2" t="n">
        <v>146.5</v>
      </c>
      <c r="F3646" s="244" t="inlineStr">
        <is>
          <t>*</t>
        </is>
      </c>
      <c r="G3646" s="2" t="n">
        <v>1274</v>
      </c>
      <c r="H3646" s="122" t="n">
        <v>1</v>
      </c>
      <c r="I3646" s="259">
        <f>SUM(H3646*C3646)</f>
        <v/>
      </c>
      <c r="J3646" s="260" t="n">
        <v>0.5</v>
      </c>
      <c r="K3646" s="261">
        <f>C3646*J3646</f>
        <v/>
      </c>
      <c r="M3646" s="251">
        <f>CONCATENATE(D3646,"　",E3646,F3646,G3646)</f>
        <v/>
      </c>
      <c r="N3646" s="252">
        <f>I3646</f>
        <v/>
      </c>
    </row>
    <row r="3647" ht="15" customHeight="1" thickBot="1">
      <c r="B3647" s="29" t="inlineStr">
        <is>
          <t>3F90MA670L</t>
        </is>
      </c>
      <c r="C3647" s="87">
        <f>SUMIF(数量表!D:H,B3647,数量表!H:H)</f>
        <v/>
      </c>
      <c r="D3647" s="243" t="inlineStr">
        <is>
          <t>W1-34</t>
        </is>
      </c>
      <c r="E3647" s="2" t="n">
        <v>346.5</v>
      </c>
      <c r="F3647" s="244" t="inlineStr">
        <is>
          <t>*</t>
        </is>
      </c>
      <c r="G3647" s="2" t="n">
        <v>705</v>
      </c>
      <c r="H3647" s="122" t="n">
        <v>1</v>
      </c>
      <c r="I3647" s="259">
        <f>SUM(H3647*C3647)</f>
        <v/>
      </c>
      <c r="J3647" s="260" t="n">
        <v>0.6</v>
      </c>
      <c r="K3647" s="261">
        <f>C3647*J3647</f>
        <v/>
      </c>
      <c r="M3647" s="251">
        <f>CONCATENATE(D3647,"　",E3647,F3647,G3647)</f>
        <v/>
      </c>
      <c r="N3647" s="252">
        <f>I3647</f>
        <v/>
      </c>
    </row>
    <row r="3648" ht="15" customHeight="1" thickBot="1">
      <c r="B3648" s="221" t="inlineStr">
        <is>
          <t>3F90MA670L</t>
        </is>
      </c>
      <c r="C3648" s="91">
        <f>SUMIF(数量表!D:H,B3648,数量表!H:H)</f>
        <v/>
      </c>
      <c r="D3648" s="239" t="inlineStr">
        <is>
          <t>W1-34</t>
        </is>
      </c>
      <c r="E3648" s="240" t="n">
        <v>146.5</v>
      </c>
      <c r="F3648" s="241" t="inlineStr">
        <is>
          <t>*</t>
        </is>
      </c>
      <c r="G3648" s="240" t="n">
        <v>705</v>
      </c>
      <c r="H3648" s="242" t="n">
        <v>1</v>
      </c>
      <c r="I3648" s="256">
        <f>SUM(H3648*C3648)</f>
        <v/>
      </c>
      <c r="J3648" s="257" t="n">
        <v>0.3</v>
      </c>
      <c r="K3648" s="258">
        <f>C3648*J3648</f>
        <v/>
      </c>
      <c r="M3648" s="251">
        <f>CONCATENATE(D3648,"　",E3648,F3648,G3648)</f>
        <v/>
      </c>
      <c r="N3648" s="252">
        <f>I3648</f>
        <v/>
      </c>
    </row>
    <row r="3649" ht="15" customHeight="1" thickBot="1">
      <c r="B3649" s="220" t="inlineStr">
        <is>
          <t>3F90MA670R</t>
        </is>
      </c>
      <c r="C3649" s="82">
        <f>SUMIF(数量表!D:H,B3649,数量表!H:H)</f>
        <v/>
      </c>
      <c r="D3649" s="235" t="inlineStr">
        <is>
          <t>W1-34</t>
        </is>
      </c>
      <c r="E3649" s="236" t="n">
        <v>346.5</v>
      </c>
      <c r="F3649" s="237" t="inlineStr">
        <is>
          <t>*</t>
        </is>
      </c>
      <c r="G3649" s="236" t="n">
        <v>1274</v>
      </c>
      <c r="H3649" s="238" t="n">
        <v>1</v>
      </c>
      <c r="I3649" s="253">
        <f>SUM(H3649*C3649)</f>
        <v/>
      </c>
      <c r="J3649" s="254" t="n">
        <v>1</v>
      </c>
      <c r="K3649" s="255">
        <f>C3649*J3649</f>
        <v/>
      </c>
      <c r="M3649" s="251">
        <f>CONCATENATE(D3649,"　",E3649,F3649,G3649)</f>
        <v/>
      </c>
      <c r="N3649" s="252">
        <f>I3649</f>
        <v/>
      </c>
    </row>
    <row r="3650" ht="15" customHeight="1" thickBot="1">
      <c r="B3650" s="29" t="inlineStr">
        <is>
          <t>3F90MA670R</t>
        </is>
      </c>
      <c r="C3650" s="87">
        <f>SUMIF(数量表!D:H,B3650,数量表!H:H)</f>
        <v/>
      </c>
      <c r="D3650" s="243" t="inlineStr">
        <is>
          <t>W1-34</t>
        </is>
      </c>
      <c r="E3650" s="2" t="n">
        <v>146.5</v>
      </c>
      <c r="F3650" s="244" t="inlineStr">
        <is>
          <t>*</t>
        </is>
      </c>
      <c r="G3650" s="2" t="n">
        <v>1274</v>
      </c>
      <c r="H3650" s="122" t="n">
        <v>1</v>
      </c>
      <c r="I3650" s="259">
        <f>SUM(H3650*C3650)</f>
        <v/>
      </c>
      <c r="J3650" s="260" t="n">
        <v>0.5</v>
      </c>
      <c r="K3650" s="261">
        <f>C3650*J3650</f>
        <v/>
      </c>
      <c r="M3650" s="251">
        <f>CONCATENATE(D3650,"　",E3650,F3650,G3650)</f>
        <v/>
      </c>
      <c r="N3650" s="252">
        <f>I3650</f>
        <v/>
      </c>
    </row>
    <row r="3651" ht="15" customHeight="1" thickBot="1">
      <c r="B3651" s="29" t="inlineStr">
        <is>
          <t>3F90MA670R</t>
        </is>
      </c>
      <c r="C3651" s="87">
        <f>SUMIF(数量表!D:H,B3651,数量表!H:H)</f>
        <v/>
      </c>
      <c r="D3651" s="243" t="inlineStr">
        <is>
          <t>W1-34</t>
        </is>
      </c>
      <c r="E3651" s="2" t="n">
        <v>346.5</v>
      </c>
      <c r="F3651" s="244" t="inlineStr">
        <is>
          <t>*</t>
        </is>
      </c>
      <c r="G3651" s="2" t="n">
        <v>705</v>
      </c>
      <c r="H3651" s="122" t="n">
        <v>1</v>
      </c>
      <c r="I3651" s="259">
        <f>SUM(H3651*C3651)</f>
        <v/>
      </c>
      <c r="J3651" s="260" t="n">
        <v>0.6</v>
      </c>
      <c r="K3651" s="261">
        <f>C3651*J3651</f>
        <v/>
      </c>
      <c r="M3651" s="251">
        <f>CONCATENATE(D3651,"　",E3651,F3651,G3651)</f>
        <v/>
      </c>
      <c r="N3651" s="252">
        <f>I3651</f>
        <v/>
      </c>
    </row>
    <row r="3652" ht="15" customHeight="1" thickBot="1">
      <c r="B3652" s="221" t="inlineStr">
        <is>
          <t>3F90MA670R</t>
        </is>
      </c>
      <c r="C3652" s="91">
        <f>SUMIF(数量表!D:H,B3652,数量表!H:H)</f>
        <v/>
      </c>
      <c r="D3652" s="239" t="inlineStr">
        <is>
          <t>W1-34</t>
        </is>
      </c>
      <c r="E3652" s="240" t="n">
        <v>146.5</v>
      </c>
      <c r="F3652" s="241" t="inlineStr">
        <is>
          <t>*</t>
        </is>
      </c>
      <c r="G3652" s="240" t="n">
        <v>705</v>
      </c>
      <c r="H3652" s="242" t="n">
        <v>1</v>
      </c>
      <c r="I3652" s="256">
        <f>SUM(H3652*C3652)</f>
        <v/>
      </c>
      <c r="J3652" s="257" t="n">
        <v>0.3</v>
      </c>
      <c r="K3652" s="258">
        <f>C3652*J3652</f>
        <v/>
      </c>
      <c r="M3652" s="251">
        <f>CONCATENATE(D3652,"　",E3652,F3652,G3652)</f>
        <v/>
      </c>
      <c r="N3652" s="252">
        <f>I3652</f>
        <v/>
      </c>
    </row>
    <row r="3653" ht="15" customHeight="1" thickBot="1">
      <c r="B3653" s="220" t="inlineStr">
        <is>
          <t>3F90MAX</t>
        </is>
      </c>
      <c r="C3653" s="82">
        <f>SUMIF(数量表!D:H,B3653,数量表!H:H)</f>
        <v/>
      </c>
      <c r="D3653" s="235" t="inlineStr">
        <is>
          <t>W1-39</t>
        </is>
      </c>
      <c r="E3653" s="236" t="n">
        <v>356.5</v>
      </c>
      <c r="F3653" s="237" t="inlineStr">
        <is>
          <t>*</t>
        </is>
      </c>
      <c r="G3653" s="236" t="n">
        <v>1256</v>
      </c>
      <c r="H3653" s="238" t="n">
        <v>2</v>
      </c>
      <c r="I3653" s="253">
        <f>SUM(H3653*C3653)</f>
        <v/>
      </c>
      <c r="J3653" s="254" t="n">
        <v>1.9</v>
      </c>
      <c r="K3653" s="255">
        <f>C3653*J3653</f>
        <v/>
      </c>
      <c r="M3653" s="251">
        <f>CONCATENATE(D3653,"　",E3653,F3653,G3653)</f>
        <v/>
      </c>
      <c r="N3653" s="252">
        <f>I3653</f>
        <v/>
      </c>
    </row>
    <row r="3654" ht="15" customHeight="1" thickBot="1">
      <c r="B3654" s="221" t="inlineStr">
        <is>
          <t>3F90MAX</t>
        </is>
      </c>
      <c r="C3654" s="91">
        <f>SUMIF(数量表!D:H,B3654,数量表!H:H)</f>
        <v/>
      </c>
      <c r="D3654" s="239" t="inlineStr">
        <is>
          <t>W1-39</t>
        </is>
      </c>
      <c r="E3654" s="240" t="n">
        <v>356.5</v>
      </c>
      <c r="F3654" s="241" t="inlineStr">
        <is>
          <t>*</t>
        </is>
      </c>
      <c r="G3654" s="240" t="n">
        <v>687</v>
      </c>
      <c r="H3654" s="242" t="n">
        <v>2</v>
      </c>
      <c r="I3654" s="256">
        <f>SUM(H3654*C3654)</f>
        <v/>
      </c>
      <c r="J3654" s="257" t="n">
        <v>1</v>
      </c>
      <c r="K3654" s="258">
        <f>C3654*J3654</f>
        <v/>
      </c>
      <c r="M3654" s="251">
        <f>CONCATENATE(D3654,"　",E3654,F3654,G3654)</f>
        <v/>
      </c>
      <c r="N3654" s="252">
        <f>I3654</f>
        <v/>
      </c>
    </row>
    <row r="3655" ht="15" customHeight="1" thickBot="1">
      <c r="B3655" s="220" t="inlineStr">
        <is>
          <t>3F90MAZ</t>
        </is>
      </c>
      <c r="C3655" s="82">
        <f>SUMIF(数量表!D:H,B3655,数量表!H:H)</f>
        <v/>
      </c>
      <c r="D3655" s="235" t="inlineStr">
        <is>
          <t>W1-39</t>
        </is>
      </c>
      <c r="E3655" s="236" t="n">
        <v>356.5</v>
      </c>
      <c r="F3655" s="237" t="inlineStr">
        <is>
          <t>*</t>
        </is>
      </c>
      <c r="G3655" s="236" t="n">
        <v>1256</v>
      </c>
      <c r="H3655" s="238" t="n">
        <v>2</v>
      </c>
      <c r="I3655" s="253">
        <f>SUM(H3655*C3655)</f>
        <v/>
      </c>
      <c r="J3655" s="254" t="n">
        <v>1.9</v>
      </c>
      <c r="K3655" s="255">
        <f>C3655*J3655</f>
        <v/>
      </c>
      <c r="M3655" s="251">
        <f>CONCATENATE(D3655,"　",E3655,F3655,G3655)</f>
        <v/>
      </c>
      <c r="N3655" s="252">
        <f>I3655</f>
        <v/>
      </c>
    </row>
    <row r="3656" ht="15" customHeight="1" thickBot="1">
      <c r="B3656" s="221" t="inlineStr">
        <is>
          <t>3F90MAZ</t>
        </is>
      </c>
      <c r="C3656" s="91">
        <f>SUMIF(数量表!D:H,B3656,数量表!H:H)</f>
        <v/>
      </c>
      <c r="D3656" s="239" t="inlineStr">
        <is>
          <t>W1-39</t>
        </is>
      </c>
      <c r="E3656" s="240" t="n">
        <v>356.5</v>
      </c>
      <c r="F3656" s="241" t="inlineStr">
        <is>
          <t>*</t>
        </is>
      </c>
      <c r="G3656" s="240" t="n">
        <v>687</v>
      </c>
      <c r="H3656" s="242" t="n">
        <v>2</v>
      </c>
      <c r="I3656" s="256">
        <f>SUM(H3656*C3656)</f>
        <v/>
      </c>
      <c r="J3656" s="257" t="n">
        <v>1</v>
      </c>
      <c r="K3656" s="258">
        <f>C3656*J3656</f>
        <v/>
      </c>
      <c r="M3656" s="251">
        <f>CONCATENATE(D3656,"　",E3656,F3656,G3656)</f>
        <v/>
      </c>
      <c r="N3656" s="252">
        <f>I3656</f>
        <v/>
      </c>
    </row>
    <row r="3657" ht="15" customHeight="1" thickBot="1">
      <c r="B3657" s="79" t="inlineStr">
        <is>
          <t>3F90MAX144</t>
        </is>
      </c>
      <c r="C3657" s="82">
        <f>SUMIF(数量表!D:H,B3657,数量表!H:H)</f>
        <v/>
      </c>
      <c r="D3657" s="235" t="inlineStr">
        <is>
          <t>45*1000</t>
        </is>
      </c>
      <c r="E3657" s="236" t="n">
        <v>205</v>
      </c>
      <c r="F3657" s="237" t="inlineStr">
        <is>
          <t>*</t>
        </is>
      </c>
      <c r="G3657" s="236" t="n">
        <v>477</v>
      </c>
      <c r="H3657" s="238" t="n">
        <v>2</v>
      </c>
      <c r="I3657" s="253">
        <f>SUM(H3657*C3657)</f>
        <v/>
      </c>
      <c r="J3657" s="254" t="n">
        <v>0.2</v>
      </c>
      <c r="K3657" s="255">
        <f>C3657*J3657</f>
        <v/>
      </c>
      <c r="M3657" s="251">
        <f>CONCATENATE(D3657,"　",E3657,F3657,G3657)</f>
        <v/>
      </c>
      <c r="N3657" s="252">
        <f>I3657</f>
        <v/>
      </c>
    </row>
    <row r="3658" ht="15" customHeight="1" thickBot="1">
      <c r="B3658" s="85" t="inlineStr">
        <is>
          <t>3F90MAX144</t>
        </is>
      </c>
      <c r="C3658" s="87">
        <f>SUMIF(数量表!D:H,B3658,数量表!H:H)</f>
        <v/>
      </c>
      <c r="D3658" s="243" t="inlineStr">
        <is>
          <t>45*1000</t>
        </is>
      </c>
      <c r="E3658" s="2" t="n">
        <v>154.5</v>
      </c>
      <c r="F3658" s="244" t="inlineStr">
        <is>
          <t>*</t>
        </is>
      </c>
      <c r="G3658" s="2" t="n">
        <v>477</v>
      </c>
      <c r="H3658" s="122" t="n">
        <v>2</v>
      </c>
      <c r="I3658" s="259">
        <f>SUM(H3658*C3658)</f>
        <v/>
      </c>
      <c r="J3658" s="260" t="n">
        <v>0.2</v>
      </c>
      <c r="K3658" s="261">
        <f>C3658*J3658</f>
        <v/>
      </c>
      <c r="M3658" s="251">
        <f>CONCATENATE(D3658,"　",E3658,F3658,G3658)</f>
        <v/>
      </c>
      <c r="N3658" s="252">
        <f>I3658</f>
        <v/>
      </c>
    </row>
    <row r="3659" ht="15" customHeight="1" thickBot="1">
      <c r="B3659" s="85" t="inlineStr">
        <is>
          <t>3F90MAX144</t>
        </is>
      </c>
      <c r="C3659" s="87">
        <f>SUMIF(数量表!D:H,B3659,数量表!H:H)</f>
        <v/>
      </c>
      <c r="D3659" s="243" t="inlineStr">
        <is>
          <t>W1-39</t>
        </is>
      </c>
      <c r="E3659" s="2" t="n">
        <v>386.5</v>
      </c>
      <c r="F3659" s="244" t="inlineStr">
        <is>
          <t>*</t>
        </is>
      </c>
      <c r="G3659" s="2" t="n">
        <v>1274</v>
      </c>
      <c r="H3659" s="122" t="n">
        <v>2</v>
      </c>
      <c r="I3659" s="259">
        <f>SUM(H3659*C3659)</f>
        <v/>
      </c>
      <c r="J3659" s="260" t="n">
        <v>2</v>
      </c>
      <c r="K3659" s="261">
        <f>C3659*J3659</f>
        <v/>
      </c>
      <c r="M3659" s="251">
        <f>CONCATENATE(D3659,"　",E3659,F3659,G3659)</f>
        <v/>
      </c>
      <c r="N3659" s="252">
        <f>I3659</f>
        <v/>
      </c>
    </row>
    <row r="3660" ht="15" customHeight="1" thickBot="1">
      <c r="B3660" s="88" t="inlineStr">
        <is>
          <t>3F90MAX144</t>
        </is>
      </c>
      <c r="C3660" s="91">
        <f>SUMIF(数量表!D:H,B3660,数量表!H:H)</f>
        <v/>
      </c>
      <c r="D3660" s="239" t="inlineStr">
        <is>
          <t>W1-39</t>
        </is>
      </c>
      <c r="E3660" s="240" t="n">
        <v>386.5</v>
      </c>
      <c r="F3660" s="241" t="inlineStr">
        <is>
          <t>*</t>
        </is>
      </c>
      <c r="G3660" s="240" t="n">
        <v>734</v>
      </c>
      <c r="H3660" s="242" t="n">
        <v>2</v>
      </c>
      <c r="I3660" s="256">
        <f>SUM(H3660*C3660)</f>
        <v/>
      </c>
      <c r="J3660" s="257" t="n">
        <v>2</v>
      </c>
      <c r="K3660" s="258">
        <f>C3660*J3660</f>
        <v/>
      </c>
      <c r="M3660" s="251">
        <f>CONCATENATE(D3660,"　",E3660,F3660,G3660)</f>
        <v/>
      </c>
      <c r="N3660" s="252">
        <f>I3660</f>
        <v/>
      </c>
    </row>
    <row r="3661" ht="15" customHeight="1" thickBot="1">
      <c r="B3661" s="220" t="inlineStr">
        <is>
          <t>3F90MAW</t>
        </is>
      </c>
      <c r="C3661" s="82">
        <f>SUMIF(数量表!D:H,B3661,数量表!H:H)</f>
        <v/>
      </c>
      <c r="D3661" s="235" t="inlineStr">
        <is>
          <t>W1-39</t>
        </is>
      </c>
      <c r="E3661" s="236" t="n">
        <v>386.5</v>
      </c>
      <c r="F3661" s="237" t="inlineStr">
        <is>
          <t>*</t>
        </is>
      </c>
      <c r="G3661" s="236" t="n">
        <v>705</v>
      </c>
      <c r="H3661" s="238" t="n">
        <v>2</v>
      </c>
      <c r="I3661" s="253">
        <f>SUM(H3661*C3661)</f>
        <v/>
      </c>
      <c r="J3661" s="254" t="n">
        <v>1.2</v>
      </c>
      <c r="K3661" s="255">
        <f>C3661*J3661</f>
        <v/>
      </c>
      <c r="M3661" s="251">
        <f>CONCATENATE(D3661,"　",E3661,F3661,G3661)</f>
        <v/>
      </c>
      <c r="N3661" s="252">
        <f>I3661</f>
        <v/>
      </c>
    </row>
    <row r="3662" ht="15" customHeight="1" thickBot="1">
      <c r="B3662" s="221" t="inlineStr">
        <is>
          <t>3F90MAW</t>
        </is>
      </c>
      <c r="C3662" s="91">
        <f>SUMIF(数量表!D:H,B3662,数量表!H:H)</f>
        <v/>
      </c>
      <c r="D3662" s="239" t="inlineStr">
        <is>
          <t>W1-39</t>
        </is>
      </c>
      <c r="E3662" s="240" t="n">
        <v>386.5</v>
      </c>
      <c r="F3662" s="241" t="inlineStr">
        <is>
          <t>*</t>
        </is>
      </c>
      <c r="G3662" s="240" t="n">
        <v>1274</v>
      </c>
      <c r="H3662" s="242" t="n">
        <v>2</v>
      </c>
      <c r="I3662" s="256">
        <f>SUM(H3662*C3662)</f>
        <v/>
      </c>
      <c r="J3662" s="257" t="n">
        <v>2</v>
      </c>
      <c r="K3662" s="258">
        <f>C3662*J3662</f>
        <v/>
      </c>
      <c r="M3662" s="251">
        <f>CONCATENATE(D3662,"　",E3662,F3662,G3662)</f>
        <v/>
      </c>
      <c r="N3662" s="252">
        <f>I3662</f>
        <v/>
      </c>
    </row>
    <row r="3663" ht="15" customHeight="1" thickBot="1">
      <c r="B3663" s="220" t="inlineStr">
        <is>
          <t>3F135MA</t>
        </is>
      </c>
      <c r="C3663" s="82">
        <f>SUMIF(数量表!D:H,B3663,数量表!H:H)</f>
        <v/>
      </c>
      <c r="D3663" s="235" t="inlineStr">
        <is>
          <t>W1-39</t>
        </is>
      </c>
      <c r="E3663" s="236" t="n">
        <v>386.5</v>
      </c>
      <c r="F3663" s="237" t="inlineStr">
        <is>
          <t>*</t>
        </is>
      </c>
      <c r="G3663" s="236" t="n">
        <v>546</v>
      </c>
      <c r="H3663" s="238" t="n">
        <v>2</v>
      </c>
      <c r="I3663" s="253">
        <f>SUM(H3663*C3663)</f>
        <v/>
      </c>
      <c r="J3663" s="254" t="n">
        <v>1</v>
      </c>
      <c r="K3663" s="255">
        <f>C3663*J3663</f>
        <v/>
      </c>
      <c r="M3663" s="251">
        <f>CONCATENATE(D3663,"　",E3663,F3663,G3663)</f>
        <v/>
      </c>
      <c r="N3663" s="252">
        <f>I3663</f>
        <v/>
      </c>
    </row>
    <row r="3664" ht="15" customHeight="1" thickBot="1">
      <c r="B3664" s="221" t="inlineStr">
        <is>
          <t>3F135MA</t>
        </is>
      </c>
      <c r="C3664" s="91">
        <f>SUMIF(数量表!D:H,B3664,数量表!H:H)</f>
        <v/>
      </c>
      <c r="D3664" s="239" t="inlineStr">
        <is>
          <t>W1-39</t>
        </is>
      </c>
      <c r="E3664" s="240" t="n">
        <v>386.5</v>
      </c>
      <c r="F3664" s="241" t="inlineStr">
        <is>
          <t>*</t>
        </is>
      </c>
      <c r="G3664" s="240" t="n">
        <v>1274</v>
      </c>
      <c r="H3664" s="242" t="n">
        <v>2</v>
      </c>
      <c r="I3664" s="256">
        <f>SUM(H3664*C3664)</f>
        <v/>
      </c>
      <c r="J3664" s="257" t="n">
        <v>2</v>
      </c>
      <c r="K3664" s="258">
        <f>C3664*J3664</f>
        <v/>
      </c>
      <c r="M3664" s="251">
        <f>CONCATENATE(D3664,"　",E3664,F3664,G3664)</f>
        <v/>
      </c>
      <c r="N3664" s="252">
        <f>I3664</f>
        <v/>
      </c>
    </row>
    <row r="3665" ht="15" customHeight="1" thickBot="1">
      <c r="B3665" s="220" t="inlineStr">
        <is>
          <t>3F135MAL</t>
        </is>
      </c>
      <c r="C3665" s="82">
        <f>SUMIF(数量表!D:H,B3665,数量表!H:H)</f>
        <v/>
      </c>
      <c r="D3665" s="235" t="inlineStr">
        <is>
          <t>W1-34</t>
        </is>
      </c>
      <c r="E3665" s="236" t="n">
        <v>346.5</v>
      </c>
      <c r="F3665" s="237" t="inlineStr">
        <is>
          <t>*</t>
        </is>
      </c>
      <c r="G3665" s="236" t="n">
        <v>1274</v>
      </c>
      <c r="H3665" s="238" t="n">
        <v>1</v>
      </c>
      <c r="I3665" s="253">
        <f>SUM(H3665*C3665)</f>
        <v/>
      </c>
      <c r="J3665" s="254" t="n">
        <v>1</v>
      </c>
      <c r="K3665" s="255">
        <f>C3665*J3665</f>
        <v/>
      </c>
      <c r="M3665" s="251">
        <f>CONCATENATE(D3665,"　",E3665,F3665,G3665)</f>
        <v/>
      </c>
      <c r="N3665" s="252">
        <f>I3665</f>
        <v/>
      </c>
    </row>
    <row r="3666" ht="15" customHeight="1" thickBot="1">
      <c r="B3666" s="29" t="inlineStr">
        <is>
          <t>3F135MAL</t>
        </is>
      </c>
      <c r="C3666" s="87">
        <f>SUMIF(数量表!D:H,B3666,数量表!H:H)</f>
        <v/>
      </c>
      <c r="D3666" s="243" t="inlineStr">
        <is>
          <t>W1-39</t>
        </is>
      </c>
      <c r="E3666" s="2" t="n">
        <v>386.5</v>
      </c>
      <c r="F3666" s="244" t="inlineStr">
        <is>
          <t>*</t>
        </is>
      </c>
      <c r="G3666" s="2" t="n">
        <v>1274</v>
      </c>
      <c r="H3666" s="122" t="n">
        <v>1</v>
      </c>
      <c r="I3666" s="259">
        <f>SUM(H3666*C3666)</f>
        <v/>
      </c>
      <c r="J3666" s="260" t="n">
        <v>1</v>
      </c>
      <c r="K3666" s="261">
        <f>C3666*J3666</f>
        <v/>
      </c>
      <c r="M3666" s="251">
        <f>CONCATENATE(D3666,"　",E3666,F3666,G3666)</f>
        <v/>
      </c>
      <c r="N3666" s="252">
        <f>I3666</f>
        <v/>
      </c>
    </row>
    <row r="3667" ht="15" customHeight="1" thickBot="1">
      <c r="B3667" s="29" t="inlineStr">
        <is>
          <t>3F135MAL</t>
        </is>
      </c>
      <c r="C3667" s="87">
        <f>SUMIF(数量表!D:H,B3667,数量表!H:H)</f>
        <v/>
      </c>
      <c r="D3667" s="243" t="inlineStr">
        <is>
          <t>W1-34</t>
        </is>
      </c>
      <c r="E3667" s="2" t="n">
        <v>346.5</v>
      </c>
      <c r="F3667" s="244" t="inlineStr">
        <is>
          <t>*</t>
        </is>
      </c>
      <c r="G3667" s="2" t="n">
        <v>546</v>
      </c>
      <c r="H3667" s="122" t="n">
        <v>1</v>
      </c>
      <c r="I3667" s="259">
        <f>SUM(H3667*C3667)</f>
        <v/>
      </c>
      <c r="J3667" s="260" t="n">
        <v>0.5</v>
      </c>
      <c r="K3667" s="261">
        <f>C3667*J3667</f>
        <v/>
      </c>
      <c r="M3667" s="251">
        <f>CONCATENATE(D3667,"　",E3667,F3667,G3667)</f>
        <v/>
      </c>
      <c r="N3667" s="252">
        <f>I3667</f>
        <v/>
      </c>
    </row>
    <row r="3668" ht="15" customHeight="1" thickBot="1">
      <c r="B3668" s="221" t="inlineStr">
        <is>
          <t>3F135MAL</t>
        </is>
      </c>
      <c r="C3668" s="91">
        <f>SUMIF(数量表!D:H,B3668,数量表!H:H)</f>
        <v/>
      </c>
      <c r="D3668" s="239" t="inlineStr">
        <is>
          <t>W1-39</t>
        </is>
      </c>
      <c r="E3668" s="240" t="n">
        <v>386.5</v>
      </c>
      <c r="F3668" s="241" t="inlineStr">
        <is>
          <t>*</t>
        </is>
      </c>
      <c r="G3668" s="240" t="n">
        <v>546</v>
      </c>
      <c r="H3668" s="242" t="n">
        <v>1</v>
      </c>
      <c r="I3668" s="256">
        <f>SUM(H3668*C3668)</f>
        <v/>
      </c>
      <c r="J3668" s="257" t="n">
        <v>0.5</v>
      </c>
      <c r="K3668" s="258">
        <f>C3668*J3668</f>
        <v/>
      </c>
      <c r="M3668" s="251">
        <f>CONCATENATE(D3668,"　",E3668,F3668,G3668)</f>
        <v/>
      </c>
      <c r="N3668" s="252">
        <f>I3668</f>
        <v/>
      </c>
    </row>
    <row r="3669" ht="15" customHeight="1" thickBot="1">
      <c r="B3669" s="220" t="inlineStr">
        <is>
          <t>3F135MAR</t>
        </is>
      </c>
      <c r="C3669" s="82">
        <f>SUMIF(数量表!D:H,B3669,数量表!H:H)</f>
        <v/>
      </c>
      <c r="D3669" s="235" t="inlineStr">
        <is>
          <t>W1-34</t>
        </is>
      </c>
      <c r="E3669" s="236" t="n">
        <v>346.5</v>
      </c>
      <c r="F3669" s="237" t="inlineStr">
        <is>
          <t>*</t>
        </is>
      </c>
      <c r="G3669" s="236" t="n">
        <v>1274</v>
      </c>
      <c r="H3669" s="238" t="n">
        <v>1</v>
      </c>
      <c r="I3669" s="253">
        <f>SUM(H3669*C3669)</f>
        <v/>
      </c>
      <c r="J3669" s="254" t="n">
        <v>1</v>
      </c>
      <c r="K3669" s="255">
        <f>C3669*J3669</f>
        <v/>
      </c>
      <c r="M3669" s="251">
        <f>CONCATENATE(D3669,"　",E3669,F3669,G3669)</f>
        <v/>
      </c>
      <c r="N3669" s="252">
        <f>I3669</f>
        <v/>
      </c>
    </row>
    <row r="3670" ht="15" customHeight="1" thickBot="1">
      <c r="B3670" s="29" t="inlineStr">
        <is>
          <t>3F135MAR</t>
        </is>
      </c>
      <c r="C3670" s="87">
        <f>SUMIF(数量表!D:H,B3670,数量表!H:H)</f>
        <v/>
      </c>
      <c r="D3670" s="243" t="inlineStr">
        <is>
          <t>W1-39</t>
        </is>
      </c>
      <c r="E3670" s="2" t="n">
        <v>386.5</v>
      </c>
      <c r="F3670" s="244" t="inlineStr">
        <is>
          <t>*</t>
        </is>
      </c>
      <c r="G3670" s="2" t="n">
        <v>1274</v>
      </c>
      <c r="H3670" s="122" t="n">
        <v>1</v>
      </c>
      <c r="I3670" s="259">
        <f>SUM(H3670*C3670)</f>
        <v/>
      </c>
      <c r="J3670" s="260" t="n">
        <v>1</v>
      </c>
      <c r="K3670" s="261">
        <f>C3670*J3670</f>
        <v/>
      </c>
      <c r="M3670" s="251">
        <f>CONCATENATE(D3670,"　",E3670,F3670,G3670)</f>
        <v/>
      </c>
      <c r="N3670" s="252">
        <f>I3670</f>
        <v/>
      </c>
    </row>
    <row r="3671" ht="15" customHeight="1" thickBot="1">
      <c r="B3671" s="29" t="inlineStr">
        <is>
          <t>3F135MAR</t>
        </is>
      </c>
      <c r="C3671" s="87">
        <f>SUMIF(数量表!D:H,B3671,数量表!H:H)</f>
        <v/>
      </c>
      <c r="D3671" s="243" t="inlineStr">
        <is>
          <t>W1-34</t>
        </is>
      </c>
      <c r="E3671" s="2" t="n">
        <v>346.5</v>
      </c>
      <c r="F3671" s="244" t="inlineStr">
        <is>
          <t>*</t>
        </is>
      </c>
      <c r="G3671" s="2" t="n">
        <v>546</v>
      </c>
      <c r="H3671" s="122" t="n">
        <v>1</v>
      </c>
      <c r="I3671" s="259">
        <f>SUM(H3671*C3671)</f>
        <v/>
      </c>
      <c r="J3671" s="260" t="n">
        <v>0.5</v>
      </c>
      <c r="K3671" s="261">
        <f>C3671*J3671</f>
        <v/>
      </c>
      <c r="M3671" s="251">
        <f>CONCATENATE(D3671,"　",E3671,F3671,G3671)</f>
        <v/>
      </c>
      <c r="N3671" s="252">
        <f>I3671</f>
        <v/>
      </c>
    </row>
    <row r="3672" ht="15" customHeight="1" thickBot="1">
      <c r="B3672" s="221" t="inlineStr">
        <is>
          <t>3F135MAR</t>
        </is>
      </c>
      <c r="C3672" s="91">
        <f>SUMIF(数量表!D:H,B3672,数量表!H:H)</f>
        <v/>
      </c>
      <c r="D3672" s="239" t="inlineStr">
        <is>
          <t>W1-39</t>
        </is>
      </c>
      <c r="E3672" s="240" t="n">
        <v>386.5</v>
      </c>
      <c r="F3672" s="241" t="inlineStr">
        <is>
          <t>*</t>
        </is>
      </c>
      <c r="G3672" s="240" t="n">
        <v>546</v>
      </c>
      <c r="H3672" s="242" t="n">
        <v>1</v>
      </c>
      <c r="I3672" s="256">
        <f>SUM(H3672*C3672)</f>
        <v/>
      </c>
      <c r="J3672" s="257" t="n">
        <v>0.5</v>
      </c>
      <c r="K3672" s="258">
        <f>C3672*J3672</f>
        <v/>
      </c>
      <c r="M3672" s="251">
        <f>CONCATENATE(D3672,"　",E3672,F3672,G3672)</f>
        <v/>
      </c>
      <c r="N3672" s="252">
        <f>I3672</f>
        <v/>
      </c>
    </row>
    <row r="3673" ht="15" customHeight="1" thickBot="1">
      <c r="B3673" s="220" t="inlineStr">
        <is>
          <t>3F135MAR+12</t>
        </is>
      </c>
      <c r="C3673" s="82">
        <f>SUMIF(数量表!D:H,B3673,数量表!H:H)</f>
        <v/>
      </c>
      <c r="D3673" s="235" t="inlineStr">
        <is>
          <t>W1-34</t>
        </is>
      </c>
      <c r="E3673" s="236" t="n">
        <v>346.5</v>
      </c>
      <c r="F3673" s="237" t="inlineStr">
        <is>
          <t>*</t>
        </is>
      </c>
      <c r="G3673" s="236" t="n">
        <v>1274</v>
      </c>
      <c r="H3673" s="238" t="n">
        <v>1</v>
      </c>
      <c r="I3673" s="253">
        <f>SUM(H3673*C3673)</f>
        <v/>
      </c>
      <c r="J3673" s="254" t="n">
        <v>1</v>
      </c>
      <c r="K3673" s="255">
        <f>C3673*J3673</f>
        <v/>
      </c>
      <c r="M3673" s="251">
        <f>CONCATENATE(D3673,"　",E3673,F3673,G3673)</f>
        <v/>
      </c>
      <c r="N3673" s="252">
        <f>I3673</f>
        <v/>
      </c>
    </row>
    <row r="3674" ht="15" customHeight="1" thickBot="1">
      <c r="B3674" s="29" t="inlineStr">
        <is>
          <t>3F135MAR+12</t>
        </is>
      </c>
      <c r="C3674" s="87">
        <f>SUMIF(数量表!D:H,B3674,数量表!H:H)</f>
        <v/>
      </c>
      <c r="D3674" s="243" t="inlineStr">
        <is>
          <t>W1-39</t>
        </is>
      </c>
      <c r="E3674" s="2" t="n">
        <v>386.5</v>
      </c>
      <c r="F3674" s="244" t="inlineStr">
        <is>
          <t>*</t>
        </is>
      </c>
      <c r="G3674" s="2" t="n">
        <v>1274</v>
      </c>
      <c r="H3674" s="122" t="n">
        <v>1</v>
      </c>
      <c r="I3674" s="259">
        <f>SUM(H3674*C3674)</f>
        <v/>
      </c>
      <c r="J3674" s="260" t="n">
        <v>1</v>
      </c>
      <c r="K3674" s="261">
        <f>C3674*J3674</f>
        <v/>
      </c>
      <c r="M3674" s="251">
        <f>CONCATENATE(D3674,"　",E3674,F3674,G3674)</f>
        <v/>
      </c>
      <c r="N3674" s="252">
        <f>I3674</f>
        <v/>
      </c>
    </row>
    <row r="3675" ht="15" customHeight="1" thickBot="1">
      <c r="B3675" s="29" t="inlineStr">
        <is>
          <t>3F135MAR+12</t>
        </is>
      </c>
      <c r="C3675" s="87">
        <f>SUMIF(数量表!D:H,B3675,数量表!H:H)</f>
        <v/>
      </c>
      <c r="D3675" s="243" t="inlineStr">
        <is>
          <t>W1-34</t>
        </is>
      </c>
      <c r="E3675" s="2" t="n">
        <v>346.5</v>
      </c>
      <c r="F3675" s="244" t="inlineStr">
        <is>
          <t>*</t>
        </is>
      </c>
      <c r="G3675" s="2" t="n">
        <v>546</v>
      </c>
      <c r="H3675" s="122" t="n">
        <v>1</v>
      </c>
      <c r="I3675" s="259">
        <f>SUM(H3675*C3675)</f>
        <v/>
      </c>
      <c r="J3675" s="260" t="n">
        <v>0.5</v>
      </c>
      <c r="K3675" s="261">
        <f>C3675*J3675</f>
        <v/>
      </c>
      <c r="M3675" s="251">
        <f>CONCATENATE(D3675,"　",E3675,F3675,G3675)</f>
        <v/>
      </c>
      <c r="N3675" s="252">
        <f>I3675</f>
        <v/>
      </c>
    </row>
    <row r="3676" ht="15" customHeight="1" thickBot="1">
      <c r="B3676" s="221" t="inlineStr">
        <is>
          <t>3F135MAR+12</t>
        </is>
      </c>
      <c r="C3676" s="91">
        <f>SUMIF(数量表!D:H,B3676,数量表!H:H)</f>
        <v/>
      </c>
      <c r="D3676" s="239" t="inlineStr">
        <is>
          <t>W1-39</t>
        </is>
      </c>
      <c r="E3676" s="240" t="n">
        <v>386.5</v>
      </c>
      <c r="F3676" s="241" t="inlineStr">
        <is>
          <t>*</t>
        </is>
      </c>
      <c r="G3676" s="240" t="n">
        <v>546</v>
      </c>
      <c r="H3676" s="242" t="n">
        <v>1</v>
      </c>
      <c r="I3676" s="256">
        <f>SUM(H3676*C3676)</f>
        <v/>
      </c>
      <c r="J3676" s="257" t="n">
        <v>0.5</v>
      </c>
      <c r="K3676" s="258">
        <f>C3676*J3676</f>
        <v/>
      </c>
      <c r="M3676" s="251">
        <f>CONCATENATE(D3676,"　",E3676,F3676,G3676)</f>
        <v/>
      </c>
      <c r="N3676" s="252">
        <f>I3676</f>
        <v/>
      </c>
    </row>
    <row r="3677" ht="15" customHeight="1" thickBot="1">
      <c r="B3677" s="220" t="inlineStr">
        <is>
          <t>3F135MAL+12</t>
        </is>
      </c>
      <c r="C3677" s="82">
        <f>SUMIF(数量表!D:H,B3677,数量表!H:H)</f>
        <v/>
      </c>
      <c r="D3677" s="235" t="inlineStr">
        <is>
          <t>W1-34</t>
        </is>
      </c>
      <c r="E3677" s="236" t="n">
        <v>346.5</v>
      </c>
      <c r="F3677" s="237" t="inlineStr">
        <is>
          <t>*</t>
        </is>
      </c>
      <c r="G3677" s="236" t="n">
        <v>1274</v>
      </c>
      <c r="H3677" s="238" t="n">
        <v>1</v>
      </c>
      <c r="I3677" s="253">
        <f>SUM(H3677*C3677)</f>
        <v/>
      </c>
      <c r="J3677" s="254" t="n">
        <v>1</v>
      </c>
      <c r="K3677" s="255">
        <f>C3677*J3677</f>
        <v/>
      </c>
      <c r="M3677" s="251">
        <f>CONCATENATE(D3677,"　",E3677,F3677,G3677)</f>
        <v/>
      </c>
      <c r="N3677" s="252">
        <f>I3677</f>
        <v/>
      </c>
    </row>
    <row r="3678" ht="15" customHeight="1" thickBot="1">
      <c r="B3678" s="29" t="inlineStr">
        <is>
          <t>3F135MAL+12</t>
        </is>
      </c>
      <c r="C3678" s="87">
        <f>SUMIF(数量表!D:H,B3678,数量表!H:H)</f>
        <v/>
      </c>
      <c r="D3678" s="243" t="inlineStr">
        <is>
          <t>W1-39</t>
        </is>
      </c>
      <c r="E3678" s="2" t="n">
        <v>386.5</v>
      </c>
      <c r="F3678" s="244" t="inlineStr">
        <is>
          <t>*</t>
        </is>
      </c>
      <c r="G3678" s="2" t="n">
        <v>1274</v>
      </c>
      <c r="H3678" s="122" t="n">
        <v>1</v>
      </c>
      <c r="I3678" s="259">
        <f>SUM(H3678*C3678)</f>
        <v/>
      </c>
      <c r="J3678" s="260" t="n">
        <v>1</v>
      </c>
      <c r="K3678" s="261">
        <f>C3678*J3678</f>
        <v/>
      </c>
      <c r="M3678" s="251">
        <f>CONCATENATE(D3678,"　",E3678,F3678,G3678)</f>
        <v/>
      </c>
      <c r="N3678" s="252">
        <f>I3678</f>
        <v/>
      </c>
    </row>
    <row r="3679" ht="15" customHeight="1" thickBot="1">
      <c r="B3679" s="29" t="inlineStr">
        <is>
          <t>3F135MAL+12</t>
        </is>
      </c>
      <c r="C3679" s="87">
        <f>SUMIF(数量表!D:H,B3679,数量表!H:H)</f>
        <v/>
      </c>
      <c r="D3679" s="243" t="inlineStr">
        <is>
          <t>W1-34</t>
        </is>
      </c>
      <c r="E3679" s="2" t="n">
        <v>346.5</v>
      </c>
      <c r="F3679" s="244" t="inlineStr">
        <is>
          <t>*</t>
        </is>
      </c>
      <c r="G3679" s="2" t="n">
        <v>546</v>
      </c>
      <c r="H3679" s="122" t="n">
        <v>1</v>
      </c>
      <c r="I3679" s="259">
        <f>SUM(H3679*C3679)</f>
        <v/>
      </c>
      <c r="J3679" s="260" t="n">
        <v>0.5</v>
      </c>
      <c r="K3679" s="261">
        <f>C3679*J3679</f>
        <v/>
      </c>
      <c r="M3679" s="251">
        <f>CONCATENATE(D3679,"　",E3679,F3679,G3679)</f>
        <v/>
      </c>
      <c r="N3679" s="252">
        <f>I3679</f>
        <v/>
      </c>
    </row>
    <row r="3680" ht="15" customHeight="1" thickBot="1">
      <c r="B3680" s="221" t="inlineStr">
        <is>
          <t>3F135MAL+12</t>
        </is>
      </c>
      <c r="C3680" s="91">
        <f>SUMIF(数量表!D:H,B3680,数量表!H:H)</f>
        <v/>
      </c>
      <c r="D3680" s="239" t="inlineStr">
        <is>
          <t>W1-39</t>
        </is>
      </c>
      <c r="E3680" s="240" t="n">
        <v>386.5</v>
      </c>
      <c r="F3680" s="241" t="inlineStr">
        <is>
          <t>*</t>
        </is>
      </c>
      <c r="G3680" s="240" t="n">
        <v>546</v>
      </c>
      <c r="H3680" s="242" t="n">
        <v>1</v>
      </c>
      <c r="I3680" s="256">
        <f>SUM(H3680*C3680)</f>
        <v/>
      </c>
      <c r="J3680" s="257" t="n">
        <v>0.5</v>
      </c>
      <c r="K3680" s="258">
        <f>C3680*J3680</f>
        <v/>
      </c>
      <c r="M3680" s="251">
        <f>CONCATENATE(D3680,"　",E3680,F3680,G3680)</f>
        <v/>
      </c>
      <c r="N3680" s="252">
        <f>I3680</f>
        <v/>
      </c>
    </row>
    <row r="3681" ht="15" customHeight="1" thickBot="1">
      <c r="B3681" s="220" t="inlineStr">
        <is>
          <t>3F135MAO</t>
        </is>
      </c>
      <c r="C3681" s="82">
        <f>SUMIF(数量表!D:H,B3681,数量表!H:H)</f>
        <v/>
      </c>
      <c r="D3681" s="235" t="inlineStr">
        <is>
          <t>W1-39</t>
        </is>
      </c>
      <c r="E3681" s="236" t="n">
        <v>386.5</v>
      </c>
      <c r="F3681" s="237" t="inlineStr">
        <is>
          <t>*</t>
        </is>
      </c>
      <c r="G3681" s="236" t="n">
        <v>546</v>
      </c>
      <c r="H3681" s="238" t="n">
        <v>2</v>
      </c>
      <c r="I3681" s="253">
        <f>SUM(H3681*C3681)</f>
        <v/>
      </c>
      <c r="J3681" s="254" t="n">
        <v>1</v>
      </c>
      <c r="K3681" s="255">
        <f>C3681*J3681</f>
        <v/>
      </c>
      <c r="M3681" s="251">
        <f>CONCATENATE(D3681,"　",E3681,F3681,G3681)</f>
        <v/>
      </c>
      <c r="N3681" s="252">
        <f>I3681</f>
        <v/>
      </c>
    </row>
    <row r="3682" ht="15" customHeight="1" thickBot="1">
      <c r="B3682" s="221" t="inlineStr">
        <is>
          <t>3F135MAO</t>
        </is>
      </c>
      <c r="C3682" s="91">
        <f>SUMIF(数量表!D:H,B3682,数量表!H:H)</f>
        <v/>
      </c>
      <c r="D3682" s="239" t="inlineStr">
        <is>
          <t>W1-39</t>
        </is>
      </c>
      <c r="E3682" s="240" t="n">
        <v>386.5</v>
      </c>
      <c r="F3682" s="241" t="inlineStr">
        <is>
          <t>*</t>
        </is>
      </c>
      <c r="G3682" s="240" t="n">
        <v>1274</v>
      </c>
      <c r="H3682" s="242" t="n">
        <v>2</v>
      </c>
      <c r="I3682" s="256">
        <f>SUM(H3682*C3682)</f>
        <v/>
      </c>
      <c r="J3682" s="257" t="n">
        <v>2</v>
      </c>
      <c r="K3682" s="258">
        <f>C3682*J3682</f>
        <v/>
      </c>
      <c r="M3682" s="251">
        <f>CONCATENATE(D3682,"　",E3682,F3682,G3682)</f>
        <v/>
      </c>
      <c r="N3682" s="252">
        <f>I3682</f>
        <v/>
      </c>
    </row>
    <row r="3683" ht="15" customHeight="1" thickBot="1">
      <c r="B3683" s="220" t="inlineStr">
        <is>
          <t>3F135MAOS</t>
        </is>
      </c>
      <c r="C3683" s="82">
        <f>SUMIF(数量表!D:H,B3683,数量表!H:H)</f>
        <v/>
      </c>
      <c r="D3683" s="235" t="inlineStr">
        <is>
          <t>W1-39</t>
        </is>
      </c>
      <c r="E3683" s="236" t="n">
        <v>386.5</v>
      </c>
      <c r="F3683" s="237" t="inlineStr">
        <is>
          <t>*</t>
        </is>
      </c>
      <c r="G3683" s="236" t="n">
        <v>546</v>
      </c>
      <c r="H3683" s="238" t="n">
        <v>2</v>
      </c>
      <c r="I3683" s="253">
        <f>SUM(H3683*C3683)</f>
        <v/>
      </c>
      <c r="J3683" s="254" t="n">
        <v>1</v>
      </c>
      <c r="K3683" s="255">
        <f>C3683*J3683</f>
        <v/>
      </c>
      <c r="M3683" s="251">
        <f>CONCATENATE(D3683,"　",E3683,F3683,G3683)</f>
        <v/>
      </c>
      <c r="N3683" s="252">
        <f>I3683</f>
        <v/>
      </c>
    </row>
    <row r="3684" ht="15" customHeight="1" thickBot="1">
      <c r="B3684" s="221" t="inlineStr">
        <is>
          <t>3F135MAOS</t>
        </is>
      </c>
      <c r="C3684" s="91">
        <f>SUMIF(数量表!D:H,B3684,数量表!H:H)</f>
        <v/>
      </c>
      <c r="D3684" s="239" t="inlineStr">
        <is>
          <t>W1-39</t>
        </is>
      </c>
      <c r="E3684" s="240" t="n">
        <v>386.5</v>
      </c>
      <c r="F3684" s="241" t="inlineStr">
        <is>
          <t>*</t>
        </is>
      </c>
      <c r="G3684" s="240" t="n">
        <v>1274</v>
      </c>
      <c r="H3684" s="242" t="n">
        <v>2</v>
      </c>
      <c r="I3684" s="256">
        <f>SUM(H3684*C3684)</f>
        <v/>
      </c>
      <c r="J3684" s="257" t="n">
        <v>2</v>
      </c>
      <c r="K3684" s="258">
        <f>C3684*J3684</f>
        <v/>
      </c>
      <c r="M3684" s="251">
        <f>CONCATENATE(D3684,"　",E3684,F3684,G3684)</f>
        <v/>
      </c>
      <c r="N3684" s="252">
        <f>I3684</f>
        <v/>
      </c>
    </row>
    <row r="3685" ht="15" customHeight="1" thickBot="1">
      <c r="B3685" s="220" t="inlineStr">
        <is>
          <t>3F135MAOL</t>
        </is>
      </c>
      <c r="C3685" s="82">
        <f>SUMIF(数量表!D:H,B3685,数量表!H:H)</f>
        <v/>
      </c>
      <c r="D3685" s="235" t="inlineStr">
        <is>
          <t>W1-34</t>
        </is>
      </c>
      <c r="E3685" s="236" t="n">
        <v>346.5</v>
      </c>
      <c r="F3685" s="237" t="inlineStr">
        <is>
          <t>*</t>
        </is>
      </c>
      <c r="G3685" s="236" t="n">
        <v>1274</v>
      </c>
      <c r="H3685" s="238" t="n">
        <v>1</v>
      </c>
      <c r="I3685" s="253">
        <f>SUM(H3685*C3685)</f>
        <v/>
      </c>
      <c r="J3685" s="254" t="n">
        <v>1</v>
      </c>
      <c r="K3685" s="255">
        <f>C3685*J3685</f>
        <v/>
      </c>
      <c r="M3685" s="251">
        <f>CONCATENATE(D3685,"　",E3685,F3685,G3685)</f>
        <v/>
      </c>
      <c r="N3685" s="252">
        <f>I3685</f>
        <v/>
      </c>
    </row>
    <row r="3686" ht="15" customHeight="1" thickBot="1">
      <c r="B3686" s="29" t="inlineStr">
        <is>
          <t>3F135MAOL</t>
        </is>
      </c>
      <c r="C3686" s="87">
        <f>SUMIF(数量表!D:H,B3686,数量表!H:H)</f>
        <v/>
      </c>
      <c r="D3686" s="243" t="inlineStr">
        <is>
          <t>W1-39</t>
        </is>
      </c>
      <c r="E3686" s="2" t="n">
        <v>386.5</v>
      </c>
      <c r="F3686" s="244" t="inlineStr">
        <is>
          <t>*</t>
        </is>
      </c>
      <c r="G3686" s="2" t="n">
        <v>1274</v>
      </c>
      <c r="H3686" s="122" t="n">
        <v>1</v>
      </c>
      <c r="I3686" s="259">
        <f>SUM(H3686*C3686)</f>
        <v/>
      </c>
      <c r="J3686" s="260" t="n">
        <v>1</v>
      </c>
      <c r="K3686" s="261">
        <f>C3686*J3686</f>
        <v/>
      </c>
      <c r="M3686" s="251">
        <f>CONCATENATE(D3686,"　",E3686,F3686,G3686)</f>
        <v/>
      </c>
      <c r="N3686" s="252">
        <f>I3686</f>
        <v/>
      </c>
    </row>
    <row r="3687" ht="15" customHeight="1" thickBot="1">
      <c r="B3687" s="29" t="inlineStr">
        <is>
          <t>3F135MAOL</t>
        </is>
      </c>
      <c r="C3687" s="87">
        <f>SUMIF(数量表!D:H,B3687,数量表!H:H)</f>
        <v/>
      </c>
      <c r="D3687" s="243" t="inlineStr">
        <is>
          <t>W1-34</t>
        </is>
      </c>
      <c r="E3687" s="2" t="n">
        <v>346.5</v>
      </c>
      <c r="F3687" s="244" t="inlineStr">
        <is>
          <t>*</t>
        </is>
      </c>
      <c r="G3687" s="2" t="n">
        <v>546</v>
      </c>
      <c r="H3687" s="122" t="n">
        <v>1</v>
      </c>
      <c r="I3687" s="259">
        <f>SUM(H3687*C3687)</f>
        <v/>
      </c>
      <c r="J3687" s="260" t="n">
        <v>0.5</v>
      </c>
      <c r="K3687" s="261">
        <f>C3687*J3687</f>
        <v/>
      </c>
      <c r="M3687" s="251">
        <f>CONCATENATE(D3687,"　",E3687,F3687,G3687)</f>
        <v/>
      </c>
      <c r="N3687" s="252">
        <f>I3687</f>
        <v/>
      </c>
    </row>
    <row r="3688" ht="15" customHeight="1" thickBot="1">
      <c r="B3688" s="221" t="inlineStr">
        <is>
          <t>3F135MAOL</t>
        </is>
      </c>
      <c r="C3688" s="91">
        <f>SUMIF(数量表!D:H,B3688,数量表!H:H)</f>
        <v/>
      </c>
      <c r="D3688" s="239" t="inlineStr">
        <is>
          <t>W1-39</t>
        </is>
      </c>
      <c r="E3688" s="240" t="n">
        <v>386.5</v>
      </c>
      <c r="F3688" s="241" t="inlineStr">
        <is>
          <t>*</t>
        </is>
      </c>
      <c r="G3688" s="240" t="n">
        <v>546</v>
      </c>
      <c r="H3688" s="242" t="n">
        <v>1</v>
      </c>
      <c r="I3688" s="256">
        <f>SUM(H3688*C3688)</f>
        <v/>
      </c>
      <c r="J3688" s="257" t="n">
        <v>0.5</v>
      </c>
      <c r="K3688" s="258">
        <f>C3688*J3688</f>
        <v/>
      </c>
      <c r="M3688" s="251">
        <f>CONCATENATE(D3688,"　",E3688,F3688,G3688)</f>
        <v/>
      </c>
      <c r="N3688" s="252">
        <f>I3688</f>
        <v/>
      </c>
    </row>
    <row r="3689" ht="15" customHeight="1" thickBot="1">
      <c r="B3689" s="220" t="inlineStr">
        <is>
          <t>3F135MAOR</t>
        </is>
      </c>
      <c r="C3689" s="82">
        <f>SUMIF(数量表!D:H,B3689,数量表!H:H)</f>
        <v/>
      </c>
      <c r="D3689" s="235" t="inlineStr">
        <is>
          <t>W1-34</t>
        </is>
      </c>
      <c r="E3689" s="236" t="n">
        <v>346.5</v>
      </c>
      <c r="F3689" s="237" t="inlineStr">
        <is>
          <t>*</t>
        </is>
      </c>
      <c r="G3689" s="236" t="n">
        <v>1274</v>
      </c>
      <c r="H3689" s="238" t="n">
        <v>1</v>
      </c>
      <c r="I3689" s="253">
        <f>SUM(H3689*C3689)</f>
        <v/>
      </c>
      <c r="J3689" s="254" t="n">
        <v>1</v>
      </c>
      <c r="K3689" s="255">
        <f>C3689*J3689</f>
        <v/>
      </c>
      <c r="M3689" s="251">
        <f>CONCATENATE(D3689,"　",E3689,F3689,G3689)</f>
        <v/>
      </c>
      <c r="N3689" s="252">
        <f>I3689</f>
        <v/>
      </c>
    </row>
    <row r="3690" ht="15" customHeight="1" thickBot="1">
      <c r="B3690" s="29" t="inlineStr">
        <is>
          <t>3F135MAOR</t>
        </is>
      </c>
      <c r="C3690" s="87">
        <f>SUMIF(数量表!D:H,B3690,数量表!H:H)</f>
        <v/>
      </c>
      <c r="D3690" s="243" t="inlineStr">
        <is>
          <t>W1-39</t>
        </is>
      </c>
      <c r="E3690" s="2" t="n">
        <v>386.5</v>
      </c>
      <c r="F3690" s="244" t="inlineStr">
        <is>
          <t>*</t>
        </is>
      </c>
      <c r="G3690" s="2" t="n">
        <v>1274</v>
      </c>
      <c r="H3690" s="122" t="n">
        <v>1</v>
      </c>
      <c r="I3690" s="259">
        <f>SUM(H3690*C3690)</f>
        <v/>
      </c>
      <c r="J3690" s="260" t="n">
        <v>1</v>
      </c>
      <c r="K3690" s="261">
        <f>C3690*J3690</f>
        <v/>
      </c>
      <c r="M3690" s="251">
        <f>CONCATENATE(D3690,"　",E3690,F3690,G3690)</f>
        <v/>
      </c>
      <c r="N3690" s="252">
        <f>I3690</f>
        <v/>
      </c>
    </row>
    <row r="3691" ht="15" customHeight="1" thickBot="1">
      <c r="B3691" s="29" t="inlineStr">
        <is>
          <t>3F135MAOR</t>
        </is>
      </c>
      <c r="C3691" s="87">
        <f>SUMIF(数量表!D:H,B3691,数量表!H:H)</f>
        <v/>
      </c>
      <c r="D3691" s="243" t="inlineStr">
        <is>
          <t>W1-34</t>
        </is>
      </c>
      <c r="E3691" s="2" t="n">
        <v>346.5</v>
      </c>
      <c r="F3691" s="244" t="inlineStr">
        <is>
          <t>*</t>
        </is>
      </c>
      <c r="G3691" s="2" t="n">
        <v>546</v>
      </c>
      <c r="H3691" s="122" t="n">
        <v>1</v>
      </c>
      <c r="I3691" s="259">
        <f>SUM(H3691*C3691)</f>
        <v/>
      </c>
      <c r="J3691" s="260" t="n">
        <v>0.5</v>
      </c>
      <c r="K3691" s="261">
        <f>C3691*J3691</f>
        <v/>
      </c>
      <c r="M3691" s="251">
        <f>CONCATENATE(D3691,"　",E3691,F3691,G3691)</f>
        <v/>
      </c>
      <c r="N3691" s="252">
        <f>I3691</f>
        <v/>
      </c>
    </row>
    <row r="3692" ht="15" customHeight="1" thickBot="1">
      <c r="B3692" s="221" t="inlineStr">
        <is>
          <t>3F135MAOR</t>
        </is>
      </c>
      <c r="C3692" s="91">
        <f>SUMIF(数量表!D:H,B3692,数量表!H:H)</f>
        <v/>
      </c>
      <c r="D3692" s="239" t="inlineStr">
        <is>
          <t>W1-39</t>
        </is>
      </c>
      <c r="E3692" s="240" t="n">
        <v>386.5</v>
      </c>
      <c r="F3692" s="241" t="inlineStr">
        <is>
          <t>*</t>
        </is>
      </c>
      <c r="G3692" s="240" t="n">
        <v>546</v>
      </c>
      <c r="H3692" s="242" t="n">
        <v>1</v>
      </c>
      <c r="I3692" s="256">
        <f>SUM(H3692*C3692)</f>
        <v/>
      </c>
      <c r="J3692" s="257" t="n">
        <v>0.5</v>
      </c>
      <c r="K3692" s="258">
        <f>C3692*J3692</f>
        <v/>
      </c>
      <c r="M3692" s="251">
        <f>CONCATENATE(D3692,"　",E3692,F3692,G3692)</f>
        <v/>
      </c>
      <c r="N3692" s="252">
        <f>I3692</f>
        <v/>
      </c>
    </row>
    <row r="3693" ht="15" customHeight="1" thickBot="1">
      <c r="B3693" s="220" t="inlineStr">
        <is>
          <t>3F135MA144</t>
        </is>
      </c>
      <c r="C3693" s="82">
        <f>SUMIF(数量表!D:H,B3693,数量表!H:H)</f>
        <v/>
      </c>
      <c r="D3693" s="235" t="inlineStr">
        <is>
          <t>W1-39</t>
        </is>
      </c>
      <c r="E3693" s="236" t="n">
        <v>386.5</v>
      </c>
      <c r="F3693" s="237" t="inlineStr">
        <is>
          <t>*</t>
        </is>
      </c>
      <c r="G3693" s="236" t="n">
        <v>1274</v>
      </c>
      <c r="H3693" s="238" t="n">
        <v>2</v>
      </c>
      <c r="I3693" s="253">
        <f>SUM(H3693*C3693)</f>
        <v/>
      </c>
      <c r="J3693" s="254" t="n">
        <v>2</v>
      </c>
      <c r="K3693" s="255">
        <f>C3693*J3693</f>
        <v/>
      </c>
      <c r="M3693" s="251">
        <f>CONCATENATE(D3693,"　",E3693,F3693,G3693)</f>
        <v/>
      </c>
      <c r="N3693" s="252">
        <f>I3693</f>
        <v/>
      </c>
    </row>
    <row r="3694" ht="15" customHeight="1" thickBot="1">
      <c r="B3694" s="29" t="inlineStr">
        <is>
          <t>3F135MA144</t>
        </is>
      </c>
      <c r="C3694" s="87">
        <f>SUMIF(数量表!D:H,B3694,数量表!H:H)</f>
        <v/>
      </c>
      <c r="D3694" s="243" t="inlineStr">
        <is>
          <t>W1-39</t>
        </is>
      </c>
      <c r="E3694" s="2" t="n">
        <v>386.5</v>
      </c>
      <c r="F3694" s="244" t="inlineStr">
        <is>
          <t>*</t>
        </is>
      </c>
      <c r="G3694" s="2" t="n">
        <v>42</v>
      </c>
      <c r="H3694" s="122" t="n">
        <v>2</v>
      </c>
      <c r="I3694" s="259">
        <f>SUM(H3694*C3694)</f>
        <v/>
      </c>
      <c r="J3694" s="260" t="n">
        <v>0.1</v>
      </c>
      <c r="K3694" s="261">
        <f>C3694*J3694</f>
        <v/>
      </c>
      <c r="M3694" s="251">
        <f>CONCATENATE(D3694,"　",E3694,F3694,G3694)</f>
        <v/>
      </c>
      <c r="N3694" s="252">
        <f>I3694</f>
        <v/>
      </c>
    </row>
    <row r="3695" ht="15" customHeight="1" thickBot="1">
      <c r="B3695" s="29" t="inlineStr">
        <is>
          <t>3F135MA144</t>
        </is>
      </c>
      <c r="C3695" s="87">
        <f>SUMIF(数量表!D:H,B3695,数量表!H:H)</f>
        <v/>
      </c>
      <c r="D3695" s="243" t="inlineStr">
        <is>
          <t>45*1000</t>
        </is>
      </c>
      <c r="E3695" s="2" t="n">
        <v>154.5</v>
      </c>
      <c r="F3695" s="244" t="inlineStr">
        <is>
          <t>*</t>
        </is>
      </c>
      <c r="G3695" s="2" t="n">
        <v>477</v>
      </c>
      <c r="H3695" s="122" t="n">
        <v>2</v>
      </c>
      <c r="I3695" s="259">
        <f>SUM(H3695*C3695)</f>
        <v/>
      </c>
      <c r="J3695" s="260" t="n">
        <v>0.2</v>
      </c>
      <c r="K3695" s="261">
        <f>C3695*J3695</f>
        <v/>
      </c>
      <c r="M3695" s="251">
        <f>CONCATENATE(D3695,"　",E3695,F3695,G3695)</f>
        <v/>
      </c>
      <c r="N3695" s="252">
        <f>I3695</f>
        <v/>
      </c>
    </row>
    <row r="3696" ht="15" customHeight="1" thickBot="1">
      <c r="B3696" s="221" t="inlineStr">
        <is>
          <t>3F135MA144</t>
        </is>
      </c>
      <c r="C3696" s="91">
        <f>SUMIF(数量表!D:H,B3696,数量表!H:H)</f>
        <v/>
      </c>
      <c r="D3696" s="239" t="inlineStr">
        <is>
          <t>45*1000</t>
        </is>
      </c>
      <c r="E3696" s="240" t="n">
        <v>205</v>
      </c>
      <c r="F3696" s="241" t="inlineStr">
        <is>
          <t>*</t>
        </is>
      </c>
      <c r="G3696" s="240" t="n">
        <v>477</v>
      </c>
      <c r="H3696" s="242" t="n">
        <v>2</v>
      </c>
      <c r="I3696" s="256">
        <f>SUM(H3696*C3696)</f>
        <v/>
      </c>
      <c r="J3696" s="257" t="n">
        <v>0.2</v>
      </c>
      <c r="K3696" s="258">
        <f>C3696*J3696</f>
        <v/>
      </c>
      <c r="M3696" s="251">
        <f>CONCATENATE(D3696,"　",E3696,F3696,G3696)</f>
        <v/>
      </c>
      <c r="N3696" s="252">
        <f>I3696</f>
        <v/>
      </c>
    </row>
    <row r="3697" ht="15" customHeight="1" thickBot="1">
      <c r="B3697" s="220" t="inlineStr">
        <is>
          <t>3F135MA144L</t>
        </is>
      </c>
      <c r="C3697" s="82">
        <f>SUMIF(数量表!D:H,B3697,数量表!H:H)</f>
        <v/>
      </c>
      <c r="D3697" s="235" t="inlineStr">
        <is>
          <t>W1-34</t>
        </is>
      </c>
      <c r="E3697" s="236" t="n">
        <v>346.5</v>
      </c>
      <c r="F3697" s="237" t="inlineStr">
        <is>
          <t>*</t>
        </is>
      </c>
      <c r="G3697" s="236" t="n">
        <v>1274</v>
      </c>
      <c r="H3697" s="238" t="n">
        <v>1</v>
      </c>
      <c r="I3697" s="253">
        <f>SUM(H3697*C3697)</f>
        <v/>
      </c>
      <c r="J3697" s="254" t="n">
        <v>1</v>
      </c>
      <c r="K3697" s="255">
        <f>C3697*J3697</f>
        <v/>
      </c>
      <c r="M3697" s="251">
        <f>CONCATENATE(D3697,"　",E3697,F3697,G3697)</f>
        <v/>
      </c>
      <c r="N3697" s="252">
        <f>I3697</f>
        <v/>
      </c>
    </row>
    <row r="3698" ht="15" customHeight="1" thickBot="1">
      <c r="B3698" s="29" t="inlineStr">
        <is>
          <t>3F135MA144L</t>
        </is>
      </c>
      <c r="C3698" s="87">
        <f>SUMIF(数量表!D:H,B3698,数量表!H:H)</f>
        <v/>
      </c>
      <c r="D3698" s="243" t="inlineStr">
        <is>
          <t>W1-39</t>
        </is>
      </c>
      <c r="E3698" s="2" t="n">
        <v>386.5</v>
      </c>
      <c r="F3698" s="244" t="inlineStr">
        <is>
          <t>*</t>
        </is>
      </c>
      <c r="G3698" s="2" t="n">
        <v>1274</v>
      </c>
      <c r="H3698" s="122" t="n">
        <v>1</v>
      </c>
      <c r="I3698" s="259">
        <f>SUM(H3698*C3698)</f>
        <v/>
      </c>
      <c r="J3698" s="260" t="n">
        <v>1</v>
      </c>
      <c r="K3698" s="261">
        <f>C3698*J3698</f>
        <v/>
      </c>
      <c r="M3698" s="251">
        <f>CONCATENATE(D3698,"　",E3698,F3698,G3698)</f>
        <v/>
      </c>
      <c r="N3698" s="252">
        <f>I3698</f>
        <v/>
      </c>
    </row>
    <row r="3699" ht="15" customHeight="1" thickBot="1">
      <c r="B3699" s="29" t="inlineStr">
        <is>
          <t>3F135MA144L</t>
        </is>
      </c>
      <c r="C3699" s="87">
        <f>SUMIF(数量表!D:H,B3699,数量表!H:H)</f>
        <v/>
      </c>
      <c r="D3699" s="243" t="inlineStr">
        <is>
          <t>45*1000</t>
        </is>
      </c>
      <c r="E3699" s="2" t="n">
        <v>114.5</v>
      </c>
      <c r="F3699" s="244" t="inlineStr">
        <is>
          <t>*</t>
        </is>
      </c>
      <c r="G3699" s="2" t="n">
        <v>477</v>
      </c>
      <c r="H3699" s="122" t="n">
        <v>1</v>
      </c>
      <c r="I3699" s="259">
        <f>SUM(H3699*C3699)</f>
        <v/>
      </c>
      <c r="J3699" s="260" t="n">
        <v>0.1</v>
      </c>
      <c r="K3699" s="261">
        <f>C3699*J3699</f>
        <v/>
      </c>
      <c r="M3699" s="251">
        <f>CONCATENATE(D3699,"　",E3699,F3699,G3699)</f>
        <v/>
      </c>
      <c r="N3699" s="252">
        <f>I3699</f>
        <v/>
      </c>
    </row>
    <row r="3700" ht="15" customHeight="1" thickBot="1">
      <c r="B3700" s="29" t="inlineStr">
        <is>
          <t>3F135MA144L</t>
        </is>
      </c>
      <c r="C3700" s="87">
        <f>SUMIF(数量表!D:H,B3700,数量表!H:H)</f>
        <v/>
      </c>
      <c r="D3700" s="243" t="inlineStr">
        <is>
          <t>45*1000</t>
        </is>
      </c>
      <c r="E3700" s="2" t="n">
        <v>205</v>
      </c>
      <c r="F3700" s="244" t="inlineStr">
        <is>
          <t>*</t>
        </is>
      </c>
      <c r="G3700" s="2" t="n">
        <v>477</v>
      </c>
      <c r="H3700" s="122" t="n">
        <v>2</v>
      </c>
      <c r="I3700" s="259">
        <f>SUM(H3700*C3700)</f>
        <v/>
      </c>
      <c r="J3700" s="260" t="n">
        <v>0.2</v>
      </c>
      <c r="K3700" s="261">
        <f>C3700*J3700</f>
        <v/>
      </c>
      <c r="M3700" s="251">
        <f>CONCATENATE(D3700,"　",E3700,F3700,G3700)</f>
        <v/>
      </c>
      <c r="N3700" s="252">
        <f>I3700</f>
        <v/>
      </c>
    </row>
    <row r="3701" ht="15" customHeight="1" thickBot="1">
      <c r="B3701" s="29" t="inlineStr">
        <is>
          <t>3F135MA144L</t>
        </is>
      </c>
      <c r="C3701" s="87">
        <f>SUMIF(数量表!D:H,B3701,数量表!H:H)</f>
        <v/>
      </c>
      <c r="D3701" s="243" t="inlineStr">
        <is>
          <t>45*1000</t>
        </is>
      </c>
      <c r="E3701" s="2" t="n">
        <v>154.5</v>
      </c>
      <c r="F3701" s="244" t="inlineStr">
        <is>
          <t>*</t>
        </is>
      </c>
      <c r="G3701" s="2" t="n">
        <v>477</v>
      </c>
      <c r="H3701" s="122" t="n">
        <v>1</v>
      </c>
      <c r="I3701" s="259">
        <f>SUM(H3701*C3701)</f>
        <v/>
      </c>
      <c r="J3701" s="260" t="n">
        <v>0.1</v>
      </c>
      <c r="K3701" s="261">
        <f>C3701*J3701</f>
        <v/>
      </c>
      <c r="M3701" s="251">
        <f>CONCATENATE(D3701,"　",E3701,F3701,G3701)</f>
        <v/>
      </c>
      <c r="N3701" s="252">
        <f>I3701</f>
        <v/>
      </c>
    </row>
    <row r="3702" ht="15" customHeight="1" thickBot="1">
      <c r="B3702" s="29" t="inlineStr">
        <is>
          <t>3F135MA144L</t>
        </is>
      </c>
      <c r="C3702" s="87">
        <f>SUMIF(数量表!D:H,B3702,数量表!H:H)</f>
        <v/>
      </c>
      <c r="D3702" s="243" t="inlineStr">
        <is>
          <t>W1-34</t>
        </is>
      </c>
      <c r="E3702" s="2" t="n">
        <v>346.5</v>
      </c>
      <c r="F3702" s="244" t="inlineStr">
        <is>
          <t>*</t>
        </is>
      </c>
      <c r="G3702" s="2" t="n">
        <v>42</v>
      </c>
      <c r="H3702" s="122" t="n">
        <v>1</v>
      </c>
      <c r="I3702" s="259">
        <f>SUM(H3702*C3702)</f>
        <v/>
      </c>
      <c r="J3702" s="260" t="n">
        <v>0.1</v>
      </c>
      <c r="K3702" s="261">
        <f>C3702*J3702</f>
        <v/>
      </c>
      <c r="M3702" s="251">
        <f>CONCATENATE(D3702,"　",E3702,F3702,G3702)</f>
        <v/>
      </c>
      <c r="N3702" s="252">
        <f>I3702</f>
        <v/>
      </c>
    </row>
    <row r="3703" ht="15" customHeight="1" thickBot="1">
      <c r="B3703" s="29" t="inlineStr">
        <is>
          <t>3F135MA144L</t>
        </is>
      </c>
      <c r="C3703" s="87">
        <f>SUMIF(数量表!D:H,B3703,数量表!H:H)</f>
        <v/>
      </c>
      <c r="D3703" s="243" t="inlineStr">
        <is>
          <t>W1-39</t>
        </is>
      </c>
      <c r="E3703" s="2" t="n">
        <v>386.5</v>
      </c>
      <c r="F3703" s="244" t="inlineStr">
        <is>
          <t>*</t>
        </is>
      </c>
      <c r="G3703" s="2" t="n">
        <v>42</v>
      </c>
      <c r="H3703" s="122" t="n">
        <v>1</v>
      </c>
      <c r="I3703" s="259">
        <f>SUM(H3703*C3703)</f>
        <v/>
      </c>
      <c r="J3703" s="260" t="n">
        <v>0.1</v>
      </c>
      <c r="K3703" s="261">
        <f>C3703*J3703</f>
        <v/>
      </c>
      <c r="M3703" s="251">
        <f>CONCATENATE(D3703,"　",E3703,F3703,G3703)</f>
        <v/>
      </c>
      <c r="N3703" s="252">
        <f>I3703</f>
        <v/>
      </c>
    </row>
    <row r="3704" ht="15" customHeight="1" thickBot="1">
      <c r="B3704" s="220" t="inlineStr">
        <is>
          <t>3F135MA144R</t>
        </is>
      </c>
      <c r="C3704" s="82">
        <f>SUMIF(数量表!D:H,B3704,数量表!H:H)</f>
        <v/>
      </c>
      <c r="D3704" s="235" t="inlineStr">
        <is>
          <t>W1-34</t>
        </is>
      </c>
      <c r="E3704" s="236" t="n">
        <v>346.5</v>
      </c>
      <c r="F3704" s="237" t="inlineStr">
        <is>
          <t>*</t>
        </is>
      </c>
      <c r="G3704" s="236" t="n">
        <v>1274</v>
      </c>
      <c r="H3704" s="238" t="n">
        <v>1</v>
      </c>
      <c r="I3704" s="253">
        <f>SUM(H3704*C3704)</f>
        <v/>
      </c>
      <c r="J3704" s="254" t="n">
        <v>1</v>
      </c>
      <c r="K3704" s="255">
        <f>C3704*J3704</f>
        <v/>
      </c>
      <c r="M3704" s="251">
        <f>CONCATENATE(D3704,"　",E3704,F3704,G3704)</f>
        <v/>
      </c>
      <c r="N3704" s="252">
        <f>I3704</f>
        <v/>
      </c>
    </row>
    <row r="3705" ht="15" customHeight="1" thickBot="1">
      <c r="B3705" s="29" t="inlineStr">
        <is>
          <t>3F135MA144R</t>
        </is>
      </c>
      <c r="C3705" s="87">
        <f>SUMIF(数量表!D:H,B3705,数量表!H:H)</f>
        <v/>
      </c>
      <c r="D3705" s="243" t="inlineStr">
        <is>
          <t>W1-39</t>
        </is>
      </c>
      <c r="E3705" s="2" t="n">
        <v>386.5</v>
      </c>
      <c r="F3705" s="244" t="inlineStr">
        <is>
          <t>*</t>
        </is>
      </c>
      <c r="G3705" s="2" t="n">
        <v>1274</v>
      </c>
      <c r="H3705" s="122" t="n">
        <v>1</v>
      </c>
      <c r="I3705" s="259">
        <f>SUM(H3705*C3705)</f>
        <v/>
      </c>
      <c r="J3705" s="260" t="n">
        <v>1</v>
      </c>
      <c r="K3705" s="261">
        <f>C3705*J3705</f>
        <v/>
      </c>
      <c r="M3705" s="251">
        <f>CONCATENATE(D3705,"　",E3705,F3705,G3705)</f>
        <v/>
      </c>
      <c r="N3705" s="252">
        <f>I3705</f>
        <v/>
      </c>
    </row>
    <row r="3706" ht="15" customHeight="1" thickBot="1">
      <c r="B3706" s="29" t="inlineStr">
        <is>
          <t>3F135MA144R</t>
        </is>
      </c>
      <c r="C3706" s="87">
        <f>SUMIF(数量表!D:H,B3706,数量表!H:H)</f>
        <v/>
      </c>
      <c r="D3706" s="243" t="inlineStr">
        <is>
          <t>45*1000</t>
        </is>
      </c>
      <c r="E3706" s="2" t="n">
        <v>114.5</v>
      </c>
      <c r="F3706" s="244" t="inlineStr">
        <is>
          <t>*</t>
        </is>
      </c>
      <c r="G3706" s="2" t="n">
        <v>477</v>
      </c>
      <c r="H3706" s="122" t="n">
        <v>1</v>
      </c>
      <c r="I3706" s="259">
        <f>SUM(H3706*C3706)</f>
        <v/>
      </c>
      <c r="J3706" s="260" t="n">
        <v>0.1</v>
      </c>
      <c r="K3706" s="261">
        <f>C3706*J3706</f>
        <v/>
      </c>
      <c r="M3706" s="251">
        <f>CONCATENATE(D3706,"　",E3706,F3706,G3706)</f>
        <v/>
      </c>
      <c r="N3706" s="252">
        <f>I3706</f>
        <v/>
      </c>
    </row>
    <row r="3707" ht="15" customHeight="1" thickBot="1">
      <c r="B3707" s="29" t="inlineStr">
        <is>
          <t>3F135MA144R</t>
        </is>
      </c>
      <c r="C3707" s="87">
        <f>SUMIF(数量表!D:H,B3707,数量表!H:H)</f>
        <v/>
      </c>
      <c r="D3707" s="243" t="inlineStr">
        <is>
          <t>45*1000</t>
        </is>
      </c>
      <c r="E3707" s="2" t="n">
        <v>205</v>
      </c>
      <c r="F3707" s="244" t="inlineStr">
        <is>
          <t>*</t>
        </is>
      </c>
      <c r="G3707" s="2" t="n">
        <v>477</v>
      </c>
      <c r="H3707" s="122" t="n">
        <v>2</v>
      </c>
      <c r="I3707" s="259">
        <f>SUM(H3707*C3707)</f>
        <v/>
      </c>
      <c r="J3707" s="260" t="n">
        <v>0.2</v>
      </c>
      <c r="K3707" s="261">
        <f>C3707*J3707</f>
        <v/>
      </c>
      <c r="M3707" s="251">
        <f>CONCATENATE(D3707,"　",E3707,F3707,G3707)</f>
        <v/>
      </c>
      <c r="N3707" s="252">
        <f>I3707</f>
        <v/>
      </c>
    </row>
    <row r="3708" ht="15" customHeight="1" thickBot="1">
      <c r="B3708" s="29" t="inlineStr">
        <is>
          <t>3F135MA144R</t>
        </is>
      </c>
      <c r="C3708" s="87">
        <f>SUMIF(数量表!D:H,B3708,数量表!H:H)</f>
        <v/>
      </c>
      <c r="D3708" s="243" t="inlineStr">
        <is>
          <t>45*1000</t>
        </is>
      </c>
      <c r="E3708" s="2" t="n">
        <v>154.5</v>
      </c>
      <c r="F3708" s="244" t="inlineStr">
        <is>
          <t>*</t>
        </is>
      </c>
      <c r="G3708" s="2" t="n">
        <v>477</v>
      </c>
      <c r="H3708" s="122" t="n">
        <v>1</v>
      </c>
      <c r="I3708" s="259">
        <f>SUM(H3708*C3708)</f>
        <v/>
      </c>
      <c r="J3708" s="260" t="n">
        <v>0.1</v>
      </c>
      <c r="K3708" s="261">
        <f>C3708*J3708</f>
        <v/>
      </c>
      <c r="M3708" s="251">
        <f>CONCATENATE(D3708,"　",E3708,F3708,G3708)</f>
        <v/>
      </c>
      <c r="N3708" s="252">
        <f>I3708</f>
        <v/>
      </c>
    </row>
    <row r="3709" ht="15" customHeight="1" thickBot="1">
      <c r="B3709" s="29" t="inlineStr">
        <is>
          <t>3F135MA144R</t>
        </is>
      </c>
      <c r="C3709" s="87">
        <f>SUMIF(数量表!D:H,B3709,数量表!H:H)</f>
        <v/>
      </c>
      <c r="D3709" s="243" t="inlineStr">
        <is>
          <t>W1-34</t>
        </is>
      </c>
      <c r="E3709" s="2" t="n">
        <v>346.5</v>
      </c>
      <c r="F3709" s="244" t="inlineStr">
        <is>
          <t>*</t>
        </is>
      </c>
      <c r="G3709" s="2" t="n">
        <v>201</v>
      </c>
      <c r="H3709" s="122" t="n">
        <v>1</v>
      </c>
      <c r="I3709" s="259">
        <f>SUM(H3709*C3709)</f>
        <v/>
      </c>
      <c r="J3709" s="260" t="n">
        <v>0.1</v>
      </c>
      <c r="K3709" s="261">
        <f>C3709*J3709</f>
        <v/>
      </c>
      <c r="M3709" s="251">
        <f>CONCATENATE(D3709,"　",E3709,F3709,G3709)</f>
        <v/>
      </c>
      <c r="N3709" s="252">
        <f>I3709</f>
        <v/>
      </c>
    </row>
    <row r="3710" ht="15" customHeight="1" thickBot="1">
      <c r="B3710" s="29" t="inlineStr">
        <is>
          <t>3F135MA144R</t>
        </is>
      </c>
      <c r="C3710" s="87">
        <f>SUMIF(数量表!D:H,B3710,数量表!H:H)</f>
        <v/>
      </c>
      <c r="D3710" s="243" t="inlineStr">
        <is>
          <t>W1-39</t>
        </is>
      </c>
      <c r="E3710" s="2" t="n">
        <v>386.5</v>
      </c>
      <c r="F3710" s="244" t="inlineStr">
        <is>
          <t>*</t>
        </is>
      </c>
      <c r="G3710" s="2" t="n">
        <v>201</v>
      </c>
      <c r="H3710" s="122" t="n">
        <v>1</v>
      </c>
      <c r="I3710" s="259">
        <f>SUM(H3710*C3710)</f>
        <v/>
      </c>
      <c r="J3710" s="260" t="n">
        <v>0.1</v>
      </c>
      <c r="K3710" s="261">
        <f>C3710*J3710</f>
        <v/>
      </c>
      <c r="M3710" s="251">
        <f>CONCATENATE(D3710,"　",E3710,F3710,G3710)</f>
        <v/>
      </c>
      <c r="N3710" s="252">
        <f>I3710</f>
        <v/>
      </c>
    </row>
    <row r="3711" ht="15" customHeight="1" thickBot="1">
      <c r="B3711" s="220" t="inlineStr">
        <is>
          <t>3F135MA670</t>
        </is>
      </c>
      <c r="C3711" s="82">
        <f>SUMIF(数量表!D:H,B3711,数量表!H:H)</f>
        <v/>
      </c>
      <c r="D3711" s="235" t="inlineStr">
        <is>
          <t>W1-39</t>
        </is>
      </c>
      <c r="E3711" s="236" t="n">
        <v>386.5</v>
      </c>
      <c r="F3711" s="237" t="inlineStr">
        <is>
          <t>*</t>
        </is>
      </c>
      <c r="G3711" s="236" t="n">
        <v>1274</v>
      </c>
      <c r="H3711" s="238" t="n">
        <v>1</v>
      </c>
      <c r="I3711" s="253">
        <f>SUM(H3711*C3711)</f>
        <v/>
      </c>
      <c r="J3711" s="254" t="n">
        <v>1</v>
      </c>
      <c r="K3711" s="255">
        <f>C3711*J3711</f>
        <v/>
      </c>
      <c r="M3711" s="251">
        <f>CONCATENATE(D3711,"　",E3711,F3711,G3711)</f>
        <v/>
      </c>
      <c r="N3711" s="252">
        <f>I3711</f>
        <v/>
      </c>
    </row>
    <row r="3712" ht="15" customHeight="1" thickBot="1">
      <c r="B3712" s="29" t="inlineStr">
        <is>
          <t>3F135MA670</t>
        </is>
      </c>
      <c r="C3712" s="87">
        <f>SUMIF(数量表!D:H,B3712,数量表!H:H)</f>
        <v/>
      </c>
      <c r="D3712" s="243" t="inlineStr">
        <is>
          <t>W1-34</t>
        </is>
      </c>
      <c r="E3712" s="2" t="n">
        <v>146.5</v>
      </c>
      <c r="F3712" s="244" t="inlineStr">
        <is>
          <t>*</t>
        </is>
      </c>
      <c r="G3712" s="2" t="n">
        <v>1274</v>
      </c>
      <c r="H3712" s="122" t="n">
        <v>1</v>
      </c>
      <c r="I3712" s="259">
        <f>SUM(H3712*C3712)</f>
        <v/>
      </c>
      <c r="J3712" s="260" t="n">
        <v>0.5</v>
      </c>
      <c r="K3712" s="261">
        <f>C3712*J3712</f>
        <v/>
      </c>
      <c r="M3712" s="251">
        <f>CONCATENATE(D3712,"　",E3712,F3712,G3712)</f>
        <v/>
      </c>
      <c r="N3712" s="252">
        <f>I3712</f>
        <v/>
      </c>
    </row>
    <row r="3713" ht="15" customHeight="1" thickBot="1">
      <c r="B3713" s="29" t="inlineStr">
        <is>
          <t>3F135MA670</t>
        </is>
      </c>
      <c r="C3713" s="87">
        <f>SUMIF(数量表!D:H,B3713,数量表!H:H)</f>
        <v/>
      </c>
      <c r="D3713" s="243" t="inlineStr">
        <is>
          <t>W1-39</t>
        </is>
      </c>
      <c r="E3713" s="2" t="n">
        <v>386.5</v>
      </c>
      <c r="F3713" s="244" t="inlineStr">
        <is>
          <t>*</t>
        </is>
      </c>
      <c r="G3713" s="2" t="n">
        <v>546</v>
      </c>
      <c r="H3713" s="122" t="n">
        <v>1</v>
      </c>
      <c r="I3713" s="259">
        <f>SUM(H3713*C3713)</f>
        <v/>
      </c>
      <c r="J3713" s="260" t="n">
        <v>0.5</v>
      </c>
      <c r="K3713" s="261">
        <f>C3713*J3713</f>
        <v/>
      </c>
      <c r="M3713" s="251">
        <f>CONCATENATE(D3713,"　",E3713,F3713,G3713)</f>
        <v/>
      </c>
      <c r="N3713" s="252">
        <f>I3713</f>
        <v/>
      </c>
    </row>
    <row r="3714" ht="15" customHeight="1" thickBot="1">
      <c r="B3714" s="221" t="inlineStr">
        <is>
          <t>3F135MA670</t>
        </is>
      </c>
      <c r="C3714" s="91">
        <f>SUMIF(数量表!D:H,B3714,数量表!H:H)</f>
        <v/>
      </c>
      <c r="D3714" s="239" t="inlineStr">
        <is>
          <t>W1-34</t>
        </is>
      </c>
      <c r="E3714" s="240" t="n">
        <v>146.5</v>
      </c>
      <c r="F3714" s="241" t="inlineStr">
        <is>
          <t>*</t>
        </is>
      </c>
      <c r="G3714" s="240" t="n">
        <v>546</v>
      </c>
      <c r="H3714" s="242" t="n">
        <v>1</v>
      </c>
      <c r="I3714" s="256">
        <f>SUM(H3714*C3714)</f>
        <v/>
      </c>
      <c r="J3714" s="257" t="n">
        <v>0.2</v>
      </c>
      <c r="K3714" s="258">
        <f>C3714*J3714</f>
        <v/>
      </c>
      <c r="M3714" s="251">
        <f>CONCATENATE(D3714,"　",E3714,F3714,G3714)</f>
        <v/>
      </c>
      <c r="N3714" s="252">
        <f>I3714</f>
        <v/>
      </c>
    </row>
    <row r="3715" ht="15" customHeight="1" thickBot="1">
      <c r="B3715" s="220" t="inlineStr">
        <is>
          <t>3F135MA670L</t>
        </is>
      </c>
      <c r="C3715" s="82">
        <f>SUMIF(数量表!D:H,B3715,数量表!H:H)</f>
        <v/>
      </c>
      <c r="D3715" s="235" t="inlineStr">
        <is>
          <t>W1-34</t>
        </is>
      </c>
      <c r="E3715" s="236" t="n">
        <v>346.5</v>
      </c>
      <c r="F3715" s="237" t="inlineStr">
        <is>
          <t>*</t>
        </is>
      </c>
      <c r="G3715" s="236" t="n">
        <v>1274</v>
      </c>
      <c r="H3715" s="238" t="n">
        <v>1</v>
      </c>
      <c r="I3715" s="253">
        <f>SUM(H3715*C3715)</f>
        <v/>
      </c>
      <c r="J3715" s="254" t="n">
        <v>1</v>
      </c>
      <c r="K3715" s="255">
        <f>C3715*J3715</f>
        <v/>
      </c>
      <c r="M3715" s="251">
        <f>CONCATENATE(D3715,"　",E3715,F3715,G3715)</f>
        <v/>
      </c>
      <c r="N3715" s="252">
        <f>I3715</f>
        <v/>
      </c>
    </row>
    <row r="3716" ht="15" customHeight="1" thickBot="1">
      <c r="B3716" s="29" t="inlineStr">
        <is>
          <t>3F135MA670L</t>
        </is>
      </c>
      <c r="C3716" s="87">
        <f>SUMIF(数量表!D:H,B3716,数量表!H:H)</f>
        <v/>
      </c>
      <c r="D3716" s="243" t="inlineStr">
        <is>
          <t>W1-34</t>
        </is>
      </c>
      <c r="E3716" s="2" t="n">
        <v>146.5</v>
      </c>
      <c r="F3716" s="244" t="inlineStr">
        <is>
          <t>*</t>
        </is>
      </c>
      <c r="G3716" s="2" t="n">
        <v>1274</v>
      </c>
      <c r="H3716" s="122" t="n">
        <v>1</v>
      </c>
      <c r="I3716" s="259">
        <f>SUM(H3716*C3716)</f>
        <v/>
      </c>
      <c r="J3716" s="260" t="n">
        <v>0.5</v>
      </c>
      <c r="K3716" s="261">
        <f>C3716*J3716</f>
        <v/>
      </c>
      <c r="M3716" s="251">
        <f>CONCATENATE(D3716,"　",E3716,F3716,G3716)</f>
        <v/>
      </c>
      <c r="N3716" s="252">
        <f>I3716</f>
        <v/>
      </c>
    </row>
    <row r="3717" ht="15" customHeight="1" thickBot="1">
      <c r="B3717" s="29" t="inlineStr">
        <is>
          <t>3F135MA670L</t>
        </is>
      </c>
      <c r="C3717" s="87">
        <f>SUMIF(数量表!D:H,B3717,数量表!H:H)</f>
        <v/>
      </c>
      <c r="D3717" s="243" t="inlineStr">
        <is>
          <t>W1-34</t>
        </is>
      </c>
      <c r="E3717" s="2" t="n">
        <v>346.5</v>
      </c>
      <c r="F3717" s="244" t="inlineStr">
        <is>
          <t>*</t>
        </is>
      </c>
      <c r="G3717" s="2" t="n">
        <v>546</v>
      </c>
      <c r="H3717" s="122" t="n">
        <v>1</v>
      </c>
      <c r="I3717" s="259">
        <f>SUM(H3717*C3717)</f>
        <v/>
      </c>
      <c r="J3717" s="260" t="n">
        <v>0.5</v>
      </c>
      <c r="K3717" s="261">
        <f>C3717*J3717</f>
        <v/>
      </c>
      <c r="M3717" s="251">
        <f>CONCATENATE(D3717,"　",E3717,F3717,G3717)</f>
        <v/>
      </c>
      <c r="N3717" s="252">
        <f>I3717</f>
        <v/>
      </c>
    </row>
    <row r="3718" ht="15" customHeight="1" thickBot="1">
      <c r="B3718" s="221" t="inlineStr">
        <is>
          <t>3F135MA670L</t>
        </is>
      </c>
      <c r="C3718" s="91">
        <f>SUMIF(数量表!D:H,B3718,数量表!H:H)</f>
        <v/>
      </c>
      <c r="D3718" s="239" t="inlineStr">
        <is>
          <t>W1-34</t>
        </is>
      </c>
      <c r="E3718" s="240" t="n">
        <v>146.5</v>
      </c>
      <c r="F3718" s="241" t="inlineStr">
        <is>
          <t>*</t>
        </is>
      </c>
      <c r="G3718" s="240" t="n">
        <v>546</v>
      </c>
      <c r="H3718" s="242" t="n">
        <v>1</v>
      </c>
      <c r="I3718" s="256">
        <f>SUM(H3718*C3718)</f>
        <v/>
      </c>
      <c r="J3718" s="257" t="n">
        <v>0.2</v>
      </c>
      <c r="K3718" s="258">
        <f>C3718*J3718</f>
        <v/>
      </c>
      <c r="M3718" s="251">
        <f>CONCATENATE(D3718,"　",E3718,F3718,G3718)</f>
        <v/>
      </c>
      <c r="N3718" s="252">
        <f>I3718</f>
        <v/>
      </c>
    </row>
    <row r="3719" ht="15" customHeight="1" thickBot="1">
      <c r="B3719" s="220" t="inlineStr">
        <is>
          <t>3F135MA670R</t>
        </is>
      </c>
      <c r="C3719" s="82">
        <f>SUMIF(数量表!D:H,B3719,数量表!H:H)</f>
        <v/>
      </c>
      <c r="D3719" s="235" t="inlineStr">
        <is>
          <t>W1-34</t>
        </is>
      </c>
      <c r="E3719" s="236" t="n">
        <v>346.5</v>
      </c>
      <c r="F3719" s="237" t="inlineStr">
        <is>
          <t>*</t>
        </is>
      </c>
      <c r="G3719" s="236" t="n">
        <v>1274</v>
      </c>
      <c r="H3719" s="238" t="n">
        <v>1</v>
      </c>
      <c r="I3719" s="253">
        <f>SUM(H3719*C3719)</f>
        <v/>
      </c>
      <c r="J3719" s="254" t="n">
        <v>1</v>
      </c>
      <c r="K3719" s="255">
        <f>C3719*J3719</f>
        <v/>
      </c>
      <c r="M3719" s="251">
        <f>CONCATENATE(D3719,"　",E3719,F3719,G3719)</f>
        <v/>
      </c>
      <c r="N3719" s="252">
        <f>I3719</f>
        <v/>
      </c>
    </row>
    <row r="3720" ht="15" customHeight="1" thickBot="1">
      <c r="B3720" s="29" t="inlineStr">
        <is>
          <t>3F135MA670R</t>
        </is>
      </c>
      <c r="C3720" s="87">
        <f>SUMIF(数量表!D:H,B3720,数量表!H:H)</f>
        <v/>
      </c>
      <c r="D3720" s="243" t="inlineStr">
        <is>
          <t>W1-34</t>
        </is>
      </c>
      <c r="E3720" s="2" t="n">
        <v>146.5</v>
      </c>
      <c r="F3720" s="244" t="inlineStr">
        <is>
          <t>*</t>
        </is>
      </c>
      <c r="G3720" s="2" t="n">
        <v>1274</v>
      </c>
      <c r="H3720" s="122" t="n">
        <v>1</v>
      </c>
      <c r="I3720" s="259">
        <f>SUM(H3720*C3720)</f>
        <v/>
      </c>
      <c r="J3720" s="260" t="n">
        <v>0.5</v>
      </c>
      <c r="K3720" s="261">
        <f>C3720*J3720</f>
        <v/>
      </c>
      <c r="M3720" s="251">
        <f>CONCATENATE(D3720,"　",E3720,F3720,G3720)</f>
        <v/>
      </c>
      <c r="N3720" s="252">
        <f>I3720</f>
        <v/>
      </c>
    </row>
    <row r="3721" ht="15" customHeight="1" thickBot="1">
      <c r="B3721" s="29" t="inlineStr">
        <is>
          <t>3F135MA670R</t>
        </is>
      </c>
      <c r="C3721" s="87">
        <f>SUMIF(数量表!D:H,B3721,数量表!H:H)</f>
        <v/>
      </c>
      <c r="D3721" s="243" t="inlineStr">
        <is>
          <t>W1-34</t>
        </is>
      </c>
      <c r="E3721" s="2" t="n">
        <v>346.5</v>
      </c>
      <c r="F3721" s="244" t="inlineStr">
        <is>
          <t>*</t>
        </is>
      </c>
      <c r="G3721" s="2" t="n">
        <v>546</v>
      </c>
      <c r="H3721" s="122" t="n">
        <v>1</v>
      </c>
      <c r="I3721" s="259">
        <f>SUM(H3721*C3721)</f>
        <v/>
      </c>
      <c r="J3721" s="260" t="n">
        <v>0.5</v>
      </c>
      <c r="K3721" s="261">
        <f>C3721*J3721</f>
        <v/>
      </c>
      <c r="M3721" s="251">
        <f>CONCATENATE(D3721,"　",E3721,F3721,G3721)</f>
        <v/>
      </c>
      <c r="N3721" s="252">
        <f>I3721</f>
        <v/>
      </c>
    </row>
    <row r="3722" ht="15" customHeight="1" thickBot="1">
      <c r="B3722" s="221" t="inlineStr">
        <is>
          <t>3F135MA670R</t>
        </is>
      </c>
      <c r="C3722" s="91">
        <f>SUMIF(数量表!D:H,B3722,数量表!H:H)</f>
        <v/>
      </c>
      <c r="D3722" s="239" t="inlineStr">
        <is>
          <t>W1-34</t>
        </is>
      </c>
      <c r="E3722" s="240" t="n">
        <v>146.5</v>
      </c>
      <c r="F3722" s="241" t="inlineStr">
        <is>
          <t>*</t>
        </is>
      </c>
      <c r="G3722" s="240" t="n">
        <v>546</v>
      </c>
      <c r="H3722" s="242" t="n">
        <v>1</v>
      </c>
      <c r="I3722" s="256">
        <f>SUM(H3722*C3722)</f>
        <v/>
      </c>
      <c r="J3722" s="257" t="n">
        <v>0.2</v>
      </c>
      <c r="K3722" s="258">
        <f>C3722*J3722</f>
        <v/>
      </c>
      <c r="M3722" s="251">
        <f>CONCATENATE(D3722,"　",E3722,F3722,G3722)</f>
        <v/>
      </c>
      <c r="N3722" s="252">
        <f>I3722</f>
        <v/>
      </c>
    </row>
    <row r="3723" ht="15" customHeight="1" thickBot="1">
      <c r="B3723" s="220" t="inlineStr">
        <is>
          <t>3F135MAX</t>
        </is>
      </c>
      <c r="C3723" s="82">
        <f>SUMIF(数量表!D:H,B3723,数量表!H:H)</f>
        <v/>
      </c>
      <c r="D3723" s="235" t="inlineStr">
        <is>
          <t>W1-39</t>
        </is>
      </c>
      <c r="E3723" s="236" t="n">
        <v>356.5</v>
      </c>
      <c r="F3723" s="237" t="inlineStr">
        <is>
          <t>*</t>
        </is>
      </c>
      <c r="G3723" s="236" t="n">
        <v>1256</v>
      </c>
      <c r="H3723" s="238" t="n">
        <v>2</v>
      </c>
      <c r="I3723" s="253">
        <f>SUM(H3723*C3723)</f>
        <v/>
      </c>
      <c r="J3723" s="254" t="n">
        <v>1.9</v>
      </c>
      <c r="K3723" s="255">
        <f>C3723*J3723</f>
        <v/>
      </c>
      <c r="M3723" s="251">
        <f>CONCATENATE(D3723,"　",E3723,F3723,G3723)</f>
        <v/>
      </c>
      <c r="N3723" s="252">
        <f>I3723</f>
        <v/>
      </c>
    </row>
    <row r="3724" ht="15" customHeight="1" thickBot="1">
      <c r="B3724" s="221" t="inlineStr">
        <is>
          <t>3F135MAX</t>
        </is>
      </c>
      <c r="C3724" s="91">
        <f>SUMIF(数量表!D:H,B3724,数量表!H:H)</f>
        <v/>
      </c>
      <c r="D3724" s="239" t="inlineStr">
        <is>
          <t>W1-39</t>
        </is>
      </c>
      <c r="E3724" s="240" t="n">
        <v>356.5</v>
      </c>
      <c r="F3724" s="241" t="inlineStr">
        <is>
          <t>*</t>
        </is>
      </c>
      <c r="G3724" s="240" t="n">
        <v>528</v>
      </c>
      <c r="H3724" s="242" t="n">
        <v>2</v>
      </c>
      <c r="I3724" s="256">
        <f>SUM(H3724*C3724)</f>
        <v/>
      </c>
      <c r="J3724" s="257" t="n">
        <v>0.8</v>
      </c>
      <c r="K3724" s="258">
        <f>C3724*J3724</f>
        <v/>
      </c>
      <c r="M3724" s="251">
        <f>CONCATENATE(D3724,"　",E3724,F3724,G3724)</f>
        <v/>
      </c>
      <c r="N3724" s="252">
        <f>I3724</f>
        <v/>
      </c>
    </row>
    <row r="3725" ht="15" customHeight="1" thickBot="1">
      <c r="B3725" s="220" t="inlineStr">
        <is>
          <t>3F135MAZ</t>
        </is>
      </c>
      <c r="C3725" s="82">
        <f>SUMIF(数量表!D:H,B3725,数量表!H:H)</f>
        <v/>
      </c>
      <c r="D3725" s="235" t="inlineStr">
        <is>
          <t>W1-39</t>
        </is>
      </c>
      <c r="E3725" s="236" t="n">
        <v>356.5</v>
      </c>
      <c r="F3725" s="237" t="inlineStr">
        <is>
          <t>*</t>
        </is>
      </c>
      <c r="G3725" s="236" t="n">
        <v>1256</v>
      </c>
      <c r="H3725" s="238" t="n">
        <v>2</v>
      </c>
      <c r="I3725" s="253">
        <f>SUM(H3725*C3725)</f>
        <v/>
      </c>
      <c r="J3725" s="254" t="n">
        <v>1.9</v>
      </c>
      <c r="K3725" s="255">
        <f>C3725*J3725</f>
        <v/>
      </c>
      <c r="M3725" s="251">
        <f>CONCATENATE(D3725,"　",E3725,F3725,G3725)</f>
        <v/>
      </c>
      <c r="N3725" s="252">
        <f>I3725</f>
        <v/>
      </c>
    </row>
    <row r="3726" ht="15" customHeight="1" thickBot="1">
      <c r="B3726" s="221" t="inlineStr">
        <is>
          <t>3F135MAZ</t>
        </is>
      </c>
      <c r="C3726" s="91">
        <f>SUMIF(数量表!D:H,B3726,数量表!H:H)</f>
        <v/>
      </c>
      <c r="D3726" s="239" t="inlineStr">
        <is>
          <t>W1-39</t>
        </is>
      </c>
      <c r="E3726" s="240" t="n">
        <v>356.5</v>
      </c>
      <c r="F3726" s="241" t="inlineStr">
        <is>
          <t>*</t>
        </is>
      </c>
      <c r="G3726" s="240" t="n">
        <v>528</v>
      </c>
      <c r="H3726" s="242" t="n">
        <v>2</v>
      </c>
      <c r="I3726" s="256">
        <f>SUM(H3726*C3726)</f>
        <v/>
      </c>
      <c r="J3726" s="257" t="n">
        <v>0.8</v>
      </c>
      <c r="K3726" s="258">
        <f>C3726*J3726</f>
        <v/>
      </c>
      <c r="M3726" s="251">
        <f>CONCATENATE(D3726,"　",E3726,F3726,G3726)</f>
        <v/>
      </c>
      <c r="N3726" s="252">
        <f>I3726</f>
        <v/>
      </c>
    </row>
    <row r="3727" ht="15" customHeight="1" thickBot="1">
      <c r="B3727" s="79" t="inlineStr">
        <is>
          <t>3F135MAX144</t>
        </is>
      </c>
      <c r="C3727" s="82">
        <f>SUMIF(数量表!D:H,B3727,数量表!H:H)</f>
        <v/>
      </c>
      <c r="D3727" s="235" t="inlineStr">
        <is>
          <t>45*1000</t>
        </is>
      </c>
      <c r="E3727" s="236" t="n">
        <v>205</v>
      </c>
      <c r="F3727" s="237" t="inlineStr">
        <is>
          <t>*</t>
        </is>
      </c>
      <c r="G3727" s="236" t="n">
        <v>477</v>
      </c>
      <c r="H3727" s="238" t="n">
        <v>2</v>
      </c>
      <c r="I3727" s="253">
        <f>SUM(H3727*C3727)</f>
        <v/>
      </c>
      <c r="J3727" s="254" t="n"/>
      <c r="K3727" s="255">
        <f>C3727*J3727</f>
        <v/>
      </c>
      <c r="M3727" s="251">
        <f>CONCATENATE(D3727,"　",E3727,F3727,G3727)</f>
        <v/>
      </c>
      <c r="N3727" s="252">
        <f>I3727</f>
        <v/>
      </c>
    </row>
    <row r="3728" ht="15" customHeight="1" thickBot="1">
      <c r="B3728" s="85" t="inlineStr">
        <is>
          <t>3F135MAX144</t>
        </is>
      </c>
      <c r="C3728" s="87">
        <f>SUMIF(数量表!D:H,B3728,数量表!H:H)</f>
        <v/>
      </c>
      <c r="D3728" s="243" t="inlineStr">
        <is>
          <t>45*1000</t>
        </is>
      </c>
      <c r="E3728" s="2" t="n">
        <v>154.5</v>
      </c>
      <c r="F3728" s="244" t="inlineStr">
        <is>
          <t>*</t>
        </is>
      </c>
      <c r="G3728" s="2" t="n">
        <v>477</v>
      </c>
      <c r="H3728" s="122" t="n">
        <v>2</v>
      </c>
      <c r="I3728" s="259">
        <f>SUM(H3728*C3728)</f>
        <v/>
      </c>
      <c r="J3728" s="260" t="n"/>
      <c r="K3728" s="261">
        <f>C3728*J3728</f>
        <v/>
      </c>
      <c r="M3728" s="251">
        <f>CONCATENATE(D3728,"　",E3728,F3728,G3728)</f>
        <v/>
      </c>
      <c r="N3728" s="252">
        <f>I3728</f>
        <v/>
      </c>
    </row>
    <row r="3729" ht="15" customHeight="1" thickBot="1">
      <c r="B3729" s="85" t="inlineStr">
        <is>
          <t>3F135MAX144</t>
        </is>
      </c>
      <c r="C3729" s="87">
        <f>SUMIF(数量表!D:H,B3729,数量表!H:H)</f>
        <v/>
      </c>
      <c r="D3729" s="243" t="inlineStr">
        <is>
          <t>W1-39</t>
        </is>
      </c>
      <c r="E3729" s="2" t="n">
        <v>386.5</v>
      </c>
      <c r="F3729" s="244" t="inlineStr">
        <is>
          <t>*</t>
        </is>
      </c>
      <c r="G3729" s="2" t="n">
        <v>1274</v>
      </c>
      <c r="H3729" s="122" t="n">
        <v>2</v>
      </c>
      <c r="I3729" s="259">
        <f>SUM(H3729*C3729)</f>
        <v/>
      </c>
      <c r="J3729" s="260" t="n"/>
      <c r="K3729" s="261">
        <f>C3729*J3729</f>
        <v/>
      </c>
      <c r="M3729" s="251">
        <f>CONCATENATE(D3729,"　",E3729,F3729,G3729)</f>
        <v/>
      </c>
      <c r="N3729" s="252">
        <f>I3729</f>
        <v/>
      </c>
    </row>
    <row r="3730" ht="15" customHeight="1" thickBot="1">
      <c r="B3730" s="88" t="inlineStr">
        <is>
          <t>3F135MAX144</t>
        </is>
      </c>
      <c r="C3730" s="91">
        <f>SUMIF(数量表!D:H,B3730,数量表!H:H)</f>
        <v/>
      </c>
      <c r="D3730" s="239" t="inlineStr">
        <is>
          <t>W1-39</t>
        </is>
      </c>
      <c r="E3730" s="240" t="n">
        <v>386.5</v>
      </c>
      <c r="F3730" s="241" t="inlineStr">
        <is>
          <t>*</t>
        </is>
      </c>
      <c r="G3730" s="240" t="n">
        <v>734</v>
      </c>
      <c r="H3730" s="242" t="n">
        <v>2</v>
      </c>
      <c r="I3730" s="256">
        <f>SUM(H3730*C3730)</f>
        <v/>
      </c>
      <c r="J3730" s="257" t="n"/>
      <c r="K3730" s="258">
        <f>C3730*J3730</f>
        <v/>
      </c>
      <c r="M3730" s="251">
        <f>CONCATENATE(D3730,"　",E3730,F3730,G3730)</f>
        <v/>
      </c>
      <c r="N3730" s="252">
        <f>I3730</f>
        <v/>
      </c>
    </row>
    <row r="3731" ht="15" customHeight="1" thickBot="1">
      <c r="B3731" s="220" t="inlineStr">
        <is>
          <t>3F135MAW</t>
        </is>
      </c>
      <c r="C3731" s="82">
        <f>SUMIF(数量表!D:H,B3731,数量表!H:H)</f>
        <v/>
      </c>
      <c r="D3731" s="235" t="inlineStr">
        <is>
          <t>W1-39</t>
        </is>
      </c>
      <c r="E3731" s="236" t="n">
        <v>386.5</v>
      </c>
      <c r="F3731" s="237" t="inlineStr">
        <is>
          <t>*</t>
        </is>
      </c>
      <c r="G3731" s="236" t="n">
        <v>546</v>
      </c>
      <c r="H3731" s="238" t="n">
        <v>2</v>
      </c>
      <c r="I3731" s="253">
        <f>SUM(H3731*C3731)</f>
        <v/>
      </c>
      <c r="J3731" s="254" t="n">
        <v>0.9</v>
      </c>
      <c r="K3731" s="255">
        <f>C3731*J3731</f>
        <v/>
      </c>
      <c r="M3731" s="251">
        <f>CONCATENATE(D3731,"　",E3731,F3731,G3731)</f>
        <v/>
      </c>
      <c r="N3731" s="252">
        <f>I3731</f>
        <v/>
      </c>
    </row>
    <row r="3732" ht="15" customHeight="1" thickBot="1">
      <c r="B3732" s="221" t="inlineStr">
        <is>
          <t>3F135MAW</t>
        </is>
      </c>
      <c r="C3732" s="91">
        <f>SUMIF(数量表!D:H,B3732,数量表!H:H)</f>
        <v/>
      </c>
      <c r="D3732" s="239" t="inlineStr">
        <is>
          <t>W1-39</t>
        </is>
      </c>
      <c r="E3732" s="240" t="n">
        <v>386.5</v>
      </c>
      <c r="F3732" s="241" t="inlineStr">
        <is>
          <t>*</t>
        </is>
      </c>
      <c r="G3732" s="240" t="n">
        <v>1274</v>
      </c>
      <c r="H3732" s="242" t="n">
        <v>2</v>
      </c>
      <c r="I3732" s="256">
        <f>SUM(H3732*C3732)</f>
        <v/>
      </c>
      <c r="J3732" s="257" t="n">
        <v>2</v>
      </c>
      <c r="K3732" s="258">
        <f>C3732*J3732</f>
        <v/>
      </c>
      <c r="M3732" s="251">
        <f>CONCATENATE(D3732,"　",E3732,F3732,G3732)</f>
        <v/>
      </c>
      <c r="N3732" s="252">
        <f>I3732</f>
        <v/>
      </c>
    </row>
    <row r="3733" ht="15" customHeight="1" thickBot="1">
      <c r="B3733" s="221" t="inlineStr">
        <is>
          <t>3F825MA</t>
        </is>
      </c>
      <c r="C3733" s="91">
        <f>SUMIF(数量表!D:H,B3733,数量表!H:H)</f>
        <v/>
      </c>
      <c r="D3733" s="239" t="inlineStr">
        <is>
          <t>W1-39</t>
        </is>
      </c>
      <c r="E3733" s="240" t="n">
        <v>386.5</v>
      </c>
      <c r="F3733" s="241" t="inlineStr">
        <is>
          <t>*</t>
        </is>
      </c>
      <c r="G3733" s="240" t="n">
        <v>1171</v>
      </c>
      <c r="H3733" s="242" t="n">
        <v>2</v>
      </c>
      <c r="I3733" s="256">
        <f>SUM(H3733*C3733)</f>
        <v/>
      </c>
      <c r="J3733" s="257" t="n">
        <v>1.9</v>
      </c>
      <c r="K3733" s="258">
        <f>C3733*J3733</f>
        <v/>
      </c>
      <c r="M3733" s="251">
        <f>CONCATENATE(D3733,"　",E3733,F3733,G3733)</f>
        <v/>
      </c>
      <c r="N3733" s="252">
        <f>I3733</f>
        <v/>
      </c>
    </row>
    <row r="3734" ht="15" customHeight="1" thickBot="1">
      <c r="B3734" s="220" t="inlineStr">
        <is>
          <t>3F825MAL</t>
        </is>
      </c>
      <c r="C3734" s="82">
        <f>SUMIF(数量表!D:H,B3734,数量表!H:H)</f>
        <v/>
      </c>
      <c r="D3734" s="235" t="inlineStr">
        <is>
          <t>W1-34</t>
        </is>
      </c>
      <c r="E3734" s="236" t="n">
        <v>346.5</v>
      </c>
      <c r="F3734" s="237" t="inlineStr">
        <is>
          <t>*</t>
        </is>
      </c>
      <c r="G3734" s="236" t="n">
        <v>1171</v>
      </c>
      <c r="H3734" s="238" t="n">
        <v>1</v>
      </c>
      <c r="I3734" s="253">
        <f>SUM(H3734*C3734)</f>
        <v/>
      </c>
      <c r="J3734" s="254" t="n">
        <v>0.95</v>
      </c>
      <c r="K3734" s="255">
        <f>C3734*J3734</f>
        <v/>
      </c>
      <c r="M3734" s="251">
        <f>CONCATENATE(D3734,"　",E3734,F3734,G3734)</f>
        <v/>
      </c>
      <c r="N3734" s="252">
        <f>I3734</f>
        <v/>
      </c>
    </row>
    <row r="3735" ht="15" customHeight="1" thickBot="1">
      <c r="B3735" s="29" t="inlineStr">
        <is>
          <t>3F825MAL</t>
        </is>
      </c>
      <c r="C3735" s="87">
        <f>SUMIF(数量表!D:H,B3735,数量表!H:H)</f>
        <v/>
      </c>
      <c r="D3735" s="243" t="inlineStr">
        <is>
          <t>W1-39</t>
        </is>
      </c>
      <c r="E3735" s="2" t="n">
        <v>386.5</v>
      </c>
      <c r="F3735" s="244" t="inlineStr">
        <is>
          <t>*</t>
        </is>
      </c>
      <c r="G3735" s="2" t="n">
        <v>1171</v>
      </c>
      <c r="H3735" s="122" t="n">
        <v>1</v>
      </c>
      <c r="I3735" s="259">
        <f>SUM(H3735*C3735)</f>
        <v/>
      </c>
      <c r="J3735" s="260" t="n">
        <v>0.95</v>
      </c>
      <c r="K3735" s="261">
        <f>C3735*J3735</f>
        <v/>
      </c>
      <c r="M3735" s="251">
        <f>CONCATENATE(D3735,"　",E3735,F3735,G3735)</f>
        <v/>
      </c>
      <c r="N3735" s="252">
        <f>I3735</f>
        <v/>
      </c>
    </row>
    <row r="3736" ht="15" customHeight="1" thickBot="1">
      <c r="B3736" s="220" t="inlineStr">
        <is>
          <t>3F825MAR</t>
        </is>
      </c>
      <c r="C3736" s="82">
        <f>SUMIF(数量表!D:H,B3736,数量表!H:H)</f>
        <v/>
      </c>
      <c r="D3736" s="235" t="inlineStr">
        <is>
          <t>W1-34</t>
        </is>
      </c>
      <c r="E3736" s="236" t="n">
        <v>346.5</v>
      </c>
      <c r="F3736" s="237" t="inlineStr">
        <is>
          <t>*</t>
        </is>
      </c>
      <c r="G3736" s="236" t="n">
        <v>1171</v>
      </c>
      <c r="H3736" s="238" t="n">
        <v>1</v>
      </c>
      <c r="I3736" s="253">
        <f>SUM(H3736*C3736)</f>
        <v/>
      </c>
      <c r="J3736" s="254" t="n">
        <v>0.95</v>
      </c>
      <c r="K3736" s="255">
        <f>C3736*J3736</f>
        <v/>
      </c>
      <c r="M3736" s="251">
        <f>CONCATENATE(D3736,"　",E3736,F3736,G3736)</f>
        <v/>
      </c>
      <c r="N3736" s="252">
        <f>I3736</f>
        <v/>
      </c>
    </row>
    <row r="3737" ht="15" customHeight="1" thickBot="1">
      <c r="B3737" s="29" t="inlineStr">
        <is>
          <t>3F825MAR</t>
        </is>
      </c>
      <c r="C3737" s="87">
        <f>SUMIF(数量表!D:H,B3737,数量表!H:H)</f>
        <v/>
      </c>
      <c r="D3737" s="243" t="inlineStr">
        <is>
          <t>W1-39</t>
        </is>
      </c>
      <c r="E3737" s="2" t="n">
        <v>386.5</v>
      </c>
      <c r="F3737" s="244" t="inlineStr">
        <is>
          <t>*</t>
        </is>
      </c>
      <c r="G3737" s="2" t="n">
        <v>1171</v>
      </c>
      <c r="H3737" s="122" t="n">
        <v>1</v>
      </c>
      <c r="I3737" s="259">
        <f>SUM(H3737*C3737)</f>
        <v/>
      </c>
      <c r="J3737" s="260" t="n">
        <v>0.95</v>
      </c>
      <c r="K3737" s="261">
        <f>C3737*J3737</f>
        <v/>
      </c>
      <c r="M3737" s="251">
        <f>CONCATENATE(D3737,"　",E3737,F3737,G3737)</f>
        <v/>
      </c>
      <c r="N3737" s="252">
        <f>I3737</f>
        <v/>
      </c>
    </row>
    <row r="3738" ht="15" customHeight="1" thickBot="1">
      <c r="B3738" s="220" t="inlineStr">
        <is>
          <t>3F825MAR+12</t>
        </is>
      </c>
      <c r="C3738" s="82">
        <f>SUMIF(数量表!D:H,B3738,数量表!H:H)</f>
        <v/>
      </c>
      <c r="D3738" s="235" t="inlineStr">
        <is>
          <t>W1-34</t>
        </is>
      </c>
      <c r="E3738" s="236" t="n">
        <v>346.5</v>
      </c>
      <c r="F3738" s="237" t="inlineStr">
        <is>
          <t>*</t>
        </is>
      </c>
      <c r="G3738" s="236" t="n">
        <v>1171</v>
      </c>
      <c r="H3738" s="238" t="n">
        <v>1</v>
      </c>
      <c r="I3738" s="253">
        <f>SUM(H3738*C3738)</f>
        <v/>
      </c>
      <c r="J3738" s="254" t="n">
        <v>0.95</v>
      </c>
      <c r="K3738" s="255">
        <f>C3738*J3738</f>
        <v/>
      </c>
      <c r="M3738" s="251">
        <f>CONCATENATE(D3738,"　",E3738,F3738,G3738)</f>
        <v/>
      </c>
      <c r="N3738" s="252">
        <f>I3738</f>
        <v/>
      </c>
    </row>
    <row r="3739" ht="15" customHeight="1" thickBot="1">
      <c r="B3739" s="221" t="inlineStr">
        <is>
          <t>3F825MAR+12</t>
        </is>
      </c>
      <c r="C3739" s="91">
        <f>SUMIF(数量表!D:H,B3739,数量表!H:H)</f>
        <v/>
      </c>
      <c r="D3739" s="239" t="inlineStr">
        <is>
          <t>W1-39</t>
        </is>
      </c>
      <c r="E3739" s="240" t="n">
        <v>386.5</v>
      </c>
      <c r="F3739" s="241" t="inlineStr">
        <is>
          <t>*</t>
        </is>
      </c>
      <c r="G3739" s="240" t="n">
        <v>1171</v>
      </c>
      <c r="H3739" s="242" t="n">
        <v>1</v>
      </c>
      <c r="I3739" s="256">
        <f>SUM(H3739*C3739)</f>
        <v/>
      </c>
      <c r="J3739" s="257" t="n">
        <v>0.95</v>
      </c>
      <c r="K3739" s="258">
        <f>C3739*J3739</f>
        <v/>
      </c>
      <c r="M3739" s="251">
        <f>CONCATENATE(D3739,"　",E3739,F3739,G3739)</f>
        <v/>
      </c>
      <c r="N3739" s="252">
        <f>I3739</f>
        <v/>
      </c>
    </row>
    <row r="3740" ht="15" customHeight="1" thickBot="1">
      <c r="B3740" s="29" t="inlineStr">
        <is>
          <t>3F825MAL+12</t>
        </is>
      </c>
      <c r="C3740" s="87">
        <f>SUMIF(数量表!D:H,B3740,数量表!H:H)</f>
        <v/>
      </c>
      <c r="D3740" s="243" t="inlineStr">
        <is>
          <t>W1-34</t>
        </is>
      </c>
      <c r="E3740" s="2" t="n">
        <v>346.5</v>
      </c>
      <c r="F3740" s="244" t="inlineStr">
        <is>
          <t>*</t>
        </is>
      </c>
      <c r="G3740" s="2" t="n">
        <v>1171</v>
      </c>
      <c r="H3740" s="122" t="n">
        <v>1</v>
      </c>
      <c r="I3740" s="259">
        <f>SUM(H3740*C3740)</f>
        <v/>
      </c>
      <c r="J3740" s="260" t="n">
        <v>0.95</v>
      </c>
      <c r="K3740" s="261">
        <f>C3740*J3740</f>
        <v/>
      </c>
      <c r="M3740" s="251">
        <f>CONCATENATE(D3740,"　",E3740,F3740,G3740)</f>
        <v/>
      </c>
      <c r="N3740" s="252">
        <f>I3740</f>
        <v/>
      </c>
    </row>
    <row r="3741" ht="15" customHeight="1" thickBot="1">
      <c r="B3741" s="221" t="inlineStr">
        <is>
          <t>3F825MAL+12</t>
        </is>
      </c>
      <c r="C3741" s="91">
        <f>SUMIF(数量表!D:H,B3741,数量表!H:H)</f>
        <v/>
      </c>
      <c r="D3741" s="239" t="inlineStr">
        <is>
          <t>W1-39</t>
        </is>
      </c>
      <c r="E3741" s="240" t="n">
        <v>386.5</v>
      </c>
      <c r="F3741" s="241" t="inlineStr">
        <is>
          <t>*</t>
        </is>
      </c>
      <c r="G3741" s="240" t="n">
        <v>1171</v>
      </c>
      <c r="H3741" s="242" t="n">
        <v>1</v>
      </c>
      <c r="I3741" s="256">
        <f>SUM(H3741*C3741)</f>
        <v/>
      </c>
      <c r="J3741" s="257" t="n">
        <v>0.95</v>
      </c>
      <c r="K3741" s="258">
        <f>C3741*J3741</f>
        <v/>
      </c>
      <c r="M3741" s="251">
        <f>CONCATENATE(D3741,"　",E3741,F3741,G3741)</f>
        <v/>
      </c>
      <c r="N3741" s="252">
        <f>I3741</f>
        <v/>
      </c>
    </row>
    <row r="3742" ht="15" customHeight="1" thickBot="1">
      <c r="B3742" s="221" t="inlineStr">
        <is>
          <t>3F825MAO</t>
        </is>
      </c>
      <c r="C3742" s="91">
        <f>SUMIF(数量表!D:H,B3742,数量表!H:H)</f>
        <v/>
      </c>
      <c r="D3742" s="239" t="inlineStr">
        <is>
          <t>W1-39</t>
        </is>
      </c>
      <c r="E3742" s="240" t="n">
        <v>386.5</v>
      </c>
      <c r="F3742" s="241" t="inlineStr">
        <is>
          <t>*</t>
        </is>
      </c>
      <c r="G3742" s="240" t="n">
        <v>1171</v>
      </c>
      <c r="H3742" s="242" t="n">
        <v>2</v>
      </c>
      <c r="I3742" s="256">
        <f>SUM(H3742*C3742)</f>
        <v/>
      </c>
      <c r="J3742" s="257" t="n">
        <v>1.9</v>
      </c>
      <c r="K3742" s="258">
        <f>C3742*J3742</f>
        <v/>
      </c>
      <c r="M3742" s="251">
        <f>CONCATENATE(D3742,"　",E3742,F3742,G3742)</f>
        <v/>
      </c>
      <c r="N3742" s="252">
        <f>I3742</f>
        <v/>
      </c>
    </row>
    <row r="3743" ht="15" customHeight="1" thickBot="1">
      <c r="B3743" s="221" t="inlineStr">
        <is>
          <t>3F825MAOS</t>
        </is>
      </c>
      <c r="C3743" s="91">
        <f>SUMIF(数量表!D:H,B3743,数量表!H:H)</f>
        <v/>
      </c>
      <c r="D3743" s="239" t="inlineStr">
        <is>
          <t>W1-39</t>
        </is>
      </c>
      <c r="E3743" s="240" t="n">
        <v>386.5</v>
      </c>
      <c r="F3743" s="241" t="inlineStr">
        <is>
          <t>*</t>
        </is>
      </c>
      <c r="G3743" s="240" t="n">
        <v>1171</v>
      </c>
      <c r="H3743" s="242" t="n">
        <v>2</v>
      </c>
      <c r="I3743" s="256">
        <f>SUM(H3743*C3743)</f>
        <v/>
      </c>
      <c r="J3743" s="257" t="n">
        <v>1.9</v>
      </c>
      <c r="K3743" s="258">
        <f>C3743*J3743</f>
        <v/>
      </c>
      <c r="M3743" s="251">
        <f>CONCATENATE(D3743,"　",E3743,F3743,G3743)</f>
        <v/>
      </c>
      <c r="N3743" s="252">
        <f>I3743</f>
        <v/>
      </c>
    </row>
    <row r="3744" ht="15" customHeight="1" thickBot="1">
      <c r="B3744" s="29" t="inlineStr">
        <is>
          <t>3F825MAOL</t>
        </is>
      </c>
      <c r="C3744" s="87">
        <f>SUMIF(数量表!D:H,B3744,数量表!H:H)</f>
        <v/>
      </c>
      <c r="D3744" s="243" t="inlineStr">
        <is>
          <t>W1-34</t>
        </is>
      </c>
      <c r="E3744" s="2" t="n">
        <v>346.5</v>
      </c>
      <c r="F3744" s="244" t="inlineStr">
        <is>
          <t>*</t>
        </is>
      </c>
      <c r="G3744" s="2" t="n">
        <v>1171</v>
      </c>
      <c r="H3744" s="122" t="n">
        <v>1</v>
      </c>
      <c r="I3744" s="259">
        <f>SUM(H3744*C3744)</f>
        <v/>
      </c>
      <c r="J3744" s="260" t="n">
        <v>0.95</v>
      </c>
      <c r="K3744" s="261">
        <f>C3744*J3744</f>
        <v/>
      </c>
      <c r="M3744" s="251">
        <f>CONCATENATE(D3744,"　",E3744,F3744,G3744)</f>
        <v/>
      </c>
      <c r="N3744" s="252">
        <f>I3744</f>
        <v/>
      </c>
    </row>
    <row r="3745" ht="15" customHeight="1" thickBot="1">
      <c r="B3745" s="221" t="inlineStr">
        <is>
          <t>3F825MAOL</t>
        </is>
      </c>
      <c r="C3745" s="91">
        <f>SUMIF(数量表!D:H,B3745,数量表!H:H)</f>
        <v/>
      </c>
      <c r="D3745" s="239" t="inlineStr">
        <is>
          <t>W1-39</t>
        </is>
      </c>
      <c r="E3745" s="240" t="n">
        <v>386.5</v>
      </c>
      <c r="F3745" s="241" t="inlineStr">
        <is>
          <t>*</t>
        </is>
      </c>
      <c r="G3745" s="240" t="n">
        <v>1171</v>
      </c>
      <c r="H3745" s="242" t="n">
        <v>1</v>
      </c>
      <c r="I3745" s="256">
        <f>SUM(H3745*C3745)</f>
        <v/>
      </c>
      <c r="J3745" s="257" t="n">
        <v>0.95</v>
      </c>
      <c r="K3745" s="258">
        <f>C3745*J3745</f>
        <v/>
      </c>
      <c r="M3745" s="251">
        <f>CONCATENATE(D3745,"　",E3745,F3745,G3745)</f>
        <v/>
      </c>
      <c r="N3745" s="252">
        <f>I3745</f>
        <v/>
      </c>
    </row>
    <row r="3746" ht="15" customHeight="1" thickBot="1">
      <c r="B3746" s="29" t="inlineStr">
        <is>
          <t>3F825MAOR</t>
        </is>
      </c>
      <c r="C3746" s="87">
        <f>SUMIF(数量表!D:H,B3746,数量表!H:H)</f>
        <v/>
      </c>
      <c r="D3746" s="243" t="inlineStr">
        <is>
          <t>W1-34</t>
        </is>
      </c>
      <c r="E3746" s="2" t="n">
        <v>346.5</v>
      </c>
      <c r="F3746" s="244" t="inlineStr">
        <is>
          <t>*</t>
        </is>
      </c>
      <c r="G3746" s="2" t="n">
        <v>1171</v>
      </c>
      <c r="H3746" s="122" t="n">
        <v>1</v>
      </c>
      <c r="I3746" s="259">
        <f>SUM(H3746*C3746)</f>
        <v/>
      </c>
      <c r="J3746" s="260" t="n">
        <v>0.95</v>
      </c>
      <c r="K3746" s="261">
        <f>C3746*J3746</f>
        <v/>
      </c>
      <c r="M3746" s="251">
        <f>CONCATENATE(D3746,"　",E3746,F3746,G3746)</f>
        <v/>
      </c>
      <c r="N3746" s="252">
        <f>I3746</f>
        <v/>
      </c>
    </row>
    <row r="3747" ht="15" customHeight="1" thickBot="1">
      <c r="B3747" s="221" t="inlineStr">
        <is>
          <t>3F825MAOR</t>
        </is>
      </c>
      <c r="C3747" s="91">
        <f>SUMIF(数量表!D:H,B3747,数量表!H:H)</f>
        <v/>
      </c>
      <c r="D3747" s="239" t="inlineStr">
        <is>
          <t>W1-39</t>
        </is>
      </c>
      <c r="E3747" s="240" t="n">
        <v>386.5</v>
      </c>
      <c r="F3747" s="241" t="inlineStr">
        <is>
          <t>*</t>
        </is>
      </c>
      <c r="G3747" s="240" t="n">
        <v>1171</v>
      </c>
      <c r="H3747" s="242" t="n">
        <v>1</v>
      </c>
      <c r="I3747" s="256">
        <f>SUM(H3747*C3747)</f>
        <v/>
      </c>
      <c r="J3747" s="257" t="n">
        <v>0.95</v>
      </c>
      <c r="K3747" s="258">
        <f>C3747*J3747</f>
        <v/>
      </c>
      <c r="M3747" s="251">
        <f>CONCATENATE(D3747,"　",E3747,F3747,G3747)</f>
        <v/>
      </c>
      <c r="N3747" s="252">
        <f>I3747</f>
        <v/>
      </c>
    </row>
    <row r="3748" ht="15" customHeight="1" thickBot="1">
      <c r="B3748" s="220" t="inlineStr">
        <is>
          <t>3F825MA144</t>
        </is>
      </c>
      <c r="C3748" s="82">
        <f>SUMIF(数量表!D:H,B3748,数量表!H:H)</f>
        <v/>
      </c>
      <c r="D3748" s="235" t="inlineStr">
        <is>
          <t>W1-39</t>
        </is>
      </c>
      <c r="E3748" s="236" t="n">
        <v>386.5</v>
      </c>
      <c r="F3748" s="237" t="inlineStr">
        <is>
          <t>*</t>
        </is>
      </c>
      <c r="G3748" s="236" t="n">
        <v>667</v>
      </c>
      <c r="H3748" s="238" t="n">
        <v>2</v>
      </c>
      <c r="I3748" s="253">
        <f>SUM(H3748*C3748)</f>
        <v/>
      </c>
      <c r="J3748" s="254" t="n">
        <v>1.1</v>
      </c>
      <c r="K3748" s="255">
        <f>C3748*J3748</f>
        <v/>
      </c>
      <c r="M3748" s="251">
        <f>CONCATENATE(D3748,"　",E3748,F3748,G3748)</f>
        <v/>
      </c>
      <c r="N3748" s="252">
        <f>I3748</f>
        <v/>
      </c>
    </row>
    <row r="3749" ht="15" customHeight="1" thickBot="1">
      <c r="B3749" s="29" t="inlineStr">
        <is>
          <t>3F825MA144</t>
        </is>
      </c>
      <c r="C3749" s="87">
        <f>SUMIF(数量表!D:H,B3749,数量表!H:H)</f>
        <v/>
      </c>
      <c r="D3749" s="243" t="inlineStr">
        <is>
          <t>45*1000</t>
        </is>
      </c>
      <c r="E3749" s="2" t="n">
        <v>154.5</v>
      </c>
      <c r="F3749" s="244" t="inlineStr">
        <is>
          <t>*</t>
        </is>
      </c>
      <c r="G3749" s="2" t="n">
        <v>477</v>
      </c>
      <c r="H3749" s="122" t="n">
        <v>2</v>
      </c>
      <c r="I3749" s="259">
        <f>SUM(H3749*C3749)</f>
        <v/>
      </c>
      <c r="J3749" s="260" t="n">
        <v>0.2</v>
      </c>
      <c r="K3749" s="261">
        <f>C3749*J3749</f>
        <v/>
      </c>
      <c r="M3749" s="251">
        <f>CONCATENATE(D3749,"　",E3749,F3749,G3749)</f>
        <v/>
      </c>
      <c r="N3749" s="252">
        <f>I3749</f>
        <v/>
      </c>
    </row>
    <row r="3750" ht="15" customHeight="1" thickBot="1">
      <c r="B3750" s="221" t="inlineStr">
        <is>
          <t>3F825MA144</t>
        </is>
      </c>
      <c r="C3750" s="91">
        <f>SUMIF(数量表!D:H,B3750,数量表!H:H)</f>
        <v/>
      </c>
      <c r="D3750" s="239" t="inlineStr">
        <is>
          <t>45*1000</t>
        </is>
      </c>
      <c r="E3750" s="240" t="n">
        <v>205</v>
      </c>
      <c r="F3750" s="241" t="inlineStr">
        <is>
          <t>*</t>
        </is>
      </c>
      <c r="G3750" s="240" t="n">
        <v>477</v>
      </c>
      <c r="H3750" s="242" t="n">
        <v>2</v>
      </c>
      <c r="I3750" s="256">
        <f>SUM(H3750*C3750)</f>
        <v/>
      </c>
      <c r="J3750" s="257" t="n">
        <v>0.2</v>
      </c>
      <c r="K3750" s="258">
        <f>C3750*J3750</f>
        <v/>
      </c>
      <c r="M3750" s="251">
        <f>CONCATENATE(D3750,"　",E3750,F3750,G3750)</f>
        <v/>
      </c>
      <c r="N3750" s="252">
        <f>I3750</f>
        <v/>
      </c>
    </row>
    <row r="3751" ht="15" customHeight="1" thickBot="1">
      <c r="B3751" s="220" t="inlineStr">
        <is>
          <t>3F825MA144L</t>
        </is>
      </c>
      <c r="C3751" s="82">
        <f>SUMIF(数量表!D:H,B3751,数量表!H:H)</f>
        <v/>
      </c>
      <c r="D3751" s="235" t="inlineStr">
        <is>
          <t>W1-34</t>
        </is>
      </c>
      <c r="E3751" s="236" t="n">
        <v>346.5</v>
      </c>
      <c r="F3751" s="237" t="inlineStr">
        <is>
          <t>*</t>
        </is>
      </c>
      <c r="G3751" s="236" t="n">
        <v>667</v>
      </c>
      <c r="H3751" s="238" t="n">
        <v>1</v>
      </c>
      <c r="I3751" s="253">
        <f>SUM(H3751*C3751)</f>
        <v/>
      </c>
      <c r="J3751" s="254" t="n">
        <v>0.55</v>
      </c>
      <c r="K3751" s="255">
        <f>C3751*J3751</f>
        <v/>
      </c>
      <c r="M3751" s="251">
        <f>CONCATENATE(D3751,"　",E3751,F3751,G3751)</f>
        <v/>
      </c>
      <c r="N3751" s="252">
        <f>I3751</f>
        <v/>
      </c>
    </row>
    <row r="3752" ht="15" customHeight="1" thickBot="1">
      <c r="B3752" s="29" t="inlineStr">
        <is>
          <t>3F825MA144L</t>
        </is>
      </c>
      <c r="C3752" s="87">
        <f>SUMIF(数量表!D:H,B3752,数量表!H:H)</f>
        <v/>
      </c>
      <c r="D3752" s="243" t="inlineStr">
        <is>
          <t>W1-39</t>
        </is>
      </c>
      <c r="E3752" s="2" t="n">
        <v>386.5</v>
      </c>
      <c r="F3752" s="244" t="inlineStr">
        <is>
          <t>*</t>
        </is>
      </c>
      <c r="G3752" s="2" t="n">
        <v>667</v>
      </c>
      <c r="H3752" s="122" t="n">
        <v>1</v>
      </c>
      <c r="I3752" s="259">
        <f>SUM(H3752*C3752)</f>
        <v/>
      </c>
      <c r="J3752" s="260" t="n">
        <v>0.55</v>
      </c>
      <c r="K3752" s="261">
        <f>C3752*J3752</f>
        <v/>
      </c>
      <c r="M3752" s="251">
        <f>CONCATENATE(D3752,"　",E3752,F3752,G3752)</f>
        <v/>
      </c>
      <c r="N3752" s="252">
        <f>I3752</f>
        <v/>
      </c>
    </row>
    <row r="3753" ht="15" customHeight="1" thickBot="1">
      <c r="B3753" s="29" t="inlineStr">
        <is>
          <t>3F825MA144L</t>
        </is>
      </c>
      <c r="C3753" s="87">
        <f>SUMIF(数量表!D:H,B3753,数量表!H:H)</f>
        <v/>
      </c>
      <c r="D3753" s="243" t="inlineStr">
        <is>
          <t>45*1000</t>
        </is>
      </c>
      <c r="E3753" s="2" t="n">
        <v>114.5</v>
      </c>
      <c r="F3753" s="244" t="inlineStr">
        <is>
          <t>*</t>
        </is>
      </c>
      <c r="G3753" s="2" t="n">
        <v>477</v>
      </c>
      <c r="H3753" s="122" t="n">
        <v>1</v>
      </c>
      <c r="I3753" s="259">
        <f>SUM(H3753*C3753)</f>
        <v/>
      </c>
      <c r="J3753" s="260" t="n">
        <v>0.1</v>
      </c>
      <c r="K3753" s="261">
        <f>C3753*J3753</f>
        <v/>
      </c>
      <c r="M3753" s="251">
        <f>CONCATENATE(D3753,"　",E3753,F3753,G3753)</f>
        <v/>
      </c>
      <c r="N3753" s="252">
        <f>I3753</f>
        <v/>
      </c>
    </row>
    <row r="3754" ht="15" customHeight="1" thickBot="1">
      <c r="B3754" s="29" t="inlineStr">
        <is>
          <t>3F825MA144L</t>
        </is>
      </c>
      <c r="C3754" s="87">
        <f>SUMIF(数量表!D:H,B3754,数量表!H:H)</f>
        <v/>
      </c>
      <c r="D3754" s="243" t="inlineStr">
        <is>
          <t>45*1000</t>
        </is>
      </c>
      <c r="E3754" s="2" t="n">
        <v>205</v>
      </c>
      <c r="F3754" s="244" t="inlineStr">
        <is>
          <t>*</t>
        </is>
      </c>
      <c r="G3754" s="2" t="n">
        <v>477</v>
      </c>
      <c r="H3754" s="122" t="n">
        <v>2</v>
      </c>
      <c r="I3754" s="259">
        <f>SUM(H3754*C3754)</f>
        <v/>
      </c>
      <c r="J3754" s="260" t="n">
        <v>0.2</v>
      </c>
      <c r="K3754" s="261">
        <f>C3754*J3754</f>
        <v/>
      </c>
      <c r="M3754" s="251">
        <f>CONCATENATE(D3754,"　",E3754,F3754,G3754)</f>
        <v/>
      </c>
      <c r="N3754" s="252">
        <f>I3754</f>
        <v/>
      </c>
    </row>
    <row r="3755" ht="15" customHeight="1" thickBot="1">
      <c r="B3755" s="29" t="inlineStr">
        <is>
          <t>3F825MA144L</t>
        </is>
      </c>
      <c r="C3755" s="87">
        <f>SUMIF(数量表!D:H,B3755,数量表!H:H)</f>
        <v/>
      </c>
      <c r="D3755" s="243" t="inlineStr">
        <is>
          <t>45*1000</t>
        </is>
      </c>
      <c r="E3755" s="2" t="n">
        <v>154.5</v>
      </c>
      <c r="F3755" s="244" t="inlineStr">
        <is>
          <t>*</t>
        </is>
      </c>
      <c r="G3755" s="2" t="n">
        <v>477</v>
      </c>
      <c r="H3755" s="122" t="n">
        <v>1</v>
      </c>
      <c r="I3755" s="259">
        <f>SUM(H3755*C3755)</f>
        <v/>
      </c>
      <c r="J3755" s="260" t="n">
        <v>0.1</v>
      </c>
      <c r="K3755" s="261">
        <f>C3755*J3755</f>
        <v/>
      </c>
      <c r="M3755" s="251">
        <f>CONCATENATE(D3755,"　",E3755,F3755,G3755)</f>
        <v/>
      </c>
      <c r="N3755" s="252">
        <f>I3755</f>
        <v/>
      </c>
    </row>
    <row r="3756" ht="15" customHeight="1" thickBot="1">
      <c r="B3756" s="220" t="inlineStr">
        <is>
          <t>3F825MA144R</t>
        </is>
      </c>
      <c r="C3756" s="82">
        <f>SUMIF(数量表!D:H,B3756,数量表!H:H)</f>
        <v/>
      </c>
      <c r="D3756" s="235" t="inlineStr">
        <is>
          <t>W1-34</t>
        </is>
      </c>
      <c r="E3756" s="236" t="n">
        <v>346.5</v>
      </c>
      <c r="F3756" s="237" t="inlineStr">
        <is>
          <t>*</t>
        </is>
      </c>
      <c r="G3756" s="236" t="n">
        <v>667</v>
      </c>
      <c r="H3756" s="238" t="n">
        <v>1</v>
      </c>
      <c r="I3756" s="253">
        <f>SUM(H3756*C3756)</f>
        <v/>
      </c>
      <c r="J3756" s="254" t="n">
        <v>0.55</v>
      </c>
      <c r="K3756" s="255">
        <f>C3756*J3756</f>
        <v/>
      </c>
      <c r="M3756" s="251">
        <f>CONCATENATE(D3756,"　",E3756,F3756,G3756)</f>
        <v/>
      </c>
      <c r="N3756" s="252">
        <f>I3756</f>
        <v/>
      </c>
    </row>
    <row r="3757" ht="15" customHeight="1" thickBot="1">
      <c r="B3757" s="29" t="inlineStr">
        <is>
          <t>3F825MA144R</t>
        </is>
      </c>
      <c r="C3757" s="87">
        <f>SUMIF(数量表!D:H,B3757,数量表!H:H)</f>
        <v/>
      </c>
      <c r="D3757" s="243" t="inlineStr">
        <is>
          <t>W1-39</t>
        </is>
      </c>
      <c r="E3757" s="2" t="n">
        <v>386.5</v>
      </c>
      <c r="F3757" s="244" t="inlineStr">
        <is>
          <t>*</t>
        </is>
      </c>
      <c r="G3757" s="2" t="n">
        <v>667</v>
      </c>
      <c r="H3757" s="122" t="n">
        <v>1</v>
      </c>
      <c r="I3757" s="259">
        <f>SUM(H3757*C3757)</f>
        <v/>
      </c>
      <c r="J3757" s="260" t="n">
        <v>0.55</v>
      </c>
      <c r="K3757" s="261">
        <f>C3757*J3757</f>
        <v/>
      </c>
      <c r="M3757" s="251">
        <f>CONCATENATE(D3757,"　",E3757,F3757,G3757)</f>
        <v/>
      </c>
      <c r="N3757" s="252">
        <f>I3757</f>
        <v/>
      </c>
    </row>
    <row r="3758" ht="15" customHeight="1" thickBot="1">
      <c r="B3758" s="29" t="inlineStr">
        <is>
          <t>3F825MA144R</t>
        </is>
      </c>
      <c r="C3758" s="87">
        <f>SUMIF(数量表!D:H,B3758,数量表!H:H)</f>
        <v/>
      </c>
      <c r="D3758" s="243" t="inlineStr">
        <is>
          <t>45*1000</t>
        </is>
      </c>
      <c r="E3758" s="2" t="n">
        <v>114.5</v>
      </c>
      <c r="F3758" s="244" t="inlineStr">
        <is>
          <t>*</t>
        </is>
      </c>
      <c r="G3758" s="2" t="n">
        <v>477</v>
      </c>
      <c r="H3758" s="122" t="n">
        <v>1</v>
      </c>
      <c r="I3758" s="259">
        <f>SUM(H3758*C3758)</f>
        <v/>
      </c>
      <c r="J3758" s="260" t="n">
        <v>0.1</v>
      </c>
      <c r="K3758" s="261">
        <f>C3758*J3758</f>
        <v/>
      </c>
      <c r="M3758" s="251">
        <f>CONCATENATE(D3758,"　",E3758,F3758,G3758)</f>
        <v/>
      </c>
      <c r="N3758" s="252">
        <f>I3758</f>
        <v/>
      </c>
    </row>
    <row r="3759" ht="15" customHeight="1" thickBot="1">
      <c r="B3759" s="29" t="inlineStr">
        <is>
          <t>3F825MA144R</t>
        </is>
      </c>
      <c r="C3759" s="87">
        <f>SUMIF(数量表!D:H,B3759,数量表!H:H)</f>
        <v/>
      </c>
      <c r="D3759" s="243" t="inlineStr">
        <is>
          <t>45*1000</t>
        </is>
      </c>
      <c r="E3759" s="2" t="n">
        <v>205</v>
      </c>
      <c r="F3759" s="244" t="inlineStr">
        <is>
          <t>*</t>
        </is>
      </c>
      <c r="G3759" s="2" t="n">
        <v>477</v>
      </c>
      <c r="H3759" s="122" t="n">
        <v>2</v>
      </c>
      <c r="I3759" s="259">
        <f>SUM(H3759*C3759)</f>
        <v/>
      </c>
      <c r="J3759" s="260" t="n">
        <v>0.2</v>
      </c>
      <c r="K3759" s="261">
        <f>C3759*J3759</f>
        <v/>
      </c>
      <c r="M3759" s="251">
        <f>CONCATENATE(D3759,"　",E3759,F3759,G3759)</f>
        <v/>
      </c>
      <c r="N3759" s="252">
        <f>I3759</f>
        <v/>
      </c>
    </row>
    <row r="3760" ht="15" customHeight="1" thickBot="1">
      <c r="B3760" s="221" t="inlineStr">
        <is>
          <t>3F825MA144R</t>
        </is>
      </c>
      <c r="C3760" s="91">
        <f>SUMIF(数量表!D:H,B3760,数量表!H:H)</f>
        <v/>
      </c>
      <c r="D3760" s="239" t="inlineStr">
        <is>
          <t>45*1000</t>
        </is>
      </c>
      <c r="E3760" s="240" t="n">
        <v>154.5</v>
      </c>
      <c r="F3760" s="241" t="inlineStr">
        <is>
          <t>*</t>
        </is>
      </c>
      <c r="G3760" s="240" t="n">
        <v>477</v>
      </c>
      <c r="H3760" s="242" t="n">
        <v>1</v>
      </c>
      <c r="I3760" s="256">
        <f>SUM(H3760*C3760)</f>
        <v/>
      </c>
      <c r="J3760" s="257" t="n">
        <v>0.1</v>
      </c>
      <c r="K3760" s="258">
        <f>C3760*J3760</f>
        <v/>
      </c>
      <c r="M3760" s="251">
        <f>CONCATENATE(D3760,"　",E3760,F3760,G3760)</f>
        <v/>
      </c>
      <c r="N3760" s="252">
        <f>I3760</f>
        <v/>
      </c>
    </row>
    <row r="3761" ht="15" customHeight="1" thickBot="1">
      <c r="B3761" s="29" t="inlineStr">
        <is>
          <t>3F825MA670</t>
        </is>
      </c>
      <c r="C3761" s="87">
        <f>SUMIF(数量表!D:H,B3761,数量表!H:H)</f>
        <v/>
      </c>
      <c r="D3761" s="243" t="inlineStr">
        <is>
          <t>W1-39</t>
        </is>
      </c>
      <c r="E3761" s="2" t="n">
        <v>386.5</v>
      </c>
      <c r="F3761" s="244" t="inlineStr">
        <is>
          <t>*</t>
        </is>
      </c>
      <c r="G3761" s="2" t="n">
        <v>1171</v>
      </c>
      <c r="H3761" s="122" t="n">
        <v>1</v>
      </c>
      <c r="I3761" s="259">
        <f>SUM(H3761*C3761)</f>
        <v/>
      </c>
      <c r="J3761" s="260" t="n">
        <v>0.95</v>
      </c>
      <c r="K3761" s="261">
        <f>C3761*J3761</f>
        <v/>
      </c>
      <c r="M3761" s="251">
        <f>CONCATENATE(D3761,"　",E3761,F3761,G3761)</f>
        <v/>
      </c>
      <c r="N3761" s="252">
        <f>I3761</f>
        <v/>
      </c>
    </row>
    <row r="3762" ht="15" customHeight="1" thickBot="1">
      <c r="B3762" s="221" t="inlineStr">
        <is>
          <t>3F825MA670</t>
        </is>
      </c>
      <c r="C3762" s="91">
        <f>SUMIF(数量表!D:H,B3762,数量表!H:H)</f>
        <v/>
      </c>
      <c r="D3762" s="239" t="inlineStr">
        <is>
          <t>W1-34</t>
        </is>
      </c>
      <c r="E3762" s="240" t="n">
        <v>146.5</v>
      </c>
      <c r="F3762" s="241" t="inlineStr">
        <is>
          <t>*</t>
        </is>
      </c>
      <c r="G3762" s="240" t="n">
        <v>1171</v>
      </c>
      <c r="H3762" s="242" t="n">
        <v>1</v>
      </c>
      <c r="I3762" s="256">
        <f>SUM(H3762*C3762)</f>
        <v/>
      </c>
      <c r="J3762" s="257" t="n">
        <v>0.4</v>
      </c>
      <c r="K3762" s="258">
        <f>C3762*J3762</f>
        <v/>
      </c>
      <c r="M3762" s="251">
        <f>CONCATENATE(D3762,"　",E3762,F3762,G3762)</f>
        <v/>
      </c>
      <c r="N3762" s="252">
        <f>I3762</f>
        <v/>
      </c>
    </row>
    <row r="3763" ht="15" customHeight="1" thickBot="1">
      <c r="B3763" s="29" t="inlineStr">
        <is>
          <t>3F825MA670L</t>
        </is>
      </c>
      <c r="C3763" s="87">
        <f>SUMIF(数量表!D:H,B3763,数量表!H:H)</f>
        <v/>
      </c>
      <c r="D3763" s="243" t="inlineStr">
        <is>
          <t>W1-34</t>
        </is>
      </c>
      <c r="E3763" s="2" t="n">
        <v>346.5</v>
      </c>
      <c r="F3763" s="244" t="inlineStr">
        <is>
          <t>*</t>
        </is>
      </c>
      <c r="G3763" s="2" t="n">
        <v>1171</v>
      </c>
      <c r="H3763" s="122" t="n">
        <v>1</v>
      </c>
      <c r="I3763" s="259">
        <f>SUM(H3763*C3763)</f>
        <v/>
      </c>
      <c r="J3763" s="260" t="n">
        <v>0.95</v>
      </c>
      <c r="K3763" s="261">
        <f>C3763*J3763</f>
        <v/>
      </c>
      <c r="M3763" s="251">
        <f>CONCATENATE(D3763,"　",E3763,F3763,G3763)</f>
        <v/>
      </c>
      <c r="N3763" s="252">
        <f>I3763</f>
        <v/>
      </c>
    </row>
    <row r="3764" ht="15" customHeight="1" thickBot="1">
      <c r="B3764" s="221" t="inlineStr">
        <is>
          <t>3F825MA670L</t>
        </is>
      </c>
      <c r="C3764" s="91">
        <f>SUMIF(数量表!D:H,B3764,数量表!H:H)</f>
        <v/>
      </c>
      <c r="D3764" s="239" t="inlineStr">
        <is>
          <t>W1-34</t>
        </is>
      </c>
      <c r="E3764" s="240" t="n">
        <v>146.5</v>
      </c>
      <c r="F3764" s="241" t="inlineStr">
        <is>
          <t>*</t>
        </is>
      </c>
      <c r="G3764" s="240" t="n">
        <v>1171</v>
      </c>
      <c r="H3764" s="242" t="n">
        <v>1</v>
      </c>
      <c r="I3764" s="256">
        <f>SUM(H3764*C3764)</f>
        <v/>
      </c>
      <c r="J3764" s="257" t="n">
        <v>0.4</v>
      </c>
      <c r="K3764" s="258">
        <f>C3764*J3764</f>
        <v/>
      </c>
      <c r="M3764" s="251">
        <f>CONCATENATE(D3764,"　",E3764,F3764,G3764)</f>
        <v/>
      </c>
      <c r="N3764" s="252">
        <f>I3764</f>
        <v/>
      </c>
    </row>
    <row r="3765" ht="15" customHeight="1" thickBot="1">
      <c r="B3765" s="29" t="inlineStr">
        <is>
          <t>3F825MA670R</t>
        </is>
      </c>
      <c r="C3765" s="87">
        <f>SUMIF(数量表!D:H,B3765,数量表!H:H)</f>
        <v/>
      </c>
      <c r="D3765" s="243" t="inlineStr">
        <is>
          <t>W1-34</t>
        </is>
      </c>
      <c r="E3765" s="2" t="n">
        <v>346.5</v>
      </c>
      <c r="F3765" s="244" t="inlineStr">
        <is>
          <t>*</t>
        </is>
      </c>
      <c r="G3765" s="2" t="n">
        <v>1171</v>
      </c>
      <c r="H3765" s="122" t="n">
        <v>1</v>
      </c>
      <c r="I3765" s="259">
        <f>SUM(H3765*C3765)</f>
        <v/>
      </c>
      <c r="J3765" s="260" t="n">
        <v>0.95</v>
      </c>
      <c r="K3765" s="261">
        <f>C3765*J3765</f>
        <v/>
      </c>
      <c r="M3765" s="251">
        <f>CONCATENATE(D3765,"　",E3765,F3765,G3765)</f>
        <v/>
      </c>
      <c r="N3765" s="252">
        <f>I3765</f>
        <v/>
      </c>
    </row>
    <row r="3766" ht="15" customHeight="1" thickBot="1">
      <c r="B3766" s="221" t="inlineStr">
        <is>
          <t>3F825MA670R</t>
        </is>
      </c>
      <c r="C3766" s="91">
        <f>SUMIF(数量表!D:H,B3766,数量表!H:H)</f>
        <v/>
      </c>
      <c r="D3766" s="239" t="inlineStr">
        <is>
          <t>W1-34</t>
        </is>
      </c>
      <c r="E3766" s="240" t="n">
        <v>146.5</v>
      </c>
      <c r="F3766" s="241" t="inlineStr">
        <is>
          <t>*</t>
        </is>
      </c>
      <c r="G3766" s="240" t="n">
        <v>1171</v>
      </c>
      <c r="H3766" s="242" t="n">
        <v>1</v>
      </c>
      <c r="I3766" s="256">
        <f>SUM(H3766*C3766)</f>
        <v/>
      </c>
      <c r="J3766" s="257" t="n">
        <v>0.4</v>
      </c>
      <c r="K3766" s="258">
        <f>C3766*J3766</f>
        <v/>
      </c>
      <c r="M3766" s="251">
        <f>CONCATENATE(D3766,"　",E3766,F3766,G3766)</f>
        <v/>
      </c>
      <c r="N3766" s="252">
        <f>I3766</f>
        <v/>
      </c>
    </row>
    <row r="3767" ht="15" customHeight="1" thickBot="1">
      <c r="B3767" s="221" t="inlineStr">
        <is>
          <t>3F825MAX</t>
        </is>
      </c>
      <c r="C3767" s="91">
        <f>SUMIF(数量表!D:H,B3767,数量表!H:H)</f>
        <v/>
      </c>
      <c r="D3767" s="239" t="inlineStr">
        <is>
          <t>W1-39</t>
        </is>
      </c>
      <c r="E3767" s="240" t="n">
        <v>356.5</v>
      </c>
      <c r="F3767" s="241" t="inlineStr">
        <is>
          <t>*</t>
        </is>
      </c>
      <c r="G3767" s="240" t="n">
        <v>1135</v>
      </c>
      <c r="H3767" s="242" t="n">
        <v>2</v>
      </c>
      <c r="I3767" s="256">
        <f>SUM(H3767*C3767)</f>
        <v/>
      </c>
      <c r="J3767" s="257" t="n">
        <v>1.7</v>
      </c>
      <c r="K3767" s="258">
        <f>C3767*J3767</f>
        <v/>
      </c>
      <c r="M3767" s="251">
        <f>CONCATENATE(D3767,"　",E3767,F3767,G3767)</f>
        <v/>
      </c>
      <c r="N3767" s="252">
        <f>I3767</f>
        <v/>
      </c>
    </row>
    <row r="3768" ht="15" customHeight="1" thickBot="1">
      <c r="B3768" s="221" t="inlineStr">
        <is>
          <t>3F825MAZ</t>
        </is>
      </c>
      <c r="C3768" s="91">
        <f>SUMIF(数量表!D:H,B3768,数量表!H:H)</f>
        <v/>
      </c>
      <c r="D3768" s="239" t="inlineStr">
        <is>
          <t>W1-39</t>
        </is>
      </c>
      <c r="E3768" s="240" t="n">
        <v>356.5</v>
      </c>
      <c r="F3768" s="241" t="inlineStr">
        <is>
          <t>*</t>
        </is>
      </c>
      <c r="G3768" s="240" t="n">
        <v>1135</v>
      </c>
      <c r="H3768" s="242" t="n">
        <v>2</v>
      </c>
      <c r="I3768" s="256">
        <f>SUM(H3768*C3768)</f>
        <v/>
      </c>
      <c r="J3768" s="257" t="n">
        <v>1.7</v>
      </c>
      <c r="K3768" s="258">
        <f>C3768*J3768</f>
        <v/>
      </c>
      <c r="M3768" s="251">
        <f>CONCATENATE(D3768,"　",E3768,F3768,G3768)</f>
        <v/>
      </c>
      <c r="N3768" s="252">
        <f>I3768</f>
        <v/>
      </c>
    </row>
    <row r="3769" ht="15" customHeight="1" thickBot="1">
      <c r="B3769" s="79" t="inlineStr">
        <is>
          <t>3F825MAX144</t>
        </is>
      </c>
      <c r="C3769" s="82">
        <f>SUMIF(数量表!D:H,B3769,数量表!H:H)</f>
        <v/>
      </c>
      <c r="D3769" s="235" t="inlineStr">
        <is>
          <t>45*1000</t>
        </is>
      </c>
      <c r="E3769" s="236" t="n">
        <v>205</v>
      </c>
      <c r="F3769" s="237" t="inlineStr">
        <is>
          <t>*</t>
        </is>
      </c>
      <c r="G3769" s="236" t="n">
        <v>477</v>
      </c>
      <c r="H3769" s="238" t="n">
        <v>2</v>
      </c>
      <c r="I3769" s="253">
        <f>SUM(H3769*C3769)</f>
        <v/>
      </c>
      <c r="J3769" s="254" t="n"/>
      <c r="K3769" s="255">
        <f>C3769*J3769</f>
        <v/>
      </c>
      <c r="M3769" s="251">
        <f>CONCATENATE(D3769,"　",E3769,F3769,G3769)</f>
        <v/>
      </c>
      <c r="N3769" s="252">
        <f>I3769</f>
        <v/>
      </c>
    </row>
    <row r="3770" ht="15" customHeight="1" thickBot="1">
      <c r="B3770" s="85" t="inlineStr">
        <is>
          <t>3F825MAX144</t>
        </is>
      </c>
      <c r="C3770" s="87">
        <f>SUMIF(数量表!D:H,B3770,数量表!H:H)</f>
        <v/>
      </c>
      <c r="D3770" s="243" t="inlineStr">
        <is>
          <t>45*1000</t>
        </is>
      </c>
      <c r="E3770" s="2" t="n">
        <v>154.5</v>
      </c>
      <c r="F3770" s="244" t="inlineStr">
        <is>
          <t>*</t>
        </is>
      </c>
      <c r="G3770" s="2" t="n">
        <v>477</v>
      </c>
      <c r="H3770" s="122" t="n">
        <v>2</v>
      </c>
      <c r="I3770" s="259">
        <f>SUM(H3770*C3770)</f>
        <v/>
      </c>
      <c r="J3770" s="260" t="n"/>
      <c r="K3770" s="261">
        <f>C3770*J3770</f>
        <v/>
      </c>
      <c r="M3770" s="251">
        <f>CONCATENATE(D3770,"　",E3770,F3770,G3770)</f>
        <v/>
      </c>
      <c r="N3770" s="252">
        <f>I3770</f>
        <v/>
      </c>
    </row>
    <row r="3771" ht="15" customHeight="1" thickBot="1">
      <c r="B3771" s="85" t="inlineStr">
        <is>
          <t>3F825MAX144</t>
        </is>
      </c>
      <c r="C3771" s="87">
        <f>SUMIF(数量表!D:H,B3771,数量表!H:H)</f>
        <v/>
      </c>
      <c r="D3771" s="243" t="inlineStr">
        <is>
          <t>W1-39</t>
        </is>
      </c>
      <c r="E3771" s="2" t="n">
        <v>386.5</v>
      </c>
      <c r="F3771" s="244" t="inlineStr">
        <is>
          <t>*</t>
        </is>
      </c>
      <c r="G3771" s="2" t="n">
        <v>1274</v>
      </c>
      <c r="H3771" s="122" t="n">
        <v>2</v>
      </c>
      <c r="I3771" s="259">
        <f>SUM(H3771*C3771)</f>
        <v/>
      </c>
      <c r="J3771" s="260" t="n"/>
      <c r="K3771" s="261">
        <f>C3771*J3771</f>
        <v/>
      </c>
      <c r="M3771" s="251">
        <f>CONCATENATE(D3771,"　",E3771,F3771,G3771)</f>
        <v/>
      </c>
      <c r="N3771" s="252">
        <f>I3771</f>
        <v/>
      </c>
    </row>
    <row r="3772" ht="15" customHeight="1" thickBot="1">
      <c r="B3772" s="88" t="inlineStr">
        <is>
          <t>3F825MAX144</t>
        </is>
      </c>
      <c r="C3772" s="91">
        <f>SUMIF(数量表!D:H,B3772,数量表!H:H)</f>
        <v/>
      </c>
      <c r="D3772" s="239" t="inlineStr">
        <is>
          <t>W1-39</t>
        </is>
      </c>
      <c r="E3772" s="240" t="n">
        <v>386.5</v>
      </c>
      <c r="F3772" s="241" t="inlineStr">
        <is>
          <t>*</t>
        </is>
      </c>
      <c r="G3772" s="240" t="n">
        <v>734</v>
      </c>
      <c r="H3772" s="242" t="n">
        <v>2</v>
      </c>
      <c r="I3772" s="256">
        <f>SUM(H3772*C3772)</f>
        <v/>
      </c>
      <c r="J3772" s="257" t="n"/>
      <c r="K3772" s="258">
        <f>C3772*J3772</f>
        <v/>
      </c>
      <c r="M3772" s="251">
        <f>CONCATENATE(D3772,"　",E3772,F3772,G3772)</f>
        <v/>
      </c>
      <c r="N3772" s="252">
        <f>I3772</f>
        <v/>
      </c>
    </row>
    <row r="3773" ht="15" customHeight="1" thickBot="1">
      <c r="B3773" s="221" t="inlineStr">
        <is>
          <t>3F825MAW</t>
        </is>
      </c>
      <c r="C3773" s="91">
        <f>SUMIF(数量表!D:H,B3773,数量表!H:H)</f>
        <v/>
      </c>
      <c r="D3773" s="239" t="inlineStr">
        <is>
          <t>W1-39</t>
        </is>
      </c>
      <c r="E3773" s="240" t="n">
        <v>386.5</v>
      </c>
      <c r="F3773" s="241" t="inlineStr">
        <is>
          <t>*</t>
        </is>
      </c>
      <c r="G3773" s="240" t="n">
        <v>1171</v>
      </c>
      <c r="H3773" s="242" t="n">
        <v>2</v>
      </c>
      <c r="I3773" s="256">
        <f>SUM(H3773*C3773)</f>
        <v/>
      </c>
      <c r="J3773" s="257" t="n">
        <v>1.9</v>
      </c>
      <c r="K3773" s="258">
        <f>C3773*J3773</f>
        <v/>
      </c>
      <c r="M3773" s="251">
        <f>CONCATENATE(D3773,"　",E3773,F3773,G3773)</f>
        <v/>
      </c>
      <c r="N3773" s="252">
        <f>I3773</f>
        <v/>
      </c>
    </row>
    <row r="3774" ht="15" customHeight="1" thickBot="1">
      <c r="B3774" s="220" t="inlineStr">
        <is>
          <t>3F45MH</t>
        </is>
      </c>
      <c r="C3774" s="80">
        <f>SUMIF(数量表!D:H,B3774,数量表!H:H)</f>
        <v/>
      </c>
      <c r="D3774" s="235" t="inlineStr">
        <is>
          <t>W1-34</t>
        </is>
      </c>
      <c r="E3774" s="236" t="n">
        <v>345</v>
      </c>
      <c r="F3774" s="237" t="inlineStr">
        <is>
          <t>*</t>
        </is>
      </c>
      <c r="G3774" s="236" t="n">
        <v>1274</v>
      </c>
      <c r="H3774" s="238" t="n">
        <v>1</v>
      </c>
      <c r="I3774" s="253">
        <f>SUM(H3774*C3774)</f>
        <v/>
      </c>
      <c r="J3774" s="254" t="n">
        <v>1</v>
      </c>
      <c r="K3774" s="255">
        <f>C3774*J3774</f>
        <v/>
      </c>
      <c r="M3774" s="251">
        <f>CONCATENATE(D3774,"　",E3774,F3774,G3774)</f>
        <v/>
      </c>
      <c r="N3774" s="252">
        <f>I3774</f>
        <v/>
      </c>
    </row>
    <row r="3775" ht="15" customHeight="1" thickBot="1">
      <c r="B3775" s="221" t="inlineStr">
        <is>
          <t>3F45MH</t>
        </is>
      </c>
      <c r="C3775" s="89">
        <f>SUMIF(数量表!D:H,B3775,数量表!H:H)</f>
        <v/>
      </c>
      <c r="D3775" s="239" t="inlineStr">
        <is>
          <t>W1-34</t>
        </is>
      </c>
      <c r="E3775" s="240" t="n">
        <v>345</v>
      </c>
      <c r="F3775" s="241" t="inlineStr">
        <is>
          <t>*</t>
        </is>
      </c>
      <c r="G3775" s="240" t="n">
        <v>864</v>
      </c>
      <c r="H3775" s="242" t="n">
        <v>1</v>
      </c>
      <c r="I3775" s="256">
        <f>SUM(H3775*C3775)</f>
        <v/>
      </c>
      <c r="J3775" s="257" t="n">
        <v>0.7</v>
      </c>
      <c r="K3775" s="258">
        <f>C3775*J3775</f>
        <v/>
      </c>
      <c r="M3775" s="251">
        <f>CONCATENATE(D3775,"　",E3775,F3775,G3775)</f>
        <v/>
      </c>
      <c r="N3775" s="252">
        <f>I3775</f>
        <v/>
      </c>
    </row>
    <row r="3776" ht="15" customHeight="1" thickBot="1">
      <c r="B3776" s="220" t="inlineStr">
        <is>
          <t>3F45MHL</t>
        </is>
      </c>
      <c r="C3776" s="80">
        <f>SUMIF(数量表!D:H,B3776,数量表!H:H)</f>
        <v/>
      </c>
      <c r="D3776" s="235" t="inlineStr">
        <is>
          <t>W1-34</t>
        </is>
      </c>
      <c r="E3776" s="236" t="n">
        <v>305</v>
      </c>
      <c r="F3776" s="237" t="inlineStr">
        <is>
          <t>*</t>
        </is>
      </c>
      <c r="G3776" s="236" t="n">
        <v>1274</v>
      </c>
      <c r="H3776" s="238" t="n">
        <v>1</v>
      </c>
      <c r="I3776" s="253">
        <f>SUM(H3776*C3776)</f>
        <v/>
      </c>
      <c r="J3776" s="254" t="n">
        <v>0.9</v>
      </c>
      <c r="K3776" s="255">
        <f>C3776*J3776</f>
        <v/>
      </c>
      <c r="M3776" s="251">
        <f>CONCATENATE(D3776,"　",E3776,F3776,G3776)</f>
        <v/>
      </c>
      <c r="N3776" s="252">
        <f>I3776</f>
        <v/>
      </c>
    </row>
    <row r="3777" ht="15" customHeight="1" thickBot="1">
      <c r="B3777" s="221" t="inlineStr">
        <is>
          <t>3F45MHL</t>
        </is>
      </c>
      <c r="C3777" s="89">
        <f>SUMIF(数量表!D:H,B3777,数量表!H:H)</f>
        <v/>
      </c>
      <c r="D3777" s="239" t="inlineStr">
        <is>
          <t>W1-34</t>
        </is>
      </c>
      <c r="E3777" s="240" t="n">
        <v>305</v>
      </c>
      <c r="F3777" s="241" t="inlineStr">
        <is>
          <t>*</t>
        </is>
      </c>
      <c r="G3777" s="240" t="n">
        <v>864</v>
      </c>
      <c r="H3777" s="242" t="n">
        <v>1</v>
      </c>
      <c r="I3777" s="256">
        <f>SUM(H3777*C3777)</f>
        <v/>
      </c>
      <c r="J3777" s="257" t="n">
        <v>0.6</v>
      </c>
      <c r="K3777" s="258">
        <f>C3777*J3777</f>
        <v/>
      </c>
      <c r="M3777" s="251">
        <f>CONCATENATE(D3777,"　",E3777,F3777,G3777)</f>
        <v/>
      </c>
      <c r="N3777" s="252">
        <f>I3777</f>
        <v/>
      </c>
    </row>
    <row r="3778" ht="15" customHeight="1" thickBot="1">
      <c r="B3778" s="220" t="inlineStr">
        <is>
          <t>3F45MHX</t>
        </is>
      </c>
      <c r="C3778" s="80">
        <f>SUMIF(数量表!D:H,B3778,数量表!H:H)</f>
        <v/>
      </c>
      <c r="D3778" s="235" t="inlineStr">
        <is>
          <t>W1-34</t>
        </is>
      </c>
      <c r="E3778" s="236" t="n">
        <v>285</v>
      </c>
      <c r="F3778" s="237" t="inlineStr">
        <is>
          <t>*</t>
        </is>
      </c>
      <c r="G3778" s="236" t="n">
        <v>1256</v>
      </c>
      <c r="H3778" s="238" t="n">
        <v>1</v>
      </c>
      <c r="I3778" s="253">
        <f>SUM(H3778*C3778)</f>
        <v/>
      </c>
      <c r="J3778" s="254" t="n">
        <v>0.9</v>
      </c>
      <c r="K3778" s="255">
        <f>C3778*J3778</f>
        <v/>
      </c>
      <c r="M3778" s="251">
        <f>CONCATENATE(D3778,"　",E3778,F3778,G3778)</f>
        <v/>
      </c>
      <c r="N3778" s="252">
        <f>I3778</f>
        <v/>
      </c>
    </row>
    <row r="3779" ht="15" customHeight="1" thickBot="1">
      <c r="B3779" s="29" t="inlineStr">
        <is>
          <t>3F45MHX</t>
        </is>
      </c>
      <c r="C3779" s="89">
        <f>SUMIF(数量表!D:H,B3779,数量表!H:H)</f>
        <v/>
      </c>
      <c r="D3779" s="239" t="inlineStr">
        <is>
          <t>W1-34</t>
        </is>
      </c>
      <c r="E3779" s="240" t="n">
        <v>285</v>
      </c>
      <c r="F3779" s="241" t="inlineStr">
        <is>
          <t>*</t>
        </is>
      </c>
      <c r="G3779" s="240" t="n">
        <v>846</v>
      </c>
      <c r="H3779" s="242" t="n">
        <v>1</v>
      </c>
      <c r="I3779" s="256">
        <f>SUM(H3779*C3779)</f>
        <v/>
      </c>
      <c r="J3779" s="257" t="n">
        <v>0.6</v>
      </c>
      <c r="K3779" s="258">
        <f>C3779*J3779</f>
        <v/>
      </c>
      <c r="M3779" s="251">
        <f>CONCATENATE(D3779,"　",E3779,F3779,G3779)</f>
        <v/>
      </c>
      <c r="N3779" s="252">
        <f>I3779</f>
        <v/>
      </c>
    </row>
    <row r="3780" ht="15" customHeight="1" thickBot="1">
      <c r="B3780" s="220" t="inlineStr">
        <is>
          <t>3F45MHL+12</t>
        </is>
      </c>
      <c r="C3780" s="80">
        <f>SUMIF(数量表!D:H,B3780,数量表!H:H)</f>
        <v/>
      </c>
      <c r="D3780" s="235" t="inlineStr">
        <is>
          <t>W1-34</t>
        </is>
      </c>
      <c r="E3780" s="236" t="n">
        <v>305</v>
      </c>
      <c r="F3780" s="237" t="inlineStr">
        <is>
          <t>*</t>
        </is>
      </c>
      <c r="G3780" s="236" t="n">
        <v>1274</v>
      </c>
      <c r="H3780" s="238" t="n">
        <v>1</v>
      </c>
      <c r="I3780" s="253">
        <f>SUM(H3780*C3780)</f>
        <v/>
      </c>
      <c r="J3780" s="254" t="n">
        <v>0.9</v>
      </c>
      <c r="K3780" s="255">
        <f>C3780*J3780</f>
        <v/>
      </c>
      <c r="M3780" s="251">
        <f>CONCATENATE(D3780,"　",E3780,F3780,G3780)</f>
        <v/>
      </c>
      <c r="N3780" s="252">
        <f>I3780</f>
        <v/>
      </c>
    </row>
    <row r="3781" ht="15" customHeight="1" thickBot="1">
      <c r="B3781" s="29" t="inlineStr">
        <is>
          <t>3F45MHL+12</t>
        </is>
      </c>
      <c r="C3781" s="89">
        <f>SUMIF(数量表!D:H,B3781,数量表!H:H)</f>
        <v/>
      </c>
      <c r="D3781" s="239" t="inlineStr">
        <is>
          <t>W1-34</t>
        </is>
      </c>
      <c r="E3781" s="240" t="n">
        <v>305</v>
      </c>
      <c r="F3781" s="241" t="inlineStr">
        <is>
          <t>*</t>
        </is>
      </c>
      <c r="G3781" s="240" t="n">
        <v>864</v>
      </c>
      <c r="H3781" s="242" t="n">
        <v>1</v>
      </c>
      <c r="I3781" s="256">
        <f>SUM(H3781*C3781)</f>
        <v/>
      </c>
      <c r="J3781" s="257" t="n">
        <v>0.6</v>
      </c>
      <c r="K3781" s="258">
        <f>C3781*J3781</f>
        <v/>
      </c>
      <c r="M3781" s="251">
        <f>CONCATENATE(D3781,"　",E3781,F3781,G3781)</f>
        <v/>
      </c>
      <c r="N3781" s="252">
        <f>I3781</f>
        <v/>
      </c>
    </row>
    <row r="3782" ht="15" customHeight="1" thickBot="1">
      <c r="B3782" s="220" t="inlineStr">
        <is>
          <t>3F45MHR</t>
        </is>
      </c>
      <c r="C3782" s="80">
        <f>SUMIF(数量表!D:H,B3782,数量表!H:H)</f>
        <v/>
      </c>
      <c r="D3782" s="235" t="inlineStr">
        <is>
          <t>W1-34</t>
        </is>
      </c>
      <c r="E3782" s="236" t="n">
        <v>305</v>
      </c>
      <c r="F3782" s="237" t="inlineStr">
        <is>
          <t>*</t>
        </is>
      </c>
      <c r="G3782" s="236" t="n">
        <v>1274</v>
      </c>
      <c r="H3782" s="238" t="n">
        <v>1</v>
      </c>
      <c r="I3782" s="253">
        <f>SUM(H3782*C3782)</f>
        <v/>
      </c>
      <c r="J3782" s="254" t="n">
        <v>0.9</v>
      </c>
      <c r="K3782" s="255">
        <f>C3782*J3782</f>
        <v/>
      </c>
      <c r="M3782" s="251">
        <f>CONCATENATE(D3782,"　",E3782,F3782,G3782)</f>
        <v/>
      </c>
      <c r="N3782" s="252">
        <f>I3782</f>
        <v/>
      </c>
    </row>
    <row r="3783" ht="15" customHeight="1" thickBot="1">
      <c r="B3783" s="221" t="inlineStr">
        <is>
          <t>3F45MHR</t>
        </is>
      </c>
      <c r="C3783" s="89">
        <f>SUMIF(数量表!D:H,B3783,数量表!H:H)</f>
        <v/>
      </c>
      <c r="D3783" s="239" t="inlineStr">
        <is>
          <t>W1-34</t>
        </is>
      </c>
      <c r="E3783" s="240" t="n">
        <v>305</v>
      </c>
      <c r="F3783" s="241" t="inlineStr">
        <is>
          <t>*</t>
        </is>
      </c>
      <c r="G3783" s="240" t="n">
        <v>864</v>
      </c>
      <c r="H3783" s="242" t="n">
        <v>1</v>
      </c>
      <c r="I3783" s="256">
        <f>SUM(H3783*C3783)</f>
        <v/>
      </c>
      <c r="J3783" s="257" t="n">
        <v>0.6</v>
      </c>
      <c r="K3783" s="258">
        <f>C3783*J3783</f>
        <v/>
      </c>
      <c r="M3783" s="251">
        <f>CONCATENATE(D3783,"　",E3783,F3783,G3783)</f>
        <v/>
      </c>
      <c r="N3783" s="252">
        <f>I3783</f>
        <v/>
      </c>
    </row>
    <row r="3784" ht="15" customHeight="1" thickBot="1">
      <c r="B3784" s="220" t="inlineStr">
        <is>
          <t>3F45MHR+12</t>
        </is>
      </c>
      <c r="C3784" s="80">
        <f>SUMIF(数量表!D:H,B3784,数量表!H:H)</f>
        <v/>
      </c>
      <c r="D3784" s="235" t="inlineStr">
        <is>
          <t>W1-34</t>
        </is>
      </c>
      <c r="E3784" s="236" t="n">
        <v>305</v>
      </c>
      <c r="F3784" s="237" t="inlineStr">
        <is>
          <t>*</t>
        </is>
      </c>
      <c r="G3784" s="236" t="n">
        <v>1274</v>
      </c>
      <c r="H3784" s="238" t="n">
        <v>1</v>
      </c>
      <c r="I3784" s="253">
        <f>SUM(H3784*C3784)</f>
        <v/>
      </c>
      <c r="J3784" s="254" t="n">
        <v>0.9</v>
      </c>
      <c r="K3784" s="255">
        <f>C3784*J3784</f>
        <v/>
      </c>
      <c r="M3784" s="251">
        <f>CONCATENATE(D3784,"　",E3784,F3784,G3784)</f>
        <v/>
      </c>
      <c r="N3784" s="252">
        <f>I3784</f>
        <v/>
      </c>
    </row>
    <row r="3785" ht="15" customHeight="1" thickBot="1">
      <c r="B3785" s="221" t="inlineStr">
        <is>
          <t>3F45MHR+12</t>
        </is>
      </c>
      <c r="C3785" s="89">
        <f>SUMIF(数量表!D:H,B3785,数量表!H:H)</f>
        <v/>
      </c>
      <c r="D3785" s="239" t="inlineStr">
        <is>
          <t>W1-34</t>
        </is>
      </c>
      <c r="E3785" s="240" t="n">
        <v>305</v>
      </c>
      <c r="F3785" s="241" t="inlineStr">
        <is>
          <t>*</t>
        </is>
      </c>
      <c r="G3785" s="240" t="n">
        <v>864</v>
      </c>
      <c r="H3785" s="242" t="n">
        <v>1</v>
      </c>
      <c r="I3785" s="256">
        <f>SUM(H3785*C3785)</f>
        <v/>
      </c>
      <c r="J3785" s="257" t="n">
        <v>0.6</v>
      </c>
      <c r="K3785" s="258">
        <f>C3785*J3785</f>
        <v/>
      </c>
      <c r="M3785" s="251">
        <f>CONCATENATE(D3785,"　",E3785,F3785,G3785)</f>
        <v/>
      </c>
      <c r="N3785" s="252">
        <f>I3785</f>
        <v/>
      </c>
    </row>
    <row r="3786" ht="15" customHeight="1" thickBot="1">
      <c r="B3786" s="220" t="inlineStr">
        <is>
          <t>3F45MHZ</t>
        </is>
      </c>
      <c r="C3786" s="80">
        <f>SUMIF(数量表!D:H,B3786,数量表!H:H)</f>
        <v/>
      </c>
      <c r="D3786" s="235" t="inlineStr">
        <is>
          <t>W1-34</t>
        </is>
      </c>
      <c r="E3786" s="236" t="n">
        <v>285</v>
      </c>
      <c r="F3786" s="237" t="inlineStr">
        <is>
          <t>*</t>
        </is>
      </c>
      <c r="G3786" s="236" t="n">
        <v>1256</v>
      </c>
      <c r="H3786" s="238" t="n">
        <v>1</v>
      </c>
      <c r="I3786" s="253">
        <f>SUM(H3786*C3786)</f>
        <v/>
      </c>
      <c r="J3786" s="254" t="n">
        <v>0.9</v>
      </c>
      <c r="K3786" s="255">
        <f>C3786*J3786</f>
        <v/>
      </c>
      <c r="M3786" s="251">
        <f>CONCATENATE(D3786,"　",E3786,F3786,G3786)</f>
        <v/>
      </c>
      <c r="N3786" s="252">
        <f>I3786</f>
        <v/>
      </c>
    </row>
    <row r="3787" ht="15" customHeight="1" thickBot="1">
      <c r="B3787" s="29" t="inlineStr">
        <is>
          <t>3F45MHZ</t>
        </is>
      </c>
      <c r="C3787">
        <f>SUMIF(数量表!D:H,B3787,数量表!H:H)</f>
        <v/>
      </c>
      <c r="D3787" s="243" t="inlineStr">
        <is>
          <t>W1-34</t>
        </is>
      </c>
      <c r="E3787" s="2" t="n">
        <v>285</v>
      </c>
      <c r="F3787" s="244" t="inlineStr">
        <is>
          <t>*</t>
        </is>
      </c>
      <c r="G3787" s="2" t="n">
        <v>846</v>
      </c>
      <c r="H3787" s="122" t="n">
        <v>1</v>
      </c>
      <c r="I3787" s="259">
        <f>SUM(H3787*C3787)</f>
        <v/>
      </c>
      <c r="J3787" s="260" t="n">
        <v>0.6</v>
      </c>
      <c r="K3787" s="258">
        <f>C3787*J3787</f>
        <v/>
      </c>
      <c r="M3787" s="251">
        <f>CONCATENATE(D3787,"　",E3787,F3787,G3787)</f>
        <v/>
      </c>
      <c r="N3787" s="252">
        <f>I3787</f>
        <v/>
      </c>
    </row>
    <row r="3788" ht="15" customHeight="1" thickBot="1">
      <c r="B3788" s="220" t="inlineStr">
        <is>
          <t>3F90MH</t>
        </is>
      </c>
      <c r="C3788" s="80">
        <f>SUMIF(数量表!D:H,B3788,数量表!H:H)</f>
        <v/>
      </c>
      <c r="D3788" s="235" t="inlineStr">
        <is>
          <t>W1-34</t>
        </is>
      </c>
      <c r="E3788" s="236" t="n">
        <v>345</v>
      </c>
      <c r="F3788" s="237" t="inlineStr">
        <is>
          <t>*</t>
        </is>
      </c>
      <c r="G3788" s="236" t="n">
        <v>1274</v>
      </c>
      <c r="H3788" s="238" t="n">
        <v>1</v>
      </c>
      <c r="I3788" s="253">
        <f>SUM(H3788*C3788)</f>
        <v/>
      </c>
      <c r="J3788" s="254" t="n">
        <v>1</v>
      </c>
      <c r="K3788" s="255">
        <f>C3788*J3788</f>
        <v/>
      </c>
      <c r="M3788" s="251">
        <f>CONCATENATE(D3788,"　",E3788,F3788,G3788)</f>
        <v/>
      </c>
      <c r="N3788" s="252">
        <f>I3788</f>
        <v/>
      </c>
    </row>
    <row r="3789" ht="15" customHeight="1" thickBot="1">
      <c r="B3789" s="221" t="inlineStr">
        <is>
          <t>3F90MH</t>
        </is>
      </c>
      <c r="C3789" s="89">
        <f>SUMIF(数量表!D:H,B3789,数量表!H:H)</f>
        <v/>
      </c>
      <c r="D3789" s="239" t="inlineStr">
        <is>
          <t>W1-34</t>
        </is>
      </c>
      <c r="E3789" s="240" t="n">
        <v>345</v>
      </c>
      <c r="F3789" s="241" t="inlineStr">
        <is>
          <t>*</t>
        </is>
      </c>
      <c r="G3789" s="240" t="n">
        <v>705</v>
      </c>
      <c r="H3789" s="242" t="n">
        <v>1</v>
      </c>
      <c r="I3789" s="256">
        <f>SUM(H3789*C3789)</f>
        <v/>
      </c>
      <c r="J3789" s="257" t="n">
        <v>0.6</v>
      </c>
      <c r="K3789" s="258">
        <f>C3789*J3789</f>
        <v/>
      </c>
      <c r="M3789" s="251">
        <f>CONCATENATE(D3789,"　",E3789,F3789,G3789)</f>
        <v/>
      </c>
      <c r="N3789" s="252">
        <f>I3789</f>
        <v/>
      </c>
    </row>
    <row r="3790" ht="15" customHeight="1" thickBot="1">
      <c r="B3790" s="220" t="inlineStr">
        <is>
          <t>3F90MHL</t>
        </is>
      </c>
      <c r="C3790" s="80">
        <f>SUMIF(数量表!D:H,B3790,数量表!H:H)</f>
        <v/>
      </c>
      <c r="D3790" s="235" t="inlineStr">
        <is>
          <t>W1-34</t>
        </is>
      </c>
      <c r="E3790" s="236" t="n">
        <v>305</v>
      </c>
      <c r="F3790" s="237" t="inlineStr">
        <is>
          <t>*</t>
        </is>
      </c>
      <c r="G3790" s="236" t="n">
        <v>1274</v>
      </c>
      <c r="H3790" s="238" t="n">
        <v>1</v>
      </c>
      <c r="I3790" s="253">
        <f>SUM(H3790*C3790)</f>
        <v/>
      </c>
      <c r="J3790" s="254" t="n">
        <v>0.9</v>
      </c>
      <c r="K3790" s="255">
        <f>C3790*J3790</f>
        <v/>
      </c>
      <c r="M3790" s="251">
        <f>CONCATENATE(D3790,"　",E3790,F3790,G3790)</f>
        <v/>
      </c>
      <c r="N3790" s="252">
        <f>I3790</f>
        <v/>
      </c>
    </row>
    <row r="3791" ht="15" customHeight="1" thickBot="1">
      <c r="B3791" s="221" t="inlineStr">
        <is>
          <t>3F90MHL</t>
        </is>
      </c>
      <c r="C3791" s="89">
        <f>SUMIF(数量表!D:H,B3791,数量表!H:H)</f>
        <v/>
      </c>
      <c r="D3791" s="239" t="inlineStr">
        <is>
          <t>W1-34</t>
        </is>
      </c>
      <c r="E3791" s="240" t="n">
        <v>305</v>
      </c>
      <c r="F3791" s="241" t="inlineStr">
        <is>
          <t>*</t>
        </is>
      </c>
      <c r="G3791" s="240" t="n">
        <v>705</v>
      </c>
      <c r="H3791" s="242" t="n">
        <v>1</v>
      </c>
      <c r="I3791" s="256">
        <f>SUM(H3791*C3791)</f>
        <v/>
      </c>
      <c r="J3791" s="257" t="n">
        <v>0.6</v>
      </c>
      <c r="K3791" s="258">
        <f>C3791*J3791</f>
        <v/>
      </c>
      <c r="M3791" s="251">
        <f>CONCATENATE(D3791,"　",E3791,F3791,G3791)</f>
        <v/>
      </c>
      <c r="N3791" s="252">
        <f>I3791</f>
        <v/>
      </c>
    </row>
    <row r="3792" ht="15" customHeight="1" thickBot="1">
      <c r="B3792" s="220" t="inlineStr">
        <is>
          <t>3F90MHX</t>
        </is>
      </c>
      <c r="C3792" s="80">
        <f>SUMIF(数量表!D:H,B3792,数量表!H:H)</f>
        <v/>
      </c>
      <c r="D3792" s="235" t="inlineStr">
        <is>
          <t>W1-34</t>
        </is>
      </c>
      <c r="E3792" s="236" t="n">
        <v>285</v>
      </c>
      <c r="F3792" s="237" t="inlineStr">
        <is>
          <t>*</t>
        </is>
      </c>
      <c r="G3792" s="236" t="n">
        <v>1256</v>
      </c>
      <c r="H3792" s="238" t="n">
        <v>1</v>
      </c>
      <c r="I3792" s="253">
        <f>SUM(H3792*C3792)</f>
        <v/>
      </c>
      <c r="J3792" s="254" t="n">
        <v>0.9</v>
      </c>
      <c r="K3792" s="255">
        <f>C3792*J3792</f>
        <v/>
      </c>
      <c r="M3792" s="251">
        <f>CONCATENATE(D3792,"　",E3792,F3792,G3792)</f>
        <v/>
      </c>
      <c r="N3792" s="252">
        <f>I3792</f>
        <v/>
      </c>
    </row>
    <row r="3793" ht="15" customHeight="1" thickBot="1">
      <c r="B3793" s="29" t="inlineStr">
        <is>
          <t>3F90MHX</t>
        </is>
      </c>
      <c r="C3793" s="89">
        <f>SUMIF(数量表!D:H,B3793,数量表!H:H)</f>
        <v/>
      </c>
      <c r="D3793" s="239" t="inlineStr">
        <is>
          <t>W1-34</t>
        </is>
      </c>
      <c r="E3793" s="240" t="n">
        <v>285</v>
      </c>
      <c r="F3793" s="241" t="inlineStr">
        <is>
          <t>*</t>
        </is>
      </c>
      <c r="G3793" s="240" t="n">
        <v>687</v>
      </c>
      <c r="H3793" s="242" t="n">
        <v>1</v>
      </c>
      <c r="I3793" s="256">
        <f>SUM(H3793*C3793)</f>
        <v/>
      </c>
      <c r="J3793" s="257" t="n">
        <v>0.5</v>
      </c>
      <c r="K3793" s="258">
        <f>C3793*J3793</f>
        <v/>
      </c>
      <c r="M3793" s="251">
        <f>CONCATENATE(D3793,"　",E3793,F3793,G3793)</f>
        <v/>
      </c>
      <c r="N3793" s="252">
        <f>I3793</f>
        <v/>
      </c>
    </row>
    <row r="3794" ht="15" customHeight="1" thickBot="1">
      <c r="B3794" s="220" t="inlineStr">
        <is>
          <t>3F90MHL+12</t>
        </is>
      </c>
      <c r="C3794" s="80">
        <f>SUMIF(数量表!D:H,B3794,数量表!H:H)</f>
        <v/>
      </c>
      <c r="D3794" s="235" t="inlineStr">
        <is>
          <t>W1-34</t>
        </is>
      </c>
      <c r="E3794" s="236" t="n">
        <v>305</v>
      </c>
      <c r="F3794" s="237" t="inlineStr">
        <is>
          <t>*</t>
        </is>
      </c>
      <c r="G3794" s="236" t="n">
        <v>1274</v>
      </c>
      <c r="H3794" s="238" t="n">
        <v>1</v>
      </c>
      <c r="I3794" s="253">
        <f>SUM(H3794*C3794)</f>
        <v/>
      </c>
      <c r="J3794" s="254" t="n">
        <v>0.9</v>
      </c>
      <c r="K3794" s="255">
        <f>C3794*J3794</f>
        <v/>
      </c>
      <c r="M3794" s="251">
        <f>CONCATENATE(D3794,"　",E3794,F3794,G3794)</f>
        <v/>
      </c>
      <c r="N3794" s="252">
        <f>I3794</f>
        <v/>
      </c>
    </row>
    <row r="3795" ht="15" customHeight="1" thickBot="1">
      <c r="B3795" s="29" t="inlineStr">
        <is>
          <t>3F90MHL+12</t>
        </is>
      </c>
      <c r="C3795" s="89">
        <f>SUMIF(数量表!D:H,B3795,数量表!H:H)</f>
        <v/>
      </c>
      <c r="D3795" s="239" t="inlineStr">
        <is>
          <t>W1-34</t>
        </is>
      </c>
      <c r="E3795" s="240" t="n">
        <v>305</v>
      </c>
      <c r="F3795" s="241" t="inlineStr">
        <is>
          <t>*</t>
        </is>
      </c>
      <c r="G3795" s="240" t="n">
        <v>705</v>
      </c>
      <c r="H3795" s="242" t="n">
        <v>1</v>
      </c>
      <c r="I3795" s="256">
        <f>SUM(H3795*C3795)</f>
        <v/>
      </c>
      <c r="J3795" s="257" t="n">
        <v>0.6</v>
      </c>
      <c r="K3795" s="258">
        <f>C3795*J3795</f>
        <v/>
      </c>
      <c r="M3795" s="251">
        <f>CONCATENATE(D3795,"　",E3795,F3795,G3795)</f>
        <v/>
      </c>
      <c r="N3795" s="252">
        <f>I3795</f>
        <v/>
      </c>
    </row>
    <row r="3796" ht="15" customHeight="1" thickBot="1">
      <c r="B3796" s="220" t="inlineStr">
        <is>
          <t>3F90MHR</t>
        </is>
      </c>
      <c r="C3796" s="80">
        <f>SUMIF(数量表!D:H,B3796,数量表!H:H)</f>
        <v/>
      </c>
      <c r="D3796" s="235" t="inlineStr">
        <is>
          <t>W1-34</t>
        </is>
      </c>
      <c r="E3796" s="236" t="n">
        <v>305</v>
      </c>
      <c r="F3796" s="237" t="inlineStr">
        <is>
          <t>*</t>
        </is>
      </c>
      <c r="G3796" s="236" t="n">
        <v>1274</v>
      </c>
      <c r="H3796" s="238" t="n">
        <v>1</v>
      </c>
      <c r="I3796" s="253">
        <f>SUM(H3796*C3796)</f>
        <v/>
      </c>
      <c r="J3796" s="254" t="n">
        <v>0.9</v>
      </c>
      <c r="K3796" s="255">
        <f>C3796*J3796</f>
        <v/>
      </c>
      <c r="M3796" s="251">
        <f>CONCATENATE(D3796,"　",E3796,F3796,G3796)</f>
        <v/>
      </c>
      <c r="N3796" s="252">
        <f>I3796</f>
        <v/>
      </c>
    </row>
    <row r="3797" ht="15" customHeight="1" thickBot="1">
      <c r="B3797" s="221" t="inlineStr">
        <is>
          <t>3F90MHR</t>
        </is>
      </c>
      <c r="C3797" s="89">
        <f>SUMIF(数量表!D:H,B3797,数量表!H:H)</f>
        <v/>
      </c>
      <c r="D3797" s="239" t="inlineStr">
        <is>
          <t>W1-34</t>
        </is>
      </c>
      <c r="E3797" s="240" t="n">
        <v>305</v>
      </c>
      <c r="F3797" s="241" t="inlineStr">
        <is>
          <t>*</t>
        </is>
      </c>
      <c r="G3797" s="240" t="n">
        <v>705</v>
      </c>
      <c r="H3797" s="242" t="n">
        <v>1</v>
      </c>
      <c r="I3797" s="256">
        <f>SUM(H3797*C3797)</f>
        <v/>
      </c>
      <c r="J3797" s="257" t="n">
        <v>0.6</v>
      </c>
      <c r="K3797" s="258">
        <f>C3797*J3797</f>
        <v/>
      </c>
      <c r="M3797" s="251">
        <f>CONCATENATE(D3797,"　",E3797,F3797,G3797)</f>
        <v/>
      </c>
      <c r="N3797" s="252">
        <f>I3797</f>
        <v/>
      </c>
    </row>
    <row r="3798" ht="15" customHeight="1" thickBot="1">
      <c r="B3798" s="220" t="inlineStr">
        <is>
          <t>3F90MHR+12</t>
        </is>
      </c>
      <c r="C3798" s="80">
        <f>SUMIF(数量表!D:H,B3798,数量表!H:H)</f>
        <v/>
      </c>
      <c r="D3798" s="235" t="inlineStr">
        <is>
          <t>W1-34</t>
        </is>
      </c>
      <c r="E3798" s="236" t="n">
        <v>305</v>
      </c>
      <c r="F3798" s="237" t="inlineStr">
        <is>
          <t>*</t>
        </is>
      </c>
      <c r="G3798" s="236" t="n">
        <v>1274</v>
      </c>
      <c r="H3798" s="238" t="n">
        <v>1</v>
      </c>
      <c r="I3798" s="253">
        <f>SUM(H3798*C3798)</f>
        <v/>
      </c>
      <c r="J3798" s="254" t="n">
        <v>0.9</v>
      </c>
      <c r="K3798" s="255">
        <f>C3798*J3798</f>
        <v/>
      </c>
      <c r="M3798" s="251">
        <f>CONCATENATE(D3798,"　",E3798,F3798,G3798)</f>
        <v/>
      </c>
      <c r="N3798" s="252">
        <f>I3798</f>
        <v/>
      </c>
    </row>
    <row r="3799" ht="15" customHeight="1" thickBot="1">
      <c r="B3799" s="221" t="inlineStr">
        <is>
          <t>3F90MHR+12</t>
        </is>
      </c>
      <c r="C3799" s="89">
        <f>SUMIF(数量表!D:H,B3799,数量表!H:H)</f>
        <v/>
      </c>
      <c r="D3799" s="239" t="inlineStr">
        <is>
          <t>W1-34</t>
        </is>
      </c>
      <c r="E3799" s="240" t="n">
        <v>305</v>
      </c>
      <c r="F3799" s="241" t="inlineStr">
        <is>
          <t>*</t>
        </is>
      </c>
      <c r="G3799" s="240" t="n">
        <v>705</v>
      </c>
      <c r="H3799" s="242" t="n">
        <v>1</v>
      </c>
      <c r="I3799" s="256">
        <f>SUM(H3799*C3799)</f>
        <v/>
      </c>
      <c r="J3799" s="257" t="n">
        <v>0.6</v>
      </c>
      <c r="K3799" s="258">
        <f>C3799*J3799</f>
        <v/>
      </c>
      <c r="M3799" s="251">
        <f>CONCATENATE(D3799,"　",E3799,F3799,G3799)</f>
        <v/>
      </c>
      <c r="N3799" s="252">
        <f>I3799</f>
        <v/>
      </c>
    </row>
    <row r="3800" ht="15" customHeight="1" thickBot="1">
      <c r="B3800" s="220" t="inlineStr">
        <is>
          <t>3F90MHZ</t>
        </is>
      </c>
      <c r="C3800" s="80">
        <f>SUMIF(数量表!D:H,B3800,数量表!H:H)</f>
        <v/>
      </c>
      <c r="D3800" s="235" t="inlineStr">
        <is>
          <t>W1-34</t>
        </is>
      </c>
      <c r="E3800" s="236" t="n">
        <v>285</v>
      </c>
      <c r="F3800" s="237" t="inlineStr">
        <is>
          <t>*</t>
        </is>
      </c>
      <c r="G3800" s="236" t="n">
        <v>1256</v>
      </c>
      <c r="H3800" s="238" t="n">
        <v>1</v>
      </c>
      <c r="I3800" s="253">
        <f>SUM(H3800*C3800)</f>
        <v/>
      </c>
      <c r="J3800" s="254" t="n">
        <v>0.9</v>
      </c>
      <c r="K3800" s="255">
        <f>C3800*J3800</f>
        <v/>
      </c>
      <c r="M3800" s="251">
        <f>CONCATENATE(D3800,"　",E3800,F3800,G3800)</f>
        <v/>
      </c>
      <c r="N3800" s="252">
        <f>I3800</f>
        <v/>
      </c>
    </row>
    <row r="3801" ht="15" customHeight="1" thickBot="1">
      <c r="B3801" s="29" t="inlineStr">
        <is>
          <t>3F90MHZ</t>
        </is>
      </c>
      <c r="C3801">
        <f>SUMIF(数量表!D:H,B3801,数量表!H:H)</f>
        <v/>
      </c>
      <c r="D3801" s="243" t="inlineStr">
        <is>
          <t>W1-34</t>
        </is>
      </c>
      <c r="E3801" s="2" t="n">
        <v>285</v>
      </c>
      <c r="F3801" s="244" t="inlineStr">
        <is>
          <t>*</t>
        </is>
      </c>
      <c r="G3801" s="2" t="n">
        <v>687</v>
      </c>
      <c r="H3801" s="122" t="n">
        <v>1</v>
      </c>
      <c r="I3801" s="259">
        <f>SUM(H3801*C3801)</f>
        <v/>
      </c>
      <c r="J3801" s="260" t="n">
        <v>0.5</v>
      </c>
      <c r="K3801" s="258">
        <f>C3801*J3801</f>
        <v/>
      </c>
      <c r="M3801" s="251">
        <f>CONCATENATE(D3801,"　",E3801,F3801,G3801)</f>
        <v/>
      </c>
      <c r="N3801" s="252">
        <f>I3801</f>
        <v/>
      </c>
    </row>
    <row r="3802" ht="15" customHeight="1" thickBot="1">
      <c r="B3802" s="220" t="inlineStr">
        <is>
          <t>3F135MH</t>
        </is>
      </c>
      <c r="C3802" s="80">
        <f>SUMIF(数量表!D:H,B3802,数量表!H:H)</f>
        <v/>
      </c>
      <c r="D3802" s="235" t="inlineStr">
        <is>
          <t>W1-34</t>
        </is>
      </c>
      <c r="E3802" s="236" t="n">
        <v>345</v>
      </c>
      <c r="F3802" s="237" t="inlineStr">
        <is>
          <t>*</t>
        </is>
      </c>
      <c r="G3802" s="236" t="n">
        <v>1274</v>
      </c>
      <c r="H3802" s="238" t="n">
        <v>1</v>
      </c>
      <c r="I3802" s="253">
        <f>SUM(H3802*C3802)</f>
        <v/>
      </c>
      <c r="J3802" s="254" t="n">
        <v>1</v>
      </c>
      <c r="K3802" s="255">
        <f>C3802*J3802</f>
        <v/>
      </c>
      <c r="M3802" s="251">
        <f>CONCATENATE(D3802,"　",E3802,F3802,G3802)</f>
        <v/>
      </c>
      <c r="N3802" s="252">
        <f>I3802</f>
        <v/>
      </c>
    </row>
    <row r="3803" ht="15" customHeight="1" thickBot="1">
      <c r="B3803" s="221" t="inlineStr">
        <is>
          <t>3F135MH</t>
        </is>
      </c>
      <c r="C3803" s="89">
        <f>SUMIF(数量表!D:H,B3803,数量表!H:H)</f>
        <v/>
      </c>
      <c r="D3803" s="239" t="inlineStr">
        <is>
          <t>W1-34</t>
        </is>
      </c>
      <c r="E3803" s="240" t="n">
        <v>345</v>
      </c>
      <c r="F3803" s="241" t="inlineStr">
        <is>
          <t>*</t>
        </is>
      </c>
      <c r="G3803" s="240" t="n">
        <v>546</v>
      </c>
      <c r="H3803" s="242" t="n">
        <v>1</v>
      </c>
      <c r="I3803" s="256">
        <f>SUM(H3803*C3803)</f>
        <v/>
      </c>
      <c r="J3803" s="257" t="n">
        <v>0.5</v>
      </c>
      <c r="K3803" s="258">
        <f>C3803*J3803</f>
        <v/>
      </c>
      <c r="M3803" s="251">
        <f>CONCATENATE(D3803,"　",E3803,F3803,G3803)</f>
        <v/>
      </c>
      <c r="N3803" s="252">
        <f>I3803</f>
        <v/>
      </c>
    </row>
    <row r="3804" ht="15" customHeight="1" thickBot="1">
      <c r="B3804" s="220" t="inlineStr">
        <is>
          <t>3F135MHL</t>
        </is>
      </c>
      <c r="C3804" s="80">
        <f>SUMIF(数量表!D:H,B3804,数量表!H:H)</f>
        <v/>
      </c>
      <c r="D3804" s="235" t="inlineStr">
        <is>
          <t>W1-34</t>
        </is>
      </c>
      <c r="E3804" s="236" t="n">
        <v>305</v>
      </c>
      <c r="F3804" s="237" t="inlineStr">
        <is>
          <t>*</t>
        </is>
      </c>
      <c r="G3804" s="236" t="n">
        <v>1274</v>
      </c>
      <c r="H3804" s="238" t="n">
        <v>1</v>
      </c>
      <c r="I3804" s="253">
        <f>SUM(H3804*C3804)</f>
        <v/>
      </c>
      <c r="J3804" s="254" t="n">
        <v>0.9</v>
      </c>
      <c r="K3804" s="255">
        <f>C3804*J3804</f>
        <v/>
      </c>
      <c r="M3804" s="251">
        <f>CONCATENATE(D3804,"　",E3804,F3804,G3804)</f>
        <v/>
      </c>
      <c r="N3804" s="252">
        <f>I3804</f>
        <v/>
      </c>
    </row>
    <row r="3805" ht="15" customHeight="1" thickBot="1">
      <c r="B3805" s="221" t="inlineStr">
        <is>
          <t>3F135MHL</t>
        </is>
      </c>
      <c r="C3805" s="89">
        <f>SUMIF(数量表!D:H,B3805,数量表!H:H)</f>
        <v/>
      </c>
      <c r="D3805" s="239" t="inlineStr">
        <is>
          <t>W1-34</t>
        </is>
      </c>
      <c r="E3805" s="240" t="n">
        <v>305</v>
      </c>
      <c r="F3805" s="241" t="inlineStr">
        <is>
          <t>*</t>
        </is>
      </c>
      <c r="G3805" s="240" t="n">
        <v>546</v>
      </c>
      <c r="H3805" s="242" t="n">
        <v>1</v>
      </c>
      <c r="I3805" s="256">
        <f>SUM(H3805*C3805)</f>
        <v/>
      </c>
      <c r="J3805" s="257" t="n">
        <v>0.5</v>
      </c>
      <c r="K3805" s="258">
        <f>C3805*J3805</f>
        <v/>
      </c>
      <c r="M3805" s="251">
        <f>CONCATENATE(D3805,"　",E3805,F3805,G3805)</f>
        <v/>
      </c>
      <c r="N3805" s="252">
        <f>I3805</f>
        <v/>
      </c>
    </row>
    <row r="3806" ht="15" customHeight="1" thickBot="1">
      <c r="B3806" s="220" t="inlineStr">
        <is>
          <t>3F135MHX</t>
        </is>
      </c>
      <c r="C3806" s="80">
        <f>SUMIF(数量表!D:H,B3806,数量表!H:H)</f>
        <v/>
      </c>
      <c r="D3806" s="235" t="inlineStr">
        <is>
          <t>W1-34</t>
        </is>
      </c>
      <c r="E3806" s="236" t="n">
        <v>285</v>
      </c>
      <c r="F3806" s="237" t="inlineStr">
        <is>
          <t>*</t>
        </is>
      </c>
      <c r="G3806" s="236" t="n">
        <v>1256</v>
      </c>
      <c r="H3806" s="238" t="n">
        <v>1</v>
      </c>
      <c r="I3806" s="253">
        <f>SUM(H3806*C3806)</f>
        <v/>
      </c>
      <c r="J3806" s="254" t="n">
        <v>0.9</v>
      </c>
      <c r="K3806" s="255">
        <f>C3806*J3806</f>
        <v/>
      </c>
      <c r="M3806" s="251">
        <f>CONCATENATE(D3806,"　",E3806,F3806,G3806)</f>
        <v/>
      </c>
      <c r="N3806" s="252">
        <f>I3806</f>
        <v/>
      </c>
    </row>
    <row r="3807" ht="15" customHeight="1" thickBot="1">
      <c r="B3807" s="29" t="inlineStr">
        <is>
          <t>3F135MHX</t>
        </is>
      </c>
      <c r="C3807" s="89">
        <f>SUMIF(数量表!D:H,B3807,数量表!H:H)</f>
        <v/>
      </c>
      <c r="D3807" s="239" t="inlineStr">
        <is>
          <t>W1-34</t>
        </is>
      </c>
      <c r="E3807" s="240" t="n">
        <v>285</v>
      </c>
      <c r="F3807" s="241" t="inlineStr">
        <is>
          <t>*</t>
        </is>
      </c>
      <c r="G3807" s="240" t="n">
        <v>528</v>
      </c>
      <c r="H3807" s="242" t="n">
        <v>1</v>
      </c>
      <c r="I3807" s="256">
        <f>SUM(H3807*C3807)</f>
        <v/>
      </c>
      <c r="J3807" s="257" t="n">
        <v>0.4</v>
      </c>
      <c r="K3807" s="258">
        <f>C3807*J3807</f>
        <v/>
      </c>
      <c r="M3807" s="251">
        <f>CONCATENATE(D3807,"　",E3807,F3807,G3807)</f>
        <v/>
      </c>
      <c r="N3807" s="252">
        <f>I3807</f>
        <v/>
      </c>
    </row>
    <row r="3808" ht="15" customHeight="1" thickBot="1">
      <c r="B3808" s="220" t="inlineStr">
        <is>
          <t>3F135MHL+12</t>
        </is>
      </c>
      <c r="C3808" s="80">
        <f>SUMIF(数量表!D:H,B3808,数量表!H:H)</f>
        <v/>
      </c>
      <c r="D3808" s="235" t="inlineStr">
        <is>
          <t>W1-34</t>
        </is>
      </c>
      <c r="E3808" s="236" t="n">
        <v>305</v>
      </c>
      <c r="F3808" s="237" t="inlineStr">
        <is>
          <t>*</t>
        </is>
      </c>
      <c r="G3808" s="236" t="n">
        <v>1274</v>
      </c>
      <c r="H3808" s="238" t="n">
        <v>1</v>
      </c>
      <c r="I3808" s="253">
        <f>SUM(H3808*C3808)</f>
        <v/>
      </c>
      <c r="J3808" s="254" t="n">
        <v>0.9</v>
      </c>
      <c r="K3808" s="255">
        <f>C3808*J3808</f>
        <v/>
      </c>
      <c r="M3808" s="251">
        <f>CONCATENATE(D3808,"　",E3808,F3808,G3808)</f>
        <v/>
      </c>
      <c r="N3808" s="252">
        <f>I3808</f>
        <v/>
      </c>
    </row>
    <row r="3809" ht="15" customHeight="1" thickBot="1">
      <c r="B3809" s="29" t="inlineStr">
        <is>
          <t>3F135MHL+12</t>
        </is>
      </c>
      <c r="C3809" s="89">
        <f>SUMIF(数量表!D:H,B3809,数量表!H:H)</f>
        <v/>
      </c>
      <c r="D3809" s="239" t="inlineStr">
        <is>
          <t>W1-34</t>
        </is>
      </c>
      <c r="E3809" s="240" t="n">
        <v>305</v>
      </c>
      <c r="F3809" s="241" t="inlineStr">
        <is>
          <t>*</t>
        </is>
      </c>
      <c r="G3809" s="240" t="n">
        <v>546</v>
      </c>
      <c r="H3809" s="242" t="n">
        <v>1</v>
      </c>
      <c r="I3809" s="256">
        <f>SUM(H3809*C3809)</f>
        <v/>
      </c>
      <c r="J3809" s="257" t="n">
        <v>0.5</v>
      </c>
      <c r="K3809" s="258">
        <f>C3809*J3809</f>
        <v/>
      </c>
      <c r="M3809" s="251">
        <f>CONCATENATE(D3809,"　",E3809,F3809,G3809)</f>
        <v/>
      </c>
      <c r="N3809" s="252">
        <f>I3809</f>
        <v/>
      </c>
    </row>
    <row r="3810" ht="15" customHeight="1" thickBot="1">
      <c r="B3810" s="220" t="inlineStr">
        <is>
          <t>3F135MHR</t>
        </is>
      </c>
      <c r="C3810" s="80">
        <f>SUMIF(数量表!D:H,B3810,数量表!H:H)</f>
        <v/>
      </c>
      <c r="D3810" s="235" t="inlineStr">
        <is>
          <t>W1-34</t>
        </is>
      </c>
      <c r="E3810" s="236" t="n">
        <v>305</v>
      </c>
      <c r="F3810" s="237" t="inlineStr">
        <is>
          <t>*</t>
        </is>
      </c>
      <c r="G3810" s="236" t="n">
        <v>1274</v>
      </c>
      <c r="H3810" s="238" t="n">
        <v>1</v>
      </c>
      <c r="I3810" s="253">
        <f>SUM(H3810*C3810)</f>
        <v/>
      </c>
      <c r="J3810" s="254" t="n">
        <v>0.9</v>
      </c>
      <c r="K3810" s="255">
        <f>C3810*J3810</f>
        <v/>
      </c>
      <c r="M3810" s="251">
        <f>CONCATENATE(D3810,"　",E3810,F3810,G3810)</f>
        <v/>
      </c>
      <c r="N3810" s="252">
        <f>I3810</f>
        <v/>
      </c>
    </row>
    <row r="3811" ht="15" customHeight="1" thickBot="1">
      <c r="B3811" s="221" t="inlineStr">
        <is>
          <t>3F135MHR</t>
        </is>
      </c>
      <c r="C3811" s="89">
        <f>SUMIF(数量表!D:H,B3811,数量表!H:H)</f>
        <v/>
      </c>
      <c r="D3811" s="239" t="inlineStr">
        <is>
          <t>W1-34</t>
        </is>
      </c>
      <c r="E3811" s="240" t="n">
        <v>305</v>
      </c>
      <c r="F3811" s="241" t="inlineStr">
        <is>
          <t>*</t>
        </is>
      </c>
      <c r="G3811" s="240" t="n">
        <v>546</v>
      </c>
      <c r="H3811" s="242" t="n">
        <v>1</v>
      </c>
      <c r="I3811" s="256">
        <f>SUM(H3811*C3811)</f>
        <v/>
      </c>
      <c r="J3811" s="257" t="n">
        <v>0.5</v>
      </c>
      <c r="K3811" s="258">
        <f>C3811*J3811</f>
        <v/>
      </c>
      <c r="M3811" s="251">
        <f>CONCATENATE(D3811,"　",E3811,F3811,G3811)</f>
        <v/>
      </c>
      <c r="N3811" s="252">
        <f>I3811</f>
        <v/>
      </c>
    </row>
    <row r="3812" ht="15" customHeight="1" thickBot="1">
      <c r="B3812" s="220" t="inlineStr">
        <is>
          <t>3F135MHR+12</t>
        </is>
      </c>
      <c r="C3812" s="80">
        <f>SUMIF(数量表!D:H,B3812,数量表!H:H)</f>
        <v/>
      </c>
      <c r="D3812" s="235" t="inlineStr">
        <is>
          <t>W1-34</t>
        </is>
      </c>
      <c r="E3812" s="236" t="n">
        <v>305</v>
      </c>
      <c r="F3812" s="237" t="inlineStr">
        <is>
          <t>*</t>
        </is>
      </c>
      <c r="G3812" s="236" t="n">
        <v>1274</v>
      </c>
      <c r="H3812" s="238" t="n">
        <v>1</v>
      </c>
      <c r="I3812" s="253">
        <f>SUM(H3812*C3812)</f>
        <v/>
      </c>
      <c r="J3812" s="254" t="n">
        <v>0.9</v>
      </c>
      <c r="K3812" s="255">
        <f>C3812*J3812</f>
        <v/>
      </c>
      <c r="M3812" s="251">
        <f>CONCATENATE(D3812,"　",E3812,F3812,G3812)</f>
        <v/>
      </c>
      <c r="N3812" s="252">
        <f>I3812</f>
        <v/>
      </c>
    </row>
    <row r="3813" ht="15" customHeight="1" thickBot="1">
      <c r="B3813" s="221" t="inlineStr">
        <is>
          <t>3F135MHR+12</t>
        </is>
      </c>
      <c r="C3813" s="89">
        <f>SUMIF(数量表!D:H,B3813,数量表!H:H)</f>
        <v/>
      </c>
      <c r="D3813" s="239" t="inlineStr">
        <is>
          <t>W1-34</t>
        </is>
      </c>
      <c r="E3813" s="240" t="n">
        <v>305</v>
      </c>
      <c r="F3813" s="241" t="inlineStr">
        <is>
          <t>*</t>
        </is>
      </c>
      <c r="G3813" s="240" t="n">
        <v>546</v>
      </c>
      <c r="H3813" s="242" t="n">
        <v>1</v>
      </c>
      <c r="I3813" s="256">
        <f>SUM(H3813*C3813)</f>
        <v/>
      </c>
      <c r="J3813" s="257" t="n">
        <v>0.5</v>
      </c>
      <c r="K3813" s="258">
        <f>C3813*J3813</f>
        <v/>
      </c>
      <c r="M3813" s="251">
        <f>CONCATENATE(D3813,"　",E3813,F3813,G3813)</f>
        <v/>
      </c>
      <c r="N3813" s="252">
        <f>I3813</f>
        <v/>
      </c>
    </row>
    <row r="3814" ht="15" customHeight="1" thickBot="1">
      <c r="B3814" s="220" t="inlineStr">
        <is>
          <t>3F135MHZ</t>
        </is>
      </c>
      <c r="C3814" s="80">
        <f>SUMIF(数量表!D:H,B3814,数量表!H:H)</f>
        <v/>
      </c>
      <c r="D3814" s="235" t="inlineStr">
        <is>
          <t>W1-34</t>
        </is>
      </c>
      <c r="E3814" s="236" t="n">
        <v>285</v>
      </c>
      <c r="F3814" s="237" t="inlineStr">
        <is>
          <t>*</t>
        </is>
      </c>
      <c r="G3814" s="236" t="n">
        <v>1256</v>
      </c>
      <c r="H3814" s="238" t="n">
        <v>1</v>
      </c>
      <c r="I3814" s="253">
        <f>SUM(H3814*C3814)</f>
        <v/>
      </c>
      <c r="J3814" s="254" t="n">
        <v>0.9</v>
      </c>
      <c r="K3814" s="255">
        <f>C3814*J3814</f>
        <v/>
      </c>
      <c r="M3814" s="251">
        <f>CONCATENATE(D3814,"　",E3814,F3814,G3814)</f>
        <v/>
      </c>
      <c r="N3814" s="252">
        <f>I3814</f>
        <v/>
      </c>
    </row>
    <row r="3815" ht="15" customHeight="1" thickBot="1">
      <c r="B3815" s="221" t="inlineStr">
        <is>
          <t>3F135MHZ</t>
        </is>
      </c>
      <c r="C3815" s="89">
        <f>SUMIF(数量表!D:H,B3815,数量表!H:H)</f>
        <v/>
      </c>
      <c r="D3815" s="239" t="inlineStr">
        <is>
          <t>W1-34</t>
        </is>
      </c>
      <c r="E3815" s="240" t="n">
        <v>285</v>
      </c>
      <c r="F3815" s="241" t="inlineStr">
        <is>
          <t>*</t>
        </is>
      </c>
      <c r="G3815" s="240" t="n">
        <v>528</v>
      </c>
      <c r="H3815" s="242" t="n">
        <v>1</v>
      </c>
      <c r="I3815" s="256">
        <f>SUM(H3815*C3815)</f>
        <v/>
      </c>
      <c r="J3815" s="257" t="n">
        <v>0.4</v>
      </c>
      <c r="K3815" s="258">
        <f>C3815*J3815</f>
        <v/>
      </c>
      <c r="M3815" s="251">
        <f>CONCATENATE(D3815,"　",E3815,F3815,G3815)</f>
        <v/>
      </c>
      <c r="N3815" s="252">
        <f>I3815</f>
        <v/>
      </c>
    </row>
    <row r="3816" ht="15" customHeight="1" thickBot="1">
      <c r="B3816" s="221" t="inlineStr">
        <is>
          <t>3F825MH</t>
        </is>
      </c>
      <c r="C3816" s="89">
        <f>SUMIF(数量表!D:H,B3816,数量表!H:H)</f>
        <v/>
      </c>
      <c r="D3816" s="239" t="inlineStr">
        <is>
          <t>W1-34</t>
        </is>
      </c>
      <c r="E3816" s="240" t="n">
        <v>345</v>
      </c>
      <c r="F3816" s="241" t="inlineStr">
        <is>
          <t>*</t>
        </is>
      </c>
      <c r="G3816" s="240" t="n">
        <v>1171</v>
      </c>
      <c r="H3816" s="242" t="n">
        <v>1</v>
      </c>
      <c r="I3816" s="256">
        <f>SUM(H3816*C3816)</f>
        <v/>
      </c>
      <c r="J3816" s="257" t="n">
        <v>0.95</v>
      </c>
      <c r="K3816" s="258">
        <f>C3816*J3816</f>
        <v/>
      </c>
      <c r="M3816" s="251">
        <f>CONCATENATE(D3816,"　",E3816,F3816,G3816)</f>
        <v/>
      </c>
      <c r="N3816" s="252">
        <f>I3816</f>
        <v/>
      </c>
    </row>
    <row r="3817" ht="15" customHeight="1" thickBot="1">
      <c r="B3817" s="221" t="inlineStr">
        <is>
          <t>3F825MHL</t>
        </is>
      </c>
      <c r="C3817" s="89">
        <f>SUMIF(数量表!D:H,B3817,数量表!H:H)</f>
        <v/>
      </c>
      <c r="D3817" s="239" t="inlineStr">
        <is>
          <t>W1-34</t>
        </is>
      </c>
      <c r="E3817" s="240" t="n">
        <v>305</v>
      </c>
      <c r="F3817" s="241" t="inlineStr">
        <is>
          <t>*</t>
        </is>
      </c>
      <c r="G3817" s="240" t="n">
        <v>1171</v>
      </c>
      <c r="H3817" s="242" t="n">
        <v>1</v>
      </c>
      <c r="I3817" s="256">
        <f>SUM(H3817*C3817)</f>
        <v/>
      </c>
      <c r="J3817" s="257" t="n">
        <v>0.9</v>
      </c>
      <c r="K3817" s="258">
        <f>C3817*J3817</f>
        <v/>
      </c>
      <c r="M3817" s="251">
        <f>CONCATENATE(D3817,"　",E3817,F3817,G3817)</f>
        <v/>
      </c>
      <c r="N3817" s="252">
        <f>I3817</f>
        <v/>
      </c>
    </row>
    <row r="3818" ht="15" customHeight="1" thickBot="1">
      <c r="B3818" s="222" t="inlineStr">
        <is>
          <t>3F825MHX</t>
        </is>
      </c>
      <c r="C3818" s="89">
        <f>SUMIF(数量表!D:H,B3818,数量表!H:H)</f>
        <v/>
      </c>
      <c r="D3818" s="239" t="inlineStr">
        <is>
          <t>W1-34</t>
        </is>
      </c>
      <c r="E3818" s="240" t="n">
        <v>285</v>
      </c>
      <c r="F3818" s="241" t="inlineStr">
        <is>
          <t>*</t>
        </is>
      </c>
      <c r="G3818" s="240" t="n">
        <v>1135</v>
      </c>
      <c r="H3818" s="242" t="n">
        <v>1</v>
      </c>
      <c r="I3818" s="256">
        <f>SUM(H3818*C3818)</f>
        <v/>
      </c>
      <c r="J3818" s="257" t="n">
        <v>0.8</v>
      </c>
      <c r="K3818" s="258">
        <f>C3818*J3818</f>
        <v/>
      </c>
      <c r="M3818" s="251">
        <f>CONCATENATE(D3818,"　",E3818,F3818,G3818)</f>
        <v/>
      </c>
      <c r="N3818" s="252">
        <f>I3818</f>
        <v/>
      </c>
    </row>
    <row r="3819" ht="15" customHeight="1" thickBot="1">
      <c r="B3819" s="222" t="inlineStr">
        <is>
          <t>3F825MHL+12</t>
        </is>
      </c>
      <c r="C3819" s="89">
        <f>SUMIF(数量表!D:H,B3819,数量表!H:H)</f>
        <v/>
      </c>
      <c r="D3819" s="239" t="inlineStr">
        <is>
          <t>W1-34</t>
        </is>
      </c>
      <c r="E3819" s="240" t="n">
        <v>305</v>
      </c>
      <c r="F3819" s="241" t="inlineStr">
        <is>
          <t>*</t>
        </is>
      </c>
      <c r="G3819" s="240" t="n">
        <v>1171</v>
      </c>
      <c r="H3819" s="242" t="n">
        <v>1</v>
      </c>
      <c r="I3819" s="256">
        <f>SUM(H3819*C3819)</f>
        <v/>
      </c>
      <c r="J3819" s="257" t="n">
        <v>0.9</v>
      </c>
      <c r="K3819" s="258">
        <f>C3819*J3819</f>
        <v/>
      </c>
      <c r="M3819" s="251">
        <f>CONCATENATE(D3819,"　",E3819,F3819,G3819)</f>
        <v/>
      </c>
      <c r="N3819" s="252">
        <f>I3819</f>
        <v/>
      </c>
    </row>
    <row r="3820" ht="15" customHeight="1" thickBot="1">
      <c r="B3820" s="221" t="inlineStr">
        <is>
          <t>3F825MHR</t>
        </is>
      </c>
      <c r="C3820" s="89">
        <f>SUMIF(数量表!D:H,B3820,数量表!H:H)</f>
        <v/>
      </c>
      <c r="D3820" s="239" t="inlineStr">
        <is>
          <t>W1-34</t>
        </is>
      </c>
      <c r="E3820" s="240" t="n">
        <v>305</v>
      </c>
      <c r="F3820" s="241" t="inlineStr">
        <is>
          <t>*</t>
        </is>
      </c>
      <c r="G3820" s="240" t="n">
        <v>1171</v>
      </c>
      <c r="H3820" s="242" t="n">
        <v>1</v>
      </c>
      <c r="I3820" s="256">
        <f>SUM(H3820*C3820)</f>
        <v/>
      </c>
      <c r="J3820" s="257" t="n">
        <v>0.9</v>
      </c>
      <c r="K3820" s="258">
        <f>C3820*J3820</f>
        <v/>
      </c>
      <c r="M3820" s="251">
        <f>CONCATENATE(D3820,"　",E3820,F3820,G3820)</f>
        <v/>
      </c>
      <c r="N3820" s="252">
        <f>I3820</f>
        <v/>
      </c>
    </row>
    <row r="3821" ht="15" customHeight="1" thickBot="1">
      <c r="B3821" s="221" t="inlineStr">
        <is>
          <t>3F825MHR+12</t>
        </is>
      </c>
      <c r="C3821" s="89">
        <f>SUMIF(数量表!D:H,B3821,数量表!H:H)</f>
        <v/>
      </c>
      <c r="D3821" s="239" t="inlineStr">
        <is>
          <t>W1-34</t>
        </is>
      </c>
      <c r="E3821" s="240" t="n">
        <v>305</v>
      </c>
      <c r="F3821" s="241" t="inlineStr">
        <is>
          <t>*</t>
        </is>
      </c>
      <c r="G3821" s="240" t="n">
        <v>1171</v>
      </c>
      <c r="H3821" s="242" t="n">
        <v>1</v>
      </c>
      <c r="I3821" s="256">
        <f>SUM(H3821*C3821)</f>
        <v/>
      </c>
      <c r="J3821" s="257" t="n">
        <v>0.9</v>
      </c>
      <c r="K3821" s="258">
        <f>C3821*J3821</f>
        <v/>
      </c>
      <c r="M3821" s="251">
        <f>CONCATENATE(D3821,"　",E3821,F3821,G3821)</f>
        <v/>
      </c>
      <c r="N3821" s="252">
        <f>I3821</f>
        <v/>
      </c>
    </row>
    <row r="3822" ht="15" customHeight="1" thickBot="1">
      <c r="B3822" s="29" t="inlineStr">
        <is>
          <t>3F825MHZ</t>
        </is>
      </c>
      <c r="C3822">
        <f>SUMIF(数量表!D:H,B3822,数量表!H:H)</f>
        <v/>
      </c>
      <c r="D3822" s="243" t="inlineStr">
        <is>
          <t>W1-34</t>
        </is>
      </c>
      <c r="E3822" s="2" t="n">
        <v>285</v>
      </c>
      <c r="F3822" s="244" t="inlineStr">
        <is>
          <t>*</t>
        </is>
      </c>
      <c r="G3822" s="2" t="n">
        <v>1135</v>
      </c>
      <c r="H3822" s="122" t="n">
        <v>1</v>
      </c>
      <c r="I3822" s="248">
        <f>SUM(H3822*C3822)</f>
        <v/>
      </c>
      <c r="J3822" s="260" t="n">
        <v>0.8</v>
      </c>
      <c r="K3822" s="258">
        <f>C3822*J3822</f>
        <v/>
      </c>
      <c r="M3822" s="251">
        <f>CONCATENATE(D3822,"　",E3822,F3822,G3822)</f>
        <v/>
      </c>
      <c r="N3822" s="252">
        <f>I3822</f>
        <v/>
      </c>
    </row>
    <row r="3823" ht="15" customHeight="1" thickBot="1">
      <c r="B3823" s="220" t="inlineStr">
        <is>
          <t>3F45MQ</t>
        </is>
      </c>
      <c r="C3823" s="80" t="n">
        <v>0</v>
      </c>
      <c r="D3823" s="235" t="inlineStr">
        <is>
          <t>W1-39</t>
        </is>
      </c>
      <c r="E3823" s="236" t="n">
        <v>118</v>
      </c>
      <c r="F3823" s="237" t="inlineStr">
        <is>
          <t>*</t>
        </is>
      </c>
      <c r="G3823" s="236" t="n">
        <v>1274</v>
      </c>
      <c r="H3823" s="238" t="n">
        <v>1</v>
      </c>
      <c r="I3823" s="253">
        <f>SUM(H3823*C3823)</f>
        <v/>
      </c>
      <c r="J3823" s="254" t="n">
        <v>0.4</v>
      </c>
      <c r="K3823" s="255" t="n">
        <v>0</v>
      </c>
      <c r="M3823" s="251">
        <f>CONCATENATE(D3823,"　",E3823,F3823,G3823)</f>
        <v/>
      </c>
      <c r="N3823" s="252">
        <f>I3823</f>
        <v/>
      </c>
    </row>
    <row r="3824" ht="15" customHeight="1" thickBot="1">
      <c r="B3824" s="29" t="inlineStr">
        <is>
          <t>3F45MQ</t>
        </is>
      </c>
      <c r="C3824" t="n">
        <v>0</v>
      </c>
      <c r="D3824" s="243" t="inlineStr">
        <is>
          <t>W1-39</t>
        </is>
      </c>
      <c r="E3824" s="2" t="n">
        <v>118</v>
      </c>
      <c r="F3824" s="244" t="inlineStr">
        <is>
          <t>*</t>
        </is>
      </c>
      <c r="G3824" s="2" t="n">
        <v>864</v>
      </c>
      <c r="H3824" s="122" t="n">
        <v>1</v>
      </c>
      <c r="I3824" s="256">
        <f>SUM(H3824*C3824)</f>
        <v/>
      </c>
      <c r="J3824" s="260" t="n">
        <v>0.3</v>
      </c>
      <c r="K3824" s="261" t="n">
        <v>0</v>
      </c>
      <c r="M3824" s="251">
        <f>CONCATENATE(D3824,"　",E3824,F3824,G3824)</f>
        <v/>
      </c>
      <c r="N3824" s="252">
        <f>I3824</f>
        <v/>
      </c>
    </row>
    <row r="3825" ht="15" customHeight="1" thickBot="1">
      <c r="B3825" s="220" t="inlineStr">
        <is>
          <t>3F45MQL</t>
        </is>
      </c>
      <c r="C3825" s="82" t="n">
        <v>0</v>
      </c>
      <c r="D3825" s="80" t="inlineStr">
        <is>
          <t>W1-39</t>
        </is>
      </c>
      <c r="E3825" s="236" t="n">
        <v>79</v>
      </c>
      <c r="F3825" s="237" t="inlineStr">
        <is>
          <t>*</t>
        </is>
      </c>
      <c r="G3825" s="236" t="n">
        <v>1274</v>
      </c>
      <c r="H3825" s="238" t="n">
        <v>1</v>
      </c>
      <c r="I3825" s="253">
        <f>SUM(H3825*C3825)</f>
        <v/>
      </c>
      <c r="J3825" s="254" t="n">
        <v>0.2</v>
      </c>
      <c r="K3825" s="255" t="n">
        <v>0</v>
      </c>
      <c r="M3825" s="251">
        <f>CONCATENATE(D3825,"　",E3825,F3825,G3825)</f>
        <v/>
      </c>
      <c r="N3825" s="252">
        <f>I3825</f>
        <v/>
      </c>
    </row>
    <row r="3826" ht="15" customHeight="1" thickBot="1">
      <c r="B3826" s="29" t="inlineStr">
        <is>
          <t>3F45MQL</t>
        </is>
      </c>
      <c r="C3826" s="87" t="n">
        <v>0</v>
      </c>
      <c r="D3826" t="inlineStr">
        <is>
          <t>W1-39</t>
        </is>
      </c>
      <c r="E3826" s="2" t="n">
        <v>79</v>
      </c>
      <c r="F3826" s="244" t="inlineStr">
        <is>
          <t>*</t>
        </is>
      </c>
      <c r="G3826" s="2" t="n">
        <v>864</v>
      </c>
      <c r="H3826" s="122" t="n">
        <v>1</v>
      </c>
      <c r="I3826" s="256">
        <f>SUM(H3826*C3826)</f>
        <v/>
      </c>
      <c r="J3826" s="260" t="n">
        <v>0.2</v>
      </c>
      <c r="K3826" s="261" t="n">
        <v>0</v>
      </c>
      <c r="M3826" s="251">
        <f>CONCATENATE(D3826,"　",E3826,F3826,G3826)</f>
        <v/>
      </c>
      <c r="N3826" s="252">
        <f>I3826</f>
        <v/>
      </c>
    </row>
    <row r="3827" ht="15" customHeight="1" thickBot="1">
      <c r="B3827" s="220" t="inlineStr">
        <is>
          <t>3F45MQR</t>
        </is>
      </c>
      <c r="C3827" s="82" t="n">
        <v>0</v>
      </c>
      <c r="D3827" s="80" t="inlineStr">
        <is>
          <t>W1-39</t>
        </is>
      </c>
      <c r="E3827" s="236" t="n">
        <v>79</v>
      </c>
      <c r="F3827" s="237" t="inlineStr">
        <is>
          <t>*</t>
        </is>
      </c>
      <c r="G3827" s="236" t="n">
        <v>1274</v>
      </c>
      <c r="H3827" s="238" t="n">
        <v>1</v>
      </c>
      <c r="I3827" s="253">
        <f>SUM(H3827*C3827)</f>
        <v/>
      </c>
      <c r="J3827" s="254" t="n">
        <v>0.2</v>
      </c>
      <c r="K3827" s="255" t="n">
        <v>0</v>
      </c>
      <c r="M3827" s="251">
        <f>CONCATENATE(D3827,"　",E3827,F3827,G3827)</f>
        <v/>
      </c>
      <c r="N3827" s="252">
        <f>I3827</f>
        <v/>
      </c>
    </row>
    <row r="3828" ht="15" customHeight="1" thickBot="1">
      <c r="B3828" s="221" t="inlineStr">
        <is>
          <t>3F45MQR</t>
        </is>
      </c>
      <c r="C3828" s="91" t="n">
        <v>0</v>
      </c>
      <c r="D3828" s="89" t="inlineStr">
        <is>
          <t>W1-39</t>
        </is>
      </c>
      <c r="E3828" s="240" t="n">
        <v>79</v>
      </c>
      <c r="F3828" s="241" t="inlineStr">
        <is>
          <t>*</t>
        </is>
      </c>
      <c r="G3828" s="240" t="n">
        <v>864</v>
      </c>
      <c r="H3828" s="242" t="n">
        <v>1</v>
      </c>
      <c r="I3828" s="256">
        <f>SUM(H3828*C3828)</f>
        <v/>
      </c>
      <c r="J3828" s="257" t="n">
        <v>0.2</v>
      </c>
      <c r="K3828" s="258" t="n">
        <v>0</v>
      </c>
      <c r="M3828" s="251">
        <f>CONCATENATE(D3828,"　",E3828,F3828,G3828)</f>
        <v/>
      </c>
      <c r="N3828" s="252">
        <f>I3828</f>
        <v/>
      </c>
    </row>
    <row r="3829" ht="15" customHeight="1" thickBot="1">
      <c r="B3829" s="220" t="inlineStr">
        <is>
          <t>3F45MQO300</t>
        </is>
      </c>
      <c r="C3829" s="80" t="n">
        <v>0</v>
      </c>
      <c r="D3829" s="235" t="inlineStr">
        <is>
          <t>W1-39</t>
        </is>
      </c>
      <c r="E3829" s="236" t="n">
        <v>190</v>
      </c>
      <c r="F3829" s="237" t="inlineStr">
        <is>
          <t>*</t>
        </is>
      </c>
      <c r="G3829" s="236" t="n">
        <v>864</v>
      </c>
      <c r="H3829" s="238" t="n">
        <v>1</v>
      </c>
      <c r="I3829" s="253">
        <f>SUM(H3829*C3829)</f>
        <v/>
      </c>
      <c r="J3829" s="254" t="n">
        <v>0.4</v>
      </c>
      <c r="K3829" s="255" t="n">
        <v>0</v>
      </c>
      <c r="M3829" s="251">
        <f>CONCATENATE(D3829,"　",E3829,F3829,G3829)</f>
        <v/>
      </c>
      <c r="N3829" s="252">
        <f>I3829</f>
        <v/>
      </c>
    </row>
    <row r="3830" ht="15" customHeight="1" thickBot="1">
      <c r="B3830" s="29" t="inlineStr">
        <is>
          <t>3F45MQO300</t>
        </is>
      </c>
      <c r="C3830" t="n">
        <v>0</v>
      </c>
      <c r="D3830" s="243" t="inlineStr">
        <is>
          <t>W1-39</t>
        </is>
      </c>
      <c r="E3830" s="2" t="n">
        <v>190</v>
      </c>
      <c r="F3830" s="244" t="inlineStr">
        <is>
          <t>*</t>
        </is>
      </c>
      <c r="G3830" s="2" t="n">
        <v>1274</v>
      </c>
      <c r="H3830" s="122" t="n">
        <v>1</v>
      </c>
      <c r="I3830" s="256">
        <f>SUM(H3830*C3830)</f>
        <v/>
      </c>
      <c r="J3830" s="260" t="n">
        <v>0.5</v>
      </c>
      <c r="K3830" s="261" t="n">
        <v>0</v>
      </c>
      <c r="M3830" s="251">
        <f>CONCATENATE(D3830,"　",E3830,F3830,G3830)</f>
        <v/>
      </c>
      <c r="N3830" s="252">
        <f>I3830</f>
        <v/>
      </c>
    </row>
    <row r="3831" ht="15" customHeight="1" thickBot="1">
      <c r="B3831" s="220" t="inlineStr">
        <is>
          <t>3F45MQ3</t>
        </is>
      </c>
      <c r="C3831" s="80" t="n">
        <v>0</v>
      </c>
      <c r="D3831" s="235" t="inlineStr">
        <is>
          <t>W1-39</t>
        </is>
      </c>
      <c r="E3831" s="236" t="n">
        <v>386.5</v>
      </c>
      <c r="F3831" s="237" t="inlineStr">
        <is>
          <t>*</t>
        </is>
      </c>
      <c r="G3831" s="236" t="n">
        <v>864</v>
      </c>
      <c r="H3831" s="238" t="n">
        <v>1</v>
      </c>
      <c r="I3831" s="259" t="n">
        <v>0</v>
      </c>
      <c r="J3831" s="254" t="n">
        <v>0.7</v>
      </c>
      <c r="K3831" s="255" t="n">
        <v>0</v>
      </c>
      <c r="M3831" s="251">
        <f>CONCATENATE(D3831,"　",E3831,F3831,G3831)</f>
        <v/>
      </c>
      <c r="N3831" s="252">
        <f>I3831</f>
        <v/>
      </c>
    </row>
    <row r="3832" ht="15" customHeight="1" thickBot="1">
      <c r="B3832" s="29" t="inlineStr">
        <is>
          <t>3F45MQ3</t>
        </is>
      </c>
      <c r="C3832" t="n">
        <v>0</v>
      </c>
      <c r="D3832" s="243" t="inlineStr">
        <is>
          <t>W1-39</t>
        </is>
      </c>
      <c r="E3832" s="2" t="n">
        <v>159.5</v>
      </c>
      <c r="F3832" s="244" t="inlineStr">
        <is>
          <t>*</t>
        </is>
      </c>
      <c r="G3832" s="2" t="n">
        <v>864</v>
      </c>
      <c r="H3832" s="122" t="n">
        <v>1</v>
      </c>
      <c r="I3832" s="259" t="n">
        <v>0</v>
      </c>
      <c r="J3832" s="260" t="n">
        <v>0.3</v>
      </c>
      <c r="K3832" s="261" t="n">
        <v>0</v>
      </c>
      <c r="M3832" s="251">
        <f>CONCATENATE(D3832,"　",E3832,F3832,G3832)</f>
        <v/>
      </c>
      <c r="N3832" s="252">
        <f>I3832</f>
        <v/>
      </c>
    </row>
    <row r="3833" ht="15" customHeight="1" thickBot="1">
      <c r="B3833" s="29" t="inlineStr">
        <is>
          <t>3F45MQ3</t>
        </is>
      </c>
      <c r="C3833" t="n">
        <v>0</v>
      </c>
      <c r="D3833" s="243" t="inlineStr">
        <is>
          <t>W1-39</t>
        </is>
      </c>
      <c r="E3833" s="2" t="n">
        <v>386.5</v>
      </c>
      <c r="F3833" s="244" t="inlineStr">
        <is>
          <t>*</t>
        </is>
      </c>
      <c r="G3833" s="2" t="n">
        <v>1274</v>
      </c>
      <c r="H3833" s="122" t="n">
        <v>1</v>
      </c>
      <c r="I3833" s="259" t="n">
        <v>0</v>
      </c>
      <c r="J3833" s="260" t="n">
        <v>1</v>
      </c>
      <c r="K3833" s="261" t="n">
        <v>0</v>
      </c>
      <c r="M3833" s="251">
        <f>CONCATENATE(D3833,"　",E3833,F3833,G3833)</f>
        <v/>
      </c>
      <c r="N3833" s="252">
        <f>I3833</f>
        <v/>
      </c>
    </row>
    <row r="3834" ht="15" customHeight="1" thickBot="1">
      <c r="B3834" s="221" t="inlineStr">
        <is>
          <t>3F45MQ3</t>
        </is>
      </c>
      <c r="C3834" s="89" t="n">
        <v>0</v>
      </c>
      <c r="D3834" s="239" t="inlineStr">
        <is>
          <t>W1-39</t>
        </is>
      </c>
      <c r="E3834" s="240" t="n">
        <v>159.5</v>
      </c>
      <c r="F3834" s="241" t="inlineStr">
        <is>
          <t>*</t>
        </is>
      </c>
      <c r="G3834" s="240" t="n">
        <v>1274</v>
      </c>
      <c r="H3834" s="242" t="n">
        <v>1</v>
      </c>
      <c r="I3834" s="256" t="n">
        <v>0</v>
      </c>
      <c r="J3834" s="257" t="n">
        <v>0.5</v>
      </c>
      <c r="K3834" s="258" t="n">
        <v>0</v>
      </c>
      <c r="M3834" s="251">
        <f>CONCATENATE(D3834,"　",E3834,F3834,G3834)</f>
        <v/>
      </c>
      <c r="N3834" s="252">
        <f>I3834</f>
        <v/>
      </c>
    </row>
    <row r="3835" ht="15" customHeight="1" thickBot="1">
      <c r="B3835" s="220" t="inlineStr">
        <is>
          <t>3F45MQ3L</t>
        </is>
      </c>
      <c r="C3835" s="80" t="n">
        <v>0</v>
      </c>
      <c r="D3835" s="243" t="inlineStr">
        <is>
          <t>W1-39</t>
        </is>
      </c>
      <c r="E3835" s="236" t="n">
        <v>386.5</v>
      </c>
      <c r="F3835" s="237" t="inlineStr">
        <is>
          <t>*</t>
        </is>
      </c>
      <c r="G3835" s="236" t="n">
        <v>864</v>
      </c>
      <c r="H3835" s="238" t="n">
        <v>1</v>
      </c>
      <c r="I3835" s="253" t="n">
        <v>0</v>
      </c>
      <c r="J3835" s="254" t="n">
        <v>0.7</v>
      </c>
      <c r="K3835" s="255" t="n">
        <v>0</v>
      </c>
      <c r="M3835" s="251">
        <f>CONCATENATE(D3835,"　",E3835,F3835,G3835)</f>
        <v/>
      </c>
      <c r="N3835" s="252">
        <f>I3835</f>
        <v/>
      </c>
    </row>
    <row r="3836" ht="15" customHeight="1" thickBot="1">
      <c r="B3836" s="29" t="inlineStr">
        <is>
          <t>3F45MQ3L</t>
        </is>
      </c>
      <c r="C3836" t="n">
        <v>0</v>
      </c>
      <c r="D3836" s="243" t="inlineStr">
        <is>
          <t>W1-39</t>
        </is>
      </c>
      <c r="E3836" s="2" t="n">
        <v>119.5</v>
      </c>
      <c r="F3836" s="244" t="inlineStr">
        <is>
          <t>*</t>
        </is>
      </c>
      <c r="G3836" s="2" t="n">
        <v>864</v>
      </c>
      <c r="H3836" s="122" t="n">
        <v>1</v>
      </c>
      <c r="I3836" s="259" t="n">
        <v>0</v>
      </c>
      <c r="J3836" s="260" t="n">
        <v>0.3</v>
      </c>
      <c r="K3836" s="261" t="n">
        <v>0</v>
      </c>
      <c r="M3836" s="251">
        <f>CONCATENATE(D3836,"　",E3836,F3836,G3836)</f>
        <v/>
      </c>
      <c r="N3836" s="252">
        <f>I3836</f>
        <v/>
      </c>
    </row>
    <row r="3837" ht="15" customHeight="1" thickBot="1">
      <c r="B3837" s="29" t="inlineStr">
        <is>
          <t>3F45MQ3L</t>
        </is>
      </c>
      <c r="C3837" t="n">
        <v>0</v>
      </c>
      <c r="D3837" s="243" t="inlineStr">
        <is>
          <t>W1-39</t>
        </is>
      </c>
      <c r="E3837" s="2" t="n">
        <v>386.5</v>
      </c>
      <c r="F3837" s="244" t="inlineStr">
        <is>
          <t>*</t>
        </is>
      </c>
      <c r="G3837" s="2" t="n">
        <v>1274</v>
      </c>
      <c r="H3837" s="122" t="n">
        <v>1</v>
      </c>
      <c r="I3837" s="259" t="n">
        <v>0</v>
      </c>
      <c r="J3837" s="260" t="n">
        <v>1</v>
      </c>
      <c r="K3837" s="261" t="n">
        <v>0</v>
      </c>
      <c r="M3837" s="251">
        <f>CONCATENATE(D3837,"　",E3837,F3837,G3837)</f>
        <v/>
      </c>
      <c r="N3837" s="252">
        <f>I3837</f>
        <v/>
      </c>
    </row>
    <row r="3838" ht="15" customHeight="1" thickBot="1">
      <c r="B3838" s="29" t="inlineStr">
        <is>
          <t>3F45MQ3L</t>
        </is>
      </c>
      <c r="C3838" t="n">
        <v>0</v>
      </c>
      <c r="D3838" s="243" t="inlineStr">
        <is>
          <t>W1-39</t>
        </is>
      </c>
      <c r="E3838" s="2" t="n">
        <v>119.5</v>
      </c>
      <c r="F3838" s="244" t="inlineStr">
        <is>
          <t>*</t>
        </is>
      </c>
      <c r="G3838" s="2" t="n">
        <v>1274</v>
      </c>
      <c r="H3838" s="122" t="n">
        <v>1</v>
      </c>
      <c r="I3838" s="259" t="n">
        <v>0</v>
      </c>
      <c r="J3838" s="260" t="n">
        <v>0.3</v>
      </c>
      <c r="K3838" s="261" t="n">
        <v>0</v>
      </c>
      <c r="M3838" s="251">
        <f>CONCATENATE(D3838,"　",E3838,F3838,G3838)</f>
        <v/>
      </c>
      <c r="N3838" s="252">
        <f>I3838</f>
        <v/>
      </c>
    </row>
    <row r="3839" ht="15" customHeight="1" thickBot="1">
      <c r="B3839" s="220" t="inlineStr">
        <is>
          <t>3F45MQ3R</t>
        </is>
      </c>
      <c r="C3839" s="80" t="n">
        <v>0</v>
      </c>
      <c r="D3839" s="235" t="inlineStr">
        <is>
          <t>W1-39</t>
        </is>
      </c>
      <c r="E3839" s="236" t="n">
        <v>386.5</v>
      </c>
      <c r="F3839" s="237" t="inlineStr">
        <is>
          <t>*</t>
        </is>
      </c>
      <c r="G3839" s="236" t="n">
        <v>864</v>
      </c>
      <c r="H3839" s="238" t="n">
        <v>1</v>
      </c>
      <c r="I3839" s="253" t="n">
        <v>0</v>
      </c>
      <c r="J3839" s="254" t="n">
        <v>0.7</v>
      </c>
      <c r="K3839" s="255" t="n">
        <v>0</v>
      </c>
      <c r="M3839" s="251">
        <f>CONCATENATE(D3839,"　",E3839,F3839,G3839)</f>
        <v/>
      </c>
      <c r="N3839" s="252">
        <f>I3839</f>
        <v/>
      </c>
    </row>
    <row r="3840" ht="15" customHeight="1" thickBot="1">
      <c r="B3840" s="29" t="inlineStr">
        <is>
          <t>3F45MQ3R</t>
        </is>
      </c>
      <c r="C3840" t="n">
        <v>0</v>
      </c>
      <c r="D3840" s="243" t="inlineStr">
        <is>
          <t>W1-39</t>
        </is>
      </c>
      <c r="E3840" s="2" t="n">
        <v>119.5</v>
      </c>
      <c r="F3840" s="244" t="inlineStr">
        <is>
          <t>*</t>
        </is>
      </c>
      <c r="G3840" s="2" t="n">
        <v>864</v>
      </c>
      <c r="H3840" s="122" t="n">
        <v>1</v>
      </c>
      <c r="I3840" s="259" t="n">
        <v>0</v>
      </c>
      <c r="J3840" s="260" t="n">
        <v>0.3</v>
      </c>
      <c r="K3840" s="261" t="n">
        <v>0</v>
      </c>
      <c r="M3840" s="251">
        <f>CONCATENATE(D3840,"　",E3840,F3840,G3840)</f>
        <v/>
      </c>
      <c r="N3840" s="252">
        <f>I3840</f>
        <v/>
      </c>
    </row>
    <row r="3841" ht="15" customHeight="1" thickBot="1">
      <c r="B3841" s="29" t="inlineStr">
        <is>
          <t>3F45MQ3R</t>
        </is>
      </c>
      <c r="C3841" t="n">
        <v>0</v>
      </c>
      <c r="D3841" s="243" t="inlineStr">
        <is>
          <t>W1-39</t>
        </is>
      </c>
      <c r="E3841" s="2" t="n">
        <v>386.5</v>
      </c>
      <c r="F3841" s="244" t="inlineStr">
        <is>
          <t>*</t>
        </is>
      </c>
      <c r="G3841" s="2" t="n">
        <v>1274</v>
      </c>
      <c r="H3841" s="122" t="n">
        <v>1</v>
      </c>
      <c r="I3841" s="259" t="n">
        <v>0</v>
      </c>
      <c r="J3841" s="260" t="n">
        <v>1</v>
      </c>
      <c r="K3841" s="261" t="n">
        <v>0</v>
      </c>
      <c r="M3841" s="251">
        <f>CONCATENATE(D3841,"　",E3841,F3841,G3841)</f>
        <v/>
      </c>
      <c r="N3841" s="252">
        <f>I3841</f>
        <v/>
      </c>
    </row>
    <row r="3842" ht="15" customHeight="1" thickBot="1">
      <c r="B3842" s="29" t="inlineStr">
        <is>
          <t>3F45MQ3R</t>
        </is>
      </c>
      <c r="C3842" t="n">
        <v>0</v>
      </c>
      <c r="D3842" s="243" t="inlineStr">
        <is>
          <t>W1-39</t>
        </is>
      </c>
      <c r="E3842" s="2" t="n">
        <v>119.5</v>
      </c>
      <c r="F3842" s="244" t="inlineStr">
        <is>
          <t>*</t>
        </is>
      </c>
      <c r="G3842" s="2" t="n">
        <v>1274</v>
      </c>
      <c r="H3842" s="122" t="n">
        <v>1</v>
      </c>
      <c r="I3842" s="259" t="n">
        <v>0</v>
      </c>
      <c r="J3842" s="260" t="n">
        <v>0.3</v>
      </c>
      <c r="K3842" s="261" t="n">
        <v>0</v>
      </c>
      <c r="M3842" s="251">
        <f>CONCATENATE(D3842,"　",E3842,F3842,G3842)</f>
        <v/>
      </c>
      <c r="N3842" s="252">
        <f>I3842</f>
        <v/>
      </c>
    </row>
    <row r="3843" ht="15" customHeight="1" thickBot="1">
      <c r="B3843" s="220" t="inlineStr">
        <is>
          <t>3F45MQ3X</t>
        </is>
      </c>
      <c r="C3843" s="80" t="n">
        <v>0</v>
      </c>
      <c r="D3843" s="235" t="inlineStr">
        <is>
          <t>W1-39</t>
        </is>
      </c>
      <c r="E3843" s="236" t="n">
        <v>356.5</v>
      </c>
      <c r="F3843" s="237" t="inlineStr">
        <is>
          <t>*</t>
        </is>
      </c>
      <c r="G3843" s="236" t="n">
        <v>846</v>
      </c>
      <c r="H3843" s="238" t="n">
        <v>1</v>
      </c>
      <c r="I3843" s="253" t="n">
        <v>0</v>
      </c>
      <c r="J3843" s="254" t="n">
        <v>0.7</v>
      </c>
      <c r="K3843" s="255" t="n">
        <v>0</v>
      </c>
      <c r="M3843" s="251">
        <f>CONCATENATE(D3843,"　",E3843,F3843,G3843)</f>
        <v/>
      </c>
      <c r="N3843" s="252">
        <f>I3843</f>
        <v/>
      </c>
    </row>
    <row r="3844" ht="15" customHeight="1" thickBot="1">
      <c r="B3844" s="29" t="inlineStr">
        <is>
          <t>3F45MQ3X</t>
        </is>
      </c>
      <c r="C3844" t="n">
        <v>0</v>
      </c>
      <c r="D3844" s="243" t="inlineStr">
        <is>
          <t>W1-39</t>
        </is>
      </c>
      <c r="E3844" s="2" t="n">
        <v>356.5</v>
      </c>
      <c r="F3844" s="244" t="inlineStr">
        <is>
          <t>*</t>
        </is>
      </c>
      <c r="G3844" s="2" t="n">
        <v>1256</v>
      </c>
      <c r="H3844" s="122" t="n">
        <v>1</v>
      </c>
      <c r="I3844" s="259" t="n">
        <v>0</v>
      </c>
      <c r="J3844" s="260" t="n">
        <v>0.95</v>
      </c>
      <c r="K3844" s="261" t="n">
        <v>0</v>
      </c>
      <c r="M3844" s="251">
        <f>CONCATENATE(D3844,"　",E3844,F3844,G3844)</f>
        <v/>
      </c>
      <c r="N3844" s="252">
        <f>I3844</f>
        <v/>
      </c>
    </row>
    <row r="3845" ht="15" customHeight="1" thickBot="1">
      <c r="B3845" s="29" t="inlineStr">
        <is>
          <t>3F45MQ3X</t>
        </is>
      </c>
      <c r="C3845" t="n">
        <v>0</v>
      </c>
      <c r="D3845" s="243" t="inlineStr">
        <is>
          <t>W1-39</t>
        </is>
      </c>
      <c r="E3845" s="2" t="n">
        <v>129.5</v>
      </c>
      <c r="F3845" s="244" t="inlineStr">
        <is>
          <t>*</t>
        </is>
      </c>
      <c r="G3845" s="2" t="n">
        <v>846</v>
      </c>
      <c r="H3845" s="122" t="n">
        <v>1</v>
      </c>
      <c r="I3845" s="259" t="n">
        <v>0</v>
      </c>
      <c r="J3845" s="260" t="n">
        <v>0.3</v>
      </c>
      <c r="K3845" s="261" t="n">
        <v>0</v>
      </c>
      <c r="M3845" s="251">
        <f>CONCATENATE(D3845,"　",E3845,F3845,G3845)</f>
        <v/>
      </c>
      <c r="N3845" s="252">
        <f>I3845</f>
        <v/>
      </c>
    </row>
    <row r="3846" ht="15" customHeight="1" thickBot="1">
      <c r="B3846" s="221" t="inlineStr">
        <is>
          <t>3F45MQ3X</t>
        </is>
      </c>
      <c r="C3846" s="89" t="n">
        <v>0</v>
      </c>
      <c r="D3846" s="239" t="inlineStr">
        <is>
          <t>W1-39</t>
        </is>
      </c>
      <c r="E3846" s="240" t="n">
        <v>129.5</v>
      </c>
      <c r="F3846" s="241" t="inlineStr">
        <is>
          <t>*</t>
        </is>
      </c>
      <c r="G3846" s="240" t="n">
        <v>1256</v>
      </c>
      <c r="H3846" s="242" t="n">
        <v>1</v>
      </c>
      <c r="I3846" s="256" t="n">
        <v>0</v>
      </c>
      <c r="J3846" s="257" t="n">
        <v>0.4</v>
      </c>
      <c r="K3846" s="258" t="n">
        <v>0</v>
      </c>
      <c r="M3846" s="251">
        <f>CONCATENATE(D3846,"　",E3846,F3846,G3846)</f>
        <v/>
      </c>
      <c r="N3846" s="252">
        <f>I3846</f>
        <v/>
      </c>
    </row>
    <row r="3847" ht="15" customHeight="1" thickBot="1">
      <c r="B3847" s="220" t="inlineStr">
        <is>
          <t>3F45MQ3L+12</t>
        </is>
      </c>
      <c r="C3847" s="80" t="n">
        <v>0</v>
      </c>
      <c r="D3847" s="235" t="inlineStr">
        <is>
          <t>W1-39</t>
        </is>
      </c>
      <c r="E3847" s="236" t="n">
        <v>386.5</v>
      </c>
      <c r="F3847" s="237" t="inlineStr">
        <is>
          <t>*</t>
        </is>
      </c>
      <c r="G3847" s="236" t="n">
        <v>864</v>
      </c>
      <c r="H3847" s="238" t="n">
        <v>1</v>
      </c>
      <c r="I3847" s="253" t="n">
        <v>0</v>
      </c>
      <c r="J3847" s="254" t="n">
        <v>0.7</v>
      </c>
      <c r="K3847" s="255" t="n">
        <v>0</v>
      </c>
      <c r="M3847" s="251">
        <f>CONCATENATE(D3847,"　",E3847,F3847,G3847)</f>
        <v/>
      </c>
      <c r="N3847" s="252">
        <f>I3847</f>
        <v/>
      </c>
    </row>
    <row r="3848" ht="15" customHeight="1" thickBot="1">
      <c r="B3848" s="29" t="inlineStr">
        <is>
          <t>3F45MQ3L+12</t>
        </is>
      </c>
      <c r="C3848" t="n">
        <v>0</v>
      </c>
      <c r="D3848" s="243" t="inlineStr">
        <is>
          <t>W1-39</t>
        </is>
      </c>
      <c r="E3848" s="2" t="n">
        <v>119.5</v>
      </c>
      <c r="F3848" s="244" t="inlineStr">
        <is>
          <t>*</t>
        </is>
      </c>
      <c r="G3848" s="2" t="n">
        <v>864</v>
      </c>
      <c r="H3848" s="122" t="n">
        <v>1</v>
      </c>
      <c r="I3848" s="259" t="n">
        <v>0</v>
      </c>
      <c r="J3848" s="260" t="n">
        <v>0.3</v>
      </c>
      <c r="K3848" s="261" t="n">
        <v>0</v>
      </c>
      <c r="M3848" s="251">
        <f>CONCATENATE(D3848,"　",E3848,F3848,G3848)</f>
        <v/>
      </c>
      <c r="N3848" s="252">
        <f>I3848</f>
        <v/>
      </c>
    </row>
    <row r="3849" ht="15" customHeight="1" thickBot="1">
      <c r="B3849" s="29" t="inlineStr">
        <is>
          <t>3F45MQ3L+12</t>
        </is>
      </c>
      <c r="C3849" t="n">
        <v>0</v>
      </c>
      <c r="D3849" s="243" t="inlineStr">
        <is>
          <t>W1-39</t>
        </is>
      </c>
      <c r="E3849" s="2" t="n">
        <v>386.5</v>
      </c>
      <c r="F3849" s="244" t="inlineStr">
        <is>
          <t>*</t>
        </is>
      </c>
      <c r="G3849" s="2" t="n">
        <v>1274</v>
      </c>
      <c r="H3849" s="122" t="n">
        <v>1</v>
      </c>
      <c r="I3849" s="259" t="n">
        <v>0</v>
      </c>
      <c r="J3849" s="260" t="n">
        <v>1</v>
      </c>
      <c r="K3849" s="261" t="n">
        <v>0</v>
      </c>
      <c r="L3849" s="87" t="n"/>
      <c r="M3849" s="251">
        <f>CONCATENATE(D3849,"　",E3849,F3849,G3849)</f>
        <v/>
      </c>
      <c r="N3849" s="252">
        <f>I3849</f>
        <v/>
      </c>
    </row>
    <row r="3850" ht="15" customHeight="1" thickBot="1">
      <c r="B3850" s="29" t="inlineStr">
        <is>
          <t>3F45MQ3L+12</t>
        </is>
      </c>
      <c r="C3850" t="n">
        <v>0</v>
      </c>
      <c r="D3850" s="239" t="inlineStr">
        <is>
          <t>W1-39</t>
        </is>
      </c>
      <c r="E3850" s="240" t="n">
        <v>119.5</v>
      </c>
      <c r="F3850" s="241" t="inlineStr">
        <is>
          <t>*</t>
        </is>
      </c>
      <c r="G3850" s="240" t="n">
        <v>1274</v>
      </c>
      <c r="H3850" s="242" t="n">
        <v>1</v>
      </c>
      <c r="I3850" s="256" t="n">
        <v>0</v>
      </c>
      <c r="J3850" s="257" t="n">
        <v>0.3</v>
      </c>
      <c r="K3850" s="258" t="n">
        <v>0</v>
      </c>
      <c r="L3850" s="87" t="n"/>
      <c r="M3850" s="251">
        <f>CONCATENATE(D3850,"　",E3850,F3850,G3850)</f>
        <v/>
      </c>
      <c r="N3850" s="252">
        <f>I3850</f>
        <v/>
      </c>
    </row>
    <row r="3851" ht="15" customHeight="1" thickBot="1">
      <c r="B3851" s="220" t="inlineStr">
        <is>
          <t>3F45MQ3R+12</t>
        </is>
      </c>
      <c r="C3851" s="80" t="n">
        <v>0</v>
      </c>
      <c r="D3851" s="243" t="inlineStr">
        <is>
          <t>W1-39</t>
        </is>
      </c>
      <c r="E3851" s="2" t="n">
        <v>386.5</v>
      </c>
      <c r="F3851" s="244" t="inlineStr">
        <is>
          <t>*</t>
        </is>
      </c>
      <c r="G3851" s="2" t="n">
        <v>864</v>
      </c>
      <c r="H3851" s="122" t="n">
        <v>1</v>
      </c>
      <c r="I3851" s="259" t="n">
        <v>0</v>
      </c>
      <c r="J3851" s="260" t="n">
        <v>0.7</v>
      </c>
      <c r="K3851" s="261" t="n">
        <v>0</v>
      </c>
      <c r="L3851" s="87" t="n"/>
      <c r="M3851" s="251">
        <f>CONCATENATE(D3851,"　",E3851,F3851,G3851)</f>
        <v/>
      </c>
      <c r="N3851" s="252">
        <f>I3851</f>
        <v/>
      </c>
    </row>
    <row r="3852" ht="15" customHeight="1" thickBot="1">
      <c r="B3852" s="29" t="inlineStr">
        <is>
          <t>3F45MQ3R+12</t>
        </is>
      </c>
      <c r="C3852" s="87" t="n">
        <v>0</v>
      </c>
      <c r="D3852" s="243" t="inlineStr">
        <is>
          <t>W1-39</t>
        </is>
      </c>
      <c r="E3852" s="2" t="n">
        <v>119.5</v>
      </c>
      <c r="F3852" s="244" t="inlineStr">
        <is>
          <t>*</t>
        </is>
      </c>
      <c r="G3852" s="2" t="n">
        <v>864</v>
      </c>
      <c r="H3852" s="122" t="n">
        <v>1</v>
      </c>
      <c r="I3852" s="259" t="n">
        <v>0</v>
      </c>
      <c r="J3852" s="260" t="n">
        <v>0.3</v>
      </c>
      <c r="K3852" s="261" t="n">
        <v>0</v>
      </c>
      <c r="L3852" s="87" t="n"/>
      <c r="M3852" s="251">
        <f>CONCATENATE(D3852,"　",E3852,F3852,G3852)</f>
        <v/>
      </c>
      <c r="N3852" s="252">
        <f>I3852</f>
        <v/>
      </c>
    </row>
    <row r="3853" ht="15" customHeight="1" thickBot="1">
      <c r="B3853" s="29" t="inlineStr">
        <is>
          <t>3F45MQ3R+12</t>
        </is>
      </c>
      <c r="C3853" s="87" t="n">
        <v>0</v>
      </c>
      <c r="D3853" s="243" t="inlineStr">
        <is>
          <t>W1-39</t>
        </is>
      </c>
      <c r="E3853" s="2" t="n">
        <v>386.5</v>
      </c>
      <c r="F3853" s="244" t="inlineStr">
        <is>
          <t>*</t>
        </is>
      </c>
      <c r="G3853" s="2" t="n">
        <v>1274</v>
      </c>
      <c r="H3853" s="122" t="n">
        <v>1</v>
      </c>
      <c r="I3853" s="259" t="n">
        <v>0</v>
      </c>
      <c r="J3853" s="260" t="n">
        <v>1</v>
      </c>
      <c r="K3853" s="261" t="n">
        <v>0</v>
      </c>
      <c r="M3853" s="251">
        <f>CONCATENATE(D3853,"　",E3853,F3853,G3853)</f>
        <v/>
      </c>
      <c r="N3853" s="252">
        <f>I3853</f>
        <v/>
      </c>
    </row>
    <row r="3854" ht="15" customHeight="1" thickBot="1">
      <c r="B3854" s="29" t="inlineStr">
        <is>
          <t>3F45MQ3R+12</t>
        </is>
      </c>
      <c r="C3854" t="n">
        <v>0</v>
      </c>
      <c r="D3854" s="243" t="inlineStr">
        <is>
          <t>W1-39</t>
        </is>
      </c>
      <c r="E3854" s="2" t="n">
        <v>119.5</v>
      </c>
      <c r="F3854" s="244" t="inlineStr">
        <is>
          <t>*</t>
        </is>
      </c>
      <c r="G3854" s="2" t="n">
        <v>1274</v>
      </c>
      <c r="H3854" s="122" t="n">
        <v>1</v>
      </c>
      <c r="I3854" s="259" t="n">
        <v>0</v>
      </c>
      <c r="J3854" s="260" t="n">
        <v>0.3</v>
      </c>
      <c r="K3854" s="261" t="n">
        <v>0</v>
      </c>
      <c r="M3854" s="251">
        <f>CONCATENATE(D3854,"　",E3854,F3854,G3854)</f>
        <v/>
      </c>
      <c r="N3854" s="252">
        <f>I3854</f>
        <v/>
      </c>
    </row>
    <row r="3855" ht="15" customHeight="1" thickBot="1">
      <c r="B3855" s="220" t="inlineStr">
        <is>
          <t>3F45MQ3O</t>
        </is>
      </c>
      <c r="C3855" s="80" t="n">
        <v>0</v>
      </c>
      <c r="D3855" s="235" t="inlineStr">
        <is>
          <t>W1-39</t>
        </is>
      </c>
      <c r="E3855" s="236" t="n">
        <v>386.5</v>
      </c>
      <c r="F3855" s="237" t="inlineStr">
        <is>
          <t>*</t>
        </is>
      </c>
      <c r="G3855" s="236" t="n">
        <v>864</v>
      </c>
      <c r="H3855" s="238" t="n">
        <v>1</v>
      </c>
      <c r="I3855" s="253" t="n">
        <v>0</v>
      </c>
      <c r="J3855" s="254" t="n">
        <v>0.7</v>
      </c>
      <c r="K3855" s="255" t="n">
        <v>0</v>
      </c>
      <c r="M3855" s="251">
        <f>CONCATENATE(D3855,"　",E3855,F3855,G3855)</f>
        <v/>
      </c>
      <c r="N3855" s="252">
        <f>I3855</f>
        <v/>
      </c>
    </row>
    <row r="3856" ht="15" customHeight="1" thickBot="1">
      <c r="B3856" s="29" t="inlineStr">
        <is>
          <t>3F45MQ3O</t>
        </is>
      </c>
      <c r="C3856" t="n">
        <v>0</v>
      </c>
      <c r="D3856" s="243" t="inlineStr">
        <is>
          <t>W1-39</t>
        </is>
      </c>
      <c r="E3856" s="2" t="n">
        <v>159.5</v>
      </c>
      <c r="F3856" s="244" t="inlineStr">
        <is>
          <t>*</t>
        </is>
      </c>
      <c r="G3856" s="2" t="n">
        <v>864</v>
      </c>
      <c r="H3856" s="122" t="n">
        <v>1</v>
      </c>
      <c r="I3856" s="259" t="n">
        <v>0</v>
      </c>
      <c r="J3856" s="260" t="n">
        <v>0.3</v>
      </c>
      <c r="K3856" s="261" t="n">
        <v>0</v>
      </c>
      <c r="M3856" s="251">
        <f>CONCATENATE(D3856,"　",E3856,F3856,G3856)</f>
        <v/>
      </c>
      <c r="N3856" s="252">
        <f>I3856</f>
        <v/>
      </c>
    </row>
    <row r="3857" ht="15" customHeight="1" thickBot="1">
      <c r="B3857" s="29" t="inlineStr">
        <is>
          <t>3F45MQ3O</t>
        </is>
      </c>
      <c r="C3857" t="n">
        <v>0</v>
      </c>
      <c r="D3857" s="243" t="inlineStr">
        <is>
          <t>W1-39</t>
        </is>
      </c>
      <c r="E3857" s="2" t="n">
        <v>386.5</v>
      </c>
      <c r="F3857" s="244" t="inlineStr">
        <is>
          <t>*</t>
        </is>
      </c>
      <c r="G3857" s="2" t="n">
        <v>1274</v>
      </c>
      <c r="H3857" s="122" t="n">
        <v>1</v>
      </c>
      <c r="I3857" s="259" t="n">
        <v>0</v>
      </c>
      <c r="J3857" s="260" t="n">
        <v>1</v>
      </c>
      <c r="K3857" s="261" t="n">
        <v>0</v>
      </c>
      <c r="M3857" s="251">
        <f>CONCATENATE(D3857,"　",E3857,F3857,G3857)</f>
        <v/>
      </c>
      <c r="N3857" s="252">
        <f>I3857</f>
        <v/>
      </c>
    </row>
    <row r="3858" ht="15" customHeight="1" thickBot="1">
      <c r="B3858" s="221" t="inlineStr">
        <is>
          <t>3F45MQ3O</t>
        </is>
      </c>
      <c r="C3858" s="89" t="n">
        <v>0</v>
      </c>
      <c r="D3858" s="239" t="inlineStr">
        <is>
          <t>W1-39</t>
        </is>
      </c>
      <c r="E3858" s="240" t="n">
        <v>159.5</v>
      </c>
      <c r="F3858" s="241" t="inlineStr">
        <is>
          <t>*</t>
        </is>
      </c>
      <c r="G3858" s="240" t="n">
        <v>1274</v>
      </c>
      <c r="H3858" s="242" t="n">
        <v>1</v>
      </c>
      <c r="I3858" s="256" t="n">
        <v>0</v>
      </c>
      <c r="J3858" s="257" t="n">
        <v>0.5</v>
      </c>
      <c r="K3858" s="258" t="n">
        <v>0</v>
      </c>
      <c r="M3858" s="251">
        <f>CONCATENATE(D3858,"　",E3858,F3858,G3858)</f>
        <v/>
      </c>
      <c r="N3858" s="252">
        <f>I3858</f>
        <v/>
      </c>
    </row>
    <row r="3859" ht="15" customHeight="1" thickBot="1">
      <c r="B3859" s="220" t="inlineStr">
        <is>
          <t>3F45MQ3OL</t>
        </is>
      </c>
      <c r="C3859" s="80" t="n">
        <v>0</v>
      </c>
      <c r="D3859" s="235" t="inlineStr">
        <is>
          <t>W1-39</t>
        </is>
      </c>
      <c r="E3859" s="236" t="n">
        <v>386.5</v>
      </c>
      <c r="F3859" s="237" t="inlineStr">
        <is>
          <t>*</t>
        </is>
      </c>
      <c r="G3859" s="236" t="n">
        <v>864</v>
      </c>
      <c r="H3859" s="238" t="n">
        <v>1</v>
      </c>
      <c r="I3859" s="253" t="n">
        <v>0</v>
      </c>
      <c r="J3859" s="254" t="n">
        <v>0.7</v>
      </c>
      <c r="K3859" s="255" t="n">
        <v>0</v>
      </c>
      <c r="M3859" s="251">
        <f>CONCATENATE(D3859,"　",E3859,F3859,G3859)</f>
        <v/>
      </c>
      <c r="N3859" s="252">
        <f>I3859</f>
        <v/>
      </c>
    </row>
    <row r="3860" ht="15" customHeight="1" thickBot="1">
      <c r="B3860" s="29" t="inlineStr">
        <is>
          <t>3F45MQ3OL</t>
        </is>
      </c>
      <c r="C3860" t="n">
        <v>0</v>
      </c>
      <c r="D3860" s="243" t="inlineStr">
        <is>
          <t>W1-39</t>
        </is>
      </c>
      <c r="E3860" s="2" t="n">
        <v>119.5</v>
      </c>
      <c r="F3860" s="244" t="inlineStr">
        <is>
          <t>*</t>
        </is>
      </c>
      <c r="G3860" s="2" t="n">
        <v>864</v>
      </c>
      <c r="H3860" s="122" t="n">
        <v>1</v>
      </c>
      <c r="I3860" s="259" t="n">
        <v>0</v>
      </c>
      <c r="J3860" s="260" t="n">
        <v>0.3</v>
      </c>
      <c r="K3860" s="261" t="n">
        <v>0</v>
      </c>
      <c r="M3860" s="251">
        <f>CONCATENATE(D3860,"　",E3860,F3860,G3860)</f>
        <v/>
      </c>
      <c r="N3860" s="252">
        <f>I3860</f>
        <v/>
      </c>
    </row>
    <row r="3861" ht="15" customHeight="1" thickBot="1">
      <c r="B3861" s="29" t="inlineStr">
        <is>
          <t>3F45MQ3OL</t>
        </is>
      </c>
      <c r="C3861" t="n">
        <v>0</v>
      </c>
      <c r="D3861" s="243" t="inlineStr">
        <is>
          <t>W1-39</t>
        </is>
      </c>
      <c r="E3861" s="2" t="n">
        <v>386.5</v>
      </c>
      <c r="F3861" s="244" t="inlineStr">
        <is>
          <t>*</t>
        </is>
      </c>
      <c r="G3861" s="2" t="n">
        <v>1274</v>
      </c>
      <c r="H3861" s="122" t="n">
        <v>1</v>
      </c>
      <c r="I3861" s="259" t="n">
        <v>0</v>
      </c>
      <c r="J3861" s="260" t="n">
        <v>1</v>
      </c>
      <c r="K3861" s="261" t="n">
        <v>0</v>
      </c>
      <c r="M3861" s="251">
        <f>CONCATENATE(D3861,"　",E3861,F3861,G3861)</f>
        <v/>
      </c>
      <c r="N3861" s="252">
        <f>I3861</f>
        <v/>
      </c>
    </row>
    <row r="3862" ht="15" customHeight="1" thickBot="1">
      <c r="B3862" s="29" t="inlineStr">
        <is>
          <t>3F45MQ3OL</t>
        </is>
      </c>
      <c r="C3862" t="n">
        <v>0</v>
      </c>
      <c r="D3862" s="239" t="inlineStr">
        <is>
          <t>W1-39</t>
        </is>
      </c>
      <c r="E3862" s="240" t="n">
        <v>119.5</v>
      </c>
      <c r="F3862" s="241" t="inlineStr">
        <is>
          <t>*</t>
        </is>
      </c>
      <c r="G3862" s="240" t="n">
        <v>1274</v>
      </c>
      <c r="H3862" s="242" t="n">
        <v>1</v>
      </c>
      <c r="I3862" s="256" t="n">
        <v>0</v>
      </c>
      <c r="J3862" s="257" t="n">
        <v>0.3</v>
      </c>
      <c r="K3862" s="258" t="n">
        <v>0</v>
      </c>
      <c r="M3862" s="251">
        <f>CONCATENATE(D3862,"　",E3862,F3862,G3862)</f>
        <v/>
      </c>
      <c r="N3862" s="252">
        <f>I3862</f>
        <v/>
      </c>
    </row>
    <row r="3863" ht="15" customHeight="1" thickBot="1">
      <c r="B3863" s="220" t="inlineStr">
        <is>
          <t>3F45MQ3OR</t>
        </is>
      </c>
      <c r="C3863" s="80" t="n">
        <v>0</v>
      </c>
      <c r="D3863" s="243" t="inlineStr">
        <is>
          <t>W1-39</t>
        </is>
      </c>
      <c r="E3863" s="2" t="n">
        <v>386.5</v>
      </c>
      <c r="F3863" s="244" t="inlineStr">
        <is>
          <t>*</t>
        </is>
      </c>
      <c r="G3863" s="2" t="n">
        <v>864</v>
      </c>
      <c r="H3863" s="122" t="n">
        <v>1</v>
      </c>
      <c r="I3863" s="259" t="n">
        <v>0</v>
      </c>
      <c r="J3863" s="260" t="n">
        <v>0.7</v>
      </c>
      <c r="K3863" s="261" t="n">
        <v>0</v>
      </c>
      <c r="M3863" s="251">
        <f>CONCATENATE(D3863,"　",E3863,F3863,G3863)</f>
        <v/>
      </c>
      <c r="N3863" s="252">
        <f>I3863</f>
        <v/>
      </c>
    </row>
    <row r="3864" ht="15" customHeight="1" thickBot="1">
      <c r="B3864" s="29" t="inlineStr">
        <is>
          <t>3F45MQ3OR</t>
        </is>
      </c>
      <c r="C3864" s="87" t="n">
        <v>0</v>
      </c>
      <c r="D3864" s="243" t="inlineStr">
        <is>
          <t>W1-39</t>
        </is>
      </c>
      <c r="E3864" s="2" t="n">
        <v>119.5</v>
      </c>
      <c r="F3864" s="244" t="inlineStr">
        <is>
          <t>*</t>
        </is>
      </c>
      <c r="G3864" s="2" t="n">
        <v>864</v>
      </c>
      <c r="H3864" s="122" t="n">
        <v>1</v>
      </c>
      <c r="I3864" s="259" t="n">
        <v>0</v>
      </c>
      <c r="J3864" s="260" t="n">
        <v>0.3</v>
      </c>
      <c r="K3864" s="261" t="n">
        <v>0</v>
      </c>
      <c r="M3864" s="251">
        <f>CONCATENATE(D3864,"　",E3864,F3864,G3864)</f>
        <v/>
      </c>
      <c r="N3864" s="252">
        <f>I3864</f>
        <v/>
      </c>
    </row>
    <row r="3865" ht="15" customHeight="1" thickBot="1">
      <c r="B3865" s="29" t="inlineStr">
        <is>
          <t>3F45MQ3OR</t>
        </is>
      </c>
      <c r="C3865" t="n">
        <v>0</v>
      </c>
      <c r="D3865" s="243" t="inlineStr">
        <is>
          <t>W1-39</t>
        </is>
      </c>
      <c r="E3865" s="2" t="n">
        <v>386.5</v>
      </c>
      <c r="F3865" s="244" t="inlineStr">
        <is>
          <t>*</t>
        </is>
      </c>
      <c r="G3865" s="2" t="n">
        <v>1274</v>
      </c>
      <c r="H3865" s="122" t="n">
        <v>1</v>
      </c>
      <c r="I3865" s="259" t="n">
        <v>0</v>
      </c>
      <c r="J3865" s="260" t="n">
        <v>1</v>
      </c>
      <c r="K3865" s="261" t="n">
        <v>0</v>
      </c>
      <c r="M3865" s="251">
        <f>CONCATENATE(D3865,"　",E3865,F3865,G3865)</f>
        <v/>
      </c>
      <c r="N3865" s="252">
        <f>I3865</f>
        <v/>
      </c>
    </row>
    <row r="3866" ht="15" customHeight="1" thickBot="1">
      <c r="B3866" s="29" t="inlineStr">
        <is>
          <t>3F45MQ3OR</t>
        </is>
      </c>
      <c r="C3866" t="n">
        <v>0</v>
      </c>
      <c r="D3866" s="243" t="inlineStr">
        <is>
          <t>W1-39</t>
        </is>
      </c>
      <c r="E3866" s="2" t="n">
        <v>119.5</v>
      </c>
      <c r="F3866" s="244" t="inlineStr">
        <is>
          <t>*</t>
        </is>
      </c>
      <c r="G3866" s="2" t="n">
        <v>1274</v>
      </c>
      <c r="H3866" s="122" t="n">
        <v>1</v>
      </c>
      <c r="I3866" s="259" t="n">
        <v>0</v>
      </c>
      <c r="J3866" s="260" t="n">
        <v>0.3</v>
      </c>
      <c r="K3866" s="261" t="n">
        <v>0</v>
      </c>
      <c r="M3866" s="251">
        <f>CONCATENATE(D3866,"　",E3866,F3866,G3866)</f>
        <v/>
      </c>
      <c r="N3866" s="252">
        <f>I3866</f>
        <v/>
      </c>
    </row>
    <row r="3867" ht="15" customHeight="1" thickBot="1">
      <c r="B3867" s="220" t="inlineStr">
        <is>
          <t>3F45MQ3OS</t>
        </is>
      </c>
      <c r="C3867" s="80" t="n">
        <v>0</v>
      </c>
      <c r="D3867" s="235" t="inlineStr">
        <is>
          <t>W1-39</t>
        </is>
      </c>
      <c r="E3867" s="236" t="n">
        <v>386.5</v>
      </c>
      <c r="F3867" s="237" t="inlineStr">
        <is>
          <t>*</t>
        </is>
      </c>
      <c r="G3867" s="236" t="n">
        <v>864</v>
      </c>
      <c r="H3867" s="238" t="n">
        <v>1</v>
      </c>
      <c r="I3867" s="253" t="n">
        <v>0</v>
      </c>
      <c r="J3867" s="254" t="n">
        <v>0.7</v>
      </c>
      <c r="K3867" s="255" t="n">
        <v>0</v>
      </c>
      <c r="M3867" s="251">
        <f>CONCATENATE(D3867,"　",E3867,F3867,G3867)</f>
        <v/>
      </c>
      <c r="N3867" s="252">
        <f>I3867</f>
        <v/>
      </c>
    </row>
    <row r="3868" ht="15" customHeight="1" thickBot="1">
      <c r="B3868" s="29" t="inlineStr">
        <is>
          <t>3F45MQ3OS</t>
        </is>
      </c>
      <c r="C3868" t="n">
        <v>0</v>
      </c>
      <c r="D3868" s="243" t="inlineStr">
        <is>
          <t>W1-39</t>
        </is>
      </c>
      <c r="E3868" s="2" t="n">
        <v>159.5</v>
      </c>
      <c r="F3868" s="244" t="inlineStr">
        <is>
          <t>*</t>
        </is>
      </c>
      <c r="G3868" s="2" t="n">
        <v>864</v>
      </c>
      <c r="H3868" s="122" t="n">
        <v>1</v>
      </c>
      <c r="I3868" s="259" t="n">
        <v>0</v>
      </c>
      <c r="J3868" s="260" t="n">
        <v>0.3</v>
      </c>
      <c r="K3868" s="261" t="n">
        <v>0</v>
      </c>
      <c r="M3868" s="251">
        <f>CONCATENATE(D3868,"　",E3868,F3868,G3868)</f>
        <v/>
      </c>
      <c r="N3868" s="252">
        <f>I3868</f>
        <v/>
      </c>
    </row>
    <row r="3869" ht="15" customHeight="1" thickBot="1">
      <c r="B3869" s="29" t="inlineStr">
        <is>
          <t>3F45MQ3OS</t>
        </is>
      </c>
      <c r="C3869" t="n">
        <v>0</v>
      </c>
      <c r="D3869" s="243" t="inlineStr">
        <is>
          <t>W1-39</t>
        </is>
      </c>
      <c r="E3869" s="2" t="n">
        <v>386.5</v>
      </c>
      <c r="F3869" s="244" t="inlineStr">
        <is>
          <t>*</t>
        </is>
      </c>
      <c r="G3869" s="2" t="n">
        <v>1274</v>
      </c>
      <c r="H3869" s="122" t="n">
        <v>1</v>
      </c>
      <c r="I3869" s="259" t="n">
        <v>0</v>
      </c>
      <c r="J3869" s="260" t="n">
        <v>1</v>
      </c>
      <c r="K3869" s="261" t="n">
        <v>0</v>
      </c>
      <c r="M3869" s="251">
        <f>CONCATENATE(D3869,"　",E3869,F3869,G3869)</f>
        <v/>
      </c>
      <c r="N3869" s="252">
        <f>I3869</f>
        <v/>
      </c>
    </row>
    <row r="3870" ht="15" customHeight="1" thickBot="1">
      <c r="B3870" s="221" t="inlineStr">
        <is>
          <t>3F45MQ3OS</t>
        </is>
      </c>
      <c r="C3870" s="89" t="n">
        <v>0</v>
      </c>
      <c r="D3870" s="239" t="inlineStr">
        <is>
          <t>W1-39</t>
        </is>
      </c>
      <c r="E3870" s="240" t="n">
        <v>159.5</v>
      </c>
      <c r="F3870" s="241" t="inlineStr">
        <is>
          <t>*</t>
        </is>
      </c>
      <c r="G3870" s="240" t="n">
        <v>1274</v>
      </c>
      <c r="H3870" s="242" t="n">
        <v>1</v>
      </c>
      <c r="I3870" s="256" t="n">
        <v>0</v>
      </c>
      <c r="J3870" s="257" t="n">
        <v>0.5</v>
      </c>
      <c r="K3870" s="258" t="n">
        <v>0</v>
      </c>
      <c r="M3870" s="251">
        <f>CONCATENATE(D3870,"　",E3870,F3870,G3870)</f>
        <v/>
      </c>
      <c r="N3870" s="252">
        <f>I3870</f>
        <v/>
      </c>
    </row>
    <row r="3871" ht="15" customHeight="1" thickBot="1">
      <c r="B3871" s="220" t="inlineStr">
        <is>
          <t>3F45MQ3Z</t>
        </is>
      </c>
      <c r="C3871" s="80" t="n">
        <v>0</v>
      </c>
      <c r="D3871" s="235" t="inlineStr">
        <is>
          <t>W1-39</t>
        </is>
      </c>
      <c r="E3871" s="236" t="n">
        <v>356.5</v>
      </c>
      <c r="F3871" s="237" t="inlineStr">
        <is>
          <t>*</t>
        </is>
      </c>
      <c r="G3871" s="236" t="n">
        <v>846</v>
      </c>
      <c r="H3871" s="238" t="n">
        <v>1</v>
      </c>
      <c r="I3871" s="253" t="n">
        <v>0</v>
      </c>
      <c r="J3871" s="254" t="n">
        <v>0.7</v>
      </c>
      <c r="K3871" s="255" t="n">
        <v>0</v>
      </c>
      <c r="M3871" s="251">
        <f>CONCATENATE(D3871,"　",E3871,F3871,G3871)</f>
        <v/>
      </c>
      <c r="N3871" s="252">
        <f>I3871</f>
        <v/>
      </c>
    </row>
    <row r="3872" ht="15" customHeight="1" thickBot="1">
      <c r="B3872" s="29" t="inlineStr">
        <is>
          <t>3F45MQ3Z</t>
        </is>
      </c>
      <c r="C3872" t="n">
        <v>0</v>
      </c>
      <c r="D3872" s="243" t="inlineStr">
        <is>
          <t>W1-39</t>
        </is>
      </c>
      <c r="E3872" s="2" t="n">
        <v>356.5</v>
      </c>
      <c r="F3872" s="244" t="inlineStr">
        <is>
          <t>*</t>
        </is>
      </c>
      <c r="G3872" s="2" t="n">
        <v>1256</v>
      </c>
      <c r="H3872" s="122" t="n">
        <v>1</v>
      </c>
      <c r="I3872" s="259" t="n">
        <v>0</v>
      </c>
      <c r="J3872" s="260" t="n">
        <v>0.95</v>
      </c>
      <c r="K3872" s="261" t="n">
        <v>0</v>
      </c>
      <c r="M3872" s="251">
        <f>CONCATENATE(D3872,"　",E3872,F3872,G3872)</f>
        <v/>
      </c>
      <c r="N3872" s="252">
        <f>I3872</f>
        <v/>
      </c>
    </row>
    <row r="3873" ht="15" customHeight="1" thickBot="1">
      <c r="B3873" s="29" t="inlineStr">
        <is>
          <t>3F45MQ3Z</t>
        </is>
      </c>
      <c r="C3873" t="n">
        <v>0</v>
      </c>
      <c r="D3873" s="243" t="inlineStr">
        <is>
          <t>W1-39</t>
        </is>
      </c>
      <c r="E3873" s="2" t="n">
        <v>129.5</v>
      </c>
      <c r="F3873" s="244" t="inlineStr">
        <is>
          <t>*</t>
        </is>
      </c>
      <c r="G3873" s="2" t="n">
        <v>846</v>
      </c>
      <c r="H3873" s="122" t="n">
        <v>1</v>
      </c>
      <c r="I3873" s="259" t="n">
        <v>0</v>
      </c>
      <c r="J3873" s="260" t="n">
        <v>0.3</v>
      </c>
      <c r="K3873" s="261" t="n">
        <v>0</v>
      </c>
      <c r="M3873" s="251">
        <f>CONCATENATE(D3873,"　",E3873,F3873,G3873)</f>
        <v/>
      </c>
      <c r="N3873" s="252">
        <f>I3873</f>
        <v/>
      </c>
    </row>
    <row r="3874" ht="15" customHeight="1" thickBot="1">
      <c r="B3874" s="221" t="inlineStr">
        <is>
          <t>3F45MQ3Z</t>
        </is>
      </c>
      <c r="C3874" s="89" t="n">
        <v>0</v>
      </c>
      <c r="D3874" s="239" t="inlineStr">
        <is>
          <t>W1-39</t>
        </is>
      </c>
      <c r="E3874" s="240" t="n">
        <v>129.5</v>
      </c>
      <c r="F3874" s="241" t="inlineStr">
        <is>
          <t>*</t>
        </is>
      </c>
      <c r="G3874" s="240" t="n">
        <v>1256</v>
      </c>
      <c r="H3874" s="242" t="n">
        <v>1</v>
      </c>
      <c r="I3874" s="256" t="n">
        <v>0</v>
      </c>
      <c r="J3874" s="257" t="n">
        <v>0.4</v>
      </c>
      <c r="K3874" s="258" t="n">
        <v>0</v>
      </c>
      <c r="M3874" s="251">
        <f>CONCATENATE(D3874,"　",E3874,F3874,G3874)</f>
        <v/>
      </c>
      <c r="N3874" s="252">
        <f>I3874</f>
        <v/>
      </c>
    </row>
    <row r="3875" ht="15" customHeight="1" thickBot="1">
      <c r="B3875" s="220" t="inlineStr">
        <is>
          <t>3F45MQ215</t>
        </is>
      </c>
      <c r="C3875" s="82" t="n">
        <v>0</v>
      </c>
      <c r="D3875" s="235" t="inlineStr">
        <is>
          <t>W1-39</t>
        </is>
      </c>
      <c r="E3875" s="236" t="n">
        <v>105</v>
      </c>
      <c r="F3875" s="245" t="inlineStr">
        <is>
          <t>*</t>
        </is>
      </c>
      <c r="G3875" s="236" t="n">
        <v>864</v>
      </c>
      <c r="H3875" s="238" t="n">
        <v>1</v>
      </c>
      <c r="I3875" s="253" t="n">
        <v>0</v>
      </c>
      <c r="J3875" s="254" t="n">
        <v>0.2</v>
      </c>
      <c r="K3875" s="255" t="n">
        <v>0</v>
      </c>
      <c r="M3875" s="251">
        <f>CONCATENATE(D3875,"　",E3875,F3875,G3875)</f>
        <v/>
      </c>
      <c r="N3875" s="252">
        <f>I3875</f>
        <v/>
      </c>
    </row>
    <row r="3876" ht="15" customHeight="1" thickBot="1">
      <c r="B3876" s="221" t="inlineStr">
        <is>
          <t>3F45MQ215</t>
        </is>
      </c>
      <c r="C3876" s="91" t="n">
        <v>0</v>
      </c>
      <c r="D3876" s="239" t="inlineStr">
        <is>
          <t>W1-39</t>
        </is>
      </c>
      <c r="E3876" s="240" t="n">
        <v>105</v>
      </c>
      <c r="F3876" s="246" t="inlineStr">
        <is>
          <t>*</t>
        </is>
      </c>
      <c r="G3876" s="240" t="n">
        <v>1274</v>
      </c>
      <c r="H3876" s="242" t="n">
        <v>1</v>
      </c>
      <c r="I3876" s="256" t="n">
        <v>0</v>
      </c>
      <c r="J3876" s="257" t="n">
        <v>0.3</v>
      </c>
      <c r="K3876" s="258" t="n">
        <v>0</v>
      </c>
      <c r="M3876" s="251">
        <f>CONCATENATE(D3876,"　",E3876,F3876,G3876)</f>
        <v/>
      </c>
      <c r="N3876" s="252">
        <f>I3876</f>
        <v/>
      </c>
    </row>
    <row r="3877" ht="15" customHeight="1" thickBot="1">
      <c r="B3877" s="220" t="inlineStr">
        <is>
          <t>3F45MQ215L</t>
        </is>
      </c>
      <c r="C3877" s="80" t="n">
        <v>0</v>
      </c>
      <c r="D3877" s="235" t="inlineStr">
        <is>
          <t>W1-39</t>
        </is>
      </c>
      <c r="E3877" s="236" t="n">
        <v>65</v>
      </c>
      <c r="F3877" s="237" t="inlineStr">
        <is>
          <t>*</t>
        </is>
      </c>
      <c r="G3877" s="236" t="n">
        <v>864</v>
      </c>
      <c r="H3877" s="238" t="n">
        <v>1</v>
      </c>
      <c r="I3877" s="253" t="n">
        <v>0</v>
      </c>
      <c r="J3877" s="254" t="n">
        <v>0.2</v>
      </c>
      <c r="K3877" s="255" t="n">
        <v>0</v>
      </c>
      <c r="M3877" s="251">
        <f>CONCATENATE(D3877,"　",E3877,F3877,G3877)</f>
        <v/>
      </c>
      <c r="N3877" s="252">
        <f>I3877</f>
        <v/>
      </c>
    </row>
    <row r="3878" ht="15" customHeight="1" thickBot="1">
      <c r="B3878" s="221" t="inlineStr">
        <is>
          <t>3F45MQ215L</t>
        </is>
      </c>
      <c r="C3878" s="89" t="n">
        <v>0</v>
      </c>
      <c r="D3878" s="239" t="inlineStr">
        <is>
          <t>W1-39</t>
        </is>
      </c>
      <c r="E3878" s="240" t="n">
        <v>65</v>
      </c>
      <c r="F3878" s="241" t="inlineStr">
        <is>
          <t>*</t>
        </is>
      </c>
      <c r="G3878" s="240" t="n">
        <v>1274</v>
      </c>
      <c r="H3878" s="242" t="n">
        <v>1</v>
      </c>
      <c r="I3878" s="256" t="n">
        <v>0</v>
      </c>
      <c r="J3878" s="257" t="n">
        <v>0.2</v>
      </c>
      <c r="K3878" s="258" t="n">
        <v>0</v>
      </c>
      <c r="M3878" s="251">
        <f>CONCATENATE(D3878,"　",E3878,F3878,G3878)</f>
        <v/>
      </c>
      <c r="N3878" s="252">
        <f>I3878</f>
        <v/>
      </c>
    </row>
    <row r="3879" ht="15" customHeight="1" thickBot="1">
      <c r="B3879" s="220" t="inlineStr">
        <is>
          <t>3F45MQ215R</t>
        </is>
      </c>
      <c r="C3879" s="80" t="n">
        <v>0</v>
      </c>
      <c r="D3879" s="235" t="inlineStr">
        <is>
          <t>W1-39</t>
        </is>
      </c>
      <c r="E3879" s="236" t="n">
        <v>65</v>
      </c>
      <c r="F3879" s="237" t="inlineStr">
        <is>
          <t>*</t>
        </is>
      </c>
      <c r="G3879" s="236" t="n">
        <v>864</v>
      </c>
      <c r="H3879" s="238" t="n">
        <v>1</v>
      </c>
      <c r="I3879" s="253" t="n">
        <v>0</v>
      </c>
      <c r="J3879" s="254" t="n">
        <v>0.2</v>
      </c>
      <c r="K3879" s="255" t="n">
        <v>0</v>
      </c>
      <c r="M3879" s="251">
        <f>CONCATENATE(D3879,"　",E3879,F3879,G3879)</f>
        <v/>
      </c>
      <c r="N3879" s="252">
        <f>I3879</f>
        <v/>
      </c>
    </row>
    <row r="3880" ht="15" customHeight="1" thickBot="1">
      <c r="B3880" s="221" t="inlineStr">
        <is>
          <t>3F45MQ215R</t>
        </is>
      </c>
      <c r="C3880" s="89" t="n">
        <v>0</v>
      </c>
      <c r="D3880" s="239" t="inlineStr">
        <is>
          <t>W1-39</t>
        </is>
      </c>
      <c r="E3880" s="240" t="n">
        <v>65</v>
      </c>
      <c r="F3880" s="241" t="inlineStr">
        <is>
          <t>*</t>
        </is>
      </c>
      <c r="G3880" s="240" t="n">
        <v>1274</v>
      </c>
      <c r="H3880" s="242" t="n">
        <v>1</v>
      </c>
      <c r="I3880" s="256" t="n">
        <v>0</v>
      </c>
      <c r="J3880" s="257" t="n">
        <v>0.2</v>
      </c>
      <c r="K3880" s="258" t="n">
        <v>0</v>
      </c>
      <c r="M3880" s="251">
        <f>CONCATENATE(D3880,"　",E3880,F3880,G3880)</f>
        <v/>
      </c>
      <c r="N3880" s="252">
        <f>I3880</f>
        <v/>
      </c>
    </row>
    <row r="3881" ht="15" customHeight="1" thickBot="1">
      <c r="B3881" s="220" t="inlineStr">
        <is>
          <t>3F45MQ305</t>
        </is>
      </c>
      <c r="C3881" s="82" t="n">
        <v>0</v>
      </c>
      <c r="D3881" s="235" t="inlineStr">
        <is>
          <t>W1-39</t>
        </is>
      </c>
      <c r="E3881" s="236" t="n">
        <v>195</v>
      </c>
      <c r="F3881" s="245" t="inlineStr">
        <is>
          <t>*</t>
        </is>
      </c>
      <c r="G3881" s="236" t="n">
        <v>864</v>
      </c>
      <c r="H3881" s="238" t="n">
        <v>1</v>
      </c>
      <c r="I3881" s="253" t="n">
        <v>0</v>
      </c>
      <c r="J3881" s="254" t="n">
        <v>0.4</v>
      </c>
      <c r="K3881" s="255" t="n">
        <v>0</v>
      </c>
      <c r="M3881" s="251">
        <f>CONCATENATE(D3881,"　",E3881,F3881,G3881)</f>
        <v/>
      </c>
      <c r="N3881" s="252">
        <f>I3881</f>
        <v/>
      </c>
    </row>
    <row r="3882" ht="15" customHeight="1" thickBot="1">
      <c r="B3882" s="221" t="inlineStr">
        <is>
          <t>3F45MQ305</t>
        </is>
      </c>
      <c r="C3882" s="91" t="n">
        <v>0</v>
      </c>
      <c r="D3882" s="239" t="inlineStr">
        <is>
          <t>W1-39</t>
        </is>
      </c>
      <c r="E3882" s="240" t="n">
        <v>195</v>
      </c>
      <c r="F3882" s="246" t="inlineStr">
        <is>
          <t>*</t>
        </is>
      </c>
      <c r="G3882" s="240" t="n">
        <v>1274</v>
      </c>
      <c r="H3882" s="242" t="n">
        <v>1</v>
      </c>
      <c r="I3882" s="256" t="n">
        <v>0</v>
      </c>
      <c r="J3882" s="257" t="n">
        <v>0.5</v>
      </c>
      <c r="K3882" s="258" t="n">
        <v>0</v>
      </c>
      <c r="M3882" s="251">
        <f>CONCATENATE(D3882,"　",E3882,F3882,G3882)</f>
        <v/>
      </c>
      <c r="N3882" s="252">
        <f>I3882</f>
        <v/>
      </c>
    </row>
    <row r="3883" ht="15" customHeight="1" thickBot="1">
      <c r="B3883" s="220" t="inlineStr">
        <is>
          <t>3F45MQ305L</t>
        </is>
      </c>
      <c r="C3883" s="82" t="n">
        <v>0</v>
      </c>
      <c r="D3883" s="235" t="inlineStr">
        <is>
          <t>W1-39</t>
        </is>
      </c>
      <c r="E3883" s="236" t="n">
        <v>156</v>
      </c>
      <c r="F3883" s="245" t="inlineStr">
        <is>
          <t>*</t>
        </is>
      </c>
      <c r="G3883" s="236" t="n">
        <v>864</v>
      </c>
      <c r="H3883" s="238" t="n">
        <v>1</v>
      </c>
      <c r="I3883" s="253" t="n">
        <v>0</v>
      </c>
      <c r="J3883" s="254" t="n">
        <v>0.3</v>
      </c>
      <c r="K3883" s="255" t="n">
        <v>0</v>
      </c>
      <c r="M3883" s="251">
        <f>CONCATENATE(D3883,"　",E3883,F3883,G3883)</f>
        <v/>
      </c>
      <c r="N3883" s="252">
        <f>I3883</f>
        <v/>
      </c>
    </row>
    <row r="3884" ht="15" customHeight="1" thickBot="1">
      <c r="B3884" s="221" t="inlineStr">
        <is>
          <t>3F45MQ305L</t>
        </is>
      </c>
      <c r="C3884" s="91" t="n">
        <v>0</v>
      </c>
      <c r="D3884" s="239" t="inlineStr">
        <is>
          <t>W1-39</t>
        </is>
      </c>
      <c r="E3884" s="240" t="n">
        <v>156</v>
      </c>
      <c r="F3884" s="246" t="inlineStr">
        <is>
          <t>*</t>
        </is>
      </c>
      <c r="G3884" s="240" t="n">
        <v>1274</v>
      </c>
      <c r="H3884" s="242" t="n">
        <v>1</v>
      </c>
      <c r="I3884" s="256" t="n">
        <v>0</v>
      </c>
      <c r="J3884" s="257" t="n">
        <v>0.4</v>
      </c>
      <c r="K3884" s="258" t="n">
        <v>0</v>
      </c>
      <c r="M3884" s="251">
        <f>CONCATENATE(D3884,"　",E3884,F3884,G3884)</f>
        <v/>
      </c>
      <c r="N3884" s="252">
        <f>I3884</f>
        <v/>
      </c>
    </row>
    <row r="3885" ht="15" customHeight="1" thickBot="1">
      <c r="B3885" s="220" t="inlineStr">
        <is>
          <t>3F45MQ305R</t>
        </is>
      </c>
      <c r="C3885" s="82" t="n">
        <v>0</v>
      </c>
      <c r="D3885" s="235" t="inlineStr">
        <is>
          <t>W1-39</t>
        </is>
      </c>
      <c r="E3885" s="236" t="n">
        <v>156</v>
      </c>
      <c r="F3885" s="245" t="inlineStr">
        <is>
          <t>*</t>
        </is>
      </c>
      <c r="G3885" s="236" t="n">
        <v>864</v>
      </c>
      <c r="H3885" s="238" t="n">
        <v>1</v>
      </c>
      <c r="I3885" s="253" t="n">
        <v>0</v>
      </c>
      <c r="J3885" s="254" t="n">
        <v>0.3</v>
      </c>
      <c r="K3885" s="255" t="n">
        <v>0</v>
      </c>
      <c r="M3885" s="251">
        <f>CONCATENATE(D3885,"　",E3885,F3885,G3885)</f>
        <v/>
      </c>
      <c r="N3885" s="252">
        <f>I3885</f>
        <v/>
      </c>
    </row>
    <row r="3886" ht="15" customHeight="1" thickBot="1">
      <c r="B3886" s="221" t="inlineStr">
        <is>
          <t>3F45MQ305R</t>
        </is>
      </c>
      <c r="C3886" s="91" t="n">
        <v>0</v>
      </c>
      <c r="D3886" s="239" t="inlineStr">
        <is>
          <t>W1-39</t>
        </is>
      </c>
      <c r="E3886" s="240" t="n">
        <v>156</v>
      </c>
      <c r="F3886" s="246" t="inlineStr">
        <is>
          <t>*</t>
        </is>
      </c>
      <c r="G3886" s="240" t="n">
        <v>1274</v>
      </c>
      <c r="H3886" s="242" t="n">
        <v>1</v>
      </c>
      <c r="I3886" s="256" t="n">
        <v>0</v>
      </c>
      <c r="J3886" s="257" t="n">
        <v>0.4</v>
      </c>
      <c r="K3886" s="258" t="n">
        <v>0</v>
      </c>
      <c r="M3886" s="251">
        <f>CONCATENATE(D3886,"　",E3886,F3886,G3886)</f>
        <v/>
      </c>
      <c r="N3886" s="252">
        <f>I3886</f>
        <v/>
      </c>
    </row>
    <row r="3887" ht="15" customHeight="1" thickBot="1">
      <c r="B3887" s="220" t="inlineStr">
        <is>
          <t>3F45MQ310</t>
        </is>
      </c>
      <c r="C3887" s="82" t="n">
        <v>0</v>
      </c>
      <c r="D3887" s="235" t="inlineStr">
        <is>
          <t>W1-39</t>
        </is>
      </c>
      <c r="E3887" s="236" t="n">
        <v>200</v>
      </c>
      <c r="F3887" s="245" t="inlineStr">
        <is>
          <t>*</t>
        </is>
      </c>
      <c r="G3887" s="236" t="n">
        <v>864</v>
      </c>
      <c r="H3887" s="238" t="n">
        <v>1</v>
      </c>
      <c r="I3887" s="253" t="n">
        <v>0</v>
      </c>
      <c r="J3887" s="254" t="n">
        <v>0.4</v>
      </c>
      <c r="K3887" s="255" t="n">
        <v>0</v>
      </c>
      <c r="M3887" s="251">
        <f>CONCATENATE(D3887,"　",E3887,F3887,G3887)</f>
        <v/>
      </c>
      <c r="N3887" s="252">
        <f>I3887</f>
        <v/>
      </c>
    </row>
    <row r="3888" ht="15" customHeight="1" thickBot="1">
      <c r="B3888" s="221" t="inlineStr">
        <is>
          <t>3F45MQ310</t>
        </is>
      </c>
      <c r="C3888" s="91" t="n">
        <v>0</v>
      </c>
      <c r="D3888" s="239" t="inlineStr">
        <is>
          <t>W1-39</t>
        </is>
      </c>
      <c r="E3888" s="240" t="n">
        <v>200</v>
      </c>
      <c r="F3888" s="246" t="inlineStr">
        <is>
          <t>*</t>
        </is>
      </c>
      <c r="G3888" s="240" t="n">
        <v>1274</v>
      </c>
      <c r="H3888" s="242" t="n">
        <v>1</v>
      </c>
      <c r="I3888" s="256" t="n">
        <v>0</v>
      </c>
      <c r="J3888" s="257" t="n">
        <v>0.6</v>
      </c>
      <c r="K3888" s="258" t="n">
        <v>0</v>
      </c>
      <c r="M3888" s="251">
        <f>CONCATENATE(D3888,"　",E3888,F3888,G3888)</f>
        <v/>
      </c>
      <c r="N3888" s="252">
        <f>I3888</f>
        <v/>
      </c>
    </row>
    <row r="3889" ht="15" customHeight="1" thickBot="1">
      <c r="B3889" s="220" t="inlineStr">
        <is>
          <t>3F45MQ310L</t>
        </is>
      </c>
      <c r="C3889" s="82" t="n">
        <v>0</v>
      </c>
      <c r="D3889" s="235" t="inlineStr">
        <is>
          <t>W1-39</t>
        </is>
      </c>
      <c r="E3889" s="236" t="n">
        <v>160</v>
      </c>
      <c r="F3889" s="245" t="inlineStr">
        <is>
          <t>*</t>
        </is>
      </c>
      <c r="G3889" s="236" t="n">
        <v>864</v>
      </c>
      <c r="H3889" s="238" t="n">
        <v>1</v>
      </c>
      <c r="I3889" s="253" t="n">
        <v>0</v>
      </c>
      <c r="J3889" s="254" t="n">
        <v>0.3</v>
      </c>
      <c r="K3889" s="255" t="n">
        <v>0</v>
      </c>
      <c r="M3889" s="251">
        <f>CONCATENATE(D3889,"　",E3889,F3889,G3889)</f>
        <v/>
      </c>
      <c r="N3889" s="252">
        <f>I3889</f>
        <v/>
      </c>
    </row>
    <row r="3890" ht="15" customHeight="1" thickBot="1">
      <c r="B3890" s="221" t="inlineStr">
        <is>
          <t>3F45MQ310L</t>
        </is>
      </c>
      <c r="C3890" s="91" t="n">
        <v>0</v>
      </c>
      <c r="D3890" s="239" t="inlineStr">
        <is>
          <t>W1-39</t>
        </is>
      </c>
      <c r="E3890" s="240" t="n">
        <v>160</v>
      </c>
      <c r="F3890" s="246" t="inlineStr">
        <is>
          <t>*</t>
        </is>
      </c>
      <c r="G3890" s="240" t="n">
        <v>1274</v>
      </c>
      <c r="H3890" s="242" t="n">
        <v>1</v>
      </c>
      <c r="I3890" s="256" t="n">
        <v>0</v>
      </c>
      <c r="J3890" s="257" t="n">
        <v>0.5</v>
      </c>
      <c r="K3890" s="258" t="n">
        <v>0</v>
      </c>
      <c r="M3890" s="251">
        <f>CONCATENATE(D3890,"　",E3890,F3890,G3890)</f>
        <v/>
      </c>
      <c r="N3890" s="252">
        <f>I3890</f>
        <v/>
      </c>
    </row>
    <row r="3891" ht="15" customHeight="1" thickBot="1">
      <c r="B3891" s="220" t="inlineStr">
        <is>
          <t>3F45MQ310R</t>
        </is>
      </c>
      <c r="C3891" s="82" t="n">
        <v>0</v>
      </c>
      <c r="D3891" s="235" t="inlineStr">
        <is>
          <t>W1-39</t>
        </is>
      </c>
      <c r="E3891" s="236" t="n">
        <v>160</v>
      </c>
      <c r="F3891" s="245" t="inlineStr">
        <is>
          <t>*</t>
        </is>
      </c>
      <c r="G3891" s="236" t="n">
        <v>864</v>
      </c>
      <c r="H3891" s="238" t="n">
        <v>1</v>
      </c>
      <c r="I3891" s="253" t="n">
        <v>0</v>
      </c>
      <c r="J3891" s="254" t="n">
        <v>0.3</v>
      </c>
      <c r="K3891" s="255" t="n">
        <v>0</v>
      </c>
      <c r="M3891" s="251">
        <f>CONCATENATE(D3891,"　",E3891,F3891,G3891)</f>
        <v/>
      </c>
      <c r="N3891" s="252">
        <f>I3891</f>
        <v/>
      </c>
    </row>
    <row r="3892" ht="15" customHeight="1" thickBot="1">
      <c r="B3892" s="221" t="inlineStr">
        <is>
          <t>3F45MQ310R</t>
        </is>
      </c>
      <c r="C3892" s="91" t="n">
        <v>0</v>
      </c>
      <c r="D3892" s="239" t="inlineStr">
        <is>
          <t>W1-39</t>
        </is>
      </c>
      <c r="E3892" s="240" t="n">
        <v>160</v>
      </c>
      <c r="F3892" s="246" t="inlineStr">
        <is>
          <t>*</t>
        </is>
      </c>
      <c r="G3892" s="240" t="n">
        <v>1274</v>
      </c>
      <c r="H3892" s="242" t="n">
        <v>1</v>
      </c>
      <c r="I3892" s="256" t="n">
        <v>0</v>
      </c>
      <c r="J3892" s="257" t="n">
        <v>0.5</v>
      </c>
      <c r="K3892" s="258" t="n">
        <v>0</v>
      </c>
      <c r="M3892" s="251">
        <f>CONCATENATE(D3892,"　",E3892,F3892,G3892)</f>
        <v/>
      </c>
      <c r="N3892" s="252">
        <f>I3892</f>
        <v/>
      </c>
    </row>
    <row r="3893" ht="15" customHeight="1" thickBot="1">
      <c r="B3893" s="220" t="inlineStr">
        <is>
          <t>3F45MQ600</t>
        </is>
      </c>
      <c r="C3893" s="80" t="n">
        <v>0</v>
      </c>
      <c r="D3893" s="235" t="inlineStr">
        <is>
          <t>W1-39</t>
        </is>
      </c>
      <c r="E3893" s="236" t="n">
        <v>386.5</v>
      </c>
      <c r="F3893" s="237" t="inlineStr">
        <is>
          <t>*</t>
        </is>
      </c>
      <c r="G3893" s="236" t="n">
        <v>864</v>
      </c>
      <c r="H3893" s="238" t="n">
        <v>1</v>
      </c>
      <c r="I3893" s="253" t="n">
        <v>0</v>
      </c>
      <c r="J3893" s="254" t="n">
        <v>0.7</v>
      </c>
      <c r="K3893" s="255" t="n">
        <v>0</v>
      </c>
      <c r="M3893" s="251">
        <f>CONCATENATE(D3893,"　",E3893,F3893,G3893)</f>
        <v/>
      </c>
      <c r="N3893" s="252">
        <f>I3893</f>
        <v/>
      </c>
    </row>
    <row r="3894" ht="15" customHeight="1" thickBot="1">
      <c r="B3894" s="29" t="inlineStr">
        <is>
          <t>3F45MQ600</t>
        </is>
      </c>
      <c r="C3894" t="n">
        <v>0</v>
      </c>
      <c r="D3894" s="243" t="inlineStr">
        <is>
          <t>W1-39</t>
        </is>
      </c>
      <c r="E3894" s="2" t="n">
        <v>76.5</v>
      </c>
      <c r="F3894" s="244" t="inlineStr">
        <is>
          <t>*</t>
        </is>
      </c>
      <c r="G3894" s="2" t="n">
        <v>864</v>
      </c>
      <c r="H3894" s="122" t="n">
        <v>1</v>
      </c>
      <c r="I3894" s="259" t="n">
        <v>0</v>
      </c>
      <c r="J3894" s="260" t="n">
        <v>0.2</v>
      </c>
      <c r="K3894" s="261" t="n">
        <v>0</v>
      </c>
      <c r="M3894" s="251">
        <f>CONCATENATE(D3894,"　",E3894,F3894,G3894)</f>
        <v/>
      </c>
      <c r="N3894" s="252">
        <f>I3894</f>
        <v/>
      </c>
    </row>
    <row r="3895" ht="15" customHeight="1" thickBot="1">
      <c r="B3895" s="29" t="inlineStr">
        <is>
          <t>3F45MQ600</t>
        </is>
      </c>
      <c r="C3895" t="n">
        <v>0</v>
      </c>
      <c r="D3895" s="243" t="inlineStr">
        <is>
          <t>W1-39</t>
        </is>
      </c>
      <c r="E3895" s="2" t="n">
        <v>386.5</v>
      </c>
      <c r="F3895" s="244" t="inlineStr">
        <is>
          <t>*</t>
        </is>
      </c>
      <c r="G3895" s="2" t="n">
        <v>1274</v>
      </c>
      <c r="H3895" s="122" t="n">
        <v>1</v>
      </c>
      <c r="I3895" s="259" t="n">
        <v>0</v>
      </c>
      <c r="J3895" s="260" t="n">
        <v>1</v>
      </c>
      <c r="K3895" s="261" t="n">
        <v>0</v>
      </c>
      <c r="M3895" s="251">
        <f>CONCATENATE(D3895,"　",E3895,F3895,G3895)</f>
        <v/>
      </c>
      <c r="N3895" s="252">
        <f>I3895</f>
        <v/>
      </c>
    </row>
    <row r="3896" ht="15" customHeight="1" thickBot="1">
      <c r="B3896" s="221" t="inlineStr">
        <is>
          <t>3F45MQ600</t>
        </is>
      </c>
      <c r="C3896" s="89" t="n">
        <v>0</v>
      </c>
      <c r="D3896" s="239" t="inlineStr">
        <is>
          <t>W1-39</t>
        </is>
      </c>
      <c r="E3896" s="240" t="n">
        <v>76.5</v>
      </c>
      <c r="F3896" s="241" t="inlineStr">
        <is>
          <t>*</t>
        </is>
      </c>
      <c r="G3896" s="240" t="n">
        <v>1274</v>
      </c>
      <c r="H3896" s="242" t="n">
        <v>1</v>
      </c>
      <c r="I3896" s="256" t="n">
        <v>0</v>
      </c>
      <c r="J3896" s="257" t="n">
        <v>0.2</v>
      </c>
      <c r="K3896" s="258" t="n">
        <v>0</v>
      </c>
      <c r="M3896" s="251">
        <f>CONCATENATE(D3896,"　",E3896,F3896,G3896)</f>
        <v/>
      </c>
      <c r="N3896" s="252">
        <f>I3896</f>
        <v/>
      </c>
    </row>
    <row r="3897" ht="15" customHeight="1" thickBot="1">
      <c r="B3897" s="220" t="inlineStr">
        <is>
          <t>3F45MQ600L</t>
        </is>
      </c>
      <c r="C3897" s="80" t="n">
        <v>0</v>
      </c>
      <c r="D3897" s="235" t="inlineStr">
        <is>
          <t>W1-39</t>
        </is>
      </c>
      <c r="E3897" s="236" t="n">
        <v>386.5</v>
      </c>
      <c r="F3897" s="237" t="inlineStr">
        <is>
          <t>*</t>
        </is>
      </c>
      <c r="G3897" s="236" t="n">
        <v>864</v>
      </c>
      <c r="H3897" s="238" t="n">
        <v>1</v>
      </c>
      <c r="I3897" s="253" t="n">
        <v>0</v>
      </c>
      <c r="J3897" s="254" t="n">
        <v>0.7</v>
      </c>
      <c r="K3897" s="255" t="n">
        <v>0</v>
      </c>
      <c r="M3897" s="251">
        <f>CONCATENATE(D3897,"　",E3897,F3897,G3897)</f>
        <v/>
      </c>
      <c r="N3897" s="252">
        <f>I3897</f>
        <v/>
      </c>
    </row>
    <row r="3898" ht="15" customHeight="1" thickBot="1">
      <c r="B3898" s="29" t="inlineStr">
        <is>
          <t>3F45MQ600L</t>
        </is>
      </c>
      <c r="C3898" t="n">
        <v>0</v>
      </c>
      <c r="D3898" s="243" t="inlineStr">
        <is>
          <t>W1-39</t>
        </is>
      </c>
      <c r="E3898" s="2" t="n">
        <v>36.5</v>
      </c>
      <c r="F3898" s="244" t="inlineStr">
        <is>
          <t>*</t>
        </is>
      </c>
      <c r="G3898" s="2" t="n">
        <v>864</v>
      </c>
      <c r="H3898" s="122" t="n">
        <v>1</v>
      </c>
      <c r="I3898" s="259" t="n">
        <v>0</v>
      </c>
      <c r="J3898" s="260" t="n">
        <v>0.1</v>
      </c>
      <c r="K3898" s="261" t="n">
        <v>0</v>
      </c>
      <c r="M3898" s="251">
        <f>CONCATENATE(D3898,"　",E3898,F3898,G3898)</f>
        <v/>
      </c>
      <c r="N3898" s="252">
        <f>I3898</f>
        <v/>
      </c>
    </row>
    <row r="3899" ht="15" customHeight="1" thickBot="1">
      <c r="B3899" s="29" t="inlineStr">
        <is>
          <t>3F45MQ600L</t>
        </is>
      </c>
      <c r="C3899" t="n">
        <v>0</v>
      </c>
      <c r="D3899" s="243" t="inlineStr">
        <is>
          <t>W1-39</t>
        </is>
      </c>
      <c r="E3899" s="2" t="n">
        <v>386.5</v>
      </c>
      <c r="F3899" s="244" t="inlineStr">
        <is>
          <t>*</t>
        </is>
      </c>
      <c r="G3899" s="2" t="n">
        <v>1274</v>
      </c>
      <c r="H3899" s="122" t="n">
        <v>1</v>
      </c>
      <c r="I3899" s="259" t="n">
        <v>0</v>
      </c>
      <c r="J3899" s="260" t="n">
        <v>1</v>
      </c>
      <c r="K3899" s="261" t="n">
        <v>0</v>
      </c>
      <c r="M3899" s="251">
        <f>CONCATENATE(D3899,"　",E3899,F3899,G3899)</f>
        <v/>
      </c>
      <c r="N3899" s="252">
        <f>I3899</f>
        <v/>
      </c>
    </row>
    <row r="3900" ht="15" customHeight="1" thickBot="1">
      <c r="B3900" s="221" t="inlineStr">
        <is>
          <t>3F45MQ600L</t>
        </is>
      </c>
      <c r="C3900" s="89" t="n">
        <v>0</v>
      </c>
      <c r="D3900" s="239" t="inlineStr">
        <is>
          <t>W1-39</t>
        </is>
      </c>
      <c r="E3900" s="240" t="n">
        <v>36.5</v>
      </c>
      <c r="F3900" s="241" t="inlineStr">
        <is>
          <t>*</t>
        </is>
      </c>
      <c r="G3900" s="240" t="n">
        <v>1274</v>
      </c>
      <c r="H3900" s="242" t="n">
        <v>1</v>
      </c>
      <c r="I3900" s="256" t="n">
        <v>0</v>
      </c>
      <c r="J3900" s="257" t="n">
        <v>0.1</v>
      </c>
      <c r="K3900" s="258" t="n">
        <v>0</v>
      </c>
      <c r="M3900" s="251">
        <f>CONCATENATE(D3900,"　",E3900,F3900,G3900)</f>
        <v/>
      </c>
      <c r="N3900" s="252">
        <f>I3900</f>
        <v/>
      </c>
    </row>
    <row r="3901" ht="15" customHeight="1" thickBot="1">
      <c r="B3901" s="220" t="inlineStr">
        <is>
          <t>3F45MQ600R</t>
        </is>
      </c>
      <c r="C3901" s="80" t="n">
        <v>0</v>
      </c>
      <c r="D3901" s="235" t="inlineStr">
        <is>
          <t>W1-39</t>
        </is>
      </c>
      <c r="E3901" s="236" t="n">
        <v>386.5</v>
      </c>
      <c r="F3901" s="237" t="inlineStr">
        <is>
          <t>*</t>
        </is>
      </c>
      <c r="G3901" s="236" t="n">
        <v>864</v>
      </c>
      <c r="H3901" s="238" t="n">
        <v>1</v>
      </c>
      <c r="I3901" s="253" t="n">
        <v>0</v>
      </c>
      <c r="J3901" s="254" t="n">
        <v>0.7</v>
      </c>
      <c r="K3901" s="255" t="n">
        <v>0</v>
      </c>
      <c r="M3901" s="251">
        <f>CONCATENATE(D3901,"　",E3901,F3901,G3901)</f>
        <v/>
      </c>
      <c r="N3901" s="252">
        <f>I3901</f>
        <v/>
      </c>
    </row>
    <row r="3902" ht="15" customHeight="1" thickBot="1">
      <c r="B3902" s="29" t="inlineStr">
        <is>
          <t>3F45MQ600R</t>
        </is>
      </c>
      <c r="C3902" t="n">
        <v>0</v>
      </c>
      <c r="D3902" s="243" t="inlineStr">
        <is>
          <t>W1-39</t>
        </is>
      </c>
      <c r="E3902" s="2" t="n">
        <v>36.5</v>
      </c>
      <c r="F3902" s="244" t="inlineStr">
        <is>
          <t>*</t>
        </is>
      </c>
      <c r="G3902" s="2" t="n">
        <v>864</v>
      </c>
      <c r="H3902" s="122" t="n">
        <v>1</v>
      </c>
      <c r="I3902" s="259" t="n">
        <v>0</v>
      </c>
      <c r="J3902" s="260" t="n">
        <v>0.1</v>
      </c>
      <c r="K3902" s="261" t="n">
        <v>0</v>
      </c>
      <c r="M3902" s="251">
        <f>CONCATENATE(D3902,"　",E3902,F3902,G3902)</f>
        <v/>
      </c>
      <c r="N3902" s="252">
        <f>I3902</f>
        <v/>
      </c>
    </row>
    <row r="3903" ht="15" customHeight="1" thickBot="1">
      <c r="B3903" s="29" t="inlineStr">
        <is>
          <t>3F45MQ600R</t>
        </is>
      </c>
      <c r="C3903" t="n">
        <v>0</v>
      </c>
      <c r="D3903" s="243" t="inlineStr">
        <is>
          <t>W1-39</t>
        </is>
      </c>
      <c r="E3903" s="2" t="n">
        <v>386.5</v>
      </c>
      <c r="F3903" s="244" t="inlineStr">
        <is>
          <t>*</t>
        </is>
      </c>
      <c r="G3903" s="2" t="n">
        <v>1274</v>
      </c>
      <c r="H3903" s="122" t="n">
        <v>1</v>
      </c>
      <c r="I3903" s="259" t="n">
        <v>0</v>
      </c>
      <c r="J3903" s="260" t="n">
        <v>1</v>
      </c>
      <c r="K3903" s="261" t="n">
        <v>0</v>
      </c>
      <c r="M3903" s="251">
        <f>CONCATENATE(D3903,"　",E3903,F3903,G3903)</f>
        <v/>
      </c>
      <c r="N3903" s="252">
        <f>I3903</f>
        <v/>
      </c>
    </row>
    <row r="3904" ht="15" customHeight="1" thickBot="1">
      <c r="B3904" s="221" t="inlineStr">
        <is>
          <t>3F45MQ600R</t>
        </is>
      </c>
      <c r="C3904" s="89" t="n">
        <v>0</v>
      </c>
      <c r="D3904" s="239" t="inlineStr">
        <is>
          <t>W1-39</t>
        </is>
      </c>
      <c r="E3904" s="240" t="n">
        <v>36.5</v>
      </c>
      <c r="F3904" s="241" t="inlineStr">
        <is>
          <t>*</t>
        </is>
      </c>
      <c r="G3904" s="240" t="n">
        <v>1274</v>
      </c>
      <c r="H3904" s="242" t="n">
        <v>1</v>
      </c>
      <c r="I3904" s="256" t="n">
        <v>0</v>
      </c>
      <c r="J3904" s="257" t="n">
        <v>0.1</v>
      </c>
      <c r="K3904" s="258" t="n">
        <v>0</v>
      </c>
      <c r="M3904" s="251">
        <f>CONCATENATE(D3904,"　",E3904,F3904,G3904)</f>
        <v/>
      </c>
      <c r="N3904" s="252">
        <f>I3904</f>
        <v/>
      </c>
    </row>
    <row r="3905" ht="15" customHeight="1" thickBot="1">
      <c r="B3905" s="220" t="inlineStr">
        <is>
          <t>3F45MQO300S</t>
        </is>
      </c>
      <c r="C3905" s="80" t="n">
        <v>0</v>
      </c>
      <c r="D3905" s="235" t="inlineStr">
        <is>
          <t>W1-39</t>
        </is>
      </c>
      <c r="E3905" s="236" t="n">
        <v>190</v>
      </c>
      <c r="F3905" s="237" t="inlineStr">
        <is>
          <t>*</t>
        </is>
      </c>
      <c r="G3905" s="236" t="n">
        <v>864</v>
      </c>
      <c r="H3905" s="238" t="n">
        <v>1</v>
      </c>
      <c r="I3905" s="253" t="n">
        <v>0</v>
      </c>
      <c r="J3905" s="254" t="n">
        <v>0.4</v>
      </c>
      <c r="K3905" s="255" t="n">
        <v>0</v>
      </c>
      <c r="M3905" s="251">
        <f>CONCATENATE(D3905,"　",E3905,F3905,G3905)</f>
        <v/>
      </c>
      <c r="N3905" s="252">
        <f>I3905</f>
        <v/>
      </c>
    </row>
    <row r="3906" ht="15" customHeight="1" thickBot="1">
      <c r="B3906" s="29" t="inlineStr">
        <is>
          <t>3F45MQO300S</t>
        </is>
      </c>
      <c r="C3906" t="n">
        <v>0</v>
      </c>
      <c r="D3906" s="243" t="inlineStr">
        <is>
          <t>W1-39</t>
        </is>
      </c>
      <c r="E3906" s="2" t="n">
        <v>190</v>
      </c>
      <c r="F3906" s="244" t="inlineStr">
        <is>
          <t>*</t>
        </is>
      </c>
      <c r="G3906" s="2" t="n">
        <v>1274</v>
      </c>
      <c r="H3906" s="122" t="n">
        <v>1</v>
      </c>
      <c r="I3906" s="259" t="n">
        <v>0</v>
      </c>
      <c r="J3906" s="260" t="n">
        <v>0.5</v>
      </c>
      <c r="K3906" s="258" t="n">
        <v>0</v>
      </c>
      <c r="M3906" s="251">
        <f>CONCATENATE(D3906,"　",E3906,F3906,G3906)</f>
        <v/>
      </c>
      <c r="N3906" s="252">
        <f>I3906</f>
        <v/>
      </c>
    </row>
    <row r="3907" ht="15" customHeight="1" thickBot="1">
      <c r="B3907" s="220" t="inlineStr">
        <is>
          <t>3F90MQ</t>
        </is>
      </c>
      <c r="C3907" s="80" t="n">
        <v>0</v>
      </c>
      <c r="D3907" s="235" t="inlineStr">
        <is>
          <t>W1-39</t>
        </is>
      </c>
      <c r="E3907" s="236" t="n">
        <v>118</v>
      </c>
      <c r="F3907" s="237" t="inlineStr">
        <is>
          <t>*</t>
        </is>
      </c>
      <c r="G3907" s="236" t="n">
        <v>1274</v>
      </c>
      <c r="H3907" s="238" t="n">
        <v>1</v>
      </c>
      <c r="I3907" s="253">
        <f>SUM(H3907*C3907)</f>
        <v/>
      </c>
      <c r="J3907" s="254" t="n">
        <v>0.4</v>
      </c>
      <c r="K3907" s="255" t="n">
        <v>0</v>
      </c>
      <c r="M3907" s="251">
        <f>CONCATENATE(D3907,"　",E3907,F3907,G3907)</f>
        <v/>
      </c>
      <c r="N3907" s="252">
        <f>I3907</f>
        <v/>
      </c>
    </row>
    <row r="3908" ht="15" customHeight="1" thickBot="1">
      <c r="B3908" s="29" t="inlineStr">
        <is>
          <t>3F90MQ</t>
        </is>
      </c>
      <c r="C3908" t="n">
        <v>0</v>
      </c>
      <c r="D3908" s="243" t="inlineStr">
        <is>
          <t>W1-39</t>
        </is>
      </c>
      <c r="E3908" s="2" t="n">
        <v>118</v>
      </c>
      <c r="F3908" s="244" t="inlineStr">
        <is>
          <t>*</t>
        </is>
      </c>
      <c r="G3908" s="2" t="n">
        <v>705</v>
      </c>
      <c r="H3908" s="122" t="n">
        <v>1</v>
      </c>
      <c r="I3908" s="256">
        <f>SUM(H3908*C3908)</f>
        <v/>
      </c>
      <c r="J3908" s="260" t="n">
        <v>0.2</v>
      </c>
      <c r="K3908" s="261" t="n">
        <v>0</v>
      </c>
      <c r="M3908" s="251">
        <f>CONCATENATE(D3908,"　",E3908,F3908,G3908)</f>
        <v/>
      </c>
      <c r="N3908" s="252">
        <f>I3908</f>
        <v/>
      </c>
    </row>
    <row r="3909" ht="15" customHeight="1" thickBot="1">
      <c r="B3909" s="220" t="inlineStr">
        <is>
          <t>3F90MQL</t>
        </is>
      </c>
      <c r="C3909" s="82" t="n">
        <v>0</v>
      </c>
      <c r="D3909" s="80" t="inlineStr">
        <is>
          <t>W1-39</t>
        </is>
      </c>
      <c r="E3909" s="236" t="n">
        <v>79</v>
      </c>
      <c r="F3909" s="237" t="inlineStr">
        <is>
          <t>*</t>
        </is>
      </c>
      <c r="G3909" s="236" t="n">
        <v>1274</v>
      </c>
      <c r="H3909" s="238" t="n">
        <v>1</v>
      </c>
      <c r="I3909" s="253">
        <f>SUM(H3909*C3909)</f>
        <v/>
      </c>
      <c r="J3909" s="254" t="n">
        <v>0.2</v>
      </c>
      <c r="K3909" s="255" t="n">
        <v>0</v>
      </c>
      <c r="M3909" s="251">
        <f>CONCATENATE(D3909,"　",E3909,F3909,G3909)</f>
        <v/>
      </c>
      <c r="N3909" s="252">
        <f>I3909</f>
        <v/>
      </c>
    </row>
    <row r="3910" ht="15" customHeight="1" thickBot="1">
      <c r="B3910" s="29" t="inlineStr">
        <is>
          <t>3F90MQL</t>
        </is>
      </c>
      <c r="C3910" s="87" t="n">
        <v>0</v>
      </c>
      <c r="D3910" t="inlineStr">
        <is>
          <t>W1-39</t>
        </is>
      </c>
      <c r="E3910" s="2" t="n">
        <v>79</v>
      </c>
      <c r="F3910" s="244" t="inlineStr">
        <is>
          <t>*</t>
        </is>
      </c>
      <c r="G3910" s="2" t="n">
        <v>705</v>
      </c>
      <c r="H3910" s="122" t="n">
        <v>1</v>
      </c>
      <c r="I3910" s="256">
        <f>SUM(H3910*C3910)</f>
        <v/>
      </c>
      <c r="J3910" s="260" t="n">
        <v>0.2</v>
      </c>
      <c r="K3910" s="261" t="n">
        <v>0</v>
      </c>
      <c r="M3910" s="251">
        <f>CONCATENATE(D3910,"　",E3910,F3910,G3910)</f>
        <v/>
      </c>
      <c r="N3910" s="252">
        <f>I3910</f>
        <v/>
      </c>
    </row>
    <row r="3911" ht="15" customHeight="1" thickBot="1">
      <c r="B3911" s="220" t="inlineStr">
        <is>
          <t>3F90MQR</t>
        </is>
      </c>
      <c r="C3911" s="82" t="n">
        <v>0</v>
      </c>
      <c r="D3911" s="80" t="inlineStr">
        <is>
          <t>W1-39</t>
        </is>
      </c>
      <c r="E3911" s="236" t="n">
        <v>79</v>
      </c>
      <c r="F3911" s="237" t="inlineStr">
        <is>
          <t>*</t>
        </is>
      </c>
      <c r="G3911" s="236" t="n">
        <v>1274</v>
      </c>
      <c r="H3911" s="238" t="n">
        <v>1</v>
      </c>
      <c r="I3911" s="253">
        <f>SUM(H3911*C3911)</f>
        <v/>
      </c>
      <c r="J3911" s="254" t="n">
        <v>0.2</v>
      </c>
      <c r="K3911" s="255" t="n">
        <v>0</v>
      </c>
      <c r="M3911" s="251">
        <f>CONCATENATE(D3911,"　",E3911,F3911,G3911)</f>
        <v/>
      </c>
      <c r="N3911" s="252">
        <f>I3911</f>
        <v/>
      </c>
    </row>
    <row r="3912" ht="15" customHeight="1" thickBot="1">
      <c r="B3912" s="221" t="inlineStr">
        <is>
          <t>3F90MQR</t>
        </is>
      </c>
      <c r="C3912" s="91" t="n">
        <v>0</v>
      </c>
      <c r="D3912" s="89" t="inlineStr">
        <is>
          <t>W1-39</t>
        </is>
      </c>
      <c r="E3912" s="240" t="n">
        <v>79</v>
      </c>
      <c r="F3912" s="241" t="inlineStr">
        <is>
          <t>*</t>
        </is>
      </c>
      <c r="G3912" s="240" t="n">
        <v>705</v>
      </c>
      <c r="H3912" s="242" t="n">
        <v>1</v>
      </c>
      <c r="I3912" s="256">
        <f>SUM(H3912*C3912)</f>
        <v/>
      </c>
      <c r="J3912" s="257" t="n">
        <v>0.2</v>
      </c>
      <c r="K3912" s="258" t="n">
        <v>0</v>
      </c>
      <c r="M3912" s="251">
        <f>CONCATENATE(D3912,"　",E3912,F3912,G3912)</f>
        <v/>
      </c>
      <c r="N3912" s="252">
        <f>I3912</f>
        <v/>
      </c>
    </row>
    <row r="3913" ht="15" customHeight="1" thickBot="1">
      <c r="B3913" s="220" t="inlineStr">
        <is>
          <t>3F90MQO300</t>
        </is>
      </c>
      <c r="C3913" s="80" t="n">
        <v>0</v>
      </c>
      <c r="D3913" s="235" t="inlineStr">
        <is>
          <t>W1-39</t>
        </is>
      </c>
      <c r="E3913" s="236" t="n">
        <v>190</v>
      </c>
      <c r="F3913" s="237" t="inlineStr">
        <is>
          <t>*</t>
        </is>
      </c>
      <c r="G3913" s="236" t="n">
        <v>705</v>
      </c>
      <c r="H3913" s="238" t="n">
        <v>1</v>
      </c>
      <c r="I3913" s="253">
        <f>SUM(H3913*C3913)</f>
        <v/>
      </c>
      <c r="J3913" s="254" t="n">
        <v>0.3</v>
      </c>
      <c r="K3913" s="255" t="n">
        <v>0</v>
      </c>
      <c r="M3913" s="251">
        <f>CONCATENATE(D3913,"　",E3913,F3913,G3913)</f>
        <v/>
      </c>
      <c r="N3913" s="252">
        <f>I3913</f>
        <v/>
      </c>
    </row>
    <row r="3914" ht="15" customHeight="1" thickBot="1">
      <c r="B3914" s="29" t="inlineStr">
        <is>
          <t>3F90MQO300</t>
        </is>
      </c>
      <c r="C3914" t="n">
        <v>0</v>
      </c>
      <c r="D3914" s="243" t="inlineStr">
        <is>
          <t>W1-39</t>
        </is>
      </c>
      <c r="E3914" s="2" t="n">
        <v>190</v>
      </c>
      <c r="F3914" s="244" t="inlineStr">
        <is>
          <t>*</t>
        </is>
      </c>
      <c r="G3914" s="2" t="n">
        <v>1274</v>
      </c>
      <c r="H3914" s="122" t="n">
        <v>1</v>
      </c>
      <c r="I3914" s="256">
        <f>SUM(H3914*C3914)</f>
        <v/>
      </c>
      <c r="J3914" s="260" t="n">
        <v>0.5</v>
      </c>
      <c r="K3914" s="261" t="n">
        <v>0</v>
      </c>
      <c r="M3914" s="251">
        <f>CONCATENATE(D3914,"　",E3914,F3914,G3914)</f>
        <v/>
      </c>
      <c r="N3914" s="252">
        <f>I3914</f>
        <v/>
      </c>
    </row>
    <row r="3915" ht="15" customHeight="1" thickBot="1">
      <c r="B3915" s="220" t="inlineStr">
        <is>
          <t>3F90MQ3</t>
        </is>
      </c>
      <c r="C3915" s="80" t="n">
        <v>0</v>
      </c>
      <c r="D3915" s="235" t="inlineStr">
        <is>
          <t>W1-39</t>
        </is>
      </c>
      <c r="E3915" s="236" t="n">
        <v>386.5</v>
      </c>
      <c r="F3915" s="237" t="inlineStr">
        <is>
          <t>*</t>
        </is>
      </c>
      <c r="G3915" s="236" t="n">
        <v>705</v>
      </c>
      <c r="H3915" s="238" t="n">
        <v>1</v>
      </c>
      <c r="I3915" s="259" t="n">
        <v>0</v>
      </c>
      <c r="J3915" s="254" t="n">
        <v>0.6</v>
      </c>
      <c r="K3915" s="255" t="n">
        <v>0</v>
      </c>
      <c r="M3915" s="251">
        <f>CONCATENATE(D3915,"　",E3915,F3915,G3915)</f>
        <v/>
      </c>
      <c r="N3915" s="252">
        <f>I3915</f>
        <v/>
      </c>
    </row>
    <row r="3916" ht="15" customHeight="1" thickBot="1">
      <c r="B3916" s="29" t="inlineStr">
        <is>
          <t>3F90MQ3</t>
        </is>
      </c>
      <c r="C3916" t="n">
        <v>0</v>
      </c>
      <c r="D3916" s="243" t="inlineStr">
        <is>
          <t>W1-39</t>
        </is>
      </c>
      <c r="E3916" s="2" t="n">
        <v>159.5</v>
      </c>
      <c r="F3916" s="244" t="inlineStr">
        <is>
          <t>*</t>
        </is>
      </c>
      <c r="G3916" s="2" t="n">
        <v>705</v>
      </c>
      <c r="H3916" s="122" t="n">
        <v>1</v>
      </c>
      <c r="I3916" s="259" t="n">
        <v>0</v>
      </c>
      <c r="J3916" s="260" t="n">
        <v>0.3</v>
      </c>
      <c r="K3916" s="261" t="n">
        <v>0</v>
      </c>
      <c r="M3916" s="251">
        <f>CONCATENATE(D3916,"　",E3916,F3916,G3916)</f>
        <v/>
      </c>
      <c r="N3916" s="252">
        <f>I3916</f>
        <v/>
      </c>
    </row>
    <row r="3917" ht="15" customHeight="1" thickBot="1">
      <c r="B3917" s="29" t="inlineStr">
        <is>
          <t>3F90MQ3</t>
        </is>
      </c>
      <c r="C3917" t="n">
        <v>0</v>
      </c>
      <c r="D3917" s="243" t="inlineStr">
        <is>
          <t>W1-39</t>
        </is>
      </c>
      <c r="E3917" s="2" t="n">
        <v>386.5</v>
      </c>
      <c r="F3917" s="244" t="inlineStr">
        <is>
          <t>*</t>
        </is>
      </c>
      <c r="G3917" s="2" t="n">
        <v>1274</v>
      </c>
      <c r="H3917" s="122" t="n">
        <v>1</v>
      </c>
      <c r="I3917" s="259" t="n">
        <v>0</v>
      </c>
      <c r="J3917" s="260" t="n">
        <v>1</v>
      </c>
      <c r="K3917" s="261" t="n">
        <v>0</v>
      </c>
      <c r="M3917" s="251">
        <f>CONCATENATE(D3917,"　",E3917,F3917,G3917)</f>
        <v/>
      </c>
      <c r="N3917" s="252">
        <f>I3917</f>
        <v/>
      </c>
    </row>
    <row r="3918" ht="15" customHeight="1" thickBot="1">
      <c r="B3918" s="221" t="inlineStr">
        <is>
          <t>3F90MQ3</t>
        </is>
      </c>
      <c r="C3918" s="89" t="n">
        <v>0</v>
      </c>
      <c r="D3918" s="239" t="inlineStr">
        <is>
          <t>W1-39</t>
        </is>
      </c>
      <c r="E3918" s="240" t="n">
        <v>159.5</v>
      </c>
      <c r="F3918" s="241" t="inlineStr">
        <is>
          <t>*</t>
        </is>
      </c>
      <c r="G3918" s="240" t="n">
        <v>1274</v>
      </c>
      <c r="H3918" s="242" t="n">
        <v>1</v>
      </c>
      <c r="I3918" s="256" t="n">
        <v>0</v>
      </c>
      <c r="J3918" s="257" t="n">
        <v>0.5</v>
      </c>
      <c r="K3918" s="258" t="n">
        <v>0</v>
      </c>
      <c r="M3918" s="251">
        <f>CONCATENATE(D3918,"　",E3918,F3918,G3918)</f>
        <v/>
      </c>
      <c r="N3918" s="252">
        <f>I3918</f>
        <v/>
      </c>
    </row>
    <row r="3919" ht="15" customHeight="1" thickBot="1">
      <c r="B3919" s="220" t="inlineStr">
        <is>
          <t>3F90MQ3L</t>
        </is>
      </c>
      <c r="C3919" s="80" t="n">
        <v>0</v>
      </c>
      <c r="D3919" s="243" t="inlineStr">
        <is>
          <t>W1-39</t>
        </is>
      </c>
      <c r="E3919" s="236" t="n">
        <v>386.5</v>
      </c>
      <c r="F3919" s="237" t="inlineStr">
        <is>
          <t>*</t>
        </is>
      </c>
      <c r="G3919" s="236" t="n">
        <v>705</v>
      </c>
      <c r="H3919" s="238" t="n">
        <v>1</v>
      </c>
      <c r="I3919" s="253" t="n">
        <v>0</v>
      </c>
      <c r="J3919" s="254" t="n">
        <v>0.6</v>
      </c>
      <c r="K3919" s="255" t="n">
        <v>0</v>
      </c>
      <c r="M3919" s="251">
        <f>CONCATENATE(D3919,"　",E3919,F3919,G3919)</f>
        <v/>
      </c>
      <c r="N3919" s="252">
        <f>I3919</f>
        <v/>
      </c>
    </row>
    <row r="3920" ht="15" customHeight="1" thickBot="1">
      <c r="B3920" s="29" t="inlineStr">
        <is>
          <t>3F90MQ3L</t>
        </is>
      </c>
      <c r="C3920" t="n">
        <v>0</v>
      </c>
      <c r="D3920" s="243" t="inlineStr">
        <is>
          <t>W1-39</t>
        </is>
      </c>
      <c r="E3920" s="2" t="n">
        <v>119.5</v>
      </c>
      <c r="F3920" s="244" t="inlineStr">
        <is>
          <t>*</t>
        </is>
      </c>
      <c r="G3920" s="2" t="n">
        <v>705</v>
      </c>
      <c r="H3920" s="122" t="n">
        <v>1</v>
      </c>
      <c r="I3920" s="259" t="n">
        <v>0</v>
      </c>
      <c r="J3920" s="260" t="n">
        <v>0.2</v>
      </c>
      <c r="K3920" s="261" t="n">
        <v>0</v>
      </c>
      <c r="M3920" s="251">
        <f>CONCATENATE(D3920,"　",E3920,F3920,G3920)</f>
        <v/>
      </c>
      <c r="N3920" s="252">
        <f>I3920</f>
        <v/>
      </c>
    </row>
    <row r="3921" ht="15" customHeight="1" thickBot="1">
      <c r="B3921" s="29" t="inlineStr">
        <is>
          <t>3F90MQ3L</t>
        </is>
      </c>
      <c r="C3921" t="n">
        <v>0</v>
      </c>
      <c r="D3921" s="243" t="inlineStr">
        <is>
          <t>W1-39</t>
        </is>
      </c>
      <c r="E3921" s="2" t="n">
        <v>386.5</v>
      </c>
      <c r="F3921" s="244" t="inlineStr">
        <is>
          <t>*</t>
        </is>
      </c>
      <c r="G3921" s="2" t="n">
        <v>1274</v>
      </c>
      <c r="H3921" s="122" t="n">
        <v>1</v>
      </c>
      <c r="I3921" s="259" t="n">
        <v>0</v>
      </c>
      <c r="J3921" s="260" t="n">
        <v>1</v>
      </c>
      <c r="K3921" s="261" t="n">
        <v>0</v>
      </c>
      <c r="M3921" s="251">
        <f>CONCATENATE(D3921,"　",E3921,F3921,G3921)</f>
        <v/>
      </c>
      <c r="N3921" s="252">
        <f>I3921</f>
        <v/>
      </c>
    </row>
    <row r="3922" ht="15" customHeight="1" thickBot="1">
      <c r="B3922" s="29" t="inlineStr">
        <is>
          <t>3F90MQ3L</t>
        </is>
      </c>
      <c r="C3922" t="n">
        <v>0</v>
      </c>
      <c r="D3922" s="243" t="inlineStr">
        <is>
          <t>W1-39</t>
        </is>
      </c>
      <c r="E3922" s="2" t="n">
        <v>119.5</v>
      </c>
      <c r="F3922" s="244" t="inlineStr">
        <is>
          <t>*</t>
        </is>
      </c>
      <c r="G3922" s="2" t="n">
        <v>1274</v>
      </c>
      <c r="H3922" s="122" t="n">
        <v>1</v>
      </c>
      <c r="I3922" s="259" t="n">
        <v>0</v>
      </c>
      <c r="J3922" s="260" t="n">
        <v>0.3</v>
      </c>
      <c r="K3922" s="261" t="n">
        <v>0</v>
      </c>
      <c r="M3922" s="251">
        <f>CONCATENATE(D3922,"　",E3922,F3922,G3922)</f>
        <v/>
      </c>
      <c r="N3922" s="252">
        <f>I3922</f>
        <v/>
      </c>
    </row>
    <row r="3923" ht="15" customHeight="1" thickBot="1">
      <c r="B3923" s="220" t="inlineStr">
        <is>
          <t>3F90MQ3R</t>
        </is>
      </c>
      <c r="C3923" s="80" t="n">
        <v>0</v>
      </c>
      <c r="D3923" s="235" t="inlineStr">
        <is>
          <t>W1-39</t>
        </is>
      </c>
      <c r="E3923" s="236" t="n">
        <v>386.5</v>
      </c>
      <c r="F3923" s="237" t="inlineStr">
        <is>
          <t>*</t>
        </is>
      </c>
      <c r="G3923" s="236" t="n">
        <v>705</v>
      </c>
      <c r="H3923" s="238" t="n">
        <v>1</v>
      </c>
      <c r="I3923" s="253" t="n">
        <v>0</v>
      </c>
      <c r="J3923" s="254" t="n">
        <v>0.6</v>
      </c>
      <c r="K3923" s="255" t="n">
        <v>0</v>
      </c>
      <c r="M3923" s="251">
        <f>CONCATENATE(D3923,"　",E3923,F3923,G3923)</f>
        <v/>
      </c>
      <c r="N3923" s="252">
        <f>I3923</f>
        <v/>
      </c>
    </row>
    <row r="3924" ht="15" customHeight="1" thickBot="1">
      <c r="B3924" s="29" t="inlineStr">
        <is>
          <t>3F90MQ3R</t>
        </is>
      </c>
      <c r="C3924" t="n">
        <v>0</v>
      </c>
      <c r="D3924" s="243" t="inlineStr">
        <is>
          <t>W1-39</t>
        </is>
      </c>
      <c r="E3924" s="2" t="n">
        <v>119.5</v>
      </c>
      <c r="F3924" s="244" t="inlineStr">
        <is>
          <t>*</t>
        </is>
      </c>
      <c r="G3924" s="2" t="n">
        <v>705</v>
      </c>
      <c r="H3924" s="122" t="n">
        <v>1</v>
      </c>
      <c r="I3924" s="259" t="n">
        <v>0</v>
      </c>
      <c r="J3924" s="260" t="n">
        <v>0.2</v>
      </c>
      <c r="K3924" s="261" t="n">
        <v>0</v>
      </c>
      <c r="M3924" s="251">
        <f>CONCATENATE(D3924,"　",E3924,F3924,G3924)</f>
        <v/>
      </c>
      <c r="N3924" s="252">
        <f>I3924</f>
        <v/>
      </c>
    </row>
    <row r="3925" ht="15" customHeight="1" thickBot="1">
      <c r="B3925" s="29" t="inlineStr">
        <is>
          <t>3F90MQ3R</t>
        </is>
      </c>
      <c r="C3925" t="n">
        <v>0</v>
      </c>
      <c r="D3925" s="243" t="inlineStr">
        <is>
          <t>W1-39</t>
        </is>
      </c>
      <c r="E3925" s="2" t="n">
        <v>386.5</v>
      </c>
      <c r="F3925" s="244" t="inlineStr">
        <is>
          <t>*</t>
        </is>
      </c>
      <c r="G3925" s="2" t="n">
        <v>1274</v>
      </c>
      <c r="H3925" s="122" t="n">
        <v>1</v>
      </c>
      <c r="I3925" s="259" t="n">
        <v>0</v>
      </c>
      <c r="J3925" s="260" t="n">
        <v>1</v>
      </c>
      <c r="K3925" s="261" t="n">
        <v>0</v>
      </c>
      <c r="M3925" s="251">
        <f>CONCATENATE(D3925,"　",E3925,F3925,G3925)</f>
        <v/>
      </c>
      <c r="N3925" s="252">
        <f>I3925</f>
        <v/>
      </c>
    </row>
    <row r="3926" ht="15" customHeight="1" thickBot="1">
      <c r="B3926" s="29" t="inlineStr">
        <is>
          <t>3F90MQ3R</t>
        </is>
      </c>
      <c r="C3926" t="n">
        <v>0</v>
      </c>
      <c r="D3926" s="243" t="inlineStr">
        <is>
          <t>W1-39</t>
        </is>
      </c>
      <c r="E3926" s="2" t="n">
        <v>119.5</v>
      </c>
      <c r="F3926" s="244" t="inlineStr">
        <is>
          <t>*</t>
        </is>
      </c>
      <c r="G3926" s="2" t="n">
        <v>1274</v>
      </c>
      <c r="H3926" s="122" t="n">
        <v>1</v>
      </c>
      <c r="I3926" s="259" t="n">
        <v>0</v>
      </c>
      <c r="J3926" s="260" t="n">
        <v>0.3</v>
      </c>
      <c r="K3926" s="261" t="n">
        <v>0</v>
      </c>
      <c r="M3926" s="251">
        <f>CONCATENATE(D3926,"　",E3926,F3926,G3926)</f>
        <v/>
      </c>
      <c r="N3926" s="252">
        <f>I3926</f>
        <v/>
      </c>
    </row>
    <row r="3927" ht="15" customHeight="1" thickBot="1">
      <c r="B3927" s="220" t="inlineStr">
        <is>
          <t>3F90MQ3X</t>
        </is>
      </c>
      <c r="C3927" s="80" t="n">
        <v>0</v>
      </c>
      <c r="D3927" s="235" t="inlineStr">
        <is>
          <t>W1-39</t>
        </is>
      </c>
      <c r="E3927" s="236" t="n">
        <v>356.5</v>
      </c>
      <c r="F3927" s="237" t="inlineStr">
        <is>
          <t>*</t>
        </is>
      </c>
      <c r="G3927" s="236" t="n">
        <v>687</v>
      </c>
      <c r="H3927" s="238" t="n">
        <v>1</v>
      </c>
      <c r="I3927" s="253" t="n">
        <v>0</v>
      </c>
      <c r="J3927" s="254" t="n">
        <v>0.5</v>
      </c>
      <c r="K3927" s="255" t="n">
        <v>0</v>
      </c>
      <c r="M3927" s="251">
        <f>CONCATENATE(D3927,"　",E3927,F3927,G3927)</f>
        <v/>
      </c>
      <c r="N3927" s="252">
        <f>I3927</f>
        <v/>
      </c>
    </row>
    <row r="3928" ht="15" customHeight="1" thickBot="1">
      <c r="B3928" s="29" t="inlineStr">
        <is>
          <t>3F90MQ3X</t>
        </is>
      </c>
      <c r="C3928" t="n">
        <v>0</v>
      </c>
      <c r="D3928" s="243" t="inlineStr">
        <is>
          <t>W1-39</t>
        </is>
      </c>
      <c r="E3928" s="2" t="n">
        <v>356.5</v>
      </c>
      <c r="F3928" s="244" t="inlineStr">
        <is>
          <t>*</t>
        </is>
      </c>
      <c r="G3928" s="2" t="n">
        <v>1256</v>
      </c>
      <c r="H3928" s="122" t="n">
        <v>1</v>
      </c>
      <c r="I3928" s="259" t="n">
        <v>0</v>
      </c>
      <c r="J3928" s="260" t="n">
        <v>0.95</v>
      </c>
      <c r="K3928" s="261" t="n">
        <v>0</v>
      </c>
      <c r="M3928" s="251">
        <f>CONCATENATE(D3928,"　",E3928,F3928,G3928)</f>
        <v/>
      </c>
      <c r="N3928" s="252">
        <f>I3928</f>
        <v/>
      </c>
    </row>
    <row r="3929" ht="15" customHeight="1" thickBot="1">
      <c r="B3929" s="29" t="inlineStr">
        <is>
          <t>3F90MQ3X</t>
        </is>
      </c>
      <c r="C3929" t="n">
        <v>0</v>
      </c>
      <c r="D3929" s="243" t="inlineStr">
        <is>
          <t>W1-39</t>
        </is>
      </c>
      <c r="E3929" s="2" t="n">
        <v>129.5</v>
      </c>
      <c r="F3929" s="244" t="inlineStr">
        <is>
          <t>*</t>
        </is>
      </c>
      <c r="G3929" s="2" t="n">
        <v>687</v>
      </c>
      <c r="H3929" s="122" t="n">
        <v>1</v>
      </c>
      <c r="I3929" s="259" t="n">
        <v>0</v>
      </c>
      <c r="J3929" s="260" t="n">
        <v>0.2</v>
      </c>
      <c r="K3929" s="261" t="n">
        <v>0</v>
      </c>
      <c r="M3929" s="251">
        <f>CONCATENATE(D3929,"　",E3929,F3929,G3929)</f>
        <v/>
      </c>
      <c r="N3929" s="252">
        <f>I3929</f>
        <v/>
      </c>
    </row>
    <row r="3930" ht="15" customHeight="1" thickBot="1">
      <c r="B3930" s="221" t="inlineStr">
        <is>
          <t>3F90MQ3X</t>
        </is>
      </c>
      <c r="C3930" s="89" t="n">
        <v>0</v>
      </c>
      <c r="D3930" s="239" t="inlineStr">
        <is>
          <t>W1-39</t>
        </is>
      </c>
      <c r="E3930" s="240" t="n">
        <v>129.5</v>
      </c>
      <c r="F3930" s="241" t="inlineStr">
        <is>
          <t>*</t>
        </is>
      </c>
      <c r="G3930" s="240" t="n">
        <v>1256</v>
      </c>
      <c r="H3930" s="242" t="n">
        <v>1</v>
      </c>
      <c r="I3930" s="256" t="n">
        <v>0</v>
      </c>
      <c r="J3930" s="257" t="n">
        <v>0.4</v>
      </c>
      <c r="K3930" s="258" t="n">
        <v>0</v>
      </c>
      <c r="M3930" s="251">
        <f>CONCATENATE(D3930,"　",E3930,F3930,G3930)</f>
        <v/>
      </c>
      <c r="N3930" s="252">
        <f>I3930</f>
        <v/>
      </c>
    </row>
    <row r="3931" ht="15" customHeight="1" thickBot="1">
      <c r="B3931" s="220" t="inlineStr">
        <is>
          <t>3F90MQ3L+12</t>
        </is>
      </c>
      <c r="C3931" s="80" t="n">
        <v>0</v>
      </c>
      <c r="D3931" s="235" t="inlineStr">
        <is>
          <t>W1-39</t>
        </is>
      </c>
      <c r="E3931" s="236" t="n">
        <v>386.5</v>
      </c>
      <c r="F3931" s="237" t="inlineStr">
        <is>
          <t>*</t>
        </is>
      </c>
      <c r="G3931" s="236" t="n">
        <v>705</v>
      </c>
      <c r="H3931" s="238" t="n">
        <v>1</v>
      </c>
      <c r="I3931" s="253" t="n">
        <v>0</v>
      </c>
      <c r="J3931" s="254" t="n">
        <v>0.6</v>
      </c>
      <c r="K3931" s="255" t="n">
        <v>0</v>
      </c>
      <c r="M3931" s="251">
        <f>CONCATENATE(D3931,"　",E3931,F3931,G3931)</f>
        <v/>
      </c>
      <c r="N3931" s="252">
        <f>I3931</f>
        <v/>
      </c>
    </row>
    <row r="3932" ht="15" customHeight="1" thickBot="1">
      <c r="B3932" s="29" t="inlineStr">
        <is>
          <t>3F90MQ3L+12</t>
        </is>
      </c>
      <c r="C3932" t="n">
        <v>0</v>
      </c>
      <c r="D3932" s="243" t="inlineStr">
        <is>
          <t>W1-39</t>
        </is>
      </c>
      <c r="E3932" s="2" t="n">
        <v>119.5</v>
      </c>
      <c r="F3932" s="244" t="inlineStr">
        <is>
          <t>*</t>
        </is>
      </c>
      <c r="G3932" s="2" t="n">
        <v>705</v>
      </c>
      <c r="H3932" s="122" t="n">
        <v>1</v>
      </c>
      <c r="I3932" s="259" t="n">
        <v>0</v>
      </c>
      <c r="J3932" s="260" t="n">
        <v>0.2</v>
      </c>
      <c r="K3932" s="261" t="n">
        <v>0</v>
      </c>
      <c r="M3932" s="251">
        <f>CONCATENATE(D3932,"　",E3932,F3932,G3932)</f>
        <v/>
      </c>
      <c r="N3932" s="252">
        <f>I3932</f>
        <v/>
      </c>
    </row>
    <row r="3933" ht="15" customHeight="1" thickBot="1">
      <c r="B3933" s="29" t="inlineStr">
        <is>
          <t>3F90MQ3L+12</t>
        </is>
      </c>
      <c r="C3933" t="n">
        <v>0</v>
      </c>
      <c r="D3933" s="243" t="inlineStr">
        <is>
          <t>W1-39</t>
        </is>
      </c>
      <c r="E3933" s="2" t="n">
        <v>386.5</v>
      </c>
      <c r="F3933" s="244" t="inlineStr">
        <is>
          <t>*</t>
        </is>
      </c>
      <c r="G3933" s="2" t="n">
        <v>1274</v>
      </c>
      <c r="H3933" s="122" t="n">
        <v>1</v>
      </c>
      <c r="I3933" s="259" t="n">
        <v>0</v>
      </c>
      <c r="J3933" s="260" t="n">
        <v>1</v>
      </c>
      <c r="K3933" s="261" t="n">
        <v>0</v>
      </c>
      <c r="L3933" s="87" t="n"/>
      <c r="M3933" s="251">
        <f>CONCATENATE(D3933,"　",E3933,F3933,G3933)</f>
        <v/>
      </c>
      <c r="N3933" s="252">
        <f>I3933</f>
        <v/>
      </c>
    </row>
    <row r="3934" ht="15" customHeight="1" thickBot="1">
      <c r="B3934" s="29" t="inlineStr">
        <is>
          <t>3F90MQ3L+12</t>
        </is>
      </c>
      <c r="C3934" t="n">
        <v>0</v>
      </c>
      <c r="D3934" s="239" t="inlineStr">
        <is>
          <t>W1-39</t>
        </is>
      </c>
      <c r="E3934" s="240" t="n">
        <v>119.5</v>
      </c>
      <c r="F3934" s="241" t="inlineStr">
        <is>
          <t>*</t>
        </is>
      </c>
      <c r="G3934" s="240" t="n">
        <v>1274</v>
      </c>
      <c r="H3934" s="242" t="n">
        <v>1</v>
      </c>
      <c r="I3934" s="256" t="n">
        <v>0</v>
      </c>
      <c r="J3934" s="257" t="n">
        <v>0.3</v>
      </c>
      <c r="K3934" s="258" t="n">
        <v>0</v>
      </c>
      <c r="L3934" s="87" t="n"/>
      <c r="M3934" s="251">
        <f>CONCATENATE(D3934,"　",E3934,F3934,G3934)</f>
        <v/>
      </c>
      <c r="N3934" s="252">
        <f>I3934</f>
        <v/>
      </c>
    </row>
    <row r="3935" ht="15" customHeight="1" thickBot="1">
      <c r="B3935" s="220" t="inlineStr">
        <is>
          <t>3F90MQ3R+12</t>
        </is>
      </c>
      <c r="C3935" s="80" t="n">
        <v>0</v>
      </c>
      <c r="D3935" s="243" t="inlineStr">
        <is>
          <t>W1-39</t>
        </is>
      </c>
      <c r="E3935" s="2" t="n">
        <v>386.5</v>
      </c>
      <c r="F3935" s="244" t="inlineStr">
        <is>
          <t>*</t>
        </is>
      </c>
      <c r="G3935" s="2" t="n">
        <v>705</v>
      </c>
      <c r="H3935" s="122" t="n">
        <v>1</v>
      </c>
      <c r="I3935" s="259" t="n">
        <v>0</v>
      </c>
      <c r="J3935" s="260" t="n">
        <v>0.6</v>
      </c>
      <c r="K3935" s="261" t="n">
        <v>0</v>
      </c>
      <c r="L3935" s="87" t="n"/>
      <c r="M3935" s="251">
        <f>CONCATENATE(D3935,"　",E3935,F3935,G3935)</f>
        <v/>
      </c>
      <c r="N3935" s="252">
        <f>I3935</f>
        <v/>
      </c>
    </row>
    <row r="3936" ht="15" customHeight="1" thickBot="1">
      <c r="B3936" s="29" t="inlineStr">
        <is>
          <t>3F90MQ3R+12</t>
        </is>
      </c>
      <c r="C3936" s="87" t="n">
        <v>0</v>
      </c>
      <c r="D3936" s="243" t="inlineStr">
        <is>
          <t>W1-39</t>
        </is>
      </c>
      <c r="E3936" s="2" t="n">
        <v>119.5</v>
      </c>
      <c r="F3936" s="244" t="inlineStr">
        <is>
          <t>*</t>
        </is>
      </c>
      <c r="G3936" s="2" t="n">
        <v>705</v>
      </c>
      <c r="H3936" s="122" t="n">
        <v>1</v>
      </c>
      <c r="I3936" s="259" t="n">
        <v>0</v>
      </c>
      <c r="J3936" s="260" t="n">
        <v>0.2</v>
      </c>
      <c r="K3936" s="261" t="n">
        <v>0</v>
      </c>
      <c r="L3936" s="87" t="n"/>
      <c r="M3936" s="251">
        <f>CONCATENATE(D3936,"　",E3936,F3936,G3936)</f>
        <v/>
      </c>
      <c r="N3936" s="252">
        <f>I3936</f>
        <v/>
      </c>
    </row>
    <row r="3937" ht="15" customHeight="1" thickBot="1">
      <c r="B3937" s="29" t="inlineStr">
        <is>
          <t>3F90MQ3R+12</t>
        </is>
      </c>
      <c r="C3937" s="87" t="n">
        <v>0</v>
      </c>
      <c r="D3937" s="243" t="inlineStr">
        <is>
          <t>W1-39</t>
        </is>
      </c>
      <c r="E3937" s="2" t="n">
        <v>386.5</v>
      </c>
      <c r="F3937" s="244" t="inlineStr">
        <is>
          <t>*</t>
        </is>
      </c>
      <c r="G3937" s="2" t="n">
        <v>1274</v>
      </c>
      <c r="H3937" s="122" t="n">
        <v>1</v>
      </c>
      <c r="I3937" s="259" t="n">
        <v>0</v>
      </c>
      <c r="J3937" s="260" t="n">
        <v>1</v>
      </c>
      <c r="K3937" s="261" t="n">
        <v>0</v>
      </c>
      <c r="M3937" s="251">
        <f>CONCATENATE(D3937,"　",E3937,F3937,G3937)</f>
        <v/>
      </c>
      <c r="N3937" s="252">
        <f>I3937</f>
        <v/>
      </c>
    </row>
    <row r="3938" ht="15" customHeight="1" thickBot="1">
      <c r="B3938" s="29" t="inlineStr">
        <is>
          <t>3F90MQ3R+12</t>
        </is>
      </c>
      <c r="C3938" t="n">
        <v>0</v>
      </c>
      <c r="D3938" s="243" t="inlineStr">
        <is>
          <t>W1-39</t>
        </is>
      </c>
      <c r="E3938" s="2" t="n">
        <v>119.5</v>
      </c>
      <c r="F3938" s="244" t="inlineStr">
        <is>
          <t>*</t>
        </is>
      </c>
      <c r="G3938" s="2" t="n">
        <v>1274</v>
      </c>
      <c r="H3938" s="122" t="n">
        <v>1</v>
      </c>
      <c r="I3938" s="259" t="n">
        <v>0</v>
      </c>
      <c r="J3938" s="260" t="n">
        <v>0.3</v>
      </c>
      <c r="K3938" s="261" t="n">
        <v>0</v>
      </c>
      <c r="M3938" s="251">
        <f>CONCATENATE(D3938,"　",E3938,F3938,G3938)</f>
        <v/>
      </c>
      <c r="N3938" s="252">
        <f>I3938</f>
        <v/>
      </c>
    </row>
    <row r="3939" ht="15" customHeight="1" thickBot="1">
      <c r="B3939" s="220" t="inlineStr">
        <is>
          <t>3F90MQ3O</t>
        </is>
      </c>
      <c r="C3939" s="80" t="n">
        <v>0</v>
      </c>
      <c r="D3939" s="235" t="inlineStr">
        <is>
          <t>W1-39</t>
        </is>
      </c>
      <c r="E3939" s="236" t="n">
        <v>386.5</v>
      </c>
      <c r="F3939" s="237" t="inlineStr">
        <is>
          <t>*</t>
        </is>
      </c>
      <c r="G3939" s="236" t="n">
        <v>705</v>
      </c>
      <c r="H3939" s="238" t="n">
        <v>1</v>
      </c>
      <c r="I3939" s="253" t="n">
        <v>0</v>
      </c>
      <c r="J3939" s="254" t="n">
        <v>0.6</v>
      </c>
      <c r="K3939" s="255" t="n">
        <v>0</v>
      </c>
      <c r="M3939" s="251">
        <f>CONCATENATE(D3939,"　",E3939,F3939,G3939)</f>
        <v/>
      </c>
      <c r="N3939" s="252">
        <f>I3939</f>
        <v/>
      </c>
    </row>
    <row r="3940" ht="15" customHeight="1" thickBot="1">
      <c r="B3940" s="29" t="inlineStr">
        <is>
          <t>3F90MQ3O</t>
        </is>
      </c>
      <c r="C3940" t="n">
        <v>0</v>
      </c>
      <c r="D3940" s="243" t="inlineStr">
        <is>
          <t>W1-39</t>
        </is>
      </c>
      <c r="E3940" s="2" t="n">
        <v>159.5</v>
      </c>
      <c r="F3940" s="244" t="inlineStr">
        <is>
          <t>*</t>
        </is>
      </c>
      <c r="G3940" s="2" t="n">
        <v>705</v>
      </c>
      <c r="H3940" s="122" t="n">
        <v>1</v>
      </c>
      <c r="I3940" s="259" t="n">
        <v>0</v>
      </c>
      <c r="J3940" s="260" t="n">
        <v>0.3</v>
      </c>
      <c r="K3940" s="261" t="n">
        <v>0</v>
      </c>
      <c r="M3940" s="251">
        <f>CONCATENATE(D3940,"　",E3940,F3940,G3940)</f>
        <v/>
      </c>
      <c r="N3940" s="252">
        <f>I3940</f>
        <v/>
      </c>
    </row>
    <row r="3941" ht="15" customHeight="1" thickBot="1">
      <c r="B3941" s="29" t="inlineStr">
        <is>
          <t>3F90MQ3O</t>
        </is>
      </c>
      <c r="C3941" t="n">
        <v>0</v>
      </c>
      <c r="D3941" s="243" t="inlineStr">
        <is>
          <t>W1-39</t>
        </is>
      </c>
      <c r="E3941" s="2" t="n">
        <v>386.5</v>
      </c>
      <c r="F3941" s="244" t="inlineStr">
        <is>
          <t>*</t>
        </is>
      </c>
      <c r="G3941" s="2" t="n">
        <v>1274</v>
      </c>
      <c r="H3941" s="122" t="n">
        <v>1</v>
      </c>
      <c r="I3941" s="259" t="n">
        <v>0</v>
      </c>
      <c r="J3941" s="260" t="n">
        <v>1</v>
      </c>
      <c r="K3941" s="261" t="n">
        <v>0</v>
      </c>
      <c r="M3941" s="251">
        <f>CONCATENATE(D3941,"　",E3941,F3941,G3941)</f>
        <v/>
      </c>
      <c r="N3941" s="252">
        <f>I3941</f>
        <v/>
      </c>
    </row>
    <row r="3942" ht="15" customHeight="1" thickBot="1">
      <c r="B3942" s="221" t="inlineStr">
        <is>
          <t>3F90MQ3O</t>
        </is>
      </c>
      <c r="C3942" s="89" t="n">
        <v>0</v>
      </c>
      <c r="D3942" s="239" t="inlineStr">
        <is>
          <t>W1-39</t>
        </is>
      </c>
      <c r="E3942" s="240" t="n">
        <v>159.5</v>
      </c>
      <c r="F3942" s="241" t="inlineStr">
        <is>
          <t>*</t>
        </is>
      </c>
      <c r="G3942" s="240" t="n">
        <v>1274</v>
      </c>
      <c r="H3942" s="242" t="n">
        <v>1</v>
      </c>
      <c r="I3942" s="256" t="n">
        <v>0</v>
      </c>
      <c r="J3942" s="257" t="n">
        <v>0.5</v>
      </c>
      <c r="K3942" s="258" t="n">
        <v>0</v>
      </c>
      <c r="M3942" s="251">
        <f>CONCATENATE(D3942,"　",E3942,F3942,G3942)</f>
        <v/>
      </c>
      <c r="N3942" s="252">
        <f>I3942</f>
        <v/>
      </c>
    </row>
    <row r="3943" ht="15" customHeight="1" thickBot="1">
      <c r="B3943" s="220" t="inlineStr">
        <is>
          <t>3F90MQ3OL</t>
        </is>
      </c>
      <c r="C3943" s="80" t="n">
        <v>0</v>
      </c>
      <c r="D3943" s="235" t="inlineStr">
        <is>
          <t>W1-39</t>
        </is>
      </c>
      <c r="E3943" s="236" t="n">
        <v>386.5</v>
      </c>
      <c r="F3943" s="237" t="inlineStr">
        <is>
          <t>*</t>
        </is>
      </c>
      <c r="G3943" s="236" t="n">
        <v>705</v>
      </c>
      <c r="H3943" s="238" t="n">
        <v>1</v>
      </c>
      <c r="I3943" s="253" t="n">
        <v>0</v>
      </c>
      <c r="J3943" s="254" t="n">
        <v>0.6</v>
      </c>
      <c r="K3943" s="255" t="n">
        <v>0</v>
      </c>
      <c r="M3943" s="251">
        <f>CONCATENATE(D3943,"　",E3943,F3943,G3943)</f>
        <v/>
      </c>
      <c r="N3943" s="252">
        <f>I3943</f>
        <v/>
      </c>
    </row>
    <row r="3944" ht="15" customHeight="1" thickBot="1">
      <c r="B3944" s="29" t="inlineStr">
        <is>
          <t>3F90MQ3OL</t>
        </is>
      </c>
      <c r="C3944" t="n">
        <v>0</v>
      </c>
      <c r="D3944" s="243" t="inlineStr">
        <is>
          <t>W1-39</t>
        </is>
      </c>
      <c r="E3944" s="2" t="n">
        <v>119.5</v>
      </c>
      <c r="F3944" s="244" t="inlineStr">
        <is>
          <t>*</t>
        </is>
      </c>
      <c r="G3944" s="2" t="n">
        <v>705</v>
      </c>
      <c r="H3944" s="122" t="n">
        <v>1</v>
      </c>
      <c r="I3944" s="259" t="n">
        <v>0</v>
      </c>
      <c r="J3944" s="260" t="n">
        <v>0.2</v>
      </c>
      <c r="K3944" s="261" t="n">
        <v>0</v>
      </c>
      <c r="M3944" s="251">
        <f>CONCATENATE(D3944,"　",E3944,F3944,G3944)</f>
        <v/>
      </c>
      <c r="N3944" s="252">
        <f>I3944</f>
        <v/>
      </c>
    </row>
    <row r="3945" ht="15" customHeight="1" thickBot="1">
      <c r="B3945" s="29" t="inlineStr">
        <is>
          <t>3F90MQ3OL</t>
        </is>
      </c>
      <c r="C3945" t="n">
        <v>0</v>
      </c>
      <c r="D3945" s="243" t="inlineStr">
        <is>
          <t>W1-39</t>
        </is>
      </c>
      <c r="E3945" s="2" t="n">
        <v>386.5</v>
      </c>
      <c r="F3945" s="244" t="inlineStr">
        <is>
          <t>*</t>
        </is>
      </c>
      <c r="G3945" s="2" t="n">
        <v>1274</v>
      </c>
      <c r="H3945" s="122" t="n">
        <v>1</v>
      </c>
      <c r="I3945" s="259" t="n">
        <v>0</v>
      </c>
      <c r="J3945" s="260" t="n">
        <v>1</v>
      </c>
      <c r="K3945" s="261" t="n">
        <v>0</v>
      </c>
      <c r="M3945" s="251">
        <f>CONCATENATE(D3945,"　",E3945,F3945,G3945)</f>
        <v/>
      </c>
      <c r="N3945" s="252">
        <f>I3945</f>
        <v/>
      </c>
    </row>
    <row r="3946" ht="15" customHeight="1" thickBot="1">
      <c r="B3946" s="29" t="inlineStr">
        <is>
          <t>3F90MQ3OL</t>
        </is>
      </c>
      <c r="C3946" t="n">
        <v>0</v>
      </c>
      <c r="D3946" s="239" t="inlineStr">
        <is>
          <t>W1-39</t>
        </is>
      </c>
      <c r="E3946" s="240" t="n">
        <v>119.5</v>
      </c>
      <c r="F3946" s="241" t="inlineStr">
        <is>
          <t>*</t>
        </is>
      </c>
      <c r="G3946" s="240" t="n">
        <v>1274</v>
      </c>
      <c r="H3946" s="242" t="n">
        <v>1</v>
      </c>
      <c r="I3946" s="256" t="n">
        <v>0</v>
      </c>
      <c r="J3946" s="257" t="n">
        <v>0.3</v>
      </c>
      <c r="K3946" s="258" t="n">
        <v>0</v>
      </c>
      <c r="M3946" s="251">
        <f>CONCATENATE(D3946,"　",E3946,F3946,G3946)</f>
        <v/>
      </c>
      <c r="N3946" s="252">
        <f>I3946</f>
        <v/>
      </c>
    </row>
    <row r="3947" ht="15" customHeight="1" thickBot="1">
      <c r="B3947" s="220" t="inlineStr">
        <is>
          <t>3F90MQ3OR</t>
        </is>
      </c>
      <c r="C3947" s="80" t="n">
        <v>0</v>
      </c>
      <c r="D3947" s="243" t="inlineStr">
        <is>
          <t>W1-39</t>
        </is>
      </c>
      <c r="E3947" s="2" t="n">
        <v>386.5</v>
      </c>
      <c r="F3947" s="244" t="inlineStr">
        <is>
          <t>*</t>
        </is>
      </c>
      <c r="G3947" s="2" t="n">
        <v>705</v>
      </c>
      <c r="H3947" s="122" t="n">
        <v>1</v>
      </c>
      <c r="I3947" s="259" t="n">
        <v>0</v>
      </c>
      <c r="J3947" s="260" t="n">
        <v>0.6</v>
      </c>
      <c r="K3947" s="261" t="n">
        <v>0</v>
      </c>
      <c r="M3947" s="251">
        <f>CONCATENATE(D3947,"　",E3947,F3947,G3947)</f>
        <v/>
      </c>
      <c r="N3947" s="252">
        <f>I3947</f>
        <v/>
      </c>
    </row>
    <row r="3948" ht="15" customHeight="1" thickBot="1">
      <c r="B3948" s="29" t="inlineStr">
        <is>
          <t>3F90MQ3OR</t>
        </is>
      </c>
      <c r="C3948" s="87" t="n">
        <v>0</v>
      </c>
      <c r="D3948" s="243" t="inlineStr">
        <is>
          <t>W1-39</t>
        </is>
      </c>
      <c r="E3948" s="2" t="n">
        <v>119.5</v>
      </c>
      <c r="F3948" s="244" t="inlineStr">
        <is>
          <t>*</t>
        </is>
      </c>
      <c r="G3948" s="2" t="n">
        <v>705</v>
      </c>
      <c r="H3948" s="122" t="n">
        <v>1</v>
      </c>
      <c r="I3948" s="259" t="n">
        <v>0</v>
      </c>
      <c r="J3948" s="260" t="n">
        <v>0.2</v>
      </c>
      <c r="K3948" s="261" t="n">
        <v>0</v>
      </c>
      <c r="M3948" s="251">
        <f>CONCATENATE(D3948,"　",E3948,F3948,G3948)</f>
        <v/>
      </c>
      <c r="N3948" s="252">
        <f>I3948</f>
        <v/>
      </c>
    </row>
    <row r="3949" ht="15" customHeight="1" thickBot="1">
      <c r="B3949" s="29" t="inlineStr">
        <is>
          <t>3F90MQ3OR</t>
        </is>
      </c>
      <c r="C3949" t="n">
        <v>0</v>
      </c>
      <c r="D3949" s="243" t="inlineStr">
        <is>
          <t>W1-39</t>
        </is>
      </c>
      <c r="E3949" s="2" t="n">
        <v>386.5</v>
      </c>
      <c r="F3949" s="244" t="inlineStr">
        <is>
          <t>*</t>
        </is>
      </c>
      <c r="G3949" s="2" t="n">
        <v>1274</v>
      </c>
      <c r="H3949" s="122" t="n">
        <v>1</v>
      </c>
      <c r="I3949" s="259" t="n">
        <v>0</v>
      </c>
      <c r="J3949" s="260" t="n">
        <v>1</v>
      </c>
      <c r="K3949" s="261" t="n">
        <v>0</v>
      </c>
      <c r="M3949" s="251">
        <f>CONCATENATE(D3949,"　",E3949,F3949,G3949)</f>
        <v/>
      </c>
      <c r="N3949" s="252">
        <f>I3949</f>
        <v/>
      </c>
    </row>
    <row r="3950" ht="15" customHeight="1" thickBot="1">
      <c r="B3950" s="29" t="inlineStr">
        <is>
          <t>3F90MQ3OR</t>
        </is>
      </c>
      <c r="C3950" t="n">
        <v>0</v>
      </c>
      <c r="D3950" s="243" t="inlineStr">
        <is>
          <t>W1-39</t>
        </is>
      </c>
      <c r="E3950" s="2" t="n">
        <v>119.5</v>
      </c>
      <c r="F3950" s="244" t="inlineStr">
        <is>
          <t>*</t>
        </is>
      </c>
      <c r="G3950" s="2" t="n">
        <v>1274</v>
      </c>
      <c r="H3950" s="122" t="n">
        <v>1</v>
      </c>
      <c r="I3950" s="259" t="n">
        <v>0</v>
      </c>
      <c r="J3950" s="260" t="n">
        <v>0.3</v>
      </c>
      <c r="K3950" s="261" t="n">
        <v>0</v>
      </c>
      <c r="M3950" s="251">
        <f>CONCATENATE(D3950,"　",E3950,F3950,G3950)</f>
        <v/>
      </c>
      <c r="N3950" s="252">
        <f>I3950</f>
        <v/>
      </c>
    </row>
    <row r="3951" ht="15" customHeight="1" thickBot="1">
      <c r="B3951" s="220" t="inlineStr">
        <is>
          <t>3F90MQ3OS</t>
        </is>
      </c>
      <c r="C3951" s="80" t="n">
        <v>0</v>
      </c>
      <c r="D3951" s="235" t="inlineStr">
        <is>
          <t>W1-39</t>
        </is>
      </c>
      <c r="E3951" s="236" t="n">
        <v>386.5</v>
      </c>
      <c r="F3951" s="237" t="inlineStr">
        <is>
          <t>*</t>
        </is>
      </c>
      <c r="G3951" s="236" t="n">
        <v>705</v>
      </c>
      <c r="H3951" s="238" t="n">
        <v>1</v>
      </c>
      <c r="I3951" s="253" t="n">
        <v>0</v>
      </c>
      <c r="J3951" s="254" t="n">
        <v>0.6</v>
      </c>
      <c r="K3951" s="255" t="n">
        <v>0</v>
      </c>
      <c r="M3951" s="251">
        <f>CONCATENATE(D3951,"　",E3951,F3951,G3951)</f>
        <v/>
      </c>
      <c r="N3951" s="252">
        <f>I3951</f>
        <v/>
      </c>
    </row>
    <row r="3952" ht="15" customHeight="1" thickBot="1">
      <c r="B3952" s="29" t="inlineStr">
        <is>
          <t>3F90MQ3OS</t>
        </is>
      </c>
      <c r="C3952" t="n">
        <v>0</v>
      </c>
      <c r="D3952" s="243" t="inlineStr">
        <is>
          <t>W1-39</t>
        </is>
      </c>
      <c r="E3952" s="2" t="n">
        <v>159.5</v>
      </c>
      <c r="F3952" s="244" t="inlineStr">
        <is>
          <t>*</t>
        </is>
      </c>
      <c r="G3952" s="2" t="n">
        <v>705</v>
      </c>
      <c r="H3952" s="122" t="n">
        <v>1</v>
      </c>
      <c r="I3952" s="259" t="n">
        <v>0</v>
      </c>
      <c r="J3952" s="260" t="n">
        <v>0.3</v>
      </c>
      <c r="K3952" s="261" t="n">
        <v>0</v>
      </c>
      <c r="M3952" s="251">
        <f>CONCATENATE(D3952,"　",E3952,F3952,G3952)</f>
        <v/>
      </c>
      <c r="N3952" s="252">
        <f>I3952</f>
        <v/>
      </c>
    </row>
    <row r="3953" ht="15" customHeight="1" thickBot="1">
      <c r="B3953" s="29" t="inlineStr">
        <is>
          <t>3F90MQ3OS</t>
        </is>
      </c>
      <c r="C3953" t="n">
        <v>0</v>
      </c>
      <c r="D3953" s="243" t="inlineStr">
        <is>
          <t>W1-39</t>
        </is>
      </c>
      <c r="E3953" s="2" t="n">
        <v>386.5</v>
      </c>
      <c r="F3953" s="244" t="inlineStr">
        <is>
          <t>*</t>
        </is>
      </c>
      <c r="G3953" s="2" t="n">
        <v>1274</v>
      </c>
      <c r="H3953" s="122" t="n">
        <v>1</v>
      </c>
      <c r="I3953" s="259" t="n">
        <v>0</v>
      </c>
      <c r="J3953" s="260" t="n">
        <v>1</v>
      </c>
      <c r="K3953" s="261" t="n">
        <v>0</v>
      </c>
      <c r="M3953" s="251">
        <f>CONCATENATE(D3953,"　",E3953,F3953,G3953)</f>
        <v/>
      </c>
      <c r="N3953" s="252">
        <f>I3953</f>
        <v/>
      </c>
    </row>
    <row r="3954" ht="15" customHeight="1" thickBot="1">
      <c r="B3954" s="221" t="inlineStr">
        <is>
          <t>3F90MQ3OS</t>
        </is>
      </c>
      <c r="C3954" s="89" t="n">
        <v>0</v>
      </c>
      <c r="D3954" s="239" t="inlineStr">
        <is>
          <t>W1-39</t>
        </is>
      </c>
      <c r="E3954" s="240" t="n">
        <v>159.5</v>
      </c>
      <c r="F3954" s="241" t="inlineStr">
        <is>
          <t>*</t>
        </is>
      </c>
      <c r="G3954" s="240" t="n">
        <v>1274</v>
      </c>
      <c r="H3954" s="242" t="n">
        <v>1</v>
      </c>
      <c r="I3954" s="256" t="n">
        <v>0</v>
      </c>
      <c r="J3954" s="257" t="n">
        <v>0.5</v>
      </c>
      <c r="K3954" s="258" t="n">
        <v>0</v>
      </c>
      <c r="M3954" s="251">
        <f>CONCATENATE(D3954,"　",E3954,F3954,G3954)</f>
        <v/>
      </c>
      <c r="N3954" s="252">
        <f>I3954</f>
        <v/>
      </c>
    </row>
    <row r="3955" ht="15" customHeight="1" thickBot="1">
      <c r="B3955" s="220" t="inlineStr">
        <is>
          <t>3F90MQ3Z</t>
        </is>
      </c>
      <c r="C3955" s="80" t="n">
        <v>0</v>
      </c>
      <c r="D3955" s="235" t="inlineStr">
        <is>
          <t>W1-39</t>
        </is>
      </c>
      <c r="E3955" s="236" t="n">
        <v>356.5</v>
      </c>
      <c r="F3955" s="237" t="inlineStr">
        <is>
          <t>*</t>
        </is>
      </c>
      <c r="G3955" s="236" t="n">
        <v>687</v>
      </c>
      <c r="H3955" s="238" t="n">
        <v>1</v>
      </c>
      <c r="I3955" s="253" t="n">
        <v>0</v>
      </c>
      <c r="J3955" s="254" t="n">
        <v>0.5</v>
      </c>
      <c r="K3955" s="255" t="n">
        <v>0</v>
      </c>
      <c r="M3955" s="251">
        <f>CONCATENATE(D3955,"　",E3955,F3955,G3955)</f>
        <v/>
      </c>
      <c r="N3955" s="252">
        <f>I3955</f>
        <v/>
      </c>
    </row>
    <row r="3956" ht="15" customHeight="1" thickBot="1">
      <c r="B3956" s="29" t="inlineStr">
        <is>
          <t>3F90MQ3Z</t>
        </is>
      </c>
      <c r="C3956" t="n">
        <v>0</v>
      </c>
      <c r="D3956" s="243" t="inlineStr">
        <is>
          <t>W1-39</t>
        </is>
      </c>
      <c r="E3956" s="2" t="n">
        <v>356.5</v>
      </c>
      <c r="F3956" s="244" t="inlineStr">
        <is>
          <t>*</t>
        </is>
      </c>
      <c r="G3956" s="2" t="n">
        <v>1256</v>
      </c>
      <c r="H3956" s="122" t="n">
        <v>1</v>
      </c>
      <c r="I3956" s="259" t="n">
        <v>0</v>
      </c>
      <c r="J3956" s="260" t="n">
        <v>0.95</v>
      </c>
      <c r="K3956" s="261" t="n">
        <v>0</v>
      </c>
      <c r="M3956" s="251">
        <f>CONCATENATE(D3956,"　",E3956,F3956,G3956)</f>
        <v/>
      </c>
      <c r="N3956" s="252">
        <f>I3956</f>
        <v/>
      </c>
    </row>
    <row r="3957" ht="15" customHeight="1" thickBot="1">
      <c r="B3957" s="29" t="inlineStr">
        <is>
          <t>3F90MQ3Z</t>
        </is>
      </c>
      <c r="C3957" t="n">
        <v>0</v>
      </c>
      <c r="D3957" s="243" t="inlineStr">
        <is>
          <t>W1-39</t>
        </is>
      </c>
      <c r="E3957" s="2" t="n">
        <v>129.5</v>
      </c>
      <c r="F3957" s="244" t="inlineStr">
        <is>
          <t>*</t>
        </is>
      </c>
      <c r="G3957" s="2" t="n">
        <v>687</v>
      </c>
      <c r="H3957" s="122" t="n">
        <v>1</v>
      </c>
      <c r="I3957" s="259" t="n">
        <v>0</v>
      </c>
      <c r="J3957" s="260" t="n">
        <v>0.2</v>
      </c>
      <c r="K3957" s="261" t="n">
        <v>0</v>
      </c>
      <c r="M3957" s="251">
        <f>CONCATENATE(D3957,"　",E3957,F3957,G3957)</f>
        <v/>
      </c>
      <c r="N3957" s="252">
        <f>I3957</f>
        <v/>
      </c>
    </row>
    <row r="3958" ht="15" customHeight="1" thickBot="1">
      <c r="B3958" s="221" t="inlineStr">
        <is>
          <t>3F90MQ3Z</t>
        </is>
      </c>
      <c r="C3958" s="89" t="n">
        <v>0</v>
      </c>
      <c r="D3958" s="239" t="inlineStr">
        <is>
          <t>W1-39</t>
        </is>
      </c>
      <c r="E3958" s="240" t="n">
        <v>129.5</v>
      </c>
      <c r="F3958" s="241" t="inlineStr">
        <is>
          <t>*</t>
        </is>
      </c>
      <c r="G3958" s="240" t="n">
        <v>1256</v>
      </c>
      <c r="H3958" s="242" t="n">
        <v>1</v>
      </c>
      <c r="I3958" s="256" t="n">
        <v>0</v>
      </c>
      <c r="J3958" s="257" t="n">
        <v>0.4</v>
      </c>
      <c r="K3958" s="258" t="n">
        <v>0</v>
      </c>
      <c r="M3958" s="251">
        <f>CONCATENATE(D3958,"　",E3958,F3958,G3958)</f>
        <v/>
      </c>
      <c r="N3958" s="252">
        <f>I3958</f>
        <v/>
      </c>
    </row>
    <row r="3959" ht="15" customHeight="1" thickBot="1">
      <c r="B3959" s="220" t="inlineStr">
        <is>
          <t>3F90MQ215</t>
        </is>
      </c>
      <c r="C3959" s="82" t="n">
        <v>0</v>
      </c>
      <c r="D3959" s="235" t="inlineStr">
        <is>
          <t>W1-39</t>
        </is>
      </c>
      <c r="E3959" s="236" t="n">
        <v>105</v>
      </c>
      <c r="F3959" s="245" t="inlineStr">
        <is>
          <t>*</t>
        </is>
      </c>
      <c r="G3959" s="236" t="n">
        <v>705</v>
      </c>
      <c r="H3959" s="238" t="n">
        <v>1</v>
      </c>
      <c r="I3959" s="253" t="n">
        <v>0</v>
      </c>
      <c r="J3959" s="254" t="n">
        <v>0.2</v>
      </c>
      <c r="K3959" s="255" t="n">
        <v>0</v>
      </c>
      <c r="M3959" s="251">
        <f>CONCATENATE(D3959,"　",E3959,F3959,G3959)</f>
        <v/>
      </c>
      <c r="N3959" s="252">
        <f>I3959</f>
        <v/>
      </c>
    </row>
    <row r="3960" ht="15" customHeight="1" thickBot="1">
      <c r="B3960" s="221" t="inlineStr">
        <is>
          <t>3F90MQ215</t>
        </is>
      </c>
      <c r="C3960" s="91" t="n">
        <v>0</v>
      </c>
      <c r="D3960" s="239" t="inlineStr">
        <is>
          <t>W1-39</t>
        </is>
      </c>
      <c r="E3960" s="240" t="n">
        <v>105</v>
      </c>
      <c r="F3960" s="246" t="inlineStr">
        <is>
          <t>*</t>
        </is>
      </c>
      <c r="G3960" s="240" t="n">
        <v>1274</v>
      </c>
      <c r="H3960" s="242" t="n">
        <v>1</v>
      </c>
      <c r="I3960" s="256" t="n">
        <v>0</v>
      </c>
      <c r="J3960" s="257" t="n">
        <v>0.3</v>
      </c>
      <c r="K3960" s="258" t="n">
        <v>0</v>
      </c>
      <c r="M3960" s="251">
        <f>CONCATENATE(D3960,"　",E3960,F3960,G3960)</f>
        <v/>
      </c>
      <c r="N3960" s="252">
        <f>I3960</f>
        <v/>
      </c>
    </row>
    <row r="3961" ht="15" customHeight="1" thickBot="1">
      <c r="B3961" s="220" t="inlineStr">
        <is>
          <t>3F90MQ215L</t>
        </is>
      </c>
      <c r="C3961" s="80" t="n">
        <v>0</v>
      </c>
      <c r="D3961" s="235" t="inlineStr">
        <is>
          <t>W1-39</t>
        </is>
      </c>
      <c r="E3961" s="236" t="n">
        <v>65</v>
      </c>
      <c r="F3961" s="237" t="inlineStr">
        <is>
          <t>*</t>
        </is>
      </c>
      <c r="G3961" s="236" t="n">
        <v>705</v>
      </c>
      <c r="H3961" s="238" t="n">
        <v>1</v>
      </c>
      <c r="I3961" s="253" t="n">
        <v>0</v>
      </c>
      <c r="J3961" s="254" t="n">
        <v>0.1</v>
      </c>
      <c r="K3961" s="255" t="n">
        <v>0</v>
      </c>
      <c r="M3961" s="251">
        <f>CONCATENATE(D3961,"　",E3961,F3961,G3961)</f>
        <v/>
      </c>
      <c r="N3961" s="252">
        <f>I3961</f>
        <v/>
      </c>
    </row>
    <row r="3962" ht="15" customHeight="1" thickBot="1">
      <c r="B3962" s="221" t="inlineStr">
        <is>
          <t>3F90MQ215L</t>
        </is>
      </c>
      <c r="C3962" s="89" t="n">
        <v>0</v>
      </c>
      <c r="D3962" s="239" t="inlineStr">
        <is>
          <t>W1-39</t>
        </is>
      </c>
      <c r="E3962" s="240" t="n">
        <v>65</v>
      </c>
      <c r="F3962" s="241" t="inlineStr">
        <is>
          <t>*</t>
        </is>
      </c>
      <c r="G3962" s="240" t="n">
        <v>1274</v>
      </c>
      <c r="H3962" s="242" t="n">
        <v>1</v>
      </c>
      <c r="I3962" s="256" t="n">
        <v>0</v>
      </c>
      <c r="J3962" s="257" t="n">
        <v>0.2</v>
      </c>
      <c r="K3962" s="258" t="n">
        <v>0</v>
      </c>
      <c r="M3962" s="251">
        <f>CONCATENATE(D3962,"　",E3962,F3962,G3962)</f>
        <v/>
      </c>
      <c r="N3962" s="252">
        <f>I3962</f>
        <v/>
      </c>
    </row>
    <row r="3963" ht="15" customHeight="1" thickBot="1">
      <c r="B3963" s="220" t="inlineStr">
        <is>
          <t>3F90MQ215R</t>
        </is>
      </c>
      <c r="C3963" s="80" t="n">
        <v>0</v>
      </c>
      <c r="D3963" s="235" t="inlineStr">
        <is>
          <t>W1-39</t>
        </is>
      </c>
      <c r="E3963" s="236" t="n">
        <v>65</v>
      </c>
      <c r="F3963" s="237" t="inlineStr">
        <is>
          <t>*</t>
        </is>
      </c>
      <c r="G3963" s="236" t="n">
        <v>705</v>
      </c>
      <c r="H3963" s="238" t="n">
        <v>1</v>
      </c>
      <c r="I3963" s="253" t="n">
        <v>0</v>
      </c>
      <c r="J3963" s="254" t="n">
        <v>0.1</v>
      </c>
      <c r="K3963" s="255" t="n">
        <v>0</v>
      </c>
      <c r="M3963" s="251">
        <f>CONCATENATE(D3963,"　",E3963,F3963,G3963)</f>
        <v/>
      </c>
      <c r="N3963" s="252">
        <f>I3963</f>
        <v/>
      </c>
    </row>
    <row r="3964" ht="15" customHeight="1" thickBot="1">
      <c r="B3964" s="221" t="inlineStr">
        <is>
          <t>3F90MQ215R</t>
        </is>
      </c>
      <c r="C3964" s="89" t="n">
        <v>0</v>
      </c>
      <c r="D3964" s="239" t="inlineStr">
        <is>
          <t>W1-39</t>
        </is>
      </c>
      <c r="E3964" s="240" t="n">
        <v>65</v>
      </c>
      <c r="F3964" s="241" t="inlineStr">
        <is>
          <t>*</t>
        </is>
      </c>
      <c r="G3964" s="240" t="n">
        <v>1274</v>
      </c>
      <c r="H3964" s="242" t="n">
        <v>1</v>
      </c>
      <c r="I3964" s="256" t="n">
        <v>0</v>
      </c>
      <c r="J3964" s="257" t="n">
        <v>0.2</v>
      </c>
      <c r="K3964" s="258" t="n">
        <v>0</v>
      </c>
      <c r="M3964" s="251">
        <f>CONCATENATE(D3964,"　",E3964,F3964,G3964)</f>
        <v/>
      </c>
      <c r="N3964" s="252">
        <f>I3964</f>
        <v/>
      </c>
    </row>
    <row r="3965" ht="15" customHeight="1" thickBot="1">
      <c r="B3965" s="220" t="inlineStr">
        <is>
          <t>3F90MQ305</t>
        </is>
      </c>
      <c r="C3965" s="82" t="n">
        <v>0</v>
      </c>
      <c r="D3965" s="235" t="inlineStr">
        <is>
          <t>W1-39</t>
        </is>
      </c>
      <c r="E3965" s="236" t="n">
        <v>195</v>
      </c>
      <c r="F3965" s="245" t="inlineStr">
        <is>
          <t>*</t>
        </is>
      </c>
      <c r="G3965" s="236" t="n">
        <v>705</v>
      </c>
      <c r="H3965" s="238" t="n">
        <v>1</v>
      </c>
      <c r="I3965" s="253" t="n">
        <v>0</v>
      </c>
      <c r="J3965" s="254" t="n">
        <v>0.3</v>
      </c>
      <c r="K3965" s="255" t="n">
        <v>0</v>
      </c>
      <c r="M3965" s="251">
        <f>CONCATENATE(D3965,"　",E3965,F3965,G3965)</f>
        <v/>
      </c>
      <c r="N3965" s="252">
        <f>I3965</f>
        <v/>
      </c>
    </row>
    <row r="3966" ht="15" customHeight="1" thickBot="1">
      <c r="B3966" s="221" t="inlineStr">
        <is>
          <t>3F90MQ305</t>
        </is>
      </c>
      <c r="C3966" s="91" t="n">
        <v>0</v>
      </c>
      <c r="D3966" s="239" t="inlineStr">
        <is>
          <t>W1-39</t>
        </is>
      </c>
      <c r="E3966" s="240" t="n">
        <v>195</v>
      </c>
      <c r="F3966" s="246" t="inlineStr">
        <is>
          <t>*</t>
        </is>
      </c>
      <c r="G3966" s="240" t="n">
        <v>1274</v>
      </c>
      <c r="H3966" s="242" t="n">
        <v>1</v>
      </c>
      <c r="I3966" s="256" t="n">
        <v>0</v>
      </c>
      <c r="J3966" s="257" t="n">
        <v>0.5</v>
      </c>
      <c r="K3966" s="258" t="n">
        <v>0</v>
      </c>
      <c r="M3966" s="251">
        <f>CONCATENATE(D3966,"　",E3966,F3966,G3966)</f>
        <v/>
      </c>
      <c r="N3966" s="252">
        <f>I3966</f>
        <v/>
      </c>
    </row>
    <row r="3967" ht="15" customHeight="1" thickBot="1">
      <c r="B3967" s="220" t="inlineStr">
        <is>
          <t>3F90MQ305L</t>
        </is>
      </c>
      <c r="C3967" s="82" t="n">
        <v>0</v>
      </c>
      <c r="D3967" s="235" t="inlineStr">
        <is>
          <t>W1-39</t>
        </is>
      </c>
      <c r="E3967" s="236" t="n">
        <v>156</v>
      </c>
      <c r="F3967" s="245" t="inlineStr">
        <is>
          <t>*</t>
        </is>
      </c>
      <c r="G3967" s="236" t="n">
        <v>705</v>
      </c>
      <c r="H3967" s="238" t="n">
        <v>1</v>
      </c>
      <c r="I3967" s="253" t="n">
        <v>0</v>
      </c>
      <c r="J3967" s="254" t="n">
        <v>0.3</v>
      </c>
      <c r="K3967" s="255" t="n">
        <v>0</v>
      </c>
      <c r="M3967" s="251">
        <f>CONCATENATE(D3967,"　",E3967,F3967,G3967)</f>
        <v/>
      </c>
      <c r="N3967" s="252">
        <f>I3967</f>
        <v/>
      </c>
    </row>
    <row r="3968" ht="15" customHeight="1" thickBot="1">
      <c r="B3968" s="221" t="inlineStr">
        <is>
          <t>3F90MQ305L</t>
        </is>
      </c>
      <c r="C3968" s="91" t="n">
        <v>0</v>
      </c>
      <c r="D3968" s="239" t="inlineStr">
        <is>
          <t>W1-39</t>
        </is>
      </c>
      <c r="E3968" s="240" t="n">
        <v>156</v>
      </c>
      <c r="F3968" s="246" t="inlineStr">
        <is>
          <t>*</t>
        </is>
      </c>
      <c r="G3968" s="240" t="n">
        <v>1274</v>
      </c>
      <c r="H3968" s="242" t="n">
        <v>1</v>
      </c>
      <c r="I3968" s="256" t="n">
        <v>0</v>
      </c>
      <c r="J3968" s="257" t="n">
        <v>0.4</v>
      </c>
      <c r="K3968" s="258" t="n">
        <v>0</v>
      </c>
      <c r="M3968" s="251">
        <f>CONCATENATE(D3968,"　",E3968,F3968,G3968)</f>
        <v/>
      </c>
      <c r="N3968" s="252">
        <f>I3968</f>
        <v/>
      </c>
    </row>
    <row r="3969" ht="15" customHeight="1" thickBot="1">
      <c r="B3969" s="220" t="inlineStr">
        <is>
          <t>3F90MQ305R</t>
        </is>
      </c>
      <c r="C3969" s="82" t="n">
        <v>0</v>
      </c>
      <c r="D3969" s="235" t="inlineStr">
        <is>
          <t>W1-39</t>
        </is>
      </c>
      <c r="E3969" s="236" t="n">
        <v>156</v>
      </c>
      <c r="F3969" s="245" t="inlineStr">
        <is>
          <t>*</t>
        </is>
      </c>
      <c r="G3969" s="236" t="n">
        <v>705</v>
      </c>
      <c r="H3969" s="238" t="n">
        <v>1</v>
      </c>
      <c r="I3969" s="253" t="n">
        <v>0</v>
      </c>
      <c r="J3969" s="254" t="n">
        <v>0.3</v>
      </c>
      <c r="K3969" s="255" t="n">
        <v>0</v>
      </c>
      <c r="M3969" s="251">
        <f>CONCATENATE(D3969,"　",E3969,F3969,G3969)</f>
        <v/>
      </c>
      <c r="N3969" s="252">
        <f>I3969</f>
        <v/>
      </c>
    </row>
    <row r="3970" ht="15" customHeight="1" thickBot="1">
      <c r="B3970" s="221" t="inlineStr">
        <is>
          <t>3F90MQ305R</t>
        </is>
      </c>
      <c r="C3970" s="91" t="n">
        <v>0</v>
      </c>
      <c r="D3970" s="239" t="inlineStr">
        <is>
          <t>W1-39</t>
        </is>
      </c>
      <c r="E3970" s="240" t="n">
        <v>156</v>
      </c>
      <c r="F3970" s="246" t="inlineStr">
        <is>
          <t>*</t>
        </is>
      </c>
      <c r="G3970" s="240" t="n">
        <v>1274</v>
      </c>
      <c r="H3970" s="242" t="n">
        <v>1</v>
      </c>
      <c r="I3970" s="256" t="n">
        <v>0</v>
      </c>
      <c r="J3970" s="257" t="n">
        <v>0.4</v>
      </c>
      <c r="K3970" s="258" t="n">
        <v>0</v>
      </c>
      <c r="M3970" s="251">
        <f>CONCATENATE(D3970,"　",E3970,F3970,G3970)</f>
        <v/>
      </c>
      <c r="N3970" s="252">
        <f>I3970</f>
        <v/>
      </c>
    </row>
    <row r="3971" ht="15" customHeight="1" thickBot="1">
      <c r="B3971" s="220" t="inlineStr">
        <is>
          <t>3F90MQ310</t>
        </is>
      </c>
      <c r="C3971" s="82" t="n">
        <v>0</v>
      </c>
      <c r="D3971" s="235" t="inlineStr">
        <is>
          <t>W1-39</t>
        </is>
      </c>
      <c r="E3971" s="236" t="n">
        <v>200</v>
      </c>
      <c r="F3971" s="245" t="inlineStr">
        <is>
          <t>*</t>
        </is>
      </c>
      <c r="G3971" s="236" t="n">
        <v>705</v>
      </c>
      <c r="H3971" s="238" t="n">
        <v>1</v>
      </c>
      <c r="I3971" s="253" t="n">
        <v>0</v>
      </c>
      <c r="J3971" s="254" t="n">
        <v>0.3</v>
      </c>
      <c r="K3971" s="255" t="n">
        <v>0</v>
      </c>
      <c r="M3971" s="251">
        <f>CONCATENATE(D3971,"　",E3971,F3971,G3971)</f>
        <v/>
      </c>
      <c r="N3971" s="252">
        <f>I3971</f>
        <v/>
      </c>
    </row>
    <row r="3972" ht="15" customHeight="1" thickBot="1">
      <c r="B3972" s="221" t="inlineStr">
        <is>
          <t>3F90MQ310</t>
        </is>
      </c>
      <c r="C3972" s="91" t="n">
        <v>0</v>
      </c>
      <c r="D3972" s="239" t="inlineStr">
        <is>
          <t>W1-39</t>
        </is>
      </c>
      <c r="E3972" s="240" t="n">
        <v>200</v>
      </c>
      <c r="F3972" s="246" t="inlineStr">
        <is>
          <t>*</t>
        </is>
      </c>
      <c r="G3972" s="240" t="n">
        <v>1274</v>
      </c>
      <c r="H3972" s="242" t="n">
        <v>1</v>
      </c>
      <c r="I3972" s="256" t="n">
        <v>0</v>
      </c>
      <c r="J3972" s="257" t="n">
        <v>0.6</v>
      </c>
      <c r="K3972" s="258" t="n">
        <v>0</v>
      </c>
      <c r="M3972" s="251">
        <f>CONCATENATE(D3972,"　",E3972,F3972,G3972)</f>
        <v/>
      </c>
      <c r="N3972" s="252">
        <f>I3972</f>
        <v/>
      </c>
    </row>
    <row r="3973" ht="15" customHeight="1" thickBot="1">
      <c r="B3973" s="220" t="inlineStr">
        <is>
          <t>3F90MQ310L</t>
        </is>
      </c>
      <c r="C3973" s="82" t="n">
        <v>0</v>
      </c>
      <c r="D3973" s="235" t="inlineStr">
        <is>
          <t>W1-39</t>
        </is>
      </c>
      <c r="E3973" s="236" t="n">
        <v>160</v>
      </c>
      <c r="F3973" s="245" t="inlineStr">
        <is>
          <t>*</t>
        </is>
      </c>
      <c r="G3973" s="236" t="n">
        <v>705</v>
      </c>
      <c r="H3973" s="238" t="n">
        <v>1</v>
      </c>
      <c r="I3973" s="253" t="n">
        <v>0</v>
      </c>
      <c r="J3973" s="254" t="n">
        <v>0.3</v>
      </c>
      <c r="K3973" s="255" t="n">
        <v>0</v>
      </c>
      <c r="M3973" s="251">
        <f>CONCATENATE(D3973,"　",E3973,F3973,G3973)</f>
        <v/>
      </c>
      <c r="N3973" s="252">
        <f>I3973</f>
        <v/>
      </c>
    </row>
    <row r="3974" ht="15" customHeight="1" thickBot="1">
      <c r="B3974" s="221" t="inlineStr">
        <is>
          <t>3F90MQ310L</t>
        </is>
      </c>
      <c r="C3974" s="91" t="n">
        <v>0</v>
      </c>
      <c r="D3974" s="239" t="inlineStr">
        <is>
          <t>W1-39</t>
        </is>
      </c>
      <c r="E3974" s="240" t="n">
        <v>160</v>
      </c>
      <c r="F3974" s="246" t="inlineStr">
        <is>
          <t>*</t>
        </is>
      </c>
      <c r="G3974" s="240" t="n">
        <v>1274</v>
      </c>
      <c r="H3974" s="242" t="n">
        <v>1</v>
      </c>
      <c r="I3974" s="256" t="n">
        <v>0</v>
      </c>
      <c r="J3974" s="257" t="n">
        <v>0.5</v>
      </c>
      <c r="K3974" s="258" t="n">
        <v>0</v>
      </c>
      <c r="M3974" s="251">
        <f>CONCATENATE(D3974,"　",E3974,F3974,G3974)</f>
        <v/>
      </c>
      <c r="N3974" s="252">
        <f>I3974</f>
        <v/>
      </c>
    </row>
    <row r="3975" ht="15" customHeight="1" thickBot="1">
      <c r="B3975" s="220" t="inlineStr">
        <is>
          <t>3F90MQ310R</t>
        </is>
      </c>
      <c r="C3975" s="82" t="n">
        <v>0</v>
      </c>
      <c r="D3975" s="235" t="inlineStr">
        <is>
          <t>W1-39</t>
        </is>
      </c>
      <c r="E3975" s="236" t="n">
        <v>160</v>
      </c>
      <c r="F3975" s="245" t="inlineStr">
        <is>
          <t>*</t>
        </is>
      </c>
      <c r="G3975" s="236" t="n">
        <v>705</v>
      </c>
      <c r="H3975" s="238" t="n">
        <v>1</v>
      </c>
      <c r="I3975" s="253" t="n">
        <v>0</v>
      </c>
      <c r="J3975" s="254" t="n">
        <v>0.3</v>
      </c>
      <c r="K3975" s="255" t="n">
        <v>0</v>
      </c>
      <c r="M3975" s="251">
        <f>CONCATENATE(D3975,"　",E3975,F3975,G3975)</f>
        <v/>
      </c>
      <c r="N3975" s="252">
        <f>I3975</f>
        <v/>
      </c>
    </row>
    <row r="3976" ht="15" customHeight="1" thickBot="1">
      <c r="B3976" s="221" t="inlineStr">
        <is>
          <t>3F90MQ310R</t>
        </is>
      </c>
      <c r="C3976" s="91" t="n">
        <v>0</v>
      </c>
      <c r="D3976" s="239" t="inlineStr">
        <is>
          <t>W1-39</t>
        </is>
      </c>
      <c r="E3976" s="240" t="n">
        <v>160</v>
      </c>
      <c r="F3976" s="246" t="inlineStr">
        <is>
          <t>*</t>
        </is>
      </c>
      <c r="G3976" s="240" t="n">
        <v>1274</v>
      </c>
      <c r="H3976" s="242" t="n">
        <v>1</v>
      </c>
      <c r="I3976" s="256" t="n">
        <v>0</v>
      </c>
      <c r="J3976" s="257" t="n">
        <v>0.5</v>
      </c>
      <c r="K3976" s="258" t="n">
        <v>0</v>
      </c>
      <c r="M3976" s="251">
        <f>CONCATENATE(D3976,"　",E3976,F3976,G3976)</f>
        <v/>
      </c>
      <c r="N3976" s="252">
        <f>I3976</f>
        <v/>
      </c>
    </row>
    <row r="3977" ht="15" customHeight="1" thickBot="1">
      <c r="B3977" s="220" t="inlineStr">
        <is>
          <t>3F90MQ600</t>
        </is>
      </c>
      <c r="C3977" s="80" t="n">
        <v>0</v>
      </c>
      <c r="D3977" s="235" t="inlineStr">
        <is>
          <t>W1-39</t>
        </is>
      </c>
      <c r="E3977" s="236" t="n">
        <v>386.5</v>
      </c>
      <c r="F3977" s="237" t="inlineStr">
        <is>
          <t>*</t>
        </is>
      </c>
      <c r="G3977" s="236" t="n">
        <v>705</v>
      </c>
      <c r="H3977" s="238" t="n">
        <v>1</v>
      </c>
      <c r="I3977" s="253" t="n">
        <v>0</v>
      </c>
      <c r="J3977" s="254" t="n">
        <v>0.6</v>
      </c>
      <c r="K3977" s="255" t="n">
        <v>0</v>
      </c>
      <c r="M3977" s="251">
        <f>CONCATENATE(D3977,"　",E3977,F3977,G3977)</f>
        <v/>
      </c>
      <c r="N3977" s="252">
        <f>I3977</f>
        <v/>
      </c>
    </row>
    <row r="3978" ht="15" customHeight="1" thickBot="1">
      <c r="B3978" s="29" t="inlineStr">
        <is>
          <t>3F90MQ600</t>
        </is>
      </c>
      <c r="C3978" t="n">
        <v>0</v>
      </c>
      <c r="D3978" s="243" t="inlineStr">
        <is>
          <t>W1-39</t>
        </is>
      </c>
      <c r="E3978" s="2" t="n">
        <v>76.5</v>
      </c>
      <c r="F3978" s="244" t="inlineStr">
        <is>
          <t>*</t>
        </is>
      </c>
      <c r="G3978" s="2" t="n">
        <v>705</v>
      </c>
      <c r="H3978" s="122" t="n">
        <v>1</v>
      </c>
      <c r="I3978" s="259" t="n">
        <v>0</v>
      </c>
      <c r="J3978" s="260" t="n">
        <v>0.2</v>
      </c>
      <c r="K3978" s="261" t="n">
        <v>0</v>
      </c>
      <c r="M3978" s="251">
        <f>CONCATENATE(D3978,"　",E3978,F3978,G3978)</f>
        <v/>
      </c>
      <c r="N3978" s="252">
        <f>I3978</f>
        <v/>
      </c>
    </row>
    <row r="3979" ht="15" customHeight="1" thickBot="1">
      <c r="B3979" s="29" t="inlineStr">
        <is>
          <t>3F90MQ600</t>
        </is>
      </c>
      <c r="C3979" t="n">
        <v>0</v>
      </c>
      <c r="D3979" s="243" t="inlineStr">
        <is>
          <t>W1-39</t>
        </is>
      </c>
      <c r="E3979" s="2" t="n">
        <v>386.5</v>
      </c>
      <c r="F3979" s="244" t="inlineStr">
        <is>
          <t>*</t>
        </is>
      </c>
      <c r="G3979" s="2" t="n">
        <v>1274</v>
      </c>
      <c r="H3979" s="122" t="n">
        <v>1</v>
      </c>
      <c r="I3979" s="259" t="n">
        <v>0</v>
      </c>
      <c r="J3979" s="260" t="n">
        <v>1</v>
      </c>
      <c r="K3979" s="261" t="n">
        <v>0</v>
      </c>
      <c r="M3979" s="251">
        <f>CONCATENATE(D3979,"　",E3979,F3979,G3979)</f>
        <v/>
      </c>
      <c r="N3979" s="252">
        <f>I3979</f>
        <v/>
      </c>
    </row>
    <row r="3980" ht="15" customHeight="1" thickBot="1">
      <c r="B3980" s="221" t="inlineStr">
        <is>
          <t>3F90MQ600</t>
        </is>
      </c>
      <c r="C3980" s="89" t="n">
        <v>0</v>
      </c>
      <c r="D3980" s="239" t="inlineStr">
        <is>
          <t>W1-39</t>
        </is>
      </c>
      <c r="E3980" s="240" t="n">
        <v>76.5</v>
      </c>
      <c r="F3980" s="241" t="inlineStr">
        <is>
          <t>*</t>
        </is>
      </c>
      <c r="G3980" s="240" t="n">
        <v>1274</v>
      </c>
      <c r="H3980" s="242" t="n">
        <v>1</v>
      </c>
      <c r="I3980" s="256" t="n">
        <v>0</v>
      </c>
      <c r="J3980" s="257" t="n">
        <v>0.2</v>
      </c>
      <c r="K3980" s="258" t="n">
        <v>0</v>
      </c>
      <c r="M3980" s="251">
        <f>CONCATENATE(D3980,"　",E3980,F3980,G3980)</f>
        <v/>
      </c>
      <c r="N3980" s="252">
        <f>I3980</f>
        <v/>
      </c>
    </row>
    <row r="3981" ht="15" customHeight="1" thickBot="1">
      <c r="B3981" s="220" t="inlineStr">
        <is>
          <t>3F90MQ600L</t>
        </is>
      </c>
      <c r="C3981" s="80" t="n">
        <v>0</v>
      </c>
      <c r="D3981" s="235" t="inlineStr">
        <is>
          <t>W1-39</t>
        </is>
      </c>
      <c r="E3981" s="236" t="n">
        <v>386.5</v>
      </c>
      <c r="F3981" s="237" t="inlineStr">
        <is>
          <t>*</t>
        </is>
      </c>
      <c r="G3981" s="236" t="n">
        <v>705</v>
      </c>
      <c r="H3981" s="238" t="n">
        <v>1</v>
      </c>
      <c r="I3981" s="253" t="n">
        <v>0</v>
      </c>
      <c r="J3981" s="254" t="n">
        <v>0.6</v>
      </c>
      <c r="K3981" s="255" t="n">
        <v>0</v>
      </c>
      <c r="M3981" s="251">
        <f>CONCATENATE(D3981,"　",E3981,F3981,G3981)</f>
        <v/>
      </c>
      <c r="N3981" s="252">
        <f>I3981</f>
        <v/>
      </c>
    </row>
    <row r="3982" ht="15" customHeight="1" thickBot="1">
      <c r="B3982" s="29" t="inlineStr">
        <is>
          <t>3F90MQ600L</t>
        </is>
      </c>
      <c r="C3982" t="n">
        <v>0</v>
      </c>
      <c r="D3982" s="243" t="inlineStr">
        <is>
          <t>W1-39</t>
        </is>
      </c>
      <c r="E3982" s="2" t="n">
        <v>36.5</v>
      </c>
      <c r="F3982" s="244" t="inlineStr">
        <is>
          <t>*</t>
        </is>
      </c>
      <c r="G3982" s="2" t="n">
        <v>705</v>
      </c>
      <c r="H3982" s="122" t="n">
        <v>1</v>
      </c>
      <c r="I3982" s="259" t="n">
        <v>0</v>
      </c>
      <c r="J3982" s="260" t="n">
        <v>0.1</v>
      </c>
      <c r="K3982" s="261" t="n">
        <v>0</v>
      </c>
      <c r="M3982" s="251">
        <f>CONCATENATE(D3982,"　",E3982,F3982,G3982)</f>
        <v/>
      </c>
      <c r="N3982" s="252">
        <f>I3982</f>
        <v/>
      </c>
    </row>
    <row r="3983" ht="15" customHeight="1" thickBot="1">
      <c r="B3983" s="29" t="inlineStr">
        <is>
          <t>3F90MQ600L</t>
        </is>
      </c>
      <c r="C3983" t="n">
        <v>0</v>
      </c>
      <c r="D3983" s="243" t="inlineStr">
        <is>
          <t>W1-39</t>
        </is>
      </c>
      <c r="E3983" s="2" t="n">
        <v>386.5</v>
      </c>
      <c r="F3983" s="244" t="inlineStr">
        <is>
          <t>*</t>
        </is>
      </c>
      <c r="G3983" s="2" t="n">
        <v>1274</v>
      </c>
      <c r="H3983" s="122" t="n">
        <v>1</v>
      </c>
      <c r="I3983" s="259" t="n">
        <v>0</v>
      </c>
      <c r="J3983" s="260" t="n">
        <v>1</v>
      </c>
      <c r="K3983" s="261" t="n">
        <v>0</v>
      </c>
      <c r="M3983" s="251">
        <f>CONCATENATE(D3983,"　",E3983,F3983,G3983)</f>
        <v/>
      </c>
      <c r="N3983" s="252">
        <f>I3983</f>
        <v/>
      </c>
    </row>
    <row r="3984" ht="15" customHeight="1" thickBot="1">
      <c r="B3984" s="221" t="inlineStr">
        <is>
          <t>3F90MQ600L</t>
        </is>
      </c>
      <c r="C3984" s="89" t="n">
        <v>0</v>
      </c>
      <c r="D3984" s="239" t="inlineStr">
        <is>
          <t>W1-39</t>
        </is>
      </c>
      <c r="E3984" s="240" t="n">
        <v>36.5</v>
      </c>
      <c r="F3984" s="241" t="inlineStr">
        <is>
          <t>*</t>
        </is>
      </c>
      <c r="G3984" s="240" t="n">
        <v>1274</v>
      </c>
      <c r="H3984" s="242" t="n">
        <v>1</v>
      </c>
      <c r="I3984" s="256" t="n">
        <v>0</v>
      </c>
      <c r="J3984" s="257" t="n">
        <v>0.1</v>
      </c>
      <c r="K3984" s="258" t="n">
        <v>0</v>
      </c>
      <c r="M3984" s="251">
        <f>CONCATENATE(D3984,"　",E3984,F3984,G3984)</f>
        <v/>
      </c>
      <c r="N3984" s="252">
        <f>I3984</f>
        <v/>
      </c>
    </row>
    <row r="3985" ht="15" customHeight="1" thickBot="1">
      <c r="B3985" s="220" t="inlineStr">
        <is>
          <t>3F90MQ600R</t>
        </is>
      </c>
      <c r="C3985" s="80" t="n">
        <v>0</v>
      </c>
      <c r="D3985" s="235" t="inlineStr">
        <is>
          <t>W1-39</t>
        </is>
      </c>
      <c r="E3985" s="236" t="n">
        <v>386.5</v>
      </c>
      <c r="F3985" s="237" t="inlineStr">
        <is>
          <t>*</t>
        </is>
      </c>
      <c r="G3985" s="236" t="n">
        <v>705</v>
      </c>
      <c r="H3985" s="238" t="n">
        <v>1</v>
      </c>
      <c r="I3985" s="253" t="n">
        <v>0</v>
      </c>
      <c r="J3985" s="254" t="n">
        <v>0.6</v>
      </c>
      <c r="K3985" s="255" t="n">
        <v>0</v>
      </c>
      <c r="M3985" s="251">
        <f>CONCATENATE(D3985,"　",E3985,F3985,G3985)</f>
        <v/>
      </c>
      <c r="N3985" s="252">
        <f>I3985</f>
        <v/>
      </c>
    </row>
    <row r="3986" ht="15" customHeight="1" thickBot="1">
      <c r="B3986" s="29" t="inlineStr">
        <is>
          <t>3F90MQ600R</t>
        </is>
      </c>
      <c r="C3986" t="n">
        <v>0</v>
      </c>
      <c r="D3986" s="243" t="inlineStr">
        <is>
          <t>W1-39</t>
        </is>
      </c>
      <c r="E3986" s="2" t="n">
        <v>36.5</v>
      </c>
      <c r="F3986" s="244" t="inlineStr">
        <is>
          <t>*</t>
        </is>
      </c>
      <c r="G3986" s="2" t="n">
        <v>705</v>
      </c>
      <c r="H3986" s="122" t="n">
        <v>1</v>
      </c>
      <c r="I3986" s="259" t="n">
        <v>0</v>
      </c>
      <c r="J3986" s="260" t="n">
        <v>0.1</v>
      </c>
      <c r="K3986" s="261" t="n">
        <v>0</v>
      </c>
      <c r="M3986" s="251">
        <f>CONCATENATE(D3986,"　",E3986,F3986,G3986)</f>
        <v/>
      </c>
      <c r="N3986" s="252">
        <f>I3986</f>
        <v/>
      </c>
    </row>
    <row r="3987" ht="15" customHeight="1" thickBot="1">
      <c r="B3987" s="29" t="inlineStr">
        <is>
          <t>3F90MQ600R</t>
        </is>
      </c>
      <c r="C3987" t="n">
        <v>0</v>
      </c>
      <c r="D3987" s="243" t="inlineStr">
        <is>
          <t>W1-39</t>
        </is>
      </c>
      <c r="E3987" s="2" t="n">
        <v>386.5</v>
      </c>
      <c r="F3987" s="244" t="inlineStr">
        <is>
          <t>*</t>
        </is>
      </c>
      <c r="G3987" s="2" t="n">
        <v>1274</v>
      </c>
      <c r="H3987" s="122" t="n">
        <v>1</v>
      </c>
      <c r="I3987" s="259" t="n">
        <v>0</v>
      </c>
      <c r="J3987" s="260" t="n">
        <v>1</v>
      </c>
      <c r="K3987" s="261" t="n">
        <v>0</v>
      </c>
      <c r="M3987" s="251">
        <f>CONCATENATE(D3987,"　",E3987,F3987,G3987)</f>
        <v/>
      </c>
      <c r="N3987" s="252">
        <f>I3987</f>
        <v/>
      </c>
    </row>
    <row r="3988" ht="15" customHeight="1" thickBot="1">
      <c r="B3988" s="221" t="inlineStr">
        <is>
          <t>3F90MQ600R</t>
        </is>
      </c>
      <c r="C3988" s="89" t="n">
        <v>0</v>
      </c>
      <c r="D3988" s="239" t="inlineStr">
        <is>
          <t>W1-39</t>
        </is>
      </c>
      <c r="E3988" s="240" t="n">
        <v>36.5</v>
      </c>
      <c r="F3988" s="241" t="inlineStr">
        <is>
          <t>*</t>
        </is>
      </c>
      <c r="G3988" s="240" t="n">
        <v>1274</v>
      </c>
      <c r="H3988" s="242" t="n">
        <v>1</v>
      </c>
      <c r="I3988" s="256" t="n">
        <v>0</v>
      </c>
      <c r="J3988" s="257" t="n">
        <v>0.1</v>
      </c>
      <c r="K3988" s="258" t="n">
        <v>0</v>
      </c>
      <c r="M3988" s="251">
        <f>CONCATENATE(D3988,"　",E3988,F3988,G3988)</f>
        <v/>
      </c>
      <c r="N3988" s="252">
        <f>I3988</f>
        <v/>
      </c>
    </row>
    <row r="3989" ht="15" customHeight="1" thickBot="1">
      <c r="B3989" s="220" t="inlineStr">
        <is>
          <t>3F90MQO300S</t>
        </is>
      </c>
      <c r="C3989" s="80" t="n">
        <v>0</v>
      </c>
      <c r="D3989" s="235" t="inlineStr">
        <is>
          <t>W1-39</t>
        </is>
      </c>
      <c r="E3989" s="236" t="n">
        <v>190</v>
      </c>
      <c r="F3989" s="237" t="inlineStr">
        <is>
          <t>*</t>
        </is>
      </c>
      <c r="G3989" s="236" t="n">
        <v>705</v>
      </c>
      <c r="H3989" s="238" t="n">
        <v>1</v>
      </c>
      <c r="I3989" s="253" t="n">
        <v>0</v>
      </c>
      <c r="J3989" s="254" t="n">
        <v>0.3</v>
      </c>
      <c r="K3989" s="255" t="n">
        <v>0</v>
      </c>
      <c r="M3989" s="251">
        <f>CONCATENATE(D3989,"　",E3989,F3989,G3989)</f>
        <v/>
      </c>
      <c r="N3989" s="252">
        <f>I3989</f>
        <v/>
      </c>
    </row>
    <row r="3990" ht="15" customHeight="1" thickBot="1">
      <c r="B3990" s="29" t="inlineStr">
        <is>
          <t>3F90MQO300S</t>
        </is>
      </c>
      <c r="C3990" t="n">
        <v>0</v>
      </c>
      <c r="D3990" s="243" t="inlineStr">
        <is>
          <t>W1-39</t>
        </is>
      </c>
      <c r="E3990" s="2" t="n">
        <v>190</v>
      </c>
      <c r="F3990" s="244" t="inlineStr">
        <is>
          <t>*</t>
        </is>
      </c>
      <c r="G3990" s="2" t="n">
        <v>1274</v>
      </c>
      <c r="H3990" s="122" t="n">
        <v>1</v>
      </c>
      <c r="I3990" s="259" t="n">
        <v>0</v>
      </c>
      <c r="J3990" s="260" t="n">
        <v>0.5</v>
      </c>
      <c r="K3990" s="258" t="n">
        <v>0</v>
      </c>
      <c r="M3990" s="251">
        <f>CONCATENATE(D3990,"　",E3990,F3990,G3990)</f>
        <v/>
      </c>
      <c r="N3990" s="252">
        <f>I3990</f>
        <v/>
      </c>
    </row>
    <row r="3991" ht="15" customHeight="1" thickBot="1">
      <c r="B3991" s="220" t="inlineStr">
        <is>
          <t>3F135MQ</t>
        </is>
      </c>
      <c r="C3991" s="80" t="n">
        <v>0</v>
      </c>
      <c r="D3991" s="235" t="inlineStr">
        <is>
          <t>W1-39</t>
        </is>
      </c>
      <c r="E3991" s="236" t="n">
        <v>118</v>
      </c>
      <c r="F3991" s="237" t="inlineStr">
        <is>
          <t>*</t>
        </is>
      </c>
      <c r="G3991" s="236" t="n">
        <v>1274</v>
      </c>
      <c r="H3991" s="238" t="n">
        <v>1</v>
      </c>
      <c r="I3991" s="253">
        <f>SUM(H3991*C3991)</f>
        <v/>
      </c>
      <c r="J3991" s="254" t="n">
        <v>0.4</v>
      </c>
      <c r="K3991" s="255" t="n">
        <v>0</v>
      </c>
      <c r="M3991" s="251">
        <f>CONCATENATE(D3991,"　",E3991,F3991,G3991)</f>
        <v/>
      </c>
      <c r="N3991" s="252">
        <f>I3991</f>
        <v/>
      </c>
    </row>
    <row r="3992" ht="15" customHeight="1" thickBot="1">
      <c r="B3992" s="29" t="inlineStr">
        <is>
          <t>3F135MQ</t>
        </is>
      </c>
      <c r="C3992" t="n">
        <v>0</v>
      </c>
      <c r="D3992" s="243" t="inlineStr">
        <is>
          <t>W1-39</t>
        </is>
      </c>
      <c r="E3992" s="2" t="n">
        <v>118</v>
      </c>
      <c r="F3992" s="244" t="inlineStr">
        <is>
          <t>*</t>
        </is>
      </c>
      <c r="G3992" s="2" t="n">
        <v>546</v>
      </c>
      <c r="H3992" s="122" t="n">
        <v>1</v>
      </c>
      <c r="I3992" s="256">
        <f>SUM(H3992*C3992)</f>
        <v/>
      </c>
      <c r="J3992" s="260" t="n">
        <v>0.2</v>
      </c>
      <c r="K3992" s="261" t="n">
        <v>0</v>
      </c>
      <c r="M3992" s="251">
        <f>CONCATENATE(D3992,"　",E3992,F3992,G3992)</f>
        <v/>
      </c>
      <c r="N3992" s="252">
        <f>I3992</f>
        <v/>
      </c>
    </row>
    <row r="3993" ht="15" customHeight="1" thickBot="1">
      <c r="B3993" s="220" t="inlineStr">
        <is>
          <t>3F135MQL</t>
        </is>
      </c>
      <c r="C3993" s="82" t="n">
        <v>0</v>
      </c>
      <c r="D3993" s="80" t="inlineStr">
        <is>
          <t>W1-39</t>
        </is>
      </c>
      <c r="E3993" s="236" t="n">
        <v>79</v>
      </c>
      <c r="F3993" s="237" t="inlineStr">
        <is>
          <t>*</t>
        </is>
      </c>
      <c r="G3993" s="236" t="n">
        <v>1274</v>
      </c>
      <c r="H3993" s="238" t="n">
        <v>1</v>
      </c>
      <c r="I3993" s="253">
        <f>SUM(H3993*C3993)</f>
        <v/>
      </c>
      <c r="J3993" s="254" t="n">
        <v>0.2</v>
      </c>
      <c r="K3993" s="255" t="n">
        <v>0</v>
      </c>
      <c r="M3993" s="251">
        <f>CONCATENATE(D3993,"　",E3993,F3993,G3993)</f>
        <v/>
      </c>
      <c r="N3993" s="252">
        <f>I3993</f>
        <v/>
      </c>
    </row>
    <row r="3994" ht="15" customHeight="1" thickBot="1">
      <c r="B3994" s="29" t="inlineStr">
        <is>
          <t>3F135MQL</t>
        </is>
      </c>
      <c r="C3994" s="87" t="n">
        <v>0</v>
      </c>
      <c r="D3994" t="inlineStr">
        <is>
          <t>W1-39</t>
        </is>
      </c>
      <c r="E3994" s="2" t="n">
        <v>79</v>
      </c>
      <c r="F3994" s="244" t="inlineStr">
        <is>
          <t>*</t>
        </is>
      </c>
      <c r="G3994" s="2" t="n">
        <v>546</v>
      </c>
      <c r="H3994" s="122" t="n">
        <v>1</v>
      </c>
      <c r="I3994" s="256">
        <f>SUM(H3994*C3994)</f>
        <v/>
      </c>
      <c r="J3994" s="260" t="n">
        <v>0.1</v>
      </c>
      <c r="K3994" s="261" t="n">
        <v>0</v>
      </c>
      <c r="M3994" s="251">
        <f>CONCATENATE(D3994,"　",E3994,F3994,G3994)</f>
        <v/>
      </c>
      <c r="N3994" s="252">
        <f>I3994</f>
        <v/>
      </c>
    </row>
    <row r="3995" ht="15" customHeight="1" thickBot="1">
      <c r="B3995" s="220" t="inlineStr">
        <is>
          <t>3F135MQR</t>
        </is>
      </c>
      <c r="C3995" s="82" t="n">
        <v>0</v>
      </c>
      <c r="D3995" s="80" t="inlineStr">
        <is>
          <t>W1-39</t>
        </is>
      </c>
      <c r="E3995" s="236" t="n">
        <v>79</v>
      </c>
      <c r="F3995" s="237" t="inlineStr">
        <is>
          <t>*</t>
        </is>
      </c>
      <c r="G3995" s="236" t="n">
        <v>1274</v>
      </c>
      <c r="H3995" s="238" t="n">
        <v>1</v>
      </c>
      <c r="I3995" s="253">
        <f>SUM(H3995*C3995)</f>
        <v/>
      </c>
      <c r="J3995" s="254" t="n">
        <v>0.2</v>
      </c>
      <c r="K3995" s="255" t="n">
        <v>0</v>
      </c>
      <c r="M3995" s="251">
        <f>CONCATENATE(D3995,"　",E3995,F3995,G3995)</f>
        <v/>
      </c>
      <c r="N3995" s="252">
        <f>I3995</f>
        <v/>
      </c>
    </row>
    <row r="3996" ht="15" customHeight="1" thickBot="1">
      <c r="B3996" s="221" t="inlineStr">
        <is>
          <t>3F135MQR</t>
        </is>
      </c>
      <c r="C3996" s="91" t="n">
        <v>0</v>
      </c>
      <c r="D3996" s="89" t="inlineStr">
        <is>
          <t>W1-39</t>
        </is>
      </c>
      <c r="E3996" s="240" t="n">
        <v>79</v>
      </c>
      <c r="F3996" s="241" t="inlineStr">
        <is>
          <t>*</t>
        </is>
      </c>
      <c r="G3996" s="240" t="n">
        <v>546</v>
      </c>
      <c r="H3996" s="242" t="n">
        <v>1</v>
      </c>
      <c r="I3996" s="256">
        <f>SUM(H3996*C3996)</f>
        <v/>
      </c>
      <c r="J3996" s="257" t="n">
        <v>0.1</v>
      </c>
      <c r="K3996" s="258" t="n">
        <v>0</v>
      </c>
      <c r="M3996" s="251">
        <f>CONCATENATE(D3996,"　",E3996,F3996,G3996)</f>
        <v/>
      </c>
      <c r="N3996" s="252">
        <f>I3996</f>
        <v/>
      </c>
    </row>
    <row r="3997" ht="15" customHeight="1" thickBot="1">
      <c r="B3997" s="220" t="inlineStr">
        <is>
          <t>3F135MQO300</t>
        </is>
      </c>
      <c r="C3997" s="80" t="n">
        <v>0</v>
      </c>
      <c r="D3997" s="235" t="inlineStr">
        <is>
          <t>W1-39</t>
        </is>
      </c>
      <c r="E3997" s="236" t="n">
        <v>190</v>
      </c>
      <c r="F3997" s="237" t="inlineStr">
        <is>
          <t>*</t>
        </is>
      </c>
      <c r="G3997" s="236" t="n">
        <v>546</v>
      </c>
      <c r="H3997" s="238" t="n">
        <v>1</v>
      </c>
      <c r="I3997" s="253">
        <f>SUM(H3997*C3997)</f>
        <v/>
      </c>
      <c r="J3997" s="254" t="n">
        <v>0.3</v>
      </c>
      <c r="K3997" s="255" t="n">
        <v>0</v>
      </c>
      <c r="M3997" s="251">
        <f>CONCATENATE(D3997,"　",E3997,F3997,G3997)</f>
        <v/>
      </c>
      <c r="N3997" s="252">
        <f>I3997</f>
        <v/>
      </c>
    </row>
    <row r="3998" ht="15" customHeight="1" thickBot="1">
      <c r="B3998" s="29" t="inlineStr">
        <is>
          <t>3F135MQO300</t>
        </is>
      </c>
      <c r="C3998" t="n">
        <v>0</v>
      </c>
      <c r="D3998" s="243" t="inlineStr">
        <is>
          <t>W1-39</t>
        </is>
      </c>
      <c r="E3998" s="2" t="n">
        <v>190</v>
      </c>
      <c r="F3998" s="244" t="inlineStr">
        <is>
          <t>*</t>
        </is>
      </c>
      <c r="G3998" s="2" t="n">
        <v>1274</v>
      </c>
      <c r="H3998" s="122" t="n">
        <v>1</v>
      </c>
      <c r="I3998" s="256">
        <f>SUM(H3998*C3998)</f>
        <v/>
      </c>
      <c r="J3998" s="260" t="n">
        <v>0.5</v>
      </c>
      <c r="K3998" s="261" t="n">
        <v>0</v>
      </c>
      <c r="M3998" s="251">
        <f>CONCATENATE(D3998,"　",E3998,F3998,G3998)</f>
        <v/>
      </c>
      <c r="N3998" s="252">
        <f>I3998</f>
        <v/>
      </c>
    </row>
    <row r="3999" ht="15" customHeight="1" thickBot="1">
      <c r="B3999" s="220" t="inlineStr">
        <is>
          <t>3F135MQ3</t>
        </is>
      </c>
      <c r="C3999" s="80" t="n">
        <v>0</v>
      </c>
      <c r="D3999" s="235" t="inlineStr">
        <is>
          <t>W1-39</t>
        </is>
      </c>
      <c r="E3999" s="236" t="n">
        <v>386.5</v>
      </c>
      <c r="F3999" s="237" t="inlineStr">
        <is>
          <t>*</t>
        </is>
      </c>
      <c r="G3999" s="236" t="n">
        <v>546</v>
      </c>
      <c r="H3999" s="238" t="n">
        <v>1</v>
      </c>
      <c r="I3999" s="259" t="n">
        <v>0</v>
      </c>
      <c r="J3999" s="254" t="n">
        <v>0.5</v>
      </c>
      <c r="K3999" s="255" t="n">
        <v>0</v>
      </c>
      <c r="M3999" s="251">
        <f>CONCATENATE(D3999,"　",E3999,F3999,G3999)</f>
        <v/>
      </c>
      <c r="N3999" s="252">
        <f>I3999</f>
        <v/>
      </c>
    </row>
    <row r="4000" ht="15" customHeight="1" thickBot="1">
      <c r="B4000" s="29" t="inlineStr">
        <is>
          <t>3F135MQ3</t>
        </is>
      </c>
      <c r="C4000" t="n">
        <v>0</v>
      </c>
      <c r="D4000" s="243" t="inlineStr">
        <is>
          <t>W1-39</t>
        </is>
      </c>
      <c r="E4000" s="2" t="n">
        <v>159.5</v>
      </c>
      <c r="F4000" s="244" t="inlineStr">
        <is>
          <t>*</t>
        </is>
      </c>
      <c r="G4000" s="2" t="n">
        <v>546</v>
      </c>
      <c r="H4000" s="122" t="n">
        <v>1</v>
      </c>
      <c r="I4000" s="259" t="n">
        <v>0</v>
      </c>
      <c r="J4000" s="260" t="n">
        <v>0.2</v>
      </c>
      <c r="K4000" s="261" t="n">
        <v>0</v>
      </c>
      <c r="M4000" s="251">
        <f>CONCATENATE(D4000,"　",E4000,F4000,G4000)</f>
        <v/>
      </c>
      <c r="N4000" s="252">
        <f>I4000</f>
        <v/>
      </c>
    </row>
    <row r="4001" ht="15" customHeight="1" thickBot="1">
      <c r="B4001" s="29" t="inlineStr">
        <is>
          <t>3F135MQ3</t>
        </is>
      </c>
      <c r="C4001" t="n">
        <v>0</v>
      </c>
      <c r="D4001" s="243" t="inlineStr">
        <is>
          <t>W1-39</t>
        </is>
      </c>
      <c r="E4001" s="2" t="n">
        <v>386.5</v>
      </c>
      <c r="F4001" s="244" t="inlineStr">
        <is>
          <t>*</t>
        </is>
      </c>
      <c r="G4001" s="2" t="n">
        <v>1274</v>
      </c>
      <c r="H4001" s="122" t="n">
        <v>1</v>
      </c>
      <c r="I4001" s="259" t="n">
        <v>0</v>
      </c>
      <c r="J4001" s="260" t="n">
        <v>1</v>
      </c>
      <c r="K4001" s="261" t="n">
        <v>0</v>
      </c>
      <c r="M4001" s="251">
        <f>CONCATENATE(D4001,"　",E4001,F4001,G4001)</f>
        <v/>
      </c>
      <c r="N4001" s="252">
        <f>I4001</f>
        <v/>
      </c>
    </row>
    <row r="4002" ht="15" customHeight="1" thickBot="1">
      <c r="B4002" s="221" t="inlineStr">
        <is>
          <t>3F135MQ3</t>
        </is>
      </c>
      <c r="C4002" s="89" t="n">
        <v>0</v>
      </c>
      <c r="D4002" s="239" t="inlineStr">
        <is>
          <t>W1-39</t>
        </is>
      </c>
      <c r="E4002" s="240" t="n">
        <v>159.5</v>
      </c>
      <c r="F4002" s="241" t="inlineStr">
        <is>
          <t>*</t>
        </is>
      </c>
      <c r="G4002" s="240" t="n">
        <v>1274</v>
      </c>
      <c r="H4002" s="242" t="n">
        <v>1</v>
      </c>
      <c r="I4002" s="256" t="n">
        <v>0</v>
      </c>
      <c r="J4002" s="257" t="n">
        <v>0.5</v>
      </c>
      <c r="K4002" s="258" t="n">
        <v>0</v>
      </c>
      <c r="M4002" s="251">
        <f>CONCATENATE(D4002,"　",E4002,F4002,G4002)</f>
        <v/>
      </c>
      <c r="N4002" s="252">
        <f>I4002</f>
        <v/>
      </c>
    </row>
    <row r="4003" ht="15" customHeight="1" thickBot="1">
      <c r="B4003" s="220" t="inlineStr">
        <is>
          <t>3F135MQ3L</t>
        </is>
      </c>
      <c r="C4003" s="80" t="n">
        <v>0</v>
      </c>
      <c r="D4003" s="243" t="inlineStr">
        <is>
          <t>W1-39</t>
        </is>
      </c>
      <c r="E4003" s="236" t="n">
        <v>386.5</v>
      </c>
      <c r="F4003" s="237" t="inlineStr">
        <is>
          <t>*</t>
        </is>
      </c>
      <c r="G4003" s="236" t="n">
        <v>546</v>
      </c>
      <c r="H4003" s="238" t="n">
        <v>1</v>
      </c>
      <c r="I4003" s="253" t="n">
        <v>0</v>
      </c>
      <c r="J4003" s="254" t="n">
        <v>0.5</v>
      </c>
      <c r="K4003" s="255" t="n">
        <v>0</v>
      </c>
      <c r="M4003" s="251">
        <f>CONCATENATE(D4003,"　",E4003,F4003,G4003)</f>
        <v/>
      </c>
      <c r="N4003" s="252">
        <f>I4003</f>
        <v/>
      </c>
    </row>
    <row r="4004" ht="15" customHeight="1" thickBot="1">
      <c r="B4004" s="29" t="inlineStr">
        <is>
          <t>3F135MQ3L</t>
        </is>
      </c>
      <c r="C4004" t="n">
        <v>0</v>
      </c>
      <c r="D4004" s="243" t="inlineStr">
        <is>
          <t>W1-39</t>
        </is>
      </c>
      <c r="E4004" s="2" t="n">
        <v>119.5</v>
      </c>
      <c r="F4004" s="244" t="inlineStr">
        <is>
          <t>*</t>
        </is>
      </c>
      <c r="G4004" s="2" t="n">
        <v>546</v>
      </c>
      <c r="H4004" s="122" t="n">
        <v>1</v>
      </c>
      <c r="I4004" s="259" t="n">
        <v>0</v>
      </c>
      <c r="J4004" s="260" t="n">
        <v>0.2</v>
      </c>
      <c r="K4004" s="261" t="n">
        <v>0</v>
      </c>
      <c r="M4004" s="251">
        <f>CONCATENATE(D4004,"　",E4004,F4004,G4004)</f>
        <v/>
      </c>
      <c r="N4004" s="252">
        <f>I4004</f>
        <v/>
      </c>
    </row>
    <row r="4005" ht="15" customHeight="1" thickBot="1">
      <c r="B4005" s="29" t="inlineStr">
        <is>
          <t>3F135MQ3L</t>
        </is>
      </c>
      <c r="C4005" t="n">
        <v>0</v>
      </c>
      <c r="D4005" s="243" t="inlineStr">
        <is>
          <t>W1-39</t>
        </is>
      </c>
      <c r="E4005" s="2" t="n">
        <v>386.5</v>
      </c>
      <c r="F4005" s="244" t="inlineStr">
        <is>
          <t>*</t>
        </is>
      </c>
      <c r="G4005" s="2" t="n">
        <v>1274</v>
      </c>
      <c r="H4005" s="122" t="n">
        <v>1</v>
      </c>
      <c r="I4005" s="259" t="n">
        <v>0</v>
      </c>
      <c r="J4005" s="260" t="n">
        <v>1</v>
      </c>
      <c r="K4005" s="261" t="n">
        <v>0</v>
      </c>
      <c r="M4005" s="251">
        <f>CONCATENATE(D4005,"　",E4005,F4005,G4005)</f>
        <v/>
      </c>
      <c r="N4005" s="252">
        <f>I4005</f>
        <v/>
      </c>
    </row>
    <row r="4006" ht="15" customHeight="1" thickBot="1">
      <c r="B4006" s="29" t="inlineStr">
        <is>
          <t>3F135MQ3L</t>
        </is>
      </c>
      <c r="C4006" t="n">
        <v>0</v>
      </c>
      <c r="D4006" s="243" t="inlineStr">
        <is>
          <t>W1-39</t>
        </is>
      </c>
      <c r="E4006" s="2" t="n">
        <v>119.5</v>
      </c>
      <c r="F4006" s="244" t="inlineStr">
        <is>
          <t>*</t>
        </is>
      </c>
      <c r="G4006" s="2" t="n">
        <v>1274</v>
      </c>
      <c r="H4006" s="122" t="n">
        <v>1</v>
      </c>
      <c r="I4006" s="259" t="n">
        <v>0</v>
      </c>
      <c r="J4006" s="260" t="n">
        <v>0.3</v>
      </c>
      <c r="K4006" s="261" t="n">
        <v>0</v>
      </c>
      <c r="M4006" s="251">
        <f>CONCATENATE(D4006,"　",E4006,F4006,G4006)</f>
        <v/>
      </c>
      <c r="N4006" s="252">
        <f>I4006</f>
        <v/>
      </c>
    </row>
    <row r="4007" ht="15" customHeight="1" thickBot="1">
      <c r="B4007" s="220" t="inlineStr">
        <is>
          <t>3F135MQ3R</t>
        </is>
      </c>
      <c r="C4007" s="80" t="n">
        <v>0</v>
      </c>
      <c r="D4007" s="235" t="inlineStr">
        <is>
          <t>W1-39</t>
        </is>
      </c>
      <c r="E4007" s="236" t="n">
        <v>386.5</v>
      </c>
      <c r="F4007" s="237" t="inlineStr">
        <is>
          <t>*</t>
        </is>
      </c>
      <c r="G4007" s="236" t="n">
        <v>546</v>
      </c>
      <c r="H4007" s="238" t="n">
        <v>1</v>
      </c>
      <c r="I4007" s="253" t="n">
        <v>0</v>
      </c>
      <c r="J4007" s="254" t="n">
        <v>0.5</v>
      </c>
      <c r="K4007" s="255" t="n">
        <v>0</v>
      </c>
      <c r="M4007" s="251">
        <f>CONCATENATE(D4007,"　",E4007,F4007,G4007)</f>
        <v/>
      </c>
      <c r="N4007" s="252">
        <f>I4007</f>
        <v/>
      </c>
    </row>
    <row r="4008" ht="15" customHeight="1" thickBot="1">
      <c r="B4008" s="29" t="inlineStr">
        <is>
          <t>3F135MQ3R</t>
        </is>
      </c>
      <c r="C4008" t="n">
        <v>0</v>
      </c>
      <c r="D4008" s="243" t="inlineStr">
        <is>
          <t>W1-39</t>
        </is>
      </c>
      <c r="E4008" s="2" t="n">
        <v>119.5</v>
      </c>
      <c r="F4008" s="244" t="inlineStr">
        <is>
          <t>*</t>
        </is>
      </c>
      <c r="G4008" s="2" t="n">
        <v>546</v>
      </c>
      <c r="H4008" s="122" t="n">
        <v>1</v>
      </c>
      <c r="I4008" s="259" t="n">
        <v>0</v>
      </c>
      <c r="J4008" s="260" t="n">
        <v>0.2</v>
      </c>
      <c r="K4008" s="261" t="n">
        <v>0</v>
      </c>
      <c r="M4008" s="251">
        <f>CONCATENATE(D4008,"　",E4008,F4008,G4008)</f>
        <v/>
      </c>
      <c r="N4008" s="252">
        <f>I4008</f>
        <v/>
      </c>
    </row>
    <row r="4009" ht="15" customHeight="1" thickBot="1">
      <c r="B4009" s="29" t="inlineStr">
        <is>
          <t>3F135MQ3R</t>
        </is>
      </c>
      <c r="C4009" t="n">
        <v>0</v>
      </c>
      <c r="D4009" s="243" t="inlineStr">
        <is>
          <t>W1-39</t>
        </is>
      </c>
      <c r="E4009" s="2" t="n">
        <v>386.5</v>
      </c>
      <c r="F4009" s="244" t="inlineStr">
        <is>
          <t>*</t>
        </is>
      </c>
      <c r="G4009" s="2" t="n">
        <v>1274</v>
      </c>
      <c r="H4009" s="122" t="n">
        <v>1</v>
      </c>
      <c r="I4009" s="259" t="n">
        <v>0</v>
      </c>
      <c r="J4009" s="260" t="n">
        <v>1</v>
      </c>
      <c r="K4009" s="261" t="n">
        <v>0</v>
      </c>
      <c r="M4009" s="251">
        <f>CONCATENATE(D4009,"　",E4009,F4009,G4009)</f>
        <v/>
      </c>
      <c r="N4009" s="252">
        <f>I4009</f>
        <v/>
      </c>
    </row>
    <row r="4010" ht="15" customHeight="1" thickBot="1">
      <c r="B4010" s="29" t="inlineStr">
        <is>
          <t>3F135MQ3R</t>
        </is>
      </c>
      <c r="C4010" t="n">
        <v>0</v>
      </c>
      <c r="D4010" s="243" t="inlineStr">
        <is>
          <t>W1-39</t>
        </is>
      </c>
      <c r="E4010" s="2" t="n">
        <v>119.5</v>
      </c>
      <c r="F4010" s="244" t="inlineStr">
        <is>
          <t>*</t>
        </is>
      </c>
      <c r="G4010" s="2" t="n">
        <v>1274</v>
      </c>
      <c r="H4010" s="122" t="n">
        <v>1</v>
      </c>
      <c r="I4010" s="259" t="n">
        <v>0</v>
      </c>
      <c r="J4010" s="260" t="n">
        <v>0.3</v>
      </c>
      <c r="K4010" s="261" t="n">
        <v>0</v>
      </c>
      <c r="M4010" s="251">
        <f>CONCATENATE(D4010,"　",E4010,F4010,G4010)</f>
        <v/>
      </c>
      <c r="N4010" s="252">
        <f>I4010</f>
        <v/>
      </c>
    </row>
    <row r="4011" ht="15" customHeight="1" thickBot="1">
      <c r="B4011" s="220" t="inlineStr">
        <is>
          <t>3F135MQ3X</t>
        </is>
      </c>
      <c r="C4011" s="80" t="n">
        <v>0</v>
      </c>
      <c r="D4011" s="235" t="inlineStr">
        <is>
          <t>W1-39</t>
        </is>
      </c>
      <c r="E4011" s="236" t="n">
        <v>356.5</v>
      </c>
      <c r="F4011" s="237" t="inlineStr">
        <is>
          <t>*</t>
        </is>
      </c>
      <c r="G4011" s="236" t="n">
        <v>528</v>
      </c>
      <c r="H4011" s="238" t="n">
        <v>1</v>
      </c>
      <c r="I4011" s="253" t="n">
        <v>0</v>
      </c>
      <c r="J4011" s="254" t="n">
        <v>0.5</v>
      </c>
      <c r="K4011" s="255" t="n">
        <v>0</v>
      </c>
      <c r="M4011" s="251">
        <f>CONCATENATE(D4011,"　",E4011,F4011,G4011)</f>
        <v/>
      </c>
      <c r="N4011" s="252">
        <f>I4011</f>
        <v/>
      </c>
    </row>
    <row r="4012" ht="15" customHeight="1" thickBot="1">
      <c r="B4012" s="29" t="inlineStr">
        <is>
          <t>3F135MQ3X</t>
        </is>
      </c>
      <c r="C4012" t="n">
        <v>0</v>
      </c>
      <c r="D4012" s="243" t="inlineStr">
        <is>
          <t>W1-39</t>
        </is>
      </c>
      <c r="E4012" s="2" t="n">
        <v>356.5</v>
      </c>
      <c r="F4012" s="244" t="inlineStr">
        <is>
          <t>*</t>
        </is>
      </c>
      <c r="G4012" s="2" t="n">
        <v>1256</v>
      </c>
      <c r="H4012" s="122" t="n">
        <v>1</v>
      </c>
      <c r="I4012" s="259" t="n">
        <v>0</v>
      </c>
      <c r="J4012" s="260" t="n">
        <v>0.95</v>
      </c>
      <c r="K4012" s="261" t="n">
        <v>0</v>
      </c>
      <c r="M4012" s="251">
        <f>CONCATENATE(D4012,"　",E4012,F4012,G4012)</f>
        <v/>
      </c>
      <c r="N4012" s="252">
        <f>I4012</f>
        <v/>
      </c>
    </row>
    <row r="4013" ht="15" customHeight="1" thickBot="1">
      <c r="B4013" s="29" t="inlineStr">
        <is>
          <t>3F135MQ3X</t>
        </is>
      </c>
      <c r="C4013" t="n">
        <v>0</v>
      </c>
      <c r="D4013" s="243" t="inlineStr">
        <is>
          <t>W1-39</t>
        </is>
      </c>
      <c r="E4013" s="2" t="n">
        <v>129.5</v>
      </c>
      <c r="F4013" s="244" t="inlineStr">
        <is>
          <t>*</t>
        </is>
      </c>
      <c r="G4013" s="2" t="n">
        <v>528</v>
      </c>
      <c r="H4013" s="122" t="n">
        <v>1</v>
      </c>
      <c r="I4013" s="259" t="n">
        <v>0</v>
      </c>
      <c r="J4013" s="260" t="n">
        <v>0.2</v>
      </c>
      <c r="K4013" s="261" t="n">
        <v>0</v>
      </c>
      <c r="M4013" s="251">
        <f>CONCATENATE(D4013,"　",E4013,F4013,G4013)</f>
        <v/>
      </c>
      <c r="N4013" s="252">
        <f>I4013</f>
        <v/>
      </c>
    </row>
    <row r="4014" ht="15" customHeight="1" thickBot="1">
      <c r="B4014" s="221" t="inlineStr">
        <is>
          <t>3F135MQ3X</t>
        </is>
      </c>
      <c r="C4014" s="89" t="n">
        <v>0</v>
      </c>
      <c r="D4014" s="239" t="inlineStr">
        <is>
          <t>W1-39</t>
        </is>
      </c>
      <c r="E4014" s="240" t="n">
        <v>129.5</v>
      </c>
      <c r="F4014" s="241" t="inlineStr">
        <is>
          <t>*</t>
        </is>
      </c>
      <c r="G4014" s="240" t="n">
        <v>1256</v>
      </c>
      <c r="H4014" s="242" t="n">
        <v>1</v>
      </c>
      <c r="I4014" s="256" t="n">
        <v>0</v>
      </c>
      <c r="J4014" s="257" t="n">
        <v>0.4</v>
      </c>
      <c r="K4014" s="258" t="n">
        <v>0</v>
      </c>
      <c r="M4014" s="251">
        <f>CONCATENATE(D4014,"　",E4014,F4014,G4014)</f>
        <v/>
      </c>
      <c r="N4014" s="252">
        <f>I4014</f>
        <v/>
      </c>
    </row>
    <row r="4015" ht="15" customHeight="1" thickBot="1">
      <c r="B4015" s="220" t="inlineStr">
        <is>
          <t>3F135MQ3L+12</t>
        </is>
      </c>
      <c r="C4015" s="80" t="n">
        <v>0</v>
      </c>
      <c r="D4015" s="235" t="inlineStr">
        <is>
          <t>W1-39</t>
        </is>
      </c>
      <c r="E4015" s="236" t="n">
        <v>386.5</v>
      </c>
      <c r="F4015" s="237" t="inlineStr">
        <is>
          <t>*</t>
        </is>
      </c>
      <c r="G4015" s="236" t="n">
        <v>546</v>
      </c>
      <c r="H4015" s="238" t="n">
        <v>1</v>
      </c>
      <c r="I4015" s="253" t="n">
        <v>0</v>
      </c>
      <c r="J4015" s="254" t="n">
        <v>0.5</v>
      </c>
      <c r="K4015" s="255" t="n">
        <v>0</v>
      </c>
      <c r="M4015" s="251">
        <f>CONCATENATE(D4015,"　",E4015,F4015,G4015)</f>
        <v/>
      </c>
      <c r="N4015" s="252">
        <f>I4015</f>
        <v/>
      </c>
    </row>
    <row r="4016" ht="15" customHeight="1" thickBot="1">
      <c r="B4016" s="29" t="inlineStr">
        <is>
          <t>3F135MQ3L+12</t>
        </is>
      </c>
      <c r="C4016" t="n">
        <v>0</v>
      </c>
      <c r="D4016" s="243" t="inlineStr">
        <is>
          <t>W1-39</t>
        </is>
      </c>
      <c r="E4016" s="2" t="n">
        <v>119.5</v>
      </c>
      <c r="F4016" s="244" t="inlineStr">
        <is>
          <t>*</t>
        </is>
      </c>
      <c r="G4016" s="2" t="n">
        <v>546</v>
      </c>
      <c r="H4016" s="122" t="n">
        <v>1</v>
      </c>
      <c r="I4016" s="259" t="n">
        <v>0</v>
      </c>
      <c r="J4016" s="260" t="n">
        <v>0.2</v>
      </c>
      <c r="K4016" s="261" t="n">
        <v>0</v>
      </c>
      <c r="M4016" s="251">
        <f>CONCATENATE(D4016,"　",E4016,F4016,G4016)</f>
        <v/>
      </c>
      <c r="N4016" s="252">
        <f>I4016</f>
        <v/>
      </c>
    </row>
    <row r="4017" ht="15" customHeight="1" thickBot="1">
      <c r="B4017" s="29" t="inlineStr">
        <is>
          <t>3F135MQ3L+12</t>
        </is>
      </c>
      <c r="C4017" t="n">
        <v>0</v>
      </c>
      <c r="D4017" s="243" t="inlineStr">
        <is>
          <t>W1-39</t>
        </is>
      </c>
      <c r="E4017" s="2" t="n">
        <v>386.5</v>
      </c>
      <c r="F4017" s="244" t="inlineStr">
        <is>
          <t>*</t>
        </is>
      </c>
      <c r="G4017" s="2" t="n">
        <v>1274</v>
      </c>
      <c r="H4017" s="122" t="n">
        <v>1</v>
      </c>
      <c r="I4017" s="259" t="n">
        <v>0</v>
      </c>
      <c r="J4017" s="260" t="n">
        <v>1</v>
      </c>
      <c r="K4017" s="261" t="n">
        <v>0</v>
      </c>
      <c r="L4017" s="87" t="n"/>
      <c r="M4017" s="251">
        <f>CONCATENATE(D4017,"　",E4017,F4017,G4017)</f>
        <v/>
      </c>
      <c r="N4017" s="252">
        <f>I4017</f>
        <v/>
      </c>
    </row>
    <row r="4018" ht="15" customHeight="1" thickBot="1">
      <c r="B4018" s="29" t="inlineStr">
        <is>
          <t>3F135MQ3L+12</t>
        </is>
      </c>
      <c r="C4018" t="n">
        <v>0</v>
      </c>
      <c r="D4018" s="239" t="inlineStr">
        <is>
          <t>W1-39</t>
        </is>
      </c>
      <c r="E4018" s="240" t="n">
        <v>119.5</v>
      </c>
      <c r="F4018" s="241" t="inlineStr">
        <is>
          <t>*</t>
        </is>
      </c>
      <c r="G4018" s="240" t="n">
        <v>1274</v>
      </c>
      <c r="H4018" s="242" t="n">
        <v>1</v>
      </c>
      <c r="I4018" s="256" t="n">
        <v>0</v>
      </c>
      <c r="J4018" s="257" t="n">
        <v>0.3</v>
      </c>
      <c r="K4018" s="258" t="n">
        <v>0</v>
      </c>
      <c r="L4018" s="87" t="n"/>
      <c r="M4018" s="251">
        <f>CONCATENATE(D4018,"　",E4018,F4018,G4018)</f>
        <v/>
      </c>
      <c r="N4018" s="252">
        <f>I4018</f>
        <v/>
      </c>
    </row>
    <row r="4019" ht="15" customHeight="1" thickBot="1">
      <c r="B4019" s="220" t="inlineStr">
        <is>
          <t>3F135MQ3R+12</t>
        </is>
      </c>
      <c r="C4019" s="80" t="n">
        <v>0</v>
      </c>
      <c r="D4019" s="243" t="inlineStr">
        <is>
          <t>W1-39</t>
        </is>
      </c>
      <c r="E4019" s="2" t="n">
        <v>386.5</v>
      </c>
      <c r="F4019" s="244" t="inlineStr">
        <is>
          <t>*</t>
        </is>
      </c>
      <c r="G4019" s="2" t="n">
        <v>546</v>
      </c>
      <c r="H4019" s="122" t="n">
        <v>1</v>
      </c>
      <c r="I4019" s="259" t="n">
        <v>0</v>
      </c>
      <c r="J4019" s="260" t="n">
        <v>0.5</v>
      </c>
      <c r="K4019" s="261" t="n">
        <v>0</v>
      </c>
      <c r="L4019" s="87" t="n"/>
      <c r="M4019" s="251">
        <f>CONCATENATE(D4019,"　",E4019,F4019,G4019)</f>
        <v/>
      </c>
      <c r="N4019" s="252">
        <f>I4019</f>
        <v/>
      </c>
    </row>
    <row r="4020" ht="15" customHeight="1" thickBot="1">
      <c r="B4020" s="29" t="inlineStr">
        <is>
          <t>3F135MQ3R+12</t>
        </is>
      </c>
      <c r="C4020" s="87" t="n">
        <v>0</v>
      </c>
      <c r="D4020" s="243" t="inlineStr">
        <is>
          <t>W1-39</t>
        </is>
      </c>
      <c r="E4020" s="2" t="n">
        <v>119.5</v>
      </c>
      <c r="F4020" s="244" t="inlineStr">
        <is>
          <t>*</t>
        </is>
      </c>
      <c r="G4020" s="2" t="n">
        <v>546</v>
      </c>
      <c r="H4020" s="122" t="n">
        <v>1</v>
      </c>
      <c r="I4020" s="259" t="n">
        <v>0</v>
      </c>
      <c r="J4020" s="260" t="n">
        <v>0.2</v>
      </c>
      <c r="K4020" s="261" t="n">
        <v>0</v>
      </c>
      <c r="L4020" s="87" t="n"/>
      <c r="M4020" s="251">
        <f>CONCATENATE(D4020,"　",E4020,F4020,G4020)</f>
        <v/>
      </c>
      <c r="N4020" s="252">
        <f>I4020</f>
        <v/>
      </c>
    </row>
    <row r="4021" ht="15" customHeight="1" thickBot="1">
      <c r="B4021" s="29" t="inlineStr">
        <is>
          <t>3F135MQ3R+12</t>
        </is>
      </c>
      <c r="C4021" s="87" t="n">
        <v>0</v>
      </c>
      <c r="D4021" s="243" t="inlineStr">
        <is>
          <t>W1-39</t>
        </is>
      </c>
      <c r="E4021" s="2" t="n">
        <v>386.5</v>
      </c>
      <c r="F4021" s="244" t="inlineStr">
        <is>
          <t>*</t>
        </is>
      </c>
      <c r="G4021" s="2" t="n">
        <v>1274</v>
      </c>
      <c r="H4021" s="122" t="n">
        <v>1</v>
      </c>
      <c r="I4021" s="259" t="n">
        <v>0</v>
      </c>
      <c r="J4021" s="260" t="n">
        <v>1</v>
      </c>
      <c r="K4021" s="261" t="n">
        <v>0</v>
      </c>
      <c r="M4021" s="251">
        <f>CONCATENATE(D4021,"　",E4021,F4021,G4021)</f>
        <v/>
      </c>
      <c r="N4021" s="252">
        <f>I4021</f>
        <v/>
      </c>
    </row>
    <row r="4022" ht="15" customHeight="1" thickBot="1">
      <c r="B4022" s="29" t="inlineStr">
        <is>
          <t>3F135MQ3R+12</t>
        </is>
      </c>
      <c r="C4022" t="n">
        <v>0</v>
      </c>
      <c r="D4022" s="243" t="inlineStr">
        <is>
          <t>W1-39</t>
        </is>
      </c>
      <c r="E4022" s="2" t="n">
        <v>119.5</v>
      </c>
      <c r="F4022" s="244" t="inlineStr">
        <is>
          <t>*</t>
        </is>
      </c>
      <c r="G4022" s="2" t="n">
        <v>1274</v>
      </c>
      <c r="H4022" s="122" t="n">
        <v>1</v>
      </c>
      <c r="I4022" s="259" t="n">
        <v>0</v>
      </c>
      <c r="J4022" s="260" t="n">
        <v>0.3</v>
      </c>
      <c r="K4022" s="261" t="n">
        <v>0</v>
      </c>
      <c r="M4022" s="251">
        <f>CONCATENATE(D4022,"　",E4022,F4022,G4022)</f>
        <v/>
      </c>
      <c r="N4022" s="252">
        <f>I4022</f>
        <v/>
      </c>
    </row>
    <row r="4023" ht="15" customHeight="1" thickBot="1">
      <c r="B4023" s="220" t="inlineStr">
        <is>
          <t>3F135MQ3O</t>
        </is>
      </c>
      <c r="C4023" s="80" t="n">
        <v>0</v>
      </c>
      <c r="D4023" s="235" t="inlineStr">
        <is>
          <t>W1-39</t>
        </is>
      </c>
      <c r="E4023" s="236" t="n">
        <v>386.5</v>
      </c>
      <c r="F4023" s="237" t="inlineStr">
        <is>
          <t>*</t>
        </is>
      </c>
      <c r="G4023" s="236" t="n">
        <v>546</v>
      </c>
      <c r="H4023" s="238" t="n">
        <v>1</v>
      </c>
      <c r="I4023" s="253" t="n">
        <v>0</v>
      </c>
      <c r="J4023" s="254" t="n">
        <v>0.5</v>
      </c>
      <c r="K4023" s="255" t="n">
        <v>0</v>
      </c>
      <c r="M4023" s="251">
        <f>CONCATENATE(D4023,"　",E4023,F4023,G4023)</f>
        <v/>
      </c>
      <c r="N4023" s="252">
        <f>I4023</f>
        <v/>
      </c>
    </row>
    <row r="4024" ht="15" customHeight="1" thickBot="1">
      <c r="B4024" s="29" t="inlineStr">
        <is>
          <t>3F135MQ3O</t>
        </is>
      </c>
      <c r="C4024" t="n">
        <v>0</v>
      </c>
      <c r="D4024" s="243" t="inlineStr">
        <is>
          <t>W1-39</t>
        </is>
      </c>
      <c r="E4024" s="2" t="n">
        <v>159.5</v>
      </c>
      <c r="F4024" s="244" t="inlineStr">
        <is>
          <t>*</t>
        </is>
      </c>
      <c r="G4024" s="2" t="n">
        <v>546</v>
      </c>
      <c r="H4024" s="122" t="n">
        <v>1</v>
      </c>
      <c r="I4024" s="259" t="n">
        <v>0</v>
      </c>
      <c r="J4024" s="260" t="n">
        <v>0.2</v>
      </c>
      <c r="K4024" s="261" t="n">
        <v>0</v>
      </c>
      <c r="M4024" s="251">
        <f>CONCATENATE(D4024,"　",E4024,F4024,G4024)</f>
        <v/>
      </c>
      <c r="N4024" s="252">
        <f>I4024</f>
        <v/>
      </c>
    </row>
    <row r="4025" ht="15" customHeight="1" thickBot="1">
      <c r="B4025" s="29" t="inlineStr">
        <is>
          <t>3F135MQ3O</t>
        </is>
      </c>
      <c r="C4025" t="n">
        <v>0</v>
      </c>
      <c r="D4025" s="243" t="inlineStr">
        <is>
          <t>W1-39</t>
        </is>
      </c>
      <c r="E4025" s="2" t="n">
        <v>386.5</v>
      </c>
      <c r="F4025" s="244" t="inlineStr">
        <is>
          <t>*</t>
        </is>
      </c>
      <c r="G4025" s="2" t="n">
        <v>1274</v>
      </c>
      <c r="H4025" s="122" t="n">
        <v>1</v>
      </c>
      <c r="I4025" s="259" t="n">
        <v>0</v>
      </c>
      <c r="J4025" s="260" t="n">
        <v>1</v>
      </c>
      <c r="K4025" s="261" t="n">
        <v>0</v>
      </c>
      <c r="M4025" s="251">
        <f>CONCATENATE(D4025,"　",E4025,F4025,G4025)</f>
        <v/>
      </c>
      <c r="N4025" s="252">
        <f>I4025</f>
        <v/>
      </c>
    </row>
    <row r="4026" ht="15" customHeight="1" thickBot="1">
      <c r="B4026" s="221" t="inlineStr">
        <is>
          <t>3F135MQ3O</t>
        </is>
      </c>
      <c r="C4026" s="89" t="n">
        <v>0</v>
      </c>
      <c r="D4026" s="239" t="inlineStr">
        <is>
          <t>W1-39</t>
        </is>
      </c>
      <c r="E4026" s="240" t="n">
        <v>159.5</v>
      </c>
      <c r="F4026" s="241" t="inlineStr">
        <is>
          <t>*</t>
        </is>
      </c>
      <c r="G4026" s="240" t="n">
        <v>1274</v>
      </c>
      <c r="H4026" s="242" t="n">
        <v>1</v>
      </c>
      <c r="I4026" s="256" t="n">
        <v>0</v>
      </c>
      <c r="J4026" s="257" t="n">
        <v>0.5</v>
      </c>
      <c r="K4026" s="258" t="n">
        <v>0</v>
      </c>
      <c r="M4026" s="251">
        <f>CONCATENATE(D4026,"　",E4026,F4026,G4026)</f>
        <v/>
      </c>
      <c r="N4026" s="252">
        <f>I4026</f>
        <v/>
      </c>
    </row>
    <row r="4027" ht="15" customHeight="1" thickBot="1">
      <c r="B4027" s="220" t="inlineStr">
        <is>
          <t>3F135MQ3OL</t>
        </is>
      </c>
      <c r="C4027" s="80" t="n">
        <v>0</v>
      </c>
      <c r="D4027" s="235" t="inlineStr">
        <is>
          <t>W1-39</t>
        </is>
      </c>
      <c r="E4027" s="236" t="n">
        <v>386.5</v>
      </c>
      <c r="F4027" s="237" t="inlineStr">
        <is>
          <t>*</t>
        </is>
      </c>
      <c r="G4027" s="236" t="n">
        <v>546</v>
      </c>
      <c r="H4027" s="238" t="n">
        <v>1</v>
      </c>
      <c r="I4027" s="253" t="n">
        <v>0</v>
      </c>
      <c r="J4027" s="254" t="n">
        <v>0.5</v>
      </c>
      <c r="K4027" s="255" t="n">
        <v>0</v>
      </c>
      <c r="M4027" s="251">
        <f>CONCATENATE(D4027,"　",E4027,F4027,G4027)</f>
        <v/>
      </c>
      <c r="N4027" s="252">
        <f>I4027</f>
        <v/>
      </c>
    </row>
    <row r="4028" ht="15" customHeight="1" thickBot="1">
      <c r="B4028" s="29" t="inlineStr">
        <is>
          <t>3F135MQ3OL</t>
        </is>
      </c>
      <c r="C4028" t="n">
        <v>0</v>
      </c>
      <c r="D4028" s="243" t="inlineStr">
        <is>
          <t>W1-39</t>
        </is>
      </c>
      <c r="E4028" s="2" t="n">
        <v>119.5</v>
      </c>
      <c r="F4028" s="244" t="inlineStr">
        <is>
          <t>*</t>
        </is>
      </c>
      <c r="G4028" s="2" t="n">
        <v>546</v>
      </c>
      <c r="H4028" s="122" t="n">
        <v>1</v>
      </c>
      <c r="I4028" s="259" t="n">
        <v>0</v>
      </c>
      <c r="J4028" s="260" t="n">
        <v>0.2</v>
      </c>
      <c r="K4028" s="261" t="n">
        <v>0</v>
      </c>
      <c r="M4028" s="251">
        <f>CONCATENATE(D4028,"　",E4028,F4028,G4028)</f>
        <v/>
      </c>
      <c r="N4028" s="252">
        <f>I4028</f>
        <v/>
      </c>
    </row>
    <row r="4029" ht="15" customHeight="1" thickBot="1">
      <c r="B4029" s="29" t="inlineStr">
        <is>
          <t>3F135MQ3OL</t>
        </is>
      </c>
      <c r="C4029" t="n">
        <v>0</v>
      </c>
      <c r="D4029" s="243" t="inlineStr">
        <is>
          <t>W1-39</t>
        </is>
      </c>
      <c r="E4029" s="2" t="n">
        <v>386.5</v>
      </c>
      <c r="F4029" s="244" t="inlineStr">
        <is>
          <t>*</t>
        </is>
      </c>
      <c r="G4029" s="2" t="n">
        <v>1274</v>
      </c>
      <c r="H4029" s="122" t="n">
        <v>1</v>
      </c>
      <c r="I4029" s="259" t="n">
        <v>0</v>
      </c>
      <c r="J4029" s="260" t="n">
        <v>1</v>
      </c>
      <c r="K4029" s="261" t="n">
        <v>0</v>
      </c>
      <c r="M4029" s="251">
        <f>CONCATENATE(D4029,"　",E4029,F4029,G4029)</f>
        <v/>
      </c>
      <c r="N4029" s="252">
        <f>I4029</f>
        <v/>
      </c>
    </row>
    <row r="4030" ht="15" customHeight="1" thickBot="1">
      <c r="B4030" s="29" t="inlineStr">
        <is>
          <t>3F135MQ3OL</t>
        </is>
      </c>
      <c r="C4030" t="n">
        <v>0</v>
      </c>
      <c r="D4030" s="239" t="inlineStr">
        <is>
          <t>W1-39</t>
        </is>
      </c>
      <c r="E4030" s="240" t="n">
        <v>119.5</v>
      </c>
      <c r="F4030" s="241" t="inlineStr">
        <is>
          <t>*</t>
        </is>
      </c>
      <c r="G4030" s="240" t="n">
        <v>1274</v>
      </c>
      <c r="H4030" s="242" t="n">
        <v>1</v>
      </c>
      <c r="I4030" s="256" t="n">
        <v>0</v>
      </c>
      <c r="J4030" s="257" t="n">
        <v>0.3</v>
      </c>
      <c r="K4030" s="258" t="n">
        <v>0</v>
      </c>
      <c r="M4030" s="251">
        <f>CONCATENATE(D4030,"　",E4030,F4030,G4030)</f>
        <v/>
      </c>
      <c r="N4030" s="252">
        <f>I4030</f>
        <v/>
      </c>
    </row>
    <row r="4031" ht="15" customHeight="1" thickBot="1">
      <c r="B4031" s="220" t="inlineStr">
        <is>
          <t>3F135MQ3OR</t>
        </is>
      </c>
      <c r="C4031" s="80" t="n">
        <v>0</v>
      </c>
      <c r="D4031" s="243" t="inlineStr">
        <is>
          <t>W1-39</t>
        </is>
      </c>
      <c r="E4031" s="2" t="n">
        <v>386.5</v>
      </c>
      <c r="F4031" s="244" t="inlineStr">
        <is>
          <t>*</t>
        </is>
      </c>
      <c r="G4031" s="2" t="n">
        <v>546</v>
      </c>
      <c r="H4031" s="122" t="n">
        <v>1</v>
      </c>
      <c r="I4031" s="259" t="n">
        <v>0</v>
      </c>
      <c r="J4031" s="260" t="n">
        <v>0.5</v>
      </c>
      <c r="K4031" s="261" t="n">
        <v>0</v>
      </c>
      <c r="M4031" s="251">
        <f>CONCATENATE(D4031,"　",E4031,F4031,G4031)</f>
        <v/>
      </c>
      <c r="N4031" s="252">
        <f>I4031</f>
        <v/>
      </c>
    </row>
    <row r="4032" ht="15" customHeight="1" thickBot="1">
      <c r="B4032" s="29" t="inlineStr">
        <is>
          <t>3F135MQ3OR</t>
        </is>
      </c>
      <c r="C4032" s="87" t="n">
        <v>0</v>
      </c>
      <c r="D4032" s="243" t="inlineStr">
        <is>
          <t>W1-39</t>
        </is>
      </c>
      <c r="E4032" s="2" t="n">
        <v>119.5</v>
      </c>
      <c r="F4032" s="244" t="inlineStr">
        <is>
          <t>*</t>
        </is>
      </c>
      <c r="G4032" s="2" t="n">
        <v>546</v>
      </c>
      <c r="H4032" s="122" t="n">
        <v>1</v>
      </c>
      <c r="I4032" s="259" t="n">
        <v>0</v>
      </c>
      <c r="J4032" s="260" t="n">
        <v>0.2</v>
      </c>
      <c r="K4032" s="261" t="n">
        <v>0</v>
      </c>
      <c r="M4032" s="251">
        <f>CONCATENATE(D4032,"　",E4032,F4032,G4032)</f>
        <v/>
      </c>
      <c r="N4032" s="252">
        <f>I4032</f>
        <v/>
      </c>
    </row>
    <row r="4033" ht="15" customHeight="1" thickBot="1">
      <c r="B4033" s="29" t="inlineStr">
        <is>
          <t>3F135MQ3OR</t>
        </is>
      </c>
      <c r="C4033" t="n">
        <v>0</v>
      </c>
      <c r="D4033" s="243" t="inlineStr">
        <is>
          <t>W1-39</t>
        </is>
      </c>
      <c r="E4033" s="2" t="n">
        <v>386.5</v>
      </c>
      <c r="F4033" s="244" t="inlineStr">
        <is>
          <t>*</t>
        </is>
      </c>
      <c r="G4033" s="2" t="n">
        <v>1274</v>
      </c>
      <c r="H4033" s="122" t="n">
        <v>1</v>
      </c>
      <c r="I4033" s="259" t="n">
        <v>0</v>
      </c>
      <c r="J4033" s="260" t="n">
        <v>1</v>
      </c>
      <c r="K4033" s="261" t="n">
        <v>0</v>
      </c>
      <c r="M4033" s="251">
        <f>CONCATENATE(D4033,"　",E4033,F4033,G4033)</f>
        <v/>
      </c>
      <c r="N4033" s="252">
        <f>I4033</f>
        <v/>
      </c>
    </row>
    <row r="4034" ht="15" customHeight="1" thickBot="1">
      <c r="B4034" s="29" t="inlineStr">
        <is>
          <t>3F135MQ3OR</t>
        </is>
      </c>
      <c r="C4034" t="n">
        <v>0</v>
      </c>
      <c r="D4034" s="243" t="inlineStr">
        <is>
          <t>W1-39</t>
        </is>
      </c>
      <c r="E4034" s="2" t="n">
        <v>119.5</v>
      </c>
      <c r="F4034" s="244" t="inlineStr">
        <is>
          <t>*</t>
        </is>
      </c>
      <c r="G4034" s="2" t="n">
        <v>1274</v>
      </c>
      <c r="H4034" s="122" t="n">
        <v>1</v>
      </c>
      <c r="I4034" s="259" t="n">
        <v>0</v>
      </c>
      <c r="J4034" s="260" t="n">
        <v>0.3</v>
      </c>
      <c r="K4034" s="261" t="n">
        <v>0</v>
      </c>
      <c r="M4034" s="251">
        <f>CONCATENATE(D4034,"　",E4034,F4034,G4034)</f>
        <v/>
      </c>
      <c r="N4034" s="252">
        <f>I4034</f>
        <v/>
      </c>
    </row>
    <row r="4035" ht="15" customHeight="1" thickBot="1">
      <c r="B4035" s="220" t="inlineStr">
        <is>
          <t>3F135MQ3OS</t>
        </is>
      </c>
      <c r="C4035" s="80" t="n">
        <v>0</v>
      </c>
      <c r="D4035" s="235" t="inlineStr">
        <is>
          <t>W1-39</t>
        </is>
      </c>
      <c r="E4035" s="236" t="n">
        <v>386.5</v>
      </c>
      <c r="F4035" s="237" t="inlineStr">
        <is>
          <t>*</t>
        </is>
      </c>
      <c r="G4035" s="236" t="n">
        <v>546</v>
      </c>
      <c r="H4035" s="238" t="n">
        <v>1</v>
      </c>
      <c r="I4035" s="253" t="n">
        <v>0</v>
      </c>
      <c r="J4035" s="254" t="n">
        <v>0.5</v>
      </c>
      <c r="K4035" s="255" t="n">
        <v>0</v>
      </c>
      <c r="M4035" s="251">
        <f>CONCATENATE(D4035,"　",E4035,F4035,G4035)</f>
        <v/>
      </c>
      <c r="N4035" s="252">
        <f>I4035</f>
        <v/>
      </c>
    </row>
    <row r="4036" ht="15" customHeight="1" thickBot="1">
      <c r="B4036" s="29" t="inlineStr">
        <is>
          <t>3F135MQ3OS</t>
        </is>
      </c>
      <c r="C4036" t="n">
        <v>0</v>
      </c>
      <c r="D4036" s="243" t="inlineStr">
        <is>
          <t>W1-39</t>
        </is>
      </c>
      <c r="E4036" s="2" t="n">
        <v>159.5</v>
      </c>
      <c r="F4036" s="244" t="inlineStr">
        <is>
          <t>*</t>
        </is>
      </c>
      <c r="G4036" s="2" t="n">
        <v>546</v>
      </c>
      <c r="H4036" s="122" t="n">
        <v>1</v>
      </c>
      <c r="I4036" s="259" t="n">
        <v>0</v>
      </c>
      <c r="J4036" s="260" t="n">
        <v>0.2</v>
      </c>
      <c r="K4036" s="261" t="n">
        <v>0</v>
      </c>
      <c r="M4036" s="251">
        <f>CONCATENATE(D4036,"　",E4036,F4036,G4036)</f>
        <v/>
      </c>
      <c r="N4036" s="252">
        <f>I4036</f>
        <v/>
      </c>
    </row>
    <row r="4037" ht="15" customHeight="1" thickBot="1">
      <c r="B4037" s="29" t="inlineStr">
        <is>
          <t>3F135MQ3OS</t>
        </is>
      </c>
      <c r="C4037" t="n">
        <v>0</v>
      </c>
      <c r="D4037" s="243" t="inlineStr">
        <is>
          <t>W1-39</t>
        </is>
      </c>
      <c r="E4037" s="2" t="n">
        <v>386.5</v>
      </c>
      <c r="F4037" s="244" t="inlineStr">
        <is>
          <t>*</t>
        </is>
      </c>
      <c r="G4037" s="2" t="n">
        <v>1274</v>
      </c>
      <c r="H4037" s="122" t="n">
        <v>1</v>
      </c>
      <c r="I4037" s="259" t="n">
        <v>0</v>
      </c>
      <c r="J4037" s="260" t="n">
        <v>1</v>
      </c>
      <c r="K4037" s="261" t="n">
        <v>0</v>
      </c>
      <c r="M4037" s="251">
        <f>CONCATENATE(D4037,"　",E4037,F4037,G4037)</f>
        <v/>
      </c>
      <c r="N4037" s="252">
        <f>I4037</f>
        <v/>
      </c>
    </row>
    <row r="4038" ht="15" customHeight="1" thickBot="1">
      <c r="B4038" s="221" t="inlineStr">
        <is>
          <t>3F135MQ3OS</t>
        </is>
      </c>
      <c r="C4038" s="89" t="n">
        <v>0</v>
      </c>
      <c r="D4038" s="239" t="inlineStr">
        <is>
          <t>W1-39</t>
        </is>
      </c>
      <c r="E4038" s="240" t="n">
        <v>159.5</v>
      </c>
      <c r="F4038" s="241" t="inlineStr">
        <is>
          <t>*</t>
        </is>
      </c>
      <c r="G4038" s="240" t="n">
        <v>1274</v>
      </c>
      <c r="H4038" s="242" t="n">
        <v>1</v>
      </c>
      <c r="I4038" s="256" t="n">
        <v>0</v>
      </c>
      <c r="J4038" s="257" t="n">
        <v>0.5</v>
      </c>
      <c r="K4038" s="258" t="n">
        <v>0</v>
      </c>
      <c r="M4038" s="251">
        <f>CONCATENATE(D4038,"　",E4038,F4038,G4038)</f>
        <v/>
      </c>
      <c r="N4038" s="252">
        <f>I4038</f>
        <v/>
      </c>
    </row>
    <row r="4039" ht="15" customHeight="1" thickBot="1">
      <c r="B4039" s="220" t="inlineStr">
        <is>
          <t>3F135MQ3Z</t>
        </is>
      </c>
      <c r="C4039" s="80" t="n">
        <v>0</v>
      </c>
      <c r="D4039" s="235" t="inlineStr">
        <is>
          <t>W1-39</t>
        </is>
      </c>
      <c r="E4039" s="236" t="n">
        <v>356.5</v>
      </c>
      <c r="F4039" s="237" t="inlineStr">
        <is>
          <t>*</t>
        </is>
      </c>
      <c r="G4039" s="236" t="n">
        <v>528</v>
      </c>
      <c r="H4039" s="238" t="n">
        <v>1</v>
      </c>
      <c r="I4039" s="253" t="n">
        <v>0</v>
      </c>
      <c r="J4039" s="254" t="n">
        <v>0.5</v>
      </c>
      <c r="K4039" s="255" t="n">
        <v>0</v>
      </c>
      <c r="M4039" s="251">
        <f>CONCATENATE(D4039,"　",E4039,F4039,G4039)</f>
        <v/>
      </c>
      <c r="N4039" s="252">
        <f>I4039</f>
        <v/>
      </c>
    </row>
    <row r="4040" ht="15" customHeight="1" thickBot="1">
      <c r="B4040" s="29" t="inlineStr">
        <is>
          <t>3F135MQ3Z</t>
        </is>
      </c>
      <c r="C4040" t="n">
        <v>0</v>
      </c>
      <c r="D4040" s="243" t="inlineStr">
        <is>
          <t>W1-39</t>
        </is>
      </c>
      <c r="E4040" s="2" t="n">
        <v>356.5</v>
      </c>
      <c r="F4040" s="244" t="inlineStr">
        <is>
          <t>*</t>
        </is>
      </c>
      <c r="G4040" s="2" t="n">
        <v>1256</v>
      </c>
      <c r="H4040" s="122" t="n">
        <v>1</v>
      </c>
      <c r="I4040" s="259" t="n">
        <v>0</v>
      </c>
      <c r="J4040" s="260" t="n">
        <v>0.95</v>
      </c>
      <c r="K4040" s="261" t="n">
        <v>0</v>
      </c>
      <c r="M4040" s="251">
        <f>CONCATENATE(D4040,"　",E4040,F4040,G4040)</f>
        <v/>
      </c>
      <c r="N4040" s="252">
        <f>I4040</f>
        <v/>
      </c>
    </row>
    <row r="4041" ht="15" customHeight="1" thickBot="1">
      <c r="B4041" s="29" t="inlineStr">
        <is>
          <t>3F135MQ3Z</t>
        </is>
      </c>
      <c r="C4041" t="n">
        <v>0</v>
      </c>
      <c r="D4041" s="243" t="inlineStr">
        <is>
          <t>W1-39</t>
        </is>
      </c>
      <c r="E4041" s="2" t="n">
        <v>129.5</v>
      </c>
      <c r="F4041" s="244" t="inlineStr">
        <is>
          <t>*</t>
        </is>
      </c>
      <c r="G4041" s="2" t="n">
        <v>528</v>
      </c>
      <c r="H4041" s="122" t="n">
        <v>1</v>
      </c>
      <c r="I4041" s="259" t="n">
        <v>0</v>
      </c>
      <c r="J4041" s="260" t="n">
        <v>0.2</v>
      </c>
      <c r="K4041" s="261" t="n">
        <v>0</v>
      </c>
      <c r="M4041" s="251">
        <f>CONCATENATE(D4041,"　",E4041,F4041,G4041)</f>
        <v/>
      </c>
      <c r="N4041" s="252">
        <f>I4041</f>
        <v/>
      </c>
    </row>
    <row r="4042" ht="15" customHeight="1" thickBot="1">
      <c r="B4042" s="221" t="inlineStr">
        <is>
          <t>3F135MQ3Z</t>
        </is>
      </c>
      <c r="C4042" s="89" t="n">
        <v>0</v>
      </c>
      <c r="D4042" s="239" t="inlineStr">
        <is>
          <t>W1-39</t>
        </is>
      </c>
      <c r="E4042" s="240" t="n">
        <v>129.5</v>
      </c>
      <c r="F4042" s="241" t="inlineStr">
        <is>
          <t>*</t>
        </is>
      </c>
      <c r="G4042" s="240" t="n">
        <v>1256</v>
      </c>
      <c r="H4042" s="242" t="n">
        <v>1</v>
      </c>
      <c r="I4042" s="256" t="n">
        <v>0</v>
      </c>
      <c r="J4042" s="257" t="n">
        <v>0.4</v>
      </c>
      <c r="K4042" s="258" t="n">
        <v>0</v>
      </c>
      <c r="M4042" s="251">
        <f>CONCATENATE(D4042,"　",E4042,F4042,G4042)</f>
        <v/>
      </c>
      <c r="N4042" s="252">
        <f>I4042</f>
        <v/>
      </c>
    </row>
    <row r="4043" ht="15" customHeight="1" thickBot="1">
      <c r="B4043" s="220" t="inlineStr">
        <is>
          <t>3F135MQ215</t>
        </is>
      </c>
      <c r="C4043" s="82" t="n">
        <v>0</v>
      </c>
      <c r="D4043" s="235" t="inlineStr">
        <is>
          <t>W1-39</t>
        </is>
      </c>
      <c r="E4043" s="236" t="n">
        <v>105</v>
      </c>
      <c r="F4043" s="245" t="inlineStr">
        <is>
          <t>*</t>
        </is>
      </c>
      <c r="G4043" s="236" t="n">
        <v>546</v>
      </c>
      <c r="H4043" s="238" t="n">
        <v>1</v>
      </c>
      <c r="I4043" s="253" t="n">
        <v>0</v>
      </c>
      <c r="J4043" s="254" t="n">
        <v>0.2</v>
      </c>
      <c r="K4043" s="255" t="n">
        <v>0</v>
      </c>
      <c r="M4043" s="251">
        <f>CONCATENATE(D4043,"　",E4043,F4043,G4043)</f>
        <v/>
      </c>
      <c r="N4043" s="252">
        <f>I4043</f>
        <v/>
      </c>
    </row>
    <row r="4044" ht="15" customHeight="1" thickBot="1">
      <c r="B4044" s="221" t="inlineStr">
        <is>
          <t>3F135MQ215</t>
        </is>
      </c>
      <c r="C4044" s="91" t="n">
        <v>0</v>
      </c>
      <c r="D4044" s="239" t="inlineStr">
        <is>
          <t>W1-39</t>
        </is>
      </c>
      <c r="E4044" s="240" t="n">
        <v>105</v>
      </c>
      <c r="F4044" s="246" t="inlineStr">
        <is>
          <t>*</t>
        </is>
      </c>
      <c r="G4044" s="240" t="n">
        <v>1274</v>
      </c>
      <c r="H4044" s="242" t="n">
        <v>1</v>
      </c>
      <c r="I4044" s="256" t="n">
        <v>0</v>
      </c>
      <c r="J4044" s="257" t="n">
        <v>0.3</v>
      </c>
      <c r="K4044" s="258" t="n">
        <v>0</v>
      </c>
      <c r="M4044" s="251">
        <f>CONCATENATE(D4044,"　",E4044,F4044,G4044)</f>
        <v/>
      </c>
      <c r="N4044" s="252">
        <f>I4044</f>
        <v/>
      </c>
    </row>
    <row r="4045" ht="15" customHeight="1" thickBot="1">
      <c r="B4045" s="220" t="inlineStr">
        <is>
          <t>3F135MQ215L</t>
        </is>
      </c>
      <c r="C4045" s="80" t="n">
        <v>0</v>
      </c>
      <c r="D4045" s="235" t="inlineStr">
        <is>
          <t>W1-39</t>
        </is>
      </c>
      <c r="E4045" s="236" t="n">
        <v>65</v>
      </c>
      <c r="F4045" s="237" t="inlineStr">
        <is>
          <t>*</t>
        </is>
      </c>
      <c r="G4045" s="236" t="n">
        <v>546</v>
      </c>
      <c r="H4045" s="238" t="n">
        <v>1</v>
      </c>
      <c r="I4045" s="253" t="n">
        <v>0</v>
      </c>
      <c r="J4045" s="254" t="n">
        <v>0.1</v>
      </c>
      <c r="K4045" s="255" t="n">
        <v>0</v>
      </c>
      <c r="M4045" s="251">
        <f>CONCATENATE(D4045,"　",E4045,F4045,G4045)</f>
        <v/>
      </c>
      <c r="N4045" s="252">
        <f>I4045</f>
        <v/>
      </c>
    </row>
    <row r="4046" ht="15" customHeight="1" thickBot="1">
      <c r="B4046" s="221" t="inlineStr">
        <is>
          <t>3F135MQ215L</t>
        </is>
      </c>
      <c r="C4046" s="89" t="n">
        <v>0</v>
      </c>
      <c r="D4046" s="239" t="inlineStr">
        <is>
          <t>W1-39</t>
        </is>
      </c>
      <c r="E4046" s="240" t="n">
        <v>65</v>
      </c>
      <c r="F4046" s="241" t="inlineStr">
        <is>
          <t>*</t>
        </is>
      </c>
      <c r="G4046" s="240" t="n">
        <v>1274</v>
      </c>
      <c r="H4046" s="242" t="n">
        <v>1</v>
      </c>
      <c r="I4046" s="256" t="n">
        <v>0</v>
      </c>
      <c r="J4046" s="257" t="n">
        <v>0.2</v>
      </c>
      <c r="K4046" s="258" t="n">
        <v>0</v>
      </c>
      <c r="M4046" s="251">
        <f>CONCATENATE(D4046,"　",E4046,F4046,G4046)</f>
        <v/>
      </c>
      <c r="N4046" s="252">
        <f>I4046</f>
        <v/>
      </c>
    </row>
    <row r="4047" ht="15" customHeight="1" thickBot="1">
      <c r="B4047" s="220" t="inlineStr">
        <is>
          <t>3F135MQ215R</t>
        </is>
      </c>
      <c r="C4047" s="80" t="n">
        <v>0</v>
      </c>
      <c r="D4047" s="235" t="inlineStr">
        <is>
          <t>W1-39</t>
        </is>
      </c>
      <c r="E4047" s="236" t="n">
        <v>65</v>
      </c>
      <c r="F4047" s="237" t="inlineStr">
        <is>
          <t>*</t>
        </is>
      </c>
      <c r="G4047" s="236" t="n">
        <v>546</v>
      </c>
      <c r="H4047" s="238" t="n">
        <v>1</v>
      </c>
      <c r="I4047" s="253" t="n">
        <v>0</v>
      </c>
      <c r="J4047" s="254" t="n">
        <v>0.1</v>
      </c>
      <c r="K4047" s="255" t="n">
        <v>0</v>
      </c>
      <c r="M4047" s="251">
        <f>CONCATENATE(D4047,"　",E4047,F4047,G4047)</f>
        <v/>
      </c>
      <c r="N4047" s="252">
        <f>I4047</f>
        <v/>
      </c>
    </row>
    <row r="4048" ht="15" customHeight="1" thickBot="1">
      <c r="B4048" s="221" t="inlineStr">
        <is>
          <t>3F135MQ215R</t>
        </is>
      </c>
      <c r="C4048" s="89" t="n">
        <v>0</v>
      </c>
      <c r="D4048" s="239" t="inlineStr">
        <is>
          <t>W1-39</t>
        </is>
      </c>
      <c r="E4048" s="240" t="n">
        <v>65</v>
      </c>
      <c r="F4048" s="241" t="inlineStr">
        <is>
          <t>*</t>
        </is>
      </c>
      <c r="G4048" s="240" t="n">
        <v>1274</v>
      </c>
      <c r="H4048" s="242" t="n">
        <v>1</v>
      </c>
      <c r="I4048" s="256" t="n">
        <v>0</v>
      </c>
      <c r="J4048" s="257" t="n">
        <v>0.2</v>
      </c>
      <c r="K4048" s="258" t="n">
        <v>0</v>
      </c>
      <c r="M4048" s="251">
        <f>CONCATENATE(D4048,"　",E4048,F4048,G4048)</f>
        <v/>
      </c>
      <c r="N4048" s="252">
        <f>I4048</f>
        <v/>
      </c>
    </row>
    <row r="4049" ht="15" customHeight="1" thickBot="1">
      <c r="B4049" s="220" t="inlineStr">
        <is>
          <t>3F135MQ305</t>
        </is>
      </c>
      <c r="C4049" s="82" t="n">
        <v>0</v>
      </c>
      <c r="D4049" s="235" t="inlineStr">
        <is>
          <t>W1-39</t>
        </is>
      </c>
      <c r="E4049" s="236" t="n">
        <v>195</v>
      </c>
      <c r="F4049" s="245" t="inlineStr">
        <is>
          <t>*</t>
        </is>
      </c>
      <c r="G4049" s="236" t="n">
        <v>546</v>
      </c>
      <c r="H4049" s="238" t="n">
        <v>1</v>
      </c>
      <c r="I4049" s="253" t="n">
        <v>0</v>
      </c>
      <c r="J4049" s="254" t="n">
        <v>0.3</v>
      </c>
      <c r="K4049" s="255" t="n">
        <v>0</v>
      </c>
      <c r="M4049" s="251">
        <f>CONCATENATE(D4049,"　",E4049,F4049,G4049)</f>
        <v/>
      </c>
      <c r="N4049" s="252">
        <f>I4049</f>
        <v/>
      </c>
    </row>
    <row r="4050" ht="15" customHeight="1" thickBot="1">
      <c r="B4050" s="221" t="inlineStr">
        <is>
          <t>3F135MQ305</t>
        </is>
      </c>
      <c r="C4050" s="91" t="n">
        <v>0</v>
      </c>
      <c r="D4050" s="239" t="inlineStr">
        <is>
          <t>W1-39</t>
        </is>
      </c>
      <c r="E4050" s="240" t="n">
        <v>195</v>
      </c>
      <c r="F4050" s="246" t="inlineStr">
        <is>
          <t>*</t>
        </is>
      </c>
      <c r="G4050" s="240" t="n">
        <v>1274</v>
      </c>
      <c r="H4050" s="242" t="n">
        <v>1</v>
      </c>
      <c r="I4050" s="256" t="n">
        <v>0</v>
      </c>
      <c r="J4050" s="257" t="n">
        <v>0.5</v>
      </c>
      <c r="K4050" s="258" t="n">
        <v>0</v>
      </c>
      <c r="M4050" s="251">
        <f>CONCATENATE(D4050,"　",E4050,F4050,G4050)</f>
        <v/>
      </c>
      <c r="N4050" s="252">
        <f>I4050</f>
        <v/>
      </c>
    </row>
    <row r="4051" ht="15" customHeight="1" thickBot="1">
      <c r="B4051" s="220" t="inlineStr">
        <is>
          <t>3F135MQ305L</t>
        </is>
      </c>
      <c r="C4051" s="82" t="n">
        <v>0</v>
      </c>
      <c r="D4051" s="235" t="inlineStr">
        <is>
          <t>W1-39</t>
        </is>
      </c>
      <c r="E4051" s="236" t="n">
        <v>156</v>
      </c>
      <c r="F4051" s="245" t="inlineStr">
        <is>
          <t>*</t>
        </is>
      </c>
      <c r="G4051" s="236" t="n">
        <v>546</v>
      </c>
      <c r="H4051" s="238" t="n">
        <v>1</v>
      </c>
      <c r="I4051" s="253" t="n">
        <v>0</v>
      </c>
      <c r="J4051" s="254" t="n">
        <v>0.2</v>
      </c>
      <c r="K4051" s="255" t="n">
        <v>0</v>
      </c>
      <c r="M4051" s="251">
        <f>CONCATENATE(D4051,"　",E4051,F4051,G4051)</f>
        <v/>
      </c>
      <c r="N4051" s="252">
        <f>I4051</f>
        <v/>
      </c>
    </row>
    <row r="4052" ht="15" customHeight="1" thickBot="1">
      <c r="B4052" s="221" t="inlineStr">
        <is>
          <t>3F135MQ305L</t>
        </is>
      </c>
      <c r="C4052" s="91" t="n">
        <v>0</v>
      </c>
      <c r="D4052" s="239" t="inlineStr">
        <is>
          <t>W1-39</t>
        </is>
      </c>
      <c r="E4052" s="240" t="n">
        <v>156</v>
      </c>
      <c r="F4052" s="246" t="inlineStr">
        <is>
          <t>*</t>
        </is>
      </c>
      <c r="G4052" s="240" t="n">
        <v>1274</v>
      </c>
      <c r="H4052" s="242" t="n">
        <v>1</v>
      </c>
      <c r="I4052" s="256" t="n">
        <v>0</v>
      </c>
      <c r="J4052" s="257" t="n">
        <v>0.4</v>
      </c>
      <c r="K4052" s="258" t="n">
        <v>0</v>
      </c>
      <c r="M4052" s="251">
        <f>CONCATENATE(D4052,"　",E4052,F4052,G4052)</f>
        <v/>
      </c>
      <c r="N4052" s="252">
        <f>I4052</f>
        <v/>
      </c>
    </row>
    <row r="4053" ht="15" customHeight="1" thickBot="1">
      <c r="B4053" s="220" t="inlineStr">
        <is>
          <t>3F135MQ305R</t>
        </is>
      </c>
      <c r="C4053" s="82" t="n">
        <v>0</v>
      </c>
      <c r="D4053" s="235" t="inlineStr">
        <is>
          <t>W1-39</t>
        </is>
      </c>
      <c r="E4053" s="236" t="n">
        <v>156</v>
      </c>
      <c r="F4053" s="245" t="inlineStr">
        <is>
          <t>*</t>
        </is>
      </c>
      <c r="G4053" s="236" t="n">
        <v>546</v>
      </c>
      <c r="H4053" s="238" t="n">
        <v>1</v>
      </c>
      <c r="I4053" s="253" t="n">
        <v>0</v>
      </c>
      <c r="J4053" s="254" t="n">
        <v>0.2</v>
      </c>
      <c r="K4053" s="255" t="n">
        <v>0</v>
      </c>
      <c r="M4053" s="251">
        <f>CONCATENATE(D4053,"　",E4053,F4053,G4053)</f>
        <v/>
      </c>
      <c r="N4053" s="252">
        <f>I4053</f>
        <v/>
      </c>
    </row>
    <row r="4054" ht="15" customHeight="1" thickBot="1">
      <c r="B4054" s="221" t="inlineStr">
        <is>
          <t>3F135MQ305R</t>
        </is>
      </c>
      <c r="C4054" s="91" t="n">
        <v>0</v>
      </c>
      <c r="D4054" s="239" t="inlineStr">
        <is>
          <t>W1-39</t>
        </is>
      </c>
      <c r="E4054" s="240" t="n">
        <v>156</v>
      </c>
      <c r="F4054" s="246" t="inlineStr">
        <is>
          <t>*</t>
        </is>
      </c>
      <c r="G4054" s="240" t="n">
        <v>1274</v>
      </c>
      <c r="H4054" s="242" t="n">
        <v>1</v>
      </c>
      <c r="I4054" s="256" t="n">
        <v>0</v>
      </c>
      <c r="J4054" s="257" t="n">
        <v>0.4</v>
      </c>
      <c r="K4054" s="258" t="n">
        <v>0</v>
      </c>
      <c r="M4054" s="251">
        <f>CONCATENATE(D4054,"　",E4054,F4054,G4054)</f>
        <v/>
      </c>
      <c r="N4054" s="252">
        <f>I4054</f>
        <v/>
      </c>
    </row>
    <row r="4055" ht="15" customHeight="1" thickBot="1">
      <c r="B4055" s="220" t="inlineStr">
        <is>
          <t>3F135MQ310</t>
        </is>
      </c>
      <c r="C4055" s="82" t="n">
        <v>0</v>
      </c>
      <c r="D4055" s="235" t="inlineStr">
        <is>
          <t>W1-39</t>
        </is>
      </c>
      <c r="E4055" s="236" t="n">
        <v>200</v>
      </c>
      <c r="F4055" s="245" t="inlineStr">
        <is>
          <t>*</t>
        </is>
      </c>
      <c r="G4055" s="236" t="n">
        <v>546</v>
      </c>
      <c r="H4055" s="238" t="n">
        <v>1</v>
      </c>
      <c r="I4055" s="253" t="n">
        <v>0</v>
      </c>
      <c r="J4055" s="254" t="n">
        <v>0.3</v>
      </c>
      <c r="K4055" s="255" t="n">
        <v>0</v>
      </c>
      <c r="M4055" s="251">
        <f>CONCATENATE(D4055,"　",E4055,F4055,G4055)</f>
        <v/>
      </c>
      <c r="N4055" s="252">
        <f>I4055</f>
        <v/>
      </c>
    </row>
    <row r="4056" ht="15" customHeight="1" thickBot="1">
      <c r="B4056" s="221" t="inlineStr">
        <is>
          <t>3F135MQ310</t>
        </is>
      </c>
      <c r="C4056" s="91" t="n">
        <v>0</v>
      </c>
      <c r="D4056" s="239" t="inlineStr">
        <is>
          <t>W1-39</t>
        </is>
      </c>
      <c r="E4056" s="240" t="n">
        <v>200</v>
      </c>
      <c r="F4056" s="246" t="inlineStr">
        <is>
          <t>*</t>
        </is>
      </c>
      <c r="G4056" s="240" t="n">
        <v>1274</v>
      </c>
      <c r="H4056" s="242" t="n">
        <v>1</v>
      </c>
      <c r="I4056" s="256" t="n">
        <v>0</v>
      </c>
      <c r="J4056" s="257" t="n">
        <v>0.6</v>
      </c>
      <c r="K4056" s="258" t="n">
        <v>0</v>
      </c>
      <c r="M4056" s="251">
        <f>CONCATENATE(D4056,"　",E4056,F4056,G4056)</f>
        <v/>
      </c>
      <c r="N4056" s="252">
        <f>I4056</f>
        <v/>
      </c>
    </row>
    <row r="4057" ht="15" customHeight="1" thickBot="1">
      <c r="B4057" s="220" t="inlineStr">
        <is>
          <t>3F135MQ310L</t>
        </is>
      </c>
      <c r="C4057" s="82" t="n">
        <v>0</v>
      </c>
      <c r="D4057" s="235" t="inlineStr">
        <is>
          <t>W1-39</t>
        </is>
      </c>
      <c r="E4057" s="236" t="n">
        <v>160</v>
      </c>
      <c r="F4057" s="245" t="inlineStr">
        <is>
          <t>*</t>
        </is>
      </c>
      <c r="G4057" s="236" t="n">
        <v>546</v>
      </c>
      <c r="H4057" s="238" t="n">
        <v>1</v>
      </c>
      <c r="I4057" s="253" t="n">
        <v>0</v>
      </c>
      <c r="J4057" s="254" t="n">
        <v>0.2</v>
      </c>
      <c r="K4057" s="255" t="n">
        <v>0</v>
      </c>
      <c r="M4057" s="251">
        <f>CONCATENATE(D4057,"　",E4057,F4057,G4057)</f>
        <v/>
      </c>
      <c r="N4057" s="252">
        <f>I4057</f>
        <v/>
      </c>
    </row>
    <row r="4058" ht="15" customHeight="1" thickBot="1">
      <c r="B4058" s="221" t="inlineStr">
        <is>
          <t>3F135MQ310L</t>
        </is>
      </c>
      <c r="C4058" s="91" t="n">
        <v>0</v>
      </c>
      <c r="D4058" s="239" t="inlineStr">
        <is>
          <t>W1-39</t>
        </is>
      </c>
      <c r="E4058" s="240" t="n">
        <v>160</v>
      </c>
      <c r="F4058" s="246" t="inlineStr">
        <is>
          <t>*</t>
        </is>
      </c>
      <c r="G4058" s="240" t="n">
        <v>1274</v>
      </c>
      <c r="H4058" s="242" t="n">
        <v>1</v>
      </c>
      <c r="I4058" s="256" t="n">
        <v>0</v>
      </c>
      <c r="J4058" s="257" t="n">
        <v>0.5</v>
      </c>
      <c r="K4058" s="258" t="n">
        <v>0</v>
      </c>
      <c r="M4058" s="251">
        <f>CONCATENATE(D4058,"　",E4058,F4058,G4058)</f>
        <v/>
      </c>
      <c r="N4058" s="252">
        <f>I4058</f>
        <v/>
      </c>
    </row>
    <row r="4059" ht="15" customHeight="1" thickBot="1">
      <c r="B4059" s="220" t="inlineStr">
        <is>
          <t>3F135MQ310R</t>
        </is>
      </c>
      <c r="C4059" s="82" t="n">
        <v>0</v>
      </c>
      <c r="D4059" s="235" t="inlineStr">
        <is>
          <t>W1-39</t>
        </is>
      </c>
      <c r="E4059" s="236" t="n">
        <v>160</v>
      </c>
      <c r="F4059" s="245" t="inlineStr">
        <is>
          <t>*</t>
        </is>
      </c>
      <c r="G4059" s="236" t="n">
        <v>546</v>
      </c>
      <c r="H4059" s="238" t="n">
        <v>1</v>
      </c>
      <c r="I4059" s="253" t="n">
        <v>0</v>
      </c>
      <c r="J4059" s="254" t="n">
        <v>0.2</v>
      </c>
      <c r="K4059" s="255" t="n">
        <v>0</v>
      </c>
      <c r="M4059" s="251">
        <f>CONCATENATE(D4059,"　",E4059,F4059,G4059)</f>
        <v/>
      </c>
      <c r="N4059" s="252">
        <f>I4059</f>
        <v/>
      </c>
    </row>
    <row r="4060" ht="15" customHeight="1" thickBot="1">
      <c r="B4060" s="221" t="inlineStr">
        <is>
          <t>3F135MQ310R</t>
        </is>
      </c>
      <c r="C4060" s="91" t="n">
        <v>0</v>
      </c>
      <c r="D4060" s="239" t="inlineStr">
        <is>
          <t>W1-39</t>
        </is>
      </c>
      <c r="E4060" s="240" t="n">
        <v>160</v>
      </c>
      <c r="F4060" s="246" t="inlineStr">
        <is>
          <t>*</t>
        </is>
      </c>
      <c r="G4060" s="240" t="n">
        <v>1274</v>
      </c>
      <c r="H4060" s="242" t="n">
        <v>1</v>
      </c>
      <c r="I4060" s="256" t="n">
        <v>0</v>
      </c>
      <c r="J4060" s="257" t="n">
        <v>0.5</v>
      </c>
      <c r="K4060" s="258" t="n">
        <v>0</v>
      </c>
      <c r="M4060" s="251">
        <f>CONCATENATE(D4060,"　",E4060,F4060,G4060)</f>
        <v/>
      </c>
      <c r="N4060" s="252">
        <f>I4060</f>
        <v/>
      </c>
    </row>
    <row r="4061" ht="15" customHeight="1" thickBot="1">
      <c r="B4061" s="220" t="inlineStr">
        <is>
          <t>3F135MQ600</t>
        </is>
      </c>
      <c r="C4061" s="80" t="n">
        <v>0</v>
      </c>
      <c r="D4061" s="235" t="inlineStr">
        <is>
          <t>W1-39</t>
        </is>
      </c>
      <c r="E4061" s="236" t="n">
        <v>386.5</v>
      </c>
      <c r="F4061" s="237" t="inlineStr">
        <is>
          <t>*</t>
        </is>
      </c>
      <c r="G4061" s="236" t="n">
        <v>546</v>
      </c>
      <c r="H4061" s="238" t="n">
        <v>1</v>
      </c>
      <c r="I4061" s="253" t="n">
        <v>0</v>
      </c>
      <c r="J4061" s="254" t="n">
        <v>0.5</v>
      </c>
      <c r="K4061" s="255" t="n">
        <v>0</v>
      </c>
      <c r="M4061" s="251">
        <f>CONCATENATE(D4061,"　",E4061,F4061,G4061)</f>
        <v/>
      </c>
      <c r="N4061" s="252">
        <f>I4061</f>
        <v/>
      </c>
    </row>
    <row r="4062" ht="15" customHeight="1" thickBot="1">
      <c r="B4062" s="29" t="inlineStr">
        <is>
          <t>3F135MQ600</t>
        </is>
      </c>
      <c r="C4062" t="n">
        <v>0</v>
      </c>
      <c r="D4062" s="243" t="inlineStr">
        <is>
          <t>W1-39</t>
        </is>
      </c>
      <c r="E4062" s="2" t="n">
        <v>76.5</v>
      </c>
      <c r="F4062" s="244" t="inlineStr">
        <is>
          <t>*</t>
        </is>
      </c>
      <c r="G4062" s="2" t="n">
        <v>546</v>
      </c>
      <c r="H4062" s="122" t="n">
        <v>1</v>
      </c>
      <c r="I4062" s="259" t="n">
        <v>0</v>
      </c>
      <c r="J4062" s="260" t="n">
        <v>0.1</v>
      </c>
      <c r="K4062" s="261" t="n">
        <v>0</v>
      </c>
      <c r="M4062" s="251">
        <f>CONCATENATE(D4062,"　",E4062,F4062,G4062)</f>
        <v/>
      </c>
      <c r="N4062" s="252">
        <f>I4062</f>
        <v/>
      </c>
    </row>
    <row r="4063" ht="15" customHeight="1" thickBot="1">
      <c r="B4063" s="29" t="inlineStr">
        <is>
          <t>3F135MQ600</t>
        </is>
      </c>
      <c r="C4063" t="n">
        <v>0</v>
      </c>
      <c r="D4063" s="243" t="inlineStr">
        <is>
          <t>W1-39</t>
        </is>
      </c>
      <c r="E4063" s="2" t="n">
        <v>386.5</v>
      </c>
      <c r="F4063" s="244" t="inlineStr">
        <is>
          <t>*</t>
        </is>
      </c>
      <c r="G4063" s="2" t="n">
        <v>1274</v>
      </c>
      <c r="H4063" s="122" t="n">
        <v>1</v>
      </c>
      <c r="I4063" s="259" t="n">
        <v>0</v>
      </c>
      <c r="J4063" s="260" t="n">
        <v>1</v>
      </c>
      <c r="K4063" s="261" t="n">
        <v>0</v>
      </c>
      <c r="M4063" s="251">
        <f>CONCATENATE(D4063,"　",E4063,F4063,G4063)</f>
        <v/>
      </c>
      <c r="N4063" s="252">
        <f>I4063</f>
        <v/>
      </c>
    </row>
    <row r="4064" ht="15" customHeight="1" thickBot="1">
      <c r="B4064" s="221" t="inlineStr">
        <is>
          <t>3F135MQ600</t>
        </is>
      </c>
      <c r="C4064" s="89" t="n">
        <v>0</v>
      </c>
      <c r="D4064" s="239" t="inlineStr">
        <is>
          <t>W1-39</t>
        </is>
      </c>
      <c r="E4064" s="240" t="n">
        <v>76.5</v>
      </c>
      <c r="F4064" s="241" t="inlineStr">
        <is>
          <t>*</t>
        </is>
      </c>
      <c r="G4064" s="240" t="n">
        <v>1274</v>
      </c>
      <c r="H4064" s="242" t="n">
        <v>1</v>
      </c>
      <c r="I4064" s="256" t="n">
        <v>0</v>
      </c>
      <c r="J4064" s="257" t="n">
        <v>0.2</v>
      </c>
      <c r="K4064" s="258" t="n">
        <v>0</v>
      </c>
      <c r="M4064" s="251">
        <f>CONCATENATE(D4064,"　",E4064,F4064,G4064)</f>
        <v/>
      </c>
      <c r="N4064" s="252">
        <f>I4064</f>
        <v/>
      </c>
    </row>
    <row r="4065" ht="15" customHeight="1" thickBot="1">
      <c r="B4065" s="220" t="inlineStr">
        <is>
          <t>3F135MQ600L</t>
        </is>
      </c>
      <c r="C4065" s="80" t="n">
        <v>0</v>
      </c>
      <c r="D4065" s="235" t="inlineStr">
        <is>
          <t>W1-39</t>
        </is>
      </c>
      <c r="E4065" s="236" t="n">
        <v>386.5</v>
      </c>
      <c r="F4065" s="237" t="inlineStr">
        <is>
          <t>*</t>
        </is>
      </c>
      <c r="G4065" s="236" t="n">
        <v>546</v>
      </c>
      <c r="H4065" s="238" t="n">
        <v>1</v>
      </c>
      <c r="I4065" s="253" t="n">
        <v>0</v>
      </c>
      <c r="J4065" s="254" t="n">
        <v>0.5</v>
      </c>
      <c r="K4065" s="255" t="n">
        <v>0</v>
      </c>
      <c r="M4065" s="251">
        <f>CONCATENATE(D4065,"　",E4065,F4065,G4065)</f>
        <v/>
      </c>
      <c r="N4065" s="252">
        <f>I4065</f>
        <v/>
      </c>
    </row>
    <row r="4066" ht="15" customHeight="1" thickBot="1">
      <c r="B4066" s="29" t="inlineStr">
        <is>
          <t>3F135MQ600L</t>
        </is>
      </c>
      <c r="C4066" t="n">
        <v>0</v>
      </c>
      <c r="D4066" s="243" t="inlineStr">
        <is>
          <t>W1-39</t>
        </is>
      </c>
      <c r="E4066" s="2" t="n">
        <v>36.5</v>
      </c>
      <c r="F4066" s="244" t="inlineStr">
        <is>
          <t>*</t>
        </is>
      </c>
      <c r="G4066" s="2" t="n">
        <v>546</v>
      </c>
      <c r="H4066" s="122" t="n">
        <v>1</v>
      </c>
      <c r="I4066" s="259" t="n">
        <v>0</v>
      </c>
      <c r="J4066" s="260" t="n">
        <v>0.1</v>
      </c>
      <c r="K4066" s="261" t="n">
        <v>0</v>
      </c>
      <c r="M4066" s="251">
        <f>CONCATENATE(D4066,"　",E4066,F4066,G4066)</f>
        <v/>
      </c>
      <c r="N4066" s="252">
        <f>I4066</f>
        <v/>
      </c>
    </row>
    <row r="4067" ht="15" customHeight="1" thickBot="1">
      <c r="B4067" s="29" t="inlineStr">
        <is>
          <t>3F135MQ600L</t>
        </is>
      </c>
      <c r="C4067" t="n">
        <v>0</v>
      </c>
      <c r="D4067" s="243" t="inlineStr">
        <is>
          <t>W1-39</t>
        </is>
      </c>
      <c r="E4067" s="2" t="n">
        <v>386.5</v>
      </c>
      <c r="F4067" s="244" t="inlineStr">
        <is>
          <t>*</t>
        </is>
      </c>
      <c r="G4067" s="2" t="n">
        <v>1274</v>
      </c>
      <c r="H4067" s="122" t="n">
        <v>1</v>
      </c>
      <c r="I4067" s="259" t="n">
        <v>0</v>
      </c>
      <c r="J4067" s="260" t="n">
        <v>1</v>
      </c>
      <c r="K4067" s="261" t="n">
        <v>0</v>
      </c>
      <c r="M4067" s="251">
        <f>CONCATENATE(D4067,"　",E4067,F4067,G4067)</f>
        <v/>
      </c>
      <c r="N4067" s="252">
        <f>I4067</f>
        <v/>
      </c>
    </row>
    <row r="4068" ht="15" customHeight="1" thickBot="1">
      <c r="B4068" s="221" t="inlineStr">
        <is>
          <t>3F135MQ600L</t>
        </is>
      </c>
      <c r="C4068" s="89" t="n">
        <v>0</v>
      </c>
      <c r="D4068" s="239" t="inlineStr">
        <is>
          <t>W1-39</t>
        </is>
      </c>
      <c r="E4068" s="240" t="n">
        <v>36.5</v>
      </c>
      <c r="F4068" s="241" t="inlineStr">
        <is>
          <t>*</t>
        </is>
      </c>
      <c r="G4068" s="240" t="n">
        <v>1274</v>
      </c>
      <c r="H4068" s="242" t="n">
        <v>1</v>
      </c>
      <c r="I4068" s="256" t="n">
        <v>0</v>
      </c>
      <c r="J4068" s="257" t="n">
        <v>0.1</v>
      </c>
      <c r="K4068" s="258" t="n">
        <v>0</v>
      </c>
      <c r="M4068" s="251">
        <f>CONCATENATE(D4068,"　",E4068,F4068,G4068)</f>
        <v/>
      </c>
      <c r="N4068" s="252">
        <f>I4068</f>
        <v/>
      </c>
    </row>
    <row r="4069" ht="15" customHeight="1" thickBot="1">
      <c r="B4069" s="220" t="inlineStr">
        <is>
          <t>3F135MQ600R</t>
        </is>
      </c>
      <c r="C4069" s="80" t="n">
        <v>0</v>
      </c>
      <c r="D4069" s="235" t="inlineStr">
        <is>
          <t>W1-39</t>
        </is>
      </c>
      <c r="E4069" s="236" t="n">
        <v>386.5</v>
      </c>
      <c r="F4069" s="237" t="inlineStr">
        <is>
          <t>*</t>
        </is>
      </c>
      <c r="G4069" s="236" t="n">
        <v>546</v>
      </c>
      <c r="H4069" s="238" t="n">
        <v>1</v>
      </c>
      <c r="I4069" s="253" t="n">
        <v>0</v>
      </c>
      <c r="J4069" s="254" t="n">
        <v>0.5</v>
      </c>
      <c r="K4069" s="255" t="n">
        <v>0</v>
      </c>
      <c r="M4069" s="251">
        <f>CONCATENATE(D4069,"　",E4069,F4069,G4069)</f>
        <v/>
      </c>
      <c r="N4069" s="252">
        <f>I4069</f>
        <v/>
      </c>
    </row>
    <row r="4070" ht="15" customHeight="1" thickBot="1">
      <c r="B4070" s="29" t="inlineStr">
        <is>
          <t>3F135MQ600R</t>
        </is>
      </c>
      <c r="C4070" t="n">
        <v>0</v>
      </c>
      <c r="D4070" s="243" t="inlineStr">
        <is>
          <t>W1-39</t>
        </is>
      </c>
      <c r="E4070" s="2" t="n">
        <v>36.5</v>
      </c>
      <c r="F4070" s="244" t="inlineStr">
        <is>
          <t>*</t>
        </is>
      </c>
      <c r="G4070" s="2" t="n">
        <v>546</v>
      </c>
      <c r="H4070" s="122" t="n">
        <v>1</v>
      </c>
      <c r="I4070" s="259" t="n">
        <v>0</v>
      </c>
      <c r="J4070" s="260" t="n">
        <v>0.1</v>
      </c>
      <c r="K4070" s="261" t="n">
        <v>0</v>
      </c>
      <c r="M4070" s="251">
        <f>CONCATENATE(D4070,"　",E4070,F4070,G4070)</f>
        <v/>
      </c>
      <c r="N4070" s="252">
        <f>I4070</f>
        <v/>
      </c>
    </row>
    <row r="4071" ht="15" customHeight="1" thickBot="1">
      <c r="B4071" s="29" t="inlineStr">
        <is>
          <t>3F135MQ600R</t>
        </is>
      </c>
      <c r="C4071" t="n">
        <v>0</v>
      </c>
      <c r="D4071" s="243" t="inlineStr">
        <is>
          <t>W1-39</t>
        </is>
      </c>
      <c r="E4071" s="2" t="n">
        <v>386.5</v>
      </c>
      <c r="F4071" s="244" t="inlineStr">
        <is>
          <t>*</t>
        </is>
      </c>
      <c r="G4071" s="2" t="n">
        <v>1274</v>
      </c>
      <c r="H4071" s="122" t="n">
        <v>1</v>
      </c>
      <c r="I4071" s="259" t="n">
        <v>0</v>
      </c>
      <c r="J4071" s="260" t="n">
        <v>1</v>
      </c>
      <c r="K4071" s="261" t="n">
        <v>0</v>
      </c>
      <c r="M4071" s="251">
        <f>CONCATENATE(D4071,"　",E4071,F4071,G4071)</f>
        <v/>
      </c>
      <c r="N4071" s="252">
        <f>I4071</f>
        <v/>
      </c>
    </row>
    <row r="4072" ht="15" customHeight="1" thickBot="1">
      <c r="B4072" s="221" t="inlineStr">
        <is>
          <t>3F135MQ600R</t>
        </is>
      </c>
      <c r="C4072" s="89" t="n">
        <v>0</v>
      </c>
      <c r="D4072" s="239" t="inlineStr">
        <is>
          <t>W1-39</t>
        </is>
      </c>
      <c r="E4072" s="240" t="n">
        <v>36.5</v>
      </c>
      <c r="F4072" s="241" t="inlineStr">
        <is>
          <t>*</t>
        </is>
      </c>
      <c r="G4072" s="240" t="n">
        <v>1274</v>
      </c>
      <c r="H4072" s="242" t="n">
        <v>1</v>
      </c>
      <c r="I4072" s="256" t="n">
        <v>0</v>
      </c>
      <c r="J4072" s="257" t="n">
        <v>0.1</v>
      </c>
      <c r="K4072" s="258" t="n">
        <v>0</v>
      </c>
      <c r="M4072" s="251">
        <f>CONCATENATE(D4072,"　",E4072,F4072,G4072)</f>
        <v/>
      </c>
      <c r="N4072" s="252">
        <f>I4072</f>
        <v/>
      </c>
    </row>
    <row r="4073" ht="15" customHeight="1" thickBot="1">
      <c r="B4073" s="220" t="inlineStr">
        <is>
          <t>3F135MQO300S</t>
        </is>
      </c>
      <c r="C4073" s="80" t="n">
        <v>0</v>
      </c>
      <c r="D4073" s="235" t="inlineStr">
        <is>
          <t>W1-39</t>
        </is>
      </c>
      <c r="E4073" s="236" t="n">
        <v>190</v>
      </c>
      <c r="F4073" s="237" t="inlineStr">
        <is>
          <t>*</t>
        </is>
      </c>
      <c r="G4073" s="236" t="n">
        <v>546</v>
      </c>
      <c r="H4073" s="238" t="n">
        <v>1</v>
      </c>
      <c r="I4073" s="253" t="n">
        <v>0</v>
      </c>
      <c r="J4073" s="254" t="n">
        <v>0.3</v>
      </c>
      <c r="K4073" s="255" t="n">
        <v>0</v>
      </c>
      <c r="M4073" s="251">
        <f>CONCATENATE(D4073,"　",E4073,F4073,G4073)</f>
        <v/>
      </c>
      <c r="N4073" s="252">
        <f>I4073</f>
        <v/>
      </c>
    </row>
    <row r="4074" ht="15" customHeight="1" thickBot="1">
      <c r="B4074" s="221" t="inlineStr">
        <is>
          <t>3F135MQO300S</t>
        </is>
      </c>
      <c r="C4074" s="89" t="n">
        <v>0</v>
      </c>
      <c r="D4074" s="239" t="inlineStr">
        <is>
          <t>W1-39</t>
        </is>
      </c>
      <c r="E4074" s="240" t="n">
        <v>190</v>
      </c>
      <c r="F4074" s="241" t="inlineStr">
        <is>
          <t>*</t>
        </is>
      </c>
      <c r="G4074" s="240" t="n">
        <v>1274</v>
      </c>
      <c r="H4074" s="242" t="n">
        <v>1</v>
      </c>
      <c r="I4074" s="256" t="n">
        <v>0</v>
      </c>
      <c r="J4074" s="257" t="n">
        <v>0.5</v>
      </c>
      <c r="K4074" s="258" t="n">
        <v>0</v>
      </c>
      <c r="M4074" s="251">
        <f>CONCATENATE(D4074,"　",E4074,F4074,G4074)</f>
        <v/>
      </c>
      <c r="N4074" s="252">
        <f>I4074</f>
        <v/>
      </c>
    </row>
    <row r="4075" ht="15" customHeight="1" thickBot="1">
      <c r="B4075" s="222" t="inlineStr">
        <is>
          <t>3F825MQ</t>
        </is>
      </c>
      <c r="C4075" s="7" t="n">
        <v>0</v>
      </c>
      <c r="D4075" s="232" t="inlineStr">
        <is>
          <t>W1-39</t>
        </is>
      </c>
      <c r="E4075" s="233" t="n">
        <v>118</v>
      </c>
      <c r="F4075" s="234" t="inlineStr">
        <is>
          <t>*</t>
        </is>
      </c>
      <c r="G4075" s="233" t="n">
        <v>1171</v>
      </c>
      <c r="H4075" s="231" t="n">
        <v>1</v>
      </c>
      <c r="I4075" s="248">
        <f>SUM(H4075*C4075)</f>
        <v/>
      </c>
      <c r="J4075" s="249" t="n">
        <v>0.3</v>
      </c>
      <c r="K4075" s="250" t="n">
        <v>0</v>
      </c>
      <c r="M4075" s="251">
        <f>CONCATENATE(D4075,"　",E4075,F4075,G4075)</f>
        <v/>
      </c>
      <c r="N4075" s="252">
        <f>I4075</f>
        <v/>
      </c>
    </row>
    <row r="4076" ht="15" customHeight="1" thickBot="1">
      <c r="B4076" s="222" t="inlineStr">
        <is>
          <t>3F825MQL</t>
        </is>
      </c>
      <c r="C4076" s="21" t="n">
        <v>0</v>
      </c>
      <c r="D4076" s="7" t="inlineStr">
        <is>
          <t>W1-39</t>
        </is>
      </c>
      <c r="E4076" s="233" t="n">
        <v>79</v>
      </c>
      <c r="F4076" s="234" t="inlineStr">
        <is>
          <t>*</t>
        </is>
      </c>
      <c r="G4076" s="233" t="n">
        <v>1171</v>
      </c>
      <c r="H4076" s="231" t="n">
        <v>1</v>
      </c>
      <c r="I4076" s="248">
        <f>SUM(H4076*C4076)</f>
        <v/>
      </c>
      <c r="J4076" s="249" t="n">
        <v>0.2</v>
      </c>
      <c r="K4076" s="250" t="n">
        <v>0</v>
      </c>
      <c r="M4076" s="251">
        <f>CONCATENATE(D4076,"　",E4076,F4076,G4076)</f>
        <v/>
      </c>
      <c r="N4076" s="252">
        <f>I4076</f>
        <v/>
      </c>
    </row>
    <row r="4077" ht="15" customHeight="1" thickBot="1">
      <c r="B4077" s="221" t="inlineStr">
        <is>
          <t>3F825MQR</t>
        </is>
      </c>
      <c r="C4077" s="91" t="n">
        <v>0</v>
      </c>
      <c r="D4077" s="89" t="inlineStr">
        <is>
          <t>W1-39</t>
        </is>
      </c>
      <c r="E4077" s="240" t="n">
        <v>79</v>
      </c>
      <c r="F4077" s="241" t="inlineStr">
        <is>
          <t>*</t>
        </is>
      </c>
      <c r="G4077" s="240" t="n">
        <v>1171</v>
      </c>
      <c r="H4077" s="242" t="n">
        <v>1</v>
      </c>
      <c r="I4077" s="256">
        <f>SUM(H4077*C4077)</f>
        <v/>
      </c>
      <c r="J4077" s="257" t="n">
        <v>0.2</v>
      </c>
      <c r="K4077" s="258" t="n">
        <v>0</v>
      </c>
      <c r="M4077" s="251">
        <f>CONCATENATE(D4077,"　",E4077,F4077,G4077)</f>
        <v/>
      </c>
      <c r="N4077" s="252">
        <f>I4077</f>
        <v/>
      </c>
    </row>
    <row r="4078" ht="15" customHeight="1" thickBot="1">
      <c r="B4078" s="221" t="inlineStr">
        <is>
          <t>3F825MQO300</t>
        </is>
      </c>
      <c r="C4078" s="89" t="n">
        <v>0</v>
      </c>
      <c r="D4078" s="239" t="inlineStr">
        <is>
          <t>W1-39</t>
        </is>
      </c>
      <c r="E4078" s="240" t="n">
        <v>190</v>
      </c>
      <c r="F4078" s="241" t="inlineStr">
        <is>
          <t>*</t>
        </is>
      </c>
      <c r="G4078" s="240" t="n">
        <v>1171</v>
      </c>
      <c r="H4078" s="242" t="n">
        <v>1</v>
      </c>
      <c r="I4078" s="256">
        <f>SUM(H4078*C4078)</f>
        <v/>
      </c>
      <c r="J4078" s="257" t="n">
        <v>0.5</v>
      </c>
      <c r="K4078" s="258" t="n">
        <v>0</v>
      </c>
      <c r="M4078" s="251">
        <f>CONCATENATE(D4078,"　",E4078,F4078,G4078)</f>
        <v/>
      </c>
      <c r="N4078" s="252">
        <f>I4078</f>
        <v/>
      </c>
    </row>
    <row r="4079" ht="15" customHeight="1" thickBot="1">
      <c r="B4079" s="29" t="inlineStr">
        <is>
          <t>3F825MQ3</t>
        </is>
      </c>
      <c r="C4079" t="n">
        <v>0</v>
      </c>
      <c r="D4079" s="243" t="inlineStr">
        <is>
          <t>W1-39</t>
        </is>
      </c>
      <c r="E4079" s="2" t="n">
        <v>386.5</v>
      </c>
      <c r="F4079" s="244" t="inlineStr">
        <is>
          <t>*</t>
        </is>
      </c>
      <c r="G4079" s="2" t="n">
        <v>1171</v>
      </c>
      <c r="H4079" s="122" t="n">
        <v>1</v>
      </c>
      <c r="I4079" s="259" t="n">
        <v>0</v>
      </c>
      <c r="J4079" s="260" t="n">
        <v>0.95</v>
      </c>
      <c r="K4079" s="261" t="n">
        <v>0</v>
      </c>
      <c r="M4079" s="251">
        <f>CONCATENATE(D4079,"　",E4079,F4079,G4079)</f>
        <v/>
      </c>
      <c r="N4079" s="252">
        <f>I4079</f>
        <v/>
      </c>
    </row>
    <row r="4080" ht="15" customHeight="1" thickBot="1">
      <c r="B4080" s="221" t="inlineStr">
        <is>
          <t>3F825MQ3</t>
        </is>
      </c>
      <c r="C4080" s="89" t="n">
        <v>0</v>
      </c>
      <c r="D4080" s="239" t="inlineStr">
        <is>
          <t>W1-39</t>
        </is>
      </c>
      <c r="E4080" s="240" t="n">
        <v>159.5</v>
      </c>
      <c r="F4080" s="241" t="inlineStr">
        <is>
          <t>*</t>
        </is>
      </c>
      <c r="G4080" s="240" t="n">
        <v>1171</v>
      </c>
      <c r="H4080" s="242" t="n">
        <v>1</v>
      </c>
      <c r="I4080" s="256" t="n">
        <v>0</v>
      </c>
      <c r="J4080" s="257" t="n">
        <v>0.4</v>
      </c>
      <c r="K4080" s="258" t="n">
        <v>0</v>
      </c>
      <c r="M4080" s="251">
        <f>CONCATENATE(D4080,"　",E4080,F4080,G4080)</f>
        <v/>
      </c>
      <c r="N4080" s="252">
        <f>I4080</f>
        <v/>
      </c>
    </row>
    <row r="4081" ht="15" customHeight="1" thickBot="1">
      <c r="B4081" s="29" t="inlineStr">
        <is>
          <t>3F825MQ3L</t>
        </is>
      </c>
      <c r="C4081" t="n">
        <v>0</v>
      </c>
      <c r="D4081" s="243" t="inlineStr">
        <is>
          <t>W1-39</t>
        </is>
      </c>
      <c r="E4081" s="2" t="n">
        <v>386.5</v>
      </c>
      <c r="F4081" s="244" t="inlineStr">
        <is>
          <t>*</t>
        </is>
      </c>
      <c r="G4081" s="2" t="n">
        <v>1171</v>
      </c>
      <c r="H4081" s="122" t="n">
        <v>1</v>
      </c>
      <c r="I4081" s="259" t="n">
        <v>0</v>
      </c>
      <c r="J4081" s="260" t="n">
        <v>0.95</v>
      </c>
      <c r="K4081" s="261" t="n">
        <v>0</v>
      </c>
      <c r="M4081" s="251">
        <f>CONCATENATE(D4081,"　",E4081,F4081,G4081)</f>
        <v/>
      </c>
      <c r="N4081" s="252">
        <f>I4081</f>
        <v/>
      </c>
    </row>
    <row r="4082" ht="15" customHeight="1" thickBot="1">
      <c r="B4082" s="221" t="inlineStr">
        <is>
          <t>3F825MQ3L</t>
        </is>
      </c>
      <c r="C4082" s="89" t="n">
        <v>0</v>
      </c>
      <c r="D4082" s="239" t="inlineStr">
        <is>
          <t>W1-39</t>
        </is>
      </c>
      <c r="E4082" s="240" t="n">
        <v>119.5</v>
      </c>
      <c r="F4082" s="241" t="inlineStr">
        <is>
          <t>*</t>
        </is>
      </c>
      <c r="G4082" s="240" t="n">
        <v>1171</v>
      </c>
      <c r="H4082" s="242" t="n">
        <v>1</v>
      </c>
      <c r="I4082" s="256" t="n">
        <v>0</v>
      </c>
      <c r="J4082" s="257" t="n">
        <v>0.3</v>
      </c>
      <c r="K4082" s="258" t="n">
        <v>0</v>
      </c>
      <c r="M4082" s="251">
        <f>CONCATENATE(D4082,"　",E4082,F4082,G4082)</f>
        <v/>
      </c>
      <c r="N4082" s="252">
        <f>I4082</f>
        <v/>
      </c>
    </row>
    <row r="4083" ht="15" customHeight="1" thickBot="1">
      <c r="B4083" s="29" t="inlineStr">
        <is>
          <t>3F825MQ3R</t>
        </is>
      </c>
      <c r="C4083" t="n">
        <v>0</v>
      </c>
      <c r="D4083" s="243" t="inlineStr">
        <is>
          <t>W1-39</t>
        </is>
      </c>
      <c r="E4083" s="2" t="n">
        <v>386.5</v>
      </c>
      <c r="F4083" s="244" t="inlineStr">
        <is>
          <t>*</t>
        </is>
      </c>
      <c r="G4083" s="2" t="n">
        <v>1171</v>
      </c>
      <c r="H4083" s="122" t="n">
        <v>1</v>
      </c>
      <c r="I4083" s="259" t="n">
        <v>0</v>
      </c>
      <c r="J4083" s="260" t="n">
        <v>0.95</v>
      </c>
      <c r="K4083" s="261" t="n">
        <v>0</v>
      </c>
      <c r="M4083" s="251">
        <f>CONCATENATE(D4083,"　",E4083,F4083,G4083)</f>
        <v/>
      </c>
      <c r="N4083" s="252">
        <f>I4083</f>
        <v/>
      </c>
    </row>
    <row r="4084" ht="15" customHeight="1" thickBot="1">
      <c r="B4084" s="29" t="inlineStr">
        <is>
          <t>3F825MQ3R</t>
        </is>
      </c>
      <c r="C4084" t="n">
        <v>0</v>
      </c>
      <c r="D4084" s="243" t="inlineStr">
        <is>
          <t>W1-39</t>
        </is>
      </c>
      <c r="E4084" s="2" t="n">
        <v>119.5</v>
      </c>
      <c r="F4084" s="244" t="inlineStr">
        <is>
          <t>*</t>
        </is>
      </c>
      <c r="G4084" s="2" t="n">
        <v>1171</v>
      </c>
      <c r="H4084" s="122" t="n">
        <v>1</v>
      </c>
      <c r="I4084" s="259" t="n">
        <v>0</v>
      </c>
      <c r="J4084" s="260" t="n">
        <v>0.3</v>
      </c>
      <c r="K4084" s="261" t="n">
        <v>0</v>
      </c>
      <c r="M4084" s="251">
        <f>CONCATENATE(D4084,"　",E4084,F4084,G4084)</f>
        <v/>
      </c>
      <c r="N4084" s="252">
        <f>I4084</f>
        <v/>
      </c>
    </row>
    <row r="4085" ht="15" customHeight="1" thickBot="1">
      <c r="B4085" s="220" t="inlineStr">
        <is>
          <t>3F825MQ3X</t>
        </is>
      </c>
      <c r="C4085" s="80" t="n">
        <v>0</v>
      </c>
      <c r="D4085" s="235" t="inlineStr">
        <is>
          <t>W1-39</t>
        </is>
      </c>
      <c r="E4085" s="236" t="n">
        <v>356.5</v>
      </c>
      <c r="F4085" s="237" t="inlineStr">
        <is>
          <t>*</t>
        </is>
      </c>
      <c r="G4085" s="236" t="n">
        <v>1135</v>
      </c>
      <c r="H4085" s="238" t="n">
        <v>1</v>
      </c>
      <c r="I4085" s="253" t="n">
        <v>0</v>
      </c>
      <c r="J4085" s="254" t="n">
        <v>0.9</v>
      </c>
      <c r="K4085" s="255" t="n">
        <v>0</v>
      </c>
      <c r="M4085" s="251">
        <f>CONCATENATE(D4085,"　",E4085,F4085,G4085)</f>
        <v/>
      </c>
      <c r="N4085" s="252">
        <f>I4085</f>
        <v/>
      </c>
    </row>
    <row r="4086" ht="15" customHeight="1" thickBot="1">
      <c r="B4086" s="29" t="inlineStr">
        <is>
          <t>3F825MQ3X</t>
        </is>
      </c>
      <c r="C4086" t="n">
        <v>0</v>
      </c>
      <c r="D4086" s="243" t="inlineStr">
        <is>
          <t>W1-39</t>
        </is>
      </c>
      <c r="E4086" s="2" t="n">
        <v>129.5</v>
      </c>
      <c r="F4086" s="244" t="inlineStr">
        <is>
          <t>*</t>
        </is>
      </c>
      <c r="G4086" s="2" t="n">
        <v>1135</v>
      </c>
      <c r="H4086" s="122" t="n">
        <v>1</v>
      </c>
      <c r="I4086" s="259" t="n">
        <v>0</v>
      </c>
      <c r="J4086" s="260" t="n">
        <v>0.3</v>
      </c>
      <c r="K4086" s="261" t="n">
        <v>0</v>
      </c>
      <c r="M4086" s="251">
        <f>CONCATENATE(D4086,"　",E4086,F4086,G4086)</f>
        <v/>
      </c>
      <c r="N4086" s="252">
        <f>I4086</f>
        <v/>
      </c>
    </row>
    <row r="4087" ht="15" customHeight="1" thickBot="1">
      <c r="B4087" s="220" t="inlineStr">
        <is>
          <t>3F825MQ3L+12</t>
        </is>
      </c>
      <c r="C4087" s="80" t="n">
        <v>0</v>
      </c>
      <c r="D4087" s="235" t="inlineStr">
        <is>
          <t>W1-39</t>
        </is>
      </c>
      <c r="E4087" s="236" t="n">
        <v>386.5</v>
      </c>
      <c r="F4087" s="237" t="inlineStr">
        <is>
          <t>*</t>
        </is>
      </c>
      <c r="G4087" s="236" t="n">
        <v>1171</v>
      </c>
      <c r="H4087" s="238" t="n">
        <v>1</v>
      </c>
      <c r="I4087" s="253" t="n">
        <v>0</v>
      </c>
      <c r="J4087" s="254" t="n">
        <v>0.95</v>
      </c>
      <c r="K4087" s="255" t="n">
        <v>0</v>
      </c>
      <c r="M4087" s="251">
        <f>CONCATENATE(D4087,"　",E4087,F4087,G4087)</f>
        <v/>
      </c>
      <c r="N4087" s="252">
        <f>I4087</f>
        <v/>
      </c>
    </row>
    <row r="4088" ht="15" customHeight="1" thickBot="1">
      <c r="B4088" s="29" t="inlineStr">
        <is>
          <t>3F825MQ3L+12</t>
        </is>
      </c>
      <c r="C4088" t="n">
        <v>0</v>
      </c>
      <c r="D4088" s="239" t="inlineStr">
        <is>
          <t>W1-39</t>
        </is>
      </c>
      <c r="E4088" s="240" t="n">
        <v>119.5</v>
      </c>
      <c r="F4088" s="241" t="inlineStr">
        <is>
          <t>*</t>
        </is>
      </c>
      <c r="G4088" s="240" t="n">
        <v>1171</v>
      </c>
      <c r="H4088" s="242" t="n">
        <v>1</v>
      </c>
      <c r="I4088" s="256" t="n">
        <v>0</v>
      </c>
      <c r="J4088" s="257" t="n">
        <v>0.3</v>
      </c>
      <c r="K4088" s="258" t="n">
        <v>0</v>
      </c>
      <c r="M4088" s="251">
        <f>CONCATENATE(D4088,"　",E4088,F4088,G4088)</f>
        <v/>
      </c>
      <c r="N4088" s="252">
        <f>I4088</f>
        <v/>
      </c>
    </row>
    <row r="4089" ht="15" customHeight="1" thickBot="1">
      <c r="B4089" s="220" t="inlineStr">
        <is>
          <t>3F825MQ3R+12</t>
        </is>
      </c>
      <c r="C4089" s="80" t="n">
        <v>0</v>
      </c>
      <c r="D4089" s="243" t="inlineStr">
        <is>
          <t>W1-39</t>
        </is>
      </c>
      <c r="E4089" s="2" t="n">
        <v>386.5</v>
      </c>
      <c r="F4089" s="244" t="inlineStr">
        <is>
          <t>*</t>
        </is>
      </c>
      <c r="G4089" s="2" t="n">
        <v>1171</v>
      </c>
      <c r="H4089" s="122" t="n">
        <v>1</v>
      </c>
      <c r="I4089" s="259" t="n">
        <v>0</v>
      </c>
      <c r="J4089" s="260" t="n">
        <v>0.95</v>
      </c>
      <c r="K4089" s="261" t="n">
        <v>0</v>
      </c>
      <c r="M4089" s="251">
        <f>CONCATENATE(D4089,"　",E4089,F4089,G4089)</f>
        <v/>
      </c>
      <c r="N4089" s="252">
        <f>I4089</f>
        <v/>
      </c>
    </row>
    <row r="4090" ht="15" customHeight="1" thickBot="1">
      <c r="B4090" s="29" t="inlineStr">
        <is>
          <t>3F825MQ3R+12</t>
        </is>
      </c>
      <c r="C4090" s="87" t="n">
        <v>0</v>
      </c>
      <c r="D4090" s="243" t="inlineStr">
        <is>
          <t>W1-39</t>
        </is>
      </c>
      <c r="E4090" s="2" t="n">
        <v>119.5</v>
      </c>
      <c r="F4090" s="244" t="inlineStr">
        <is>
          <t>*</t>
        </is>
      </c>
      <c r="G4090" s="2" t="n">
        <v>1171</v>
      </c>
      <c r="H4090" s="122" t="n">
        <v>1</v>
      </c>
      <c r="I4090" s="259" t="n">
        <v>0</v>
      </c>
      <c r="J4090" s="260" t="n">
        <v>0.3</v>
      </c>
      <c r="K4090" s="261" t="n">
        <v>0</v>
      </c>
      <c r="M4090" s="251">
        <f>CONCATENATE(D4090,"　",E4090,F4090,G4090)</f>
        <v/>
      </c>
      <c r="N4090" s="252">
        <f>I4090</f>
        <v/>
      </c>
    </row>
    <row r="4091" ht="15" customHeight="1" thickBot="1">
      <c r="B4091" s="220" t="inlineStr">
        <is>
          <t>3F825MQ3O</t>
        </is>
      </c>
      <c r="C4091" s="80" t="n">
        <v>0</v>
      </c>
      <c r="D4091" s="235" t="inlineStr">
        <is>
          <t>W1-39</t>
        </is>
      </c>
      <c r="E4091" s="236" t="n">
        <v>386.5</v>
      </c>
      <c r="F4091" s="237" t="inlineStr">
        <is>
          <t>*</t>
        </is>
      </c>
      <c r="G4091" s="236" t="n">
        <v>1171</v>
      </c>
      <c r="H4091" s="238" t="n">
        <v>1</v>
      </c>
      <c r="I4091" s="253" t="n">
        <v>0</v>
      </c>
      <c r="J4091" s="254" t="n">
        <v>0.95</v>
      </c>
      <c r="K4091" s="255" t="n">
        <v>0</v>
      </c>
      <c r="M4091" s="251">
        <f>CONCATENATE(D4091,"　",E4091,F4091,G4091)</f>
        <v/>
      </c>
      <c r="N4091" s="252">
        <f>I4091</f>
        <v/>
      </c>
    </row>
    <row r="4092" ht="15" customHeight="1" thickBot="1">
      <c r="B4092" s="29" t="inlineStr">
        <is>
          <t>3F825MQ3O</t>
        </is>
      </c>
      <c r="C4092" t="n">
        <v>0</v>
      </c>
      <c r="D4092" s="243" t="inlineStr">
        <is>
          <t>W1-39</t>
        </is>
      </c>
      <c r="E4092" s="2" t="n">
        <v>159.5</v>
      </c>
      <c r="F4092" s="244" t="inlineStr">
        <is>
          <t>*</t>
        </is>
      </c>
      <c r="G4092" s="2" t="n">
        <v>1171</v>
      </c>
      <c r="H4092" s="122" t="n">
        <v>1</v>
      </c>
      <c r="I4092" s="259" t="n">
        <v>0</v>
      </c>
      <c r="J4092" s="260" t="n">
        <v>0.4</v>
      </c>
      <c r="K4092" s="261" t="n">
        <v>0</v>
      </c>
      <c r="M4092" s="251">
        <f>CONCATENATE(D4092,"　",E4092,F4092,G4092)</f>
        <v/>
      </c>
      <c r="N4092" s="252">
        <f>I4092</f>
        <v/>
      </c>
    </row>
    <row r="4093" ht="15" customHeight="1" thickBot="1">
      <c r="B4093" s="220" t="inlineStr">
        <is>
          <t>3F825MQ3OL</t>
        </is>
      </c>
      <c r="C4093" s="80" t="n">
        <v>0</v>
      </c>
      <c r="D4093" s="235" t="inlineStr">
        <is>
          <t>W1-39</t>
        </is>
      </c>
      <c r="E4093" s="236" t="n">
        <v>386.5</v>
      </c>
      <c r="F4093" s="237" t="inlineStr">
        <is>
          <t>*</t>
        </is>
      </c>
      <c r="G4093" s="236" t="n">
        <v>1171</v>
      </c>
      <c r="H4093" s="238" t="n">
        <v>1</v>
      </c>
      <c r="I4093" s="253" t="n">
        <v>0</v>
      </c>
      <c r="J4093" s="254" t="n">
        <v>0.95</v>
      </c>
      <c r="K4093" s="255" t="n">
        <v>0</v>
      </c>
      <c r="M4093" s="251">
        <f>CONCATENATE(D4093,"　",E4093,F4093,G4093)</f>
        <v/>
      </c>
      <c r="N4093" s="252">
        <f>I4093</f>
        <v/>
      </c>
    </row>
    <row r="4094" ht="15" customHeight="1" thickBot="1">
      <c r="B4094" s="29" t="inlineStr">
        <is>
          <t>3F825MQ3OL</t>
        </is>
      </c>
      <c r="C4094" t="n">
        <v>0</v>
      </c>
      <c r="D4094" s="239" t="inlineStr">
        <is>
          <t>W1-39</t>
        </is>
      </c>
      <c r="E4094" s="240" t="n">
        <v>119.5</v>
      </c>
      <c r="F4094" s="241" t="inlineStr">
        <is>
          <t>*</t>
        </is>
      </c>
      <c r="G4094" s="240" t="n">
        <v>1171</v>
      </c>
      <c r="H4094" s="242" t="n">
        <v>1</v>
      </c>
      <c r="I4094" s="256" t="n">
        <v>0</v>
      </c>
      <c r="J4094" s="257" t="n">
        <v>0.3</v>
      </c>
      <c r="K4094" s="258" t="n">
        <v>0</v>
      </c>
      <c r="M4094" s="251">
        <f>CONCATENATE(D4094,"　",E4094,F4094,G4094)</f>
        <v/>
      </c>
      <c r="N4094" s="252">
        <f>I4094</f>
        <v/>
      </c>
    </row>
    <row r="4095" ht="15" customHeight="1" thickBot="1">
      <c r="B4095" s="220" t="inlineStr">
        <is>
          <t>3F825MQ3OR</t>
        </is>
      </c>
      <c r="C4095" s="80" t="n">
        <v>0</v>
      </c>
      <c r="D4095" s="243" t="inlineStr">
        <is>
          <t>W1-39</t>
        </is>
      </c>
      <c r="E4095" s="2" t="n">
        <v>386.5</v>
      </c>
      <c r="F4095" s="244" t="inlineStr">
        <is>
          <t>*</t>
        </is>
      </c>
      <c r="G4095" s="2" t="n">
        <v>1171</v>
      </c>
      <c r="H4095" s="122" t="n">
        <v>1</v>
      </c>
      <c r="I4095" s="259" t="n">
        <v>0</v>
      </c>
      <c r="J4095" s="260" t="n">
        <v>0.95</v>
      </c>
      <c r="K4095" s="261" t="n">
        <v>0</v>
      </c>
      <c r="M4095" s="251">
        <f>CONCATENATE(D4095,"　",E4095,F4095,G4095)</f>
        <v/>
      </c>
      <c r="N4095" s="252">
        <f>I4095</f>
        <v/>
      </c>
    </row>
    <row r="4096" ht="15" customHeight="1" thickBot="1">
      <c r="B4096" s="29" t="inlineStr">
        <is>
          <t>3F825MQ3OR</t>
        </is>
      </c>
      <c r="C4096" s="87" t="n">
        <v>0</v>
      </c>
      <c r="D4096" s="243" t="inlineStr">
        <is>
          <t>W1-39</t>
        </is>
      </c>
      <c r="E4096" s="2" t="n">
        <v>119.5</v>
      </c>
      <c r="F4096" s="244" t="inlineStr">
        <is>
          <t>*</t>
        </is>
      </c>
      <c r="G4096" s="2" t="n">
        <v>1171</v>
      </c>
      <c r="H4096" s="122" t="n">
        <v>1</v>
      </c>
      <c r="I4096" s="259" t="n">
        <v>0</v>
      </c>
      <c r="J4096" s="260" t="n">
        <v>0.3</v>
      </c>
      <c r="K4096" s="261" t="n">
        <v>0</v>
      </c>
      <c r="M4096" s="251">
        <f>CONCATENATE(D4096,"　",E4096,F4096,G4096)</f>
        <v/>
      </c>
      <c r="N4096" s="252">
        <f>I4096</f>
        <v/>
      </c>
    </row>
    <row r="4097" ht="15" customHeight="1" thickBot="1">
      <c r="B4097" s="220" t="inlineStr">
        <is>
          <t>3F825MQ3OS</t>
        </is>
      </c>
      <c r="C4097" s="80" t="n">
        <v>0</v>
      </c>
      <c r="D4097" s="235" t="inlineStr">
        <is>
          <t>W1-39</t>
        </is>
      </c>
      <c r="E4097" s="236" t="n">
        <v>386.5</v>
      </c>
      <c r="F4097" s="237" t="inlineStr">
        <is>
          <t>*</t>
        </is>
      </c>
      <c r="G4097" s="236" t="n">
        <v>1171</v>
      </c>
      <c r="H4097" s="238" t="n">
        <v>1</v>
      </c>
      <c r="I4097" s="253" t="n">
        <v>0</v>
      </c>
      <c r="J4097" s="254" t="n">
        <v>0.95</v>
      </c>
      <c r="K4097" s="255" t="n">
        <v>0</v>
      </c>
      <c r="M4097" s="251">
        <f>CONCATENATE(D4097,"　",E4097,F4097,G4097)</f>
        <v/>
      </c>
      <c r="N4097" s="252">
        <f>I4097</f>
        <v/>
      </c>
    </row>
    <row r="4098" ht="15" customHeight="1" thickBot="1">
      <c r="B4098" s="29" t="inlineStr">
        <is>
          <t>3F825MQ3OS</t>
        </is>
      </c>
      <c r="C4098" t="n">
        <v>0</v>
      </c>
      <c r="D4098" s="243" t="inlineStr">
        <is>
          <t>W1-39</t>
        </is>
      </c>
      <c r="E4098" s="2" t="n">
        <v>159.5</v>
      </c>
      <c r="F4098" s="244" t="inlineStr">
        <is>
          <t>*</t>
        </is>
      </c>
      <c r="G4098" s="2" t="n">
        <v>1171</v>
      </c>
      <c r="H4098" s="122" t="n">
        <v>1</v>
      </c>
      <c r="I4098" s="259" t="n">
        <v>0</v>
      </c>
      <c r="J4098" s="260" t="n">
        <v>0.4</v>
      </c>
      <c r="K4098" s="261" t="n">
        <v>0</v>
      </c>
      <c r="M4098" s="251">
        <f>CONCATENATE(D4098,"　",E4098,F4098,G4098)</f>
        <v/>
      </c>
      <c r="N4098" s="252">
        <f>I4098</f>
        <v/>
      </c>
    </row>
    <row r="4099" ht="15" customHeight="1" thickBot="1">
      <c r="B4099" s="220" t="inlineStr">
        <is>
          <t>3F825MQ3Z</t>
        </is>
      </c>
      <c r="C4099" s="80" t="n">
        <v>0</v>
      </c>
      <c r="D4099" s="235" t="inlineStr">
        <is>
          <t>W1-39</t>
        </is>
      </c>
      <c r="E4099" s="236" t="n">
        <v>356.5</v>
      </c>
      <c r="F4099" s="237" t="inlineStr">
        <is>
          <t>*</t>
        </is>
      </c>
      <c r="G4099" s="236" t="n">
        <v>1135</v>
      </c>
      <c r="H4099" s="238" t="n">
        <v>1</v>
      </c>
      <c r="I4099" s="253" t="n">
        <v>0</v>
      </c>
      <c r="J4099" s="254" t="n">
        <v>0.9</v>
      </c>
      <c r="K4099" s="255" t="n">
        <v>0</v>
      </c>
      <c r="M4099" s="251">
        <f>CONCATENATE(D4099,"　",E4099,F4099,G4099)</f>
        <v/>
      </c>
      <c r="N4099" s="252">
        <f>I4099</f>
        <v/>
      </c>
    </row>
    <row r="4100" ht="15" customHeight="1" thickBot="1">
      <c r="B4100" s="221" t="inlineStr">
        <is>
          <t>3F825MQ3Z</t>
        </is>
      </c>
      <c r="C4100" s="89" t="n">
        <v>0</v>
      </c>
      <c r="D4100" s="239" t="inlineStr">
        <is>
          <t>W1-39</t>
        </is>
      </c>
      <c r="E4100" s="240" t="n">
        <v>129.5</v>
      </c>
      <c r="F4100" s="241" t="inlineStr">
        <is>
          <t>*</t>
        </is>
      </c>
      <c r="G4100" s="240" t="n">
        <v>1135</v>
      </c>
      <c r="H4100" s="242" t="n">
        <v>1</v>
      </c>
      <c r="I4100" s="256" t="n">
        <v>0</v>
      </c>
      <c r="J4100" s="257" t="n">
        <v>0.3</v>
      </c>
      <c r="K4100" s="258" t="n">
        <v>0</v>
      </c>
      <c r="L4100" s="87" t="n"/>
      <c r="M4100" s="251">
        <f>CONCATENATE(D4100,"　",E4100,F4100,G4100)</f>
        <v/>
      </c>
      <c r="N4100" s="252">
        <f>I4100</f>
        <v/>
      </c>
    </row>
    <row r="4101" ht="15" customHeight="1" thickBot="1">
      <c r="B4101" s="221" t="inlineStr">
        <is>
          <t>3F825MQ215</t>
        </is>
      </c>
      <c r="C4101" s="91" t="n">
        <v>0</v>
      </c>
      <c r="D4101" s="239" t="inlineStr">
        <is>
          <t>W1-39</t>
        </is>
      </c>
      <c r="E4101" s="240" t="n">
        <v>105</v>
      </c>
      <c r="F4101" s="246" t="inlineStr">
        <is>
          <t>*</t>
        </is>
      </c>
      <c r="G4101" s="240" t="n">
        <v>1171</v>
      </c>
      <c r="H4101" s="242" t="n">
        <v>1</v>
      </c>
      <c r="I4101" s="256" t="n">
        <v>0</v>
      </c>
      <c r="J4101" s="257" t="n">
        <v>0.3</v>
      </c>
      <c r="K4101" s="258" t="n">
        <v>0</v>
      </c>
      <c r="L4101" s="87" t="n"/>
      <c r="M4101" s="251">
        <f>CONCATENATE(D4101,"　",E4101,F4101,G4101)</f>
        <v/>
      </c>
      <c r="N4101" s="252">
        <f>I4101</f>
        <v/>
      </c>
    </row>
    <row r="4102" ht="15" customHeight="1" thickBot="1">
      <c r="B4102" s="220" t="inlineStr">
        <is>
          <t>3F825MQ215L</t>
        </is>
      </c>
      <c r="C4102" s="80" t="n">
        <v>0</v>
      </c>
      <c r="D4102" s="235" t="inlineStr">
        <is>
          <t>W1-39</t>
        </is>
      </c>
      <c r="E4102" s="236" t="n">
        <v>65</v>
      </c>
      <c r="F4102" s="237" t="inlineStr">
        <is>
          <t>*</t>
        </is>
      </c>
      <c r="G4102" s="236" t="n">
        <v>1171</v>
      </c>
      <c r="H4102" s="238" t="n">
        <v>1</v>
      </c>
      <c r="I4102" s="253" t="n">
        <v>0</v>
      </c>
      <c r="J4102" s="254" t="n">
        <v>0.2</v>
      </c>
      <c r="K4102" s="255" t="n">
        <v>0</v>
      </c>
      <c r="M4102" s="251">
        <f>CONCATENATE(D4102,"　",E4102,F4102,G4102)</f>
        <v/>
      </c>
      <c r="N4102" s="252">
        <f>I4102</f>
        <v/>
      </c>
    </row>
    <row r="4103" ht="15" customHeight="1" thickBot="1">
      <c r="B4103" s="220" t="inlineStr">
        <is>
          <t>3F825MQ215R</t>
        </is>
      </c>
      <c r="C4103" s="80" t="n">
        <v>0</v>
      </c>
      <c r="D4103" s="235" t="inlineStr">
        <is>
          <t>W1-39</t>
        </is>
      </c>
      <c r="E4103" s="236" t="n">
        <v>65</v>
      </c>
      <c r="F4103" s="237" t="inlineStr">
        <is>
          <t>*</t>
        </is>
      </c>
      <c r="G4103" s="236" t="n">
        <v>1171</v>
      </c>
      <c r="H4103" s="238" t="n">
        <v>1</v>
      </c>
      <c r="I4103" s="253" t="n">
        <v>0</v>
      </c>
      <c r="J4103" s="254" t="n">
        <v>0.2</v>
      </c>
      <c r="K4103" s="255" t="n">
        <v>0</v>
      </c>
      <c r="M4103" s="251">
        <f>CONCATENATE(D4103,"　",E4103,F4103,G4103)</f>
        <v/>
      </c>
      <c r="N4103" s="252">
        <f>I4103</f>
        <v/>
      </c>
    </row>
    <row r="4104" ht="15" customHeight="1" thickBot="1">
      <c r="B4104" s="220" t="inlineStr">
        <is>
          <t>3F825MQ305</t>
        </is>
      </c>
      <c r="C4104" s="82" t="n">
        <v>0</v>
      </c>
      <c r="D4104" s="235" t="inlineStr">
        <is>
          <t>W1-39</t>
        </is>
      </c>
      <c r="E4104" s="236" t="n">
        <v>195</v>
      </c>
      <c r="F4104" s="245" t="inlineStr">
        <is>
          <t>*</t>
        </is>
      </c>
      <c r="G4104" s="236" t="n">
        <v>1171</v>
      </c>
      <c r="H4104" s="238" t="n">
        <v>1</v>
      </c>
      <c r="I4104" s="253" t="n">
        <v>0</v>
      </c>
      <c r="J4104" s="254" t="n">
        <v>0.5</v>
      </c>
      <c r="K4104" s="255" t="n">
        <v>0</v>
      </c>
      <c r="M4104" s="251">
        <f>CONCATENATE(D4104,"　",E4104,F4104,G4104)</f>
        <v/>
      </c>
      <c r="N4104" s="252">
        <f>I4104</f>
        <v/>
      </c>
    </row>
    <row r="4105" ht="15" customHeight="1" thickBot="1">
      <c r="B4105" s="222" t="inlineStr">
        <is>
          <t>3F825MQ305L</t>
        </is>
      </c>
      <c r="C4105" s="21" t="n">
        <v>0</v>
      </c>
      <c r="D4105" s="232" t="inlineStr">
        <is>
          <t>W1-39</t>
        </is>
      </c>
      <c r="E4105" s="233" t="n">
        <v>156</v>
      </c>
      <c r="F4105" s="294" t="inlineStr">
        <is>
          <t>*</t>
        </is>
      </c>
      <c r="G4105" s="233" t="n">
        <v>1171</v>
      </c>
      <c r="H4105" s="231" t="n">
        <v>1</v>
      </c>
      <c r="I4105" s="248" t="n">
        <v>0</v>
      </c>
      <c r="J4105" s="249" t="n">
        <v>0.4</v>
      </c>
      <c r="K4105" s="250" t="n">
        <v>0</v>
      </c>
      <c r="M4105" s="251">
        <f>CONCATENATE(D4105,"　",E4105,F4105,G4105)</f>
        <v/>
      </c>
      <c r="N4105" s="252">
        <f>I4105</f>
        <v/>
      </c>
    </row>
    <row r="4106" ht="15" customHeight="1" thickBot="1">
      <c r="B4106" s="221" t="inlineStr">
        <is>
          <t>3F135MQ305R</t>
        </is>
      </c>
      <c r="C4106" s="91" t="n">
        <v>0</v>
      </c>
      <c r="D4106" s="239" t="inlineStr">
        <is>
          <t>W1-39</t>
        </is>
      </c>
      <c r="E4106" s="240" t="n">
        <v>156</v>
      </c>
      <c r="F4106" s="246" t="inlineStr">
        <is>
          <t>*</t>
        </is>
      </c>
      <c r="G4106" s="240" t="n">
        <v>1171</v>
      </c>
      <c r="H4106" s="242" t="n">
        <v>1</v>
      </c>
      <c r="I4106" s="256" t="n">
        <v>0</v>
      </c>
      <c r="J4106" s="257" t="n">
        <v>0.4</v>
      </c>
      <c r="K4106" s="258" t="n">
        <v>0</v>
      </c>
      <c r="M4106" s="251">
        <f>CONCATENATE(D4106,"　",E4106,F4106,G4106)</f>
        <v/>
      </c>
      <c r="N4106" s="252">
        <f>I4106</f>
        <v/>
      </c>
    </row>
    <row r="4107" ht="15" customHeight="1" thickBot="1">
      <c r="B4107" s="222" t="inlineStr">
        <is>
          <t>3F825MQ310</t>
        </is>
      </c>
      <c r="C4107" s="21" t="n">
        <v>0</v>
      </c>
      <c r="D4107" s="232" t="inlineStr">
        <is>
          <t>W1-39</t>
        </is>
      </c>
      <c r="E4107" s="233" t="n">
        <v>200</v>
      </c>
      <c r="F4107" s="294" t="inlineStr">
        <is>
          <t>*</t>
        </is>
      </c>
      <c r="G4107" s="233" t="n">
        <v>1171</v>
      </c>
      <c r="H4107" s="231" t="n">
        <v>1</v>
      </c>
      <c r="I4107" s="248" t="n">
        <v>0</v>
      </c>
      <c r="J4107" s="249" t="n">
        <v>0.5</v>
      </c>
      <c r="K4107" s="250" t="n">
        <v>0</v>
      </c>
      <c r="M4107" s="251">
        <f>CONCATENATE(D4107,"　",E4107,F4107,G4107)</f>
        <v/>
      </c>
      <c r="N4107" s="252">
        <f>I4107</f>
        <v/>
      </c>
    </row>
    <row r="4108" ht="15" customHeight="1" thickBot="1">
      <c r="B4108" s="221" t="inlineStr">
        <is>
          <t>3F825MQ310L</t>
        </is>
      </c>
      <c r="C4108" s="91" t="n">
        <v>0</v>
      </c>
      <c r="D4108" s="239" t="inlineStr">
        <is>
          <t>W1-39</t>
        </is>
      </c>
      <c r="E4108" s="240" t="n">
        <v>160</v>
      </c>
      <c r="F4108" s="246" t="inlineStr">
        <is>
          <t>*</t>
        </is>
      </c>
      <c r="G4108" s="240" t="n">
        <v>1171</v>
      </c>
      <c r="H4108" s="242" t="n">
        <v>1</v>
      </c>
      <c r="I4108" s="256" t="n">
        <v>0</v>
      </c>
      <c r="J4108" s="257" t="n">
        <v>0.4</v>
      </c>
      <c r="K4108" s="258" t="n">
        <v>0</v>
      </c>
      <c r="M4108" s="251">
        <f>CONCATENATE(D4108,"　",E4108,F4108,G4108)</f>
        <v/>
      </c>
      <c r="N4108" s="252">
        <f>I4108</f>
        <v/>
      </c>
    </row>
    <row r="4109" ht="15" customHeight="1" thickBot="1">
      <c r="B4109" s="221" t="inlineStr">
        <is>
          <t>3F825MQ310R</t>
        </is>
      </c>
      <c r="C4109" s="91" t="n">
        <v>0</v>
      </c>
      <c r="D4109" s="239" t="inlineStr">
        <is>
          <t>W1-39</t>
        </is>
      </c>
      <c r="E4109" s="240" t="n">
        <v>160</v>
      </c>
      <c r="F4109" s="246" t="inlineStr">
        <is>
          <t>*</t>
        </is>
      </c>
      <c r="G4109" s="240" t="n">
        <v>1171</v>
      </c>
      <c r="H4109" s="242" t="n">
        <v>1</v>
      </c>
      <c r="I4109" s="256" t="n">
        <v>0</v>
      </c>
      <c r="J4109" s="257" t="n">
        <v>0.4</v>
      </c>
      <c r="K4109" s="258" t="n">
        <v>0</v>
      </c>
      <c r="M4109" s="251">
        <f>CONCATENATE(D4109,"　",E4109,F4109,G4109)</f>
        <v/>
      </c>
      <c r="N4109" s="252">
        <f>I4109</f>
        <v/>
      </c>
    </row>
    <row r="4110" ht="15" customHeight="1" thickBot="1">
      <c r="B4110" s="220" t="inlineStr">
        <is>
          <t>3F825MQ600</t>
        </is>
      </c>
      <c r="C4110" s="80" t="n">
        <v>0</v>
      </c>
      <c r="D4110" s="235" t="inlineStr">
        <is>
          <t>W1-39</t>
        </is>
      </c>
      <c r="E4110" s="236" t="n">
        <v>386.5</v>
      </c>
      <c r="F4110" s="237" t="inlineStr">
        <is>
          <t>*</t>
        </is>
      </c>
      <c r="G4110" s="236" t="n">
        <v>1171</v>
      </c>
      <c r="H4110" s="238" t="n">
        <v>1</v>
      </c>
      <c r="I4110" s="253" t="n">
        <v>0</v>
      </c>
      <c r="J4110" s="254" t="n">
        <v>0.95</v>
      </c>
      <c r="K4110" s="255" t="n">
        <v>0</v>
      </c>
      <c r="M4110" s="251">
        <f>CONCATENATE(D4110,"　",E4110,F4110,G4110)</f>
        <v/>
      </c>
      <c r="N4110" s="252">
        <f>I4110</f>
        <v/>
      </c>
    </row>
    <row r="4111" ht="15" customHeight="1" thickBot="1">
      <c r="B4111" s="29" t="inlineStr">
        <is>
          <t>3F825MQ600</t>
        </is>
      </c>
      <c r="C4111" t="n">
        <v>0</v>
      </c>
      <c r="D4111" s="243" t="inlineStr">
        <is>
          <t>W1-39</t>
        </is>
      </c>
      <c r="E4111" s="2" t="n">
        <v>76.5</v>
      </c>
      <c r="F4111" s="244" t="inlineStr">
        <is>
          <t>*</t>
        </is>
      </c>
      <c r="G4111" s="2" t="n">
        <v>1171</v>
      </c>
      <c r="H4111" s="122" t="n">
        <v>1</v>
      </c>
      <c r="I4111" s="259" t="n">
        <v>0</v>
      </c>
      <c r="J4111" s="260" t="n">
        <v>0.2</v>
      </c>
      <c r="K4111" s="261" t="n">
        <v>0</v>
      </c>
      <c r="M4111" s="251">
        <f>CONCATENATE(D4111,"　",E4111,F4111,G4111)</f>
        <v/>
      </c>
      <c r="N4111" s="252">
        <f>I4111</f>
        <v/>
      </c>
    </row>
    <row r="4112" ht="15" customHeight="1" thickBot="1">
      <c r="B4112" s="220" t="inlineStr">
        <is>
          <t>3F825MQ600L</t>
        </is>
      </c>
      <c r="C4112" s="80" t="n">
        <v>0</v>
      </c>
      <c r="D4112" s="235" t="inlineStr">
        <is>
          <t>W1-39</t>
        </is>
      </c>
      <c r="E4112" s="236" t="n">
        <v>386.5</v>
      </c>
      <c r="F4112" s="237" t="inlineStr">
        <is>
          <t>*</t>
        </is>
      </c>
      <c r="G4112" s="236" t="n">
        <v>1171</v>
      </c>
      <c r="H4112" s="238" t="n">
        <v>1</v>
      </c>
      <c r="I4112" s="253" t="n">
        <v>0</v>
      </c>
      <c r="J4112" s="254" t="n">
        <v>0.95</v>
      </c>
      <c r="K4112" s="255" t="n">
        <v>0</v>
      </c>
      <c r="M4112" s="251">
        <f>CONCATENATE(D4112,"　",E4112,F4112,G4112)</f>
        <v/>
      </c>
      <c r="N4112" s="252">
        <f>I4112</f>
        <v/>
      </c>
    </row>
    <row r="4113" ht="15" customHeight="1" thickBot="1">
      <c r="B4113" s="29" t="inlineStr">
        <is>
          <t>3F825MQ600L</t>
        </is>
      </c>
      <c r="C4113" t="n">
        <v>0</v>
      </c>
      <c r="D4113" s="243" t="inlineStr">
        <is>
          <t>W1-39</t>
        </is>
      </c>
      <c r="E4113" s="2" t="n">
        <v>36.5</v>
      </c>
      <c r="F4113" s="244" t="inlineStr">
        <is>
          <t>*</t>
        </is>
      </c>
      <c r="G4113" s="2" t="n">
        <v>1171</v>
      </c>
      <c r="H4113" s="122" t="n">
        <v>1</v>
      </c>
      <c r="I4113" s="259" t="n">
        <v>0</v>
      </c>
      <c r="J4113" s="260" t="n">
        <v>0.1</v>
      </c>
      <c r="K4113" s="261" t="n">
        <v>0</v>
      </c>
      <c r="M4113" s="251">
        <f>CONCATENATE(D4113,"　",E4113,F4113,G4113)</f>
        <v/>
      </c>
      <c r="N4113" s="252">
        <f>I4113</f>
        <v/>
      </c>
    </row>
    <row r="4114" ht="15" customHeight="1" thickBot="1">
      <c r="B4114" s="220" t="inlineStr">
        <is>
          <t>3F825MQ600R</t>
        </is>
      </c>
      <c r="C4114" s="80" t="n">
        <v>0</v>
      </c>
      <c r="D4114" s="235" t="inlineStr">
        <is>
          <t>W1-39</t>
        </is>
      </c>
      <c r="E4114" s="236" t="n">
        <v>386.5</v>
      </c>
      <c r="F4114" s="237" t="inlineStr">
        <is>
          <t>*</t>
        </is>
      </c>
      <c r="G4114" s="236" t="n">
        <v>1171</v>
      </c>
      <c r="H4114" s="238" t="n">
        <v>1</v>
      </c>
      <c r="I4114" s="253" t="n">
        <v>0</v>
      </c>
      <c r="J4114" s="254" t="n">
        <v>0.95</v>
      </c>
      <c r="K4114" s="255" t="n">
        <v>0</v>
      </c>
      <c r="M4114" s="251">
        <f>CONCATENATE(D4114,"　",E4114,F4114,G4114)</f>
        <v/>
      </c>
      <c r="N4114" s="252">
        <f>I4114</f>
        <v/>
      </c>
    </row>
    <row r="4115" ht="15" customHeight="1" thickBot="1">
      <c r="B4115" s="221" t="inlineStr">
        <is>
          <t>3F825MQ600R</t>
        </is>
      </c>
      <c r="C4115" s="89" t="n">
        <v>0</v>
      </c>
      <c r="D4115" s="239" t="inlineStr">
        <is>
          <t>W1-39</t>
        </is>
      </c>
      <c r="E4115" s="240" t="n">
        <v>36.5</v>
      </c>
      <c r="F4115" s="241" t="inlineStr">
        <is>
          <t>*</t>
        </is>
      </c>
      <c r="G4115" s="240" t="n">
        <v>1171</v>
      </c>
      <c r="H4115" s="242" t="n">
        <v>1</v>
      </c>
      <c r="I4115" s="256" t="n">
        <v>0</v>
      </c>
      <c r="J4115" s="257" t="n">
        <v>0.1</v>
      </c>
      <c r="K4115" s="258" t="n">
        <v>0</v>
      </c>
      <c r="M4115" s="251">
        <f>CONCATENATE(D4115,"　",E4115,F4115,G4115)</f>
        <v/>
      </c>
      <c r="N4115" s="252">
        <f>I4115</f>
        <v/>
      </c>
    </row>
    <row r="4116" ht="15" customHeight="1" thickBot="1">
      <c r="B4116" s="222" t="inlineStr">
        <is>
          <t>3F825MQO300S</t>
        </is>
      </c>
      <c r="C4116" s="21" t="n">
        <v>0</v>
      </c>
      <c r="D4116" s="235" t="inlineStr">
        <is>
          <t>W1-39</t>
        </is>
      </c>
      <c r="E4116" s="236" t="n">
        <v>190</v>
      </c>
      <c r="F4116" s="237" t="inlineStr">
        <is>
          <t>*</t>
        </is>
      </c>
      <c r="G4116" s="236" t="n">
        <v>1171</v>
      </c>
      <c r="H4116" s="238" t="n">
        <v>1</v>
      </c>
      <c r="I4116" s="253" t="n">
        <v>0</v>
      </c>
      <c r="J4116" s="254" t="n">
        <v>0.5</v>
      </c>
      <c r="K4116" s="255" t="n">
        <v>0</v>
      </c>
      <c r="M4116" s="251">
        <f>CONCATENATE(D4116,"　",E4116,F4116,G4116)</f>
        <v/>
      </c>
      <c r="N4116" s="252">
        <f>I4116</f>
        <v/>
      </c>
    </row>
    <row r="4117" ht="15" customHeight="1" thickBot="1">
      <c r="A4117" s="211" t="n"/>
      <c r="B4117" s="2" t="inlineStr">
        <is>
          <t>E22</t>
        </is>
      </c>
      <c r="C4117" t="n">
        <v>0</v>
      </c>
      <c r="D4117" s="235" t="inlineStr">
        <is>
          <t>W2-39</t>
        </is>
      </c>
      <c r="E4117" s="236" t="n">
        <v>386.5</v>
      </c>
      <c r="F4117" s="237" t="inlineStr">
        <is>
          <t>*</t>
        </is>
      </c>
      <c r="G4117" s="236" t="n">
        <v>270</v>
      </c>
      <c r="H4117" s="238" t="n">
        <v>2</v>
      </c>
      <c r="I4117" s="253" t="n">
        <v>0</v>
      </c>
      <c r="J4117" s="254" t="n">
        <v>0.3</v>
      </c>
      <c r="K4117" s="255" t="n">
        <v>0</v>
      </c>
      <c r="M4117" s="251">
        <f>CONCATENATE(D4117,"　",E4117,F4117,G4117)</f>
        <v/>
      </c>
      <c r="N4117" s="252">
        <f>I4117</f>
        <v/>
      </c>
    </row>
    <row r="4118" ht="15" customHeight="1" thickBot="1">
      <c r="A4118" s="211" t="n"/>
      <c r="B4118" s="240" t="inlineStr">
        <is>
          <t>E22</t>
        </is>
      </c>
      <c r="C4118" s="89" t="n">
        <v>0</v>
      </c>
      <c r="D4118" s="239" t="inlineStr">
        <is>
          <t>W2-41</t>
        </is>
      </c>
      <c r="E4118" s="240" t="n">
        <v>414.5</v>
      </c>
      <c r="F4118" s="241" t="inlineStr">
        <is>
          <t>*</t>
        </is>
      </c>
      <c r="G4118" s="240" t="n">
        <v>270</v>
      </c>
      <c r="H4118" s="242" t="n">
        <v>2</v>
      </c>
      <c r="I4118" s="256" t="n">
        <v>0</v>
      </c>
      <c r="J4118" s="257" t="n">
        <v>0.3</v>
      </c>
      <c r="K4118" s="258" t="n">
        <v>0</v>
      </c>
      <c r="M4118" s="251">
        <f>CONCATENATE(D4118,"　",E4118,F4118,G4118)</f>
        <v/>
      </c>
      <c r="N4118" s="252">
        <f>I4118</f>
        <v/>
      </c>
    </row>
    <row r="4119" ht="15" customHeight="1" thickBot="1">
      <c r="A4119" s="211" t="n"/>
      <c r="B4119" s="2" t="inlineStr">
        <is>
          <t>UH60-5+18-C</t>
        </is>
      </c>
      <c r="C4119" t="n">
        <v>0</v>
      </c>
      <c r="D4119" s="243" t="inlineStr">
        <is>
          <t>W1-39</t>
        </is>
      </c>
      <c r="E4119" s="2" t="n">
        <v>386.5</v>
      </c>
      <c r="F4119" s="244" t="inlineStr">
        <is>
          <t>*</t>
        </is>
      </c>
      <c r="G4119" s="2" t="n">
        <v>686</v>
      </c>
      <c r="H4119" s="122" t="n">
        <v>2</v>
      </c>
      <c r="I4119" s="259" t="n">
        <v>0</v>
      </c>
      <c r="J4119" s="260" t="n">
        <v>0.5</v>
      </c>
      <c r="K4119" s="261" t="n">
        <v>0</v>
      </c>
      <c r="M4119" s="251">
        <f>CONCATENATE(D4119,"　",E4119,F4119,G4119)</f>
        <v/>
      </c>
      <c r="N4119" s="252">
        <f>I4119</f>
        <v/>
      </c>
    </row>
    <row r="4120" ht="15" customHeight="1" thickBot="1">
      <c r="A4120" s="211" t="n"/>
      <c r="B4120" s="221" t="inlineStr">
        <is>
          <t>UH60-5+18-C</t>
        </is>
      </c>
      <c r="C4120" s="89" t="n">
        <v>0</v>
      </c>
      <c r="D4120" s="239" t="inlineStr">
        <is>
          <t>W1-39</t>
        </is>
      </c>
      <c r="E4120" s="240" t="n">
        <v>386.5</v>
      </c>
      <c r="F4120" s="241" t="inlineStr">
        <is>
          <t>*</t>
        </is>
      </c>
      <c r="G4120" s="240" t="n">
        <v>1232</v>
      </c>
      <c r="H4120" s="242" t="n">
        <v>2</v>
      </c>
      <c r="I4120" s="256" t="n">
        <v>0</v>
      </c>
      <c r="J4120" s="257" t="n">
        <v>1</v>
      </c>
      <c r="K4120" s="258" t="n">
        <v>0</v>
      </c>
      <c r="M4120" s="251">
        <f>CONCATENATE(D4120,"　",E4120,F4120,G4120)</f>
        <v/>
      </c>
      <c r="N4120" s="252">
        <f>I4120</f>
        <v/>
      </c>
    </row>
    <row r="4121" ht="15" customHeight="1" thickBot="1">
      <c r="A4121" s="211" t="n"/>
      <c r="B4121" s="2" t="inlineStr">
        <is>
          <t>UH60-17+20-C</t>
        </is>
      </c>
      <c r="C4121" t="n">
        <v>0</v>
      </c>
      <c r="D4121" s="243" t="inlineStr">
        <is>
          <t>W1-39</t>
        </is>
      </c>
      <c r="E4121" s="2" t="n">
        <v>386.5</v>
      </c>
      <c r="F4121" s="244" t="inlineStr">
        <is>
          <t>*</t>
        </is>
      </c>
      <c r="G4121" s="2" t="n">
        <v>486</v>
      </c>
      <c r="H4121" s="122" t="n">
        <v>2</v>
      </c>
      <c r="I4121" s="259" t="n">
        <v>0</v>
      </c>
      <c r="J4121" s="260" t="n">
        <v>0.3</v>
      </c>
      <c r="K4121" s="261" t="n">
        <v>0</v>
      </c>
      <c r="M4121" s="251">
        <f>CONCATENATE(D4121,"　",E4121,F4121,G4121)</f>
        <v/>
      </c>
      <c r="N4121" s="252">
        <f>I4121</f>
        <v/>
      </c>
    </row>
    <row r="4122" ht="15" customHeight="1" thickBot="1">
      <c r="A4122" s="211" t="n"/>
      <c r="B4122" s="221" t="inlineStr">
        <is>
          <t>UH60-17+20-C</t>
        </is>
      </c>
      <c r="C4122" s="91" t="n">
        <v>0</v>
      </c>
      <c r="D4122" s="239" t="inlineStr">
        <is>
          <t>W1-39</t>
        </is>
      </c>
      <c r="E4122" s="240" t="n">
        <v>386.5</v>
      </c>
      <c r="F4122" s="241" t="inlineStr">
        <is>
          <t>*</t>
        </is>
      </c>
      <c r="G4122" s="240" t="n">
        <v>232</v>
      </c>
      <c r="H4122" s="242" t="n">
        <v>2</v>
      </c>
      <c r="I4122" s="256" t="n">
        <v>0</v>
      </c>
      <c r="J4122" s="257" t="n">
        <v>0.2</v>
      </c>
      <c r="K4122" s="258" t="n">
        <v>0</v>
      </c>
      <c r="M4122" s="251">
        <f>CONCATENATE(D4122,"　",E4122,F4122,G4122)</f>
        <v/>
      </c>
      <c r="N4122" s="252">
        <f>I4122</f>
        <v/>
      </c>
    </row>
    <row r="4123" ht="15" customHeight="1" thickBot="1">
      <c r="B4123" s="2" t="inlineStr">
        <is>
          <t>Y(FL+1000)</t>
        </is>
      </c>
      <c r="C4123" s="80">
        <f>SUMIF(数量表!D:H,B4123,数量表!H:H)</f>
        <v/>
      </c>
      <c r="D4123" s="235" t="inlineStr">
        <is>
          <t>W2-41</t>
        </is>
      </c>
      <c r="E4123" s="236" t="n">
        <v>414.5</v>
      </c>
      <c r="F4123" s="237" t="inlineStr">
        <is>
          <t>*</t>
        </is>
      </c>
      <c r="G4123" s="236" t="n">
        <v>950</v>
      </c>
      <c r="H4123" s="238" t="n">
        <v>2</v>
      </c>
      <c r="I4123" s="253">
        <f>SUM(H4123*C4123)</f>
        <v/>
      </c>
      <c r="J4123" s="254" t="n">
        <v>2</v>
      </c>
      <c r="K4123" s="255">
        <f>C4123*J4123</f>
        <v/>
      </c>
      <c r="M4123" s="251">
        <f>CONCATENATE(D4123,"　",E4123,F4123,G4123)</f>
        <v/>
      </c>
      <c r="N4123" s="252">
        <f>I4123</f>
        <v/>
      </c>
    </row>
    <row r="4124" ht="15" customHeight="1" thickBot="1">
      <c r="B4124" s="2" t="inlineStr">
        <is>
          <t>Y(FL+1000)</t>
        </is>
      </c>
      <c r="C4124">
        <f>SUMIF(数量表!D:H,B4124,数量表!H:H)</f>
        <v/>
      </c>
      <c r="D4124" s="243" t="inlineStr">
        <is>
          <t>W2-41</t>
        </is>
      </c>
      <c r="E4124" s="2" t="n">
        <v>414.5</v>
      </c>
      <c r="F4124" s="244" t="inlineStr">
        <is>
          <t>*</t>
        </is>
      </c>
      <c r="G4124" s="2" t="n">
        <v>968</v>
      </c>
      <c r="H4124" s="122" t="n">
        <v>2</v>
      </c>
      <c r="I4124" s="259">
        <f>SUM(H4124*C4124)</f>
        <v/>
      </c>
      <c r="J4124" s="260" t="n">
        <v>2</v>
      </c>
      <c r="K4124" s="261">
        <f>C4124*J4124</f>
        <v/>
      </c>
      <c r="M4124" s="251">
        <f>CONCATENATE(D4124,"　",E4124,F4124,G4124)</f>
        <v/>
      </c>
      <c r="N4124" s="252">
        <f>I4124</f>
        <v/>
      </c>
    </row>
    <row r="4125" ht="15" customHeight="1" thickBot="1">
      <c r="B4125" s="2" t="inlineStr">
        <is>
          <t>Y(FL+1000)</t>
        </is>
      </c>
      <c r="C4125">
        <f>SUMIF(数量表!D:H,B4125,数量表!H:H)</f>
        <v/>
      </c>
      <c r="D4125" s="243" t="inlineStr">
        <is>
          <t>W2-41</t>
        </is>
      </c>
      <c r="E4125" s="2" t="n">
        <v>414.5</v>
      </c>
      <c r="F4125" s="244" t="inlineStr">
        <is>
          <t>*</t>
        </is>
      </c>
      <c r="G4125" s="2" t="n">
        <v>177</v>
      </c>
      <c r="H4125" s="122" t="n">
        <v>2</v>
      </c>
      <c r="I4125" s="259">
        <f>SUM(H4125*C4125)</f>
        <v/>
      </c>
      <c r="J4125" s="260" t="n">
        <v>0.5</v>
      </c>
      <c r="K4125" s="261">
        <f>C4125*J4125</f>
        <v/>
      </c>
      <c r="M4125" s="251">
        <f>CONCATENATE(D4125,"　",E4125,F4125,G4125)</f>
        <v/>
      </c>
      <c r="N4125" s="252">
        <f>I4125</f>
        <v/>
      </c>
    </row>
    <row r="4126" ht="15" customHeight="1" thickBot="1">
      <c r="B4126" s="2" t="inlineStr">
        <is>
          <t>Y(FL+1000)</t>
        </is>
      </c>
      <c r="C4126">
        <f>SUMIF(数量表!D:H,B4126,数量表!H:H)</f>
        <v/>
      </c>
      <c r="D4126" s="243" t="inlineStr">
        <is>
          <t>W1-39</t>
        </is>
      </c>
      <c r="E4126" s="2" t="n">
        <v>386.5</v>
      </c>
      <c r="F4126" s="244" t="inlineStr">
        <is>
          <t>*</t>
        </is>
      </c>
      <c r="G4126" s="2" t="n">
        <v>950</v>
      </c>
      <c r="H4126" s="122" t="n">
        <v>2</v>
      </c>
      <c r="I4126" s="259">
        <f>SUM(H4126*C4126)</f>
        <v/>
      </c>
      <c r="J4126" s="260" t="n">
        <v>2</v>
      </c>
      <c r="K4126" s="261">
        <f>C4126*J4126</f>
        <v/>
      </c>
      <c r="M4126" s="251">
        <f>CONCATENATE(D4126,"　",E4126,F4126,G4126)</f>
        <v/>
      </c>
      <c r="N4126" s="252">
        <f>I4126</f>
        <v/>
      </c>
    </row>
    <row r="4127" ht="15" customHeight="1" thickBot="1">
      <c r="B4127" s="2" t="inlineStr">
        <is>
          <t>Y(FL+1000)</t>
        </is>
      </c>
      <c r="C4127">
        <f>SUMIF(数量表!D:H,B4127,数量表!H:H)</f>
        <v/>
      </c>
      <c r="D4127" s="243" t="inlineStr">
        <is>
          <t>W3-39</t>
        </is>
      </c>
      <c r="E4127" s="2" t="n">
        <v>386.5</v>
      </c>
      <c r="F4127" s="244" t="inlineStr">
        <is>
          <t>*</t>
        </is>
      </c>
      <c r="G4127" s="2" t="n">
        <v>968</v>
      </c>
      <c r="H4127" s="122" t="n">
        <v>2</v>
      </c>
      <c r="I4127" s="259">
        <f>SUM(H4127*C4127)</f>
        <v/>
      </c>
      <c r="J4127" s="260" t="n">
        <v>2</v>
      </c>
      <c r="K4127" s="261">
        <f>C4127*J4127</f>
        <v/>
      </c>
      <c r="M4127" s="251">
        <f>CONCATENATE(D4127,"　",E4127,F4127,G4127)</f>
        <v/>
      </c>
      <c r="N4127" s="252">
        <f>I4127</f>
        <v/>
      </c>
    </row>
    <row r="4128" ht="15" customHeight="1" thickBot="1">
      <c r="B4128" s="2" t="inlineStr">
        <is>
          <t>Y(FL+1000)</t>
        </is>
      </c>
      <c r="C4128">
        <f>SUMIF(数量表!D:H,B4128,数量表!H:H)</f>
        <v/>
      </c>
      <c r="D4128" s="243" t="inlineStr">
        <is>
          <t>45*1000</t>
        </is>
      </c>
      <c r="E4128" s="2" t="n">
        <v>203</v>
      </c>
      <c r="F4128" s="244" t="inlineStr">
        <is>
          <t>*</t>
        </is>
      </c>
      <c r="G4128" s="2" t="n">
        <v>576</v>
      </c>
      <c r="H4128" s="122" t="n">
        <v>2</v>
      </c>
      <c r="I4128" s="259">
        <f>SUM(H4128*C4128)</f>
        <v/>
      </c>
      <c r="J4128" s="260" t="n">
        <v>0.2</v>
      </c>
      <c r="K4128" s="261">
        <f>C4128*J4128</f>
        <v/>
      </c>
      <c r="M4128" s="251">
        <f>CONCATENATE(D4128,"　",E4128,F4128,G4128)</f>
        <v/>
      </c>
      <c r="N4128" s="252">
        <f>I4128</f>
        <v/>
      </c>
    </row>
    <row r="4129" ht="15" customHeight="1" thickBot="1">
      <c r="B4129" s="220" t="inlineStr">
        <is>
          <t>3FK09A</t>
        </is>
      </c>
      <c r="C4129" s="80">
        <f>SUMIF(数量表!D:H,B4129,数量表!H:H)</f>
        <v/>
      </c>
      <c r="D4129" s="235" t="inlineStr">
        <is>
          <t>W2-41</t>
        </is>
      </c>
      <c r="E4129" s="236" t="n">
        <v>414.5</v>
      </c>
      <c r="F4129" s="237" t="inlineStr">
        <is>
          <t>*</t>
        </is>
      </c>
      <c r="G4129" s="236" t="n">
        <v>400</v>
      </c>
      <c r="H4129" s="238" t="n">
        <v>2</v>
      </c>
      <c r="I4129" s="253">
        <f>SUM(H4129*C4129)</f>
        <v/>
      </c>
      <c r="J4129" s="254" t="n">
        <v>1</v>
      </c>
      <c r="K4129" s="255">
        <f>C4129*J4129</f>
        <v/>
      </c>
      <c r="M4129" s="251">
        <f>CONCATENATE(D4129,"　",E4129,F4129,G4129)</f>
        <v/>
      </c>
      <c r="N4129" s="252">
        <f>I4129</f>
        <v/>
      </c>
    </row>
    <row r="4130" ht="15" customHeight="1" thickBot="1">
      <c r="B4130" s="29" t="inlineStr">
        <is>
          <t>3FK09A</t>
        </is>
      </c>
      <c r="C4130">
        <f>SUMIF(数量表!D:H,B4130,数量表!H:H)</f>
        <v/>
      </c>
      <c r="D4130" s="243" t="inlineStr">
        <is>
          <t>W2-41</t>
        </is>
      </c>
      <c r="E4130" s="2" t="n">
        <v>414.5</v>
      </c>
      <c r="F4130" s="244" t="inlineStr">
        <is>
          <t>*</t>
        </is>
      </c>
      <c r="G4130" s="2" t="n">
        <v>868</v>
      </c>
      <c r="H4130" s="122" t="n">
        <v>2</v>
      </c>
      <c r="I4130" s="259">
        <f>SUM(H4130*C4130)</f>
        <v/>
      </c>
      <c r="J4130" s="260" t="n">
        <v>2</v>
      </c>
      <c r="K4130" s="261">
        <f>C4130*J4130</f>
        <v/>
      </c>
      <c r="M4130" s="251">
        <f>CONCATENATE(D4130,"　",E4130,F4130,G4130)</f>
        <v/>
      </c>
      <c r="N4130" s="252">
        <f>I4130</f>
        <v/>
      </c>
    </row>
    <row r="4131" ht="15" customHeight="1" thickBot="1">
      <c r="B4131" s="29" t="inlineStr">
        <is>
          <t>3FK09A</t>
        </is>
      </c>
      <c r="C4131">
        <f>SUMIF(数量表!D:H,B4131,数量表!H:H)</f>
        <v/>
      </c>
      <c r="D4131" s="243" t="inlineStr">
        <is>
          <t>W2-39</t>
        </is>
      </c>
      <c r="E4131" s="2" t="n">
        <v>386.5</v>
      </c>
      <c r="F4131" s="244" t="inlineStr">
        <is>
          <t>*</t>
        </is>
      </c>
      <c r="G4131" s="2" t="n">
        <v>400</v>
      </c>
      <c r="H4131" s="122" t="n">
        <v>2</v>
      </c>
      <c r="I4131" s="259">
        <f>SUM(H4131*C4131)</f>
        <v/>
      </c>
      <c r="J4131" s="260" t="n">
        <v>1</v>
      </c>
      <c r="K4131" s="261">
        <f>C4131*J4131</f>
        <v/>
      </c>
      <c r="M4131" s="251">
        <f>CONCATENATE(D4131,"　",E4131,F4131,G4131)</f>
        <v/>
      </c>
      <c r="N4131" s="252">
        <f>I4131</f>
        <v/>
      </c>
    </row>
    <row r="4132" ht="15" customHeight="1" thickBot="1">
      <c r="B4132" s="221" t="inlineStr">
        <is>
          <t>3FK09A</t>
        </is>
      </c>
      <c r="C4132" s="89">
        <f>SUMIF(数量表!D:H,B4132,数量表!H:H)</f>
        <v/>
      </c>
      <c r="D4132" s="239" t="inlineStr">
        <is>
          <t>W1-39</t>
        </is>
      </c>
      <c r="E4132" s="240" t="n">
        <v>386.5</v>
      </c>
      <c r="F4132" s="241" t="inlineStr">
        <is>
          <t>*</t>
        </is>
      </c>
      <c r="G4132" s="240" t="n">
        <v>868</v>
      </c>
      <c r="H4132" s="242" t="n">
        <v>2</v>
      </c>
      <c r="I4132" s="256">
        <f>SUM(H4132*C4132)</f>
        <v/>
      </c>
      <c r="J4132" s="257" t="n">
        <v>2</v>
      </c>
      <c r="K4132" s="258">
        <f>C4132*J4132</f>
        <v/>
      </c>
      <c r="M4132" s="251">
        <f>CONCATENATE(D4132,"　",E4132,F4132,G4132)</f>
        <v/>
      </c>
      <c r="N4132" s="252">
        <f>I4132</f>
        <v/>
      </c>
    </row>
    <row r="4133" ht="15" customHeight="1" thickBot="1">
      <c r="B4133" s="220" t="inlineStr">
        <is>
          <t>45MK03(下端FL1600)-C</t>
        </is>
      </c>
      <c r="C4133" s="80">
        <f>SUMIF(数量表!D:H,B4133,数量表!H:H)</f>
        <v/>
      </c>
      <c r="D4133" s="235" t="inlineStr">
        <is>
          <t>W2-39</t>
        </is>
      </c>
      <c r="E4133" s="236" t="n">
        <v>386.5</v>
      </c>
      <c r="F4133" s="237" t="inlineStr">
        <is>
          <t>*</t>
        </is>
      </c>
      <c r="G4133" s="236" t="n">
        <v>300</v>
      </c>
      <c r="H4133" s="238" t="n">
        <v>2</v>
      </c>
      <c r="I4133" s="253">
        <f>SUM(H4133*C4133)</f>
        <v/>
      </c>
      <c r="J4133" s="254" t="n">
        <v>0.9</v>
      </c>
      <c r="K4133" s="255">
        <f>C4133*J4133</f>
        <v/>
      </c>
      <c r="M4133" s="251">
        <f>CONCATENATE(D4133,"　",E4133,F4133,G4133)</f>
        <v/>
      </c>
      <c r="N4133" s="252">
        <f>I4133</f>
        <v/>
      </c>
    </row>
    <row r="4134" ht="15" customHeight="1" thickBot="1">
      <c r="B4134" s="29" t="inlineStr">
        <is>
          <t>45MK03(下端FL1600)-C</t>
        </is>
      </c>
      <c r="C4134">
        <f>SUMIF(数量表!D:H,B4134,数量表!H:H)</f>
        <v/>
      </c>
      <c r="D4134" s="243" t="inlineStr">
        <is>
          <t>W2-41</t>
        </is>
      </c>
      <c r="E4134" s="2" t="n">
        <v>414.5</v>
      </c>
      <c r="F4134" s="244" t="inlineStr">
        <is>
          <t>*</t>
        </is>
      </c>
      <c r="G4134" s="2" t="n">
        <v>300</v>
      </c>
      <c r="H4134" s="122" t="n">
        <v>2</v>
      </c>
      <c r="I4134" s="259">
        <f>SUM(H4134*C4134)</f>
        <v/>
      </c>
      <c r="J4134" s="260" t="n">
        <v>0.9</v>
      </c>
      <c r="K4134" s="261">
        <f>C4134*J4134</f>
        <v/>
      </c>
      <c r="M4134" s="251">
        <f>CONCATENATE(D4134,"　",E4134,F4134,G4134)</f>
        <v/>
      </c>
      <c r="N4134" s="252">
        <f>I4134</f>
        <v/>
      </c>
    </row>
    <row r="4135" ht="15" customHeight="1" thickBot="1">
      <c r="B4135" s="29" t="inlineStr">
        <is>
          <t>45MK03(下端FL1600)-C</t>
        </is>
      </c>
      <c r="C4135">
        <f>SUMIF(数量表!D:H,B4135,数量表!H:H)</f>
        <v/>
      </c>
      <c r="D4135" s="243" t="inlineStr">
        <is>
          <t>W1-39</t>
        </is>
      </c>
      <c r="E4135" s="2" t="n">
        <v>386.5</v>
      </c>
      <c r="F4135" s="244" t="inlineStr">
        <is>
          <t>*</t>
        </is>
      </c>
      <c r="G4135" s="2" t="n">
        <v>1274</v>
      </c>
      <c r="H4135" s="122" t="n">
        <v>2</v>
      </c>
      <c r="I4135" s="259">
        <f>SUM(H4135*C4135)</f>
        <v/>
      </c>
      <c r="J4135" s="260" t="n">
        <v>0.8</v>
      </c>
      <c r="K4135" s="261">
        <f>C4135*J4135</f>
        <v/>
      </c>
      <c r="M4135" s="251">
        <f>CONCATENATE(D4135,"　",E4135,F4135,G4135)</f>
        <v/>
      </c>
      <c r="N4135" s="252">
        <f>I4135</f>
        <v/>
      </c>
    </row>
    <row r="4136" ht="15" customHeight="1" thickBot="1">
      <c r="B4136" s="29" t="inlineStr">
        <is>
          <t>45MK03(下端FL1600)-C</t>
        </is>
      </c>
      <c r="C4136">
        <f>SUMIF(数量表!D:H,B4136,数量表!H:H)</f>
        <v/>
      </c>
      <c r="D4136" s="243" t="inlineStr">
        <is>
          <t>W2-41</t>
        </is>
      </c>
      <c r="E4136" s="2" t="n">
        <v>414.5</v>
      </c>
      <c r="F4136" s="244" t="inlineStr">
        <is>
          <t>*</t>
        </is>
      </c>
      <c r="G4136" s="2" t="n">
        <v>968</v>
      </c>
      <c r="H4136" s="122" t="n">
        <v>1</v>
      </c>
      <c r="I4136" s="259">
        <f>SUM(H4136*C4136)</f>
        <v/>
      </c>
      <c r="J4136" s="260" t="n">
        <v>0.8</v>
      </c>
      <c r="K4136" s="261">
        <f>C4136*J4136</f>
        <v/>
      </c>
      <c r="M4136" s="251">
        <f>CONCATENATE(D4136,"　",E4136,F4136,G4136)</f>
        <v/>
      </c>
      <c r="N4136" s="252">
        <f>I4136</f>
        <v/>
      </c>
    </row>
    <row r="4137" ht="15" customHeight="1" thickBot="1">
      <c r="B4137" s="29" t="inlineStr">
        <is>
          <t>45MK03(下端FL1600)-C</t>
        </is>
      </c>
      <c r="C4137">
        <f>SUMIF(数量表!D:H,B4137,数量表!H:H)</f>
        <v/>
      </c>
      <c r="D4137" s="243" t="inlineStr">
        <is>
          <t>W1-39</t>
        </is>
      </c>
      <c r="E4137" s="2" t="n">
        <v>386.5</v>
      </c>
      <c r="F4137" s="244" t="inlineStr">
        <is>
          <t>*</t>
        </is>
      </c>
      <c r="G4137" s="2" t="n">
        <v>294</v>
      </c>
      <c r="H4137" s="122" t="n">
        <v>2</v>
      </c>
      <c r="I4137" s="259">
        <f>SUM(H4137*C4137)</f>
        <v/>
      </c>
      <c r="J4137" s="260" t="n">
        <v>0.8</v>
      </c>
      <c r="K4137" s="261">
        <f>C4137*J4137</f>
        <v/>
      </c>
      <c r="M4137" s="251">
        <f>CONCATENATE(D4137,"　",E4137,F4137,G4137)</f>
        <v/>
      </c>
      <c r="N4137" s="252">
        <f>I4137</f>
        <v/>
      </c>
    </row>
    <row r="4138" ht="15" customHeight="1" thickBot="1">
      <c r="B4138" s="29" t="inlineStr">
        <is>
          <t>45MK03(下端FL1600)-C</t>
        </is>
      </c>
      <c r="C4138">
        <f>SUMIF(数量表!D:H,B4138,数量表!H:H)</f>
        <v/>
      </c>
      <c r="D4138" s="243" t="inlineStr">
        <is>
          <t>W2-41</t>
        </is>
      </c>
      <c r="E4138" s="2" t="n">
        <v>414.5</v>
      </c>
      <c r="F4138" s="244" t="inlineStr">
        <is>
          <t>*</t>
        </is>
      </c>
      <c r="G4138" s="2" t="n">
        <v>600</v>
      </c>
      <c r="H4138" s="122" t="n">
        <v>1</v>
      </c>
      <c r="I4138" s="259">
        <f>SUM(H4138*C4138)</f>
        <v/>
      </c>
      <c r="J4138" s="260" t="n">
        <v>0.8</v>
      </c>
      <c r="K4138" s="261">
        <f>C4138*J4138</f>
        <v/>
      </c>
      <c r="M4138" s="251">
        <f>CONCATENATE(D4138,"　",E4138,F4138,G4138)</f>
        <v/>
      </c>
      <c r="N4138" s="252">
        <f>I4138</f>
        <v/>
      </c>
    </row>
    <row r="4139" ht="15" customHeight="1" thickBot="1">
      <c r="B4139" s="29" t="inlineStr">
        <is>
          <t>45MK03(下端FL1600)-C</t>
        </is>
      </c>
      <c r="C4139">
        <f>SUMIF(数量表!D:H,B4139,数量表!H:H)</f>
        <v/>
      </c>
      <c r="D4139" s="243" t="inlineStr">
        <is>
          <t>W2-41</t>
        </is>
      </c>
      <c r="E4139" s="2" t="n">
        <v>387.5</v>
      </c>
      <c r="F4139" s="244" t="inlineStr">
        <is>
          <t>*</t>
        </is>
      </c>
      <c r="G4139" s="2" t="n">
        <v>968</v>
      </c>
      <c r="H4139" s="122" t="n">
        <v>1</v>
      </c>
      <c r="I4139" s="259">
        <f>SUM(H4139*C4139)</f>
        <v/>
      </c>
      <c r="J4139" s="260" t="n">
        <v>0.8</v>
      </c>
      <c r="K4139" s="261">
        <f>C4139*J4139</f>
        <v/>
      </c>
      <c r="M4139" s="251">
        <f>CONCATENATE(D4139,"　",E4139,F4139,G4139)</f>
        <v/>
      </c>
      <c r="N4139" s="252">
        <f>I4139</f>
        <v/>
      </c>
    </row>
    <row r="4140" ht="15" customHeight="1" thickBot="1">
      <c r="B4140" s="29" t="inlineStr">
        <is>
          <t>45MK03(下端FL1600)-C</t>
        </is>
      </c>
      <c r="C4140">
        <f>SUMIF(数量表!D:H,B4140,数量表!H:H)</f>
        <v/>
      </c>
      <c r="D4140" s="243" t="inlineStr">
        <is>
          <t>W2-41</t>
        </is>
      </c>
      <c r="E4140" s="2" t="n">
        <v>387.5</v>
      </c>
      <c r="F4140" s="244" t="inlineStr">
        <is>
          <t>*</t>
        </is>
      </c>
      <c r="G4140" s="2" t="n">
        <v>600</v>
      </c>
      <c r="H4140" s="122" t="n">
        <v>1</v>
      </c>
      <c r="I4140" s="259">
        <f>SUM(H4140*C4140)</f>
        <v/>
      </c>
      <c r="J4140" s="260" t="n">
        <v>0.8</v>
      </c>
      <c r="K4140" s="261">
        <f>C4140*J4140</f>
        <v/>
      </c>
      <c r="M4140" s="251">
        <f>CONCATENATE(D4140,"　",E4140,F4140,G4140)</f>
        <v/>
      </c>
      <c r="N4140" s="252">
        <f>I4140</f>
        <v/>
      </c>
    </row>
    <row r="4141" ht="15" customHeight="1" thickBot="1">
      <c r="B4141" s="221" t="inlineStr">
        <is>
          <t>45MK03(下端FL1600)-C</t>
        </is>
      </c>
      <c r="C4141" s="89">
        <f>SUMIF(数量表!D:H,B4141,数量表!H:H)</f>
        <v/>
      </c>
      <c r="D4141" s="239" t="inlineStr">
        <is>
          <t>45*1000</t>
        </is>
      </c>
      <c r="E4141" s="240" t="n">
        <v>39</v>
      </c>
      <c r="F4141" s="241" t="inlineStr">
        <is>
          <t>*</t>
        </is>
      </c>
      <c r="G4141" s="240" t="n">
        <v>349</v>
      </c>
      <c r="H4141" s="242" t="n">
        <v>2</v>
      </c>
      <c r="I4141" s="256">
        <f>SUM(H4141*C4141)</f>
        <v/>
      </c>
      <c r="J4141" s="257" t="n">
        <v>0.8</v>
      </c>
      <c r="K4141" s="258">
        <f>C4141*J4141</f>
        <v/>
      </c>
      <c r="M4141" s="251">
        <f>CONCATENATE(D4141,"　",E4141,F4141,G4141)</f>
        <v/>
      </c>
      <c r="N4141" s="252">
        <f>I4141</f>
        <v/>
      </c>
    </row>
    <row r="4142" ht="15" customHeight="1" thickBot="1">
      <c r="B4142" s="220" t="inlineStr">
        <is>
          <t>3FKA09A</t>
        </is>
      </c>
      <c r="C4142" s="80">
        <f>SUMIF(数量表!D:H,B4142,数量表!H:H)</f>
        <v/>
      </c>
      <c r="D4142" s="235" t="inlineStr">
        <is>
          <t>W1-39</t>
        </is>
      </c>
      <c r="E4142" s="236" t="n">
        <v>386.5</v>
      </c>
      <c r="F4142" s="237" t="inlineStr">
        <is>
          <t>*</t>
        </is>
      </c>
      <c r="G4142" s="236" t="n">
        <v>400</v>
      </c>
      <c r="H4142" s="238" t="n">
        <v>1</v>
      </c>
      <c r="I4142" s="253">
        <f>SUM(H4142*C4142)</f>
        <v/>
      </c>
      <c r="J4142" s="254" t="n">
        <v>1</v>
      </c>
      <c r="K4142" s="255">
        <f>C4142*J4142</f>
        <v/>
      </c>
      <c r="L4142" s="89" t="n"/>
      <c r="M4142" s="251">
        <f>CONCATENATE(D4142,"　",E4142,F4142,G4142)</f>
        <v/>
      </c>
      <c r="N4142" s="252">
        <f>I4142</f>
        <v/>
      </c>
    </row>
    <row r="4143" ht="15" customHeight="1" thickBot="1">
      <c r="B4143" s="29" t="inlineStr">
        <is>
          <t>3FKA09A</t>
        </is>
      </c>
      <c r="C4143">
        <f>SUMIF(数量表!D:H,B4143,数量表!H:H)</f>
        <v/>
      </c>
      <c r="D4143" s="243" t="inlineStr">
        <is>
          <t>W2-39</t>
        </is>
      </c>
      <c r="E4143" s="2" t="n">
        <v>386.5</v>
      </c>
      <c r="F4143" s="244" t="inlineStr">
        <is>
          <t>*</t>
        </is>
      </c>
      <c r="G4143" s="2" t="n">
        <v>868</v>
      </c>
      <c r="H4143" s="122" t="n">
        <v>1</v>
      </c>
      <c r="I4143" s="259">
        <f>SUM(H4143*C4143)</f>
        <v/>
      </c>
      <c r="J4143" s="260" t="n">
        <v>0.5</v>
      </c>
      <c r="K4143" s="261">
        <f>C4143*J4143</f>
        <v/>
      </c>
      <c r="M4143" s="251">
        <f>CONCATENATE(D4143,"　",E4143,F4143,G4143)</f>
        <v/>
      </c>
      <c r="N4143" s="252">
        <f>I4143</f>
        <v/>
      </c>
    </row>
    <row r="4144" ht="15" customHeight="1" thickBot="1">
      <c r="B4144" s="29" t="inlineStr">
        <is>
          <t>3FKA09A</t>
        </is>
      </c>
      <c r="C4144">
        <f>SUMIF(数量表!D:H,B4144,数量表!H:H)</f>
        <v/>
      </c>
      <c r="D4144" s="243" t="inlineStr">
        <is>
          <t>W2-41</t>
        </is>
      </c>
      <c r="E4144" s="2" t="n">
        <v>414.5</v>
      </c>
      <c r="F4144" s="244" t="inlineStr">
        <is>
          <t>*</t>
        </is>
      </c>
      <c r="G4144" s="2" t="n">
        <v>868</v>
      </c>
      <c r="H4144" s="122" t="n">
        <v>1</v>
      </c>
      <c r="I4144" s="259">
        <f>SUM(H4144*C4144)</f>
        <v/>
      </c>
      <c r="J4144" s="260" t="n">
        <v>1</v>
      </c>
      <c r="K4144" s="261">
        <f>C4144*J4144</f>
        <v/>
      </c>
      <c r="M4144" s="251">
        <f>CONCATENATE(D4144,"　",E4144,F4144,G4144)</f>
        <v/>
      </c>
      <c r="N4144" s="252">
        <f>I4144</f>
        <v/>
      </c>
    </row>
    <row r="4145" ht="15" customHeight="1" thickBot="1">
      <c r="B4145" s="29" t="inlineStr">
        <is>
          <t>3FKA09A</t>
        </is>
      </c>
      <c r="C4145">
        <f>SUMIF(数量表!D:H,B4145,数量表!H:H)</f>
        <v/>
      </c>
      <c r="D4145" s="243" t="inlineStr">
        <is>
          <t>W2-41</t>
        </is>
      </c>
      <c r="E4145" s="2" t="n">
        <v>414.5</v>
      </c>
      <c r="F4145" s="244" t="inlineStr">
        <is>
          <t>*</t>
        </is>
      </c>
      <c r="G4145" s="2" t="n">
        <v>400</v>
      </c>
      <c r="H4145" s="122" t="n">
        <v>1</v>
      </c>
      <c r="I4145" s="259">
        <f>SUM(H4145*C4145)</f>
        <v/>
      </c>
      <c r="J4145" s="260" t="n">
        <v>0.5</v>
      </c>
      <c r="K4145" s="261">
        <f>C4145*J4145</f>
        <v/>
      </c>
      <c r="M4145" s="251">
        <f>CONCATENATE(D4145,"　",E4145,F4145,G4145)</f>
        <v/>
      </c>
      <c r="N4145" s="252">
        <f>I4145</f>
        <v/>
      </c>
    </row>
    <row r="4146" ht="15" customHeight="1" thickBot="1">
      <c r="B4146" s="29" t="inlineStr">
        <is>
          <t>3FKA09A</t>
        </is>
      </c>
      <c r="C4146">
        <f>SUMIF(数量表!D:H,B4146,数量表!H:H)</f>
        <v/>
      </c>
      <c r="D4146" s="243" t="inlineStr">
        <is>
          <t>W1-39</t>
        </is>
      </c>
      <c r="E4146" s="2" t="n">
        <v>373</v>
      </c>
      <c r="F4146" s="244" t="inlineStr">
        <is>
          <t>*</t>
        </is>
      </c>
      <c r="G4146" s="2" t="n">
        <v>868</v>
      </c>
      <c r="H4146" s="122" t="n">
        <v>1</v>
      </c>
      <c r="I4146" s="259">
        <f>SUM(H4146*C4146)</f>
        <v/>
      </c>
      <c r="J4146" s="260" t="n">
        <v>1</v>
      </c>
      <c r="K4146" s="261">
        <f>C4146*J4146</f>
        <v/>
      </c>
      <c r="M4146" s="251">
        <f>CONCATENATE(D4146,"　",E4146,F4146,G4146)</f>
        <v/>
      </c>
      <c r="N4146" s="252">
        <f>I4146</f>
        <v/>
      </c>
    </row>
    <row r="4147" ht="15" customHeight="1" thickBot="1">
      <c r="B4147" s="221" t="inlineStr">
        <is>
          <t>3FKA09A</t>
        </is>
      </c>
      <c r="C4147" s="89">
        <f>SUMIF(数量表!D:H,B4147,数量表!H:H)</f>
        <v/>
      </c>
      <c r="D4147" s="239" t="inlineStr">
        <is>
          <t>W2-39</t>
        </is>
      </c>
      <c r="E4147" s="240" t="n">
        <v>373</v>
      </c>
      <c r="F4147" s="241" t="inlineStr">
        <is>
          <t>*</t>
        </is>
      </c>
      <c r="G4147" s="240" t="n">
        <v>400</v>
      </c>
      <c r="H4147" s="242" t="n">
        <v>1</v>
      </c>
      <c r="I4147" s="256">
        <f>SUM(H4147*C4147)</f>
        <v/>
      </c>
      <c r="J4147" s="257" t="n">
        <v>0.5</v>
      </c>
      <c r="K4147" s="258">
        <f>C4147*J4147</f>
        <v/>
      </c>
      <c r="M4147" s="251">
        <f>CONCATENATE(D4147,"　",E4147,F4147,G4147)</f>
        <v/>
      </c>
      <c r="N4147" s="252">
        <f>I4147</f>
        <v/>
      </c>
    </row>
    <row r="4148" ht="15" customHeight="1" thickBot="1">
      <c r="B4148" s="220" t="inlineStr">
        <is>
          <t>113M5Z11A</t>
        </is>
      </c>
      <c r="C4148" s="80">
        <f>SUMIF(数量表!D:H,B4148,数量表!H:H)</f>
        <v/>
      </c>
      <c r="D4148" s="235" t="inlineStr">
        <is>
          <t>W1-39</t>
        </is>
      </c>
      <c r="E4148" s="236" t="n">
        <v>386.5</v>
      </c>
      <c r="F4148" s="237" t="inlineStr">
        <is>
          <t>*</t>
        </is>
      </c>
      <c r="G4148" s="236" t="n">
        <v>729</v>
      </c>
      <c r="H4148" s="238" t="n">
        <v>2</v>
      </c>
      <c r="I4148" s="253">
        <f>SUM(H4148*C4148)</f>
        <v/>
      </c>
      <c r="J4148" s="254" t="n">
        <v>2</v>
      </c>
      <c r="K4148" s="255">
        <f>C4148*J4148</f>
        <v/>
      </c>
      <c r="M4148" s="251">
        <f>CONCATENATE(D4148,"　",E4148,F4148,G4148)</f>
        <v/>
      </c>
      <c r="N4148" s="252">
        <f>I4148</f>
        <v/>
      </c>
    </row>
    <row r="4149" ht="15" customHeight="1" thickBot="1">
      <c r="B4149" s="221" t="inlineStr">
        <is>
          <t>113M5Z11A</t>
        </is>
      </c>
      <c r="C4149" s="91">
        <f>SUMIF(数量表!D:H,B4149,数量表!H:H)</f>
        <v/>
      </c>
      <c r="D4149" s="239" t="inlineStr">
        <is>
          <t>45*1000</t>
        </is>
      </c>
      <c r="E4149" s="240" t="n">
        <v>164</v>
      </c>
      <c r="F4149" s="241" t="inlineStr">
        <is>
          <t>*</t>
        </is>
      </c>
      <c r="G4149" s="240" t="n">
        <v>1176</v>
      </c>
      <c r="H4149" s="242" t="n">
        <v>2</v>
      </c>
      <c r="I4149" s="256">
        <f>SUM(H4149*C4149)</f>
        <v/>
      </c>
      <c r="J4149" s="257" t="n">
        <v>0.1</v>
      </c>
      <c r="K4149" s="258">
        <f>C4149*J4149</f>
        <v/>
      </c>
      <c r="M4149" s="251">
        <f>CONCATENATE(D4149,"　",E4149,F4149,G4149)</f>
        <v/>
      </c>
      <c r="N4149" s="252">
        <f>I4149</f>
        <v/>
      </c>
    </row>
    <row r="4150" ht="15" customHeight="1" thickBot="1">
      <c r="B4150" s="222" t="inlineStr">
        <is>
          <t>Q327.5</t>
        </is>
      </c>
      <c r="C4150" s="7">
        <f>SUMIF(数量表!D:H,B4150,数量表!H:H)</f>
        <v/>
      </c>
      <c r="D4150" s="232" t="inlineStr">
        <is>
          <t>W1-39</t>
        </is>
      </c>
      <c r="E4150" s="233" t="n">
        <v>218</v>
      </c>
      <c r="F4150" s="234" t="inlineStr">
        <is>
          <t>*</t>
        </is>
      </c>
      <c r="G4150" s="233" t="n">
        <v>1274</v>
      </c>
      <c r="H4150" s="231" t="n">
        <v>1</v>
      </c>
      <c r="I4150" s="248">
        <f>SUM(H4150*C4150)</f>
        <v/>
      </c>
      <c r="J4150" s="249" t="n">
        <v>1</v>
      </c>
      <c r="K4150" s="250">
        <f>C4150*J4150</f>
        <v/>
      </c>
      <c r="M4150" s="251">
        <f>CONCATENATE(D4150,"　",E4150,F4150,G4150)</f>
        <v/>
      </c>
      <c r="N4150" s="252">
        <f>I4150</f>
        <v/>
      </c>
    </row>
    <row r="4151" ht="15" customHeight="1" thickBot="1">
      <c r="B4151" s="220" t="inlineStr">
        <is>
          <t>S09-810</t>
        </is>
      </c>
      <c r="C4151" s="82">
        <f>SUMIF(数量表!D:H,B4151,数量表!H:H)</f>
        <v/>
      </c>
      <c r="D4151" s="243" t="inlineStr">
        <is>
          <t>W1-39</t>
        </is>
      </c>
      <c r="E4151" s="2" t="n">
        <v>336.5</v>
      </c>
      <c r="F4151" s="244" t="inlineStr">
        <is>
          <t>*</t>
        </is>
      </c>
      <c r="G4151" s="2" t="n">
        <v>536</v>
      </c>
      <c r="H4151" s="122" t="n">
        <v>2</v>
      </c>
      <c r="I4151" s="259">
        <f>SUM(H4151*C4151)</f>
        <v/>
      </c>
      <c r="J4151" s="260" t="n">
        <v>0.8</v>
      </c>
      <c r="K4151" s="261">
        <f>C4151*J4151</f>
        <v/>
      </c>
      <c r="M4151" s="251">
        <f>CONCATENATE(D4151,"　",E4151,F4151,G4151)</f>
        <v/>
      </c>
      <c r="N4151" s="252">
        <f>I4151</f>
        <v/>
      </c>
    </row>
    <row r="4152" ht="15" customHeight="1" thickBot="1">
      <c r="B4152" s="29" t="inlineStr">
        <is>
          <t>S09-810</t>
        </is>
      </c>
      <c r="C4152" s="87">
        <f>SUMIF(数量表!D:H,B4152,数量表!H:H)</f>
        <v/>
      </c>
      <c r="D4152" s="243" t="inlineStr">
        <is>
          <t>W1-39</t>
        </is>
      </c>
      <c r="E4152" s="2" t="n">
        <v>336.5</v>
      </c>
      <c r="F4152" s="244" t="inlineStr">
        <is>
          <t>*</t>
        </is>
      </c>
      <c r="G4152" s="2" t="n">
        <v>982</v>
      </c>
      <c r="H4152" s="122" t="n">
        <v>2</v>
      </c>
      <c r="I4152" s="259">
        <f>SUM(H4152*C4152)</f>
        <v/>
      </c>
      <c r="J4152" s="260" t="n">
        <v>0.8</v>
      </c>
      <c r="K4152" s="261">
        <f>C4152*J4152</f>
        <v/>
      </c>
      <c r="M4152" s="251">
        <f>CONCATENATE(D4152,"　",E4152,F4152,G4152)</f>
        <v/>
      </c>
      <c r="N4152" s="252">
        <f>I4152</f>
        <v/>
      </c>
    </row>
    <row r="4153" ht="15" customHeight="1" thickBot="1">
      <c r="B4153" s="221" t="inlineStr">
        <is>
          <t>S09-810</t>
        </is>
      </c>
      <c r="C4153" s="91">
        <f>SUMIF(数量表!D:H,B4153,数量表!H:H)</f>
        <v/>
      </c>
      <c r="D4153" s="239" t="inlineStr">
        <is>
          <t>45*1000</t>
        </is>
      </c>
      <c r="E4153" s="240" t="n">
        <v>114</v>
      </c>
      <c r="F4153" s="241" t="inlineStr">
        <is>
          <t>*</t>
        </is>
      </c>
      <c r="G4153" s="240" t="n">
        <v>976</v>
      </c>
      <c r="H4153" s="242" t="n">
        <v>2</v>
      </c>
      <c r="I4153" s="256">
        <f>SUM(H4153*C4153)</f>
        <v/>
      </c>
      <c r="J4153" s="257" t="n">
        <v>0.1</v>
      </c>
      <c r="K4153" s="258">
        <f>C4153*J4153</f>
        <v/>
      </c>
      <c r="M4153" s="251">
        <f>CONCATENATE(D4153,"　",E4153,F4153,G4153)</f>
        <v/>
      </c>
      <c r="N4153" s="252">
        <f>I4153</f>
        <v/>
      </c>
    </row>
    <row r="4154" ht="15" customHeight="1" thickBot="1">
      <c r="B4154" s="220" t="inlineStr">
        <is>
          <t>S05-1400</t>
        </is>
      </c>
      <c r="C4154" s="80">
        <f>SUMIF(数量表!D:H,B4154,数量表!H:H)</f>
        <v/>
      </c>
      <c r="D4154" s="235" t="inlineStr">
        <is>
          <t>W1-39</t>
        </is>
      </c>
      <c r="E4154" s="236" t="n">
        <v>386.5</v>
      </c>
      <c r="F4154" s="237" t="inlineStr">
        <is>
          <t>*</t>
        </is>
      </c>
      <c r="G4154" s="236" t="n">
        <v>586</v>
      </c>
      <c r="H4154" s="238" t="n">
        <v>1</v>
      </c>
      <c r="I4154" s="253">
        <f>SUM(H4154*C4154)</f>
        <v/>
      </c>
      <c r="J4154" s="254" t="n">
        <v>1</v>
      </c>
      <c r="K4154" s="255">
        <f>C4154*J4154</f>
        <v/>
      </c>
      <c r="M4154" s="251">
        <f>CONCATENATE(D4154,"　",E4154,F4154,G4154)</f>
        <v/>
      </c>
      <c r="N4154" s="252">
        <f>I4154</f>
        <v/>
      </c>
    </row>
    <row r="4155" ht="15" customHeight="1" thickBot="1">
      <c r="B4155" s="29" t="inlineStr">
        <is>
          <t>S05-1400</t>
        </is>
      </c>
      <c r="C4155">
        <f>SUMIF(数量表!D:H,B4155,数量表!H:H)</f>
        <v/>
      </c>
      <c r="D4155" s="243" t="inlineStr">
        <is>
          <t>W1-39</t>
        </is>
      </c>
      <c r="E4155" s="2" t="n">
        <v>386.5</v>
      </c>
      <c r="F4155" s="244" t="inlineStr">
        <is>
          <t>*</t>
        </is>
      </c>
      <c r="G4155" s="2" t="n">
        <v>1332</v>
      </c>
      <c r="H4155" s="122" t="n">
        <v>1</v>
      </c>
      <c r="I4155" s="259">
        <f>SUM(H4155*C4155)</f>
        <v/>
      </c>
      <c r="J4155" s="260" t="n">
        <v>1</v>
      </c>
      <c r="K4155" s="261">
        <f>C4155*J4155</f>
        <v/>
      </c>
      <c r="M4155" s="251">
        <f>CONCATENATE(D4155,"　",E4155,F4155,G4155)</f>
        <v/>
      </c>
      <c r="N4155" s="252">
        <f>I4155</f>
        <v/>
      </c>
    </row>
    <row r="4156" ht="15" customHeight="1" thickBot="1">
      <c r="B4156" s="221" t="inlineStr">
        <is>
          <t>S05-1400</t>
        </is>
      </c>
      <c r="C4156" s="91">
        <f>SUMIF(数量表!D:H,B4156,数量表!H:H)</f>
        <v/>
      </c>
      <c r="D4156" s="239" t="inlineStr">
        <is>
          <t>45*1000</t>
        </is>
      </c>
      <c r="E4156" s="240" t="n">
        <v>164</v>
      </c>
      <c r="F4156" s="241" t="inlineStr">
        <is>
          <t>*</t>
        </is>
      </c>
      <c r="G4156" s="240" t="n">
        <v>576</v>
      </c>
      <c r="H4156" s="242" t="n">
        <v>2</v>
      </c>
      <c r="I4156" s="256">
        <f>SUM(H4156*C4156)</f>
        <v/>
      </c>
      <c r="J4156" s="257" t="n">
        <v>0.1</v>
      </c>
      <c r="K4156" s="258">
        <f>C4156*J4156</f>
        <v/>
      </c>
      <c r="M4156" s="251">
        <f>CONCATENATE(D4156,"　",E4156,F4156,G4156)</f>
        <v/>
      </c>
      <c r="N4156" s="252">
        <f>I4156</f>
        <v/>
      </c>
    </row>
    <row r="4157" ht="15" customHeight="1" thickBot="1">
      <c r="B4157" s="220" t="inlineStr">
        <is>
          <t>135MKA13</t>
        </is>
      </c>
      <c r="C4157" s="80">
        <f>SUMIF(数量表!D:H,B4157,数量表!H:H)</f>
        <v/>
      </c>
      <c r="D4157" s="235" t="inlineStr">
        <is>
          <t>W2-39</t>
        </is>
      </c>
      <c r="E4157" s="236" t="n">
        <v>373</v>
      </c>
      <c r="F4157" s="237" t="inlineStr">
        <is>
          <t>*</t>
        </is>
      </c>
      <c r="G4157" s="236" t="n">
        <v>149.25</v>
      </c>
      <c r="H4157" s="238" t="n">
        <v>1</v>
      </c>
      <c r="I4157" s="253">
        <f>SUM(H4157*C4157)</f>
        <v/>
      </c>
      <c r="J4157" s="254" t="n">
        <v>0.2</v>
      </c>
      <c r="K4157" s="255">
        <f>C4157*J4157</f>
        <v/>
      </c>
      <c r="M4157" s="251">
        <f>CONCATENATE(D4157,"　",E4157,F4157,G4157)</f>
        <v/>
      </c>
      <c r="N4157" s="252">
        <f>I4157</f>
        <v/>
      </c>
    </row>
    <row r="4158" ht="15" customHeight="1" thickBot="1">
      <c r="B4158" s="29" t="inlineStr">
        <is>
          <t>135MKA13</t>
        </is>
      </c>
      <c r="C4158">
        <f>SUMIF(数量表!D:H,B4158,数量表!H:H)</f>
        <v/>
      </c>
      <c r="D4158" s="243" t="inlineStr">
        <is>
          <t>W2-39</t>
        </is>
      </c>
      <c r="E4158" s="2" t="n">
        <v>386.5</v>
      </c>
      <c r="F4158" s="244" t="inlineStr">
        <is>
          <t>*</t>
        </is>
      </c>
      <c r="G4158" s="2" t="n">
        <v>149.25</v>
      </c>
      <c r="H4158" s="122" t="n">
        <v>1</v>
      </c>
      <c r="I4158" s="259">
        <f>SUM(H4158*C4158)</f>
        <v/>
      </c>
      <c r="J4158" s="260" t="n">
        <v>0.2</v>
      </c>
      <c r="K4158" s="261">
        <f>C4158*J4158</f>
        <v/>
      </c>
      <c r="M4158" s="251">
        <f>CONCATENATE(D4158,"　",E4158,F4158,G4158)</f>
        <v/>
      </c>
      <c r="N4158" s="252">
        <f>I4158</f>
        <v/>
      </c>
    </row>
    <row r="4159" ht="15" customHeight="1" thickBot="1">
      <c r="B4159" s="29" t="inlineStr">
        <is>
          <t>135MKA13</t>
        </is>
      </c>
      <c r="C4159">
        <f>SUMIF(数量表!D:H,B4159,数量表!H:H)</f>
        <v/>
      </c>
      <c r="D4159" s="243" t="inlineStr">
        <is>
          <t>W2-41</t>
        </is>
      </c>
      <c r="E4159" s="2" t="n">
        <v>414.5</v>
      </c>
      <c r="F4159" s="244" t="inlineStr">
        <is>
          <t>*</t>
        </is>
      </c>
      <c r="G4159" s="2" t="n">
        <v>149.25</v>
      </c>
      <c r="H4159" s="122" t="n">
        <v>1</v>
      </c>
      <c r="I4159" s="259">
        <f>SUM(H4159*C4159)</f>
        <v/>
      </c>
      <c r="J4159" s="260" t="n">
        <v>0.2</v>
      </c>
      <c r="K4159" s="261">
        <f>C4159*J4159</f>
        <v/>
      </c>
      <c r="M4159" s="251">
        <f>CONCATENATE(D4159,"　",E4159,F4159,G4159)</f>
        <v/>
      </c>
      <c r="N4159" s="252">
        <f>I4159</f>
        <v/>
      </c>
    </row>
    <row r="4160" ht="15" customHeight="1" thickBot="1">
      <c r="B4160" s="29" t="inlineStr">
        <is>
          <t>135MKA13</t>
        </is>
      </c>
      <c r="C4160">
        <f>SUMIF(数量表!D:H,B4160,数量表!H:H)</f>
        <v/>
      </c>
      <c r="D4160" s="243" t="inlineStr">
        <is>
          <t>W2-39</t>
        </is>
      </c>
      <c r="E4160" s="2" t="n">
        <v>373</v>
      </c>
      <c r="F4160" s="244" t="inlineStr">
        <is>
          <t>*</t>
        </is>
      </c>
      <c r="G4160" s="2" t="n">
        <v>218</v>
      </c>
      <c r="H4160" s="122" t="n">
        <v>1</v>
      </c>
      <c r="I4160" s="259">
        <f>SUM(H4160*C4160)</f>
        <v/>
      </c>
      <c r="J4160" s="260" t="n">
        <v>0.3</v>
      </c>
      <c r="K4160" s="261">
        <f>C4160*J4160</f>
        <v/>
      </c>
      <c r="M4160" s="251">
        <f>CONCATENATE(D4160,"　",E4160,F4160,G4160)</f>
        <v/>
      </c>
      <c r="N4160" s="252">
        <f>I4160</f>
        <v/>
      </c>
    </row>
    <row r="4161" ht="15" customHeight="1" thickBot="1">
      <c r="B4161" s="29" t="inlineStr">
        <is>
          <t>135MKA13</t>
        </is>
      </c>
      <c r="C4161">
        <f>SUMIF(数量表!D:H,B4161,数量表!H:H)</f>
        <v/>
      </c>
      <c r="D4161" s="243" t="inlineStr">
        <is>
          <t>W2-39</t>
        </is>
      </c>
      <c r="E4161" s="2" t="n">
        <v>386.5</v>
      </c>
      <c r="F4161" s="244" t="inlineStr">
        <is>
          <t>*</t>
        </is>
      </c>
      <c r="G4161" s="2" t="n">
        <v>218</v>
      </c>
      <c r="H4161" s="122" t="n">
        <v>1</v>
      </c>
      <c r="I4161" s="259">
        <f>SUM(H4161*C4161)</f>
        <v/>
      </c>
      <c r="J4161" s="260" t="n">
        <v>0.3</v>
      </c>
      <c r="K4161" s="261">
        <f>C4161*J4161</f>
        <v/>
      </c>
      <c r="M4161" s="251">
        <f>CONCATENATE(D4161,"　",E4161,F4161,G4161)</f>
        <v/>
      </c>
      <c r="N4161" s="252">
        <f>I4161</f>
        <v/>
      </c>
    </row>
    <row r="4162" ht="15" customHeight="1" thickBot="1">
      <c r="B4162" s="221" t="inlineStr">
        <is>
          <t>135MKA13</t>
        </is>
      </c>
      <c r="C4162" s="89">
        <f>SUMIF(数量表!D:H,B4162,数量表!H:H)</f>
        <v/>
      </c>
      <c r="D4162" s="239" t="inlineStr">
        <is>
          <t>W2-41</t>
        </is>
      </c>
      <c r="E4162" s="240" t="n">
        <v>414.5</v>
      </c>
      <c r="F4162" s="241" t="inlineStr">
        <is>
          <t>*</t>
        </is>
      </c>
      <c r="G4162" s="240" t="n">
        <v>218</v>
      </c>
      <c r="H4162" s="242" t="n">
        <v>1</v>
      </c>
      <c r="I4162" s="256">
        <f>SUM(H4162*C4162)</f>
        <v/>
      </c>
      <c r="J4162" s="257" t="n">
        <v>0.3</v>
      </c>
      <c r="K4162" s="258">
        <f>C4162*J4162</f>
        <v/>
      </c>
      <c r="M4162" s="251">
        <f>CONCATENATE(D4162,"　",E4162,F4162,G4162)</f>
        <v/>
      </c>
      <c r="N4162" s="252">
        <f>I4162</f>
        <v/>
      </c>
    </row>
    <row r="4163" ht="15" customHeight="1" thickBot="1">
      <c r="B4163" s="220" t="inlineStr">
        <is>
          <t>KH20-R</t>
        </is>
      </c>
      <c r="C4163" s="80">
        <f>SUMIF(数量表!D:H,B4163,数量表!H:H)</f>
        <v/>
      </c>
      <c r="D4163" s="235" t="inlineStr">
        <is>
          <t>W2-39</t>
        </is>
      </c>
      <c r="E4163" s="236" t="n">
        <v>386.5</v>
      </c>
      <c r="F4163" s="237" t="inlineStr">
        <is>
          <t>*</t>
        </is>
      </c>
      <c r="G4163" s="236" t="n">
        <v>350</v>
      </c>
      <c r="H4163" s="238" t="n">
        <v>2</v>
      </c>
      <c r="I4163" s="253">
        <f>SUM(H4163*C4163)</f>
        <v/>
      </c>
      <c r="J4163" s="254" t="n">
        <v>0.4</v>
      </c>
      <c r="K4163" s="255">
        <f>C4163*J4163</f>
        <v/>
      </c>
      <c r="M4163" s="251">
        <f>CONCATENATE(D4163,"　",E4163,F4163,G4163)</f>
        <v/>
      </c>
      <c r="N4163" s="252">
        <f>I4163</f>
        <v/>
      </c>
    </row>
    <row r="4164" ht="15" customHeight="1" thickBot="1">
      <c r="B4164" s="221" t="inlineStr">
        <is>
          <t>KH20-R</t>
        </is>
      </c>
      <c r="C4164" s="91">
        <f>SUMIF(数量表!D:H,B4164,数量表!H:H)</f>
        <v/>
      </c>
      <c r="D4164" s="239" t="inlineStr">
        <is>
          <t>45*1000</t>
        </is>
      </c>
      <c r="E4164" s="240" t="n">
        <v>87</v>
      </c>
      <c r="F4164" s="241" t="inlineStr">
        <is>
          <t>*</t>
        </is>
      </c>
      <c r="G4164" s="240" t="n">
        <v>2049</v>
      </c>
      <c r="H4164" s="242" t="n">
        <v>1</v>
      </c>
      <c r="I4164" s="256">
        <f>SUM(H4164*C4164)</f>
        <v/>
      </c>
      <c r="J4164" s="257" t="n">
        <v>0.1</v>
      </c>
      <c r="K4164" s="258">
        <f>C4164*J4164</f>
        <v/>
      </c>
      <c r="M4164" s="251">
        <f>CONCATENATE(D4164,"　",E4164,F4164,G4164)</f>
        <v/>
      </c>
      <c r="N4164" s="252">
        <f>I4164</f>
        <v/>
      </c>
    </row>
    <row r="4165" ht="15" customHeight="1" thickBot="1">
      <c r="B4165" s="220" t="inlineStr">
        <is>
          <t>90TS11</t>
        </is>
      </c>
      <c r="C4165" s="82">
        <f>SUMIF(数量表!D:H,B4165,数量表!H:H)</f>
        <v/>
      </c>
      <c r="D4165" s="235" t="inlineStr">
        <is>
          <t>W2-39</t>
        </is>
      </c>
      <c r="E4165" s="236" t="n">
        <v>386.5</v>
      </c>
      <c r="F4165" s="237" t="inlineStr">
        <is>
          <t>*</t>
        </is>
      </c>
      <c r="G4165" s="236" t="n">
        <v>368</v>
      </c>
      <c r="H4165" s="238" t="n">
        <v>2</v>
      </c>
      <c r="I4165" s="253">
        <f>SUM(H4165*C4165)</f>
        <v/>
      </c>
      <c r="J4165" s="254" t="n">
        <v>2</v>
      </c>
      <c r="K4165" s="255">
        <f>C4165*J4165</f>
        <v/>
      </c>
      <c r="M4165" s="251">
        <f>CONCATENATE(D4165,"　",E4165,F4165,G4165)</f>
        <v/>
      </c>
      <c r="N4165" s="252">
        <f>I4165</f>
        <v/>
      </c>
    </row>
    <row r="4166" ht="15" customHeight="1" thickBot="1">
      <c r="B4166" s="29" t="inlineStr">
        <is>
          <t>90TS11</t>
        </is>
      </c>
      <c r="C4166" s="87">
        <f>SUMIF(数量表!D:H,B4166,数量表!H:H)</f>
        <v/>
      </c>
      <c r="D4166" s="243" t="inlineStr">
        <is>
          <t>W3-39</t>
        </is>
      </c>
      <c r="E4166" s="2" t="n">
        <v>386.5</v>
      </c>
      <c r="F4166" s="244" t="inlineStr">
        <is>
          <t>*</t>
        </is>
      </c>
      <c r="G4166" s="2" t="n">
        <v>450</v>
      </c>
      <c r="H4166" s="122" t="n">
        <v>2</v>
      </c>
      <c r="I4166" s="259">
        <f>SUM(H4166*C4166)</f>
        <v/>
      </c>
      <c r="J4166" s="260" t="n">
        <v>1</v>
      </c>
      <c r="K4166" s="261">
        <f>C4166*J4166</f>
        <v/>
      </c>
      <c r="M4166" s="251">
        <f>CONCATENATE(D4166,"　",E4166,F4166,G4166)</f>
        <v/>
      </c>
      <c r="N4166" s="252">
        <f>I4166</f>
        <v/>
      </c>
    </row>
    <row r="4167" ht="15" customHeight="1" thickBot="1">
      <c r="B4167" s="221" t="inlineStr">
        <is>
          <t>90TS11</t>
        </is>
      </c>
      <c r="C4167" s="91">
        <f>SUMIF(数量表!D:H,B4167,数量表!H:H)</f>
        <v/>
      </c>
      <c r="D4167" s="239" t="inlineStr">
        <is>
          <t>45*1000</t>
        </is>
      </c>
      <c r="E4167" s="240" t="n">
        <v>164</v>
      </c>
      <c r="F4167" s="241" t="inlineStr">
        <is>
          <t>*</t>
        </is>
      </c>
      <c r="G4167" s="240" t="n">
        <v>1176</v>
      </c>
      <c r="H4167" s="242" t="n">
        <v>2</v>
      </c>
      <c r="I4167" s="256">
        <f>SUM(H4167*C4167)</f>
        <v/>
      </c>
      <c r="J4167" s="257" t="n">
        <v>0.5</v>
      </c>
      <c r="K4167" s="258">
        <f>C4167*J4167</f>
        <v/>
      </c>
      <c r="M4167" s="251">
        <f>CONCATENATE(D4167,"　",E4167,F4167,G4167)</f>
        <v/>
      </c>
      <c r="N4167" s="252">
        <f>I4167</f>
        <v/>
      </c>
    </row>
    <row r="4168" ht="15" customHeight="1" thickBot="1">
      <c r="B4168" s="220" t="inlineStr">
        <is>
          <t>90TS09</t>
        </is>
      </c>
      <c r="C4168" s="82">
        <f>SUMIF(数量表!D:H,B4168,数量表!H:H)</f>
        <v/>
      </c>
      <c r="D4168" s="235" t="inlineStr">
        <is>
          <t>W2-39</t>
        </is>
      </c>
      <c r="E4168" s="236" t="n">
        <v>386.5</v>
      </c>
      <c r="F4168" s="237" t="inlineStr">
        <is>
          <t>*</t>
        </is>
      </c>
      <c r="G4168" s="236" t="n">
        <v>482</v>
      </c>
      <c r="H4168" s="238" t="n">
        <v>2</v>
      </c>
      <c r="I4168" s="253">
        <f>SUM(H4168*C4168)</f>
        <v/>
      </c>
      <c r="J4168" s="254" t="n">
        <v>2</v>
      </c>
      <c r="K4168" s="255">
        <f>C4168*J4168</f>
        <v/>
      </c>
      <c r="M4168" s="251">
        <f>CONCATENATE(D4168,"　",E4168,F4168,G4168)</f>
        <v/>
      </c>
      <c r="N4168" s="252">
        <f>I4168</f>
        <v/>
      </c>
    </row>
    <row r="4169" ht="15" customHeight="1" thickBot="1">
      <c r="B4169" s="29" t="inlineStr">
        <is>
          <t>90TS09</t>
        </is>
      </c>
      <c r="C4169" s="87">
        <f>SUMIF(数量表!D:H,B4169,数量表!H:H)</f>
        <v/>
      </c>
      <c r="D4169" s="243" t="inlineStr">
        <is>
          <t>W3-39</t>
        </is>
      </c>
      <c r="E4169" s="2" t="n">
        <v>386.5</v>
      </c>
      <c r="F4169" s="244" t="inlineStr">
        <is>
          <t>*</t>
        </is>
      </c>
      <c r="G4169" s="2" t="n">
        <v>536</v>
      </c>
      <c r="H4169" s="122" t="n">
        <v>2</v>
      </c>
      <c r="I4169" s="259">
        <f>SUM(H4169*C4169)</f>
        <v/>
      </c>
      <c r="J4169" s="260" t="n">
        <v>1</v>
      </c>
      <c r="K4169" s="261">
        <f>C4169*J4169</f>
        <v/>
      </c>
      <c r="M4169" s="251">
        <f>CONCATENATE(D4169,"　",E4169,F4169,G4169)</f>
        <v/>
      </c>
      <c r="N4169" s="252">
        <f>I4169</f>
        <v/>
      </c>
    </row>
    <row r="4170" ht="15" customHeight="1" thickBot="1">
      <c r="B4170" s="221" t="inlineStr">
        <is>
          <t>90TS09</t>
        </is>
      </c>
      <c r="C4170" s="91">
        <f>SUMIF(数量表!D:H,B4170,数量表!H:H)</f>
        <v/>
      </c>
      <c r="D4170" s="239" t="inlineStr">
        <is>
          <t>45*1000</t>
        </is>
      </c>
      <c r="E4170" s="240" t="n">
        <v>164</v>
      </c>
      <c r="F4170" s="241" t="inlineStr">
        <is>
          <t>*</t>
        </is>
      </c>
      <c r="G4170" s="240" t="n">
        <v>976</v>
      </c>
      <c r="H4170" s="242" t="n">
        <v>2</v>
      </c>
      <c r="I4170" s="256">
        <f>SUM(H4170*C4170)</f>
        <v/>
      </c>
      <c r="J4170" s="257" t="n">
        <v>0.5</v>
      </c>
      <c r="K4170" s="258">
        <f>C4170*J4170</f>
        <v/>
      </c>
      <c r="M4170" s="251">
        <f>CONCATENATE(D4170,"　",E4170,F4170,G4170)</f>
        <v/>
      </c>
      <c r="N4170" s="252">
        <f>I4170</f>
        <v/>
      </c>
    </row>
    <row r="4171" ht="15" customHeight="1" thickBot="1">
      <c r="B4171" s="220" t="inlineStr">
        <is>
          <t>45MK09(FL+1200)</t>
        </is>
      </c>
      <c r="C4171" s="80">
        <f>SUMIF(数量表!D:H,B4171,数量表!H:H)</f>
        <v/>
      </c>
      <c r="D4171" s="235" t="inlineStr">
        <is>
          <t>W2-41</t>
        </is>
      </c>
      <c r="E4171" s="236" t="n">
        <v>414.5</v>
      </c>
      <c r="F4171" s="237" t="inlineStr">
        <is>
          <t>*</t>
        </is>
      </c>
      <c r="G4171" s="236" t="n">
        <v>100</v>
      </c>
      <c r="H4171" s="238" t="n">
        <v>2</v>
      </c>
      <c r="I4171" s="253">
        <f>SUM(H4171*C4171)</f>
        <v/>
      </c>
      <c r="J4171" s="254" t="n">
        <v>0.1</v>
      </c>
      <c r="K4171" s="255">
        <f>C4171*J4171</f>
        <v/>
      </c>
      <c r="M4171" s="251">
        <f>CONCATENATE(D4171,"　",E4171,F4171,G4171)</f>
        <v/>
      </c>
      <c r="N4171" s="252">
        <f>I4171</f>
        <v/>
      </c>
    </row>
    <row r="4172" ht="15" customHeight="1" thickBot="1">
      <c r="B4172" s="29" t="inlineStr">
        <is>
          <t>45MK09(FL+1200)</t>
        </is>
      </c>
      <c r="C4172">
        <f>SUMIF(数量表!D:H,B4172,数量表!H:H)</f>
        <v/>
      </c>
      <c r="D4172" s="243" t="inlineStr">
        <is>
          <t>W1-39</t>
        </is>
      </c>
      <c r="E4172" s="2" t="n">
        <v>386.5</v>
      </c>
      <c r="F4172" s="244" t="inlineStr">
        <is>
          <t>*</t>
        </is>
      </c>
      <c r="G4172" s="2" t="n">
        <v>1168</v>
      </c>
      <c r="H4172" s="122" t="n">
        <v>2</v>
      </c>
      <c r="I4172" s="259">
        <f>SUM(H4172*C4172)</f>
        <v/>
      </c>
      <c r="J4172" s="260" t="n">
        <v>1</v>
      </c>
      <c r="K4172" s="261">
        <f>C4172*J4172</f>
        <v/>
      </c>
      <c r="M4172" s="251">
        <f>CONCATENATE(D4172,"　",E4172,F4172,G4172)</f>
        <v/>
      </c>
      <c r="N4172" s="252">
        <f>I4172</f>
        <v/>
      </c>
    </row>
    <row r="4173" ht="15" customHeight="1" thickBot="1">
      <c r="B4173" s="29" t="inlineStr">
        <is>
          <t>45MK09(FL+1200)</t>
        </is>
      </c>
      <c r="C4173">
        <f>SUMIF(数量表!D:H,B4173,数量表!H:H)</f>
        <v/>
      </c>
      <c r="D4173" s="243" t="inlineStr">
        <is>
          <t>W2-39</t>
        </is>
      </c>
      <c r="E4173" s="2" t="n">
        <v>386.5</v>
      </c>
      <c r="F4173" s="244" t="inlineStr">
        <is>
          <t>*</t>
        </is>
      </c>
      <c r="G4173" s="2" t="n">
        <v>100</v>
      </c>
      <c r="H4173" s="122" t="n">
        <v>2</v>
      </c>
      <c r="I4173" s="259">
        <f>SUM(H4173*C4173)</f>
        <v/>
      </c>
      <c r="J4173" s="260" t="n">
        <v>0.1</v>
      </c>
      <c r="K4173" s="261">
        <f>C4173*J4173</f>
        <v/>
      </c>
      <c r="M4173" s="251">
        <f>CONCATENATE(D4173,"　",E4173,F4173,G4173)</f>
        <v/>
      </c>
      <c r="N4173" s="252">
        <f>I4173</f>
        <v/>
      </c>
    </row>
    <row r="4174" ht="15" customHeight="1" thickBot="1">
      <c r="B4174" s="29" t="inlineStr">
        <is>
          <t>45MK09(FL+1200)</t>
        </is>
      </c>
      <c r="C4174" s="87">
        <f>SUMIF(数量表!D:H,B4174,数量表!H:H)</f>
        <v/>
      </c>
      <c r="D4174" s="243" t="inlineStr">
        <is>
          <t>W2-41</t>
        </is>
      </c>
      <c r="E4174" s="2" t="n">
        <v>414.5</v>
      </c>
      <c r="F4174" s="244" t="inlineStr">
        <is>
          <t>*</t>
        </is>
      </c>
      <c r="G4174" s="2" t="n">
        <v>973</v>
      </c>
      <c r="H4174" s="122" t="n">
        <v>2</v>
      </c>
      <c r="I4174" s="259">
        <f>SUM(H4174*C4174)</f>
        <v/>
      </c>
      <c r="J4174" s="260" t="n">
        <v>1</v>
      </c>
      <c r="K4174" s="261">
        <f>C4174*J4174</f>
        <v/>
      </c>
      <c r="M4174" s="251">
        <f>CONCATENATE(D4174,"　",E4174,F4174,G4174)</f>
        <v/>
      </c>
      <c r="N4174" s="252">
        <f>I4174</f>
        <v/>
      </c>
    </row>
    <row r="4175" ht="15" customHeight="1" thickBot="1">
      <c r="B4175" s="221" t="inlineStr">
        <is>
          <t>45MK09(FL+1200)</t>
        </is>
      </c>
      <c r="C4175" s="89">
        <f>SUMIF(数量表!D:H,B4175,数量表!H:H)</f>
        <v/>
      </c>
      <c r="D4175" s="239" t="inlineStr">
        <is>
          <t>W2-41</t>
        </is>
      </c>
      <c r="E4175" s="240" t="n">
        <v>414.5</v>
      </c>
      <c r="F4175" s="241" t="inlineStr">
        <is>
          <t>*</t>
        </is>
      </c>
      <c r="G4175" s="240" t="n">
        <v>195</v>
      </c>
      <c r="H4175" s="242" t="n">
        <v>2</v>
      </c>
      <c r="I4175" s="256">
        <f>SUM(H4175*C4175)</f>
        <v/>
      </c>
      <c r="J4175" s="257" t="n">
        <v>0.2</v>
      </c>
      <c r="K4175" s="258">
        <f>C4175*J4175</f>
        <v/>
      </c>
      <c r="M4175" s="251">
        <f>CONCATENATE(D4175,"　",E4175,F4175,G4175)</f>
        <v/>
      </c>
      <c r="N4175" s="252">
        <f>I4175</f>
        <v/>
      </c>
    </row>
    <row r="4176" ht="15" customHeight="1" thickBot="1">
      <c r="B4176" s="220" t="inlineStr">
        <is>
          <t>180MK05</t>
        </is>
      </c>
      <c r="C4176" s="80">
        <f>SUMIF(数量表!D:H,B4176,数量表!H:H)</f>
        <v/>
      </c>
      <c r="D4176" s="235" t="inlineStr">
        <is>
          <t>W2-41</t>
        </is>
      </c>
      <c r="E4176" s="236" t="n">
        <v>414.5</v>
      </c>
      <c r="F4176" s="237" t="inlineStr">
        <is>
          <t>*</t>
        </is>
      </c>
      <c r="G4176" s="236" t="n">
        <v>100</v>
      </c>
      <c r="H4176" s="238" t="n">
        <v>2</v>
      </c>
      <c r="I4176" s="253">
        <f>SUM(H4176*C4176)</f>
        <v/>
      </c>
      <c r="J4176" s="254" t="n">
        <v>0.1</v>
      </c>
      <c r="K4176" s="255">
        <f>C4176*J4176</f>
        <v/>
      </c>
      <c r="M4176" s="251">
        <f>CONCATENATE(D4176,"　",E4176,F4176,G4176)</f>
        <v/>
      </c>
      <c r="N4176" s="252">
        <f>I4176</f>
        <v/>
      </c>
    </row>
    <row r="4177" ht="15" customHeight="1" thickBot="1">
      <c r="B4177" s="29" t="inlineStr">
        <is>
          <t>180MK05</t>
        </is>
      </c>
      <c r="C4177">
        <f>SUMIF(数量表!D:H,B4177,数量表!H:H)</f>
        <v/>
      </c>
      <c r="D4177" s="243" t="inlineStr">
        <is>
          <t>W2-41</t>
        </is>
      </c>
      <c r="E4177" s="2" t="n">
        <v>414.5</v>
      </c>
      <c r="F4177" s="244" t="inlineStr">
        <is>
          <t>*</t>
        </is>
      </c>
      <c r="G4177" s="2" t="n">
        <v>818</v>
      </c>
      <c r="H4177" s="122" t="n">
        <v>2</v>
      </c>
      <c r="I4177" s="259">
        <f>SUM(H4177*C4177)</f>
        <v/>
      </c>
      <c r="J4177" s="260" t="n">
        <v>1</v>
      </c>
      <c r="K4177" s="261">
        <f>C4177*J4177</f>
        <v/>
      </c>
      <c r="M4177" s="251">
        <f>CONCATENATE(D4177,"　",E4177,F4177,G4177)</f>
        <v/>
      </c>
      <c r="N4177" s="252">
        <f>I4177</f>
        <v/>
      </c>
    </row>
    <row r="4178" ht="15" customHeight="1" thickBot="1">
      <c r="B4178" s="29" t="inlineStr">
        <is>
          <t>180MK05</t>
        </is>
      </c>
      <c r="C4178">
        <f>SUMIF(数量表!D:H,B4178,数量表!H:H)</f>
        <v/>
      </c>
      <c r="D4178" s="243" t="inlineStr">
        <is>
          <t>W2-39</t>
        </is>
      </c>
      <c r="E4178" s="2" t="n">
        <v>386.5</v>
      </c>
      <c r="F4178" s="244" t="inlineStr">
        <is>
          <t>*</t>
        </is>
      </c>
      <c r="G4178" s="2" t="n">
        <v>100</v>
      </c>
      <c r="H4178" s="122" t="n">
        <v>2</v>
      </c>
      <c r="I4178" s="259">
        <f>SUM(H4178*C4178)</f>
        <v/>
      </c>
      <c r="J4178" s="260" t="n">
        <v>0.1</v>
      </c>
      <c r="K4178" s="261">
        <f>C4178*J4178</f>
        <v/>
      </c>
      <c r="M4178" s="251">
        <f>CONCATENATE(D4178,"　",E4178,F4178,G4178)</f>
        <v/>
      </c>
      <c r="N4178" s="252">
        <f>I4178</f>
        <v/>
      </c>
    </row>
    <row r="4179" ht="15" customHeight="1" thickBot="1">
      <c r="B4179" s="221" t="inlineStr">
        <is>
          <t>180MK05</t>
        </is>
      </c>
      <c r="C4179" s="89">
        <f>SUMIF(数量表!D:H,B4179,数量表!H:H)</f>
        <v/>
      </c>
      <c r="D4179" s="239" t="inlineStr">
        <is>
          <t>W2-39</t>
        </is>
      </c>
      <c r="E4179" s="240" t="n">
        <v>386.5</v>
      </c>
      <c r="F4179" s="241" t="inlineStr">
        <is>
          <t>*</t>
        </is>
      </c>
      <c r="G4179" s="240" t="n">
        <v>818</v>
      </c>
      <c r="H4179" s="242" t="n">
        <v>2</v>
      </c>
      <c r="I4179" s="256">
        <f>SUM(H4179*C4179)</f>
        <v/>
      </c>
      <c r="J4179" s="257" t="n">
        <v>1</v>
      </c>
      <c r="K4179" s="258">
        <f>C4179*J4179</f>
        <v/>
      </c>
      <c r="M4179" s="251">
        <f>CONCATENATE(D4179,"　",E4179,F4179,G4179)</f>
        <v/>
      </c>
      <c r="N4179" s="252">
        <f>I4179</f>
        <v/>
      </c>
    </row>
    <row r="4180" ht="15" customHeight="1" thickBot="1">
      <c r="B4180" s="220" t="inlineStr">
        <is>
          <t>3FK09</t>
        </is>
      </c>
      <c r="C4180" s="80">
        <f>SUMIF(数量表!D:H,B4180,数量表!H:H)</f>
        <v/>
      </c>
      <c r="D4180" s="235" t="inlineStr">
        <is>
          <t>W2-41</t>
        </is>
      </c>
      <c r="E4180" s="236" t="n">
        <v>414.5</v>
      </c>
      <c r="F4180" s="237" t="inlineStr">
        <is>
          <t>*</t>
        </is>
      </c>
      <c r="G4180" s="236" t="n">
        <v>400</v>
      </c>
      <c r="H4180" s="238" t="n">
        <v>2</v>
      </c>
      <c r="I4180" s="253">
        <f>SUM(H4180*C4180)</f>
        <v/>
      </c>
      <c r="J4180" s="254" t="n">
        <v>0.5</v>
      </c>
      <c r="K4180" s="255">
        <f>C4180*J4180</f>
        <v/>
      </c>
      <c r="M4180" s="251">
        <f>CONCATENATE(D4180,"　",E4180,F4180,G4180)</f>
        <v/>
      </c>
      <c r="N4180" s="252">
        <f>I4180</f>
        <v/>
      </c>
    </row>
    <row r="4181" ht="15" customHeight="1" thickBot="1">
      <c r="B4181" s="29" t="inlineStr">
        <is>
          <t>3FK09</t>
        </is>
      </c>
      <c r="C4181">
        <f>SUMIF(数量表!D:H,B4181,数量表!H:H)</f>
        <v/>
      </c>
      <c r="D4181" s="243" t="inlineStr">
        <is>
          <t>W2-41</t>
        </is>
      </c>
      <c r="E4181" s="2" t="n">
        <v>414.5</v>
      </c>
      <c r="F4181" s="244" t="inlineStr">
        <is>
          <t>*</t>
        </is>
      </c>
      <c r="G4181" s="2" t="n">
        <v>868</v>
      </c>
      <c r="H4181" s="122" t="n">
        <v>2</v>
      </c>
      <c r="I4181" s="259">
        <f>SUM(H4181*C4181)</f>
        <v/>
      </c>
      <c r="J4181" s="260" t="n">
        <v>1</v>
      </c>
      <c r="K4181" s="261">
        <f>C4181*J4181</f>
        <v/>
      </c>
      <c r="M4181" s="251">
        <f>CONCATENATE(D4181,"　",E4181,F4181,G4181)</f>
        <v/>
      </c>
      <c r="N4181" s="252">
        <f>I4181</f>
        <v/>
      </c>
    </row>
    <row r="4182" ht="15" customHeight="1" thickBot="1">
      <c r="B4182" s="29" t="inlineStr">
        <is>
          <t>3FK09</t>
        </is>
      </c>
      <c r="C4182">
        <f>SUMIF(数量表!D:H,B4182,数量表!H:H)</f>
        <v/>
      </c>
      <c r="D4182" s="243" t="inlineStr">
        <is>
          <t>W2-39</t>
        </is>
      </c>
      <c r="E4182" s="2" t="n">
        <v>386.5</v>
      </c>
      <c r="F4182" s="244" t="inlineStr">
        <is>
          <t>*</t>
        </is>
      </c>
      <c r="G4182" s="2" t="n">
        <v>400</v>
      </c>
      <c r="H4182" s="122" t="n">
        <v>2</v>
      </c>
      <c r="I4182" s="259">
        <f>SUM(H4182*C4182)</f>
        <v/>
      </c>
      <c r="J4182" s="260" t="n">
        <v>0.5</v>
      </c>
      <c r="K4182" s="261">
        <f>C4182*J4182</f>
        <v/>
      </c>
      <c r="M4182" s="251">
        <f>CONCATENATE(D4182,"　",E4182,F4182,G4182)</f>
        <v/>
      </c>
      <c r="N4182" s="252">
        <f>I4182</f>
        <v/>
      </c>
    </row>
    <row r="4183" ht="15" customHeight="1" thickBot="1">
      <c r="B4183" s="221" t="inlineStr">
        <is>
          <t>3FK09</t>
        </is>
      </c>
      <c r="C4183" s="89">
        <f>SUMIF(数量表!D:H,B4183,数量表!H:H)</f>
        <v/>
      </c>
      <c r="D4183" s="239" t="inlineStr">
        <is>
          <t>W2-39</t>
        </is>
      </c>
      <c r="E4183" s="240" t="n">
        <v>386.5</v>
      </c>
      <c r="F4183" s="241" t="inlineStr">
        <is>
          <t>*</t>
        </is>
      </c>
      <c r="G4183" s="240" t="n">
        <v>868</v>
      </c>
      <c r="H4183" s="242" t="n">
        <v>2</v>
      </c>
      <c r="I4183" s="256">
        <f>SUM(H4183*C4183)</f>
        <v/>
      </c>
      <c r="J4183" s="257" t="n">
        <v>1</v>
      </c>
      <c r="K4183" s="258">
        <f>C4183*J4183</f>
        <v/>
      </c>
      <c r="M4183" s="251">
        <f>CONCATENATE(D4183,"　",E4183,F4183,G4183)</f>
        <v/>
      </c>
      <c r="N4183" s="252">
        <f>I4183</f>
        <v/>
      </c>
    </row>
    <row r="4184" ht="15" customHeight="1" thickBot="1">
      <c r="B4184" s="220" t="inlineStr">
        <is>
          <t>180MAR</t>
        </is>
      </c>
      <c r="C4184" s="80">
        <f>SUMIF(数量表!D:H,B4184,数量表!H:H)</f>
        <v/>
      </c>
      <c r="D4184" s="235" t="inlineStr">
        <is>
          <t>W1-39</t>
        </is>
      </c>
      <c r="E4184" s="236" t="n">
        <v>386.5</v>
      </c>
      <c r="F4184" s="237" t="inlineStr">
        <is>
          <t>*</t>
        </is>
      </c>
      <c r="G4184" s="236" t="n">
        <v>1274</v>
      </c>
      <c r="H4184" s="238" t="n">
        <v>1</v>
      </c>
      <c r="I4184" s="253">
        <f>SUM(H4184*C4184)</f>
        <v/>
      </c>
      <c r="J4184" s="254" t="n">
        <v>1</v>
      </c>
      <c r="K4184" s="255">
        <f>C4184*J4184</f>
        <v/>
      </c>
      <c r="M4184" s="251">
        <f>CONCATENATE(D4184,"　",E4184,F4184,G4184)</f>
        <v/>
      </c>
      <c r="N4184" s="252">
        <f>I4184</f>
        <v/>
      </c>
    </row>
    <row r="4185" ht="15" customHeight="1" thickBot="1">
      <c r="B4185" s="29" t="inlineStr">
        <is>
          <t>180MAR</t>
        </is>
      </c>
      <c r="C4185">
        <f>SUMIF(数量表!D:H,B4185,数量表!H:H)</f>
        <v/>
      </c>
      <c r="D4185" s="243" t="inlineStr">
        <is>
          <t>W1-39</t>
        </is>
      </c>
      <c r="E4185" s="2" t="n">
        <v>386.5</v>
      </c>
      <c r="F4185" s="244" t="inlineStr">
        <is>
          <t>*</t>
        </is>
      </c>
      <c r="G4185" s="2" t="n">
        <v>273</v>
      </c>
      <c r="H4185" s="122" t="n">
        <v>1</v>
      </c>
      <c r="I4185" s="259">
        <f>SUM(H4185*C4185)</f>
        <v/>
      </c>
      <c r="J4185" s="260" t="n">
        <v>0.5</v>
      </c>
      <c r="K4185" s="261">
        <f>C4185*J4185</f>
        <v/>
      </c>
      <c r="M4185" s="251">
        <f>CONCATENATE(D4185,"　",E4185,F4185,G4185)</f>
        <v/>
      </c>
      <c r="N4185" s="252">
        <f>I4185</f>
        <v/>
      </c>
    </row>
    <row r="4186" ht="15" customHeight="1" thickBot="1">
      <c r="B4186" s="29" t="inlineStr">
        <is>
          <t>180MAR</t>
        </is>
      </c>
      <c r="C4186">
        <f>SUMIF(数量表!D:H,B4186,数量表!H:H)</f>
        <v/>
      </c>
      <c r="D4186" s="243" t="inlineStr">
        <is>
          <t>W1-34</t>
        </is>
      </c>
      <c r="E4186" s="2" t="n">
        <v>343.5</v>
      </c>
      <c r="F4186" s="244" t="inlineStr">
        <is>
          <t>*</t>
        </is>
      </c>
      <c r="G4186" s="2" t="n">
        <v>273</v>
      </c>
      <c r="H4186" s="122" t="n">
        <v>1</v>
      </c>
      <c r="I4186" s="259">
        <f>SUM(H4186*C4186)</f>
        <v/>
      </c>
      <c r="J4186" s="260" t="n">
        <v>0.5</v>
      </c>
      <c r="K4186" s="261">
        <f>C4186*J4186</f>
        <v/>
      </c>
      <c r="M4186" s="251">
        <f>CONCATENATE(D4186,"　",E4186,F4186,G4186)</f>
        <v/>
      </c>
      <c r="N4186" s="252">
        <f>I4186</f>
        <v/>
      </c>
    </row>
    <row r="4187" ht="15" customHeight="1" thickBot="1">
      <c r="B4187" s="221" t="inlineStr">
        <is>
          <t>180MAR</t>
        </is>
      </c>
      <c r="C4187" s="89">
        <f>SUMIF(数量表!D:H,B4187,数量表!H:H)</f>
        <v/>
      </c>
      <c r="D4187" s="239" t="inlineStr">
        <is>
          <t>W1-34</t>
        </is>
      </c>
      <c r="E4187" s="240" t="n">
        <v>343.5</v>
      </c>
      <c r="F4187" s="241" t="inlineStr">
        <is>
          <t>*</t>
        </is>
      </c>
      <c r="G4187" s="240" t="n">
        <v>1274</v>
      </c>
      <c r="H4187" s="242" t="n">
        <v>1</v>
      </c>
      <c r="I4187" s="256">
        <f>SUM(H4187*C4187)</f>
        <v/>
      </c>
      <c r="J4187" s="257" t="n">
        <v>1</v>
      </c>
      <c r="K4187" s="258">
        <f>C4187*J4187</f>
        <v/>
      </c>
      <c r="M4187" s="251">
        <f>CONCATENATE(D4187,"　",E4187,F4187,G4187)</f>
        <v/>
      </c>
      <c r="N4187" s="252">
        <f>I4187</f>
        <v/>
      </c>
    </row>
    <row r="4188" ht="15" customHeight="1" thickBot="1">
      <c r="B4188" s="220" t="inlineStr">
        <is>
          <t>180MAX</t>
        </is>
      </c>
      <c r="C4188" s="80">
        <f>SUMIF(数量表!D:H,B4188,数量表!H:H)</f>
        <v/>
      </c>
      <c r="D4188" s="235" t="inlineStr">
        <is>
          <t>W1-39</t>
        </is>
      </c>
      <c r="E4188" s="236" t="n">
        <v>356.5</v>
      </c>
      <c r="F4188" s="237" t="inlineStr">
        <is>
          <t>*</t>
        </is>
      </c>
      <c r="G4188" s="236" t="n">
        <v>1256</v>
      </c>
      <c r="H4188" s="238" t="n">
        <v>1</v>
      </c>
      <c r="I4188" s="253">
        <f>SUM(H4188*C4188)</f>
        <v/>
      </c>
      <c r="J4188" s="254" t="n">
        <v>1</v>
      </c>
      <c r="K4188" s="255">
        <f>C4188*J4188</f>
        <v/>
      </c>
      <c r="M4188" s="251">
        <f>CONCATENATE(D4188,"　",E4188,F4188,G4188)</f>
        <v/>
      </c>
      <c r="N4188" s="252">
        <f>I4188</f>
        <v/>
      </c>
    </row>
    <row r="4189" ht="15" customHeight="1" thickBot="1">
      <c r="B4189" s="29" t="inlineStr">
        <is>
          <t>180MAX</t>
        </is>
      </c>
      <c r="C4189">
        <f>SUMIF(数量表!D:H,B4189,数量表!H:H)</f>
        <v/>
      </c>
      <c r="D4189" s="243" t="inlineStr">
        <is>
          <t>W1-39</t>
        </is>
      </c>
      <c r="E4189" s="2" t="n">
        <v>356.5</v>
      </c>
      <c r="F4189" s="244" t="inlineStr">
        <is>
          <t>*</t>
        </is>
      </c>
      <c r="G4189" s="2" t="n">
        <v>255</v>
      </c>
      <c r="H4189" s="122" t="n">
        <v>1</v>
      </c>
      <c r="I4189" s="259">
        <f>SUM(H4189*C4189)</f>
        <v/>
      </c>
      <c r="J4189" s="260" t="n">
        <v>0.5</v>
      </c>
      <c r="K4189" s="261">
        <f>C4189*J4189</f>
        <v/>
      </c>
      <c r="M4189" s="251">
        <f>CONCATENATE(D4189,"　",E4189,F4189,G4189)</f>
        <v/>
      </c>
      <c r="N4189" s="252">
        <f>I4189</f>
        <v/>
      </c>
    </row>
    <row r="4190" ht="15" customHeight="1" thickBot="1">
      <c r="B4190" s="29" t="inlineStr">
        <is>
          <t>180MAX</t>
        </is>
      </c>
      <c r="C4190">
        <f>SUMIF(数量表!D:H,B4190,数量表!H:H)</f>
        <v/>
      </c>
      <c r="D4190" s="243" t="inlineStr">
        <is>
          <t>W1-39</t>
        </is>
      </c>
      <c r="E4190" s="2" t="n">
        <v>356.5</v>
      </c>
      <c r="F4190" s="244" t="inlineStr">
        <is>
          <t>*</t>
        </is>
      </c>
      <c r="G4190" s="2" t="n">
        <v>1256</v>
      </c>
      <c r="H4190" s="122" t="n">
        <v>1</v>
      </c>
      <c r="I4190" s="259">
        <f>SUM(H4190*C4190)</f>
        <v/>
      </c>
      <c r="J4190" s="260" t="n">
        <v>1</v>
      </c>
      <c r="K4190" s="261">
        <f>C4190*J4190</f>
        <v/>
      </c>
      <c r="M4190" s="251">
        <f>CONCATENATE(D4190,"　",E4190,F4190,G4190)</f>
        <v/>
      </c>
      <c r="N4190" s="252">
        <f>I4190</f>
        <v/>
      </c>
    </row>
    <row r="4191" ht="15" customHeight="1" thickBot="1">
      <c r="B4191" s="221" t="inlineStr">
        <is>
          <t>180MAX</t>
        </is>
      </c>
      <c r="C4191" s="89">
        <f>SUMIF(数量表!D:H,B4191,数量表!H:H)</f>
        <v/>
      </c>
      <c r="D4191" s="239" t="inlineStr">
        <is>
          <t>W1-39</t>
        </is>
      </c>
      <c r="E4191" s="240" t="n">
        <v>356.5</v>
      </c>
      <c r="F4191" s="241" t="inlineStr">
        <is>
          <t>*</t>
        </is>
      </c>
      <c r="G4191" s="240" t="n">
        <v>255</v>
      </c>
      <c r="H4191" s="242" t="n">
        <v>1</v>
      </c>
      <c r="I4191" s="256">
        <f>SUM(H4191*C4191)</f>
        <v/>
      </c>
      <c r="J4191" s="257" t="n">
        <v>0.5</v>
      </c>
      <c r="K4191" s="258">
        <f>C4191*J4191</f>
        <v/>
      </c>
      <c r="M4191" s="251">
        <f>CONCATENATE(D4191,"　",E4191,F4191,G4191)</f>
        <v/>
      </c>
      <c r="N4191" s="252">
        <f>I4191</f>
        <v/>
      </c>
    </row>
    <row r="4192" ht="15" customHeight="1" thickBot="1">
      <c r="B4192" s="220" t="inlineStr">
        <is>
          <t>K03K03-C</t>
        </is>
      </c>
      <c r="C4192" s="80">
        <f>SUMIF(数量表!D:H,B4192,数量表!H:H)</f>
        <v/>
      </c>
      <c r="D4192" s="235" t="inlineStr">
        <is>
          <t>W2-39</t>
        </is>
      </c>
      <c r="E4192" s="236" t="n">
        <v>386.5</v>
      </c>
      <c r="F4192" s="237" t="inlineStr">
        <is>
          <t>*</t>
        </is>
      </c>
      <c r="G4192" s="236" t="n">
        <v>250</v>
      </c>
      <c r="H4192" s="238" t="n">
        <v>2</v>
      </c>
      <c r="I4192" s="253">
        <f>SUM(H4192*C4192)</f>
        <v/>
      </c>
      <c r="J4192" s="254" t="n">
        <v>0.3</v>
      </c>
      <c r="K4192" s="255">
        <f>C4192*J4192</f>
        <v/>
      </c>
      <c r="M4192" s="251">
        <f>CONCATENATE(D4192,"　",E4192,F4192,G4192)</f>
        <v/>
      </c>
      <c r="N4192" s="252">
        <f>I4192</f>
        <v/>
      </c>
    </row>
    <row r="4193" ht="15" customHeight="1" thickBot="1">
      <c r="B4193" s="29" t="inlineStr">
        <is>
          <t>K03K03-C</t>
        </is>
      </c>
      <c r="C4193">
        <f>SUMIF(数量表!D:H,B4193,数量表!H:H)</f>
        <v/>
      </c>
      <c r="D4193" s="243" t="inlineStr">
        <is>
          <t>W2-41</t>
        </is>
      </c>
      <c r="E4193" s="2" t="n">
        <v>414.5</v>
      </c>
      <c r="F4193" s="244" t="inlineStr">
        <is>
          <t>*</t>
        </is>
      </c>
      <c r="G4193" s="2" t="n">
        <v>250</v>
      </c>
      <c r="H4193" s="122" t="n">
        <v>2</v>
      </c>
      <c r="I4193" s="259">
        <f>SUM(H4193*C4193)</f>
        <v/>
      </c>
      <c r="J4193" s="260" t="n">
        <v>0.3</v>
      </c>
      <c r="K4193" s="261">
        <f>C4193*J4193</f>
        <v/>
      </c>
      <c r="M4193" s="251">
        <f>CONCATENATE(D4193,"　",E4193,F4193,G4193)</f>
        <v/>
      </c>
      <c r="N4193" s="252">
        <f>I4193</f>
        <v/>
      </c>
    </row>
    <row r="4194" ht="15" customHeight="1" thickBot="1">
      <c r="B4194" s="29" t="inlineStr">
        <is>
          <t>K03K03-C</t>
        </is>
      </c>
      <c r="C4194">
        <f>SUMIF(数量表!D:H,B4194,数量表!H:H)</f>
        <v/>
      </c>
      <c r="D4194" s="243" t="inlineStr">
        <is>
          <t>W2-39</t>
        </is>
      </c>
      <c r="E4194" s="2" t="n">
        <v>386.5</v>
      </c>
      <c r="F4194" s="244" t="inlineStr">
        <is>
          <t>*</t>
        </is>
      </c>
      <c r="G4194" s="2" t="n">
        <v>146</v>
      </c>
      <c r="H4194" s="122" t="n">
        <v>2</v>
      </c>
      <c r="I4194" s="259">
        <f>SUM(H4194*C4194)</f>
        <v/>
      </c>
      <c r="J4194" s="260" t="n">
        <v>0.2</v>
      </c>
      <c r="K4194" s="261">
        <f>C4194*J4194</f>
        <v/>
      </c>
      <c r="M4194" s="251">
        <f>CONCATENATE(D4194,"　",E4194,F4194,G4194)</f>
        <v/>
      </c>
      <c r="N4194" s="252">
        <f>I4194</f>
        <v/>
      </c>
    </row>
    <row r="4195" ht="15" customHeight="1" thickBot="1">
      <c r="B4195" s="29" t="inlineStr">
        <is>
          <t>K03K03-C</t>
        </is>
      </c>
      <c r="C4195">
        <f>SUMIF(数量表!D:H,B4195,数量表!H:H)</f>
        <v/>
      </c>
      <c r="D4195" s="243" t="inlineStr">
        <is>
          <t>W2-41</t>
        </is>
      </c>
      <c r="E4195" s="2" t="n">
        <v>414.5</v>
      </c>
      <c r="F4195" s="244" t="inlineStr">
        <is>
          <t>*</t>
        </is>
      </c>
      <c r="G4195" s="2" t="n">
        <v>146</v>
      </c>
      <c r="H4195" s="122" t="n">
        <v>2</v>
      </c>
      <c r="I4195" s="259">
        <f>SUM(H4195*C4195)</f>
        <v/>
      </c>
      <c r="J4195" s="260" t="n">
        <v>0.2</v>
      </c>
      <c r="K4195" s="261">
        <f>C4195*J4195</f>
        <v/>
      </c>
      <c r="M4195" s="251">
        <f>CONCATENATE(D4195,"　",E4195,F4195,G4195)</f>
        <v/>
      </c>
      <c r="N4195" s="252">
        <f>I4195</f>
        <v/>
      </c>
    </row>
    <row r="4196" ht="15" customHeight="1" thickBot="1">
      <c r="B4196" s="29" t="inlineStr">
        <is>
          <t>K03K03-C</t>
        </is>
      </c>
      <c r="C4196">
        <f>SUMIF(数量表!D:H,B4196,数量表!H:H)</f>
        <v/>
      </c>
      <c r="D4196" s="243" t="inlineStr">
        <is>
          <t>W2-39</t>
        </is>
      </c>
      <c r="E4196" s="2" t="n">
        <v>386.5</v>
      </c>
      <c r="F4196" s="244" t="inlineStr">
        <is>
          <t>*</t>
        </is>
      </c>
      <c r="G4196" s="2" t="n">
        <v>976</v>
      </c>
      <c r="H4196" s="122" t="n">
        <v>2</v>
      </c>
      <c r="I4196" s="259">
        <f>SUM(H4196*C4196)</f>
        <v/>
      </c>
      <c r="J4196" s="260" t="n">
        <v>1</v>
      </c>
      <c r="K4196" s="261">
        <f>C4196*J4196</f>
        <v/>
      </c>
      <c r="M4196" s="251">
        <f>CONCATENATE(D4196,"　",E4196,F4196,G4196)</f>
        <v/>
      </c>
      <c r="N4196" s="252">
        <f>I4196</f>
        <v/>
      </c>
    </row>
    <row r="4197" ht="15" customHeight="1" thickBot="1">
      <c r="B4197" s="29" t="inlineStr">
        <is>
          <t>K03K03-C</t>
        </is>
      </c>
      <c r="C4197">
        <f>SUMIF(数量表!D:H,B4197,数量表!H:H)</f>
        <v/>
      </c>
      <c r="D4197" s="243" t="inlineStr">
        <is>
          <t>W2-41</t>
        </is>
      </c>
      <c r="E4197" s="2" t="n">
        <v>414.5</v>
      </c>
      <c r="F4197" s="244" t="inlineStr">
        <is>
          <t>*</t>
        </is>
      </c>
      <c r="G4197" s="2" t="n">
        <v>976</v>
      </c>
      <c r="H4197" s="122" t="n">
        <v>1</v>
      </c>
      <c r="I4197" s="259">
        <f>SUM(H4197*C4197)</f>
        <v/>
      </c>
      <c r="J4197" s="260" t="n">
        <v>1</v>
      </c>
      <c r="K4197" s="261">
        <f>C4197*J4197</f>
        <v/>
      </c>
      <c r="M4197" s="251">
        <f>CONCATENATE(D4197,"　",E4197,F4197,G4197)</f>
        <v/>
      </c>
      <c r="N4197" s="252">
        <f>I4197</f>
        <v/>
      </c>
    </row>
    <row r="4198" ht="15" customHeight="1" thickBot="1">
      <c r="B4198" s="29" t="inlineStr">
        <is>
          <t>K03K03-C</t>
        </is>
      </c>
      <c r="C4198">
        <f>SUMIF(数量表!D:H,B4198,数量表!H:H)</f>
        <v/>
      </c>
      <c r="D4198" s="243" t="inlineStr">
        <is>
          <t>W2-41</t>
        </is>
      </c>
      <c r="E4198" s="2" t="n">
        <v>387.5</v>
      </c>
      <c r="F4198" s="244" t="inlineStr">
        <is>
          <t>*</t>
        </is>
      </c>
      <c r="G4198" s="2" t="n">
        <v>976</v>
      </c>
      <c r="H4198" s="122" t="n">
        <v>1</v>
      </c>
      <c r="I4198" s="259">
        <f>SUM(H4198*C4198)</f>
        <v/>
      </c>
      <c r="J4198" s="260" t="n">
        <v>1</v>
      </c>
      <c r="K4198" s="261">
        <f>C4198*J4198</f>
        <v/>
      </c>
      <c r="M4198" s="251">
        <f>CONCATENATE(D4198,"　",E4198,F4198,G4198)</f>
        <v/>
      </c>
      <c r="N4198" s="252">
        <f>I4198</f>
        <v/>
      </c>
    </row>
    <row r="4199" ht="15" customHeight="1" thickBot="1">
      <c r="B4199" s="29" t="inlineStr">
        <is>
          <t>K03K03-C</t>
        </is>
      </c>
      <c r="C4199">
        <f>SUMIF(数量表!D:H,B4199,数量表!H:H)</f>
        <v/>
      </c>
      <c r="D4199" s="243" t="inlineStr">
        <is>
          <t>W2-39</t>
        </is>
      </c>
      <c r="E4199" s="2" t="n">
        <v>386.5</v>
      </c>
      <c r="F4199" s="244" t="inlineStr">
        <is>
          <t>*</t>
        </is>
      </c>
      <c r="G4199" s="2" t="n">
        <v>319</v>
      </c>
      <c r="H4199" s="122" t="n">
        <v>2</v>
      </c>
      <c r="I4199" s="259">
        <f>SUM(H4199*C4199)</f>
        <v/>
      </c>
      <c r="J4199" s="260" t="n">
        <v>0.3</v>
      </c>
      <c r="K4199" s="261">
        <f>C4199*J4199</f>
        <v/>
      </c>
      <c r="M4199" s="251">
        <f>CONCATENATE(D4199,"　",E4199,F4199,G4199)</f>
        <v/>
      </c>
      <c r="N4199" s="252">
        <f>I4199</f>
        <v/>
      </c>
    </row>
    <row r="4200" ht="15" customHeight="1" thickBot="1">
      <c r="B4200" s="221" t="inlineStr">
        <is>
          <t>K03K03-C</t>
        </is>
      </c>
      <c r="C4200" s="89">
        <f>SUMIF(数量表!D:H,B4200,数量表!H:H)</f>
        <v/>
      </c>
      <c r="D4200" s="239" t="inlineStr">
        <is>
          <t>W2-41</t>
        </is>
      </c>
      <c r="E4200" s="240" t="n">
        <v>387.5</v>
      </c>
      <c r="F4200" s="241" t="inlineStr">
        <is>
          <t>*</t>
        </is>
      </c>
      <c r="G4200" s="240" t="n">
        <v>319</v>
      </c>
      <c r="H4200" s="242" t="n">
        <v>1</v>
      </c>
      <c r="I4200" s="256">
        <f>SUM(H4200*C4200)</f>
        <v/>
      </c>
      <c r="J4200" s="257" t="n">
        <v>0.3</v>
      </c>
      <c r="K4200" s="258">
        <f>C4200*J4200</f>
        <v/>
      </c>
      <c r="M4200" s="251">
        <f>CONCATENATE(D4200,"　",E4200,F4200,G4200)</f>
        <v/>
      </c>
      <c r="N4200" s="252">
        <f>I4200</f>
        <v/>
      </c>
    </row>
    <row r="4201" ht="15" customHeight="1" thickBot="1">
      <c r="B4201" s="220" t="inlineStr">
        <is>
          <t>S05-1800</t>
        </is>
      </c>
      <c r="C4201" s="80">
        <f>SUMIF(数量表!D:H,B4201,数量表!H:H)</f>
        <v/>
      </c>
      <c r="D4201" s="235" t="inlineStr">
        <is>
          <t>W2-39</t>
        </is>
      </c>
      <c r="E4201" s="236" t="n">
        <v>386.5</v>
      </c>
      <c r="F4201" s="237" t="inlineStr">
        <is>
          <t>*</t>
        </is>
      </c>
      <c r="G4201" s="236" t="n">
        <v>186</v>
      </c>
      <c r="H4201" s="238" t="n">
        <v>2</v>
      </c>
      <c r="I4201" s="253">
        <f>SUM(H4201*C4201)</f>
        <v/>
      </c>
      <c r="J4201" s="254" t="n">
        <v>0.2</v>
      </c>
      <c r="K4201" s="255">
        <f>C4201*J4201</f>
        <v/>
      </c>
      <c r="M4201" s="251">
        <f>CONCATENATE(D4201,"　",E4201,F4201,G4201)</f>
        <v/>
      </c>
      <c r="N4201" s="252">
        <f>I4201</f>
        <v/>
      </c>
    </row>
    <row r="4202" ht="15" customHeight="1" thickBot="1">
      <c r="B4202" s="29" t="inlineStr">
        <is>
          <t>S05-1800</t>
        </is>
      </c>
      <c r="C4202">
        <f>SUMIF(数量表!D:H,B4202,数量表!H:H)</f>
        <v/>
      </c>
      <c r="D4202" s="243" t="inlineStr">
        <is>
          <t>W1-39</t>
        </is>
      </c>
      <c r="E4202" s="2" t="n">
        <v>386.5</v>
      </c>
      <c r="F4202" s="244" t="inlineStr">
        <is>
          <t>*</t>
        </is>
      </c>
      <c r="G4202" s="2" t="n">
        <v>1274</v>
      </c>
      <c r="H4202" s="122" t="n">
        <v>2</v>
      </c>
      <c r="I4202" s="259">
        <f>SUM(H4202*C4202)</f>
        <v/>
      </c>
      <c r="J4202" s="260" t="n">
        <v>1</v>
      </c>
      <c r="K4202" s="261">
        <f>C4202*J4202</f>
        <v/>
      </c>
      <c r="M4202" s="251">
        <f>CONCATENATE(D4202,"　",E4202,F4202,G4202)</f>
        <v/>
      </c>
      <c r="N4202" s="252">
        <f>I4202</f>
        <v/>
      </c>
    </row>
    <row r="4203" ht="15" customHeight="1" thickBot="1">
      <c r="B4203" s="29" t="inlineStr">
        <is>
          <t>S05-1800</t>
        </is>
      </c>
      <c r="C4203">
        <f>SUMIF(数量表!D:H,B4203,数量表!H:H)</f>
        <v/>
      </c>
      <c r="D4203" s="243" t="inlineStr">
        <is>
          <t>W2-39</t>
        </is>
      </c>
      <c r="E4203" s="2" t="n">
        <v>386.5</v>
      </c>
      <c r="F4203" s="244" t="inlineStr">
        <is>
          <t>*</t>
        </is>
      </c>
      <c r="G4203" s="2" t="n">
        <v>458</v>
      </c>
      <c r="H4203" s="122" t="n">
        <v>2</v>
      </c>
      <c r="I4203" s="259">
        <f>SUM(H4203*C4203)</f>
        <v/>
      </c>
      <c r="J4203" s="260" t="n">
        <v>0.5</v>
      </c>
      <c r="K4203" s="261">
        <f>C4203*J4203</f>
        <v/>
      </c>
      <c r="M4203" s="251">
        <f>CONCATENATE(D4203,"　",E4203,F4203,G4203)</f>
        <v/>
      </c>
      <c r="N4203" s="252">
        <f>I4203</f>
        <v/>
      </c>
    </row>
    <row r="4204" ht="15" customHeight="1" thickBot="1">
      <c r="B4204" s="221" t="inlineStr">
        <is>
          <t>S05-1800</t>
        </is>
      </c>
      <c r="C4204" s="89">
        <f>SUMIF(数量表!D:H,B4204,数量表!H:H)</f>
        <v/>
      </c>
      <c r="D4204" s="239" t="inlineStr">
        <is>
          <t>45*1000</t>
        </is>
      </c>
      <c r="E4204" s="240" t="n">
        <v>164</v>
      </c>
      <c r="F4204" s="241" t="inlineStr">
        <is>
          <t>*</t>
        </is>
      </c>
      <c r="G4204" s="240" t="n">
        <v>576</v>
      </c>
      <c r="H4204" s="242" t="n">
        <v>2</v>
      </c>
      <c r="I4204" s="256">
        <f>SUM(H4204*C4204)</f>
        <v/>
      </c>
      <c r="J4204" s="257" t="n">
        <v>0.1</v>
      </c>
      <c r="K4204" s="258">
        <f>C4204*J4204</f>
        <v/>
      </c>
      <c r="M4204" s="251">
        <f>CONCATENATE(D4204,"　",E4204,F4204,G4204)</f>
        <v/>
      </c>
      <c r="N4204" s="252">
        <f>I4204</f>
        <v/>
      </c>
    </row>
    <row r="4205" ht="15" customHeight="1" thickBot="1">
      <c r="B4205" s="222" t="inlineStr">
        <is>
          <t>A(1501)</t>
        </is>
      </c>
      <c r="C4205" s="7">
        <f>SUMIF(数量表!D:H,B4205,数量表!H:H)</f>
        <v/>
      </c>
      <c r="D4205" s="232" t="inlineStr">
        <is>
          <t>W1-39</t>
        </is>
      </c>
      <c r="E4205" s="233" t="n">
        <v>386.5</v>
      </c>
      <c r="F4205" s="234" t="inlineStr">
        <is>
          <t>*</t>
        </is>
      </c>
      <c r="G4205" s="233" t="n">
        <v>724.5</v>
      </c>
      <c r="H4205" s="231" t="n">
        <v>4</v>
      </c>
      <c r="I4205" s="248">
        <f>SUM(H4205*C4205)</f>
        <v/>
      </c>
      <c r="J4205" s="249" t="n">
        <v>0.6</v>
      </c>
      <c r="K4205" s="250">
        <f>C4205*J4205</f>
        <v/>
      </c>
      <c r="M4205" s="251">
        <f>CONCATENATE(D4205,"　",E4205,F4205,G4205)</f>
        <v/>
      </c>
      <c r="N4205" s="252">
        <f>I4205</f>
        <v/>
      </c>
    </row>
    <row r="4206" ht="15" customHeight="1" thickBot="1">
      <c r="B4206" s="220" t="inlineStr">
        <is>
          <t>45MEQ20</t>
        </is>
      </c>
      <c r="C4206" s="80">
        <f>SUMIF(数量表!D:H,B4206,数量表!H:H)</f>
        <v/>
      </c>
      <c r="D4206" s="235" t="inlineStr">
        <is>
          <t>W2-39</t>
        </is>
      </c>
      <c r="E4206" s="236" t="n">
        <v>386.5</v>
      </c>
      <c r="F4206" s="237" t="inlineStr">
        <is>
          <t>*</t>
        </is>
      </c>
      <c r="G4206" s="236" t="n">
        <v>220</v>
      </c>
      <c r="H4206" s="238" t="n">
        <v>1</v>
      </c>
      <c r="I4206" s="253">
        <f>SUM(H4206*C4206)</f>
        <v/>
      </c>
      <c r="J4206" s="254" t="n">
        <v>0.3</v>
      </c>
      <c r="K4206" s="255">
        <f>C4206*J4206</f>
        <v/>
      </c>
      <c r="M4206" s="251">
        <f>CONCATENATE(D4206,"　",E4206,F4206,G4206)</f>
        <v/>
      </c>
      <c r="N4206" s="252">
        <f>I4206</f>
        <v/>
      </c>
    </row>
    <row r="4207" ht="15" customHeight="1" thickBot="1">
      <c r="B4207" s="29" t="inlineStr">
        <is>
          <t>45MEQ20</t>
        </is>
      </c>
      <c r="C4207">
        <f>SUMIF(数量表!D:H,B4207,数量表!H:H)</f>
        <v/>
      </c>
      <c r="D4207" s="243" t="inlineStr">
        <is>
          <t>W2-41</t>
        </is>
      </c>
      <c r="E4207" s="2" t="n">
        <v>414.5</v>
      </c>
      <c r="F4207" s="244" t="inlineStr">
        <is>
          <t>*</t>
        </is>
      </c>
      <c r="G4207" s="2" t="n">
        <v>220</v>
      </c>
      <c r="H4207" s="122" t="n">
        <v>1</v>
      </c>
      <c r="I4207" s="259">
        <f>SUM(H4207*C4207)</f>
        <v/>
      </c>
      <c r="J4207" s="260" t="n">
        <v>0.3</v>
      </c>
      <c r="K4207" s="261">
        <f>C4207*J4207</f>
        <v/>
      </c>
      <c r="M4207" s="251">
        <f>CONCATENATE(D4207,"　",E4207,F4207,G4207)</f>
        <v/>
      </c>
      <c r="N4207" s="252">
        <f>I4207</f>
        <v/>
      </c>
    </row>
    <row r="4208" ht="15" customHeight="1" thickBot="1">
      <c r="B4208" s="221" t="inlineStr">
        <is>
          <t>45MEQ20</t>
        </is>
      </c>
      <c r="C4208" s="89">
        <f>SUMIF(数量表!D:H,B4208,数量表!H:H)</f>
        <v/>
      </c>
      <c r="D4208" s="239" t="inlineStr">
        <is>
          <t>W2-39</t>
        </is>
      </c>
      <c r="E4208" s="240" t="n">
        <v>373</v>
      </c>
      <c r="F4208" s="241" t="inlineStr">
        <is>
          <t>*</t>
        </is>
      </c>
      <c r="G4208" s="240" t="n">
        <v>220</v>
      </c>
      <c r="H4208" s="242" t="n">
        <v>1</v>
      </c>
      <c r="I4208" s="256">
        <f>SUM(H4208*C4208)</f>
        <v/>
      </c>
      <c r="J4208" s="257" t="n">
        <v>0.3</v>
      </c>
      <c r="K4208" s="258">
        <f>C4208*J4208</f>
        <v/>
      </c>
      <c r="M4208" s="251">
        <f>CONCATENATE(D4208,"　",E4208,F4208,G4208)</f>
        <v/>
      </c>
      <c r="N4208" s="252">
        <f>I4208</f>
        <v/>
      </c>
    </row>
    <row r="4209" ht="15" customHeight="1" thickBot="1">
      <c r="B4209" s="220" t="inlineStr">
        <is>
          <t>3F825MK03</t>
        </is>
      </c>
      <c r="C4209" s="80">
        <f>SUMIF(数量表!D:H,B4209,数量表!H:H)</f>
        <v/>
      </c>
      <c r="D4209" s="235" t="inlineStr">
        <is>
          <t>W1-39</t>
        </is>
      </c>
      <c r="E4209" s="236" t="n">
        <v>386.5</v>
      </c>
      <c r="F4209" s="237" t="inlineStr">
        <is>
          <t>*</t>
        </is>
      </c>
      <c r="G4209" s="236" t="n">
        <v>768</v>
      </c>
      <c r="H4209" s="238" t="n">
        <v>2</v>
      </c>
      <c r="I4209" s="253">
        <f>SUM(H4209*C4209)</f>
        <v/>
      </c>
      <c r="J4209" s="254" t="n">
        <v>0.5</v>
      </c>
      <c r="K4209" s="255">
        <f>C4209*J4209</f>
        <v/>
      </c>
      <c r="M4209" s="251">
        <f>CONCATENATE(D4209,"　",E4209,F4209,G4209)</f>
        <v/>
      </c>
      <c r="N4209" s="252">
        <f>I4209</f>
        <v/>
      </c>
    </row>
    <row r="4210" ht="15" customHeight="1" thickBot="1">
      <c r="B4210" s="221" t="inlineStr">
        <is>
          <t>3F825MK03</t>
        </is>
      </c>
      <c r="C4210" s="89">
        <f>SUMIF(数量表!D:H,B4210,数量表!H:H)</f>
        <v/>
      </c>
      <c r="D4210" s="239" t="inlineStr">
        <is>
          <t>W2-41</t>
        </is>
      </c>
      <c r="E4210" s="240" t="n">
        <v>414.5</v>
      </c>
      <c r="F4210" s="241" t="inlineStr">
        <is>
          <t>*</t>
        </is>
      </c>
      <c r="G4210" s="240" t="n">
        <v>768</v>
      </c>
      <c r="H4210" s="242" t="n">
        <v>2</v>
      </c>
      <c r="I4210" s="256">
        <f>SUM(H4210*C4210)</f>
        <v/>
      </c>
      <c r="J4210" s="257" t="n">
        <v>0.2</v>
      </c>
      <c r="K4210" s="258">
        <f>C4210*J4210</f>
        <v/>
      </c>
      <c r="M4210" s="251">
        <f>CONCATENATE(D4210,"　",E4210,F4210,G4210)</f>
        <v/>
      </c>
      <c r="N4210" s="252">
        <f>I4210</f>
        <v/>
      </c>
    </row>
    <row r="4211" ht="15" customHeight="1" thickBot="1">
      <c r="B4211" s="220" t="inlineStr">
        <is>
          <t>3F90M5Z11</t>
        </is>
      </c>
      <c r="C4211" s="82">
        <f>SUMIF(数量表!D:H,B4211,数量表!H:H)</f>
        <v/>
      </c>
      <c r="D4211" s="235" t="inlineStr">
        <is>
          <t>W1-39</t>
        </is>
      </c>
      <c r="E4211" s="236" t="n">
        <v>386.5</v>
      </c>
      <c r="F4211" s="237" t="inlineStr">
        <is>
          <t>*</t>
        </is>
      </c>
      <c r="G4211" s="236" t="n">
        <v>784</v>
      </c>
      <c r="H4211" s="238" t="n">
        <v>2</v>
      </c>
      <c r="I4211" s="253">
        <f>SUM(H4211*C4211)</f>
        <v/>
      </c>
      <c r="J4211" s="254" t="n">
        <v>0.5</v>
      </c>
      <c r="K4211" s="255">
        <f>C4211*J4211</f>
        <v/>
      </c>
      <c r="M4211" s="251">
        <f>CONCATENATE(D4211,"　",E4211,F4211,G4211)</f>
        <v/>
      </c>
      <c r="N4211" s="252">
        <f>I4211</f>
        <v/>
      </c>
    </row>
    <row r="4212" ht="15" customHeight="1" thickBot="1">
      <c r="B4212" s="221" t="inlineStr">
        <is>
          <t>3F90M5Z11</t>
        </is>
      </c>
      <c r="C4212" s="91">
        <f>SUMIF(数量表!D:H,B4212,数量表!H:H)</f>
        <v/>
      </c>
      <c r="D4212" s="239" t="inlineStr">
        <is>
          <t>45*1000</t>
        </is>
      </c>
      <c r="E4212" s="240" t="n">
        <v>164</v>
      </c>
      <c r="F4212" s="241" t="inlineStr">
        <is>
          <t>*</t>
        </is>
      </c>
      <c r="G4212" s="240" t="n">
        <v>1176</v>
      </c>
      <c r="H4212" s="242" t="n">
        <v>2</v>
      </c>
      <c r="I4212" s="256">
        <f>SUM(H4212*C4212)</f>
        <v/>
      </c>
      <c r="J4212" s="257" t="n">
        <v>0.1</v>
      </c>
      <c r="K4212" s="258">
        <f>C4212*J4212</f>
        <v/>
      </c>
      <c r="M4212" s="251">
        <f>CONCATENATE(D4212,"　",E4212,F4212,G4212)</f>
        <v/>
      </c>
      <c r="N4212" s="252">
        <f>I4212</f>
        <v/>
      </c>
    </row>
    <row r="4213" ht="15" customHeight="1" thickBot="1">
      <c r="B4213" s="220" t="inlineStr">
        <is>
          <t>45MKH09(下端FL+900)</t>
        </is>
      </c>
      <c r="C4213" s="82">
        <f>SUMIF(数量表!D:H,B4213,数量表!H:H)</f>
        <v/>
      </c>
      <c r="D4213" s="235" t="inlineStr">
        <is>
          <t>W1-39</t>
        </is>
      </c>
      <c r="E4213" s="236" t="n">
        <v>386.5</v>
      </c>
      <c r="F4213" s="237" t="inlineStr">
        <is>
          <t>*</t>
        </is>
      </c>
      <c r="G4213" s="236" t="n">
        <v>400</v>
      </c>
      <c r="H4213" s="238" t="n">
        <v>2</v>
      </c>
      <c r="I4213" s="253">
        <f>SUM(H4213*C4213)</f>
        <v/>
      </c>
      <c r="J4213" s="254" t="n">
        <v>0.5</v>
      </c>
      <c r="K4213" s="255">
        <f>C4213*J4213</f>
        <v/>
      </c>
      <c r="M4213" s="251">
        <f>CONCATENATE(D4213,"　",E4213,F4213,G4213)</f>
        <v/>
      </c>
      <c r="N4213" s="252">
        <f>I4213</f>
        <v/>
      </c>
    </row>
    <row r="4214" ht="15" customHeight="1" thickBot="1">
      <c r="B4214" s="221" t="inlineStr">
        <is>
          <t>45MKH09(下端FL+900)</t>
        </is>
      </c>
      <c r="C4214" s="91">
        <f>SUMIF(数量表!D:H,B4214,数量表!H:H)</f>
        <v/>
      </c>
      <c r="D4214" s="239" t="inlineStr">
        <is>
          <t>W1-39</t>
        </is>
      </c>
      <c r="E4214" s="240" t="n">
        <v>386.5</v>
      </c>
      <c r="F4214" s="241" t="inlineStr">
        <is>
          <t>*</t>
        </is>
      </c>
      <c r="G4214" s="240" t="n">
        <v>868</v>
      </c>
      <c r="H4214" s="242" t="n">
        <v>2</v>
      </c>
      <c r="I4214" s="256">
        <f>SUM(H4214*C4214)</f>
        <v/>
      </c>
      <c r="J4214" s="257" t="n">
        <v>0.5</v>
      </c>
      <c r="K4214" s="258">
        <f>C4214*J4214</f>
        <v/>
      </c>
      <c r="M4214" s="251">
        <f>CONCATENATE(D4214,"　",E4214,F4214,G4214)</f>
        <v/>
      </c>
      <c r="N4214" s="252">
        <f>I4214</f>
        <v/>
      </c>
    </row>
    <row r="4215" ht="15" customHeight="1" thickBot="1">
      <c r="B4215" s="220" t="inlineStr">
        <is>
          <t>113MS05</t>
        </is>
      </c>
      <c r="C4215" s="82">
        <f>SUMIF(数量表!D:H,B4215,数量表!H:H)</f>
        <v/>
      </c>
      <c r="D4215" s="235" t="inlineStr">
        <is>
          <t>W1-39</t>
        </is>
      </c>
      <c r="E4215" s="236" t="n">
        <v>386.5</v>
      </c>
      <c r="F4215" s="237" t="inlineStr">
        <is>
          <t>*</t>
        </is>
      </c>
      <c r="G4215" s="236" t="n">
        <v>309</v>
      </c>
      <c r="H4215" s="238" t="n">
        <v>2</v>
      </c>
      <c r="I4215" s="253">
        <f>SUM(H4215*C4215)</f>
        <v/>
      </c>
      <c r="J4215" s="254" t="n">
        <v>0.5</v>
      </c>
      <c r="K4215" s="255">
        <f>C4215*J4215</f>
        <v/>
      </c>
      <c r="M4215" s="251">
        <f>CONCATENATE(D4215,"　",E4215,F4215,G4215)</f>
        <v/>
      </c>
      <c r="N4215" s="252">
        <f>I4215</f>
        <v/>
      </c>
    </row>
    <row r="4216" ht="15" customHeight="1" thickBot="1">
      <c r="B4216" s="29" t="inlineStr">
        <is>
          <t>113MS05</t>
        </is>
      </c>
      <c r="C4216" s="87">
        <f>SUMIF(数量表!D:H,B4216,数量表!H:H)</f>
        <v/>
      </c>
      <c r="D4216" s="243" t="inlineStr">
        <is>
          <t>W1-39</t>
        </is>
      </c>
      <c r="E4216" s="2" t="n">
        <v>386.5</v>
      </c>
      <c r="F4216" s="244" t="inlineStr">
        <is>
          <t>*</t>
        </is>
      </c>
      <c r="G4216" s="2" t="n">
        <v>982</v>
      </c>
      <c r="H4216" s="122" t="n">
        <v>2</v>
      </c>
      <c r="I4216" s="259">
        <f>SUM(H4216*C4216)</f>
        <v/>
      </c>
      <c r="J4216" s="260" t="n">
        <v>0.5</v>
      </c>
      <c r="K4216" s="261">
        <f>C4216*J4216</f>
        <v/>
      </c>
      <c r="M4216" s="251">
        <f>CONCATENATE(D4216,"　",E4216,F4216,G4216)</f>
        <v/>
      </c>
      <c r="N4216" s="252">
        <f>I4216</f>
        <v/>
      </c>
    </row>
    <row r="4217" ht="15" customHeight="1" thickBot="1">
      <c r="B4217" s="221" t="inlineStr">
        <is>
          <t>113MS05</t>
        </is>
      </c>
      <c r="C4217" s="91">
        <f>SUMIF(数量表!D:H,B4217,数量表!H:H)</f>
        <v/>
      </c>
      <c r="D4217" s="239" t="inlineStr">
        <is>
          <t>45*1000</t>
        </is>
      </c>
      <c r="E4217" s="240" t="n">
        <v>164</v>
      </c>
      <c r="F4217" s="241" t="inlineStr">
        <is>
          <t>*</t>
        </is>
      </c>
      <c r="G4217" s="240" t="n">
        <v>576</v>
      </c>
      <c r="H4217" s="242" t="n">
        <v>2</v>
      </c>
      <c r="I4217" s="256">
        <f>SUM(H4217*C4217)</f>
        <v/>
      </c>
      <c r="J4217" s="257" t="n">
        <v>0.1</v>
      </c>
      <c r="K4217" s="258">
        <f>C4217*J4217</f>
        <v/>
      </c>
      <c r="M4217" s="251">
        <f>CONCATENATE(D4217,"　",E4217,F4217,G4217)</f>
        <v/>
      </c>
      <c r="N4217" s="252">
        <f>I4217</f>
        <v/>
      </c>
    </row>
    <row r="4218" ht="15" customHeight="1" thickBot="1">
      <c r="B4218" s="220" t="inlineStr">
        <is>
          <t>45MK03-C</t>
        </is>
      </c>
      <c r="C4218" s="80">
        <f>SUMIF(数量表!D:H,B4218,数量表!H:H)</f>
        <v/>
      </c>
      <c r="D4218" s="235" t="inlineStr">
        <is>
          <t>W2-39</t>
        </is>
      </c>
      <c r="E4218" s="236" t="n">
        <v>386.5</v>
      </c>
      <c r="F4218" s="237" t="inlineStr">
        <is>
          <t>*</t>
        </is>
      </c>
      <c r="G4218" s="236" t="n">
        <v>100</v>
      </c>
      <c r="H4218" s="238" t="n">
        <v>2</v>
      </c>
      <c r="I4218" s="253">
        <f>SUM(H4218*C4218)</f>
        <v/>
      </c>
      <c r="J4218" s="254" t="n">
        <v>0.1</v>
      </c>
      <c r="K4218" s="255">
        <f>C4218*J4218</f>
        <v/>
      </c>
      <c r="M4218" s="251">
        <f>CONCATENATE(D4218,"　",E4218,F4218,G4218)</f>
        <v/>
      </c>
      <c r="N4218" s="252">
        <f>I4218</f>
        <v/>
      </c>
    </row>
    <row r="4219" ht="15" customHeight="1" thickBot="1">
      <c r="B4219" s="29" t="inlineStr">
        <is>
          <t>45MK03-C</t>
        </is>
      </c>
      <c r="C4219">
        <f>SUMIF(数量表!D:H,B4219,数量表!H:H)</f>
        <v/>
      </c>
      <c r="D4219" s="243" t="inlineStr">
        <is>
          <t>W2-41</t>
        </is>
      </c>
      <c r="E4219" s="2" t="n">
        <v>414.5</v>
      </c>
      <c r="F4219" s="244" t="inlineStr">
        <is>
          <t>*</t>
        </is>
      </c>
      <c r="G4219" s="2" t="n">
        <v>100</v>
      </c>
      <c r="H4219" s="122" t="n">
        <v>2</v>
      </c>
      <c r="I4219" s="259">
        <f>SUM(H4219*C4219)</f>
        <v/>
      </c>
      <c r="J4219" s="260" t="n">
        <v>0.1</v>
      </c>
      <c r="K4219" s="261">
        <f>C4219*J4219</f>
        <v/>
      </c>
      <c r="M4219" s="251">
        <f>CONCATENATE(D4219,"　",E4219,F4219,G4219)</f>
        <v/>
      </c>
      <c r="N4219" s="252">
        <f>I4219</f>
        <v/>
      </c>
    </row>
    <row r="4220" ht="15" customHeight="1" thickBot="1">
      <c r="B4220" s="29" t="inlineStr">
        <is>
          <t>45MK03-C</t>
        </is>
      </c>
      <c r="C4220">
        <f>SUMIF(数量表!D:H,B4220,数量表!H:H)</f>
        <v/>
      </c>
      <c r="D4220" s="243" t="inlineStr">
        <is>
          <t>W2-39</t>
        </is>
      </c>
      <c r="E4220" s="2" t="n">
        <v>386.5</v>
      </c>
      <c r="F4220" s="244" t="inlineStr">
        <is>
          <t>*</t>
        </is>
      </c>
      <c r="G4220" s="2" t="n">
        <v>884</v>
      </c>
      <c r="H4220" s="122" t="n">
        <v>4</v>
      </c>
      <c r="I4220" s="259">
        <f>SUM(H4220*C4220)</f>
        <v/>
      </c>
      <c r="J4220" s="260" t="n">
        <v>0.9</v>
      </c>
      <c r="K4220" s="261">
        <f>C4220*J4220</f>
        <v/>
      </c>
      <c r="M4220" s="251">
        <f>CONCATENATE(D4220,"　",E4220,F4220,G4220)</f>
        <v/>
      </c>
      <c r="N4220" s="252">
        <f>I4220</f>
        <v/>
      </c>
    </row>
    <row r="4221" ht="15" customHeight="1" thickBot="1">
      <c r="B4221" s="29" t="inlineStr">
        <is>
          <t>45MK03-C</t>
        </is>
      </c>
      <c r="C4221">
        <f>SUMIF(数量表!D:H,B4221,数量表!H:H)</f>
        <v/>
      </c>
      <c r="D4221" s="243" t="inlineStr">
        <is>
          <t>W2-41</t>
        </is>
      </c>
      <c r="E4221" s="2" t="n">
        <v>414.5</v>
      </c>
      <c r="F4221" s="244" t="inlineStr">
        <is>
          <t>*</t>
        </is>
      </c>
      <c r="G4221" s="2" t="n">
        <v>884</v>
      </c>
      <c r="H4221" s="122" t="n">
        <v>4</v>
      </c>
      <c r="I4221" s="259">
        <f>SUM(H4221*C4221)</f>
        <v/>
      </c>
      <c r="J4221" s="260" t="n">
        <v>0.9</v>
      </c>
      <c r="K4221" s="261">
        <f>C4221*J4221</f>
        <v/>
      </c>
      <c r="M4221" s="251">
        <f>CONCATENATE(D4221,"　",E4221,F4221,G4221)</f>
        <v/>
      </c>
      <c r="N4221" s="252">
        <f>I4221</f>
        <v/>
      </c>
    </row>
    <row r="4222" ht="15" customHeight="1" thickBot="1">
      <c r="B4222" s="221" t="inlineStr">
        <is>
          <t>45MK03-C</t>
        </is>
      </c>
      <c r="C4222" s="89">
        <f>SUMIF(数量表!D:H,B4222,数量表!H:H)</f>
        <v/>
      </c>
      <c r="D4222" s="239" t="inlineStr">
        <is>
          <t>45*1000</t>
        </is>
      </c>
      <c r="E4222" s="240" t="n">
        <v>39</v>
      </c>
      <c r="F4222" s="241" t="inlineStr">
        <is>
          <t>*</t>
        </is>
      </c>
      <c r="G4222" s="240" t="n">
        <v>349</v>
      </c>
      <c r="H4222" s="242" t="n">
        <v>2</v>
      </c>
      <c r="I4222" s="256">
        <f>SUM(H4222*C4222)</f>
        <v/>
      </c>
      <c r="J4222" s="257" t="n">
        <v>0.1</v>
      </c>
      <c r="K4222" s="258">
        <f>C4222*J4222</f>
        <v/>
      </c>
      <c r="M4222" s="251">
        <f>CONCATENATE(D4222,"　",E4222,F4222,G4222)</f>
        <v/>
      </c>
      <c r="N4222" s="252">
        <f>I4222</f>
        <v/>
      </c>
    </row>
    <row r="4223" ht="15" customHeight="1" thickBot="1">
      <c r="B4223" s="220" t="inlineStr">
        <is>
          <t>YB</t>
        </is>
      </c>
      <c r="C4223" s="80">
        <f>SUMIF(数量表!D:H,B4223,数量表!H:H)</f>
        <v/>
      </c>
      <c r="D4223" s="235" t="inlineStr">
        <is>
          <t>W2-41</t>
        </is>
      </c>
      <c r="E4223" s="236" t="n">
        <v>414.5</v>
      </c>
      <c r="F4223" s="237" t="inlineStr">
        <is>
          <t>*</t>
        </is>
      </c>
      <c r="G4223" s="236" t="n">
        <v>768</v>
      </c>
      <c r="H4223" s="238" t="n">
        <v>2</v>
      </c>
      <c r="I4223" s="253">
        <f>SUM(H4223*C4223)</f>
        <v/>
      </c>
      <c r="J4223" s="254" t="n">
        <v>2</v>
      </c>
      <c r="K4223" s="255">
        <f>C4223*J4223</f>
        <v/>
      </c>
      <c r="M4223" s="251">
        <f>CONCATENATE(D4223,"　",E4223,F4223,G4223)</f>
        <v/>
      </c>
      <c r="N4223" s="252">
        <f>I4223</f>
        <v/>
      </c>
    </row>
    <row r="4224" ht="15" customHeight="1" thickBot="1">
      <c r="B4224" s="29" t="inlineStr">
        <is>
          <t>YB</t>
        </is>
      </c>
      <c r="C4224">
        <f>SUMIF(数量表!D:H,B4224,数量表!H:H)</f>
        <v/>
      </c>
      <c r="D4224" s="243" t="inlineStr">
        <is>
          <t>W2-41</t>
        </is>
      </c>
      <c r="E4224" s="2" t="n">
        <v>414.5</v>
      </c>
      <c r="F4224" s="244" t="inlineStr">
        <is>
          <t>*</t>
        </is>
      </c>
      <c r="G4224" s="2" t="n">
        <v>973</v>
      </c>
      <c r="H4224" s="122" t="n">
        <v>2</v>
      </c>
      <c r="I4224" s="259">
        <f>SUM(H4224*C4224)</f>
        <v/>
      </c>
      <c r="J4224" s="260" t="n">
        <v>2</v>
      </c>
      <c r="K4224" s="261">
        <f>C4224*J4224</f>
        <v/>
      </c>
      <c r="M4224" s="251">
        <f>CONCATENATE(D4224,"　",E4224,F4224,G4224)</f>
        <v/>
      </c>
      <c r="N4224" s="252">
        <f>I4224</f>
        <v/>
      </c>
    </row>
    <row r="4225" ht="15" customHeight="1" thickBot="1">
      <c r="B4225" s="29" t="inlineStr">
        <is>
          <t>YB</t>
        </is>
      </c>
      <c r="C4225">
        <f>SUMIF(数量表!D:H,B4225,数量表!H:H)</f>
        <v/>
      </c>
      <c r="D4225" s="243" t="inlineStr">
        <is>
          <t>W2-41</t>
        </is>
      </c>
      <c r="E4225" s="2" t="n">
        <v>414.5</v>
      </c>
      <c r="F4225" s="244" t="inlineStr">
        <is>
          <t>*</t>
        </is>
      </c>
      <c r="G4225" s="2" t="n">
        <v>177</v>
      </c>
      <c r="H4225" s="122" t="n">
        <v>2</v>
      </c>
      <c r="I4225" s="259">
        <f>SUM(H4225*C4225)</f>
        <v/>
      </c>
      <c r="J4225" s="260" t="n">
        <v>0.5</v>
      </c>
      <c r="K4225" s="261">
        <f>C4225*J4225</f>
        <v/>
      </c>
      <c r="M4225" s="251">
        <f>CONCATENATE(D4225,"　",E4225,F4225,G4225)</f>
        <v/>
      </c>
      <c r="N4225" s="252">
        <f>I4225</f>
        <v/>
      </c>
    </row>
    <row r="4226" ht="15" customHeight="1" thickBot="1">
      <c r="B4226" s="29" t="inlineStr">
        <is>
          <t>YB</t>
        </is>
      </c>
      <c r="C4226">
        <f>SUMIF(数量表!D:H,B4226,数量表!H:H)</f>
        <v/>
      </c>
      <c r="D4226" s="243" t="inlineStr">
        <is>
          <t>W1-39</t>
        </is>
      </c>
      <c r="E4226" s="2" t="n">
        <v>386.5</v>
      </c>
      <c r="F4226" s="244" t="inlineStr">
        <is>
          <t>*</t>
        </is>
      </c>
      <c r="G4226" s="2" t="n">
        <v>1150</v>
      </c>
      <c r="H4226" s="122" t="n">
        <v>2</v>
      </c>
      <c r="I4226" s="259">
        <f>SUM(H4226*C4226)</f>
        <v/>
      </c>
      <c r="J4226" s="260" t="n">
        <v>2</v>
      </c>
      <c r="K4226" s="261">
        <f>C4226*J4226</f>
        <v/>
      </c>
      <c r="M4226" s="251">
        <f>CONCATENATE(D4226,"　",E4226,F4226,G4226)</f>
        <v/>
      </c>
      <c r="N4226" s="252">
        <f>I4226</f>
        <v/>
      </c>
    </row>
    <row r="4227" ht="15" customHeight="1" thickBot="1">
      <c r="B4227" s="29" t="inlineStr">
        <is>
          <t>YB</t>
        </is>
      </c>
      <c r="C4227">
        <f>SUMIF(数量表!D:H,B4227,数量表!H:H)</f>
        <v/>
      </c>
      <c r="D4227" s="243" t="inlineStr">
        <is>
          <t>W3-39</t>
        </is>
      </c>
      <c r="E4227" s="2" t="n">
        <v>386.5</v>
      </c>
      <c r="F4227" s="244" t="inlineStr">
        <is>
          <t>*</t>
        </is>
      </c>
      <c r="G4227" s="2" t="n">
        <v>768</v>
      </c>
      <c r="H4227" s="122" t="n">
        <v>2</v>
      </c>
      <c r="I4227" s="259">
        <f>SUM(H4227*C4227)</f>
        <v/>
      </c>
      <c r="J4227" s="260" t="n">
        <v>2</v>
      </c>
      <c r="K4227" s="261">
        <f>C4227*J4227</f>
        <v/>
      </c>
      <c r="M4227" s="251">
        <f>CONCATENATE(D4227,"　",E4227,F4227,G4227)</f>
        <v/>
      </c>
      <c r="N4227" s="252">
        <f>I4227</f>
        <v/>
      </c>
    </row>
    <row r="4228" ht="15" customHeight="1" thickBot="1">
      <c r="B4228" s="221" t="inlineStr">
        <is>
          <t>YB</t>
        </is>
      </c>
      <c r="C4228" s="89">
        <f>SUMIF(数量表!D:H,B4228,数量表!H:H)</f>
        <v/>
      </c>
      <c r="D4228" s="239" t="inlineStr">
        <is>
          <t>45*1000</t>
        </is>
      </c>
      <c r="E4228" s="240" t="n">
        <v>203</v>
      </c>
      <c r="F4228" s="241" t="inlineStr">
        <is>
          <t>*</t>
        </is>
      </c>
      <c r="G4228" s="240" t="n">
        <v>576</v>
      </c>
      <c r="H4228" s="242" t="n">
        <v>2</v>
      </c>
      <c r="I4228" s="256">
        <f>SUM(H4228*C4228)</f>
        <v/>
      </c>
      <c r="J4228" s="257" t="n">
        <v>0.2</v>
      </c>
      <c r="K4228" s="258">
        <f>C4228*J4228</f>
        <v/>
      </c>
      <c r="M4228" s="251">
        <f>CONCATENATE(D4228,"　",E4228,F4228,G4228)</f>
        <v/>
      </c>
      <c r="N4228" s="252">
        <f>I4228</f>
        <v/>
      </c>
    </row>
    <row r="4229" ht="15" customHeight="1" thickBot="1">
      <c r="B4229" s="220" t="inlineStr">
        <is>
          <t>65TY1</t>
        </is>
      </c>
      <c r="C4229" s="80">
        <f>SUMIF(数量表!D:H,B4229,数量表!H:H)</f>
        <v/>
      </c>
      <c r="D4229" s="235" t="inlineStr">
        <is>
          <t>W2-41</t>
        </is>
      </c>
      <c r="E4229" s="236" t="n">
        <v>414.5</v>
      </c>
      <c r="F4229" s="237" t="inlineStr">
        <is>
          <t>*</t>
        </is>
      </c>
      <c r="G4229" s="236" t="n">
        <v>768</v>
      </c>
      <c r="H4229" s="238" t="n">
        <v>2</v>
      </c>
      <c r="I4229" s="253">
        <f>SUM(H4229*C4229)</f>
        <v/>
      </c>
      <c r="J4229" s="254" t="n">
        <v>2</v>
      </c>
      <c r="K4229" s="255">
        <f>C4229*J4229</f>
        <v/>
      </c>
      <c r="M4229" s="251">
        <f>CONCATENATE(D4229,"　",E4229,F4229,G4229)</f>
        <v/>
      </c>
      <c r="N4229" s="252">
        <f>I4229</f>
        <v/>
      </c>
    </row>
    <row r="4230" ht="15" customHeight="1" thickBot="1">
      <c r="B4230" s="29" t="inlineStr">
        <is>
          <t>65TY1</t>
        </is>
      </c>
      <c r="C4230">
        <f>SUMIF(数量表!D:H,B4230,数量表!H:H)</f>
        <v/>
      </c>
      <c r="D4230" s="243" t="inlineStr">
        <is>
          <t>W2-41</t>
        </is>
      </c>
      <c r="E4230" s="2" t="n">
        <v>414.5</v>
      </c>
      <c r="F4230" s="244" t="inlineStr">
        <is>
          <t>*</t>
        </is>
      </c>
      <c r="G4230" s="2" t="n">
        <v>518</v>
      </c>
      <c r="H4230" s="122" t="n">
        <v>2</v>
      </c>
      <c r="I4230" s="259">
        <f>SUM(H4230*C4230)</f>
        <v/>
      </c>
      <c r="J4230" s="260" t="n">
        <v>0.5</v>
      </c>
      <c r="K4230" s="261">
        <f>C4230*J4230</f>
        <v/>
      </c>
      <c r="M4230" s="251">
        <f>CONCATENATE(D4230,"　",E4230,F4230,G4230)</f>
        <v/>
      </c>
      <c r="N4230" s="252">
        <f>I4230</f>
        <v/>
      </c>
    </row>
    <row r="4231" ht="15" customHeight="1" thickBot="1">
      <c r="B4231" s="29" t="inlineStr">
        <is>
          <t>65TY1</t>
        </is>
      </c>
      <c r="C4231">
        <f>SUMIF(数量表!D:H,B4231,数量表!H:H)</f>
        <v/>
      </c>
      <c r="D4231" s="243" t="inlineStr">
        <is>
          <t>W2-41</t>
        </is>
      </c>
      <c r="E4231" s="2" t="n">
        <v>414.5</v>
      </c>
      <c r="F4231" s="244" t="inlineStr">
        <is>
          <t>*</t>
        </is>
      </c>
      <c r="G4231" s="2" t="n">
        <v>177</v>
      </c>
      <c r="H4231" s="122" t="n">
        <v>2</v>
      </c>
      <c r="I4231" s="259">
        <f>SUM(H4231*C4231)</f>
        <v/>
      </c>
      <c r="J4231" s="260" t="n">
        <v>0.5</v>
      </c>
      <c r="K4231" s="261">
        <f>C4231*J4231</f>
        <v/>
      </c>
      <c r="M4231" s="251">
        <f>CONCATENATE(D4231,"　",E4231,F4231,G4231)</f>
        <v/>
      </c>
      <c r="N4231" s="252">
        <f>I4231</f>
        <v/>
      </c>
    </row>
    <row r="4232" ht="15" customHeight="1" thickBot="1">
      <c r="B4232" s="29" t="inlineStr">
        <is>
          <t>65TY1</t>
        </is>
      </c>
      <c r="C4232">
        <f>SUMIF(数量表!D:H,B4232,数量表!H:H)</f>
        <v/>
      </c>
      <c r="D4232" s="243" t="inlineStr">
        <is>
          <t>W1-39</t>
        </is>
      </c>
      <c r="E4232" s="2" t="n">
        <v>386.5</v>
      </c>
      <c r="F4232" s="244" t="inlineStr">
        <is>
          <t>*</t>
        </is>
      </c>
      <c r="G4232" s="2" t="n">
        <v>1150</v>
      </c>
      <c r="H4232" s="122" t="n">
        <v>2</v>
      </c>
      <c r="I4232" s="259">
        <f>SUM(H4232*C4232)</f>
        <v/>
      </c>
      <c r="J4232" s="260" t="n">
        <v>2</v>
      </c>
      <c r="K4232" s="261">
        <f>C4232*J4232</f>
        <v/>
      </c>
      <c r="M4232" s="251">
        <f>CONCATENATE(D4232,"　",E4232,F4232,G4232)</f>
        <v/>
      </c>
      <c r="N4232" s="252">
        <f>I4232</f>
        <v/>
      </c>
    </row>
    <row r="4233" ht="15" customHeight="1" thickBot="1">
      <c r="B4233" s="29" t="inlineStr">
        <is>
          <t>65TY1</t>
        </is>
      </c>
      <c r="C4233">
        <f>SUMIF(数量表!D:H,B4233,数量表!H:H)</f>
        <v/>
      </c>
      <c r="D4233" s="243" t="inlineStr">
        <is>
          <t>W3-39</t>
        </is>
      </c>
      <c r="E4233" s="2" t="n">
        <v>386.5</v>
      </c>
      <c r="F4233" s="244" t="inlineStr">
        <is>
          <t>*</t>
        </is>
      </c>
      <c r="G4233" s="2" t="n">
        <v>768</v>
      </c>
      <c r="H4233" s="122" t="n">
        <v>2</v>
      </c>
      <c r="I4233" s="259">
        <f>SUM(H4233*C4233)</f>
        <v/>
      </c>
      <c r="J4233" s="260" t="n">
        <v>2</v>
      </c>
      <c r="K4233" s="261">
        <f>C4233*J4233</f>
        <v/>
      </c>
      <c r="M4233" s="251">
        <f>CONCATENATE(D4233,"　",E4233,F4233,G4233)</f>
        <v/>
      </c>
      <c r="N4233" s="252">
        <f>I4233</f>
        <v/>
      </c>
    </row>
    <row r="4234" ht="15" customHeight="1" thickBot="1">
      <c r="B4234" s="221" t="inlineStr">
        <is>
          <t>65TY1</t>
        </is>
      </c>
      <c r="C4234" s="89">
        <f>SUMIF(数量表!D:H,B4234,数量表!H:H)</f>
        <v/>
      </c>
      <c r="D4234" s="239" t="inlineStr">
        <is>
          <t>45*1000</t>
        </is>
      </c>
      <c r="E4234" s="240" t="n">
        <v>203</v>
      </c>
      <c r="F4234" s="241" t="inlineStr">
        <is>
          <t>*</t>
        </is>
      </c>
      <c r="G4234" s="240" t="n">
        <v>576</v>
      </c>
      <c r="H4234" s="242" t="n">
        <v>2</v>
      </c>
      <c r="I4234" s="256">
        <f>SUM(H4234*C4234)</f>
        <v/>
      </c>
      <c r="J4234" s="257" t="n">
        <v>0.2</v>
      </c>
      <c r="K4234" s="258">
        <f>C4234*J4234</f>
        <v/>
      </c>
      <c r="M4234" s="251">
        <f>CONCATENATE(D4234,"　",E4234,F4234,G4234)</f>
        <v/>
      </c>
      <c r="N4234" s="252">
        <f>I4234</f>
        <v/>
      </c>
    </row>
    <row r="4235" ht="15" customHeight="1" thickBot="1">
      <c r="B4235" s="220" t="inlineStr">
        <is>
          <t>65TS03</t>
        </is>
      </c>
      <c r="C4235" s="80">
        <f>SUMIF(数量表!D:H,B4235,数量表!H:H)</f>
        <v/>
      </c>
      <c r="D4235" s="235" t="inlineStr">
        <is>
          <t>W1-39</t>
        </is>
      </c>
      <c r="E4235" s="236" t="n">
        <v>386.5</v>
      </c>
      <c r="F4235" s="237" t="inlineStr">
        <is>
          <t>*</t>
        </is>
      </c>
      <c r="G4235" s="236" t="n">
        <v>1136</v>
      </c>
      <c r="H4235" s="238" t="n">
        <v>2</v>
      </c>
      <c r="I4235" s="253">
        <f>SUM(H4235*C4235)</f>
        <v/>
      </c>
      <c r="J4235" s="254" t="n">
        <v>2</v>
      </c>
      <c r="K4235" s="255">
        <f>C4235*J4235</f>
        <v/>
      </c>
      <c r="M4235" s="251">
        <f>CONCATENATE(D4235,"　",E4235,F4235,G4235)</f>
        <v/>
      </c>
      <c r="N4235" s="252">
        <f>I4235</f>
        <v/>
      </c>
    </row>
    <row r="4236" ht="15" customHeight="1" thickBot="1">
      <c r="B4236" s="29" t="inlineStr">
        <is>
          <t>65TS03</t>
        </is>
      </c>
      <c r="C4236">
        <f>SUMIF(数量表!D:H,B4236,数量表!H:H)</f>
        <v/>
      </c>
      <c r="D4236" s="243" t="inlineStr">
        <is>
          <t>W2-39</t>
        </is>
      </c>
      <c r="E4236" s="2" t="n">
        <v>386.5</v>
      </c>
      <c r="F4236" s="244" t="inlineStr">
        <is>
          <t>*</t>
        </is>
      </c>
      <c r="G4236" s="2" t="n">
        <v>732</v>
      </c>
      <c r="H4236" s="122" t="n">
        <v>2</v>
      </c>
      <c r="I4236" s="259">
        <f>SUM(H4236*C4236)</f>
        <v/>
      </c>
      <c r="J4236" s="260" t="n">
        <v>0.8</v>
      </c>
      <c r="K4236" s="261">
        <f>C4236*J4236</f>
        <v/>
      </c>
      <c r="M4236" s="251">
        <f>CONCATENATE(D4236,"　",E4236,F4236,G4236)</f>
        <v/>
      </c>
      <c r="N4236" s="252">
        <f>I4236</f>
        <v/>
      </c>
    </row>
    <row r="4237" ht="15" customHeight="1" thickBot="1">
      <c r="B4237" s="221" t="inlineStr">
        <is>
          <t>65TS03</t>
        </is>
      </c>
      <c r="C4237" s="89">
        <f>SUMIF(数量表!D:H,B4237,数量表!H:H)</f>
        <v/>
      </c>
      <c r="D4237" s="239" t="inlineStr">
        <is>
          <t>45*1000</t>
        </is>
      </c>
      <c r="E4237" s="240" t="n">
        <v>164</v>
      </c>
      <c r="F4237" s="241" t="inlineStr">
        <is>
          <t>*</t>
        </is>
      </c>
      <c r="G4237" s="240" t="n">
        <v>376</v>
      </c>
      <c r="H4237" s="242" t="n">
        <v>2</v>
      </c>
      <c r="I4237" s="256">
        <f>SUM(H4237*C4237)</f>
        <v/>
      </c>
      <c r="J4237" s="257" t="n">
        <v>0.2</v>
      </c>
      <c r="K4237" s="258">
        <f>C4237*J4237</f>
        <v/>
      </c>
      <c r="M4237" s="251">
        <f>CONCATENATE(D4237,"　",E4237,F4237,G4237)</f>
        <v/>
      </c>
      <c r="N4237" s="252">
        <f>I4237</f>
        <v/>
      </c>
    </row>
    <row r="4238" ht="15" customHeight="1" thickBot="1">
      <c r="B4238" s="220" t="inlineStr">
        <is>
          <t>65TS09</t>
        </is>
      </c>
      <c r="C4238" s="80">
        <f>SUMIF(数量表!D:H,B4238,数量表!H:H)</f>
        <v/>
      </c>
      <c r="D4238" s="243" t="inlineStr">
        <is>
          <t>W1-39</t>
        </is>
      </c>
      <c r="E4238" s="236" t="n">
        <v>386.5</v>
      </c>
      <c r="F4238" s="237" t="inlineStr">
        <is>
          <t>*</t>
        </is>
      </c>
      <c r="G4238" s="236" t="n">
        <v>732</v>
      </c>
      <c r="H4238" s="238" t="n">
        <v>2</v>
      </c>
      <c r="I4238" s="253">
        <f>SUM(H4238*C4238)</f>
        <v/>
      </c>
      <c r="J4238" s="254" t="n">
        <v>0.8</v>
      </c>
      <c r="K4238" s="255">
        <f>C4238*J4238</f>
        <v/>
      </c>
      <c r="M4238" s="251">
        <f>CONCATENATE(D4238,"　",E4238,F4238,G4238)</f>
        <v/>
      </c>
      <c r="N4238" s="252">
        <f>I4238</f>
        <v/>
      </c>
    </row>
    <row r="4239" ht="15" customHeight="1" thickBot="1">
      <c r="B4239" s="29" t="inlineStr">
        <is>
          <t>65TS09</t>
        </is>
      </c>
      <c r="C4239">
        <f>SUMIF(数量表!D:H,B4239,数量表!H:H)</f>
        <v/>
      </c>
      <c r="D4239" s="243" t="inlineStr">
        <is>
          <t>W1-39</t>
        </is>
      </c>
      <c r="E4239" s="2" t="n">
        <v>386.5</v>
      </c>
      <c r="F4239" s="244" t="inlineStr">
        <is>
          <t>*</t>
        </is>
      </c>
      <c r="G4239" s="2" t="n">
        <v>536</v>
      </c>
      <c r="H4239" s="122" t="n">
        <v>2</v>
      </c>
      <c r="I4239" s="259">
        <f>SUM(H4239*C4239)</f>
        <v/>
      </c>
      <c r="J4239" s="260" t="n">
        <v>1</v>
      </c>
      <c r="K4239" s="261">
        <f>C4239*J4239</f>
        <v/>
      </c>
      <c r="M4239" s="251">
        <f>CONCATENATE(D4239,"　",E4239,F4239,G4239)</f>
        <v/>
      </c>
      <c r="N4239" s="252">
        <f>I4239</f>
        <v/>
      </c>
    </row>
    <row r="4240" ht="15" customHeight="1" thickBot="1">
      <c r="B4240" s="221" t="inlineStr">
        <is>
          <t>65TS09</t>
        </is>
      </c>
      <c r="C4240" s="89">
        <f>SUMIF(数量表!D:H,B4240,数量表!H:H)</f>
        <v/>
      </c>
      <c r="D4240" s="239" t="inlineStr">
        <is>
          <t>45*1000</t>
        </is>
      </c>
      <c r="E4240" s="240" t="n">
        <v>164</v>
      </c>
      <c r="F4240" s="241" t="inlineStr">
        <is>
          <t>*</t>
        </is>
      </c>
      <c r="G4240" s="240" t="n">
        <v>976</v>
      </c>
      <c r="H4240" s="242" t="n">
        <v>2</v>
      </c>
      <c r="I4240" s="256">
        <f>SUM(H4240*C4240)</f>
        <v/>
      </c>
      <c r="J4240" s="257" t="n">
        <v>0.2</v>
      </c>
      <c r="K4240" s="258">
        <f>C4240*J4240</f>
        <v/>
      </c>
      <c r="M4240" s="251">
        <f>CONCATENATE(D4240,"　",E4240,F4240,G4240)</f>
        <v/>
      </c>
      <c r="N4240" s="252">
        <f>I4240</f>
        <v/>
      </c>
    </row>
    <row r="4241" ht="15" customHeight="1" thickBot="1">
      <c r="B4241" s="220" t="inlineStr">
        <is>
          <t>115TS11</t>
        </is>
      </c>
      <c r="C4241" s="80">
        <f>SUMIF(数量表!D:H,B4241,数量表!H:H)</f>
        <v/>
      </c>
      <c r="D4241" s="235" t="inlineStr">
        <is>
          <t>W2-39</t>
        </is>
      </c>
      <c r="E4241" s="236" t="n">
        <v>386.5</v>
      </c>
      <c r="F4241" s="237" t="inlineStr">
        <is>
          <t>*</t>
        </is>
      </c>
      <c r="G4241" s="236" t="n">
        <v>118</v>
      </c>
      <c r="H4241" s="238" t="n">
        <v>2</v>
      </c>
      <c r="I4241" s="253">
        <f>SUM(H4241*C4241)</f>
        <v/>
      </c>
      <c r="J4241" s="254" t="n">
        <v>0.2</v>
      </c>
      <c r="K4241" s="255">
        <f>C4241*J4241</f>
        <v/>
      </c>
      <c r="M4241" s="251">
        <f>CONCATENATE(D4241,"　",E4241,F4241,G4241)</f>
        <v/>
      </c>
      <c r="N4241" s="252">
        <f>I4241</f>
        <v/>
      </c>
    </row>
    <row r="4242" ht="15" customHeight="1" thickBot="1">
      <c r="B4242" s="29" t="inlineStr">
        <is>
          <t>115TS11</t>
        </is>
      </c>
      <c r="C4242">
        <f>SUMIF(数量表!D:H,B4242,数量表!H:H)</f>
        <v/>
      </c>
      <c r="D4242" s="243" t="inlineStr">
        <is>
          <t>W3-39</t>
        </is>
      </c>
      <c r="E4242" s="2" t="n">
        <v>386.5</v>
      </c>
      <c r="F4242" s="244" t="inlineStr">
        <is>
          <t>*</t>
        </is>
      </c>
      <c r="G4242" s="2" t="n">
        <v>450</v>
      </c>
      <c r="H4242" s="122" t="n">
        <v>2</v>
      </c>
      <c r="I4242" s="259">
        <f>SUM(H4242*C4242)</f>
        <v/>
      </c>
      <c r="J4242" s="260" t="n">
        <v>1</v>
      </c>
      <c r="K4242" s="261">
        <f>C4242*J4242</f>
        <v/>
      </c>
      <c r="M4242" s="251">
        <f>CONCATENATE(D4242,"　",E4242,F4242,G4242)</f>
        <v/>
      </c>
      <c r="N4242" s="252">
        <f>I4242</f>
        <v/>
      </c>
    </row>
    <row r="4243" ht="15" customHeight="1" thickBot="1">
      <c r="B4243" s="221" t="inlineStr">
        <is>
          <t>115TS11</t>
        </is>
      </c>
      <c r="C4243" s="89">
        <f>SUMIF(数量表!D:H,B4243,数量表!H:H)</f>
        <v/>
      </c>
      <c r="D4243" s="239" t="inlineStr">
        <is>
          <t>45*1000</t>
        </is>
      </c>
      <c r="E4243" s="240" t="n">
        <v>164</v>
      </c>
      <c r="F4243" s="241" t="inlineStr">
        <is>
          <t>*</t>
        </is>
      </c>
      <c r="G4243" s="240" t="n">
        <v>1176</v>
      </c>
      <c r="H4243" s="242" t="n">
        <v>2</v>
      </c>
      <c r="I4243" s="256">
        <f>SUM(H4243*C4243)</f>
        <v/>
      </c>
      <c r="J4243" s="257" t="n">
        <v>0.5</v>
      </c>
      <c r="K4243" s="258">
        <f>C4243*J4243</f>
        <v/>
      </c>
      <c r="M4243" s="251">
        <f>CONCATENATE(D4243,"　",E4243,F4243,G4243)</f>
        <v/>
      </c>
      <c r="N4243" s="252">
        <f>I4243</f>
        <v/>
      </c>
    </row>
    <row r="4244" ht="15" customHeight="1" thickBot="1">
      <c r="B4244" s="220" t="inlineStr">
        <is>
          <t>115TS09</t>
        </is>
      </c>
      <c r="C4244" s="80">
        <f>SUMIF(数量表!D:H,B4244,数量表!H:H)</f>
        <v/>
      </c>
      <c r="D4244" s="243" t="inlineStr">
        <is>
          <t>W1-39</t>
        </is>
      </c>
      <c r="E4244" s="236" t="n">
        <v>386.5</v>
      </c>
      <c r="F4244" s="237" t="inlineStr">
        <is>
          <t>*</t>
        </is>
      </c>
      <c r="G4244" s="236" t="n">
        <v>232</v>
      </c>
      <c r="H4244" s="238" t="n">
        <v>2</v>
      </c>
      <c r="I4244" s="253">
        <f>SUM(H4244*C4244)</f>
        <v/>
      </c>
      <c r="J4244" s="254" t="n">
        <v>0.2</v>
      </c>
      <c r="K4244" s="255">
        <f>C4244*J4244</f>
        <v/>
      </c>
      <c r="M4244" s="251">
        <f>CONCATENATE(D4244,"　",E4244,F4244,G4244)</f>
        <v/>
      </c>
      <c r="N4244" s="252">
        <f>I4244</f>
        <v/>
      </c>
    </row>
    <row r="4245" ht="15" customHeight="1" thickBot="1">
      <c r="B4245" s="29" t="inlineStr">
        <is>
          <t>115TS09</t>
        </is>
      </c>
      <c r="C4245">
        <f>SUMIF(数量表!D:H,B4245,数量表!H:H)</f>
        <v/>
      </c>
      <c r="D4245" s="243" t="inlineStr">
        <is>
          <t>W1-39</t>
        </is>
      </c>
      <c r="E4245" s="2" t="n">
        <v>386.5</v>
      </c>
      <c r="F4245" s="244" t="inlineStr">
        <is>
          <t>*</t>
        </is>
      </c>
      <c r="G4245" s="2" t="n">
        <v>536</v>
      </c>
      <c r="H4245" s="122" t="n">
        <v>2</v>
      </c>
      <c r="I4245" s="259">
        <f>SUM(H4245*C4245)</f>
        <v/>
      </c>
      <c r="J4245" s="260" t="n">
        <v>1</v>
      </c>
      <c r="K4245" s="261">
        <f>C4245*J4245</f>
        <v/>
      </c>
      <c r="M4245" s="251">
        <f>CONCATENATE(D4245,"　",E4245,F4245,G4245)</f>
        <v/>
      </c>
      <c r="N4245" s="252">
        <f>I4245</f>
        <v/>
      </c>
    </row>
    <row r="4246" ht="15" customHeight="1" thickBot="1">
      <c r="B4246" s="221" t="inlineStr">
        <is>
          <t>115TS09</t>
        </is>
      </c>
      <c r="C4246" s="89">
        <f>SUMIF(数量表!D:H,B4246,数量表!H:H)</f>
        <v/>
      </c>
      <c r="D4246" s="239" t="inlineStr">
        <is>
          <t>45*1000</t>
        </is>
      </c>
      <c r="E4246" s="240" t="n">
        <v>164</v>
      </c>
      <c r="F4246" s="241" t="inlineStr">
        <is>
          <t>*</t>
        </is>
      </c>
      <c r="G4246" s="240" t="n">
        <v>976</v>
      </c>
      <c r="H4246" s="242" t="n">
        <v>2</v>
      </c>
      <c r="I4246" s="256">
        <f>SUM(H4246*C4246)</f>
        <v/>
      </c>
      <c r="J4246" s="257" t="n">
        <v>0.2</v>
      </c>
      <c r="K4246" s="258">
        <f>C4246*J4246</f>
        <v/>
      </c>
      <c r="M4246" s="251">
        <f>CONCATENATE(D4246,"　",E4246,F4246,G4246)</f>
        <v/>
      </c>
      <c r="N4246" s="252">
        <f>I4246</f>
        <v/>
      </c>
    </row>
    <row r="4247" ht="15" customHeight="1" thickBot="1">
      <c r="B4247" s="220" t="inlineStr">
        <is>
          <t>115TS03</t>
        </is>
      </c>
      <c r="C4247" s="80">
        <f>SUMIF(数量表!D:H,B4247,数量表!H:H)</f>
        <v/>
      </c>
      <c r="D4247" s="235" t="inlineStr">
        <is>
          <t>W1-39</t>
        </is>
      </c>
      <c r="E4247" s="236" t="n">
        <v>386.5</v>
      </c>
      <c r="F4247" s="237" t="inlineStr">
        <is>
          <t>*</t>
        </is>
      </c>
      <c r="G4247" s="236" t="n">
        <v>1136</v>
      </c>
      <c r="H4247" s="238" t="n">
        <v>2</v>
      </c>
      <c r="I4247" s="253">
        <f>SUM(H4247*C4247)</f>
        <v/>
      </c>
      <c r="J4247" s="254" t="n">
        <v>2</v>
      </c>
      <c r="K4247" s="255">
        <f>C4247*J4247</f>
        <v/>
      </c>
      <c r="M4247" s="251">
        <f>CONCATENATE(D4247,"　",E4247,F4247,G4247)</f>
        <v/>
      </c>
      <c r="N4247" s="252">
        <f>I4247</f>
        <v/>
      </c>
    </row>
    <row r="4248" ht="15" customHeight="1" thickBot="1">
      <c r="B4248" s="29" t="inlineStr">
        <is>
          <t>115TS03</t>
        </is>
      </c>
      <c r="C4248">
        <f>SUMIF(数量表!D:H,B4248,数量表!H:H)</f>
        <v/>
      </c>
      <c r="D4248" s="243" t="inlineStr">
        <is>
          <t>W2-39</t>
        </is>
      </c>
      <c r="E4248" s="2" t="n">
        <v>386.5</v>
      </c>
      <c r="F4248" s="244" t="inlineStr">
        <is>
          <t>*</t>
        </is>
      </c>
      <c r="G4248" s="2" t="n">
        <v>232</v>
      </c>
      <c r="H4248" s="122" t="n">
        <v>2</v>
      </c>
      <c r="I4248" s="259">
        <f>SUM(H4248*C4248)</f>
        <v/>
      </c>
      <c r="J4248" s="260" t="n">
        <v>0.8</v>
      </c>
      <c r="K4248" s="261">
        <f>C4248*J4248</f>
        <v/>
      </c>
      <c r="M4248" s="251">
        <f>CONCATENATE(D4248,"　",E4248,F4248,G4248)</f>
        <v/>
      </c>
      <c r="N4248" s="252">
        <f>I4248</f>
        <v/>
      </c>
    </row>
    <row r="4249" ht="15" customHeight="1" thickBot="1">
      <c r="B4249" s="221" t="inlineStr">
        <is>
          <t>115TS03</t>
        </is>
      </c>
      <c r="C4249" s="89">
        <f>SUMIF(数量表!D:H,B4249,数量表!H:H)</f>
        <v/>
      </c>
      <c r="D4249" s="239" t="inlineStr">
        <is>
          <t>45*1000</t>
        </is>
      </c>
      <c r="E4249" s="240" t="n">
        <v>164</v>
      </c>
      <c r="F4249" s="241" t="inlineStr">
        <is>
          <t>*</t>
        </is>
      </c>
      <c r="G4249" s="240" t="n">
        <v>376</v>
      </c>
      <c r="H4249" s="242" t="n">
        <v>2</v>
      </c>
      <c r="I4249" s="256">
        <f>SUM(H4249*C4249)</f>
        <v/>
      </c>
      <c r="J4249" s="257" t="n">
        <v>0.2</v>
      </c>
      <c r="K4249" s="258">
        <f>C4249*J4249</f>
        <v/>
      </c>
      <c r="M4249" s="251">
        <f>CONCATENATE(D4249,"　",E4249,F4249,G4249)</f>
        <v/>
      </c>
      <c r="N4249" s="252">
        <f>I4249</f>
        <v/>
      </c>
    </row>
    <row r="4250" ht="15" customHeight="1" thickBot="1">
      <c r="B4250" s="220" t="inlineStr">
        <is>
          <t>65TK11</t>
        </is>
      </c>
      <c r="C4250" s="80">
        <f>SUMIF(数量表!D:H,B4250,数量表!H:H)</f>
        <v/>
      </c>
      <c r="D4250" s="235" t="inlineStr">
        <is>
          <t>W2-41</t>
        </is>
      </c>
      <c r="E4250" s="236" t="n">
        <v>414.5</v>
      </c>
      <c r="F4250" s="237" t="inlineStr">
        <is>
          <t>*</t>
        </is>
      </c>
      <c r="G4250" s="236" t="n">
        <v>450</v>
      </c>
      <c r="H4250" s="238" t="n">
        <v>2</v>
      </c>
      <c r="I4250" s="253">
        <f>SUM(H4250*C4250)</f>
        <v/>
      </c>
      <c r="J4250" s="254" t="n">
        <v>1</v>
      </c>
      <c r="K4250" s="255">
        <f>C4250*J4250</f>
        <v/>
      </c>
      <c r="M4250" s="251">
        <f>CONCATENATE(D4250,"　",E4250,F4250,G4250)</f>
        <v/>
      </c>
      <c r="N4250" s="252">
        <f>I4250</f>
        <v/>
      </c>
    </row>
    <row r="4251" ht="15" customHeight="1" thickBot="1">
      <c r="B4251" s="29" t="inlineStr">
        <is>
          <t>65TK11</t>
        </is>
      </c>
      <c r="C4251">
        <f>SUMIF(数量表!D:H,B4251,数量表!H:H)</f>
        <v/>
      </c>
      <c r="D4251" s="243" t="inlineStr">
        <is>
          <t>W2-41</t>
        </is>
      </c>
      <c r="E4251" s="2" t="n">
        <v>414.5</v>
      </c>
      <c r="F4251" s="244" t="inlineStr">
        <is>
          <t>*</t>
        </is>
      </c>
      <c r="G4251" s="2" t="n">
        <v>618</v>
      </c>
      <c r="H4251" s="122" t="n">
        <v>2</v>
      </c>
      <c r="I4251" s="259">
        <f>SUM(H4251*C4251)</f>
        <v/>
      </c>
      <c r="J4251" s="260" t="n">
        <v>2</v>
      </c>
      <c r="K4251" s="261">
        <f>C4251*J4251</f>
        <v/>
      </c>
      <c r="M4251" s="251">
        <f>CONCATENATE(D4251,"　",E4251,F4251,G4251)</f>
        <v/>
      </c>
      <c r="N4251" s="252">
        <f>I4251</f>
        <v/>
      </c>
    </row>
    <row r="4252" ht="15" customHeight="1" thickBot="1">
      <c r="B4252" s="29" t="inlineStr">
        <is>
          <t>65TK11</t>
        </is>
      </c>
      <c r="C4252">
        <f>SUMIF(数量表!D:H,B4252,数量表!H:H)</f>
        <v/>
      </c>
      <c r="D4252" s="243" t="inlineStr">
        <is>
          <t>W2-39</t>
        </is>
      </c>
      <c r="E4252" s="2" t="n">
        <v>386.5</v>
      </c>
      <c r="F4252" s="244" t="inlineStr">
        <is>
          <t>*</t>
        </is>
      </c>
      <c r="G4252" s="2" t="n">
        <v>450</v>
      </c>
      <c r="H4252" s="122" t="n">
        <v>2</v>
      </c>
      <c r="I4252" s="259">
        <f>SUM(H4252*C4252)</f>
        <v/>
      </c>
      <c r="J4252" s="260" t="n">
        <v>1</v>
      </c>
      <c r="K4252" s="261">
        <f>C4252*J4252</f>
        <v/>
      </c>
      <c r="M4252" s="251">
        <f>CONCATENATE(D4252,"　",E4252,F4252,G4252)</f>
        <v/>
      </c>
      <c r="N4252" s="252">
        <f>I4252</f>
        <v/>
      </c>
    </row>
    <row r="4253" ht="15" customHeight="1" thickBot="1">
      <c r="B4253" s="221" t="inlineStr">
        <is>
          <t>65TK11</t>
        </is>
      </c>
      <c r="C4253" s="89">
        <f>SUMIF(数量表!D:H,B4253,数量表!H:H)</f>
        <v/>
      </c>
      <c r="D4253" s="239" t="inlineStr">
        <is>
          <t>W2-39</t>
        </is>
      </c>
      <c r="E4253" s="240" t="n">
        <v>386.5</v>
      </c>
      <c r="F4253" s="241" t="inlineStr">
        <is>
          <t>*</t>
        </is>
      </c>
      <c r="G4253" s="240" t="n">
        <v>618</v>
      </c>
      <c r="H4253" s="242" t="n">
        <v>2</v>
      </c>
      <c r="I4253" s="256">
        <f>SUM(H4253*C4253)</f>
        <v/>
      </c>
      <c r="J4253" s="257" t="n">
        <v>2</v>
      </c>
      <c r="K4253" s="258">
        <f>C4253*J4253</f>
        <v/>
      </c>
      <c r="M4253" s="251">
        <f>CONCATENATE(D4253,"　",E4253,F4253,G4253)</f>
        <v/>
      </c>
      <c r="N4253" s="252">
        <f>I4253</f>
        <v/>
      </c>
    </row>
    <row r="4254" ht="15" customHeight="1" thickBot="1">
      <c r="B4254" s="29" t="inlineStr">
        <is>
          <t>115TKA11</t>
        </is>
      </c>
      <c r="C4254" s="80">
        <f>SUMIF(数量表!D:H,B4254,数量表!H:H)</f>
        <v/>
      </c>
      <c r="D4254" s="235" t="inlineStr">
        <is>
          <t>W3-39</t>
        </is>
      </c>
      <c r="E4254" s="236" t="n">
        <v>386.5</v>
      </c>
      <c r="F4254" s="237" t="inlineStr">
        <is>
          <t>*</t>
        </is>
      </c>
      <c r="G4254" s="236" t="n">
        <v>118</v>
      </c>
      <c r="H4254" s="238" t="n">
        <v>1</v>
      </c>
      <c r="I4254" s="253">
        <f>SUM(H4254*C4254)</f>
        <v/>
      </c>
      <c r="J4254" s="254" t="n">
        <v>1</v>
      </c>
      <c r="K4254" s="255">
        <f>C4254*J4254</f>
        <v/>
      </c>
      <c r="M4254" s="251">
        <f>CONCATENATE(D4254,"　",E4254,F4254,G4254)</f>
        <v/>
      </c>
      <c r="N4254" s="252">
        <f>I4254</f>
        <v/>
      </c>
    </row>
    <row r="4255" ht="15" customHeight="1" thickBot="1">
      <c r="B4255" s="29" t="inlineStr">
        <is>
          <t>115TKA11</t>
        </is>
      </c>
      <c r="C4255">
        <f>SUMIF(数量表!D:H,B4255,数量表!H:H)</f>
        <v/>
      </c>
      <c r="D4255" s="243" t="inlineStr">
        <is>
          <t>W2-39</t>
        </is>
      </c>
      <c r="E4255" s="2" t="n">
        <v>386.5</v>
      </c>
      <c r="F4255" s="244" t="inlineStr">
        <is>
          <t>*</t>
        </is>
      </c>
      <c r="G4255" s="2" t="n">
        <v>450</v>
      </c>
      <c r="H4255" s="122" t="n">
        <v>1</v>
      </c>
      <c r="I4255" s="259">
        <f>SUM(H4255*C4255)</f>
        <v/>
      </c>
      <c r="J4255" s="260" t="n">
        <v>0.5</v>
      </c>
      <c r="K4255" s="261">
        <f>C4255*J4255</f>
        <v/>
      </c>
      <c r="M4255" s="251">
        <f>CONCATENATE(D4255,"　",E4255,F4255,G4255)</f>
        <v/>
      </c>
      <c r="N4255" s="252">
        <f>I4255</f>
        <v/>
      </c>
    </row>
    <row r="4256" ht="15" customHeight="1" thickBot="1">
      <c r="B4256" s="29" t="inlineStr">
        <is>
          <t>115TKA11</t>
        </is>
      </c>
      <c r="C4256">
        <f>SUMIF(数量表!D:H,B4256,数量表!H:H)</f>
        <v/>
      </c>
      <c r="D4256" s="243" t="inlineStr">
        <is>
          <t>W2-41</t>
        </is>
      </c>
      <c r="E4256" s="2" t="n">
        <v>414.5</v>
      </c>
      <c r="F4256" s="244" t="inlineStr">
        <is>
          <t>*</t>
        </is>
      </c>
      <c r="G4256" s="2" t="n">
        <v>118</v>
      </c>
      <c r="H4256" s="122" t="n">
        <v>1</v>
      </c>
      <c r="I4256" s="259">
        <f>SUM(H4256*C4256)</f>
        <v/>
      </c>
      <c r="J4256" s="260" t="n">
        <v>1</v>
      </c>
      <c r="K4256" s="261">
        <f>C4256*J4256</f>
        <v/>
      </c>
      <c r="M4256" s="251">
        <f>CONCATENATE(D4256,"　",E4256,F4256,G4256)</f>
        <v/>
      </c>
      <c r="N4256" s="252">
        <f>I4256</f>
        <v/>
      </c>
    </row>
    <row r="4257" ht="15" customHeight="1" thickBot="1">
      <c r="B4257" s="29" t="inlineStr">
        <is>
          <t>115TKA11</t>
        </is>
      </c>
      <c r="C4257">
        <f>SUMIF(数量表!D:H,B4257,数量表!H:H)</f>
        <v/>
      </c>
      <c r="D4257" s="243" t="inlineStr">
        <is>
          <t>W2-41</t>
        </is>
      </c>
      <c r="E4257" s="2" t="n">
        <v>414.5</v>
      </c>
      <c r="F4257" s="244" t="inlineStr">
        <is>
          <t>*</t>
        </is>
      </c>
      <c r="G4257" s="2" t="n">
        <v>450</v>
      </c>
      <c r="H4257" s="122" t="n">
        <v>1</v>
      </c>
      <c r="I4257" s="259">
        <f>SUM(H4257*C4257)</f>
        <v/>
      </c>
      <c r="J4257" s="260" t="n">
        <v>0.5</v>
      </c>
      <c r="K4257" s="261">
        <f>C4257*J4257</f>
        <v/>
      </c>
      <c r="M4257" s="251">
        <f>CONCATENATE(D4257,"　",E4257,F4257,G4257)</f>
        <v/>
      </c>
      <c r="N4257" s="252">
        <f>I4257</f>
        <v/>
      </c>
    </row>
    <row r="4258" ht="15" customHeight="1" thickBot="1">
      <c r="B4258" s="29" t="inlineStr">
        <is>
          <t>115TKA11</t>
        </is>
      </c>
      <c r="C4258">
        <f>SUMIF(数量表!D:H,B4258,数量表!H:H)</f>
        <v/>
      </c>
      <c r="D4258" s="243" t="inlineStr">
        <is>
          <t>W3-39</t>
        </is>
      </c>
      <c r="E4258" s="2" t="n">
        <v>373</v>
      </c>
      <c r="F4258" s="244" t="inlineStr">
        <is>
          <t>*</t>
        </is>
      </c>
      <c r="G4258" s="2" t="n">
        <v>118</v>
      </c>
      <c r="H4258" s="122" t="n">
        <v>1</v>
      </c>
      <c r="I4258" s="259">
        <f>SUM(H4258*C4258)</f>
        <v/>
      </c>
      <c r="J4258" s="260" t="n">
        <v>1</v>
      </c>
      <c r="K4258" s="261">
        <f>C4258*J4258</f>
        <v/>
      </c>
      <c r="M4258" s="251">
        <f>CONCATENATE(D4258,"　",E4258,F4258,G4258)</f>
        <v/>
      </c>
      <c r="N4258" s="252">
        <f>I4258</f>
        <v/>
      </c>
    </row>
    <row r="4259" ht="15" customHeight="1" thickBot="1">
      <c r="B4259" s="221" t="inlineStr">
        <is>
          <t>115TKA11</t>
        </is>
      </c>
      <c r="C4259" s="89">
        <f>SUMIF(数量表!D:H,B4259,数量表!H:H)</f>
        <v/>
      </c>
      <c r="D4259" s="239" t="inlineStr">
        <is>
          <t>W2-39</t>
        </is>
      </c>
      <c r="E4259" s="240" t="n">
        <v>373</v>
      </c>
      <c r="F4259" s="241" t="inlineStr">
        <is>
          <t>*</t>
        </is>
      </c>
      <c r="G4259" s="240" t="n">
        <v>450</v>
      </c>
      <c r="H4259" s="242" t="n">
        <v>1</v>
      </c>
      <c r="I4259" s="256">
        <f>SUM(H4259*C4259)</f>
        <v/>
      </c>
      <c r="J4259" s="257" t="n">
        <v>0.5</v>
      </c>
      <c r="K4259" s="258">
        <f>C4259*J4259</f>
        <v/>
      </c>
      <c r="M4259" s="251">
        <f>CONCATENATE(D4259,"　",E4259,F4259,G4259)</f>
        <v/>
      </c>
      <c r="N4259" s="252">
        <f>I4259</f>
        <v/>
      </c>
    </row>
    <row r="4260" ht="15" customHeight="1" thickBot="1">
      <c r="B4260" s="220" t="inlineStr">
        <is>
          <t>65TS03</t>
        </is>
      </c>
      <c r="C4260" s="80">
        <f>SUMIF(数量表!D:H,B4260,数量表!H:H)</f>
        <v/>
      </c>
      <c r="D4260" s="235" t="inlineStr">
        <is>
          <t>W1-39</t>
        </is>
      </c>
      <c r="E4260" s="236" t="n">
        <v>386.5</v>
      </c>
      <c r="F4260" s="237" t="inlineStr">
        <is>
          <t>*</t>
        </is>
      </c>
      <c r="G4260" s="236" t="n">
        <v>1136</v>
      </c>
      <c r="H4260" s="238" t="n">
        <v>2</v>
      </c>
      <c r="I4260" s="253">
        <f>SUM(H4260*C4260)</f>
        <v/>
      </c>
      <c r="J4260" s="254" t="n">
        <v>2</v>
      </c>
      <c r="K4260" s="255">
        <f>C4260*J4260</f>
        <v/>
      </c>
      <c r="M4260" s="251">
        <f>CONCATENATE(D4260,"　",E4260,F4260,G4260)</f>
        <v/>
      </c>
      <c r="N4260" s="252">
        <f>I4260</f>
        <v/>
      </c>
    </row>
    <row r="4261" ht="15" customHeight="1" thickBot="1">
      <c r="B4261" s="29" t="inlineStr">
        <is>
          <t>65TS03</t>
        </is>
      </c>
      <c r="C4261">
        <f>SUMIF(数量表!D:H,B4261,数量表!H:H)</f>
        <v/>
      </c>
      <c r="D4261" s="243" t="inlineStr">
        <is>
          <t>W2-39</t>
        </is>
      </c>
      <c r="E4261" s="2" t="n">
        <v>386.5</v>
      </c>
      <c r="F4261" s="244" t="inlineStr">
        <is>
          <t>*</t>
        </is>
      </c>
      <c r="G4261" s="2" t="n">
        <v>732</v>
      </c>
      <c r="H4261" s="122" t="n">
        <v>2</v>
      </c>
      <c r="I4261" s="259">
        <f>SUM(H4261*C4261)</f>
        <v/>
      </c>
      <c r="J4261" s="260" t="n">
        <v>0.8</v>
      </c>
      <c r="K4261" s="261">
        <f>C4261*J4261</f>
        <v/>
      </c>
      <c r="M4261" s="251">
        <f>CONCATENATE(D4261,"　",E4261,F4261,G4261)</f>
        <v/>
      </c>
      <c r="N4261" s="252">
        <f>I4261</f>
        <v/>
      </c>
    </row>
    <row r="4262" ht="15" customHeight="1" thickBot="1">
      <c r="B4262" s="221" t="inlineStr">
        <is>
          <t>65TS03</t>
        </is>
      </c>
      <c r="C4262" s="89">
        <f>SUMIF(数量表!D:H,B4262,数量表!H:H)</f>
        <v/>
      </c>
      <c r="D4262" s="239" t="inlineStr">
        <is>
          <t>45*1000</t>
        </is>
      </c>
      <c r="E4262" s="240" t="n">
        <v>164</v>
      </c>
      <c r="F4262" s="241" t="inlineStr">
        <is>
          <t>*</t>
        </is>
      </c>
      <c r="G4262" s="240" t="n">
        <v>376</v>
      </c>
      <c r="H4262" s="242" t="n">
        <v>2</v>
      </c>
      <c r="I4262" s="256">
        <f>SUM(H4262*C4262)</f>
        <v/>
      </c>
      <c r="J4262" s="257" t="n">
        <v>0.2</v>
      </c>
      <c r="K4262" s="258">
        <f>C4262*J4262</f>
        <v/>
      </c>
      <c r="M4262" s="251">
        <f>CONCATENATE(D4262,"　",E4262,F4262,G4262)</f>
        <v/>
      </c>
      <c r="N4262" s="252">
        <f>I4262</f>
        <v/>
      </c>
    </row>
    <row r="4263" ht="15" customHeight="1" thickBot="1">
      <c r="B4263" s="220" t="inlineStr">
        <is>
          <t>135MKH07-L</t>
        </is>
      </c>
      <c r="C4263" s="82">
        <f>SUMIF(数量表!D:H,B4263,数量表!H:H)</f>
        <v/>
      </c>
      <c r="D4263" s="243" t="inlineStr">
        <is>
          <t>W2-39</t>
        </is>
      </c>
      <c r="E4263" s="2" t="n">
        <v>386.5</v>
      </c>
      <c r="F4263" s="244" t="inlineStr">
        <is>
          <t>*</t>
        </is>
      </c>
      <c r="G4263" s="2" t="n">
        <v>150</v>
      </c>
      <c r="H4263" s="122" t="n">
        <v>2</v>
      </c>
      <c r="I4263" s="259">
        <f>SUM(H4263*C4263)</f>
        <v/>
      </c>
      <c r="J4263" s="260" t="n">
        <v>1</v>
      </c>
      <c r="K4263" s="261">
        <f>C4263*J4263</f>
        <v/>
      </c>
      <c r="M4263" s="251">
        <f>CONCATENATE(D4263,"　",E4263,F4263,G4263)</f>
        <v/>
      </c>
      <c r="N4263" s="252">
        <f>I4263</f>
        <v/>
      </c>
    </row>
    <row r="4264" ht="15" customHeight="1" thickBot="1">
      <c r="B4264" s="29" t="inlineStr">
        <is>
          <t>135MKH07-L</t>
        </is>
      </c>
      <c r="C4264" s="87">
        <f>SUMIF(数量表!D:H,B4264,数量表!H:H)</f>
        <v/>
      </c>
      <c r="D4264" s="243" t="inlineStr">
        <is>
          <t>W2-39</t>
        </is>
      </c>
      <c r="E4264" s="2" t="n">
        <v>386.5</v>
      </c>
      <c r="F4264" s="244" t="inlineStr">
        <is>
          <t>*</t>
        </is>
      </c>
      <c r="G4264" s="2" t="n">
        <v>818</v>
      </c>
      <c r="H4264" s="122" t="n">
        <v>2</v>
      </c>
      <c r="I4264" s="259">
        <f>SUM(H4264*C4264)</f>
        <v/>
      </c>
      <c r="J4264" s="260" t="n">
        <v>2</v>
      </c>
      <c r="K4264" s="261">
        <f>C4264*J4264</f>
        <v/>
      </c>
      <c r="M4264" s="251">
        <f>CONCATENATE(D4264,"　",E4264,F4264,G4264)</f>
        <v/>
      </c>
      <c r="N4264" s="252">
        <f>I4264</f>
        <v/>
      </c>
    </row>
    <row r="4265" ht="15" customHeight="1" thickBot="1">
      <c r="B4265" s="221" t="inlineStr">
        <is>
          <t>135MKH07-L</t>
        </is>
      </c>
      <c r="C4265" s="91">
        <f>SUMIF(数量表!D:H,B4265,数量表!H:H)</f>
        <v/>
      </c>
      <c r="D4265" s="239" t="inlineStr">
        <is>
          <t>45*1000</t>
        </is>
      </c>
      <c r="E4265" s="240" t="n">
        <v>87</v>
      </c>
      <c r="F4265" s="241" t="inlineStr">
        <is>
          <t>*</t>
        </is>
      </c>
      <c r="G4265" s="240" t="n">
        <v>749</v>
      </c>
      <c r="H4265" s="242" t="n">
        <v>1</v>
      </c>
      <c r="I4265" s="256">
        <f>SUM(H4265*C4265)</f>
        <v/>
      </c>
      <c r="J4265" s="257" t="n">
        <v>0.1</v>
      </c>
      <c r="K4265" s="258">
        <f>C4265*J4265</f>
        <v/>
      </c>
      <c r="M4265" s="251">
        <f>CONCATENATE(D4265,"　",E4265,F4265,G4265)</f>
        <v/>
      </c>
      <c r="N4265" s="252">
        <f>I4265</f>
        <v/>
      </c>
    </row>
    <row r="4266" ht="15" customHeight="1" thickBot="1">
      <c r="B4266" s="220" t="inlineStr">
        <is>
          <t>135MKH07-R</t>
        </is>
      </c>
      <c r="C4266" s="82">
        <f>SUMIF(数量表!D:H,B4266,数量表!H:H)</f>
        <v/>
      </c>
      <c r="D4266" s="243" t="inlineStr">
        <is>
          <t>W2-39</t>
        </is>
      </c>
      <c r="E4266" s="2" t="n">
        <v>386.5</v>
      </c>
      <c r="F4266" s="244" t="inlineStr">
        <is>
          <t>*</t>
        </is>
      </c>
      <c r="G4266" s="2" t="n">
        <v>150</v>
      </c>
      <c r="H4266" s="122" t="n">
        <v>2</v>
      </c>
      <c r="I4266" s="259">
        <f>SUM(H4266*C4266)</f>
        <v/>
      </c>
      <c r="J4266" s="260" t="n">
        <v>1</v>
      </c>
      <c r="K4266" s="261">
        <f>C4266*J4266</f>
        <v/>
      </c>
      <c r="M4266" s="251">
        <f>CONCATENATE(D4266,"　",E4266,F4266,G4266)</f>
        <v/>
      </c>
      <c r="N4266" s="252">
        <f>I4266</f>
        <v/>
      </c>
    </row>
    <row r="4267" ht="15" customHeight="1" thickBot="1">
      <c r="B4267" s="29" t="inlineStr">
        <is>
          <t>135MKH07-R</t>
        </is>
      </c>
      <c r="C4267" s="87">
        <f>SUMIF(数量表!D:H,B4267,数量表!H:H)</f>
        <v/>
      </c>
      <c r="D4267" s="243" t="inlineStr">
        <is>
          <t>W2-39</t>
        </is>
      </c>
      <c r="E4267" s="2" t="n">
        <v>386.5</v>
      </c>
      <c r="F4267" s="244" t="inlineStr">
        <is>
          <t>*</t>
        </is>
      </c>
      <c r="G4267" s="2" t="n">
        <v>818</v>
      </c>
      <c r="H4267" s="122" t="n">
        <v>2</v>
      </c>
      <c r="I4267" s="259">
        <f>SUM(H4267*C4267)</f>
        <v/>
      </c>
      <c r="J4267" s="260" t="n">
        <v>2</v>
      </c>
      <c r="K4267" s="261">
        <f>C4267*J4267</f>
        <v/>
      </c>
      <c r="M4267" s="251">
        <f>CONCATENATE(D4267,"　",E4267,F4267,G4267)</f>
        <v/>
      </c>
      <c r="N4267" s="252">
        <f>I4267</f>
        <v/>
      </c>
    </row>
    <row r="4268" ht="15" customHeight="1" thickBot="1">
      <c r="B4268" s="221" t="inlineStr">
        <is>
          <t>135MKH07-R</t>
        </is>
      </c>
      <c r="C4268" s="91">
        <f>SUMIF(数量表!D:H,B4268,数量表!H:H)</f>
        <v/>
      </c>
      <c r="D4268" s="239" t="inlineStr">
        <is>
          <t>45*1000</t>
        </is>
      </c>
      <c r="E4268" s="240" t="n">
        <v>87</v>
      </c>
      <c r="F4268" s="241" t="inlineStr">
        <is>
          <t>*</t>
        </is>
      </c>
      <c r="G4268" s="240" t="n">
        <v>749</v>
      </c>
      <c r="H4268" s="242" t="n">
        <v>1</v>
      </c>
      <c r="I4268" s="256">
        <f>SUM(H4268*C4268)</f>
        <v/>
      </c>
      <c r="J4268" s="257" t="n">
        <v>0.1</v>
      </c>
      <c r="K4268" s="258">
        <f>C4268*J4268</f>
        <v/>
      </c>
      <c r="M4268" s="251">
        <f>CONCATENATE(D4268,"　",E4268,F4268,G4268)</f>
        <v/>
      </c>
      <c r="N4268" s="252">
        <f>I4268</f>
        <v/>
      </c>
    </row>
    <row r="4269" ht="15" customHeight="1" thickBot="1">
      <c r="B4269" s="220" t="inlineStr">
        <is>
          <t>115TY1</t>
        </is>
      </c>
      <c r="C4269" s="80">
        <f>SUMIF(数量表!D:H,B4269,数量表!H:H)</f>
        <v/>
      </c>
      <c r="D4269" s="235" t="inlineStr">
        <is>
          <t>W2-41</t>
        </is>
      </c>
      <c r="E4269" s="236" t="n">
        <v>414.5</v>
      </c>
      <c r="F4269" s="237" t="inlineStr">
        <is>
          <t>*</t>
        </is>
      </c>
      <c r="G4269" s="236" t="n">
        <v>768</v>
      </c>
      <c r="H4269" s="238" t="n">
        <v>4</v>
      </c>
      <c r="I4269" s="253">
        <f>SUM(H4269*C4269)</f>
        <v/>
      </c>
      <c r="J4269" s="254" t="n">
        <v>2</v>
      </c>
      <c r="K4269" s="255">
        <f>C4269*J4269</f>
        <v/>
      </c>
      <c r="M4269" s="251">
        <f>CONCATENATE(D4269,"　",E4269,F4269,G4269)</f>
        <v/>
      </c>
      <c r="N4269" s="252">
        <f>I4269</f>
        <v/>
      </c>
    </row>
    <row r="4270" ht="15" customHeight="1" thickBot="1">
      <c r="B4270" s="29" t="inlineStr">
        <is>
          <t>115TY1</t>
        </is>
      </c>
      <c r="C4270">
        <f>SUMIF(数量表!D:H,B4270,数量表!H:H)</f>
        <v/>
      </c>
      <c r="D4270" s="243" t="inlineStr">
        <is>
          <t>W2-41</t>
        </is>
      </c>
      <c r="E4270" s="2" t="n">
        <v>414.5</v>
      </c>
      <c r="F4270" s="244" t="inlineStr">
        <is>
          <t>*</t>
        </is>
      </c>
      <c r="G4270" s="2" t="n">
        <v>973</v>
      </c>
      <c r="H4270" s="122" t="n">
        <v>4</v>
      </c>
      <c r="I4270" s="259">
        <f>SUM(H4270*C4270)</f>
        <v/>
      </c>
      <c r="J4270" s="260" t="n">
        <v>2</v>
      </c>
      <c r="K4270" s="261">
        <f>C4270*J4270</f>
        <v/>
      </c>
      <c r="M4270" s="251">
        <f>CONCATENATE(D4270,"　",E4270,F4270,G4270)</f>
        <v/>
      </c>
      <c r="N4270" s="252">
        <f>I4270</f>
        <v/>
      </c>
    </row>
    <row r="4271" ht="15" customHeight="1" thickBot="1">
      <c r="B4271" s="29" t="inlineStr">
        <is>
          <t>115TY1</t>
        </is>
      </c>
      <c r="C4271">
        <f>SUMIF(数量表!D:H,B4271,数量表!H:H)</f>
        <v/>
      </c>
      <c r="D4271" s="243" t="inlineStr">
        <is>
          <t>W2-41</t>
        </is>
      </c>
      <c r="E4271" s="2" t="n">
        <v>414.5</v>
      </c>
      <c r="F4271" s="244" t="inlineStr">
        <is>
          <t>*</t>
        </is>
      </c>
      <c r="G4271" s="2" t="n">
        <v>177</v>
      </c>
      <c r="H4271" s="122" t="n">
        <v>4</v>
      </c>
      <c r="I4271" s="259">
        <f>SUM(H4271*C4271)</f>
        <v/>
      </c>
      <c r="J4271" s="260" t="n">
        <v>0.5</v>
      </c>
      <c r="K4271" s="261">
        <f>C4271*J4271</f>
        <v/>
      </c>
      <c r="M4271" s="251">
        <f>CONCATENATE(D4271,"　",E4271,F4271,G4271)</f>
        <v/>
      </c>
      <c r="N4271" s="252">
        <f>I4271</f>
        <v/>
      </c>
    </row>
    <row r="4272" ht="15" customHeight="1" thickBot="1">
      <c r="B4272" s="29" t="inlineStr">
        <is>
          <t>115TY1</t>
        </is>
      </c>
      <c r="C4272">
        <f>SUMIF(数量表!D:H,B4272,数量表!H:H)</f>
        <v/>
      </c>
      <c r="D4272" s="243" t="inlineStr">
        <is>
          <t>W1-39</t>
        </is>
      </c>
      <c r="E4272" s="2" t="n">
        <v>386.5</v>
      </c>
      <c r="F4272" s="244" t="inlineStr">
        <is>
          <t>*</t>
        </is>
      </c>
      <c r="G4272" s="2" t="n">
        <v>1150</v>
      </c>
      <c r="H4272" s="122" t="n">
        <v>4</v>
      </c>
      <c r="I4272" s="259">
        <f>SUM(H4272*C4272)</f>
        <v/>
      </c>
      <c r="J4272" s="260" t="n">
        <v>2</v>
      </c>
      <c r="K4272" s="261">
        <f>C4272*J4272</f>
        <v/>
      </c>
      <c r="M4272" s="251">
        <f>CONCATENATE(D4272,"　",E4272,F4272,G4272)</f>
        <v/>
      </c>
      <c r="N4272" s="252">
        <f>I4272</f>
        <v/>
      </c>
    </row>
    <row r="4273" ht="15" customHeight="1" thickBot="1">
      <c r="B4273" s="29" t="inlineStr">
        <is>
          <t>115TY1</t>
        </is>
      </c>
      <c r="C4273">
        <f>SUMIF(数量表!D:H,B4273,数量表!H:H)</f>
        <v/>
      </c>
      <c r="D4273" s="243" t="inlineStr">
        <is>
          <t>W3-39</t>
        </is>
      </c>
      <c r="E4273" s="2" t="n">
        <v>386.5</v>
      </c>
      <c r="F4273" s="244" t="inlineStr">
        <is>
          <t>*</t>
        </is>
      </c>
      <c r="G4273" s="2" t="n">
        <v>18</v>
      </c>
      <c r="H4273" s="122" t="n">
        <v>4</v>
      </c>
      <c r="I4273" s="259">
        <f>SUM(H4273*C4273)</f>
        <v/>
      </c>
      <c r="J4273" s="260" t="n">
        <v>0.1</v>
      </c>
      <c r="K4273" s="261">
        <f>C4273*J4273</f>
        <v/>
      </c>
      <c r="M4273" s="251">
        <f>CONCATENATE(D4273,"　",E4273,F4273,G4273)</f>
        <v/>
      </c>
      <c r="N4273" s="252">
        <f>I4273</f>
        <v/>
      </c>
    </row>
    <row r="4274" ht="15" customHeight="1" thickBot="1">
      <c r="B4274" s="221" t="inlineStr">
        <is>
          <t>115TY1</t>
        </is>
      </c>
      <c r="C4274" s="89">
        <f>SUMIF(数量表!D:H,B4274,数量表!H:H)</f>
        <v/>
      </c>
      <c r="D4274" s="239" t="inlineStr">
        <is>
          <t>45*1000</t>
        </is>
      </c>
      <c r="E4274" s="240" t="n">
        <v>203</v>
      </c>
      <c r="F4274" s="241" t="inlineStr">
        <is>
          <t>*</t>
        </is>
      </c>
      <c r="G4274" s="240" t="n">
        <v>576</v>
      </c>
      <c r="H4274" s="242" t="n">
        <v>4</v>
      </c>
      <c r="I4274" s="256">
        <f>SUM(H4274*C4274)</f>
        <v/>
      </c>
      <c r="J4274" s="257" t="n">
        <v>0.2</v>
      </c>
      <c r="K4274" s="258">
        <f>C4274*J4274</f>
        <v/>
      </c>
      <c r="M4274" s="251">
        <f>CONCATENATE(D4274,"　",E4274,F4274,G4274)</f>
        <v/>
      </c>
      <c r="N4274" s="252">
        <f>I4274</f>
        <v/>
      </c>
    </row>
    <row r="4275" ht="15" customHeight="1" thickBot="1">
      <c r="B4275" s="220" t="inlineStr">
        <is>
          <t>115TYH-R</t>
        </is>
      </c>
      <c r="C4275" s="80">
        <f>SUMIF(数量表!D:H,B4275,数量表!H:H)</f>
        <v/>
      </c>
      <c r="D4275" s="235" t="inlineStr">
        <is>
          <t>W2-41</t>
        </is>
      </c>
      <c r="E4275" s="236" t="n">
        <v>414.5</v>
      </c>
      <c r="F4275" s="237" t="inlineStr">
        <is>
          <t>*</t>
        </is>
      </c>
      <c r="G4275" s="236" t="n">
        <v>768</v>
      </c>
      <c r="H4275" s="238" t="n">
        <v>2</v>
      </c>
      <c r="I4275" s="253">
        <f>SUM(H4275*C4275)</f>
        <v/>
      </c>
      <c r="J4275" s="254" t="n">
        <v>2</v>
      </c>
      <c r="K4275" s="255">
        <f>C4275*J4275</f>
        <v/>
      </c>
      <c r="M4275" s="251">
        <f>CONCATENATE(D4275,"　",E4275,F4275,G4275)</f>
        <v/>
      </c>
      <c r="N4275" s="252">
        <f>I4275</f>
        <v/>
      </c>
    </row>
    <row r="4276" ht="15" customHeight="1" thickBot="1">
      <c r="B4276" s="29" t="inlineStr">
        <is>
          <t>115TYH-R</t>
        </is>
      </c>
      <c r="C4276">
        <f>SUMIF(数量表!D:H,B4276,数量表!H:H)</f>
        <v/>
      </c>
      <c r="D4276" s="243" t="inlineStr">
        <is>
          <t>W2-41</t>
        </is>
      </c>
      <c r="E4276" s="2" t="n">
        <v>414.5</v>
      </c>
      <c r="F4276" s="244" t="inlineStr">
        <is>
          <t>*</t>
        </is>
      </c>
      <c r="G4276" s="2" t="n">
        <v>973</v>
      </c>
      <c r="H4276" s="122" t="n">
        <v>2</v>
      </c>
      <c r="I4276" s="259">
        <f>SUM(H4276*C4276)</f>
        <v/>
      </c>
      <c r="J4276" s="260" t="n">
        <v>2</v>
      </c>
      <c r="K4276" s="261">
        <f>C4276*J4276</f>
        <v/>
      </c>
      <c r="M4276" s="251">
        <f>CONCATENATE(D4276,"　",E4276,F4276,G4276)</f>
        <v/>
      </c>
      <c r="N4276" s="252">
        <f>I4276</f>
        <v/>
      </c>
    </row>
    <row r="4277" ht="15" customHeight="1" thickBot="1">
      <c r="B4277" s="29" t="inlineStr">
        <is>
          <t>115TYH-R</t>
        </is>
      </c>
      <c r="C4277">
        <f>SUMIF(数量表!D:H,B4277,数量表!H:H)</f>
        <v/>
      </c>
      <c r="D4277" s="243" t="inlineStr">
        <is>
          <t>W2-41</t>
        </is>
      </c>
      <c r="E4277" s="2" t="n">
        <v>414.5</v>
      </c>
      <c r="F4277" s="244" t="inlineStr">
        <is>
          <t>*</t>
        </is>
      </c>
      <c r="G4277" s="2" t="n">
        <v>177</v>
      </c>
      <c r="H4277" s="122" t="n">
        <v>2</v>
      </c>
      <c r="I4277" s="259">
        <f>SUM(H4277*C4277)</f>
        <v/>
      </c>
      <c r="J4277" s="260" t="n">
        <v>0.5</v>
      </c>
      <c r="K4277" s="261">
        <f>C4277*J4277</f>
        <v/>
      </c>
      <c r="M4277" s="251">
        <f>CONCATENATE(D4277,"　",E4277,F4277,G4277)</f>
        <v/>
      </c>
      <c r="N4277" s="252">
        <f>I4277</f>
        <v/>
      </c>
    </row>
    <row r="4278" ht="15" customHeight="1" thickBot="1">
      <c r="B4278" s="29" t="inlineStr">
        <is>
          <t>115TYH-R</t>
        </is>
      </c>
      <c r="C4278">
        <f>SUMIF(数量表!D:H,B4278,数量表!H:H)</f>
        <v/>
      </c>
      <c r="D4278" s="243" t="inlineStr">
        <is>
          <t>W1-39</t>
        </is>
      </c>
      <c r="E4278" s="2" t="n">
        <v>386.5</v>
      </c>
      <c r="F4278" s="244" t="inlineStr">
        <is>
          <t>*</t>
        </is>
      </c>
      <c r="G4278" s="2" t="n">
        <v>1150</v>
      </c>
      <c r="H4278" s="122" t="n">
        <v>2</v>
      </c>
      <c r="I4278" s="259">
        <f>SUM(H4278*C4278)</f>
        <v/>
      </c>
      <c r="J4278" s="260" t="n">
        <v>2</v>
      </c>
      <c r="K4278" s="261">
        <f>C4278*J4278</f>
        <v/>
      </c>
      <c r="M4278" s="251">
        <f>CONCATENATE(D4278,"　",E4278,F4278,G4278)</f>
        <v/>
      </c>
      <c r="N4278" s="252">
        <f>I4278</f>
        <v/>
      </c>
    </row>
    <row r="4279" ht="15" customHeight="1" thickBot="1">
      <c r="B4279" s="29" t="inlineStr">
        <is>
          <t>115TYH-R</t>
        </is>
      </c>
      <c r="C4279">
        <f>SUMIF(数量表!D:H,B4279,数量表!H:H)</f>
        <v/>
      </c>
      <c r="D4279" s="243" t="inlineStr">
        <is>
          <t>W3-39</t>
        </is>
      </c>
      <c r="E4279" s="2" t="n">
        <v>386.5</v>
      </c>
      <c r="F4279" s="244" t="inlineStr">
        <is>
          <t>*</t>
        </is>
      </c>
      <c r="G4279" s="2" t="n">
        <v>18</v>
      </c>
      <c r="H4279" s="122" t="n">
        <v>2</v>
      </c>
      <c r="I4279" s="259">
        <f>SUM(H4279*C4279)</f>
        <v/>
      </c>
      <c r="J4279" s="260" t="n">
        <v>0.1</v>
      </c>
      <c r="K4279" s="261">
        <f>C4279*J4279</f>
        <v/>
      </c>
      <c r="M4279" s="251">
        <f>CONCATENATE(D4279,"　",E4279,F4279,G4279)</f>
        <v/>
      </c>
      <c r="N4279" s="252">
        <f>I4279</f>
        <v/>
      </c>
    </row>
    <row r="4280" ht="15" customHeight="1" thickBot="1">
      <c r="B4280" s="221" t="inlineStr">
        <is>
          <t>115TYH-R</t>
        </is>
      </c>
      <c r="C4280" s="89">
        <f>SUMIF(数量表!D:H,B4280,数量表!H:H)</f>
        <v/>
      </c>
      <c r="D4280" s="239" t="inlineStr">
        <is>
          <t>45*1000</t>
        </is>
      </c>
      <c r="E4280" s="240" t="n">
        <v>203</v>
      </c>
      <c r="F4280" s="241" t="inlineStr">
        <is>
          <t>*</t>
        </is>
      </c>
      <c r="G4280" s="240" t="n">
        <v>576</v>
      </c>
      <c r="H4280" s="242" t="n">
        <v>2</v>
      </c>
      <c r="I4280" s="256">
        <f>SUM(H4280*C4280)</f>
        <v/>
      </c>
      <c r="J4280" s="257" t="n">
        <v>0.2</v>
      </c>
      <c r="K4280" s="258">
        <f>C4280*J4280</f>
        <v/>
      </c>
      <c r="M4280" s="251">
        <f>CONCATENATE(D4280,"　",E4280,F4280,G4280)</f>
        <v/>
      </c>
      <c r="N4280" s="252">
        <f>I4280</f>
        <v/>
      </c>
    </row>
    <row r="4281" ht="15" customHeight="1" thickBot="1">
      <c r="B4281" s="220" t="inlineStr">
        <is>
          <t>115TYH-L</t>
        </is>
      </c>
      <c r="C4281" s="80">
        <f>SUMIF(数量表!D:H,B4281,数量表!H:H)</f>
        <v/>
      </c>
      <c r="D4281" s="235" t="inlineStr">
        <is>
          <t>W2-41</t>
        </is>
      </c>
      <c r="E4281" s="236" t="n">
        <v>414.5</v>
      </c>
      <c r="F4281" s="237" t="inlineStr">
        <is>
          <t>*</t>
        </is>
      </c>
      <c r="G4281" s="236" t="n">
        <v>768</v>
      </c>
      <c r="H4281" s="238" t="n">
        <v>2</v>
      </c>
      <c r="I4281" s="253">
        <f>SUM(H4281*C4281)</f>
        <v/>
      </c>
      <c r="J4281" s="254" t="n">
        <v>2</v>
      </c>
      <c r="K4281" s="255">
        <f>C4281*J4281</f>
        <v/>
      </c>
      <c r="M4281" s="251">
        <f>CONCATENATE(D4281,"　",E4281,F4281,G4281)</f>
        <v/>
      </c>
      <c r="N4281" s="252">
        <f>I4281</f>
        <v/>
      </c>
    </row>
    <row r="4282" ht="15" customHeight="1" thickBot="1">
      <c r="B4282" s="29" t="inlineStr">
        <is>
          <t>115TYH-L</t>
        </is>
      </c>
      <c r="C4282">
        <f>SUMIF(数量表!D:H,B4282,数量表!H:H)</f>
        <v/>
      </c>
      <c r="D4282" s="243" t="inlineStr">
        <is>
          <t>W2-41</t>
        </is>
      </c>
      <c r="E4282" s="2" t="n">
        <v>414.5</v>
      </c>
      <c r="F4282" s="244" t="inlineStr">
        <is>
          <t>*</t>
        </is>
      </c>
      <c r="G4282" s="2" t="n">
        <v>973</v>
      </c>
      <c r="H4282" s="122" t="n">
        <v>2</v>
      </c>
      <c r="I4282" s="259">
        <f>SUM(H4282*C4282)</f>
        <v/>
      </c>
      <c r="J4282" s="260" t="n">
        <v>2</v>
      </c>
      <c r="K4282" s="261">
        <f>C4282*J4282</f>
        <v/>
      </c>
      <c r="M4282" s="251">
        <f>CONCATENATE(D4282,"　",E4282,F4282,G4282)</f>
        <v/>
      </c>
      <c r="N4282" s="252">
        <f>I4282</f>
        <v/>
      </c>
    </row>
    <row r="4283" ht="15" customHeight="1" thickBot="1">
      <c r="B4283" s="29" t="inlineStr">
        <is>
          <t>115TYH-L</t>
        </is>
      </c>
      <c r="C4283">
        <f>SUMIF(数量表!D:H,B4283,数量表!H:H)</f>
        <v/>
      </c>
      <c r="D4283" s="243" t="inlineStr">
        <is>
          <t>W2-41</t>
        </is>
      </c>
      <c r="E4283" s="2" t="n">
        <v>414.5</v>
      </c>
      <c r="F4283" s="244" t="inlineStr">
        <is>
          <t>*</t>
        </is>
      </c>
      <c r="G4283" s="2" t="n">
        <v>177</v>
      </c>
      <c r="H4283" s="122" t="n">
        <v>2</v>
      </c>
      <c r="I4283" s="259">
        <f>SUM(H4283*C4283)</f>
        <v/>
      </c>
      <c r="J4283" s="260" t="n">
        <v>0.5</v>
      </c>
      <c r="K4283" s="261">
        <f>C4283*J4283</f>
        <v/>
      </c>
      <c r="M4283" s="251">
        <f>CONCATENATE(D4283,"　",E4283,F4283,G4283)</f>
        <v/>
      </c>
      <c r="N4283" s="252">
        <f>I4283</f>
        <v/>
      </c>
    </row>
    <row r="4284" ht="15" customHeight="1" thickBot="1">
      <c r="B4284" s="29" t="inlineStr">
        <is>
          <t>115TYH-L</t>
        </is>
      </c>
      <c r="C4284">
        <f>SUMIF(数量表!D:H,B4284,数量表!H:H)</f>
        <v/>
      </c>
      <c r="D4284" s="243" t="inlineStr">
        <is>
          <t>W1-39</t>
        </is>
      </c>
      <c r="E4284" s="2" t="n">
        <v>386.5</v>
      </c>
      <c r="F4284" s="244" t="inlineStr">
        <is>
          <t>*</t>
        </is>
      </c>
      <c r="G4284" s="2" t="n">
        <v>1150</v>
      </c>
      <c r="H4284" s="122" t="n">
        <v>2</v>
      </c>
      <c r="I4284" s="259">
        <f>SUM(H4284*C4284)</f>
        <v/>
      </c>
      <c r="J4284" s="260" t="n">
        <v>2</v>
      </c>
      <c r="K4284" s="261">
        <f>C4284*J4284</f>
        <v/>
      </c>
      <c r="M4284" s="251">
        <f>CONCATENATE(D4284,"　",E4284,F4284,G4284)</f>
        <v/>
      </c>
      <c r="N4284" s="252">
        <f>I4284</f>
        <v/>
      </c>
    </row>
    <row r="4285" ht="15" customHeight="1" thickBot="1">
      <c r="B4285" s="29" t="inlineStr">
        <is>
          <t>115TYH-L</t>
        </is>
      </c>
      <c r="C4285">
        <f>SUMIF(数量表!D:H,B4285,数量表!H:H)</f>
        <v/>
      </c>
      <c r="D4285" s="243" t="inlineStr">
        <is>
          <t>W3-39</t>
        </is>
      </c>
      <c r="E4285" s="2" t="n">
        <v>386.5</v>
      </c>
      <c r="F4285" s="244" t="inlineStr">
        <is>
          <t>*</t>
        </is>
      </c>
      <c r="G4285" s="2" t="n">
        <v>18</v>
      </c>
      <c r="H4285" s="122" t="n">
        <v>2</v>
      </c>
      <c r="I4285" s="259">
        <f>SUM(H4285*C4285)</f>
        <v/>
      </c>
      <c r="J4285" s="260" t="n">
        <v>0.1</v>
      </c>
      <c r="K4285" s="261">
        <f>C4285*J4285</f>
        <v/>
      </c>
      <c r="M4285" s="251">
        <f>CONCATENATE(D4285,"　",E4285,F4285,G4285)</f>
        <v/>
      </c>
      <c r="N4285" s="252">
        <f>I4285</f>
        <v/>
      </c>
    </row>
    <row r="4286" ht="15" customHeight="1" thickBot="1">
      <c r="B4286" s="221" t="inlineStr">
        <is>
          <t>115TYH-L</t>
        </is>
      </c>
      <c r="C4286" s="89">
        <f>SUMIF(数量表!D:H,B4286,数量表!H:H)</f>
        <v/>
      </c>
      <c r="D4286" s="239" t="inlineStr">
        <is>
          <t>45*1000</t>
        </is>
      </c>
      <c r="E4286" s="240" t="n">
        <v>203</v>
      </c>
      <c r="F4286" s="241" t="inlineStr">
        <is>
          <t>*</t>
        </is>
      </c>
      <c r="G4286" s="240" t="n">
        <v>576</v>
      </c>
      <c r="H4286" s="242" t="n">
        <v>2</v>
      </c>
      <c r="I4286" s="256">
        <f>SUM(H4286*C4286)</f>
        <v/>
      </c>
      <c r="J4286" s="257" t="n">
        <v>0.2</v>
      </c>
      <c r="K4286" s="258">
        <f>C4286*J4286</f>
        <v/>
      </c>
      <c r="M4286" s="251">
        <f>CONCATENATE(D4286,"　",E4286,F4286,G4286)</f>
        <v/>
      </c>
      <c r="N4286" s="252">
        <f>I4286</f>
        <v/>
      </c>
    </row>
    <row r="4287" ht="15" customHeight="1" thickBot="1">
      <c r="B4287" s="220" t="inlineStr">
        <is>
          <t>45MYH2-L</t>
        </is>
      </c>
      <c r="C4287" s="80">
        <f>SUMIF(数量表!D:H,B4287,数量表!H:H)</f>
        <v/>
      </c>
      <c r="D4287" s="235" t="inlineStr">
        <is>
          <t>W1-39</t>
        </is>
      </c>
      <c r="E4287" s="236" t="n">
        <v>386.5</v>
      </c>
      <c r="F4287" s="237" t="inlineStr">
        <is>
          <t>*</t>
        </is>
      </c>
      <c r="G4287" s="236" t="n">
        <v>900</v>
      </c>
      <c r="H4287" s="238" t="n">
        <v>2</v>
      </c>
      <c r="I4287" s="253">
        <f>SUM(H4287*C4287)</f>
        <v/>
      </c>
      <c r="J4287" s="254" t="n">
        <v>2</v>
      </c>
      <c r="K4287" s="255">
        <f>C4287*J4287</f>
        <v/>
      </c>
      <c r="M4287" s="251">
        <f>CONCATENATE(D4287,"　",E4287,F4287,G4287)</f>
        <v/>
      </c>
      <c r="N4287" s="252">
        <f>I4287</f>
        <v/>
      </c>
    </row>
    <row r="4288" ht="15" customHeight="1" thickBot="1">
      <c r="B4288" s="29" t="inlineStr">
        <is>
          <t>45MYH2-L</t>
        </is>
      </c>
      <c r="C4288">
        <f>SUMIF(数量表!D:H,B4288,数量表!H:H)</f>
        <v/>
      </c>
      <c r="D4288" s="243" t="inlineStr">
        <is>
          <t>W3-39</t>
        </is>
      </c>
      <c r="E4288" s="2" t="n">
        <v>386.5</v>
      </c>
      <c r="F4288" s="244" t="inlineStr">
        <is>
          <t>*</t>
        </is>
      </c>
      <c r="G4288" s="2" t="n">
        <v>768</v>
      </c>
      <c r="H4288" s="122" t="n">
        <v>2</v>
      </c>
      <c r="I4288" s="259">
        <f>SUM(H4288*C4288)</f>
        <v/>
      </c>
      <c r="J4288" s="260" t="n">
        <v>2</v>
      </c>
      <c r="K4288" s="261">
        <f>C4288*J4288</f>
        <v/>
      </c>
      <c r="M4288" s="251">
        <f>CONCATENATE(D4288,"　",E4288,F4288,G4288)</f>
        <v/>
      </c>
      <c r="N4288" s="252">
        <f>I4288</f>
        <v/>
      </c>
    </row>
    <row r="4289" ht="15" customHeight="1" thickBot="1">
      <c r="B4289" s="221" t="inlineStr">
        <is>
          <t>45MYH2-L</t>
        </is>
      </c>
      <c r="C4289" s="89">
        <f>SUMIF(数量表!D:H,B4289,数量表!H:H)</f>
        <v/>
      </c>
      <c r="D4289" s="239" t="inlineStr">
        <is>
          <t>45*1000</t>
        </is>
      </c>
      <c r="E4289" s="240" t="n">
        <v>97</v>
      </c>
      <c r="F4289" s="241" t="inlineStr">
        <is>
          <t>*</t>
        </is>
      </c>
      <c r="G4289" s="240" t="n">
        <v>576</v>
      </c>
      <c r="H4289" s="242" t="n">
        <v>1</v>
      </c>
      <c r="I4289" s="256">
        <f>SUM(H4289*C4289)</f>
        <v/>
      </c>
      <c r="J4289" s="257" t="n">
        <v>0.2</v>
      </c>
      <c r="K4289" s="258">
        <f>C4289*J4289</f>
        <v/>
      </c>
      <c r="M4289" s="251">
        <f>CONCATENATE(D4289,"　",E4289,F4289,G4289)</f>
        <v/>
      </c>
      <c r="N4289" s="252">
        <f>I4289</f>
        <v/>
      </c>
    </row>
    <row r="4290" ht="15" customHeight="1" thickBot="1">
      <c r="B4290" s="220" t="inlineStr">
        <is>
          <t>45MYH2-R</t>
        </is>
      </c>
      <c r="C4290" s="80">
        <f>SUMIF(数量表!D:H,B4290,数量表!H:H)</f>
        <v/>
      </c>
      <c r="D4290" s="235" t="inlineStr">
        <is>
          <t>W1-39</t>
        </is>
      </c>
      <c r="E4290" s="236" t="n">
        <v>386.5</v>
      </c>
      <c r="F4290" s="237" t="inlineStr">
        <is>
          <t>*</t>
        </is>
      </c>
      <c r="G4290" s="236" t="n">
        <v>900</v>
      </c>
      <c r="H4290" s="238" t="n">
        <v>2</v>
      </c>
      <c r="I4290" s="253">
        <f>SUM(H4290*C4290)</f>
        <v/>
      </c>
      <c r="J4290" s="254" t="n">
        <v>2</v>
      </c>
      <c r="K4290" s="255">
        <f>C4290*J4290</f>
        <v/>
      </c>
      <c r="M4290" s="251">
        <f>CONCATENATE(D4290,"　",E4290,F4290,G4290)</f>
        <v/>
      </c>
      <c r="N4290" s="252">
        <f>I4290</f>
        <v/>
      </c>
    </row>
    <row r="4291" ht="15" customHeight="1" thickBot="1">
      <c r="B4291" s="29" t="inlineStr">
        <is>
          <t>45MYH2-R</t>
        </is>
      </c>
      <c r="C4291">
        <f>SUMIF(数量表!D:H,B4291,数量表!H:H)</f>
        <v/>
      </c>
      <c r="D4291" s="243" t="inlineStr">
        <is>
          <t>W3-39</t>
        </is>
      </c>
      <c r="E4291" s="2" t="n">
        <v>386.5</v>
      </c>
      <c r="F4291" s="244" t="inlineStr">
        <is>
          <t>*</t>
        </is>
      </c>
      <c r="G4291" s="2" t="n">
        <v>768</v>
      </c>
      <c r="H4291" s="122" t="n">
        <v>2</v>
      </c>
      <c r="I4291" s="259">
        <f>SUM(H4291*C4291)</f>
        <v/>
      </c>
      <c r="J4291" s="260" t="n">
        <v>2</v>
      </c>
      <c r="K4291" s="261">
        <f>C4291*J4291</f>
        <v/>
      </c>
      <c r="M4291" s="251">
        <f>CONCATENATE(D4291,"　",E4291,F4291,G4291)</f>
        <v/>
      </c>
      <c r="N4291" s="252">
        <f>I4291</f>
        <v/>
      </c>
    </row>
    <row r="4292" ht="15" customHeight="1" thickBot="1">
      <c r="B4292" s="221" t="inlineStr">
        <is>
          <t>45MYH2-R</t>
        </is>
      </c>
      <c r="C4292" s="89">
        <f>SUMIF(数量表!D:H,B4292,数量表!H:H)</f>
        <v/>
      </c>
      <c r="D4292" s="239" t="inlineStr">
        <is>
          <t>45*1000</t>
        </is>
      </c>
      <c r="E4292" s="240" t="n">
        <v>97</v>
      </c>
      <c r="F4292" s="241" t="inlineStr">
        <is>
          <t>*</t>
        </is>
      </c>
      <c r="G4292" s="240" t="n">
        <v>576</v>
      </c>
      <c r="H4292" s="242" t="n">
        <v>1</v>
      </c>
      <c r="I4292" s="256">
        <f>SUM(H4292*C4292)</f>
        <v/>
      </c>
      <c r="J4292" s="257" t="n">
        <v>0.2</v>
      </c>
      <c r="K4292" s="258">
        <f>C4292*J4292</f>
        <v/>
      </c>
      <c r="M4292" s="251">
        <f>CONCATENATE(D4292,"　",E4292,F4292,G4292)</f>
        <v/>
      </c>
      <c r="N4292" s="252">
        <f>I4292</f>
        <v/>
      </c>
    </row>
    <row r="4293" ht="15" customHeight="1" thickBot="1">
      <c r="B4293" s="220" t="inlineStr">
        <is>
          <t>90MYH2-L</t>
        </is>
      </c>
      <c r="C4293" s="80">
        <f>SUMIF(数量表!D:H,B4293,数量表!H:H)</f>
        <v/>
      </c>
      <c r="D4293" s="235" t="inlineStr">
        <is>
          <t>W1-39</t>
        </is>
      </c>
      <c r="E4293" s="236" t="n">
        <v>386.5</v>
      </c>
      <c r="F4293" s="237" t="inlineStr">
        <is>
          <t>*</t>
        </is>
      </c>
      <c r="G4293" s="236" t="n">
        <v>650</v>
      </c>
      <c r="H4293" s="238" t="n">
        <v>2</v>
      </c>
      <c r="I4293" s="253">
        <f>SUM(H4293*C4293)</f>
        <v/>
      </c>
      <c r="J4293" s="254" t="n">
        <v>2</v>
      </c>
      <c r="K4293" s="255">
        <f>C4293*J4293</f>
        <v/>
      </c>
      <c r="M4293" s="251">
        <f>CONCATENATE(D4293,"　",E4293,F4293,G4293)</f>
        <v/>
      </c>
      <c r="N4293" s="252">
        <f>I4293</f>
        <v/>
      </c>
    </row>
    <row r="4294" ht="15" customHeight="1" thickBot="1">
      <c r="B4294" s="29" t="inlineStr">
        <is>
          <t>90MYH2-L</t>
        </is>
      </c>
      <c r="C4294">
        <f>SUMIF(数量表!D:H,B4294,数量表!H:H)</f>
        <v/>
      </c>
      <c r="D4294" s="243" t="inlineStr">
        <is>
          <t>W3-39</t>
        </is>
      </c>
      <c r="E4294" s="2" t="n">
        <v>386.5</v>
      </c>
      <c r="F4294" s="244" t="inlineStr">
        <is>
          <t>*</t>
        </is>
      </c>
      <c r="G4294" s="2" t="n">
        <v>768</v>
      </c>
      <c r="H4294" s="122" t="n">
        <v>2</v>
      </c>
      <c r="I4294" s="259">
        <f>SUM(H4294*C4294)</f>
        <v/>
      </c>
      <c r="J4294" s="260" t="n">
        <v>2</v>
      </c>
      <c r="K4294" s="261">
        <f>C4294*J4294</f>
        <v/>
      </c>
      <c r="M4294" s="251">
        <f>CONCATENATE(D4294,"　",E4294,F4294,G4294)</f>
        <v/>
      </c>
      <c r="N4294" s="252">
        <f>I4294</f>
        <v/>
      </c>
    </row>
    <row r="4295" ht="15" customHeight="1" thickBot="1">
      <c r="B4295" s="221" t="inlineStr">
        <is>
          <t>90MYH2-L</t>
        </is>
      </c>
      <c r="C4295" s="89">
        <f>SUMIF(数量表!D:H,B4295,数量表!H:H)</f>
        <v/>
      </c>
      <c r="D4295" s="239" t="inlineStr">
        <is>
          <t>45*1000</t>
        </is>
      </c>
      <c r="E4295" s="240" t="n">
        <v>97</v>
      </c>
      <c r="F4295" s="241" t="inlineStr">
        <is>
          <t>*</t>
        </is>
      </c>
      <c r="G4295" s="240" t="n">
        <v>576</v>
      </c>
      <c r="H4295" s="242" t="n">
        <v>1</v>
      </c>
      <c r="I4295" s="256">
        <f>SUM(H4295*C4295)</f>
        <v/>
      </c>
      <c r="J4295" s="257" t="n">
        <v>0.2</v>
      </c>
      <c r="K4295" s="258">
        <f>C4295*J4295</f>
        <v/>
      </c>
      <c r="M4295" s="251">
        <f>CONCATENATE(D4295,"　",E4295,F4295,G4295)</f>
        <v/>
      </c>
      <c r="N4295" s="252">
        <f>I4295</f>
        <v/>
      </c>
    </row>
    <row r="4296" ht="15" customHeight="1" thickBot="1">
      <c r="B4296" s="220" t="inlineStr">
        <is>
          <t>90MYH2-R</t>
        </is>
      </c>
      <c r="C4296" s="80">
        <f>SUMIF(数量表!D:H,B4296,数量表!H:H)</f>
        <v/>
      </c>
      <c r="D4296" s="235" t="inlineStr">
        <is>
          <t>W1-39</t>
        </is>
      </c>
      <c r="E4296" s="236" t="n">
        <v>386.5</v>
      </c>
      <c r="F4296" s="237" t="inlineStr">
        <is>
          <t>*</t>
        </is>
      </c>
      <c r="G4296" s="236" t="n">
        <v>650</v>
      </c>
      <c r="H4296" s="238" t="n">
        <v>2</v>
      </c>
      <c r="I4296" s="253">
        <f>SUM(H4296*C4296)</f>
        <v/>
      </c>
      <c r="J4296" s="254" t="n">
        <v>2</v>
      </c>
      <c r="K4296" s="255">
        <f>C4296*J4296</f>
        <v/>
      </c>
      <c r="M4296" s="251">
        <f>CONCATENATE(D4296,"　",E4296,F4296,G4296)</f>
        <v/>
      </c>
      <c r="N4296" s="252">
        <f>I4296</f>
        <v/>
      </c>
    </row>
    <row r="4297" ht="15" customHeight="1" thickBot="1">
      <c r="B4297" s="29" t="inlineStr">
        <is>
          <t>90MYH2-R</t>
        </is>
      </c>
      <c r="C4297">
        <f>SUMIF(数量表!D:H,B4297,数量表!H:H)</f>
        <v/>
      </c>
      <c r="D4297" s="243" t="inlineStr">
        <is>
          <t>W3-39</t>
        </is>
      </c>
      <c r="E4297" s="2" t="n">
        <v>386.5</v>
      </c>
      <c r="F4297" s="244" t="inlineStr">
        <is>
          <t>*</t>
        </is>
      </c>
      <c r="G4297" s="2" t="n">
        <v>768</v>
      </c>
      <c r="H4297" s="122" t="n">
        <v>2</v>
      </c>
      <c r="I4297" s="259">
        <f>SUM(H4297*C4297)</f>
        <v/>
      </c>
      <c r="J4297" s="260" t="n">
        <v>2</v>
      </c>
      <c r="K4297" s="261">
        <f>C4297*J4297</f>
        <v/>
      </c>
      <c r="M4297" s="251">
        <f>CONCATENATE(D4297,"　",E4297,F4297,G4297)</f>
        <v/>
      </c>
      <c r="N4297" s="252">
        <f>I4297</f>
        <v/>
      </c>
    </row>
    <row r="4298" ht="15" customHeight="1" thickBot="1">
      <c r="B4298" s="221" t="inlineStr">
        <is>
          <t>90MYH2-R</t>
        </is>
      </c>
      <c r="C4298" s="89">
        <f>SUMIF(数量表!D:H,B4298,数量表!H:H)</f>
        <v/>
      </c>
      <c r="D4298" s="239" t="inlineStr">
        <is>
          <t>45*1000</t>
        </is>
      </c>
      <c r="E4298" s="240" t="n">
        <v>97</v>
      </c>
      <c r="F4298" s="241" t="inlineStr">
        <is>
          <t>*</t>
        </is>
      </c>
      <c r="G4298" s="240" t="n">
        <v>576</v>
      </c>
      <c r="H4298" s="242" t="n">
        <v>1</v>
      </c>
      <c r="I4298" s="256">
        <f>SUM(H4298*C4298)</f>
        <v/>
      </c>
      <c r="J4298" s="257" t="n">
        <v>0.2</v>
      </c>
      <c r="K4298" s="258">
        <f>C4298*J4298</f>
        <v/>
      </c>
      <c r="M4298" s="251">
        <f>CONCATENATE(D4298,"　",E4298,F4298,G4298)</f>
        <v/>
      </c>
      <c r="N4298" s="252">
        <f>I4298</f>
        <v/>
      </c>
    </row>
    <row r="4299" ht="15" customHeight="1" thickBot="1">
      <c r="B4299" s="220" t="inlineStr">
        <is>
          <t>135MYH2-L</t>
        </is>
      </c>
      <c r="C4299" s="80">
        <f>SUMIF(数量表!D:H,B4299,数量表!H:H)</f>
        <v/>
      </c>
      <c r="D4299" s="235" t="inlineStr">
        <is>
          <t>W1-39</t>
        </is>
      </c>
      <c r="E4299" s="236" t="n">
        <v>386.5</v>
      </c>
      <c r="F4299" s="237" t="inlineStr">
        <is>
          <t>*</t>
        </is>
      </c>
      <c r="G4299" s="236" t="n">
        <v>400</v>
      </c>
      <c r="H4299" s="238" t="n">
        <v>2</v>
      </c>
      <c r="I4299" s="253">
        <f>SUM(H4299*C4299)</f>
        <v/>
      </c>
      <c r="J4299" s="254" t="n">
        <v>2</v>
      </c>
      <c r="K4299" s="255">
        <f>C4299*J4299</f>
        <v/>
      </c>
      <c r="M4299" s="251">
        <f>CONCATENATE(D4299,"　",E4299,F4299,G4299)</f>
        <v/>
      </c>
      <c r="N4299" s="252">
        <f>I4299</f>
        <v/>
      </c>
    </row>
    <row r="4300" ht="15" customHeight="1" thickBot="1">
      <c r="B4300" s="29" t="inlineStr">
        <is>
          <t>135MYH2-L</t>
        </is>
      </c>
      <c r="C4300">
        <f>SUMIF(数量表!D:H,B4300,数量表!H:H)</f>
        <v/>
      </c>
      <c r="D4300" s="243" t="inlineStr">
        <is>
          <t>W3-39</t>
        </is>
      </c>
      <c r="E4300" s="2" t="n">
        <v>386.5</v>
      </c>
      <c r="F4300" s="244" t="inlineStr">
        <is>
          <t>*</t>
        </is>
      </c>
      <c r="G4300" s="2" t="n">
        <v>768</v>
      </c>
      <c r="H4300" s="122" t="n">
        <v>2</v>
      </c>
      <c r="I4300" s="259">
        <f>SUM(H4300*C4300)</f>
        <v/>
      </c>
      <c r="J4300" s="260" t="n">
        <v>2</v>
      </c>
      <c r="K4300" s="261">
        <f>C4300*J4300</f>
        <v/>
      </c>
      <c r="M4300" s="251">
        <f>CONCATENATE(D4300,"　",E4300,F4300,G4300)</f>
        <v/>
      </c>
      <c r="N4300" s="252">
        <f>I4300</f>
        <v/>
      </c>
    </row>
    <row r="4301" ht="15" customHeight="1" thickBot="1">
      <c r="B4301" s="221" t="inlineStr">
        <is>
          <t>135MYH2-L</t>
        </is>
      </c>
      <c r="C4301" s="89">
        <f>SUMIF(数量表!D:H,B4301,数量表!H:H)</f>
        <v/>
      </c>
      <c r="D4301" s="239" t="inlineStr">
        <is>
          <t>45*1000</t>
        </is>
      </c>
      <c r="E4301" s="240" t="n">
        <v>97</v>
      </c>
      <c r="F4301" s="241" t="inlineStr">
        <is>
          <t>*</t>
        </is>
      </c>
      <c r="G4301" s="240" t="n">
        <v>576</v>
      </c>
      <c r="H4301" s="242" t="n">
        <v>1</v>
      </c>
      <c r="I4301" s="256">
        <f>SUM(H4301*C4301)</f>
        <v/>
      </c>
      <c r="J4301" s="257" t="n">
        <v>0.2</v>
      </c>
      <c r="K4301" s="258">
        <f>C4301*J4301</f>
        <v/>
      </c>
      <c r="M4301" s="251">
        <f>CONCATENATE(D4301,"　",E4301,F4301,G4301)</f>
        <v/>
      </c>
      <c r="N4301" s="252">
        <f>I4301</f>
        <v/>
      </c>
    </row>
    <row r="4302" ht="15" customHeight="1" thickBot="1">
      <c r="B4302" s="220" t="inlineStr">
        <is>
          <t>135MYH2-R</t>
        </is>
      </c>
      <c r="C4302" s="80">
        <f>SUMIF(数量表!D:H,B4302,数量表!H:H)</f>
        <v/>
      </c>
      <c r="D4302" s="235" t="inlineStr">
        <is>
          <t>W1-39</t>
        </is>
      </c>
      <c r="E4302" s="236" t="n">
        <v>386.5</v>
      </c>
      <c r="F4302" s="237" t="inlineStr">
        <is>
          <t>*</t>
        </is>
      </c>
      <c r="G4302" s="236" t="n">
        <v>400</v>
      </c>
      <c r="H4302" s="238" t="n">
        <v>2</v>
      </c>
      <c r="I4302" s="253">
        <f>SUM(H4302*C4302)</f>
        <v/>
      </c>
      <c r="J4302" s="254" t="n">
        <v>2</v>
      </c>
      <c r="K4302" s="255">
        <f>C4302*J4302</f>
        <v/>
      </c>
      <c r="M4302" s="251">
        <f>CONCATENATE(D4302,"　",E4302,F4302,G4302)</f>
        <v/>
      </c>
      <c r="N4302" s="252">
        <f>I4302</f>
        <v/>
      </c>
    </row>
    <row r="4303" ht="15" customHeight="1" thickBot="1">
      <c r="B4303" s="29" t="inlineStr">
        <is>
          <t>135MYH2-R</t>
        </is>
      </c>
      <c r="C4303">
        <f>SUMIF(数量表!D:H,B4303,数量表!H:H)</f>
        <v/>
      </c>
      <c r="D4303" s="243" t="inlineStr">
        <is>
          <t>W3-39</t>
        </is>
      </c>
      <c r="E4303" s="2" t="n">
        <v>386.5</v>
      </c>
      <c r="F4303" s="244" t="inlineStr">
        <is>
          <t>*</t>
        </is>
      </c>
      <c r="G4303" s="2" t="n">
        <v>768</v>
      </c>
      <c r="H4303" s="122" t="n">
        <v>2</v>
      </c>
      <c r="I4303" s="259">
        <f>SUM(H4303*C4303)</f>
        <v/>
      </c>
      <c r="J4303" s="260" t="n">
        <v>2</v>
      </c>
      <c r="K4303" s="261">
        <f>C4303*J4303</f>
        <v/>
      </c>
      <c r="M4303" s="251">
        <f>CONCATENATE(D4303,"　",E4303,F4303,G4303)</f>
        <v/>
      </c>
      <c r="N4303" s="252">
        <f>I4303</f>
        <v/>
      </c>
    </row>
    <row r="4304" ht="15" customHeight="1" thickBot="1">
      <c r="B4304" s="221" t="inlineStr">
        <is>
          <t>135MYH2-R</t>
        </is>
      </c>
      <c r="C4304" s="89">
        <f>SUMIF(数量表!D:H,B4304,数量表!H:H)</f>
        <v/>
      </c>
      <c r="D4304" s="239" t="inlineStr">
        <is>
          <t>45*1000</t>
        </is>
      </c>
      <c r="E4304" s="240" t="n">
        <v>97</v>
      </c>
      <c r="F4304" s="241" t="inlineStr">
        <is>
          <t>*</t>
        </is>
      </c>
      <c r="G4304" s="240" t="n">
        <v>576</v>
      </c>
      <c r="H4304" s="242" t="n">
        <v>1</v>
      </c>
      <c r="I4304" s="256">
        <f>SUM(H4304*C4304)</f>
        <v/>
      </c>
      <c r="J4304" s="257" t="n">
        <v>0.2</v>
      </c>
      <c r="K4304" s="258">
        <f>C4304*J4304</f>
        <v/>
      </c>
      <c r="M4304" s="251">
        <f>CONCATENATE(D4304,"　",E4304,F4304,G4304)</f>
        <v/>
      </c>
      <c r="N4304" s="252">
        <f>I4304</f>
        <v/>
      </c>
    </row>
    <row r="4305" ht="15" customHeight="1" thickBot="1">
      <c r="B4305" s="220" t="inlineStr">
        <is>
          <t>115TS11-L</t>
        </is>
      </c>
      <c r="C4305" s="82">
        <f>SUMIF(数量表!D:H,B4305,数量表!H:H)</f>
        <v/>
      </c>
      <c r="D4305" s="235" t="inlineStr">
        <is>
          <t>W2-39</t>
        </is>
      </c>
      <c r="E4305" s="236" t="n">
        <v>386.5</v>
      </c>
      <c r="F4305" s="237" t="inlineStr">
        <is>
          <t>*</t>
        </is>
      </c>
      <c r="G4305" s="236" t="n">
        <v>118</v>
      </c>
      <c r="H4305" s="238" t="n">
        <v>2</v>
      </c>
      <c r="I4305" s="253">
        <f>SUM(H4305*C4305)</f>
        <v/>
      </c>
      <c r="J4305" s="254" t="n">
        <v>0.1</v>
      </c>
      <c r="K4305" s="255">
        <f>C4305*J4305</f>
        <v/>
      </c>
      <c r="M4305" s="251">
        <f>CONCATENATE(D4305,"　",E4305,F4305,G4305)</f>
        <v/>
      </c>
      <c r="N4305" s="252">
        <f>I4305</f>
        <v/>
      </c>
    </row>
    <row r="4306" ht="15" customHeight="1" thickBot="1">
      <c r="B4306" s="29" t="inlineStr">
        <is>
          <t>115TS11-L</t>
        </is>
      </c>
      <c r="C4306" s="87">
        <f>SUMIF(数量表!D:H,B4306,数量表!H:H)</f>
        <v/>
      </c>
      <c r="D4306" s="243" t="inlineStr">
        <is>
          <t>W2-39</t>
        </is>
      </c>
      <c r="E4306" s="2" t="n">
        <v>386.5</v>
      </c>
      <c r="F4306" s="244" t="inlineStr">
        <is>
          <t>*</t>
        </is>
      </c>
      <c r="G4306" s="2" t="n">
        <v>450</v>
      </c>
      <c r="H4306" s="122" t="n">
        <v>2</v>
      </c>
      <c r="I4306" s="259">
        <f>SUM(H4306*C4306)</f>
        <v/>
      </c>
      <c r="J4306" s="260" t="n">
        <v>1</v>
      </c>
      <c r="K4306" s="261">
        <f>C4306*J4306</f>
        <v/>
      </c>
      <c r="M4306" s="251">
        <f>CONCATENATE(D4306,"　",E4306,F4306,G4306)</f>
        <v/>
      </c>
      <c r="N4306" s="252">
        <f>I4306</f>
        <v/>
      </c>
    </row>
    <row r="4307" ht="15" customHeight="1" thickBot="1">
      <c r="B4307" s="221" t="inlineStr">
        <is>
          <t>115TS11-L</t>
        </is>
      </c>
      <c r="C4307" s="91">
        <f>SUMIF(数量表!D:H,B4307,数量表!H:H)</f>
        <v/>
      </c>
      <c r="D4307" s="239" t="inlineStr">
        <is>
          <t>45*1000</t>
        </is>
      </c>
      <c r="E4307" s="240" t="n">
        <v>328</v>
      </c>
      <c r="F4307" s="241" t="inlineStr">
        <is>
          <t>*</t>
        </is>
      </c>
      <c r="G4307" s="240" t="n">
        <v>1176</v>
      </c>
      <c r="H4307" s="242" t="n">
        <v>1</v>
      </c>
      <c r="I4307" s="256">
        <f>SUM(H4307*C4307)</f>
        <v/>
      </c>
      <c r="J4307" s="257" t="n">
        <v>0.5</v>
      </c>
      <c r="K4307" s="258">
        <f>C4307*J4307</f>
        <v/>
      </c>
      <c r="M4307" s="251">
        <f>CONCATENATE(D4307,"　",E4307,F4307,G4307)</f>
        <v/>
      </c>
      <c r="N4307" s="252">
        <f>I4307</f>
        <v/>
      </c>
    </row>
    <row r="4308" ht="15" customHeight="1" thickBot="1">
      <c r="B4308" s="29" t="inlineStr">
        <is>
          <t>115TKH11</t>
        </is>
      </c>
      <c r="C4308">
        <f>SUMIF(数量表!D:H,B4308,数量表!H:H)</f>
        <v/>
      </c>
      <c r="D4308" s="243" t="inlineStr">
        <is>
          <t>W2-39</t>
        </is>
      </c>
      <c r="E4308" s="2" t="n">
        <v>386.5</v>
      </c>
      <c r="F4308" s="244" t="inlineStr">
        <is>
          <t>*</t>
        </is>
      </c>
      <c r="G4308" s="2" t="n">
        <v>450</v>
      </c>
      <c r="H4308" s="122" t="n">
        <v>2</v>
      </c>
      <c r="I4308" s="259">
        <f>SUM(H4308*C4308)</f>
        <v/>
      </c>
      <c r="J4308" s="260" t="n">
        <v>1</v>
      </c>
      <c r="K4308" s="261">
        <f>C4308*J4308</f>
        <v/>
      </c>
      <c r="M4308" s="251">
        <f>CONCATENATE(D4308,"　",E4308,F4308,G4308)</f>
        <v/>
      </c>
      <c r="N4308" s="252">
        <f>I4308</f>
        <v/>
      </c>
    </row>
    <row r="4309" ht="15" customHeight="1" thickBot="1">
      <c r="B4309" s="221" t="inlineStr">
        <is>
          <t>115TKH11</t>
        </is>
      </c>
      <c r="C4309" s="89">
        <f>SUMIF(数量表!D:H,B4309,数量表!H:H)</f>
        <v/>
      </c>
      <c r="D4309" s="239" t="inlineStr">
        <is>
          <t>W2-39</t>
        </is>
      </c>
      <c r="E4309" s="240" t="n">
        <v>386.5</v>
      </c>
      <c r="F4309" s="241" t="inlineStr">
        <is>
          <t>*</t>
        </is>
      </c>
      <c r="G4309" s="240" t="n">
        <v>118</v>
      </c>
      <c r="H4309" s="242" t="n">
        <v>2</v>
      </c>
      <c r="I4309" s="256">
        <f>SUM(H4309*C4309)</f>
        <v/>
      </c>
      <c r="J4309" s="257" t="n">
        <v>0.1</v>
      </c>
      <c r="K4309" s="258">
        <f>C4309*J4309</f>
        <v/>
      </c>
      <c r="M4309" s="251">
        <f>CONCATENATE(D4309,"　",E4309,F4309,G4309)</f>
        <v/>
      </c>
      <c r="N4309" s="252">
        <f>I4309</f>
        <v/>
      </c>
    </row>
    <row r="4310" ht="15" customHeight="1" thickBot="1">
      <c r="B4310" s="220" t="inlineStr">
        <is>
          <t>90TS09-L</t>
        </is>
      </c>
      <c r="C4310" s="82">
        <f>SUMIF(数量表!D:H,B4310,数量表!H:H)</f>
        <v/>
      </c>
      <c r="D4310" s="235" t="inlineStr">
        <is>
          <t>W1-39</t>
        </is>
      </c>
      <c r="E4310" s="236" t="n">
        <v>386.5</v>
      </c>
      <c r="F4310" s="237" t="inlineStr">
        <is>
          <t>*</t>
        </is>
      </c>
      <c r="G4310" s="236" t="n">
        <v>482</v>
      </c>
      <c r="H4310" s="238" t="n">
        <v>2</v>
      </c>
      <c r="I4310" s="253">
        <f>SUM(H4310*C4310)</f>
        <v/>
      </c>
      <c r="J4310" s="254" t="n">
        <v>0.5</v>
      </c>
      <c r="K4310" s="255">
        <f>C4310*J4310</f>
        <v/>
      </c>
      <c r="M4310" s="251">
        <f>CONCATENATE(D4310,"　",E4310,F4310,G4310)</f>
        <v/>
      </c>
      <c r="N4310" s="252">
        <f>I4310</f>
        <v/>
      </c>
    </row>
    <row r="4311" ht="15" customHeight="1" thickBot="1">
      <c r="B4311" s="29" t="inlineStr">
        <is>
          <t>90TS09-L</t>
        </is>
      </c>
      <c r="C4311" s="87">
        <f>SUMIF(数量表!D:H,B4311,数量表!H:H)</f>
        <v/>
      </c>
      <c r="D4311" s="243" t="inlineStr">
        <is>
          <t>W1-39</t>
        </is>
      </c>
      <c r="E4311" s="2" t="n">
        <v>386.5</v>
      </c>
      <c r="F4311" s="244" t="inlineStr">
        <is>
          <t>*</t>
        </is>
      </c>
      <c r="G4311" s="2" t="n">
        <v>536</v>
      </c>
      <c r="H4311" s="122" t="n">
        <v>2</v>
      </c>
      <c r="I4311" s="259">
        <f>SUM(H4311*C4311)</f>
        <v/>
      </c>
      <c r="J4311" s="260" t="n">
        <v>1</v>
      </c>
      <c r="K4311" s="261">
        <f>C4311*J4311</f>
        <v/>
      </c>
      <c r="M4311" s="251">
        <f>CONCATENATE(D4311,"　",E4311,F4311,G4311)</f>
        <v/>
      </c>
      <c r="N4311" s="252">
        <f>I4311</f>
        <v/>
      </c>
    </row>
    <row r="4312" ht="15" customHeight="1" thickBot="1">
      <c r="B4312" s="221" t="inlineStr">
        <is>
          <t>90TS09-L</t>
        </is>
      </c>
      <c r="C4312" s="91">
        <f>SUMIF(数量表!D:H,B4312,数量表!H:H)</f>
        <v/>
      </c>
      <c r="D4312" s="239" t="inlineStr">
        <is>
          <t>45*1000</t>
        </is>
      </c>
      <c r="E4312" s="240" t="n">
        <v>328</v>
      </c>
      <c r="F4312" s="241" t="inlineStr">
        <is>
          <t>*</t>
        </is>
      </c>
      <c r="G4312" s="240" t="n">
        <v>976</v>
      </c>
      <c r="H4312" s="242" t="n">
        <v>1</v>
      </c>
      <c r="I4312" s="256">
        <f>SUM(H4312*C4312)</f>
        <v/>
      </c>
      <c r="J4312" s="257" t="n">
        <v>0.2</v>
      </c>
      <c r="K4312" s="258">
        <f>C4312*J4312</f>
        <v/>
      </c>
      <c r="M4312" s="251">
        <f>CONCATENATE(D4312,"　",E4312,F4312,G4312)</f>
        <v/>
      </c>
      <c r="N4312" s="252">
        <f>I4312</f>
        <v/>
      </c>
    </row>
    <row r="4313" ht="15" customHeight="1" thickBot="1">
      <c r="B4313" s="220" t="inlineStr">
        <is>
          <t>90TSQ11-R</t>
        </is>
      </c>
      <c r="C4313" s="80">
        <f>SUMIF(数量表!D:H,B4313,数量表!H:H)</f>
        <v/>
      </c>
      <c r="D4313" s="235" t="inlineStr">
        <is>
          <t>W2-39</t>
        </is>
      </c>
      <c r="E4313" s="236" t="n">
        <v>386.5</v>
      </c>
      <c r="F4313" s="237" t="inlineStr">
        <is>
          <t>*</t>
        </is>
      </c>
      <c r="G4313" s="236" t="n">
        <v>450</v>
      </c>
      <c r="H4313" s="238" t="n">
        <v>1</v>
      </c>
      <c r="I4313" s="253">
        <f>SUM(H4313*C4313)</f>
        <v/>
      </c>
      <c r="J4313" s="254" t="n">
        <v>1</v>
      </c>
      <c r="K4313" s="255">
        <f>C4313*J4313</f>
        <v/>
      </c>
      <c r="M4313" s="251">
        <f>CONCATENATE(D4313,"　",E4313,F4313,G4313)</f>
        <v/>
      </c>
      <c r="N4313" s="252">
        <f>I4313</f>
        <v/>
      </c>
    </row>
    <row r="4314" ht="15" customHeight="1" thickBot="1">
      <c r="B4314" s="29" t="inlineStr">
        <is>
          <t>90TSQ11-R</t>
        </is>
      </c>
      <c r="C4314">
        <f>SUMIF(数量表!D:H,B4314,数量表!H:H)</f>
        <v/>
      </c>
      <c r="D4314" s="243" t="inlineStr">
        <is>
          <t>W1-39</t>
        </is>
      </c>
      <c r="E4314" s="2" t="n">
        <v>386.5</v>
      </c>
      <c r="F4314" s="244" t="inlineStr">
        <is>
          <t>*</t>
        </is>
      </c>
      <c r="G4314" s="2" t="n">
        <v>368</v>
      </c>
      <c r="H4314" s="122" t="n">
        <v>1</v>
      </c>
      <c r="I4314" s="259">
        <f>SUM(H4314*C4314)</f>
        <v/>
      </c>
      <c r="J4314" s="260" t="n">
        <v>0.4</v>
      </c>
      <c r="K4314" s="261">
        <f>C4314*J4314</f>
        <v/>
      </c>
      <c r="M4314" s="251">
        <f>CONCATENATE(D4314,"　",E4314,F4314,G4314)</f>
        <v/>
      </c>
      <c r="N4314" s="252">
        <f>I4314</f>
        <v/>
      </c>
    </row>
    <row r="4315" ht="15" customHeight="1" thickBot="1">
      <c r="B4315" s="29" t="inlineStr">
        <is>
          <t>90TSQ11-R</t>
        </is>
      </c>
      <c r="C4315">
        <f>SUMIF(数量表!D:H,B4315,数量表!H:H)</f>
        <v/>
      </c>
      <c r="D4315" s="243" t="inlineStr">
        <is>
          <t>W2-39</t>
        </is>
      </c>
      <c r="E4315" s="2" t="n">
        <v>159</v>
      </c>
      <c r="F4315" s="244" t="inlineStr">
        <is>
          <t>*</t>
        </is>
      </c>
      <c r="G4315" s="2" t="n">
        <v>450</v>
      </c>
      <c r="H4315" s="122" t="n">
        <v>1</v>
      </c>
      <c r="I4315" s="259">
        <f>SUM(H4315*C4315)</f>
        <v/>
      </c>
      <c r="J4315" s="260" t="n">
        <v>1</v>
      </c>
      <c r="K4315" s="261">
        <f>C4315*J4315</f>
        <v/>
      </c>
      <c r="M4315" s="251">
        <f>CONCATENATE(D4315,"　",E4315,F4315,G4315)</f>
        <v/>
      </c>
      <c r="N4315" s="252">
        <f>I4315</f>
        <v/>
      </c>
    </row>
    <row r="4316" ht="15" customHeight="1" thickBot="1">
      <c r="B4316" s="29" t="inlineStr">
        <is>
          <t>90TSQ11-R</t>
        </is>
      </c>
      <c r="C4316">
        <f>SUMIF(数量表!D:H,B4316,数量表!H:H)</f>
        <v/>
      </c>
      <c r="D4316" s="243" t="inlineStr">
        <is>
          <t>W1-39</t>
        </is>
      </c>
      <c r="E4316" s="2" t="n">
        <v>159</v>
      </c>
      <c r="F4316" s="244" t="inlineStr">
        <is>
          <t>*</t>
        </is>
      </c>
      <c r="G4316" s="2" t="n">
        <v>368</v>
      </c>
      <c r="H4316" s="122" t="n">
        <v>1</v>
      </c>
      <c r="I4316" s="259">
        <f>SUM(H4316*C4316)</f>
        <v/>
      </c>
      <c r="J4316" s="260" t="n">
        <v>0.2</v>
      </c>
      <c r="K4316" s="261">
        <f>C4316*J4316</f>
        <v/>
      </c>
      <c r="M4316" s="251">
        <f>CONCATENATE(D4316,"　",E4316,F4316,G4316)</f>
        <v/>
      </c>
      <c r="N4316" s="252">
        <f>I4316</f>
        <v/>
      </c>
    </row>
    <row r="4317" ht="15" customHeight="1" thickBot="1">
      <c r="B4317" s="221" t="inlineStr">
        <is>
          <t>90TSQ11-R</t>
        </is>
      </c>
      <c r="C4317" s="89">
        <f>SUMIF(数量表!D:H,B4317,数量表!H:H)</f>
        <v/>
      </c>
      <c r="D4317" s="239" t="inlineStr">
        <is>
          <t>45*1000</t>
        </is>
      </c>
      <c r="E4317" s="240" t="n">
        <v>100.5</v>
      </c>
      <c r="F4317" s="241" t="inlineStr">
        <is>
          <t>*</t>
        </is>
      </c>
      <c r="G4317" s="240" t="n">
        <v>1176</v>
      </c>
      <c r="H4317" s="242" t="n">
        <v>1</v>
      </c>
      <c r="I4317" s="256">
        <f>SUM(H4317*C4317)</f>
        <v/>
      </c>
      <c r="J4317" s="257" t="n">
        <v>0.2</v>
      </c>
      <c r="K4317" s="258">
        <f>C4317*J4317</f>
        <v/>
      </c>
      <c r="M4317" s="251">
        <f>CONCATENATE(D4317,"　",E4317,F4317,G4317)</f>
        <v/>
      </c>
      <c r="N4317" s="252">
        <f>I4317</f>
        <v/>
      </c>
    </row>
    <row r="4318" ht="15" customHeight="1" thickBot="1">
      <c r="B4318" s="220" t="inlineStr">
        <is>
          <t>90TS03</t>
        </is>
      </c>
      <c r="C4318" s="80">
        <f>SUMIF(数量表!D:H,B4318,数量表!H:H)</f>
        <v/>
      </c>
      <c r="D4318" s="235" t="inlineStr">
        <is>
          <t>W1-39</t>
        </is>
      </c>
      <c r="E4318" s="236" t="n">
        <v>386.5</v>
      </c>
      <c r="F4318" s="237" t="inlineStr">
        <is>
          <t>*</t>
        </is>
      </c>
      <c r="G4318" s="236" t="n">
        <v>1136</v>
      </c>
      <c r="H4318" s="238" t="n">
        <v>2</v>
      </c>
      <c r="I4318" s="253">
        <f>SUM(H4318*C4318)</f>
        <v/>
      </c>
      <c r="J4318" s="254" t="n">
        <v>2</v>
      </c>
      <c r="K4318" s="255">
        <f>C4318*J4318</f>
        <v/>
      </c>
      <c r="M4318" s="251">
        <f>CONCATENATE(D4318,"　",E4318,F4318,G4318)</f>
        <v/>
      </c>
      <c r="N4318" s="252">
        <f>I4318</f>
        <v/>
      </c>
    </row>
    <row r="4319" ht="15" customHeight="1" thickBot="1">
      <c r="B4319" s="29" t="inlineStr">
        <is>
          <t>90TS03</t>
        </is>
      </c>
      <c r="C4319">
        <f>SUMIF(数量表!D:H,B4319,数量表!H:H)</f>
        <v/>
      </c>
      <c r="D4319" s="243" t="inlineStr">
        <is>
          <t>W2-39</t>
        </is>
      </c>
      <c r="E4319" s="2" t="n">
        <v>386.5</v>
      </c>
      <c r="F4319" s="244" t="inlineStr">
        <is>
          <t>*</t>
        </is>
      </c>
      <c r="G4319" s="2" t="n">
        <v>482</v>
      </c>
      <c r="H4319" s="122" t="n">
        <v>2</v>
      </c>
      <c r="I4319" s="259">
        <f>SUM(H4319*C4319)</f>
        <v/>
      </c>
      <c r="J4319" s="260" t="n">
        <v>0.5</v>
      </c>
      <c r="K4319" s="261">
        <f>C4319*J4319</f>
        <v/>
      </c>
      <c r="M4319" s="251">
        <f>CONCATENATE(D4319,"　",E4319,F4319,G4319)</f>
        <v/>
      </c>
      <c r="N4319" s="252">
        <f>I4319</f>
        <v/>
      </c>
    </row>
    <row r="4320" ht="15" customHeight="1" thickBot="1">
      <c r="B4320" s="221" t="inlineStr">
        <is>
          <t>90TS03</t>
        </is>
      </c>
      <c r="C4320" s="89">
        <f>SUMIF(数量表!D:H,B4320,数量表!H:H)</f>
        <v/>
      </c>
      <c r="D4320" s="239" t="inlineStr">
        <is>
          <t>45*1000</t>
        </is>
      </c>
      <c r="E4320" s="240" t="n">
        <v>164</v>
      </c>
      <c r="F4320" s="241" t="inlineStr">
        <is>
          <t>*</t>
        </is>
      </c>
      <c r="G4320" s="240" t="n">
        <v>376</v>
      </c>
      <c r="H4320" s="242" t="n">
        <v>2</v>
      </c>
      <c r="I4320" s="256">
        <f>SUM(H4320*C4320)</f>
        <v/>
      </c>
      <c r="J4320" s="257" t="n">
        <v>0.2</v>
      </c>
      <c r="K4320" s="258">
        <f>C4320*J4320</f>
        <v/>
      </c>
      <c r="M4320" s="251">
        <f>CONCATENATE(D4320,"　",E4320,F4320,G4320)</f>
        <v/>
      </c>
      <c r="N4320" s="252">
        <f>I4320</f>
        <v/>
      </c>
    </row>
    <row r="4321" ht="15" customHeight="1" thickBot="1">
      <c r="B4321" s="220" t="inlineStr">
        <is>
          <t>SH09(FL+1200)</t>
        </is>
      </c>
      <c r="C4321" s="82">
        <f>SUMIF(数量表!D:H,B4321,数量表!H:H)</f>
        <v/>
      </c>
      <c r="D4321" s="243" t="inlineStr">
        <is>
          <t>W1-34</t>
        </is>
      </c>
      <c r="E4321" s="2" t="n">
        <v>343.5</v>
      </c>
      <c r="F4321" s="244" t="inlineStr">
        <is>
          <t>*</t>
        </is>
      </c>
      <c r="G4321" s="2" t="n">
        <v>386</v>
      </c>
      <c r="H4321" s="122" t="n">
        <v>1</v>
      </c>
      <c r="I4321" s="259">
        <f>SUM(H4321*C4321)</f>
        <v/>
      </c>
      <c r="J4321" s="260" t="n">
        <v>0.5</v>
      </c>
      <c r="K4321" s="261">
        <f>C4321*J4321</f>
        <v/>
      </c>
      <c r="M4321" s="251">
        <f>CONCATENATE(D4321,"　",E4321,F4321,G4321)</f>
        <v/>
      </c>
      <c r="N4321" s="252">
        <f>I4321</f>
        <v/>
      </c>
    </row>
    <row r="4322" ht="15" customHeight="1" thickBot="1">
      <c r="B4322" s="221" t="inlineStr">
        <is>
          <t>SH09(FL+1200)</t>
        </is>
      </c>
      <c r="C4322" s="91">
        <f>SUMIF(数量表!D:H,B4322,数量表!H:H)</f>
        <v/>
      </c>
      <c r="D4322" s="239" t="inlineStr">
        <is>
          <t>W1-34</t>
        </is>
      </c>
      <c r="E4322" s="240" t="n">
        <v>343.5</v>
      </c>
      <c r="F4322" s="241" t="inlineStr">
        <is>
          <t>*</t>
        </is>
      </c>
      <c r="G4322" s="240" t="n">
        <v>1132</v>
      </c>
      <c r="H4322" s="242" t="n">
        <v>1</v>
      </c>
      <c r="I4322" s="256">
        <f>SUM(H4322*C4322)</f>
        <v/>
      </c>
      <c r="J4322" s="257" t="n">
        <v>1</v>
      </c>
      <c r="K4322" s="258">
        <f>C4322*J4322</f>
        <v/>
      </c>
      <c r="M4322" s="251">
        <f>CONCATENATE(D4322,"　",E4322,F4322,G4322)</f>
        <v/>
      </c>
      <c r="N4322" s="252">
        <f>I4322</f>
        <v/>
      </c>
    </row>
    <row r="4323" ht="15" customHeight="1" thickBot="1">
      <c r="B4323" s="220" t="inlineStr">
        <is>
          <t>K03(FL+1800)-C</t>
        </is>
      </c>
      <c r="C4323" s="82">
        <f>SUMIF(数量表!D:H,B4323,数量表!H:H)</f>
        <v/>
      </c>
      <c r="D4323" s="235" t="inlineStr">
        <is>
          <t>W2-39</t>
        </is>
      </c>
      <c r="E4323" s="236" t="n">
        <v>386.5</v>
      </c>
      <c r="F4323" s="237" t="inlineStr">
        <is>
          <t>*</t>
        </is>
      </c>
      <c r="G4323" s="236" t="n">
        <v>350</v>
      </c>
      <c r="H4323" s="238" t="n">
        <v>2</v>
      </c>
      <c r="I4323" s="253">
        <f>SUM(H4323*C4323)</f>
        <v/>
      </c>
      <c r="J4323" s="254" t="n">
        <v>0.1</v>
      </c>
      <c r="K4323" s="255">
        <f>C4323*J4323</f>
        <v/>
      </c>
      <c r="M4323" s="251">
        <f>CONCATENATE(D4323,"　",E4323,F4323,G4323)</f>
        <v/>
      </c>
      <c r="N4323" s="252">
        <f>I4323</f>
        <v/>
      </c>
    </row>
    <row r="4324" ht="15" customHeight="1" thickBot="1">
      <c r="B4324" s="29" t="inlineStr">
        <is>
          <t>K03(FL+1800)-C</t>
        </is>
      </c>
      <c r="C4324" s="87">
        <f>SUMIF(数量表!D:H,B4324,数量表!H:H)</f>
        <v/>
      </c>
      <c r="D4324" s="243" t="inlineStr">
        <is>
          <t>W2-41</t>
        </is>
      </c>
      <c r="E4324" s="2" t="n">
        <v>414.5</v>
      </c>
      <c r="F4324" s="244" t="inlineStr">
        <is>
          <t>*</t>
        </is>
      </c>
      <c r="G4324" s="2" t="n">
        <v>350</v>
      </c>
      <c r="H4324" s="122" t="n">
        <v>2</v>
      </c>
      <c r="I4324" s="259">
        <f>SUM(H4324*C4324)</f>
        <v/>
      </c>
      <c r="J4324" s="260" t="n">
        <v>0.1</v>
      </c>
      <c r="K4324" s="261">
        <f>C4324*J4324</f>
        <v/>
      </c>
      <c r="M4324" s="251">
        <f>CONCATENATE(D4324,"　",E4324,F4324,G4324)</f>
        <v/>
      </c>
      <c r="N4324" s="252">
        <f>I4324</f>
        <v/>
      </c>
    </row>
    <row r="4325" ht="15" customHeight="1" thickBot="1">
      <c r="B4325" s="29" t="inlineStr">
        <is>
          <t>K03(FL+1800)-C</t>
        </is>
      </c>
      <c r="C4325" s="87">
        <f>SUMIF(数量表!D:H,B4325,数量表!H:H)</f>
        <v/>
      </c>
      <c r="D4325" s="243" t="inlineStr">
        <is>
          <t>W2-39</t>
        </is>
      </c>
      <c r="E4325" s="2" t="n">
        <v>386.5</v>
      </c>
      <c r="F4325" s="244" t="inlineStr">
        <is>
          <t>*</t>
        </is>
      </c>
      <c r="G4325" s="2" t="n">
        <v>884</v>
      </c>
      <c r="H4325" s="122" t="n">
        <v>4</v>
      </c>
      <c r="I4325" s="259">
        <f>SUM(H4325*C4325)</f>
        <v/>
      </c>
      <c r="J4325" s="260" t="n">
        <v>0.9</v>
      </c>
      <c r="K4325" s="261">
        <f>C4325*J4325</f>
        <v/>
      </c>
      <c r="M4325" s="251">
        <f>CONCATENATE(D4325,"　",E4325,F4325,G4325)</f>
        <v/>
      </c>
      <c r="N4325" s="252">
        <f>I4325</f>
        <v/>
      </c>
    </row>
    <row r="4326" ht="15" customHeight="1" thickBot="1">
      <c r="B4326" s="29" t="inlineStr">
        <is>
          <t>K03(FL+1800)-C</t>
        </is>
      </c>
      <c r="C4326" s="87">
        <f>SUMIF(数量表!D:H,B4326,数量表!H:H)</f>
        <v/>
      </c>
      <c r="D4326" s="243" t="inlineStr">
        <is>
          <t>W2-41</t>
        </is>
      </c>
      <c r="E4326" s="2" t="n">
        <v>414.5</v>
      </c>
      <c r="F4326" s="244" t="inlineStr">
        <is>
          <t>*</t>
        </is>
      </c>
      <c r="G4326" s="2" t="n">
        <v>884</v>
      </c>
      <c r="H4326" s="122" t="n">
        <v>4</v>
      </c>
      <c r="I4326" s="259">
        <f>SUM(H4326*C4326)</f>
        <v/>
      </c>
      <c r="J4326" s="260" t="n">
        <v>0.9</v>
      </c>
      <c r="K4326" s="261">
        <f>C4326*J4326</f>
        <v/>
      </c>
      <c r="M4326" s="251">
        <f>CONCATENATE(D4326,"　",E4326,F4326,G4326)</f>
        <v/>
      </c>
      <c r="N4326" s="252">
        <f>I4326</f>
        <v/>
      </c>
    </row>
    <row r="4327" ht="15" customHeight="1" thickBot="1">
      <c r="B4327" s="221" t="inlineStr">
        <is>
          <t>K03(FL+1800)-C</t>
        </is>
      </c>
      <c r="C4327" s="91">
        <f>SUMIF(数量表!D:H,B4327,数量表!H:H)</f>
        <v/>
      </c>
      <c r="D4327" s="239" t="inlineStr">
        <is>
          <t>45*1000</t>
        </is>
      </c>
      <c r="E4327" s="240" t="n">
        <v>39</v>
      </c>
      <c r="F4327" s="241" t="inlineStr">
        <is>
          <t>*</t>
        </is>
      </c>
      <c r="G4327" s="240" t="n">
        <v>349</v>
      </c>
      <c r="H4327" s="242" t="n">
        <v>2</v>
      </c>
      <c r="I4327" s="256">
        <f>SUM(H4327*C4327)</f>
        <v/>
      </c>
      <c r="J4327" s="257" t="n">
        <v>0.1</v>
      </c>
      <c r="K4327" s="258">
        <f>C4327*J4327</f>
        <v/>
      </c>
      <c r="M4327" s="251">
        <f>CONCATENATE(D4327,"　",E4327,F4327,G4327)</f>
        <v/>
      </c>
      <c r="N4327" s="252">
        <f>I4327</f>
        <v/>
      </c>
    </row>
    <row r="4328" ht="15" customHeight="1" thickBot="1">
      <c r="B4328" s="220" t="inlineStr">
        <is>
          <t>45MUM</t>
        </is>
      </c>
      <c r="C4328" s="82">
        <f>SUMIF(数量表!D:H,B4328,数量表!H:H)</f>
        <v/>
      </c>
      <c r="D4328" s="243" t="inlineStr">
        <is>
          <t>W3-39</t>
        </is>
      </c>
      <c r="E4328" s="2" t="n">
        <v>386.5</v>
      </c>
      <c r="F4328" s="244" t="inlineStr">
        <is>
          <t>*</t>
        </is>
      </c>
      <c r="G4328" s="2" t="n">
        <v>81</v>
      </c>
      <c r="H4328" s="122" t="n">
        <v>2</v>
      </c>
      <c r="I4328" s="259">
        <f>SUM(H4328*C4328)</f>
        <v/>
      </c>
      <c r="J4328" s="260" t="n">
        <v>1</v>
      </c>
      <c r="K4328" s="261">
        <f>C4328*J4328</f>
        <v/>
      </c>
      <c r="M4328" s="251">
        <f>CONCATENATE(D4328,"　",E4328,F4328,G4328)</f>
        <v/>
      </c>
      <c r="N4328" s="252">
        <f>I4328</f>
        <v/>
      </c>
    </row>
    <row r="4329" ht="15" customHeight="1" thickBot="1">
      <c r="B4329" s="29" t="inlineStr">
        <is>
          <t>45MUM</t>
        </is>
      </c>
      <c r="C4329" s="87">
        <f>SUMIF(数量表!D:H,B4329,数量表!H:H)</f>
        <v/>
      </c>
      <c r="D4329" s="243" t="inlineStr">
        <is>
          <t>45*1000</t>
        </is>
      </c>
      <c r="E4329" s="2" t="n">
        <v>50</v>
      </c>
      <c r="F4329" s="244" t="inlineStr">
        <is>
          <t>*</t>
        </is>
      </c>
      <c r="G4329" s="2" t="n">
        <v>1200</v>
      </c>
      <c r="H4329" s="122" t="n">
        <v>2</v>
      </c>
      <c r="I4329" s="259">
        <f>SUM(H4329*C4329)</f>
        <v/>
      </c>
      <c r="J4329" s="260" t="n">
        <v>0.1</v>
      </c>
      <c r="K4329" s="261">
        <f>C4329*J4329</f>
        <v/>
      </c>
      <c r="M4329" s="251">
        <f>CONCATENATE(D4329,"　",E4329,F4329,G4329)</f>
        <v/>
      </c>
      <c r="N4329" s="252">
        <f>I4329</f>
        <v/>
      </c>
    </row>
    <row r="4330" ht="15" customHeight="1" thickBot="1">
      <c r="B4330" s="29" t="inlineStr">
        <is>
          <t>45MUM</t>
        </is>
      </c>
      <c r="C4330" s="87">
        <f>SUMIF(数量表!D:H,B4330,数量表!H:H)</f>
        <v/>
      </c>
      <c r="D4330" s="243" t="inlineStr">
        <is>
          <t>45*1000</t>
        </is>
      </c>
      <c r="E4330" s="2" t="n">
        <v>50</v>
      </c>
      <c r="F4330" s="244" t="inlineStr">
        <is>
          <t>*</t>
        </is>
      </c>
      <c r="G4330" s="2" t="n">
        <v>681</v>
      </c>
      <c r="H4330" s="122" t="n">
        <v>2</v>
      </c>
      <c r="I4330" s="259">
        <f>SUM(H4330*C4330)</f>
        <v/>
      </c>
      <c r="J4330" s="260" t="n">
        <v>0.1</v>
      </c>
      <c r="K4330" s="261">
        <f>C4330*J4330</f>
        <v/>
      </c>
      <c r="M4330" s="251">
        <f>CONCATENATE(D4330,"　",E4330,F4330,G4330)</f>
        <v/>
      </c>
      <c r="N4330" s="252">
        <f>I4330</f>
        <v/>
      </c>
    </row>
    <row r="4331" ht="15" customHeight="1" thickBot="1">
      <c r="B4331" s="221" t="inlineStr">
        <is>
          <t>45MUM</t>
        </is>
      </c>
      <c r="C4331" s="91">
        <f>SUMIF(数量表!D:H,B4331,数量表!H:H)</f>
        <v/>
      </c>
      <c r="D4331" s="239" t="inlineStr">
        <is>
          <t>W3-39</t>
        </is>
      </c>
      <c r="E4331" s="240" t="n">
        <v>386.5</v>
      </c>
      <c r="F4331" s="241" t="inlineStr">
        <is>
          <t>*</t>
        </is>
      </c>
      <c r="G4331" s="240" t="n">
        <v>282</v>
      </c>
      <c r="H4331" s="242" t="n">
        <v>2</v>
      </c>
      <c r="I4331" s="256">
        <f>SUM(H4331*C4331)</f>
        <v/>
      </c>
      <c r="J4331" s="257" t="n">
        <v>1</v>
      </c>
      <c r="K4331" s="258">
        <f>C4331*J4331</f>
        <v/>
      </c>
      <c r="M4331" s="251">
        <f>CONCATENATE(D4331,"　",E4331,F4331,G4331)</f>
        <v/>
      </c>
      <c r="N4331" s="252">
        <f>I4331</f>
        <v/>
      </c>
    </row>
    <row r="4332" ht="15" customHeight="1" thickBot="1">
      <c r="B4332" s="220" t="inlineStr">
        <is>
          <t>180MQ3</t>
        </is>
      </c>
      <c r="C4332" s="82">
        <f>SUMIF(数量表!D:H,B4332,数量表!H:H)</f>
        <v/>
      </c>
      <c r="D4332" s="235" t="inlineStr">
        <is>
          <t>W1-39</t>
        </is>
      </c>
      <c r="E4332" s="236" t="n">
        <v>386.5</v>
      </c>
      <c r="F4332" s="237" t="inlineStr">
        <is>
          <t>*</t>
        </is>
      </c>
      <c r="G4332" s="236" t="n">
        <v>1274</v>
      </c>
      <c r="H4332" s="238" t="n">
        <v>1</v>
      </c>
      <c r="I4332" s="253">
        <f>SUM(H4332*C4332)</f>
        <v/>
      </c>
      <c r="J4332" s="254" t="n">
        <v>2</v>
      </c>
      <c r="K4332" s="255">
        <f>C4332*J4332</f>
        <v/>
      </c>
      <c r="M4332" s="251">
        <f>CONCATENATE(D4332,"　",E4332,F4332,G4332)</f>
        <v/>
      </c>
      <c r="N4332" s="252">
        <f>I4332</f>
        <v/>
      </c>
    </row>
    <row r="4333" ht="15" customHeight="1" thickBot="1">
      <c r="B4333" s="29" t="inlineStr">
        <is>
          <t>180MQ3</t>
        </is>
      </c>
      <c r="C4333" s="87">
        <f>SUMIF(数量表!D:H,B4333,数量表!H:H)</f>
        <v/>
      </c>
      <c r="D4333" s="243" t="inlineStr">
        <is>
          <t>W1-39</t>
        </is>
      </c>
      <c r="E4333" s="2" t="n">
        <v>159.5</v>
      </c>
      <c r="F4333" s="244" t="inlineStr">
        <is>
          <t>*</t>
        </is>
      </c>
      <c r="G4333" s="2" t="n">
        <v>1274</v>
      </c>
      <c r="H4333" s="122" t="n">
        <v>1</v>
      </c>
      <c r="I4333" s="259">
        <f>SUM(H4333*C4333)</f>
        <v/>
      </c>
      <c r="J4333" s="260" t="n">
        <v>1</v>
      </c>
      <c r="K4333" s="261">
        <f>C4333*J4333</f>
        <v/>
      </c>
      <c r="M4333" s="251">
        <f>CONCATENATE(D4333,"　",E4333,F4333,G4333)</f>
        <v/>
      </c>
      <c r="N4333" s="252">
        <f>I4333</f>
        <v/>
      </c>
    </row>
    <row r="4334" ht="15" customHeight="1" thickBot="1">
      <c r="B4334" s="29" t="inlineStr">
        <is>
          <t>180MQ3</t>
        </is>
      </c>
      <c r="C4334" s="87">
        <f>SUMIF(数量表!D:H,B4334,数量表!H:H)</f>
        <v/>
      </c>
      <c r="D4334" s="243" t="inlineStr">
        <is>
          <t>W1-39</t>
        </is>
      </c>
      <c r="E4334" s="2" t="n">
        <v>386.5</v>
      </c>
      <c r="F4334" s="244" t="inlineStr">
        <is>
          <t>*</t>
        </is>
      </c>
      <c r="G4334" s="2" t="n">
        <v>273</v>
      </c>
      <c r="H4334" s="122" t="n">
        <v>1</v>
      </c>
      <c r="I4334" s="259">
        <f>SUM(H4334*C4334)</f>
        <v/>
      </c>
      <c r="J4334" s="260" t="n">
        <v>2</v>
      </c>
      <c r="K4334" s="261">
        <f>C4334*J4334</f>
        <v/>
      </c>
      <c r="M4334" s="251">
        <f>CONCATENATE(D4334,"　",E4334,F4334,G4334)</f>
        <v/>
      </c>
      <c r="N4334" s="252">
        <f>I4334</f>
        <v/>
      </c>
    </row>
    <row r="4335" ht="15" customHeight="1" thickBot="1">
      <c r="B4335" s="221" t="inlineStr">
        <is>
          <t>180MQ3</t>
        </is>
      </c>
      <c r="C4335" s="91">
        <f>SUMIF(数量表!D:H,B4335,数量表!H:H)</f>
        <v/>
      </c>
      <c r="D4335" s="239" t="inlineStr">
        <is>
          <t>W1-39</t>
        </is>
      </c>
      <c r="E4335" s="240" t="n">
        <v>159.5</v>
      </c>
      <c r="F4335" s="241" t="inlineStr">
        <is>
          <t>*</t>
        </is>
      </c>
      <c r="G4335" s="240" t="n">
        <v>273</v>
      </c>
      <c r="H4335" s="242" t="n">
        <v>1</v>
      </c>
      <c r="I4335" s="256">
        <f>SUM(H4335*C4335)</f>
        <v/>
      </c>
      <c r="J4335" s="257" t="n">
        <v>1</v>
      </c>
      <c r="K4335" s="258">
        <f>C4335*J4335</f>
        <v/>
      </c>
      <c r="M4335" s="251">
        <f>CONCATENATE(D4335,"　",E4335,F4335,G4335)</f>
        <v/>
      </c>
      <c r="N4335" s="252">
        <f>I4335</f>
        <v/>
      </c>
    </row>
    <row r="4336" ht="15" customHeight="1" thickBot="1">
      <c r="B4336" s="220" t="inlineStr">
        <is>
          <t>115TS11-R</t>
        </is>
      </c>
      <c r="C4336" s="82">
        <f>SUMIF(数量表!D:H,B4336,数量表!H:H)</f>
        <v/>
      </c>
      <c r="D4336" s="235" t="inlineStr">
        <is>
          <t>W2-39</t>
        </is>
      </c>
      <c r="E4336" s="236" t="n">
        <v>386.5</v>
      </c>
      <c r="F4336" s="237" t="inlineStr">
        <is>
          <t>*</t>
        </is>
      </c>
      <c r="G4336" s="236" t="n">
        <v>118</v>
      </c>
      <c r="H4336" s="238" t="n">
        <v>2</v>
      </c>
      <c r="I4336" s="253">
        <f>SUM(H4336*C4336)</f>
        <v/>
      </c>
      <c r="J4336" s="254" t="n">
        <v>0.1</v>
      </c>
      <c r="K4336" s="255">
        <f>C4336*J4336</f>
        <v/>
      </c>
      <c r="M4336" s="251">
        <f>CONCATENATE(D4336,"　",E4336,F4336,G4336)</f>
        <v/>
      </c>
      <c r="N4336" s="252">
        <f>I4336</f>
        <v/>
      </c>
    </row>
    <row r="4337" ht="15" customHeight="1" thickBot="1">
      <c r="B4337" s="29" t="inlineStr">
        <is>
          <t>115TS11-R</t>
        </is>
      </c>
      <c r="C4337" s="87">
        <f>SUMIF(数量表!D:H,B4337,数量表!H:H)</f>
        <v/>
      </c>
      <c r="D4337" s="243" t="inlineStr">
        <is>
          <t>W2-39</t>
        </is>
      </c>
      <c r="E4337" s="2" t="n">
        <v>386.5</v>
      </c>
      <c r="F4337" s="244" t="inlineStr">
        <is>
          <t>*</t>
        </is>
      </c>
      <c r="G4337" s="2" t="n">
        <v>450</v>
      </c>
      <c r="H4337" s="122" t="n">
        <v>2</v>
      </c>
      <c r="I4337" s="259">
        <f>SUM(H4337*C4337)</f>
        <v/>
      </c>
      <c r="J4337" s="260" t="n">
        <v>1</v>
      </c>
      <c r="K4337" s="261">
        <f>C4337*J4337</f>
        <v/>
      </c>
      <c r="M4337" s="251">
        <f>CONCATENATE(D4337,"　",E4337,F4337,G4337)</f>
        <v/>
      </c>
      <c r="N4337" s="252">
        <f>I4337</f>
        <v/>
      </c>
    </row>
    <row r="4338" ht="15" customHeight="1" thickBot="1">
      <c r="B4338" s="221" t="inlineStr">
        <is>
          <t>115TS11-R</t>
        </is>
      </c>
      <c r="C4338" s="91">
        <f>SUMIF(数量表!D:H,B4338,数量表!H:H)</f>
        <v/>
      </c>
      <c r="D4338" s="239" t="inlineStr">
        <is>
          <t>45*1000</t>
        </is>
      </c>
      <c r="E4338" s="240" t="n">
        <v>328</v>
      </c>
      <c r="F4338" s="241" t="inlineStr">
        <is>
          <t>*</t>
        </is>
      </c>
      <c r="G4338" s="240" t="n">
        <v>1176</v>
      </c>
      <c r="H4338" s="242" t="n">
        <v>1</v>
      </c>
      <c r="I4338" s="256">
        <f>SUM(H4338*C4338)</f>
        <v/>
      </c>
      <c r="J4338" s="257" t="n">
        <v>0.5</v>
      </c>
      <c r="K4338" s="258">
        <f>C4338*J4338</f>
        <v/>
      </c>
      <c r="M4338" s="251">
        <f>CONCATENATE(D4338,"　",E4338,F4338,G4338)</f>
        <v/>
      </c>
      <c r="N4338" s="252">
        <f>I4338</f>
        <v/>
      </c>
    </row>
    <row r="4339" ht="15" customHeight="1" thickBot="1">
      <c r="B4339" s="220" t="inlineStr">
        <is>
          <t>68MS05</t>
        </is>
      </c>
      <c r="C4339" s="82">
        <f>SUMIF(数量表!D:H,B4339,数量表!H:H)</f>
        <v/>
      </c>
      <c r="D4339" s="235" t="inlineStr">
        <is>
          <t>W1-34</t>
        </is>
      </c>
      <c r="E4339" s="2" t="n">
        <v>386.5</v>
      </c>
      <c r="F4339" s="237" t="inlineStr">
        <is>
          <t>*</t>
        </is>
      </c>
      <c r="G4339" s="236" t="n">
        <v>561</v>
      </c>
      <c r="H4339" s="238" t="n">
        <v>1</v>
      </c>
      <c r="I4339" s="253">
        <f>SUM(H4339*C4339)</f>
        <v/>
      </c>
      <c r="J4339" s="254" t="n">
        <v>1</v>
      </c>
      <c r="K4339" s="255">
        <f>C4339*J4339</f>
        <v/>
      </c>
      <c r="M4339" s="251">
        <f>CONCATENATE(D4339,"　",E4339,F4339,G4339)</f>
        <v/>
      </c>
      <c r="N4339" s="252">
        <f>I4339</f>
        <v/>
      </c>
    </row>
    <row r="4340" ht="15" customHeight="1" thickBot="1">
      <c r="B4340" s="29" t="inlineStr">
        <is>
          <t>68MS05</t>
        </is>
      </c>
      <c r="C4340" s="87">
        <f>SUMIF(数量表!D:H,B4340,数量表!H:H)</f>
        <v/>
      </c>
      <c r="D4340" s="243" t="inlineStr">
        <is>
          <t>W1-34</t>
        </is>
      </c>
      <c r="E4340" s="2" t="n">
        <v>386.5</v>
      </c>
      <c r="F4340" s="244" t="inlineStr">
        <is>
          <t>*</t>
        </is>
      </c>
      <c r="G4340" s="2" t="n">
        <v>982</v>
      </c>
      <c r="H4340" s="122" t="n">
        <v>1</v>
      </c>
      <c r="I4340" s="259">
        <f>SUM(H4340*C4340)</f>
        <v/>
      </c>
      <c r="J4340" s="260" t="n">
        <v>1</v>
      </c>
      <c r="K4340" s="261">
        <f>C4340*J4340</f>
        <v/>
      </c>
      <c r="M4340" s="251">
        <f>CONCATENATE(D4340,"　",E4340,F4340,G4340)</f>
        <v/>
      </c>
      <c r="N4340" s="252">
        <f>I4340</f>
        <v/>
      </c>
    </row>
    <row r="4341" ht="15" customHeight="1" thickBot="1">
      <c r="B4341" s="29" t="inlineStr">
        <is>
          <t>68MS05</t>
        </is>
      </c>
      <c r="C4341" s="87">
        <f>SUMIF(数量表!D:H,B4341,数量表!H:H)</f>
        <v/>
      </c>
      <c r="D4341" s="243" t="inlineStr">
        <is>
          <t>W2-39</t>
        </is>
      </c>
      <c r="E4341" s="2" t="n">
        <v>386.5</v>
      </c>
      <c r="F4341" s="244" t="inlineStr">
        <is>
          <t>*</t>
        </is>
      </c>
      <c r="G4341" s="2" t="n">
        <v>561</v>
      </c>
      <c r="H4341" s="122" t="n">
        <v>1</v>
      </c>
      <c r="I4341" s="259">
        <f>SUM(H4341*C4341)</f>
        <v/>
      </c>
      <c r="J4341" s="260" t="n">
        <v>1</v>
      </c>
      <c r="K4341" s="261">
        <f>C4341*J4341</f>
        <v/>
      </c>
      <c r="M4341" s="251">
        <f>CONCATENATE(D4341,"　",E4341,F4341,G4341)</f>
        <v/>
      </c>
      <c r="N4341" s="252">
        <f>I4341</f>
        <v/>
      </c>
    </row>
    <row r="4342" ht="15" customHeight="1" thickBot="1">
      <c r="B4342" s="29" t="inlineStr">
        <is>
          <t>68MS05</t>
        </is>
      </c>
      <c r="C4342" s="87">
        <f>SUMIF(数量表!D:H,B4342,数量表!H:H)</f>
        <v/>
      </c>
      <c r="D4342" s="243" t="inlineStr">
        <is>
          <t>W2-39</t>
        </is>
      </c>
      <c r="E4342" s="2" t="n">
        <v>386.5</v>
      </c>
      <c r="F4342" s="244" t="inlineStr">
        <is>
          <t>*</t>
        </is>
      </c>
      <c r="G4342" s="2" t="n">
        <v>982</v>
      </c>
      <c r="H4342" s="122" t="n">
        <v>1</v>
      </c>
      <c r="I4342" s="259">
        <f>SUM(H4342*C4342)</f>
        <v/>
      </c>
      <c r="J4342" s="260" t="n">
        <v>1</v>
      </c>
      <c r="K4342" s="261">
        <f>C4342*J4342</f>
        <v/>
      </c>
      <c r="M4342" s="251">
        <f>CONCATENATE(D4342,"　",E4342,F4342,G4342)</f>
        <v/>
      </c>
      <c r="N4342" s="252">
        <f>I4342</f>
        <v/>
      </c>
    </row>
    <row r="4343" ht="15" customHeight="1" thickBot="1">
      <c r="B4343" s="29" t="inlineStr">
        <is>
          <t>68MS05</t>
        </is>
      </c>
      <c r="C4343" s="87">
        <f>SUMIF(数量表!D:H,B4343,数量表!H:H)</f>
        <v/>
      </c>
      <c r="D4343" s="243" t="inlineStr">
        <is>
          <t>45*1000</t>
        </is>
      </c>
      <c r="E4343" s="2" t="n">
        <v>164</v>
      </c>
      <c r="F4343" s="244" t="inlineStr">
        <is>
          <t>*</t>
        </is>
      </c>
      <c r="G4343" s="2" t="n">
        <v>576</v>
      </c>
      <c r="H4343" s="122" t="n">
        <v>1</v>
      </c>
      <c r="I4343" s="259">
        <f>SUM(H4343*C4343)</f>
        <v/>
      </c>
      <c r="J4343" s="260" t="n">
        <v>0.1</v>
      </c>
      <c r="K4343" s="261">
        <f>C4343*J4343</f>
        <v/>
      </c>
      <c r="M4343" s="251">
        <f>CONCATENATE(D4343,"　",E4343,F4343,G4343)</f>
        <v/>
      </c>
      <c r="N4343" s="252">
        <f>I4343</f>
        <v/>
      </c>
    </row>
    <row r="4344" ht="15" customHeight="1" thickBot="1">
      <c r="B4344" s="221" t="inlineStr">
        <is>
          <t>68MS05</t>
        </is>
      </c>
      <c r="C4344" s="91">
        <f>SUMIF(数量表!D:H,B4344,数量表!H:H)</f>
        <v/>
      </c>
      <c r="D4344" s="239" t="inlineStr">
        <is>
          <t>45*1000</t>
        </is>
      </c>
      <c r="E4344" s="240" t="n">
        <v>164</v>
      </c>
      <c r="F4344" s="241" t="inlineStr">
        <is>
          <t>*</t>
        </is>
      </c>
      <c r="G4344" s="240" t="n">
        <v>576</v>
      </c>
      <c r="H4344" s="242" t="n">
        <v>1</v>
      </c>
      <c r="I4344" s="256">
        <f>SUM(H4344*C4344)</f>
        <v/>
      </c>
      <c r="J4344" s="257" t="n">
        <v>0.1</v>
      </c>
      <c r="K4344" s="258">
        <f>C4344*J4344</f>
        <v/>
      </c>
      <c r="M4344" s="251">
        <f>CONCATENATE(D4344,"　",E4344,F4344,G4344)</f>
        <v/>
      </c>
      <c r="N4344" s="252">
        <f>I4344</f>
        <v/>
      </c>
    </row>
    <row r="4345" ht="15" customHeight="1" thickBot="1">
      <c r="B4345" s="220" t="inlineStr">
        <is>
          <t>135MKA07-L</t>
        </is>
      </c>
      <c r="C4345" s="82">
        <f>SUMIF(数量表!D:H,B4345,数量表!H:H)</f>
        <v/>
      </c>
      <c r="D4345" s="235" t="inlineStr">
        <is>
          <t>W1-39</t>
        </is>
      </c>
      <c r="E4345" s="236" t="n">
        <v>386.5</v>
      </c>
      <c r="F4345" s="237" t="inlineStr">
        <is>
          <t>*</t>
        </is>
      </c>
      <c r="G4345" s="236" t="n">
        <v>818</v>
      </c>
      <c r="H4345" s="238" t="n">
        <v>1</v>
      </c>
      <c r="I4345" s="253">
        <f>SUM(H4345*C4345)</f>
        <v/>
      </c>
      <c r="J4345" s="254" t="n">
        <v>1</v>
      </c>
      <c r="K4345" s="255">
        <f>C4345*J4345</f>
        <v/>
      </c>
      <c r="M4345" s="251">
        <f>CONCATENATE(D4345,"　",E4345,F4345,G4345)</f>
        <v/>
      </c>
      <c r="N4345" s="252">
        <f>I4345</f>
        <v/>
      </c>
    </row>
    <row r="4346" ht="15" customHeight="1" thickBot="1">
      <c r="B4346" s="29" t="inlineStr">
        <is>
          <t>135MKA07-L</t>
        </is>
      </c>
      <c r="C4346" s="87">
        <f>SUMIF(数量表!D:H,B4346,数量表!H:H)</f>
        <v/>
      </c>
      <c r="D4346" s="243" t="inlineStr">
        <is>
          <t>W2-39</t>
        </is>
      </c>
      <c r="E4346" s="2" t="n">
        <v>386.5</v>
      </c>
      <c r="F4346" s="244" t="inlineStr">
        <is>
          <t>*</t>
        </is>
      </c>
      <c r="G4346" s="2" t="n">
        <v>150</v>
      </c>
      <c r="H4346" s="122" t="n">
        <v>1</v>
      </c>
      <c r="I4346" s="259">
        <f>SUM(H4346*C4346)</f>
        <v/>
      </c>
      <c r="J4346" s="260" t="n">
        <v>0.5</v>
      </c>
      <c r="K4346" s="261">
        <f>C4346*J4346</f>
        <v/>
      </c>
      <c r="M4346" s="251">
        <f>CONCATENATE(D4346,"　",E4346,F4346,G4346)</f>
        <v/>
      </c>
      <c r="N4346" s="252">
        <f>I4346</f>
        <v/>
      </c>
    </row>
    <row r="4347" ht="15" customHeight="1" thickBot="1">
      <c r="B4347" s="29" t="inlineStr">
        <is>
          <t>135MKA07-L</t>
        </is>
      </c>
      <c r="C4347" s="87">
        <f>SUMIF(数量表!D:H,B4347,数量表!H:H)</f>
        <v/>
      </c>
      <c r="D4347" s="243" t="inlineStr">
        <is>
          <t>W2-41</t>
        </is>
      </c>
      <c r="E4347" s="2" t="n">
        <v>414.5</v>
      </c>
      <c r="F4347" s="244" t="inlineStr">
        <is>
          <t>*</t>
        </is>
      </c>
      <c r="G4347" s="2" t="n">
        <v>818</v>
      </c>
      <c r="H4347" s="122" t="n">
        <v>1</v>
      </c>
      <c r="I4347" s="259">
        <f>SUM(H4347*C4347)</f>
        <v/>
      </c>
      <c r="J4347" s="260" t="n">
        <v>1</v>
      </c>
      <c r="K4347" s="261">
        <f>C4347*J4347</f>
        <v/>
      </c>
      <c r="M4347" s="251">
        <f>CONCATENATE(D4347,"　",E4347,F4347,G4347)</f>
        <v/>
      </c>
      <c r="N4347" s="252">
        <f>I4347</f>
        <v/>
      </c>
    </row>
    <row r="4348" ht="15" customHeight="1" thickBot="1">
      <c r="B4348" s="29" t="inlineStr">
        <is>
          <t>135MKA07-L</t>
        </is>
      </c>
      <c r="C4348" s="87">
        <f>SUMIF(数量表!D:H,B4348,数量表!H:H)</f>
        <v/>
      </c>
      <c r="D4348" s="243" t="inlineStr">
        <is>
          <t>W2-41</t>
        </is>
      </c>
      <c r="E4348" s="2" t="n">
        <v>414.5</v>
      </c>
      <c r="F4348" s="244" t="inlineStr">
        <is>
          <t>*</t>
        </is>
      </c>
      <c r="G4348" s="2" t="n">
        <v>150</v>
      </c>
      <c r="H4348" s="122" t="n">
        <v>1</v>
      </c>
      <c r="I4348" s="259">
        <f>SUM(H4348*C4348)</f>
        <v/>
      </c>
      <c r="J4348" s="260" t="n">
        <v>0.1</v>
      </c>
      <c r="K4348" s="261">
        <f>C4348*J4348</f>
        <v/>
      </c>
      <c r="M4348" s="251">
        <f>CONCATENATE(D4348,"　",E4348,F4348,G4348)</f>
        <v/>
      </c>
      <c r="N4348" s="252">
        <f>I4348</f>
        <v/>
      </c>
    </row>
    <row r="4349" ht="15" customHeight="1" thickBot="1">
      <c r="B4349" s="29" t="inlineStr">
        <is>
          <t>135MKA07-L</t>
        </is>
      </c>
      <c r="C4349" s="87">
        <f>SUMIF(数量表!D:H,B4349,数量表!H:H)</f>
        <v/>
      </c>
      <c r="D4349" s="243" t="inlineStr">
        <is>
          <t>W1-39</t>
        </is>
      </c>
      <c r="E4349" s="2" t="n">
        <v>373</v>
      </c>
      <c r="F4349" s="244" t="inlineStr">
        <is>
          <t>*</t>
        </is>
      </c>
      <c r="G4349" s="2" t="n">
        <v>818</v>
      </c>
      <c r="H4349" s="122" t="n">
        <v>1</v>
      </c>
      <c r="I4349" s="259">
        <f>SUM(H4349*C4349)</f>
        <v/>
      </c>
      <c r="J4349" s="260" t="n">
        <v>1</v>
      </c>
      <c r="K4349" s="261">
        <f>C4349*J4349</f>
        <v/>
      </c>
      <c r="M4349" s="251">
        <f>CONCATENATE(D4349,"　",E4349,F4349,G4349)</f>
        <v/>
      </c>
      <c r="N4349" s="252">
        <f>I4349</f>
        <v/>
      </c>
    </row>
    <row r="4350" ht="15" customHeight="1" thickBot="1">
      <c r="B4350" s="29" t="inlineStr">
        <is>
          <t>135MKA07-L</t>
        </is>
      </c>
      <c r="C4350" s="87">
        <f>SUMIF(数量表!D:H,B4350,数量表!H:H)</f>
        <v/>
      </c>
      <c r="D4350" s="243" t="inlineStr">
        <is>
          <t>W2-39</t>
        </is>
      </c>
      <c r="E4350" s="2" t="n">
        <v>373</v>
      </c>
      <c r="F4350" s="244" t="inlineStr">
        <is>
          <t>*</t>
        </is>
      </c>
      <c r="G4350" s="2" t="n">
        <v>150</v>
      </c>
      <c r="H4350" s="122" t="n">
        <v>1</v>
      </c>
      <c r="I4350" s="259">
        <f>SUM(H4350*C4350)</f>
        <v/>
      </c>
      <c r="J4350" s="260" t="n">
        <v>0.5</v>
      </c>
      <c r="K4350" s="261">
        <f>C4350*J4350</f>
        <v/>
      </c>
      <c r="M4350" s="251">
        <f>CONCATENATE(D4350,"　",E4350,F4350,G4350)</f>
        <v/>
      </c>
      <c r="N4350" s="252">
        <f>I4350</f>
        <v/>
      </c>
    </row>
    <row r="4351" ht="15" customHeight="1" thickBot="1">
      <c r="B4351" s="221" t="inlineStr">
        <is>
          <t>135MKA07-L</t>
        </is>
      </c>
      <c r="C4351" s="91">
        <f>SUMIF(数量表!D:H,B4351,数量表!H:H)</f>
        <v/>
      </c>
      <c r="D4351" s="239" t="inlineStr">
        <is>
          <t>45*1000</t>
        </is>
      </c>
      <c r="E4351" s="240" t="n">
        <v>79</v>
      </c>
      <c r="F4351" s="241" t="inlineStr">
        <is>
          <t>*</t>
        </is>
      </c>
      <c r="G4351" s="240" t="n">
        <v>749</v>
      </c>
      <c r="H4351" s="242" t="n">
        <v>1</v>
      </c>
      <c r="I4351" s="256">
        <f>SUM(H4351*C4351)</f>
        <v/>
      </c>
      <c r="J4351" s="257" t="n">
        <v>0.1</v>
      </c>
      <c r="K4351" s="258">
        <f>C4351*J4351</f>
        <v/>
      </c>
      <c r="M4351" s="251">
        <f>CONCATENATE(D4351,"　",E4351,F4351,G4351)</f>
        <v/>
      </c>
      <c r="N4351" s="252">
        <f>I4351</f>
        <v/>
      </c>
    </row>
    <row r="4352" ht="15" customHeight="1" thickBot="1">
      <c r="B4352" s="220" t="inlineStr">
        <is>
          <t>135MKA07-R</t>
        </is>
      </c>
      <c r="C4352" s="82">
        <f>SUMIF(数量表!D:H,B4352,数量表!H:H)</f>
        <v/>
      </c>
      <c r="D4352" s="235" t="inlineStr">
        <is>
          <t>W1-39</t>
        </is>
      </c>
      <c r="E4352" s="236" t="n">
        <v>386.5</v>
      </c>
      <c r="F4352" s="237" t="inlineStr">
        <is>
          <t>*</t>
        </is>
      </c>
      <c r="G4352" s="236" t="n">
        <v>818</v>
      </c>
      <c r="H4352" s="238" t="n">
        <v>1</v>
      </c>
      <c r="I4352" s="253">
        <f>SUM(H4352*C4352)</f>
        <v/>
      </c>
      <c r="J4352" s="254" t="n">
        <v>1</v>
      </c>
      <c r="K4352" s="255">
        <f>C4352*J4352</f>
        <v/>
      </c>
      <c r="M4352" s="251">
        <f>CONCATENATE(D4352,"　",E4352,F4352,G4352)</f>
        <v/>
      </c>
      <c r="N4352" s="252">
        <f>I4352</f>
        <v/>
      </c>
    </row>
    <row r="4353" ht="15" customHeight="1" thickBot="1">
      <c r="B4353" s="29" t="inlineStr">
        <is>
          <t>135MKA07-R</t>
        </is>
      </c>
      <c r="C4353" s="87">
        <f>SUMIF(数量表!D:H,B4353,数量表!H:H)</f>
        <v/>
      </c>
      <c r="D4353" s="243" t="inlineStr">
        <is>
          <t>W2-39</t>
        </is>
      </c>
      <c r="E4353" s="2" t="n">
        <v>386.5</v>
      </c>
      <c r="F4353" s="244" t="inlineStr">
        <is>
          <t>*</t>
        </is>
      </c>
      <c r="G4353" s="2" t="n">
        <v>150</v>
      </c>
      <c r="H4353" s="122" t="n">
        <v>1</v>
      </c>
      <c r="I4353" s="259">
        <f>SUM(H4353*C4353)</f>
        <v/>
      </c>
      <c r="J4353" s="260" t="n">
        <v>0.5</v>
      </c>
      <c r="K4353" s="261">
        <f>C4353*J4353</f>
        <v/>
      </c>
      <c r="M4353" s="251">
        <f>CONCATENATE(D4353,"　",E4353,F4353,G4353)</f>
        <v/>
      </c>
      <c r="N4353" s="252">
        <f>I4353</f>
        <v/>
      </c>
    </row>
    <row r="4354" ht="15" customHeight="1" thickBot="1">
      <c r="B4354" s="29" t="inlineStr">
        <is>
          <t>135MKA07-R</t>
        </is>
      </c>
      <c r="C4354" s="87">
        <f>SUMIF(数量表!D:H,B4354,数量表!H:H)</f>
        <v/>
      </c>
      <c r="D4354" s="243" t="inlineStr">
        <is>
          <t>W2-41</t>
        </is>
      </c>
      <c r="E4354" s="2" t="n">
        <v>414.5</v>
      </c>
      <c r="F4354" s="244" t="inlineStr">
        <is>
          <t>*</t>
        </is>
      </c>
      <c r="G4354" s="2" t="n">
        <v>818</v>
      </c>
      <c r="H4354" s="122" t="n">
        <v>1</v>
      </c>
      <c r="I4354" s="259">
        <f>SUM(H4354*C4354)</f>
        <v/>
      </c>
      <c r="J4354" s="260" t="n">
        <v>1</v>
      </c>
      <c r="K4354" s="261">
        <f>C4354*J4354</f>
        <v/>
      </c>
      <c r="M4354" s="251">
        <f>CONCATENATE(D4354,"　",E4354,F4354,G4354)</f>
        <v/>
      </c>
      <c r="N4354" s="252">
        <f>I4354</f>
        <v/>
      </c>
    </row>
    <row r="4355" ht="15" customHeight="1" thickBot="1">
      <c r="B4355" s="29" t="inlineStr">
        <is>
          <t>135MKA07-R</t>
        </is>
      </c>
      <c r="C4355" s="87">
        <f>SUMIF(数量表!D:H,B4355,数量表!H:H)</f>
        <v/>
      </c>
      <c r="D4355" s="243" t="inlineStr">
        <is>
          <t>W2-41</t>
        </is>
      </c>
      <c r="E4355" s="2" t="n">
        <v>414.5</v>
      </c>
      <c r="F4355" s="244" t="inlineStr">
        <is>
          <t>*</t>
        </is>
      </c>
      <c r="G4355" s="2" t="n">
        <v>150</v>
      </c>
      <c r="H4355" s="122" t="n">
        <v>1</v>
      </c>
      <c r="I4355" s="259">
        <f>SUM(H4355*C4355)</f>
        <v/>
      </c>
      <c r="J4355" s="260" t="n">
        <v>0.1</v>
      </c>
      <c r="K4355" s="261">
        <f>C4355*J4355</f>
        <v/>
      </c>
      <c r="M4355" s="251">
        <f>CONCATENATE(D4355,"　",E4355,F4355,G4355)</f>
        <v/>
      </c>
      <c r="N4355" s="252">
        <f>I4355</f>
        <v/>
      </c>
    </row>
    <row r="4356" ht="15" customHeight="1" thickBot="1">
      <c r="B4356" s="29" t="inlineStr">
        <is>
          <t>135MKA07-R</t>
        </is>
      </c>
      <c r="C4356" s="87">
        <f>SUMIF(数量表!D:H,B4356,数量表!H:H)</f>
        <v/>
      </c>
      <c r="D4356" s="243" t="inlineStr">
        <is>
          <t>W1-39</t>
        </is>
      </c>
      <c r="E4356" s="2" t="n">
        <v>373</v>
      </c>
      <c r="F4356" s="244" t="inlineStr">
        <is>
          <t>*</t>
        </is>
      </c>
      <c r="G4356" s="2" t="n">
        <v>818</v>
      </c>
      <c r="H4356" s="122" t="n">
        <v>1</v>
      </c>
      <c r="I4356" s="259">
        <f>SUM(H4356*C4356)</f>
        <v/>
      </c>
      <c r="J4356" s="260" t="n">
        <v>1</v>
      </c>
      <c r="K4356" s="261">
        <f>C4356*J4356</f>
        <v/>
      </c>
      <c r="M4356" s="251">
        <f>CONCATENATE(D4356,"　",E4356,F4356,G4356)</f>
        <v/>
      </c>
      <c r="N4356" s="252">
        <f>I4356</f>
        <v/>
      </c>
    </row>
    <row r="4357" ht="15" customHeight="1" thickBot="1">
      <c r="B4357" s="29" t="inlineStr">
        <is>
          <t>135MKA07-R</t>
        </is>
      </c>
      <c r="C4357" s="87">
        <f>SUMIF(数量表!D:H,B4357,数量表!H:H)</f>
        <v/>
      </c>
      <c r="D4357" s="243" t="inlineStr">
        <is>
          <t>W2-39</t>
        </is>
      </c>
      <c r="E4357" s="2" t="n">
        <v>373</v>
      </c>
      <c r="F4357" s="244" t="inlineStr">
        <is>
          <t>*</t>
        </is>
      </c>
      <c r="G4357" s="2" t="n">
        <v>150</v>
      </c>
      <c r="H4357" s="122" t="n">
        <v>1</v>
      </c>
      <c r="I4357" s="259">
        <f>SUM(H4357*C4357)</f>
        <v/>
      </c>
      <c r="J4357" s="260" t="n">
        <v>0.5</v>
      </c>
      <c r="K4357" s="261">
        <f>C4357*J4357</f>
        <v/>
      </c>
      <c r="M4357" s="251">
        <f>CONCATENATE(D4357,"　",E4357,F4357,G4357)</f>
        <v/>
      </c>
      <c r="N4357" s="252">
        <f>I4357</f>
        <v/>
      </c>
    </row>
    <row r="4358" ht="15" customHeight="1" thickBot="1">
      <c r="B4358" s="221" t="inlineStr">
        <is>
          <t>135MKA07-R</t>
        </is>
      </c>
      <c r="C4358" s="91">
        <f>SUMIF(数量表!D:H,B4358,数量表!H:H)</f>
        <v/>
      </c>
      <c r="D4358" s="239" t="inlineStr">
        <is>
          <t>45*1000</t>
        </is>
      </c>
      <c r="E4358" s="240" t="n">
        <v>79</v>
      </c>
      <c r="F4358" s="241" t="inlineStr">
        <is>
          <t>*</t>
        </is>
      </c>
      <c r="G4358" s="240" t="n">
        <v>749</v>
      </c>
      <c r="H4358" s="242" t="n">
        <v>1</v>
      </c>
      <c r="I4358" s="256">
        <f>SUM(H4358*C4358)</f>
        <v/>
      </c>
      <c r="J4358" s="257" t="n">
        <v>0.1</v>
      </c>
      <c r="K4358" s="258">
        <f>C4358*J4358</f>
        <v/>
      </c>
      <c r="M4358" s="251">
        <f>CONCATENATE(D4358,"　",E4358,F4358,G4358)</f>
        <v/>
      </c>
      <c r="N4358" s="252">
        <f>I4358</f>
        <v/>
      </c>
    </row>
    <row r="4359" ht="15" customHeight="1" thickBot="1">
      <c r="B4359" s="79" t="inlineStr">
        <is>
          <t>113MA</t>
        </is>
      </c>
      <c r="C4359" s="80">
        <f>SUMIF(数量表!D:H,B4359,数量表!H:H)</f>
        <v/>
      </c>
      <c r="D4359" s="235" t="inlineStr">
        <is>
          <t>W1-39</t>
        </is>
      </c>
      <c r="E4359" s="236" t="n">
        <v>386.5</v>
      </c>
      <c r="F4359" s="237" t="inlineStr">
        <is>
          <t>*</t>
        </is>
      </c>
      <c r="G4359" s="236" t="n">
        <v>1274</v>
      </c>
      <c r="H4359" s="238" t="n">
        <v>2</v>
      </c>
      <c r="I4359" s="253">
        <f>SUM(H4359*C4359)</f>
        <v/>
      </c>
      <c r="J4359" s="254" t="n">
        <v>2</v>
      </c>
      <c r="K4359" s="255">
        <f>C4359*J4359</f>
        <v/>
      </c>
      <c r="M4359" s="251">
        <f>CONCATENATE(D4359,"　",E4359,F4359,G4359)</f>
        <v/>
      </c>
      <c r="N4359" s="252">
        <f>I4359</f>
        <v/>
      </c>
    </row>
    <row r="4360" ht="15" customHeight="1" thickBot="1">
      <c r="B4360" s="85" t="inlineStr">
        <is>
          <t>113MA</t>
        </is>
      </c>
      <c r="C4360">
        <f>SUMIF(数量表!D:H,B4360,数量表!H:H)</f>
        <v/>
      </c>
      <c r="D4360" s="243" t="inlineStr">
        <is>
          <t>W3-39</t>
        </is>
      </c>
      <c r="E4360" s="2" t="n">
        <v>386.5</v>
      </c>
      <c r="F4360" s="244" t="inlineStr">
        <is>
          <t>*</t>
        </is>
      </c>
      <c r="G4360" s="2" t="n">
        <v>649</v>
      </c>
      <c r="H4360" s="122" t="n">
        <v>2</v>
      </c>
      <c r="I4360" s="259">
        <f>SUM(H4360*C4360)</f>
        <v/>
      </c>
      <c r="J4360" s="260" t="n">
        <v>2</v>
      </c>
      <c r="K4360" s="261">
        <f>C4360*J4360</f>
        <v/>
      </c>
      <c r="M4360" s="251">
        <f>CONCATENATE(D4360,"　",E4360,F4360,G4360)</f>
        <v/>
      </c>
      <c r="N4360" s="252">
        <f>I4360</f>
        <v/>
      </c>
    </row>
    <row r="4361" ht="15" customHeight="1" thickBot="1">
      <c r="B4361" s="220" t="inlineStr">
        <is>
          <t>113MH</t>
        </is>
      </c>
      <c r="C4361" s="80">
        <f>SUMIF(数量表!D:H,B4361,数量表!H:H)</f>
        <v/>
      </c>
      <c r="D4361" s="235" t="inlineStr">
        <is>
          <t>W1-34</t>
        </is>
      </c>
      <c r="E4361" s="236" t="n">
        <v>345</v>
      </c>
      <c r="F4361" s="237" t="inlineStr">
        <is>
          <t>*</t>
        </is>
      </c>
      <c r="G4361" s="236" t="n">
        <v>1274</v>
      </c>
      <c r="H4361" s="238" t="n">
        <v>2</v>
      </c>
      <c r="I4361" s="253">
        <f>SUM(H4361*C4361)</f>
        <v/>
      </c>
      <c r="J4361" s="254" t="n">
        <v>2</v>
      </c>
      <c r="K4361" s="255">
        <f>C4361*J4361</f>
        <v/>
      </c>
      <c r="M4361" s="251">
        <f>CONCATENATE(D4361,"　",E4361,F4361,G4361)</f>
        <v/>
      </c>
      <c r="N4361" s="252">
        <f>I4361</f>
        <v/>
      </c>
    </row>
    <row r="4362" ht="15" customHeight="1" thickBot="1">
      <c r="B4362" s="29" t="inlineStr">
        <is>
          <t>113MH</t>
        </is>
      </c>
      <c r="C4362">
        <f>SUMIF(数量表!D:H,B4362,数量表!H:H)</f>
        <v/>
      </c>
      <c r="D4362" s="243" t="inlineStr">
        <is>
          <t>W3-39</t>
        </is>
      </c>
      <c r="E4362" s="2" t="n">
        <v>345</v>
      </c>
      <c r="F4362" s="244" t="inlineStr">
        <is>
          <t>*</t>
        </is>
      </c>
      <c r="G4362" s="2" t="n">
        <v>649</v>
      </c>
      <c r="H4362" s="122" t="n">
        <v>2</v>
      </c>
      <c r="I4362" s="259">
        <f>SUM(H4362*C4362)</f>
        <v/>
      </c>
      <c r="J4362" s="260" t="n">
        <v>2</v>
      </c>
      <c r="K4362" s="261">
        <f>C4362*J4362</f>
        <v/>
      </c>
      <c r="M4362" s="251">
        <f>CONCATENATE(D4362,"　",E4362,F4362,G4362)</f>
        <v/>
      </c>
      <c r="N4362" s="252">
        <f>I4362</f>
        <v/>
      </c>
    </row>
    <row r="4363" ht="15" customHeight="1" thickBot="1">
      <c r="B4363" s="220" t="inlineStr">
        <is>
          <t>113MHL</t>
        </is>
      </c>
      <c r="C4363" s="80">
        <f>SUMIF(数量表!D:H,B4363,数量表!H:H)</f>
        <v/>
      </c>
      <c r="D4363" s="235" t="inlineStr">
        <is>
          <t>W1-34</t>
        </is>
      </c>
      <c r="E4363" s="236" t="n">
        <v>303</v>
      </c>
      <c r="F4363" s="237" t="inlineStr">
        <is>
          <t>*</t>
        </is>
      </c>
      <c r="G4363" s="236" t="n">
        <v>1275</v>
      </c>
      <c r="H4363" s="238" t="n">
        <v>2</v>
      </c>
      <c r="I4363" s="253">
        <f>SUM(H4363*C4363)</f>
        <v/>
      </c>
      <c r="J4363" s="254" t="n">
        <v>2</v>
      </c>
      <c r="K4363" s="255">
        <f>C4363*J4363</f>
        <v/>
      </c>
      <c r="M4363" s="251">
        <f>CONCATENATE(D4363,"　",E4363,F4363,G4363)</f>
        <v/>
      </c>
      <c r="N4363" s="252">
        <f>I4363</f>
        <v/>
      </c>
    </row>
    <row r="4364" ht="15" customHeight="1" thickBot="1">
      <c r="B4364" s="221" t="inlineStr">
        <is>
          <t>113MHL</t>
        </is>
      </c>
      <c r="C4364" s="89">
        <f>SUMIF(数量表!D:H,B4364,数量表!H:H)</f>
        <v/>
      </c>
      <c r="D4364" s="239" t="inlineStr">
        <is>
          <t>W3-39</t>
        </is>
      </c>
      <c r="E4364" s="240" t="n">
        <v>303</v>
      </c>
      <c r="F4364" s="241" t="inlineStr">
        <is>
          <t>*</t>
        </is>
      </c>
      <c r="G4364" s="240" t="n">
        <v>649</v>
      </c>
      <c r="H4364" s="242" t="n">
        <v>2</v>
      </c>
      <c r="I4364" s="256">
        <f>SUM(H4364*C4364)</f>
        <v/>
      </c>
      <c r="J4364" s="257" t="n">
        <v>2</v>
      </c>
      <c r="K4364" s="258">
        <f>C4364*J4364</f>
        <v/>
      </c>
      <c r="M4364" s="251">
        <f>CONCATENATE(D4364,"　",E4364,F4364,G4364)</f>
        <v/>
      </c>
      <c r="N4364" s="252">
        <f>I4364</f>
        <v/>
      </c>
    </row>
    <row r="4365" ht="15" customHeight="1" thickBot="1">
      <c r="B4365" s="29" t="inlineStr">
        <is>
          <t>113MQ3</t>
        </is>
      </c>
      <c r="C4365">
        <f>SUMIF(数量表!D:H,B4365,数量表!H:H)</f>
        <v/>
      </c>
      <c r="D4365" s="243" t="inlineStr">
        <is>
          <t>W1-39</t>
        </is>
      </c>
      <c r="E4365" s="2" t="n">
        <v>386.5</v>
      </c>
      <c r="F4365" s="244" t="inlineStr">
        <is>
          <t>*</t>
        </is>
      </c>
      <c r="G4365" s="2" t="n">
        <v>1274</v>
      </c>
      <c r="H4365" s="122" t="n">
        <v>2</v>
      </c>
      <c r="I4365" s="259">
        <f>SUM(H4365*C4365)</f>
        <v/>
      </c>
      <c r="J4365" s="260" t="n">
        <v>2</v>
      </c>
      <c r="K4365" s="261">
        <f>C4365*J4365</f>
        <v/>
      </c>
      <c r="M4365" s="251">
        <f>CONCATENATE(D4365,"　",E4365,F4365,G4365)</f>
        <v/>
      </c>
      <c r="N4365" s="252">
        <f>I4365</f>
        <v/>
      </c>
    </row>
    <row r="4366" ht="15" customHeight="1" thickBot="1">
      <c r="B4366" s="29" t="inlineStr">
        <is>
          <t>113MQ3</t>
        </is>
      </c>
      <c r="C4366">
        <f>SUMIF(数量表!D:H,B4366,数量表!H:H)</f>
        <v/>
      </c>
      <c r="D4366" s="243" t="inlineStr">
        <is>
          <t>W3-39</t>
        </is>
      </c>
      <c r="E4366" s="2" t="n">
        <v>159.5</v>
      </c>
      <c r="F4366" s="244" t="inlineStr">
        <is>
          <t>*</t>
        </is>
      </c>
      <c r="G4366" s="2" t="n">
        <v>1274</v>
      </c>
      <c r="H4366" s="122" t="n">
        <v>2</v>
      </c>
      <c r="I4366" s="259">
        <f>SUM(H4366*C4366)</f>
        <v/>
      </c>
      <c r="J4366" s="260" t="n">
        <v>2</v>
      </c>
      <c r="K4366" s="261">
        <f>C4366*J4366</f>
        <v/>
      </c>
      <c r="M4366" s="251">
        <f>CONCATENATE(D4366,"　",E4366,F4366,G4366)</f>
        <v/>
      </c>
      <c r="N4366" s="252">
        <f>I4366</f>
        <v/>
      </c>
    </row>
    <row r="4367" ht="15" customHeight="1" thickBot="1">
      <c r="B4367" s="29" t="inlineStr">
        <is>
          <t>113MQ3</t>
        </is>
      </c>
      <c r="C4367">
        <f>SUMIF(数量表!D:H,B4367,数量表!H:H)</f>
        <v/>
      </c>
      <c r="D4367" s="243" t="inlineStr">
        <is>
          <t>W1-39</t>
        </is>
      </c>
      <c r="E4367" s="2" t="n">
        <v>386.5</v>
      </c>
      <c r="F4367" s="244" t="inlineStr">
        <is>
          <t>*</t>
        </is>
      </c>
      <c r="G4367" s="2" t="n">
        <v>649</v>
      </c>
      <c r="H4367" s="122" t="n">
        <v>2</v>
      </c>
      <c r="I4367" s="259">
        <f>SUM(H4367*C4367)</f>
        <v/>
      </c>
      <c r="J4367" s="260" t="n">
        <v>2</v>
      </c>
      <c r="K4367" s="261">
        <f>C4367*J4367</f>
        <v/>
      </c>
      <c r="M4367" s="251">
        <f>CONCATENATE(D4367,"　",E4367,F4367,G4367)</f>
        <v/>
      </c>
      <c r="N4367" s="252">
        <f>I4367</f>
        <v/>
      </c>
    </row>
    <row r="4368" ht="15" customHeight="1" thickBot="1">
      <c r="B4368" s="29" t="inlineStr">
        <is>
          <t>113MQ3</t>
        </is>
      </c>
      <c r="C4368">
        <f>SUMIF(数量表!D:H,B4368,数量表!H:H)</f>
        <v/>
      </c>
      <c r="D4368" s="243" t="inlineStr">
        <is>
          <t>W3-39</t>
        </is>
      </c>
      <c r="E4368" s="2" t="n">
        <v>159.5</v>
      </c>
      <c r="F4368" s="244" t="inlineStr">
        <is>
          <t>*</t>
        </is>
      </c>
      <c r="G4368" s="2" t="n">
        <v>649</v>
      </c>
      <c r="H4368" s="122" t="n">
        <v>2</v>
      </c>
      <c r="I4368" s="259">
        <f>SUM(H4368*C4368)</f>
        <v/>
      </c>
      <c r="J4368" s="260" t="n">
        <v>2</v>
      </c>
      <c r="K4368" s="261">
        <f>C4368*J4368</f>
        <v/>
      </c>
      <c r="M4368" s="251">
        <f>CONCATENATE(D4368,"　",E4368,F4368,G4368)</f>
        <v/>
      </c>
      <c r="N4368" s="252">
        <f>I4368</f>
        <v/>
      </c>
    </row>
    <row r="4369" ht="15" customHeight="1" thickBot="1">
      <c r="B4369" s="220" t="inlineStr">
        <is>
          <t>180MQ</t>
        </is>
      </c>
      <c r="C4369" s="80">
        <f>SUMIF(数量表!D:H,B4369,数量表!H:H)</f>
        <v/>
      </c>
      <c r="D4369" s="235" t="inlineStr">
        <is>
          <t>W1-39</t>
        </is>
      </c>
      <c r="E4369" s="236" t="n">
        <v>118</v>
      </c>
      <c r="F4369" s="237" t="inlineStr">
        <is>
          <t>*</t>
        </is>
      </c>
      <c r="G4369" s="236" t="n">
        <v>1274</v>
      </c>
      <c r="H4369" s="238" t="n">
        <v>2</v>
      </c>
      <c r="I4369" s="253">
        <f>SUM(H4369*C4369)</f>
        <v/>
      </c>
      <c r="J4369" s="254" t="n">
        <v>1</v>
      </c>
      <c r="K4369" s="255">
        <f>C4369*J4369</f>
        <v/>
      </c>
      <c r="M4369" s="251">
        <f>CONCATENATE(D4369,"　",E4369,F4369,G4369)</f>
        <v/>
      </c>
      <c r="N4369" s="252">
        <f>I4369</f>
        <v/>
      </c>
    </row>
    <row r="4370" ht="15" customHeight="1" thickBot="1">
      <c r="B4370" s="221" t="inlineStr">
        <is>
          <t>180MQ</t>
        </is>
      </c>
      <c r="C4370" s="89">
        <f>SUMIF(数量表!D:H,B4370,数量表!H:H)</f>
        <v/>
      </c>
      <c r="D4370" s="239" t="inlineStr">
        <is>
          <t>W3-39</t>
        </is>
      </c>
      <c r="E4370" s="240" t="n">
        <v>118</v>
      </c>
      <c r="F4370" s="241" t="inlineStr">
        <is>
          <t>*</t>
        </is>
      </c>
      <c r="G4370" s="240" t="n">
        <v>273</v>
      </c>
      <c r="H4370" s="242" t="n">
        <v>2</v>
      </c>
      <c r="I4370" s="256">
        <f>SUM(H4370*C4370)</f>
        <v/>
      </c>
      <c r="J4370" s="257" t="n">
        <v>1</v>
      </c>
      <c r="K4370" s="258">
        <f>C4370*J4370</f>
        <v/>
      </c>
      <c r="M4370" s="251">
        <f>CONCATENATE(D4370,"　",E4370,F4370,G4370)</f>
        <v/>
      </c>
      <c r="N4370" s="252">
        <f>I4370</f>
        <v/>
      </c>
    </row>
    <row r="4371" ht="15" customHeight="1" thickBot="1">
      <c r="B4371" s="220" t="inlineStr">
        <is>
          <t>115TSQ11-R</t>
        </is>
      </c>
      <c r="C4371">
        <f>SUMIF(数量表!D:H,B4371,数量表!H:H)</f>
        <v/>
      </c>
      <c r="D4371" s="235" t="inlineStr">
        <is>
          <t>W2-39</t>
        </is>
      </c>
      <c r="E4371" s="236" t="n">
        <v>386.5</v>
      </c>
      <c r="F4371" s="237" t="inlineStr">
        <is>
          <t>*</t>
        </is>
      </c>
      <c r="G4371" s="236" t="n">
        <v>450</v>
      </c>
      <c r="H4371" s="238" t="n">
        <v>1</v>
      </c>
      <c r="I4371" s="253">
        <f>SUM(H4371*C4371)</f>
        <v/>
      </c>
      <c r="J4371" s="254" t="n">
        <v>1</v>
      </c>
      <c r="K4371" s="255">
        <f>C4371*J4371</f>
        <v/>
      </c>
      <c r="M4371" s="251">
        <f>CONCATENATE(D4371,"　",E4371,F4371,G4371)</f>
        <v/>
      </c>
      <c r="N4371" s="252">
        <f>I4371</f>
        <v/>
      </c>
    </row>
    <row r="4372" ht="15" customHeight="1" thickBot="1">
      <c r="B4372" s="220" t="inlineStr">
        <is>
          <t>115TSQ11-R</t>
        </is>
      </c>
      <c r="C4372" s="82">
        <f>SUMIF(数量表!D:H,B4372,数量表!H:H)</f>
        <v/>
      </c>
      <c r="D4372" t="inlineStr">
        <is>
          <t>W1-39</t>
        </is>
      </c>
      <c r="E4372" s="2" t="n">
        <v>386.5</v>
      </c>
      <c r="F4372" s="244" t="inlineStr">
        <is>
          <t>*</t>
        </is>
      </c>
      <c r="G4372" s="2" t="n">
        <v>118</v>
      </c>
      <c r="H4372" s="122" t="n">
        <v>1</v>
      </c>
      <c r="I4372" s="259">
        <f>SUM(H4372*C4372)</f>
        <v/>
      </c>
      <c r="J4372" s="260" t="n">
        <v>1</v>
      </c>
      <c r="K4372" s="261">
        <f>C4372*J4372</f>
        <v/>
      </c>
      <c r="M4372" s="251">
        <f>CONCATENATE(D4372,"　",E4372,F4372,G4372)</f>
        <v/>
      </c>
      <c r="N4372" s="252">
        <f>I4372</f>
        <v/>
      </c>
    </row>
    <row r="4373" ht="15" customHeight="1" thickBot="1">
      <c r="B4373" s="29" t="inlineStr">
        <is>
          <t>115TSQ11-R</t>
        </is>
      </c>
      <c r="C4373" s="87">
        <f>SUMIF(数量表!D:H,B4373,数量表!H:H)</f>
        <v/>
      </c>
      <c r="D4373" t="inlineStr">
        <is>
          <t>W2-39</t>
        </is>
      </c>
      <c r="E4373" s="2" t="n">
        <v>159</v>
      </c>
      <c r="F4373" s="244" t="inlineStr">
        <is>
          <t>*</t>
        </is>
      </c>
      <c r="G4373" s="2" t="n">
        <v>450</v>
      </c>
      <c r="H4373" s="122" t="n">
        <v>1</v>
      </c>
      <c r="I4373" s="259">
        <f>SUM(H4373*C4373)</f>
        <v/>
      </c>
      <c r="J4373" s="260" t="n">
        <v>1</v>
      </c>
      <c r="K4373" s="261">
        <f>C4373*J4373</f>
        <v/>
      </c>
      <c r="M4373" s="251">
        <f>CONCATENATE(D4373,"　",E4373,F4373,G4373)</f>
        <v/>
      </c>
      <c r="N4373" s="252">
        <f>I4373</f>
        <v/>
      </c>
    </row>
    <row r="4374" ht="15" customHeight="1" thickBot="1">
      <c r="B4374" s="29" t="inlineStr">
        <is>
          <t>115TSQ11-R</t>
        </is>
      </c>
      <c r="C4374" s="87">
        <f>SUMIF(数量表!D:H,B4374,数量表!H:H)</f>
        <v/>
      </c>
      <c r="D4374" t="inlineStr">
        <is>
          <t>W1-39</t>
        </is>
      </c>
      <c r="E4374" s="2" t="n">
        <v>159</v>
      </c>
      <c r="F4374" s="244" t="inlineStr">
        <is>
          <t>*</t>
        </is>
      </c>
      <c r="G4374" s="2" t="n">
        <v>118</v>
      </c>
      <c r="H4374" s="122" t="n">
        <v>1</v>
      </c>
      <c r="I4374" s="259">
        <f>SUM(H4374*C4374)</f>
        <v/>
      </c>
      <c r="J4374" s="260" t="n">
        <v>1</v>
      </c>
      <c r="K4374" s="261">
        <f>C4374*J4374</f>
        <v/>
      </c>
      <c r="M4374" s="251">
        <f>CONCATENATE(D4374,"　",E4374,F4374,G4374)</f>
        <v/>
      </c>
      <c r="N4374" s="252">
        <f>I4374</f>
        <v/>
      </c>
    </row>
    <row r="4375" ht="15" customHeight="1" thickBot="1">
      <c r="B4375" s="221" t="inlineStr">
        <is>
          <t>115TSQ11-R</t>
        </is>
      </c>
      <c r="C4375" s="91">
        <f>SUMIF(数量表!D:H,B4375,数量表!H:H)</f>
        <v/>
      </c>
      <c r="D4375" s="89" t="inlineStr">
        <is>
          <t>45*1000</t>
        </is>
      </c>
      <c r="E4375" s="240" t="n">
        <v>100.5</v>
      </c>
      <c r="F4375" s="241" t="inlineStr">
        <is>
          <t>*</t>
        </is>
      </c>
      <c r="G4375" s="240" t="n">
        <v>1176</v>
      </c>
      <c r="H4375" s="242" t="n">
        <v>1</v>
      </c>
      <c r="I4375" s="256">
        <f>SUM(H4375*C4375)</f>
        <v/>
      </c>
      <c r="J4375" s="257" t="n">
        <v>0.2</v>
      </c>
      <c r="K4375" s="258">
        <f>C4375*J4375</f>
        <v/>
      </c>
      <c r="M4375" s="251">
        <f>CONCATENATE(D4375,"　",E4375,F4375,G4375)</f>
        <v/>
      </c>
      <c r="N4375" s="252">
        <f>I4375</f>
        <v/>
      </c>
    </row>
    <row r="4376" ht="15" customHeight="1" thickBot="1">
      <c r="B4376" s="220" t="inlineStr">
        <is>
          <t>115TA144</t>
        </is>
      </c>
      <c r="C4376" s="82">
        <f>SUMIF(数量表!D:H,B4376,数量表!H:H)</f>
        <v/>
      </c>
      <c r="D4376" s="80" t="inlineStr">
        <is>
          <t>W1-39</t>
        </is>
      </c>
      <c r="E4376" s="236" t="n">
        <v>386.5</v>
      </c>
      <c r="F4376" s="237" t="inlineStr">
        <is>
          <t>*</t>
        </is>
      </c>
      <c r="G4376" s="236" t="n">
        <v>1274</v>
      </c>
      <c r="H4376" s="238" t="n">
        <v>2</v>
      </c>
      <c r="I4376" s="253">
        <f>SUM(H4376*C4376)</f>
        <v/>
      </c>
      <c r="J4376" s="254" t="n">
        <v>2</v>
      </c>
      <c r="K4376" s="255">
        <f>C4376*J4376</f>
        <v/>
      </c>
      <c r="M4376" s="251">
        <f>CONCATENATE(D4376,"　",E4376,F4376,G4376)</f>
        <v/>
      </c>
      <c r="N4376" s="252">
        <f>I4376</f>
        <v/>
      </c>
    </row>
    <row r="4377" ht="15" customHeight="1" thickBot="1">
      <c r="B4377" s="29" t="inlineStr">
        <is>
          <t>115TA144</t>
        </is>
      </c>
      <c r="C4377" s="87">
        <f>SUMIF(数量表!D:H,B4377,数量表!H:H)</f>
        <v/>
      </c>
      <c r="D4377" t="inlineStr">
        <is>
          <t>45*1000</t>
        </is>
      </c>
      <c r="E4377" s="2" t="n">
        <v>205</v>
      </c>
      <c r="F4377" s="244" t="inlineStr">
        <is>
          <t>*</t>
        </is>
      </c>
      <c r="G4377" s="2" t="n">
        <v>477</v>
      </c>
      <c r="H4377" s="122" t="n">
        <v>2</v>
      </c>
      <c r="I4377" s="259">
        <f>SUM(H4377*C4377)</f>
        <v/>
      </c>
      <c r="J4377" s="260" t="n">
        <v>0.2</v>
      </c>
      <c r="K4377" s="261">
        <f>C4377*J4377</f>
        <v/>
      </c>
      <c r="M4377" s="251">
        <f>CONCATENATE(D4377,"　",E4377,F4377,G4377)</f>
        <v/>
      </c>
      <c r="N4377" s="252">
        <f>I4377</f>
        <v/>
      </c>
    </row>
    <row r="4378" ht="15" customHeight="1" thickBot="1">
      <c r="B4378" s="29" t="inlineStr">
        <is>
          <t>115TA144</t>
        </is>
      </c>
      <c r="C4378" s="87">
        <f>SUMIF(数量表!D:H,B4378,数量表!H:H)</f>
        <v/>
      </c>
      <c r="D4378" t="inlineStr">
        <is>
          <t>45*1000</t>
        </is>
      </c>
      <c r="E4378" s="2" t="n">
        <v>154.5</v>
      </c>
      <c r="F4378" s="244" t="inlineStr">
        <is>
          <t>*</t>
        </is>
      </c>
      <c r="G4378" s="2" t="n">
        <v>477</v>
      </c>
      <c r="H4378" s="122" t="n">
        <v>2</v>
      </c>
      <c r="I4378" s="259">
        <f>SUM(H4378*C4378)</f>
        <v/>
      </c>
      <c r="J4378" s="260" t="n">
        <v>0.2</v>
      </c>
      <c r="K4378" s="261">
        <f>C4378*J4378</f>
        <v/>
      </c>
      <c r="M4378" s="251">
        <f>CONCATENATE(D4378,"　",E4378,F4378,G4378)</f>
        <v/>
      </c>
      <c r="N4378" s="252">
        <f>I4378</f>
        <v/>
      </c>
    </row>
    <row r="4379" ht="15" customHeight="1" thickBot="1">
      <c r="B4379" s="221" t="inlineStr">
        <is>
          <t>115TA144</t>
        </is>
      </c>
      <c r="C4379" s="91">
        <f>SUMIF(数量表!D:H,B4379,数量表!H:H)</f>
        <v/>
      </c>
      <c r="D4379" s="89" t="inlineStr">
        <is>
          <t>W3-39</t>
        </is>
      </c>
      <c r="E4379" s="240" t="n">
        <v>386.5</v>
      </c>
      <c r="F4379" s="241" t="inlineStr">
        <is>
          <t>*</t>
        </is>
      </c>
      <c r="G4379" s="240" t="n">
        <v>770</v>
      </c>
      <c r="H4379" s="242" t="n">
        <v>2</v>
      </c>
      <c r="I4379" s="256">
        <f>SUM(H4379*C4379)</f>
        <v/>
      </c>
      <c r="J4379" s="257" t="n">
        <v>2</v>
      </c>
      <c r="K4379" s="258">
        <f>C4379*J4379</f>
        <v/>
      </c>
      <c r="M4379" s="251">
        <f>CONCATENATE(D4379,"　",E4379,F4379,G4379)</f>
        <v/>
      </c>
      <c r="N4379" s="252">
        <f>I4379</f>
        <v/>
      </c>
    </row>
    <row r="4380" ht="15" customHeight="1" thickBot="1">
      <c r="B4380" s="85" t="inlineStr">
        <is>
          <t>115TS03L</t>
        </is>
      </c>
      <c r="C4380" s="87">
        <f>SUMIF(数量表!D:H,B4380,数量表!H:H)</f>
        <v/>
      </c>
      <c r="D4380" s="80" t="inlineStr">
        <is>
          <t>W1-34</t>
        </is>
      </c>
      <c r="E4380" s="236" t="n">
        <v>346.5</v>
      </c>
      <c r="F4380" s="237" t="inlineStr">
        <is>
          <t>*</t>
        </is>
      </c>
      <c r="G4380" s="236" t="n">
        <v>1136</v>
      </c>
      <c r="H4380" s="238" t="n">
        <v>1</v>
      </c>
      <c r="I4380" s="253">
        <f>SUM(H4380*C4380)</f>
        <v/>
      </c>
      <c r="J4380" s="254" t="n">
        <v>1</v>
      </c>
      <c r="K4380" s="255">
        <f>C4380*J4380</f>
        <v/>
      </c>
      <c r="M4380" s="251">
        <f>CONCATENATE(D4380,"　",E4380,F4380,G4380)</f>
        <v/>
      </c>
      <c r="N4380" s="252">
        <f>I4380</f>
        <v/>
      </c>
    </row>
    <row r="4381" ht="15" customHeight="1" thickBot="1">
      <c r="B4381" s="85" t="inlineStr">
        <is>
          <t>115TS03L</t>
        </is>
      </c>
      <c r="C4381" s="87">
        <f>SUMIF(数量表!D:H,B4381,数量表!H:H)</f>
        <v/>
      </c>
      <c r="D4381" t="inlineStr">
        <is>
          <t>W1-34</t>
        </is>
      </c>
      <c r="E4381" s="2" t="n">
        <v>346.5</v>
      </c>
      <c r="F4381" s="244" t="inlineStr">
        <is>
          <t>*</t>
        </is>
      </c>
      <c r="G4381" s="2" t="n">
        <v>232</v>
      </c>
      <c r="H4381" s="122" t="n">
        <v>1</v>
      </c>
      <c r="I4381" s="259">
        <f>SUM(H4381*C4381)</f>
        <v/>
      </c>
      <c r="J4381" s="260" t="n">
        <v>1</v>
      </c>
      <c r="K4381" s="261">
        <f>C4381*J4381</f>
        <v/>
      </c>
      <c r="M4381" s="251">
        <f>CONCATENATE(D4381,"　",E4381,F4381,G4381)</f>
        <v/>
      </c>
      <c r="N4381" s="252">
        <f>I4381</f>
        <v/>
      </c>
    </row>
    <row r="4382" ht="15" customHeight="1" thickBot="1">
      <c r="B4382" s="85" t="inlineStr">
        <is>
          <t>115TS03L</t>
        </is>
      </c>
      <c r="C4382" s="87">
        <f>SUMIF(数量表!D:H,B4382,数量表!H:H)</f>
        <v/>
      </c>
      <c r="D4382" t="inlineStr">
        <is>
          <t>W1-39</t>
        </is>
      </c>
      <c r="E4382" s="2" t="n">
        <v>386.5</v>
      </c>
      <c r="F4382" s="244" t="inlineStr">
        <is>
          <t>*</t>
        </is>
      </c>
      <c r="G4382" s="2" t="n">
        <v>1136</v>
      </c>
      <c r="H4382" s="122" t="n">
        <v>1</v>
      </c>
      <c r="I4382" s="259">
        <f>SUM(H4382*C4382)</f>
        <v/>
      </c>
      <c r="J4382" s="260" t="n">
        <v>1</v>
      </c>
      <c r="K4382" s="261">
        <f>C4382*J4382</f>
        <v/>
      </c>
      <c r="M4382" s="251">
        <f>CONCATENATE(D4382,"　",E4382,F4382,G4382)</f>
        <v/>
      </c>
      <c r="N4382" s="252">
        <f>I4382</f>
        <v/>
      </c>
    </row>
    <row r="4383" ht="15" customHeight="1" thickBot="1">
      <c r="B4383" s="85" t="inlineStr">
        <is>
          <t>115TS03L</t>
        </is>
      </c>
      <c r="C4383" s="87">
        <f>SUMIF(数量表!D:H,B4383,数量表!H:H)</f>
        <v/>
      </c>
      <c r="D4383" t="inlineStr">
        <is>
          <t>W2-39</t>
        </is>
      </c>
      <c r="E4383" s="2" t="n">
        <v>386.5</v>
      </c>
      <c r="F4383" s="244" t="inlineStr">
        <is>
          <t>*</t>
        </is>
      </c>
      <c r="G4383" s="2" t="n">
        <v>232</v>
      </c>
      <c r="H4383" s="122" t="n">
        <v>1</v>
      </c>
      <c r="I4383" s="259">
        <f>SUM(H4383*C4383)</f>
        <v/>
      </c>
      <c r="J4383" s="260" t="n">
        <v>1</v>
      </c>
      <c r="K4383" s="261">
        <f>C4383*J4383</f>
        <v/>
      </c>
      <c r="M4383" s="251">
        <f>CONCATENATE(D4383,"　",E4383,F4383,G4383)</f>
        <v/>
      </c>
      <c r="N4383" s="252">
        <f>I4383</f>
        <v/>
      </c>
    </row>
    <row r="4384" ht="15" customHeight="1" thickBot="1">
      <c r="B4384" s="85" t="inlineStr">
        <is>
          <t>115TS03L</t>
        </is>
      </c>
      <c r="C4384" s="87">
        <f>SUMIF(数量表!D:H,B4384,数量表!H:H)</f>
        <v/>
      </c>
      <c r="D4384" t="inlineStr">
        <is>
          <t>45*1000</t>
        </is>
      </c>
      <c r="E4384" s="2" t="n">
        <v>121</v>
      </c>
      <c r="F4384" s="244" t="inlineStr">
        <is>
          <t>*</t>
        </is>
      </c>
      <c r="G4384" s="2" t="n">
        <v>376</v>
      </c>
      <c r="H4384" s="122" t="n">
        <v>1</v>
      </c>
      <c r="I4384" s="259">
        <f>SUM(H4384*C4384)</f>
        <v/>
      </c>
      <c r="J4384" s="260" t="n">
        <v>0.3</v>
      </c>
      <c r="K4384" s="261">
        <f>C4384*J4384</f>
        <v/>
      </c>
      <c r="M4384" s="251">
        <f>CONCATENATE(D4384,"　",E4384,F4384,G4384)</f>
        <v/>
      </c>
      <c r="N4384" s="252">
        <f>I4384</f>
        <v/>
      </c>
    </row>
    <row r="4385" ht="15" customHeight="1" thickBot="1">
      <c r="B4385" s="88" t="inlineStr">
        <is>
          <t>115TS03L</t>
        </is>
      </c>
      <c r="C4385" s="91">
        <f>SUMIF(数量表!D:H,B4385,数量表!H:H)</f>
        <v/>
      </c>
      <c r="D4385" s="89" t="inlineStr">
        <is>
          <t>45*1000</t>
        </is>
      </c>
      <c r="E4385" s="240" t="n">
        <v>164</v>
      </c>
      <c r="F4385" s="241" t="inlineStr">
        <is>
          <t>*</t>
        </is>
      </c>
      <c r="G4385" s="240" t="n">
        <v>376</v>
      </c>
      <c r="H4385" s="242" t="n">
        <v>1</v>
      </c>
      <c r="I4385" s="256">
        <f>SUM(H4385*C4385)</f>
        <v/>
      </c>
      <c r="J4385" s="257" t="n">
        <v>0.3</v>
      </c>
      <c r="K4385" s="258">
        <f>C4385*J4385</f>
        <v/>
      </c>
      <c r="M4385" s="251">
        <f>CONCATENATE(D4385,"　",E4385,F4385,G4385)</f>
        <v/>
      </c>
      <c r="N4385" s="252">
        <f>I4385</f>
        <v/>
      </c>
    </row>
    <row r="4386" ht="15" customHeight="1" thickBot="1">
      <c r="B4386" s="79" t="inlineStr">
        <is>
          <t>45MKH09(FL+900)-L</t>
        </is>
      </c>
      <c r="C4386" s="80">
        <f>SUMIF(数量表!D:H,B4386,数量表!H:H)</f>
        <v/>
      </c>
      <c r="D4386" s="235" t="inlineStr">
        <is>
          <t>W2-39</t>
        </is>
      </c>
      <c r="E4386" s="236" t="n">
        <v>386.5</v>
      </c>
      <c r="F4386" s="237" t="inlineStr">
        <is>
          <t>*</t>
        </is>
      </c>
      <c r="G4386" s="236" t="n">
        <v>399</v>
      </c>
      <c r="H4386" s="238" t="n">
        <v>2</v>
      </c>
      <c r="I4386" s="253">
        <f>SUM(H4386*C4386)</f>
        <v/>
      </c>
      <c r="J4386" s="254" t="n">
        <v>1</v>
      </c>
      <c r="K4386" s="255">
        <f>C4386*J4386</f>
        <v/>
      </c>
      <c r="M4386" s="251">
        <f>CONCATENATE(D4386,"　",E4386,F4386,G4386)</f>
        <v/>
      </c>
      <c r="N4386" s="252">
        <f>I4386</f>
        <v/>
      </c>
    </row>
    <row r="4387" ht="15" customHeight="1" thickBot="1">
      <c r="B4387" s="85" t="inlineStr">
        <is>
          <t>45MKH09(FL+900)-L</t>
        </is>
      </c>
      <c r="C4387">
        <f>SUMIF(数量表!D:H,B4387,数量表!H:H)</f>
        <v/>
      </c>
      <c r="D4387" s="243" t="inlineStr">
        <is>
          <t>W1-39</t>
        </is>
      </c>
      <c r="E4387" s="2" t="n">
        <v>386.5</v>
      </c>
      <c r="F4387" s="244" t="inlineStr">
        <is>
          <t>*</t>
        </is>
      </c>
      <c r="G4387" s="2" t="n">
        <v>868</v>
      </c>
      <c r="H4387" s="122" t="n">
        <v>2</v>
      </c>
      <c r="I4387" s="259">
        <f>SUM(H4387*C4387)</f>
        <v/>
      </c>
      <c r="J4387" s="260" t="n">
        <v>2</v>
      </c>
      <c r="K4387" s="261">
        <f>C4387*J4387</f>
        <v/>
      </c>
      <c r="M4387" s="251">
        <f>CONCATENATE(D4387,"　",E4387,F4387,G4387)</f>
        <v/>
      </c>
      <c r="N4387" s="252">
        <f>I4387</f>
        <v/>
      </c>
    </row>
    <row r="4388" ht="15" customHeight="1" thickBot="1">
      <c r="B4388" s="88" t="inlineStr">
        <is>
          <t>45MKH09(FL+900)-L</t>
        </is>
      </c>
      <c r="C4388" s="91">
        <f>SUMIF(数量表!D:H,B4388,数量表!H:H)</f>
        <v/>
      </c>
      <c r="D4388" s="89" t="inlineStr">
        <is>
          <t>45*1000</t>
        </is>
      </c>
      <c r="E4388" s="240" t="n">
        <v>87</v>
      </c>
      <c r="F4388" s="241" t="inlineStr">
        <is>
          <t>*</t>
        </is>
      </c>
      <c r="G4388" s="240" t="n">
        <v>949</v>
      </c>
      <c r="H4388" s="242" t="n">
        <v>1</v>
      </c>
      <c r="I4388" s="256">
        <f>SUM(H4388*C4388)</f>
        <v/>
      </c>
      <c r="J4388" s="257" t="n">
        <v>0.3</v>
      </c>
      <c r="K4388" s="258">
        <f>C4388*J4388</f>
        <v/>
      </c>
      <c r="M4388" s="251">
        <f>CONCATENATE(D4388,"　",E4388,F4388,G4388)</f>
        <v/>
      </c>
      <c r="N4388" s="252">
        <f>I4388</f>
        <v/>
      </c>
    </row>
    <row r="4389" ht="15" customHeight="1" thickBot="1">
      <c r="B4389" s="220" t="inlineStr">
        <is>
          <t>135MKA07R-R</t>
        </is>
      </c>
      <c r="C4389" s="21">
        <f>SUMIF(数量表!D:H,B4389,数量表!H:H)</f>
        <v/>
      </c>
      <c r="D4389" s="235" t="inlineStr">
        <is>
          <t>W1-39</t>
        </is>
      </c>
      <c r="E4389" s="236" t="n">
        <v>386.5</v>
      </c>
      <c r="F4389" s="237" t="inlineStr">
        <is>
          <t>*</t>
        </is>
      </c>
      <c r="G4389" s="236" t="n">
        <v>818</v>
      </c>
      <c r="H4389" s="238" t="n">
        <v>1</v>
      </c>
      <c r="I4389" s="253">
        <f>SUM(H4389*C4389)</f>
        <v/>
      </c>
      <c r="J4389" s="254" t="n">
        <v>1</v>
      </c>
      <c r="K4389" s="255">
        <f>C4389*J4389</f>
        <v/>
      </c>
      <c r="M4389" s="251">
        <f>CONCATENATE(D4389,"　",E4389,F4389,G4389)</f>
        <v/>
      </c>
      <c r="N4389" s="252">
        <f>I4389</f>
        <v/>
      </c>
    </row>
    <row r="4390" ht="15" customHeight="1" thickBot="1">
      <c r="B4390" s="220" t="inlineStr">
        <is>
          <t>135MKA07R-R</t>
        </is>
      </c>
      <c r="C4390" s="91">
        <f>SUMIF(数量表!D:H,B4390,数量表!H:H)</f>
        <v/>
      </c>
      <c r="D4390" s="243" t="inlineStr">
        <is>
          <t>W2-39</t>
        </is>
      </c>
      <c r="E4390" s="2" t="n">
        <v>386.5</v>
      </c>
      <c r="F4390" s="244" t="inlineStr">
        <is>
          <t>*</t>
        </is>
      </c>
      <c r="G4390" s="2" t="n">
        <v>150</v>
      </c>
      <c r="H4390" s="122" t="n">
        <v>1</v>
      </c>
      <c r="I4390" s="259">
        <f>SUM(H4390*C4390)</f>
        <v/>
      </c>
      <c r="J4390" s="260" t="n">
        <v>0.5</v>
      </c>
      <c r="K4390" s="261">
        <f>C4390*J4390</f>
        <v/>
      </c>
      <c r="M4390" s="251">
        <f>CONCATENATE(D4390,"　",E4390,F4390,G4390)</f>
        <v/>
      </c>
      <c r="N4390" s="252">
        <f>I4390</f>
        <v/>
      </c>
    </row>
    <row r="4391" ht="15" customHeight="1" thickBot="1">
      <c r="B4391" s="220" t="inlineStr">
        <is>
          <t>135MKA07R-R</t>
        </is>
      </c>
      <c r="C4391" s="91">
        <f>SUMIF(数量表!D:H,B4391,数量表!H:H)</f>
        <v/>
      </c>
      <c r="D4391" s="243" t="inlineStr">
        <is>
          <t>W2-41</t>
        </is>
      </c>
      <c r="E4391" s="2" t="n">
        <v>414.5</v>
      </c>
      <c r="F4391" s="244" t="inlineStr">
        <is>
          <t>*</t>
        </is>
      </c>
      <c r="G4391" s="2" t="n">
        <v>818</v>
      </c>
      <c r="H4391" s="122" t="n">
        <v>1</v>
      </c>
      <c r="I4391" s="259">
        <f>SUM(H4391*C4391)</f>
        <v/>
      </c>
      <c r="J4391" s="260" t="n">
        <v>1</v>
      </c>
      <c r="K4391" s="261">
        <f>C4391*J4391</f>
        <v/>
      </c>
      <c r="M4391" s="251">
        <f>CONCATENATE(D4391,"　",E4391,F4391,G4391)</f>
        <v/>
      </c>
      <c r="N4391" s="252">
        <f>I4391</f>
        <v/>
      </c>
    </row>
    <row r="4392" ht="15" customHeight="1" thickBot="1">
      <c r="B4392" s="220" t="inlineStr">
        <is>
          <t>135MKA07R-R</t>
        </is>
      </c>
      <c r="C4392" s="91">
        <f>SUMIF(数量表!D:H,B4392,数量表!H:H)</f>
        <v/>
      </c>
      <c r="D4392" s="243" t="inlineStr">
        <is>
          <t>W2-41</t>
        </is>
      </c>
      <c r="E4392" s="2" t="n">
        <v>414.5</v>
      </c>
      <c r="F4392" s="244" t="inlineStr">
        <is>
          <t>*</t>
        </is>
      </c>
      <c r="G4392" s="2" t="n">
        <v>150</v>
      </c>
      <c r="H4392" s="122" t="n">
        <v>1</v>
      </c>
      <c r="I4392" s="259">
        <f>SUM(H4392*C4392)</f>
        <v/>
      </c>
      <c r="J4392" s="260" t="n">
        <v>0.1</v>
      </c>
      <c r="K4392" s="261">
        <f>C4392*J4392</f>
        <v/>
      </c>
      <c r="M4392" s="251">
        <f>CONCATENATE(D4392,"　",E4392,F4392,G4392)</f>
        <v/>
      </c>
      <c r="N4392" s="252">
        <f>I4392</f>
        <v/>
      </c>
    </row>
    <row r="4393" ht="15" customHeight="1" thickBot="1">
      <c r="B4393" s="220" t="inlineStr">
        <is>
          <t>135MKA07R-R</t>
        </is>
      </c>
      <c r="C4393" s="91">
        <f>SUMIF(数量表!D:H,B4393,数量表!H:H)</f>
        <v/>
      </c>
      <c r="D4393" s="243" t="inlineStr">
        <is>
          <t>W1-39</t>
        </is>
      </c>
      <c r="E4393" s="2" t="n">
        <v>333</v>
      </c>
      <c r="F4393" s="244" t="inlineStr">
        <is>
          <t>*</t>
        </is>
      </c>
      <c r="G4393" s="2" t="n">
        <v>818</v>
      </c>
      <c r="H4393" s="122" t="n">
        <v>1</v>
      </c>
      <c r="I4393" s="259">
        <f>SUM(H4393*C4393)</f>
        <v/>
      </c>
      <c r="J4393" s="260" t="n">
        <v>1</v>
      </c>
      <c r="K4393" s="261">
        <f>C4393*J4393</f>
        <v/>
      </c>
      <c r="M4393" s="251">
        <f>CONCATENATE(D4393,"　",E4393,F4393,G4393)</f>
        <v/>
      </c>
      <c r="N4393" s="252">
        <f>I4393</f>
        <v/>
      </c>
    </row>
    <row r="4394" ht="15" customHeight="1" thickBot="1">
      <c r="B4394" s="220" t="inlineStr">
        <is>
          <t>135MKA07R-R</t>
        </is>
      </c>
      <c r="C4394" s="91">
        <f>SUMIF(数量表!D:H,B4394,数量表!H:H)</f>
        <v/>
      </c>
      <c r="D4394" s="243" t="inlineStr">
        <is>
          <t>W2-39</t>
        </is>
      </c>
      <c r="E4394" s="2" t="n">
        <v>333</v>
      </c>
      <c r="F4394" s="244" t="inlineStr">
        <is>
          <t>*</t>
        </is>
      </c>
      <c r="G4394" s="2" t="n">
        <v>150</v>
      </c>
      <c r="H4394" s="122" t="n">
        <v>1</v>
      </c>
      <c r="I4394" s="259">
        <f>SUM(H4394*C4394)</f>
        <v/>
      </c>
      <c r="J4394" s="260" t="n">
        <v>0.5</v>
      </c>
      <c r="K4394" s="261">
        <f>C4394*J4394</f>
        <v/>
      </c>
      <c r="M4394" s="251">
        <f>CONCATENATE(D4394,"　",E4394,F4394,G4394)</f>
        <v/>
      </c>
      <c r="N4394" s="252">
        <f>I4394</f>
        <v/>
      </c>
    </row>
    <row r="4395" ht="15" customHeight="1" thickBot="1">
      <c r="B4395" s="220" t="inlineStr">
        <is>
          <t>135MKA07R-R</t>
        </is>
      </c>
      <c r="C4395" s="87">
        <f>SUMIF(数量表!D:H,B4395,数量表!H:H)</f>
        <v/>
      </c>
      <c r="D4395" s="243" t="inlineStr">
        <is>
          <t>45*1000</t>
        </is>
      </c>
      <c r="E4395" s="2" t="n">
        <v>40</v>
      </c>
      <c r="F4395" s="244" t="inlineStr">
        <is>
          <t>*</t>
        </is>
      </c>
      <c r="G4395" s="2" t="n">
        <v>749</v>
      </c>
      <c r="H4395" s="122" t="n">
        <v>1</v>
      </c>
      <c r="I4395" s="259">
        <f>SUM(H4395*C4395)</f>
        <v/>
      </c>
      <c r="J4395" s="260" t="n">
        <v>0.1</v>
      </c>
      <c r="K4395" s="261">
        <f>C4395*J4395</f>
        <v/>
      </c>
      <c r="M4395" s="251">
        <f>CONCATENATE(D4395,"　",E4395,F4395,G4395)</f>
        <v/>
      </c>
      <c r="N4395" s="252">
        <f>I4395</f>
        <v/>
      </c>
    </row>
    <row r="4396" ht="15" customHeight="1" thickBot="1">
      <c r="B4396" s="79" t="inlineStr">
        <is>
          <t>68MSQ09-R</t>
        </is>
      </c>
      <c r="C4396" s="80">
        <f>SUMIF(数量表!D:H,B4396,数量表!H:H)</f>
        <v/>
      </c>
      <c r="D4396" s="235" t="inlineStr">
        <is>
          <t>W2-39</t>
        </is>
      </c>
      <c r="E4396" s="236" t="n">
        <v>386.5</v>
      </c>
      <c r="F4396" s="237" t="inlineStr">
        <is>
          <t>*</t>
        </is>
      </c>
      <c r="G4396" s="236" t="n">
        <v>161</v>
      </c>
      <c r="H4396" s="238" t="n">
        <v>1</v>
      </c>
      <c r="I4396" s="253">
        <f>SUM(H4396*C4396)</f>
        <v/>
      </c>
      <c r="J4396" s="254" t="n">
        <v>1</v>
      </c>
      <c r="K4396" s="255">
        <f>C4396*J4396</f>
        <v/>
      </c>
      <c r="M4396" s="251">
        <f>CONCATENATE(D4396,"　",E4396,F4396,G4396)</f>
        <v/>
      </c>
      <c r="N4396" s="252">
        <f>I4396</f>
        <v/>
      </c>
    </row>
    <row r="4397" ht="15" customHeight="1" thickBot="1">
      <c r="B4397" s="85" t="inlineStr">
        <is>
          <t>68MSQ09-R</t>
        </is>
      </c>
      <c r="C4397">
        <f>SUMIF(数量表!D:H,B4397,数量表!H:H)</f>
        <v/>
      </c>
      <c r="D4397" s="243" t="inlineStr">
        <is>
          <t>W1-39</t>
        </is>
      </c>
      <c r="E4397" s="2" t="n">
        <v>386.5</v>
      </c>
      <c r="F4397" s="244" t="inlineStr">
        <is>
          <t>*</t>
        </is>
      </c>
      <c r="G4397" s="2" t="n">
        <v>982</v>
      </c>
      <c r="H4397" s="122" t="n">
        <v>1</v>
      </c>
      <c r="I4397" s="259">
        <f>SUM(H4397*C4397)</f>
        <v/>
      </c>
      <c r="J4397" s="260" t="n">
        <v>1</v>
      </c>
      <c r="K4397" s="261">
        <f>C4397*J4397</f>
        <v/>
      </c>
      <c r="M4397" s="251">
        <f>CONCATENATE(D4397,"　",E4397,F4397,G4397)</f>
        <v/>
      </c>
      <c r="N4397" s="252">
        <f>I4397</f>
        <v/>
      </c>
    </row>
    <row r="4398" ht="15" customHeight="1" thickBot="1">
      <c r="B4398" s="85" t="inlineStr">
        <is>
          <t>68MSQ09-R</t>
        </is>
      </c>
      <c r="C4398">
        <f>SUMIF(数量表!D:H,B4398,数量表!H:H)</f>
        <v/>
      </c>
      <c r="D4398" s="243" t="inlineStr">
        <is>
          <t>W2-39</t>
        </is>
      </c>
      <c r="E4398" s="2" t="n">
        <v>159</v>
      </c>
      <c r="F4398" s="244" t="inlineStr">
        <is>
          <t>*</t>
        </is>
      </c>
      <c r="G4398" s="2" t="n">
        <v>161</v>
      </c>
      <c r="H4398" s="122" t="n">
        <v>1</v>
      </c>
      <c r="I4398" s="259">
        <f>SUM(H4398*C4398)</f>
        <v/>
      </c>
      <c r="J4398" s="260" t="n">
        <v>1</v>
      </c>
      <c r="K4398" s="261">
        <f>C4398*J4398</f>
        <v/>
      </c>
      <c r="M4398" s="251">
        <f>CONCATENATE(D4398,"　",E4398,F4398,G4398)</f>
        <v/>
      </c>
      <c r="N4398" s="252">
        <f>I4398</f>
        <v/>
      </c>
    </row>
    <row r="4399" ht="15" customHeight="1" thickBot="1">
      <c r="B4399" s="85" t="inlineStr">
        <is>
          <t>68MSQ09-R</t>
        </is>
      </c>
      <c r="C4399">
        <f>SUMIF(数量表!D:H,B4399,数量表!H:H)</f>
        <v/>
      </c>
      <c r="D4399" s="243" t="inlineStr">
        <is>
          <t>W1-39</t>
        </is>
      </c>
      <c r="E4399" s="2" t="n">
        <v>159</v>
      </c>
      <c r="F4399" s="244" t="inlineStr">
        <is>
          <t>*</t>
        </is>
      </c>
      <c r="G4399" s="2" t="n">
        <v>982</v>
      </c>
      <c r="H4399" s="122" t="n">
        <v>1</v>
      </c>
      <c r="I4399" s="259">
        <f>SUM(H4399*C4399)</f>
        <v/>
      </c>
      <c r="J4399" s="260" t="n">
        <v>1</v>
      </c>
      <c r="K4399" s="261">
        <f>C4399*J4399</f>
        <v/>
      </c>
      <c r="M4399" s="251">
        <f>CONCATENATE(D4399,"　",E4399,F4399,G4399)</f>
        <v/>
      </c>
      <c r="N4399" s="252">
        <f>I4399</f>
        <v/>
      </c>
    </row>
    <row r="4400" ht="15" customHeight="1" thickBot="1">
      <c r="B4400" s="88" t="inlineStr">
        <is>
          <t>68MSQ09-R</t>
        </is>
      </c>
      <c r="C4400" s="89">
        <f>SUMIF(数量表!D:H,B4400,数量表!H:H)</f>
        <v/>
      </c>
      <c r="D4400" s="239" t="inlineStr">
        <is>
          <t>45*1000</t>
        </is>
      </c>
      <c r="E4400" s="240" t="n">
        <v>100.5</v>
      </c>
      <c r="F4400" s="241" t="inlineStr">
        <is>
          <t>*</t>
        </is>
      </c>
      <c r="G4400" s="240" t="n">
        <v>976</v>
      </c>
      <c r="H4400" s="242" t="n">
        <v>1</v>
      </c>
      <c r="I4400" s="256">
        <f>SUM(H4400*C4400)</f>
        <v/>
      </c>
      <c r="J4400" s="257" t="n">
        <v>0.2</v>
      </c>
      <c r="K4400" s="258">
        <f>C4400*J4400</f>
        <v/>
      </c>
      <c r="M4400" s="251">
        <f>CONCATENATE(D4400,"　",E4400,F4400,G4400)</f>
        <v/>
      </c>
      <c r="N4400" s="252">
        <f>I4400</f>
        <v/>
      </c>
    </row>
    <row r="4401" ht="15" customHeight="1" thickBot="1">
      <c r="B4401" s="85" t="inlineStr">
        <is>
          <t>68MKH09</t>
        </is>
      </c>
      <c r="C4401">
        <f>SUMIF(数量表!D:H,B4401,数量表!H:H)</f>
        <v/>
      </c>
      <c r="D4401" s="243" t="inlineStr">
        <is>
          <t>W2-39</t>
        </is>
      </c>
      <c r="E4401" s="2" t="n">
        <v>386.5</v>
      </c>
      <c r="F4401" s="244" t="inlineStr">
        <is>
          <t>*</t>
        </is>
      </c>
      <c r="G4401" s="2" t="n">
        <v>275</v>
      </c>
      <c r="H4401" s="122" t="n">
        <v>2</v>
      </c>
      <c r="I4401" s="259">
        <f>SUM(H4401*C4401)</f>
        <v/>
      </c>
      <c r="J4401" s="260" t="n">
        <v>1</v>
      </c>
      <c r="K4401" s="261">
        <f>C4401*J4401</f>
        <v/>
      </c>
      <c r="M4401" s="251">
        <f>CONCATENATE(D4401,"　",E4401,F4401,G4401)</f>
        <v/>
      </c>
      <c r="N4401" s="252">
        <f>I4401</f>
        <v/>
      </c>
    </row>
    <row r="4402" ht="15" customHeight="1" thickBot="1">
      <c r="B4402" s="85" t="inlineStr">
        <is>
          <t>68MKH09</t>
        </is>
      </c>
      <c r="C4402">
        <f>SUMIF(数量表!D:H,B4402,数量表!H:H)</f>
        <v/>
      </c>
      <c r="D4402" s="243" t="inlineStr">
        <is>
          <t>W1-39</t>
        </is>
      </c>
      <c r="E4402" s="2" t="n">
        <v>386.5</v>
      </c>
      <c r="F4402" s="244" t="inlineStr">
        <is>
          <t>*</t>
        </is>
      </c>
      <c r="G4402" s="2" t="n">
        <v>868</v>
      </c>
      <c r="H4402" s="122" t="n">
        <v>2</v>
      </c>
      <c r="I4402" s="259">
        <f>SUM(H4402*C4402)</f>
        <v/>
      </c>
      <c r="J4402" s="260" t="n">
        <v>2</v>
      </c>
      <c r="K4402" s="261">
        <f>C4402*J4402</f>
        <v/>
      </c>
      <c r="M4402" s="251">
        <f>CONCATENATE(D4402,"　",E4402,F4402,G4402)</f>
        <v/>
      </c>
      <c r="N4402" s="252">
        <f>I4402</f>
        <v/>
      </c>
    </row>
    <row r="4403" ht="15" customHeight="1" thickBot="1">
      <c r="B4403" s="79" t="inlineStr">
        <is>
          <t>KB05-L</t>
        </is>
      </c>
      <c r="C4403" s="80">
        <f>SUMIF(数量表!D:H,B4403,数量表!H:H)</f>
        <v/>
      </c>
      <c r="D4403" s="235" t="inlineStr">
        <is>
          <t>W1-39</t>
        </is>
      </c>
      <c r="E4403" s="236" t="n">
        <v>386.5</v>
      </c>
      <c r="F4403" s="237" t="inlineStr">
        <is>
          <t>*</t>
        </is>
      </c>
      <c r="G4403" s="236" t="n">
        <v>1068</v>
      </c>
      <c r="H4403" s="238" t="n">
        <v>1</v>
      </c>
      <c r="I4403" s="253">
        <f>SUM(H4403*C4403)</f>
        <v/>
      </c>
      <c r="J4403" s="254" t="n">
        <v>1</v>
      </c>
      <c r="K4403" s="255">
        <f>C4403*J4403</f>
        <v/>
      </c>
      <c r="M4403" s="251">
        <f>CONCATENATE(D4403,"　",E4403,F4403,G4403)</f>
        <v/>
      </c>
      <c r="N4403" s="252">
        <f>I4403</f>
        <v/>
      </c>
    </row>
    <row r="4404" ht="15" customHeight="1" thickBot="1">
      <c r="B4404" s="85" t="inlineStr">
        <is>
          <t>KB05-L</t>
        </is>
      </c>
      <c r="C4404">
        <f>SUMIF(数量表!D:H,B4404,数量表!H:H)</f>
        <v/>
      </c>
      <c r="D4404" s="243" t="inlineStr">
        <is>
          <t>W1-39</t>
        </is>
      </c>
      <c r="E4404" s="2" t="n">
        <v>373</v>
      </c>
      <c r="F4404" s="244" t="inlineStr">
        <is>
          <t>*</t>
        </is>
      </c>
      <c r="G4404" s="2" t="n">
        <v>1068</v>
      </c>
      <c r="H4404" s="122" t="n">
        <v>1</v>
      </c>
      <c r="I4404" s="259">
        <f>SUM(H4404*C4404)</f>
        <v/>
      </c>
      <c r="J4404" s="260" t="n">
        <v>1</v>
      </c>
      <c r="K4404" s="261">
        <f>C4404*J4404</f>
        <v/>
      </c>
      <c r="M4404" s="251">
        <f>CONCATENATE(D4404,"　",E4404,F4404,G4404)</f>
        <v/>
      </c>
      <c r="N4404" s="252">
        <f>I4404</f>
        <v/>
      </c>
    </row>
    <row r="4405" ht="15" customHeight="1" thickBot="1">
      <c r="B4405" s="85" t="inlineStr">
        <is>
          <t>KB05-L</t>
        </is>
      </c>
      <c r="C4405">
        <f>SUMIF(数量表!D:H,B4405,数量表!H:H)</f>
        <v/>
      </c>
      <c r="D4405" s="243" t="inlineStr">
        <is>
          <t>W2-41</t>
        </is>
      </c>
      <c r="E4405" s="2" t="n">
        <v>414.5</v>
      </c>
      <c r="F4405" s="244" t="inlineStr">
        <is>
          <t>*</t>
        </is>
      </c>
      <c r="G4405" s="2" t="n">
        <v>973</v>
      </c>
      <c r="H4405" s="122" t="n">
        <v>1</v>
      </c>
      <c r="I4405" s="259">
        <f>SUM(H4405*C4405)</f>
        <v/>
      </c>
      <c r="J4405" s="260" t="n">
        <v>1</v>
      </c>
      <c r="K4405" s="261">
        <f>C4405*J4405</f>
        <v/>
      </c>
      <c r="M4405" s="251">
        <f>CONCATENATE(D4405,"　",E4405,F4405,G4405)</f>
        <v/>
      </c>
      <c r="N4405" s="252">
        <f>I4405</f>
        <v/>
      </c>
    </row>
    <row r="4406" ht="15" customHeight="1" thickBot="1">
      <c r="B4406" s="85" t="inlineStr">
        <is>
          <t>KB05-L</t>
        </is>
      </c>
      <c r="C4406">
        <f>SUMIF(数量表!D:H,B4406,数量表!H:H)</f>
        <v/>
      </c>
      <c r="D4406" s="243" t="inlineStr">
        <is>
          <t>W2-41</t>
        </is>
      </c>
      <c r="E4406" s="2" t="n">
        <v>414.5</v>
      </c>
      <c r="F4406" s="244" t="inlineStr">
        <is>
          <t>*</t>
        </is>
      </c>
      <c r="G4406" s="2" t="n">
        <v>95</v>
      </c>
      <c r="H4406" s="122" t="n">
        <v>1</v>
      </c>
      <c r="I4406" s="259">
        <f>SUM(H4406*C4406)</f>
        <v/>
      </c>
      <c r="J4406" s="260" t="n">
        <v>1</v>
      </c>
      <c r="K4406" s="261">
        <f>C4406*J4406</f>
        <v/>
      </c>
      <c r="M4406" s="251">
        <f>CONCATENATE(D4406,"　",E4406,F4406,G4406)</f>
        <v/>
      </c>
      <c r="N4406" s="252">
        <f>I4406</f>
        <v/>
      </c>
    </row>
    <row r="4407" ht="15" customHeight="1" thickBot="1">
      <c r="B4407" s="85" t="inlineStr">
        <is>
          <t>KB05-L</t>
        </is>
      </c>
      <c r="C4407">
        <f>SUMIF(数量表!D:H,B4407,数量表!H:H)</f>
        <v/>
      </c>
      <c r="D4407" s="243" t="inlineStr">
        <is>
          <t>W2-39</t>
        </is>
      </c>
      <c r="E4407" s="2" t="n">
        <v>386.5</v>
      </c>
      <c r="F4407" s="244" t="inlineStr">
        <is>
          <t>*</t>
        </is>
      </c>
      <c r="G4407" s="2" t="n">
        <v>850</v>
      </c>
      <c r="H4407" s="122" t="n">
        <v>1</v>
      </c>
      <c r="I4407" s="259">
        <f>SUM(H4407*C4407)</f>
        <v/>
      </c>
      <c r="J4407" s="260" t="n">
        <v>1</v>
      </c>
      <c r="K4407" s="261">
        <f>C4407*J4407</f>
        <v/>
      </c>
      <c r="M4407" s="251">
        <f>CONCATENATE(D4407,"　",E4407,F4407,G4407)</f>
        <v/>
      </c>
      <c r="N4407" s="252">
        <f>I4407</f>
        <v/>
      </c>
    </row>
    <row r="4408" ht="15" customHeight="1" thickBot="1">
      <c r="B4408" s="85" t="inlineStr">
        <is>
          <t>KB05-L</t>
        </is>
      </c>
      <c r="C4408">
        <f>SUMIF(数量表!D:H,B4408,数量表!H:H)</f>
        <v/>
      </c>
      <c r="D4408" s="243" t="inlineStr">
        <is>
          <t>W2-41</t>
        </is>
      </c>
      <c r="E4408" s="2" t="n">
        <v>414.5</v>
      </c>
      <c r="F4408" s="244" t="inlineStr">
        <is>
          <t>*</t>
        </is>
      </c>
      <c r="G4408" s="2" t="n">
        <v>850</v>
      </c>
      <c r="H4408" s="122" t="n">
        <v>1</v>
      </c>
      <c r="I4408" s="259">
        <f>SUM(H4408*C4408)</f>
        <v/>
      </c>
      <c r="J4408" s="260" t="n">
        <v>1</v>
      </c>
      <c r="K4408" s="261">
        <f>C4408*J4408</f>
        <v/>
      </c>
      <c r="M4408" s="251">
        <f>CONCATENATE(D4408,"　",E4408,F4408,G4408)</f>
        <v/>
      </c>
      <c r="N4408" s="252">
        <f>I4408</f>
        <v/>
      </c>
    </row>
    <row r="4409" ht="15" customHeight="1" thickBot="1">
      <c r="B4409" s="85" t="inlineStr">
        <is>
          <t>KB05-L</t>
        </is>
      </c>
      <c r="C4409">
        <f>SUMIF(数量表!D:H,B4409,数量表!H:H)</f>
        <v/>
      </c>
      <c r="D4409" s="243" t="inlineStr">
        <is>
          <t>W2-38</t>
        </is>
      </c>
      <c r="E4409" s="2" t="n">
        <v>372</v>
      </c>
      <c r="F4409" s="244" t="inlineStr">
        <is>
          <t>*</t>
        </is>
      </c>
      <c r="G4409" s="2" t="n">
        <v>850</v>
      </c>
      <c r="H4409" s="122" t="n">
        <v>1</v>
      </c>
      <c r="I4409" s="259">
        <f>SUM(H4409*C4409)</f>
        <v/>
      </c>
      <c r="J4409" s="260" t="n">
        <v>0</v>
      </c>
      <c r="K4409" s="261">
        <f>C4409*J4409</f>
        <v/>
      </c>
      <c r="M4409" s="251">
        <f>CONCATENATE(D4409,"　",E4409,F4409,G4409)</f>
        <v/>
      </c>
      <c r="N4409" s="252">
        <f>I4409</f>
        <v/>
      </c>
    </row>
    <row r="4410" ht="15" customHeight="1" thickBot="1">
      <c r="B4410" s="88" t="inlineStr">
        <is>
          <t>KB05-L</t>
        </is>
      </c>
      <c r="C4410" s="89">
        <f>SUMIF(数量表!D:H,B4410,数量表!H:H)</f>
        <v/>
      </c>
      <c r="D4410" s="239" t="inlineStr">
        <is>
          <t>45*1000</t>
        </is>
      </c>
      <c r="E4410" s="240" t="n">
        <v>106</v>
      </c>
      <c r="F4410" s="241" t="inlineStr">
        <is>
          <t>*</t>
        </is>
      </c>
      <c r="G4410" s="240" t="n">
        <v>1149</v>
      </c>
      <c r="H4410" s="242" t="n">
        <v>1</v>
      </c>
      <c r="I4410" s="256">
        <f>SUM(H4410*C4410)</f>
        <v/>
      </c>
      <c r="J4410" s="257" t="n">
        <v>0.2</v>
      </c>
      <c r="K4410" s="258">
        <f>C4410*J4410</f>
        <v/>
      </c>
      <c r="M4410" s="251">
        <f>CONCATENATE(D4410,"　",E4410,F4410,G4410)</f>
        <v/>
      </c>
      <c r="N4410" s="252">
        <f>I4410</f>
        <v/>
      </c>
    </row>
    <row r="4411" ht="15" customHeight="1" thickBot="1">
      <c r="B4411" s="79" t="inlineStr">
        <is>
          <t>KB05-R</t>
        </is>
      </c>
      <c r="C4411" s="80">
        <f>SUMIF(数量表!D:H,B4411,数量表!H:H)</f>
        <v/>
      </c>
      <c r="D4411" s="235" t="inlineStr">
        <is>
          <t>W1-39</t>
        </is>
      </c>
      <c r="E4411" s="236" t="n">
        <v>386.5</v>
      </c>
      <c r="F4411" s="237" t="inlineStr">
        <is>
          <t>*</t>
        </is>
      </c>
      <c r="G4411" s="236" t="n">
        <v>1068</v>
      </c>
      <c r="H4411" s="238" t="n">
        <v>1</v>
      </c>
      <c r="I4411" s="253">
        <f>SUM(H4411*C4411)</f>
        <v/>
      </c>
      <c r="J4411" s="254" t="n">
        <v>1</v>
      </c>
      <c r="K4411" s="255">
        <f>C4411*J4411</f>
        <v/>
      </c>
      <c r="M4411" s="251">
        <f>CONCATENATE(D4411,"　",E4411,F4411,G4411)</f>
        <v/>
      </c>
      <c r="N4411" s="252">
        <f>I4411</f>
        <v/>
      </c>
    </row>
    <row r="4412" ht="15" customHeight="1" thickBot="1">
      <c r="B4412" s="85" t="inlineStr">
        <is>
          <t>KB05-R</t>
        </is>
      </c>
      <c r="C4412">
        <f>SUMIF(数量表!D:H,B4412,数量表!H:H)</f>
        <v/>
      </c>
      <c r="D4412" s="243" t="inlineStr">
        <is>
          <t>W1-39</t>
        </is>
      </c>
      <c r="E4412" s="2" t="n">
        <v>373</v>
      </c>
      <c r="F4412" s="244" t="inlineStr">
        <is>
          <t>*</t>
        </is>
      </c>
      <c r="G4412" s="2" t="n">
        <v>1068</v>
      </c>
      <c r="H4412" s="122" t="n">
        <v>1</v>
      </c>
      <c r="I4412" s="259">
        <f>SUM(H4412*C4412)</f>
        <v/>
      </c>
      <c r="J4412" s="260" t="n">
        <v>1</v>
      </c>
      <c r="K4412" s="261">
        <f>C4412*J4412</f>
        <v/>
      </c>
      <c r="M4412" s="251">
        <f>CONCATENATE(D4412,"　",E4412,F4412,G4412)</f>
        <v/>
      </c>
      <c r="N4412" s="252">
        <f>I4412</f>
        <v/>
      </c>
    </row>
    <row r="4413" ht="15" customHeight="1" thickBot="1">
      <c r="B4413" s="85" t="inlineStr">
        <is>
          <t>KB05-R</t>
        </is>
      </c>
      <c r="C4413">
        <f>SUMIF(数量表!D:H,B4413,数量表!H:H)</f>
        <v/>
      </c>
      <c r="D4413" s="243" t="inlineStr">
        <is>
          <t>W2-41</t>
        </is>
      </c>
      <c r="E4413" s="2" t="n">
        <v>414.5</v>
      </c>
      <c r="F4413" s="244" t="inlineStr">
        <is>
          <t>*</t>
        </is>
      </c>
      <c r="G4413" s="2" t="n">
        <v>973</v>
      </c>
      <c r="H4413" s="122" t="n">
        <v>1</v>
      </c>
      <c r="I4413" s="259">
        <f>SUM(H4413*C4413)</f>
        <v/>
      </c>
      <c r="J4413" s="260" t="n">
        <v>1</v>
      </c>
      <c r="K4413" s="261">
        <f>C4413*J4413</f>
        <v/>
      </c>
      <c r="M4413" s="251">
        <f>CONCATENATE(D4413,"　",E4413,F4413,G4413)</f>
        <v/>
      </c>
      <c r="N4413" s="252">
        <f>I4413</f>
        <v/>
      </c>
    </row>
    <row r="4414" ht="15" customHeight="1" thickBot="1">
      <c r="B4414" s="85" t="inlineStr">
        <is>
          <t>KB05-R</t>
        </is>
      </c>
      <c r="C4414">
        <f>SUMIF(数量表!D:H,B4414,数量表!H:H)</f>
        <v/>
      </c>
      <c r="D4414" s="243" t="inlineStr">
        <is>
          <t>W2-41</t>
        </is>
      </c>
      <c r="E4414" s="2" t="n">
        <v>414.5</v>
      </c>
      <c r="F4414" s="244" t="inlineStr">
        <is>
          <t>*</t>
        </is>
      </c>
      <c r="G4414" s="2" t="n">
        <v>95</v>
      </c>
      <c r="H4414" s="122" t="n">
        <v>1</v>
      </c>
      <c r="I4414" s="259">
        <f>SUM(H4414*C4414)</f>
        <v/>
      </c>
      <c r="J4414" s="260" t="n">
        <v>1</v>
      </c>
      <c r="K4414" s="261">
        <f>C4414*J4414</f>
        <v/>
      </c>
      <c r="M4414" s="251">
        <f>CONCATENATE(D4414,"　",E4414,F4414,G4414)</f>
        <v/>
      </c>
      <c r="N4414" s="252">
        <f>I4414</f>
        <v/>
      </c>
    </row>
    <row r="4415" ht="15" customHeight="1" thickBot="1">
      <c r="B4415" s="85" t="inlineStr">
        <is>
          <t>KB05-R</t>
        </is>
      </c>
      <c r="C4415">
        <f>SUMIF(数量表!D:H,B4415,数量表!H:H)</f>
        <v/>
      </c>
      <c r="D4415" s="243" t="inlineStr">
        <is>
          <t>W2-39</t>
        </is>
      </c>
      <c r="E4415" s="2" t="n">
        <v>386.5</v>
      </c>
      <c r="F4415" s="244" t="inlineStr">
        <is>
          <t>*</t>
        </is>
      </c>
      <c r="G4415" s="2" t="n">
        <v>850</v>
      </c>
      <c r="H4415" s="122" t="n">
        <v>1</v>
      </c>
      <c r="I4415" s="259">
        <f>SUM(H4415*C4415)</f>
        <v/>
      </c>
      <c r="J4415" s="260" t="n">
        <v>1</v>
      </c>
      <c r="K4415" s="261">
        <f>C4415*J4415</f>
        <v/>
      </c>
      <c r="M4415" s="251">
        <f>CONCATENATE(D4415,"　",E4415,F4415,G4415)</f>
        <v/>
      </c>
      <c r="N4415" s="252">
        <f>I4415</f>
        <v/>
      </c>
    </row>
    <row r="4416" ht="15" customHeight="1" thickBot="1">
      <c r="B4416" s="85" t="inlineStr">
        <is>
          <t>KB05-R</t>
        </is>
      </c>
      <c r="C4416">
        <f>SUMIF(数量表!D:H,B4416,数量表!H:H)</f>
        <v/>
      </c>
      <c r="D4416" s="243" t="inlineStr">
        <is>
          <t>W2-41</t>
        </is>
      </c>
      <c r="E4416" s="2" t="n">
        <v>414.5</v>
      </c>
      <c r="F4416" s="244" t="inlineStr">
        <is>
          <t>*</t>
        </is>
      </c>
      <c r="G4416" s="2" t="n">
        <v>850</v>
      </c>
      <c r="H4416" s="122" t="n">
        <v>1</v>
      </c>
      <c r="I4416" s="259">
        <f>SUM(H4416*C4416)</f>
        <v/>
      </c>
      <c r="J4416" s="260" t="n">
        <v>1</v>
      </c>
      <c r="K4416" s="261">
        <f>C4416*J4416</f>
        <v/>
      </c>
      <c r="M4416" s="251">
        <f>CONCATENATE(D4416,"　",E4416,F4416,G4416)</f>
        <v/>
      </c>
      <c r="N4416" s="252">
        <f>I4416</f>
        <v/>
      </c>
    </row>
    <row r="4417" ht="15" customHeight="1" thickBot="1">
      <c r="B4417" s="85" t="inlineStr">
        <is>
          <t>KB05-R</t>
        </is>
      </c>
      <c r="C4417">
        <f>SUMIF(数量表!D:H,B4417,数量表!H:H)</f>
        <v/>
      </c>
      <c r="D4417" s="243" t="inlineStr">
        <is>
          <t>W2-38</t>
        </is>
      </c>
      <c r="E4417" s="2" t="n">
        <v>372</v>
      </c>
      <c r="F4417" s="244" t="inlineStr">
        <is>
          <t>*</t>
        </is>
      </c>
      <c r="G4417" s="2" t="n">
        <v>850</v>
      </c>
      <c r="H4417" s="122" t="n">
        <v>1</v>
      </c>
      <c r="I4417" s="259">
        <f>SUM(H4417*C4417)</f>
        <v/>
      </c>
      <c r="J4417" s="260" t="n">
        <v>1</v>
      </c>
      <c r="K4417" s="261">
        <f>C4417*J4417</f>
        <v/>
      </c>
      <c r="M4417" s="251">
        <f>CONCATENATE(D4417,"　",E4417,F4417,G4417)</f>
        <v/>
      </c>
      <c r="N4417" s="252">
        <f>I4417</f>
        <v/>
      </c>
    </row>
    <row r="4418" ht="15" customHeight="1" thickBot="1">
      <c r="B4418" s="88" t="inlineStr">
        <is>
          <t>KB05-R</t>
        </is>
      </c>
      <c r="C4418" s="89">
        <f>SUMIF(数量表!D:H,B4418,数量表!H:H)</f>
        <v/>
      </c>
      <c r="D4418" s="239" t="inlineStr">
        <is>
          <t>45*1000</t>
        </is>
      </c>
      <c r="E4418" s="240" t="n">
        <v>106</v>
      </c>
      <c r="F4418" s="241" t="inlineStr">
        <is>
          <t>*</t>
        </is>
      </c>
      <c r="G4418" s="240" t="n">
        <v>1149</v>
      </c>
      <c r="H4418" s="242" t="n">
        <v>1</v>
      </c>
      <c r="I4418" s="256">
        <f>SUM(H4418*C4418)</f>
        <v/>
      </c>
      <c r="J4418" s="257" t="n">
        <v>0.2</v>
      </c>
      <c r="K4418" s="258">
        <f>C4418*J4418</f>
        <v/>
      </c>
      <c r="M4418" s="251">
        <f>CONCATENATE(D4418,"　",E4418,F4418,G4418)</f>
        <v/>
      </c>
      <c r="N4418" s="252">
        <f>I4418</f>
        <v/>
      </c>
    </row>
    <row r="4419" ht="15" customHeight="1" thickBot="1">
      <c r="B4419" s="220" t="inlineStr">
        <is>
          <t>CH-S03</t>
        </is>
      </c>
      <c r="C4419" s="89">
        <f>SUMIF(数量表!D:H,B4419,数量表!H:H)</f>
        <v/>
      </c>
      <c r="D4419" s="235" t="inlineStr">
        <is>
          <t>W1-34</t>
        </is>
      </c>
      <c r="E4419" s="236" t="n">
        <v>206</v>
      </c>
      <c r="F4419" s="237" t="inlineStr">
        <is>
          <t>*</t>
        </is>
      </c>
      <c r="G4419" s="236" t="n">
        <v>1136</v>
      </c>
      <c r="H4419" s="238" t="n">
        <v>2</v>
      </c>
      <c r="I4419" s="253">
        <f>SUM(H4419*C4419)</f>
        <v/>
      </c>
      <c r="J4419" s="254" t="n">
        <v>2</v>
      </c>
      <c r="K4419" s="255">
        <f>C4419*J4419</f>
        <v/>
      </c>
      <c r="M4419" s="251">
        <f>CONCATENATE(D4419,"　",E4419,F4419,G4419)</f>
        <v/>
      </c>
      <c r="N4419" s="252">
        <f>I4419</f>
        <v/>
      </c>
    </row>
    <row r="4420" ht="15" customHeight="1" thickBot="1">
      <c r="B4420" s="221" t="inlineStr">
        <is>
          <t>CH-S03</t>
        </is>
      </c>
      <c r="C4420" s="89">
        <f>SUMIF(数量表!D:H,B4420,数量表!H:H)</f>
        <v/>
      </c>
      <c r="D4420" s="239" t="inlineStr">
        <is>
          <t>W1-34</t>
        </is>
      </c>
      <c r="E4420" s="240" t="n">
        <v>206</v>
      </c>
      <c r="F4420" s="241" t="inlineStr">
        <is>
          <t>*</t>
        </is>
      </c>
      <c r="G4420" s="240" t="n">
        <v>982</v>
      </c>
      <c r="H4420" s="242" t="n">
        <v>2</v>
      </c>
      <c r="I4420" s="256">
        <f>SUM(H4420*C4420)</f>
        <v/>
      </c>
      <c r="J4420" s="257" t="n">
        <v>2</v>
      </c>
      <c r="K4420" s="258">
        <f>C4420*J4420</f>
        <v/>
      </c>
      <c r="M4420" s="251">
        <f>CONCATENATE(D4420,"　",E4420,F4420,G4420)</f>
        <v/>
      </c>
      <c r="N4420" s="252">
        <f>I4420</f>
        <v/>
      </c>
    </row>
    <row r="4421" ht="15" customHeight="1" thickBot="1">
      <c r="B4421" s="85" t="inlineStr">
        <is>
          <t>90MKA09-R</t>
        </is>
      </c>
      <c r="C4421" s="80">
        <f>SUMIF(数量表!D:H,B4421,数量表!H:H)</f>
        <v/>
      </c>
      <c r="D4421" s="235" t="inlineStr">
        <is>
          <t>W1-39</t>
        </is>
      </c>
      <c r="E4421" s="236" t="n">
        <v>386.5</v>
      </c>
      <c r="F4421" s="237" t="inlineStr">
        <is>
          <t>*</t>
        </is>
      </c>
      <c r="G4421" s="236" t="n">
        <v>868</v>
      </c>
      <c r="H4421" s="238" t="n">
        <v>1</v>
      </c>
      <c r="I4421" s="253">
        <f>SUM(H4421*C4421)</f>
        <v/>
      </c>
      <c r="J4421" s="254" t="n">
        <v>1</v>
      </c>
      <c r="K4421" s="255">
        <f>C4421*J4421</f>
        <v/>
      </c>
      <c r="M4421" s="251">
        <f>CONCATENATE(D4421,"　",E4421,F4421,G4421)</f>
        <v/>
      </c>
      <c r="N4421" s="252">
        <f>I4421</f>
        <v/>
      </c>
    </row>
    <row r="4422" ht="15" customHeight="1" thickBot="1">
      <c r="B4422" s="85" t="inlineStr">
        <is>
          <t>90MKA09-R</t>
        </is>
      </c>
      <c r="C4422">
        <f>SUMIF(数量表!D:H,B4422,数量表!H:H)</f>
        <v/>
      </c>
      <c r="D4422" s="243" t="inlineStr">
        <is>
          <t>W2-39</t>
        </is>
      </c>
      <c r="E4422" s="2" t="n">
        <v>386.5</v>
      </c>
      <c r="F4422" s="244" t="inlineStr">
        <is>
          <t>*</t>
        </is>
      </c>
      <c r="G4422" s="2" t="n">
        <v>150</v>
      </c>
      <c r="H4422" s="122" t="n">
        <v>1</v>
      </c>
      <c r="I4422" s="259">
        <f>SUM(H4422*C4422)</f>
        <v/>
      </c>
      <c r="J4422" s="260" t="n">
        <v>0.5</v>
      </c>
      <c r="K4422" s="261">
        <f>C4422*J4422</f>
        <v/>
      </c>
      <c r="M4422" s="251">
        <f>CONCATENATE(D4422,"　",E4422,F4422,G4422)</f>
        <v/>
      </c>
      <c r="N4422" s="252">
        <f>I4422</f>
        <v/>
      </c>
    </row>
    <row r="4423" ht="15" customHeight="1" thickBot="1">
      <c r="B4423" s="85" t="inlineStr">
        <is>
          <t>90MKA09-R</t>
        </is>
      </c>
      <c r="C4423">
        <f>SUMIF(数量表!D:H,B4423,数量表!H:H)</f>
        <v/>
      </c>
      <c r="D4423" s="243" t="inlineStr">
        <is>
          <t>W2-41</t>
        </is>
      </c>
      <c r="E4423" s="2" t="n">
        <v>414.5</v>
      </c>
      <c r="F4423" s="244" t="inlineStr">
        <is>
          <t>*</t>
        </is>
      </c>
      <c r="G4423" s="2" t="n">
        <v>973</v>
      </c>
      <c r="H4423" s="122" t="n">
        <v>1</v>
      </c>
      <c r="I4423" s="259">
        <f>SUM(H4423*C4423)</f>
        <v/>
      </c>
      <c r="J4423" s="260" t="n">
        <v>1</v>
      </c>
      <c r="K4423" s="261">
        <f>C4423*J4423</f>
        <v/>
      </c>
      <c r="M4423" s="251">
        <f>CONCATENATE(D4423,"　",E4423,F4423,G4423)</f>
        <v/>
      </c>
      <c r="N4423" s="252">
        <f>I4423</f>
        <v/>
      </c>
    </row>
    <row r="4424" ht="15" customHeight="1" thickBot="1">
      <c r="B4424" s="85" t="inlineStr">
        <is>
          <t>90MKA09-R</t>
        </is>
      </c>
      <c r="C4424">
        <f>SUMIF(数量表!D:H,B4424,数量表!H:H)</f>
        <v/>
      </c>
      <c r="D4424" s="243" t="inlineStr">
        <is>
          <t>W2-41</t>
        </is>
      </c>
      <c r="E4424" s="2" t="n">
        <v>414.5</v>
      </c>
      <c r="F4424" s="244" t="inlineStr">
        <is>
          <t>*</t>
        </is>
      </c>
      <c r="G4424" s="2" t="n">
        <v>95</v>
      </c>
      <c r="H4424" s="122" t="n">
        <v>1</v>
      </c>
      <c r="I4424" s="259">
        <f>SUM(H4424*C4424)</f>
        <v/>
      </c>
      <c r="J4424" s="260" t="n">
        <v>0.1</v>
      </c>
      <c r="K4424" s="261">
        <f>C4424*J4424</f>
        <v/>
      </c>
      <c r="M4424" s="251">
        <f>CONCATENATE(D4424,"　",E4424,F4424,G4424)</f>
        <v/>
      </c>
      <c r="N4424" s="252">
        <f>I4424</f>
        <v/>
      </c>
    </row>
    <row r="4425" ht="15" customHeight="1" thickBot="1">
      <c r="B4425" s="85" t="inlineStr">
        <is>
          <t>90MKA09-R</t>
        </is>
      </c>
      <c r="C4425">
        <f>SUMIF(数量表!D:H,B4425,数量表!H:H)</f>
        <v/>
      </c>
      <c r="D4425" s="243" t="inlineStr">
        <is>
          <t>W2-41</t>
        </is>
      </c>
      <c r="E4425" s="2" t="n">
        <v>414.5</v>
      </c>
      <c r="F4425" s="244" t="inlineStr">
        <is>
          <t>*</t>
        </is>
      </c>
      <c r="G4425" s="2" t="n">
        <v>150</v>
      </c>
      <c r="H4425" s="122" t="n">
        <v>1</v>
      </c>
      <c r="I4425" s="259">
        <f>SUM(H4425*C4425)</f>
        <v/>
      </c>
      <c r="J4425" s="260" t="n">
        <v>0.5</v>
      </c>
      <c r="K4425" s="261">
        <f>C4425*J4425</f>
        <v/>
      </c>
      <c r="M4425" s="251">
        <f>CONCATENATE(D4425,"　",E4425,F4425,G4425)</f>
        <v/>
      </c>
      <c r="N4425" s="252">
        <f>I4425</f>
        <v/>
      </c>
    </row>
    <row r="4426" ht="15" customHeight="1" thickBot="1">
      <c r="B4426" s="85" t="inlineStr">
        <is>
          <t>90MKA09-R</t>
        </is>
      </c>
      <c r="C4426">
        <f>SUMIF(数量表!D:H,B4426,数量表!H:H)</f>
        <v/>
      </c>
      <c r="D4426" s="243" t="inlineStr">
        <is>
          <t>W1-39</t>
        </is>
      </c>
      <c r="E4426" s="2" t="n">
        <v>373</v>
      </c>
      <c r="F4426" s="244" t="inlineStr">
        <is>
          <t>*</t>
        </is>
      </c>
      <c r="G4426" s="2" t="n">
        <v>868</v>
      </c>
      <c r="H4426" s="122" t="n">
        <v>1</v>
      </c>
      <c r="I4426" s="259">
        <f>SUM(H4426*C4426)</f>
        <v/>
      </c>
      <c r="J4426" s="260" t="n">
        <v>1</v>
      </c>
      <c r="K4426" s="261">
        <f>C4426*J4426</f>
        <v/>
      </c>
      <c r="M4426" s="251">
        <f>CONCATENATE(D4426,"　",E4426,F4426,G4426)</f>
        <v/>
      </c>
      <c r="N4426" s="252">
        <f>I4426</f>
        <v/>
      </c>
    </row>
    <row r="4427" ht="15" customHeight="1" thickBot="1">
      <c r="B4427" s="88" t="inlineStr">
        <is>
          <t>90MKA09-R</t>
        </is>
      </c>
      <c r="C4427" s="89">
        <f>SUMIF(数量表!D:H,B4427,数量表!H:H)</f>
        <v/>
      </c>
      <c r="D4427" s="239" t="inlineStr">
        <is>
          <t>W2-39</t>
        </is>
      </c>
      <c r="E4427" s="240" t="n">
        <v>373</v>
      </c>
      <c r="F4427" s="241" t="inlineStr">
        <is>
          <t>*</t>
        </is>
      </c>
      <c r="G4427" s="240" t="n">
        <v>150</v>
      </c>
      <c r="H4427" s="242" t="n">
        <v>1</v>
      </c>
      <c r="I4427" s="256">
        <f>SUM(H4427*C4427)</f>
        <v/>
      </c>
      <c r="J4427" s="257" t="n">
        <v>0.5</v>
      </c>
      <c r="K4427" s="258">
        <f>C4427*J4427</f>
        <v/>
      </c>
      <c r="M4427" s="251">
        <f>CONCATENATE(D4427,"　",E4427,F4427,G4427)</f>
        <v/>
      </c>
      <c r="N4427" s="252">
        <f>I4427</f>
        <v/>
      </c>
    </row>
    <row r="4428" ht="15" customHeight="1" thickBot="1">
      <c r="B4428" s="79" t="inlineStr">
        <is>
          <t>3F90M4Z11-L</t>
        </is>
      </c>
      <c r="C4428" s="82">
        <f>SUMIF(数量表!D:H,B4428,数量表!H:H)</f>
        <v/>
      </c>
      <c r="D4428" s="243" t="inlineStr">
        <is>
          <t>W2-39</t>
        </is>
      </c>
      <c r="E4428" s="236" t="n">
        <v>386.5</v>
      </c>
      <c r="F4428" s="237" t="inlineStr">
        <is>
          <t>*</t>
        </is>
      </c>
      <c r="G4428" s="236" t="n">
        <v>393</v>
      </c>
      <c r="H4428" s="238" t="n">
        <v>2</v>
      </c>
      <c r="I4428" s="253">
        <f>SUM(H4428*C4428)</f>
        <v/>
      </c>
      <c r="J4428" s="254" t="n">
        <v>2</v>
      </c>
      <c r="K4428" s="255">
        <f>C4428*J4428</f>
        <v/>
      </c>
      <c r="M4428" s="251">
        <f>CONCATENATE(D4428,"　",E4428,F4428,G4428)</f>
        <v/>
      </c>
      <c r="N4428" s="252">
        <f>I4428</f>
        <v/>
      </c>
    </row>
    <row r="4429" ht="15" customHeight="1" thickBot="1">
      <c r="B4429" s="85" t="inlineStr">
        <is>
          <t>3F90M4Z11-L</t>
        </is>
      </c>
      <c r="C4429" s="87">
        <f>SUMIF(数量表!D:H,B4429,数量表!H:H)</f>
        <v/>
      </c>
      <c r="D4429" s="243" t="inlineStr">
        <is>
          <t>45*1000</t>
        </is>
      </c>
      <c r="E4429" s="2" t="n">
        <v>328</v>
      </c>
      <c r="F4429" s="244" t="inlineStr">
        <is>
          <t>*</t>
        </is>
      </c>
      <c r="G4429" s="2" t="n">
        <v>1176</v>
      </c>
      <c r="H4429" s="122" t="n">
        <v>1</v>
      </c>
      <c r="I4429" s="259">
        <f>SUM(H4429*C4429)</f>
        <v/>
      </c>
      <c r="J4429" s="260" t="n">
        <v>0.5</v>
      </c>
      <c r="K4429" s="261">
        <f>C4429*J4429</f>
        <v/>
      </c>
      <c r="M4429" s="251">
        <f>CONCATENATE(D4429,"　",E4429,F4429,G4429)</f>
        <v/>
      </c>
      <c r="N4429" s="252">
        <f>I4429</f>
        <v/>
      </c>
    </row>
    <row r="4430" ht="15" customHeight="1" thickBot="1">
      <c r="B4430" s="88" t="inlineStr">
        <is>
          <t>3F90M4Z11-L</t>
        </is>
      </c>
      <c r="C4430" s="91">
        <f>SUMIF(数量表!D:H,B4430,数量表!H:H)</f>
        <v/>
      </c>
      <c r="D4430" s="239" t="inlineStr">
        <is>
          <t>W3-39</t>
        </is>
      </c>
      <c r="E4430" s="240" t="n">
        <v>386.5</v>
      </c>
      <c r="F4430" s="241" t="inlineStr">
        <is>
          <t>*</t>
        </is>
      </c>
      <c r="G4430" s="240" t="n">
        <v>356</v>
      </c>
      <c r="H4430" s="242" t="n">
        <v>2</v>
      </c>
      <c r="I4430" s="256">
        <f>SUM(H4430*C4430)</f>
        <v/>
      </c>
      <c r="J4430" s="257" t="n">
        <v>1</v>
      </c>
      <c r="K4430" s="258">
        <f>C4430*J4430</f>
        <v/>
      </c>
      <c r="M4430" s="251">
        <f>CONCATENATE(D4430,"　",E4430,F4430,G4430)</f>
        <v/>
      </c>
      <c r="N4430" s="252">
        <f>I4430</f>
        <v/>
      </c>
    </row>
    <row r="4431" ht="15" customHeight="1" thickBot="1">
      <c r="B4431" s="79" t="inlineStr">
        <is>
          <t>SQ03-R1150</t>
        </is>
      </c>
      <c r="C4431" s="80">
        <f>SUMIF(数量表!D:H,B4431,数量表!H:H)</f>
        <v/>
      </c>
      <c r="D4431" s="235" t="inlineStr">
        <is>
          <t>W2-39</t>
        </is>
      </c>
      <c r="E4431" s="236" t="n">
        <v>386.5</v>
      </c>
      <c r="F4431" s="237" t="inlineStr">
        <is>
          <t>*</t>
        </is>
      </c>
      <c r="G4431" s="236" t="n">
        <v>1371</v>
      </c>
      <c r="H4431" s="238" t="n">
        <v>1</v>
      </c>
      <c r="I4431" s="253">
        <f>SUM(H4431*C4431)</f>
        <v/>
      </c>
      <c r="J4431" s="254" t="n">
        <v>1</v>
      </c>
      <c r="K4431" s="255">
        <f>C4431*J4431</f>
        <v/>
      </c>
      <c r="M4431" s="251">
        <f>CONCATENATE(D4431,"　",E4431,F4431,G4431)</f>
        <v/>
      </c>
      <c r="N4431" s="252">
        <f>I4431</f>
        <v/>
      </c>
    </row>
    <row r="4432" ht="15" customHeight="1" thickBot="1">
      <c r="B4432" s="85" t="inlineStr">
        <is>
          <t>SQ03-R1150</t>
        </is>
      </c>
      <c r="C4432">
        <f>SUMIF(数量表!D:H,B4432,数量表!H:H)</f>
        <v/>
      </c>
      <c r="D4432" s="243" t="inlineStr">
        <is>
          <t>W2-39</t>
        </is>
      </c>
      <c r="E4432" s="2" t="n">
        <v>386.5</v>
      </c>
      <c r="F4432" s="244" t="inlineStr">
        <is>
          <t>*</t>
        </is>
      </c>
      <c r="G4432" s="2" t="n">
        <v>747</v>
      </c>
      <c r="H4432" s="122" t="n">
        <v>1</v>
      </c>
      <c r="I4432" s="259">
        <f>SUM(H4432*C4432)</f>
        <v/>
      </c>
      <c r="J4432" s="260" t="n">
        <v>1</v>
      </c>
      <c r="K4432" s="261">
        <f>C4432*J4432</f>
        <v/>
      </c>
      <c r="M4432" s="251">
        <f>CONCATENATE(D4432,"　",E4432,F4432,G4432)</f>
        <v/>
      </c>
      <c r="N4432" s="252">
        <f>I4432</f>
        <v/>
      </c>
    </row>
    <row r="4433" ht="15" customHeight="1" thickBot="1">
      <c r="B4433" s="85" t="inlineStr">
        <is>
          <t>SQ03-R1150</t>
        </is>
      </c>
      <c r="C4433">
        <f>SUMIF(数量表!D:H,B4433,数量表!H:H)</f>
        <v/>
      </c>
      <c r="D4433" s="243" t="inlineStr">
        <is>
          <t>W2-39</t>
        </is>
      </c>
      <c r="E4433" s="2" t="n">
        <v>159</v>
      </c>
      <c r="F4433" s="244" t="inlineStr">
        <is>
          <t>*</t>
        </is>
      </c>
      <c r="G4433" s="2" t="n">
        <v>1371</v>
      </c>
      <c r="H4433" s="122" t="n">
        <v>1</v>
      </c>
      <c r="I4433" s="259">
        <f>SUM(H4433*C4433)</f>
        <v/>
      </c>
      <c r="J4433" s="260" t="n">
        <v>1</v>
      </c>
      <c r="K4433" s="261">
        <f>C4433*J4433</f>
        <v/>
      </c>
      <c r="M4433" s="251">
        <f>CONCATENATE(D4433,"　",E4433,F4433,G4433)</f>
        <v/>
      </c>
      <c r="N4433" s="252">
        <f>I4433</f>
        <v/>
      </c>
    </row>
    <row r="4434" ht="15" customHeight="1" thickBot="1">
      <c r="B4434" s="85" t="inlineStr">
        <is>
          <t>SQ03-R1150</t>
        </is>
      </c>
      <c r="C4434">
        <f>SUMIF(数量表!D:H,B4434,数量表!H:H)</f>
        <v/>
      </c>
      <c r="D4434" s="243" t="inlineStr">
        <is>
          <t>W2-39</t>
        </is>
      </c>
      <c r="E4434" s="2" t="n">
        <v>159</v>
      </c>
      <c r="F4434" s="244" t="inlineStr">
        <is>
          <t>*</t>
        </is>
      </c>
      <c r="G4434" s="2" t="n">
        <v>747</v>
      </c>
      <c r="H4434" s="122" t="n">
        <v>1</v>
      </c>
      <c r="I4434" s="259">
        <f>SUM(H4434*C4434)</f>
        <v/>
      </c>
      <c r="J4434" s="260" t="n">
        <v>1</v>
      </c>
      <c r="K4434" s="261">
        <f>C4434*J4434</f>
        <v/>
      </c>
      <c r="M4434" s="251">
        <f>CONCATENATE(D4434,"　",E4434,F4434,G4434)</f>
        <v/>
      </c>
      <c r="N4434" s="252">
        <f>I4434</f>
        <v/>
      </c>
    </row>
    <row r="4435" ht="15" customHeight="1" thickBot="1">
      <c r="B4435" s="88" t="inlineStr">
        <is>
          <t>SQ03-R1150</t>
        </is>
      </c>
      <c r="C4435" s="89">
        <f>SUMIF(数量表!D:H,B4435,数量表!H:H)</f>
        <v/>
      </c>
      <c r="D4435" s="239" t="inlineStr">
        <is>
          <t>45*1000</t>
        </is>
      </c>
      <c r="E4435" s="240" t="n">
        <v>159</v>
      </c>
      <c r="F4435" s="241" t="inlineStr">
        <is>
          <t>*</t>
        </is>
      </c>
      <c r="G4435" s="240" t="n">
        <v>376</v>
      </c>
      <c r="H4435" s="242" t="n">
        <v>1</v>
      </c>
      <c r="I4435" s="256">
        <f>SUM(H4435*C4435)</f>
        <v/>
      </c>
      <c r="J4435" s="257" t="n">
        <v>0.2</v>
      </c>
      <c r="K4435" s="258">
        <f>C4435*J4435</f>
        <v/>
      </c>
      <c r="M4435" s="251">
        <f>CONCATENATE(D4435,"　",E4435,F4435,G4435)</f>
        <v/>
      </c>
      <c r="N4435" s="252">
        <f>I4435</f>
        <v/>
      </c>
    </row>
    <row r="4436" ht="15" customHeight="1" thickBot="1">
      <c r="B4436" s="79" t="inlineStr">
        <is>
          <t>S09(1700)</t>
        </is>
      </c>
      <c r="C4436" s="80">
        <f>SUMIF(数量表!D:H,B4436,数量表!H:H)</f>
        <v/>
      </c>
      <c r="D4436" s="243" t="inlineStr">
        <is>
          <t>W1-39</t>
        </is>
      </c>
      <c r="E4436" s="236" t="n">
        <v>386.5</v>
      </c>
      <c r="F4436" s="237" t="inlineStr">
        <is>
          <t>*</t>
        </is>
      </c>
      <c r="G4436" s="236" t="n">
        <v>821</v>
      </c>
      <c r="H4436" s="238" t="n">
        <v>2</v>
      </c>
      <c r="I4436" s="253">
        <f>SUM(H4436*C4436)</f>
        <v/>
      </c>
      <c r="J4436" s="254" t="n">
        <v>2</v>
      </c>
      <c r="K4436" s="255">
        <f>C4436*J4436</f>
        <v/>
      </c>
      <c r="M4436" s="251">
        <f>CONCATENATE(D4436,"　",E4436,F4436,G4436)</f>
        <v/>
      </c>
      <c r="N4436" s="252">
        <f>I4436</f>
        <v/>
      </c>
    </row>
    <row r="4437" ht="15" customHeight="1" thickBot="1">
      <c r="B4437" s="85" t="inlineStr">
        <is>
          <t>S09(1700)</t>
        </is>
      </c>
      <c r="C4437">
        <f>SUMIF(数量表!D:H,B4437,数量表!H:H)</f>
        <v/>
      </c>
      <c r="D4437" s="243" t="inlineStr">
        <is>
          <t>W1-39</t>
        </is>
      </c>
      <c r="E4437" s="2" t="n">
        <v>386.5</v>
      </c>
      <c r="F4437" s="244" t="inlineStr">
        <is>
          <t>*</t>
        </is>
      </c>
      <c r="G4437" s="2" t="n">
        <v>697</v>
      </c>
      <c r="H4437" s="122" t="n">
        <v>2</v>
      </c>
      <c r="I4437" s="259">
        <f>SUM(H4437*C4437)</f>
        <v/>
      </c>
      <c r="J4437" s="260" t="n">
        <v>1</v>
      </c>
      <c r="K4437" s="261">
        <f>C4437*J4437</f>
        <v/>
      </c>
      <c r="M4437" s="251">
        <f>CONCATENATE(D4437,"　",E4437,F4437,G4437)</f>
        <v/>
      </c>
      <c r="N4437" s="252">
        <f>I4437</f>
        <v/>
      </c>
    </row>
    <row r="4438" ht="15" customHeight="1" thickBot="1">
      <c r="B4438" s="88" t="inlineStr">
        <is>
          <t>S09(1700)</t>
        </is>
      </c>
      <c r="C4438" s="89">
        <f>SUMIF(数量表!D:H,B4438,数量表!H:H)</f>
        <v/>
      </c>
      <c r="D4438" s="239" t="inlineStr">
        <is>
          <t>45*1000</t>
        </is>
      </c>
      <c r="E4438" s="240" t="n">
        <v>164</v>
      </c>
      <c r="F4438" s="241" t="inlineStr">
        <is>
          <t>*</t>
        </is>
      </c>
      <c r="G4438" s="240" t="n">
        <v>976</v>
      </c>
      <c r="H4438" s="242" t="n">
        <v>2</v>
      </c>
      <c r="I4438" s="256">
        <f>SUM(H4438*C4438)</f>
        <v/>
      </c>
      <c r="J4438" s="257" t="n">
        <v>0.2</v>
      </c>
      <c r="K4438" s="258">
        <f>C4438*J4438</f>
        <v/>
      </c>
      <c r="M4438" s="251">
        <f>CONCATENATE(D4438,"　",E4438,F4438,G4438)</f>
        <v/>
      </c>
      <c r="N4438" s="252">
        <f>I4438</f>
        <v/>
      </c>
    </row>
    <row r="4439" ht="15" customHeight="1" thickBot="1">
      <c r="B4439" s="79" t="inlineStr">
        <is>
          <t>KA09-L</t>
        </is>
      </c>
      <c r="C4439" s="80">
        <f>SUMIF(数量表!D:H,B4439,数量表!H:H)</f>
        <v/>
      </c>
      <c r="D4439" s="235" t="inlineStr">
        <is>
          <t>W1-39</t>
        </is>
      </c>
      <c r="E4439" s="236" t="n">
        <v>333</v>
      </c>
      <c r="F4439" s="237" t="inlineStr">
        <is>
          <t>*</t>
        </is>
      </c>
      <c r="G4439" s="236" t="n">
        <v>1068</v>
      </c>
      <c r="H4439" s="238" t="n">
        <v>1</v>
      </c>
      <c r="I4439" s="253">
        <f>SUM(H4439*C4439)</f>
        <v/>
      </c>
      <c r="J4439" s="254" t="n">
        <v>1</v>
      </c>
      <c r="K4439" s="255">
        <f>C4439*J4439</f>
        <v/>
      </c>
      <c r="M4439" s="251">
        <f>CONCATENATE(D4439,"　",E4439,F4439,G4439)</f>
        <v/>
      </c>
      <c r="N4439" s="252">
        <f>I4439</f>
        <v/>
      </c>
    </row>
    <row r="4440" ht="15" customHeight="1" thickBot="1">
      <c r="B4440" s="85" t="inlineStr">
        <is>
          <t>KA09-L</t>
        </is>
      </c>
      <c r="C4440">
        <f>SUMIF(数量表!D:H,B4440,数量表!H:H)</f>
        <v/>
      </c>
      <c r="D4440" s="243" t="inlineStr">
        <is>
          <t>W3-39</t>
        </is>
      </c>
      <c r="E4440" s="2" t="n">
        <v>333</v>
      </c>
      <c r="F4440" s="244" t="inlineStr">
        <is>
          <t>*</t>
        </is>
      </c>
      <c r="G4440" s="2" t="n">
        <v>450</v>
      </c>
      <c r="H4440" s="122" t="n">
        <v>1</v>
      </c>
      <c r="I4440" s="259">
        <f>SUM(H4440*C4440)</f>
        <v/>
      </c>
      <c r="J4440" s="260" t="n">
        <v>0.5</v>
      </c>
      <c r="K4440" s="261">
        <f>C4440*J4440</f>
        <v/>
      </c>
      <c r="M4440" s="251">
        <f>CONCATENATE(D4440,"　",E4440,F4440,G4440)</f>
        <v/>
      </c>
      <c r="N4440" s="252">
        <f>I4440</f>
        <v/>
      </c>
    </row>
    <row r="4441" ht="15" customHeight="1" thickBot="1">
      <c r="B4441" s="85" t="inlineStr">
        <is>
          <t>KA09-L</t>
        </is>
      </c>
      <c r="C4441">
        <f>SUMIF(数量表!D:H,B4441,数量表!H:H)</f>
        <v/>
      </c>
      <c r="D4441" s="243" t="inlineStr">
        <is>
          <t>W2-41</t>
        </is>
      </c>
      <c r="E4441" s="2" t="n">
        <v>414.5</v>
      </c>
      <c r="F4441" s="244" t="inlineStr">
        <is>
          <t>*</t>
        </is>
      </c>
      <c r="G4441" s="2" t="n">
        <v>973</v>
      </c>
      <c r="H4441" s="122" t="n">
        <v>1</v>
      </c>
      <c r="I4441" s="259">
        <f>SUM(H4441*C4441)</f>
        <v/>
      </c>
      <c r="J4441" s="260" t="n">
        <v>1</v>
      </c>
      <c r="K4441" s="261">
        <f>C4441*J4441</f>
        <v/>
      </c>
      <c r="M4441" s="251">
        <f>CONCATENATE(D4441,"　",E4441,F4441,G4441)</f>
        <v/>
      </c>
      <c r="N4441" s="252">
        <f>I4441</f>
        <v/>
      </c>
    </row>
    <row r="4442" ht="15" customHeight="1" thickBot="1">
      <c r="B4442" s="85" t="inlineStr">
        <is>
          <t>KA09-L</t>
        </is>
      </c>
      <c r="C4442">
        <f>SUMIF(数量表!D:H,B4442,数量表!H:H)</f>
        <v/>
      </c>
      <c r="D4442" s="243" t="inlineStr">
        <is>
          <t>W2-41</t>
        </is>
      </c>
      <c r="E4442" s="2" t="n">
        <v>414.5</v>
      </c>
      <c r="F4442" s="244" t="inlineStr">
        <is>
          <t>*</t>
        </is>
      </c>
      <c r="G4442" s="2" t="n">
        <v>95</v>
      </c>
      <c r="H4442" s="122" t="n">
        <v>1</v>
      </c>
      <c r="I4442" s="259">
        <f>SUM(H4442*C4442)</f>
        <v/>
      </c>
      <c r="J4442" s="260" t="n">
        <v>0.1</v>
      </c>
      <c r="K4442" s="261">
        <f>C4442*J4442</f>
        <v/>
      </c>
      <c r="M4442" s="251">
        <f>CONCATENATE(D4442,"　",E4442,F4442,G4442)</f>
        <v/>
      </c>
      <c r="N4442" s="252">
        <f>I4442</f>
        <v/>
      </c>
    </row>
    <row r="4443" ht="15" customHeight="1" thickBot="1">
      <c r="B4443" s="85" t="inlineStr">
        <is>
          <t>KA09-L</t>
        </is>
      </c>
      <c r="C4443">
        <f>SUMIF(数量表!D:H,B4443,数量表!H:H)</f>
        <v/>
      </c>
      <c r="D4443" s="243" t="inlineStr">
        <is>
          <t>W2-41</t>
        </is>
      </c>
      <c r="E4443" s="2" t="n">
        <v>414.5</v>
      </c>
      <c r="F4443" s="244" t="inlineStr">
        <is>
          <t>*</t>
        </is>
      </c>
      <c r="G4443" s="2" t="n">
        <v>450</v>
      </c>
      <c r="H4443" s="122" t="n">
        <v>1</v>
      </c>
      <c r="I4443" s="259">
        <f>SUM(H4443*C4443)</f>
        <v/>
      </c>
      <c r="J4443" s="260" t="n">
        <v>0.5</v>
      </c>
      <c r="K4443" s="261">
        <f>C4443*J4443</f>
        <v/>
      </c>
      <c r="M4443" s="251">
        <f>CONCATENATE(D4443,"　",E4443,F4443,G4443)</f>
        <v/>
      </c>
      <c r="N4443" s="252">
        <f>I4443</f>
        <v/>
      </c>
    </row>
    <row r="4444" ht="15" customHeight="1" thickBot="1">
      <c r="B4444" s="85" t="inlineStr">
        <is>
          <t>KA09-L</t>
        </is>
      </c>
      <c r="C4444">
        <f>SUMIF(数量表!D:H,B4444,数量表!H:H)</f>
        <v/>
      </c>
      <c r="D4444" s="243" t="inlineStr">
        <is>
          <t>W1-39</t>
        </is>
      </c>
      <c r="E4444" s="2" t="n">
        <v>386.5</v>
      </c>
      <c r="F4444" s="244" t="inlineStr">
        <is>
          <t>*</t>
        </is>
      </c>
      <c r="G4444" s="2" t="n">
        <v>1068</v>
      </c>
      <c r="H4444" s="122" t="n">
        <v>1</v>
      </c>
      <c r="I4444" s="259">
        <f>SUM(H4444*C4444)</f>
        <v/>
      </c>
      <c r="J4444" s="260" t="n">
        <v>1</v>
      </c>
      <c r="K4444" s="261">
        <f>C4444*J4444</f>
        <v/>
      </c>
      <c r="M4444" s="251">
        <f>CONCATENATE(D4444,"　",E4444,F4444,G4444)</f>
        <v/>
      </c>
      <c r="N4444" s="252">
        <f>I4444</f>
        <v/>
      </c>
    </row>
    <row r="4445" ht="15" customHeight="1" thickBot="1">
      <c r="B4445" s="85" t="inlineStr">
        <is>
          <t>KA09-L</t>
        </is>
      </c>
      <c r="C4445">
        <f>SUMIF(数量表!D:H,B4445,数量表!H:H)</f>
        <v/>
      </c>
      <c r="D4445" s="243" t="inlineStr">
        <is>
          <t>W3-39</t>
        </is>
      </c>
      <c r="E4445" s="2" t="n">
        <v>386.5</v>
      </c>
      <c r="F4445" s="244" t="inlineStr">
        <is>
          <t>*</t>
        </is>
      </c>
      <c r="G4445" s="2" t="n">
        <v>450</v>
      </c>
      <c r="H4445" s="122" t="n">
        <v>1</v>
      </c>
      <c r="I4445" s="259">
        <f>SUM(H4445*C4445)</f>
        <v/>
      </c>
      <c r="J4445" s="260" t="n">
        <v>0.5</v>
      </c>
      <c r="K4445" s="261">
        <f>C4445*J4445</f>
        <v/>
      </c>
      <c r="M4445" s="251">
        <f>CONCATENATE(D4445,"　",E4445,F4445,G4445)</f>
        <v/>
      </c>
      <c r="N4445" s="252">
        <f>I4445</f>
        <v/>
      </c>
    </row>
    <row r="4446" ht="15" customHeight="1" thickBot="1">
      <c r="B4446" s="88" t="inlineStr">
        <is>
          <t>KA09-L</t>
        </is>
      </c>
      <c r="C4446" s="89">
        <f>SUMIF(数量表!D:H,B4446,数量表!H:H)</f>
        <v/>
      </c>
      <c r="D4446" s="239" t="inlineStr">
        <is>
          <t>45*1000</t>
        </is>
      </c>
      <c r="E4446" s="240" t="n">
        <v>40</v>
      </c>
      <c r="F4446" s="241" t="inlineStr">
        <is>
          <t>*</t>
        </is>
      </c>
      <c r="G4446" s="240" t="n">
        <v>949</v>
      </c>
      <c r="H4446" s="242" t="n">
        <v>1</v>
      </c>
      <c r="I4446" s="256">
        <f>SUM(H4446*C4446)</f>
        <v/>
      </c>
      <c r="J4446" s="257" t="n">
        <v>0.1</v>
      </c>
      <c r="K4446" s="258">
        <f>C4446*J4446</f>
        <v/>
      </c>
      <c r="M4446" s="251">
        <f>CONCATENATE(D4446,"　",E4446,F4446,G4446)</f>
        <v/>
      </c>
      <c r="N4446" s="252">
        <f>I4446</f>
        <v/>
      </c>
    </row>
    <row r="4447" ht="15" customHeight="1" thickBot="1">
      <c r="B4447" s="79" t="inlineStr">
        <is>
          <t>S09(1400)</t>
        </is>
      </c>
      <c r="C4447" s="80">
        <f>SUMIF(数量表!D:H,B4447,数量表!H:H)</f>
        <v/>
      </c>
      <c r="D4447" s="243" t="inlineStr">
        <is>
          <t>W1-39</t>
        </is>
      </c>
      <c r="E4447" s="236" t="n">
        <v>386.5</v>
      </c>
      <c r="F4447" s="237" t="inlineStr">
        <is>
          <t>*</t>
        </is>
      </c>
      <c r="G4447" s="236" t="n">
        <v>186</v>
      </c>
      <c r="H4447" s="238" t="n">
        <v>1</v>
      </c>
      <c r="I4447" s="253">
        <f>SUM(H4447*C4447)</f>
        <v/>
      </c>
      <c r="J4447" s="254" t="n">
        <v>2</v>
      </c>
      <c r="K4447" s="255">
        <f>C4447*J4447</f>
        <v/>
      </c>
      <c r="M4447" s="251">
        <f>CONCATENATE(D4447,"　",E4447,F4447,G4447)</f>
        <v/>
      </c>
      <c r="N4447" s="252">
        <f>I4447</f>
        <v/>
      </c>
    </row>
    <row r="4448" ht="15" customHeight="1" thickBot="1">
      <c r="B4448" s="85" t="inlineStr">
        <is>
          <t>S09(1400)</t>
        </is>
      </c>
      <c r="C4448">
        <f>SUMIF(数量表!D:H,B4448,数量表!H:H)</f>
        <v/>
      </c>
      <c r="D4448" s="243" t="inlineStr">
        <is>
          <t>W1-39</t>
        </is>
      </c>
      <c r="E4448" s="2" t="n">
        <v>386.5</v>
      </c>
      <c r="F4448" s="244" t="inlineStr">
        <is>
          <t>*</t>
        </is>
      </c>
      <c r="G4448" s="2" t="n">
        <v>1332</v>
      </c>
      <c r="H4448" s="122" t="n">
        <v>2</v>
      </c>
      <c r="I4448" s="259">
        <f>SUM(H4448*C4448)</f>
        <v/>
      </c>
      <c r="J4448" s="260" t="n">
        <v>1</v>
      </c>
      <c r="K4448" s="261">
        <f>C4448*J4448</f>
        <v/>
      </c>
      <c r="M4448" s="251">
        <f>CONCATENATE(D4448,"　",E4448,F4448,G4448)</f>
        <v/>
      </c>
      <c r="N4448" s="252">
        <f>I4448</f>
        <v/>
      </c>
    </row>
    <row r="4449" ht="15" customHeight="1" thickBot="1">
      <c r="B4449" s="88" t="inlineStr">
        <is>
          <t>S09(1400)</t>
        </is>
      </c>
      <c r="C4449" s="89">
        <f>SUMIF(数量表!D:H,B4449,数量表!H:H)</f>
        <v/>
      </c>
      <c r="D4449" s="239" t="inlineStr">
        <is>
          <t>45*1000</t>
        </is>
      </c>
      <c r="E4449" s="240" t="n">
        <v>164</v>
      </c>
      <c r="F4449" s="241" t="inlineStr">
        <is>
          <t>*</t>
        </is>
      </c>
      <c r="G4449" s="240" t="n">
        <v>976</v>
      </c>
      <c r="H4449" s="242" t="n">
        <v>2</v>
      </c>
      <c r="I4449" s="256">
        <f>SUM(H4449*C4449)</f>
        <v/>
      </c>
      <c r="J4449" s="257" t="n">
        <v>0.2</v>
      </c>
      <c r="K4449" s="258">
        <f>C4449*J4449</f>
        <v/>
      </c>
      <c r="M4449" s="251">
        <f>CONCATENATE(D4449,"　",E4449,F4449,G4449)</f>
        <v/>
      </c>
      <c r="N4449" s="252">
        <f>I4449</f>
        <v/>
      </c>
    </row>
    <row r="4450" ht="15" customHeight="1" thickBot="1">
      <c r="B4450" s="79" t="inlineStr">
        <is>
          <t>WS11</t>
        </is>
      </c>
      <c r="C4450" s="80">
        <f>SUMIF(数量表!D:H,B4450,数量表!H:H)</f>
        <v/>
      </c>
      <c r="D4450" s="235" t="inlineStr">
        <is>
          <t>W2-39</t>
        </is>
      </c>
      <c r="E4450" s="236" t="n">
        <v>387.5</v>
      </c>
      <c r="F4450" s="237" t="inlineStr">
        <is>
          <t>*</t>
        </is>
      </c>
      <c r="G4450" s="236" t="n">
        <v>868</v>
      </c>
      <c r="H4450" s="238" t="n">
        <v>2</v>
      </c>
      <c r="I4450" s="253">
        <f>SUM(H4450*C4450)</f>
        <v/>
      </c>
      <c r="J4450" s="254" t="n">
        <v>2</v>
      </c>
      <c r="K4450" s="255">
        <f>C4450*J4450</f>
        <v/>
      </c>
      <c r="M4450" s="251">
        <f>CONCATENATE(D4450,"　",E4450,F4450,G4450)</f>
        <v/>
      </c>
      <c r="N4450" s="252">
        <f>I4450</f>
        <v/>
      </c>
    </row>
    <row r="4451" ht="15" customHeight="1" thickBot="1">
      <c r="B4451" s="85" t="inlineStr">
        <is>
          <t>WS11</t>
        </is>
      </c>
      <c r="C4451">
        <f>SUMIF(数量表!D:H,B4451,数量表!H:H)</f>
        <v/>
      </c>
      <c r="D4451" s="243" t="inlineStr">
        <is>
          <t>W2-39</t>
        </is>
      </c>
      <c r="E4451" s="2" t="n">
        <v>387.5</v>
      </c>
      <c r="F4451" s="244" t="inlineStr">
        <is>
          <t>*</t>
        </is>
      </c>
      <c r="G4451" s="2" t="n">
        <v>450</v>
      </c>
      <c r="H4451" s="122" t="n">
        <v>2</v>
      </c>
      <c r="I4451" s="259">
        <f>SUM(H4451*C4451)</f>
        <v/>
      </c>
      <c r="J4451" s="260" t="n">
        <v>1</v>
      </c>
      <c r="K4451" s="261">
        <f>C4451*J4451</f>
        <v/>
      </c>
      <c r="M4451" s="251">
        <f>CONCATENATE(D4451,"　",E4451,F4451,G4451)</f>
        <v/>
      </c>
      <c r="N4451" s="252">
        <f>I4451</f>
        <v/>
      </c>
    </row>
    <row r="4452" ht="15" customHeight="1" thickBot="1">
      <c r="B4452" s="88" t="inlineStr">
        <is>
          <t>WS11</t>
        </is>
      </c>
      <c r="C4452" s="89">
        <f>SUMIF(数量表!D:H,B4452,数量表!H:H)</f>
        <v/>
      </c>
      <c r="D4452" s="239" t="inlineStr">
        <is>
          <t>W1-39</t>
        </is>
      </c>
      <c r="E4452" s="240" t="n">
        <v>152</v>
      </c>
      <c r="F4452" s="241" t="inlineStr">
        <is>
          <t>*</t>
        </is>
      </c>
      <c r="G4452" s="240" t="n">
        <v>1176</v>
      </c>
      <c r="H4452" s="242" t="n">
        <v>2</v>
      </c>
      <c r="I4452" s="256">
        <f>SUM(H4452*C4452)</f>
        <v/>
      </c>
      <c r="J4452" s="257" t="n">
        <v>1</v>
      </c>
      <c r="K4452" s="258">
        <f>C4452*J4452</f>
        <v/>
      </c>
      <c r="M4452" s="251">
        <f>CONCATENATE(D4452,"　",E4452,F4452,G4452)</f>
        <v/>
      </c>
      <c r="N4452" s="252">
        <f>I4452</f>
        <v/>
      </c>
    </row>
    <row r="4453" ht="15" customHeight="1" thickBot="1">
      <c r="B4453" s="85" t="inlineStr">
        <is>
          <t>Y1(L)</t>
        </is>
      </c>
      <c r="C4453">
        <f>SUMIF(数量表!D:H,B4453,数量表!H:H)</f>
        <v/>
      </c>
      <c r="D4453" s="243" t="inlineStr">
        <is>
          <t>W1-39</t>
        </is>
      </c>
      <c r="E4453" s="2" t="n">
        <v>384.5</v>
      </c>
      <c r="F4453" s="244" t="inlineStr">
        <is>
          <t>*</t>
        </is>
      </c>
      <c r="G4453" s="2" t="n">
        <v>1150</v>
      </c>
      <c r="H4453" s="122" t="n">
        <v>2</v>
      </c>
      <c r="I4453" s="259">
        <f>SUM(H4453*C4453)</f>
        <v/>
      </c>
      <c r="J4453" s="260" t="n">
        <v>2</v>
      </c>
      <c r="K4453" s="261">
        <f>C4453*J4453</f>
        <v/>
      </c>
      <c r="M4453" s="251">
        <f>CONCATENATE(D4453,"　",E4453,F4453,G4453)</f>
        <v/>
      </c>
      <c r="N4453" s="252">
        <f>I4453</f>
        <v/>
      </c>
    </row>
    <row r="4454" ht="15" customHeight="1" thickBot="1">
      <c r="B4454" s="85" t="inlineStr">
        <is>
          <t>Y1(L)</t>
        </is>
      </c>
      <c r="C4454" s="87">
        <f>SUMIF(数量表!D:H,B4454,数量表!H:H)</f>
        <v/>
      </c>
      <c r="D4454" s="243" t="inlineStr">
        <is>
          <t>W2-41</t>
        </is>
      </c>
      <c r="E4454" s="2" t="n">
        <v>414.5</v>
      </c>
      <c r="F4454" s="244" t="inlineStr">
        <is>
          <t>*</t>
        </is>
      </c>
      <c r="G4454" s="2" t="n">
        <v>1150</v>
      </c>
      <c r="H4454" s="122" t="n">
        <v>2</v>
      </c>
      <c r="I4454" s="259">
        <f>SUM(H4454*C4454)</f>
        <v/>
      </c>
      <c r="J4454" s="260" t="n">
        <v>2</v>
      </c>
      <c r="K4454" s="261">
        <f>C4454*J4454</f>
        <v/>
      </c>
      <c r="M4454" s="251">
        <f>CONCATENATE(D4454,"　",E4454,F4454,G4454)</f>
        <v/>
      </c>
      <c r="N4454" s="252">
        <f>I4454</f>
        <v/>
      </c>
    </row>
    <row r="4455" ht="15" customHeight="1" thickBot="1">
      <c r="B4455" s="85" t="inlineStr">
        <is>
          <t>Y1(L)</t>
        </is>
      </c>
      <c r="C4455" s="87">
        <f>SUMIF(数量表!D:H,B4455,数量表!H:H)</f>
        <v/>
      </c>
      <c r="D4455" s="243" t="inlineStr">
        <is>
          <t>W2-41</t>
        </is>
      </c>
      <c r="E4455" s="2" t="n">
        <v>414.5</v>
      </c>
      <c r="F4455" s="244" t="inlineStr">
        <is>
          <t>*</t>
        </is>
      </c>
      <c r="G4455" s="2" t="n">
        <v>768</v>
      </c>
      <c r="H4455" s="122" t="n">
        <v>2</v>
      </c>
      <c r="I4455" s="259">
        <f>SUM(H4455*C4455)</f>
        <v/>
      </c>
      <c r="J4455" s="260" t="n">
        <v>2</v>
      </c>
      <c r="K4455" s="261">
        <f>C4455*J4455</f>
        <v/>
      </c>
      <c r="M4455" s="251">
        <f>CONCATENATE(D4455,"　",E4455,F4455,G4455)</f>
        <v/>
      </c>
      <c r="N4455" s="252">
        <f>I4455</f>
        <v/>
      </c>
    </row>
    <row r="4456" ht="15" customHeight="1" thickBot="1">
      <c r="B4456" s="85" t="inlineStr">
        <is>
          <t>Y1(L)</t>
        </is>
      </c>
      <c r="C4456" s="87">
        <f>SUMIF(数量表!D:H,B4456,数量表!H:H)</f>
        <v/>
      </c>
      <c r="D4456" s="243" t="inlineStr">
        <is>
          <t>W2-39</t>
        </is>
      </c>
      <c r="E4456" s="2" t="n">
        <v>384.5</v>
      </c>
      <c r="F4456" s="244" t="inlineStr">
        <is>
          <t>*</t>
        </is>
      </c>
      <c r="G4456" s="2" t="n">
        <v>768</v>
      </c>
      <c r="H4456" s="122" t="n">
        <v>2</v>
      </c>
      <c r="I4456" s="259">
        <f>SUM(H4456*C4456)</f>
        <v/>
      </c>
      <c r="J4456" s="260" t="n">
        <v>2</v>
      </c>
      <c r="K4456" s="261">
        <f>C4456*J4456</f>
        <v/>
      </c>
      <c r="M4456" s="251">
        <f>CONCATENATE(D4456,"　",E4456,F4456,G4456)</f>
        <v/>
      </c>
      <c r="N4456" s="252">
        <f>I4456</f>
        <v/>
      </c>
    </row>
    <row r="4457" ht="15" customHeight="1" thickBot="1">
      <c r="B4457" s="88" t="inlineStr">
        <is>
          <t>Y1(L)</t>
        </is>
      </c>
      <c r="C4457" s="91">
        <f>SUMIF(数量表!D:H,B4457,数量表!H:H)</f>
        <v/>
      </c>
      <c r="D4457" s="239" t="inlineStr">
        <is>
          <t>45*1000</t>
        </is>
      </c>
      <c r="E4457" s="240" t="n">
        <v>201</v>
      </c>
      <c r="F4457" s="241" t="inlineStr">
        <is>
          <t>*</t>
        </is>
      </c>
      <c r="G4457" s="240" t="n">
        <v>576</v>
      </c>
      <c r="H4457" s="242" t="n">
        <v>2</v>
      </c>
      <c r="I4457" s="256">
        <f>SUM(H4457*C4457)</f>
        <v/>
      </c>
      <c r="J4457" s="257" t="n">
        <v>0.1</v>
      </c>
      <c r="K4457" s="258">
        <f>C4457*J4457</f>
        <v/>
      </c>
      <c r="M4457" s="251">
        <f>CONCATENATE(D4457,"　",E4457,F4457,G4457)</f>
        <v/>
      </c>
      <c r="N4457" s="252">
        <f>I4457</f>
        <v/>
      </c>
    </row>
    <row r="4458" ht="15" customHeight="1" thickBot="1">
      <c r="B4458" s="79" t="inlineStr">
        <is>
          <t>Y1(L)L</t>
        </is>
      </c>
      <c r="C4458">
        <f>SUMIF(数量表!D:H,B4458,数量表!H:H)</f>
        <v/>
      </c>
      <c r="D4458" s="243" t="inlineStr">
        <is>
          <t>W1-39</t>
        </is>
      </c>
      <c r="E4458" s="2" t="n">
        <v>384.5</v>
      </c>
      <c r="F4458" s="244" t="inlineStr">
        <is>
          <t>*</t>
        </is>
      </c>
      <c r="G4458" s="2" t="n">
        <v>1150</v>
      </c>
      <c r="H4458" s="122" t="n">
        <v>1</v>
      </c>
      <c r="I4458" s="259">
        <f>SUM(H4458*C4458)</f>
        <v/>
      </c>
      <c r="J4458" s="260" t="n">
        <v>1</v>
      </c>
      <c r="K4458" s="261">
        <f>C4458*J4458</f>
        <v/>
      </c>
      <c r="M4458" s="251">
        <f>CONCATENATE(D4458,"　",E4458,F4458,G4458)</f>
        <v/>
      </c>
      <c r="N4458" s="252">
        <f>I4458</f>
        <v/>
      </c>
    </row>
    <row r="4459" ht="15" customHeight="1" thickBot="1">
      <c r="B4459" s="85" t="inlineStr">
        <is>
          <t>Y1(L)L</t>
        </is>
      </c>
      <c r="C4459">
        <f>SUMIF(数量表!D:H,B4459,数量表!H:H)</f>
        <v/>
      </c>
      <c r="D4459" s="243" t="inlineStr">
        <is>
          <t>W2-39</t>
        </is>
      </c>
      <c r="E4459" s="2" t="n">
        <v>384.5</v>
      </c>
      <c r="F4459" s="244" t="inlineStr">
        <is>
          <t>*</t>
        </is>
      </c>
      <c r="G4459" s="2" t="n">
        <v>768</v>
      </c>
      <c r="H4459" s="122" t="n">
        <v>1</v>
      </c>
      <c r="I4459" s="259">
        <f>SUM(H4459*C4459)</f>
        <v/>
      </c>
      <c r="J4459" s="260" t="n">
        <v>1</v>
      </c>
      <c r="K4459" s="261">
        <f>C4459*J4459</f>
        <v/>
      </c>
      <c r="M4459" s="251">
        <f>CONCATENATE(D4459,"　",E4459,F4459,G4459)</f>
        <v/>
      </c>
      <c r="N4459" s="252">
        <f>I4459</f>
        <v/>
      </c>
    </row>
    <row r="4460" ht="15" customHeight="1" thickBot="1">
      <c r="B4460" s="85" t="inlineStr">
        <is>
          <t>Y1(L)L</t>
        </is>
      </c>
      <c r="C4460">
        <f>SUMIF(数量表!D:H,B4460,数量表!H:H)</f>
        <v/>
      </c>
      <c r="D4460" s="243" t="inlineStr">
        <is>
          <t>W2-41</t>
        </is>
      </c>
      <c r="E4460" s="2" t="n">
        <v>414.5</v>
      </c>
      <c r="F4460" s="244" t="inlineStr">
        <is>
          <t>*</t>
        </is>
      </c>
      <c r="G4460" s="2" t="n">
        <v>1150</v>
      </c>
      <c r="H4460" s="122" t="n">
        <v>2</v>
      </c>
      <c r="I4460" s="259">
        <f>SUM(H4460*C4460)</f>
        <v/>
      </c>
      <c r="J4460" s="260" t="n">
        <v>2</v>
      </c>
      <c r="K4460" s="261">
        <f>C4460*J4460</f>
        <v/>
      </c>
      <c r="M4460" s="251">
        <f>CONCATENATE(D4460,"　",E4460,F4460,G4460)</f>
        <v/>
      </c>
      <c r="N4460" s="252">
        <f>I4460</f>
        <v/>
      </c>
    </row>
    <row r="4461" ht="15" customHeight="1" thickBot="1">
      <c r="B4461" s="85" t="inlineStr">
        <is>
          <t>Y1(L)L</t>
        </is>
      </c>
      <c r="C4461">
        <f>SUMIF(数量表!D:H,B4461,数量表!H:H)</f>
        <v/>
      </c>
      <c r="D4461" s="243" t="inlineStr">
        <is>
          <t>W2-41</t>
        </is>
      </c>
      <c r="E4461" s="2" t="n">
        <v>415.5</v>
      </c>
      <c r="F4461" s="244" t="inlineStr">
        <is>
          <t>*</t>
        </is>
      </c>
      <c r="G4461" s="2" t="n">
        <v>768</v>
      </c>
      <c r="H4461" s="122" t="n">
        <v>2</v>
      </c>
      <c r="I4461" s="259">
        <f>SUM(H4461*C4461)</f>
        <v/>
      </c>
      <c r="J4461" s="260" t="n">
        <v>2</v>
      </c>
      <c r="K4461" s="261">
        <f>C4461*J4461</f>
        <v/>
      </c>
      <c r="M4461" s="251">
        <f>CONCATENATE(D4461,"　",E4461,F4461,G4461)</f>
        <v/>
      </c>
      <c r="N4461" s="252">
        <f>I4461</f>
        <v/>
      </c>
    </row>
    <row r="4462" ht="15" customHeight="1" thickBot="1">
      <c r="B4462" s="85" t="inlineStr">
        <is>
          <t>Y1(L)L</t>
        </is>
      </c>
      <c r="C4462">
        <f>SUMIF(数量表!D:H,B4462,数量表!H:H)</f>
        <v/>
      </c>
      <c r="D4462" s="243" t="inlineStr">
        <is>
          <t>W1-39</t>
        </is>
      </c>
      <c r="E4462" s="2" t="n">
        <v>346.5</v>
      </c>
      <c r="F4462" s="244" t="inlineStr">
        <is>
          <t>*</t>
        </is>
      </c>
      <c r="G4462" s="2" t="n">
        <v>1150</v>
      </c>
      <c r="H4462" s="122" t="n">
        <v>1</v>
      </c>
      <c r="I4462" s="259">
        <f>SUM(H4462*C4462)</f>
        <v/>
      </c>
      <c r="J4462" s="260" t="n">
        <v>1</v>
      </c>
      <c r="K4462" s="261">
        <f>C4462*J4462</f>
        <v/>
      </c>
      <c r="M4462" s="251">
        <f>CONCATENATE(D4462,"　",E4462,F4462,G4462)</f>
        <v/>
      </c>
      <c r="N4462" s="252">
        <f>I4462</f>
        <v/>
      </c>
    </row>
    <row r="4463" ht="15" customHeight="1" thickBot="1">
      <c r="B4463" s="85" t="inlineStr">
        <is>
          <t>Y1(L)L</t>
        </is>
      </c>
      <c r="C4463">
        <f>SUMIF(数量表!D:H,B4463,数量表!H:H)</f>
        <v/>
      </c>
      <c r="D4463" s="243" t="inlineStr">
        <is>
          <t>W2-39</t>
        </is>
      </c>
      <c r="E4463" s="2" t="n">
        <v>346.5</v>
      </c>
      <c r="F4463" s="244" t="inlineStr">
        <is>
          <t>*</t>
        </is>
      </c>
      <c r="G4463" s="2" t="n">
        <v>768</v>
      </c>
      <c r="H4463" s="122" t="n">
        <v>1</v>
      </c>
      <c r="I4463" s="259">
        <f>SUM(H4463*C4463)</f>
        <v/>
      </c>
      <c r="J4463" s="260" t="n">
        <v>1</v>
      </c>
      <c r="K4463" s="261">
        <f>C4463*J4463</f>
        <v/>
      </c>
      <c r="M4463" s="251">
        <f>CONCATENATE(D4463,"　",E4463,F4463,G4463)</f>
        <v/>
      </c>
      <c r="N4463" s="252">
        <f>I4463</f>
        <v/>
      </c>
    </row>
    <row r="4464" ht="15" customHeight="1" thickBot="1">
      <c r="B4464" s="85" t="inlineStr">
        <is>
          <t>Y1(L)L</t>
        </is>
      </c>
      <c r="C4464">
        <f>SUMIF(数量表!D:H,B4464,数量表!H:H)</f>
        <v/>
      </c>
      <c r="D4464" s="243" t="inlineStr">
        <is>
          <t>45*1000</t>
        </is>
      </c>
      <c r="E4464" s="2" t="n">
        <v>201</v>
      </c>
      <c r="F4464" s="244" t="inlineStr">
        <is>
          <t>*</t>
        </is>
      </c>
      <c r="G4464" s="2" t="n">
        <v>576</v>
      </c>
      <c r="H4464" s="122" t="n">
        <v>1</v>
      </c>
      <c r="I4464" s="259">
        <f>SUM(H4464*C4464)</f>
        <v/>
      </c>
      <c r="J4464" s="260" t="n">
        <v>0.1</v>
      </c>
      <c r="K4464" s="261">
        <f>C4464*J4464</f>
        <v/>
      </c>
      <c r="M4464" s="251">
        <f>CONCATENATE(D4464,"　",E4464,F4464,G4464)</f>
        <v/>
      </c>
      <c r="N4464" s="252">
        <f>I4464</f>
        <v/>
      </c>
    </row>
    <row r="4465" ht="15" customHeight="1" thickBot="1">
      <c r="B4465" s="88" t="inlineStr">
        <is>
          <t>Y1(L)L</t>
        </is>
      </c>
      <c r="C4465" s="89">
        <f>SUMIF(数量表!D:H,B4465,数量表!H:H)</f>
        <v/>
      </c>
      <c r="D4465" s="239" t="inlineStr">
        <is>
          <t>45*1000</t>
        </is>
      </c>
      <c r="E4465" s="240" t="n">
        <v>163</v>
      </c>
      <c r="F4465" s="241" t="inlineStr">
        <is>
          <t>*</t>
        </is>
      </c>
      <c r="G4465" s="240" t="n">
        <v>576</v>
      </c>
      <c r="H4465" s="242" t="n">
        <v>1</v>
      </c>
      <c r="I4465" s="256">
        <f>SUM(H4465*C4465)</f>
        <v/>
      </c>
      <c r="J4465" s="257" t="n">
        <v>0.1</v>
      </c>
      <c r="K4465" s="258">
        <f>C4465*J4465</f>
        <v/>
      </c>
      <c r="M4465" s="251">
        <f>CONCATENATE(D4465,"　",E4465,F4465,G4465)</f>
        <v/>
      </c>
      <c r="N4465" s="252">
        <f>I4465</f>
        <v/>
      </c>
    </row>
    <row r="4466" ht="15" customHeight="1" thickBot="1">
      <c r="B4466" s="85" t="inlineStr">
        <is>
          <t>Y1(L)R</t>
        </is>
      </c>
      <c r="C4466">
        <f>SUMIF(数量表!D:H,B4466,数量表!H:H)</f>
        <v/>
      </c>
      <c r="D4466" s="243" t="inlineStr">
        <is>
          <t>W1-39</t>
        </is>
      </c>
      <c r="E4466" s="2" t="n">
        <v>346.5</v>
      </c>
      <c r="F4466" s="244" t="inlineStr">
        <is>
          <t>*</t>
        </is>
      </c>
      <c r="G4466" s="2" t="n">
        <v>1150</v>
      </c>
      <c r="H4466" s="122" t="n">
        <v>1</v>
      </c>
      <c r="I4466" s="259">
        <f>SUM(H4466*C4466)</f>
        <v/>
      </c>
      <c r="J4466" s="260" t="n">
        <v>1</v>
      </c>
      <c r="K4466" s="261">
        <f>C4466*J4466</f>
        <v/>
      </c>
      <c r="M4466" s="251">
        <f>CONCATENATE(D4466,"　",E4466,F4466,G4466)</f>
        <v/>
      </c>
      <c r="N4466" s="252">
        <f>I4466</f>
        <v/>
      </c>
    </row>
    <row r="4467" ht="15" customHeight="1" thickBot="1">
      <c r="B4467" s="85" t="inlineStr">
        <is>
          <t>Y1(L)R</t>
        </is>
      </c>
      <c r="C4467">
        <f>SUMIF(数量表!D:H,B4467,数量表!H:H)</f>
        <v/>
      </c>
      <c r="D4467" s="243" t="inlineStr">
        <is>
          <t>W2-39</t>
        </is>
      </c>
      <c r="E4467" s="2" t="n">
        <v>346.5</v>
      </c>
      <c r="F4467" s="244" t="inlineStr">
        <is>
          <t>*</t>
        </is>
      </c>
      <c r="G4467" s="2" t="n">
        <v>768</v>
      </c>
      <c r="H4467" s="122" t="n">
        <v>1</v>
      </c>
      <c r="I4467" s="259">
        <f>SUM(H4467*C4467)</f>
        <v/>
      </c>
      <c r="J4467" s="260" t="n">
        <v>1</v>
      </c>
      <c r="K4467" s="261">
        <f>C4467*J4467</f>
        <v/>
      </c>
      <c r="M4467" s="251">
        <f>CONCATENATE(D4467,"　",E4467,F4467,G4467)</f>
        <v/>
      </c>
      <c r="N4467" s="252">
        <f>I4467</f>
        <v/>
      </c>
    </row>
    <row r="4468" ht="15" customHeight="1" thickBot="1">
      <c r="B4468" s="85" t="inlineStr">
        <is>
          <t>Y1(L)R</t>
        </is>
      </c>
      <c r="C4468">
        <f>SUMIF(数量表!D:H,B4468,数量表!H:H)</f>
        <v/>
      </c>
      <c r="D4468" s="243" t="inlineStr">
        <is>
          <t>W2-41</t>
        </is>
      </c>
      <c r="E4468" s="2" t="n">
        <v>414.5</v>
      </c>
      <c r="F4468" s="244" t="inlineStr">
        <is>
          <t>*</t>
        </is>
      </c>
      <c r="G4468" s="2" t="n">
        <v>1150</v>
      </c>
      <c r="H4468" s="122" t="n">
        <v>2</v>
      </c>
      <c r="I4468" s="259">
        <f>SUM(H4468*C4468)</f>
        <v/>
      </c>
      <c r="J4468" s="260" t="n">
        <v>2</v>
      </c>
      <c r="K4468" s="261">
        <f>C4468*J4468</f>
        <v/>
      </c>
      <c r="M4468" s="251">
        <f>CONCATENATE(D4468,"　",E4468,F4468,G4468)</f>
        <v/>
      </c>
      <c r="N4468" s="252">
        <f>I4468</f>
        <v/>
      </c>
    </row>
    <row r="4469" ht="15" customHeight="1" thickBot="1">
      <c r="B4469" s="85" t="inlineStr">
        <is>
          <t>Y1(L)R</t>
        </is>
      </c>
      <c r="C4469">
        <f>SUMIF(数量表!D:H,B4469,数量表!H:H)</f>
        <v/>
      </c>
      <c r="D4469" s="243" t="inlineStr">
        <is>
          <t>W2-41</t>
        </is>
      </c>
      <c r="E4469" s="2" t="n">
        <v>414.5</v>
      </c>
      <c r="F4469" s="244" t="inlineStr">
        <is>
          <t>*</t>
        </is>
      </c>
      <c r="G4469" s="2" t="n">
        <v>768</v>
      </c>
      <c r="H4469" s="122" t="n">
        <v>2</v>
      </c>
      <c r="I4469" s="259">
        <f>SUM(H4469*C4469)</f>
        <v/>
      </c>
      <c r="J4469" s="260" t="n">
        <v>2</v>
      </c>
      <c r="K4469" s="261">
        <f>C4469*J4469</f>
        <v/>
      </c>
      <c r="M4469" s="251">
        <f>CONCATENATE(D4469,"　",E4469,F4469,G4469)</f>
        <v/>
      </c>
      <c r="N4469" s="252">
        <f>I4469</f>
        <v/>
      </c>
    </row>
    <row r="4470" ht="15" customHeight="1" thickBot="1">
      <c r="B4470" s="85" t="inlineStr">
        <is>
          <t>Y1(L)R</t>
        </is>
      </c>
      <c r="C4470">
        <f>SUMIF(数量表!D:H,B4470,数量表!H:H)</f>
        <v/>
      </c>
      <c r="D4470" s="243" t="inlineStr">
        <is>
          <t>W1-39</t>
        </is>
      </c>
      <c r="E4470" s="2" t="n">
        <v>386.5</v>
      </c>
      <c r="F4470" s="244" t="inlineStr">
        <is>
          <t>*</t>
        </is>
      </c>
      <c r="G4470" s="2" t="n">
        <v>1150</v>
      </c>
      <c r="H4470" s="122" t="n">
        <v>1</v>
      </c>
      <c r="I4470" s="259">
        <f>SUM(H4470*C4470)</f>
        <v/>
      </c>
      <c r="J4470" s="260" t="n">
        <v>1</v>
      </c>
      <c r="K4470" s="261">
        <f>C4470*J4470</f>
        <v/>
      </c>
      <c r="M4470" s="251">
        <f>CONCATENATE(D4470,"　",E4470,F4470,G4470)</f>
        <v/>
      </c>
      <c r="N4470" s="252">
        <f>I4470</f>
        <v/>
      </c>
    </row>
    <row r="4471" ht="15" customHeight="1" thickBot="1">
      <c r="B4471" s="85" t="inlineStr">
        <is>
          <t>Y1(L)R</t>
        </is>
      </c>
      <c r="C4471">
        <f>SUMIF(数量表!D:H,B4471,数量表!H:H)</f>
        <v/>
      </c>
      <c r="D4471" s="243" t="inlineStr">
        <is>
          <t>W2-39</t>
        </is>
      </c>
      <c r="E4471" s="2" t="n">
        <v>386.5</v>
      </c>
      <c r="F4471" s="244" t="inlineStr">
        <is>
          <t>*</t>
        </is>
      </c>
      <c r="G4471" s="2" t="n">
        <v>768</v>
      </c>
      <c r="H4471" s="122" t="n">
        <v>1</v>
      </c>
      <c r="I4471" s="259">
        <f>SUM(H4471*C4471)</f>
        <v/>
      </c>
      <c r="J4471" s="260" t="n">
        <v>1</v>
      </c>
      <c r="K4471" s="261">
        <f>C4471*J4471</f>
        <v/>
      </c>
      <c r="M4471" s="251">
        <f>CONCATENATE(D4471,"　",E4471,F4471,G4471)</f>
        <v/>
      </c>
      <c r="N4471" s="252">
        <f>I4471</f>
        <v/>
      </c>
    </row>
    <row r="4472" ht="15" customHeight="1" thickBot="1">
      <c r="B4472" s="85" t="inlineStr">
        <is>
          <t>Y1(L)R</t>
        </is>
      </c>
      <c r="C4472">
        <f>SUMIF(数量表!D:H,B4472,数量表!H:H)</f>
        <v/>
      </c>
      <c r="D4472" s="243" t="inlineStr">
        <is>
          <t>45*1000</t>
        </is>
      </c>
      <c r="E4472" s="2" t="n">
        <v>163</v>
      </c>
      <c r="F4472" s="244" t="inlineStr">
        <is>
          <t>*</t>
        </is>
      </c>
      <c r="G4472" s="2" t="n">
        <v>576</v>
      </c>
      <c r="H4472" s="122" t="n">
        <v>2</v>
      </c>
      <c r="I4472" s="259">
        <f>SUM(H4472*C4472)</f>
        <v/>
      </c>
      <c r="J4472" s="260" t="n">
        <v>0.1</v>
      </c>
      <c r="K4472" s="261">
        <f>C4472*J4472</f>
        <v/>
      </c>
      <c r="M4472" s="251">
        <f>CONCATENATE(D4472,"　",E4472,F4472,G4472)</f>
        <v/>
      </c>
      <c r="N4472" s="252">
        <f>I4472</f>
        <v/>
      </c>
    </row>
    <row r="4473" ht="15" customHeight="1" thickBot="1">
      <c r="B4473" s="88" t="inlineStr">
        <is>
          <t>Y1(L)R</t>
        </is>
      </c>
      <c r="C4473" s="89">
        <f>SUMIF(数量表!D:H,B4473,数量表!H:H)</f>
        <v/>
      </c>
      <c r="D4473" s="239" t="inlineStr">
        <is>
          <t>45*1000</t>
        </is>
      </c>
      <c r="E4473" s="240" t="n">
        <v>203</v>
      </c>
      <c r="F4473" s="241" t="inlineStr">
        <is>
          <t>*</t>
        </is>
      </c>
      <c r="G4473" s="240" t="n">
        <v>576</v>
      </c>
      <c r="H4473" s="242" t="n">
        <v>1</v>
      </c>
      <c r="I4473" s="256">
        <f>SUM(H4473*C4473)</f>
        <v/>
      </c>
      <c r="J4473" s="257" t="n">
        <v>0.1</v>
      </c>
      <c r="K4473" s="258">
        <f>C4473*J4473</f>
        <v/>
      </c>
      <c r="M4473" s="251">
        <f>CONCATENATE(D4473,"　",E4473,F4473,G4473)</f>
        <v/>
      </c>
      <c r="N4473" s="252">
        <f>I4473</f>
        <v/>
      </c>
    </row>
    <row r="4474" ht="15" customHeight="1" thickBot="1">
      <c r="B4474" s="85" t="inlineStr">
        <is>
          <t>Y1(H)</t>
        </is>
      </c>
      <c r="C4474">
        <f>SUMIF(数量表!D:H,B4474,数量表!H:H)</f>
        <v/>
      </c>
      <c r="D4474" s="243" t="inlineStr">
        <is>
          <t>W1-39</t>
        </is>
      </c>
      <c r="E4474" s="2" t="n">
        <v>384.5</v>
      </c>
      <c r="F4474" s="244" t="inlineStr">
        <is>
          <t>*</t>
        </is>
      </c>
      <c r="G4474" s="2" t="n">
        <v>1150</v>
      </c>
      <c r="H4474" s="122" t="n">
        <v>2</v>
      </c>
      <c r="I4474" s="259">
        <f>SUM(H4474*C4474)</f>
        <v/>
      </c>
      <c r="J4474" s="260" t="n">
        <v>2</v>
      </c>
      <c r="K4474" s="261">
        <f>C4474*J4474</f>
        <v/>
      </c>
      <c r="M4474" s="251">
        <f>CONCATENATE(D4474,"　",E4474,F4474,G4474)</f>
        <v/>
      </c>
      <c r="N4474" s="252">
        <f>I4474</f>
        <v/>
      </c>
    </row>
    <row r="4475" ht="15" customHeight="1" thickBot="1">
      <c r="B4475" s="85" t="inlineStr">
        <is>
          <t>Y1(H)</t>
        </is>
      </c>
      <c r="C4475" s="87">
        <f>SUMIF(数量表!D:H,B4475,数量表!H:H)</f>
        <v/>
      </c>
      <c r="D4475" s="243" t="inlineStr">
        <is>
          <t>W2-39</t>
        </is>
      </c>
      <c r="E4475" s="2" t="n">
        <v>384.5</v>
      </c>
      <c r="F4475" s="244" t="inlineStr">
        <is>
          <t>*</t>
        </is>
      </c>
      <c r="G4475" s="2" t="n">
        <v>768</v>
      </c>
      <c r="H4475" s="122" t="n">
        <v>2</v>
      </c>
      <c r="I4475" s="259">
        <f>SUM(H4475*C4475)</f>
        <v/>
      </c>
      <c r="J4475" s="260" t="n">
        <v>2</v>
      </c>
      <c r="K4475" s="261">
        <f>C4475*J4475</f>
        <v/>
      </c>
      <c r="M4475" s="251">
        <f>CONCATENATE(D4475,"　",E4475,F4475,G4475)</f>
        <v/>
      </c>
      <c r="N4475" s="252">
        <f>I4475</f>
        <v/>
      </c>
    </row>
    <row r="4476" ht="15" customHeight="1" thickBot="1">
      <c r="B4476" s="85" t="inlineStr">
        <is>
          <t>Y1(H)</t>
        </is>
      </c>
      <c r="C4476">
        <f>SUMIF(数量表!D:H,B4476,数量表!H:H)</f>
        <v/>
      </c>
      <c r="D4476" s="243" t="inlineStr">
        <is>
          <t>W2-41</t>
        </is>
      </c>
      <c r="E4476" s="2" t="n">
        <v>414.5</v>
      </c>
      <c r="F4476" s="244" t="inlineStr">
        <is>
          <t>*</t>
        </is>
      </c>
      <c r="G4476" s="2" t="n">
        <v>1150</v>
      </c>
      <c r="H4476" s="122" t="n">
        <v>2</v>
      </c>
      <c r="I4476" s="259">
        <f>SUM(H4476*C4476)</f>
        <v/>
      </c>
      <c r="J4476" s="260" t="n">
        <v>2</v>
      </c>
      <c r="K4476" s="261">
        <f>C4476*J4476</f>
        <v/>
      </c>
      <c r="M4476" s="251">
        <f>CONCATENATE(D4476,"　",E4476,F4476,G4476)</f>
        <v/>
      </c>
      <c r="N4476" s="252">
        <f>I4476</f>
        <v/>
      </c>
    </row>
    <row r="4477" ht="15" customHeight="1" thickBot="1">
      <c r="B4477" s="85" t="inlineStr">
        <is>
          <t>Y1(H)</t>
        </is>
      </c>
      <c r="C4477" s="87">
        <f>SUMIF(数量表!D:H,B4477,数量表!H:H)</f>
        <v/>
      </c>
      <c r="D4477" s="243" t="inlineStr">
        <is>
          <t>W2-41</t>
        </is>
      </c>
      <c r="E4477" s="2" t="n">
        <v>414.5</v>
      </c>
      <c r="F4477" s="244" t="inlineStr">
        <is>
          <t>*</t>
        </is>
      </c>
      <c r="G4477" s="2" t="n">
        <v>768</v>
      </c>
      <c r="H4477" s="122" t="n">
        <v>2</v>
      </c>
      <c r="I4477" s="259">
        <f>SUM(H4477*C4477)</f>
        <v/>
      </c>
      <c r="J4477" s="260" t="n">
        <v>2</v>
      </c>
      <c r="K4477" s="261">
        <f>C4477*J4477</f>
        <v/>
      </c>
      <c r="M4477" s="251">
        <f>CONCATENATE(D4477,"　",E4477,F4477,G4477)</f>
        <v/>
      </c>
      <c r="N4477" s="252">
        <f>I4477</f>
        <v/>
      </c>
    </row>
    <row r="4478" ht="15" customHeight="1" thickBot="1">
      <c r="B4478" s="85" t="inlineStr">
        <is>
          <t>Y1(H)</t>
        </is>
      </c>
      <c r="C4478" s="91">
        <f>SUMIF(数量表!D:H,B4478,数量表!H:H)</f>
        <v/>
      </c>
      <c r="D4478" s="239" t="inlineStr">
        <is>
          <t>45*1000</t>
        </is>
      </c>
      <c r="E4478" s="240" t="n">
        <v>201</v>
      </c>
      <c r="F4478" s="241" t="inlineStr">
        <is>
          <t>*</t>
        </is>
      </c>
      <c r="G4478" s="240" t="n">
        <v>576</v>
      </c>
      <c r="H4478" s="242" t="n">
        <v>2</v>
      </c>
      <c r="I4478" s="256">
        <f>SUM(H4478*C4478)</f>
        <v/>
      </c>
      <c r="J4478" s="257" t="n">
        <v>2</v>
      </c>
      <c r="K4478" s="258">
        <f>C4478*J4478</f>
        <v/>
      </c>
      <c r="M4478" s="251">
        <f>CONCATENATE(D4478,"　",E4478,F4478,G4478)</f>
        <v/>
      </c>
      <c r="N4478" s="252">
        <f>I4478</f>
        <v/>
      </c>
    </row>
    <row r="4479" ht="15" customHeight="1" thickBot="1">
      <c r="B4479" s="708" t="inlineStr">
        <is>
          <t>Y1(H)L</t>
        </is>
      </c>
      <c r="C4479" s="87">
        <f>SUMIF(数量表!D:H,B4479,数量表!H:H)</f>
        <v/>
      </c>
      <c r="D4479" s="243" t="inlineStr">
        <is>
          <t>W1-39</t>
        </is>
      </c>
      <c r="E4479" s="2" t="n">
        <v>384.5</v>
      </c>
      <c r="F4479" s="244" t="inlineStr">
        <is>
          <t>*</t>
        </is>
      </c>
      <c r="G4479" s="2" t="n">
        <v>1150</v>
      </c>
      <c r="H4479" s="122" t="n">
        <v>1</v>
      </c>
      <c r="I4479" s="259">
        <f>SUM(H4479*C4479)</f>
        <v/>
      </c>
      <c r="J4479" s="260" t="n">
        <v>1</v>
      </c>
      <c r="K4479" s="261">
        <f>C4479*J4479</f>
        <v/>
      </c>
      <c r="M4479" s="251">
        <f>CONCATENATE(D4479,"　",E4479,F4479,G4479)</f>
        <v/>
      </c>
      <c r="N4479" s="252">
        <f>I4479</f>
        <v/>
      </c>
    </row>
    <row r="4480" ht="15" customHeight="1" thickBot="1">
      <c r="B4480" s="709" t="inlineStr">
        <is>
          <t>Y1(H)L</t>
        </is>
      </c>
      <c r="C4480" s="87">
        <f>SUMIF(数量表!D:H,B4480,数量表!H:H)</f>
        <v/>
      </c>
      <c r="D4480" s="243" t="inlineStr">
        <is>
          <t>W2-39</t>
        </is>
      </c>
      <c r="E4480" s="2" t="n">
        <v>384.5</v>
      </c>
      <c r="F4480" s="244" t="inlineStr">
        <is>
          <t>*</t>
        </is>
      </c>
      <c r="G4480" s="2" t="n">
        <v>768</v>
      </c>
      <c r="H4480" s="122" t="n">
        <v>1</v>
      </c>
      <c r="I4480" s="259">
        <f>SUM(H4480*C4480)</f>
        <v/>
      </c>
      <c r="J4480" s="260" t="n">
        <v>1</v>
      </c>
      <c r="K4480" s="261">
        <f>C4480*J4480</f>
        <v/>
      </c>
      <c r="M4480" s="251">
        <f>CONCATENATE(D4480,"　",E4480,F4480,G4480)</f>
        <v/>
      </c>
      <c r="N4480" s="252">
        <f>I4480</f>
        <v/>
      </c>
    </row>
    <row r="4481" ht="15" customHeight="1" thickBot="1">
      <c r="B4481" s="709" t="inlineStr">
        <is>
          <t>Y1(H)L</t>
        </is>
      </c>
      <c r="C4481" s="87">
        <f>SUMIF(数量表!D:H,B4481,数量表!H:H)</f>
        <v/>
      </c>
      <c r="D4481" s="243" t="inlineStr">
        <is>
          <t>W2-41</t>
        </is>
      </c>
      <c r="E4481" s="2" t="n">
        <v>414.5</v>
      </c>
      <c r="F4481" s="244" t="inlineStr">
        <is>
          <t>*</t>
        </is>
      </c>
      <c r="G4481" s="2" t="n">
        <v>1150</v>
      </c>
      <c r="H4481" s="122" t="n">
        <v>2</v>
      </c>
      <c r="I4481" s="259">
        <f>SUM(H4481*C4481)</f>
        <v/>
      </c>
      <c r="J4481" s="260" t="n">
        <v>2</v>
      </c>
      <c r="K4481" s="261">
        <f>C4481*J4481</f>
        <v/>
      </c>
      <c r="M4481" s="251">
        <f>CONCATENATE(D4481,"　",E4481,F4481,G4481)</f>
        <v/>
      </c>
      <c r="N4481" s="252">
        <f>I4481</f>
        <v/>
      </c>
    </row>
    <row r="4482" ht="15" customHeight="1" thickBot="1">
      <c r="B4482" s="709" t="inlineStr">
        <is>
          <t>Y1(H)L</t>
        </is>
      </c>
      <c r="C4482" s="87">
        <f>SUMIF(数量表!D:H,B4482,数量表!H:H)</f>
        <v/>
      </c>
      <c r="D4482" s="243" t="inlineStr">
        <is>
          <t>W2-41</t>
        </is>
      </c>
      <c r="E4482" s="2" t="n">
        <v>415.5</v>
      </c>
      <c r="F4482" s="244" t="inlineStr">
        <is>
          <t>*</t>
        </is>
      </c>
      <c r="G4482" s="2" t="n">
        <v>768</v>
      </c>
      <c r="H4482" s="122" t="n">
        <v>2</v>
      </c>
      <c r="I4482" s="259">
        <f>SUM(H4482*C4482)</f>
        <v/>
      </c>
      <c r="J4482" s="260" t="n">
        <v>2</v>
      </c>
      <c r="K4482" s="261">
        <f>C4482*J4482</f>
        <v/>
      </c>
      <c r="M4482" s="251">
        <f>CONCATENATE(D4482,"　",E4482,F4482,G4482)</f>
        <v/>
      </c>
      <c r="N4482" s="252">
        <f>I4482</f>
        <v/>
      </c>
    </row>
    <row r="4483" ht="15" customHeight="1" thickBot="1">
      <c r="B4483" s="709" t="inlineStr">
        <is>
          <t>Y1(H)L</t>
        </is>
      </c>
      <c r="C4483" s="87">
        <f>SUMIF(数量表!D:H,B4483,数量表!H:H)</f>
        <v/>
      </c>
      <c r="D4483" s="243" t="inlineStr">
        <is>
          <t>W1-39</t>
        </is>
      </c>
      <c r="E4483" s="2" t="n">
        <v>346.5</v>
      </c>
      <c r="F4483" s="244" t="inlineStr">
        <is>
          <t>*</t>
        </is>
      </c>
      <c r="G4483" s="2" t="n">
        <v>1150</v>
      </c>
      <c r="H4483" s="122" t="n">
        <v>1</v>
      </c>
      <c r="I4483" s="259">
        <f>SUM(H4483*C4483)</f>
        <v/>
      </c>
      <c r="J4483" s="260" t="n">
        <v>1</v>
      </c>
      <c r="K4483" s="261">
        <f>C4483*J4483</f>
        <v/>
      </c>
      <c r="M4483" s="251">
        <f>CONCATENATE(D4483,"　",E4483,F4483,G4483)</f>
        <v/>
      </c>
      <c r="N4483" s="252">
        <f>I4483</f>
        <v/>
      </c>
    </row>
    <row r="4484" ht="15" customHeight="1" thickBot="1">
      <c r="B4484" s="709" t="inlineStr">
        <is>
          <t>Y1(H)L</t>
        </is>
      </c>
      <c r="C4484" s="87">
        <f>SUMIF(数量表!D:H,B4484,数量表!H:H)</f>
        <v/>
      </c>
      <c r="D4484" s="243" t="inlineStr">
        <is>
          <t>W2-39</t>
        </is>
      </c>
      <c r="E4484" s="2" t="n">
        <v>346.5</v>
      </c>
      <c r="F4484" s="244" t="inlineStr">
        <is>
          <t>*</t>
        </is>
      </c>
      <c r="G4484" s="2" t="n">
        <v>768</v>
      </c>
      <c r="H4484" s="122" t="n">
        <v>1</v>
      </c>
      <c r="I4484" s="259">
        <f>SUM(H4484*C4484)</f>
        <v/>
      </c>
      <c r="J4484" s="260" t="n">
        <v>1</v>
      </c>
      <c r="K4484" s="261">
        <f>C4484*J4484</f>
        <v/>
      </c>
      <c r="M4484" s="251">
        <f>CONCATENATE(D4484,"　",E4484,F4484,G4484)</f>
        <v/>
      </c>
      <c r="N4484" s="252">
        <f>I4484</f>
        <v/>
      </c>
    </row>
    <row r="4485" ht="15" customHeight="1" thickBot="1">
      <c r="B4485" s="709" t="inlineStr">
        <is>
          <t>Y1(H)L</t>
        </is>
      </c>
      <c r="C4485" s="87">
        <f>SUMIF(数量表!D:H,B4485,数量表!H:H)</f>
        <v/>
      </c>
      <c r="D4485" s="243" t="inlineStr">
        <is>
          <t>45*1000</t>
        </is>
      </c>
      <c r="E4485" s="2" t="n">
        <v>201</v>
      </c>
      <c r="F4485" s="244" t="inlineStr">
        <is>
          <t>*</t>
        </is>
      </c>
      <c r="G4485" s="2" t="n">
        <v>576</v>
      </c>
      <c r="H4485" s="122" t="n">
        <v>1</v>
      </c>
      <c r="I4485" s="259">
        <f>SUM(H4485*C4485)</f>
        <v/>
      </c>
      <c r="J4485" s="260" t="n">
        <v>0.1</v>
      </c>
      <c r="K4485" s="261">
        <f>C4485*J4485</f>
        <v/>
      </c>
      <c r="M4485" s="251">
        <f>CONCATENATE(D4485,"　",E4485,F4485,G4485)</f>
        <v/>
      </c>
      <c r="N4485" s="252">
        <f>I4485</f>
        <v/>
      </c>
    </row>
    <row r="4486" ht="15" customHeight="1" thickBot="1">
      <c r="B4486" s="709" t="inlineStr">
        <is>
          <t>Y1(H)L</t>
        </is>
      </c>
      <c r="C4486" s="91">
        <f>SUMIF(数量表!D:H,B4486,数量表!H:H)</f>
        <v/>
      </c>
      <c r="D4486" s="239" t="inlineStr">
        <is>
          <t>45*1000</t>
        </is>
      </c>
      <c r="E4486" s="240" t="n">
        <v>163</v>
      </c>
      <c r="F4486" s="241" t="inlineStr">
        <is>
          <t>*</t>
        </is>
      </c>
      <c r="G4486" s="240" t="n">
        <v>576</v>
      </c>
      <c r="H4486" s="242" t="n">
        <v>1</v>
      </c>
      <c r="I4486" s="256">
        <f>SUM(H4486*C4486)</f>
        <v/>
      </c>
      <c r="J4486" s="257" t="n">
        <v>0.1</v>
      </c>
      <c r="K4486" s="258">
        <f>C4486*J4486</f>
        <v/>
      </c>
      <c r="M4486" s="251">
        <f>CONCATENATE(D4486,"　",E4486,F4486,G4486)</f>
        <v/>
      </c>
      <c r="N4486" s="252">
        <f>I4486</f>
        <v/>
      </c>
    </row>
    <row r="4487" ht="15" customHeight="1" thickBot="1">
      <c r="B4487" s="708" t="inlineStr">
        <is>
          <t>Y1(H)R</t>
        </is>
      </c>
      <c r="C4487" s="87">
        <f>SUMIF(数量表!D:H,B4487,数量表!H:H)</f>
        <v/>
      </c>
      <c r="D4487" s="243" t="inlineStr">
        <is>
          <t>W1-39</t>
        </is>
      </c>
      <c r="E4487" s="2" t="n">
        <v>346.5</v>
      </c>
      <c r="F4487" s="244" t="inlineStr">
        <is>
          <t>*</t>
        </is>
      </c>
      <c r="G4487" s="2" t="n">
        <v>1150</v>
      </c>
      <c r="H4487" s="122" t="n">
        <v>1</v>
      </c>
      <c r="I4487" s="259">
        <f>SUM(H4487*C4487)</f>
        <v/>
      </c>
      <c r="J4487" s="260" t="n">
        <v>1</v>
      </c>
      <c r="K4487" s="261">
        <f>C4487*J4487</f>
        <v/>
      </c>
      <c r="M4487" s="251">
        <f>CONCATENATE(D4487,"　",E4487,F4487,G4487)</f>
        <v/>
      </c>
      <c r="N4487" s="252">
        <f>I4487</f>
        <v/>
      </c>
    </row>
    <row r="4488" ht="15" customHeight="1" thickBot="1">
      <c r="B4488" s="709" t="inlineStr">
        <is>
          <t>Y1(H)R</t>
        </is>
      </c>
      <c r="C4488" s="87">
        <f>SUMIF(数量表!D:H,B4488,数量表!H:H)</f>
        <v/>
      </c>
      <c r="D4488" s="243" t="inlineStr">
        <is>
          <t>W2-39</t>
        </is>
      </c>
      <c r="E4488" s="2" t="n">
        <v>346.5</v>
      </c>
      <c r="F4488" s="244" t="inlineStr">
        <is>
          <t>*</t>
        </is>
      </c>
      <c r="G4488" s="2" t="n">
        <v>768</v>
      </c>
      <c r="H4488" s="122" t="n">
        <v>1</v>
      </c>
      <c r="I4488" s="259">
        <f>SUM(H4488*C4488)</f>
        <v/>
      </c>
      <c r="J4488" s="260" t="n">
        <v>1</v>
      </c>
      <c r="K4488" s="261">
        <f>C4488*J4488</f>
        <v/>
      </c>
      <c r="M4488" s="251">
        <f>CONCATENATE(D4488,"　",E4488,F4488,G4488)</f>
        <v/>
      </c>
      <c r="N4488" s="252">
        <f>I4488</f>
        <v/>
      </c>
    </row>
    <row r="4489" ht="15" customHeight="1" thickBot="1">
      <c r="B4489" s="709" t="inlineStr">
        <is>
          <t>Y1(H)R</t>
        </is>
      </c>
      <c r="C4489" s="87">
        <f>SUMIF(数量表!D:H,B4489,数量表!H:H)</f>
        <v/>
      </c>
      <c r="D4489" s="243" t="inlineStr">
        <is>
          <t>W2-41</t>
        </is>
      </c>
      <c r="E4489" s="2" t="n">
        <v>414.5</v>
      </c>
      <c r="F4489" s="244" t="inlineStr">
        <is>
          <t>*</t>
        </is>
      </c>
      <c r="G4489" s="2" t="n">
        <v>1150</v>
      </c>
      <c r="H4489" s="122" t="n">
        <v>2</v>
      </c>
      <c r="I4489" s="259">
        <f>SUM(H4489*C4489)</f>
        <v/>
      </c>
      <c r="J4489" s="260" t="n">
        <v>2</v>
      </c>
      <c r="K4489" s="261">
        <f>C4489*J4489</f>
        <v/>
      </c>
      <c r="M4489" s="251">
        <f>CONCATENATE(D4489,"　",E4489,F4489,G4489)</f>
        <v/>
      </c>
      <c r="N4489" s="252">
        <f>I4489</f>
        <v/>
      </c>
    </row>
    <row r="4490" ht="15" customHeight="1" thickBot="1">
      <c r="B4490" s="709" t="inlineStr">
        <is>
          <t>Y1(H)R</t>
        </is>
      </c>
      <c r="C4490" s="87">
        <f>SUMIF(数量表!D:H,B4490,数量表!H:H)</f>
        <v/>
      </c>
      <c r="D4490" s="243" t="inlineStr">
        <is>
          <t>W2-41</t>
        </is>
      </c>
      <c r="E4490" s="2" t="n">
        <v>414.5</v>
      </c>
      <c r="F4490" s="244" t="inlineStr">
        <is>
          <t>*</t>
        </is>
      </c>
      <c r="G4490" s="2" t="n">
        <v>768</v>
      </c>
      <c r="H4490" s="122" t="n">
        <v>2</v>
      </c>
      <c r="I4490" s="259">
        <f>SUM(H4490*C4490)</f>
        <v/>
      </c>
      <c r="J4490" s="260" t="n">
        <v>2</v>
      </c>
      <c r="K4490" s="261">
        <f>C4490*J4490</f>
        <v/>
      </c>
      <c r="M4490" s="251">
        <f>CONCATENATE(D4490,"　",E4490,F4490,G4490)</f>
        <v/>
      </c>
      <c r="N4490" s="252">
        <f>I4490</f>
        <v/>
      </c>
    </row>
    <row r="4491" ht="15" customHeight="1" thickBot="1">
      <c r="B4491" s="709" t="inlineStr">
        <is>
          <t>Y1(H)R</t>
        </is>
      </c>
      <c r="C4491" s="87">
        <f>SUMIF(数量表!D:H,B4491,数量表!H:H)</f>
        <v/>
      </c>
      <c r="D4491" s="243" t="inlineStr">
        <is>
          <t>W1-39</t>
        </is>
      </c>
      <c r="E4491" s="2" t="n">
        <v>384.5</v>
      </c>
      <c r="F4491" s="244" t="inlineStr">
        <is>
          <t>*</t>
        </is>
      </c>
      <c r="G4491" s="2" t="n">
        <v>1150</v>
      </c>
      <c r="H4491" s="122" t="n">
        <v>1</v>
      </c>
      <c r="I4491" s="259">
        <f>SUM(H4491*C4491)</f>
        <v/>
      </c>
      <c r="J4491" s="260" t="n">
        <v>1</v>
      </c>
      <c r="K4491" s="261">
        <f>C4491*J4491</f>
        <v/>
      </c>
      <c r="M4491" s="251">
        <f>CONCATENATE(D4491,"　",E4491,F4491,G4491)</f>
        <v/>
      </c>
      <c r="N4491" s="252">
        <f>I4491</f>
        <v/>
      </c>
    </row>
    <row r="4492" ht="15" customHeight="1" thickBot="1">
      <c r="B4492" s="709" t="inlineStr">
        <is>
          <t>Y1(H)R</t>
        </is>
      </c>
      <c r="C4492" s="87">
        <f>SUMIF(数量表!D:H,B4492,数量表!H:H)</f>
        <v/>
      </c>
      <c r="D4492" s="243" t="inlineStr">
        <is>
          <t>W2-39</t>
        </is>
      </c>
      <c r="E4492" s="2" t="n">
        <v>384.5</v>
      </c>
      <c r="F4492" s="244" t="inlineStr">
        <is>
          <t>*</t>
        </is>
      </c>
      <c r="G4492" s="2" t="n">
        <v>768</v>
      </c>
      <c r="H4492" s="122" t="n">
        <v>1</v>
      </c>
      <c r="I4492" s="259">
        <f>SUM(H4492*C4492)</f>
        <v/>
      </c>
      <c r="J4492" s="260" t="n">
        <v>1</v>
      </c>
      <c r="K4492" s="261">
        <f>C4492*J4492</f>
        <v/>
      </c>
      <c r="M4492" s="251">
        <f>CONCATENATE(D4492,"　",E4492,F4492,G4492)</f>
        <v/>
      </c>
      <c r="N4492" s="252">
        <f>I4492</f>
        <v/>
      </c>
    </row>
    <row r="4493" ht="15" customHeight="1" thickBot="1">
      <c r="B4493" s="709" t="inlineStr">
        <is>
          <t>Y1(H)R</t>
        </is>
      </c>
      <c r="C4493" s="87">
        <f>SUMIF(数量表!D:H,B4493,数量表!H:H)</f>
        <v/>
      </c>
      <c r="D4493" s="243" t="inlineStr">
        <is>
          <t>45*1000</t>
        </is>
      </c>
      <c r="E4493" s="2" t="n">
        <v>163</v>
      </c>
      <c r="F4493" s="244" t="inlineStr">
        <is>
          <t>*</t>
        </is>
      </c>
      <c r="G4493" s="2" t="n">
        <v>576</v>
      </c>
      <c r="H4493" s="122" t="n">
        <v>2</v>
      </c>
      <c r="I4493" s="259">
        <f>SUM(H4493*C4493)</f>
        <v/>
      </c>
      <c r="J4493" s="260" t="n">
        <v>0.1</v>
      </c>
      <c r="K4493" s="261">
        <f>C4493*J4493</f>
        <v/>
      </c>
      <c r="M4493" s="251">
        <f>CONCATENATE(D4493,"　",E4493,F4493,G4493)</f>
        <v/>
      </c>
      <c r="N4493" s="252">
        <f>I4493</f>
        <v/>
      </c>
    </row>
    <row r="4494" ht="15" customHeight="1" thickBot="1">
      <c r="B4494" s="710" t="inlineStr">
        <is>
          <t>Y1(H)R</t>
        </is>
      </c>
      <c r="C4494" s="91">
        <f>SUMIF(数量表!D:H,B4494,数量表!H:H)</f>
        <v/>
      </c>
      <c r="D4494" s="239" t="inlineStr">
        <is>
          <t>45*1000</t>
        </is>
      </c>
      <c r="E4494" s="240" t="n">
        <v>203</v>
      </c>
      <c r="F4494" s="241" t="inlineStr">
        <is>
          <t>*</t>
        </is>
      </c>
      <c r="G4494" s="240" t="n">
        <v>576</v>
      </c>
      <c r="H4494" s="242" t="n">
        <v>1</v>
      </c>
      <c r="I4494" s="256">
        <f>SUM(H4494*C4494)</f>
        <v/>
      </c>
      <c r="J4494" s="257" t="n">
        <v>0.1</v>
      </c>
      <c r="K4494" s="258">
        <f>C4494*J4494</f>
        <v/>
      </c>
      <c r="M4494" s="251">
        <f>CONCATENATE(D4494,"　",E4494,F4494,G4494)</f>
        <v/>
      </c>
      <c r="N4494" s="252">
        <f>I4494</f>
        <v/>
      </c>
    </row>
    <row r="4495" ht="15" customHeight="1" thickBot="1">
      <c r="B4495" s="85" t="inlineStr">
        <is>
          <t>Y1(LOW)</t>
        </is>
      </c>
      <c r="C4495">
        <f>SUMIF(数量表!D:H,B4495,数量表!H:H)</f>
        <v/>
      </c>
      <c r="D4495" s="243" t="inlineStr">
        <is>
          <t>W1-39</t>
        </is>
      </c>
      <c r="E4495" s="2" t="n">
        <v>384.5</v>
      </c>
      <c r="F4495" s="244" t="inlineStr">
        <is>
          <t>*</t>
        </is>
      </c>
      <c r="G4495" s="2" t="n">
        <v>1150</v>
      </c>
      <c r="H4495" s="122" t="n">
        <v>2</v>
      </c>
      <c r="I4495" s="259">
        <f>SUM(H4495*C4495)</f>
        <v/>
      </c>
      <c r="J4495" s="260" t="n">
        <v>2</v>
      </c>
      <c r="K4495" s="261">
        <f>C4495*J4495</f>
        <v/>
      </c>
      <c r="M4495" s="251">
        <f>CONCATENATE(D4495,"　",E4495,F4495,G4495)</f>
        <v/>
      </c>
      <c r="N4495" s="252">
        <f>I4495</f>
        <v/>
      </c>
    </row>
    <row r="4496" ht="15" customHeight="1" thickBot="1">
      <c r="B4496" s="85" t="inlineStr">
        <is>
          <t>Y1(LOW)</t>
        </is>
      </c>
      <c r="C4496" s="87">
        <f>SUMIF(数量表!D:H,B4496,数量表!H:H)</f>
        <v/>
      </c>
      <c r="D4496" s="243" t="inlineStr">
        <is>
          <t>W2-39</t>
        </is>
      </c>
      <c r="E4496" s="2" t="n">
        <v>384.5</v>
      </c>
      <c r="F4496" s="244" t="inlineStr">
        <is>
          <t>*</t>
        </is>
      </c>
      <c r="G4496" s="2" t="n">
        <v>768</v>
      </c>
      <c r="H4496" s="122" t="n">
        <v>2</v>
      </c>
      <c r="I4496" s="259">
        <f>SUM(H4496*C4496)</f>
        <v/>
      </c>
      <c r="J4496" s="260" t="n">
        <v>2</v>
      </c>
      <c r="K4496" s="261">
        <f>C4496*J4496</f>
        <v/>
      </c>
      <c r="M4496" s="251">
        <f>CONCATENATE(D4496,"　",E4496,F4496,G4496)</f>
        <v/>
      </c>
      <c r="N4496" s="252">
        <f>I4496</f>
        <v/>
      </c>
    </row>
    <row r="4497" ht="15" customHeight="1" thickBot="1">
      <c r="B4497" s="85" t="inlineStr">
        <is>
          <t>Y1(LOW)</t>
        </is>
      </c>
      <c r="C4497" s="87">
        <f>SUMIF(数量表!D:H,B4497,数量表!H:H)</f>
        <v/>
      </c>
      <c r="D4497" s="243" t="inlineStr">
        <is>
          <t>W2-41</t>
        </is>
      </c>
      <c r="E4497" s="2" t="n">
        <v>414.5</v>
      </c>
      <c r="F4497" s="244" t="inlineStr">
        <is>
          <t>*</t>
        </is>
      </c>
      <c r="G4497" s="2" t="n">
        <v>1150</v>
      </c>
      <c r="H4497" s="122" t="n">
        <v>2</v>
      </c>
      <c r="I4497" s="259">
        <f>SUM(H4497*C4497)</f>
        <v/>
      </c>
      <c r="J4497" s="260" t="n">
        <v>2</v>
      </c>
      <c r="K4497" s="261">
        <f>C4497*J4497</f>
        <v/>
      </c>
      <c r="M4497" s="251">
        <f>CONCATENATE(D4497,"　",E4497,F4497,G4497)</f>
        <v/>
      </c>
      <c r="N4497" s="252">
        <f>I4497</f>
        <v/>
      </c>
    </row>
    <row r="4498" ht="15" customHeight="1" thickBot="1">
      <c r="B4498" s="85" t="inlineStr">
        <is>
          <t>Y1(LOW)</t>
        </is>
      </c>
      <c r="C4498" s="87">
        <f>SUMIF(数量表!D:H,B4498,数量表!H:H)</f>
        <v/>
      </c>
      <c r="D4498" s="243" t="inlineStr">
        <is>
          <t>W2-41</t>
        </is>
      </c>
      <c r="E4498" s="2" t="n">
        <v>414.5</v>
      </c>
      <c r="F4498" s="244" t="inlineStr">
        <is>
          <t>*</t>
        </is>
      </c>
      <c r="G4498" s="2" t="n">
        <v>768</v>
      </c>
      <c r="H4498" s="122" t="n">
        <v>2</v>
      </c>
      <c r="I4498" s="259">
        <f>SUM(H4498*C4498)</f>
        <v/>
      </c>
      <c r="J4498" s="260" t="n">
        <v>2</v>
      </c>
      <c r="K4498" s="261">
        <f>C4498*J4498</f>
        <v/>
      </c>
      <c r="M4498" s="251">
        <f>CONCATENATE(D4498,"　",E4498,F4498,G4498)</f>
        <v/>
      </c>
      <c r="N4498" s="252">
        <f>I4498</f>
        <v/>
      </c>
    </row>
    <row r="4499" ht="15" customHeight="1" thickBot="1">
      <c r="B4499" s="88" t="inlineStr">
        <is>
          <t>Y1(LOW)</t>
        </is>
      </c>
      <c r="C4499" s="91">
        <f>SUMIF(数量表!D:H,B4499,数量表!H:H)</f>
        <v/>
      </c>
      <c r="D4499" s="239" t="inlineStr">
        <is>
          <t>45*1000</t>
        </is>
      </c>
      <c r="E4499" s="240" t="n">
        <v>201</v>
      </c>
      <c r="F4499" s="241" t="inlineStr">
        <is>
          <t>*</t>
        </is>
      </c>
      <c r="G4499" s="240" t="n">
        <v>576</v>
      </c>
      <c r="H4499" s="242" t="n">
        <v>2</v>
      </c>
      <c r="I4499" s="256">
        <f>SUM(H4499*C4499)</f>
        <v/>
      </c>
      <c r="J4499" s="257" t="n"/>
      <c r="K4499" s="258">
        <f>C4499*J4499</f>
        <v/>
      </c>
      <c r="M4499" s="251">
        <f>CONCATENATE(D4499,"　",E4499,F4499,G4499)</f>
        <v/>
      </c>
      <c r="N4499" s="252">
        <f>I4499</f>
        <v/>
      </c>
    </row>
    <row r="4500" ht="15" customHeight="1" thickBot="1">
      <c r="B4500" s="85" t="inlineStr">
        <is>
          <t>Y1(LOW)L</t>
        </is>
      </c>
      <c r="C4500">
        <f>SUMIF(数量表!D:H,B4500,数量表!H:H)</f>
        <v/>
      </c>
      <c r="D4500" s="243" t="inlineStr">
        <is>
          <t>W1-39</t>
        </is>
      </c>
      <c r="E4500" s="2" t="n">
        <v>384.5</v>
      </c>
      <c r="F4500" s="244" t="inlineStr">
        <is>
          <t>*</t>
        </is>
      </c>
      <c r="G4500" s="2" t="n">
        <v>1150</v>
      </c>
      <c r="H4500" s="122" t="n">
        <v>1</v>
      </c>
      <c r="I4500" s="259">
        <f>SUM(H4500*C4500)</f>
        <v/>
      </c>
      <c r="J4500" s="260" t="n">
        <v>1</v>
      </c>
      <c r="K4500" s="261">
        <f>C4500*J4500</f>
        <v/>
      </c>
      <c r="M4500" s="251">
        <f>CONCATENATE(D4500,"　",E4500,F4500,G4500)</f>
        <v/>
      </c>
      <c r="N4500" s="252">
        <f>I4500</f>
        <v/>
      </c>
    </row>
    <row r="4501" ht="15" customHeight="1" thickBot="1">
      <c r="B4501" s="85" t="inlineStr">
        <is>
          <t>Y1(LOW)L</t>
        </is>
      </c>
      <c r="C4501">
        <f>SUMIF(数量表!D:H,B4501,数量表!H:H)</f>
        <v/>
      </c>
      <c r="D4501" s="243" t="inlineStr">
        <is>
          <t>W2-39</t>
        </is>
      </c>
      <c r="E4501" s="2" t="n">
        <v>384.5</v>
      </c>
      <c r="F4501" s="244" t="inlineStr">
        <is>
          <t>*</t>
        </is>
      </c>
      <c r="G4501" s="2" t="n">
        <v>768</v>
      </c>
      <c r="H4501" s="122" t="n">
        <v>1</v>
      </c>
      <c r="I4501" s="259">
        <f>SUM(H4501*C4501)</f>
        <v/>
      </c>
      <c r="J4501" s="260" t="n">
        <v>1</v>
      </c>
      <c r="K4501" s="261">
        <f>C4501*J4501</f>
        <v/>
      </c>
      <c r="M4501" s="251">
        <f>CONCATENATE(D4501,"　",E4501,F4501,G4501)</f>
        <v/>
      </c>
      <c r="N4501" s="252">
        <f>I4501</f>
        <v/>
      </c>
    </row>
    <row r="4502" ht="15" customHeight="1" thickBot="1">
      <c r="B4502" s="85" t="inlineStr">
        <is>
          <t>Y1(LOW)L</t>
        </is>
      </c>
      <c r="C4502">
        <f>SUMIF(数量表!D:H,B4502,数量表!H:H)</f>
        <v/>
      </c>
      <c r="D4502" s="243" t="inlineStr">
        <is>
          <t>W2-41</t>
        </is>
      </c>
      <c r="E4502" s="2" t="n">
        <v>414.5</v>
      </c>
      <c r="F4502" s="244" t="inlineStr">
        <is>
          <t>*</t>
        </is>
      </c>
      <c r="G4502" s="2" t="n">
        <v>1150</v>
      </c>
      <c r="H4502" s="122" t="n">
        <v>2</v>
      </c>
      <c r="I4502" s="259">
        <f>SUM(H4502*C4502)</f>
        <v/>
      </c>
      <c r="J4502" s="260" t="n">
        <v>2</v>
      </c>
      <c r="K4502" s="261">
        <f>C4502*J4502</f>
        <v/>
      </c>
      <c r="M4502" s="251">
        <f>CONCATENATE(D4502,"　",E4502,F4502,G4502)</f>
        <v/>
      </c>
      <c r="N4502" s="252">
        <f>I4502</f>
        <v/>
      </c>
    </row>
    <row r="4503" ht="15" customHeight="1" thickBot="1">
      <c r="B4503" s="85" t="inlineStr">
        <is>
          <t>Y1(LOW)L</t>
        </is>
      </c>
      <c r="C4503">
        <f>SUMIF(数量表!D:H,B4503,数量表!H:H)</f>
        <v/>
      </c>
      <c r="D4503" s="243" t="inlineStr">
        <is>
          <t>W2-41</t>
        </is>
      </c>
      <c r="E4503" s="2" t="n">
        <v>415.5</v>
      </c>
      <c r="F4503" s="244" t="inlineStr">
        <is>
          <t>*</t>
        </is>
      </c>
      <c r="G4503" s="2" t="n">
        <v>768</v>
      </c>
      <c r="H4503" s="122" t="n">
        <v>2</v>
      </c>
      <c r="I4503" s="259">
        <f>SUM(H4503*C4503)</f>
        <v/>
      </c>
      <c r="J4503" s="260" t="n">
        <v>2</v>
      </c>
      <c r="K4503" s="261">
        <f>C4503*J4503</f>
        <v/>
      </c>
      <c r="M4503" s="251">
        <f>CONCATENATE(D4503,"　",E4503,F4503,G4503)</f>
        <v/>
      </c>
      <c r="N4503" s="252">
        <f>I4503</f>
        <v/>
      </c>
    </row>
    <row r="4504" ht="15" customHeight="1" thickBot="1">
      <c r="B4504" s="85" t="inlineStr">
        <is>
          <t>Y1(LOW)L</t>
        </is>
      </c>
      <c r="C4504">
        <f>SUMIF(数量表!D:H,B4504,数量表!H:H)</f>
        <v/>
      </c>
      <c r="D4504" s="243" t="inlineStr">
        <is>
          <t>W1-39</t>
        </is>
      </c>
      <c r="E4504" s="2" t="n">
        <v>346.5</v>
      </c>
      <c r="F4504" s="244" t="inlineStr">
        <is>
          <t>*</t>
        </is>
      </c>
      <c r="G4504" s="2" t="n">
        <v>1150</v>
      </c>
      <c r="H4504" s="122" t="n">
        <v>1</v>
      </c>
      <c r="I4504" s="259">
        <f>SUM(H4504*C4504)</f>
        <v/>
      </c>
      <c r="J4504" s="260" t="n">
        <v>1</v>
      </c>
      <c r="K4504" s="261">
        <f>C4504*J4504</f>
        <v/>
      </c>
      <c r="M4504" s="251">
        <f>CONCATENATE(D4504,"　",E4504,F4504,G4504)</f>
        <v/>
      </c>
      <c r="N4504" s="252">
        <f>I4504</f>
        <v/>
      </c>
    </row>
    <row r="4505" ht="15" customHeight="1" thickBot="1">
      <c r="B4505" s="85" t="inlineStr">
        <is>
          <t>Y1(LOW)L</t>
        </is>
      </c>
      <c r="C4505">
        <f>SUMIF(数量表!D:H,B4505,数量表!H:H)</f>
        <v/>
      </c>
      <c r="D4505" s="243" t="inlineStr">
        <is>
          <t>W2-39</t>
        </is>
      </c>
      <c r="E4505" s="2" t="n">
        <v>346.5</v>
      </c>
      <c r="F4505" s="244" t="inlineStr">
        <is>
          <t>*</t>
        </is>
      </c>
      <c r="G4505" s="2" t="n">
        <v>768</v>
      </c>
      <c r="H4505" s="122" t="n">
        <v>1</v>
      </c>
      <c r="I4505" s="259">
        <f>SUM(H4505*C4505)</f>
        <v/>
      </c>
      <c r="J4505" s="260" t="n">
        <v>1</v>
      </c>
      <c r="K4505" s="261">
        <f>C4505*J4505</f>
        <v/>
      </c>
      <c r="M4505" s="251">
        <f>CONCATENATE(D4505,"　",E4505,F4505,G4505)</f>
        <v/>
      </c>
      <c r="N4505" s="252">
        <f>I4505</f>
        <v/>
      </c>
    </row>
    <row r="4506" ht="15" customHeight="1" thickBot="1">
      <c r="B4506" s="85" t="inlineStr">
        <is>
          <t>Y1(LOW)L</t>
        </is>
      </c>
      <c r="C4506">
        <f>SUMIF(数量表!D:H,B4506,数量表!H:H)</f>
        <v/>
      </c>
      <c r="D4506" s="243" t="inlineStr">
        <is>
          <t>45*1000</t>
        </is>
      </c>
      <c r="E4506" s="2" t="n">
        <v>201</v>
      </c>
      <c r="F4506" s="244" t="inlineStr">
        <is>
          <t>*</t>
        </is>
      </c>
      <c r="G4506" s="2" t="n">
        <v>576</v>
      </c>
      <c r="H4506" s="122" t="n">
        <v>1</v>
      </c>
      <c r="I4506" s="259">
        <f>SUM(H4506*C4506)</f>
        <v/>
      </c>
      <c r="J4506" s="260" t="n">
        <v>0.1</v>
      </c>
      <c r="K4506" s="261">
        <f>C4506*J4506</f>
        <v/>
      </c>
      <c r="M4506" s="251">
        <f>CONCATENATE(D4506,"　",E4506,F4506,G4506)</f>
        <v/>
      </c>
      <c r="N4506" s="252">
        <f>I4506</f>
        <v/>
      </c>
    </row>
    <row r="4507" ht="15" customHeight="1" thickBot="1">
      <c r="B4507" s="88" t="inlineStr">
        <is>
          <t>Y1(LOW)L</t>
        </is>
      </c>
      <c r="C4507" s="89">
        <f>SUMIF(数量表!D:H,B4507,数量表!H:H)</f>
        <v/>
      </c>
      <c r="D4507" s="239" t="inlineStr">
        <is>
          <t>45*1000</t>
        </is>
      </c>
      <c r="E4507" s="240" t="n">
        <v>163</v>
      </c>
      <c r="F4507" s="241" t="inlineStr">
        <is>
          <t>*</t>
        </is>
      </c>
      <c r="G4507" s="240" t="n">
        <v>576</v>
      </c>
      <c r="H4507" s="242" t="n">
        <v>1</v>
      </c>
      <c r="I4507" s="256">
        <f>SUM(H4507*C4507)</f>
        <v/>
      </c>
      <c r="J4507" s="257" t="n">
        <v>0.1</v>
      </c>
      <c r="K4507" s="258">
        <f>C4507*J4507</f>
        <v/>
      </c>
      <c r="M4507" s="251">
        <f>CONCATENATE(D4507,"　",E4507,F4507,G4507)</f>
        <v/>
      </c>
      <c r="N4507" s="252">
        <f>I4507</f>
        <v/>
      </c>
    </row>
    <row r="4508" ht="15" customHeight="1" thickBot="1">
      <c r="B4508" s="85" t="inlineStr">
        <is>
          <t>Y1(LOW)R</t>
        </is>
      </c>
      <c r="C4508">
        <f>SUMIF(数量表!D:H,B4508,数量表!H:H)</f>
        <v/>
      </c>
      <c r="D4508" s="243" t="inlineStr">
        <is>
          <t>W1-39</t>
        </is>
      </c>
      <c r="E4508" s="2" t="n">
        <v>346.5</v>
      </c>
      <c r="F4508" s="244" t="inlineStr">
        <is>
          <t>*</t>
        </is>
      </c>
      <c r="G4508" s="2" t="n">
        <v>1150</v>
      </c>
      <c r="H4508" s="122" t="n">
        <v>1</v>
      </c>
      <c r="I4508" s="259">
        <f>SUM(H4508*C4508)</f>
        <v/>
      </c>
      <c r="J4508" s="260" t="n">
        <v>1</v>
      </c>
      <c r="K4508" s="261">
        <f>C4508*J4508</f>
        <v/>
      </c>
      <c r="M4508" s="251">
        <f>CONCATENATE(D4508,"　",E4508,F4508,G4508)</f>
        <v/>
      </c>
      <c r="N4508" s="252">
        <f>I4508</f>
        <v/>
      </c>
    </row>
    <row r="4509" ht="15" customHeight="1" thickBot="1">
      <c r="B4509" s="85" t="inlineStr">
        <is>
          <t>Y1(LOW)R</t>
        </is>
      </c>
      <c r="C4509">
        <f>SUMIF(数量表!D:H,B4509,数量表!H:H)</f>
        <v/>
      </c>
      <c r="D4509" s="243" t="inlineStr">
        <is>
          <t>W2-39</t>
        </is>
      </c>
      <c r="E4509" s="2" t="n">
        <v>346.5</v>
      </c>
      <c r="F4509" s="244" t="inlineStr">
        <is>
          <t>*</t>
        </is>
      </c>
      <c r="G4509" s="2" t="n">
        <v>768</v>
      </c>
      <c r="H4509" s="122" t="n">
        <v>1</v>
      </c>
      <c r="I4509" s="259">
        <f>SUM(H4509*C4509)</f>
        <v/>
      </c>
      <c r="J4509" s="260" t="n">
        <v>1</v>
      </c>
      <c r="K4509" s="261">
        <f>C4509*J4509</f>
        <v/>
      </c>
      <c r="M4509" s="251">
        <f>CONCATENATE(D4509,"　",E4509,F4509,G4509)</f>
        <v/>
      </c>
      <c r="N4509" s="252">
        <f>I4509</f>
        <v/>
      </c>
    </row>
    <row r="4510" ht="15" customHeight="1" thickBot="1">
      <c r="B4510" s="85" t="inlineStr">
        <is>
          <t>Y1(LOW)R</t>
        </is>
      </c>
      <c r="C4510">
        <f>SUMIF(数量表!D:H,B4510,数量表!H:H)</f>
        <v/>
      </c>
      <c r="D4510" s="243" t="inlineStr">
        <is>
          <t>W2-41</t>
        </is>
      </c>
      <c r="E4510" s="2" t="n">
        <v>414.5</v>
      </c>
      <c r="F4510" s="244" t="inlineStr">
        <is>
          <t>*</t>
        </is>
      </c>
      <c r="G4510" s="2" t="n">
        <v>1150</v>
      </c>
      <c r="H4510" s="122" t="n">
        <v>2</v>
      </c>
      <c r="I4510" s="259">
        <f>SUM(H4510*C4510)</f>
        <v/>
      </c>
      <c r="J4510" s="260" t="n">
        <v>2</v>
      </c>
      <c r="K4510" s="261">
        <f>C4510*J4510</f>
        <v/>
      </c>
      <c r="M4510" s="251">
        <f>CONCATENATE(D4510,"　",E4510,F4510,G4510)</f>
        <v/>
      </c>
      <c r="N4510" s="252">
        <f>I4510</f>
        <v/>
      </c>
    </row>
    <row r="4511" ht="15" customHeight="1" thickBot="1">
      <c r="B4511" s="85" t="inlineStr">
        <is>
          <t>Y1(LOW)R</t>
        </is>
      </c>
      <c r="C4511">
        <f>SUMIF(数量表!D:H,B4511,数量表!H:H)</f>
        <v/>
      </c>
      <c r="D4511" s="243" t="inlineStr">
        <is>
          <t>W2-41</t>
        </is>
      </c>
      <c r="E4511" s="2" t="n">
        <v>414.5</v>
      </c>
      <c r="F4511" s="244" t="inlineStr">
        <is>
          <t>*</t>
        </is>
      </c>
      <c r="G4511" s="2" t="n">
        <v>768</v>
      </c>
      <c r="H4511" s="122" t="n">
        <v>2</v>
      </c>
      <c r="I4511" s="259">
        <f>SUM(H4511*C4511)</f>
        <v/>
      </c>
      <c r="J4511" s="260" t="n">
        <v>2</v>
      </c>
      <c r="K4511" s="261">
        <f>C4511*J4511</f>
        <v/>
      </c>
      <c r="M4511" s="251">
        <f>CONCATENATE(D4511,"　",E4511,F4511,G4511)</f>
        <v/>
      </c>
      <c r="N4511" s="252">
        <f>I4511</f>
        <v/>
      </c>
    </row>
    <row r="4512" ht="15" customHeight="1" thickBot="1">
      <c r="B4512" s="85" t="inlineStr">
        <is>
          <t>Y1(LOW)R</t>
        </is>
      </c>
      <c r="C4512">
        <f>SUMIF(数量表!D:H,B4512,数量表!H:H)</f>
        <v/>
      </c>
      <c r="D4512" s="243" t="inlineStr">
        <is>
          <t>W1-39</t>
        </is>
      </c>
      <c r="E4512" s="2" t="n">
        <v>386.5</v>
      </c>
      <c r="F4512" s="244" t="inlineStr">
        <is>
          <t>*</t>
        </is>
      </c>
      <c r="G4512" s="2" t="n">
        <v>1150</v>
      </c>
      <c r="H4512" s="122" t="n">
        <v>1</v>
      </c>
      <c r="I4512" s="259">
        <f>SUM(H4512*C4512)</f>
        <v/>
      </c>
      <c r="J4512" s="260" t="n">
        <v>1</v>
      </c>
      <c r="K4512" s="261">
        <f>C4512*J4512</f>
        <v/>
      </c>
      <c r="M4512" s="251">
        <f>CONCATENATE(D4512,"　",E4512,F4512,G4512)</f>
        <v/>
      </c>
      <c r="N4512" s="252">
        <f>I4512</f>
        <v/>
      </c>
    </row>
    <row r="4513" ht="15" customHeight="1" thickBot="1">
      <c r="B4513" s="85" t="inlineStr">
        <is>
          <t>Y1(LOW)R</t>
        </is>
      </c>
      <c r="C4513">
        <f>SUMIF(数量表!D:H,B4513,数量表!H:H)</f>
        <v/>
      </c>
      <c r="D4513" s="243" t="inlineStr">
        <is>
          <t>W2-39</t>
        </is>
      </c>
      <c r="E4513" s="2" t="n">
        <v>386.5</v>
      </c>
      <c r="F4513" s="244" t="inlineStr">
        <is>
          <t>*</t>
        </is>
      </c>
      <c r="G4513" s="2" t="n">
        <v>768</v>
      </c>
      <c r="H4513" s="122" t="n">
        <v>1</v>
      </c>
      <c r="I4513" s="259">
        <f>SUM(H4513*C4513)</f>
        <v/>
      </c>
      <c r="J4513" s="260" t="n">
        <v>1</v>
      </c>
      <c r="K4513" s="261">
        <f>C4513*J4513</f>
        <v/>
      </c>
      <c r="M4513" s="251">
        <f>CONCATENATE(D4513,"　",E4513,F4513,G4513)</f>
        <v/>
      </c>
      <c r="N4513" s="252">
        <f>I4513</f>
        <v/>
      </c>
    </row>
    <row r="4514" ht="15" customHeight="1" thickBot="1">
      <c r="B4514" s="85" t="inlineStr">
        <is>
          <t>Y1(LOW)R</t>
        </is>
      </c>
      <c r="C4514">
        <f>SUMIF(数量表!D:H,B4514,数量表!H:H)</f>
        <v/>
      </c>
      <c r="D4514" s="243" t="inlineStr">
        <is>
          <t>45*1000</t>
        </is>
      </c>
      <c r="E4514" s="2" t="n">
        <v>163</v>
      </c>
      <c r="F4514" s="244" t="inlineStr">
        <is>
          <t>*</t>
        </is>
      </c>
      <c r="G4514" s="2" t="n">
        <v>576</v>
      </c>
      <c r="H4514" s="122" t="n">
        <v>1</v>
      </c>
      <c r="I4514" s="259">
        <f>SUM(H4514*C4514)</f>
        <v/>
      </c>
      <c r="J4514" s="260" t="n">
        <v>0.1</v>
      </c>
      <c r="K4514" s="261">
        <f>C4514*J4514</f>
        <v/>
      </c>
      <c r="M4514" s="251">
        <f>CONCATENATE(D4514,"　",E4514,F4514,G4514)</f>
        <v/>
      </c>
      <c r="N4514" s="252">
        <f>I4514</f>
        <v/>
      </c>
    </row>
    <row r="4515" ht="15" customHeight="1" thickBot="1">
      <c r="B4515" s="85" t="inlineStr">
        <is>
          <t>Y1(LOW)R</t>
        </is>
      </c>
      <c r="C4515" s="89">
        <f>SUMIF(数量表!D:H,B4515,数量表!H:H)</f>
        <v/>
      </c>
      <c r="D4515" s="239" t="inlineStr">
        <is>
          <t>45*1000</t>
        </is>
      </c>
      <c r="E4515" s="240" t="n">
        <v>203</v>
      </c>
      <c r="F4515" s="241" t="inlineStr">
        <is>
          <t>*</t>
        </is>
      </c>
      <c r="G4515" s="240" t="n">
        <v>576</v>
      </c>
      <c r="H4515" s="242" t="n">
        <v>1</v>
      </c>
      <c r="I4515" s="256">
        <f>SUM(H4515*C4515)</f>
        <v/>
      </c>
      <c r="J4515" s="257" t="n">
        <v>0.1</v>
      </c>
      <c r="K4515" s="258">
        <f>C4515*J4515</f>
        <v/>
      </c>
      <c r="M4515" s="251">
        <f>CONCATENATE(D4515,"　",E4515,F4515,G4515)</f>
        <v/>
      </c>
      <c r="N4515" s="252">
        <f>I4515</f>
        <v/>
      </c>
    </row>
    <row r="4516" ht="15" customHeight="1" thickBot="1">
      <c r="B4516" s="708" t="inlineStr">
        <is>
          <t>YH1(H)-L</t>
        </is>
      </c>
      <c r="C4516">
        <f>SUMIF(数量表!D:H,B4516,数量表!H:H)</f>
        <v/>
      </c>
      <c r="D4516" s="243" t="inlineStr">
        <is>
          <t>W2-39</t>
        </is>
      </c>
      <c r="E4516" s="2" t="n">
        <v>386.5</v>
      </c>
      <c r="F4516" s="237" t="inlineStr">
        <is>
          <t>*</t>
        </is>
      </c>
      <c r="G4516" s="2" t="n">
        <v>1150</v>
      </c>
      <c r="H4516" s="122" t="n">
        <v>2</v>
      </c>
      <c r="I4516" s="259">
        <f>SUM(H4516*C4516)</f>
        <v/>
      </c>
      <c r="J4516" s="260" t="n">
        <v>1</v>
      </c>
      <c r="K4516" s="255">
        <f>C4516*J4516</f>
        <v/>
      </c>
      <c r="M4516" s="251">
        <f>CONCATENATE(D4516,"　",E4516,F4516,G4516)</f>
        <v/>
      </c>
      <c r="N4516" s="252">
        <f>I4516</f>
        <v/>
      </c>
    </row>
    <row r="4517" ht="15" customHeight="1" thickBot="1">
      <c r="B4517" s="709" t="inlineStr">
        <is>
          <t>YH1(H)-L</t>
        </is>
      </c>
      <c r="C4517" s="87">
        <f>SUMIF(数量表!D:H,B4517,数量表!H:H)</f>
        <v/>
      </c>
      <c r="D4517" s="243" t="inlineStr">
        <is>
          <t>W2-39</t>
        </is>
      </c>
      <c r="E4517" s="2" t="n">
        <v>386.5</v>
      </c>
      <c r="F4517" s="244" t="inlineStr">
        <is>
          <t>*</t>
        </is>
      </c>
      <c r="G4517" s="2" t="n">
        <v>768</v>
      </c>
      <c r="H4517" s="122" t="n">
        <v>2</v>
      </c>
      <c r="I4517" s="259">
        <f>SUM(H4517*C4517)</f>
        <v/>
      </c>
      <c r="J4517" s="260" t="n">
        <v>1</v>
      </c>
      <c r="K4517" s="261">
        <f>C4517*J4517</f>
        <v/>
      </c>
      <c r="M4517" s="251">
        <f>CONCATENATE(D4517,"　",E4517,F4517,G4517)</f>
        <v/>
      </c>
      <c r="N4517" s="252">
        <f>I4517</f>
        <v/>
      </c>
    </row>
    <row r="4518" ht="15" customHeight="1" thickBot="1">
      <c r="B4518" s="709" t="inlineStr">
        <is>
          <t>YH1(H)-L</t>
        </is>
      </c>
      <c r="C4518" s="89">
        <f>SUMIF(数量表!D:H,B4518,数量表!H:H)</f>
        <v/>
      </c>
      <c r="D4518" s="239" t="inlineStr">
        <is>
          <t>45*1000</t>
        </is>
      </c>
      <c r="E4518" s="240" t="n">
        <v>97</v>
      </c>
      <c r="F4518" s="241" t="inlineStr">
        <is>
          <t>*</t>
        </is>
      </c>
      <c r="G4518" s="240" t="n">
        <v>576</v>
      </c>
      <c r="H4518" s="242" t="n">
        <v>1</v>
      </c>
      <c r="I4518" s="256">
        <f>SUM(H4518*C4518)</f>
        <v/>
      </c>
      <c r="J4518" s="257" t="n"/>
      <c r="K4518" s="258">
        <f>C4518*J4518</f>
        <v/>
      </c>
      <c r="M4518" s="251">
        <f>CONCATENATE(D4518,"　",E4518,F4518,G4518)</f>
        <v/>
      </c>
      <c r="N4518" s="252">
        <f>I4518</f>
        <v/>
      </c>
    </row>
    <row r="4519" ht="15" customHeight="1" thickBot="1">
      <c r="B4519" s="708" t="inlineStr">
        <is>
          <t>YH1(H)L-L</t>
        </is>
      </c>
      <c r="C4519">
        <f>SUMIF(数量表!D:H,B4519,数量表!H:H)</f>
        <v/>
      </c>
      <c r="D4519" s="235" t="inlineStr">
        <is>
          <t>W2-39</t>
        </is>
      </c>
      <c r="E4519" s="236" t="n">
        <v>386.5</v>
      </c>
      <c r="F4519" s="245" t="inlineStr">
        <is>
          <t>*</t>
        </is>
      </c>
      <c r="G4519" s="236" t="n">
        <v>1150</v>
      </c>
      <c r="H4519" s="238" t="n">
        <v>1</v>
      </c>
      <c r="I4519" s="253">
        <f>SUM(H4519*C4519)</f>
        <v/>
      </c>
      <c r="J4519" s="254" t="n">
        <v>1</v>
      </c>
      <c r="K4519" s="255">
        <f>C4519*J4519</f>
        <v/>
      </c>
      <c r="M4519" s="251">
        <f>CONCATENATE(D4519,"　",E4519,F4519,G4519)</f>
        <v/>
      </c>
      <c r="N4519" s="252">
        <f>I4519</f>
        <v/>
      </c>
    </row>
    <row r="4520" ht="15" customHeight="1" thickBot="1">
      <c r="B4520" s="709" t="inlineStr">
        <is>
          <t>YH1(H)L-L</t>
        </is>
      </c>
      <c r="C4520" s="87">
        <f>SUMIF(数量表!D:H,B4520,数量表!H:H)</f>
        <v/>
      </c>
      <c r="D4520" s="243" t="inlineStr">
        <is>
          <t>W2-39</t>
        </is>
      </c>
      <c r="E4520" s="2" t="n">
        <v>386.5</v>
      </c>
      <c r="F4520" s="892" t="inlineStr">
        <is>
          <t>*</t>
        </is>
      </c>
      <c r="G4520" s="2" t="n">
        <v>768</v>
      </c>
      <c r="H4520" s="122" t="n">
        <v>1</v>
      </c>
      <c r="I4520" s="259">
        <f>SUM(H4520*C4520)</f>
        <v/>
      </c>
      <c r="J4520" s="260" t="n">
        <v>1</v>
      </c>
      <c r="K4520" s="261">
        <f>C4520*J4520</f>
        <v/>
      </c>
      <c r="M4520" s="251">
        <f>CONCATENATE(D4520,"　",E4520,F4520,G4520)</f>
        <v/>
      </c>
      <c r="N4520" s="252">
        <f>I4520</f>
        <v/>
      </c>
    </row>
    <row r="4521" ht="15" customHeight="1" thickBot="1">
      <c r="B4521" s="709" t="inlineStr">
        <is>
          <t>YH1(H)L-L</t>
        </is>
      </c>
      <c r="C4521" s="87">
        <f>SUMIF(数量表!D:H,B4521,数量表!H:H)</f>
        <v/>
      </c>
      <c r="D4521" s="243" t="inlineStr">
        <is>
          <t>W2-39</t>
        </is>
      </c>
      <c r="E4521" s="2" t="n">
        <v>373.5</v>
      </c>
      <c r="F4521" s="892" t="inlineStr">
        <is>
          <t>*</t>
        </is>
      </c>
      <c r="G4521" s="2" t="n">
        <v>1150</v>
      </c>
      <c r="H4521" s="122" t="n">
        <v>1</v>
      </c>
      <c r="I4521" s="259">
        <f>SUM(H4521*C4521)</f>
        <v/>
      </c>
      <c r="J4521" s="260" t="n">
        <v>1</v>
      </c>
      <c r="K4521" s="261">
        <f>C4521*J4521</f>
        <v/>
      </c>
      <c r="M4521" s="251">
        <f>CONCATENATE(D4521,"　",E4521,F4521,G4521)</f>
        <v/>
      </c>
      <c r="N4521" s="252">
        <f>I4521</f>
        <v/>
      </c>
    </row>
    <row r="4522" ht="15" customHeight="1" thickBot="1">
      <c r="B4522" s="709" t="inlineStr">
        <is>
          <t>YH1(H)L-L</t>
        </is>
      </c>
      <c r="C4522" s="87">
        <f>SUMIF(数量表!D:H,B4522,数量表!H:H)</f>
        <v/>
      </c>
      <c r="D4522" s="243" t="inlineStr">
        <is>
          <t>W2-39</t>
        </is>
      </c>
      <c r="E4522" s="2" t="n">
        <v>373.5</v>
      </c>
      <c r="F4522" s="892" t="inlineStr">
        <is>
          <t>*</t>
        </is>
      </c>
      <c r="G4522" s="2" t="n">
        <v>768</v>
      </c>
      <c r="H4522" s="122" t="n">
        <v>1</v>
      </c>
      <c r="I4522" s="259">
        <f>SUM(H4522*C4522)</f>
        <v/>
      </c>
      <c r="J4522" s="260" t="n">
        <v>1</v>
      </c>
      <c r="K4522" s="261">
        <f>C4522*J4522</f>
        <v/>
      </c>
      <c r="M4522" s="251">
        <f>CONCATENATE(D4522,"　",E4522,F4522,G4522)</f>
        <v/>
      </c>
      <c r="N4522" s="252">
        <f>I4522</f>
        <v/>
      </c>
    </row>
    <row r="4523" ht="15" customHeight="1" thickBot="1">
      <c r="B4523" s="709" t="inlineStr">
        <is>
          <t>YH1(H)L-L</t>
        </is>
      </c>
      <c r="C4523" s="89">
        <f>SUMIF(数量表!D:H,B4523,数量表!H:H)</f>
        <v/>
      </c>
      <c r="D4523" s="239" t="inlineStr">
        <is>
          <t>45*1000</t>
        </is>
      </c>
      <c r="E4523" s="240" t="n">
        <v>57</v>
      </c>
      <c r="F4523" s="246" t="inlineStr">
        <is>
          <t>*</t>
        </is>
      </c>
      <c r="G4523" s="240" t="n">
        <v>576</v>
      </c>
      <c r="H4523" s="242" t="n">
        <v>1</v>
      </c>
      <c r="I4523" s="256">
        <f>SUM(H4523*C4523)</f>
        <v/>
      </c>
      <c r="J4523" s="257" t="n">
        <v>0.2</v>
      </c>
      <c r="K4523" s="258">
        <f>C4523*J4523</f>
        <v/>
      </c>
      <c r="M4523" s="251">
        <f>CONCATENATE(D4523,"　",E4523,F4523,G4523)</f>
        <v/>
      </c>
      <c r="N4523" s="252">
        <f>I4523</f>
        <v/>
      </c>
    </row>
    <row r="4524" ht="15" customHeight="1" thickBot="1">
      <c r="B4524" s="708" t="inlineStr">
        <is>
          <t>YH1(H)-R</t>
        </is>
      </c>
      <c r="C4524">
        <f>SUMIF(数量表!D:H,B4524,数量表!H:H)</f>
        <v/>
      </c>
      <c r="D4524" s="235" t="inlineStr">
        <is>
          <t>W2-39</t>
        </is>
      </c>
      <c r="E4524" s="236" t="n">
        <v>386.5</v>
      </c>
      <c r="F4524" s="245" t="inlineStr">
        <is>
          <t>*</t>
        </is>
      </c>
      <c r="G4524" s="236" t="n">
        <v>1150</v>
      </c>
      <c r="H4524" s="238" t="n">
        <v>2</v>
      </c>
      <c r="I4524" s="253">
        <f>SUM(H4524*C4524)</f>
        <v/>
      </c>
      <c r="J4524" s="254" t="n">
        <v>2</v>
      </c>
      <c r="K4524" s="255">
        <f>C4524*J4524</f>
        <v/>
      </c>
      <c r="M4524" s="251">
        <f>CONCATENATE(D4524,"　",E4524,F4524,G4524)</f>
        <v/>
      </c>
      <c r="N4524" s="252">
        <f>I4524</f>
        <v/>
      </c>
    </row>
    <row r="4525" ht="15" customHeight="1" thickBot="1">
      <c r="B4525" s="709" t="inlineStr">
        <is>
          <t>YH1(H)-R</t>
        </is>
      </c>
      <c r="C4525" s="87">
        <f>SUMIF(数量表!D:H,B4525,数量表!H:H)</f>
        <v/>
      </c>
      <c r="D4525" s="243" t="inlineStr">
        <is>
          <t>W2-39</t>
        </is>
      </c>
      <c r="E4525" s="2" t="n">
        <v>386.5</v>
      </c>
      <c r="F4525" s="892" t="inlineStr">
        <is>
          <t>*</t>
        </is>
      </c>
      <c r="G4525" s="2" t="n">
        <v>768</v>
      </c>
      <c r="H4525" s="122" t="n">
        <v>1</v>
      </c>
      <c r="I4525" s="259">
        <f>SUM(H4525*C4525)</f>
        <v/>
      </c>
      <c r="J4525" s="260" t="n">
        <v>2</v>
      </c>
      <c r="K4525" s="261">
        <f>C4525*J4525</f>
        <v/>
      </c>
      <c r="M4525" s="251">
        <f>CONCATENATE(D4525,"　",E4525,F4525,G4525)</f>
        <v/>
      </c>
      <c r="N4525" s="252">
        <f>I4525</f>
        <v/>
      </c>
    </row>
    <row r="4526" ht="15" customHeight="1" thickBot="1">
      <c r="B4526" s="709" t="inlineStr">
        <is>
          <t>YH1(H)-R</t>
        </is>
      </c>
      <c r="C4526" s="89">
        <f>SUMIF(数量表!D:H,B4526,数量表!H:H)</f>
        <v/>
      </c>
      <c r="D4526" s="239" t="inlineStr">
        <is>
          <t>45*1000</t>
        </is>
      </c>
      <c r="E4526" s="240" t="n">
        <v>97</v>
      </c>
      <c r="F4526" s="246" t="inlineStr">
        <is>
          <t>*</t>
        </is>
      </c>
      <c r="G4526" s="240" t="n">
        <v>576</v>
      </c>
      <c r="H4526" s="242" t="n">
        <v>1</v>
      </c>
      <c r="I4526" s="256">
        <f>SUM(H4526*C4526)</f>
        <v/>
      </c>
      <c r="J4526" s="257" t="n">
        <v>0.2</v>
      </c>
      <c r="K4526" s="258">
        <f>C4526*J4526</f>
        <v/>
      </c>
      <c r="M4526" s="251">
        <f>CONCATENATE(D4526,"　",E4526,F4526,G4526)</f>
        <v/>
      </c>
      <c r="N4526" s="252">
        <f>I4526</f>
        <v/>
      </c>
    </row>
    <row r="4527" ht="15" customHeight="1" thickBot="1">
      <c r="B4527" s="708" t="inlineStr">
        <is>
          <t>YH1(H)R-R</t>
        </is>
      </c>
      <c r="C4527">
        <f>SUMIF(数量表!D:H,B4527,数量表!H:H)</f>
        <v/>
      </c>
      <c r="D4527" s="235" t="inlineStr">
        <is>
          <t>W2-39</t>
        </is>
      </c>
      <c r="E4527" s="236" t="n">
        <v>386.5</v>
      </c>
      <c r="F4527" s="245" t="inlineStr">
        <is>
          <t>*</t>
        </is>
      </c>
      <c r="G4527" s="236" t="n">
        <v>1150</v>
      </c>
      <c r="H4527" s="238" t="n">
        <v>1</v>
      </c>
      <c r="I4527" s="253">
        <f>SUM(H4527*C4527)</f>
        <v/>
      </c>
      <c r="J4527" s="254" t="n">
        <v>1</v>
      </c>
      <c r="K4527" s="255">
        <f>C4527*J4527</f>
        <v/>
      </c>
      <c r="M4527" s="251">
        <f>CONCATENATE(D4527,"　",E4527,F4527,G4527)</f>
        <v/>
      </c>
      <c r="N4527" s="252">
        <f>I4527</f>
        <v/>
      </c>
    </row>
    <row r="4528" ht="15" customHeight="1" thickBot="1">
      <c r="B4528" s="709" t="inlineStr">
        <is>
          <t>YH1(H)R-R</t>
        </is>
      </c>
      <c r="C4528" s="87">
        <f>SUMIF(数量表!D:H,B4528,数量表!H:H)</f>
        <v/>
      </c>
      <c r="D4528" s="243" t="inlineStr">
        <is>
          <t>W2-39</t>
        </is>
      </c>
      <c r="E4528" s="2" t="n">
        <v>386.5</v>
      </c>
      <c r="F4528" s="892" t="inlineStr">
        <is>
          <t>*</t>
        </is>
      </c>
      <c r="G4528" s="2" t="n">
        <v>768</v>
      </c>
      <c r="H4528" s="122" t="n">
        <v>1</v>
      </c>
      <c r="I4528" s="259">
        <f>SUM(H4528*C4528)</f>
        <v/>
      </c>
      <c r="J4528" s="260" t="n">
        <v>1</v>
      </c>
      <c r="K4528" s="261">
        <f>C4528*J4528</f>
        <v/>
      </c>
      <c r="M4528" s="251">
        <f>CONCATENATE(D4528,"　",E4528,F4528,G4528)</f>
        <v/>
      </c>
      <c r="N4528" s="252">
        <f>I4528</f>
        <v/>
      </c>
    </row>
    <row r="4529" ht="15" customHeight="1" thickBot="1">
      <c r="B4529" s="709" t="inlineStr">
        <is>
          <t>YH1(H)R-R</t>
        </is>
      </c>
      <c r="C4529" s="87">
        <f>SUMIF(数量表!D:H,B4529,数量表!H:H)</f>
        <v/>
      </c>
      <c r="D4529" s="243" t="inlineStr">
        <is>
          <t>W2-39</t>
        </is>
      </c>
      <c r="E4529" s="2" t="n">
        <v>373.5</v>
      </c>
      <c r="F4529" s="892" t="inlineStr">
        <is>
          <t>*</t>
        </is>
      </c>
      <c r="G4529" s="2" t="n">
        <v>1150</v>
      </c>
      <c r="H4529" s="122" t="n">
        <v>1</v>
      </c>
      <c r="I4529" s="259">
        <f>SUM(H4529*C4529)</f>
        <v/>
      </c>
      <c r="J4529" s="260" t="n">
        <v>1</v>
      </c>
      <c r="K4529" s="261">
        <f>C4529*J4529</f>
        <v/>
      </c>
      <c r="M4529" s="251">
        <f>CONCATENATE(D4529,"　",E4529,F4529,G4529)</f>
        <v/>
      </c>
      <c r="N4529" s="252">
        <f>I4529</f>
        <v/>
      </c>
    </row>
    <row r="4530" ht="15" customHeight="1" thickBot="1">
      <c r="B4530" s="709" t="inlineStr">
        <is>
          <t>YH1(H)R-R</t>
        </is>
      </c>
      <c r="C4530" s="87">
        <f>SUMIF(数量表!D:H,B4530,数量表!H:H)</f>
        <v/>
      </c>
      <c r="D4530" s="243" t="inlineStr">
        <is>
          <t>W2-39</t>
        </is>
      </c>
      <c r="E4530" s="2" t="n">
        <v>373.5</v>
      </c>
      <c r="F4530" s="892" t="inlineStr">
        <is>
          <t>*</t>
        </is>
      </c>
      <c r="G4530" s="2" t="n">
        <v>768</v>
      </c>
      <c r="H4530" s="122" t="n">
        <v>1</v>
      </c>
      <c r="I4530" s="259">
        <f>SUM(H4530*C4530)</f>
        <v/>
      </c>
      <c r="J4530" s="260" t="n">
        <v>1</v>
      </c>
      <c r="K4530" s="261">
        <f>C4530*J4530</f>
        <v/>
      </c>
      <c r="M4530" s="251">
        <f>CONCATENATE(D4530,"　",E4530,F4530,G4530)</f>
        <v/>
      </c>
      <c r="N4530" s="252">
        <f>I4530</f>
        <v/>
      </c>
    </row>
    <row r="4531" ht="15" customHeight="1" thickBot="1">
      <c r="B4531" s="709" t="inlineStr">
        <is>
          <t>YH1(H)R-R</t>
        </is>
      </c>
      <c r="C4531" s="89">
        <f>SUMIF(数量表!D:H,B4531,数量表!H:H)</f>
        <v/>
      </c>
      <c r="D4531" s="239" t="inlineStr">
        <is>
          <t>45*1000</t>
        </is>
      </c>
      <c r="E4531" s="240" t="n">
        <v>57</v>
      </c>
      <c r="F4531" s="246" t="inlineStr">
        <is>
          <t>*</t>
        </is>
      </c>
      <c r="G4531" s="240" t="n">
        <v>576</v>
      </c>
      <c r="H4531" s="242" t="n">
        <v>1</v>
      </c>
      <c r="I4531" s="256">
        <f>SUM(H4531*C4531)</f>
        <v/>
      </c>
      <c r="J4531" s="257" t="n">
        <v>0.2</v>
      </c>
      <c r="K4531" s="258">
        <f>C4531*J4531</f>
        <v/>
      </c>
      <c r="M4531" s="251">
        <f>CONCATENATE(D4531,"　",E4531,F4531,G4531)</f>
        <v/>
      </c>
      <c r="N4531" s="252">
        <f>I4531</f>
        <v/>
      </c>
    </row>
    <row r="4532" ht="15" customHeight="1" thickBot="1">
      <c r="B4532" s="708" t="inlineStr">
        <is>
          <t>YH1(L)-L</t>
        </is>
      </c>
      <c r="C4532">
        <f>SUMIF(数量表!D:H,B4532,数量表!H:H)</f>
        <v/>
      </c>
      <c r="D4532" s="243" t="inlineStr">
        <is>
          <t>W2-39</t>
        </is>
      </c>
      <c r="E4532" s="2" t="n">
        <v>386.5</v>
      </c>
      <c r="F4532" s="237" t="inlineStr">
        <is>
          <t>*</t>
        </is>
      </c>
      <c r="G4532" s="2" t="n">
        <v>1150</v>
      </c>
      <c r="H4532" s="122" t="n">
        <v>2</v>
      </c>
      <c r="I4532" s="259">
        <f>SUM(H4532*C4532)</f>
        <v/>
      </c>
      <c r="J4532" s="260" t="n">
        <v>2</v>
      </c>
      <c r="K4532" s="255">
        <f>C4532*J4532</f>
        <v/>
      </c>
      <c r="M4532" s="251">
        <f>CONCATENATE(D4532,"　",E4532,F4532,G4532)</f>
        <v/>
      </c>
      <c r="N4532" s="252">
        <f>I4532</f>
        <v/>
      </c>
    </row>
    <row r="4533" ht="15" customHeight="1" thickBot="1">
      <c r="B4533" s="709" t="inlineStr">
        <is>
          <t>YH1(L)-L</t>
        </is>
      </c>
      <c r="C4533" s="87">
        <f>SUMIF(数量表!D:H,B4533,数量表!H:H)</f>
        <v/>
      </c>
      <c r="D4533" s="243" t="inlineStr">
        <is>
          <t>W2-39</t>
        </is>
      </c>
      <c r="E4533" s="2" t="n">
        <v>386.5</v>
      </c>
      <c r="F4533" s="244" t="inlineStr">
        <is>
          <t>*</t>
        </is>
      </c>
      <c r="G4533" s="2" t="n">
        <v>768</v>
      </c>
      <c r="H4533" s="122" t="n">
        <v>2</v>
      </c>
      <c r="I4533" s="259">
        <f>SUM(H4533*C4533)</f>
        <v/>
      </c>
      <c r="J4533" s="260" t="n">
        <v>2</v>
      </c>
      <c r="K4533" s="261">
        <f>C4533*J4533</f>
        <v/>
      </c>
      <c r="M4533" s="251">
        <f>CONCATENATE(D4533,"　",E4533,F4533,G4533)</f>
        <v/>
      </c>
      <c r="N4533" s="252">
        <f>I4533</f>
        <v/>
      </c>
    </row>
    <row r="4534" ht="15" customHeight="1" thickBot="1">
      <c r="B4534" s="709" t="inlineStr">
        <is>
          <t>YH1(L)-L</t>
        </is>
      </c>
      <c r="C4534" s="89">
        <f>SUMIF(数量表!D:H,B4534,数量表!H:H)</f>
        <v/>
      </c>
      <c r="D4534" s="239" t="inlineStr">
        <is>
          <t>45*1000</t>
        </is>
      </c>
      <c r="E4534" s="240" t="n">
        <v>97</v>
      </c>
      <c r="F4534" s="241" t="inlineStr">
        <is>
          <t>*</t>
        </is>
      </c>
      <c r="G4534" s="240" t="n">
        <v>576</v>
      </c>
      <c r="H4534" s="242" t="n">
        <v>1</v>
      </c>
      <c r="I4534" s="256">
        <f>SUM(H4534*C4534)</f>
        <v/>
      </c>
      <c r="J4534" s="257" t="n">
        <v>0.2</v>
      </c>
      <c r="K4534" s="258">
        <f>C4534*J4534</f>
        <v/>
      </c>
      <c r="M4534" s="251">
        <f>CONCATENATE(D4534,"　",E4534,F4534,G4534)</f>
        <v/>
      </c>
      <c r="N4534" s="252">
        <f>I4534</f>
        <v/>
      </c>
    </row>
    <row r="4535" ht="15" customHeight="1" thickBot="1">
      <c r="B4535" s="708" t="inlineStr">
        <is>
          <t>YH1(L)L-L</t>
        </is>
      </c>
      <c r="C4535">
        <f>SUMIF(数量表!D:H,B4535,数量表!H:H)</f>
        <v/>
      </c>
      <c r="D4535" s="235" t="inlineStr">
        <is>
          <t>W2-39</t>
        </is>
      </c>
      <c r="E4535" s="236" t="n">
        <v>386.5</v>
      </c>
      <c r="F4535" s="245" t="inlineStr">
        <is>
          <t>*</t>
        </is>
      </c>
      <c r="G4535" s="236" t="n">
        <v>1150</v>
      </c>
      <c r="H4535" s="238" t="n">
        <v>1</v>
      </c>
      <c r="I4535" s="253">
        <f>SUM(H4535*C4535)</f>
        <v/>
      </c>
      <c r="J4535" s="254" t="n">
        <v>1</v>
      </c>
      <c r="K4535" s="255">
        <f>C4535*J4535</f>
        <v/>
      </c>
      <c r="M4535" s="251">
        <f>CONCATENATE(D4535,"　",E4535,F4535,G4535)</f>
        <v/>
      </c>
      <c r="N4535" s="252">
        <f>I4535</f>
        <v/>
      </c>
    </row>
    <row r="4536" ht="15" customHeight="1" thickBot="1">
      <c r="B4536" s="709" t="inlineStr">
        <is>
          <t>YH1(L)L-L</t>
        </is>
      </c>
      <c r="C4536" s="87">
        <f>SUMIF(数量表!D:H,B4536,数量表!H:H)</f>
        <v/>
      </c>
      <c r="D4536" s="243" t="inlineStr">
        <is>
          <t>W2-39</t>
        </is>
      </c>
      <c r="E4536" s="2" t="n">
        <v>386.5</v>
      </c>
      <c r="F4536" s="892" t="inlineStr">
        <is>
          <t>*</t>
        </is>
      </c>
      <c r="G4536" s="2" t="n">
        <v>768</v>
      </c>
      <c r="H4536" s="122" t="n">
        <v>1</v>
      </c>
      <c r="I4536" s="259">
        <f>SUM(H4536*C4536)</f>
        <v/>
      </c>
      <c r="J4536" s="260" t="n">
        <v>1</v>
      </c>
      <c r="K4536" s="261">
        <f>C4536*J4536</f>
        <v/>
      </c>
      <c r="M4536" s="251">
        <f>CONCATENATE(D4536,"　",E4536,F4536,G4536)</f>
        <v/>
      </c>
      <c r="N4536" s="252">
        <f>I4536</f>
        <v/>
      </c>
    </row>
    <row r="4537" ht="15" customHeight="1" thickBot="1">
      <c r="B4537" s="709" t="inlineStr">
        <is>
          <t>YH1(L)L-L</t>
        </is>
      </c>
      <c r="C4537" s="87">
        <f>SUMIF(数量表!D:H,B4537,数量表!H:H)</f>
        <v/>
      </c>
      <c r="D4537" s="243" t="inlineStr">
        <is>
          <t>W2-39</t>
        </is>
      </c>
      <c r="E4537" s="2" t="n">
        <v>373.5</v>
      </c>
      <c r="F4537" s="892" t="inlineStr">
        <is>
          <t>*</t>
        </is>
      </c>
      <c r="G4537" s="2" t="n">
        <v>1150</v>
      </c>
      <c r="H4537" s="122" t="n">
        <v>1</v>
      </c>
      <c r="I4537" s="259">
        <f>SUM(H4537*C4537)</f>
        <v/>
      </c>
      <c r="J4537" s="260" t="n">
        <v>1</v>
      </c>
      <c r="K4537" s="261">
        <f>C4537*J4537</f>
        <v/>
      </c>
      <c r="M4537" s="251">
        <f>CONCATENATE(D4537,"　",E4537,F4537,G4537)</f>
        <v/>
      </c>
      <c r="N4537" s="252">
        <f>I4537</f>
        <v/>
      </c>
    </row>
    <row r="4538" ht="15" customHeight="1" thickBot="1">
      <c r="B4538" s="709" t="inlineStr">
        <is>
          <t>YH1(L)L-L</t>
        </is>
      </c>
      <c r="C4538" s="87">
        <f>SUMIF(数量表!D:H,B4538,数量表!H:H)</f>
        <v/>
      </c>
      <c r="D4538" s="243" t="inlineStr">
        <is>
          <t>W2-39</t>
        </is>
      </c>
      <c r="E4538" s="2" t="n">
        <v>373.5</v>
      </c>
      <c r="F4538" s="892" t="inlineStr">
        <is>
          <t>*</t>
        </is>
      </c>
      <c r="G4538" s="2" t="n">
        <v>768</v>
      </c>
      <c r="H4538" s="122" t="n">
        <v>1</v>
      </c>
      <c r="I4538" s="259">
        <f>SUM(H4538*C4538)</f>
        <v/>
      </c>
      <c r="J4538" s="260" t="n">
        <v>1</v>
      </c>
      <c r="K4538" s="261">
        <f>C4538*J4538</f>
        <v/>
      </c>
      <c r="M4538" s="251">
        <f>CONCATENATE(D4538,"　",E4538,F4538,G4538)</f>
        <v/>
      </c>
      <c r="N4538" s="252">
        <f>I4538</f>
        <v/>
      </c>
    </row>
    <row r="4539" ht="15" customHeight="1" thickBot="1">
      <c r="B4539" s="709" t="inlineStr">
        <is>
          <t>YH1(L)L-L</t>
        </is>
      </c>
      <c r="C4539" s="89">
        <f>SUMIF(数量表!D:H,B4539,数量表!H:H)</f>
        <v/>
      </c>
      <c r="D4539" s="239" t="inlineStr">
        <is>
          <t>45*1000</t>
        </is>
      </c>
      <c r="E4539" s="240" t="n">
        <v>57</v>
      </c>
      <c r="F4539" s="246" t="inlineStr">
        <is>
          <t>*</t>
        </is>
      </c>
      <c r="G4539" s="240" t="n">
        <v>576</v>
      </c>
      <c r="H4539" s="242" t="n">
        <v>1</v>
      </c>
      <c r="I4539" s="256">
        <f>SUM(H4539*C4539)</f>
        <v/>
      </c>
      <c r="J4539" s="257" t="n">
        <v>0.2</v>
      </c>
      <c r="K4539" s="258">
        <f>C4539*J4539</f>
        <v/>
      </c>
      <c r="M4539" s="251">
        <f>CONCATENATE(D4539,"　",E4539,F4539,G4539)</f>
        <v/>
      </c>
      <c r="N4539" s="252">
        <f>I4539</f>
        <v/>
      </c>
    </row>
    <row r="4540" ht="15" customHeight="1" thickBot="1">
      <c r="B4540" s="708" t="inlineStr">
        <is>
          <t>YH1(L)-R</t>
        </is>
      </c>
      <c r="C4540">
        <f>SUMIF(数量表!D:H,B4540,数量表!H:H)</f>
        <v/>
      </c>
      <c r="D4540" s="235" t="inlineStr">
        <is>
          <t>W2-39</t>
        </is>
      </c>
      <c r="E4540" s="236" t="n">
        <v>386.5</v>
      </c>
      <c r="F4540" s="245" t="inlineStr">
        <is>
          <t>*</t>
        </is>
      </c>
      <c r="G4540" s="236" t="n">
        <v>1150</v>
      </c>
      <c r="H4540" s="238" t="n">
        <v>2</v>
      </c>
      <c r="I4540" s="253">
        <f>SUM(H4540*C4540)</f>
        <v/>
      </c>
      <c r="J4540" s="254" t="n">
        <v>2</v>
      </c>
      <c r="K4540" s="255">
        <f>C4540*J4540</f>
        <v/>
      </c>
      <c r="M4540" s="251">
        <f>CONCATENATE(D4540,"　",E4540,F4540,G4540)</f>
        <v/>
      </c>
      <c r="N4540" s="252">
        <f>I4540</f>
        <v/>
      </c>
    </row>
    <row r="4541" ht="15" customHeight="1" thickBot="1">
      <c r="B4541" s="709" t="inlineStr">
        <is>
          <t>YH1(L)-R</t>
        </is>
      </c>
      <c r="C4541" s="87">
        <f>SUMIF(数量表!D:H,B4541,数量表!H:H)</f>
        <v/>
      </c>
      <c r="D4541" s="243" t="inlineStr">
        <is>
          <t>W2-39</t>
        </is>
      </c>
      <c r="E4541" s="2" t="n">
        <v>386.5</v>
      </c>
      <c r="F4541" s="892" t="inlineStr">
        <is>
          <t>*</t>
        </is>
      </c>
      <c r="G4541" s="2" t="n">
        <v>768</v>
      </c>
      <c r="H4541" s="122" t="n">
        <v>2</v>
      </c>
      <c r="I4541" s="259">
        <f>SUM(H4541*C4541)</f>
        <v/>
      </c>
      <c r="J4541" s="260" t="n">
        <v>2</v>
      </c>
      <c r="K4541" s="261">
        <f>C4541*J4541</f>
        <v/>
      </c>
      <c r="M4541" s="251">
        <f>CONCATENATE(D4541,"　",E4541,F4541,G4541)</f>
        <v/>
      </c>
      <c r="N4541" s="252">
        <f>I4541</f>
        <v/>
      </c>
    </row>
    <row r="4542" ht="15" customHeight="1" thickBot="1">
      <c r="B4542" s="709" t="inlineStr">
        <is>
          <t>YH1(L)-R</t>
        </is>
      </c>
      <c r="C4542" s="89">
        <f>SUMIF(数量表!D:H,B4542,数量表!H:H)</f>
        <v/>
      </c>
      <c r="D4542" s="239" t="inlineStr">
        <is>
          <t>45*1000</t>
        </is>
      </c>
      <c r="E4542" s="240" t="n">
        <v>97</v>
      </c>
      <c r="F4542" s="246" t="inlineStr">
        <is>
          <t>*</t>
        </is>
      </c>
      <c r="G4542" s="240" t="n">
        <v>576</v>
      </c>
      <c r="H4542" s="242" t="n">
        <v>1</v>
      </c>
      <c r="I4542" s="256">
        <f>SUM(H4542*C4542)</f>
        <v/>
      </c>
      <c r="J4542" s="257" t="n">
        <v>0.2</v>
      </c>
      <c r="K4542" s="258">
        <f>C4542*J4542</f>
        <v/>
      </c>
      <c r="M4542" s="251">
        <f>CONCATENATE(D4542,"　",E4542,F4542,G4542)</f>
        <v/>
      </c>
      <c r="N4542" s="252">
        <f>I4542</f>
        <v/>
      </c>
    </row>
    <row r="4543" ht="15" customHeight="1" thickBot="1">
      <c r="B4543" s="708" t="inlineStr">
        <is>
          <t>YH1(L)R-R</t>
        </is>
      </c>
      <c r="C4543">
        <f>SUMIF(数量表!D:H,B4543,数量表!H:H)</f>
        <v/>
      </c>
      <c r="D4543" s="235" t="inlineStr">
        <is>
          <t>W2-39</t>
        </is>
      </c>
      <c r="E4543" s="236" t="n">
        <v>386.5</v>
      </c>
      <c r="F4543" s="245" t="inlineStr">
        <is>
          <t>*</t>
        </is>
      </c>
      <c r="G4543" s="236" t="n">
        <v>1150</v>
      </c>
      <c r="H4543" s="238" t="n">
        <v>1</v>
      </c>
      <c r="I4543" s="253">
        <f>SUM(H4543*C4543)</f>
        <v/>
      </c>
      <c r="J4543" s="254" t="n">
        <v>1</v>
      </c>
      <c r="K4543" s="255">
        <f>C4543*J4543</f>
        <v/>
      </c>
      <c r="M4543" s="251">
        <f>CONCATENATE(D4543,"　",E4543,F4543,G4543)</f>
        <v/>
      </c>
      <c r="N4543" s="252">
        <f>I4543</f>
        <v/>
      </c>
    </row>
    <row r="4544" ht="15" customHeight="1" thickBot="1">
      <c r="B4544" s="709" t="inlineStr">
        <is>
          <t>YH1(L)R-R</t>
        </is>
      </c>
      <c r="C4544" s="87">
        <f>SUMIF(数量表!D:H,B4544,数量表!H:H)</f>
        <v/>
      </c>
      <c r="D4544" s="243" t="inlineStr">
        <is>
          <t>W2-39</t>
        </is>
      </c>
      <c r="E4544" s="2" t="n">
        <v>386.5</v>
      </c>
      <c r="F4544" s="892" t="inlineStr">
        <is>
          <t>*</t>
        </is>
      </c>
      <c r="G4544" s="2" t="n">
        <v>768</v>
      </c>
      <c r="H4544" s="122" t="n">
        <v>1</v>
      </c>
      <c r="I4544" s="259">
        <f>SUM(H4544*C4544)</f>
        <v/>
      </c>
      <c r="J4544" s="260" t="n">
        <v>1</v>
      </c>
      <c r="K4544" s="261">
        <f>C4544*J4544</f>
        <v/>
      </c>
      <c r="M4544" s="251">
        <f>CONCATENATE(D4544,"　",E4544,F4544,G4544)</f>
        <v/>
      </c>
      <c r="N4544" s="252">
        <f>I4544</f>
        <v/>
      </c>
    </row>
    <row r="4545" ht="15" customHeight="1" thickBot="1">
      <c r="B4545" s="709" t="inlineStr">
        <is>
          <t>YH1(L)R-R</t>
        </is>
      </c>
      <c r="C4545" s="87">
        <f>SUMIF(数量表!D:H,B4545,数量表!H:H)</f>
        <v/>
      </c>
      <c r="D4545" s="243" t="inlineStr">
        <is>
          <t>W2-39</t>
        </is>
      </c>
      <c r="E4545" s="2" t="n">
        <v>373.5</v>
      </c>
      <c r="F4545" s="892" t="inlineStr">
        <is>
          <t>*</t>
        </is>
      </c>
      <c r="G4545" s="2" t="n">
        <v>1150</v>
      </c>
      <c r="H4545" s="122" t="n">
        <v>1</v>
      </c>
      <c r="I4545" s="259">
        <f>SUM(H4545*C4545)</f>
        <v/>
      </c>
      <c r="J4545" s="260" t="n">
        <v>1</v>
      </c>
      <c r="K4545" s="261">
        <f>C4545*J4545</f>
        <v/>
      </c>
      <c r="M4545" s="251">
        <f>CONCATENATE(D4545,"　",E4545,F4545,G4545)</f>
        <v/>
      </c>
      <c r="N4545" s="252">
        <f>I4545</f>
        <v/>
      </c>
    </row>
    <row r="4546" ht="15" customHeight="1" thickBot="1">
      <c r="B4546" s="709" t="inlineStr">
        <is>
          <t>YH1(L)R-R</t>
        </is>
      </c>
      <c r="C4546" s="87">
        <f>SUMIF(数量表!D:H,B4546,数量表!H:H)</f>
        <v/>
      </c>
      <c r="D4546" s="243" t="inlineStr">
        <is>
          <t>W2-39</t>
        </is>
      </c>
      <c r="E4546" s="2" t="n">
        <v>373.5</v>
      </c>
      <c r="F4546" s="892" t="inlineStr">
        <is>
          <t>*</t>
        </is>
      </c>
      <c r="G4546" s="2" t="n">
        <v>768</v>
      </c>
      <c r="H4546" s="122" t="n">
        <v>1</v>
      </c>
      <c r="I4546" s="259">
        <f>SUM(H4546*C4546)</f>
        <v/>
      </c>
      <c r="J4546" s="260" t="n">
        <v>1</v>
      </c>
      <c r="K4546" s="261">
        <f>C4546*J4546</f>
        <v/>
      </c>
      <c r="M4546" s="251">
        <f>CONCATENATE(D4546,"　",E4546,F4546,G4546)</f>
        <v/>
      </c>
      <c r="N4546" s="252">
        <f>I4546</f>
        <v/>
      </c>
    </row>
    <row r="4547" ht="15" customHeight="1" thickBot="1">
      <c r="B4547" s="709" t="inlineStr">
        <is>
          <t>YH1(L)R-R</t>
        </is>
      </c>
      <c r="C4547" s="89">
        <f>SUMIF(数量表!D:H,B4547,数量表!H:H)</f>
        <v/>
      </c>
      <c r="D4547" s="239" t="inlineStr">
        <is>
          <t>45*1000</t>
        </is>
      </c>
      <c r="E4547" s="240" t="n">
        <v>57</v>
      </c>
      <c r="F4547" s="246" t="inlineStr">
        <is>
          <t>*</t>
        </is>
      </c>
      <c r="G4547" s="240" t="n">
        <v>576</v>
      </c>
      <c r="H4547" s="242" t="n">
        <v>1</v>
      </c>
      <c r="I4547" s="256">
        <f>SUM(H4547*C4547)</f>
        <v/>
      </c>
      <c r="J4547" s="257" t="n">
        <v>0.2</v>
      </c>
      <c r="K4547" s="258">
        <f>C4547*J4547</f>
        <v/>
      </c>
      <c r="M4547" s="251">
        <f>CONCATENATE(D4547,"　",E4547,F4547,G4547)</f>
        <v/>
      </c>
      <c r="N4547" s="252">
        <f>I4547</f>
        <v/>
      </c>
    </row>
    <row r="4548" ht="15" customHeight="1" thickBot="1">
      <c r="B4548" s="708" t="inlineStr">
        <is>
          <t>YH1(LOW)-L</t>
        </is>
      </c>
      <c r="C4548">
        <f>SUMIF(数量表!D:H,B4548,数量表!H:H)</f>
        <v/>
      </c>
      <c r="D4548" s="243" t="inlineStr">
        <is>
          <t>W2-39</t>
        </is>
      </c>
      <c r="E4548" s="2" t="n">
        <v>386.5</v>
      </c>
      <c r="F4548" s="237" t="inlineStr">
        <is>
          <t>*</t>
        </is>
      </c>
      <c r="G4548" s="2" t="n">
        <v>1150</v>
      </c>
      <c r="H4548" s="122" t="n">
        <v>2</v>
      </c>
      <c r="I4548" s="259">
        <f>SUM(H4548*C4548)</f>
        <v/>
      </c>
      <c r="J4548" s="260" t="n">
        <v>2</v>
      </c>
      <c r="K4548" s="255">
        <f>C4548*J4548</f>
        <v/>
      </c>
      <c r="M4548" s="251">
        <f>CONCATENATE(D4548,"　",E4548,F4548,G4548)</f>
        <v/>
      </c>
      <c r="N4548" s="252">
        <f>I4548</f>
        <v/>
      </c>
    </row>
    <row r="4549" ht="15" customHeight="1" thickBot="1">
      <c r="B4549" s="709" t="inlineStr">
        <is>
          <t>YH1(LOW)-L</t>
        </is>
      </c>
      <c r="C4549" s="87">
        <f>SUMIF(数量表!D:H,B4549,数量表!H:H)</f>
        <v/>
      </c>
      <c r="D4549" s="243" t="inlineStr">
        <is>
          <t>W2-39</t>
        </is>
      </c>
      <c r="E4549" s="2" t="n">
        <v>386.5</v>
      </c>
      <c r="F4549" s="244" t="inlineStr">
        <is>
          <t>*</t>
        </is>
      </c>
      <c r="G4549" s="2" t="n">
        <v>768</v>
      </c>
      <c r="H4549" s="122" t="n">
        <v>2</v>
      </c>
      <c r="I4549" s="259">
        <f>SUM(H4549*C4549)</f>
        <v/>
      </c>
      <c r="J4549" s="260" t="n">
        <v>2</v>
      </c>
      <c r="K4549" s="261">
        <f>C4549*J4549</f>
        <v/>
      </c>
      <c r="M4549" s="251">
        <f>CONCATENATE(D4549,"　",E4549,F4549,G4549)</f>
        <v/>
      </c>
      <c r="N4549" s="252">
        <f>I4549</f>
        <v/>
      </c>
    </row>
    <row r="4550" ht="15" customHeight="1" thickBot="1">
      <c r="B4550" s="709" t="inlineStr">
        <is>
          <t>YH1(LOW)-L</t>
        </is>
      </c>
      <c r="C4550" s="89">
        <f>SUMIF(数量表!D:H,B4550,数量表!H:H)</f>
        <v/>
      </c>
      <c r="D4550" s="239" t="inlineStr">
        <is>
          <t>45*1000</t>
        </is>
      </c>
      <c r="E4550" s="240" t="n">
        <v>97</v>
      </c>
      <c r="F4550" s="241" t="inlineStr">
        <is>
          <t>*</t>
        </is>
      </c>
      <c r="G4550" s="240" t="n">
        <v>576</v>
      </c>
      <c r="H4550" s="242" t="n">
        <v>1</v>
      </c>
      <c r="I4550" s="256">
        <f>SUM(H4550*C4550)</f>
        <v/>
      </c>
      <c r="J4550" s="257" t="n"/>
      <c r="K4550" s="258">
        <f>C4550*J4550</f>
        <v/>
      </c>
      <c r="M4550" s="251">
        <f>CONCATENATE(D4550,"　",E4550,F4550,G4550)</f>
        <v/>
      </c>
      <c r="N4550" s="252">
        <f>I4550</f>
        <v/>
      </c>
    </row>
    <row r="4551" ht="15" customHeight="1" thickBot="1">
      <c r="B4551" s="708" t="inlineStr">
        <is>
          <t>YH1(LOW)L-L</t>
        </is>
      </c>
      <c r="C4551">
        <f>SUMIF(数量表!D:H,B4551,数量表!H:H)</f>
        <v/>
      </c>
      <c r="D4551" s="235" t="inlineStr">
        <is>
          <t>W2-39</t>
        </is>
      </c>
      <c r="E4551" s="236" t="n">
        <v>386.5</v>
      </c>
      <c r="F4551" s="245" t="inlineStr">
        <is>
          <t>*</t>
        </is>
      </c>
      <c r="G4551" s="236" t="n">
        <v>1150</v>
      </c>
      <c r="H4551" s="238" t="n">
        <v>1</v>
      </c>
      <c r="I4551" s="253">
        <f>SUM(H4551*C4551)</f>
        <v/>
      </c>
      <c r="J4551" s="254" t="n">
        <v>1</v>
      </c>
      <c r="K4551" s="255">
        <f>C4551*J4551</f>
        <v/>
      </c>
      <c r="M4551" s="251">
        <f>CONCATENATE(D4551,"　",E4551,F4551,G4551)</f>
        <v/>
      </c>
      <c r="N4551" s="252">
        <f>I4551</f>
        <v/>
      </c>
    </row>
    <row r="4552" ht="15" customHeight="1" thickBot="1">
      <c r="B4552" s="709" t="inlineStr">
        <is>
          <t>YH1(LOW)L-L</t>
        </is>
      </c>
      <c r="C4552" s="87">
        <f>SUMIF(数量表!D:H,B4552,数量表!H:H)</f>
        <v/>
      </c>
      <c r="D4552" s="243" t="inlineStr">
        <is>
          <t>W2-39</t>
        </is>
      </c>
      <c r="E4552" s="2" t="n">
        <v>386.5</v>
      </c>
      <c r="F4552" s="892" t="inlineStr">
        <is>
          <t>*</t>
        </is>
      </c>
      <c r="G4552" s="2" t="n">
        <v>768</v>
      </c>
      <c r="H4552" s="122" t="n">
        <v>1</v>
      </c>
      <c r="I4552" s="259">
        <f>SUM(H4552*C4552)</f>
        <v/>
      </c>
      <c r="J4552" s="260" t="n">
        <v>1</v>
      </c>
      <c r="K4552" s="261">
        <f>C4552*J4552</f>
        <v/>
      </c>
      <c r="M4552" s="251">
        <f>CONCATENATE(D4552,"　",E4552,F4552,G4552)</f>
        <v/>
      </c>
      <c r="N4552" s="252">
        <f>I4552</f>
        <v/>
      </c>
    </row>
    <row r="4553" ht="15" customHeight="1" thickBot="1">
      <c r="B4553" s="709" t="inlineStr">
        <is>
          <t>YH1(LOW)L-L</t>
        </is>
      </c>
      <c r="C4553" s="87">
        <f>SUMIF(数量表!D:H,B4553,数量表!H:H)</f>
        <v/>
      </c>
      <c r="D4553" s="243" t="inlineStr">
        <is>
          <t>W2-39</t>
        </is>
      </c>
      <c r="E4553" s="2" t="n">
        <v>373.5</v>
      </c>
      <c r="F4553" s="892" t="inlineStr">
        <is>
          <t>*</t>
        </is>
      </c>
      <c r="G4553" s="2" t="n">
        <v>1150</v>
      </c>
      <c r="H4553" s="122" t="n">
        <v>1</v>
      </c>
      <c r="I4553" s="259">
        <f>SUM(H4553*C4553)</f>
        <v/>
      </c>
      <c r="J4553" s="260" t="n">
        <v>1</v>
      </c>
      <c r="K4553" s="261">
        <f>C4553*J4553</f>
        <v/>
      </c>
      <c r="M4553" s="251">
        <f>CONCATENATE(D4553,"　",E4553,F4553,G4553)</f>
        <v/>
      </c>
      <c r="N4553" s="252">
        <f>I4553</f>
        <v/>
      </c>
    </row>
    <row r="4554" ht="15" customHeight="1" thickBot="1">
      <c r="B4554" s="709" t="inlineStr">
        <is>
          <t>YH1(LOW)L-L</t>
        </is>
      </c>
      <c r="C4554" s="87">
        <f>SUMIF(数量表!D:H,B4554,数量表!H:H)</f>
        <v/>
      </c>
      <c r="D4554" s="243" t="inlineStr">
        <is>
          <t>W2-39</t>
        </is>
      </c>
      <c r="E4554" s="2" t="n">
        <v>373.5</v>
      </c>
      <c r="F4554" s="892" t="inlineStr">
        <is>
          <t>*</t>
        </is>
      </c>
      <c r="G4554" s="2" t="n">
        <v>768</v>
      </c>
      <c r="H4554" s="122" t="n">
        <v>1</v>
      </c>
      <c r="I4554" s="259">
        <f>SUM(H4554*C4554)</f>
        <v/>
      </c>
      <c r="J4554" s="260" t="n">
        <v>1</v>
      </c>
      <c r="K4554" s="261">
        <f>C4554*J4554</f>
        <v/>
      </c>
      <c r="M4554" s="251">
        <f>CONCATENATE(D4554,"　",E4554,F4554,G4554)</f>
        <v/>
      </c>
      <c r="N4554" s="252">
        <f>I4554</f>
        <v/>
      </c>
    </row>
    <row r="4555" ht="15" customHeight="1" thickBot="1">
      <c r="B4555" s="709" t="inlineStr">
        <is>
          <t>YH1(LOW)L-L</t>
        </is>
      </c>
      <c r="C4555" s="89">
        <f>SUMIF(数量表!D:H,B4555,数量表!H:H)</f>
        <v/>
      </c>
      <c r="D4555" s="239" t="inlineStr">
        <is>
          <t>45*1000</t>
        </is>
      </c>
      <c r="E4555" s="240" t="n">
        <v>57</v>
      </c>
      <c r="F4555" s="246" t="inlineStr">
        <is>
          <t>*</t>
        </is>
      </c>
      <c r="G4555" s="240" t="n">
        <v>576</v>
      </c>
      <c r="H4555" s="242" t="n">
        <v>1</v>
      </c>
      <c r="I4555" s="256">
        <f>SUM(H4555*C4555)</f>
        <v/>
      </c>
      <c r="J4555" s="257" t="n">
        <v>0.2</v>
      </c>
      <c r="K4555" s="258">
        <f>C4555*J4555</f>
        <v/>
      </c>
      <c r="M4555" s="251">
        <f>CONCATENATE(D4555,"　",E4555,F4555,G4555)</f>
        <v/>
      </c>
      <c r="N4555" s="252">
        <f>I4555</f>
        <v/>
      </c>
    </row>
    <row r="4556" ht="15" customHeight="1" thickBot="1">
      <c r="B4556" s="708" t="inlineStr">
        <is>
          <t>YH1(LOW)-R</t>
        </is>
      </c>
      <c r="C4556">
        <f>SUMIF(数量表!D:H,B4556,数量表!H:H)</f>
        <v/>
      </c>
      <c r="D4556" s="235" t="inlineStr">
        <is>
          <t>W2-39</t>
        </is>
      </c>
      <c r="E4556" s="236" t="n">
        <v>386.5</v>
      </c>
      <c r="F4556" s="245" t="inlineStr">
        <is>
          <t>*</t>
        </is>
      </c>
      <c r="G4556" s="236" t="n">
        <v>1150</v>
      </c>
      <c r="H4556" s="238" t="n">
        <v>2</v>
      </c>
      <c r="I4556" s="253">
        <f>SUM(H4556*C4556)</f>
        <v/>
      </c>
      <c r="J4556" s="254" t="n">
        <v>2</v>
      </c>
      <c r="K4556" s="255">
        <f>C4556*J4556</f>
        <v/>
      </c>
      <c r="M4556" s="251">
        <f>CONCATENATE(D4556,"　",E4556,F4556,G4556)</f>
        <v/>
      </c>
      <c r="N4556" s="252">
        <f>I4556</f>
        <v/>
      </c>
    </row>
    <row r="4557" ht="15" customHeight="1" thickBot="1">
      <c r="B4557" s="709" t="inlineStr">
        <is>
          <t>YH1(LOW)-R</t>
        </is>
      </c>
      <c r="C4557" s="87">
        <f>SUMIF(数量表!D:H,B4557,数量表!H:H)</f>
        <v/>
      </c>
      <c r="D4557" s="243" t="inlineStr">
        <is>
          <t>W2-39</t>
        </is>
      </c>
      <c r="E4557" s="2" t="n">
        <v>386.5</v>
      </c>
      <c r="F4557" s="892" t="inlineStr">
        <is>
          <t>*</t>
        </is>
      </c>
      <c r="G4557" s="2" t="n">
        <v>768</v>
      </c>
      <c r="H4557" s="122" t="n">
        <v>2</v>
      </c>
      <c r="I4557" s="259">
        <f>SUM(H4557*C4557)</f>
        <v/>
      </c>
      <c r="J4557" s="260" t="n">
        <v>2</v>
      </c>
      <c r="K4557" s="261">
        <f>C4557*J4557</f>
        <v/>
      </c>
      <c r="M4557" s="251">
        <f>CONCATENATE(D4557,"　",E4557,F4557,G4557)</f>
        <v/>
      </c>
      <c r="N4557" s="252">
        <f>I4557</f>
        <v/>
      </c>
    </row>
    <row r="4558" ht="15" customHeight="1" thickBot="1">
      <c r="B4558" s="709" t="inlineStr">
        <is>
          <t>YH1(LOW)-R</t>
        </is>
      </c>
      <c r="C4558" s="89">
        <f>SUMIF(数量表!D:H,B4558,数量表!H:H)</f>
        <v/>
      </c>
      <c r="D4558" s="239" t="inlineStr">
        <is>
          <t>45*1000</t>
        </is>
      </c>
      <c r="E4558" s="240" t="n">
        <v>97</v>
      </c>
      <c r="F4558" s="246" t="inlineStr">
        <is>
          <t>*</t>
        </is>
      </c>
      <c r="G4558" s="240" t="n">
        <v>576</v>
      </c>
      <c r="H4558" s="242" t="n">
        <v>1</v>
      </c>
      <c r="I4558" s="256">
        <f>SUM(H4558*C4558)</f>
        <v/>
      </c>
      <c r="J4558" s="257" t="n">
        <v>0.2</v>
      </c>
      <c r="K4558" s="258">
        <f>C4558*J4558</f>
        <v/>
      </c>
      <c r="M4558" s="251">
        <f>CONCATENATE(D4558,"　",E4558,F4558,G4558)</f>
        <v/>
      </c>
      <c r="N4558" s="252">
        <f>I4558</f>
        <v/>
      </c>
    </row>
    <row r="4559" ht="15" customHeight="1" thickBot="1">
      <c r="B4559" s="708" t="inlineStr">
        <is>
          <t>YH1(LOW)R-R</t>
        </is>
      </c>
      <c r="C4559">
        <f>SUMIF(数量表!D:H,B4559,数量表!H:H)</f>
        <v/>
      </c>
      <c r="D4559" s="235" t="inlineStr">
        <is>
          <t>W2-39</t>
        </is>
      </c>
      <c r="E4559" s="236" t="n">
        <v>386.5</v>
      </c>
      <c r="F4559" s="245" t="inlineStr">
        <is>
          <t>*</t>
        </is>
      </c>
      <c r="G4559" s="236" t="n">
        <v>1150</v>
      </c>
      <c r="H4559" s="238" t="n">
        <v>1</v>
      </c>
      <c r="I4559" s="253">
        <f>SUM(H4559*C4559)</f>
        <v/>
      </c>
      <c r="J4559" s="254" t="n">
        <v>1</v>
      </c>
      <c r="K4559" s="255">
        <f>C4559*J4559</f>
        <v/>
      </c>
      <c r="M4559" s="251">
        <f>CONCATENATE(D4559,"　",E4559,F4559,G4559)</f>
        <v/>
      </c>
      <c r="N4559" s="252">
        <f>I4559</f>
        <v/>
      </c>
    </row>
    <row r="4560" ht="15" customHeight="1" thickBot="1">
      <c r="B4560" s="709" t="inlineStr">
        <is>
          <t>YH1(LOW)R-R</t>
        </is>
      </c>
      <c r="C4560" s="87">
        <f>SUMIF(数量表!D:H,B4560,数量表!H:H)</f>
        <v/>
      </c>
      <c r="D4560" s="243" t="inlineStr">
        <is>
          <t>W2-39</t>
        </is>
      </c>
      <c r="E4560" s="2" t="n">
        <v>386.5</v>
      </c>
      <c r="F4560" s="892" t="inlineStr">
        <is>
          <t>*</t>
        </is>
      </c>
      <c r="G4560" s="2" t="n">
        <v>768</v>
      </c>
      <c r="H4560" s="122" t="n">
        <v>1</v>
      </c>
      <c r="I4560" s="259">
        <f>SUM(H4560*C4560)</f>
        <v/>
      </c>
      <c r="J4560" s="260" t="n">
        <v>1</v>
      </c>
      <c r="K4560" s="261">
        <f>C4560*J4560</f>
        <v/>
      </c>
      <c r="M4560" s="251">
        <f>CONCATENATE(D4560,"　",E4560,F4560,G4560)</f>
        <v/>
      </c>
      <c r="N4560" s="252">
        <f>I4560</f>
        <v/>
      </c>
    </row>
    <row r="4561" ht="15" customHeight="1" thickBot="1">
      <c r="B4561" s="709" t="inlineStr">
        <is>
          <t>YH1(LOW)R-R</t>
        </is>
      </c>
      <c r="C4561" s="87">
        <f>SUMIF(数量表!D:H,B4561,数量表!H:H)</f>
        <v/>
      </c>
      <c r="D4561" s="243" t="inlineStr">
        <is>
          <t>W2-39</t>
        </is>
      </c>
      <c r="E4561" s="2" t="n">
        <v>373.5</v>
      </c>
      <c r="F4561" s="892" t="inlineStr">
        <is>
          <t>*</t>
        </is>
      </c>
      <c r="G4561" s="2" t="n">
        <v>1150</v>
      </c>
      <c r="H4561" s="122" t="n">
        <v>1</v>
      </c>
      <c r="I4561" s="259">
        <f>SUM(H4561*C4561)</f>
        <v/>
      </c>
      <c r="J4561" s="260" t="n">
        <v>1</v>
      </c>
      <c r="K4561" s="261">
        <f>C4561*J4561</f>
        <v/>
      </c>
      <c r="M4561" s="251">
        <f>CONCATENATE(D4561,"　",E4561,F4561,G4561)</f>
        <v/>
      </c>
      <c r="N4561" s="252">
        <f>I4561</f>
        <v/>
      </c>
    </row>
    <row r="4562" ht="15" customHeight="1" thickBot="1">
      <c r="B4562" s="709" t="inlineStr">
        <is>
          <t>YH1(LOW)R-R</t>
        </is>
      </c>
      <c r="C4562" s="87">
        <f>SUMIF(数量表!D:H,B4562,数量表!H:H)</f>
        <v/>
      </c>
      <c r="D4562" s="243" t="inlineStr">
        <is>
          <t>W2-39</t>
        </is>
      </c>
      <c r="E4562" s="2" t="n">
        <v>373.5</v>
      </c>
      <c r="F4562" s="892" t="inlineStr">
        <is>
          <t>*</t>
        </is>
      </c>
      <c r="G4562" s="2" t="n">
        <v>768</v>
      </c>
      <c r="H4562" s="122" t="n">
        <v>1</v>
      </c>
      <c r="I4562" s="259">
        <f>SUM(H4562*C4562)</f>
        <v/>
      </c>
      <c r="J4562" s="260" t="n">
        <v>1</v>
      </c>
      <c r="K4562" s="261">
        <f>C4562*J4562</f>
        <v/>
      </c>
      <c r="M4562" s="251">
        <f>CONCATENATE(D4562,"　",E4562,F4562,G4562)</f>
        <v/>
      </c>
      <c r="N4562" s="252">
        <f>I4562</f>
        <v/>
      </c>
    </row>
    <row r="4563" ht="15" customHeight="1" thickBot="1">
      <c r="B4563" s="709" t="inlineStr">
        <is>
          <t>YH1(LOW)R-R</t>
        </is>
      </c>
      <c r="C4563" s="89">
        <f>SUMIF(数量表!D:H,B4563,数量表!H:H)</f>
        <v/>
      </c>
      <c r="D4563" s="239" t="inlineStr">
        <is>
          <t>45*1000</t>
        </is>
      </c>
      <c r="E4563" s="240" t="n">
        <v>57</v>
      </c>
      <c r="F4563" s="246" t="inlineStr">
        <is>
          <t>*</t>
        </is>
      </c>
      <c r="G4563" s="240" t="n">
        <v>576</v>
      </c>
      <c r="H4563" s="242" t="n">
        <v>1</v>
      </c>
      <c r="I4563" s="256">
        <f>SUM(H4563*C4563)</f>
        <v/>
      </c>
      <c r="J4563" s="257" t="n">
        <v>0.2</v>
      </c>
      <c r="K4563" s="258">
        <f>C4563*J4563</f>
        <v/>
      </c>
      <c r="M4563" s="251">
        <f>CONCATENATE(D4563,"　",E4563,F4563,G4563)</f>
        <v/>
      </c>
      <c r="N4563" s="252">
        <f>I4563</f>
        <v/>
      </c>
    </row>
    <row r="4564" ht="15" customHeight="1" thickBot="1">
      <c r="B4564" s="79" t="inlineStr">
        <is>
          <t>45MY1</t>
        </is>
      </c>
      <c r="C4564" s="82">
        <f>SUMIF(数量表!D:H,B4564,数量表!H:H)</f>
        <v/>
      </c>
      <c r="D4564" s="243" t="inlineStr">
        <is>
          <t>W1-39</t>
        </is>
      </c>
      <c r="E4564" s="2" t="n">
        <v>384.5</v>
      </c>
      <c r="F4564" s="244" t="inlineStr">
        <is>
          <t>*</t>
        </is>
      </c>
      <c r="G4564" s="2" t="n">
        <v>900</v>
      </c>
      <c r="H4564" s="122" t="n">
        <v>2</v>
      </c>
      <c r="I4564" s="259">
        <f>SUM(H4564*C4564)</f>
        <v/>
      </c>
      <c r="J4564" s="260" t="n">
        <v>2</v>
      </c>
      <c r="K4564" s="261">
        <f>C4564*J4564</f>
        <v/>
      </c>
      <c r="M4564" s="251">
        <f>CONCATENATE(D4564,"　",E4564,F4564,G4564)</f>
        <v/>
      </c>
      <c r="N4564" s="252">
        <f>I4564</f>
        <v/>
      </c>
    </row>
    <row r="4565" ht="15" customHeight="1" thickBot="1">
      <c r="B4565" s="85" t="inlineStr">
        <is>
          <t>45MY1</t>
        </is>
      </c>
      <c r="C4565">
        <f>SUMIF(数量表!D:H,B4565,数量表!H:H)</f>
        <v/>
      </c>
      <c r="D4565" s="243" t="inlineStr">
        <is>
          <t>W2-41</t>
        </is>
      </c>
      <c r="E4565" s="2" t="n">
        <v>414.5</v>
      </c>
      <c r="F4565" s="244" t="inlineStr">
        <is>
          <t>*</t>
        </is>
      </c>
      <c r="G4565" s="2" t="n">
        <v>900</v>
      </c>
      <c r="H4565" s="122" t="n">
        <v>2</v>
      </c>
      <c r="I4565" s="259">
        <f>SUM(H4565*C4565)</f>
        <v/>
      </c>
      <c r="J4565" s="260" t="n">
        <v>2</v>
      </c>
      <c r="K4565" s="261">
        <f>C4565*J4565</f>
        <v/>
      </c>
      <c r="M4565" s="251">
        <f>CONCATENATE(D4565,"　",E4565,F4565,G4565)</f>
        <v/>
      </c>
      <c r="N4565" s="252">
        <f>I4565</f>
        <v/>
      </c>
    </row>
    <row r="4566" ht="15" customHeight="1" thickBot="1">
      <c r="B4566" s="85" t="inlineStr">
        <is>
          <t>45MY1</t>
        </is>
      </c>
      <c r="C4566" s="87">
        <f>SUMIF(数量表!D:H,B4566,数量表!H:H)</f>
        <v/>
      </c>
      <c r="D4566" s="243" t="inlineStr">
        <is>
          <t>W2-41</t>
        </is>
      </c>
      <c r="E4566" s="2" t="n">
        <v>414.5</v>
      </c>
      <c r="F4566" s="244" t="inlineStr">
        <is>
          <t>*</t>
        </is>
      </c>
      <c r="G4566" s="2" t="n">
        <v>768</v>
      </c>
      <c r="H4566" s="122" t="n">
        <v>2</v>
      </c>
      <c r="I4566" s="259">
        <f>SUM(H4566*C4566)</f>
        <v/>
      </c>
      <c r="J4566" s="260" t="n">
        <v>2</v>
      </c>
      <c r="K4566" s="261">
        <f>C4566*J4566</f>
        <v/>
      </c>
      <c r="M4566" s="251">
        <f>CONCATENATE(D4566,"　",E4566,F4566,G4566)</f>
        <v/>
      </c>
      <c r="N4566" s="252">
        <f>I4566</f>
        <v/>
      </c>
    </row>
    <row r="4567" ht="15" customHeight="1" thickBot="1">
      <c r="B4567" s="85" t="inlineStr">
        <is>
          <t>45MY1</t>
        </is>
      </c>
      <c r="C4567" s="87">
        <f>SUMIF(数量表!D:H,B4567,数量表!H:H)</f>
        <v/>
      </c>
      <c r="D4567" s="243" t="inlineStr">
        <is>
          <t>W2-39</t>
        </is>
      </c>
      <c r="E4567" s="2" t="n">
        <v>384.5</v>
      </c>
      <c r="F4567" s="244" t="inlineStr">
        <is>
          <t>*</t>
        </is>
      </c>
      <c r="G4567" s="2" t="n">
        <v>768</v>
      </c>
      <c r="H4567" s="122" t="n">
        <v>2</v>
      </c>
      <c r="I4567" s="259">
        <f>SUM(H4567*C4567)</f>
        <v/>
      </c>
      <c r="J4567" s="260" t="n">
        <v>2</v>
      </c>
      <c r="K4567" s="261">
        <f>C4567*J4567</f>
        <v/>
      </c>
      <c r="M4567" s="251">
        <f>CONCATENATE(D4567,"　",E4567,F4567,G4567)</f>
        <v/>
      </c>
      <c r="N4567" s="252">
        <f>I4567</f>
        <v/>
      </c>
    </row>
    <row r="4568" ht="15" customHeight="1" thickBot="1">
      <c r="B4568" s="85" t="inlineStr">
        <is>
          <t>45MY1</t>
        </is>
      </c>
      <c r="C4568" s="91">
        <f>SUMIF(数量表!D:H,B4568,数量表!H:H)</f>
        <v/>
      </c>
      <c r="D4568" s="239" t="inlineStr">
        <is>
          <t>45*1000</t>
        </is>
      </c>
      <c r="E4568" s="240" t="n">
        <v>201</v>
      </c>
      <c r="F4568" s="241" t="inlineStr">
        <is>
          <t>*</t>
        </is>
      </c>
      <c r="G4568" s="240" t="n">
        <v>576</v>
      </c>
      <c r="H4568" s="242" t="n">
        <v>2</v>
      </c>
      <c r="I4568" s="256">
        <f>SUM(H4568*C4568)</f>
        <v/>
      </c>
      <c r="J4568" s="257" t="n">
        <v>0.2</v>
      </c>
      <c r="K4568" s="258">
        <f>C4568*J4568</f>
        <v/>
      </c>
      <c r="M4568" s="251">
        <f>CONCATENATE(D4568,"　",E4568,F4568,G4568)</f>
        <v/>
      </c>
      <c r="N4568" s="252">
        <f>I4568</f>
        <v/>
      </c>
    </row>
    <row r="4569" ht="15" customHeight="1" thickBot="1">
      <c r="B4569" s="708" t="inlineStr">
        <is>
          <t>45MY1L</t>
        </is>
      </c>
      <c r="C4569" s="87">
        <f>SUMIF(数量表!D:H,B4569,数量表!H:H)</f>
        <v/>
      </c>
      <c r="D4569" s="243" t="inlineStr">
        <is>
          <t>W1-39</t>
        </is>
      </c>
      <c r="E4569" s="2" t="n">
        <v>384.5</v>
      </c>
      <c r="F4569" s="244" t="inlineStr">
        <is>
          <t>*</t>
        </is>
      </c>
      <c r="G4569" s="2" t="n">
        <v>900</v>
      </c>
      <c r="H4569" s="122" t="n">
        <v>1</v>
      </c>
      <c r="I4569" s="259">
        <f>SUM(H4569*C4569)</f>
        <v/>
      </c>
      <c r="J4569" s="260" t="n">
        <v>1</v>
      </c>
      <c r="K4569" s="261">
        <f>C4569*J4569</f>
        <v/>
      </c>
      <c r="M4569" s="251">
        <f>CONCATENATE(D4569,"　",E4569,F4569,G4569)</f>
        <v/>
      </c>
      <c r="N4569" s="252">
        <f>I4569</f>
        <v/>
      </c>
    </row>
    <row r="4570" ht="15" customHeight="1" thickBot="1">
      <c r="B4570" s="709" t="inlineStr">
        <is>
          <t>45MY1L</t>
        </is>
      </c>
      <c r="C4570" s="87">
        <f>SUMIF(数量表!D:H,B4570,数量表!H:H)</f>
        <v/>
      </c>
      <c r="D4570" s="243" t="inlineStr">
        <is>
          <t>W2-39</t>
        </is>
      </c>
      <c r="E4570" s="2" t="n">
        <v>384.5</v>
      </c>
      <c r="F4570" s="244" t="inlineStr">
        <is>
          <t>*</t>
        </is>
      </c>
      <c r="G4570" s="2" t="n">
        <v>768</v>
      </c>
      <c r="H4570" s="122" t="n">
        <v>1</v>
      </c>
      <c r="I4570" s="259">
        <f>SUM(H4570*C4570)</f>
        <v/>
      </c>
      <c r="J4570" s="260" t="n">
        <v>1</v>
      </c>
      <c r="K4570" s="261">
        <f>C4570*J4570</f>
        <v/>
      </c>
      <c r="M4570" s="251">
        <f>CONCATENATE(D4570,"　",E4570,F4570,G4570)</f>
        <v/>
      </c>
      <c r="N4570" s="252">
        <f>I4570</f>
        <v/>
      </c>
    </row>
    <row r="4571" ht="15" customHeight="1" thickBot="1">
      <c r="B4571" s="709" t="inlineStr">
        <is>
          <t>45MY1L</t>
        </is>
      </c>
      <c r="C4571" s="87">
        <f>SUMIF(数量表!D:H,B4571,数量表!H:H)</f>
        <v/>
      </c>
      <c r="D4571" s="243" t="inlineStr">
        <is>
          <t>W2-41</t>
        </is>
      </c>
      <c r="E4571" s="2" t="n">
        <v>414.5</v>
      </c>
      <c r="F4571" s="244" t="inlineStr">
        <is>
          <t>*</t>
        </is>
      </c>
      <c r="G4571" s="2" t="n">
        <v>900</v>
      </c>
      <c r="H4571" s="122" t="n">
        <v>2</v>
      </c>
      <c r="I4571" s="259">
        <f>SUM(H4571*C4571)</f>
        <v/>
      </c>
      <c r="J4571" s="260" t="n">
        <v>1</v>
      </c>
      <c r="K4571" s="261">
        <f>C4571*J4571</f>
        <v/>
      </c>
      <c r="M4571" s="251">
        <f>CONCATENATE(D4571,"　",E4571,F4571,G4571)</f>
        <v/>
      </c>
      <c r="N4571" s="252">
        <f>I4571</f>
        <v/>
      </c>
    </row>
    <row r="4572" ht="15" customHeight="1" thickBot="1">
      <c r="B4572" s="709" t="inlineStr">
        <is>
          <t>45MY1L</t>
        </is>
      </c>
      <c r="C4572" s="87">
        <f>SUMIF(数量表!D:H,B4572,数量表!H:H)</f>
        <v/>
      </c>
      <c r="D4572" s="243" t="inlineStr">
        <is>
          <t>W2-41</t>
        </is>
      </c>
      <c r="E4572" s="2" t="n">
        <v>415.5</v>
      </c>
      <c r="F4572" s="244" t="inlineStr">
        <is>
          <t>*</t>
        </is>
      </c>
      <c r="G4572" s="2" t="n">
        <v>768</v>
      </c>
      <c r="H4572" s="122" t="n">
        <v>2</v>
      </c>
      <c r="I4572" s="259">
        <f>SUM(H4572*C4572)</f>
        <v/>
      </c>
      <c r="J4572" s="260" t="n">
        <v>1</v>
      </c>
      <c r="K4572" s="261">
        <f>C4572*J4572</f>
        <v/>
      </c>
      <c r="M4572" s="251">
        <f>CONCATENATE(D4572,"　",E4572,F4572,G4572)</f>
        <v/>
      </c>
      <c r="N4572" s="252">
        <f>I4572</f>
        <v/>
      </c>
    </row>
    <row r="4573" ht="15" customHeight="1" thickBot="1">
      <c r="B4573" s="709" t="inlineStr">
        <is>
          <t>45MY1L</t>
        </is>
      </c>
      <c r="C4573" s="87">
        <f>SUMIF(数量表!D:H,B4573,数量表!H:H)</f>
        <v/>
      </c>
      <c r="D4573" s="243" t="inlineStr">
        <is>
          <t>W1-39</t>
        </is>
      </c>
      <c r="E4573" s="2" t="n">
        <v>346.5</v>
      </c>
      <c r="F4573" s="244" t="inlineStr">
        <is>
          <t>*</t>
        </is>
      </c>
      <c r="G4573" s="2" t="n">
        <v>900</v>
      </c>
      <c r="H4573" s="122" t="n">
        <v>1</v>
      </c>
      <c r="I4573" s="259">
        <f>SUM(H4573*C4573)</f>
        <v/>
      </c>
      <c r="J4573" s="260" t="n">
        <v>1</v>
      </c>
      <c r="K4573" s="261">
        <f>C4573*J4573</f>
        <v/>
      </c>
      <c r="M4573" s="251">
        <f>CONCATENATE(D4573,"　",E4573,F4573,G4573)</f>
        <v/>
      </c>
      <c r="N4573" s="252">
        <f>I4573</f>
        <v/>
      </c>
    </row>
    <row r="4574" ht="15" customHeight="1" thickBot="1">
      <c r="B4574" s="709" t="inlineStr">
        <is>
          <t>45MY1L</t>
        </is>
      </c>
      <c r="C4574" s="87">
        <f>SUMIF(数量表!D:H,B4574,数量表!H:H)</f>
        <v/>
      </c>
      <c r="D4574" s="243" t="inlineStr">
        <is>
          <t>W2-39</t>
        </is>
      </c>
      <c r="E4574" s="2" t="n">
        <v>346.5</v>
      </c>
      <c r="F4574" s="244" t="inlineStr">
        <is>
          <t>*</t>
        </is>
      </c>
      <c r="G4574" s="2" t="n">
        <v>768</v>
      </c>
      <c r="H4574" s="122" t="n">
        <v>1</v>
      </c>
      <c r="I4574" s="259">
        <f>SUM(H4574*C4574)</f>
        <v/>
      </c>
      <c r="J4574" s="260" t="n">
        <v>1</v>
      </c>
      <c r="K4574" s="261">
        <f>C4574*J4574</f>
        <v/>
      </c>
      <c r="M4574" s="251">
        <f>CONCATENATE(D4574,"　",E4574,F4574,G4574)</f>
        <v/>
      </c>
      <c r="N4574" s="252">
        <f>I4574</f>
        <v/>
      </c>
    </row>
    <row r="4575" ht="15" customHeight="1" thickBot="1">
      <c r="B4575" s="709" t="inlineStr">
        <is>
          <t>45MY1L</t>
        </is>
      </c>
      <c r="C4575" s="87">
        <f>SUMIF(数量表!D:H,B4575,数量表!H:H)</f>
        <v/>
      </c>
      <c r="D4575" s="243" t="inlineStr">
        <is>
          <t>45*1000</t>
        </is>
      </c>
      <c r="E4575" s="2" t="n">
        <v>201</v>
      </c>
      <c r="F4575" s="244" t="inlineStr">
        <is>
          <t>*</t>
        </is>
      </c>
      <c r="G4575" s="2" t="n">
        <v>576</v>
      </c>
      <c r="H4575" s="122" t="n">
        <v>1</v>
      </c>
      <c r="I4575" s="259">
        <f>SUM(H4575*C4575)</f>
        <v/>
      </c>
      <c r="J4575" s="260" t="n">
        <v>0.1</v>
      </c>
      <c r="K4575" s="261">
        <f>C4575*J4575</f>
        <v/>
      </c>
      <c r="M4575" s="251">
        <f>CONCATENATE(D4575,"　",E4575,F4575,G4575)</f>
        <v/>
      </c>
      <c r="N4575" s="252">
        <f>I4575</f>
        <v/>
      </c>
    </row>
    <row r="4576" ht="15" customHeight="1" thickBot="1">
      <c r="B4576" s="709" t="inlineStr">
        <is>
          <t>45MY1L</t>
        </is>
      </c>
      <c r="C4576" s="91">
        <f>SUMIF(数量表!D:H,B4576,数量表!H:H)</f>
        <v/>
      </c>
      <c r="D4576" s="239" t="inlineStr">
        <is>
          <t>45*1000</t>
        </is>
      </c>
      <c r="E4576" s="240" t="n">
        <v>163</v>
      </c>
      <c r="F4576" s="241" t="inlineStr">
        <is>
          <t>*</t>
        </is>
      </c>
      <c r="G4576" s="240" t="n">
        <v>576</v>
      </c>
      <c r="H4576" s="242" t="n">
        <v>1</v>
      </c>
      <c r="I4576" s="256">
        <f>SUM(H4576*C4576)</f>
        <v/>
      </c>
      <c r="J4576" s="257" t="n">
        <v>0.1</v>
      </c>
      <c r="K4576" s="258">
        <f>C4576*J4576</f>
        <v/>
      </c>
      <c r="M4576" s="251">
        <f>CONCATENATE(D4576,"　",E4576,F4576,G4576)</f>
        <v/>
      </c>
      <c r="N4576" s="252">
        <f>I4576</f>
        <v/>
      </c>
    </row>
    <row r="4577" ht="15" customHeight="1" thickBot="1">
      <c r="B4577" s="708" t="inlineStr">
        <is>
          <t>45MY1R</t>
        </is>
      </c>
      <c r="C4577" s="87">
        <f>SUMIF(数量表!D:H,B4577,数量表!H:H)</f>
        <v/>
      </c>
      <c r="D4577" s="243" t="inlineStr">
        <is>
          <t>W1-39</t>
        </is>
      </c>
      <c r="E4577" s="2" t="n">
        <v>346.5</v>
      </c>
      <c r="F4577" s="244" t="inlineStr">
        <is>
          <t>*</t>
        </is>
      </c>
      <c r="G4577" s="2" t="n">
        <v>900</v>
      </c>
      <c r="H4577" s="122" t="n">
        <v>1</v>
      </c>
      <c r="I4577" s="259">
        <f>SUM(H4577*C4577)</f>
        <v/>
      </c>
      <c r="J4577" s="260" t="n">
        <v>1</v>
      </c>
      <c r="K4577" s="261">
        <f>C4577*J4577</f>
        <v/>
      </c>
      <c r="M4577" s="251">
        <f>CONCATENATE(D4577,"　",E4577,F4577,G4577)</f>
        <v/>
      </c>
      <c r="N4577" s="252">
        <f>I4577</f>
        <v/>
      </c>
    </row>
    <row r="4578" ht="15" customHeight="1" thickBot="1">
      <c r="B4578" s="709" t="inlineStr">
        <is>
          <t>45MY1R</t>
        </is>
      </c>
      <c r="C4578" s="87">
        <f>SUMIF(数量表!D:H,B4578,数量表!H:H)</f>
        <v/>
      </c>
      <c r="D4578" s="243" t="inlineStr">
        <is>
          <t>W2-39</t>
        </is>
      </c>
      <c r="E4578" s="2" t="n">
        <v>346.5</v>
      </c>
      <c r="F4578" s="244" t="inlineStr">
        <is>
          <t>*</t>
        </is>
      </c>
      <c r="G4578" s="2" t="n">
        <v>768</v>
      </c>
      <c r="H4578" s="122" t="n">
        <v>1</v>
      </c>
      <c r="I4578" s="259">
        <f>SUM(H4578*C4578)</f>
        <v/>
      </c>
      <c r="J4578" s="260" t="n">
        <v>1</v>
      </c>
      <c r="K4578" s="261">
        <f>C4578*J4578</f>
        <v/>
      </c>
      <c r="M4578" s="251">
        <f>CONCATENATE(D4578,"　",E4578,F4578,G4578)</f>
        <v/>
      </c>
      <c r="N4578" s="252">
        <f>I4578</f>
        <v/>
      </c>
    </row>
    <row r="4579" ht="15" customHeight="1" thickBot="1">
      <c r="B4579" s="709" t="inlineStr">
        <is>
          <t>45MY1R</t>
        </is>
      </c>
      <c r="C4579" s="87">
        <f>SUMIF(数量表!D:H,B4579,数量表!H:H)</f>
        <v/>
      </c>
      <c r="D4579" s="243" t="inlineStr">
        <is>
          <t>W2-41</t>
        </is>
      </c>
      <c r="E4579" s="2" t="n">
        <v>414.5</v>
      </c>
      <c r="F4579" s="244" t="inlineStr">
        <is>
          <t>*</t>
        </is>
      </c>
      <c r="G4579" s="2" t="n">
        <v>900</v>
      </c>
      <c r="H4579" s="122" t="n">
        <v>2</v>
      </c>
      <c r="I4579" s="259">
        <f>SUM(H4579*C4579)</f>
        <v/>
      </c>
      <c r="J4579" s="260" t="n">
        <v>2</v>
      </c>
      <c r="K4579" s="261">
        <f>C4579*J4579</f>
        <v/>
      </c>
      <c r="M4579" s="251">
        <f>CONCATENATE(D4579,"　",E4579,F4579,G4579)</f>
        <v/>
      </c>
      <c r="N4579" s="252">
        <f>I4579</f>
        <v/>
      </c>
    </row>
    <row r="4580" ht="15" customHeight="1" thickBot="1">
      <c r="B4580" s="709" t="inlineStr">
        <is>
          <t>45MY1R</t>
        </is>
      </c>
      <c r="C4580" s="87">
        <f>SUMIF(数量表!D:H,B4580,数量表!H:H)</f>
        <v/>
      </c>
      <c r="D4580" s="243" t="inlineStr">
        <is>
          <t>W2-41</t>
        </is>
      </c>
      <c r="E4580" s="2" t="n">
        <v>415.5</v>
      </c>
      <c r="F4580" s="244" t="inlineStr">
        <is>
          <t>*</t>
        </is>
      </c>
      <c r="G4580" s="2" t="n">
        <v>768</v>
      </c>
      <c r="H4580" s="122" t="n">
        <v>2</v>
      </c>
      <c r="I4580" s="259">
        <f>SUM(H4580*C4580)</f>
        <v/>
      </c>
      <c r="J4580" s="260" t="n">
        <v>2</v>
      </c>
      <c r="K4580" s="261">
        <f>C4580*J4580</f>
        <v/>
      </c>
      <c r="M4580" s="251">
        <f>CONCATENATE(D4580,"　",E4580,F4580,G4580)</f>
        <v/>
      </c>
      <c r="N4580" s="252">
        <f>I4580</f>
        <v/>
      </c>
    </row>
    <row r="4581" ht="15" customHeight="1" thickBot="1">
      <c r="B4581" s="709" t="inlineStr">
        <is>
          <t>45MY1R</t>
        </is>
      </c>
      <c r="C4581" s="87">
        <f>SUMIF(数量表!D:H,B4581,数量表!H:H)</f>
        <v/>
      </c>
      <c r="D4581" s="243" t="inlineStr">
        <is>
          <t>W1-39</t>
        </is>
      </c>
      <c r="E4581" s="2" t="n">
        <v>386.5</v>
      </c>
      <c r="F4581" s="244" t="inlineStr">
        <is>
          <t>*</t>
        </is>
      </c>
      <c r="G4581" s="2" t="n">
        <v>900</v>
      </c>
      <c r="H4581" s="122" t="n">
        <v>1</v>
      </c>
      <c r="I4581" s="259">
        <f>SUM(H4581*C4581)</f>
        <v/>
      </c>
      <c r="J4581" s="260" t="n">
        <v>1</v>
      </c>
      <c r="K4581" s="261">
        <f>C4581*J4581</f>
        <v/>
      </c>
      <c r="M4581" s="251">
        <f>CONCATENATE(D4581,"　",E4581,F4581,G4581)</f>
        <v/>
      </c>
      <c r="N4581" s="252">
        <f>I4581</f>
        <v/>
      </c>
    </row>
    <row r="4582" ht="15" customHeight="1" thickBot="1">
      <c r="B4582" s="709" t="inlineStr">
        <is>
          <t>45MY1R</t>
        </is>
      </c>
      <c r="C4582" s="87">
        <f>SUMIF(数量表!D:H,B4582,数量表!H:H)</f>
        <v/>
      </c>
      <c r="D4582" s="243" t="inlineStr">
        <is>
          <t>W2-39</t>
        </is>
      </c>
      <c r="E4582" s="2" t="n">
        <v>386.5</v>
      </c>
      <c r="F4582" s="244" t="inlineStr">
        <is>
          <t>*</t>
        </is>
      </c>
      <c r="G4582" s="2" t="n">
        <v>768</v>
      </c>
      <c r="H4582" s="122" t="n">
        <v>1</v>
      </c>
      <c r="I4582" s="259">
        <f>SUM(H4582*C4582)</f>
        <v/>
      </c>
      <c r="J4582" s="260" t="n">
        <v>1</v>
      </c>
      <c r="K4582" s="261">
        <f>C4582*J4582</f>
        <v/>
      </c>
      <c r="M4582" s="251">
        <f>CONCATENATE(D4582,"　",E4582,F4582,G4582)</f>
        <v/>
      </c>
      <c r="N4582" s="252">
        <f>I4582</f>
        <v/>
      </c>
    </row>
    <row r="4583" ht="15" customHeight="1" thickBot="1">
      <c r="B4583" s="709" t="inlineStr">
        <is>
          <t>45MY1R</t>
        </is>
      </c>
      <c r="C4583" s="87">
        <f>SUMIF(数量表!D:H,B4583,数量表!H:H)</f>
        <v/>
      </c>
      <c r="D4583" s="243" t="inlineStr">
        <is>
          <t>45*1000</t>
        </is>
      </c>
      <c r="E4583" s="2" t="n">
        <v>163</v>
      </c>
      <c r="F4583" s="244" t="inlineStr">
        <is>
          <t>*</t>
        </is>
      </c>
      <c r="G4583" s="2" t="n">
        <v>576</v>
      </c>
      <c r="H4583" s="122" t="n">
        <v>1</v>
      </c>
      <c r="I4583" s="259">
        <f>SUM(H4583*C4583)</f>
        <v/>
      </c>
      <c r="J4583" s="260" t="n">
        <v>0.1</v>
      </c>
      <c r="K4583" s="261">
        <f>C4583*J4583</f>
        <v/>
      </c>
      <c r="M4583" s="251">
        <f>CONCATENATE(D4583,"　",E4583,F4583,G4583)</f>
        <v/>
      </c>
      <c r="N4583" s="252">
        <f>I4583</f>
        <v/>
      </c>
    </row>
    <row r="4584" ht="15" customHeight="1" thickBot="1">
      <c r="B4584" s="709" t="inlineStr">
        <is>
          <t>45MY1R</t>
        </is>
      </c>
      <c r="C4584" s="91">
        <f>SUMIF(数量表!D:H,B4584,数量表!H:H)</f>
        <v/>
      </c>
      <c r="D4584" s="239" t="inlineStr">
        <is>
          <t>45*1000</t>
        </is>
      </c>
      <c r="E4584" s="240" t="n">
        <v>203</v>
      </c>
      <c r="F4584" s="241" t="inlineStr">
        <is>
          <t>*</t>
        </is>
      </c>
      <c r="G4584" s="240" t="n">
        <v>576</v>
      </c>
      <c r="H4584" s="242" t="n">
        <v>1</v>
      </c>
      <c r="I4584" s="256">
        <f>SUM(H4584*C4584)</f>
        <v/>
      </c>
      <c r="J4584" s="257" t="n">
        <v>0.1</v>
      </c>
      <c r="K4584" s="258">
        <f>C4584*J4584</f>
        <v/>
      </c>
      <c r="M4584" s="251">
        <f>CONCATENATE(D4584,"　",E4584,F4584,G4584)</f>
        <v/>
      </c>
      <c r="N4584" s="252">
        <f>I4584</f>
        <v/>
      </c>
    </row>
    <row r="4585" ht="15" customHeight="1" thickBot="1">
      <c r="B4585" s="708" t="inlineStr">
        <is>
          <t>45MYH1-L</t>
        </is>
      </c>
      <c r="C4585" s="87">
        <f>SUMIF(数量表!D:H,B4585,数量表!H:H)</f>
        <v/>
      </c>
      <c r="D4585" s="243" t="inlineStr">
        <is>
          <t>W2-39</t>
        </is>
      </c>
      <c r="E4585" s="2" t="n">
        <v>386.5</v>
      </c>
      <c r="F4585" s="237" t="inlineStr">
        <is>
          <t>*</t>
        </is>
      </c>
      <c r="G4585" s="2" t="n">
        <v>900</v>
      </c>
      <c r="H4585" s="122" t="n">
        <v>2</v>
      </c>
      <c r="I4585" s="259">
        <f>SUM(H4585*C4585)</f>
        <v/>
      </c>
      <c r="J4585" s="260" t="n">
        <v>2</v>
      </c>
      <c r="K4585" s="255">
        <f>C4585*J4585</f>
        <v/>
      </c>
      <c r="M4585" s="251">
        <f>CONCATENATE(D4585,"　",E4585,F4585,G4585)</f>
        <v/>
      </c>
      <c r="N4585" s="252">
        <f>I4585</f>
        <v/>
      </c>
    </row>
    <row r="4586" ht="15" customHeight="1" thickBot="1">
      <c r="B4586" s="709" t="inlineStr">
        <is>
          <t>45MYH1-L</t>
        </is>
      </c>
      <c r="C4586" s="87">
        <f>SUMIF(数量表!D:H,B4586,数量表!H:H)</f>
        <v/>
      </c>
      <c r="D4586" s="243" t="inlineStr">
        <is>
          <t>W2-39</t>
        </is>
      </c>
      <c r="E4586" s="2" t="n">
        <v>386.5</v>
      </c>
      <c r="F4586" s="244" t="inlineStr">
        <is>
          <t>*</t>
        </is>
      </c>
      <c r="G4586" s="2" t="n">
        <v>768</v>
      </c>
      <c r="H4586" s="122" t="n">
        <v>2</v>
      </c>
      <c r="I4586" s="259">
        <f>SUM(H4586*C4586)</f>
        <v/>
      </c>
      <c r="J4586" s="260" t="n">
        <v>2</v>
      </c>
      <c r="K4586" s="261">
        <f>C4586*J4586</f>
        <v/>
      </c>
      <c r="M4586" s="251">
        <f>CONCATENATE(D4586,"　",E4586,F4586,G4586)</f>
        <v/>
      </c>
      <c r="N4586" s="252">
        <f>I4586</f>
        <v/>
      </c>
    </row>
    <row r="4587" ht="15" customHeight="1" thickBot="1">
      <c r="B4587" s="709" t="inlineStr">
        <is>
          <t>45MYH1-L</t>
        </is>
      </c>
      <c r="C4587" s="91">
        <f>SUMIF(数量表!D:H,B4587,数量表!H:H)</f>
        <v/>
      </c>
      <c r="D4587" s="239" t="inlineStr">
        <is>
          <t>45*1000</t>
        </is>
      </c>
      <c r="E4587" s="240" t="n">
        <v>97</v>
      </c>
      <c r="F4587" s="241" t="inlineStr">
        <is>
          <t>*</t>
        </is>
      </c>
      <c r="G4587" s="240" t="n">
        <v>576</v>
      </c>
      <c r="H4587" s="242" t="n">
        <v>1</v>
      </c>
      <c r="I4587" s="256">
        <f>SUM(H4587*C4587)</f>
        <v/>
      </c>
      <c r="J4587" s="257" t="n">
        <v>0.2</v>
      </c>
      <c r="K4587" s="258">
        <f>C4587*J4587</f>
        <v/>
      </c>
      <c r="M4587" s="251">
        <f>CONCATENATE(D4587,"　",E4587,F4587,G4587)</f>
        <v/>
      </c>
      <c r="N4587" s="252">
        <f>I4587</f>
        <v/>
      </c>
    </row>
    <row r="4588" ht="15" customHeight="1" thickBot="1">
      <c r="B4588" s="708" t="inlineStr">
        <is>
          <t>45MYH1L-L</t>
        </is>
      </c>
      <c r="C4588" s="87">
        <f>SUMIF(数量表!D:H,B4588,数量表!H:H)</f>
        <v/>
      </c>
      <c r="D4588" s="235" t="inlineStr">
        <is>
          <t>W2-39</t>
        </is>
      </c>
      <c r="E4588" s="236" t="n">
        <v>386.5</v>
      </c>
      <c r="F4588" s="245" t="inlineStr">
        <is>
          <t>*</t>
        </is>
      </c>
      <c r="G4588" s="236" t="n">
        <v>900</v>
      </c>
      <c r="H4588" s="238" t="n">
        <v>1</v>
      </c>
      <c r="I4588" s="253">
        <f>SUM(H4588*C4588)</f>
        <v/>
      </c>
      <c r="J4588" s="254" t="n">
        <v>1</v>
      </c>
      <c r="K4588" s="255">
        <f>C4588*J4588</f>
        <v/>
      </c>
      <c r="M4588" s="251">
        <f>CONCATENATE(D4588,"　",E4588,F4588,G4588)</f>
        <v/>
      </c>
      <c r="N4588" s="252">
        <f>I4588</f>
        <v/>
      </c>
    </row>
    <row r="4589" ht="15" customHeight="1" thickBot="1">
      <c r="B4589" s="709" t="inlineStr">
        <is>
          <t>45MYH1L-L</t>
        </is>
      </c>
      <c r="C4589" s="87">
        <f>SUMIF(数量表!D:H,B4589,数量表!H:H)</f>
        <v/>
      </c>
      <c r="D4589" s="243" t="inlineStr">
        <is>
          <t>W2-39</t>
        </is>
      </c>
      <c r="E4589" s="2" t="n">
        <v>386.5</v>
      </c>
      <c r="F4589" s="892" t="inlineStr">
        <is>
          <t>*</t>
        </is>
      </c>
      <c r="G4589" s="2" t="n">
        <v>768</v>
      </c>
      <c r="H4589" s="122" t="n">
        <v>1</v>
      </c>
      <c r="I4589" s="259">
        <f>SUM(H4589*C4589)</f>
        <v/>
      </c>
      <c r="J4589" s="260" t="n">
        <v>1</v>
      </c>
      <c r="K4589" s="261">
        <f>C4589*J4589</f>
        <v/>
      </c>
      <c r="M4589" s="251">
        <f>CONCATENATE(D4589,"　",E4589,F4589,G4589)</f>
        <v/>
      </c>
      <c r="N4589" s="252">
        <f>I4589</f>
        <v/>
      </c>
    </row>
    <row r="4590" ht="15" customHeight="1" thickBot="1">
      <c r="B4590" s="709" t="inlineStr">
        <is>
          <t>45MYH1L-L</t>
        </is>
      </c>
      <c r="C4590" s="87">
        <f>SUMIF(数量表!D:H,B4590,数量表!H:H)</f>
        <v/>
      </c>
      <c r="D4590" s="243" t="inlineStr">
        <is>
          <t>W2-39</t>
        </is>
      </c>
      <c r="E4590" s="2" t="n">
        <v>373.5</v>
      </c>
      <c r="F4590" s="892" t="inlineStr">
        <is>
          <t>*</t>
        </is>
      </c>
      <c r="G4590" s="2" t="n">
        <v>900</v>
      </c>
      <c r="H4590" s="122" t="n">
        <v>1</v>
      </c>
      <c r="I4590" s="259">
        <f>SUM(H4590*C4590)</f>
        <v/>
      </c>
      <c r="J4590" s="260" t="n">
        <v>1</v>
      </c>
      <c r="K4590" s="261">
        <f>C4590*J4590</f>
        <v/>
      </c>
      <c r="M4590" s="251">
        <f>CONCATENATE(D4590,"　",E4590,F4590,G4590)</f>
        <v/>
      </c>
      <c r="N4590" s="252">
        <f>I4590</f>
        <v/>
      </c>
    </row>
    <row r="4591" ht="15" customHeight="1" thickBot="1">
      <c r="B4591" s="709" t="inlineStr">
        <is>
          <t>45MYH1L-L</t>
        </is>
      </c>
      <c r="C4591" s="87">
        <f>SUMIF(数量表!D:H,B4591,数量表!H:H)</f>
        <v/>
      </c>
      <c r="D4591" s="243" t="inlineStr">
        <is>
          <t>W2-39</t>
        </is>
      </c>
      <c r="E4591" s="2" t="n">
        <v>373.5</v>
      </c>
      <c r="F4591" s="892" t="inlineStr">
        <is>
          <t>*</t>
        </is>
      </c>
      <c r="G4591" s="2" t="n">
        <v>768</v>
      </c>
      <c r="H4591" s="122" t="n">
        <v>1</v>
      </c>
      <c r="I4591" s="259">
        <f>SUM(H4591*C4591)</f>
        <v/>
      </c>
      <c r="J4591" s="260" t="n">
        <v>1</v>
      </c>
      <c r="K4591" s="261">
        <f>C4591*J4591</f>
        <v/>
      </c>
      <c r="M4591" s="251">
        <f>CONCATENATE(D4591,"　",E4591,F4591,G4591)</f>
        <v/>
      </c>
      <c r="N4591" s="252">
        <f>I4591</f>
        <v/>
      </c>
    </row>
    <row r="4592" ht="15" customHeight="1" thickBot="1">
      <c r="B4592" s="709" t="inlineStr">
        <is>
          <t>45MYH1L-L</t>
        </is>
      </c>
      <c r="C4592" s="91">
        <f>SUMIF(数量表!D:H,B4592,数量表!H:H)</f>
        <v/>
      </c>
      <c r="D4592" s="239" t="inlineStr">
        <is>
          <t>45*1000</t>
        </is>
      </c>
      <c r="E4592" s="240" t="n">
        <v>57</v>
      </c>
      <c r="F4592" s="246" t="inlineStr">
        <is>
          <t>*</t>
        </is>
      </c>
      <c r="G4592" s="240" t="n">
        <v>576</v>
      </c>
      <c r="H4592" s="242" t="n">
        <v>1</v>
      </c>
      <c r="I4592" s="256">
        <f>SUM(H4592*C4592)</f>
        <v/>
      </c>
      <c r="J4592" s="257" t="n">
        <v>0.2</v>
      </c>
      <c r="K4592" s="258">
        <f>C4592*J4592</f>
        <v/>
      </c>
      <c r="M4592" s="251">
        <f>CONCATENATE(D4592,"　",E4592,F4592,G4592)</f>
        <v/>
      </c>
      <c r="N4592" s="252">
        <f>I4592</f>
        <v/>
      </c>
    </row>
    <row r="4593" ht="15" customHeight="1" thickBot="1">
      <c r="B4593" s="708" t="inlineStr">
        <is>
          <t>45MYH1-R</t>
        </is>
      </c>
      <c r="C4593" s="87">
        <f>SUMIF(数量表!D:H,B4593,数量表!H:H)</f>
        <v/>
      </c>
      <c r="D4593" s="235" t="inlineStr">
        <is>
          <t>W2-39</t>
        </is>
      </c>
      <c r="E4593" s="236" t="n">
        <v>386.5</v>
      </c>
      <c r="F4593" s="245" t="inlineStr">
        <is>
          <t>*</t>
        </is>
      </c>
      <c r="G4593" s="236" t="n">
        <v>900</v>
      </c>
      <c r="H4593" s="238" t="n">
        <v>2</v>
      </c>
      <c r="I4593" s="253">
        <f>SUM(H4593*C4593)</f>
        <v/>
      </c>
      <c r="J4593" s="254" t="n">
        <v>2</v>
      </c>
      <c r="K4593" s="255">
        <f>C4593*J4593</f>
        <v/>
      </c>
      <c r="M4593" s="251">
        <f>CONCATENATE(D4593,"　",E4593,F4593,G4593)</f>
        <v/>
      </c>
      <c r="N4593" s="252">
        <f>I4593</f>
        <v/>
      </c>
    </row>
    <row r="4594" ht="15" customHeight="1" thickBot="1">
      <c r="B4594" s="709" t="inlineStr">
        <is>
          <t>45MYH1-R</t>
        </is>
      </c>
      <c r="C4594" s="87">
        <f>SUMIF(数量表!D:H,B4594,数量表!H:H)</f>
        <v/>
      </c>
      <c r="D4594" s="243" t="inlineStr">
        <is>
          <t>W2-39</t>
        </is>
      </c>
      <c r="E4594" s="2" t="n">
        <v>386.5</v>
      </c>
      <c r="F4594" s="892" t="inlineStr">
        <is>
          <t>*</t>
        </is>
      </c>
      <c r="G4594" s="2" t="n">
        <v>768</v>
      </c>
      <c r="H4594" s="122" t="n">
        <v>2</v>
      </c>
      <c r="I4594" s="259">
        <f>SUM(H4594*C4594)</f>
        <v/>
      </c>
      <c r="J4594" s="260" t="n">
        <v>2</v>
      </c>
      <c r="K4594" s="261">
        <f>C4594*J4594</f>
        <v/>
      </c>
      <c r="M4594" s="251">
        <f>CONCATENATE(D4594,"　",E4594,F4594,G4594)</f>
        <v/>
      </c>
      <c r="N4594" s="252">
        <f>I4594</f>
        <v/>
      </c>
    </row>
    <row r="4595" ht="15" customHeight="1" thickBot="1">
      <c r="B4595" s="709" t="inlineStr">
        <is>
          <t>45MYH1-R</t>
        </is>
      </c>
      <c r="C4595" s="91">
        <f>SUMIF(数量表!D:H,B4595,数量表!H:H)</f>
        <v/>
      </c>
      <c r="D4595" s="239" t="inlineStr">
        <is>
          <t>45*1000</t>
        </is>
      </c>
      <c r="E4595" s="240" t="n">
        <v>97</v>
      </c>
      <c r="F4595" s="246" t="inlineStr">
        <is>
          <t>*</t>
        </is>
      </c>
      <c r="G4595" s="240" t="n">
        <v>576</v>
      </c>
      <c r="H4595" s="242" t="n">
        <v>1</v>
      </c>
      <c r="I4595" s="256">
        <f>SUM(H4595*C4595)</f>
        <v/>
      </c>
      <c r="J4595" s="257" t="n">
        <v>1</v>
      </c>
      <c r="K4595" s="258">
        <f>C4595*J4595</f>
        <v/>
      </c>
      <c r="M4595" s="251">
        <f>CONCATENATE(D4595,"　",E4595,F4595,G4595)</f>
        <v/>
      </c>
      <c r="N4595" s="252">
        <f>I4595</f>
        <v/>
      </c>
    </row>
    <row r="4596" ht="15" customHeight="1" thickBot="1">
      <c r="B4596" s="708" t="inlineStr">
        <is>
          <t>45MYH1R-R</t>
        </is>
      </c>
      <c r="C4596" s="87">
        <f>SUMIF(数量表!D:H,B4596,数量表!H:H)</f>
        <v/>
      </c>
      <c r="D4596" s="235" t="inlineStr">
        <is>
          <t>W2-39</t>
        </is>
      </c>
      <c r="E4596" s="236" t="n">
        <v>386.5</v>
      </c>
      <c r="F4596" s="245" t="inlineStr">
        <is>
          <t>*</t>
        </is>
      </c>
      <c r="G4596" s="236" t="n">
        <v>900</v>
      </c>
      <c r="H4596" s="238" t="n">
        <v>1</v>
      </c>
      <c r="I4596" s="253">
        <f>SUM(H4596*C4596)</f>
        <v/>
      </c>
      <c r="J4596" s="254" t="n">
        <v>1</v>
      </c>
      <c r="K4596" s="255">
        <f>C4596*J4596</f>
        <v/>
      </c>
      <c r="M4596" s="251">
        <f>CONCATENATE(D4596,"　",E4596,F4596,G4596)</f>
        <v/>
      </c>
      <c r="N4596" s="252">
        <f>I4596</f>
        <v/>
      </c>
    </row>
    <row r="4597" ht="15" customHeight="1" thickBot="1">
      <c r="B4597" s="709" t="inlineStr">
        <is>
          <t>45MYH1R-R</t>
        </is>
      </c>
      <c r="C4597" s="87">
        <f>SUMIF(数量表!D:H,B4597,数量表!H:H)</f>
        <v/>
      </c>
      <c r="D4597" s="243" t="inlineStr">
        <is>
          <t>W2-39</t>
        </is>
      </c>
      <c r="E4597" s="2" t="n">
        <v>386.5</v>
      </c>
      <c r="F4597" s="892" t="inlineStr">
        <is>
          <t>*</t>
        </is>
      </c>
      <c r="G4597" s="2" t="n">
        <v>768</v>
      </c>
      <c r="H4597" s="122" t="n">
        <v>1</v>
      </c>
      <c r="I4597" s="259">
        <f>SUM(H4597*C4597)</f>
        <v/>
      </c>
      <c r="J4597" s="260" t="n">
        <v>1</v>
      </c>
      <c r="K4597" s="261">
        <f>C4597*J4597</f>
        <v/>
      </c>
      <c r="M4597" s="251">
        <f>CONCATENATE(D4597,"　",E4597,F4597,G4597)</f>
        <v/>
      </c>
      <c r="N4597" s="252">
        <f>I4597</f>
        <v/>
      </c>
    </row>
    <row r="4598" ht="15" customHeight="1" thickBot="1">
      <c r="B4598" s="709" t="inlineStr">
        <is>
          <t>45MYH1R-R</t>
        </is>
      </c>
      <c r="C4598" s="87">
        <f>SUMIF(数量表!D:H,B4598,数量表!H:H)</f>
        <v/>
      </c>
      <c r="D4598" s="243" t="inlineStr">
        <is>
          <t>W2-39</t>
        </is>
      </c>
      <c r="E4598" s="2" t="n">
        <v>373.5</v>
      </c>
      <c r="F4598" s="892" t="inlineStr">
        <is>
          <t>*</t>
        </is>
      </c>
      <c r="G4598" s="2" t="n">
        <v>900</v>
      </c>
      <c r="H4598" s="122" t="n">
        <v>1</v>
      </c>
      <c r="I4598" s="259">
        <f>SUM(H4598*C4598)</f>
        <v/>
      </c>
      <c r="J4598" s="260" t="n">
        <v>1</v>
      </c>
      <c r="K4598" s="261">
        <f>C4598*J4598</f>
        <v/>
      </c>
      <c r="M4598" s="251">
        <f>CONCATENATE(D4598,"　",E4598,F4598,G4598)</f>
        <v/>
      </c>
      <c r="N4598" s="252">
        <f>I4598</f>
        <v/>
      </c>
    </row>
    <row r="4599" ht="15" customHeight="1" thickBot="1">
      <c r="B4599" s="709" t="inlineStr">
        <is>
          <t>45MYH1R-R</t>
        </is>
      </c>
      <c r="C4599" s="87">
        <f>SUMIF(数量表!D:H,B4599,数量表!H:H)</f>
        <v/>
      </c>
      <c r="D4599" s="243" t="inlineStr">
        <is>
          <t>W2-39</t>
        </is>
      </c>
      <c r="E4599" s="2" t="n">
        <v>373.5</v>
      </c>
      <c r="F4599" s="892" t="inlineStr">
        <is>
          <t>*</t>
        </is>
      </c>
      <c r="G4599" s="2" t="n">
        <v>768</v>
      </c>
      <c r="H4599" s="122" t="n">
        <v>1</v>
      </c>
      <c r="I4599" s="259">
        <f>SUM(H4599*C4599)</f>
        <v/>
      </c>
      <c r="J4599" s="260" t="n">
        <v>1</v>
      </c>
      <c r="K4599" s="261">
        <f>C4599*J4599</f>
        <v/>
      </c>
      <c r="M4599" s="251">
        <f>CONCATENATE(D4599,"　",E4599,F4599,G4599)</f>
        <v/>
      </c>
      <c r="N4599" s="252">
        <f>I4599</f>
        <v/>
      </c>
    </row>
    <row r="4600" ht="15" customHeight="1" thickBot="1">
      <c r="B4600" s="709" t="inlineStr">
        <is>
          <t>45MYH1R-R</t>
        </is>
      </c>
      <c r="C4600" s="91">
        <f>SUMIF(数量表!D:H,B4600,数量表!H:H)</f>
        <v/>
      </c>
      <c r="D4600" s="239" t="inlineStr">
        <is>
          <t>45*1000</t>
        </is>
      </c>
      <c r="E4600" s="240" t="n">
        <v>57</v>
      </c>
      <c r="F4600" s="246" t="inlineStr">
        <is>
          <t>*</t>
        </is>
      </c>
      <c r="G4600" s="240" t="n">
        <v>576</v>
      </c>
      <c r="H4600" s="242" t="n">
        <v>1</v>
      </c>
      <c r="I4600" s="256">
        <f>SUM(H4600*C4600)</f>
        <v/>
      </c>
      <c r="J4600" s="257" t="n">
        <v>0.2</v>
      </c>
      <c r="K4600" s="261">
        <f>C4600*J4600</f>
        <v/>
      </c>
      <c r="M4600" s="251">
        <f>CONCATENATE(D4600,"　",E4600,F4600,G4600)</f>
        <v/>
      </c>
      <c r="N4600" s="252">
        <f>I4600</f>
        <v/>
      </c>
    </row>
    <row r="4601" ht="15" customHeight="1" thickBot="1">
      <c r="B4601" s="708" t="inlineStr">
        <is>
          <t>YH2-L</t>
        </is>
      </c>
      <c r="C4601" s="87">
        <f>SUMIF(数量表!D:H,B4601,数量表!H:H)</f>
        <v/>
      </c>
      <c r="D4601" s="243" t="inlineStr">
        <is>
          <t>W2-39</t>
        </is>
      </c>
      <c r="E4601" s="2" t="n">
        <v>386.5</v>
      </c>
      <c r="F4601" s="237" t="inlineStr">
        <is>
          <t>*</t>
        </is>
      </c>
      <c r="G4601" s="2" t="n">
        <v>1150</v>
      </c>
      <c r="H4601" s="122" t="n">
        <v>2</v>
      </c>
      <c r="I4601" s="259">
        <f>SUM(H4601*C4601)</f>
        <v/>
      </c>
      <c r="J4601" s="254" t="n">
        <v>2</v>
      </c>
      <c r="K4601" s="255">
        <f>C4601*J4601</f>
        <v/>
      </c>
      <c r="M4601" s="251">
        <f>CONCATENATE(D4601,"　",E4601,F4601,G4601)</f>
        <v/>
      </c>
      <c r="N4601" s="252">
        <f>I4601</f>
        <v/>
      </c>
    </row>
    <row r="4602" ht="15" customHeight="1" thickBot="1">
      <c r="B4602" s="709" t="inlineStr">
        <is>
          <t>YH2-L</t>
        </is>
      </c>
      <c r="C4602" s="87">
        <f>SUMIF(数量表!D:H,B4602,数量表!H:H)</f>
        <v/>
      </c>
      <c r="D4602" s="243" t="inlineStr">
        <is>
          <t>W2-39</t>
        </is>
      </c>
      <c r="E4602" s="2" t="n">
        <v>386.5</v>
      </c>
      <c r="F4602" s="244" t="inlineStr">
        <is>
          <t>*</t>
        </is>
      </c>
      <c r="G4602" s="2" t="n">
        <v>768</v>
      </c>
      <c r="H4602" s="122" t="n">
        <v>2</v>
      </c>
      <c r="I4602" s="259">
        <f>SUM(H4602*C4602)</f>
        <v/>
      </c>
      <c r="J4602" s="260" t="n">
        <v>2</v>
      </c>
      <c r="K4602" s="261">
        <f>C4602*J4602</f>
        <v/>
      </c>
      <c r="M4602" s="251">
        <f>CONCATENATE(D4602,"　",E4602,F4602,G4602)</f>
        <v/>
      </c>
      <c r="N4602" s="252">
        <f>I4602</f>
        <v/>
      </c>
    </row>
    <row r="4603" ht="15" customHeight="1" thickBot="1">
      <c r="B4603" s="709" t="inlineStr">
        <is>
          <t>YH2-L</t>
        </is>
      </c>
      <c r="C4603" s="91">
        <f>SUMIF(数量表!D:H,B4603,数量表!H:H)</f>
        <v/>
      </c>
      <c r="D4603" s="239" t="inlineStr">
        <is>
          <t>45*1000</t>
        </is>
      </c>
      <c r="E4603" s="240" t="n">
        <v>97</v>
      </c>
      <c r="F4603" s="241" t="inlineStr">
        <is>
          <t>*</t>
        </is>
      </c>
      <c r="G4603" s="240" t="n">
        <v>576</v>
      </c>
      <c r="H4603" s="242" t="n">
        <v>1</v>
      </c>
      <c r="I4603" s="256">
        <f>SUM(H4603*C4603)</f>
        <v/>
      </c>
      <c r="J4603" s="257" t="n">
        <v>0.2</v>
      </c>
      <c r="K4603" s="258">
        <f>C4603*J4603</f>
        <v/>
      </c>
      <c r="M4603" s="251">
        <f>CONCATENATE(D4603,"　",E4603,F4603,G4603)</f>
        <v/>
      </c>
      <c r="N4603" s="252">
        <f>I4603</f>
        <v/>
      </c>
    </row>
    <row r="4604" ht="15" customHeight="1" thickBot="1">
      <c r="B4604" s="708" t="inlineStr">
        <is>
          <t>YH2-R</t>
        </is>
      </c>
      <c r="C4604" s="87">
        <f>SUMIF(数量表!D:H,B4604,数量表!H:H)</f>
        <v/>
      </c>
      <c r="D4604" s="235" t="inlineStr">
        <is>
          <t>W2-39</t>
        </is>
      </c>
      <c r="E4604" s="236" t="n">
        <v>386.5</v>
      </c>
      <c r="F4604" s="245" t="inlineStr">
        <is>
          <t>*</t>
        </is>
      </c>
      <c r="G4604" s="236" t="n">
        <v>1150</v>
      </c>
      <c r="H4604" s="238" t="n">
        <v>2</v>
      </c>
      <c r="I4604" s="253">
        <f>SUM(H4604*C4604)</f>
        <v/>
      </c>
      <c r="J4604" s="254" t="n">
        <v>2</v>
      </c>
      <c r="K4604" s="255" t="n">
        <v>0</v>
      </c>
      <c r="M4604" s="251">
        <f>CONCATENATE(D4604,"　",E4604,F4604,G4604)</f>
        <v/>
      </c>
      <c r="N4604" s="252">
        <f>I4604</f>
        <v/>
      </c>
    </row>
    <row r="4605" ht="15" customHeight="1" thickBot="1">
      <c r="B4605" s="709" t="inlineStr">
        <is>
          <t>YH2-R</t>
        </is>
      </c>
      <c r="C4605" s="87">
        <f>SUMIF(数量表!D:H,B4605,数量表!H:H)</f>
        <v/>
      </c>
      <c r="D4605" s="243" t="inlineStr">
        <is>
          <t>W2-39</t>
        </is>
      </c>
      <c r="E4605" s="2" t="n">
        <v>386.5</v>
      </c>
      <c r="F4605" s="892" t="inlineStr">
        <is>
          <t>*</t>
        </is>
      </c>
      <c r="G4605" s="2" t="n">
        <v>768</v>
      </c>
      <c r="H4605" s="122" t="n">
        <v>2</v>
      </c>
      <c r="I4605" s="259">
        <f>SUM(H4605*C4605)</f>
        <v/>
      </c>
      <c r="J4605" s="260" t="n">
        <v>2</v>
      </c>
      <c r="K4605" s="261" t="n">
        <v>0</v>
      </c>
      <c r="M4605" s="251">
        <f>CONCATENATE(D4605,"　",E4605,F4605,G4605)</f>
        <v/>
      </c>
      <c r="N4605" s="252">
        <f>I4605</f>
        <v/>
      </c>
    </row>
    <row r="4606" ht="15" customHeight="1" thickBot="1">
      <c r="B4606" s="709" t="inlineStr">
        <is>
          <t>YH2-R</t>
        </is>
      </c>
      <c r="C4606" s="91">
        <f>SUMIF(数量表!D:H,B4606,数量表!H:H)</f>
        <v/>
      </c>
      <c r="D4606" s="239" t="inlineStr">
        <is>
          <t>45*1000</t>
        </is>
      </c>
      <c r="E4606" s="240" t="n">
        <v>97</v>
      </c>
      <c r="F4606" s="246" t="inlineStr">
        <is>
          <t>*</t>
        </is>
      </c>
      <c r="G4606" s="240" t="n">
        <v>576</v>
      </c>
      <c r="H4606" s="242" t="n">
        <v>1</v>
      </c>
      <c r="I4606" s="256">
        <f>SUM(H4606*C4606)</f>
        <v/>
      </c>
      <c r="J4606" s="257" t="n">
        <v>0.2</v>
      </c>
      <c r="K4606" s="258" t="n">
        <v>0</v>
      </c>
      <c r="M4606" s="251">
        <f>CONCATENATE(D4606,"　",E4606,F4606,G4606)</f>
        <v/>
      </c>
      <c r="N4606" s="252">
        <f>I4606</f>
        <v/>
      </c>
    </row>
    <row r="4607" ht="15" customHeight="1" thickBot="1">
      <c r="B4607" s="708" t="inlineStr">
        <is>
          <t>YH2L-L</t>
        </is>
      </c>
      <c r="C4607" s="87">
        <f>SUMIF(数量表!D:H,B4607,数量表!H:H)</f>
        <v/>
      </c>
      <c r="D4607" s="235" t="inlineStr">
        <is>
          <t>W2-39</t>
        </is>
      </c>
      <c r="E4607" s="236" t="n">
        <v>386.5</v>
      </c>
      <c r="F4607" s="245" t="inlineStr">
        <is>
          <t>*</t>
        </is>
      </c>
      <c r="G4607" s="236" t="n">
        <v>1150</v>
      </c>
      <c r="H4607" s="238" t="n">
        <v>1</v>
      </c>
      <c r="I4607" s="253">
        <f>SUM(H4607*C4607)</f>
        <v/>
      </c>
      <c r="J4607" s="254" t="n">
        <v>1</v>
      </c>
      <c r="K4607" s="255">
        <f>C4607*J4607</f>
        <v/>
      </c>
      <c r="M4607" s="251">
        <f>CONCATENATE(D4607,"　",E4607,F4607,G4607)</f>
        <v/>
      </c>
      <c r="N4607" s="252">
        <f>I4607</f>
        <v/>
      </c>
    </row>
    <row r="4608" ht="15" customHeight="1" thickBot="1">
      <c r="B4608" s="709" t="inlineStr">
        <is>
          <t>YH2L-L</t>
        </is>
      </c>
      <c r="C4608" s="87">
        <f>SUMIF(数量表!D:H,B4608,数量表!H:H)</f>
        <v/>
      </c>
      <c r="D4608" s="243" t="inlineStr">
        <is>
          <t>W2-39</t>
        </is>
      </c>
      <c r="E4608" s="2" t="n">
        <v>373.5</v>
      </c>
      <c r="F4608" s="892" t="inlineStr">
        <is>
          <t>*</t>
        </is>
      </c>
      <c r="G4608" s="2" t="n">
        <v>1150</v>
      </c>
      <c r="H4608" s="122" t="n">
        <v>1</v>
      </c>
      <c r="I4608" s="259">
        <f>SUM(H4608*C4608)</f>
        <v/>
      </c>
      <c r="J4608" s="260" t="n">
        <v>1</v>
      </c>
      <c r="K4608" s="261">
        <f>C4608*J4608</f>
        <v/>
      </c>
      <c r="M4608" s="251">
        <f>CONCATENATE(D4608,"　",E4608,F4608,G4608)</f>
        <v/>
      </c>
      <c r="N4608" s="252">
        <f>I4608</f>
        <v/>
      </c>
    </row>
    <row r="4609" ht="15" customHeight="1" thickBot="1">
      <c r="B4609" s="709" t="inlineStr">
        <is>
          <t>YH2L-L</t>
        </is>
      </c>
      <c r="C4609" s="87">
        <f>SUMIF(数量表!D:H,B4609,数量表!H:H)</f>
        <v/>
      </c>
      <c r="D4609" s="243" t="inlineStr">
        <is>
          <t>W2-39</t>
        </is>
      </c>
      <c r="E4609" s="2" t="n">
        <v>386.5</v>
      </c>
      <c r="F4609" s="892" t="inlineStr">
        <is>
          <t>*</t>
        </is>
      </c>
      <c r="G4609" s="2" t="n">
        <v>768</v>
      </c>
      <c r="H4609" s="122" t="n">
        <v>1</v>
      </c>
      <c r="I4609" s="259">
        <f>SUM(H4609*C4609)</f>
        <v/>
      </c>
      <c r="J4609" s="260" t="n">
        <v>1</v>
      </c>
      <c r="K4609" s="261">
        <f>C4609*J4609</f>
        <v/>
      </c>
      <c r="M4609" s="251">
        <f>CONCATENATE(D4609,"　",E4609,F4609,G4609)</f>
        <v/>
      </c>
      <c r="N4609" s="252">
        <f>I4609</f>
        <v/>
      </c>
    </row>
    <row r="4610" ht="15" customHeight="1" thickBot="1">
      <c r="B4610" s="709" t="inlineStr">
        <is>
          <t>YH2L-L</t>
        </is>
      </c>
      <c r="C4610" s="87">
        <f>SUMIF(数量表!D:H,B4610,数量表!H:H)</f>
        <v/>
      </c>
      <c r="D4610" s="243" t="inlineStr">
        <is>
          <t>W2-39</t>
        </is>
      </c>
      <c r="E4610" s="2" t="n">
        <v>373.5</v>
      </c>
      <c r="F4610" s="892" t="inlineStr">
        <is>
          <t>*</t>
        </is>
      </c>
      <c r="G4610" s="2" t="n">
        <v>768</v>
      </c>
      <c r="H4610" s="122" t="n">
        <v>1</v>
      </c>
      <c r="I4610" s="259">
        <f>SUM(H4610*C4610)</f>
        <v/>
      </c>
      <c r="J4610" s="260" t="n">
        <v>1</v>
      </c>
      <c r="K4610" s="261">
        <f>C4610*J4610</f>
        <v/>
      </c>
      <c r="M4610" s="251">
        <f>CONCATENATE(D4610,"　",E4610,F4610,G4610)</f>
        <v/>
      </c>
      <c r="N4610" s="252">
        <f>I4610</f>
        <v/>
      </c>
    </row>
    <row r="4611" ht="15" customHeight="1" thickBot="1">
      <c r="B4611" s="709" t="inlineStr">
        <is>
          <t>YH2L-L</t>
        </is>
      </c>
      <c r="C4611" s="91">
        <f>SUMIF(数量表!D:H,B4611,数量表!H:H)</f>
        <v/>
      </c>
      <c r="D4611" s="239" t="inlineStr">
        <is>
          <t>45*1000</t>
        </is>
      </c>
      <c r="E4611" s="240" t="n">
        <v>57</v>
      </c>
      <c r="F4611" s="246" t="inlineStr">
        <is>
          <t>*</t>
        </is>
      </c>
      <c r="G4611" s="240" t="n">
        <v>576</v>
      </c>
      <c r="H4611" s="242" t="n">
        <v>1</v>
      </c>
      <c r="I4611" s="256">
        <f>SUM(H4611*C4611)</f>
        <v/>
      </c>
      <c r="J4611" s="257" t="n">
        <v>0.2</v>
      </c>
      <c r="K4611" s="258">
        <f>C4611*J4611</f>
        <v/>
      </c>
      <c r="M4611" s="251">
        <f>CONCATENATE(D4611,"　",E4611,F4611,G4611)</f>
        <v/>
      </c>
      <c r="N4611" s="252">
        <f>I4611</f>
        <v/>
      </c>
    </row>
    <row r="4612" ht="15" customHeight="1" thickBot="1">
      <c r="B4612" s="708" t="inlineStr">
        <is>
          <t>YH2R-R</t>
        </is>
      </c>
      <c r="C4612" s="87">
        <f>SUMIF(数量表!D:H,B4612,数量表!H:H)</f>
        <v/>
      </c>
      <c r="D4612" s="235" t="inlineStr">
        <is>
          <t>W2-39</t>
        </is>
      </c>
      <c r="E4612" s="236" t="n">
        <v>386.5</v>
      </c>
      <c r="F4612" s="245" t="inlineStr">
        <is>
          <t>*</t>
        </is>
      </c>
      <c r="G4612" s="236" t="n">
        <v>1150</v>
      </c>
      <c r="H4612" s="238" t="n">
        <v>1</v>
      </c>
      <c r="I4612" s="253">
        <f>SUM(H4612*C4612)</f>
        <v/>
      </c>
      <c r="J4612" s="254" t="n">
        <v>1</v>
      </c>
      <c r="K4612" s="255">
        <f>C4612*J4612</f>
        <v/>
      </c>
      <c r="M4612" s="251">
        <f>CONCATENATE(D4612,"　",E4612,F4612,G4612)</f>
        <v/>
      </c>
      <c r="N4612" s="252">
        <f>I4612</f>
        <v/>
      </c>
    </row>
    <row r="4613" ht="15" customHeight="1" thickBot="1">
      <c r="B4613" s="709" t="inlineStr">
        <is>
          <t>YH2R-R</t>
        </is>
      </c>
      <c r="C4613" s="87">
        <f>SUMIF(数量表!D:H,B4613,数量表!H:H)</f>
        <v/>
      </c>
      <c r="D4613" s="243" t="inlineStr">
        <is>
          <t>W2-39</t>
        </is>
      </c>
      <c r="E4613" s="2" t="n">
        <v>373.5</v>
      </c>
      <c r="F4613" s="892" t="inlineStr">
        <is>
          <t>*</t>
        </is>
      </c>
      <c r="G4613" s="2" t="n">
        <v>1150</v>
      </c>
      <c r="H4613" s="122" t="n">
        <v>1</v>
      </c>
      <c r="I4613" s="259">
        <f>SUM(H4613*C4613)</f>
        <v/>
      </c>
      <c r="J4613" s="260" t="n">
        <v>1</v>
      </c>
      <c r="K4613" s="261">
        <f>C4613*J4613</f>
        <v/>
      </c>
      <c r="M4613" s="251">
        <f>CONCATENATE(D4613,"　",E4613,F4613,G4613)</f>
        <v/>
      </c>
      <c r="N4613" s="252">
        <f>I4613</f>
        <v/>
      </c>
    </row>
    <row r="4614" ht="15" customHeight="1" thickBot="1">
      <c r="B4614" s="709" t="inlineStr">
        <is>
          <t>YH2R-R</t>
        </is>
      </c>
      <c r="C4614" s="87">
        <f>SUMIF(数量表!D:H,B4614,数量表!H:H)</f>
        <v/>
      </c>
      <c r="D4614" s="243" t="inlineStr">
        <is>
          <t>W2-39</t>
        </is>
      </c>
      <c r="E4614" s="2" t="n">
        <v>386.5</v>
      </c>
      <c r="F4614" s="892" t="inlineStr">
        <is>
          <t>*</t>
        </is>
      </c>
      <c r="G4614" s="2" t="n">
        <v>768</v>
      </c>
      <c r="H4614" s="122" t="n">
        <v>1</v>
      </c>
      <c r="I4614" s="259">
        <f>SUM(H4614*C4614)</f>
        <v/>
      </c>
      <c r="J4614" s="260" t="n">
        <v>1</v>
      </c>
      <c r="K4614" s="261">
        <f>C4614*J4614</f>
        <v/>
      </c>
      <c r="M4614" s="251">
        <f>CONCATENATE(D4614,"　",E4614,F4614,G4614)</f>
        <v/>
      </c>
      <c r="N4614" s="252">
        <f>I4614</f>
        <v/>
      </c>
    </row>
    <row r="4615" ht="15" customHeight="1" thickBot="1">
      <c r="B4615" s="709" t="inlineStr">
        <is>
          <t>YH2R-R</t>
        </is>
      </c>
      <c r="C4615" s="87">
        <f>SUMIF(数量表!D:H,B4615,数量表!H:H)</f>
        <v/>
      </c>
      <c r="D4615" s="243" t="inlineStr">
        <is>
          <t>W2-39</t>
        </is>
      </c>
      <c r="E4615" s="2" t="n">
        <v>373.5</v>
      </c>
      <c r="F4615" s="892" t="inlineStr">
        <is>
          <t>*</t>
        </is>
      </c>
      <c r="G4615" s="2" t="n">
        <v>768</v>
      </c>
      <c r="H4615" s="122" t="n">
        <v>1</v>
      </c>
      <c r="I4615" s="259">
        <f>SUM(H4615*C4615)</f>
        <v/>
      </c>
      <c r="J4615" s="260" t="n">
        <v>1</v>
      </c>
      <c r="K4615" s="261">
        <f>C4615*J4615</f>
        <v/>
      </c>
      <c r="M4615" s="251">
        <f>CONCATENATE(D4615,"　",E4615,F4615,G4615)</f>
        <v/>
      </c>
      <c r="N4615" s="252">
        <f>I4615</f>
        <v/>
      </c>
    </row>
    <row r="4616" ht="15" customHeight="1" thickBot="1">
      <c r="B4616" s="709" t="inlineStr">
        <is>
          <t>YH2R-R</t>
        </is>
      </c>
      <c r="C4616" s="91">
        <f>SUMIF(数量表!D:H,B4616,数量表!H:H)</f>
        <v/>
      </c>
      <c r="D4616" s="239" t="inlineStr">
        <is>
          <t>45*1000</t>
        </is>
      </c>
      <c r="E4616" s="240" t="n">
        <v>57</v>
      </c>
      <c r="F4616" s="246" t="inlineStr">
        <is>
          <t>*</t>
        </is>
      </c>
      <c r="G4616" s="240" t="n">
        <v>576</v>
      </c>
      <c r="H4616" s="242" t="n">
        <v>1</v>
      </c>
      <c r="I4616" s="256">
        <f>SUM(H4616*C4616)</f>
        <v/>
      </c>
      <c r="J4616" s="257" t="n">
        <v>0.2</v>
      </c>
      <c r="K4616" s="258">
        <f>C4616*J4616</f>
        <v/>
      </c>
      <c r="M4616" s="251">
        <f>CONCATENATE(D4616,"　",E4616,F4616,G4616)</f>
        <v/>
      </c>
      <c r="N4616" s="252">
        <f>I4616</f>
        <v/>
      </c>
    </row>
    <row r="4617" ht="15" customHeight="1" thickBot="1">
      <c r="B4617" s="79" t="inlineStr">
        <is>
          <t>Y2</t>
        </is>
      </c>
      <c r="C4617" s="82">
        <f>SUMIF(数量表!D:H,B4617,数量表!H:H)</f>
        <v/>
      </c>
      <c r="D4617" s="243" t="inlineStr">
        <is>
          <t>W1-39</t>
        </is>
      </c>
      <c r="E4617" s="2" t="n">
        <v>384.5</v>
      </c>
      <c r="F4617" s="244" t="inlineStr">
        <is>
          <t>*</t>
        </is>
      </c>
      <c r="G4617" s="2" t="n">
        <v>1150</v>
      </c>
      <c r="H4617" s="122" t="n">
        <v>2</v>
      </c>
      <c r="I4617" s="259">
        <f>SUM(H4617*C4617)</f>
        <v/>
      </c>
      <c r="J4617" s="260" t="n">
        <v>2</v>
      </c>
      <c r="K4617" s="261">
        <f>C4617*J4617</f>
        <v/>
      </c>
      <c r="M4617" s="251">
        <f>CONCATENATE(D4617,"　",E4617,F4617,G4617)</f>
        <v/>
      </c>
      <c r="N4617" s="252">
        <f>I4617</f>
        <v/>
      </c>
    </row>
    <row r="4618" ht="15" customHeight="1" thickBot="1">
      <c r="B4618" s="85" t="inlineStr">
        <is>
          <t>Y2</t>
        </is>
      </c>
      <c r="C4618" s="87">
        <f>SUMIF(数量表!D:H,B4618,数量表!H:H)</f>
        <v/>
      </c>
      <c r="D4618" s="243" t="inlineStr">
        <is>
          <t>W2-41</t>
        </is>
      </c>
      <c r="E4618" s="2" t="n">
        <v>414.5</v>
      </c>
      <c r="F4618" s="244" t="inlineStr">
        <is>
          <t>*</t>
        </is>
      </c>
      <c r="G4618" s="2" t="n">
        <v>1150</v>
      </c>
      <c r="H4618" s="122" t="n">
        <v>2</v>
      </c>
      <c r="I4618" s="259">
        <f>SUM(H4618*C4618)</f>
        <v/>
      </c>
      <c r="J4618" s="260" t="n">
        <v>2</v>
      </c>
      <c r="K4618" s="261">
        <f>C4618*J4618</f>
        <v/>
      </c>
      <c r="M4618" s="251">
        <f>CONCATENATE(D4618,"　",E4618,F4618,G4618)</f>
        <v/>
      </c>
      <c r="N4618" s="252">
        <f>I4618</f>
        <v/>
      </c>
    </row>
    <row r="4619" ht="15" customHeight="1" thickBot="1">
      <c r="B4619" s="85" t="inlineStr">
        <is>
          <t>Y2</t>
        </is>
      </c>
      <c r="C4619" s="87">
        <f>SUMIF(数量表!D:H,B4619,数量表!H:H)</f>
        <v/>
      </c>
      <c r="D4619" s="243" t="inlineStr">
        <is>
          <t>W2-41</t>
        </is>
      </c>
      <c r="E4619" s="2" t="n">
        <v>414.5</v>
      </c>
      <c r="F4619" s="244" t="inlineStr">
        <is>
          <t>*</t>
        </is>
      </c>
      <c r="G4619" s="2" t="n">
        <v>768</v>
      </c>
      <c r="H4619" s="122" t="n">
        <v>2</v>
      </c>
      <c r="I4619" s="259">
        <f>SUM(H4619*C4619)</f>
        <v/>
      </c>
      <c r="J4619" s="260" t="n">
        <v>2</v>
      </c>
      <c r="K4619" s="261">
        <f>C4619*J4619</f>
        <v/>
      </c>
      <c r="M4619" s="251">
        <f>CONCATENATE(D4619,"　",E4619,F4619,G4619)</f>
        <v/>
      </c>
      <c r="N4619" s="252">
        <f>I4619</f>
        <v/>
      </c>
    </row>
    <row r="4620" ht="15" customHeight="1" thickBot="1">
      <c r="B4620" s="85" t="inlineStr">
        <is>
          <t>Y2</t>
        </is>
      </c>
      <c r="C4620" s="87">
        <f>SUMIF(数量表!D:H,B4620,数量表!H:H)</f>
        <v/>
      </c>
      <c r="D4620" s="243" t="inlineStr">
        <is>
          <t>W2-39</t>
        </is>
      </c>
      <c r="E4620" s="2" t="n">
        <v>384.5</v>
      </c>
      <c r="F4620" s="244" t="inlineStr">
        <is>
          <t>*</t>
        </is>
      </c>
      <c r="G4620" s="2" t="n">
        <v>768</v>
      </c>
      <c r="H4620" s="122" t="n">
        <v>2</v>
      </c>
      <c r="I4620" s="259">
        <f>SUM(H4620*C4620)</f>
        <v/>
      </c>
      <c r="J4620" s="260" t="n">
        <v>2</v>
      </c>
      <c r="K4620" s="261">
        <f>C4620*J4620</f>
        <v/>
      </c>
      <c r="M4620" s="251">
        <f>CONCATENATE(D4620,"　",E4620,F4620,G4620)</f>
        <v/>
      </c>
      <c r="N4620" s="252">
        <f>I4620</f>
        <v/>
      </c>
    </row>
    <row r="4621" ht="15" customHeight="1" thickBot="1">
      <c r="B4621" s="85" t="inlineStr">
        <is>
          <t>Y2</t>
        </is>
      </c>
      <c r="C4621" s="91">
        <f>SUMIF(数量表!D:H,B4621,数量表!H:H)</f>
        <v/>
      </c>
      <c r="D4621" s="239" t="inlineStr">
        <is>
          <t>45*1000</t>
        </is>
      </c>
      <c r="E4621" s="240" t="n">
        <v>201</v>
      </c>
      <c r="F4621" s="241" t="inlineStr">
        <is>
          <t>*</t>
        </is>
      </c>
      <c r="G4621" s="240" t="n">
        <v>576</v>
      </c>
      <c r="H4621" s="242" t="n">
        <v>2</v>
      </c>
      <c r="I4621" s="256">
        <f>SUM(H4621*C4621)</f>
        <v/>
      </c>
      <c r="J4621" s="257" t="n">
        <v>0.2</v>
      </c>
      <c r="K4621" s="258">
        <f>C4621*J4621</f>
        <v/>
      </c>
      <c r="M4621" s="251">
        <f>CONCATENATE(D4621,"　",E4621,F4621,G4621)</f>
        <v/>
      </c>
      <c r="N4621" s="252">
        <f>I4621</f>
        <v/>
      </c>
    </row>
    <row r="4622" ht="15" customHeight="1" thickBot="1">
      <c r="B4622" s="79" t="inlineStr">
        <is>
          <t>Y2L</t>
        </is>
      </c>
      <c r="C4622">
        <f>SUMIF(数量表!D:H,B4622,数量表!H:H)</f>
        <v/>
      </c>
      <c r="D4622" s="243" t="inlineStr">
        <is>
          <t>W1-39</t>
        </is>
      </c>
      <c r="E4622" s="2" t="n">
        <v>384.5</v>
      </c>
      <c r="F4622" s="244" t="inlineStr">
        <is>
          <t>*</t>
        </is>
      </c>
      <c r="G4622" s="2" t="n">
        <v>1150</v>
      </c>
      <c r="H4622" s="122" t="n">
        <v>1</v>
      </c>
      <c r="I4622" s="259">
        <f>SUM(H4622*C4622)</f>
        <v/>
      </c>
      <c r="J4622" s="260" t="n">
        <v>1</v>
      </c>
      <c r="K4622" s="261">
        <f>C4622*J4622</f>
        <v/>
      </c>
      <c r="M4622" s="251">
        <f>CONCATENATE(D4622,"　",E4622,F4622,G4622)</f>
        <v/>
      </c>
      <c r="N4622" s="252">
        <f>I4622</f>
        <v/>
      </c>
    </row>
    <row r="4623" ht="15" customHeight="1" thickBot="1">
      <c r="B4623" s="85" t="inlineStr">
        <is>
          <t>Y2L</t>
        </is>
      </c>
      <c r="C4623">
        <f>SUMIF(数量表!D:H,B4623,数量表!H:H)</f>
        <v/>
      </c>
      <c r="D4623" s="243" t="inlineStr">
        <is>
          <t>W2-39</t>
        </is>
      </c>
      <c r="E4623" s="2" t="n">
        <v>384.5</v>
      </c>
      <c r="F4623" s="244" t="inlineStr">
        <is>
          <t>*</t>
        </is>
      </c>
      <c r="G4623" s="2" t="n">
        <v>768</v>
      </c>
      <c r="H4623" s="122" t="n">
        <v>1</v>
      </c>
      <c r="I4623" s="259">
        <f>SUM(H4623*C4623)</f>
        <v/>
      </c>
      <c r="J4623" s="260" t="n">
        <v>1</v>
      </c>
      <c r="K4623" s="261">
        <f>C4623*J4623</f>
        <v/>
      </c>
      <c r="M4623" s="251">
        <f>CONCATENATE(D4623,"　",E4623,F4623,G4623)</f>
        <v/>
      </c>
      <c r="N4623" s="252">
        <f>I4623</f>
        <v/>
      </c>
    </row>
    <row r="4624" ht="15" customHeight="1" thickBot="1">
      <c r="B4624" s="85" t="inlineStr">
        <is>
          <t>Y2L</t>
        </is>
      </c>
      <c r="C4624">
        <f>SUMIF(数量表!D:H,B4624,数量表!H:H)</f>
        <v/>
      </c>
      <c r="D4624" s="243" t="inlineStr">
        <is>
          <t>W2-41</t>
        </is>
      </c>
      <c r="E4624" s="2" t="n">
        <v>414.5</v>
      </c>
      <c r="F4624" s="244" t="inlineStr">
        <is>
          <t>*</t>
        </is>
      </c>
      <c r="G4624" s="2" t="n">
        <v>1150</v>
      </c>
      <c r="H4624" s="122" t="n">
        <v>2</v>
      </c>
      <c r="I4624" s="259">
        <f>SUM(H4624*C4624)</f>
        <v/>
      </c>
      <c r="J4624" s="260" t="n">
        <v>2</v>
      </c>
      <c r="K4624" s="261">
        <f>C4624*J4624</f>
        <v/>
      </c>
      <c r="M4624" s="251">
        <f>CONCATENATE(D4624,"　",E4624,F4624,G4624)</f>
        <v/>
      </c>
      <c r="N4624" s="252">
        <f>I4624</f>
        <v/>
      </c>
    </row>
    <row r="4625" ht="15" customHeight="1" thickBot="1">
      <c r="B4625" s="85" t="inlineStr">
        <is>
          <t>Y2L</t>
        </is>
      </c>
      <c r="C4625">
        <f>SUMIF(数量表!D:H,B4625,数量表!H:H)</f>
        <v/>
      </c>
      <c r="D4625" s="243" t="inlineStr">
        <is>
          <t>W2-41</t>
        </is>
      </c>
      <c r="E4625" s="2" t="n">
        <v>414.5</v>
      </c>
      <c r="F4625" s="244" t="inlineStr">
        <is>
          <t>*</t>
        </is>
      </c>
      <c r="G4625" s="2" t="n">
        <v>768</v>
      </c>
      <c r="H4625" s="122" t="n">
        <v>2</v>
      </c>
      <c r="I4625" s="259">
        <f>SUM(H4625*C4625)</f>
        <v/>
      </c>
      <c r="J4625" s="260" t="n">
        <v>2</v>
      </c>
      <c r="K4625" s="261">
        <f>C4625*J4625</f>
        <v/>
      </c>
      <c r="M4625" s="251">
        <f>CONCATENATE(D4625,"　",E4625,F4625,G4625)</f>
        <v/>
      </c>
      <c r="N4625" s="252">
        <f>I4625</f>
        <v/>
      </c>
    </row>
    <row r="4626" ht="15" customHeight="1" thickBot="1">
      <c r="B4626" s="85" t="inlineStr">
        <is>
          <t>Y2L</t>
        </is>
      </c>
      <c r="C4626">
        <f>SUMIF(数量表!D:H,B4626,数量表!H:H)</f>
        <v/>
      </c>
      <c r="D4626" s="243" t="inlineStr">
        <is>
          <t>W1-39</t>
        </is>
      </c>
      <c r="E4626" s="2" t="n">
        <v>346.5</v>
      </c>
      <c r="F4626" s="244" t="n"/>
      <c r="G4626" s="2" t="n">
        <v>1150</v>
      </c>
      <c r="H4626" s="122" t="n">
        <v>1</v>
      </c>
      <c r="I4626" s="259">
        <f>SUM(H4626*C4626)</f>
        <v/>
      </c>
      <c r="J4626" s="260" t="n">
        <v>1</v>
      </c>
      <c r="K4626" s="261">
        <f>C4626*J4626</f>
        <v/>
      </c>
      <c r="M4626" s="251">
        <f>CONCATENATE(D4626,"　",E4626,F4626,G4626)</f>
        <v/>
      </c>
      <c r="N4626" s="252">
        <f>I4626</f>
        <v/>
      </c>
    </row>
    <row r="4627" ht="15" customHeight="1" thickBot="1">
      <c r="B4627" s="85" t="inlineStr">
        <is>
          <t>Y2L</t>
        </is>
      </c>
      <c r="C4627">
        <f>SUMIF(数量表!D:H,B4627,数量表!H:H)</f>
        <v/>
      </c>
      <c r="D4627" s="243" t="inlineStr">
        <is>
          <t>W2-39</t>
        </is>
      </c>
      <c r="E4627" s="2" t="n">
        <v>346.5</v>
      </c>
      <c r="F4627" s="244" t="inlineStr">
        <is>
          <t>*</t>
        </is>
      </c>
      <c r="G4627" s="2" t="n">
        <v>768</v>
      </c>
      <c r="H4627" s="122" t="n">
        <v>1</v>
      </c>
      <c r="I4627" s="259">
        <f>SUM(H4627*C4627)</f>
        <v/>
      </c>
      <c r="J4627" s="260" t="n">
        <v>1</v>
      </c>
      <c r="K4627" s="261">
        <f>C4627*J4627</f>
        <v/>
      </c>
      <c r="M4627" s="251">
        <f>CONCATENATE(D4627,"　",E4627,F4627,G4627)</f>
        <v/>
      </c>
      <c r="N4627" s="252">
        <f>I4627</f>
        <v/>
      </c>
    </row>
    <row r="4628" ht="15" customHeight="1" thickBot="1">
      <c r="B4628" s="85" t="inlineStr">
        <is>
          <t>Y2L</t>
        </is>
      </c>
      <c r="C4628">
        <f>SUMIF(数量表!D:H,B4628,数量表!H:H)</f>
        <v/>
      </c>
      <c r="D4628" s="243" t="inlineStr">
        <is>
          <t>45*1000</t>
        </is>
      </c>
      <c r="E4628" s="2" t="n">
        <v>201</v>
      </c>
      <c r="F4628" s="244" t="inlineStr">
        <is>
          <t>*</t>
        </is>
      </c>
      <c r="G4628" s="2" t="n">
        <v>576</v>
      </c>
      <c r="H4628" s="122" t="n">
        <v>1</v>
      </c>
      <c r="I4628" s="259">
        <f>SUM(H4628*C4628)</f>
        <v/>
      </c>
      <c r="J4628" s="260" t="n">
        <v>0.1</v>
      </c>
      <c r="K4628" s="261">
        <f>C4628*J4628</f>
        <v/>
      </c>
      <c r="M4628" s="251">
        <f>CONCATENATE(D4628,"　",E4628,F4628,G4628)</f>
        <v/>
      </c>
      <c r="N4628" s="252">
        <f>I4628</f>
        <v/>
      </c>
    </row>
    <row r="4629" ht="15" customHeight="1" thickBot="1">
      <c r="B4629" s="85" t="inlineStr">
        <is>
          <t>Y2L</t>
        </is>
      </c>
      <c r="C4629" s="89">
        <f>SUMIF(数量表!D:H,B4629,数量表!H:H)</f>
        <v/>
      </c>
      <c r="D4629" s="239" t="inlineStr">
        <is>
          <t>45*1000</t>
        </is>
      </c>
      <c r="E4629" s="240" t="n">
        <v>163</v>
      </c>
      <c r="F4629" s="241" t="inlineStr">
        <is>
          <t>*</t>
        </is>
      </c>
      <c r="G4629" s="240" t="n">
        <v>576</v>
      </c>
      <c r="H4629" s="242" t="n">
        <v>1</v>
      </c>
      <c r="I4629" s="256">
        <f>SUM(H4629*C4629)</f>
        <v/>
      </c>
      <c r="J4629" s="257" t="n">
        <v>0.1</v>
      </c>
      <c r="K4629" s="258">
        <f>C4629*J4629</f>
        <v/>
      </c>
      <c r="M4629" s="251">
        <f>CONCATENATE(D4629,"　",E4629,F4629,G4629)</f>
        <v/>
      </c>
      <c r="N4629" s="252">
        <f>I4629</f>
        <v/>
      </c>
    </row>
    <row r="4630" ht="15" customHeight="1" thickBot="1">
      <c r="B4630" s="708" t="inlineStr">
        <is>
          <t>Y2R</t>
        </is>
      </c>
      <c r="C4630">
        <f>SUMIF(数量表!D:H,B4630,数量表!H:H)</f>
        <v/>
      </c>
      <c r="D4630" s="243" t="inlineStr">
        <is>
          <t>W1-39</t>
        </is>
      </c>
      <c r="E4630" s="2" t="n">
        <v>346.5</v>
      </c>
      <c r="F4630" s="244" t="inlineStr">
        <is>
          <t>*</t>
        </is>
      </c>
      <c r="G4630" s="2" t="n">
        <v>1150</v>
      </c>
      <c r="H4630" s="122" t="n">
        <v>1</v>
      </c>
      <c r="I4630" s="259">
        <f>SUM(H4630*C4630)</f>
        <v/>
      </c>
      <c r="J4630" s="260" t="n">
        <v>1</v>
      </c>
      <c r="K4630" s="261">
        <f>C4630*J4630</f>
        <v/>
      </c>
      <c r="M4630" s="251">
        <f>CONCATENATE(D4630,"　",E4630,F4630,G4630)</f>
        <v/>
      </c>
      <c r="N4630" s="252">
        <f>I4630</f>
        <v/>
      </c>
    </row>
    <row r="4631" ht="15" customHeight="1" thickBot="1">
      <c r="B4631" s="709" t="inlineStr">
        <is>
          <t>Y2R</t>
        </is>
      </c>
      <c r="C4631" s="87">
        <f>SUMIF(数量表!D:H,B4631,数量表!H:H)</f>
        <v/>
      </c>
      <c r="D4631" s="243" t="inlineStr">
        <is>
          <t>W2-39</t>
        </is>
      </c>
      <c r="E4631" s="2" t="n">
        <v>346.5</v>
      </c>
      <c r="F4631" s="244" t="inlineStr">
        <is>
          <t>*</t>
        </is>
      </c>
      <c r="G4631" s="2" t="n">
        <v>768</v>
      </c>
      <c r="H4631" s="122" t="n">
        <v>1</v>
      </c>
      <c r="I4631" s="259">
        <f>SUM(H4631*C4631)</f>
        <v/>
      </c>
      <c r="J4631" s="260" t="n">
        <v>1</v>
      </c>
      <c r="K4631" s="261">
        <f>C4631*J4631</f>
        <v/>
      </c>
      <c r="M4631" s="251">
        <f>CONCATENATE(D4631,"　",E4631,F4631,G4631)</f>
        <v/>
      </c>
      <c r="N4631" s="252">
        <f>I4631</f>
        <v/>
      </c>
    </row>
    <row r="4632" ht="15" customHeight="1" thickBot="1">
      <c r="B4632" s="709" t="inlineStr">
        <is>
          <t>Y2R</t>
        </is>
      </c>
      <c r="C4632" s="87">
        <f>SUMIF(数量表!D:H,B4632,数量表!H:H)</f>
        <v/>
      </c>
      <c r="D4632" s="243" t="inlineStr">
        <is>
          <t>W2-41</t>
        </is>
      </c>
      <c r="E4632" s="2" t="n">
        <v>414.5</v>
      </c>
      <c r="F4632" s="244" t="inlineStr">
        <is>
          <t>*</t>
        </is>
      </c>
      <c r="G4632" s="2" t="n">
        <v>1150</v>
      </c>
      <c r="H4632" s="122" t="n">
        <v>2</v>
      </c>
      <c r="I4632" s="259">
        <f>SUM(H4632*C4632)</f>
        <v/>
      </c>
      <c r="J4632" s="260" t="n">
        <v>2</v>
      </c>
      <c r="K4632" s="261">
        <f>C4632*J4632</f>
        <v/>
      </c>
      <c r="M4632" s="251">
        <f>CONCATENATE(D4632,"　",E4632,F4632,G4632)</f>
        <v/>
      </c>
      <c r="N4632" s="252">
        <f>I4632</f>
        <v/>
      </c>
    </row>
    <row r="4633" ht="15" customHeight="1" thickBot="1">
      <c r="B4633" s="709" t="inlineStr">
        <is>
          <t>Y2R</t>
        </is>
      </c>
      <c r="C4633" s="87">
        <f>SUMIF(数量表!D:H,B4633,数量表!H:H)</f>
        <v/>
      </c>
      <c r="D4633" s="243" t="inlineStr">
        <is>
          <t>W2-41</t>
        </is>
      </c>
      <c r="E4633" s="2" t="n">
        <v>414.5</v>
      </c>
      <c r="F4633" s="244" t="inlineStr">
        <is>
          <t>*</t>
        </is>
      </c>
      <c r="G4633" s="2" t="n">
        <v>768</v>
      </c>
      <c r="H4633" s="122" t="n">
        <v>2</v>
      </c>
      <c r="I4633" s="259">
        <f>SUM(H4633*C4633)</f>
        <v/>
      </c>
      <c r="J4633" s="260" t="n">
        <v>2</v>
      </c>
      <c r="K4633" s="261">
        <f>C4633*J4633</f>
        <v/>
      </c>
      <c r="M4633" s="251">
        <f>CONCATENATE(D4633,"　",E4633,F4633,G4633)</f>
        <v/>
      </c>
      <c r="N4633" s="252">
        <f>I4633</f>
        <v/>
      </c>
    </row>
    <row r="4634" ht="15" customHeight="1" thickBot="1">
      <c r="B4634" s="709" t="inlineStr">
        <is>
          <t>Y2R</t>
        </is>
      </c>
      <c r="C4634" s="87">
        <f>SUMIF(数量表!D:H,B4634,数量表!H:H)</f>
        <v/>
      </c>
      <c r="D4634" s="243" t="inlineStr">
        <is>
          <t>W1-39</t>
        </is>
      </c>
      <c r="E4634" s="2" t="n">
        <v>386.5</v>
      </c>
      <c r="F4634" s="244" t="n"/>
      <c r="G4634" s="2" t="n">
        <v>1150</v>
      </c>
      <c r="H4634" s="122" t="n">
        <v>1</v>
      </c>
      <c r="I4634" s="259">
        <f>SUM(H4634*C4634)</f>
        <v/>
      </c>
      <c r="J4634" s="260" t="n">
        <v>1</v>
      </c>
      <c r="K4634" s="261">
        <f>C4634*J4634</f>
        <v/>
      </c>
      <c r="M4634" s="251">
        <f>CONCATENATE(D4634,"　",E4634,F4634,G4634)</f>
        <v/>
      </c>
      <c r="N4634" s="252">
        <f>I4634</f>
        <v/>
      </c>
    </row>
    <row r="4635" ht="15" customHeight="1" thickBot="1">
      <c r="B4635" s="709" t="inlineStr">
        <is>
          <t>Y2R</t>
        </is>
      </c>
      <c r="C4635" s="87">
        <f>SUMIF(数量表!D:H,B4635,数量表!H:H)</f>
        <v/>
      </c>
      <c r="D4635" s="243" t="inlineStr">
        <is>
          <t>W1-39</t>
        </is>
      </c>
      <c r="E4635" s="2" t="n">
        <v>386.5</v>
      </c>
      <c r="F4635" s="244" t="n"/>
      <c r="G4635" s="2" t="n">
        <v>768</v>
      </c>
      <c r="H4635" s="122" t="n">
        <v>1</v>
      </c>
      <c r="I4635" s="259">
        <f>SUM(H4635*C4635)</f>
        <v/>
      </c>
      <c r="J4635" s="260" t="n">
        <v>1</v>
      </c>
      <c r="K4635" s="261">
        <f>C4635*J4635</f>
        <v/>
      </c>
      <c r="M4635" s="251">
        <f>CONCATENATE(D4635,"　",E4635,F4635,G4635)</f>
        <v/>
      </c>
      <c r="N4635" s="252">
        <f>I4635</f>
        <v/>
      </c>
    </row>
    <row r="4636" ht="15" customHeight="1" thickBot="1">
      <c r="B4636" s="709" t="inlineStr">
        <is>
          <t>Y2R</t>
        </is>
      </c>
      <c r="C4636" s="87">
        <f>SUMIF(数量表!D:H,B4636,数量表!H:H)</f>
        <v/>
      </c>
      <c r="D4636" s="243" t="inlineStr">
        <is>
          <t>45*1000</t>
        </is>
      </c>
      <c r="E4636" s="2" t="n">
        <v>163</v>
      </c>
      <c r="F4636" s="244" t="inlineStr">
        <is>
          <t>*</t>
        </is>
      </c>
      <c r="G4636" s="2" t="n">
        <v>576</v>
      </c>
      <c r="H4636" s="122" t="n">
        <v>2</v>
      </c>
      <c r="I4636" s="259">
        <f>SUM(H4636*C4636)</f>
        <v/>
      </c>
      <c r="J4636" s="260" t="n">
        <v>0.1</v>
      </c>
      <c r="K4636" s="261">
        <f>C4636*J4636</f>
        <v/>
      </c>
      <c r="M4636" s="251">
        <f>CONCATENATE(D4636,"　",E4636,F4636,G4636)</f>
        <v/>
      </c>
      <c r="N4636" s="252">
        <f>I4636</f>
        <v/>
      </c>
    </row>
    <row r="4637" ht="15" customHeight="1" thickBot="1">
      <c r="B4637" s="710" t="inlineStr">
        <is>
          <t>Y2R</t>
        </is>
      </c>
      <c r="C4637" s="89">
        <f>SUMIF(数量表!D:H,B4637,数量表!H:H)</f>
        <v/>
      </c>
      <c r="D4637" s="239" t="inlineStr">
        <is>
          <t>45*1000</t>
        </is>
      </c>
      <c r="E4637" s="240" t="n">
        <v>203</v>
      </c>
      <c r="F4637" s="241" t="inlineStr">
        <is>
          <t>*</t>
        </is>
      </c>
      <c r="G4637" s="240" t="n">
        <v>576</v>
      </c>
      <c r="H4637" s="242" t="n">
        <v>2</v>
      </c>
      <c r="I4637" s="256">
        <f>SUM(H4637*C4637)</f>
        <v/>
      </c>
      <c r="J4637" s="257" t="n">
        <v>0.1</v>
      </c>
      <c r="K4637" s="258">
        <f>C4637*J4637</f>
        <v/>
      </c>
      <c r="M4637" s="251">
        <f>CONCATENATE(D4637,"　",E4637,F4637,G4637)</f>
        <v/>
      </c>
      <c r="N4637" s="252">
        <f>I4637</f>
        <v/>
      </c>
    </row>
    <row r="5318" ht="15" customHeight="1" thickBot="1"/>
    <row r="5319">
      <c r="B5319" s="220" t="inlineStr">
        <is>
          <t>3F45MAZ</t>
        </is>
      </c>
      <c r="C5319" s="82">
        <f>SUMIF(数量表!D:H,B5319,数量表!H:H)</f>
        <v/>
      </c>
      <c r="D5319" s="235" t="inlineStr">
        <is>
          <t>W1-39</t>
        </is>
      </c>
      <c r="E5319" s="236" t="n">
        <v>356.5</v>
      </c>
      <c r="F5319" s="237" t="inlineStr">
        <is>
          <t>*</t>
        </is>
      </c>
      <c r="G5319" s="236" t="n">
        <v>1256</v>
      </c>
      <c r="H5319" s="238" t="n">
        <v>2</v>
      </c>
      <c r="I5319" s="253">
        <f>SUM(H5319*C5319)</f>
        <v/>
      </c>
      <c r="J5319" s="254" t="n">
        <v>1.8</v>
      </c>
      <c r="K5319" s="255">
        <f>C5319*J5319</f>
        <v/>
      </c>
    </row>
    <row r="5320" ht="15" customHeight="1" thickBot="1">
      <c r="B5320" s="221" t="inlineStr">
        <is>
          <t>3F45MAZ</t>
        </is>
      </c>
      <c r="C5320" s="91">
        <f>SUMIF(数量表!D:H,B5320,数量表!H:H)</f>
        <v/>
      </c>
      <c r="D5320" s="239" t="inlineStr">
        <is>
          <t>W1-39</t>
        </is>
      </c>
      <c r="E5320" s="240" t="n">
        <v>356.5</v>
      </c>
      <c r="F5320" s="241" t="inlineStr">
        <is>
          <t>*</t>
        </is>
      </c>
      <c r="G5320" s="240" t="n">
        <v>846</v>
      </c>
      <c r="H5320" s="242" t="n">
        <v>2</v>
      </c>
      <c r="I5320" s="256">
        <f>SUM(H5320*C5320)</f>
        <v/>
      </c>
      <c r="J5320" s="257" t="n">
        <v>1.2</v>
      </c>
      <c r="K5320" s="258">
        <f>C5320*J5320</f>
        <v/>
      </c>
    </row>
    <row r="5359" ht="15" customHeight="1" thickBot="1"/>
    <row r="5360" ht="15" customHeight="1" thickBot="1">
      <c r="M5360" s="251">
        <f>CONCATENATE(D5319,"　",E5319,F5319,G5319)</f>
        <v/>
      </c>
      <c r="N5360" s="252">
        <f>I5319</f>
        <v/>
      </c>
    </row>
    <row r="5361" ht="15" customHeight="1" thickBot="1">
      <c r="M5361" s="251">
        <f>CONCATENATE(D5320,"　",E5320,F5320,G5320)</f>
        <v/>
      </c>
      <c r="N5361" s="252">
        <f>I5320</f>
        <v/>
      </c>
    </row>
    <row r="5362" ht="15" customHeight="1" thickBot="1">
      <c r="B5362" s="85" t="inlineStr">
        <is>
          <t>Y3</t>
        </is>
      </c>
      <c r="C5362">
        <f>SUMIF(数量表!D:H,B5362,数量表!H:H)</f>
        <v/>
      </c>
      <c r="D5362" s="243" t="inlineStr">
        <is>
          <t>W1-39</t>
        </is>
      </c>
      <c r="E5362" s="2" t="n">
        <v>384.5</v>
      </c>
      <c r="F5362" s="244" t="inlineStr">
        <is>
          <t>*</t>
        </is>
      </c>
      <c r="G5362" s="2" t="n">
        <v>1150</v>
      </c>
      <c r="H5362" s="122" t="n">
        <v>2</v>
      </c>
      <c r="I5362" s="259">
        <f>SUM(H5362*C5362)</f>
        <v/>
      </c>
      <c r="J5362" s="260" t="n">
        <v>2</v>
      </c>
      <c r="K5362" s="261">
        <f>C5362*J5362</f>
        <v/>
      </c>
      <c r="M5362" s="307">
        <f>CONCATENATE(D5332,"　",E5332,F5332,G5332)</f>
        <v/>
      </c>
      <c r="N5362" s="308">
        <f>I5332</f>
        <v/>
      </c>
    </row>
    <row r="5363" ht="15" customHeight="1" thickBot="1">
      <c r="B5363" s="85" t="inlineStr">
        <is>
          <t>Y3</t>
        </is>
      </c>
      <c r="C5363" s="87">
        <f>SUMIF(数量表!D:H,B5363,数量表!H:H)</f>
        <v/>
      </c>
      <c r="D5363" s="243" t="inlineStr">
        <is>
          <t>W2-39</t>
        </is>
      </c>
      <c r="E5363" s="2" t="n">
        <v>384.5</v>
      </c>
      <c r="F5363" s="244" t="inlineStr">
        <is>
          <t>*</t>
        </is>
      </c>
      <c r="G5363" s="2" t="n">
        <v>768</v>
      </c>
      <c r="H5363" s="122" t="n">
        <v>2</v>
      </c>
      <c r="I5363" s="259">
        <f>SUM(H5363*C5363)</f>
        <v/>
      </c>
      <c r="J5363" s="260" t="n">
        <v>2</v>
      </c>
      <c r="K5363" s="261">
        <f>C5363*J5363</f>
        <v/>
      </c>
      <c r="M5363" s="307">
        <f>CONCATENATE(D5333,"　",E5333,F5333,G5333)</f>
        <v/>
      </c>
      <c r="N5363" s="308">
        <f>I5333</f>
        <v/>
      </c>
    </row>
    <row r="5364" ht="15" customHeight="1" thickBot="1">
      <c r="B5364" s="85" t="inlineStr">
        <is>
          <t>Y3</t>
        </is>
      </c>
      <c r="C5364">
        <f>SUMIF(数量表!D:H,B5364,数量表!H:H)</f>
        <v/>
      </c>
      <c r="D5364" s="243" t="inlineStr">
        <is>
          <t>W2-41</t>
        </is>
      </c>
      <c r="E5364" s="2" t="n">
        <v>414.5</v>
      </c>
      <c r="F5364" s="244" t="inlineStr">
        <is>
          <t>*</t>
        </is>
      </c>
      <c r="G5364" s="2" t="n">
        <v>1150</v>
      </c>
      <c r="H5364" s="122" t="n">
        <v>2</v>
      </c>
      <c r="I5364" s="259">
        <f>SUM(H5364*C5364)</f>
        <v/>
      </c>
      <c r="J5364" s="260" t="n">
        <v>2</v>
      </c>
      <c r="K5364" s="261">
        <f>C5364*J5364</f>
        <v/>
      </c>
      <c r="M5364" s="307">
        <f>CONCATENATE(D5334,"　",E5334,F5334,G5334)</f>
        <v/>
      </c>
      <c r="N5364" s="308">
        <f>I5334</f>
        <v/>
      </c>
    </row>
    <row r="5365" ht="15" customHeight="1" thickBot="1">
      <c r="B5365" s="85" t="inlineStr">
        <is>
          <t>Y3</t>
        </is>
      </c>
      <c r="C5365" s="87">
        <f>SUMIF(数量表!D:H,B5365,数量表!H:H)</f>
        <v/>
      </c>
      <c r="D5365" s="243" t="inlineStr">
        <is>
          <t>W2-41</t>
        </is>
      </c>
      <c r="E5365" s="2" t="n">
        <v>414.5</v>
      </c>
      <c r="F5365" s="244" t="inlineStr">
        <is>
          <t>*</t>
        </is>
      </c>
      <c r="G5365" s="2" t="n">
        <v>768</v>
      </c>
      <c r="H5365" s="122" t="n">
        <v>2</v>
      </c>
      <c r="I5365" s="259">
        <f>SUM(H5365*C5365)</f>
        <v/>
      </c>
      <c r="J5365" s="260" t="n">
        <v>2</v>
      </c>
      <c r="K5365" s="261">
        <f>C5365*J5365</f>
        <v/>
      </c>
      <c r="M5365" s="307">
        <f>CONCATENATE(D5335,"　",E5335,F5335,G5335)</f>
        <v/>
      </c>
      <c r="N5365" s="308">
        <f>I5335</f>
        <v/>
      </c>
    </row>
    <row r="5366" ht="15" customHeight="1" thickBot="1">
      <c r="B5366" s="85" t="inlineStr">
        <is>
          <t>Y3</t>
        </is>
      </c>
      <c r="C5366" s="91">
        <f>SUMIF(数量表!D:H,B5366,数量表!H:H)</f>
        <v/>
      </c>
      <c r="D5366" s="239" t="inlineStr">
        <is>
          <t>45*1000</t>
        </is>
      </c>
      <c r="E5366" s="240" t="n">
        <v>201</v>
      </c>
      <c r="F5366" s="241" t="inlineStr">
        <is>
          <t>*</t>
        </is>
      </c>
      <c r="G5366" s="240" t="n">
        <v>576</v>
      </c>
      <c r="H5366" s="242" t="n">
        <v>2</v>
      </c>
      <c r="I5366" s="256">
        <f>SUM(H5366*C5366)</f>
        <v/>
      </c>
      <c r="J5366" s="257" t="n">
        <v>2</v>
      </c>
      <c r="K5366" s="258">
        <f>C5366*J5366</f>
        <v/>
      </c>
      <c r="M5366" s="307">
        <f>CONCATENATE(D5336,"　",E5336,F5336,G5336)</f>
        <v/>
      </c>
      <c r="N5366" s="308">
        <f>I5336</f>
        <v/>
      </c>
    </row>
    <row r="5367" ht="15" customHeight="1" thickBot="1">
      <c r="B5367" s="708" t="inlineStr">
        <is>
          <t>Y3L</t>
        </is>
      </c>
      <c r="C5367" s="87">
        <f>SUMIF(数量表!D:H,B5367,数量表!H:H)</f>
        <v/>
      </c>
      <c r="D5367" s="243" t="inlineStr">
        <is>
          <t>W1-39</t>
        </is>
      </c>
      <c r="E5367" s="2" t="n">
        <v>384.5</v>
      </c>
      <c r="F5367" s="244" t="inlineStr">
        <is>
          <t>*</t>
        </is>
      </c>
      <c r="G5367" s="2" t="n">
        <v>1150</v>
      </c>
      <c r="H5367" s="122" t="n">
        <v>1</v>
      </c>
      <c r="I5367" s="259">
        <f>SUM(H5367*C5367)</f>
        <v/>
      </c>
      <c r="J5367" s="260" t="n">
        <v>1</v>
      </c>
      <c r="K5367" s="261">
        <f>C5367*J5367</f>
        <v/>
      </c>
      <c r="M5367" s="307">
        <f>CONCATENATE(D5337,"　",E5337,F5337,G5337)</f>
        <v/>
      </c>
      <c r="N5367" s="308">
        <f>I5337</f>
        <v/>
      </c>
    </row>
    <row r="5368" ht="15" customHeight="1" thickBot="1">
      <c r="B5368" s="709" t="inlineStr">
        <is>
          <t>Y3L</t>
        </is>
      </c>
      <c r="C5368" s="87">
        <f>SUMIF(数量表!D:H,B5368,数量表!H:H)</f>
        <v/>
      </c>
      <c r="D5368" s="243" t="inlineStr">
        <is>
          <t>W2-39</t>
        </is>
      </c>
      <c r="E5368" s="2" t="n">
        <v>384.5</v>
      </c>
      <c r="F5368" s="244" t="inlineStr">
        <is>
          <t>*</t>
        </is>
      </c>
      <c r="G5368" s="2" t="n">
        <v>768</v>
      </c>
      <c r="H5368" s="122" t="n">
        <v>1</v>
      </c>
      <c r="I5368" s="259">
        <f>SUM(H5368*C5368)</f>
        <v/>
      </c>
      <c r="J5368" s="260" t="n">
        <v>1</v>
      </c>
      <c r="K5368" s="261">
        <f>C5368*J5368</f>
        <v/>
      </c>
      <c r="M5368" s="307">
        <f>CONCATENATE(D5338,"　",E5338,F5338,G5338)</f>
        <v/>
      </c>
      <c r="N5368" s="308">
        <f>I5338</f>
        <v/>
      </c>
    </row>
    <row r="5369" ht="15" customHeight="1" thickBot="1">
      <c r="B5369" s="709" t="inlineStr">
        <is>
          <t>Y3L</t>
        </is>
      </c>
      <c r="C5369" s="87">
        <f>SUMIF(数量表!D:H,B5369,数量表!H:H)</f>
        <v/>
      </c>
      <c r="D5369" s="243" t="inlineStr">
        <is>
          <t>W2-41</t>
        </is>
      </c>
      <c r="E5369" s="2" t="n">
        <v>414.5</v>
      </c>
      <c r="F5369" s="244" t="inlineStr">
        <is>
          <t>*</t>
        </is>
      </c>
      <c r="G5369" s="2" t="n">
        <v>1150</v>
      </c>
      <c r="H5369" s="122" t="n">
        <v>2</v>
      </c>
      <c r="I5369" s="259">
        <f>SUM(H5369*C5369)</f>
        <v/>
      </c>
      <c r="J5369" s="260" t="n">
        <v>2</v>
      </c>
      <c r="K5369" s="261">
        <f>C5369*J5369</f>
        <v/>
      </c>
      <c r="M5369" s="307">
        <f>CONCATENATE(D5339,"　",E5339,F5339,G5339)</f>
        <v/>
      </c>
      <c r="N5369" s="308">
        <f>I5339</f>
        <v/>
      </c>
    </row>
    <row r="5370" ht="15" customHeight="1" thickBot="1">
      <c r="B5370" s="709" t="inlineStr">
        <is>
          <t>Y3L</t>
        </is>
      </c>
      <c r="C5370" s="87">
        <f>SUMIF(数量表!D:H,B5370,数量表!H:H)</f>
        <v/>
      </c>
      <c r="D5370" s="243" t="inlineStr">
        <is>
          <t>W2-41</t>
        </is>
      </c>
      <c r="E5370" s="2" t="n">
        <v>415.5</v>
      </c>
      <c r="F5370" s="244" t="inlineStr">
        <is>
          <t>*</t>
        </is>
      </c>
      <c r="G5370" s="2" t="n">
        <v>768</v>
      </c>
      <c r="H5370" s="122" t="n">
        <v>2</v>
      </c>
      <c r="I5370" s="259">
        <f>SUM(H5370*C5370)</f>
        <v/>
      </c>
      <c r="J5370" s="260" t="n">
        <v>2</v>
      </c>
      <c r="K5370" s="261">
        <f>C5370*J5370</f>
        <v/>
      </c>
      <c r="M5370" s="307">
        <f>CONCATENATE(D5340,"　",E5340,F5340,G5340)</f>
        <v/>
      </c>
      <c r="N5370" s="308">
        <f>I5340</f>
        <v/>
      </c>
    </row>
    <row r="5371" ht="15" customHeight="1" thickBot="1">
      <c r="B5371" s="709" t="inlineStr">
        <is>
          <t>Y3L</t>
        </is>
      </c>
      <c r="C5371" s="87">
        <f>SUMIF(数量表!D:H,B5371,数量表!H:H)</f>
        <v/>
      </c>
      <c r="D5371" s="243" t="inlineStr">
        <is>
          <t>W1-39</t>
        </is>
      </c>
      <c r="E5371" s="2" t="n">
        <v>346.5</v>
      </c>
      <c r="F5371" s="244" t="inlineStr">
        <is>
          <t>*</t>
        </is>
      </c>
      <c r="G5371" s="2" t="n">
        <v>1150</v>
      </c>
      <c r="H5371" s="122" t="n">
        <v>1</v>
      </c>
      <c r="I5371" s="259">
        <f>SUM(H5371*C5371)</f>
        <v/>
      </c>
      <c r="J5371" s="260" t="n">
        <v>1</v>
      </c>
      <c r="K5371" s="261">
        <f>C5371*J5371</f>
        <v/>
      </c>
      <c r="M5371" s="307">
        <f>CONCATENATE(D5341,"　",E5341,F5341,G5341)</f>
        <v/>
      </c>
      <c r="N5371" s="308">
        <f>I5341</f>
        <v/>
      </c>
    </row>
    <row r="5372" ht="15" customHeight="1" thickBot="1">
      <c r="B5372" s="709" t="inlineStr">
        <is>
          <t>Y3L</t>
        </is>
      </c>
      <c r="C5372" s="87">
        <f>SUMIF(数量表!D:H,B5372,数量表!H:H)</f>
        <v/>
      </c>
      <c r="D5372" s="243" t="inlineStr">
        <is>
          <t>W2-39</t>
        </is>
      </c>
      <c r="E5372" s="2" t="n">
        <v>346.5</v>
      </c>
      <c r="F5372" s="244" t="inlineStr">
        <is>
          <t>*</t>
        </is>
      </c>
      <c r="G5372" s="2" t="n">
        <v>768</v>
      </c>
      <c r="H5372" s="122" t="n">
        <v>1</v>
      </c>
      <c r="I5372" s="259">
        <f>SUM(H5372*C5372)</f>
        <v/>
      </c>
      <c r="J5372" s="260" t="n">
        <v>1</v>
      </c>
      <c r="K5372" s="261">
        <f>C5372*J5372</f>
        <v/>
      </c>
      <c r="M5372" s="307">
        <f>CONCATENATE(D5342,"　",E5342,F5342,G5342)</f>
        <v/>
      </c>
      <c r="N5372" s="308">
        <f>I5342</f>
        <v/>
      </c>
    </row>
    <row r="5373" ht="15" customHeight="1" thickBot="1">
      <c r="B5373" s="709" t="inlineStr">
        <is>
          <t>Y3L</t>
        </is>
      </c>
      <c r="C5373" s="87">
        <f>SUMIF(数量表!D:H,B5373,数量表!H:H)</f>
        <v/>
      </c>
      <c r="D5373" s="243" t="inlineStr">
        <is>
          <t>45*1000</t>
        </is>
      </c>
      <c r="E5373" s="2" t="n">
        <v>201</v>
      </c>
      <c r="F5373" s="244" t="inlineStr">
        <is>
          <t>*</t>
        </is>
      </c>
      <c r="G5373" s="2" t="n">
        <v>576</v>
      </c>
      <c r="H5373" s="122" t="n">
        <v>1</v>
      </c>
      <c r="I5373" s="259">
        <f>SUM(H5373*C5373)</f>
        <v/>
      </c>
      <c r="J5373" s="260" t="n">
        <v>0.1</v>
      </c>
      <c r="K5373" s="261">
        <f>C5373*J5373</f>
        <v/>
      </c>
      <c r="M5373" s="307">
        <f>CONCATENATE(D5343,"　",E5343,F5343,G5343)</f>
        <v/>
      </c>
      <c r="N5373" s="308">
        <f>I5343</f>
        <v/>
      </c>
    </row>
    <row r="5374" ht="15" customHeight="1" thickBot="1">
      <c r="B5374" s="709" t="inlineStr">
        <is>
          <t>Y3L</t>
        </is>
      </c>
      <c r="C5374" s="91">
        <f>SUMIF(数量表!D:H,B5374,数量表!H:H)</f>
        <v/>
      </c>
      <c r="D5374" s="239" t="inlineStr">
        <is>
          <t>45*1000</t>
        </is>
      </c>
      <c r="E5374" s="240" t="n">
        <v>163</v>
      </c>
      <c r="F5374" s="241" t="inlineStr">
        <is>
          <t>*</t>
        </is>
      </c>
      <c r="G5374" s="240" t="n">
        <v>576</v>
      </c>
      <c r="H5374" s="242" t="n">
        <v>1</v>
      </c>
      <c r="I5374" s="256">
        <f>SUM(H5374*C5374)</f>
        <v/>
      </c>
      <c r="J5374" s="257" t="n">
        <v>0.1</v>
      </c>
      <c r="K5374" s="258">
        <f>C5374*J5374</f>
        <v/>
      </c>
      <c r="M5374" s="307">
        <f>CONCATENATE(D5344,"　",E5344,F5344,G5344)</f>
        <v/>
      </c>
      <c r="N5374" s="308">
        <f>I5344</f>
        <v/>
      </c>
    </row>
    <row r="5375" ht="15" customHeight="1" thickBot="1">
      <c r="B5375" s="708" t="inlineStr">
        <is>
          <t>Y3R</t>
        </is>
      </c>
      <c r="C5375" s="87">
        <f>SUMIF(数量表!D:H,B5375,数量表!H:H)</f>
        <v/>
      </c>
      <c r="D5375" s="243" t="inlineStr">
        <is>
          <t>W1-39</t>
        </is>
      </c>
      <c r="E5375" s="2" t="n">
        <v>346.5</v>
      </c>
      <c r="F5375" s="244" t="inlineStr">
        <is>
          <t>*</t>
        </is>
      </c>
      <c r="G5375" s="2" t="n">
        <v>1150</v>
      </c>
      <c r="H5375" s="122" t="n">
        <v>1</v>
      </c>
      <c r="I5375" s="259">
        <f>SUM(H5375*C5375)</f>
        <v/>
      </c>
      <c r="J5375" s="260" t="n">
        <v>1</v>
      </c>
      <c r="K5375" s="261">
        <f>C5375*J5375</f>
        <v/>
      </c>
      <c r="M5375" s="307">
        <f>CONCATENATE(D5345,"　",E5345,F5345,G5345)</f>
        <v/>
      </c>
      <c r="N5375" s="308">
        <f>I5345</f>
        <v/>
      </c>
    </row>
    <row r="5376" ht="15" customHeight="1" thickBot="1">
      <c r="B5376" s="709" t="inlineStr">
        <is>
          <t>Y3R</t>
        </is>
      </c>
      <c r="C5376" s="87">
        <f>SUMIF(数量表!D:H,B5376,数量表!H:H)</f>
        <v/>
      </c>
      <c r="D5376" s="243" t="inlineStr">
        <is>
          <t>W2-39</t>
        </is>
      </c>
      <c r="E5376" s="2" t="n">
        <v>346.5</v>
      </c>
      <c r="F5376" s="244" t="inlineStr">
        <is>
          <t>*</t>
        </is>
      </c>
      <c r="G5376" s="2" t="n">
        <v>768</v>
      </c>
      <c r="H5376" s="122" t="n">
        <v>1</v>
      </c>
      <c r="I5376" s="259">
        <f>SUM(H5376*C5376)</f>
        <v/>
      </c>
      <c r="J5376" s="260" t="n">
        <v>1</v>
      </c>
      <c r="K5376" s="261">
        <f>C5376*J5376</f>
        <v/>
      </c>
      <c r="M5376" s="307">
        <f>CONCATENATE(D5346,"　",E5346,F5346,G5346)</f>
        <v/>
      </c>
      <c r="N5376" s="308">
        <f>I5346</f>
        <v/>
      </c>
    </row>
    <row r="5377" ht="15" customHeight="1" thickBot="1">
      <c r="B5377" s="709" t="inlineStr">
        <is>
          <t>Y3R</t>
        </is>
      </c>
      <c r="C5377" s="87">
        <f>SUMIF(数量表!D:H,B5377,数量表!H:H)</f>
        <v/>
      </c>
      <c r="D5377" s="243" t="inlineStr">
        <is>
          <t>W2-41</t>
        </is>
      </c>
      <c r="E5377" s="2" t="n">
        <v>414.5</v>
      </c>
      <c r="F5377" s="244" t="inlineStr">
        <is>
          <t>*</t>
        </is>
      </c>
      <c r="G5377" s="2" t="n">
        <v>1150</v>
      </c>
      <c r="H5377" s="122" t="n">
        <v>2</v>
      </c>
      <c r="I5377" s="259">
        <f>SUM(H5377*C5377)</f>
        <v/>
      </c>
      <c r="J5377" s="260" t="n">
        <v>2</v>
      </c>
      <c r="K5377" s="261">
        <f>C5377*J5377</f>
        <v/>
      </c>
      <c r="M5377" s="307">
        <f>CONCATENATE(D5347,"　",E5347,F5347,G5347)</f>
        <v/>
      </c>
      <c r="N5377" s="308">
        <f>I5347</f>
        <v/>
      </c>
    </row>
    <row r="5378" ht="15" customHeight="1" thickBot="1">
      <c r="B5378" s="709" t="inlineStr">
        <is>
          <t>Y3R</t>
        </is>
      </c>
      <c r="C5378" s="87">
        <f>SUMIF(数量表!D:H,B5378,数量表!H:H)</f>
        <v/>
      </c>
      <c r="D5378" s="243" t="inlineStr">
        <is>
          <t>W2-41</t>
        </is>
      </c>
      <c r="E5378" s="2" t="n">
        <v>414.5</v>
      </c>
      <c r="F5378" s="244" t="inlineStr">
        <is>
          <t>*</t>
        </is>
      </c>
      <c r="G5378" s="2" t="n">
        <v>768</v>
      </c>
      <c r="H5378" s="122" t="n">
        <v>2</v>
      </c>
      <c r="I5378" s="259">
        <f>SUM(H5378*C5378)</f>
        <v/>
      </c>
      <c r="J5378" s="260" t="n">
        <v>2</v>
      </c>
      <c r="K5378" s="261">
        <f>C5378*J5378</f>
        <v/>
      </c>
      <c r="M5378" s="307">
        <f>CONCATENATE(D5348,"　",E5348,F5348,G5348)</f>
        <v/>
      </c>
      <c r="N5378" s="308">
        <f>I5348</f>
        <v/>
      </c>
    </row>
    <row r="5379" ht="15" customHeight="1" thickBot="1">
      <c r="B5379" s="709" t="inlineStr">
        <is>
          <t>Y3R</t>
        </is>
      </c>
      <c r="C5379" s="87">
        <f>SUMIF(数量表!D:H,B5379,数量表!H:H)</f>
        <v/>
      </c>
      <c r="D5379" s="243" t="inlineStr">
        <is>
          <t>W1-39</t>
        </is>
      </c>
      <c r="E5379" s="2" t="n">
        <v>384.5</v>
      </c>
      <c r="F5379" s="244" t="inlineStr">
        <is>
          <t>*</t>
        </is>
      </c>
      <c r="G5379" s="2" t="n">
        <v>1150</v>
      </c>
      <c r="H5379" s="122" t="n">
        <v>1</v>
      </c>
      <c r="I5379" s="259">
        <f>SUM(H5379*C5379)</f>
        <v/>
      </c>
      <c r="J5379" s="260" t="n">
        <v>1</v>
      </c>
      <c r="K5379" s="261">
        <f>C5379*J5379</f>
        <v/>
      </c>
      <c r="M5379" s="307">
        <f>CONCATENATE(D5349,"　",E5349,F5349,G5349)</f>
        <v/>
      </c>
      <c r="N5379" s="308">
        <f>I5349</f>
        <v/>
      </c>
    </row>
    <row r="5380" ht="15" customHeight="1" thickBot="1">
      <c r="B5380" s="709" t="inlineStr">
        <is>
          <t>Y3R</t>
        </is>
      </c>
      <c r="C5380" s="87">
        <f>SUMIF(数量表!D:H,B5380,数量表!H:H)</f>
        <v/>
      </c>
      <c r="D5380" s="243" t="inlineStr">
        <is>
          <t>W2-39</t>
        </is>
      </c>
      <c r="E5380" s="2" t="n">
        <v>384.5</v>
      </c>
      <c r="F5380" s="244" t="inlineStr">
        <is>
          <t>*</t>
        </is>
      </c>
      <c r="G5380" s="2" t="n">
        <v>768</v>
      </c>
      <c r="H5380" s="122" t="n">
        <v>1</v>
      </c>
      <c r="I5380" s="259">
        <f>SUM(H5380*C5380)</f>
        <v/>
      </c>
      <c r="J5380" s="260" t="n">
        <v>1</v>
      </c>
      <c r="K5380" s="261">
        <f>C5380*J5380</f>
        <v/>
      </c>
      <c r="M5380" s="307">
        <f>CONCATENATE(D5350,"　",E5350,F5350,G5350)</f>
        <v/>
      </c>
      <c r="N5380" s="308">
        <f>I5350</f>
        <v/>
      </c>
    </row>
    <row r="5381" ht="15" customHeight="1" thickBot="1">
      <c r="B5381" s="709" t="inlineStr">
        <is>
          <t>Y3R</t>
        </is>
      </c>
      <c r="C5381" s="87">
        <f>SUMIF(数量表!D:H,B5381,数量表!H:H)</f>
        <v/>
      </c>
      <c r="D5381" s="243" t="inlineStr">
        <is>
          <t>45*1000</t>
        </is>
      </c>
      <c r="E5381" s="2" t="n">
        <v>163</v>
      </c>
      <c r="F5381" s="244" t="inlineStr">
        <is>
          <t>*</t>
        </is>
      </c>
      <c r="G5381" s="2" t="n">
        <v>576</v>
      </c>
      <c r="H5381" s="122" t="n">
        <v>2</v>
      </c>
      <c r="I5381" s="259">
        <f>SUM(H5381*C5381)</f>
        <v/>
      </c>
      <c r="J5381" s="260" t="n">
        <v>0.1</v>
      </c>
      <c r="K5381" s="261">
        <f>C5381*J5381</f>
        <v/>
      </c>
      <c r="M5381" s="307">
        <f>CONCATENATE(D5351,"　",E5351,F5351,G5351)</f>
        <v/>
      </c>
      <c r="N5381" s="308">
        <f>I5351</f>
        <v/>
      </c>
    </row>
    <row r="5382" ht="15" customHeight="1" thickBot="1">
      <c r="B5382" s="710" t="inlineStr">
        <is>
          <t>Y3R</t>
        </is>
      </c>
      <c r="C5382" s="91">
        <f>SUMIF(数量表!D:H,B5382,数量表!H:H)</f>
        <v/>
      </c>
      <c r="D5382" s="239" t="inlineStr">
        <is>
          <t>45*1000</t>
        </is>
      </c>
      <c r="E5382" s="240" t="n">
        <v>203</v>
      </c>
      <c r="F5382" s="241" t="inlineStr">
        <is>
          <t>*</t>
        </is>
      </c>
      <c r="G5382" s="240" t="n">
        <v>576</v>
      </c>
      <c r="H5382" s="242" t="n">
        <v>1</v>
      </c>
      <c r="I5382" s="256">
        <f>SUM(H5382*C5382)</f>
        <v/>
      </c>
      <c r="J5382" s="257" t="n">
        <v>0.1</v>
      </c>
      <c r="K5382" s="258">
        <f>C5382*J5382</f>
        <v/>
      </c>
      <c r="M5382" s="307">
        <f>CONCATENATE(D5352,"　",E5352,F5352,G5352)</f>
        <v/>
      </c>
      <c r="N5382" s="308">
        <f>I5352</f>
        <v/>
      </c>
    </row>
    <row r="5383" ht="15" customHeight="1" thickBot="1">
      <c r="B5383" s="79" t="inlineStr">
        <is>
          <t>Y2L</t>
        </is>
      </c>
      <c r="C5383">
        <f>SUMIF(数量表!D:H,B5383,数量表!H:H)</f>
        <v/>
      </c>
      <c r="D5383" s="243" t="inlineStr">
        <is>
          <t>W1-39</t>
        </is>
      </c>
      <c r="E5383" s="2" t="n">
        <v>384.5</v>
      </c>
      <c r="F5383" s="244" t="inlineStr">
        <is>
          <t>*</t>
        </is>
      </c>
      <c r="G5383" s="2" t="n">
        <v>1150</v>
      </c>
      <c r="H5383" s="122" t="n">
        <v>1</v>
      </c>
      <c r="I5383" s="259">
        <f>SUM(H5383*C5383)</f>
        <v/>
      </c>
      <c r="J5383" s="260" t="n">
        <v>1</v>
      </c>
      <c r="K5383" s="261">
        <f>C5383*J5383</f>
        <v/>
      </c>
      <c r="M5383" s="307">
        <f>CONCATENATE(D5358,"　",E5358,F5358,G5358)</f>
        <v/>
      </c>
      <c r="N5383" s="308">
        <f>I5358</f>
        <v/>
      </c>
    </row>
    <row r="5384" ht="15" customHeight="1" thickBot="1">
      <c r="B5384" s="85" t="inlineStr">
        <is>
          <t>Y2L</t>
        </is>
      </c>
      <c r="C5384">
        <f>SUMIF(数量表!D:H,B5384,数量表!H:H)</f>
        <v/>
      </c>
      <c r="D5384" s="243" t="inlineStr">
        <is>
          <t>W2-39</t>
        </is>
      </c>
      <c r="E5384" s="2" t="n">
        <v>384.5</v>
      </c>
      <c r="F5384" s="244" t="inlineStr">
        <is>
          <t>*</t>
        </is>
      </c>
      <c r="G5384" s="2" t="n">
        <v>768</v>
      </c>
      <c r="H5384" s="122" t="n">
        <v>1</v>
      </c>
      <c r="I5384" s="259">
        <f>SUM(H5384*C5384)</f>
        <v/>
      </c>
      <c r="J5384" s="260" t="n">
        <v>1</v>
      </c>
      <c r="K5384" s="261">
        <f>C5384*J5384</f>
        <v/>
      </c>
      <c r="M5384" s="307">
        <f>CONCATENATE(D5359,"　",E5359,F5359,G5359)</f>
        <v/>
      </c>
      <c r="N5384" s="308">
        <f>I5359</f>
        <v/>
      </c>
    </row>
    <row r="5385" ht="15" customHeight="1" thickBot="1">
      <c r="B5385" s="85" t="inlineStr">
        <is>
          <t>Y2L</t>
        </is>
      </c>
      <c r="C5385">
        <f>SUMIF(数量表!D:H,B5385,数量表!H:H)</f>
        <v/>
      </c>
      <c r="D5385" s="243" t="inlineStr">
        <is>
          <t>W2-41</t>
        </is>
      </c>
      <c r="E5385" s="2" t="n">
        <v>414.5</v>
      </c>
      <c r="F5385" s="244" t="inlineStr">
        <is>
          <t>*</t>
        </is>
      </c>
      <c r="G5385" s="2" t="n">
        <v>1150</v>
      </c>
      <c r="H5385" s="122" t="n">
        <v>2</v>
      </c>
      <c r="I5385" s="259">
        <f>SUM(H5385*C5385)</f>
        <v/>
      </c>
      <c r="J5385" s="260" t="n">
        <v>2</v>
      </c>
      <c r="K5385" s="261">
        <f>C5385*J5385</f>
        <v/>
      </c>
      <c r="M5385" s="307">
        <f>CONCATENATE(D5360,"　",E5360,F5360,G5360)</f>
        <v/>
      </c>
      <c r="N5385" s="308">
        <f>I5360</f>
        <v/>
      </c>
    </row>
    <row r="5386" ht="15" customHeight="1" thickBot="1">
      <c r="B5386" s="85" t="inlineStr">
        <is>
          <t>Y2L</t>
        </is>
      </c>
      <c r="C5386">
        <f>SUMIF(数量表!D:H,B5386,数量表!H:H)</f>
        <v/>
      </c>
      <c r="D5386" s="243" t="inlineStr">
        <is>
          <t>W2-41</t>
        </is>
      </c>
      <c r="E5386" s="2" t="n">
        <v>415.5</v>
      </c>
      <c r="F5386" s="244" t="inlineStr">
        <is>
          <t>*</t>
        </is>
      </c>
      <c r="G5386" s="2" t="n">
        <v>768</v>
      </c>
      <c r="H5386" s="122" t="n">
        <v>2</v>
      </c>
      <c r="I5386" s="259">
        <f>SUM(H5386*C5386)</f>
        <v/>
      </c>
      <c r="J5386" s="260" t="n">
        <v>2</v>
      </c>
      <c r="K5386" s="261">
        <f>C5386*J5386</f>
        <v/>
      </c>
      <c r="M5386" s="307">
        <f>CONCATENATE(D5361,"　",E5361,F5361,G5361)</f>
        <v/>
      </c>
      <c r="N5386" s="308">
        <f>I5361</f>
        <v/>
      </c>
    </row>
    <row r="5387" ht="15" customHeight="1" thickBot="1">
      <c r="B5387" s="85" t="inlineStr">
        <is>
          <t>Y2L</t>
        </is>
      </c>
      <c r="C5387">
        <f>SUMIF(数量表!D:H,B5387,数量表!H:H)</f>
        <v/>
      </c>
      <c r="D5387" s="243" t="inlineStr">
        <is>
          <t>W1-39</t>
        </is>
      </c>
      <c r="E5387" s="2" t="n">
        <v>346.5</v>
      </c>
      <c r="F5387" s="244" t="inlineStr">
        <is>
          <t>*</t>
        </is>
      </c>
      <c r="G5387" s="2" t="n">
        <v>1150</v>
      </c>
      <c r="H5387" s="122" t="n">
        <v>1</v>
      </c>
      <c r="I5387" s="259">
        <f>SUM(H5387*C5387)</f>
        <v/>
      </c>
      <c r="J5387" s="260" t="n">
        <v>1</v>
      </c>
      <c r="K5387" s="261">
        <f>C5387*J5387</f>
        <v/>
      </c>
      <c r="M5387" s="307">
        <f>CONCATENATE(D5362,"　",E5362,F5362,G5362)</f>
        <v/>
      </c>
      <c r="N5387" s="308">
        <f>I5362</f>
        <v/>
      </c>
    </row>
    <row r="5388" ht="15" customHeight="1" thickBot="1">
      <c r="B5388" s="85" t="inlineStr">
        <is>
          <t>Y2L</t>
        </is>
      </c>
      <c r="C5388">
        <f>SUMIF(数量表!D:H,B5388,数量表!H:H)</f>
        <v/>
      </c>
      <c r="D5388" s="243" t="inlineStr">
        <is>
          <t>W2-39</t>
        </is>
      </c>
      <c r="E5388" s="2" t="n">
        <v>346.5</v>
      </c>
      <c r="F5388" s="244" t="inlineStr">
        <is>
          <t>*</t>
        </is>
      </c>
      <c r="G5388" s="2" t="n">
        <v>768</v>
      </c>
      <c r="H5388" s="122" t="n">
        <v>1</v>
      </c>
      <c r="I5388" s="259">
        <f>SUM(H5388*C5388)</f>
        <v/>
      </c>
      <c r="J5388" s="260" t="n">
        <v>1</v>
      </c>
      <c r="K5388" s="261">
        <f>C5388*J5388</f>
        <v/>
      </c>
      <c r="M5388" s="307">
        <f>CONCATENATE(D5363,"　",E5363,F5363,G5363)</f>
        <v/>
      </c>
      <c r="N5388" s="308">
        <f>I5363</f>
        <v/>
      </c>
    </row>
    <row r="5389" ht="15" customHeight="1" thickBot="1">
      <c r="B5389" s="85" t="inlineStr">
        <is>
          <t>Y2L</t>
        </is>
      </c>
      <c r="C5389">
        <f>SUMIF(数量表!D:H,B5389,数量表!H:H)</f>
        <v/>
      </c>
      <c r="D5389" s="243" t="inlineStr">
        <is>
          <t>45*1000</t>
        </is>
      </c>
      <c r="E5389" s="2" t="n">
        <v>201</v>
      </c>
      <c r="F5389" s="244" t="inlineStr">
        <is>
          <t>*</t>
        </is>
      </c>
      <c r="G5389" s="2" t="n">
        <v>576</v>
      </c>
      <c r="H5389" s="122" t="n">
        <v>1</v>
      </c>
      <c r="I5389" s="259">
        <f>SUM(H5389*C5389)</f>
        <v/>
      </c>
      <c r="J5389" s="260" t="n">
        <v>0.1</v>
      </c>
      <c r="K5389" s="261">
        <f>C5389*J5389</f>
        <v/>
      </c>
      <c r="M5389" s="307">
        <f>CONCATENATE(D5364,"　",E5364,F5364,G5364)</f>
        <v/>
      </c>
      <c r="N5389" s="308">
        <f>I5364</f>
        <v/>
      </c>
    </row>
    <row r="5390" ht="15" customHeight="1" thickBot="1">
      <c r="B5390" s="88" t="inlineStr">
        <is>
          <t>Y2L</t>
        </is>
      </c>
      <c r="C5390" s="89">
        <f>SUMIF(数量表!D:H,B5390,数量表!H:H)</f>
        <v/>
      </c>
      <c r="D5390" s="239" t="inlineStr">
        <is>
          <t>45*1000</t>
        </is>
      </c>
      <c r="E5390" s="240" t="n">
        <v>163</v>
      </c>
      <c r="F5390" s="241" t="inlineStr">
        <is>
          <t>*</t>
        </is>
      </c>
      <c r="G5390" s="240" t="n">
        <v>576</v>
      </c>
      <c r="H5390" s="242" t="n">
        <v>1</v>
      </c>
      <c r="I5390" s="256">
        <f>SUM(H5390*C5390)</f>
        <v/>
      </c>
      <c r="J5390" s="257" t="n">
        <v>0.1</v>
      </c>
      <c r="K5390" s="258">
        <f>C5390*J5390</f>
        <v/>
      </c>
      <c r="M5390" s="307">
        <f>CONCATENATE(D5365,"　",E5365,F5365,G5365)</f>
        <v/>
      </c>
      <c r="N5390" s="308">
        <f>I5365</f>
        <v/>
      </c>
    </row>
    <row r="5391" ht="15" customHeight="1" thickBot="1">
      <c r="B5391" s="85" t="inlineStr">
        <is>
          <t>Y2R</t>
        </is>
      </c>
      <c r="C5391">
        <f>SUMIF(数量表!D:H,B5391,数量表!H:H)</f>
        <v/>
      </c>
      <c r="D5391" s="243" t="inlineStr">
        <is>
          <t>W1-39</t>
        </is>
      </c>
      <c r="E5391" s="2" t="n">
        <v>346.5</v>
      </c>
      <c r="F5391" s="244" t="inlineStr">
        <is>
          <t>*</t>
        </is>
      </c>
      <c r="G5391" s="2" t="n">
        <v>1150</v>
      </c>
      <c r="H5391" s="122" t="n">
        <v>1</v>
      </c>
      <c r="I5391" s="259">
        <f>SUM(H5391*C5391)</f>
        <v/>
      </c>
      <c r="J5391" s="260" t="n">
        <v>1</v>
      </c>
      <c r="K5391" s="261">
        <f>C5391*J5391</f>
        <v/>
      </c>
      <c r="M5391" s="307">
        <f>CONCATENATE(D5366,"　",E5366,F5366,G5366)</f>
        <v/>
      </c>
      <c r="N5391" s="308">
        <f>I5366</f>
        <v/>
      </c>
    </row>
    <row r="5392" ht="15" customHeight="1" thickBot="1">
      <c r="B5392" s="85" t="inlineStr">
        <is>
          <t>Y2R</t>
        </is>
      </c>
      <c r="C5392">
        <f>SUMIF(数量表!D:H,B5392,数量表!H:H)</f>
        <v/>
      </c>
      <c r="D5392" s="243" t="inlineStr">
        <is>
          <t>W2-39</t>
        </is>
      </c>
      <c r="E5392" s="2" t="n">
        <v>346.5</v>
      </c>
      <c r="F5392" s="244" t="inlineStr">
        <is>
          <t>*</t>
        </is>
      </c>
      <c r="G5392" s="2" t="n">
        <v>768</v>
      </c>
      <c r="H5392" s="122" t="n">
        <v>1</v>
      </c>
      <c r="I5392" s="259">
        <f>SUM(H5392*C5392)</f>
        <v/>
      </c>
      <c r="J5392" s="260" t="n">
        <v>1</v>
      </c>
      <c r="K5392" s="261">
        <f>C5392*J5392</f>
        <v/>
      </c>
      <c r="M5392" s="307">
        <f>CONCATENATE(D5367,"　",E5367,F5367,G5367)</f>
        <v/>
      </c>
      <c r="N5392" s="308">
        <f>I5367</f>
        <v/>
      </c>
    </row>
    <row r="5393" ht="15" customHeight="1" thickBot="1">
      <c r="B5393" s="85" t="inlineStr">
        <is>
          <t>Y2R</t>
        </is>
      </c>
      <c r="C5393">
        <f>SUMIF(数量表!D:H,B5393,数量表!H:H)</f>
        <v/>
      </c>
      <c r="D5393" s="243" t="inlineStr">
        <is>
          <t>W2-41</t>
        </is>
      </c>
      <c r="E5393" s="2" t="n">
        <v>414.5</v>
      </c>
      <c r="F5393" s="244" t="inlineStr">
        <is>
          <t>*</t>
        </is>
      </c>
      <c r="G5393" s="2" t="n">
        <v>1150</v>
      </c>
      <c r="H5393" s="122" t="n">
        <v>2</v>
      </c>
      <c r="I5393" s="259">
        <f>SUM(H5393*C5393)</f>
        <v/>
      </c>
      <c r="J5393" s="260" t="n">
        <v>2</v>
      </c>
      <c r="K5393" s="261">
        <f>C5393*J5393</f>
        <v/>
      </c>
      <c r="M5393" s="307">
        <f>CONCATENATE(D5368,"　",E5368,F5368,G5368)</f>
        <v/>
      </c>
      <c r="N5393" s="308">
        <f>I5368</f>
        <v/>
      </c>
    </row>
    <row r="5394" ht="15" customHeight="1" thickBot="1">
      <c r="B5394" s="85" t="inlineStr">
        <is>
          <t>Y2R</t>
        </is>
      </c>
      <c r="C5394">
        <f>SUMIF(数量表!D:H,B5394,数量表!H:H)</f>
        <v/>
      </c>
      <c r="D5394" s="243" t="inlineStr">
        <is>
          <t>W2-41</t>
        </is>
      </c>
      <c r="E5394" s="2" t="n">
        <v>414.5</v>
      </c>
      <c r="F5394" s="244" t="inlineStr">
        <is>
          <t>*</t>
        </is>
      </c>
      <c r="G5394" s="2" t="n">
        <v>768</v>
      </c>
      <c r="H5394" s="122" t="n">
        <v>2</v>
      </c>
      <c r="I5394" s="259">
        <f>SUM(H5394*C5394)</f>
        <v/>
      </c>
      <c r="J5394" s="260" t="n">
        <v>2</v>
      </c>
      <c r="K5394" s="261">
        <f>C5394*J5394</f>
        <v/>
      </c>
      <c r="M5394" s="307">
        <f>CONCATENATE(D5369,"　",E5369,F5369,G5369)</f>
        <v/>
      </c>
      <c r="N5394" s="308">
        <f>I5369</f>
        <v/>
      </c>
    </row>
    <row r="5395" ht="15" customHeight="1" thickBot="1">
      <c r="B5395" s="85" t="inlineStr">
        <is>
          <t>Y2R</t>
        </is>
      </c>
      <c r="C5395">
        <f>SUMIF(数量表!D:H,B5395,数量表!H:H)</f>
        <v/>
      </c>
      <c r="D5395" s="243" t="inlineStr">
        <is>
          <t>W1-39</t>
        </is>
      </c>
      <c r="E5395" s="2" t="n">
        <v>386.5</v>
      </c>
      <c r="F5395" s="244" t="inlineStr">
        <is>
          <t>*</t>
        </is>
      </c>
      <c r="G5395" s="2" t="n">
        <v>1150</v>
      </c>
      <c r="H5395" s="122" t="n">
        <v>1</v>
      </c>
      <c r="I5395" s="259">
        <f>SUM(H5395*C5395)</f>
        <v/>
      </c>
      <c r="J5395" s="260" t="n">
        <v>1</v>
      </c>
      <c r="K5395" s="261">
        <f>C5395*J5395</f>
        <v/>
      </c>
      <c r="M5395" s="307">
        <f>CONCATENATE(D5370,"　",E5370,F5370,G5370)</f>
        <v/>
      </c>
      <c r="N5395" s="308">
        <f>I5370</f>
        <v/>
      </c>
    </row>
    <row r="5396" ht="15" customHeight="1" thickBot="1">
      <c r="B5396" s="85" t="inlineStr">
        <is>
          <t>Y2R</t>
        </is>
      </c>
      <c r="C5396">
        <f>SUMIF(数量表!D:H,B5396,数量表!H:H)</f>
        <v/>
      </c>
      <c r="D5396" s="243" t="inlineStr">
        <is>
          <t>W2-39</t>
        </is>
      </c>
      <c r="E5396" s="2" t="n">
        <v>386.5</v>
      </c>
      <c r="F5396" s="244" t="inlineStr">
        <is>
          <t>*</t>
        </is>
      </c>
      <c r="G5396" s="2" t="n">
        <v>768</v>
      </c>
      <c r="H5396" s="122" t="n">
        <v>1</v>
      </c>
      <c r="I5396" s="259">
        <f>SUM(H5396*C5396)</f>
        <v/>
      </c>
      <c r="J5396" s="260" t="n">
        <v>1</v>
      </c>
      <c r="K5396" s="261">
        <f>C5396*J5396</f>
        <v/>
      </c>
      <c r="M5396" s="307">
        <f>CONCATENATE(D5371,"　",E5371,F5371,G5371)</f>
        <v/>
      </c>
      <c r="N5396" s="308">
        <f>I5371</f>
        <v/>
      </c>
    </row>
    <row r="5397" ht="15" customHeight="1" thickBot="1">
      <c r="B5397" s="85" t="inlineStr">
        <is>
          <t>Y2R</t>
        </is>
      </c>
      <c r="C5397">
        <f>SUMIF(数量表!D:H,B5397,数量表!H:H)</f>
        <v/>
      </c>
      <c r="D5397" s="243" t="inlineStr">
        <is>
          <t>45*1000</t>
        </is>
      </c>
      <c r="E5397" s="2" t="n">
        <v>163</v>
      </c>
      <c r="F5397" s="244" t="inlineStr">
        <is>
          <t>*</t>
        </is>
      </c>
      <c r="G5397" s="2" t="n">
        <v>576</v>
      </c>
      <c r="H5397" s="122" t="n">
        <v>1</v>
      </c>
      <c r="I5397" s="259">
        <f>SUM(H5397*C5397)</f>
        <v/>
      </c>
      <c r="J5397" s="260" t="n">
        <v>0.1</v>
      </c>
      <c r="K5397" s="261">
        <f>C5397*J5397</f>
        <v/>
      </c>
      <c r="M5397" s="307">
        <f>CONCATENATE(D5372,"　",E5372,F5372,G5372)</f>
        <v/>
      </c>
      <c r="N5397" s="308">
        <f>I5372</f>
        <v/>
      </c>
    </row>
    <row r="5398" ht="15" customHeight="1" thickBot="1">
      <c r="B5398" s="85" t="inlineStr">
        <is>
          <t>Y2R</t>
        </is>
      </c>
      <c r="C5398" s="89">
        <f>SUMIF(数量表!D:H,B5398,数量表!H:H)</f>
        <v/>
      </c>
      <c r="D5398" s="239" t="inlineStr">
        <is>
          <t>45*1000</t>
        </is>
      </c>
      <c r="E5398" s="240" t="n">
        <v>203</v>
      </c>
      <c r="F5398" s="241" t="inlineStr">
        <is>
          <t>*</t>
        </is>
      </c>
      <c r="G5398" s="240" t="n">
        <v>576</v>
      </c>
      <c r="H5398" s="242" t="n">
        <v>1</v>
      </c>
      <c r="I5398" s="256">
        <f>SUM(H5398*C5398)</f>
        <v/>
      </c>
      <c r="J5398" s="257" t="n">
        <v>0.1</v>
      </c>
      <c r="K5398" s="258">
        <f>C5398*J5398</f>
        <v/>
      </c>
      <c r="M5398" s="307">
        <f>CONCATENATE(D5373,"　",E5373,F5373,G5373)</f>
        <v/>
      </c>
      <c r="N5398" s="308">
        <f>I5373</f>
        <v/>
      </c>
    </row>
    <row r="5399" ht="15" customHeight="1" thickBot="1">
      <c r="B5399" s="708" t="inlineStr">
        <is>
          <t>YH3-L</t>
        </is>
      </c>
      <c r="C5399">
        <f>SUMIF(数量表!D:H,B5399,数量表!H:H)</f>
        <v/>
      </c>
      <c r="D5399" s="243" t="inlineStr">
        <is>
          <t>W2-39</t>
        </is>
      </c>
      <c r="E5399" s="2" t="n">
        <v>386.5</v>
      </c>
      <c r="F5399" s="237" t="inlineStr">
        <is>
          <t>*</t>
        </is>
      </c>
      <c r="G5399" s="2" t="n">
        <v>1150</v>
      </c>
      <c r="H5399" s="122" t="n">
        <v>2</v>
      </c>
      <c r="I5399" s="259">
        <f>SUM(H5399*C5399)</f>
        <v/>
      </c>
      <c r="J5399" s="260" t="n">
        <v>1</v>
      </c>
      <c r="K5399" s="255">
        <f>C5399*J5399</f>
        <v/>
      </c>
      <c r="M5399" s="307">
        <f>CONCATENATE(D5369,"　",E5369,F5369,G5369)</f>
        <v/>
      </c>
      <c r="N5399" s="308">
        <f>I5369</f>
        <v/>
      </c>
    </row>
    <row r="5400" ht="15" customHeight="1" thickBot="1">
      <c r="B5400" s="709" t="inlineStr">
        <is>
          <t>YH3-L</t>
        </is>
      </c>
      <c r="C5400" s="87">
        <f>SUMIF(数量表!D:H,B5400,数量表!H:H)</f>
        <v/>
      </c>
      <c r="D5400" s="243" t="inlineStr">
        <is>
          <t>W2-39</t>
        </is>
      </c>
      <c r="E5400" s="2" t="n">
        <v>386.5</v>
      </c>
      <c r="F5400" s="244" t="inlineStr">
        <is>
          <t>*</t>
        </is>
      </c>
      <c r="G5400" s="2" t="n">
        <v>768</v>
      </c>
      <c r="H5400" s="122" t="n">
        <v>2</v>
      </c>
      <c r="I5400" s="259">
        <f>SUM(H5400*C5400)</f>
        <v/>
      </c>
      <c r="J5400" s="260" t="n">
        <v>1</v>
      </c>
      <c r="K5400" s="261">
        <f>C5400*J5400</f>
        <v/>
      </c>
      <c r="M5400" s="307">
        <f>CONCATENATE(D5370,"　",E5370,F5370,G5370)</f>
        <v/>
      </c>
      <c r="N5400" s="308">
        <f>I5370</f>
        <v/>
      </c>
    </row>
    <row r="5401" ht="15" customHeight="1" thickBot="1">
      <c r="B5401" s="709" t="inlineStr">
        <is>
          <t>YH3-L</t>
        </is>
      </c>
      <c r="C5401" s="89">
        <f>SUMIF(数量表!D:H,B5401,数量表!H:H)</f>
        <v/>
      </c>
      <c r="D5401" s="239" t="inlineStr">
        <is>
          <t>45*1000</t>
        </is>
      </c>
      <c r="E5401" s="240" t="n">
        <v>97</v>
      </c>
      <c r="F5401" s="241" t="inlineStr">
        <is>
          <t>*</t>
        </is>
      </c>
      <c r="G5401" s="240" t="n">
        <v>576</v>
      </c>
      <c r="H5401" s="242" t="n">
        <v>1</v>
      </c>
      <c r="I5401" s="256">
        <f>SUM(H5401*C5401)</f>
        <v/>
      </c>
      <c r="J5401" s="257" t="n"/>
      <c r="K5401" s="258">
        <f>C5401*J5401</f>
        <v/>
      </c>
      <c r="M5401" s="307">
        <f>CONCATENATE(D5371,"　",E5371,F5371,G5371)</f>
        <v/>
      </c>
      <c r="N5401" s="308">
        <f>I5371</f>
        <v/>
      </c>
    </row>
    <row r="5402" ht="15" customHeight="1" thickBot="1">
      <c r="B5402" s="708" t="inlineStr">
        <is>
          <t>YH3L-L</t>
        </is>
      </c>
      <c r="C5402">
        <f>SUMIF(数量表!D:H,B5402,数量表!H:H)</f>
        <v/>
      </c>
      <c r="D5402" s="235" t="inlineStr">
        <is>
          <t>W2-39</t>
        </is>
      </c>
      <c r="E5402" s="236" t="n">
        <v>386.5</v>
      </c>
      <c r="F5402" s="245" t="inlineStr">
        <is>
          <t>*</t>
        </is>
      </c>
      <c r="G5402" s="236" t="n">
        <v>1150</v>
      </c>
      <c r="H5402" s="238" t="n">
        <v>1</v>
      </c>
      <c r="I5402" s="253">
        <f>SUM(H5402*C5402)</f>
        <v/>
      </c>
      <c r="J5402" s="254" t="n">
        <v>1</v>
      </c>
      <c r="K5402" s="255">
        <f>C5402*J5402</f>
        <v/>
      </c>
      <c r="M5402" s="307">
        <f>CONCATENATE(D5372,"　",E5372,F5372,G5372)</f>
        <v/>
      </c>
      <c r="N5402" s="308">
        <f>I5372</f>
        <v/>
      </c>
    </row>
    <row r="5403" ht="15" customHeight="1" thickBot="1">
      <c r="B5403" s="709" t="inlineStr">
        <is>
          <t>YH3L-L</t>
        </is>
      </c>
      <c r="C5403" s="87">
        <f>SUMIF(数量表!D:H,B5403,数量表!H:H)</f>
        <v/>
      </c>
      <c r="D5403" s="243" t="inlineStr">
        <is>
          <t>W2-39</t>
        </is>
      </c>
      <c r="E5403" s="2" t="n">
        <v>386.5</v>
      </c>
      <c r="F5403" s="892" t="inlineStr">
        <is>
          <t>*</t>
        </is>
      </c>
      <c r="G5403" s="2" t="n">
        <v>768</v>
      </c>
      <c r="H5403" s="122" t="n">
        <v>1</v>
      </c>
      <c r="I5403" s="259">
        <f>SUM(H5403*C5403)</f>
        <v/>
      </c>
      <c r="J5403" s="260" t="n">
        <v>1</v>
      </c>
      <c r="K5403" s="261">
        <f>C5403*J5403</f>
        <v/>
      </c>
      <c r="M5403" s="307">
        <f>CONCATENATE(D5373,"　",E5373,F5373,G5373)</f>
        <v/>
      </c>
      <c r="N5403" s="308">
        <f>I5373</f>
        <v/>
      </c>
    </row>
    <row r="5404" ht="15" customHeight="1" thickBot="1">
      <c r="B5404" s="709" t="inlineStr">
        <is>
          <t>YH3L-L</t>
        </is>
      </c>
      <c r="C5404" s="87">
        <f>SUMIF(数量表!D:H,B5404,数量表!H:H)</f>
        <v/>
      </c>
      <c r="D5404" s="243" t="inlineStr">
        <is>
          <t>W2-39</t>
        </is>
      </c>
      <c r="E5404" s="2" t="n">
        <v>373.5</v>
      </c>
      <c r="F5404" s="892" t="inlineStr">
        <is>
          <t>*</t>
        </is>
      </c>
      <c r="G5404" s="2" t="n">
        <v>1150</v>
      </c>
      <c r="H5404" s="122" t="n">
        <v>1</v>
      </c>
      <c r="I5404" s="259">
        <f>SUM(H5404*C5404)</f>
        <v/>
      </c>
      <c r="J5404" s="260" t="n">
        <v>1</v>
      </c>
      <c r="K5404" s="261">
        <f>C5404*J5404</f>
        <v/>
      </c>
      <c r="M5404" s="307">
        <f>CONCATENATE(D5374,"　",E5374,F5374,G5374)</f>
        <v/>
      </c>
      <c r="N5404" s="308">
        <f>I5374</f>
        <v/>
      </c>
    </row>
    <row r="5405" ht="15" customHeight="1" thickBot="1">
      <c r="B5405" s="709" t="inlineStr">
        <is>
          <t>YH3L-L</t>
        </is>
      </c>
      <c r="C5405" s="87">
        <f>SUMIF(数量表!D:H,B5405,数量表!H:H)</f>
        <v/>
      </c>
      <c r="D5405" s="243" t="inlineStr">
        <is>
          <t>W2-39</t>
        </is>
      </c>
      <c r="E5405" s="2" t="n">
        <v>373.5</v>
      </c>
      <c r="F5405" s="892" t="inlineStr">
        <is>
          <t>*</t>
        </is>
      </c>
      <c r="G5405" s="2" t="n">
        <v>768</v>
      </c>
      <c r="H5405" s="122" t="n">
        <v>1</v>
      </c>
      <c r="I5405" s="259">
        <f>SUM(H5405*C5405)</f>
        <v/>
      </c>
      <c r="J5405" s="260" t="n">
        <v>1</v>
      </c>
      <c r="K5405" s="261">
        <f>C5405*J5405</f>
        <v/>
      </c>
      <c r="M5405" s="307">
        <f>CONCATENATE(D5375,"　",E5375,F5375,G5375)</f>
        <v/>
      </c>
      <c r="N5405" s="308">
        <f>I5375</f>
        <v/>
      </c>
    </row>
    <row r="5406" ht="15" customHeight="1" thickBot="1">
      <c r="B5406" s="709" t="inlineStr">
        <is>
          <t>YH3L-L</t>
        </is>
      </c>
      <c r="C5406" s="89">
        <f>SUMIF(数量表!D:H,B5406,数量表!H:H)</f>
        <v/>
      </c>
      <c r="D5406" s="239" t="inlineStr">
        <is>
          <t>45*1000</t>
        </is>
      </c>
      <c r="E5406" s="240" t="n">
        <v>57</v>
      </c>
      <c r="F5406" s="246" t="inlineStr">
        <is>
          <t>*</t>
        </is>
      </c>
      <c r="G5406" s="240" t="n">
        <v>576</v>
      </c>
      <c r="H5406" s="242" t="n">
        <v>1</v>
      </c>
      <c r="I5406" s="256">
        <f>SUM(H5406*C5406)</f>
        <v/>
      </c>
      <c r="J5406" s="257" t="n">
        <v>0.2</v>
      </c>
      <c r="K5406" s="258">
        <f>C5406*J5406</f>
        <v/>
      </c>
      <c r="M5406" s="307">
        <f>CONCATENATE(D5376,"　",E5376,F5376,G5376)</f>
        <v/>
      </c>
      <c r="N5406" s="308">
        <f>I5376</f>
        <v/>
      </c>
    </row>
    <row r="5407" ht="15" customHeight="1" thickBot="1">
      <c r="B5407" s="708" t="inlineStr">
        <is>
          <t>YH3-R</t>
        </is>
      </c>
      <c r="C5407">
        <f>SUMIF(数量表!D:H,B5407,数量表!H:H)</f>
        <v/>
      </c>
      <c r="D5407" s="235" t="inlineStr">
        <is>
          <t>W2-39</t>
        </is>
      </c>
      <c r="E5407" s="236" t="n">
        <v>386.5</v>
      </c>
      <c r="F5407" s="245" t="inlineStr">
        <is>
          <t>*</t>
        </is>
      </c>
      <c r="G5407" s="236" t="n">
        <v>1150</v>
      </c>
      <c r="H5407" s="238" t="n">
        <v>2</v>
      </c>
      <c r="I5407" s="253">
        <f>SUM(H5407*C5407)</f>
        <v/>
      </c>
      <c r="J5407" s="254" t="n">
        <v>2</v>
      </c>
      <c r="K5407" s="255">
        <f>C5407*J5407</f>
        <v/>
      </c>
      <c r="M5407" s="307">
        <f>CONCATENATE(D5377,"　",E5377,F5377,G5377)</f>
        <v/>
      </c>
      <c r="N5407" s="308">
        <f>I5377</f>
        <v/>
      </c>
    </row>
    <row r="5408" ht="15" customHeight="1" thickBot="1">
      <c r="B5408" s="709" t="inlineStr">
        <is>
          <t>YH3-R</t>
        </is>
      </c>
      <c r="C5408" s="87">
        <f>SUMIF(数量表!D:H,B5408,数量表!H:H)</f>
        <v/>
      </c>
      <c r="D5408" s="243" t="inlineStr">
        <is>
          <t>W2-39</t>
        </is>
      </c>
      <c r="E5408" s="2" t="n">
        <v>386.5</v>
      </c>
      <c r="F5408" s="892" t="inlineStr">
        <is>
          <t>*</t>
        </is>
      </c>
      <c r="G5408" s="2" t="n">
        <v>768</v>
      </c>
      <c r="H5408" s="122" t="n">
        <v>1</v>
      </c>
      <c r="I5408" s="259">
        <f>SUM(H5408*C5408)</f>
        <v/>
      </c>
      <c r="J5408" s="260" t="n">
        <v>2</v>
      </c>
      <c r="K5408" s="261">
        <f>C5408*J5408</f>
        <v/>
      </c>
      <c r="M5408" s="307">
        <f>CONCATENATE(D5378,"　",E5378,F5378,G5378)</f>
        <v/>
      </c>
      <c r="N5408" s="308">
        <f>I5378</f>
        <v/>
      </c>
    </row>
    <row r="5409" ht="15" customHeight="1" thickBot="1">
      <c r="B5409" s="709" t="inlineStr">
        <is>
          <t>YH3-R</t>
        </is>
      </c>
      <c r="C5409" s="89">
        <f>SUMIF(数量表!D:H,B5409,数量表!H:H)</f>
        <v/>
      </c>
      <c r="D5409" s="239" t="inlineStr">
        <is>
          <t>45*1000</t>
        </is>
      </c>
      <c r="E5409" s="240" t="n">
        <v>97</v>
      </c>
      <c r="F5409" s="246" t="inlineStr">
        <is>
          <t>*</t>
        </is>
      </c>
      <c r="G5409" s="240" t="n">
        <v>576</v>
      </c>
      <c r="H5409" s="242" t="n">
        <v>1</v>
      </c>
      <c r="I5409" s="256">
        <f>SUM(H5409*C5409)</f>
        <v/>
      </c>
      <c r="J5409" s="257" t="n">
        <v>0.2</v>
      </c>
      <c r="K5409" s="258">
        <f>C5409*J5409</f>
        <v/>
      </c>
      <c r="M5409" s="307">
        <f>CONCATENATE(D5379,"　",E5379,F5379,G5379)</f>
        <v/>
      </c>
      <c r="N5409" s="308">
        <f>I5379</f>
        <v/>
      </c>
    </row>
    <row r="5410" ht="15" customHeight="1" thickBot="1">
      <c r="B5410" s="708" t="inlineStr">
        <is>
          <t>YH3R-R</t>
        </is>
      </c>
      <c r="C5410">
        <f>SUMIF(数量表!D:H,B5410,数量表!H:H)</f>
        <v/>
      </c>
      <c r="D5410" s="235" t="inlineStr">
        <is>
          <t>W2-39</t>
        </is>
      </c>
      <c r="E5410" s="236" t="n">
        <v>386.5</v>
      </c>
      <c r="F5410" s="245" t="inlineStr">
        <is>
          <t>*</t>
        </is>
      </c>
      <c r="G5410" s="236" t="n">
        <v>1150</v>
      </c>
      <c r="H5410" s="238" t="n">
        <v>1</v>
      </c>
      <c r="I5410" s="253">
        <f>SUM(H5410*C5410)</f>
        <v/>
      </c>
      <c r="J5410" s="254" t="n">
        <v>1</v>
      </c>
      <c r="K5410" s="255">
        <f>C5410*J5410</f>
        <v/>
      </c>
      <c r="M5410" s="307">
        <f>CONCATENATE(D5380,"　",E5380,F5380,G5380)</f>
        <v/>
      </c>
      <c r="N5410" s="308">
        <f>I5380</f>
        <v/>
      </c>
    </row>
    <row r="5411" ht="15" customHeight="1" thickBot="1">
      <c r="B5411" s="709" t="inlineStr">
        <is>
          <t>YH3R-R</t>
        </is>
      </c>
      <c r="C5411" s="87">
        <f>SUMIF(数量表!D:H,B5411,数量表!H:H)</f>
        <v/>
      </c>
      <c r="D5411" s="243" t="inlineStr">
        <is>
          <t>W2-39</t>
        </is>
      </c>
      <c r="E5411" s="2" t="n">
        <v>386.5</v>
      </c>
      <c r="F5411" s="892" t="inlineStr">
        <is>
          <t>*</t>
        </is>
      </c>
      <c r="G5411" s="2" t="n">
        <v>768</v>
      </c>
      <c r="H5411" s="122" t="n">
        <v>1</v>
      </c>
      <c r="I5411" s="259">
        <f>SUM(H5411*C5411)</f>
        <v/>
      </c>
      <c r="J5411" s="260" t="n">
        <v>1</v>
      </c>
      <c r="K5411" s="261">
        <f>C5411*J5411</f>
        <v/>
      </c>
      <c r="M5411" s="307">
        <f>CONCATENATE(D5381,"　",E5381,F5381,G5381)</f>
        <v/>
      </c>
      <c r="N5411" s="308">
        <f>I5381</f>
        <v/>
      </c>
    </row>
    <row r="5412" ht="15" customHeight="1" thickBot="1">
      <c r="B5412" s="709" t="inlineStr">
        <is>
          <t>YH3R-R</t>
        </is>
      </c>
      <c r="C5412" s="87">
        <f>SUMIF(数量表!D:H,B5412,数量表!H:H)</f>
        <v/>
      </c>
      <c r="D5412" s="243" t="inlineStr">
        <is>
          <t>W2-39</t>
        </is>
      </c>
      <c r="E5412" s="2" t="n">
        <v>373.5</v>
      </c>
      <c r="F5412" s="892" t="inlineStr">
        <is>
          <t>*</t>
        </is>
      </c>
      <c r="G5412" s="2" t="n">
        <v>1150</v>
      </c>
      <c r="H5412" s="122" t="n">
        <v>1</v>
      </c>
      <c r="I5412" s="259">
        <f>SUM(H5412*C5412)</f>
        <v/>
      </c>
      <c r="J5412" s="260" t="n">
        <v>1</v>
      </c>
      <c r="K5412" s="261">
        <f>C5412*J5412</f>
        <v/>
      </c>
      <c r="M5412" s="307">
        <f>CONCATENATE(D5382,"　",E5382,F5382,G5382)</f>
        <v/>
      </c>
      <c r="N5412" s="308">
        <f>I5382</f>
        <v/>
      </c>
    </row>
    <row r="5413" ht="15" customHeight="1" thickBot="1">
      <c r="B5413" s="709" t="inlineStr">
        <is>
          <t>YH3R-R</t>
        </is>
      </c>
      <c r="C5413" s="87">
        <f>SUMIF(数量表!D:H,B5413,数量表!H:H)</f>
        <v/>
      </c>
      <c r="D5413" s="243" t="inlineStr">
        <is>
          <t>W2-39</t>
        </is>
      </c>
      <c r="E5413" s="2" t="n">
        <v>373.5</v>
      </c>
      <c r="F5413" s="892" t="inlineStr">
        <is>
          <t>*</t>
        </is>
      </c>
      <c r="G5413" s="2" t="n">
        <v>768</v>
      </c>
      <c r="H5413" s="122" t="n">
        <v>1</v>
      </c>
      <c r="I5413" s="259">
        <f>SUM(H5413*C5413)</f>
        <v/>
      </c>
      <c r="J5413" s="260" t="n">
        <v>1</v>
      </c>
      <c r="K5413" s="261">
        <f>C5413*J5413</f>
        <v/>
      </c>
      <c r="M5413" s="307">
        <f>CONCATENATE(D5383,"　",E5383,F5383,G5383)</f>
        <v/>
      </c>
      <c r="N5413" s="308">
        <f>I5383</f>
        <v/>
      </c>
    </row>
    <row r="5414" ht="15" customHeight="1" thickBot="1">
      <c r="B5414" s="709" t="inlineStr">
        <is>
          <t>YH3R-R</t>
        </is>
      </c>
      <c r="C5414" s="89">
        <f>SUMIF(数量表!D:H,B5414,数量表!H:H)</f>
        <v/>
      </c>
      <c r="D5414" s="239" t="inlineStr">
        <is>
          <t>45*1000</t>
        </is>
      </c>
      <c r="E5414" s="240" t="n">
        <v>57</v>
      </c>
      <c r="F5414" s="246" t="inlineStr">
        <is>
          <t>*</t>
        </is>
      </c>
      <c r="G5414" s="240" t="n">
        <v>576</v>
      </c>
      <c r="H5414" s="242" t="n">
        <v>1</v>
      </c>
      <c r="I5414" s="256">
        <f>SUM(H5414*C5414)</f>
        <v/>
      </c>
      <c r="J5414" s="257" t="n">
        <v>0.2</v>
      </c>
      <c r="K5414" s="258">
        <f>C5414*J5414</f>
        <v/>
      </c>
      <c r="M5414" s="307">
        <f>CONCATENATE(D5384,"　",E5384,F5384,G5384)</f>
        <v/>
      </c>
      <c r="N5414" s="308">
        <f>I5384</f>
        <v/>
      </c>
    </row>
    <row r="5415" ht="15" customHeight="1" thickBot="1">
      <c r="B5415" s="708" t="inlineStr">
        <is>
          <t>YH1R-R</t>
        </is>
      </c>
      <c r="C5415">
        <f>SUMIF(数量表!D:H,B5415,数量表!H:H)</f>
        <v/>
      </c>
      <c r="D5415" s="235" t="inlineStr">
        <is>
          <t>W2-39</t>
        </is>
      </c>
      <c r="E5415" s="236" t="n">
        <v>386.5</v>
      </c>
      <c r="F5415" s="245" t="inlineStr">
        <is>
          <t>*</t>
        </is>
      </c>
      <c r="G5415" s="236" t="n">
        <v>1150</v>
      </c>
      <c r="H5415" s="238" t="n">
        <v>1</v>
      </c>
      <c r="I5415" s="253">
        <f>SUM(H5415*C5415)</f>
        <v/>
      </c>
      <c r="J5415" s="254" t="n">
        <v>1</v>
      </c>
      <c r="K5415" s="255">
        <f>C5415*J5415</f>
        <v/>
      </c>
      <c r="M5415" s="307">
        <f>CONCATENATE(D5385,"　",E5385,F5385,G5385)</f>
        <v/>
      </c>
      <c r="N5415" s="308">
        <f>I5385</f>
        <v/>
      </c>
    </row>
    <row r="5416" ht="15" customHeight="1" thickBot="1">
      <c r="B5416" s="709" t="inlineStr">
        <is>
          <t>YH1R-R</t>
        </is>
      </c>
      <c r="C5416" s="87">
        <f>SUMIF(数量表!D:H,B5416,数量表!H:H)</f>
        <v/>
      </c>
      <c r="D5416" s="243" t="inlineStr">
        <is>
          <t>W2-39</t>
        </is>
      </c>
      <c r="E5416" s="2" t="n">
        <v>386.5</v>
      </c>
      <c r="F5416" s="892" t="inlineStr">
        <is>
          <t>*</t>
        </is>
      </c>
      <c r="G5416" s="2" t="n">
        <v>768</v>
      </c>
      <c r="H5416" s="122" t="n">
        <v>1</v>
      </c>
      <c r="I5416" s="259">
        <f>SUM(H5416*C5416)</f>
        <v/>
      </c>
      <c r="J5416" s="260" t="n">
        <v>1</v>
      </c>
      <c r="K5416" s="261">
        <f>C5416*J5416</f>
        <v/>
      </c>
      <c r="M5416" s="307">
        <f>CONCATENATE(D5386,"　",E5386,F5386,G5386)</f>
        <v/>
      </c>
      <c r="N5416" s="308">
        <f>I5386</f>
        <v/>
      </c>
    </row>
    <row r="5417" ht="15" customHeight="1" thickBot="1">
      <c r="B5417" s="709" t="inlineStr">
        <is>
          <t>YH1R-R</t>
        </is>
      </c>
      <c r="C5417" s="87">
        <f>SUMIF(数量表!D:H,B5417,数量表!H:H)</f>
        <v/>
      </c>
      <c r="D5417" s="243" t="inlineStr">
        <is>
          <t>W2-39</t>
        </is>
      </c>
      <c r="E5417" s="2" t="n">
        <v>373.5</v>
      </c>
      <c r="F5417" s="892" t="inlineStr">
        <is>
          <t>*</t>
        </is>
      </c>
      <c r="G5417" s="2" t="n">
        <v>1150</v>
      </c>
      <c r="H5417" s="122" t="n">
        <v>1</v>
      </c>
      <c r="I5417" s="259">
        <f>SUM(H5417*C5417)</f>
        <v/>
      </c>
      <c r="J5417" s="260" t="n">
        <v>1</v>
      </c>
      <c r="K5417" s="261">
        <f>C5417*J5417</f>
        <v/>
      </c>
      <c r="M5417" s="307">
        <f>CONCATENATE(D5387,"　",E5387,F5387,G5387)</f>
        <v/>
      </c>
      <c r="N5417" s="308">
        <f>I5387</f>
        <v/>
      </c>
    </row>
    <row r="5418" ht="15" customHeight="1" thickBot="1">
      <c r="B5418" s="709" t="inlineStr">
        <is>
          <t>YH1R-R</t>
        </is>
      </c>
      <c r="C5418" s="87">
        <f>SUMIF(数量表!D:H,B5418,数量表!H:H)</f>
        <v/>
      </c>
      <c r="D5418" s="243" t="inlineStr">
        <is>
          <t>W2-39</t>
        </is>
      </c>
      <c r="E5418" s="2" t="n">
        <v>373.5</v>
      </c>
      <c r="F5418" s="892" t="inlineStr">
        <is>
          <t>*</t>
        </is>
      </c>
      <c r="G5418" s="2" t="n">
        <v>768</v>
      </c>
      <c r="H5418" s="122" t="n">
        <v>1</v>
      </c>
      <c r="I5418" s="259">
        <f>SUM(H5418*C5418)</f>
        <v/>
      </c>
      <c r="J5418" s="260" t="n">
        <v>1</v>
      </c>
      <c r="K5418" s="261">
        <f>C5418*J5418</f>
        <v/>
      </c>
      <c r="M5418" s="307">
        <f>CONCATENATE(D5388,"　",E5388,F5388,G5388)</f>
        <v/>
      </c>
      <c r="N5418" s="308">
        <f>I5388</f>
        <v/>
      </c>
    </row>
    <row r="5419" ht="15" customHeight="1" thickBot="1">
      <c r="B5419" s="709" t="inlineStr">
        <is>
          <t>YH1R-R</t>
        </is>
      </c>
      <c r="C5419">
        <f>SUMIF(数量表!D:H,B5419,数量表!H:H)</f>
        <v/>
      </c>
      <c r="D5419" s="239" t="inlineStr">
        <is>
          <t>45*1000</t>
        </is>
      </c>
      <c r="E5419" s="240" t="n">
        <v>57</v>
      </c>
      <c r="F5419" s="246" t="inlineStr">
        <is>
          <t>*</t>
        </is>
      </c>
      <c r="G5419" s="240" t="n">
        <v>576</v>
      </c>
      <c r="H5419" s="242" t="n">
        <v>1</v>
      </c>
      <c r="I5419" s="256">
        <f>SUM(H5419*C5419)</f>
        <v/>
      </c>
      <c r="J5419" s="257" t="n">
        <v>0.2</v>
      </c>
      <c r="K5419" s="258">
        <f>C5419*J5419</f>
        <v/>
      </c>
      <c r="M5419" s="307">
        <f>CONCATENATE(D5389,"　",E5389,F5389,G5389)</f>
        <v/>
      </c>
      <c r="N5419" s="308">
        <f>I5389</f>
        <v/>
      </c>
    </row>
    <row r="5420" ht="15" customHeight="1" thickBot="1">
      <c r="B5420" s="79" t="inlineStr">
        <is>
          <t>45ME-C</t>
        </is>
      </c>
      <c r="C5420" s="82">
        <f>SUMIF(数量表!D:H,B5420,数量表!H:H)</f>
        <v/>
      </c>
      <c r="D5420" s="235" t="inlineStr">
        <is>
          <t>W2-39</t>
        </is>
      </c>
      <c r="E5420" s="236" t="n">
        <v>386.5</v>
      </c>
      <c r="F5420" s="237" t="inlineStr">
        <is>
          <t>*</t>
        </is>
      </c>
      <c r="G5420" s="236" t="n">
        <v>419</v>
      </c>
      <c r="H5420" s="238" t="n">
        <v>2</v>
      </c>
      <c r="I5420" s="253">
        <f>SUM(H5420*C5420)</f>
        <v/>
      </c>
      <c r="J5420" s="254" t="n">
        <v>1</v>
      </c>
      <c r="K5420" s="255">
        <f>C5420*J5420</f>
        <v/>
      </c>
      <c r="M5420" s="251">
        <f>CONCATENATE(D5420,"　",E5420,F5420,G5420)</f>
        <v/>
      </c>
      <c r="N5420" s="252">
        <f>I5420</f>
        <v/>
      </c>
    </row>
    <row r="5421" ht="15" customHeight="1" thickBot="1">
      <c r="B5421" s="85" t="inlineStr">
        <is>
          <t>45ME-C</t>
        </is>
      </c>
      <c r="C5421" s="87">
        <f>SUMIF(数量表!D:H,B5421,数量表!H:H)</f>
        <v/>
      </c>
      <c r="D5421" s="243" t="inlineStr">
        <is>
          <t>W2-41</t>
        </is>
      </c>
      <c r="E5421" s="2" t="n">
        <v>414.5</v>
      </c>
      <c r="F5421" s="244" t="inlineStr">
        <is>
          <t>*</t>
        </is>
      </c>
      <c r="G5421" s="2" t="n">
        <v>419</v>
      </c>
      <c r="H5421" s="122" t="n">
        <v>2</v>
      </c>
      <c r="I5421" s="259">
        <f>SUM(H5421*C5421)</f>
        <v/>
      </c>
      <c r="J5421" s="260" t="n">
        <v>1</v>
      </c>
      <c r="K5421" s="261">
        <f>C5421*J5421</f>
        <v/>
      </c>
      <c r="M5421" s="251">
        <f>CONCATENATE(D5421,"　",E5421,F5421,G5421)</f>
        <v/>
      </c>
      <c r="N5421" s="252">
        <f>I5421</f>
        <v/>
      </c>
    </row>
    <row r="5422" ht="15" customHeight="1" thickBot="1">
      <c r="B5422" s="85" t="inlineStr">
        <is>
          <t>45ME-C</t>
        </is>
      </c>
      <c r="C5422" s="87">
        <f>SUMIF(数量表!D:H,B5422,数量表!H:H)</f>
        <v/>
      </c>
      <c r="D5422" s="243" t="inlineStr">
        <is>
          <t>45*1000</t>
        </is>
      </c>
      <c r="E5422" s="2" t="n">
        <v>39</v>
      </c>
      <c r="F5422" s="244" t="inlineStr">
        <is>
          <t>*</t>
        </is>
      </c>
      <c r="G5422" s="2" t="n">
        <v>1200</v>
      </c>
      <c r="H5422" s="122" t="n">
        <v>1</v>
      </c>
      <c r="I5422" s="259">
        <f>SUM(H5422*C5422)</f>
        <v/>
      </c>
      <c r="J5422" s="260" t="n">
        <v>0.2</v>
      </c>
      <c r="K5422" s="261">
        <f>C5422*J5422</f>
        <v/>
      </c>
      <c r="M5422" s="251">
        <f>CONCATENATE(D5422,"　",E5422,F5422,G5422)</f>
        <v/>
      </c>
      <c r="N5422" s="252">
        <f>I5422</f>
        <v/>
      </c>
    </row>
    <row r="5423" ht="15" customHeight="1" thickBot="1">
      <c r="B5423" s="88" t="inlineStr">
        <is>
          <t>45ME-C</t>
        </is>
      </c>
      <c r="C5423" s="91">
        <f>SUMIF(数量表!D:H,B5423,数量表!H:H)</f>
        <v/>
      </c>
      <c r="D5423" s="239" t="inlineStr">
        <is>
          <t>45*1000</t>
        </is>
      </c>
      <c r="E5423" s="240" t="n">
        <v>39</v>
      </c>
      <c r="F5423" s="241" t="inlineStr">
        <is>
          <t>*</t>
        </is>
      </c>
      <c r="G5423" s="240" t="n">
        <v>637</v>
      </c>
      <c r="H5423" s="242" t="n">
        <v>1</v>
      </c>
      <c r="I5423" s="256">
        <f>SUM(H5423*C5423)</f>
        <v/>
      </c>
      <c r="J5423" s="257" t="n">
        <v>0.2</v>
      </c>
      <c r="K5423" s="258">
        <f>C5423*J5423</f>
        <v/>
      </c>
      <c r="M5423" s="251">
        <f>CONCATENATE(D5423,"　",E5423,F5423,G5423)</f>
        <v/>
      </c>
      <c r="N5423" s="252">
        <f>I5423</f>
        <v/>
      </c>
    </row>
  </sheetData>
  <autoFilter ref="A1:C5423"/>
  <mergeCells count="4">
    <mergeCell ref="W9:Z9"/>
    <mergeCell ref="D1:K1"/>
    <mergeCell ref="Q2:R2"/>
    <mergeCell ref="Q1:R1"/>
  </mergeCells>
  <pageMargins left="0.9840277777777779" right="0.786805555555556" top="0.472222222222222" bottom="0.590277777777778" header="0.275" footer="0.511805555555556"/>
  <pageSetup orientation="portrait" paperSize="9" fitToHeight="0"/>
  <legacyDrawing xmlns:r="http://schemas.openxmlformats.org/officeDocument/2006/relationships" r:id="anysvml"/>
</worksheet>
</file>

<file path=xl/worksheets/sheet9.xml><?xml version="1.0" encoding="utf-8"?>
<worksheet xmlns="http://schemas.openxmlformats.org/spreadsheetml/2006/main">
  <sheetPr codeName="Sheet10">
    <tabColor indexed="13"/>
    <outlinePr summaryBelow="1" summaryRight="1"/>
    <pageSetUpPr/>
  </sheetPr>
  <dimension ref="A1:BI5503"/>
  <sheetViews>
    <sheetView zoomScale="85" zoomScaleNormal="85" workbookViewId="0">
      <pane ySplit="2" topLeftCell="A856" activePane="bottomLeft" state="frozen"/>
      <selection pane="bottomLeft" activeCell="B5501" sqref="B5501:AE5503"/>
    </sheetView>
  </sheetViews>
  <sheetFormatPr baseColWidth="8" defaultColWidth="9" defaultRowHeight="14.25" outlineLevelCol="0"/>
  <cols>
    <col width="3.75" customWidth="1" style="1" min="1" max="1"/>
    <col width="27.75" customWidth="1" style="2" min="2" max="2"/>
    <col width="3.875" customWidth="1" min="3" max="3"/>
    <col width="3.75" customWidth="1" min="4" max="4"/>
    <col width="5.25" customWidth="1" min="5" max="5"/>
    <col width="9" customWidth="1" min="6" max="6"/>
    <col width="4" customWidth="1" min="7" max="8"/>
    <col width="5.125" customWidth="1" min="9" max="9"/>
    <col width="15" customWidth="1" min="10" max="10"/>
    <col width="8.375" customWidth="1" style="72" min="11" max="11"/>
    <col width="6" customWidth="1" min="12" max="12"/>
    <col width="4" customWidth="1" min="13" max="13"/>
    <col width="8.375" customWidth="1" style="72" min="14" max="14"/>
    <col width="7.5" customWidth="1" min="15" max="15"/>
    <col width="3.5" customWidth="1" min="16" max="16"/>
    <col width="8.5" customWidth="1" style="72" min="17" max="17"/>
    <col width="6.375" customWidth="1" min="18" max="18"/>
    <col width="3.125" customWidth="1" min="19" max="19"/>
    <col width="8.5" customWidth="1" style="72" min="20" max="20"/>
    <col width="6.375" customWidth="1" min="21" max="21"/>
    <col width="3.125" customWidth="1" min="22" max="22"/>
    <col width="6.5" customWidth="1" style="72" min="23" max="23"/>
    <col width="6.375" customWidth="1" min="24" max="24"/>
    <col width="3.125" customWidth="1" min="25" max="25"/>
    <col width="6" customWidth="1" style="72" min="26" max="26"/>
    <col width="6.375" customWidth="1" min="27" max="27"/>
    <col width="3.125" customWidth="1" min="28" max="28"/>
    <col width="7.25" customWidth="1" style="72" min="29" max="29"/>
    <col width="6.375" customWidth="1" min="30" max="30"/>
    <col width="3.875" customWidth="1" min="31" max="31"/>
    <col width="3.125" customWidth="1" min="32" max="32"/>
    <col width="3.125" customWidth="1" style="73" min="33" max="33"/>
    <col width="7.875" customWidth="1" min="35" max="35"/>
    <col width="6.375" customWidth="1" min="36" max="36"/>
    <col width="11.625" customWidth="1" style="892" min="37" max="37"/>
    <col width="5.375" customWidth="1" min="39" max="39"/>
    <col width="6.375" customWidth="1" min="40" max="40"/>
    <col width="11.625" customWidth="1" style="892" min="41" max="41"/>
    <col width="8.5" customWidth="1" min="42" max="42"/>
    <col width="4.75" customWidth="1" min="43" max="43"/>
    <col width="6.75" customWidth="1" min="44" max="44"/>
    <col width="10.875" customWidth="1" min="45" max="45"/>
    <col width="4.75" customWidth="1" min="47" max="47"/>
    <col width="5.875" customWidth="1" min="48" max="48"/>
    <col width="10.625" customWidth="1" min="49" max="49"/>
    <col width="4.75" customWidth="1" min="51" max="51"/>
    <col width="5.5" customWidth="1" min="52" max="52"/>
    <col width="10.625" customWidth="1" min="53" max="53"/>
    <col width="6.125" customWidth="1" min="55" max="55"/>
    <col width="5" customWidth="1" min="56" max="56"/>
    <col width="10.625" customWidth="1" min="57" max="57"/>
    <col width="6.125" customWidth="1" min="59" max="59"/>
    <col width="5" customWidth="1" min="60" max="60"/>
    <col width="10.625" customWidth="1" min="61" max="61"/>
  </cols>
  <sheetData>
    <row r="1" ht="15" customFormat="1" customHeight="1" s="71">
      <c r="A1" s="75" t="n"/>
      <c r="B1" s="76" t="n"/>
      <c r="K1" s="92" t="n"/>
      <c r="L1" s="93" t="n"/>
      <c r="M1" s="93" t="n"/>
      <c r="N1" s="94" t="n"/>
      <c r="O1" s="95" t="n"/>
      <c r="P1" s="95" t="n"/>
      <c r="Q1" s="111" t="n"/>
      <c r="R1" s="112" t="n"/>
      <c r="S1" s="112" t="n"/>
      <c r="T1" s="113" t="n"/>
      <c r="U1" s="114" t="n"/>
      <c r="V1" s="114" t="n"/>
      <c r="W1" s="115" t="n"/>
      <c r="X1" s="116" t="n"/>
      <c r="Y1" s="116" t="n"/>
      <c r="Z1" s="135" t="n"/>
      <c r="AA1" s="136" t="n"/>
      <c r="AB1" s="136" t="n"/>
      <c r="AC1" s="137" t="n"/>
      <c r="AD1" s="138" t="n"/>
      <c r="AE1" s="138" t="n"/>
      <c r="AG1" s="155" t="n"/>
      <c r="AK1" s="156">
        <f>ROUNDUP(SUM(AK3:AK25),0)</f>
        <v/>
      </c>
      <c r="AO1" s="163">
        <f>ROUNDUP(SUM(AO3:AO347),0)</f>
        <v/>
      </c>
      <c r="AS1" s="164">
        <f>ROUNDUP(SUM(AS3:AS24),0)</f>
        <v/>
      </c>
      <c r="AW1" s="171">
        <f>ROUNDUP(SUM(AW3:AW14),0)</f>
        <v/>
      </c>
      <c r="BA1" s="172">
        <f>ROUNDUP(SUM(BA3:BA21),0)</f>
        <v/>
      </c>
      <c r="BE1" s="179">
        <f>ROUNDUP(SUM(BE3:BE12),0)</f>
        <v/>
      </c>
      <c r="BI1" s="180">
        <f>ROUNDUP(SUM(BI3:BI25),0)</f>
        <v/>
      </c>
    </row>
    <row r="2" ht="15" customHeight="1" thickBot="1">
      <c r="A2" s="77" t="n"/>
      <c r="B2" s="72" t="inlineStr">
        <is>
          <t>パネル</t>
        </is>
      </c>
      <c r="C2" s="72" t="inlineStr">
        <is>
          <t>数量</t>
        </is>
      </c>
      <c r="D2" s="78" t="n"/>
      <c r="E2" s="78" t="n"/>
      <c r="F2" s="78" t="inlineStr">
        <is>
          <t>サイズ</t>
        </is>
      </c>
      <c r="G2" s="72" t="inlineStr">
        <is>
          <t>加工</t>
        </is>
      </c>
      <c r="H2" s="72" t="n"/>
      <c r="I2" s="72" t="inlineStr">
        <is>
          <t>本数</t>
        </is>
      </c>
      <c r="K2" s="96" t="inlineStr">
        <is>
          <t>30x105</t>
        </is>
      </c>
      <c r="L2" s="97" t="n"/>
      <c r="M2" s="96" t="n"/>
      <c r="N2" s="98" t="inlineStr">
        <is>
          <t>27×105</t>
        </is>
      </c>
      <c r="O2" s="99" t="n"/>
      <c r="P2" s="98" t="n"/>
      <c r="Q2" s="117" t="inlineStr">
        <is>
          <t>45×45</t>
        </is>
      </c>
      <c r="R2" s="118" t="n"/>
      <c r="S2" s="118" t="n"/>
      <c r="T2" s="119" t="inlineStr">
        <is>
          <t>35×40</t>
        </is>
      </c>
      <c r="U2" s="120" t="n"/>
      <c r="V2" s="120" t="n"/>
      <c r="W2" s="121" t="inlineStr">
        <is>
          <t>30×92</t>
        </is>
      </c>
      <c r="X2" s="122" t="n"/>
      <c r="Y2" s="122" t="n"/>
      <c r="Z2" s="139" t="inlineStr">
        <is>
          <t>27×92</t>
        </is>
      </c>
      <c r="AA2" s="140" t="n"/>
      <c r="AB2" s="140" t="n"/>
      <c r="AC2" s="141" t="inlineStr">
        <is>
          <t>45×105</t>
        </is>
      </c>
      <c r="AD2" s="142" t="n"/>
      <c r="AE2" s="142" t="n"/>
      <c r="AH2" s="157" t="inlineStr">
        <is>
          <t>30×105</t>
        </is>
      </c>
      <c r="AI2" s="158">
        <f>SUM(AI$3:AI$82)</f>
        <v/>
      </c>
      <c r="AJ2" s="97" t="n"/>
      <c r="AK2" s="159" t="inlineStr">
        <is>
          <t>使用本数</t>
        </is>
      </c>
      <c r="AL2" s="160" t="inlineStr">
        <is>
          <t>27×105</t>
        </is>
      </c>
      <c r="AM2" s="161">
        <f>SUM(AM$3:AM$353)</f>
        <v/>
      </c>
      <c r="AN2" s="162" t="n"/>
      <c r="AO2" s="165" t="inlineStr">
        <is>
          <t>使用本数</t>
        </is>
      </c>
      <c r="AP2" s="166" t="inlineStr">
        <is>
          <t>45×45</t>
        </is>
      </c>
      <c r="AQ2" s="167">
        <f>SUM(AQ$3:AQ$1048576)</f>
        <v/>
      </c>
      <c r="AR2" s="118" t="n"/>
      <c r="AS2" s="168" t="inlineStr">
        <is>
          <t>使用本数</t>
        </is>
      </c>
      <c r="AT2" s="169" t="inlineStr">
        <is>
          <t>35×40</t>
        </is>
      </c>
      <c r="AU2" s="170">
        <f>SUM(AU$3:AU$1048576)</f>
        <v/>
      </c>
      <c r="AV2" s="120" t="n"/>
      <c r="AW2" s="173" t="inlineStr">
        <is>
          <t>使用本数</t>
        </is>
      </c>
      <c r="AX2" s="174" t="inlineStr">
        <is>
          <t>30×92</t>
        </is>
      </c>
      <c r="AY2" s="175">
        <f>SUM(AY$3:AY$1048576)</f>
        <v/>
      </c>
      <c r="AZ2" s="122" t="n"/>
      <c r="BA2" s="176" t="inlineStr">
        <is>
          <t>使用本数</t>
        </is>
      </c>
      <c r="BB2" s="177" t="inlineStr">
        <is>
          <t>27×92</t>
        </is>
      </c>
      <c r="BC2" s="178">
        <f>SUM(BC$3:BC$1048576)</f>
        <v/>
      </c>
      <c r="BD2" s="140" t="n"/>
      <c r="BE2" s="181" t="inlineStr">
        <is>
          <t>使用本数</t>
        </is>
      </c>
      <c r="BF2" s="182" t="inlineStr">
        <is>
          <t>45×105</t>
        </is>
      </c>
      <c r="BG2" s="183">
        <f>SUM(BG$3:BG$1048576)</f>
        <v/>
      </c>
      <c r="BH2" s="142" t="n"/>
      <c r="BI2" s="184" t="inlineStr">
        <is>
          <t>使用本数</t>
        </is>
      </c>
    </row>
    <row r="3" ht="15" customHeight="1" thickBot="1">
      <c r="B3" s="79" t="inlineStr">
        <is>
          <t>AW</t>
        </is>
      </c>
      <c r="C3" s="80">
        <f>SUMIF(数量表!D:H,B3,数量表!H:H)</f>
        <v/>
      </c>
      <c r="D3" s="80" t="n">
        <v>27</v>
      </c>
      <c r="E3" s="80" t="n">
        <v>105</v>
      </c>
      <c r="F3" s="81" t="n">
        <v>2548</v>
      </c>
      <c r="G3" s="80" t="inlineStr">
        <is>
          <t>×</t>
        </is>
      </c>
      <c r="H3" s="82" t="n">
        <v>1</v>
      </c>
      <c r="I3" s="82">
        <f>C3*H3</f>
        <v/>
      </c>
      <c r="J3" s="2">
        <f>CONCATENATE(A3,B3)</f>
        <v/>
      </c>
      <c r="K3" s="96" t="n"/>
      <c r="L3" s="97" t="n"/>
      <c r="M3" s="97" t="n"/>
      <c r="N3" s="98" t="inlineStr">
        <is>
          <t>27×105</t>
        </is>
      </c>
      <c r="O3" s="99">
        <f>F3</f>
        <v/>
      </c>
      <c r="P3" s="99">
        <f>SUM(I3)</f>
        <v/>
      </c>
      <c r="Q3" s="117" t="n"/>
      <c r="R3" s="118" t="n"/>
      <c r="S3" s="118" t="n"/>
      <c r="T3" s="119" t="n"/>
      <c r="U3" s="120" t="n"/>
      <c r="V3" s="120" t="n"/>
      <c r="W3" s="121" t="n"/>
      <c r="X3" s="122" t="n"/>
      <c r="Y3" s="122" t="n"/>
      <c r="Z3" s="143" t="n"/>
      <c r="AA3" s="140" t="n"/>
      <c r="AB3" s="140" t="n"/>
      <c r="AC3" s="144" t="n"/>
      <c r="AD3" s="142" t="n"/>
      <c r="AE3" s="142" t="n"/>
      <c r="AH3" t="n">
        <v>2548</v>
      </c>
      <c r="AI3">
        <f>SUMIF(L:M,#REF!,M:M)</f>
        <v/>
      </c>
      <c r="AJ3" t="n">
        <v>1</v>
      </c>
      <c r="AK3" s="892">
        <f>SUM(AI3/AJ3)</f>
        <v/>
      </c>
      <c r="AL3" t="n">
        <v>2620</v>
      </c>
      <c r="AM3">
        <f>SUMIF(O:P,AL3,P:P)</f>
        <v/>
      </c>
      <c r="AN3" t="n">
        <v>1</v>
      </c>
      <c r="AO3" s="892">
        <f>SUM(AM3/AN3)</f>
        <v/>
      </c>
      <c r="AP3" t="n">
        <v>2482</v>
      </c>
      <c r="AQ3">
        <f>SUMIF(R:S,AP3,S:S)</f>
        <v/>
      </c>
      <c r="AR3" t="n">
        <v>1</v>
      </c>
      <c r="AS3">
        <f>SUM(AQ3/AR3)</f>
        <v/>
      </c>
      <c r="AT3" t="n">
        <v>2572</v>
      </c>
      <c r="AU3">
        <f>SUMIF(U:V,AT3,V:V)</f>
        <v/>
      </c>
      <c r="AV3" t="n">
        <v>1</v>
      </c>
      <c r="AW3">
        <f>SUM(AU3/AV3)</f>
        <v/>
      </c>
      <c r="AX3" t="n">
        <v>2512</v>
      </c>
      <c r="AY3">
        <f>SUMIF(X:Y,AX3,Y:Y)</f>
        <v/>
      </c>
      <c r="AZ3" t="n">
        <v>1</v>
      </c>
      <c r="BA3">
        <f>SUM(AY3/AZ3)</f>
        <v/>
      </c>
      <c r="BB3" t="n">
        <v>2512</v>
      </c>
      <c r="BC3">
        <f>SUMIF(AA:AB,BB3,AB:AB)</f>
        <v/>
      </c>
      <c r="BD3" t="n">
        <v>1</v>
      </c>
      <c r="BE3">
        <f>SUM(BC3/BD3)</f>
        <v/>
      </c>
      <c r="BF3" t="n">
        <v>2049</v>
      </c>
      <c r="BG3">
        <f>SUMIF(AD:AE,BF3,AE:AE)</f>
        <v/>
      </c>
      <c r="BH3" t="n">
        <v>1</v>
      </c>
      <c r="BI3">
        <f>SUM(BG3/BH3)</f>
        <v/>
      </c>
    </row>
    <row r="4" ht="15" customHeight="1" thickBot="1">
      <c r="B4" s="79" t="inlineStr">
        <is>
          <t>A</t>
        </is>
      </c>
      <c r="C4" s="80">
        <f>SUMIF(数量表!D:H,B4,数量表!H:H)</f>
        <v/>
      </c>
      <c r="D4" s="80" t="n">
        <v>27</v>
      </c>
      <c r="E4" s="80" t="n">
        <v>105</v>
      </c>
      <c r="F4" s="81" t="n">
        <v>2548</v>
      </c>
      <c r="G4" s="80" t="inlineStr">
        <is>
          <t>×</t>
        </is>
      </c>
      <c r="H4" s="82" t="n">
        <v>1</v>
      </c>
      <c r="I4" s="82">
        <f>C4*H4</f>
        <v/>
      </c>
      <c r="J4" s="2" t="n"/>
      <c r="K4" s="96" t="n"/>
      <c r="L4" s="97" t="n"/>
      <c r="M4" s="97" t="n"/>
      <c r="N4" s="98" t="inlineStr">
        <is>
          <t>27×105</t>
        </is>
      </c>
      <c r="O4" s="99">
        <f>F4</f>
        <v/>
      </c>
      <c r="P4" s="99">
        <f>SUM(I4)</f>
        <v/>
      </c>
      <c r="Q4" s="117" t="n"/>
      <c r="R4" s="118" t="n"/>
      <c r="S4" s="118" t="n"/>
      <c r="T4" s="119" t="n"/>
      <c r="U4" s="120" t="n"/>
      <c r="V4" s="120" t="n"/>
      <c r="W4" s="121" t="n"/>
      <c r="X4" s="122" t="n"/>
      <c r="Y4" s="122" t="n"/>
      <c r="Z4" s="143" t="n"/>
      <c r="AA4" s="140" t="n"/>
      <c r="AB4" s="140" t="n"/>
      <c r="AC4" s="144" t="n"/>
      <c r="AD4" s="142" t="n"/>
      <c r="AE4" s="142" t="n"/>
      <c r="AH4" t="n">
        <v>2512</v>
      </c>
      <c r="AI4">
        <f>SUMIF(L:M,#REF!,M:M)</f>
        <v/>
      </c>
      <c r="AJ4" t="n">
        <v>1</v>
      </c>
      <c r="AK4" s="892">
        <f>SUM(AI4/AJ4)</f>
        <v/>
      </c>
      <c r="AL4" t="n">
        <v>2607</v>
      </c>
      <c r="AM4">
        <f>SUMIF(O:P,AL4,P:P)</f>
        <v/>
      </c>
      <c r="AN4" t="n">
        <v>1</v>
      </c>
      <c r="AO4" s="892">
        <f>SUM(AM4/AN4)</f>
        <v/>
      </c>
      <c r="AP4" t="n">
        <v>2357</v>
      </c>
      <c r="AQ4">
        <f>SUMIF(R:S,AP4,S:S)</f>
        <v/>
      </c>
      <c r="AR4" t="n">
        <v>1</v>
      </c>
      <c r="AS4">
        <f>SUM(AQ4/AR4)</f>
        <v/>
      </c>
      <c r="AT4" t="n">
        <v>2447</v>
      </c>
      <c r="AU4">
        <f>SUMIF(U:V,AT4,V:V)</f>
        <v/>
      </c>
      <c r="AV4" t="n">
        <v>1</v>
      </c>
      <c r="AW4">
        <f>SUM(AU4/AV4)</f>
        <v/>
      </c>
      <c r="AX4" t="n">
        <v>2387</v>
      </c>
      <c r="AY4">
        <f>SUMIF(X:Y,AX4,Y:Y)</f>
        <v/>
      </c>
      <c r="AZ4" t="n">
        <v>1</v>
      </c>
      <c r="BA4">
        <f>SUM(AY4/AZ4)</f>
        <v/>
      </c>
      <c r="BB4" t="n">
        <v>2387</v>
      </c>
      <c r="BC4">
        <f>SUMIF(AA:AB,BB4,AB:AB)</f>
        <v/>
      </c>
      <c r="BD4" t="n">
        <v>1</v>
      </c>
      <c r="BE4">
        <f>SUM(BC4/BD4)</f>
        <v/>
      </c>
      <c r="BF4" t="n">
        <v>1849</v>
      </c>
      <c r="BG4">
        <f>SUMIF(AD:AE,BF4,AE:AE)</f>
        <v/>
      </c>
      <c r="BH4" t="n">
        <v>1</v>
      </c>
      <c r="BI4">
        <f>SUM(BG4/BH4)</f>
        <v/>
      </c>
    </row>
    <row r="5" ht="15" customHeight="1" thickBot="1">
      <c r="B5" s="83" t="inlineStr">
        <is>
          <t>A670</t>
        </is>
      </c>
      <c r="C5" s="7">
        <f>SUMIF(数量表!D:H,B5,数量表!H:H)</f>
        <v/>
      </c>
      <c r="D5" s="7" t="n">
        <v>27</v>
      </c>
      <c r="E5" s="7" t="n">
        <v>105</v>
      </c>
      <c r="F5" s="84" t="n">
        <v>2548</v>
      </c>
      <c r="G5" s="7" t="n"/>
      <c r="H5" s="21" t="n">
        <v>1</v>
      </c>
      <c r="I5" s="21">
        <f>C5*H5</f>
        <v/>
      </c>
      <c r="J5" s="100" t="n"/>
      <c r="K5" s="101" t="n"/>
      <c r="L5" s="102" t="n"/>
      <c r="M5" s="102" t="n"/>
      <c r="N5" s="103" t="inlineStr">
        <is>
          <t>27×105</t>
        </is>
      </c>
      <c r="O5" s="99">
        <f>F5</f>
        <v/>
      </c>
      <c r="P5" s="104">
        <f>SUM(I5)</f>
        <v/>
      </c>
      <c r="Q5" s="123" t="n"/>
      <c r="R5" s="124" t="n"/>
      <c r="S5" s="124" t="n"/>
      <c r="T5" s="125" t="n"/>
      <c r="U5" s="126" t="n"/>
      <c r="V5" s="126" t="n"/>
      <c r="W5" s="127" t="n"/>
      <c r="X5" s="128" t="n"/>
      <c r="Y5" s="145" t="n"/>
      <c r="Z5" s="146" t="n"/>
      <c r="AA5" s="147" t="n"/>
      <c r="AB5" s="147" t="n"/>
      <c r="AC5" s="148" t="n"/>
      <c r="AD5" s="149" t="n"/>
      <c r="AE5" s="149" t="n"/>
      <c r="AF5" s="150" t="n"/>
      <c r="AH5" t="n">
        <v>2480</v>
      </c>
      <c r="AI5">
        <f>SUMIF(L:M,#REF!,M:M)</f>
        <v/>
      </c>
      <c r="AJ5" t="n">
        <v>1</v>
      </c>
      <c r="AK5" s="892">
        <f>SUM(AI5/AJ5)</f>
        <v/>
      </c>
      <c r="AL5" t="n">
        <v>2557</v>
      </c>
      <c r="AM5">
        <f>SUMIF(O:P,AL5,P:P)</f>
        <v/>
      </c>
      <c r="AN5" t="n">
        <v>1</v>
      </c>
      <c r="AO5" s="892">
        <f>SUM(AM5/AN5)</f>
        <v/>
      </c>
      <c r="AP5" t="n">
        <v>2232</v>
      </c>
      <c r="AQ5">
        <f>SUMIF(R:S,AP5,S:S)</f>
        <v/>
      </c>
      <c r="AR5" t="n">
        <v>1</v>
      </c>
      <c r="AS5">
        <f>SUM(AQ5/AR5)</f>
        <v/>
      </c>
      <c r="AT5" t="n">
        <v>2322</v>
      </c>
      <c r="AU5">
        <f>SUMIF(U:V,AT5,V:V)</f>
        <v/>
      </c>
      <c r="AV5" t="n">
        <v>1</v>
      </c>
      <c r="AW5">
        <f>SUM(AU5/AV5)</f>
        <v/>
      </c>
      <c r="AX5" t="n">
        <v>2262</v>
      </c>
      <c r="AY5">
        <f>SUMIF(X:Y,AX5,Y:Y)</f>
        <v/>
      </c>
      <c r="AZ5" t="n">
        <v>1</v>
      </c>
      <c r="BA5">
        <f>SUM(AY5/AZ5)</f>
        <v/>
      </c>
      <c r="BB5" t="n">
        <v>2262</v>
      </c>
      <c r="BC5">
        <f>SUMIF(AA:AB,BB5,AB:AB)</f>
        <v/>
      </c>
      <c r="BD5" t="n">
        <v>1</v>
      </c>
      <c r="BE5">
        <f>SUM(BC5/BD5)</f>
        <v/>
      </c>
      <c r="BF5" t="n">
        <v>1710</v>
      </c>
      <c r="BG5">
        <f>SUMIF(AD:AE,BF5,AE:AE)</f>
        <v/>
      </c>
      <c r="BH5" t="n">
        <v>1</v>
      </c>
      <c r="BI5">
        <f>SUM(BG5/BH5)</f>
        <v/>
      </c>
    </row>
    <row r="6" ht="15" customHeight="1">
      <c r="B6" s="85" t="inlineStr">
        <is>
          <t>A670L</t>
        </is>
      </c>
      <c r="C6">
        <f>SUMIF(数量表!D:H,B6,数量表!H:H)</f>
        <v/>
      </c>
      <c r="D6" t="n">
        <v>27</v>
      </c>
      <c r="E6" t="n">
        <v>105</v>
      </c>
      <c r="F6" s="86" t="n">
        <v>2548</v>
      </c>
      <c r="H6" s="87" t="n">
        <v>1</v>
      </c>
      <c r="I6" s="87">
        <f>C6*H6</f>
        <v/>
      </c>
      <c r="J6" s="29" t="n"/>
      <c r="K6" s="96" t="n"/>
      <c r="L6" s="97" t="n"/>
      <c r="M6" s="97" t="n"/>
      <c r="N6" s="103" t="inlineStr">
        <is>
          <t>27×105</t>
        </is>
      </c>
      <c r="O6" s="99">
        <f>F6</f>
        <v/>
      </c>
      <c r="P6" s="104">
        <f>SUM(I6)</f>
        <v/>
      </c>
      <c r="Q6" s="117" t="n"/>
      <c r="R6" s="118" t="n"/>
      <c r="S6" s="118" t="n"/>
      <c r="T6" s="119" t="n"/>
      <c r="U6" s="120" t="n"/>
      <c r="V6" s="120" t="n"/>
      <c r="W6" s="121" t="n"/>
      <c r="X6" s="122" t="n"/>
      <c r="Y6" s="122" t="n"/>
      <c r="Z6" s="143" t="n"/>
      <c r="AA6" s="140" t="n"/>
      <c r="AB6" s="140" t="n"/>
      <c r="AC6" s="144" t="n"/>
      <c r="AD6" s="142" t="n"/>
      <c r="AE6" s="142" t="n"/>
      <c r="AH6" t="n">
        <v>2458</v>
      </c>
      <c r="AI6">
        <f>SUMIF(L:M,#REF!,M:M)</f>
        <v/>
      </c>
      <c r="AJ6" t="n">
        <v>1</v>
      </c>
      <c r="AK6" s="892">
        <f>SUM(AI6/AJ6)</f>
        <v/>
      </c>
      <c r="AL6" t="n">
        <v>2548</v>
      </c>
      <c r="AM6">
        <f>SUMIF(O:P,AL6,P:P)</f>
        <v/>
      </c>
      <c r="AN6" t="n">
        <v>1</v>
      </c>
      <c r="AO6" s="892">
        <f>SUM(AM6/AN6)</f>
        <v/>
      </c>
      <c r="AP6" t="n">
        <v>2107</v>
      </c>
      <c r="AQ6">
        <f>SUMIF(R:S,AP6,S:S)</f>
        <v/>
      </c>
      <c r="AR6" t="n">
        <v>1</v>
      </c>
      <c r="AS6">
        <f>SUM(AQ6/AR6)</f>
        <v/>
      </c>
      <c r="AT6" t="n">
        <v>2197</v>
      </c>
      <c r="AU6">
        <f>SUMIF(U:V,AT6,V:V)</f>
        <v/>
      </c>
      <c r="AV6" t="n">
        <v>1</v>
      </c>
      <c r="AW6">
        <f>SUM(AU6/AV6)</f>
        <v/>
      </c>
      <c r="AX6" t="n">
        <v>2137</v>
      </c>
      <c r="AY6">
        <f>SUMIF(X:Y,AX6,Y:Y)</f>
        <v/>
      </c>
      <c r="AZ6" t="n">
        <v>1</v>
      </c>
      <c r="BA6">
        <f>SUM(AY6/AZ6)</f>
        <v/>
      </c>
      <c r="BB6" t="n">
        <v>2137</v>
      </c>
      <c r="BC6">
        <f>SUMIF(AA:AB,BB6,AB:AB)</f>
        <v/>
      </c>
      <c r="BD6" t="n">
        <v>1</v>
      </c>
      <c r="BE6">
        <f>SUM(BC6/BD6)</f>
        <v/>
      </c>
      <c r="BF6" t="n">
        <v>1349</v>
      </c>
      <c r="BG6">
        <f>SUMIF(AD:AE,BF6,AE:AE)</f>
        <v/>
      </c>
      <c r="BH6" t="n">
        <v>2</v>
      </c>
      <c r="BI6">
        <f>SUM(BG6/BH6)</f>
        <v/>
      </c>
    </row>
    <row r="7" ht="15" customHeight="1" thickBot="1">
      <c r="B7" s="88" t="inlineStr">
        <is>
          <t>A670L</t>
        </is>
      </c>
      <c r="C7">
        <f>SUMIF(数量表!D:H,B7,数量表!H:H)</f>
        <v/>
      </c>
      <c r="D7" t="n">
        <v>30</v>
      </c>
      <c r="E7" t="n">
        <v>105</v>
      </c>
      <c r="F7" s="86" t="n">
        <v>2548</v>
      </c>
      <c r="G7" t="inlineStr">
        <is>
          <t>×</t>
        </is>
      </c>
      <c r="H7" s="87" t="n">
        <v>1</v>
      </c>
      <c r="I7" s="87">
        <f>C7*H7</f>
        <v/>
      </c>
      <c r="J7" s="2" t="n"/>
      <c r="K7" s="96" t="inlineStr">
        <is>
          <t>30×105</t>
        </is>
      </c>
      <c r="L7" s="97">
        <f>F7</f>
        <v/>
      </c>
      <c r="M7" s="97">
        <f>I7</f>
        <v/>
      </c>
      <c r="N7" s="105" t="n"/>
      <c r="O7" s="99" t="n"/>
      <c r="P7" s="99" t="n"/>
      <c r="Q7" s="117" t="n"/>
      <c r="R7" s="118" t="n"/>
      <c r="S7" s="118" t="n"/>
      <c r="T7" s="119" t="n"/>
      <c r="U7" s="120" t="n"/>
      <c r="V7" s="120" t="n"/>
      <c r="W7" s="121" t="n"/>
      <c r="X7" s="122" t="n"/>
      <c r="Y7" s="122" t="n"/>
      <c r="Z7" s="143" t="n"/>
      <c r="AA7" s="140" t="n"/>
      <c r="AB7" s="140" t="n"/>
      <c r="AC7" s="144" t="n"/>
      <c r="AD7" s="142" t="n"/>
      <c r="AE7" s="142" t="n"/>
      <c r="AH7" t="n">
        <v>2423</v>
      </c>
      <c r="AI7">
        <f>SUMIF(L:M,#REF!,M:M)</f>
        <v/>
      </c>
      <c r="AJ7" t="n">
        <v>1</v>
      </c>
      <c r="AK7" s="892">
        <f>SUM(AI7/AJ7)</f>
        <v/>
      </c>
      <c r="AL7" t="n">
        <v>2512</v>
      </c>
      <c r="AM7">
        <f>SUMIF(O:P,AL7,P:P)</f>
        <v/>
      </c>
      <c r="AN7" t="n">
        <v>1</v>
      </c>
      <c r="AO7" s="892">
        <f>SUM(AM7/AN7)</f>
        <v/>
      </c>
      <c r="AP7" t="n">
        <v>1982</v>
      </c>
      <c r="AQ7">
        <f>SUMIF(R:S,AP7,S:S)</f>
        <v/>
      </c>
      <c r="AR7" t="n">
        <v>1</v>
      </c>
      <c r="AS7">
        <f>SUM(AQ7/AR7)</f>
        <v/>
      </c>
      <c r="AT7" t="n">
        <v>2072</v>
      </c>
      <c r="AU7">
        <f>SUMIF(U:V,AT7,V:V)</f>
        <v/>
      </c>
      <c r="AV7" t="n">
        <v>1</v>
      </c>
      <c r="AW7">
        <f>SUM(AU7/AV7)</f>
        <v/>
      </c>
      <c r="AX7" t="n">
        <v>2012</v>
      </c>
      <c r="AY7">
        <f>SUMIF(X:Y,AX7,Y:Y)</f>
        <v/>
      </c>
      <c r="AZ7" t="n">
        <v>1</v>
      </c>
      <c r="BA7">
        <f>SUM(AY7/AZ7)</f>
        <v/>
      </c>
      <c r="BB7" t="n">
        <v>2012</v>
      </c>
      <c r="BC7">
        <f>SUMIF(AA:AB,BB7,AB:AB)</f>
        <v/>
      </c>
      <c r="BD7" t="n">
        <v>1</v>
      </c>
      <c r="BE7">
        <f>SUM(BC7/BD7)</f>
        <v/>
      </c>
      <c r="BF7" t="n">
        <v>1255</v>
      </c>
      <c r="BG7">
        <f>SUMIF(AD:AE,BF7,AE:AE)</f>
        <v/>
      </c>
      <c r="BH7" t="n">
        <v>2</v>
      </c>
      <c r="BI7">
        <f>SUM(BG7/BH7)</f>
        <v/>
      </c>
    </row>
    <row r="8" ht="15" customHeight="1">
      <c r="B8" s="79" t="inlineStr">
        <is>
          <t>A670R</t>
        </is>
      </c>
      <c r="C8" s="80">
        <f>SUMIF(数量表!D:H,B8,数量表!H:H)</f>
        <v/>
      </c>
      <c r="D8" s="80" t="n">
        <v>27</v>
      </c>
      <c r="E8" s="80" t="n">
        <v>105</v>
      </c>
      <c r="F8" s="81" t="n">
        <v>2548</v>
      </c>
      <c r="G8" s="80" t="n"/>
      <c r="H8" s="82" t="n">
        <v>1</v>
      </c>
      <c r="I8" s="82">
        <f>C8*H8</f>
        <v/>
      </c>
      <c r="J8" s="29" t="n"/>
      <c r="K8" s="96" t="n"/>
      <c r="L8" s="97" t="n"/>
      <c r="M8" s="97" t="n"/>
      <c r="N8" s="98" t="inlineStr">
        <is>
          <t>27×105</t>
        </is>
      </c>
      <c r="O8" s="99">
        <f>F8</f>
        <v/>
      </c>
      <c r="P8" s="99">
        <f>SUM(I8)</f>
        <v/>
      </c>
      <c r="Q8" s="117" t="n"/>
      <c r="R8" s="118" t="n"/>
      <c r="S8" s="118" t="n"/>
      <c r="T8" s="119" t="n"/>
      <c r="U8" s="120" t="n"/>
      <c r="V8" s="120" t="n"/>
      <c r="W8" s="121" t="n"/>
      <c r="X8" s="122" t="n"/>
      <c r="Y8" s="122" t="n"/>
      <c r="Z8" s="143" t="n"/>
      <c r="AA8" s="140" t="n"/>
      <c r="AB8" s="140" t="n"/>
      <c r="AC8" s="144" t="n"/>
      <c r="AD8" s="142" t="n"/>
      <c r="AE8" s="142" t="n"/>
      <c r="AH8" t="n">
        <v>2387</v>
      </c>
      <c r="AI8">
        <f>SUMIF(L:M,#REF!,M:M)</f>
        <v/>
      </c>
      <c r="AJ8" t="n">
        <v>1</v>
      </c>
      <c r="AK8" s="892">
        <f>SUM(AI8/AJ8)</f>
        <v/>
      </c>
      <c r="AL8" t="n">
        <v>2480</v>
      </c>
      <c r="AM8">
        <f>SUMIF(O:P,AL8,P:P)</f>
        <v/>
      </c>
      <c r="AN8" t="n">
        <v>1</v>
      </c>
      <c r="AO8" s="892">
        <f>SUM(AM8/AN8)</f>
        <v/>
      </c>
      <c r="AP8" t="n">
        <v>1732</v>
      </c>
      <c r="AQ8">
        <f>SUMIF(R:S,AP8,S:S)</f>
        <v/>
      </c>
      <c r="AR8" t="n">
        <v>1</v>
      </c>
      <c r="AS8">
        <f>SUM(AQ8/AR8)</f>
        <v/>
      </c>
      <c r="AT8" t="n">
        <v>1822</v>
      </c>
      <c r="AU8">
        <f>SUMIF(U:V,AT8,V:V)</f>
        <v/>
      </c>
      <c r="AV8" t="n">
        <v>1</v>
      </c>
      <c r="AW8">
        <f>SUM(AU8/AV8)</f>
        <v/>
      </c>
      <c r="AX8" t="n">
        <v>1762</v>
      </c>
      <c r="AY8">
        <f>SUMIF(X:Y,AX8,Y:Y)</f>
        <v/>
      </c>
      <c r="AZ8" t="n">
        <v>1</v>
      </c>
      <c r="BA8">
        <f>SUM(AY8/AZ8)</f>
        <v/>
      </c>
      <c r="BB8" t="n">
        <v>1762</v>
      </c>
      <c r="BC8">
        <f>SUMIF(AA:AB,BB8,AB:AB)</f>
        <v/>
      </c>
      <c r="BD8" t="n">
        <v>1</v>
      </c>
      <c r="BE8">
        <f>SUM(BC8/BD8)</f>
        <v/>
      </c>
      <c r="BF8" t="n">
        <v>1176</v>
      </c>
      <c r="BG8">
        <f>SUMIF(AD:AE,BF8,AE:AE)</f>
        <v/>
      </c>
      <c r="BH8" t="n">
        <v>2</v>
      </c>
      <c r="BI8">
        <f>SUM(BG8/BH8)</f>
        <v/>
      </c>
    </row>
    <row r="9" ht="15" customHeight="1" thickBot="1">
      <c r="B9" s="85" t="inlineStr">
        <is>
          <t>A670R</t>
        </is>
      </c>
      <c r="C9">
        <f>SUMIF(数量表!D:H,B9,数量表!H:H)</f>
        <v/>
      </c>
      <c r="D9" t="n">
        <v>30</v>
      </c>
      <c r="E9" t="n">
        <v>105</v>
      </c>
      <c r="F9" s="86" t="n">
        <v>2548</v>
      </c>
      <c r="G9" t="inlineStr">
        <is>
          <t>×</t>
        </is>
      </c>
      <c r="H9" s="87" t="n">
        <v>1</v>
      </c>
      <c r="I9" s="87">
        <f>C9*H9</f>
        <v/>
      </c>
      <c r="J9" s="2" t="n"/>
      <c r="K9" s="96" t="inlineStr">
        <is>
          <t>30×105</t>
        </is>
      </c>
      <c r="L9" s="97">
        <f>F9</f>
        <v/>
      </c>
      <c r="M9" s="97">
        <f>I9</f>
        <v/>
      </c>
      <c r="N9" s="105" t="n"/>
      <c r="O9" s="99" t="n"/>
      <c r="P9" s="99" t="n"/>
      <c r="Q9" s="117" t="n"/>
      <c r="R9" s="118" t="n"/>
      <c r="S9" s="118" t="n"/>
      <c r="T9" s="119" t="n"/>
      <c r="U9" s="120" t="n"/>
      <c r="V9" s="120" t="n"/>
      <c r="W9" s="121" t="n"/>
      <c r="X9" s="122" t="n"/>
      <c r="Y9" s="122" t="n"/>
      <c r="Z9" s="143" t="n"/>
      <c r="AA9" s="140" t="n"/>
      <c r="AB9" s="140" t="n"/>
      <c r="AC9" s="144" t="n"/>
      <c r="AD9" s="142" t="n"/>
      <c r="AE9" s="142" t="n"/>
      <c r="AH9" t="n">
        <v>2298</v>
      </c>
      <c r="AI9">
        <f>SUMIF(L:M,#REF!,M:M)</f>
        <v/>
      </c>
      <c r="AJ9" t="n">
        <v>1</v>
      </c>
      <c r="AK9" s="892">
        <f>SUM(AI9/AJ9)</f>
        <v/>
      </c>
      <c r="AL9" t="n">
        <v>2432</v>
      </c>
      <c r="AM9">
        <f>SUMIF(O:P,AL9,P:P)</f>
        <v/>
      </c>
      <c r="AN9" t="n">
        <v>1</v>
      </c>
      <c r="AO9" s="892">
        <f>SUM(AM9/AN9)</f>
        <v/>
      </c>
      <c r="AP9" t="n">
        <v>801</v>
      </c>
      <c r="AQ9">
        <f>SUMIF(R:S,AP9,S:S)</f>
        <v/>
      </c>
      <c r="AR9" t="n">
        <v>2</v>
      </c>
      <c r="AS9">
        <f>SUM(AQ9/AR9)</f>
        <v/>
      </c>
      <c r="AX9" t="n">
        <v>1612</v>
      </c>
      <c r="AY9">
        <f>SUMIF(X:Y,AX9,Y:Y)</f>
        <v/>
      </c>
      <c r="AZ9" t="n">
        <v>1</v>
      </c>
      <c r="BA9">
        <f>SUM(AY9/AZ9)</f>
        <v/>
      </c>
      <c r="BB9" t="n">
        <v>1612</v>
      </c>
      <c r="BC9">
        <f>SUMIF(AA:AB,BB9,AB:AB)</f>
        <v/>
      </c>
      <c r="BD9" t="n">
        <v>1</v>
      </c>
      <c r="BE9">
        <f>SUM(BC9/BD9)</f>
        <v/>
      </c>
      <c r="BF9" t="n">
        <v>1149</v>
      </c>
      <c r="BG9">
        <f>SUMIF(AD:AE,BF9,AE:AE)</f>
        <v/>
      </c>
      <c r="BH9" t="n">
        <v>2</v>
      </c>
      <c r="BI9">
        <f>SUM(BG9/BH9)</f>
        <v/>
      </c>
    </row>
    <row r="10" ht="15" customHeight="1">
      <c r="B10" s="79" t="inlineStr">
        <is>
          <t>AL</t>
        </is>
      </c>
      <c r="C10" s="80">
        <f>SUMIF(数量表!D:H,B10,数量表!H:H)</f>
        <v/>
      </c>
      <c r="D10" s="80" t="n">
        <v>27</v>
      </c>
      <c r="E10" s="80" t="n">
        <v>105</v>
      </c>
      <c r="F10" s="81" t="n">
        <v>2548</v>
      </c>
      <c r="G10" s="80" t="inlineStr">
        <is>
          <t>×</t>
        </is>
      </c>
      <c r="H10" s="82" t="n">
        <v>1</v>
      </c>
      <c r="I10" s="82">
        <f>C10*H10</f>
        <v/>
      </c>
      <c r="J10" s="2" t="n"/>
      <c r="K10" s="96" t="n"/>
      <c r="L10" s="97" t="n"/>
      <c r="M10" s="97" t="n"/>
      <c r="N10" s="98" t="inlineStr">
        <is>
          <t>27×105</t>
        </is>
      </c>
      <c r="O10" s="99">
        <f>F10</f>
        <v/>
      </c>
      <c r="P10" s="99">
        <f>SUM(I10)</f>
        <v/>
      </c>
      <c r="Q10" s="117" t="n"/>
      <c r="R10" s="118" t="n"/>
      <c r="S10" s="118" t="n"/>
      <c r="T10" s="119" t="n"/>
      <c r="U10" s="120" t="n"/>
      <c r="V10" s="120" t="n"/>
      <c r="W10" s="121" t="n"/>
      <c r="X10" s="122" t="n"/>
      <c r="Y10" s="122" t="n"/>
      <c r="Z10" s="143" t="n"/>
      <c r="AA10" s="140" t="n"/>
      <c r="AB10" s="140" t="n"/>
      <c r="AC10" s="144" t="n"/>
      <c r="AD10" s="142" t="n"/>
      <c r="AE10" s="142" t="n"/>
      <c r="AH10" t="n">
        <v>2173</v>
      </c>
      <c r="AI10">
        <f>SUMIF(L:M,#REF!,M:M)</f>
        <v/>
      </c>
      <c r="AJ10" t="n">
        <v>1</v>
      </c>
      <c r="AK10" s="892">
        <f>SUM(AI10/AJ10)</f>
        <v/>
      </c>
      <c r="AL10" t="n">
        <v>2423</v>
      </c>
      <c r="AM10">
        <f>SUMIF(O:P,AL10,P:P)</f>
        <v/>
      </c>
      <c r="AN10" t="n">
        <v>1</v>
      </c>
      <c r="AO10" s="892">
        <f>SUM(AM10/AN10)</f>
        <v/>
      </c>
      <c r="AP10" t="n">
        <v>726</v>
      </c>
      <c r="AQ10">
        <f>SUMIF(R:S,AP10,S:S)</f>
        <v/>
      </c>
      <c r="AR10" t="n">
        <v>4</v>
      </c>
      <c r="AS10">
        <f>SUM(AQ10/AR10)</f>
        <v/>
      </c>
      <c r="AX10" t="n">
        <v>800</v>
      </c>
      <c r="AY10">
        <f>SUMIF(X:Y,AX10,Y:Y)</f>
        <v/>
      </c>
      <c r="AZ10" t="n">
        <v>2</v>
      </c>
      <c r="BA10">
        <f>SUM(AY10/AZ10)</f>
        <v/>
      </c>
      <c r="BB10" t="n">
        <v>477</v>
      </c>
      <c r="BC10">
        <f>SUMIF(AA:AB,BB10,AB:AB)</f>
        <v/>
      </c>
      <c r="BD10" t="n">
        <v>4</v>
      </c>
      <c r="BE10">
        <f>SUM(BC10/BD10)</f>
        <v/>
      </c>
      <c r="BF10" t="n">
        <v>1028</v>
      </c>
      <c r="BG10">
        <f>SUMIF(AD:AE,BF10,AE:AE)</f>
        <v/>
      </c>
      <c r="BH10" t="n">
        <v>2</v>
      </c>
      <c r="BI10">
        <f>SUM(BG10/BH10)</f>
        <v/>
      </c>
    </row>
    <row r="11" ht="15" customHeight="1" thickBot="1">
      <c r="B11" s="85" t="inlineStr">
        <is>
          <t>AL</t>
        </is>
      </c>
      <c r="C11">
        <f>SUMIF(数量表!D:H,B11,数量表!H:H)</f>
        <v/>
      </c>
      <c r="D11" t="n">
        <v>30</v>
      </c>
      <c r="E11" t="n">
        <v>105</v>
      </c>
      <c r="F11" s="86" t="n">
        <v>2548</v>
      </c>
      <c r="G11" t="inlineStr">
        <is>
          <t>×</t>
        </is>
      </c>
      <c r="H11" s="87" t="n">
        <v>1</v>
      </c>
      <c r="I11" s="87">
        <f>C11*H11</f>
        <v/>
      </c>
      <c r="J11" s="2" t="n"/>
      <c r="K11" s="96" t="inlineStr">
        <is>
          <t>30×105</t>
        </is>
      </c>
      <c r="L11" s="97">
        <f>F11</f>
        <v/>
      </c>
      <c r="M11" s="97">
        <f>I11</f>
        <v/>
      </c>
      <c r="N11" s="105" t="n"/>
      <c r="O11" s="99" t="n"/>
      <c r="P11" s="99" t="n"/>
      <c r="Q11" s="117" t="n"/>
      <c r="R11" s="118" t="n"/>
      <c r="S11" s="118" t="n"/>
      <c r="T11" s="119" t="n"/>
      <c r="U11" s="120" t="n"/>
      <c r="V11" s="120" t="n"/>
      <c r="W11" s="121" t="n"/>
      <c r="X11" s="122" t="n"/>
      <c r="Y11" s="122" t="n"/>
      <c r="Z11" s="143" t="n"/>
      <c r="AA11" s="140" t="n"/>
      <c r="AB11" s="140" t="n"/>
      <c r="AC11" s="144" t="n"/>
      <c r="AD11" s="142" t="n"/>
      <c r="AE11" s="142" t="n"/>
      <c r="AH11" t="n">
        <v>2048</v>
      </c>
      <c r="AI11">
        <f>SUMIF(L:M,#REF!,M:M)</f>
        <v/>
      </c>
      <c r="AJ11" t="n">
        <v>1</v>
      </c>
      <c r="AK11" s="892">
        <f>SUM(AI11/AJ11)</f>
        <v/>
      </c>
      <c r="AL11" t="n">
        <v>2387</v>
      </c>
      <c r="AM11">
        <f>SUMIF(O:P,AL11,P:P)</f>
        <v/>
      </c>
      <c r="AN11" t="n">
        <v>1</v>
      </c>
      <c r="AO11" s="892">
        <f>SUM(AM11/AN11)</f>
        <v/>
      </c>
      <c r="AP11" t="n">
        <v>574</v>
      </c>
      <c r="AQ11">
        <f>SUMIF(R:S,AP11,S:S)</f>
        <v/>
      </c>
      <c r="AR11" t="n">
        <v>4</v>
      </c>
      <c r="AS11">
        <f>SUM(AQ11/AR11)</f>
        <v/>
      </c>
      <c r="AX11" t="n">
        <v>573</v>
      </c>
      <c r="AY11">
        <f>SUMIF(X:Y,AX11,Y:Y)</f>
        <v/>
      </c>
      <c r="AZ11" t="n">
        <v>4</v>
      </c>
      <c r="BA11">
        <f>SUM(AY11/AZ11)</f>
        <v/>
      </c>
      <c r="BB11" t="n">
        <v>356.5</v>
      </c>
      <c r="BC11">
        <f>SUMIF(AA:AB,BB11,AB:AB)</f>
        <v/>
      </c>
      <c r="BD11" t="n">
        <v>8</v>
      </c>
      <c r="BE11">
        <f>SUM(BC11/BD11)</f>
        <v/>
      </c>
      <c r="BF11" t="n">
        <v>949</v>
      </c>
      <c r="BG11">
        <f>SUMIF(AD:AE,BF11,AE:AE)</f>
        <v/>
      </c>
      <c r="BH11" t="n">
        <v>3</v>
      </c>
      <c r="BI11">
        <f>SUM(BG11/BH11)</f>
        <v/>
      </c>
    </row>
    <row r="12" ht="15" customHeight="1">
      <c r="B12" s="79" t="inlineStr">
        <is>
          <t>AL+12</t>
        </is>
      </c>
      <c r="C12" s="80">
        <f>SUMIF(数量表!D:H,B12,数量表!H:H)</f>
        <v/>
      </c>
      <c r="D12" s="80" t="n">
        <v>27</v>
      </c>
      <c r="E12" s="80" t="n">
        <v>105</v>
      </c>
      <c r="F12" s="81" t="n">
        <v>2548</v>
      </c>
      <c r="G12" s="80" t="n"/>
      <c r="H12" s="82" t="n">
        <v>1</v>
      </c>
      <c r="I12" s="82">
        <f>C12*H12</f>
        <v/>
      </c>
      <c r="J12" s="2" t="n"/>
      <c r="K12" s="106" t="n"/>
      <c r="L12" s="97" t="n"/>
      <c r="M12" s="97" t="n"/>
      <c r="N12" s="98" t="inlineStr">
        <is>
          <t>27×105</t>
        </is>
      </c>
      <c r="O12" s="99">
        <f>F12</f>
        <v/>
      </c>
      <c r="P12" s="99">
        <f>SUM(I12)</f>
        <v/>
      </c>
      <c r="Q12" s="117" t="n"/>
      <c r="R12" s="118" t="n"/>
      <c r="S12" s="118" t="n"/>
      <c r="T12" s="119" t="n"/>
      <c r="U12" s="120" t="n"/>
      <c r="V12" s="120" t="n"/>
      <c r="W12" s="121" t="n"/>
      <c r="X12" s="122" t="n"/>
      <c r="Y12" s="122" t="n"/>
      <c r="Z12" s="143" t="n"/>
      <c r="AA12" s="140" t="n"/>
      <c r="AB12" s="140" t="n"/>
      <c r="AC12" s="144" t="n"/>
      <c r="AD12" s="142" t="n"/>
      <c r="AE12" s="142" t="n"/>
      <c r="AH12" t="n">
        <v>1798</v>
      </c>
      <c r="AI12">
        <f>SUMIF(L:M,#REF!,M:M)</f>
        <v/>
      </c>
      <c r="AJ12" t="n">
        <v>1</v>
      </c>
      <c r="AK12" s="892">
        <f>SUM(AI12/AJ12)</f>
        <v/>
      </c>
      <c r="AL12" t="n">
        <v>2307</v>
      </c>
      <c r="AM12">
        <f>SUMIF(O:P,AL12,P:P)</f>
        <v/>
      </c>
      <c r="AN12" t="n">
        <v>1</v>
      </c>
      <c r="AO12" s="892">
        <f>SUM(AM12/AN12)</f>
        <v/>
      </c>
      <c r="AP12" t="n">
        <v>491</v>
      </c>
      <c r="AQ12">
        <f>SUMIF(R:S,AP12,S:S)</f>
        <v/>
      </c>
      <c r="AR12" t="n">
        <v>5</v>
      </c>
      <c r="AS12">
        <f>SUM(AQ12/AR12)</f>
        <v/>
      </c>
      <c r="AX12" t="n">
        <v>345</v>
      </c>
      <c r="AY12">
        <f>SUMIF(X:Y,AX12,Y:Y)</f>
        <v/>
      </c>
      <c r="AZ12" t="n">
        <v>8</v>
      </c>
      <c r="BA12">
        <f>SUM(AY12/AZ12)</f>
        <v/>
      </c>
      <c r="BF12" t="n">
        <v>936</v>
      </c>
      <c r="BG12">
        <f>SUMIF(AD:AE,BF12,AE:AE)</f>
        <v/>
      </c>
      <c r="BH12" t="n">
        <v>3</v>
      </c>
      <c r="BI12">
        <f>SUM(BG12/BH12)</f>
        <v/>
      </c>
    </row>
    <row r="13" ht="15" customHeight="1" thickBot="1">
      <c r="B13" s="88" t="inlineStr">
        <is>
          <t>AL+12</t>
        </is>
      </c>
      <c r="C13" s="89">
        <f>SUMIF(数量表!D:H,B13,数量表!H:H)</f>
        <v/>
      </c>
      <c r="D13" s="89" t="n">
        <v>30</v>
      </c>
      <c r="E13" s="89" t="n">
        <v>105</v>
      </c>
      <c r="F13" s="90" t="n">
        <v>2548</v>
      </c>
      <c r="G13" s="89" t="inlineStr">
        <is>
          <t>×</t>
        </is>
      </c>
      <c r="H13" s="91" t="n">
        <v>1</v>
      </c>
      <c r="I13" s="91">
        <f>C13*H13</f>
        <v/>
      </c>
      <c r="J13" s="2" t="n"/>
      <c r="K13" s="96" t="inlineStr">
        <is>
          <t>30×105</t>
        </is>
      </c>
      <c r="L13" s="97">
        <f>F13</f>
        <v/>
      </c>
      <c r="M13" s="97">
        <f>I13</f>
        <v/>
      </c>
      <c r="N13" s="98" t="n"/>
      <c r="O13" s="99" t="n"/>
      <c r="P13" s="99" t="n"/>
      <c r="Q13" s="117" t="n"/>
      <c r="R13" s="118" t="n"/>
      <c r="S13" s="118" t="n"/>
      <c r="T13" s="119" t="n"/>
      <c r="U13" s="120" t="n"/>
      <c r="V13" s="120" t="n"/>
      <c r="W13" s="121" t="n"/>
      <c r="X13" s="122" t="n"/>
      <c r="Y13" s="122" t="n"/>
      <c r="Z13" s="143" t="n"/>
      <c r="AA13" s="140" t="n"/>
      <c r="AB13" s="140" t="n"/>
      <c r="AC13" s="144" t="n"/>
      <c r="AD13" s="142" t="n"/>
      <c r="AE13" s="142" t="n"/>
      <c r="AH13" t="n">
        <v>573</v>
      </c>
      <c r="AI13">
        <f>SUMIF(L:M,#REF!,M:M)</f>
        <v/>
      </c>
      <c r="AJ13" t="n">
        <v>5</v>
      </c>
      <c r="AK13" s="892">
        <f>SUM(AI13/AJ13)</f>
        <v/>
      </c>
      <c r="AL13" t="n">
        <v>2298</v>
      </c>
      <c r="AM13">
        <f>SUMIF(O:P,AL13,P:P)</f>
        <v/>
      </c>
      <c r="AN13" t="n">
        <v>1</v>
      </c>
      <c r="AO13" s="892">
        <f>SUM(AM13/AN13)</f>
        <v/>
      </c>
      <c r="AP13" t="n">
        <v>346</v>
      </c>
      <c r="AQ13">
        <f>SUMIF(R:S,AP13,S:S)</f>
        <v/>
      </c>
      <c r="AR13" t="n">
        <v>5</v>
      </c>
      <c r="AS13">
        <f>SUM(AQ13/AR13)</f>
        <v/>
      </c>
      <c r="AY13">
        <f>SUMIF(X:Y,AX13,Y:Y)</f>
        <v/>
      </c>
      <c r="AZ13" t="n">
        <v>1</v>
      </c>
      <c r="BA13">
        <f>SUM(AY13/AZ13)</f>
        <v/>
      </c>
      <c r="BF13" t="n">
        <v>749</v>
      </c>
      <c r="BG13">
        <f>SUMIF(AD:AE,BF13,AE:AE)</f>
        <v/>
      </c>
      <c r="BH13" t="n">
        <v>3</v>
      </c>
      <c r="BI13">
        <f>SUM(BG13/BH13)</f>
        <v/>
      </c>
    </row>
    <row r="14" ht="15" customHeight="1" thickBot="1">
      <c r="B14" s="79" t="inlineStr">
        <is>
          <t>AO</t>
        </is>
      </c>
      <c r="C14" s="80">
        <f>SUMIF(数量表!D:H,B14,数量表!H:H)</f>
        <v/>
      </c>
      <c r="D14" s="80" t="n">
        <v>27</v>
      </c>
      <c r="E14" s="80" t="n">
        <v>105</v>
      </c>
      <c r="F14" s="81" t="n">
        <v>2548</v>
      </c>
      <c r="G14" s="80" t="n"/>
      <c r="H14" s="82" t="n">
        <v>1</v>
      </c>
      <c r="I14" s="82">
        <f>C14*H14</f>
        <v/>
      </c>
      <c r="J14" s="29" t="n"/>
      <c r="K14" s="96" t="n"/>
      <c r="L14" s="97" t="n"/>
      <c r="M14" s="97" t="n"/>
      <c r="N14" s="98" t="inlineStr">
        <is>
          <t>27×105</t>
        </is>
      </c>
      <c r="O14" s="99">
        <f>F14</f>
        <v/>
      </c>
      <c r="P14" s="99">
        <f>SUM(I14)</f>
        <v/>
      </c>
      <c r="Q14" s="117" t="n"/>
      <c r="R14" s="118" t="n"/>
      <c r="S14" s="118" t="n"/>
      <c r="T14" s="119" t="n"/>
      <c r="U14" s="120" t="n"/>
      <c r="V14" s="120" t="n"/>
      <c r="W14" s="121" t="n"/>
      <c r="X14" s="122" t="n"/>
      <c r="Y14" s="122" t="n"/>
      <c r="Z14" s="143" t="n"/>
      <c r="AA14" s="140" t="n"/>
      <c r="AB14" s="140" t="n"/>
      <c r="AC14" s="144" t="n"/>
      <c r="AD14" s="142" t="n"/>
      <c r="AE14" s="142" t="n"/>
      <c r="AL14" t="n">
        <v>2182</v>
      </c>
      <c r="AM14">
        <f>SUMIF(O:P,AL14,P:P)</f>
        <v/>
      </c>
      <c r="AN14" t="n">
        <v>1</v>
      </c>
      <c r="AO14" s="892">
        <f>SUM(AM14/AN14)</f>
        <v/>
      </c>
      <c r="BF14" t="n">
        <v>467</v>
      </c>
      <c r="BG14">
        <f>SUMIF(AD:AE,BF14,AE:AE)</f>
        <v/>
      </c>
      <c r="BH14" t="n">
        <v>5</v>
      </c>
      <c r="BI14">
        <f>SUM(BG14/BH14)</f>
        <v/>
      </c>
    </row>
    <row r="15" ht="15" customHeight="1">
      <c r="B15" s="79" t="inlineStr">
        <is>
          <t>AOL</t>
        </is>
      </c>
      <c r="C15" s="80">
        <f>SUMIF(数量表!D:H,B15,数量表!H:H)</f>
        <v/>
      </c>
      <c r="D15" s="80" t="n">
        <v>27</v>
      </c>
      <c r="E15" s="80" t="n">
        <v>105</v>
      </c>
      <c r="F15" s="81" t="n">
        <v>2548</v>
      </c>
      <c r="G15" s="80" t="n"/>
      <c r="H15" s="82" t="n">
        <v>1</v>
      </c>
      <c r="I15" s="82">
        <f>C15*H15</f>
        <v/>
      </c>
      <c r="J15" s="29" t="n"/>
      <c r="K15" s="96" t="n"/>
      <c r="L15" s="97" t="n"/>
      <c r="M15" s="97" t="n"/>
      <c r="N15" s="98" t="inlineStr">
        <is>
          <t>27×105</t>
        </is>
      </c>
      <c r="O15" s="99">
        <f>F15</f>
        <v/>
      </c>
      <c r="P15" s="99">
        <f>SUM(I15)</f>
        <v/>
      </c>
      <c r="Q15" s="117" t="n"/>
      <c r="R15" s="118" t="n"/>
      <c r="S15" s="118" t="n"/>
      <c r="T15" s="119" t="n"/>
      <c r="U15" s="120" t="n"/>
      <c r="V15" s="120" t="n"/>
      <c r="W15" s="121" t="n"/>
      <c r="X15" s="122" t="n"/>
      <c r="Y15" s="122" t="n"/>
      <c r="Z15" s="143" t="n"/>
      <c r="AA15" s="140" t="n"/>
      <c r="AB15" s="140" t="n"/>
      <c r="AC15" s="144" t="n"/>
      <c r="AD15" s="142" t="n"/>
      <c r="AE15" s="142" t="n"/>
      <c r="AL15" t="n">
        <v>2173</v>
      </c>
      <c r="AM15">
        <f>SUMIF(O:P,AL15,P:P)</f>
        <v/>
      </c>
      <c r="AN15" t="n">
        <v>1</v>
      </c>
      <c r="AO15" s="892">
        <f>SUM(AM15/AN15)</f>
        <v/>
      </c>
      <c r="BF15" t="n">
        <v>345</v>
      </c>
      <c r="BG15">
        <f>SUMIF(AD:AE,BF15,AE:AE)</f>
        <v/>
      </c>
      <c r="BH15" t="n">
        <v>5</v>
      </c>
      <c r="BI15">
        <f>SUM(BG15/BH15)</f>
        <v/>
      </c>
    </row>
    <row r="16" ht="15" customHeight="1" thickBot="1">
      <c r="B16" s="85" t="inlineStr">
        <is>
          <t>AOL</t>
        </is>
      </c>
      <c r="C16">
        <f>SUMIF(数量表!D:H,B16,数量表!H:H)</f>
        <v/>
      </c>
      <c r="D16" t="n">
        <v>30</v>
      </c>
      <c r="E16" t="n">
        <v>105</v>
      </c>
      <c r="F16" s="86" t="n">
        <v>2548</v>
      </c>
      <c r="G16" t="inlineStr">
        <is>
          <t>×</t>
        </is>
      </c>
      <c r="H16" s="87" t="n">
        <v>1</v>
      </c>
      <c r="I16" s="87">
        <f>C16*H16</f>
        <v/>
      </c>
      <c r="J16" s="2" t="n"/>
      <c r="K16" s="96" t="inlineStr">
        <is>
          <t>30×105</t>
        </is>
      </c>
      <c r="L16" s="97">
        <f>F16</f>
        <v/>
      </c>
      <c r="M16" s="97">
        <f>I16</f>
        <v/>
      </c>
      <c r="N16" s="98" t="n"/>
      <c r="O16" s="99" t="n"/>
      <c r="P16" s="99" t="n"/>
      <c r="Q16" s="117" t="n"/>
      <c r="R16" s="118" t="n"/>
      <c r="S16" s="118" t="n"/>
      <c r="T16" s="119" t="n"/>
      <c r="U16" s="120" t="n"/>
      <c r="V16" s="120" t="n"/>
      <c r="W16" s="121" t="n"/>
      <c r="X16" s="122" t="n"/>
      <c r="Y16" s="122" t="n"/>
      <c r="Z16" s="143" t="n"/>
      <c r="AA16" s="140" t="n"/>
      <c r="AB16" s="140" t="n"/>
      <c r="AC16" s="144" t="n"/>
      <c r="AD16" s="142" t="n"/>
      <c r="AE16" s="142" t="n"/>
      <c r="AL16" t="n">
        <v>2060</v>
      </c>
      <c r="AM16">
        <f>SUMIF(O:P,AL16,P:P)</f>
        <v/>
      </c>
      <c r="AN16" t="n">
        <v>1</v>
      </c>
      <c r="AO16" s="892">
        <f>SUM(AM16/AN16)</f>
        <v/>
      </c>
    </row>
    <row r="17" ht="15" customHeight="1">
      <c r="B17" s="79" t="inlineStr">
        <is>
          <t>AOR</t>
        </is>
      </c>
      <c r="C17" s="80">
        <f>SUMIF(数量表!D:H,B17,数量表!H:H)</f>
        <v/>
      </c>
      <c r="D17" s="80" t="n">
        <v>27</v>
      </c>
      <c r="E17" s="80" t="n">
        <v>105</v>
      </c>
      <c r="F17" s="81" t="n">
        <v>2548</v>
      </c>
      <c r="G17" s="80" t="n"/>
      <c r="H17" s="82" t="n">
        <v>1</v>
      </c>
      <c r="I17" s="82">
        <f>C17*H17</f>
        <v/>
      </c>
      <c r="J17" s="29" t="n"/>
      <c r="K17" s="96" t="n"/>
      <c r="L17" s="97" t="n"/>
      <c r="M17" s="97" t="n"/>
      <c r="N17" s="98" t="inlineStr">
        <is>
          <t>27×105</t>
        </is>
      </c>
      <c r="O17" s="99">
        <f>F17</f>
        <v/>
      </c>
      <c r="P17" s="99">
        <f>SUM(I17)</f>
        <v/>
      </c>
      <c r="Q17" s="117" t="n"/>
      <c r="R17" s="118" t="n"/>
      <c r="S17" s="118" t="n"/>
      <c r="T17" s="119" t="n"/>
      <c r="U17" s="120" t="n"/>
      <c r="V17" s="120" t="n"/>
      <c r="W17" s="121" t="n"/>
      <c r="X17" s="122" t="n"/>
      <c r="Y17" s="122" t="n"/>
      <c r="Z17" s="143" t="n"/>
      <c r="AA17" s="140" t="n"/>
      <c r="AB17" s="140" t="n"/>
      <c r="AC17" s="144" t="n"/>
      <c r="AD17" s="142" t="n"/>
      <c r="AE17" s="142" t="n"/>
      <c r="AL17" t="n">
        <v>2057</v>
      </c>
      <c r="AM17">
        <f>SUMIF(O:P,AL17,P:P)</f>
        <v/>
      </c>
      <c r="AN17" t="n">
        <v>1</v>
      </c>
      <c r="AO17" s="892">
        <f>SUM(AM17/AN17)</f>
        <v/>
      </c>
    </row>
    <row r="18" ht="15" customHeight="1" thickBot="1">
      <c r="B18" s="85" t="inlineStr">
        <is>
          <t>AOR</t>
        </is>
      </c>
      <c r="C18" s="89">
        <f>SUMIF(数量表!D:H,B18,数量表!H:H)</f>
        <v/>
      </c>
      <c r="D18" s="89" t="n">
        <v>30</v>
      </c>
      <c r="E18" s="89" t="n">
        <v>105</v>
      </c>
      <c r="F18" s="90" t="n">
        <v>2548</v>
      </c>
      <c r="G18" s="89" t="inlineStr">
        <is>
          <t>×</t>
        </is>
      </c>
      <c r="H18" s="91" t="n">
        <v>1</v>
      </c>
      <c r="I18" s="91">
        <f>C18*H18</f>
        <v/>
      </c>
      <c r="J18" s="2" t="n"/>
      <c r="K18" s="96" t="inlineStr">
        <is>
          <t>30×105</t>
        </is>
      </c>
      <c r="L18" s="97">
        <f>F18</f>
        <v/>
      </c>
      <c r="M18" s="97">
        <f>I18</f>
        <v/>
      </c>
      <c r="N18" s="98" t="n"/>
      <c r="O18" s="99" t="n"/>
      <c r="P18" s="99" t="n"/>
      <c r="Q18" s="117" t="n"/>
      <c r="R18" s="118" t="n"/>
      <c r="S18" s="118" t="n"/>
      <c r="T18" s="119" t="n"/>
      <c r="U18" s="120" t="n"/>
      <c r="V18" s="120" t="n"/>
      <c r="W18" s="121" t="n"/>
      <c r="X18" s="122" t="n"/>
      <c r="Y18" s="122" t="n"/>
      <c r="Z18" s="143" t="n"/>
      <c r="AA18" s="140" t="n"/>
      <c r="AB18" s="140" t="n"/>
      <c r="AC18" s="144" t="n"/>
      <c r="AD18" s="142" t="n"/>
      <c r="AE18" s="142" t="n"/>
      <c r="AL18" t="n">
        <v>2055</v>
      </c>
      <c r="AM18">
        <f>SUMIF(O:P,AL18,P:P)</f>
        <v/>
      </c>
      <c r="AN18" t="n">
        <v>1</v>
      </c>
      <c r="AO18" s="892">
        <f>SUM(AM18/AN18)</f>
        <v/>
      </c>
    </row>
    <row r="19" ht="15" customHeight="1" thickBot="1">
      <c r="B19" s="79" t="inlineStr">
        <is>
          <t>AOS</t>
        </is>
      </c>
      <c r="C19" s="80">
        <f>SUMIF(数量表!D:H,B19,数量表!H:H)</f>
        <v/>
      </c>
      <c r="D19" s="80" t="n">
        <v>27</v>
      </c>
      <c r="E19" s="80" t="n">
        <v>105</v>
      </c>
      <c r="F19" s="81" t="n">
        <v>2548</v>
      </c>
      <c r="G19" s="80" t="n"/>
      <c r="H19" s="82" t="n">
        <v>1</v>
      </c>
      <c r="I19" s="82">
        <f>C19*H19</f>
        <v/>
      </c>
      <c r="J19" s="29" t="n"/>
      <c r="K19" s="96" t="n"/>
      <c r="L19" s="97" t="n"/>
      <c r="M19" s="97" t="n"/>
      <c r="N19" s="98" t="inlineStr">
        <is>
          <t>27×105</t>
        </is>
      </c>
      <c r="O19" s="99">
        <f>F19</f>
        <v/>
      </c>
      <c r="P19" s="99">
        <f>SUM(I19)</f>
        <v/>
      </c>
      <c r="Q19" s="117" t="n"/>
      <c r="R19" s="118" t="n"/>
      <c r="S19" s="118" t="n"/>
      <c r="T19" s="119" t="n"/>
      <c r="U19" s="120" t="n"/>
      <c r="V19" s="120" t="n"/>
      <c r="W19" s="121" t="n"/>
      <c r="X19" s="122" t="n"/>
      <c r="Y19" s="122" t="n"/>
      <c r="Z19" s="143" t="n"/>
      <c r="AA19" s="140" t="n"/>
      <c r="AB19" s="140" t="n"/>
      <c r="AC19" s="144" t="n"/>
      <c r="AD19" s="142" t="n"/>
      <c r="AE19" s="142" t="n"/>
      <c r="AL19" t="n">
        <v>2049</v>
      </c>
      <c r="AM19">
        <f>SUMIF(O:P,AL19,P:P)</f>
        <v/>
      </c>
      <c r="AN19" t="n">
        <v>1</v>
      </c>
      <c r="AO19" s="892">
        <f>SUM(AM19/AN19)</f>
        <v/>
      </c>
    </row>
    <row r="20" ht="15" customHeight="1">
      <c r="B20" s="79" t="inlineStr">
        <is>
          <t>AR</t>
        </is>
      </c>
      <c r="C20" s="80">
        <f>SUMIF(数量表!D:H,B20,数量表!H:H)</f>
        <v/>
      </c>
      <c r="D20" s="80" t="n">
        <v>27</v>
      </c>
      <c r="E20" s="80" t="n">
        <v>105</v>
      </c>
      <c r="F20" s="81" t="n">
        <v>2548</v>
      </c>
      <c r="G20" s="80" t="inlineStr">
        <is>
          <t>×</t>
        </is>
      </c>
      <c r="H20" s="82" t="n">
        <v>1</v>
      </c>
      <c r="I20" s="82">
        <f>C20*H20</f>
        <v/>
      </c>
      <c r="J20" s="2" t="n"/>
      <c r="K20" s="96" t="n"/>
      <c r="L20" s="97" t="n"/>
      <c r="M20" s="97" t="n"/>
      <c r="N20" s="98" t="inlineStr">
        <is>
          <t>27×105</t>
        </is>
      </c>
      <c r="O20" s="99">
        <f>F20</f>
        <v/>
      </c>
      <c r="P20" s="99">
        <f>SUM(I20)</f>
        <v/>
      </c>
      <c r="Q20" s="117" t="n"/>
      <c r="R20" s="118" t="n"/>
      <c r="S20" s="118" t="n"/>
      <c r="T20" s="119" t="n"/>
      <c r="U20" s="120" t="n"/>
      <c r="V20" s="120" t="n"/>
      <c r="W20" s="121" t="n"/>
      <c r="X20" s="122" t="n"/>
      <c r="Y20" s="122" t="n"/>
      <c r="Z20" s="143" t="n"/>
      <c r="AA20" s="140" t="n"/>
      <c r="AB20" s="140" t="n"/>
      <c r="AC20" s="144" t="n"/>
      <c r="AD20" s="142" t="n"/>
      <c r="AE20" s="142" t="n"/>
      <c r="AL20" t="n">
        <v>2048</v>
      </c>
      <c r="AM20">
        <f>SUMIF(O:P,AL20,P:P)</f>
        <v/>
      </c>
      <c r="AN20" t="n">
        <v>1</v>
      </c>
      <c r="AO20" s="892">
        <f>SUM(AM20/AN20)</f>
        <v/>
      </c>
    </row>
    <row r="21" ht="15" customHeight="1" thickBot="1">
      <c r="B21" s="85" t="inlineStr">
        <is>
          <t>AR</t>
        </is>
      </c>
      <c r="C21">
        <f>SUMIF(数量表!D:H,B21,数量表!H:H)</f>
        <v/>
      </c>
      <c r="D21" t="n">
        <v>30</v>
      </c>
      <c r="E21" t="n">
        <v>105</v>
      </c>
      <c r="F21" s="86" t="n">
        <v>2548</v>
      </c>
      <c r="G21" t="inlineStr">
        <is>
          <t>×</t>
        </is>
      </c>
      <c r="H21" s="87" t="n">
        <v>1</v>
      </c>
      <c r="I21" s="87">
        <f>C21*H21</f>
        <v/>
      </c>
      <c r="J21" s="2" t="n"/>
      <c r="K21" s="106" t="inlineStr">
        <is>
          <t>30×105</t>
        </is>
      </c>
      <c r="L21" s="97">
        <f>F21</f>
        <v/>
      </c>
      <c r="M21" s="97">
        <f>I21</f>
        <v/>
      </c>
      <c r="N21" s="105" t="n"/>
      <c r="O21" s="99" t="n"/>
      <c r="P21" s="99" t="n"/>
      <c r="Q21" s="117" t="n"/>
      <c r="R21" s="118" t="n"/>
      <c r="S21" s="118" t="n"/>
      <c r="T21" s="119" t="n"/>
      <c r="U21" s="120" t="n"/>
      <c r="V21" s="120" t="n"/>
      <c r="W21" s="121" t="n"/>
      <c r="X21" s="122" t="n"/>
      <c r="Y21" s="122" t="n"/>
      <c r="Z21" s="143" t="n"/>
      <c r="AA21" s="140" t="n"/>
      <c r="AB21" s="140" t="n"/>
      <c r="AC21" s="144" t="n"/>
      <c r="AD21" s="142" t="n"/>
      <c r="AE21" s="142" t="n"/>
      <c r="AL21" t="n">
        <v>2037</v>
      </c>
      <c r="AM21">
        <f>SUMIF(O:P,AL21,P:P)</f>
        <v/>
      </c>
      <c r="AN21" t="n">
        <v>1</v>
      </c>
      <c r="AO21" s="892">
        <f>SUM(AM21/AN21)</f>
        <v/>
      </c>
    </row>
    <row r="22" ht="15" customHeight="1">
      <c r="B22" s="79" t="inlineStr">
        <is>
          <t>AR+12</t>
        </is>
      </c>
      <c r="C22" s="80">
        <f>SUMIF(数量表!D:H,B22,数量表!H:H)</f>
        <v/>
      </c>
      <c r="D22" s="80" t="n">
        <v>30</v>
      </c>
      <c r="E22" s="80" t="n">
        <v>105</v>
      </c>
      <c r="F22" s="81" t="n">
        <v>2548</v>
      </c>
      <c r="G22" s="80" t="n"/>
      <c r="H22" s="82" t="n">
        <v>1</v>
      </c>
      <c r="I22" s="82">
        <f>C22*H22</f>
        <v/>
      </c>
      <c r="J22" s="2" t="n"/>
      <c r="K22" s="106" t="inlineStr">
        <is>
          <t>30×105</t>
        </is>
      </c>
      <c r="L22" s="97">
        <f>F22</f>
        <v/>
      </c>
      <c r="M22" s="97">
        <f>I22</f>
        <v/>
      </c>
      <c r="N22" s="105" t="n"/>
      <c r="O22" s="99" t="n"/>
      <c r="P22" s="99" t="n"/>
      <c r="Q22" s="117" t="n"/>
      <c r="R22" s="118" t="n"/>
      <c r="S22" s="118" t="n"/>
      <c r="T22" s="119" t="n"/>
      <c r="U22" s="120" t="n"/>
      <c r="V22" s="120" t="n"/>
      <c r="W22" s="121" t="n"/>
      <c r="X22" s="122" t="n"/>
      <c r="Y22" s="122" t="n"/>
      <c r="Z22" s="143" t="n"/>
      <c r="AA22" s="140" t="n"/>
      <c r="AB22" s="140" t="n"/>
      <c r="AC22" s="144" t="n"/>
      <c r="AD22" s="142" t="n"/>
      <c r="AE22" s="142" t="n"/>
      <c r="AL22" t="n">
        <v>1923</v>
      </c>
      <c r="AM22">
        <f>SUMIF(O:P,AL22,P:P)</f>
        <v/>
      </c>
      <c r="AN22" t="n">
        <v>1</v>
      </c>
      <c r="AO22" s="892">
        <f>SUM(AM22/AN22)</f>
        <v/>
      </c>
    </row>
    <row r="23" ht="15" customHeight="1" thickBot="1">
      <c r="B23" s="88" t="inlineStr">
        <is>
          <t>AR+12</t>
        </is>
      </c>
      <c r="C23" s="89">
        <f>SUMIF(数量表!D:H,B23,数量表!H:H)</f>
        <v/>
      </c>
      <c r="D23" s="89" t="n">
        <v>27</v>
      </c>
      <c r="E23" s="89" t="n">
        <v>105</v>
      </c>
      <c r="F23" s="90" t="n">
        <v>2548</v>
      </c>
      <c r="G23" s="89" t="n"/>
      <c r="H23" s="91" t="n">
        <v>1</v>
      </c>
      <c r="I23" s="91">
        <f>C23*H23</f>
        <v/>
      </c>
      <c r="J23" s="2" t="n"/>
      <c r="K23" s="106" t="n"/>
      <c r="L23" s="97" t="n"/>
      <c r="M23" s="97" t="n"/>
      <c r="N23" s="98" t="inlineStr">
        <is>
          <t>27×105</t>
        </is>
      </c>
      <c r="O23" s="99">
        <f>F23</f>
        <v/>
      </c>
      <c r="P23" s="99">
        <f>SUM(I23)</f>
        <v/>
      </c>
      <c r="Q23" s="117" t="n"/>
      <c r="R23" s="118" t="n"/>
      <c r="S23" s="118" t="n"/>
      <c r="T23" s="119" t="n"/>
      <c r="U23" s="120" t="n"/>
      <c r="V23" s="120" t="n"/>
      <c r="W23" s="121" t="n"/>
      <c r="X23" s="122" t="n"/>
      <c r="Y23" s="122" t="n"/>
      <c r="Z23" s="143" t="n"/>
      <c r="AA23" s="140" t="n"/>
      <c r="AB23" s="140" t="n"/>
      <c r="AC23" s="144" t="n"/>
      <c r="AD23" s="142" t="n"/>
      <c r="AE23" s="142" t="n"/>
      <c r="AL23" t="n">
        <v>1881</v>
      </c>
      <c r="AM23">
        <f>SUMIF(O:P,AL23,P:P)</f>
        <v/>
      </c>
      <c r="AN23" t="n">
        <v>1</v>
      </c>
      <c r="AO23" s="892">
        <f>SUM(AM23/AN23)</f>
        <v/>
      </c>
    </row>
    <row r="24" ht="15" customHeight="1">
      <c r="B24" s="79" t="inlineStr">
        <is>
          <t>AX</t>
        </is>
      </c>
      <c r="C24" s="80">
        <f>SUMIF(数量表!D:H,B24,数量表!H:H)</f>
        <v/>
      </c>
      <c r="D24" s="80" t="n">
        <v>30</v>
      </c>
      <c r="E24" s="80" t="n">
        <v>92</v>
      </c>
      <c r="F24" s="80" t="n">
        <v>2512</v>
      </c>
      <c r="G24" s="80" t="inlineStr">
        <is>
          <t>×</t>
        </is>
      </c>
      <c r="H24" s="82" t="n">
        <v>2</v>
      </c>
      <c r="I24" s="82">
        <f>C24*H24</f>
        <v/>
      </c>
      <c r="J24" s="2" t="n"/>
      <c r="K24" s="96" t="n"/>
      <c r="L24" s="97" t="n"/>
      <c r="M24" s="97" t="n"/>
      <c r="N24" s="98" t="n"/>
      <c r="O24" s="99" t="n"/>
      <c r="P24" s="99" t="n"/>
      <c r="Q24" s="117" t="n"/>
      <c r="R24" s="118" t="n"/>
      <c r="S24" s="118" t="n"/>
      <c r="T24" s="119" t="n"/>
      <c r="U24" s="120" t="n"/>
      <c r="V24" s="120" t="n"/>
      <c r="W24" s="121" t="n">
        <v>30</v>
      </c>
      <c r="X24" s="122">
        <f>F24</f>
        <v/>
      </c>
      <c r="Y24" s="122">
        <f>SUM(I24)</f>
        <v/>
      </c>
      <c r="Z24" s="143" t="n"/>
      <c r="AA24" s="140" t="n"/>
      <c r="AB24" s="140" t="n"/>
      <c r="AC24" s="144" t="n"/>
      <c r="AD24" s="142" t="n"/>
      <c r="AE24" s="142" t="n"/>
      <c r="AL24" t="n">
        <v>1876</v>
      </c>
      <c r="AM24">
        <f>SUMIF(O:P,AL24,P:P)</f>
        <v/>
      </c>
      <c r="AN24" t="n">
        <v>1</v>
      </c>
      <c r="AO24" s="892">
        <f>SUM(AM24/AN24)</f>
        <v/>
      </c>
    </row>
    <row r="25" ht="15" customHeight="1">
      <c r="B25" s="85" t="inlineStr">
        <is>
          <t>AX</t>
        </is>
      </c>
      <c r="C25">
        <f>SUMIF(数量表!D:H,B25,数量表!H:H)</f>
        <v/>
      </c>
      <c r="D25" t="n">
        <v>30</v>
      </c>
      <c r="E25" t="n">
        <v>92</v>
      </c>
      <c r="F25" t="n">
        <v>800</v>
      </c>
      <c r="G25" t="inlineStr">
        <is>
          <t>×</t>
        </is>
      </c>
      <c r="H25" s="87" t="n">
        <v>2</v>
      </c>
      <c r="I25" s="87">
        <f>C25*H25</f>
        <v/>
      </c>
      <c r="J25" s="2" t="n"/>
      <c r="K25" s="96" t="n"/>
      <c r="L25" s="97" t="n"/>
      <c r="M25" s="97" t="n"/>
      <c r="N25" s="98" t="n"/>
      <c r="O25" s="99" t="n"/>
      <c r="P25" s="99" t="n"/>
      <c r="Q25" s="117" t="n"/>
      <c r="R25" s="118" t="n"/>
      <c r="S25" s="118" t="n"/>
      <c r="T25" s="119" t="n"/>
      <c r="U25" s="120" t="n"/>
      <c r="V25" s="120" t="n"/>
      <c r="W25" s="121" t="n">
        <v>30</v>
      </c>
      <c r="X25" s="122">
        <f>F25</f>
        <v/>
      </c>
      <c r="Y25" s="122">
        <f>SUM(I25)</f>
        <v/>
      </c>
      <c r="Z25" s="143" t="n"/>
      <c r="AA25" s="140" t="n"/>
      <c r="AB25" s="140" t="n"/>
      <c r="AC25" s="144" t="n"/>
      <c r="AD25" s="142" t="n"/>
      <c r="AE25" s="142" t="n"/>
      <c r="AL25" t="n">
        <v>1868</v>
      </c>
      <c r="AM25">
        <f>SUMIF(O:P,AL25,P:P)</f>
        <v/>
      </c>
      <c r="AN25" t="n">
        <v>1</v>
      </c>
      <c r="AO25" s="892">
        <f>SUM(AM25/AN25)</f>
        <v/>
      </c>
      <c r="AS25" s="892" t="n"/>
    </row>
    <row r="26" ht="15" customHeight="1" thickBot="1">
      <c r="B26" s="88" t="inlineStr">
        <is>
          <t>AX</t>
        </is>
      </c>
      <c r="C26" s="89">
        <f>SUMIF(数量表!D:H,B26,数量表!H:H)</f>
        <v/>
      </c>
      <c r="D26" s="89" t="n">
        <v>27</v>
      </c>
      <c r="E26" s="89" t="n">
        <v>92</v>
      </c>
      <c r="F26" s="89" t="n">
        <v>2512</v>
      </c>
      <c r="G26" s="89" t="inlineStr">
        <is>
          <t>×</t>
        </is>
      </c>
      <c r="H26" s="91" t="n">
        <v>1</v>
      </c>
      <c r="I26" s="91">
        <f>C26*H26</f>
        <v/>
      </c>
      <c r="J26" s="2" t="n"/>
      <c r="K26" s="96" t="n"/>
      <c r="L26" s="97" t="n"/>
      <c r="M26" s="97" t="n"/>
      <c r="N26" s="98" t="n"/>
      <c r="O26" s="99" t="n"/>
      <c r="P26" s="99" t="n"/>
      <c r="Q26" s="117" t="n"/>
      <c r="R26" s="118" t="n"/>
      <c r="S26" s="118" t="n"/>
      <c r="T26" s="119" t="n"/>
      <c r="U26" s="120" t="n"/>
      <c r="V26" s="120" t="n"/>
      <c r="W26" s="121" t="n"/>
      <c r="X26" s="122" t="n"/>
      <c r="Y26" s="122" t="n"/>
      <c r="Z26" s="143" t="n">
        <v>27</v>
      </c>
      <c r="AA26" s="140">
        <f>F26</f>
        <v/>
      </c>
      <c r="AB26" s="140">
        <f>SUM(I26)</f>
        <v/>
      </c>
      <c r="AC26" s="144" t="n"/>
      <c r="AD26" s="142" t="n"/>
      <c r="AE26" s="142" t="n"/>
      <c r="AL26" t="n">
        <v>1859</v>
      </c>
      <c r="AM26">
        <f>SUMIF(O:P,AL26,P:P)</f>
        <v/>
      </c>
      <c r="AN26" t="n">
        <v>1</v>
      </c>
      <c r="AO26" s="892">
        <f>SUM(AM26/AN26)</f>
        <v/>
      </c>
    </row>
    <row r="27" ht="15" customHeight="1">
      <c r="B27" s="79" t="inlineStr">
        <is>
          <t>147MAX</t>
        </is>
      </c>
      <c r="C27" s="80">
        <f>SUMIF(数量表!D:H,B27,数量表!H:H)</f>
        <v/>
      </c>
      <c r="D27" s="80" t="n">
        <v>30</v>
      </c>
      <c r="E27" s="80" t="n">
        <v>92</v>
      </c>
      <c r="F27" s="80" t="n">
        <v>1697</v>
      </c>
      <c r="G27" s="80" t="inlineStr">
        <is>
          <t>×</t>
        </is>
      </c>
      <c r="H27" s="82" t="n">
        <v>2</v>
      </c>
      <c r="I27" s="82">
        <f>C27*H27</f>
        <v/>
      </c>
      <c r="J27" s="2" t="n"/>
      <c r="K27" s="96" t="n"/>
      <c r="L27" s="97" t="n"/>
      <c r="M27" s="97" t="n"/>
      <c r="N27" s="98" t="n"/>
      <c r="O27" s="99" t="n"/>
      <c r="P27" s="99" t="n"/>
      <c r="Q27" s="117" t="n"/>
      <c r="R27" s="118" t="n"/>
      <c r="S27" s="118" t="n"/>
      <c r="T27" s="119" t="n"/>
      <c r="U27" s="120" t="n"/>
      <c r="V27" s="120" t="n"/>
      <c r="W27" s="121" t="n">
        <v>30</v>
      </c>
      <c r="X27" s="122">
        <f>F27</f>
        <v/>
      </c>
      <c r="Y27" s="122">
        <f>SUM(I27)</f>
        <v/>
      </c>
      <c r="Z27" s="143" t="n"/>
      <c r="AA27" s="140" t="n"/>
      <c r="AB27" s="140" t="n"/>
      <c r="AC27" s="144" t="n"/>
      <c r="AD27" s="142" t="n"/>
      <c r="AE27" s="142" t="n"/>
      <c r="AL27" t="n">
        <v>1855</v>
      </c>
      <c r="AM27">
        <f>SUMIF(O:P,AL27,P:P)</f>
        <v/>
      </c>
      <c r="AN27" t="n">
        <v>1</v>
      </c>
      <c r="AO27" s="892">
        <f>SUM(AM27/AN27)</f>
        <v/>
      </c>
      <c r="AS27" s="892" t="n"/>
    </row>
    <row r="28" ht="15" customHeight="1">
      <c r="B28" s="85" t="inlineStr">
        <is>
          <t>147MAX</t>
        </is>
      </c>
      <c r="C28">
        <f>SUMIF(数量表!D:H,B28,数量表!H:H)</f>
        <v/>
      </c>
      <c r="D28" t="n">
        <v>30</v>
      </c>
      <c r="E28" t="n">
        <v>92</v>
      </c>
      <c r="F28" t="n">
        <v>800</v>
      </c>
      <c r="G28" t="inlineStr">
        <is>
          <t>×</t>
        </is>
      </c>
      <c r="H28" s="87" t="n">
        <v>2</v>
      </c>
      <c r="I28" s="87">
        <f>C28*H28</f>
        <v/>
      </c>
      <c r="J28" s="2" t="n"/>
      <c r="K28" s="96" t="n"/>
      <c r="L28" s="97" t="n"/>
      <c r="M28" s="97" t="n"/>
      <c r="N28" s="98" t="n"/>
      <c r="O28" s="99" t="n"/>
      <c r="P28" s="99" t="n"/>
      <c r="Q28" s="117" t="n"/>
      <c r="R28" s="118" t="n"/>
      <c r="S28" s="118" t="n"/>
      <c r="T28" s="119" t="n"/>
      <c r="U28" s="120" t="n"/>
      <c r="V28" s="120" t="n"/>
      <c r="W28" s="121" t="n">
        <v>30</v>
      </c>
      <c r="X28" s="122">
        <f>F28</f>
        <v/>
      </c>
      <c r="Y28" s="122">
        <f>SUM(I28)</f>
        <v/>
      </c>
      <c r="Z28" s="143" t="n"/>
      <c r="AA28" s="140" t="n"/>
      <c r="AB28" s="140" t="n"/>
      <c r="AC28" s="144" t="n"/>
      <c r="AD28" s="142" t="n"/>
      <c r="AE28" s="142" t="n"/>
      <c r="AL28" t="n">
        <v>1854</v>
      </c>
      <c r="AM28">
        <f>SUMIF(O:P,AL28,P:P)</f>
        <v/>
      </c>
      <c r="AN28" t="n">
        <v>1</v>
      </c>
      <c r="AO28" s="892">
        <f>SUM(AM28/AN28)</f>
        <v/>
      </c>
      <c r="AS28" s="892" t="n"/>
    </row>
    <row r="29" ht="15" customHeight="1" thickBot="1">
      <c r="B29" s="88" t="inlineStr">
        <is>
          <t>147MAX</t>
        </is>
      </c>
      <c r="C29" s="89">
        <f>SUMIF(数量表!D:H,B29,数量表!H:H)</f>
        <v/>
      </c>
      <c r="D29" s="89" t="n">
        <v>27</v>
      </c>
      <c r="E29" s="89" t="n">
        <v>92</v>
      </c>
      <c r="F29" s="89" t="n">
        <v>1697</v>
      </c>
      <c r="G29" s="89" t="inlineStr">
        <is>
          <t>×</t>
        </is>
      </c>
      <c r="H29" s="91" t="n">
        <v>1</v>
      </c>
      <c r="I29" s="91">
        <f>C29*H29</f>
        <v/>
      </c>
      <c r="J29" s="2" t="n"/>
      <c r="K29" s="96" t="n"/>
      <c r="L29" s="97" t="n"/>
      <c r="M29" s="97" t="n"/>
      <c r="N29" s="98" t="n"/>
      <c r="O29" s="99" t="n"/>
      <c r="P29" s="99" t="n"/>
      <c r="Q29" s="117" t="n"/>
      <c r="R29" s="118" t="n"/>
      <c r="S29" s="118" t="n"/>
      <c r="T29" s="119" t="n"/>
      <c r="U29" s="120" t="n"/>
      <c r="V29" s="120" t="n"/>
      <c r="W29" s="121" t="n"/>
      <c r="X29" s="122" t="n"/>
      <c r="Y29" s="122" t="n"/>
      <c r="Z29" s="143" t="n">
        <v>27</v>
      </c>
      <c r="AA29" s="140">
        <f>F29</f>
        <v/>
      </c>
      <c r="AB29" s="140">
        <f>SUM(I29)</f>
        <v/>
      </c>
      <c r="AC29" s="144" t="n"/>
      <c r="AD29" s="142" t="n"/>
      <c r="AE29" s="142" t="n"/>
      <c r="AL29" t="n">
        <v>1849</v>
      </c>
      <c r="AM29">
        <f>SUMIF(O:P,AL29,P:P)</f>
        <v/>
      </c>
      <c r="AN29" t="n">
        <v>1</v>
      </c>
      <c r="AO29" s="892">
        <f>SUM(AM29/AN29)</f>
        <v/>
      </c>
    </row>
    <row r="30" ht="15" customHeight="1">
      <c r="B30" s="79" t="inlineStr">
        <is>
          <t>AX144</t>
        </is>
      </c>
      <c r="C30" s="80">
        <f>SUMIF(数量表!D:H,B30,数量表!H:H)</f>
        <v/>
      </c>
      <c r="D30" s="80" t="n">
        <v>30</v>
      </c>
      <c r="E30" s="80" t="n">
        <v>92</v>
      </c>
      <c r="F30" s="80" t="n">
        <v>2512</v>
      </c>
      <c r="G30" s="80" t="inlineStr">
        <is>
          <t>×</t>
        </is>
      </c>
      <c r="H30" s="82" t="n">
        <v>2</v>
      </c>
      <c r="I30" s="82">
        <f>C30*H30</f>
        <v/>
      </c>
      <c r="J30" s="2" t="n"/>
      <c r="K30" s="107" t="n"/>
      <c r="L30" s="108" t="n"/>
      <c r="M30" s="108" t="n"/>
      <c r="N30" s="109" t="n"/>
      <c r="O30" s="110" t="n"/>
      <c r="P30" s="110" t="n"/>
      <c r="Q30" s="129" t="n"/>
      <c r="R30" s="130" t="n"/>
      <c r="S30" s="130" t="n"/>
      <c r="T30" s="131" t="n"/>
      <c r="U30" s="132" t="n"/>
      <c r="V30" s="132" t="n"/>
      <c r="W30" s="133" t="n">
        <v>30</v>
      </c>
      <c r="X30" s="134">
        <f>F30</f>
        <v/>
      </c>
      <c r="Y30" s="134">
        <f>SUM(I30)</f>
        <v/>
      </c>
      <c r="Z30" s="151" t="n"/>
      <c r="AA30" s="152" t="n"/>
      <c r="AB30" s="152" t="n"/>
      <c r="AC30" s="153" t="n"/>
      <c r="AD30" s="154" t="n"/>
      <c r="AE30" s="154" t="n"/>
      <c r="AL30" t="n">
        <v>1837</v>
      </c>
      <c r="AM30">
        <f>SUMIF(O:P,AL30,P:P)</f>
        <v/>
      </c>
      <c r="AN30" t="n">
        <v>1</v>
      </c>
      <c r="AO30" s="892">
        <f>SUM(AM30/AN30)</f>
        <v/>
      </c>
    </row>
    <row r="31" ht="15" customHeight="1">
      <c r="B31" s="85" t="inlineStr">
        <is>
          <t>AX144</t>
        </is>
      </c>
      <c r="C31">
        <f>SUMIF(数量表!D:H,B31,数量表!H:H)</f>
        <v/>
      </c>
      <c r="D31" t="n">
        <v>30</v>
      </c>
      <c r="E31" t="n">
        <v>92</v>
      </c>
      <c r="F31" t="n">
        <v>800</v>
      </c>
      <c r="G31" t="inlineStr">
        <is>
          <t>×</t>
        </is>
      </c>
      <c r="H31" s="87" t="n">
        <v>2</v>
      </c>
      <c r="I31" s="87">
        <f>C31*H31</f>
        <v/>
      </c>
      <c r="J31" s="2" t="n"/>
      <c r="K31" s="96" t="n"/>
      <c r="L31" s="97" t="n"/>
      <c r="M31" s="97" t="n"/>
      <c r="N31" s="98" t="n"/>
      <c r="O31" s="99" t="n"/>
      <c r="P31" s="99" t="n"/>
      <c r="Q31" s="117" t="n"/>
      <c r="R31" s="118" t="n"/>
      <c r="S31" s="118" t="n"/>
      <c r="T31" s="119" t="n"/>
      <c r="U31" s="120" t="n"/>
      <c r="V31" s="120" t="n"/>
      <c r="W31" s="121" t="n">
        <v>30</v>
      </c>
      <c r="X31" s="122">
        <f>F31</f>
        <v/>
      </c>
      <c r="Y31" s="122">
        <f>SUM(I31)</f>
        <v/>
      </c>
      <c r="Z31" s="143" t="n"/>
      <c r="AA31" s="140" t="n"/>
      <c r="AB31" s="140" t="n"/>
      <c r="AC31" s="144" t="n"/>
      <c r="AD31" s="142" t="n"/>
      <c r="AE31" s="142" t="n"/>
      <c r="AL31" t="n">
        <v>1807</v>
      </c>
      <c r="AM31">
        <f>SUMIF(O:P,AL31,P:P)</f>
        <v/>
      </c>
      <c r="AN31" t="n">
        <v>1</v>
      </c>
      <c r="AO31" s="892">
        <f>SUM(AM31/AN31)</f>
        <v/>
      </c>
    </row>
    <row r="32" ht="15" customHeight="1">
      <c r="B32" s="85" t="inlineStr">
        <is>
          <t>AX144</t>
        </is>
      </c>
      <c r="C32">
        <f>SUMIF(数量表!D:H,B32,数量表!H:H)</f>
        <v/>
      </c>
      <c r="D32" t="n">
        <v>27</v>
      </c>
      <c r="E32" t="n">
        <v>92</v>
      </c>
      <c r="F32" t="n">
        <v>2512</v>
      </c>
      <c r="G32" t="inlineStr">
        <is>
          <t>×</t>
        </is>
      </c>
      <c r="H32" s="87" t="n">
        <v>1</v>
      </c>
      <c r="I32" s="87">
        <f>C32*H32</f>
        <v/>
      </c>
      <c r="J32" s="2" t="n"/>
      <c r="K32" s="96" t="n"/>
      <c r="L32" s="97" t="n"/>
      <c r="M32" s="97" t="n"/>
      <c r="N32" s="98" t="n"/>
      <c r="O32" s="99" t="n"/>
      <c r="P32" s="99" t="n"/>
      <c r="Q32" s="117" t="n"/>
      <c r="R32" s="118" t="n"/>
      <c r="S32" s="118" t="n"/>
      <c r="T32" s="119" t="n"/>
      <c r="U32" s="120" t="n"/>
      <c r="V32" s="120" t="n"/>
      <c r="W32" s="121" t="n"/>
      <c r="X32" s="122" t="n"/>
      <c r="Y32" s="122" t="n"/>
      <c r="Z32" s="143" t="n">
        <v>27</v>
      </c>
      <c r="AA32" s="140">
        <f>F32</f>
        <v/>
      </c>
      <c r="AB32" s="140">
        <f>SUM(I32)</f>
        <v/>
      </c>
      <c r="AC32" s="144" t="n"/>
      <c r="AD32" s="142" t="n"/>
      <c r="AE32" s="142" t="n"/>
      <c r="AL32" t="n">
        <v>1798</v>
      </c>
      <c r="AM32">
        <f>SUMIF(O:P,AL32,P:P)</f>
        <v/>
      </c>
      <c r="AN32" t="n">
        <v>1</v>
      </c>
      <c r="AO32" s="892">
        <f>SUM(AM32/AN32)</f>
        <v/>
      </c>
    </row>
    <row r="33" ht="15" customHeight="1">
      <c r="B33" s="85" t="inlineStr">
        <is>
          <t>AX144</t>
        </is>
      </c>
      <c r="C33">
        <f>SUMIF(数量表!D:H,B33,数量表!H:H)</f>
        <v/>
      </c>
      <c r="D33" t="n">
        <v>27</v>
      </c>
      <c r="E33" t="n">
        <v>92</v>
      </c>
      <c r="F33" t="n">
        <v>477</v>
      </c>
      <c r="G33" t="inlineStr">
        <is>
          <t>×</t>
        </is>
      </c>
      <c r="H33" s="87" t="n">
        <v>2</v>
      </c>
      <c r="I33" s="87">
        <f>C33*H33</f>
        <v/>
      </c>
      <c r="J33" s="2" t="n"/>
      <c r="K33" s="96" t="n"/>
      <c r="L33" s="97" t="n"/>
      <c r="M33" s="97" t="n"/>
      <c r="N33" s="98" t="n"/>
      <c r="O33" s="99" t="n"/>
      <c r="P33" s="99" t="n"/>
      <c r="Q33" s="117" t="n"/>
      <c r="R33" s="118" t="n"/>
      <c r="S33" s="118" t="n"/>
      <c r="T33" s="119" t="n"/>
      <c r="U33" s="120" t="n"/>
      <c r="V33" s="120" t="n"/>
      <c r="W33" s="121" t="n"/>
      <c r="X33" s="122" t="n"/>
      <c r="Y33" s="122" t="n"/>
      <c r="Z33" s="143" t="n">
        <v>27</v>
      </c>
      <c r="AA33" s="140">
        <f>F33</f>
        <v/>
      </c>
      <c r="AB33" s="140">
        <f>SUM(I33)</f>
        <v/>
      </c>
      <c r="AC33" s="144" t="n"/>
      <c r="AD33" s="142" t="n"/>
      <c r="AE33" s="142" t="n"/>
      <c r="AL33" t="n">
        <v>1732</v>
      </c>
      <c r="AM33">
        <f>SUMIF(O:P,AL33,P:P)</f>
        <v/>
      </c>
      <c r="AN33" t="n">
        <v>1</v>
      </c>
      <c r="AO33" s="892">
        <f>SUM(AM33/AN33)</f>
        <v/>
      </c>
    </row>
    <row r="34" ht="15" customHeight="1" thickBot="1">
      <c r="B34" s="88" t="inlineStr">
        <is>
          <t>AX144</t>
        </is>
      </c>
      <c r="C34" s="89">
        <f>SUMIF(数量表!D:H,B34,数量表!H:H)</f>
        <v/>
      </c>
      <c r="D34" s="89" t="n">
        <v>27</v>
      </c>
      <c r="E34" s="89" t="n">
        <v>92</v>
      </c>
      <c r="F34" s="89" t="n">
        <v>356.5</v>
      </c>
      <c r="G34" s="89" t="inlineStr">
        <is>
          <t>×</t>
        </is>
      </c>
      <c r="H34" s="91" t="n">
        <v>2</v>
      </c>
      <c r="I34" s="91">
        <f>C34*H34</f>
        <v/>
      </c>
      <c r="J34" s="2" t="n"/>
      <c r="K34" s="96" t="n"/>
      <c r="L34" s="97" t="n"/>
      <c r="M34" s="97" t="n"/>
      <c r="N34" s="98" t="n"/>
      <c r="O34" s="99" t="n"/>
      <c r="P34" s="99" t="n"/>
      <c r="Q34" s="117" t="n"/>
      <c r="R34" s="118" t="n"/>
      <c r="S34" s="118" t="n"/>
      <c r="T34" s="119" t="n"/>
      <c r="U34" s="120" t="n"/>
      <c r="V34" s="120" t="n"/>
      <c r="W34" s="121" t="n"/>
      <c r="X34" s="122" t="n"/>
      <c r="Y34" s="122" t="n"/>
      <c r="Z34" s="143" t="n">
        <v>27</v>
      </c>
      <c r="AA34" s="140">
        <f>F34</f>
        <v/>
      </c>
      <c r="AB34" s="140">
        <f>SUM(I34)</f>
        <v/>
      </c>
      <c r="AC34" s="144" t="n"/>
      <c r="AD34" s="142" t="n"/>
      <c r="AE34" s="142" t="n"/>
      <c r="AL34" t="n">
        <v>1710</v>
      </c>
      <c r="AM34">
        <f>SUMIF(O:P,AL34,P:P)</f>
        <v/>
      </c>
      <c r="AN34" t="n">
        <v>1</v>
      </c>
      <c r="AO34" s="892">
        <f>SUM(AM34/AN34)</f>
        <v/>
      </c>
    </row>
    <row r="35" ht="15" customHeight="1">
      <c r="B35" s="79" t="inlineStr">
        <is>
          <t>AZ</t>
        </is>
      </c>
      <c r="C35" s="80">
        <f>SUMIF(数量表!D:H,B35,数量表!H:H)</f>
        <v/>
      </c>
      <c r="D35" s="80" t="n">
        <v>30</v>
      </c>
      <c r="E35" s="80" t="n">
        <v>92</v>
      </c>
      <c r="F35" s="81" t="n">
        <v>2512</v>
      </c>
      <c r="G35" s="80" t="n"/>
      <c r="H35" s="82" t="n">
        <v>2</v>
      </c>
      <c r="I35" s="82">
        <f>C35*H35</f>
        <v/>
      </c>
      <c r="J35" s="29" t="n"/>
      <c r="K35" s="96" t="n"/>
      <c r="L35" s="97" t="n"/>
      <c r="M35" s="97" t="n"/>
      <c r="N35" s="98" t="n"/>
      <c r="O35" s="99" t="n"/>
      <c r="P35" s="99" t="n"/>
      <c r="Q35" s="117" t="n"/>
      <c r="R35" s="118" t="n"/>
      <c r="S35" s="118" t="n"/>
      <c r="T35" s="119" t="n"/>
      <c r="U35" s="120" t="n"/>
      <c r="V35" s="120" t="n"/>
      <c r="W35" s="121" t="n">
        <v>30</v>
      </c>
      <c r="X35" s="122">
        <f>F35</f>
        <v/>
      </c>
      <c r="Y35" s="122">
        <f>SUM(I35)</f>
        <v/>
      </c>
      <c r="Z35" s="143" t="n"/>
      <c r="AA35" s="140" t="n"/>
      <c r="AB35" s="140" t="n"/>
      <c r="AC35" s="144" t="n"/>
      <c r="AD35" s="142" t="n"/>
      <c r="AE35" s="142" t="n"/>
      <c r="AL35" t="n">
        <v>1697</v>
      </c>
      <c r="AM35">
        <f>SUMIF(O:P,AL35,P:P)</f>
        <v/>
      </c>
      <c r="AN35" t="n">
        <v>1</v>
      </c>
      <c r="AO35" s="892">
        <f>SUM(AM35/AN35)</f>
        <v/>
      </c>
    </row>
    <row r="36" ht="15" customHeight="1">
      <c r="B36" s="85" t="inlineStr">
        <is>
          <t>AZ</t>
        </is>
      </c>
      <c r="C36">
        <f>SUMIF(数量表!D:H,B36,数量表!H:H)</f>
        <v/>
      </c>
      <c r="D36" t="n">
        <v>27</v>
      </c>
      <c r="E36" t="n">
        <v>92</v>
      </c>
      <c r="F36" s="86" t="n">
        <v>2512</v>
      </c>
      <c r="H36" s="87" t="n">
        <v>1</v>
      </c>
      <c r="I36" s="87">
        <f>C36*H36</f>
        <v/>
      </c>
      <c r="J36" s="29" t="n"/>
      <c r="K36" s="96" t="n"/>
      <c r="L36" s="97" t="n"/>
      <c r="M36" s="97" t="n"/>
      <c r="N36" s="98" t="n"/>
      <c r="O36" s="99" t="n"/>
      <c r="P36" s="99" t="n"/>
      <c r="Q36" s="117" t="n"/>
      <c r="R36" s="118" t="n"/>
      <c r="S36" s="118" t="n"/>
      <c r="T36" s="119" t="n"/>
      <c r="U36" s="120" t="n"/>
      <c r="V36" s="120" t="n"/>
      <c r="W36" s="121" t="n"/>
      <c r="X36" s="122" t="n"/>
      <c r="Y36" s="122" t="n"/>
      <c r="Z36" s="143" t="n">
        <v>27</v>
      </c>
      <c r="AA36" s="140">
        <f>F36</f>
        <v/>
      </c>
      <c r="AB36" s="140">
        <f>SUM(I36)</f>
        <v/>
      </c>
      <c r="AC36" s="144" t="n"/>
      <c r="AD36" s="142" t="n"/>
      <c r="AE36" s="142" t="n"/>
      <c r="AL36" t="n">
        <v>1648</v>
      </c>
      <c r="AM36">
        <f>SUMIF(O:P,AL36,P:P)</f>
        <v/>
      </c>
      <c r="AN36" t="n">
        <v>1</v>
      </c>
      <c r="AO36" s="892">
        <f>SUM(AM36/AN36)</f>
        <v/>
      </c>
    </row>
    <row r="37" ht="15" customHeight="1" thickBot="1">
      <c r="B37" s="88" t="inlineStr">
        <is>
          <t>AZ</t>
        </is>
      </c>
      <c r="C37" s="89">
        <f>SUMIF(数量表!D:H,B37,数量表!H:H)</f>
        <v/>
      </c>
      <c r="D37" s="89" t="n">
        <v>30</v>
      </c>
      <c r="E37" s="89" t="n">
        <v>92</v>
      </c>
      <c r="F37" s="90" t="n">
        <v>800</v>
      </c>
      <c r="G37" s="89" t="n"/>
      <c r="H37" s="91" t="n">
        <v>2</v>
      </c>
      <c r="I37" s="91">
        <f>C37*H37</f>
        <v/>
      </c>
      <c r="J37" s="29" t="n"/>
      <c r="K37" s="96" t="n"/>
      <c r="L37" s="97" t="n"/>
      <c r="M37" s="97" t="n"/>
      <c r="N37" s="98" t="n"/>
      <c r="O37" s="99" t="n"/>
      <c r="P37" s="99" t="n"/>
      <c r="Q37" s="117" t="n"/>
      <c r="R37" s="118" t="n"/>
      <c r="S37" s="118" t="n"/>
      <c r="T37" s="119" t="n"/>
      <c r="U37" s="120" t="n"/>
      <c r="V37" s="120" t="n"/>
      <c r="W37" s="121" t="n">
        <v>30</v>
      </c>
      <c r="X37" s="122">
        <f>F37</f>
        <v/>
      </c>
      <c r="Y37" s="122">
        <f>SUM(I37)</f>
        <v/>
      </c>
      <c r="Z37" s="143" t="n"/>
      <c r="AA37" s="140" t="n"/>
      <c r="AB37" s="140" t="n"/>
      <c r="AC37" s="144" t="n"/>
      <c r="AD37" s="142" t="n"/>
      <c r="AE37" s="142" t="n"/>
      <c r="AL37" t="n">
        <v>1645</v>
      </c>
      <c r="AM37">
        <f>SUMIF(O:P,AL37,P:P)</f>
        <v/>
      </c>
      <c r="AN37" t="n">
        <v>1</v>
      </c>
      <c r="AO37" s="892">
        <f>SUM(AM37/AN37)</f>
        <v/>
      </c>
    </row>
    <row r="38" ht="15" customHeight="1">
      <c r="B38" s="79" t="inlineStr">
        <is>
          <t>CH</t>
        </is>
      </c>
      <c r="C38" s="80">
        <f>SUMIF(数量表!D:H,B38,数量表!H:H)</f>
        <v/>
      </c>
      <c r="D38" s="80" t="n">
        <v>27</v>
      </c>
      <c r="E38" s="80" t="n">
        <v>105</v>
      </c>
      <c r="F38" s="81" t="n">
        <v>2548</v>
      </c>
      <c r="G38" s="80" t="n"/>
      <c r="H38" s="82" t="n">
        <v>3</v>
      </c>
      <c r="I38" s="82">
        <f>C38*H38</f>
        <v/>
      </c>
      <c r="J38" s="2" t="n"/>
      <c r="K38" s="96" t="n"/>
      <c r="L38" s="97" t="n"/>
      <c r="M38" s="97" t="n"/>
      <c r="N38" s="98" t="inlineStr">
        <is>
          <t>27×105</t>
        </is>
      </c>
      <c r="O38" s="99">
        <f>F38</f>
        <v/>
      </c>
      <c r="P38" s="99">
        <f>SUM(I38)</f>
        <v/>
      </c>
      <c r="Q38" s="117" t="n"/>
      <c r="R38" s="118" t="n"/>
      <c r="S38" s="118" t="n"/>
      <c r="T38" s="119" t="n"/>
      <c r="U38" s="120" t="n"/>
      <c r="V38" s="120" t="n"/>
      <c r="W38" s="121" t="n"/>
      <c r="X38" s="122" t="n"/>
      <c r="Y38" s="122" t="n"/>
      <c r="Z38" s="143" t="n"/>
      <c r="AA38" s="140" t="n"/>
      <c r="AB38" s="140" t="n"/>
      <c r="AC38" s="144" t="n"/>
      <c r="AD38" s="142" t="n"/>
      <c r="AE38" s="142" t="n"/>
      <c r="AL38" t="n">
        <v>1568</v>
      </c>
      <c r="AM38">
        <f>SUMIF(O:P,AL38,P:P)</f>
        <v/>
      </c>
      <c r="AN38" t="n">
        <v>1</v>
      </c>
      <c r="AO38" s="892">
        <f>SUM(AM38/AN38)</f>
        <v/>
      </c>
    </row>
    <row r="39" ht="15" customHeight="1" thickBot="1">
      <c r="B39" s="88" t="inlineStr">
        <is>
          <t>CH</t>
        </is>
      </c>
      <c r="C39" s="89">
        <f>SUMIF(数量表!D:H,B39,数量表!H:H)</f>
        <v/>
      </c>
      <c r="D39" s="89" t="n">
        <v>27</v>
      </c>
      <c r="E39" s="89" t="n">
        <v>105</v>
      </c>
      <c r="F39" s="90" t="n">
        <v>2548</v>
      </c>
      <c r="G39" s="89" t="n"/>
      <c r="H39" s="91" t="n">
        <v>2</v>
      </c>
      <c r="I39" s="91">
        <f>C39*H39</f>
        <v/>
      </c>
      <c r="J39" s="2" t="n"/>
      <c r="K39" s="96" t="n"/>
      <c r="L39" s="97" t="n"/>
      <c r="M39" s="97" t="n"/>
      <c r="N39" s="98" t="inlineStr">
        <is>
          <t>27×105</t>
        </is>
      </c>
      <c r="O39" s="99">
        <f>F39</f>
        <v/>
      </c>
      <c r="P39" s="99">
        <f>SUM(I39)</f>
        <v/>
      </c>
      <c r="Q39" s="117" t="n"/>
      <c r="R39" s="118" t="n"/>
      <c r="S39" s="118" t="n"/>
      <c r="T39" s="119" t="n"/>
      <c r="U39" s="120" t="n"/>
      <c r="V39" s="120" t="n"/>
      <c r="W39" s="121" t="n"/>
      <c r="X39" s="122" t="n"/>
      <c r="Y39" s="122" t="n"/>
      <c r="Z39" s="143" t="n"/>
      <c r="AA39" s="140" t="n"/>
      <c r="AB39" s="140" t="n"/>
      <c r="AC39" s="144" t="n"/>
      <c r="AD39" s="142" t="n"/>
      <c r="AE39" s="142" t="n"/>
      <c r="AL39" t="n">
        <v>1554</v>
      </c>
      <c r="AM39">
        <f>SUMIF(O:P,AL39,P:P)</f>
        <v/>
      </c>
      <c r="AN39" t="n">
        <v>1</v>
      </c>
      <c r="AO39" s="892">
        <f>SUM(AM39/AN39)</f>
        <v/>
      </c>
    </row>
    <row r="40" ht="15" customHeight="1">
      <c r="B40" s="79" t="inlineStr">
        <is>
          <t>A144</t>
        </is>
      </c>
      <c r="C40" s="80">
        <f>SUMIF(数量表!D:H,B40,数量表!H:H)</f>
        <v/>
      </c>
      <c r="D40" s="80" t="n">
        <v>27</v>
      </c>
      <c r="E40" s="80" t="n">
        <v>105</v>
      </c>
      <c r="F40" s="81" t="n">
        <v>2548</v>
      </c>
      <c r="G40" s="80" t="inlineStr">
        <is>
          <t>×</t>
        </is>
      </c>
      <c r="H40" s="82" t="n">
        <v>1</v>
      </c>
      <c r="I40" s="82">
        <f>C40*H40</f>
        <v/>
      </c>
      <c r="J40" s="2" t="n"/>
      <c r="K40" s="96" t="n"/>
      <c r="L40" s="97" t="n"/>
      <c r="M40" s="97" t="n"/>
      <c r="N40" s="98" t="inlineStr">
        <is>
          <t>27×105</t>
        </is>
      </c>
      <c r="O40" s="99">
        <f>F40</f>
        <v/>
      </c>
      <c r="P40" s="99">
        <f>SUM(I40)</f>
        <v/>
      </c>
      <c r="Q40" s="117" t="n"/>
      <c r="R40" s="118" t="n"/>
      <c r="S40" s="118" t="n"/>
      <c r="T40" s="119" t="n"/>
      <c r="U40" s="120" t="n"/>
      <c r="V40" s="120" t="n"/>
      <c r="W40" s="121" t="n"/>
      <c r="X40" s="122" t="n"/>
      <c r="Y40" s="122" t="n"/>
      <c r="Z40" s="143" t="n"/>
      <c r="AA40" s="140" t="n"/>
      <c r="AB40" s="140" t="n"/>
      <c r="AC40" s="144" t="n"/>
      <c r="AD40" s="142" t="n"/>
      <c r="AE40" s="142" t="n"/>
      <c r="AL40" t="n">
        <v>1449</v>
      </c>
      <c r="AM40">
        <f>SUMIF(O:P,AL40,P:P)</f>
        <v/>
      </c>
      <c r="AN40" t="n">
        <v>2</v>
      </c>
      <c r="AO40" s="892">
        <f>SUM(AM40/AN40)</f>
        <v/>
      </c>
    </row>
    <row r="41" ht="15" customHeight="1">
      <c r="B41" s="85" t="inlineStr">
        <is>
          <t>A144</t>
        </is>
      </c>
      <c r="C41">
        <f>SUMIF(数量表!D:H,B41,数量表!H:H)</f>
        <v/>
      </c>
      <c r="F41" s="86" t="n">
        <v>386.5</v>
      </c>
      <c r="G41" t="inlineStr">
        <is>
          <t>○</t>
        </is>
      </c>
      <c r="H41" s="87" t="n">
        <v>2</v>
      </c>
      <c r="I41" s="87">
        <f>C41*H41</f>
        <v/>
      </c>
      <c r="J41" s="2" t="n"/>
      <c r="K41" s="96" t="n"/>
      <c r="L41" s="97" t="n"/>
      <c r="M41" s="97" t="n"/>
      <c r="N41" s="98" t="inlineStr">
        <is>
          <t>27×105</t>
        </is>
      </c>
      <c r="O41" s="99">
        <f>F41</f>
        <v/>
      </c>
      <c r="P41" s="99">
        <f>SUM(I41)</f>
        <v/>
      </c>
      <c r="Q41" s="117" t="n"/>
      <c r="R41" s="118" t="n"/>
      <c r="S41" s="118" t="n"/>
      <c r="T41" s="119" t="n"/>
      <c r="U41" s="120" t="n"/>
      <c r="V41" s="120" t="n"/>
      <c r="W41" s="121" t="n"/>
      <c r="X41" s="122" t="n"/>
      <c r="Y41" s="122" t="n"/>
      <c r="Z41" s="143" t="n"/>
      <c r="AA41" s="140" t="n"/>
      <c r="AB41" s="140" t="n"/>
      <c r="AC41" s="144" t="n"/>
      <c r="AD41" s="142" t="n"/>
      <c r="AE41" s="142" t="n"/>
      <c r="AL41" t="n">
        <v>1429</v>
      </c>
      <c r="AM41">
        <f>SUMIF(O:P,AL41,P:P)</f>
        <v/>
      </c>
      <c r="AN41" t="n">
        <v>2</v>
      </c>
      <c r="AO41" s="892">
        <f>SUM(AM41/AN41)</f>
        <v/>
      </c>
    </row>
    <row r="42" ht="15" customHeight="1" thickBot="1">
      <c r="B42" s="85" t="inlineStr">
        <is>
          <t>A144</t>
        </is>
      </c>
      <c r="C42">
        <f>SUMIF(数量表!D:H,B42,数量表!H:H)</f>
        <v/>
      </c>
      <c r="F42" s="86" t="n">
        <v>477</v>
      </c>
      <c r="G42" s="89" t="inlineStr">
        <is>
          <t>×</t>
        </is>
      </c>
      <c r="H42" s="87" t="n">
        <v>2</v>
      </c>
      <c r="I42" s="87">
        <f>C42*H42</f>
        <v/>
      </c>
      <c r="J42" s="2" t="n"/>
      <c r="K42" s="96" t="n"/>
      <c r="L42" s="97" t="n"/>
      <c r="M42" s="97" t="n"/>
      <c r="N42" s="98" t="inlineStr">
        <is>
          <t>27×105</t>
        </is>
      </c>
      <c r="O42" s="99">
        <f>F42</f>
        <v/>
      </c>
      <c r="P42" s="99">
        <f>SUM(I42)</f>
        <v/>
      </c>
      <c r="Q42" s="117" t="n"/>
      <c r="R42" s="118" t="n"/>
      <c r="S42" s="118" t="n"/>
      <c r="T42" s="119" t="n"/>
      <c r="U42" s="120" t="n"/>
      <c r="V42" s="120" t="n"/>
      <c r="W42" s="121" t="n"/>
      <c r="X42" s="122" t="n"/>
      <c r="Y42" s="122" t="n"/>
      <c r="Z42" s="143" t="n"/>
      <c r="AA42" s="140" t="n"/>
      <c r="AB42" s="140" t="n"/>
      <c r="AC42" s="144" t="n"/>
      <c r="AD42" s="142" t="n"/>
      <c r="AE42" s="142" t="n"/>
      <c r="AL42" t="n">
        <v>1371</v>
      </c>
      <c r="AM42">
        <f>SUMIF(O:P,AL42,P:P)</f>
        <v/>
      </c>
      <c r="AN42" t="n">
        <v>2</v>
      </c>
      <c r="AO42" s="892">
        <f>SUM(AM42/AN42)</f>
        <v/>
      </c>
    </row>
    <row r="43" ht="15" customHeight="1">
      <c r="B43" s="79" t="inlineStr">
        <is>
          <t>A144L</t>
        </is>
      </c>
      <c r="C43" s="80">
        <f>SUMIF(数量表!D:H,B43,数量表!H:H)</f>
        <v/>
      </c>
      <c r="D43" s="80" t="n">
        <v>30</v>
      </c>
      <c r="E43" s="80" t="n">
        <v>105</v>
      </c>
      <c r="F43" s="80" t="n">
        <v>2548</v>
      </c>
      <c r="G43" t="inlineStr">
        <is>
          <t>×</t>
        </is>
      </c>
      <c r="H43" s="82" t="n">
        <v>1</v>
      </c>
      <c r="I43" s="82">
        <f>C43*H43</f>
        <v/>
      </c>
      <c r="J43" s="2" t="n"/>
      <c r="K43" s="96" t="inlineStr">
        <is>
          <t>30×105</t>
        </is>
      </c>
      <c r="L43" s="97">
        <f>F43</f>
        <v/>
      </c>
      <c r="M43" s="97">
        <f>I43</f>
        <v/>
      </c>
      <c r="N43" s="98" t="n"/>
      <c r="O43" s="99" t="n"/>
      <c r="P43" s="99" t="n"/>
      <c r="Q43" s="117" t="n"/>
      <c r="R43" s="118" t="n"/>
      <c r="S43" s="118" t="n"/>
      <c r="T43" s="119" t="n"/>
      <c r="U43" s="120" t="n"/>
      <c r="V43" s="120" t="n"/>
      <c r="W43" s="121" t="n"/>
      <c r="X43" s="122" t="n"/>
      <c r="Y43" s="122" t="n"/>
      <c r="Z43" s="143" t="n"/>
      <c r="AA43" s="140" t="n"/>
      <c r="AB43" s="140" t="n"/>
      <c r="AC43" s="144" t="n"/>
      <c r="AD43" s="142" t="n"/>
      <c r="AE43" s="142" t="n"/>
      <c r="AL43" t="n">
        <v>1354</v>
      </c>
      <c r="AM43">
        <f>SUMIF(O:P,AL43,P:P)</f>
        <v/>
      </c>
      <c r="AN43" t="n">
        <v>2</v>
      </c>
      <c r="AO43" s="892">
        <f>SUM(AM43/AN43)</f>
        <v/>
      </c>
    </row>
    <row r="44" ht="15" customHeight="1">
      <c r="B44" s="85" t="inlineStr">
        <is>
          <t>A144L</t>
        </is>
      </c>
      <c r="C44" t="n">
        <v>0</v>
      </c>
      <c r="D44" t="n">
        <v>27</v>
      </c>
      <c r="E44" t="n">
        <v>105</v>
      </c>
      <c r="F44" t="n">
        <v>2548</v>
      </c>
      <c r="G44" t="inlineStr">
        <is>
          <t>×</t>
        </is>
      </c>
      <c r="H44" s="87" t="n">
        <v>1</v>
      </c>
      <c r="I44" s="87" t="n">
        <v>0</v>
      </c>
      <c r="J44" s="2" t="n"/>
      <c r="K44" s="96" t="n"/>
      <c r="L44" s="97" t="n"/>
      <c r="M44" s="97" t="n"/>
      <c r="N44" s="98" t="inlineStr">
        <is>
          <t>27×105</t>
        </is>
      </c>
      <c r="O44" s="99">
        <f>F44</f>
        <v/>
      </c>
      <c r="P44" s="99">
        <f>SUM(I44)</f>
        <v/>
      </c>
      <c r="Q44" s="117" t="n"/>
      <c r="R44" s="118" t="n"/>
      <c r="S44" s="118" t="n"/>
      <c r="T44" s="119" t="n"/>
      <c r="U44" s="120" t="n"/>
      <c r="V44" s="120" t="n"/>
      <c r="W44" s="121" t="n"/>
      <c r="X44" s="122" t="n"/>
      <c r="Y44" s="122" t="n"/>
      <c r="Z44" s="143" t="n"/>
      <c r="AA44" s="140" t="n"/>
      <c r="AB44" s="140" t="n"/>
      <c r="AC44" s="144" t="n"/>
      <c r="AD44" s="142" t="n"/>
      <c r="AE44" s="142" t="n"/>
      <c r="AL44" t="n">
        <v>1349</v>
      </c>
      <c r="AM44">
        <f>SUMIF(O:P,AL44,P:P)</f>
        <v/>
      </c>
      <c r="AN44" t="n">
        <v>2</v>
      </c>
      <c r="AO44" s="892">
        <f>SUM(AM44/AN44)</f>
        <v/>
      </c>
    </row>
    <row r="45" ht="15" customHeight="1">
      <c r="B45" s="85" t="inlineStr">
        <is>
          <t>A144L</t>
        </is>
      </c>
      <c r="C45">
        <f>SUMIF(数量表!D:H,B45,数量表!H:H)</f>
        <v/>
      </c>
      <c r="D45" t="n">
        <v>27</v>
      </c>
      <c r="E45" t="n">
        <v>105</v>
      </c>
      <c r="F45" t="n">
        <v>477</v>
      </c>
      <c r="G45" t="inlineStr">
        <is>
          <t>×</t>
        </is>
      </c>
      <c r="H45" s="87" t="n">
        <v>2</v>
      </c>
      <c r="I45" s="87">
        <f>C45*H45</f>
        <v/>
      </c>
      <c r="J45" s="2" t="n"/>
      <c r="K45" s="96" t="n"/>
      <c r="L45" s="97" t="n"/>
      <c r="M45" s="97" t="n"/>
      <c r="N45" s="98" t="inlineStr">
        <is>
          <t>27×105</t>
        </is>
      </c>
      <c r="O45" s="99">
        <f>F45</f>
        <v/>
      </c>
      <c r="P45" s="99">
        <f>SUM(I45)</f>
        <v/>
      </c>
      <c r="Q45" s="117" t="n"/>
      <c r="R45" s="118" t="n"/>
      <c r="S45" s="118" t="n"/>
      <c r="T45" s="119" t="n"/>
      <c r="U45" s="120" t="n"/>
      <c r="V45" s="120" t="n"/>
      <c r="W45" s="121" t="n"/>
      <c r="X45" s="122" t="n"/>
      <c r="Y45" s="122" t="n"/>
      <c r="Z45" s="143" t="n"/>
      <c r="AA45" s="140" t="n"/>
      <c r="AB45" s="140" t="n"/>
      <c r="AC45" s="144" t="n"/>
      <c r="AD45" s="142" t="n"/>
      <c r="AE45" s="142" t="n"/>
      <c r="AL45" t="n">
        <v>1332</v>
      </c>
      <c r="AM45">
        <f>SUMIF(O:P,AL45,P:P)</f>
        <v/>
      </c>
      <c r="AN45" t="n">
        <v>2</v>
      </c>
      <c r="AO45" s="892">
        <f>SUM(AM45/AN45)</f>
        <v/>
      </c>
    </row>
    <row r="46" ht="15" customHeight="1">
      <c r="B46" s="85" t="inlineStr">
        <is>
          <t>A144L</t>
        </is>
      </c>
      <c r="C46">
        <f>SUMIF(数量表!D:H,B46,数量表!H:H)</f>
        <v/>
      </c>
      <c r="D46" t="n">
        <v>27</v>
      </c>
      <c r="E46" t="n">
        <v>105</v>
      </c>
      <c r="F46" t="n">
        <v>386.5</v>
      </c>
      <c r="G46" t="inlineStr">
        <is>
          <t>○</t>
        </is>
      </c>
      <c r="H46" s="87" t="n">
        <v>1</v>
      </c>
      <c r="I46" s="87">
        <f>C46*H46</f>
        <v/>
      </c>
      <c r="J46" s="2" t="n"/>
      <c r="K46" s="96" t="n"/>
      <c r="L46" s="97" t="n"/>
      <c r="M46" s="97" t="n"/>
      <c r="N46" s="98" t="inlineStr">
        <is>
          <t>27×105</t>
        </is>
      </c>
      <c r="O46" s="99">
        <f>F46</f>
        <v/>
      </c>
      <c r="P46" s="99">
        <f>SUM(I46)</f>
        <v/>
      </c>
      <c r="Q46" s="117" t="n"/>
      <c r="R46" s="118" t="n"/>
      <c r="S46" s="118" t="n"/>
      <c r="T46" s="119" t="n"/>
      <c r="U46" s="120" t="n"/>
      <c r="V46" s="120" t="n"/>
      <c r="W46" s="121" t="n"/>
      <c r="X46" s="122" t="n"/>
      <c r="Y46" s="122" t="n"/>
      <c r="Z46" s="143" t="n"/>
      <c r="AA46" s="140" t="n"/>
      <c r="AB46" s="140" t="n"/>
      <c r="AC46" s="144" t="n"/>
      <c r="AD46" s="142" t="n"/>
      <c r="AE46" s="142" t="n"/>
      <c r="AL46" t="n">
        <v>1322</v>
      </c>
      <c r="AM46">
        <f>SUMIF(O:P,AL46,P:P)</f>
        <v/>
      </c>
      <c r="AN46" t="n">
        <v>2</v>
      </c>
      <c r="AO46" s="892">
        <f>SUM(AM46/AN46)</f>
        <v/>
      </c>
    </row>
    <row r="47" ht="15" customHeight="1" thickBot="1">
      <c r="B47" s="85" t="inlineStr">
        <is>
          <t>A144L</t>
        </is>
      </c>
      <c r="C47">
        <f>SUMIF(数量表!D:H,B47,数量表!H:H)</f>
        <v/>
      </c>
      <c r="D47" t="n">
        <v>27</v>
      </c>
      <c r="E47" t="n">
        <v>105</v>
      </c>
      <c r="F47" t="n">
        <v>343.5</v>
      </c>
      <c r="G47" t="inlineStr">
        <is>
          <t>○</t>
        </is>
      </c>
      <c r="H47" s="87" t="n">
        <v>1</v>
      </c>
      <c r="I47" s="87">
        <f>C47*H47</f>
        <v/>
      </c>
      <c r="J47" s="2" t="n"/>
      <c r="K47" s="96" t="n"/>
      <c r="L47" s="97" t="n"/>
      <c r="M47" s="97" t="n"/>
      <c r="N47" s="98" t="inlineStr">
        <is>
          <t>27×105</t>
        </is>
      </c>
      <c r="O47" s="99">
        <f>F47</f>
        <v/>
      </c>
      <c r="P47" s="99">
        <f>SUM(I47)</f>
        <v/>
      </c>
      <c r="Q47" s="117" t="n"/>
      <c r="R47" s="118" t="n"/>
      <c r="S47" s="118" t="n"/>
      <c r="T47" s="119" t="n"/>
      <c r="U47" s="120" t="n"/>
      <c r="V47" s="120" t="n"/>
      <c r="W47" s="121" t="n"/>
      <c r="X47" s="122" t="n"/>
      <c r="Y47" s="122" t="n"/>
      <c r="Z47" s="143" t="n"/>
      <c r="AA47" s="140" t="n"/>
      <c r="AB47" s="140" t="n"/>
      <c r="AC47" s="144" t="n"/>
      <c r="AD47" s="142" t="n"/>
      <c r="AE47" s="142" t="n"/>
      <c r="AL47" t="n">
        <v>1318</v>
      </c>
      <c r="AM47">
        <f>SUMIF(O:P,AL47,P:P)</f>
        <v/>
      </c>
      <c r="AN47" t="n">
        <v>2</v>
      </c>
      <c r="AO47" s="892">
        <f>SUM(AM47/AN47)</f>
        <v/>
      </c>
    </row>
    <row r="48" ht="15" customHeight="1">
      <c r="B48" s="79" t="inlineStr">
        <is>
          <t>A144R</t>
        </is>
      </c>
      <c r="C48" s="80">
        <f>SUMIF(数量表!D:H,B48,数量表!H:H)</f>
        <v/>
      </c>
      <c r="D48" s="80" t="n">
        <v>30</v>
      </c>
      <c r="E48" s="80" t="n">
        <v>105</v>
      </c>
      <c r="F48" s="80" t="n">
        <v>2548</v>
      </c>
      <c r="G48" s="80" t="inlineStr">
        <is>
          <t>×</t>
        </is>
      </c>
      <c r="H48" s="82" t="n">
        <v>1</v>
      </c>
      <c r="I48" s="82">
        <f>C48*H48</f>
        <v/>
      </c>
      <c r="J48" s="2" t="n"/>
      <c r="K48" s="96" t="inlineStr">
        <is>
          <t>30×105</t>
        </is>
      </c>
      <c r="L48" s="97">
        <f>F48</f>
        <v/>
      </c>
      <c r="M48" s="97">
        <f>I48</f>
        <v/>
      </c>
      <c r="N48" s="98" t="n"/>
      <c r="O48" s="99" t="n"/>
      <c r="P48" s="99" t="n"/>
      <c r="Q48" s="117" t="n"/>
      <c r="R48" s="118" t="n"/>
      <c r="S48" s="118" t="n"/>
      <c r="T48" s="119" t="n"/>
      <c r="U48" s="120" t="n"/>
      <c r="V48" s="120" t="n"/>
      <c r="W48" s="121" t="n"/>
      <c r="X48" s="122" t="n"/>
      <c r="Y48" s="122" t="n"/>
      <c r="Z48" s="143" t="n"/>
      <c r="AA48" s="140" t="n"/>
      <c r="AB48" s="140" t="n"/>
      <c r="AC48" s="144" t="n"/>
      <c r="AD48" s="142" t="n"/>
      <c r="AE48" s="142" t="n"/>
      <c r="AL48" t="n">
        <v>1304</v>
      </c>
      <c r="AM48">
        <f>SUMIF(O:P,AL48,P:P)</f>
        <v/>
      </c>
      <c r="AN48" t="n">
        <v>2</v>
      </c>
      <c r="AO48" s="892">
        <f>SUM(AM48/AN48)</f>
        <v/>
      </c>
    </row>
    <row r="49" ht="15" customHeight="1">
      <c r="B49" s="85" t="inlineStr">
        <is>
          <t>A144R</t>
        </is>
      </c>
      <c r="C49" t="n">
        <v>0</v>
      </c>
      <c r="D49" t="n">
        <v>27</v>
      </c>
      <c r="E49" t="n">
        <v>105</v>
      </c>
      <c r="F49" t="n">
        <v>2548</v>
      </c>
      <c r="G49" t="inlineStr">
        <is>
          <t>×</t>
        </is>
      </c>
      <c r="H49" s="87" t="n">
        <v>1</v>
      </c>
      <c r="I49" s="87" t="n">
        <v>0</v>
      </c>
      <c r="J49" s="2" t="n"/>
      <c r="K49" s="96" t="n"/>
      <c r="L49" s="97" t="n"/>
      <c r="M49" s="97" t="n"/>
      <c r="N49" s="98" t="inlineStr">
        <is>
          <t>27×105</t>
        </is>
      </c>
      <c r="O49" s="99">
        <f>F49</f>
        <v/>
      </c>
      <c r="P49" s="99">
        <f>SUM(I49)</f>
        <v/>
      </c>
      <c r="Q49" s="117" t="n"/>
      <c r="R49" s="118" t="n"/>
      <c r="S49" s="118" t="n"/>
      <c r="T49" s="119" t="n"/>
      <c r="U49" s="120" t="n"/>
      <c r="V49" s="120" t="n"/>
      <c r="W49" s="121" t="n"/>
      <c r="X49" s="122" t="n"/>
      <c r="Y49" s="122" t="n"/>
      <c r="Z49" s="143" t="n"/>
      <c r="AA49" s="140" t="n"/>
      <c r="AB49" s="140" t="n"/>
      <c r="AC49" s="144" t="n"/>
      <c r="AD49" s="142" t="n"/>
      <c r="AE49" s="142" t="n"/>
      <c r="AL49" t="n">
        <v>1295</v>
      </c>
      <c r="AM49">
        <f>SUMIF(O:P,AL49,P:P)</f>
        <v/>
      </c>
      <c r="AN49" t="n">
        <v>2</v>
      </c>
      <c r="AO49" s="892">
        <f>SUM(AM49/AN49)</f>
        <v/>
      </c>
    </row>
    <row r="50" ht="15" customHeight="1">
      <c r="B50" s="85" t="inlineStr">
        <is>
          <t>A144R</t>
        </is>
      </c>
      <c r="C50">
        <f>SUMIF(数量表!D:H,B50,数量表!H:H)</f>
        <v/>
      </c>
      <c r="D50" t="n">
        <v>27</v>
      </c>
      <c r="E50" t="n">
        <v>105</v>
      </c>
      <c r="F50" t="n">
        <v>477</v>
      </c>
      <c r="G50" t="inlineStr">
        <is>
          <t>×</t>
        </is>
      </c>
      <c r="H50" s="87" t="n">
        <v>2</v>
      </c>
      <c r="I50" s="87">
        <f>C50*H50</f>
        <v/>
      </c>
      <c r="J50" s="2" t="n"/>
      <c r="K50" s="96" t="n"/>
      <c r="L50" s="97" t="n"/>
      <c r="M50" s="97" t="n"/>
      <c r="N50" s="98" t="inlineStr">
        <is>
          <t>27×105</t>
        </is>
      </c>
      <c r="O50" s="99">
        <f>F50</f>
        <v/>
      </c>
      <c r="P50" s="99">
        <f>SUM(I50)</f>
        <v/>
      </c>
      <c r="Q50" s="117" t="n"/>
      <c r="R50" s="118" t="n"/>
      <c r="S50" s="118" t="n"/>
      <c r="T50" s="119" t="n"/>
      <c r="U50" s="120" t="n"/>
      <c r="V50" s="120" t="n"/>
      <c r="W50" s="121" t="n"/>
      <c r="X50" s="122" t="n"/>
      <c r="Y50" s="122" t="n"/>
      <c r="Z50" s="143" t="n"/>
      <c r="AA50" s="140" t="n"/>
      <c r="AB50" s="140" t="n"/>
      <c r="AC50" s="144" t="n"/>
      <c r="AD50" s="142" t="n"/>
      <c r="AE50" s="142" t="n"/>
      <c r="AL50" t="n">
        <v>1255</v>
      </c>
      <c r="AM50">
        <f>SUMIF(O:P,AL50,P:P)</f>
        <v/>
      </c>
      <c r="AN50" t="n">
        <v>2</v>
      </c>
      <c r="AO50" s="892">
        <f>SUM(AM50/AN50)</f>
        <v/>
      </c>
    </row>
    <row r="51" ht="15" customHeight="1">
      <c r="B51" s="85" t="inlineStr">
        <is>
          <t>A144R</t>
        </is>
      </c>
      <c r="C51">
        <f>SUMIF(数量表!D:H,B51,数量表!H:H)</f>
        <v/>
      </c>
      <c r="D51" t="n">
        <v>27</v>
      </c>
      <c r="E51" t="n">
        <v>105</v>
      </c>
      <c r="F51" t="n">
        <v>386.5</v>
      </c>
      <c r="G51" t="inlineStr">
        <is>
          <t>○</t>
        </is>
      </c>
      <c r="H51" s="87" t="n">
        <v>1</v>
      </c>
      <c r="I51" s="87">
        <f>C51*H51</f>
        <v/>
      </c>
      <c r="J51" s="2" t="n"/>
      <c r="K51" s="96" t="n"/>
      <c r="L51" s="97" t="n"/>
      <c r="M51" s="97" t="n"/>
      <c r="N51" s="98" t="inlineStr">
        <is>
          <t>27×105</t>
        </is>
      </c>
      <c r="O51" s="99">
        <f>F51</f>
        <v/>
      </c>
      <c r="P51" s="99">
        <f>SUM(I51)</f>
        <v/>
      </c>
      <c r="Q51" s="117" t="n"/>
      <c r="R51" s="118" t="n"/>
      <c r="S51" s="118" t="n"/>
      <c r="T51" s="119" t="n"/>
      <c r="U51" s="120" t="n"/>
      <c r="V51" s="120" t="n"/>
      <c r="W51" s="121" t="n"/>
      <c r="X51" s="122" t="n"/>
      <c r="Y51" s="122" t="n"/>
      <c r="Z51" s="143" t="n"/>
      <c r="AA51" s="140" t="n"/>
      <c r="AB51" s="140" t="n"/>
      <c r="AC51" s="144" t="n"/>
      <c r="AD51" s="142" t="n"/>
      <c r="AE51" s="142" t="n"/>
      <c r="AL51" t="n">
        <v>1243</v>
      </c>
      <c r="AM51">
        <f>SUMIF(O:P,AL51,P:P)</f>
        <v/>
      </c>
      <c r="AN51" t="n">
        <v>2</v>
      </c>
      <c r="AO51" s="892">
        <f>SUM(AM51/AN51)</f>
        <v/>
      </c>
    </row>
    <row r="52" ht="15" customHeight="1" thickBot="1">
      <c r="B52" s="88" t="inlineStr">
        <is>
          <t>A144R</t>
        </is>
      </c>
      <c r="C52" s="89">
        <f>SUMIF(数量表!D:H,B52,数量表!H:H)</f>
        <v/>
      </c>
      <c r="D52" s="89" t="n">
        <v>27</v>
      </c>
      <c r="E52" s="89" t="n">
        <v>105</v>
      </c>
      <c r="F52" s="89" t="n">
        <v>343.5</v>
      </c>
      <c r="G52" s="89" t="inlineStr">
        <is>
          <t>○</t>
        </is>
      </c>
      <c r="H52" s="91" t="n">
        <v>1</v>
      </c>
      <c r="I52" s="91">
        <f>C52*H52</f>
        <v/>
      </c>
      <c r="J52" s="2" t="n"/>
      <c r="K52" s="96" t="n"/>
      <c r="L52" s="97" t="n"/>
      <c r="M52" s="97" t="n"/>
      <c r="N52" s="98" t="inlineStr">
        <is>
          <t>27×105</t>
        </is>
      </c>
      <c r="O52" s="99">
        <f>F52</f>
        <v/>
      </c>
      <c r="P52" s="99">
        <f>SUM(I52)</f>
        <v/>
      </c>
      <c r="Q52" s="117" t="n"/>
      <c r="R52" s="118" t="n"/>
      <c r="S52" s="118" t="n"/>
      <c r="T52" s="119" t="n"/>
      <c r="U52" s="120" t="n"/>
      <c r="V52" s="120" t="n"/>
      <c r="W52" s="121" t="n"/>
      <c r="X52" s="122" t="n"/>
      <c r="Y52" s="122" t="n"/>
      <c r="Z52" s="143" t="n"/>
      <c r="AA52" s="140" t="n"/>
      <c r="AB52" s="140" t="n"/>
      <c r="AC52" s="144" t="n"/>
      <c r="AD52" s="142" t="n"/>
      <c r="AE52" s="142" t="n"/>
      <c r="AL52" t="n">
        <v>1242</v>
      </c>
      <c r="AM52">
        <f>SUMIF(O:P,AL52,P:P)</f>
        <v/>
      </c>
      <c r="AN52" t="n">
        <v>2</v>
      </c>
      <c r="AO52" s="892">
        <f>SUM(AM52/AN52)</f>
        <v/>
      </c>
    </row>
    <row r="53" ht="15" customHeight="1" thickBot="1">
      <c r="B53" s="79" t="inlineStr">
        <is>
          <t>H</t>
        </is>
      </c>
      <c r="C53" s="80" t="n"/>
      <c r="D53" s="80" t="n"/>
      <c r="E53" s="80" t="n"/>
      <c r="F53" s="81" t="n"/>
      <c r="G53" s="80" t="n"/>
      <c r="H53" s="82" t="n"/>
      <c r="I53" s="82" t="n"/>
      <c r="J53" s="2" t="n"/>
      <c r="K53" s="106" t="n"/>
      <c r="L53" s="97" t="n"/>
      <c r="M53" s="97" t="n"/>
      <c r="N53" s="105" t="n"/>
      <c r="O53" s="99" t="n"/>
      <c r="P53" s="99" t="n"/>
      <c r="Q53" s="117" t="n"/>
      <c r="R53" s="118" t="n"/>
      <c r="S53" s="118" t="n"/>
      <c r="T53" s="119" t="n"/>
      <c r="U53" s="120" t="n"/>
      <c r="V53" s="120" t="n"/>
      <c r="W53" s="121" t="n"/>
      <c r="X53" s="122" t="n"/>
      <c r="Y53" s="122" t="n"/>
      <c r="Z53" s="143" t="n"/>
      <c r="AA53" s="140" t="n"/>
      <c r="AB53" s="140" t="n"/>
      <c r="AC53" s="144" t="n"/>
      <c r="AD53" s="142" t="n"/>
      <c r="AE53" s="142" t="n"/>
      <c r="AL53" t="n">
        <v>1229</v>
      </c>
      <c r="AM53">
        <f>SUMIF(O:P,AL53,P:P)</f>
        <v/>
      </c>
      <c r="AN53" t="n">
        <v>2</v>
      </c>
      <c r="AO53" s="892">
        <f>SUM(AM53/AN53)</f>
        <v/>
      </c>
    </row>
    <row r="54" ht="15" customHeight="1" thickBot="1">
      <c r="B54" s="79" t="inlineStr">
        <is>
          <t>HO</t>
        </is>
      </c>
      <c r="C54" s="80" t="n"/>
      <c r="D54" s="80" t="n"/>
      <c r="E54" s="80" t="n"/>
      <c r="F54" s="81" t="n"/>
      <c r="G54" s="80" t="n"/>
      <c r="H54" s="82" t="n"/>
      <c r="I54" s="82" t="n"/>
      <c r="J54" s="2" t="n"/>
      <c r="K54" s="106" t="n"/>
      <c r="L54" s="97" t="n"/>
      <c r="M54" s="97" t="n"/>
      <c r="N54" s="105" t="n"/>
      <c r="O54" s="99" t="n"/>
      <c r="P54" s="99" t="n"/>
      <c r="Q54" s="117" t="n"/>
      <c r="R54" s="118" t="n"/>
      <c r="S54" s="118" t="n"/>
      <c r="T54" s="119" t="n"/>
      <c r="U54" s="120" t="n"/>
      <c r="V54" s="120" t="n"/>
      <c r="W54" s="121" t="n"/>
      <c r="X54" s="122" t="n"/>
      <c r="Y54" s="122" t="n"/>
      <c r="Z54" s="143" t="n"/>
      <c r="AA54" s="140" t="n"/>
      <c r="AB54" s="140" t="n"/>
      <c r="AC54" s="144" t="n"/>
      <c r="AD54" s="142" t="n"/>
      <c r="AE54" s="142" t="n"/>
      <c r="AL54" t="n">
        <v>1179</v>
      </c>
      <c r="AM54">
        <f>SUMIF(O:P,AL54,P:P)</f>
        <v/>
      </c>
      <c r="AN54" t="n">
        <v>2</v>
      </c>
      <c r="AO54" s="892">
        <f>SUM(AM54/AN54)</f>
        <v/>
      </c>
    </row>
    <row r="55" ht="15" customHeight="1" thickBot="1">
      <c r="B55" s="79" t="inlineStr">
        <is>
          <t>HOS</t>
        </is>
      </c>
      <c r="C55" s="80" t="n"/>
      <c r="D55" s="80" t="n"/>
      <c r="E55" s="80" t="n"/>
      <c r="F55" s="81" t="n"/>
      <c r="G55" s="80" t="n"/>
      <c r="H55" s="82" t="n"/>
      <c r="I55" s="82" t="n"/>
      <c r="J55" s="2" t="n"/>
      <c r="K55" s="106" t="n"/>
      <c r="L55" s="97" t="n"/>
      <c r="M55" s="97" t="n"/>
      <c r="N55" s="105" t="n"/>
      <c r="O55" s="99" t="n"/>
      <c r="P55" s="99" t="n"/>
      <c r="Q55" s="117" t="n"/>
      <c r="R55" s="118" t="n"/>
      <c r="S55" s="118" t="n"/>
      <c r="T55" s="119" t="n"/>
      <c r="U55" s="120" t="n"/>
      <c r="V55" s="120" t="n"/>
      <c r="W55" s="121" t="n"/>
      <c r="X55" s="122" t="n"/>
      <c r="Y55" s="122" t="n"/>
      <c r="Z55" s="143" t="n"/>
      <c r="AA55" s="140" t="n"/>
      <c r="AB55" s="140" t="n"/>
      <c r="AC55" s="144" t="n"/>
      <c r="AD55" s="142" t="n"/>
      <c r="AE55" s="142" t="n"/>
      <c r="AL55" t="n">
        <v>1176</v>
      </c>
      <c r="AM55">
        <f>SUMIF(O:P,AL55,P:P)</f>
        <v/>
      </c>
      <c r="AN55" t="n">
        <v>2</v>
      </c>
      <c r="AO55" s="892">
        <f>SUM(AM55/AN55)</f>
        <v/>
      </c>
    </row>
    <row r="56" ht="15" customHeight="1" thickBot="1">
      <c r="B56" s="79" t="inlineStr">
        <is>
          <t>HL</t>
        </is>
      </c>
      <c r="C56" s="80">
        <f>SUMIF(数量表!D:H,B56,数量表!H:H)</f>
        <v/>
      </c>
      <c r="D56" s="80" t="n">
        <v>30</v>
      </c>
      <c r="E56" s="80" t="n">
        <v>105</v>
      </c>
      <c r="F56" s="81" t="n">
        <v>2548</v>
      </c>
      <c r="G56" s="80" t="inlineStr">
        <is>
          <t>×</t>
        </is>
      </c>
      <c r="H56" s="82" t="n">
        <v>1</v>
      </c>
      <c r="I56" s="82">
        <f>C56*H56</f>
        <v/>
      </c>
      <c r="J56" s="2" t="n"/>
      <c r="K56" s="96" t="inlineStr">
        <is>
          <t>30×105</t>
        </is>
      </c>
      <c r="L56" s="97">
        <f>F56</f>
        <v/>
      </c>
      <c r="M56" s="97">
        <f>I56</f>
        <v/>
      </c>
      <c r="N56" s="98" t="n"/>
      <c r="O56" s="99" t="n"/>
      <c r="P56" s="99" t="n"/>
      <c r="Q56" s="117" t="n"/>
      <c r="R56" s="118" t="n"/>
      <c r="S56" s="118" t="n"/>
      <c r="T56" s="119" t="n"/>
      <c r="U56" s="120" t="n"/>
      <c r="V56" s="120" t="n"/>
      <c r="W56" s="121" t="n"/>
      <c r="X56" s="122" t="n"/>
      <c r="Y56" s="122" t="n"/>
      <c r="Z56" s="143" t="n"/>
      <c r="AA56" s="140" t="n"/>
      <c r="AB56" s="140" t="n"/>
      <c r="AC56" s="144" t="n"/>
      <c r="AD56" s="142" t="n"/>
      <c r="AE56" s="142" t="n"/>
      <c r="AL56" t="n">
        <v>1168</v>
      </c>
      <c r="AM56">
        <f>SUMIF(O:P,AL56,P:P)</f>
        <v/>
      </c>
      <c r="AN56" t="n">
        <v>2</v>
      </c>
      <c r="AO56" s="892">
        <f>SUM(AM56/AN56)</f>
        <v/>
      </c>
    </row>
    <row r="57" ht="15" customHeight="1" thickBot="1">
      <c r="B57" s="83" t="inlineStr">
        <is>
          <t>HOL</t>
        </is>
      </c>
      <c r="C57" s="7">
        <f>SUMIF(数量表!D:H,B57,数量表!H:H)</f>
        <v/>
      </c>
      <c r="D57" s="7" t="n">
        <v>30</v>
      </c>
      <c r="E57" s="80" t="n">
        <v>105</v>
      </c>
      <c r="F57" s="81" t="n">
        <v>2548</v>
      </c>
      <c r="G57" s="80" t="inlineStr">
        <is>
          <t>×</t>
        </is>
      </c>
      <c r="H57" s="82" t="n">
        <v>1</v>
      </c>
      <c r="I57" s="82">
        <f>C57*H57</f>
        <v/>
      </c>
      <c r="J57" s="2" t="n"/>
      <c r="K57" s="96" t="inlineStr">
        <is>
          <t>30×105</t>
        </is>
      </c>
      <c r="L57" s="97">
        <f>F57</f>
        <v/>
      </c>
      <c r="M57" s="97">
        <f>I57</f>
        <v/>
      </c>
      <c r="N57" s="98" t="n"/>
      <c r="O57" s="99" t="n"/>
      <c r="P57" s="99" t="n"/>
      <c r="Q57" s="117" t="n"/>
      <c r="R57" s="118" t="n"/>
      <c r="S57" s="118" t="n"/>
      <c r="T57" s="119" t="n"/>
      <c r="U57" s="120" t="n"/>
      <c r="V57" s="120" t="n"/>
      <c r="W57" s="121" t="n"/>
      <c r="X57" s="122" t="n"/>
      <c r="Y57" s="122" t="n"/>
      <c r="Z57" s="143" t="n"/>
      <c r="AA57" s="140" t="n"/>
      <c r="AB57" s="140" t="n"/>
      <c r="AC57" s="144" t="n"/>
      <c r="AD57" s="142" t="n"/>
      <c r="AE57" s="142" t="n"/>
      <c r="AL57" t="n">
        <v>1162</v>
      </c>
      <c r="AM57">
        <f>SUMIF(O:P,AL57,P:P)</f>
        <v/>
      </c>
      <c r="AN57" t="n">
        <v>2</v>
      </c>
      <c r="AO57" s="892">
        <f>SUM(AM57/AN57)</f>
        <v/>
      </c>
    </row>
    <row r="58" ht="15" customHeight="1" thickBot="1">
      <c r="B58" s="83" t="inlineStr">
        <is>
          <t>HR</t>
        </is>
      </c>
      <c r="C58" s="7">
        <f>SUMIF(数量表!D:H,B58,数量表!H:H)</f>
        <v/>
      </c>
      <c r="D58" s="7" t="n">
        <v>30</v>
      </c>
      <c r="E58" s="7" t="n">
        <v>105</v>
      </c>
      <c r="F58" s="84" t="n">
        <v>2548</v>
      </c>
      <c r="G58" s="7" t="inlineStr">
        <is>
          <t>×</t>
        </is>
      </c>
      <c r="H58" s="21" t="n">
        <v>1</v>
      </c>
      <c r="I58" s="82">
        <f>C58*H58</f>
        <v/>
      </c>
      <c r="J58" s="2" t="n"/>
      <c r="K58" s="106" t="inlineStr">
        <is>
          <t>30×105</t>
        </is>
      </c>
      <c r="L58" s="97">
        <f>F58</f>
        <v/>
      </c>
      <c r="M58" s="97">
        <f>I58</f>
        <v/>
      </c>
      <c r="N58" s="105" t="n"/>
      <c r="O58" s="99" t="n"/>
      <c r="P58" s="99" t="n"/>
      <c r="Q58" s="117" t="n"/>
      <c r="R58" s="118" t="n"/>
      <c r="S58" s="118" t="n"/>
      <c r="T58" s="119" t="n"/>
      <c r="U58" s="120" t="n"/>
      <c r="V58" s="120" t="n"/>
      <c r="W58" s="121" t="n"/>
      <c r="X58" s="122" t="n"/>
      <c r="Y58" s="122" t="n"/>
      <c r="Z58" s="143" t="n"/>
      <c r="AA58" s="140" t="n"/>
      <c r="AB58" s="140" t="n"/>
      <c r="AC58" s="144" t="n"/>
      <c r="AD58" s="142" t="n"/>
      <c r="AE58" s="142" t="n"/>
      <c r="AL58" t="n">
        <v>1150</v>
      </c>
      <c r="AM58">
        <f>SUMIF(O:P,AL58,P:P)</f>
        <v/>
      </c>
      <c r="AN58" t="n">
        <v>2</v>
      </c>
      <c r="AO58" s="892">
        <f>SUM(AM58/AN58)</f>
        <v/>
      </c>
    </row>
    <row r="59" ht="15" customHeight="1" thickBot="1">
      <c r="B59" s="83" t="inlineStr">
        <is>
          <t>HOR</t>
        </is>
      </c>
      <c r="C59" s="7">
        <f>SUMIF(数量表!D:H,B59,数量表!H:H)</f>
        <v/>
      </c>
      <c r="D59" s="7" t="n">
        <v>30</v>
      </c>
      <c r="E59" s="7" t="n">
        <v>105</v>
      </c>
      <c r="F59" s="84" t="n">
        <v>2548</v>
      </c>
      <c r="G59" s="7" t="inlineStr">
        <is>
          <t>×</t>
        </is>
      </c>
      <c r="H59" s="21" t="n">
        <v>1</v>
      </c>
      <c r="I59" s="82">
        <f>C59*H59</f>
        <v/>
      </c>
      <c r="J59" s="2" t="n"/>
      <c r="K59" s="106" t="inlineStr">
        <is>
          <t>30×105</t>
        </is>
      </c>
      <c r="L59" s="97">
        <f>F59</f>
        <v/>
      </c>
      <c r="M59" s="97">
        <f>I59</f>
        <v/>
      </c>
      <c r="N59" s="105" t="n"/>
      <c r="O59" s="99" t="n"/>
      <c r="P59" s="99" t="n"/>
      <c r="Q59" s="117" t="n"/>
      <c r="R59" s="118" t="n"/>
      <c r="S59" s="118" t="n"/>
      <c r="T59" s="119" t="n"/>
      <c r="U59" s="120" t="n"/>
      <c r="V59" s="120" t="n"/>
      <c r="W59" s="121" t="n"/>
      <c r="X59" s="122" t="n"/>
      <c r="Y59" s="122" t="n"/>
      <c r="Z59" s="143" t="n"/>
      <c r="AA59" s="140" t="n"/>
      <c r="AB59" s="140" t="n"/>
      <c r="AC59" s="144" t="n"/>
      <c r="AD59" s="142" t="n"/>
      <c r="AE59" s="142" t="n"/>
      <c r="AL59" t="n">
        <v>1149</v>
      </c>
      <c r="AM59">
        <f>SUMIF(O:P,AL59,P:P)</f>
        <v/>
      </c>
      <c r="AN59" t="n">
        <v>2</v>
      </c>
      <c r="AO59" s="892">
        <f>SUM(AM59/AN59)</f>
        <v/>
      </c>
    </row>
    <row r="60" ht="15" customHeight="1" thickBot="1">
      <c r="B60" s="83" t="inlineStr">
        <is>
          <t>HL+12</t>
        </is>
      </c>
      <c r="C60" s="7">
        <f>SUMIF(数量表!D:H,B60,数量表!H:H)</f>
        <v/>
      </c>
      <c r="D60" s="7" t="n">
        <v>30</v>
      </c>
      <c r="E60" s="7" t="n">
        <v>105</v>
      </c>
      <c r="F60" s="84" t="n">
        <v>2548</v>
      </c>
      <c r="G60" s="7" t="inlineStr">
        <is>
          <t>×</t>
        </is>
      </c>
      <c r="H60" s="21" t="n">
        <v>1</v>
      </c>
      <c r="I60" s="21">
        <f>C60*H60</f>
        <v/>
      </c>
      <c r="J60" s="2" t="n"/>
      <c r="K60" s="96" t="inlineStr">
        <is>
          <t>30×105</t>
        </is>
      </c>
      <c r="L60" s="97">
        <f>F60</f>
        <v/>
      </c>
      <c r="M60" s="97">
        <f>I60</f>
        <v/>
      </c>
      <c r="N60" s="105" t="n"/>
      <c r="O60" s="99" t="n"/>
      <c r="P60" s="99" t="n"/>
      <c r="Q60" s="117" t="n"/>
      <c r="R60" s="118" t="n"/>
      <c r="S60" s="118" t="n"/>
      <c r="T60" s="119" t="n"/>
      <c r="U60" s="120" t="n"/>
      <c r="V60" s="120" t="n"/>
      <c r="W60" s="121" t="n"/>
      <c r="X60" s="122" t="n"/>
      <c r="Y60" s="122" t="n"/>
      <c r="Z60" s="143" t="n"/>
      <c r="AA60" s="140" t="n"/>
      <c r="AB60" s="140" t="n"/>
      <c r="AC60" s="144" t="n"/>
      <c r="AD60" s="142" t="n"/>
      <c r="AE60" s="142" t="n"/>
      <c r="AL60" t="n">
        <v>1136</v>
      </c>
      <c r="AM60">
        <f>SUMIF(O:P,AL60,P:P)</f>
        <v/>
      </c>
      <c r="AN60" t="n">
        <v>2</v>
      </c>
      <c r="AO60" s="892">
        <f>SUM(AM60/AN60)</f>
        <v/>
      </c>
    </row>
    <row r="61" ht="15" customHeight="1" thickBot="1">
      <c r="B61" s="83" t="inlineStr">
        <is>
          <t>HR+12</t>
        </is>
      </c>
      <c r="C61" s="7">
        <f>SUMIF(数量表!D:H,B61,数量表!H:H)</f>
        <v/>
      </c>
      <c r="D61" s="7" t="n">
        <v>30</v>
      </c>
      <c r="E61" s="7" t="n">
        <v>105</v>
      </c>
      <c r="F61" s="84" t="n">
        <v>2548</v>
      </c>
      <c r="G61" s="7" t="inlineStr">
        <is>
          <t>×</t>
        </is>
      </c>
      <c r="H61" s="21" t="n">
        <v>1</v>
      </c>
      <c r="I61" s="21">
        <f>C61*H61</f>
        <v/>
      </c>
      <c r="J61" s="2" t="n"/>
      <c r="K61" s="96" t="inlineStr">
        <is>
          <t>30×105</t>
        </is>
      </c>
      <c r="L61" s="97">
        <f>F61</f>
        <v/>
      </c>
      <c r="M61" s="97">
        <f>I61</f>
        <v/>
      </c>
      <c r="N61" s="105" t="n"/>
      <c r="O61" s="99" t="n"/>
      <c r="P61" s="99" t="n"/>
      <c r="Q61" s="117" t="n"/>
      <c r="R61" s="118" t="n"/>
      <c r="S61" s="118" t="n"/>
      <c r="T61" s="119" t="n"/>
      <c r="U61" s="120" t="n"/>
      <c r="V61" s="120" t="n"/>
      <c r="W61" s="121" t="n"/>
      <c r="X61" s="122" t="n"/>
      <c r="Y61" s="122" t="n"/>
      <c r="Z61" s="143" t="n"/>
      <c r="AA61" s="140" t="n"/>
      <c r="AB61" s="140" t="n"/>
      <c r="AC61" s="144" t="n"/>
      <c r="AD61" s="142" t="n"/>
      <c r="AE61" s="142" t="n"/>
      <c r="AL61" t="n">
        <v>1104</v>
      </c>
      <c r="AM61">
        <f>SUMIF(O:P,AL61,P:P)</f>
        <v/>
      </c>
      <c r="AN61" t="n">
        <v>2</v>
      </c>
      <c r="AO61" s="892">
        <f>SUM(AM61/AN61)</f>
        <v/>
      </c>
    </row>
    <row r="62" ht="15" customHeight="1">
      <c r="B62" s="79" t="inlineStr">
        <is>
          <t>HX</t>
        </is>
      </c>
      <c r="C62" s="80">
        <f>SUMIF(数量表!D:H,B62,数量表!H:H)</f>
        <v/>
      </c>
      <c r="D62" s="80" t="n">
        <v>30</v>
      </c>
      <c r="E62" s="80" t="n">
        <v>92</v>
      </c>
      <c r="F62" s="80" t="n">
        <v>2512</v>
      </c>
      <c r="G62" s="80" t="inlineStr">
        <is>
          <t>×</t>
        </is>
      </c>
      <c r="H62" s="82" t="n">
        <v>2</v>
      </c>
      <c r="I62" s="82">
        <f>C62*H62</f>
        <v/>
      </c>
      <c r="J62" s="2" t="n"/>
      <c r="K62" s="107" t="n"/>
      <c r="L62" s="108" t="n"/>
      <c r="M62" s="108" t="n"/>
      <c r="N62" s="109" t="n"/>
      <c r="O62" s="110" t="n"/>
      <c r="P62" s="110" t="n"/>
      <c r="Q62" s="129" t="n"/>
      <c r="R62" s="130" t="n"/>
      <c r="S62" s="130" t="n"/>
      <c r="T62" s="131" t="n"/>
      <c r="U62" s="132" t="n"/>
      <c r="V62" s="132" t="n"/>
      <c r="W62" s="133" t="n">
        <v>30</v>
      </c>
      <c r="X62" s="134">
        <f>F62</f>
        <v/>
      </c>
      <c r="Y62" s="134">
        <f>SUM(I62)</f>
        <v/>
      </c>
      <c r="Z62" s="151" t="n"/>
      <c r="AA62" s="152" t="n"/>
      <c r="AB62" s="152" t="n"/>
      <c r="AC62" s="153" t="n"/>
      <c r="AD62" s="154" t="n"/>
      <c r="AE62" s="154" t="n"/>
      <c r="AL62" t="n">
        <v>1068</v>
      </c>
      <c r="AM62">
        <f>SUMIF(O:P,AL62,P:P)</f>
        <v/>
      </c>
      <c r="AN62" t="n">
        <v>2</v>
      </c>
      <c r="AO62" s="892">
        <f>SUM(AM62/AN62)</f>
        <v/>
      </c>
    </row>
    <row r="63" ht="15" customHeight="1" thickBot="1">
      <c r="B63" s="85" t="inlineStr">
        <is>
          <t>HX</t>
        </is>
      </c>
      <c r="C63">
        <f>SUMIF(数量表!D:H,B63,数量表!H:H)</f>
        <v/>
      </c>
      <c r="D63" t="n">
        <v>30</v>
      </c>
      <c r="E63" s="89" t="n">
        <v>92</v>
      </c>
      <c r="F63" s="89" t="n">
        <v>345</v>
      </c>
      <c r="G63" s="89" t="inlineStr">
        <is>
          <t>×</t>
        </is>
      </c>
      <c r="H63" s="91" t="n">
        <v>2</v>
      </c>
      <c r="I63" s="91">
        <f>C63*H63</f>
        <v/>
      </c>
      <c r="J63" s="2" t="n"/>
      <c r="K63" s="96" t="n"/>
      <c r="L63" s="97" t="n"/>
      <c r="M63" s="97" t="n"/>
      <c r="N63" s="98" t="n"/>
      <c r="O63" s="99" t="n"/>
      <c r="P63" s="99" t="n"/>
      <c r="Q63" s="117" t="n"/>
      <c r="R63" s="118" t="n"/>
      <c r="S63" s="118" t="n"/>
      <c r="T63" s="119" t="n"/>
      <c r="U63" s="120" t="n"/>
      <c r="V63" s="120" t="n"/>
      <c r="W63" s="121" t="n">
        <v>30</v>
      </c>
      <c r="X63" s="122">
        <f>F63</f>
        <v/>
      </c>
      <c r="Y63" s="122">
        <f>SUM(I63)</f>
        <v/>
      </c>
      <c r="Z63" s="143" t="n"/>
      <c r="AA63" s="140" t="n"/>
      <c r="AB63" s="140" t="n"/>
      <c r="AC63" s="144" t="n"/>
      <c r="AD63" s="142" t="n"/>
      <c r="AE63" s="142" t="n"/>
      <c r="AL63" t="n">
        <v>1054</v>
      </c>
      <c r="AM63">
        <f>SUMIF(O:P,AL63,P:P)</f>
        <v/>
      </c>
      <c r="AN63" t="n">
        <v>2</v>
      </c>
      <c r="AO63" s="892">
        <f>SUM(AM63/AN63)</f>
        <v/>
      </c>
    </row>
    <row r="64" ht="15" customHeight="1">
      <c r="B64" s="79" t="inlineStr">
        <is>
          <t>HZ</t>
        </is>
      </c>
      <c r="C64" s="80">
        <f>SUMIF(数量表!D:H,B64,数量表!H:H)</f>
        <v/>
      </c>
      <c r="D64" s="80" t="n">
        <v>30</v>
      </c>
      <c r="E64" s="80" t="n">
        <v>92</v>
      </c>
      <c r="F64" s="80" t="n">
        <v>2512</v>
      </c>
      <c r="G64" s="80" t="inlineStr">
        <is>
          <t>×</t>
        </is>
      </c>
      <c r="H64" s="82" t="n">
        <v>2</v>
      </c>
      <c r="I64" s="82">
        <f>C64*H64</f>
        <v/>
      </c>
      <c r="J64" s="2" t="n"/>
      <c r="K64" s="107" t="n"/>
      <c r="L64" s="108" t="n"/>
      <c r="M64" s="108" t="n"/>
      <c r="N64" s="109" t="n"/>
      <c r="O64" s="110" t="n"/>
      <c r="P64" s="110" t="n"/>
      <c r="Q64" s="129" t="n"/>
      <c r="R64" s="130" t="n"/>
      <c r="S64" s="130" t="n"/>
      <c r="T64" s="131" t="n"/>
      <c r="U64" s="132" t="n"/>
      <c r="V64" s="132" t="n"/>
      <c r="W64" s="133" t="n">
        <v>30</v>
      </c>
      <c r="X64" s="134">
        <f>F64</f>
        <v/>
      </c>
      <c r="Y64" s="134">
        <f>SUM(I64)</f>
        <v/>
      </c>
      <c r="Z64" s="143" t="n"/>
      <c r="AA64" s="140" t="n"/>
      <c r="AB64" s="140" t="n"/>
      <c r="AC64" s="144" t="n"/>
      <c r="AD64" s="142" t="n"/>
      <c r="AE64" s="142" t="n"/>
      <c r="AL64" t="n">
        <v>1040</v>
      </c>
      <c r="AM64">
        <f>SUMIF(O:P,AL64,P:P)</f>
        <v/>
      </c>
      <c r="AN64" t="n">
        <v>2</v>
      </c>
      <c r="AO64" s="892">
        <f>SUM(AM64/AN64)</f>
        <v/>
      </c>
    </row>
    <row r="65" ht="15" customHeight="1" thickBot="1">
      <c r="B65" s="88" t="inlineStr">
        <is>
          <t>HZ</t>
        </is>
      </c>
      <c r="C65" s="89">
        <f>SUMIF(数量表!D:H,B65,数量表!H:H)</f>
        <v/>
      </c>
      <c r="D65" s="89" t="n">
        <v>30</v>
      </c>
      <c r="E65" s="89" t="n">
        <v>92</v>
      </c>
      <c r="F65" s="89" t="n">
        <v>345</v>
      </c>
      <c r="G65" s="89" t="inlineStr">
        <is>
          <t>×</t>
        </is>
      </c>
      <c r="H65" s="91" t="n">
        <v>2</v>
      </c>
      <c r="I65" s="91">
        <f>C65*H65</f>
        <v/>
      </c>
      <c r="J65" s="2" t="n"/>
      <c r="K65" s="96" t="n"/>
      <c r="L65" s="97" t="n"/>
      <c r="M65" s="97" t="n"/>
      <c r="N65" s="98" t="n"/>
      <c r="O65" s="99" t="n"/>
      <c r="P65" s="99" t="n"/>
      <c r="Q65" s="117" t="n"/>
      <c r="R65" s="118" t="n"/>
      <c r="S65" s="118" t="n"/>
      <c r="T65" s="119" t="n"/>
      <c r="U65" s="120" t="n"/>
      <c r="V65" s="120" t="n"/>
      <c r="W65" s="121" t="n">
        <v>30</v>
      </c>
      <c r="X65" s="122">
        <f>F65</f>
        <v/>
      </c>
      <c r="Y65" s="122">
        <f>SUM(I65)</f>
        <v/>
      </c>
      <c r="Z65" s="143" t="n"/>
      <c r="AA65" s="140" t="n"/>
      <c r="AB65" s="140" t="n"/>
      <c r="AC65" s="144" t="n"/>
      <c r="AD65" s="142" t="n"/>
      <c r="AE65" s="142" t="n"/>
      <c r="AL65" t="n">
        <v>1037</v>
      </c>
      <c r="AM65">
        <f>SUMIF(O:P,AL65,P:P)</f>
        <v/>
      </c>
      <c r="AN65" t="n">
        <v>2</v>
      </c>
      <c r="AO65" s="892">
        <f>SUM(AM65/AN65)</f>
        <v/>
      </c>
    </row>
    <row r="66" ht="15" customHeight="1">
      <c r="B66" s="79" t="inlineStr">
        <is>
          <t>NT</t>
        </is>
      </c>
      <c r="C66" s="80">
        <f>SUMIF(数量表!D:H,B66,数量表!H:H)</f>
        <v/>
      </c>
      <c r="D66" s="80" t="n">
        <v>45</v>
      </c>
      <c r="E66" s="80" t="n">
        <v>45</v>
      </c>
      <c r="F66" s="80" t="n">
        <v>2482</v>
      </c>
      <c r="G66" s="80" t="inlineStr">
        <is>
          <t>×</t>
        </is>
      </c>
      <c r="H66" s="82" t="n">
        <v>3</v>
      </c>
      <c r="I66" s="82">
        <f>C66*H66</f>
        <v/>
      </c>
      <c r="J66" s="2" t="n"/>
      <c r="K66" s="106" t="n"/>
      <c r="L66" s="97" t="n"/>
      <c r="M66" s="97" t="n"/>
      <c r="N66" s="105" t="n"/>
      <c r="O66" s="99" t="n"/>
      <c r="P66" s="99" t="n"/>
      <c r="Q66" s="117" t="inlineStr">
        <is>
          <t>45×45</t>
        </is>
      </c>
      <c r="R66" s="118">
        <f>F66</f>
        <v/>
      </c>
      <c r="S66" s="118">
        <f>I66</f>
        <v/>
      </c>
      <c r="T66" s="119" t="n"/>
      <c r="U66" s="120" t="n"/>
      <c r="V66" s="120" t="n"/>
      <c r="W66" s="121" t="n"/>
      <c r="X66" s="122" t="n"/>
      <c r="Y66" s="122" t="n"/>
      <c r="Z66" s="143" t="n"/>
      <c r="AA66" s="140" t="n"/>
      <c r="AB66" s="140" t="n"/>
      <c r="AC66" s="144" t="n"/>
      <c r="AD66" s="142" t="n"/>
      <c r="AE66" s="142" t="n"/>
      <c r="AL66" t="n">
        <v>1027.5</v>
      </c>
      <c r="AM66">
        <f>SUMIF(O:P,AL66,P:P)</f>
        <v/>
      </c>
      <c r="AN66" t="n">
        <v>2</v>
      </c>
      <c r="AO66" s="892">
        <f>SUM(AM66/AN66)</f>
        <v/>
      </c>
    </row>
    <row r="67" ht="15" customHeight="1">
      <c r="B67" s="85" t="inlineStr">
        <is>
          <t>NT</t>
        </is>
      </c>
      <c r="C67">
        <f>SUMIF(数量表!D:H,B67,数量表!H:H)</f>
        <v/>
      </c>
      <c r="F67" s="162" t="n">
        <v>801</v>
      </c>
      <c r="G67" t="inlineStr">
        <is>
          <t>×</t>
        </is>
      </c>
      <c r="H67" s="87" t="n">
        <v>2</v>
      </c>
      <c r="I67" s="87">
        <f>C67*H67</f>
        <v/>
      </c>
      <c r="J67" s="2" t="n"/>
      <c r="K67" s="106" t="n"/>
      <c r="L67" s="97" t="n"/>
      <c r="M67" s="97" t="n"/>
      <c r="N67" s="105" t="n"/>
      <c r="O67" s="99" t="n"/>
      <c r="P67" s="99" t="n"/>
      <c r="Q67" s="117" t="inlineStr">
        <is>
          <t>45×45</t>
        </is>
      </c>
      <c r="R67" s="118">
        <f>F67</f>
        <v/>
      </c>
      <c r="S67" s="118">
        <f>I67</f>
        <v/>
      </c>
      <c r="T67" s="119" t="n"/>
      <c r="U67" s="120" t="n"/>
      <c r="V67" s="120" t="n"/>
      <c r="W67" s="121" t="n"/>
      <c r="X67" s="122" t="n"/>
      <c r="Y67" s="122" t="n"/>
      <c r="Z67" s="143" t="n"/>
      <c r="AA67" s="140" t="n"/>
      <c r="AB67" s="140" t="n"/>
      <c r="AC67" s="144" t="n"/>
      <c r="AD67" s="142" t="n"/>
      <c r="AE67" s="142" t="n"/>
      <c r="AL67" t="n">
        <v>1027</v>
      </c>
      <c r="AM67">
        <f>SUMIF(O:P,AL67,P:P)</f>
        <v/>
      </c>
      <c r="AN67" t="n">
        <v>2</v>
      </c>
      <c r="AO67" s="892">
        <f>SUM(AM67/AN67)</f>
        <v/>
      </c>
    </row>
    <row r="68" ht="15" customHeight="1" thickBot="1">
      <c r="B68" s="88" t="inlineStr">
        <is>
          <t>NT</t>
        </is>
      </c>
      <c r="C68" s="89">
        <f>SUMIF(数量表!D:H,B68,数量表!H:H)</f>
        <v/>
      </c>
      <c r="D68" s="185" t="n">
        <v>35</v>
      </c>
      <c r="E68" s="185" t="n">
        <v>40</v>
      </c>
      <c r="F68" s="185" t="n">
        <v>2572</v>
      </c>
      <c r="G68" s="185" t="inlineStr">
        <is>
          <t>×</t>
        </is>
      </c>
      <c r="H68" s="186" t="n">
        <v>1</v>
      </c>
      <c r="I68" s="186">
        <f>C68*H68</f>
        <v/>
      </c>
      <c r="J68" s="2" t="n"/>
      <c r="K68" s="106" t="n"/>
      <c r="L68" s="97" t="n"/>
      <c r="M68" s="97" t="n"/>
      <c r="N68" s="105" t="n"/>
      <c r="O68" s="99" t="n"/>
      <c r="P68" s="99" t="n"/>
      <c r="Q68" s="117" t="n"/>
      <c r="R68" s="118" t="n"/>
      <c r="S68" s="118" t="n"/>
      <c r="T68" s="119" t="inlineStr">
        <is>
          <t>35×40</t>
        </is>
      </c>
      <c r="U68" s="120">
        <f>F68</f>
        <v/>
      </c>
      <c r="V68" s="120">
        <f>I68</f>
        <v/>
      </c>
      <c r="W68" s="121" t="n"/>
      <c r="X68" s="122" t="n"/>
      <c r="Y68" s="122" t="n"/>
      <c r="Z68" s="143" t="n"/>
      <c r="AA68" s="140" t="n"/>
      <c r="AB68" s="140" t="n"/>
      <c r="AC68" s="144" t="n"/>
      <c r="AD68" s="142" t="n"/>
      <c r="AE68" s="142" t="n"/>
      <c r="AL68" t="n">
        <v>1025</v>
      </c>
      <c r="AM68">
        <f>SUMIF(O:P,AL68,P:P)</f>
        <v/>
      </c>
      <c r="AN68" t="n">
        <v>2</v>
      </c>
      <c r="AO68" s="892">
        <f>SUM(AM68/AN68)</f>
        <v/>
      </c>
    </row>
    <row r="69" ht="15" customHeight="1">
      <c r="B69" s="79" t="inlineStr">
        <is>
          <t>NTW</t>
        </is>
      </c>
      <c r="C69" s="80">
        <f>SUMIF(数量表!D:H,B69,数量表!H:H)</f>
        <v/>
      </c>
      <c r="D69" s="80" t="n">
        <v>45</v>
      </c>
      <c r="E69" s="80" t="n">
        <v>45</v>
      </c>
      <c r="F69" s="80" t="n">
        <v>2482</v>
      </c>
      <c r="G69" s="80" t="inlineStr">
        <is>
          <t>×</t>
        </is>
      </c>
      <c r="H69" s="82" t="n">
        <v>3</v>
      </c>
      <c r="I69" s="82">
        <f>C69*H69</f>
        <v/>
      </c>
      <c r="J69" s="2" t="n"/>
      <c r="K69" s="106" t="n"/>
      <c r="L69" s="97" t="n"/>
      <c r="M69" s="97" t="n"/>
      <c r="N69" s="105" t="n"/>
      <c r="O69" s="99" t="n"/>
      <c r="P69" s="99" t="n"/>
      <c r="Q69" s="117" t="inlineStr">
        <is>
          <t>45×45</t>
        </is>
      </c>
      <c r="R69" s="118">
        <f>F69</f>
        <v/>
      </c>
      <c r="S69" s="118">
        <f>I69</f>
        <v/>
      </c>
      <c r="T69" s="119" t="n"/>
      <c r="U69" s="120" t="n"/>
      <c r="V69" s="120" t="n"/>
      <c r="W69" s="121" t="n"/>
      <c r="X69" s="122" t="n"/>
      <c r="Y69" s="122" t="n"/>
      <c r="Z69" s="143" t="n"/>
      <c r="AA69" s="140" t="n"/>
      <c r="AB69" s="140" t="n"/>
      <c r="AC69" s="144" t="n"/>
      <c r="AD69" s="142" t="n"/>
      <c r="AE69" s="142" t="n"/>
      <c r="AL69" t="n">
        <v>1014.5</v>
      </c>
      <c r="AM69">
        <f>SUMIF(O:P,AL69,P:P)</f>
        <v/>
      </c>
      <c r="AN69" t="n">
        <v>2</v>
      </c>
      <c r="AO69" s="892">
        <f>SUM(AM69/AN69)</f>
        <v/>
      </c>
    </row>
    <row r="70" ht="15" customHeight="1">
      <c r="B70" s="85" t="inlineStr">
        <is>
          <t>NTW</t>
        </is>
      </c>
      <c r="C70">
        <f>SUMIF(数量表!D:H,B70,数量表!H:H)</f>
        <v/>
      </c>
      <c r="F70" s="162" t="n">
        <v>801</v>
      </c>
      <c r="G70" t="inlineStr">
        <is>
          <t>×</t>
        </is>
      </c>
      <c r="H70" s="87" t="n">
        <v>2</v>
      </c>
      <c r="I70" s="87">
        <f>C70*H70</f>
        <v/>
      </c>
      <c r="J70" s="2" t="n"/>
      <c r="K70" s="106" t="n"/>
      <c r="L70" s="97" t="n"/>
      <c r="M70" s="97" t="n"/>
      <c r="N70" s="105" t="n"/>
      <c r="O70" s="99" t="n"/>
      <c r="P70" s="99" t="n"/>
      <c r="Q70" s="117" t="inlineStr">
        <is>
          <t>45×45</t>
        </is>
      </c>
      <c r="R70" s="118">
        <f>F70</f>
        <v/>
      </c>
      <c r="S70" s="118">
        <f>I70</f>
        <v/>
      </c>
      <c r="T70" s="119" t="n"/>
      <c r="U70" s="120" t="n"/>
      <c r="V70" s="120" t="n"/>
      <c r="W70" s="121" t="n"/>
      <c r="X70" s="122" t="n"/>
      <c r="Y70" s="122" t="n"/>
      <c r="Z70" s="143" t="n"/>
      <c r="AA70" s="140" t="n"/>
      <c r="AB70" s="140" t="n"/>
      <c r="AC70" s="144" t="n"/>
      <c r="AD70" s="142" t="n"/>
      <c r="AE70" s="142" t="n"/>
      <c r="AL70" t="n">
        <v>1011</v>
      </c>
      <c r="AM70">
        <f>SUMIF(O:P,AL70,P:P)</f>
        <v/>
      </c>
      <c r="AN70" t="n">
        <v>2</v>
      </c>
      <c r="AO70" s="892">
        <f>SUM(AM70/AN70)</f>
        <v/>
      </c>
    </row>
    <row r="71" ht="15" customHeight="1" thickBot="1">
      <c r="B71" s="88" t="inlineStr">
        <is>
          <t>NTW</t>
        </is>
      </c>
      <c r="C71" s="89">
        <f>SUMIF(数量表!D:H,B71,数量表!H:H)</f>
        <v/>
      </c>
      <c r="D71" s="185" t="n">
        <v>35</v>
      </c>
      <c r="E71" s="185" t="n">
        <v>40</v>
      </c>
      <c r="F71" s="185" t="n">
        <v>2572</v>
      </c>
      <c r="G71" s="185" t="inlineStr">
        <is>
          <t>×</t>
        </is>
      </c>
      <c r="H71" s="186" t="n">
        <v>1</v>
      </c>
      <c r="I71" s="186">
        <f>C71*H71</f>
        <v/>
      </c>
      <c r="J71" s="2" t="n"/>
      <c r="K71" s="106" t="n"/>
      <c r="L71" s="97" t="n"/>
      <c r="M71" s="97" t="n"/>
      <c r="N71" s="105" t="n"/>
      <c r="O71" s="99" t="n"/>
      <c r="P71" s="99" t="n"/>
      <c r="Q71" s="117" t="n"/>
      <c r="R71" s="118" t="n"/>
      <c r="S71" s="118" t="n"/>
      <c r="T71" s="119" t="inlineStr">
        <is>
          <t>35×40</t>
        </is>
      </c>
      <c r="U71" s="120">
        <f>F71</f>
        <v/>
      </c>
      <c r="V71" s="120">
        <f>I71</f>
        <v/>
      </c>
      <c r="W71" s="121" t="n"/>
      <c r="X71" s="122" t="n"/>
      <c r="Y71" s="122" t="n"/>
      <c r="Z71" s="143" t="n"/>
      <c r="AA71" s="140" t="n"/>
      <c r="AB71" s="140" t="n"/>
      <c r="AC71" s="144" t="n"/>
      <c r="AD71" s="142" t="n"/>
      <c r="AE71" s="142" t="n"/>
      <c r="AL71" t="n">
        <v>982</v>
      </c>
      <c r="AM71">
        <f>SUMIF(O:P,AL71,P:P)</f>
        <v/>
      </c>
      <c r="AN71" t="n">
        <v>3</v>
      </c>
      <c r="AO71" s="892">
        <f>SUM(AM71/AN71)</f>
        <v/>
      </c>
    </row>
    <row r="72" ht="15" customHeight="1">
      <c r="B72" s="79" t="inlineStr">
        <is>
          <t>NTH</t>
        </is>
      </c>
      <c r="C72" s="80" t="n">
        <v>0</v>
      </c>
      <c r="D72" s="80" t="n">
        <v>45</v>
      </c>
      <c r="E72" s="80" t="n">
        <v>45</v>
      </c>
      <c r="F72" s="80" t="n">
        <v>2482</v>
      </c>
      <c r="G72" s="80" t="inlineStr">
        <is>
          <t>×</t>
        </is>
      </c>
      <c r="H72" s="82" t="n">
        <v>2</v>
      </c>
      <c r="I72" s="82">
        <f>C72*H72</f>
        <v/>
      </c>
      <c r="J72" s="2" t="n"/>
      <c r="K72" s="106" t="n"/>
      <c r="L72" s="97" t="n"/>
      <c r="M72" s="97" t="n"/>
      <c r="N72" s="105" t="n"/>
      <c r="O72" s="99" t="n"/>
      <c r="P72" s="99" t="n"/>
      <c r="Q72" s="117" t="inlineStr">
        <is>
          <t>45×45</t>
        </is>
      </c>
      <c r="R72" s="118">
        <f>F72</f>
        <v/>
      </c>
      <c r="S72" s="118">
        <f>I72</f>
        <v/>
      </c>
      <c r="T72" s="119" t="n"/>
      <c r="U72" s="120" t="n"/>
      <c r="V72" s="120" t="n"/>
      <c r="W72" s="121" t="n"/>
      <c r="X72" s="122" t="n"/>
      <c r="Y72" s="122" t="n"/>
      <c r="Z72" s="143" t="n"/>
      <c r="AA72" s="140" t="n"/>
      <c r="AB72" s="140" t="n"/>
      <c r="AC72" s="144" t="n"/>
      <c r="AD72" s="142" t="n"/>
      <c r="AE72" s="142" t="n"/>
      <c r="AJ72" s="203" t="n"/>
      <c r="AK72" s="204" t="n"/>
      <c r="AL72" t="n">
        <v>979</v>
      </c>
      <c r="AM72">
        <f>SUMIF(O:P,AL72,P:P)</f>
        <v/>
      </c>
      <c r="AN72" t="n">
        <v>3</v>
      </c>
      <c r="AO72" s="892">
        <f>SUM(AM72/AN72)</f>
        <v/>
      </c>
    </row>
    <row r="73" ht="15" customHeight="1">
      <c r="B73" s="85" t="inlineStr">
        <is>
          <t>NTH</t>
        </is>
      </c>
      <c r="C73">
        <f>SUMIF(数量表!D:H,B73,数量表!H:H)</f>
        <v/>
      </c>
      <c r="F73" s="162" t="n">
        <v>346</v>
      </c>
      <c r="G73" t="inlineStr">
        <is>
          <t>×</t>
        </is>
      </c>
      <c r="H73" s="87" t="n">
        <v>2</v>
      </c>
      <c r="I73" s="87">
        <f>C73*H73</f>
        <v/>
      </c>
      <c r="J73" s="2" t="n"/>
      <c r="K73" s="106" t="n"/>
      <c r="L73" s="97" t="n"/>
      <c r="M73" s="97" t="n"/>
      <c r="N73" s="105" t="n"/>
      <c r="O73" s="99" t="n"/>
      <c r="P73" s="99" t="n"/>
      <c r="Q73" s="117" t="inlineStr">
        <is>
          <t>45×45</t>
        </is>
      </c>
      <c r="R73" s="118">
        <f>F73</f>
        <v/>
      </c>
      <c r="S73" s="118">
        <f>I73</f>
        <v/>
      </c>
      <c r="T73" s="119" t="n"/>
      <c r="U73" s="120" t="n"/>
      <c r="V73" s="120" t="n"/>
      <c r="W73" s="121" t="n"/>
      <c r="X73" s="122" t="n"/>
      <c r="Y73" s="122" t="n"/>
      <c r="Z73" s="143" t="n"/>
      <c r="AA73" s="140" t="n"/>
      <c r="AB73" s="140" t="n"/>
      <c r="AC73" s="144" t="n"/>
      <c r="AD73" s="142" t="n"/>
      <c r="AE73" s="142" t="n"/>
      <c r="AJ73" s="203" t="n"/>
      <c r="AK73" s="204" t="n"/>
      <c r="AL73" t="n">
        <v>976</v>
      </c>
      <c r="AM73">
        <f>SUMIF(O:P,AL73,P:P)</f>
        <v/>
      </c>
      <c r="AN73" t="n">
        <v>3</v>
      </c>
      <c r="AO73" s="892">
        <f>SUM(AM73/AN73)</f>
        <v/>
      </c>
    </row>
    <row r="74" ht="15" customHeight="1" thickBot="1">
      <c r="B74" s="85" t="inlineStr">
        <is>
          <t>NTH</t>
        </is>
      </c>
      <c r="C74">
        <f>SUMIF(数量表!D:H,B74,数量表!H:H)</f>
        <v/>
      </c>
      <c r="D74" s="185" t="n">
        <v>35</v>
      </c>
      <c r="E74" s="185" t="n">
        <v>40</v>
      </c>
      <c r="F74" s="185" t="n">
        <v>2572</v>
      </c>
      <c r="G74" s="185" t="inlineStr">
        <is>
          <t>×</t>
        </is>
      </c>
      <c r="H74" s="186" t="n">
        <v>1</v>
      </c>
      <c r="I74" s="186">
        <f>C74*H74</f>
        <v/>
      </c>
      <c r="J74" s="2" t="n"/>
      <c r="K74" s="106" t="n"/>
      <c r="L74" s="97" t="n"/>
      <c r="M74" s="97" t="n"/>
      <c r="N74" s="105" t="n"/>
      <c r="O74" s="99" t="n"/>
      <c r="P74" s="99" t="n"/>
      <c r="Q74" s="117" t="n"/>
      <c r="R74" s="118" t="n"/>
      <c r="S74" s="118" t="n"/>
      <c r="T74" s="119" t="inlineStr">
        <is>
          <t>35×40</t>
        </is>
      </c>
      <c r="U74" s="120">
        <f>F74</f>
        <v/>
      </c>
      <c r="V74" s="120">
        <f>I74</f>
        <v/>
      </c>
      <c r="W74" s="121" t="n"/>
      <c r="X74" s="122" t="n"/>
      <c r="Y74" s="122" t="n"/>
      <c r="Z74" s="143" t="n"/>
      <c r="AA74" s="140" t="n"/>
      <c r="AB74" s="140" t="n"/>
      <c r="AC74" s="144" t="n"/>
      <c r="AD74" s="142" t="n"/>
      <c r="AE74" s="142" t="n"/>
      <c r="AJ74" s="203" t="n"/>
      <c r="AK74" s="204" t="n"/>
      <c r="AL74" t="n">
        <v>968</v>
      </c>
      <c r="AM74">
        <f>SUMIF(O:P,AL74,P:P)</f>
        <v/>
      </c>
      <c r="AN74" t="n">
        <v>3</v>
      </c>
      <c r="AO74" s="892">
        <f>SUM(AM74/AN74)</f>
        <v/>
      </c>
    </row>
    <row r="75" ht="15" customHeight="1">
      <c r="B75" s="79" t="inlineStr">
        <is>
          <t>NTWH</t>
        </is>
      </c>
      <c r="C75" s="80">
        <f>SUMIF(数量表!D:H,B75,数量表!H:H)</f>
        <v/>
      </c>
      <c r="D75" s="80" t="n">
        <v>45</v>
      </c>
      <c r="E75" s="80" t="n">
        <v>45</v>
      </c>
      <c r="F75" s="80" t="n">
        <v>2482</v>
      </c>
      <c r="G75" s="80" t="inlineStr">
        <is>
          <t>×</t>
        </is>
      </c>
      <c r="H75" s="82" t="n">
        <v>2</v>
      </c>
      <c r="I75" s="82">
        <f>C75*H75</f>
        <v/>
      </c>
      <c r="J75" s="2" t="n"/>
      <c r="K75" s="106" t="n"/>
      <c r="L75" s="97" t="n"/>
      <c r="M75" s="97" t="n"/>
      <c r="N75" s="105" t="n"/>
      <c r="O75" s="99" t="n"/>
      <c r="P75" s="99" t="n"/>
      <c r="Q75" s="117" t="inlineStr">
        <is>
          <t>45×45</t>
        </is>
      </c>
      <c r="R75" s="118">
        <f>F75</f>
        <v/>
      </c>
      <c r="S75" s="118">
        <f>I75</f>
        <v/>
      </c>
      <c r="T75" s="119" t="n"/>
      <c r="U75" s="120" t="n"/>
      <c r="V75" s="120" t="n"/>
      <c r="W75" s="121" t="n"/>
      <c r="X75" s="122" t="n"/>
      <c r="Y75" s="122" t="n"/>
      <c r="Z75" s="143" t="n"/>
      <c r="AA75" s="140" t="n"/>
      <c r="AB75" s="140" t="n"/>
      <c r="AC75" s="144" t="n"/>
      <c r="AD75" s="142" t="n"/>
      <c r="AE75" s="142" t="n"/>
      <c r="AJ75" s="203" t="n"/>
      <c r="AK75" s="204" t="n"/>
      <c r="AL75" t="n">
        <v>962</v>
      </c>
      <c r="AM75">
        <f>SUMIF(O:P,AL75,P:P)</f>
        <v/>
      </c>
      <c r="AN75" t="n">
        <v>3</v>
      </c>
      <c r="AO75" s="892">
        <f>SUM(AM75/AN75)</f>
        <v/>
      </c>
    </row>
    <row r="76" ht="15" customHeight="1" thickBot="1">
      <c r="B76" s="88" t="inlineStr">
        <is>
          <t>NTWH</t>
        </is>
      </c>
      <c r="C76" s="89">
        <f>SUMIF(数量表!D:H,B76,数量表!H:H)</f>
        <v/>
      </c>
      <c r="D76" s="89" t="n"/>
      <c r="E76" s="89" t="n"/>
      <c r="F76" s="187" t="n">
        <v>346</v>
      </c>
      <c r="G76" s="89" t="inlineStr">
        <is>
          <t>×</t>
        </is>
      </c>
      <c r="H76" s="91" t="n">
        <v>2</v>
      </c>
      <c r="I76" s="91">
        <f>C76*H76</f>
        <v/>
      </c>
      <c r="J76" s="2" t="n"/>
      <c r="K76" s="106" t="n"/>
      <c r="L76" s="97" t="n"/>
      <c r="M76" s="97" t="n"/>
      <c r="N76" s="105" t="n"/>
      <c r="O76" s="99" t="n"/>
      <c r="P76" s="99" t="n"/>
      <c r="Q76" s="117" t="inlineStr">
        <is>
          <t>45×45</t>
        </is>
      </c>
      <c r="R76" s="118">
        <f>F76</f>
        <v/>
      </c>
      <c r="S76" s="118">
        <f>I76</f>
        <v/>
      </c>
      <c r="T76" s="119" t="n"/>
      <c r="U76" s="120" t="n"/>
      <c r="V76" s="120" t="n"/>
      <c r="W76" s="121" t="n"/>
      <c r="X76" s="122" t="n"/>
      <c r="Y76" s="122" t="n"/>
      <c r="Z76" s="143" t="n"/>
      <c r="AA76" s="140" t="n"/>
      <c r="AB76" s="140" t="n"/>
      <c r="AC76" s="144" t="n"/>
      <c r="AD76" s="142" t="n"/>
      <c r="AE76" s="142" t="n"/>
      <c r="AJ76" s="203" t="n"/>
      <c r="AK76" s="204" t="n"/>
      <c r="AL76" t="n">
        <v>950</v>
      </c>
      <c r="AM76">
        <f>SUMIF(O:P,AL76,P:P)</f>
        <v/>
      </c>
      <c r="AN76" t="n">
        <v>3</v>
      </c>
      <c r="AO76" s="892">
        <f>SUM(AM76/AN76)</f>
        <v/>
      </c>
    </row>
    <row r="77" ht="15" customHeight="1">
      <c r="B77" s="79" t="inlineStr">
        <is>
          <t>NTQ3</t>
        </is>
      </c>
      <c r="C77" s="80">
        <f>SUMIF(数量表!D:H,B77,数量表!H:H)</f>
        <v/>
      </c>
      <c r="D77" s="80" t="n">
        <v>45</v>
      </c>
      <c r="E77" s="80" t="n">
        <v>45</v>
      </c>
      <c r="F77" s="81" t="n">
        <v>2482</v>
      </c>
      <c r="G77" s="80" t="inlineStr">
        <is>
          <t>×</t>
        </is>
      </c>
      <c r="H77" s="82" t="n">
        <v>3</v>
      </c>
      <c r="I77" s="82">
        <f>C77*H77</f>
        <v/>
      </c>
      <c r="J77" s="2" t="n"/>
      <c r="K77" s="106" t="n"/>
      <c r="L77" s="97" t="n"/>
      <c r="M77" s="97" t="n"/>
      <c r="N77" s="105" t="n"/>
      <c r="O77" s="99" t="n"/>
      <c r="P77" s="99" t="n"/>
      <c r="Q77" s="117" t="inlineStr">
        <is>
          <t>45×45</t>
        </is>
      </c>
      <c r="R77" s="118">
        <f>F77</f>
        <v/>
      </c>
      <c r="S77" s="118">
        <f>I77</f>
        <v/>
      </c>
      <c r="T77" s="119" t="n"/>
      <c r="U77" s="120" t="n"/>
      <c r="V77" s="120" t="n"/>
      <c r="W77" s="121" t="n"/>
      <c r="X77" s="122" t="n"/>
      <c r="Y77" s="122" t="n"/>
      <c r="Z77" s="143" t="n"/>
      <c r="AA77" s="140" t="n"/>
      <c r="AB77" s="140" t="n"/>
      <c r="AC77" s="144" t="n"/>
      <c r="AD77" s="142" t="n"/>
      <c r="AE77" s="142" t="n"/>
      <c r="AJ77" s="203" t="n"/>
      <c r="AK77" s="204" t="n"/>
      <c r="AL77" t="n">
        <v>949</v>
      </c>
      <c r="AM77">
        <f>SUMIF(O:P,AL77,P:P)</f>
        <v/>
      </c>
      <c r="AN77" t="n">
        <v>3</v>
      </c>
      <c r="AO77" s="892">
        <f>SUM(AM77/AN77)</f>
        <v/>
      </c>
    </row>
    <row r="78" ht="15" customHeight="1">
      <c r="B78" s="85" t="inlineStr">
        <is>
          <t>NTQ3</t>
        </is>
      </c>
      <c r="C78">
        <f>SUMIF(数量表!D:H,B78,数量表!H:H)</f>
        <v/>
      </c>
      <c r="F78" s="162" t="n">
        <v>574</v>
      </c>
      <c r="G78" t="inlineStr">
        <is>
          <t>×</t>
        </is>
      </c>
      <c r="H78" s="87" t="n">
        <v>2</v>
      </c>
      <c r="I78" s="87">
        <f>C78*H78</f>
        <v/>
      </c>
      <c r="J78" s="2" t="n"/>
      <c r="K78" s="106" t="n"/>
      <c r="L78" s="97" t="n"/>
      <c r="M78" s="97" t="n"/>
      <c r="N78" s="105" t="n"/>
      <c r="O78" s="99" t="n"/>
      <c r="P78" s="99" t="n"/>
      <c r="Q78" s="117" t="inlineStr">
        <is>
          <t>45×45</t>
        </is>
      </c>
      <c r="R78" s="118">
        <f>F78</f>
        <v/>
      </c>
      <c r="S78" s="118">
        <f>I78</f>
        <v/>
      </c>
      <c r="T78" s="119" t="n"/>
      <c r="U78" s="120" t="n"/>
      <c r="V78" s="120" t="n"/>
      <c r="W78" s="121" t="n"/>
      <c r="X78" s="122" t="n"/>
      <c r="Y78" s="122" t="n"/>
      <c r="Z78" s="143" t="n"/>
      <c r="AA78" s="140" t="n"/>
      <c r="AB78" s="140" t="n"/>
      <c r="AC78" s="144" t="n"/>
      <c r="AD78" s="142" t="n"/>
      <c r="AE78" s="142" t="n"/>
      <c r="AJ78" s="203" t="n"/>
      <c r="AK78" s="204" t="n"/>
      <c r="AL78" t="n">
        <v>937</v>
      </c>
      <c r="AM78">
        <f>SUMIF(O:P,AL78,P:P)</f>
        <v/>
      </c>
      <c r="AN78" t="n">
        <v>3</v>
      </c>
      <c r="AO78" s="892">
        <f>SUM(AM78/AN78)</f>
        <v/>
      </c>
    </row>
    <row r="79" ht="15" customHeight="1" thickBot="1">
      <c r="B79" s="88" t="inlineStr">
        <is>
          <t>NTQ3</t>
        </is>
      </c>
      <c r="C79" s="89">
        <f>SUMIF(数量表!D:H,B79,数量表!H:H)</f>
        <v/>
      </c>
      <c r="D79" s="185" t="n">
        <v>35</v>
      </c>
      <c r="E79" s="185" t="n">
        <v>40</v>
      </c>
      <c r="F79" s="185" t="n">
        <v>2572</v>
      </c>
      <c r="G79" s="185" t="inlineStr">
        <is>
          <t>×</t>
        </is>
      </c>
      <c r="H79" s="186" t="n">
        <v>1</v>
      </c>
      <c r="I79" s="91">
        <f>C79*H79</f>
        <v/>
      </c>
      <c r="J79" s="2" t="n"/>
      <c r="K79" s="106" t="n"/>
      <c r="L79" s="97" t="n"/>
      <c r="M79" s="97" t="n"/>
      <c r="N79" s="105" t="n"/>
      <c r="O79" s="99" t="n"/>
      <c r="P79" s="99" t="n"/>
      <c r="Q79" s="117" t="n"/>
      <c r="R79" s="118" t="n"/>
      <c r="S79" s="118" t="n"/>
      <c r="T79" s="119" t="inlineStr">
        <is>
          <t>35×40</t>
        </is>
      </c>
      <c r="U79" s="120">
        <f>F79</f>
        <v/>
      </c>
      <c r="V79" s="120">
        <f>I79</f>
        <v/>
      </c>
      <c r="W79" s="121" t="n"/>
      <c r="X79" s="122" t="n"/>
      <c r="Y79" s="122" t="n"/>
      <c r="Z79" s="143" t="n"/>
      <c r="AA79" s="140" t="n"/>
      <c r="AB79" s="140" t="n"/>
      <c r="AC79" s="144" t="n"/>
      <c r="AD79" s="142" t="n"/>
      <c r="AE79" s="142" t="n"/>
      <c r="AJ79" s="203" t="n"/>
      <c r="AK79" s="204" t="n"/>
      <c r="AL79" t="n">
        <v>936</v>
      </c>
      <c r="AM79">
        <f>SUMIF(O:P,AL79,P:P)</f>
        <v/>
      </c>
      <c r="AN79" t="n">
        <v>3</v>
      </c>
      <c r="AO79" s="892">
        <f>SUM(AM79/AN79)</f>
        <v/>
      </c>
    </row>
    <row r="80" ht="15" customHeight="1">
      <c r="B80" s="79" t="inlineStr">
        <is>
          <t>NTWQ3</t>
        </is>
      </c>
      <c r="C80" s="80">
        <f>SUMIF(数量表!D:H,B80,数量表!H:H)</f>
        <v/>
      </c>
      <c r="D80" s="80" t="n">
        <v>45</v>
      </c>
      <c r="E80" s="80" t="n">
        <v>45</v>
      </c>
      <c r="F80" s="81" t="n">
        <v>2482</v>
      </c>
      <c r="G80" s="80" t="inlineStr">
        <is>
          <t>×</t>
        </is>
      </c>
      <c r="H80" s="82" t="n">
        <v>3</v>
      </c>
      <c r="I80" s="82">
        <f>C80*H80</f>
        <v/>
      </c>
      <c r="J80" s="2" t="n"/>
      <c r="K80" s="106" t="n"/>
      <c r="L80" s="97" t="n"/>
      <c r="M80" s="97" t="n"/>
      <c r="N80" s="105" t="n"/>
      <c r="O80" s="99" t="n"/>
      <c r="P80" s="99" t="n"/>
      <c r="Q80" s="117" t="inlineStr">
        <is>
          <t>45×45</t>
        </is>
      </c>
      <c r="R80" s="118">
        <f>F80</f>
        <v/>
      </c>
      <c r="S80" s="118">
        <f>I80</f>
        <v/>
      </c>
      <c r="T80" s="119" t="n"/>
      <c r="U80" s="120" t="n"/>
      <c r="V80" s="120" t="n"/>
      <c r="W80" s="121" t="n"/>
      <c r="X80" s="122" t="n"/>
      <c r="Y80" s="122" t="n"/>
      <c r="Z80" s="143" t="n"/>
      <c r="AA80" s="140" t="n"/>
      <c r="AB80" s="140" t="n"/>
      <c r="AC80" s="144" t="n"/>
      <c r="AD80" s="142" t="n"/>
      <c r="AE80" s="142" t="n"/>
      <c r="AJ80" s="203" t="n"/>
      <c r="AK80" s="204" t="n"/>
      <c r="AL80" t="n">
        <v>912</v>
      </c>
      <c r="AM80">
        <f>SUMIF(O:P,AL80,P:P)</f>
        <v/>
      </c>
      <c r="AN80" t="n">
        <v>3</v>
      </c>
      <c r="AO80" s="892">
        <f>SUM(AM80/AN80)</f>
        <v/>
      </c>
    </row>
    <row r="81" ht="15" customHeight="1">
      <c r="B81" s="85" t="inlineStr">
        <is>
          <t>NTWQ3</t>
        </is>
      </c>
      <c r="C81">
        <f>SUMIF(数量表!D:H,B81,数量表!H:H)</f>
        <v/>
      </c>
      <c r="F81" s="162" t="n">
        <v>574</v>
      </c>
      <c r="G81" t="inlineStr">
        <is>
          <t>×</t>
        </is>
      </c>
      <c r="H81" s="87" t="n">
        <v>2</v>
      </c>
      <c r="I81" s="87">
        <f>C81*H81</f>
        <v/>
      </c>
      <c r="J81" s="2" t="n"/>
      <c r="K81" s="106" t="n"/>
      <c r="L81" s="97" t="n"/>
      <c r="M81" s="97" t="n"/>
      <c r="N81" s="105" t="n"/>
      <c r="O81" s="99" t="n"/>
      <c r="P81" s="99" t="n"/>
      <c r="Q81" s="117" t="inlineStr">
        <is>
          <t>45×45</t>
        </is>
      </c>
      <c r="R81" s="118">
        <f>F81</f>
        <v/>
      </c>
      <c r="S81" s="118">
        <f>I81</f>
        <v/>
      </c>
      <c r="T81" s="119" t="n"/>
      <c r="U81" s="120" t="n"/>
      <c r="V81" s="120" t="n"/>
      <c r="W81" s="121" t="n"/>
      <c r="X81" s="122" t="n"/>
      <c r="Y81" s="122" t="n"/>
      <c r="Z81" s="143" t="n"/>
      <c r="AA81" s="140" t="n"/>
      <c r="AB81" s="140" t="n"/>
      <c r="AC81" s="144" t="n"/>
      <c r="AD81" s="142" t="n"/>
      <c r="AE81" s="142" t="n"/>
      <c r="AJ81" s="203" t="n"/>
      <c r="AK81" s="204" t="n"/>
      <c r="AL81" t="n">
        <v>900</v>
      </c>
      <c r="AM81">
        <f>SUMIF(O:P,AL81,P:P)</f>
        <v/>
      </c>
      <c r="AN81" t="n">
        <v>3</v>
      </c>
      <c r="AO81" s="892">
        <f>SUM(AM81/AN81)</f>
        <v/>
      </c>
    </row>
    <row r="82" ht="15" customHeight="1" thickBot="1">
      <c r="B82" s="88" t="inlineStr">
        <is>
          <t>NTWQ3</t>
        </is>
      </c>
      <c r="C82" s="89">
        <f>SUMIF(数量表!D:H,B82,数量表!H:H)</f>
        <v/>
      </c>
      <c r="D82" s="185" t="n">
        <v>35</v>
      </c>
      <c r="E82" s="185" t="n">
        <v>40</v>
      </c>
      <c r="F82" s="185" t="n">
        <v>2572</v>
      </c>
      <c r="G82" s="185" t="inlineStr">
        <is>
          <t>×</t>
        </is>
      </c>
      <c r="H82" s="186" t="n">
        <v>1</v>
      </c>
      <c r="I82" s="91">
        <f>C82*H82</f>
        <v/>
      </c>
      <c r="J82" s="2" t="n"/>
      <c r="K82" s="106" t="n"/>
      <c r="L82" s="97" t="n"/>
      <c r="M82" s="97" t="n"/>
      <c r="N82" s="105" t="n"/>
      <c r="O82" s="99" t="n"/>
      <c r="P82" s="99" t="n"/>
      <c r="Q82" s="117" t="n"/>
      <c r="R82" s="118" t="n"/>
      <c r="S82" s="118" t="n"/>
      <c r="T82" s="119" t="inlineStr">
        <is>
          <t>35×40</t>
        </is>
      </c>
      <c r="U82" s="120">
        <f>F82</f>
        <v/>
      </c>
      <c r="V82" s="120">
        <f>I82</f>
        <v/>
      </c>
      <c r="W82" s="121" t="n"/>
      <c r="X82" s="122" t="n"/>
      <c r="Y82" s="122" t="n"/>
      <c r="Z82" s="143" t="n"/>
      <c r="AA82" s="140" t="n"/>
      <c r="AB82" s="140" t="n"/>
      <c r="AC82" s="144" t="n"/>
      <c r="AD82" s="142" t="n"/>
      <c r="AE82" s="142" t="n"/>
      <c r="AJ82" s="203" t="n"/>
      <c r="AK82" s="204" t="n"/>
      <c r="AL82" t="n">
        <v>886</v>
      </c>
      <c r="AM82">
        <f>SUMIF(O:P,AL82,P:P)</f>
        <v/>
      </c>
      <c r="AN82" t="n">
        <v>3</v>
      </c>
      <c r="AO82" s="892">
        <f>SUM(AM82/AN82)</f>
        <v/>
      </c>
    </row>
    <row r="83" ht="15" customHeight="1">
      <c r="B83" s="79" t="inlineStr">
        <is>
          <t>NTQ600</t>
        </is>
      </c>
      <c r="C83" s="80">
        <f>SUMIF(数量表!D:H,B83,数量表!H:H)</f>
        <v/>
      </c>
      <c r="D83" s="80" t="n">
        <v>45</v>
      </c>
      <c r="E83" s="80" t="n">
        <v>45</v>
      </c>
      <c r="F83" s="81" t="n">
        <v>2482</v>
      </c>
      <c r="G83" s="80" t="inlineStr">
        <is>
          <t>×</t>
        </is>
      </c>
      <c r="H83" s="82" t="n">
        <v>3</v>
      </c>
      <c r="I83" s="82">
        <f>C83*H83</f>
        <v/>
      </c>
      <c r="J83" s="2" t="n"/>
      <c r="K83" s="106" t="n"/>
      <c r="L83" s="97" t="n"/>
      <c r="M83" s="97" t="n"/>
      <c r="N83" s="105" t="n"/>
      <c r="O83" s="99" t="n"/>
      <c r="P83" s="99" t="n"/>
      <c r="Q83" s="117" t="inlineStr">
        <is>
          <t>45×45</t>
        </is>
      </c>
      <c r="R83" s="118">
        <f>F83</f>
        <v/>
      </c>
      <c r="S83" s="118">
        <f>I83</f>
        <v/>
      </c>
      <c r="T83" s="119" t="n"/>
      <c r="U83" s="120" t="n"/>
      <c r="V83" s="120" t="n"/>
      <c r="W83" s="121" t="n"/>
      <c r="X83" s="122" t="n"/>
      <c r="Y83" s="122" t="n"/>
      <c r="Z83" s="143" t="n"/>
      <c r="AA83" s="140" t="n"/>
      <c r="AB83" s="140" t="n"/>
      <c r="AC83" s="144" t="n"/>
      <c r="AD83" s="142" t="n"/>
      <c r="AE83" s="142" t="n"/>
      <c r="AL83" t="n">
        <v>882</v>
      </c>
      <c r="AM83">
        <f>SUMIF(O:P,AL83,P:P)</f>
        <v/>
      </c>
      <c r="AN83" t="n">
        <v>3</v>
      </c>
      <c r="AO83" s="892">
        <f>SUM(AM83/AN83)</f>
        <v/>
      </c>
    </row>
    <row r="84" ht="15" customHeight="1">
      <c r="B84" s="85" t="inlineStr">
        <is>
          <t>NTQ600</t>
        </is>
      </c>
      <c r="C84">
        <f>SUMIF(数量表!D:H,B84,数量表!H:H)</f>
        <v/>
      </c>
      <c r="F84" s="162" t="n">
        <v>491</v>
      </c>
      <c r="G84" t="inlineStr">
        <is>
          <t>×</t>
        </is>
      </c>
      <c r="H84" s="87" t="n">
        <v>2</v>
      </c>
      <c r="I84" s="87">
        <f>C84*H84</f>
        <v/>
      </c>
      <c r="J84" s="2" t="n"/>
      <c r="K84" s="106" t="n"/>
      <c r="L84" s="97" t="n"/>
      <c r="M84" s="97" t="n"/>
      <c r="N84" s="105" t="n"/>
      <c r="O84" s="99" t="n"/>
      <c r="P84" s="99" t="n"/>
      <c r="Q84" s="117" t="inlineStr">
        <is>
          <t>45×45</t>
        </is>
      </c>
      <c r="R84" s="118">
        <f>F84</f>
        <v/>
      </c>
      <c r="S84" s="118">
        <f>I84</f>
        <v/>
      </c>
      <c r="T84" s="119" t="n"/>
      <c r="U84" s="120" t="n"/>
      <c r="V84" s="120" t="n"/>
      <c r="W84" s="121" t="n"/>
      <c r="X84" s="122" t="n"/>
      <c r="Y84" s="122" t="n"/>
      <c r="Z84" s="143" t="n"/>
      <c r="AA84" s="140" t="n"/>
      <c r="AB84" s="140" t="n"/>
      <c r="AC84" s="144" t="n"/>
      <c r="AD84" s="142" t="n"/>
      <c r="AE84" s="142" t="n"/>
      <c r="AL84" t="n">
        <v>868</v>
      </c>
      <c r="AM84">
        <f>SUMIF(O:P,AL84,P:P)</f>
        <v/>
      </c>
      <c r="AN84" t="n">
        <v>3</v>
      </c>
      <c r="AO84" s="892">
        <f>SUM(AM84/AN84)</f>
        <v/>
      </c>
    </row>
    <row r="85" ht="15" customHeight="1" thickBot="1">
      <c r="B85" s="88" t="inlineStr">
        <is>
          <t>NTQ600</t>
        </is>
      </c>
      <c r="C85" s="89">
        <f>SUMIF(数量表!D:H,B85,数量表!H:H)</f>
        <v/>
      </c>
      <c r="D85" s="185" t="n">
        <v>35</v>
      </c>
      <c r="E85" s="185" t="n">
        <v>40</v>
      </c>
      <c r="F85" s="185" t="n">
        <v>2572</v>
      </c>
      <c r="G85" s="185" t="inlineStr">
        <is>
          <t>×</t>
        </is>
      </c>
      <c r="H85" s="186" t="n">
        <v>1</v>
      </c>
      <c r="I85" s="91">
        <f>C85*H85</f>
        <v/>
      </c>
      <c r="J85" s="2" t="n"/>
      <c r="K85" s="106" t="n"/>
      <c r="L85" s="97" t="n"/>
      <c r="M85" s="97" t="n"/>
      <c r="N85" s="105" t="n"/>
      <c r="O85" s="99" t="n"/>
      <c r="P85" s="99" t="n"/>
      <c r="Q85" s="117" t="n"/>
      <c r="R85" s="118" t="n"/>
      <c r="S85" s="118" t="n"/>
      <c r="T85" s="119" t="inlineStr">
        <is>
          <t>35×40</t>
        </is>
      </c>
      <c r="U85" s="120">
        <f>F85</f>
        <v/>
      </c>
      <c r="V85" s="120">
        <f>I85</f>
        <v/>
      </c>
      <c r="W85" s="121" t="n"/>
      <c r="X85" s="122" t="n"/>
      <c r="Y85" s="122" t="n"/>
      <c r="Z85" s="143" t="n"/>
      <c r="AA85" s="140" t="n"/>
      <c r="AB85" s="140" t="n"/>
      <c r="AC85" s="144" t="n"/>
      <c r="AD85" s="142" t="n"/>
      <c r="AE85" s="142" t="n"/>
      <c r="AL85" t="n">
        <v>855</v>
      </c>
      <c r="AM85">
        <f>SUMIF(O:P,AL85,P:P)</f>
        <v/>
      </c>
      <c r="AN85" t="n">
        <v>3</v>
      </c>
      <c r="AO85" s="892">
        <f>SUM(AM85/AN85)</f>
        <v/>
      </c>
    </row>
    <row r="86" ht="15" customHeight="1">
      <c r="B86" s="79" t="inlineStr">
        <is>
          <t>NTWQ600</t>
        </is>
      </c>
      <c r="C86" s="80">
        <f>SUMIF(数量表!D:H,B86,数量表!H:H)</f>
        <v/>
      </c>
      <c r="D86" s="80" t="n">
        <v>45</v>
      </c>
      <c r="E86" s="80" t="n">
        <v>45</v>
      </c>
      <c r="F86" s="81" t="n">
        <v>2482</v>
      </c>
      <c r="G86" s="80" t="inlineStr">
        <is>
          <t>×</t>
        </is>
      </c>
      <c r="H86" s="82" t="n">
        <v>3</v>
      </c>
      <c r="I86" s="82">
        <f>C86*H86</f>
        <v/>
      </c>
      <c r="J86" s="29" t="n"/>
      <c r="K86" s="106" t="n"/>
      <c r="L86" s="97" t="n"/>
      <c r="M86" s="97" t="n"/>
      <c r="N86" s="105" t="n"/>
      <c r="O86" s="99" t="n"/>
      <c r="P86" s="99" t="n"/>
      <c r="Q86" s="117" t="inlineStr">
        <is>
          <t>45×45</t>
        </is>
      </c>
      <c r="R86" s="118">
        <f>F86</f>
        <v/>
      </c>
      <c r="S86" s="118">
        <f>I86</f>
        <v/>
      </c>
      <c r="T86" s="119" t="n"/>
      <c r="U86" s="120" t="n"/>
      <c r="V86" s="120" t="n"/>
      <c r="W86" s="121" t="n"/>
      <c r="X86" s="122" t="n"/>
      <c r="Y86" s="122" t="n"/>
      <c r="Z86" s="143" t="n"/>
      <c r="AA86" s="140" t="n"/>
      <c r="AB86" s="140" t="n"/>
      <c r="AC86" s="144" t="n"/>
      <c r="AD86" s="142" t="n"/>
      <c r="AE86" s="142" t="n"/>
      <c r="AL86" t="n">
        <v>854</v>
      </c>
      <c r="AM86">
        <f>SUMIF(O:P,AL86,P:P)</f>
        <v/>
      </c>
      <c r="AN86" t="n">
        <v>3</v>
      </c>
      <c r="AO86" s="892">
        <f>SUM(AM86/AN86)</f>
        <v/>
      </c>
    </row>
    <row r="87" ht="15" customHeight="1">
      <c r="B87" s="85" t="inlineStr">
        <is>
          <t>NTWQ600</t>
        </is>
      </c>
      <c r="C87">
        <f>SUMIF(数量表!D:H,B87,数量表!H:H)</f>
        <v/>
      </c>
      <c r="F87" s="162" t="n">
        <v>491</v>
      </c>
      <c r="G87" t="inlineStr">
        <is>
          <t>×</t>
        </is>
      </c>
      <c r="H87" s="87" t="n">
        <v>2</v>
      </c>
      <c r="I87" s="87">
        <f>C87*H87</f>
        <v/>
      </c>
      <c r="J87" s="2" t="n"/>
      <c r="K87" s="106" t="n"/>
      <c r="L87" s="97" t="n"/>
      <c r="M87" s="97" t="n"/>
      <c r="N87" s="105" t="n"/>
      <c r="O87" s="99" t="n"/>
      <c r="P87" s="99" t="n"/>
      <c r="Q87" s="117" t="inlineStr">
        <is>
          <t>45×45</t>
        </is>
      </c>
      <c r="R87" s="118">
        <f>F87</f>
        <v/>
      </c>
      <c r="S87" s="118">
        <f>I87</f>
        <v/>
      </c>
      <c r="T87" s="119" t="n"/>
      <c r="U87" s="120" t="n"/>
      <c r="V87" s="120" t="n"/>
      <c r="W87" s="121" t="n"/>
      <c r="X87" s="122" t="n"/>
      <c r="Y87" s="122" t="n"/>
      <c r="Z87" s="143" t="n"/>
      <c r="AA87" s="140" t="n"/>
      <c r="AB87" s="140" t="n"/>
      <c r="AC87" s="144" t="n"/>
      <c r="AD87" s="142" t="n"/>
      <c r="AE87" s="142" t="n"/>
      <c r="AL87" t="n">
        <v>850</v>
      </c>
      <c r="AM87">
        <f>SUMIF(O:P,AL87,P:P)</f>
        <v/>
      </c>
      <c r="AN87" t="n">
        <v>3</v>
      </c>
      <c r="AO87" s="892">
        <f>SUM(AM87/AN87)</f>
        <v/>
      </c>
    </row>
    <row r="88" ht="15" customHeight="1" thickBot="1">
      <c r="B88" s="88" t="inlineStr">
        <is>
          <t>NTWQ600</t>
        </is>
      </c>
      <c r="C88" s="89">
        <f>SUMIF(数量表!D:H,B88,数量表!H:H)</f>
        <v/>
      </c>
      <c r="D88" s="185" t="n">
        <v>35</v>
      </c>
      <c r="E88" s="185" t="n">
        <v>40</v>
      </c>
      <c r="F88" s="185" t="n">
        <v>2572</v>
      </c>
      <c r="G88" s="185" t="inlineStr">
        <is>
          <t>×</t>
        </is>
      </c>
      <c r="H88" s="186" t="n">
        <v>1</v>
      </c>
      <c r="I88" s="91">
        <f>C88*H88</f>
        <v/>
      </c>
      <c r="J88" s="2" t="n"/>
      <c r="K88" s="106" t="n"/>
      <c r="L88" s="97" t="n"/>
      <c r="M88" s="97" t="n"/>
      <c r="N88" s="105" t="n"/>
      <c r="O88" s="99" t="n"/>
      <c r="P88" s="99" t="n"/>
      <c r="Q88" s="117" t="n"/>
      <c r="R88" s="118" t="n"/>
      <c r="S88" s="118" t="n"/>
      <c r="T88" s="119" t="inlineStr">
        <is>
          <t>35×40</t>
        </is>
      </c>
      <c r="U88" s="120">
        <f>F88</f>
        <v/>
      </c>
      <c r="V88" s="120">
        <f>I88</f>
        <v/>
      </c>
      <c r="W88" s="121" t="n"/>
      <c r="X88" s="122" t="n"/>
      <c r="Y88" s="122" t="n"/>
      <c r="Z88" s="143" t="n"/>
      <c r="AA88" s="140" t="n"/>
      <c r="AB88" s="140" t="n"/>
      <c r="AC88" s="144" t="n"/>
      <c r="AD88" s="142" t="n"/>
      <c r="AE88" s="142" t="n"/>
      <c r="AL88" t="n">
        <v>837</v>
      </c>
      <c r="AM88">
        <f>SUMIF(O:P,AL88,P:P)</f>
        <v/>
      </c>
      <c r="AN88" t="n">
        <v>3</v>
      </c>
      <c r="AO88" s="892">
        <f>SUM(AM88/AN88)</f>
        <v/>
      </c>
    </row>
    <row r="89" ht="15" customHeight="1">
      <c r="B89" s="79" t="inlineStr">
        <is>
          <t>NTS</t>
        </is>
      </c>
      <c r="C89" s="80">
        <f>SUMIF(数量表!D:H,B89,数量表!H:H)</f>
        <v/>
      </c>
      <c r="D89" s="80" t="n">
        <v>45</v>
      </c>
      <c r="E89" s="80" t="n">
        <v>45</v>
      </c>
      <c r="F89" s="80" t="n">
        <v>2482</v>
      </c>
      <c r="G89" s="80" t="inlineStr">
        <is>
          <t>×</t>
        </is>
      </c>
      <c r="H89" s="82" t="n">
        <v>3</v>
      </c>
      <c r="I89" s="82">
        <f>C89*H89</f>
        <v/>
      </c>
      <c r="J89" s="2" t="n"/>
      <c r="K89" s="106" t="n"/>
      <c r="L89" s="97" t="n"/>
      <c r="M89" s="97" t="n"/>
      <c r="N89" s="105" t="n"/>
      <c r="O89" s="99" t="n"/>
      <c r="P89" s="99" t="n"/>
      <c r="Q89" s="117" t="inlineStr">
        <is>
          <t>45×45</t>
        </is>
      </c>
      <c r="R89" s="118">
        <f>F89</f>
        <v/>
      </c>
      <c r="S89" s="118">
        <f>I89</f>
        <v/>
      </c>
      <c r="T89" s="119" t="n"/>
      <c r="U89" s="120" t="n"/>
      <c r="V89" s="120" t="n"/>
      <c r="W89" s="121" t="n"/>
      <c r="X89" s="122" t="n"/>
      <c r="Y89" s="122" t="n"/>
      <c r="Z89" s="143" t="n"/>
      <c r="AA89" s="140" t="n"/>
      <c r="AB89" s="140" t="n"/>
      <c r="AC89" s="144" t="n"/>
      <c r="AD89" s="142" t="n"/>
      <c r="AE89" s="142" t="n"/>
      <c r="AL89" t="n">
        <v>828</v>
      </c>
      <c r="AM89">
        <f>SUMIF(O:P,AL89,P:P)</f>
        <v/>
      </c>
      <c r="AN89" t="n">
        <v>3</v>
      </c>
      <c r="AO89" s="892">
        <f>SUM(AM89/AN89)</f>
        <v/>
      </c>
    </row>
    <row r="90" ht="15" customHeight="1">
      <c r="B90" s="85" t="inlineStr">
        <is>
          <t>NTS</t>
        </is>
      </c>
      <c r="C90">
        <f>SUMIF(数量表!D:H,B90,数量表!H:H)</f>
        <v/>
      </c>
      <c r="F90" s="162" t="n">
        <v>726</v>
      </c>
      <c r="G90" t="inlineStr">
        <is>
          <t>×</t>
        </is>
      </c>
      <c r="H90" s="87" t="n">
        <v>2</v>
      </c>
      <c r="I90" s="87">
        <f>C90*H90</f>
        <v/>
      </c>
      <c r="J90" s="2" t="n"/>
      <c r="K90" s="106" t="n"/>
      <c r="L90" s="97" t="n"/>
      <c r="M90" s="97" t="n"/>
      <c r="N90" s="105" t="n"/>
      <c r="O90" s="99" t="n"/>
      <c r="P90" s="99" t="n"/>
      <c r="Q90" s="117" t="inlineStr">
        <is>
          <t>45×45</t>
        </is>
      </c>
      <c r="R90" s="118">
        <f>F90</f>
        <v/>
      </c>
      <c r="S90" s="118">
        <f>I90</f>
        <v/>
      </c>
      <c r="T90" s="119" t="n"/>
      <c r="U90" s="120" t="n"/>
      <c r="V90" s="120" t="n"/>
      <c r="W90" s="121" t="n"/>
      <c r="X90" s="122" t="n"/>
      <c r="Y90" s="122" t="n"/>
      <c r="Z90" s="143" t="n"/>
      <c r="AA90" s="140" t="n"/>
      <c r="AB90" s="140" t="n"/>
      <c r="AC90" s="144" t="n"/>
      <c r="AD90" s="142" t="n"/>
      <c r="AE90" s="142" t="n"/>
      <c r="AL90" t="n">
        <v>821</v>
      </c>
      <c r="AM90">
        <f>SUMIF(O:P,AL90,P:P)</f>
        <v/>
      </c>
      <c r="AN90" t="n">
        <v>3</v>
      </c>
      <c r="AO90" s="892">
        <f>SUM(AM90/AN90)</f>
        <v/>
      </c>
    </row>
    <row r="91" ht="15" customHeight="1" thickBot="1">
      <c r="B91" s="88" t="inlineStr">
        <is>
          <t>NTS</t>
        </is>
      </c>
      <c r="C91" s="89">
        <f>SUMIF(数量表!D:H,B91,数量表!H:H)</f>
        <v/>
      </c>
      <c r="D91" s="185" t="n">
        <v>35</v>
      </c>
      <c r="E91" s="185" t="n">
        <v>40</v>
      </c>
      <c r="F91" s="185" t="n">
        <v>2572</v>
      </c>
      <c r="G91" s="185" t="inlineStr">
        <is>
          <t>×</t>
        </is>
      </c>
      <c r="H91" s="186" t="n">
        <v>1</v>
      </c>
      <c r="I91" s="91">
        <f>C91*H91</f>
        <v/>
      </c>
      <c r="J91" s="2" t="n"/>
      <c r="K91" s="106" t="n"/>
      <c r="L91" s="97" t="n"/>
      <c r="M91" s="97" t="n"/>
      <c r="N91" s="105" t="n"/>
      <c r="O91" s="99" t="n"/>
      <c r="P91" s="99" t="n"/>
      <c r="Q91" s="117" t="n"/>
      <c r="R91" s="118" t="n"/>
      <c r="S91" s="118" t="n"/>
      <c r="T91" s="119" t="inlineStr">
        <is>
          <t>35×40</t>
        </is>
      </c>
      <c r="U91" s="120">
        <f>F91</f>
        <v/>
      </c>
      <c r="V91" s="120">
        <f>I91</f>
        <v/>
      </c>
      <c r="W91" s="121" t="n"/>
      <c r="X91" s="122" t="n"/>
      <c r="Y91" s="122" t="n"/>
      <c r="Z91" s="143" t="n"/>
      <c r="AA91" s="140" t="n"/>
      <c r="AB91" s="140" t="n"/>
      <c r="AC91" s="144" t="n"/>
      <c r="AD91" s="142" t="n"/>
      <c r="AE91" s="142" t="n"/>
      <c r="AL91" t="n">
        <v>818</v>
      </c>
      <c r="AM91">
        <f>SUMIF(O:P,AL91,P:P)</f>
        <v/>
      </c>
      <c r="AN91" t="n">
        <v>3</v>
      </c>
      <c r="AO91" s="892">
        <f>SUM(AM91/AN91)</f>
        <v/>
      </c>
    </row>
    <row r="92" ht="15" customHeight="1">
      <c r="B92" s="79" t="inlineStr">
        <is>
          <t>NTWS</t>
        </is>
      </c>
      <c r="C92" s="80">
        <f>SUMIF(数量表!D:H,B92,数量表!H:H)</f>
        <v/>
      </c>
      <c r="D92" s="80" t="n">
        <v>45</v>
      </c>
      <c r="E92" s="80" t="n">
        <v>45</v>
      </c>
      <c r="F92" s="80" t="n">
        <v>2482</v>
      </c>
      <c r="G92" s="80" t="inlineStr">
        <is>
          <t>×</t>
        </is>
      </c>
      <c r="H92" s="82" t="n">
        <v>3</v>
      </c>
      <c r="I92" s="82">
        <f>C92*H92</f>
        <v/>
      </c>
      <c r="J92" s="2" t="n"/>
      <c r="K92" s="106" t="n"/>
      <c r="L92" s="97" t="n"/>
      <c r="M92" s="97" t="n"/>
      <c r="N92" s="105" t="n"/>
      <c r="O92" s="99" t="n"/>
      <c r="P92" s="99" t="n"/>
      <c r="Q92" s="117" t="inlineStr">
        <is>
          <t>45×45</t>
        </is>
      </c>
      <c r="R92" s="118">
        <f>F92</f>
        <v/>
      </c>
      <c r="S92" s="118">
        <f>I92</f>
        <v/>
      </c>
      <c r="T92" s="119" t="n"/>
      <c r="U92" s="120" t="n"/>
      <c r="V92" s="120" t="n"/>
      <c r="W92" s="121" t="n"/>
      <c r="X92" s="122" t="n"/>
      <c r="Y92" s="122" t="n"/>
      <c r="Z92" s="143" t="n"/>
      <c r="AA92" s="140" t="n"/>
      <c r="AB92" s="140" t="n"/>
      <c r="AC92" s="144" t="n"/>
      <c r="AD92" s="142" t="n"/>
      <c r="AE92" s="142" t="n"/>
      <c r="AL92" t="n">
        <v>811</v>
      </c>
      <c r="AM92">
        <f>SUMIF(O:P,AL92,P:P)</f>
        <v/>
      </c>
      <c r="AN92" t="n">
        <v>3</v>
      </c>
      <c r="AO92" s="892">
        <f>SUM(AM92/AN92)</f>
        <v/>
      </c>
    </row>
    <row r="93" ht="15" customHeight="1" thickBot="1">
      <c r="B93" s="88" t="inlineStr">
        <is>
          <t>NTWS</t>
        </is>
      </c>
      <c r="C93" s="89">
        <f>SUMIF(数量表!D:H,B93,数量表!H:H)</f>
        <v/>
      </c>
      <c r="D93" s="89" t="n"/>
      <c r="E93" s="89" t="n"/>
      <c r="F93" s="187" t="n">
        <v>726</v>
      </c>
      <c r="G93" s="89" t="inlineStr">
        <is>
          <t>×</t>
        </is>
      </c>
      <c r="H93" s="91" t="n">
        <v>2</v>
      </c>
      <c r="I93" s="91">
        <f>C93*H93</f>
        <v/>
      </c>
      <c r="J93" s="2" t="n"/>
      <c r="K93" s="106" t="n"/>
      <c r="L93" s="97" t="n"/>
      <c r="M93" s="97" t="n"/>
      <c r="N93" s="105" t="n"/>
      <c r="O93" s="99" t="n"/>
      <c r="P93" s="99" t="n"/>
      <c r="Q93" s="117" t="inlineStr">
        <is>
          <t>45×45</t>
        </is>
      </c>
      <c r="R93" s="118">
        <f>F93</f>
        <v/>
      </c>
      <c r="S93" s="118">
        <f>I93</f>
        <v/>
      </c>
      <c r="T93" s="119" t="n"/>
      <c r="U93" s="120" t="n"/>
      <c r="V93" s="120" t="n"/>
      <c r="W93" s="121" t="n"/>
      <c r="X93" s="122" t="n"/>
      <c r="Y93" s="122" t="n"/>
      <c r="Z93" s="143" t="n"/>
      <c r="AA93" s="140" t="n"/>
      <c r="AB93" s="140" t="n"/>
      <c r="AC93" s="144" t="n"/>
      <c r="AD93" s="142" t="n"/>
      <c r="AE93" s="142" t="n"/>
      <c r="AL93" t="n">
        <v>804</v>
      </c>
      <c r="AM93">
        <f>SUMIF(O:P,AL93,P:P)</f>
        <v/>
      </c>
      <c r="AN93" t="n">
        <v>3</v>
      </c>
      <c r="AO93" s="892">
        <f>SUM(AM93/AN93)</f>
        <v/>
      </c>
    </row>
    <row r="94" ht="15" customHeight="1" thickBot="1">
      <c r="B94" s="88" t="inlineStr">
        <is>
          <t>Q3O</t>
        </is>
      </c>
      <c r="C94" s="89">
        <f>SUMIF(数量表!D:H,B94,数量表!H:H)</f>
        <v/>
      </c>
      <c r="D94" s="89" t="n">
        <v>27</v>
      </c>
      <c r="E94" s="89" t="n">
        <v>105</v>
      </c>
      <c r="F94" s="89" t="n">
        <v>2548</v>
      </c>
      <c r="G94" s="89" t="inlineStr">
        <is>
          <t>×</t>
        </is>
      </c>
      <c r="H94" s="91" t="n">
        <v>1</v>
      </c>
      <c r="I94" s="91">
        <f>C94*H94</f>
        <v/>
      </c>
      <c r="J94" s="2" t="n"/>
      <c r="K94" s="106" t="n"/>
      <c r="L94" s="97" t="n"/>
      <c r="M94" s="97" t="n"/>
      <c r="N94" s="105" t="inlineStr">
        <is>
          <t>27×105</t>
        </is>
      </c>
      <c r="O94" s="99">
        <f>F94</f>
        <v/>
      </c>
      <c r="P94" s="99">
        <f>I94</f>
        <v/>
      </c>
      <c r="Q94" s="117" t="n"/>
      <c r="R94" s="118" t="n"/>
      <c r="S94" s="118" t="n"/>
      <c r="T94" s="119" t="n"/>
      <c r="U94" s="120" t="n"/>
      <c r="V94" s="120" t="n"/>
      <c r="W94" s="121" t="n"/>
      <c r="X94" s="122" t="n"/>
      <c r="Y94" s="122" t="n"/>
      <c r="Z94" s="143" t="n"/>
      <c r="AA94" s="140" t="n"/>
      <c r="AB94" s="140" t="n"/>
      <c r="AC94" s="144" t="n"/>
      <c r="AD94" s="142" t="n"/>
      <c r="AE94" s="142" t="n"/>
      <c r="AL94" t="n">
        <v>800</v>
      </c>
      <c r="AM94">
        <f>SUMIF(O:P,AL94,P:P)</f>
        <v/>
      </c>
      <c r="AN94" t="n">
        <v>3</v>
      </c>
      <c r="AO94" s="892">
        <f>SUM(AM94/AN94)</f>
        <v/>
      </c>
    </row>
    <row r="95" ht="15" customHeight="1">
      <c r="B95" s="79" t="inlineStr">
        <is>
          <t>Q3OL</t>
        </is>
      </c>
      <c r="C95" s="80">
        <f>SUMIF(数量表!D:H,B95,数量表!H:H)</f>
        <v/>
      </c>
      <c r="D95" s="80" t="n">
        <v>27</v>
      </c>
      <c r="E95" s="80" t="n">
        <v>105</v>
      </c>
      <c r="F95" s="80" t="n">
        <v>2548</v>
      </c>
      <c r="G95" s="80" t="inlineStr">
        <is>
          <t>×</t>
        </is>
      </c>
      <c r="H95" s="82" t="n">
        <v>1</v>
      </c>
      <c r="I95" s="82">
        <f>C95*H95</f>
        <v/>
      </c>
      <c r="J95" s="2" t="n"/>
      <c r="K95" s="106" t="n"/>
      <c r="L95" s="97" t="n"/>
      <c r="M95" s="97" t="n"/>
      <c r="N95" s="105" t="inlineStr">
        <is>
          <t>27×105</t>
        </is>
      </c>
      <c r="O95" s="99">
        <f>F95</f>
        <v/>
      </c>
      <c r="P95" s="99">
        <f>I95</f>
        <v/>
      </c>
      <c r="Q95" s="117" t="n"/>
      <c r="R95" s="118" t="n"/>
      <c r="S95" s="118" t="n"/>
      <c r="T95" s="119" t="n"/>
      <c r="U95" s="120" t="n"/>
      <c r="V95" s="120" t="n"/>
      <c r="W95" s="121" t="n"/>
      <c r="X95" s="122" t="n"/>
      <c r="Y95" s="122" t="n"/>
      <c r="Z95" s="143" t="n"/>
      <c r="AA95" s="140" t="n"/>
      <c r="AB95" s="140" t="n"/>
      <c r="AC95" s="144" t="n"/>
      <c r="AD95" s="142" t="n"/>
      <c r="AE95" s="142" t="n"/>
      <c r="AL95" t="n">
        <v>799.5</v>
      </c>
      <c r="AM95">
        <f>SUMIF(O:P,AL95,P:P)</f>
        <v/>
      </c>
      <c r="AN95" t="n">
        <v>3</v>
      </c>
      <c r="AO95" s="892">
        <f>SUM(AM95/AN95)</f>
        <v/>
      </c>
    </row>
    <row r="96" ht="15" customHeight="1" thickBot="1">
      <c r="B96" s="88" t="inlineStr">
        <is>
          <t>Q3OL</t>
        </is>
      </c>
      <c r="C96" s="89">
        <f>SUMIF(数量表!D:H,B96,数量表!H:H)</f>
        <v/>
      </c>
      <c r="D96" s="89" t="n">
        <v>30</v>
      </c>
      <c r="E96" s="89" t="n">
        <v>105</v>
      </c>
      <c r="F96" s="90" t="n">
        <v>2548</v>
      </c>
      <c r="G96" s="89" t="inlineStr">
        <is>
          <t>×</t>
        </is>
      </c>
      <c r="H96" s="91" t="n">
        <v>1</v>
      </c>
      <c r="I96" s="91">
        <f>C96*H96</f>
        <v/>
      </c>
      <c r="J96" s="2" t="n"/>
      <c r="K96" s="106" t="inlineStr">
        <is>
          <t>30×105</t>
        </is>
      </c>
      <c r="L96" s="97">
        <f>F96</f>
        <v/>
      </c>
      <c r="M96" s="97">
        <f>I96</f>
        <v/>
      </c>
      <c r="N96" s="105" t="n"/>
      <c r="O96" s="99" t="n"/>
      <c r="P96" s="99" t="n"/>
      <c r="Q96" s="117" t="n"/>
      <c r="R96" s="118" t="n"/>
      <c r="S96" s="118" t="n"/>
      <c r="T96" s="119" t="n"/>
      <c r="U96" s="120" t="n"/>
      <c r="V96" s="120" t="n"/>
      <c r="W96" s="121" t="n"/>
      <c r="X96" s="122" t="n"/>
      <c r="Y96" s="122" t="n"/>
      <c r="Z96" s="143" t="n"/>
      <c r="AA96" s="140" t="n"/>
      <c r="AB96" s="140" t="n"/>
      <c r="AC96" s="144" t="n"/>
      <c r="AD96" s="142" t="n"/>
      <c r="AE96" s="142" t="n"/>
      <c r="AL96" t="n">
        <v>788</v>
      </c>
      <c r="AM96">
        <f>SUMIF(O:P,AL96,P:P)</f>
        <v/>
      </c>
      <c r="AN96" t="n">
        <v>3</v>
      </c>
      <c r="AO96" s="892">
        <f>SUM(AM96/AN96)</f>
        <v/>
      </c>
    </row>
    <row r="97" ht="15" customHeight="1">
      <c r="B97" s="79" t="inlineStr">
        <is>
          <t>Q3OR</t>
        </is>
      </c>
      <c r="C97" s="80">
        <f>SUMIF(数量表!D:H,B97,数量表!H:H)</f>
        <v/>
      </c>
      <c r="D97" s="80" t="n">
        <v>27</v>
      </c>
      <c r="E97" s="80" t="n">
        <v>105</v>
      </c>
      <c r="F97" s="80" t="n">
        <v>2548</v>
      </c>
      <c r="G97" s="80" t="inlineStr">
        <is>
          <t>×</t>
        </is>
      </c>
      <c r="H97" s="82" t="n">
        <v>1</v>
      </c>
      <c r="I97" s="82">
        <f>C97*H97</f>
        <v/>
      </c>
      <c r="J97" s="2" t="n"/>
      <c r="K97" s="106" t="n"/>
      <c r="L97" s="97" t="n"/>
      <c r="M97" s="97" t="n"/>
      <c r="N97" s="105" t="inlineStr">
        <is>
          <t>27×105</t>
        </is>
      </c>
      <c r="O97" s="99">
        <f>F97</f>
        <v/>
      </c>
      <c r="P97" s="99">
        <f>I97</f>
        <v/>
      </c>
      <c r="Q97" s="117" t="n"/>
      <c r="R97" s="118" t="n"/>
      <c r="S97" s="118" t="n"/>
      <c r="T97" s="119" t="n"/>
      <c r="U97" s="120" t="n"/>
      <c r="V97" s="120" t="n"/>
      <c r="W97" s="121" t="n"/>
      <c r="X97" s="122" t="n"/>
      <c r="Y97" s="122" t="n"/>
      <c r="Z97" s="143" t="n"/>
      <c r="AA97" s="140" t="n"/>
      <c r="AB97" s="140" t="n"/>
      <c r="AC97" s="144" t="n"/>
      <c r="AD97" s="142" t="n"/>
      <c r="AE97" s="142" t="n"/>
      <c r="AL97" t="n">
        <v>787</v>
      </c>
      <c r="AM97">
        <f>SUMIF(O:P,AL97,P:P)</f>
        <v/>
      </c>
      <c r="AN97" t="n">
        <v>3</v>
      </c>
      <c r="AO97" s="892">
        <f>SUM(AM97/AN97)</f>
        <v/>
      </c>
    </row>
    <row r="98" ht="15" customHeight="1" thickBot="1">
      <c r="B98" s="88" t="inlineStr">
        <is>
          <t>Q3OR</t>
        </is>
      </c>
      <c r="C98" s="89">
        <f>SUMIF(数量表!D:H,B98,数量表!H:H)</f>
        <v/>
      </c>
      <c r="D98" s="89" t="n">
        <v>30</v>
      </c>
      <c r="E98" s="89" t="n">
        <v>105</v>
      </c>
      <c r="F98" s="90" t="n">
        <v>2548</v>
      </c>
      <c r="G98" s="89" t="inlineStr">
        <is>
          <t>×</t>
        </is>
      </c>
      <c r="H98" s="91" t="n">
        <v>1</v>
      </c>
      <c r="I98" s="91">
        <f>C98*H98</f>
        <v/>
      </c>
      <c r="J98" s="2" t="n"/>
      <c r="K98" s="106" t="inlineStr">
        <is>
          <t>30×105</t>
        </is>
      </c>
      <c r="L98" s="97">
        <f>F98</f>
        <v/>
      </c>
      <c r="M98" s="97">
        <f>I98</f>
        <v/>
      </c>
      <c r="N98" s="105" t="n"/>
      <c r="O98" s="99" t="n"/>
      <c r="P98" s="99" t="n"/>
      <c r="Q98" s="117" t="n"/>
      <c r="R98" s="118" t="n"/>
      <c r="S98" s="118" t="n"/>
      <c r="T98" s="119" t="n"/>
      <c r="U98" s="120" t="n"/>
      <c r="V98" s="120" t="n"/>
      <c r="W98" s="121" t="n"/>
      <c r="X98" s="122" t="n"/>
      <c r="Y98" s="122" t="n"/>
      <c r="Z98" s="143" t="n"/>
      <c r="AA98" s="140" t="n"/>
      <c r="AB98" s="140" t="n"/>
      <c r="AC98" s="144" t="n"/>
      <c r="AD98" s="142" t="n"/>
      <c r="AE98" s="142" t="n"/>
      <c r="AL98" t="n">
        <v>784</v>
      </c>
      <c r="AM98">
        <f>SUMIF(O:P,AL98,P:P)</f>
        <v/>
      </c>
      <c r="AN98" t="n">
        <v>3</v>
      </c>
      <c r="AO98" s="892">
        <f>SUM(AM98/AN98)</f>
        <v/>
      </c>
    </row>
    <row r="99" ht="15" customHeight="1" thickBot="1">
      <c r="B99" s="88" t="inlineStr">
        <is>
          <t>Q3OS</t>
        </is>
      </c>
      <c r="C99" s="89">
        <f>SUMIF(数量表!D:H,B99,数量表!H:H)</f>
        <v/>
      </c>
      <c r="D99" s="89" t="n">
        <v>27</v>
      </c>
      <c r="E99" s="89" t="n">
        <v>105</v>
      </c>
      <c r="F99" s="89" t="n">
        <v>2548</v>
      </c>
      <c r="G99" s="89" t="inlineStr">
        <is>
          <t>×</t>
        </is>
      </c>
      <c r="H99" s="91" t="n">
        <v>1</v>
      </c>
      <c r="I99" s="91">
        <f>C99*H99</f>
        <v/>
      </c>
      <c r="J99" s="2" t="n"/>
      <c r="K99" s="106" t="n"/>
      <c r="L99" s="97" t="n"/>
      <c r="M99" s="97" t="n"/>
      <c r="N99" s="105" t="inlineStr">
        <is>
          <t>27×105</t>
        </is>
      </c>
      <c r="O99" s="99">
        <f>F99</f>
        <v/>
      </c>
      <c r="P99" s="99">
        <f>I99</f>
        <v/>
      </c>
      <c r="Q99" s="117" t="n"/>
      <c r="R99" s="118" t="n"/>
      <c r="S99" s="118" t="n"/>
      <c r="T99" s="119" t="n"/>
      <c r="U99" s="120" t="n"/>
      <c r="V99" s="120" t="n"/>
      <c r="W99" s="121" t="n"/>
      <c r="X99" s="122" t="n"/>
      <c r="Y99" s="122" t="n"/>
      <c r="Z99" s="143" t="n"/>
      <c r="AA99" s="140" t="n"/>
      <c r="AB99" s="140" t="n"/>
      <c r="AC99" s="144" t="n"/>
      <c r="AD99" s="142" t="n"/>
      <c r="AE99" s="142" t="n"/>
      <c r="AL99" t="n">
        <v>780</v>
      </c>
      <c r="AM99">
        <f>SUMIF(O:P,AL99,P:P)</f>
        <v/>
      </c>
      <c r="AN99" t="n">
        <v>3</v>
      </c>
      <c r="AO99" s="892">
        <f>SUM(AM99/AN99)</f>
        <v/>
      </c>
    </row>
    <row r="100" ht="15" customHeight="1">
      <c r="B100" s="85" t="inlineStr">
        <is>
          <t>Q3R+12</t>
        </is>
      </c>
      <c r="C100">
        <f>SUMIF(数量表!D:H,B100,数量表!H:H)</f>
        <v/>
      </c>
      <c r="D100" t="n">
        <v>27</v>
      </c>
      <c r="E100" t="n">
        <v>105</v>
      </c>
      <c r="F100" t="n">
        <v>2548</v>
      </c>
      <c r="G100" t="inlineStr">
        <is>
          <t>×</t>
        </is>
      </c>
      <c r="H100" s="87" t="n">
        <v>1</v>
      </c>
      <c r="I100" s="87">
        <f>C100*H100</f>
        <v/>
      </c>
      <c r="J100" s="2" t="n"/>
      <c r="K100" s="106" t="n"/>
      <c r="L100" s="97" t="n"/>
      <c r="M100" s="97" t="n"/>
      <c r="N100" s="105" t="inlineStr">
        <is>
          <t>27×105</t>
        </is>
      </c>
      <c r="O100" s="99">
        <f>F100</f>
        <v/>
      </c>
      <c r="P100" s="99">
        <f>I100</f>
        <v/>
      </c>
      <c r="Q100" s="117" t="n"/>
      <c r="R100" s="118" t="n"/>
      <c r="S100" s="118" t="n"/>
      <c r="T100" s="119" t="n"/>
      <c r="U100" s="120" t="n"/>
      <c r="V100" s="120" t="n"/>
      <c r="W100" s="121" t="n"/>
      <c r="X100" s="122" t="n"/>
      <c r="Y100" s="122" t="n"/>
      <c r="Z100" s="143" t="n"/>
      <c r="AA100" s="140" t="n"/>
      <c r="AB100" s="140" t="n"/>
      <c r="AC100" s="144" t="n"/>
      <c r="AD100" s="142" t="n"/>
      <c r="AE100" s="142" t="n"/>
      <c r="AL100" t="n">
        <v>768</v>
      </c>
      <c r="AM100">
        <f>SUMIF(O:P,AL100,P:P)</f>
        <v/>
      </c>
      <c r="AN100" t="n">
        <v>3</v>
      </c>
      <c r="AO100" s="892">
        <f>SUM(AM100/AN100)</f>
        <v/>
      </c>
    </row>
    <row r="101" ht="15" customHeight="1" thickBot="1">
      <c r="B101" s="88" t="inlineStr">
        <is>
          <t>Q3R+12</t>
        </is>
      </c>
      <c r="C101" s="89">
        <f>SUMIF(数量表!D:H,B101,数量表!H:H)</f>
        <v/>
      </c>
      <c r="D101" s="89" t="n">
        <v>30</v>
      </c>
      <c r="E101" s="89" t="n">
        <v>105</v>
      </c>
      <c r="F101" s="89" t="n">
        <v>2548</v>
      </c>
      <c r="G101" s="89" t="inlineStr">
        <is>
          <t>×</t>
        </is>
      </c>
      <c r="H101" s="91" t="n">
        <v>1</v>
      </c>
      <c r="I101" s="91">
        <f>C101*H101</f>
        <v/>
      </c>
      <c r="J101" s="2" t="n"/>
      <c r="K101" s="106" t="inlineStr">
        <is>
          <t>30×105</t>
        </is>
      </c>
      <c r="L101" s="97">
        <f>F101</f>
        <v/>
      </c>
      <c r="M101" s="97">
        <f>I101</f>
        <v/>
      </c>
      <c r="N101" s="105" t="n"/>
      <c r="O101" s="99" t="n"/>
      <c r="P101" s="99" t="n"/>
      <c r="Q101" s="117" t="n"/>
      <c r="R101" s="118" t="n"/>
      <c r="S101" s="118" t="n"/>
      <c r="T101" s="119" t="n"/>
      <c r="U101" s="120" t="n"/>
      <c r="V101" s="120" t="n"/>
      <c r="W101" s="121" t="n"/>
      <c r="X101" s="122" t="n"/>
      <c r="Y101" s="122" t="n"/>
      <c r="Z101" s="143" t="n"/>
      <c r="AA101" s="140" t="n"/>
      <c r="AB101" s="140" t="n"/>
      <c r="AC101" s="144" t="n"/>
      <c r="AD101" s="142" t="n"/>
      <c r="AE101" s="142" t="n"/>
      <c r="AL101" t="n">
        <v>760</v>
      </c>
      <c r="AM101">
        <f>SUMIF(O:P,AL101,P:P)</f>
        <v/>
      </c>
      <c r="AN101" t="n">
        <v>3</v>
      </c>
      <c r="AO101" s="892">
        <f>SUM(AM101/AN101)</f>
        <v/>
      </c>
    </row>
    <row r="102" ht="15" customHeight="1">
      <c r="B102" s="85" t="inlineStr">
        <is>
          <t>Q3Z</t>
        </is>
      </c>
      <c r="C102">
        <f>SUMIF(数量表!D:H,B102,数量表!H:H)</f>
        <v/>
      </c>
      <c r="D102" t="n">
        <v>27</v>
      </c>
      <c r="E102" t="n">
        <v>92</v>
      </c>
      <c r="F102" t="n">
        <v>2512</v>
      </c>
      <c r="G102" t="inlineStr">
        <is>
          <t>×</t>
        </is>
      </c>
      <c r="H102" s="87" t="n">
        <v>1</v>
      </c>
      <c r="I102" s="87">
        <f>C102*H102</f>
        <v/>
      </c>
      <c r="J102" s="2" t="n"/>
      <c r="K102" s="106" t="n"/>
      <c r="L102" s="97" t="n"/>
      <c r="M102" s="97" t="n"/>
      <c r="N102" s="105" t="inlineStr">
        <is>
          <t>27×105</t>
        </is>
      </c>
      <c r="O102" s="99">
        <f>F102</f>
        <v/>
      </c>
      <c r="P102" s="99">
        <f>I102</f>
        <v/>
      </c>
      <c r="Q102" s="117" t="n"/>
      <c r="R102" s="118" t="n"/>
      <c r="S102" s="118" t="n"/>
      <c r="T102" s="119" t="n"/>
      <c r="U102" s="120" t="n"/>
      <c r="V102" s="120" t="n"/>
      <c r="W102" s="121" t="n"/>
      <c r="X102" s="122" t="n"/>
      <c r="Y102" s="122" t="n"/>
      <c r="Z102" s="143" t="n"/>
      <c r="AA102" s="140" t="n"/>
      <c r="AB102" s="140" t="n"/>
      <c r="AC102" s="144" t="n"/>
      <c r="AD102" s="142" t="n"/>
      <c r="AE102" s="142" t="n"/>
      <c r="AL102" t="n">
        <v>750</v>
      </c>
      <c r="AM102">
        <f>SUMIF(O:P,AL102,P:P)</f>
        <v/>
      </c>
      <c r="AN102" t="n">
        <v>3</v>
      </c>
      <c r="AO102" s="892">
        <f>SUM(AM102/AN102)</f>
        <v/>
      </c>
    </row>
    <row r="103" ht="15" customHeight="1">
      <c r="B103" s="85" t="inlineStr">
        <is>
          <t>Q3Z</t>
        </is>
      </c>
      <c r="C103">
        <f>SUMIF(数量表!D:H,B103,数量表!H:H)</f>
        <v/>
      </c>
      <c r="D103" t="n">
        <v>30</v>
      </c>
      <c r="E103" t="n">
        <v>92</v>
      </c>
      <c r="F103" t="n">
        <v>2512</v>
      </c>
      <c r="G103" t="inlineStr">
        <is>
          <t>×</t>
        </is>
      </c>
      <c r="H103" s="87" t="n">
        <v>1</v>
      </c>
      <c r="I103" s="87">
        <f>C103*H103</f>
        <v/>
      </c>
      <c r="J103" s="2" t="n"/>
      <c r="K103" s="106" t="inlineStr">
        <is>
          <t>30×92</t>
        </is>
      </c>
      <c r="L103" s="97">
        <f>F103</f>
        <v/>
      </c>
      <c r="M103" s="97">
        <f>I103</f>
        <v/>
      </c>
      <c r="N103" s="105" t="n"/>
      <c r="O103" s="99" t="n"/>
      <c r="P103" s="99" t="n"/>
      <c r="Q103" s="117" t="n"/>
      <c r="R103" s="118" t="n"/>
      <c r="S103" s="118" t="n"/>
      <c r="T103" s="119" t="n"/>
      <c r="U103" s="120" t="n"/>
      <c r="V103" s="120" t="n"/>
      <c r="W103" s="121" t="n"/>
      <c r="X103" s="122" t="n"/>
      <c r="Y103" s="122" t="n"/>
      <c r="Z103" s="143" t="n"/>
      <c r="AA103" s="140" t="n"/>
      <c r="AB103" s="140" t="n"/>
      <c r="AC103" s="144" t="n"/>
      <c r="AD103" s="142" t="n"/>
      <c r="AE103" s="142" t="n"/>
      <c r="AL103" t="n">
        <v>749</v>
      </c>
      <c r="AM103">
        <f>SUMIF(O:P,AL103,P:P)</f>
        <v/>
      </c>
      <c r="AN103" t="n">
        <v>3</v>
      </c>
      <c r="AO103" s="892">
        <f>SUM(AM103/AN103)</f>
        <v/>
      </c>
    </row>
    <row r="104" ht="15" customHeight="1" thickBot="1">
      <c r="B104" s="88" t="inlineStr">
        <is>
          <t>Q3Z</t>
        </is>
      </c>
      <c r="C104" s="89">
        <f>SUMIF(数量表!D:H,B104,数量表!H:H)</f>
        <v/>
      </c>
      <c r="D104" s="89" t="n">
        <v>30</v>
      </c>
      <c r="E104" s="89" t="n">
        <v>92</v>
      </c>
      <c r="F104" s="89" t="n">
        <v>573</v>
      </c>
      <c r="G104" s="89" t="inlineStr">
        <is>
          <t>×</t>
        </is>
      </c>
      <c r="H104" s="91" t="n">
        <v>2</v>
      </c>
      <c r="I104" s="91">
        <f>C104*H104</f>
        <v/>
      </c>
      <c r="J104" s="2" t="n"/>
      <c r="K104" s="106" t="inlineStr">
        <is>
          <t>30×92</t>
        </is>
      </c>
      <c r="L104" s="97">
        <f>F104</f>
        <v/>
      </c>
      <c r="M104" s="97">
        <f>I104</f>
        <v/>
      </c>
      <c r="N104" s="105" t="n"/>
      <c r="O104" s="99" t="n"/>
      <c r="P104" s="99" t="n"/>
      <c r="Q104" s="117" t="n"/>
      <c r="R104" s="118" t="n"/>
      <c r="S104" s="118" t="n"/>
      <c r="T104" s="119" t="n"/>
      <c r="U104" s="120" t="n"/>
      <c r="V104" s="120" t="n"/>
      <c r="W104" s="121" t="n"/>
      <c r="X104" s="122" t="n"/>
      <c r="Y104" s="122" t="n"/>
      <c r="Z104" s="143" t="n"/>
      <c r="AA104" s="140" t="n"/>
      <c r="AB104" s="140" t="n"/>
      <c r="AC104" s="144" t="n"/>
      <c r="AD104" s="142" t="n"/>
      <c r="AE104" s="142" t="n"/>
      <c r="AL104" t="n">
        <v>747</v>
      </c>
      <c r="AM104">
        <f>SUMIF(O:P,AL104,P:P)</f>
        <v/>
      </c>
      <c r="AN104" t="n">
        <v>3</v>
      </c>
      <c r="AO104" s="892">
        <f>SUM(AM104/AN104)</f>
        <v/>
      </c>
    </row>
    <row r="105" ht="15" customHeight="1" thickBot="1">
      <c r="B105" s="88" t="inlineStr">
        <is>
          <t>Q215</t>
        </is>
      </c>
      <c r="C105" s="89" t="n"/>
      <c r="D105" s="89" t="n"/>
      <c r="E105" s="89" t="n"/>
      <c r="F105" s="89" t="n"/>
      <c r="G105" s="89" t="n"/>
      <c r="H105" s="91" t="n"/>
      <c r="I105" s="91" t="n"/>
      <c r="J105" s="2" t="n"/>
      <c r="K105" s="106" t="n"/>
      <c r="L105" s="97" t="n"/>
      <c r="M105" s="97" t="n"/>
      <c r="N105" s="105" t="n"/>
      <c r="O105" s="99" t="n"/>
      <c r="P105" s="99" t="n"/>
      <c r="Q105" s="117" t="n"/>
      <c r="R105" s="118" t="n"/>
      <c r="S105" s="118" t="n"/>
      <c r="T105" s="119" t="n"/>
      <c r="U105" s="120" t="n"/>
      <c r="V105" s="120" t="n"/>
      <c r="W105" s="121" t="n"/>
      <c r="X105" s="122" t="n"/>
      <c r="Y105" s="122" t="n"/>
      <c r="Z105" s="143" t="n"/>
      <c r="AA105" s="140" t="n"/>
      <c r="AB105" s="140" t="n"/>
      <c r="AC105" s="144" t="n"/>
      <c r="AD105" s="142" t="n"/>
      <c r="AE105" s="142" t="n"/>
      <c r="AL105" t="n">
        <v>736</v>
      </c>
      <c r="AM105">
        <f>SUMIF(O:P,AL105,P:P)</f>
        <v/>
      </c>
      <c r="AN105" t="n">
        <v>4</v>
      </c>
      <c r="AO105" s="892">
        <f>SUM(AM105/AN105)</f>
        <v/>
      </c>
    </row>
    <row r="106" ht="15" customHeight="1" thickBot="1">
      <c r="B106" s="88" t="inlineStr">
        <is>
          <t>Q215L</t>
        </is>
      </c>
      <c r="C106" s="89">
        <f>SUMIF(数量表!D:H,B106,数量表!H:H)</f>
        <v/>
      </c>
      <c r="D106" s="89" t="n">
        <v>30</v>
      </c>
      <c r="E106" s="89" t="n">
        <v>105</v>
      </c>
      <c r="F106" s="90" t="n">
        <v>2548</v>
      </c>
      <c r="G106" s="89" t="n"/>
      <c r="H106" s="91" t="n">
        <v>1</v>
      </c>
      <c r="I106" s="91">
        <f>C106*H106</f>
        <v/>
      </c>
      <c r="J106" s="100" t="n"/>
      <c r="K106" s="101" t="inlineStr">
        <is>
          <t>30x105</t>
        </is>
      </c>
      <c r="L106" s="97">
        <f>F106</f>
        <v/>
      </c>
      <c r="M106" s="102">
        <f>I106</f>
        <v/>
      </c>
      <c r="N106" s="103" t="n"/>
      <c r="O106" s="104" t="n"/>
      <c r="P106" s="104" t="n"/>
      <c r="Q106" s="123" t="n"/>
      <c r="R106" s="124" t="n"/>
      <c r="S106" s="124" t="n"/>
      <c r="T106" s="125" t="n"/>
      <c r="U106" s="126" t="n"/>
      <c r="V106" s="126" t="n"/>
      <c r="W106" s="127" t="n"/>
      <c r="X106" s="145" t="n"/>
      <c r="Y106" s="145" t="n"/>
      <c r="Z106" s="146" t="n"/>
      <c r="AA106" s="147" t="n"/>
      <c r="AB106" s="147" t="n"/>
      <c r="AC106" s="199" t="n"/>
      <c r="AD106" s="200" t="n"/>
      <c r="AE106" s="200" t="n"/>
      <c r="AL106" t="n">
        <v>729</v>
      </c>
      <c r="AM106">
        <f>SUMIF(O:P,AL106,P:P)</f>
        <v/>
      </c>
      <c r="AN106" t="n">
        <v>4</v>
      </c>
      <c r="AO106" s="892">
        <f>SUM(AM106/AN106)</f>
        <v/>
      </c>
    </row>
    <row r="107" ht="15" customHeight="1" thickBot="1">
      <c r="B107" s="88" t="inlineStr">
        <is>
          <t>Q215R</t>
        </is>
      </c>
      <c r="C107" s="89">
        <f>SUMIF(数量表!D:H,B107,数量表!H:H)</f>
        <v/>
      </c>
      <c r="D107" s="89" t="n">
        <v>30</v>
      </c>
      <c r="E107" s="89" t="n">
        <v>105</v>
      </c>
      <c r="F107" s="89" t="n">
        <v>2548</v>
      </c>
      <c r="G107" s="89" t="inlineStr">
        <is>
          <t>×</t>
        </is>
      </c>
      <c r="H107" s="91" t="n">
        <v>1</v>
      </c>
      <c r="I107" s="91">
        <f>C107*H107</f>
        <v/>
      </c>
      <c r="J107" s="2" t="n"/>
      <c r="K107" s="106" t="inlineStr">
        <is>
          <t>30×105</t>
        </is>
      </c>
      <c r="L107" s="97">
        <f>F107</f>
        <v/>
      </c>
      <c r="M107" s="97">
        <f>I107</f>
        <v/>
      </c>
      <c r="N107" s="105" t="n"/>
      <c r="O107" s="99" t="n"/>
      <c r="P107" s="99" t="n"/>
      <c r="Q107" s="117" t="n"/>
      <c r="R107" s="118" t="n"/>
      <c r="S107" s="118" t="n"/>
      <c r="T107" s="119" t="n"/>
      <c r="U107" s="120" t="n"/>
      <c r="V107" s="120" t="n"/>
      <c r="W107" s="121" t="n"/>
      <c r="X107" s="122" t="n"/>
      <c r="Y107" s="122" t="n"/>
      <c r="Z107" s="143" t="n"/>
      <c r="AA107" s="140" t="n"/>
      <c r="AB107" s="140" t="n"/>
      <c r="AC107" s="144" t="n"/>
      <c r="AD107" s="142" t="n"/>
      <c r="AE107" s="142" t="n"/>
      <c r="AL107" t="n">
        <v>725</v>
      </c>
      <c r="AM107">
        <f>SUMIF(O:P,AL107,P:P)</f>
        <v/>
      </c>
      <c r="AN107" t="n">
        <v>4</v>
      </c>
      <c r="AO107" s="892">
        <f>SUM(AM107/AN107)</f>
        <v/>
      </c>
    </row>
    <row r="108" ht="15" customHeight="1" thickBot="1">
      <c r="B108" s="83" t="inlineStr">
        <is>
          <t>Q305</t>
        </is>
      </c>
      <c r="C108" s="7" t="n"/>
      <c r="D108" s="7" t="n"/>
      <c r="E108" s="7" t="n"/>
      <c r="F108" s="84" t="n"/>
      <c r="G108" s="7" t="n"/>
      <c r="H108" s="21" t="n"/>
      <c r="I108" s="21" t="n"/>
      <c r="J108" s="2" t="n"/>
      <c r="K108" s="106" t="n"/>
      <c r="L108" s="97" t="n"/>
      <c r="M108" s="97" t="n"/>
      <c r="N108" s="105" t="n"/>
      <c r="O108" s="99" t="n"/>
      <c r="P108" s="99" t="n"/>
      <c r="Q108" s="117" t="n"/>
      <c r="R108" s="118" t="n"/>
      <c r="S108" s="118" t="n"/>
      <c r="T108" s="119" t="n"/>
      <c r="U108" s="120" t="n"/>
      <c r="V108" s="120" t="n"/>
      <c r="W108" s="121" t="n"/>
      <c r="X108" s="122" t="n"/>
      <c r="Y108" s="122" t="n"/>
      <c r="Z108" s="143" t="n"/>
      <c r="AA108" s="140" t="n"/>
      <c r="AB108" s="140" t="n"/>
      <c r="AC108" s="144" t="n"/>
      <c r="AD108" s="142" t="n"/>
      <c r="AE108" s="142" t="n"/>
      <c r="AL108" t="n">
        <v>718</v>
      </c>
      <c r="AM108">
        <f>SUMIF(O:P,AL108,P:P)</f>
        <v/>
      </c>
      <c r="AN108" t="n">
        <v>4</v>
      </c>
      <c r="AO108" s="892">
        <f>SUM(AM108/AN108)</f>
        <v/>
      </c>
    </row>
    <row r="109" ht="15" customHeight="1" thickBot="1">
      <c r="B109" s="83" t="inlineStr">
        <is>
          <t>Q305L</t>
        </is>
      </c>
      <c r="C109" s="7">
        <f>SUMIF(数量表!D:H,B109,数量表!H:H)</f>
        <v/>
      </c>
      <c r="D109" s="7" t="n">
        <v>30</v>
      </c>
      <c r="E109" s="7" t="n">
        <v>105</v>
      </c>
      <c r="F109" s="84" t="n">
        <v>2548</v>
      </c>
      <c r="G109" s="7" t="n"/>
      <c r="H109" s="21" t="n">
        <v>1</v>
      </c>
      <c r="I109" s="21">
        <f>C109*H109</f>
        <v/>
      </c>
      <c r="J109" s="100" t="n"/>
      <c r="K109" s="101" t="inlineStr">
        <is>
          <t>30x105</t>
        </is>
      </c>
      <c r="L109" s="97">
        <f>F109</f>
        <v/>
      </c>
      <c r="M109" s="102">
        <f>I109</f>
        <v/>
      </c>
      <c r="N109" s="103" t="n"/>
      <c r="O109" s="104" t="n"/>
      <c r="P109" s="104" t="n"/>
      <c r="Q109" s="123" t="n"/>
      <c r="R109" s="124" t="n"/>
      <c r="S109" s="124" t="n"/>
      <c r="T109" s="125" t="n"/>
      <c r="U109" s="126" t="n"/>
      <c r="V109" s="126" t="n"/>
      <c r="W109" s="127" t="n"/>
      <c r="X109" s="145" t="n"/>
      <c r="Y109" s="145" t="n"/>
      <c r="Z109" s="146" t="n"/>
      <c r="AA109" s="147" t="n"/>
      <c r="AB109" s="147" t="n"/>
      <c r="AC109" s="148" t="n"/>
      <c r="AD109" s="149" t="n"/>
      <c r="AE109" s="149" t="n"/>
      <c r="AL109" t="n">
        <v>712</v>
      </c>
      <c r="AM109">
        <f>SUMIF(O:P,AL109,P:P)</f>
        <v/>
      </c>
      <c r="AN109" t="n">
        <v>4</v>
      </c>
      <c r="AO109" s="892">
        <f>SUM(AM109/AN109)</f>
        <v/>
      </c>
    </row>
    <row r="110" ht="15" customHeight="1" thickBot="1">
      <c r="B110" s="88" t="inlineStr">
        <is>
          <t>Q305R</t>
        </is>
      </c>
      <c r="C110" s="89">
        <f>SUMIF(数量表!D:H,B110,数量表!H:H)</f>
        <v/>
      </c>
      <c r="D110" s="89" t="n">
        <v>30</v>
      </c>
      <c r="E110" s="89" t="n">
        <v>105</v>
      </c>
      <c r="F110" s="90" t="n">
        <v>2458</v>
      </c>
      <c r="G110" s="89" t="n"/>
      <c r="H110" s="91" t="n">
        <v>1</v>
      </c>
      <c r="I110" s="91">
        <f>C110*H110</f>
        <v/>
      </c>
      <c r="J110" s="188" t="n"/>
      <c r="K110" s="189" t="inlineStr">
        <is>
          <t>30x105</t>
        </is>
      </c>
      <c r="L110" s="97">
        <f>F110</f>
        <v/>
      </c>
      <c r="M110" s="190">
        <f>I110</f>
        <v/>
      </c>
      <c r="N110" s="191" t="n"/>
      <c r="O110" s="192" t="n"/>
      <c r="P110" s="192" t="n"/>
      <c r="Q110" s="193" t="n"/>
      <c r="R110" s="194" t="n"/>
      <c r="S110" s="194" t="n"/>
      <c r="T110" s="195" t="n"/>
      <c r="U110" s="196" t="n"/>
      <c r="V110" s="196" t="n"/>
      <c r="W110" s="197" t="n"/>
      <c r="X110" s="198" t="n"/>
      <c r="Y110" s="198" t="n"/>
      <c r="Z110" s="201" t="n"/>
      <c r="AA110" s="202" t="n"/>
      <c r="AB110" s="202" t="n"/>
      <c r="AC110" s="199" t="n"/>
      <c r="AD110" s="200" t="n"/>
      <c r="AE110" s="200" t="n"/>
      <c r="AL110" t="n">
        <v>700</v>
      </c>
      <c r="AM110">
        <f>SUMIF(O:P,AL110,P:P)</f>
        <v/>
      </c>
      <c r="AN110" t="n">
        <v>4</v>
      </c>
      <c r="AO110" s="892">
        <f>SUM(AM110/AN110)</f>
        <v/>
      </c>
    </row>
    <row r="111" ht="15" customHeight="1" thickBot="1">
      <c r="B111" s="88" t="inlineStr">
        <is>
          <t>Q310</t>
        </is>
      </c>
      <c r="C111" s="89" t="n"/>
      <c r="D111" s="89" t="n"/>
      <c r="E111" s="89" t="n"/>
      <c r="F111" s="89" t="n"/>
      <c r="G111" s="89" t="n"/>
      <c r="H111" s="91" t="n"/>
      <c r="I111" s="91" t="n"/>
      <c r="J111" s="2" t="n"/>
      <c r="K111" s="106" t="n"/>
      <c r="L111" s="97" t="n"/>
      <c r="M111" s="97" t="n"/>
      <c r="N111" s="105" t="n"/>
      <c r="O111" s="99" t="n"/>
      <c r="P111" s="99" t="n"/>
      <c r="Q111" s="117" t="n"/>
      <c r="R111" s="118" t="n"/>
      <c r="S111" s="118" t="n"/>
      <c r="T111" s="119" t="n"/>
      <c r="U111" s="120" t="n"/>
      <c r="V111" s="120" t="n"/>
      <c r="W111" s="121" t="n"/>
      <c r="X111" s="122" t="n"/>
      <c r="Y111" s="122" t="n"/>
      <c r="Z111" s="143" t="n"/>
      <c r="AA111" s="140" t="n"/>
      <c r="AB111" s="140" t="n"/>
      <c r="AC111" s="144" t="n"/>
      <c r="AD111" s="142" t="n"/>
      <c r="AE111" s="142" t="n"/>
      <c r="AL111" t="n">
        <v>697</v>
      </c>
      <c r="AM111">
        <f>SUMIF(O:P,AL111,P:P)</f>
        <v/>
      </c>
      <c r="AN111" t="n">
        <v>4</v>
      </c>
      <c r="AO111" s="892">
        <f>SUM(AM111/AN111)</f>
        <v/>
      </c>
    </row>
    <row r="112" ht="15" customHeight="1" thickBot="1">
      <c r="B112" s="88" t="inlineStr">
        <is>
          <t>Q310L</t>
        </is>
      </c>
      <c r="C112" s="89">
        <f>SUMIF(数量表!D:H,B112,数量表!H:H)</f>
        <v/>
      </c>
      <c r="D112" s="89" t="n">
        <v>30</v>
      </c>
      <c r="E112" s="89" t="n">
        <v>105</v>
      </c>
      <c r="F112" s="89" t="n">
        <v>2548</v>
      </c>
      <c r="G112" s="89" t="inlineStr">
        <is>
          <t>×</t>
        </is>
      </c>
      <c r="H112" s="91" t="n">
        <v>1</v>
      </c>
      <c r="I112" s="91">
        <f>C112*H112</f>
        <v/>
      </c>
      <c r="J112" s="2" t="n"/>
      <c r="K112" s="106" t="inlineStr">
        <is>
          <t>30×105</t>
        </is>
      </c>
      <c r="L112" s="97">
        <f>F112</f>
        <v/>
      </c>
      <c r="M112" s="97">
        <f>I112</f>
        <v/>
      </c>
      <c r="N112" s="105" t="n"/>
      <c r="O112" s="99" t="n"/>
      <c r="P112" s="99" t="n"/>
      <c r="Q112" s="117" t="n"/>
      <c r="R112" s="118" t="n"/>
      <c r="S112" s="118" t="n"/>
      <c r="T112" s="119" t="n"/>
      <c r="U112" s="120" t="n"/>
      <c r="V112" s="120" t="n"/>
      <c r="W112" s="121" t="n"/>
      <c r="X112" s="122" t="n"/>
      <c r="Y112" s="122" t="n"/>
      <c r="Z112" s="143" t="n"/>
      <c r="AA112" s="140" t="n"/>
      <c r="AB112" s="140" t="n"/>
      <c r="AC112" s="144" t="n"/>
      <c r="AD112" s="142" t="n"/>
      <c r="AE112" s="142" t="n"/>
      <c r="AL112" t="n">
        <v>686</v>
      </c>
      <c r="AM112">
        <f>SUMIF(O:P,AL112,P:P)</f>
        <v/>
      </c>
      <c r="AN112" t="n">
        <v>4</v>
      </c>
      <c r="AO112" s="892">
        <f>SUM(AM112/AN112)</f>
        <v/>
      </c>
    </row>
    <row r="113" ht="15" customHeight="1" thickBot="1">
      <c r="B113" s="88" t="inlineStr">
        <is>
          <t>Q310R</t>
        </is>
      </c>
      <c r="C113" s="89">
        <f>SUMIF(数量表!D:H,B113,数量表!H:H)</f>
        <v/>
      </c>
      <c r="D113" s="89" t="n">
        <v>30</v>
      </c>
      <c r="E113" s="89" t="n">
        <v>105</v>
      </c>
      <c r="F113" s="89" t="n">
        <v>2548</v>
      </c>
      <c r="G113" s="89" t="inlineStr">
        <is>
          <t>×</t>
        </is>
      </c>
      <c r="H113" s="91" t="n">
        <v>1</v>
      </c>
      <c r="I113" s="91">
        <f>C113*H113</f>
        <v/>
      </c>
      <c r="J113" s="2" t="n"/>
      <c r="K113" s="106" t="inlineStr">
        <is>
          <t>30×105</t>
        </is>
      </c>
      <c r="L113" s="97">
        <f>F113</f>
        <v/>
      </c>
      <c r="M113" s="97">
        <f>I113</f>
        <v/>
      </c>
      <c r="N113" s="105" t="n"/>
      <c r="O113" s="99" t="n"/>
      <c r="P113" s="99" t="n"/>
      <c r="Q113" s="117" t="n"/>
      <c r="R113" s="118" t="n"/>
      <c r="S113" s="118" t="n"/>
      <c r="T113" s="119" t="n"/>
      <c r="U113" s="120" t="n"/>
      <c r="V113" s="120" t="n"/>
      <c r="W113" s="121" t="n"/>
      <c r="X113" s="122" t="n"/>
      <c r="Y113" s="122" t="n"/>
      <c r="Z113" s="143" t="n"/>
      <c r="AA113" s="140" t="n"/>
      <c r="AB113" s="140" t="n"/>
      <c r="AC113" s="144" t="n"/>
      <c r="AD113" s="142" t="n"/>
      <c r="AE113" s="142" t="n"/>
      <c r="AL113" t="n">
        <v>670</v>
      </c>
      <c r="AM113">
        <f>SUMIF(O:P,AL113,P:P)</f>
        <v/>
      </c>
      <c r="AN113" t="n">
        <v>4</v>
      </c>
      <c r="AO113" s="892">
        <f>SUM(AM113/AN113)</f>
        <v/>
      </c>
    </row>
    <row r="114" ht="15" customHeight="1" thickBot="1">
      <c r="B114" s="83" t="inlineStr">
        <is>
          <t>Q600</t>
        </is>
      </c>
      <c r="C114" s="7">
        <f>SUMIF(数量表!D:H,B114,数量表!H:H)</f>
        <v/>
      </c>
      <c r="D114" s="7" t="n">
        <v>27</v>
      </c>
      <c r="E114" s="7" t="n">
        <v>105</v>
      </c>
      <c r="F114" s="7" t="n">
        <v>2548</v>
      </c>
      <c r="G114" s="7" t="inlineStr">
        <is>
          <t>×</t>
        </is>
      </c>
      <c r="H114" s="21" t="n">
        <v>1</v>
      </c>
      <c r="I114" s="21">
        <f>C114*H114</f>
        <v/>
      </c>
      <c r="J114" s="2" t="n"/>
      <c r="K114" s="106" t="n"/>
      <c r="L114" s="97" t="n"/>
      <c r="M114" s="97" t="n"/>
      <c r="N114" s="98" t="inlineStr">
        <is>
          <t>27×105</t>
        </is>
      </c>
      <c r="O114" s="99">
        <f>F114</f>
        <v/>
      </c>
      <c r="P114" s="99">
        <f>I114</f>
        <v/>
      </c>
      <c r="Q114" s="117" t="n"/>
      <c r="R114" s="118" t="n"/>
      <c r="S114" s="118" t="n"/>
      <c r="T114" s="119" t="n"/>
      <c r="U114" s="120" t="n"/>
      <c r="V114" s="120" t="n"/>
      <c r="W114" s="121" t="n"/>
      <c r="X114" s="122" t="n"/>
      <c r="Y114" s="122" t="n"/>
      <c r="Z114" s="143" t="n"/>
      <c r="AA114" s="140" t="n"/>
      <c r="AB114" s="140" t="n"/>
      <c r="AC114" s="144" t="n"/>
      <c r="AD114" s="142" t="n"/>
      <c r="AE114" s="142" t="n"/>
      <c r="AL114" t="n">
        <v>666</v>
      </c>
      <c r="AM114">
        <f>SUMIF(O:P,AL114,P:P)</f>
        <v/>
      </c>
      <c r="AN114" t="n">
        <v>4</v>
      </c>
      <c r="AO114" s="892">
        <f>SUM(AM114/AN114)</f>
        <v/>
      </c>
    </row>
    <row r="115" ht="15" customHeight="1">
      <c r="B115" s="79" t="inlineStr">
        <is>
          <t>Q600L</t>
        </is>
      </c>
      <c r="C115" s="80">
        <f>SUMIF(数量表!D:H,B115,数量表!H:H)</f>
        <v/>
      </c>
      <c r="D115" s="80" t="n">
        <v>30</v>
      </c>
      <c r="E115" s="80" t="n">
        <v>105</v>
      </c>
      <c r="F115" s="80" t="n">
        <v>2548</v>
      </c>
      <c r="G115" s="80" t="inlineStr">
        <is>
          <t>×</t>
        </is>
      </c>
      <c r="H115" s="82" t="n">
        <v>1</v>
      </c>
      <c r="I115" s="82">
        <f>C115*H115</f>
        <v/>
      </c>
      <c r="J115" s="2" t="n"/>
      <c r="K115" s="106" t="inlineStr">
        <is>
          <t>30×105</t>
        </is>
      </c>
      <c r="L115" s="97">
        <f>F115</f>
        <v/>
      </c>
      <c r="M115" s="97">
        <f>I115</f>
        <v/>
      </c>
      <c r="N115" s="98" t="n"/>
      <c r="O115" s="99" t="n"/>
      <c r="P115" s="99" t="n"/>
      <c r="Q115" s="117" t="n"/>
      <c r="R115" s="118" t="n"/>
      <c r="S115" s="118" t="n"/>
      <c r="T115" s="119" t="n"/>
      <c r="U115" s="120" t="n"/>
      <c r="V115" s="120" t="n"/>
      <c r="W115" s="121" t="n"/>
      <c r="X115" s="122" t="n"/>
      <c r="Y115" s="122" t="n"/>
      <c r="Z115" s="143" t="n"/>
      <c r="AA115" s="140" t="n"/>
      <c r="AB115" s="140" t="n"/>
      <c r="AC115" s="144" t="n"/>
      <c r="AD115" s="142" t="n"/>
      <c r="AE115" s="142" t="n"/>
      <c r="AL115" t="n">
        <v>662</v>
      </c>
      <c r="AM115">
        <f>SUMIF(O:P,AL115,P:P)</f>
        <v/>
      </c>
      <c r="AN115" t="n">
        <v>4</v>
      </c>
      <c r="AO115" s="892">
        <f>SUM(AM115/AN115)</f>
        <v/>
      </c>
    </row>
    <row r="116" ht="15" customHeight="1" thickBot="1">
      <c r="B116" s="88" t="inlineStr">
        <is>
          <t>Q600L</t>
        </is>
      </c>
      <c r="C116" s="89">
        <f>SUMIF(数量表!D:H,B116,数量表!H:H)</f>
        <v/>
      </c>
      <c r="D116" s="89" t="n">
        <v>27</v>
      </c>
      <c r="E116" s="89" t="n">
        <v>105</v>
      </c>
      <c r="F116" s="89" t="n">
        <v>2548</v>
      </c>
      <c r="G116" s="89" t="inlineStr">
        <is>
          <t>×</t>
        </is>
      </c>
      <c r="H116" s="91" t="n">
        <v>1</v>
      </c>
      <c r="I116" s="91">
        <f>C116*H116</f>
        <v/>
      </c>
      <c r="J116" s="2" t="n"/>
      <c r="K116" s="106" t="n"/>
      <c r="L116" s="97" t="n"/>
      <c r="M116" s="97" t="n"/>
      <c r="N116" s="105" t="inlineStr">
        <is>
          <t>27×105</t>
        </is>
      </c>
      <c r="O116" s="99">
        <f>F116</f>
        <v/>
      </c>
      <c r="P116" s="99">
        <f>I116</f>
        <v/>
      </c>
      <c r="Q116" s="117" t="n"/>
      <c r="R116" s="118" t="n"/>
      <c r="S116" s="118" t="n"/>
      <c r="T116" s="119" t="n"/>
      <c r="U116" s="120" t="n"/>
      <c r="V116" s="120" t="n"/>
      <c r="W116" s="121" t="n"/>
      <c r="X116" s="122" t="n"/>
      <c r="Y116" s="122" t="n"/>
      <c r="Z116" s="143" t="n"/>
      <c r="AA116" s="140" t="n"/>
      <c r="AB116" s="140" t="n"/>
      <c r="AC116" s="144" t="n"/>
      <c r="AD116" s="142" t="n"/>
      <c r="AE116" s="142" t="n"/>
      <c r="AL116" t="n">
        <v>650</v>
      </c>
      <c r="AM116">
        <f>SUMIF(O:P,AL116,P:P)</f>
        <v/>
      </c>
      <c r="AN116" t="n">
        <v>4</v>
      </c>
      <c r="AO116" s="892">
        <f>SUM(AM116/AN116)</f>
        <v/>
      </c>
    </row>
    <row r="117" ht="15" customHeight="1">
      <c r="B117" s="85" t="inlineStr">
        <is>
          <t>Q600R</t>
        </is>
      </c>
      <c r="C117" s="80">
        <f>SUMIF(数量表!D:H,B117,数量表!H:H)</f>
        <v/>
      </c>
      <c r="D117" t="n">
        <v>30</v>
      </c>
      <c r="E117" t="n">
        <v>105</v>
      </c>
      <c r="F117" t="n">
        <v>2548</v>
      </c>
      <c r="G117" t="inlineStr">
        <is>
          <t>×</t>
        </is>
      </c>
      <c r="H117" s="87" t="n">
        <v>1</v>
      </c>
      <c r="I117" s="82">
        <f>C117*H117</f>
        <v/>
      </c>
      <c r="J117" s="2" t="n"/>
      <c r="K117" s="106" t="inlineStr">
        <is>
          <t>30×105</t>
        </is>
      </c>
      <c r="L117" s="97">
        <f>F117</f>
        <v/>
      </c>
      <c r="M117" s="97">
        <f>I117</f>
        <v/>
      </c>
      <c r="N117" s="105" t="n"/>
      <c r="O117" s="99" t="n"/>
      <c r="P117" s="99" t="n"/>
      <c r="Q117" s="117" t="n"/>
      <c r="R117" s="118" t="n"/>
      <c r="S117" s="118" t="n"/>
      <c r="T117" s="119" t="n"/>
      <c r="U117" s="120" t="n"/>
      <c r="V117" s="120" t="n"/>
      <c r="W117" s="121" t="n"/>
      <c r="X117" s="122" t="n"/>
      <c r="Y117" s="122" t="n"/>
      <c r="Z117" s="143" t="n"/>
      <c r="AA117" s="140" t="n"/>
      <c r="AB117" s="140" t="n"/>
      <c r="AC117" s="144" t="n"/>
      <c r="AD117" s="142" t="n"/>
      <c r="AE117" s="142" t="n"/>
      <c r="AL117" t="n">
        <v>646</v>
      </c>
      <c r="AM117">
        <f>SUMIF(O:P,AL117,P:P)</f>
        <v/>
      </c>
      <c r="AN117" t="n">
        <v>4</v>
      </c>
      <c r="AO117" s="892">
        <f>SUM(AM117/AN117)</f>
        <v/>
      </c>
    </row>
    <row r="118" ht="15" customHeight="1" thickBot="1">
      <c r="B118" s="85" t="inlineStr">
        <is>
          <t>Q600R</t>
        </is>
      </c>
      <c r="C118" s="89">
        <f>SUMIF(数量表!D:H,B118,数量表!H:H)</f>
        <v/>
      </c>
      <c r="D118" t="n">
        <v>27</v>
      </c>
      <c r="E118" t="n">
        <v>105</v>
      </c>
      <c r="F118" t="n">
        <v>2548</v>
      </c>
      <c r="G118" t="inlineStr">
        <is>
          <t>×</t>
        </is>
      </c>
      <c r="H118" s="87" t="n">
        <v>1</v>
      </c>
      <c r="I118" s="91">
        <f>C118*H118</f>
        <v/>
      </c>
      <c r="J118" s="2" t="n"/>
      <c r="K118" s="106" t="n"/>
      <c r="L118" s="97" t="n"/>
      <c r="M118" s="97" t="n"/>
      <c r="N118" s="105" t="inlineStr">
        <is>
          <t>27×105</t>
        </is>
      </c>
      <c r="O118" s="99">
        <f>F118</f>
        <v/>
      </c>
      <c r="P118" s="99">
        <f>I118</f>
        <v/>
      </c>
      <c r="Q118" s="117" t="n"/>
      <c r="R118" s="118" t="n"/>
      <c r="S118" s="118" t="n"/>
      <c r="T118" s="119" t="n"/>
      <c r="U118" s="120" t="n"/>
      <c r="V118" s="120" t="n"/>
      <c r="W118" s="121" t="n"/>
      <c r="X118" s="122" t="n"/>
      <c r="Y118" s="122" t="n"/>
      <c r="Z118" s="143" t="n"/>
      <c r="AA118" s="140" t="n"/>
      <c r="AB118" s="140" t="n"/>
      <c r="AC118" s="144" t="n"/>
      <c r="AD118" s="142" t="n"/>
      <c r="AE118" s="142" t="n"/>
      <c r="AL118" t="n">
        <v>636</v>
      </c>
      <c r="AM118">
        <f>SUMIF(O:P,AL118,P:P)</f>
        <v/>
      </c>
      <c r="AN118" t="n">
        <v>4</v>
      </c>
      <c r="AO118" s="892">
        <f>SUM(AM118/AN118)</f>
        <v/>
      </c>
    </row>
    <row r="119" ht="15" customHeight="1" thickBot="1">
      <c r="B119" s="83" t="inlineStr">
        <is>
          <t>Q</t>
        </is>
      </c>
      <c r="C119" s="7" t="n"/>
      <c r="D119" s="7" t="n"/>
      <c r="E119" s="7" t="n"/>
      <c r="F119" s="7" t="n"/>
      <c r="G119" s="7" t="n"/>
      <c r="H119" s="21" t="n"/>
      <c r="I119" s="21" t="n"/>
      <c r="J119" s="2" t="n"/>
      <c r="K119" s="106" t="n"/>
      <c r="L119" s="97" t="n"/>
      <c r="M119" s="97" t="n"/>
      <c r="N119" s="105" t="n"/>
      <c r="O119" s="99" t="n"/>
      <c r="P119" s="99" t="n"/>
      <c r="Q119" s="117" t="n"/>
      <c r="R119" s="118" t="n"/>
      <c r="S119" s="118" t="n"/>
      <c r="T119" s="119" t="n"/>
      <c r="U119" s="120" t="n"/>
      <c r="V119" s="120" t="n"/>
      <c r="W119" s="121" t="n"/>
      <c r="X119" s="122" t="n"/>
      <c r="Y119" s="122" t="n"/>
      <c r="Z119" s="143" t="n"/>
      <c r="AA119" s="140" t="n"/>
      <c r="AB119" s="140" t="n"/>
      <c r="AC119" s="144" t="n"/>
      <c r="AD119" s="142" t="n"/>
      <c r="AE119" s="142" t="n"/>
      <c r="AL119" t="n">
        <v>625</v>
      </c>
      <c r="AM119">
        <f>SUMIF(O:P,AL119,P:P)</f>
        <v/>
      </c>
      <c r="AN119" t="n">
        <v>4</v>
      </c>
      <c r="AO119" s="892">
        <f>SUM(AM119/AN119)</f>
        <v/>
      </c>
    </row>
    <row r="120" ht="15" customHeight="1" thickBot="1">
      <c r="B120" s="83" t="inlineStr">
        <is>
          <t>QO</t>
        </is>
      </c>
      <c r="C120" s="7" t="n"/>
      <c r="D120" s="7" t="n"/>
      <c r="E120" s="7" t="n"/>
      <c r="F120" s="7" t="n"/>
      <c r="G120" s="7" t="n"/>
      <c r="H120" s="21" t="n"/>
      <c r="I120" s="21" t="n"/>
      <c r="J120" s="2" t="n"/>
      <c r="K120" s="106" t="n"/>
      <c r="L120" s="97" t="n"/>
      <c r="M120" s="97" t="n"/>
      <c r="N120" s="105" t="n"/>
      <c r="O120" s="99" t="n"/>
      <c r="P120" s="99" t="n"/>
      <c r="Q120" s="117" t="n"/>
      <c r="R120" s="118" t="n"/>
      <c r="S120" s="118" t="n"/>
      <c r="T120" s="119" t="n"/>
      <c r="U120" s="120" t="n"/>
      <c r="V120" s="120" t="n"/>
      <c r="W120" s="121" t="n"/>
      <c r="X120" s="122" t="n"/>
      <c r="Y120" s="122" t="n"/>
      <c r="Z120" s="143" t="n"/>
      <c r="AA120" s="140" t="n"/>
      <c r="AB120" s="140" t="n"/>
      <c r="AC120" s="144" t="n"/>
      <c r="AD120" s="142" t="n"/>
      <c r="AE120" s="142" t="n"/>
      <c r="AL120" t="n">
        <v>611</v>
      </c>
      <c r="AM120">
        <f>SUMIF(O:P,AL120,P:P)</f>
        <v/>
      </c>
      <c r="AN120" t="n">
        <v>4</v>
      </c>
      <c r="AO120" s="892">
        <f>SUM(AM120/AN120)</f>
        <v/>
      </c>
    </row>
    <row r="121" ht="15" customHeight="1" thickBot="1">
      <c r="B121" s="83" t="inlineStr">
        <is>
          <t>QL</t>
        </is>
      </c>
      <c r="C121" s="7">
        <f>SUMIF(数量表!D:H,B121,数量表!H:H)</f>
        <v/>
      </c>
      <c r="D121" s="7" t="n">
        <v>30</v>
      </c>
      <c r="E121" s="7" t="n">
        <v>105</v>
      </c>
      <c r="F121" s="7" t="n">
        <v>2548</v>
      </c>
      <c r="G121" s="7" t="inlineStr">
        <is>
          <t>×</t>
        </is>
      </c>
      <c r="H121" s="21" t="n">
        <v>1</v>
      </c>
      <c r="I121" s="21">
        <f>C121*H121</f>
        <v/>
      </c>
      <c r="J121" s="2" t="n"/>
      <c r="K121" s="106" t="inlineStr">
        <is>
          <t>30×105</t>
        </is>
      </c>
      <c r="L121" s="97">
        <f>F121</f>
        <v/>
      </c>
      <c r="M121" s="97">
        <f>I121</f>
        <v/>
      </c>
      <c r="N121" s="105" t="n"/>
      <c r="O121" s="99" t="n"/>
      <c r="P121" s="99" t="n"/>
      <c r="Q121" s="117" t="n"/>
      <c r="R121" s="118" t="n"/>
      <c r="S121" s="118" t="n"/>
      <c r="T121" s="119" t="n"/>
      <c r="U121" s="120" t="n"/>
      <c r="V121" s="120" t="n"/>
      <c r="W121" s="121" t="n"/>
      <c r="X121" s="122" t="n"/>
      <c r="Y121" s="122" t="n"/>
      <c r="Z121" s="143" t="n"/>
      <c r="AA121" s="140" t="n"/>
      <c r="AB121" s="140" t="n"/>
      <c r="AC121" s="144" t="n"/>
      <c r="AD121" s="142" t="n"/>
      <c r="AE121" s="142" t="n"/>
      <c r="AL121" t="n">
        <v>604</v>
      </c>
      <c r="AM121">
        <f>SUMIF(O:P,AL121,P:P)</f>
        <v/>
      </c>
      <c r="AN121" t="n">
        <v>4</v>
      </c>
      <c r="AO121" s="892">
        <f>SUM(AM121/AN121)</f>
        <v/>
      </c>
    </row>
    <row r="122" ht="15" customHeight="1" thickBot="1">
      <c r="B122" s="83" t="inlineStr">
        <is>
          <t>QOL</t>
        </is>
      </c>
      <c r="C122" s="7">
        <f>SUMIF(数量表!D:H,B122,数量表!H:H)</f>
        <v/>
      </c>
      <c r="D122" s="7" t="n">
        <v>30</v>
      </c>
      <c r="E122" s="7" t="n">
        <v>105</v>
      </c>
      <c r="F122" s="7" t="n">
        <v>2548</v>
      </c>
      <c r="G122" s="7" t="inlineStr">
        <is>
          <t>×</t>
        </is>
      </c>
      <c r="H122" s="21" t="n">
        <v>1</v>
      </c>
      <c r="I122" s="21">
        <f>C122*H122</f>
        <v/>
      </c>
      <c r="J122" s="2" t="n"/>
      <c r="K122" s="106" t="inlineStr">
        <is>
          <t>30×105</t>
        </is>
      </c>
      <c r="L122" s="97">
        <f>F122</f>
        <v/>
      </c>
      <c r="M122" s="97">
        <f>I122</f>
        <v/>
      </c>
      <c r="N122" s="105" t="n"/>
      <c r="O122" s="99" t="n"/>
      <c r="P122" s="99" t="n"/>
      <c r="Q122" s="117" t="n"/>
      <c r="R122" s="118" t="n"/>
      <c r="S122" s="118" t="n"/>
      <c r="T122" s="119" t="n"/>
      <c r="U122" s="120" t="n"/>
      <c r="V122" s="120" t="n"/>
      <c r="W122" s="121" t="n"/>
      <c r="X122" s="122" t="n"/>
      <c r="Y122" s="122" t="n"/>
      <c r="Z122" s="143" t="n"/>
      <c r="AA122" s="140" t="n"/>
      <c r="AB122" s="140" t="n"/>
      <c r="AC122" s="144" t="n"/>
      <c r="AD122" s="142" t="n"/>
      <c r="AE122" s="142" t="n"/>
      <c r="AL122" t="n">
        <v>600</v>
      </c>
      <c r="AM122">
        <f>SUMIF(O:P,AL122,P:P)</f>
        <v/>
      </c>
      <c r="AN122" t="n">
        <v>4</v>
      </c>
      <c r="AO122" s="892">
        <f>SUM(AM122/AN122)</f>
        <v/>
      </c>
    </row>
    <row r="123" ht="15" customHeight="1" thickBot="1">
      <c r="B123" s="83" t="inlineStr">
        <is>
          <t>QR</t>
        </is>
      </c>
      <c r="C123" s="7">
        <f>SUMIF(数量表!D:H,B123,数量表!H:H)</f>
        <v/>
      </c>
      <c r="D123" s="7" t="n">
        <v>30</v>
      </c>
      <c r="E123" s="7" t="n">
        <v>105</v>
      </c>
      <c r="F123" s="7" t="n">
        <v>2548</v>
      </c>
      <c r="G123" s="7" t="n"/>
      <c r="H123" s="21" t="n">
        <v>1</v>
      </c>
      <c r="I123" s="21">
        <f>C123*H123</f>
        <v/>
      </c>
      <c r="J123" s="2" t="n"/>
      <c r="K123" s="106" t="inlineStr">
        <is>
          <t>30×105</t>
        </is>
      </c>
      <c r="L123" s="97">
        <f>F123</f>
        <v/>
      </c>
      <c r="M123" s="97">
        <f>I123</f>
        <v/>
      </c>
      <c r="N123" s="105" t="n"/>
      <c r="O123" s="99" t="n"/>
      <c r="P123" s="99" t="n"/>
      <c r="Q123" s="117" t="n"/>
      <c r="R123" s="118" t="n"/>
      <c r="S123" s="118" t="n"/>
      <c r="T123" s="119" t="n"/>
      <c r="U123" s="120" t="n"/>
      <c r="V123" s="120" t="n"/>
      <c r="W123" s="121" t="n"/>
      <c r="X123" s="122" t="n"/>
      <c r="Y123" s="122" t="n"/>
      <c r="Z123" s="143" t="n"/>
      <c r="AA123" s="140" t="n"/>
      <c r="AB123" s="140" t="n"/>
      <c r="AC123" s="144" t="n"/>
      <c r="AD123" s="142" t="n"/>
      <c r="AE123" s="142" t="n"/>
      <c r="AL123" t="n">
        <v>587</v>
      </c>
      <c r="AM123">
        <f>SUMIF(O:P,AL123,P:P)</f>
        <v/>
      </c>
      <c r="AN123" t="n">
        <v>5</v>
      </c>
      <c r="AO123" s="892">
        <f>SUM(AM123/AN123)</f>
        <v/>
      </c>
    </row>
    <row r="124" ht="15" customHeight="1" thickBot="1">
      <c r="B124" s="83" t="inlineStr">
        <is>
          <t>QOR</t>
        </is>
      </c>
      <c r="C124" s="7">
        <f>SUMIF(数量表!D:H,B124,数量表!H:H)</f>
        <v/>
      </c>
      <c r="D124" s="7" t="n">
        <v>30</v>
      </c>
      <c r="E124" s="7" t="n">
        <v>105</v>
      </c>
      <c r="F124" s="7" t="n">
        <v>2548</v>
      </c>
      <c r="G124" s="7" t="inlineStr">
        <is>
          <t>×</t>
        </is>
      </c>
      <c r="H124" s="21" t="n">
        <v>1</v>
      </c>
      <c r="I124" s="21">
        <f>C124*H124</f>
        <v/>
      </c>
      <c r="J124" s="2" t="n"/>
      <c r="K124" s="106" t="inlineStr">
        <is>
          <t>30×105</t>
        </is>
      </c>
      <c r="L124" s="97">
        <f>F124</f>
        <v/>
      </c>
      <c r="M124" s="97">
        <f>I124</f>
        <v/>
      </c>
      <c r="N124" s="105" t="n"/>
      <c r="O124" s="99" t="n"/>
      <c r="P124" s="99" t="n"/>
      <c r="Q124" s="117" t="n"/>
      <c r="R124" s="118" t="n"/>
      <c r="S124" s="118" t="n"/>
      <c r="T124" s="119" t="n"/>
      <c r="U124" s="120" t="n"/>
      <c r="V124" s="120" t="n"/>
      <c r="W124" s="121" t="n"/>
      <c r="X124" s="122" t="n"/>
      <c r="Y124" s="122" t="n"/>
      <c r="Z124" s="143" t="n"/>
      <c r="AA124" s="140" t="n"/>
      <c r="AB124" s="140" t="n"/>
      <c r="AC124" s="144" t="n"/>
      <c r="AD124" s="142" t="n"/>
      <c r="AE124" s="142" t="n"/>
      <c r="AL124" t="n">
        <v>586</v>
      </c>
      <c r="AM124">
        <f>SUMIF(O:P,AL124,P:P)</f>
        <v/>
      </c>
      <c r="AN124" t="n">
        <v>5</v>
      </c>
      <c r="AO124" s="892">
        <f>SUM(AM124/AN124)</f>
        <v/>
      </c>
    </row>
    <row r="125" ht="15" customHeight="1" thickBot="1">
      <c r="B125" s="79" t="inlineStr">
        <is>
          <t>Q3</t>
        </is>
      </c>
      <c r="C125" s="80">
        <f>SUMIF(数量表!D:H,B125,数量表!H:H)</f>
        <v/>
      </c>
      <c r="D125" s="80" t="n">
        <v>27</v>
      </c>
      <c r="E125" s="80" t="n">
        <v>105</v>
      </c>
      <c r="F125" s="80" t="n">
        <v>2548</v>
      </c>
      <c r="G125" s="80" t="inlineStr">
        <is>
          <t>×</t>
        </is>
      </c>
      <c r="H125" s="82" t="n">
        <v>1</v>
      </c>
      <c r="I125" s="82">
        <f>C125*H125</f>
        <v/>
      </c>
      <c r="J125" s="2" t="n"/>
      <c r="K125" s="106" t="n"/>
      <c r="L125" s="97" t="n"/>
      <c r="M125" s="97" t="n"/>
      <c r="N125" s="105" t="inlineStr">
        <is>
          <t>27×105</t>
        </is>
      </c>
      <c r="O125" s="99">
        <f>F125</f>
        <v/>
      </c>
      <c r="P125" s="99">
        <f>SUM(I125)</f>
        <v/>
      </c>
      <c r="Q125" s="117" t="n"/>
      <c r="R125" s="118" t="n"/>
      <c r="S125" s="118" t="n"/>
      <c r="T125" s="119" t="n"/>
      <c r="U125" s="120" t="n"/>
      <c r="V125" s="120" t="n"/>
      <c r="W125" s="121" t="n"/>
      <c r="X125" s="122" t="n"/>
      <c r="Y125" s="122" t="n"/>
      <c r="Z125" s="143" t="n"/>
      <c r="AA125" s="140" t="n"/>
      <c r="AB125" s="140" t="n"/>
      <c r="AC125" s="144" t="n"/>
      <c r="AD125" s="142" t="n"/>
      <c r="AE125" s="142" t="n"/>
      <c r="AL125" t="n">
        <v>576</v>
      </c>
      <c r="AM125">
        <f>SUMIF(O:P,AL125,P:P)</f>
        <v/>
      </c>
      <c r="AN125" t="n">
        <v>5</v>
      </c>
      <c r="AO125" s="892">
        <f>SUM(AM125/AN125)</f>
        <v/>
      </c>
    </row>
    <row r="126" ht="15" customHeight="1" thickBot="1">
      <c r="B126" s="79" t="inlineStr">
        <is>
          <t>147MQ3</t>
        </is>
      </c>
      <c r="C126" s="80">
        <f>SUMIF(数量表!D:H,B126,数量表!H:H)</f>
        <v/>
      </c>
      <c r="D126" s="80" t="n">
        <v>27</v>
      </c>
      <c r="E126" s="80" t="n">
        <v>105</v>
      </c>
      <c r="F126" s="80" t="n">
        <v>1733</v>
      </c>
      <c r="G126" s="80" t="inlineStr">
        <is>
          <t>×</t>
        </is>
      </c>
      <c r="H126" s="82" t="n">
        <v>1</v>
      </c>
      <c r="I126" s="82">
        <f>C126*H126</f>
        <v/>
      </c>
      <c r="J126" s="2" t="n"/>
      <c r="K126" s="106" t="n"/>
      <c r="L126" s="97" t="n"/>
      <c r="M126" s="97" t="n"/>
      <c r="N126" s="105" t="inlineStr">
        <is>
          <t>27×105</t>
        </is>
      </c>
      <c r="O126" s="99">
        <f>F126</f>
        <v/>
      </c>
      <c r="P126" s="99">
        <f>SUM(I126)</f>
        <v/>
      </c>
      <c r="Q126" s="117" t="n"/>
      <c r="R126" s="118" t="n"/>
      <c r="S126" s="118" t="n"/>
      <c r="T126" s="119" t="n"/>
      <c r="U126" s="120" t="n"/>
      <c r="V126" s="120" t="n"/>
      <c r="W126" s="121" t="n"/>
      <c r="X126" s="122" t="n"/>
      <c r="Y126" s="122" t="n"/>
      <c r="Z126" s="143" t="n"/>
      <c r="AA126" s="140" t="n"/>
      <c r="AB126" s="140" t="n"/>
      <c r="AC126" s="144" t="n"/>
      <c r="AD126" s="142" t="n"/>
      <c r="AE126" s="142" t="n"/>
      <c r="AL126" t="n">
        <v>572.5</v>
      </c>
      <c r="AM126">
        <f>SUMIF(O:P,AL126,P:P)</f>
        <v/>
      </c>
      <c r="AN126" t="n">
        <v>5</v>
      </c>
      <c r="AO126" s="892">
        <f>SUM(AM126/AN126)</f>
        <v/>
      </c>
    </row>
    <row r="127" ht="15" customHeight="1">
      <c r="B127" s="79" t="inlineStr">
        <is>
          <t>Q3L</t>
        </is>
      </c>
      <c r="C127" s="80">
        <f>SUMIF(数量表!D:H,B127,数量表!H:H)</f>
        <v/>
      </c>
      <c r="D127" s="80" t="n">
        <v>27</v>
      </c>
      <c r="E127" s="80" t="n">
        <v>105</v>
      </c>
      <c r="F127" s="80" t="n">
        <v>2548</v>
      </c>
      <c r="G127" s="80" t="inlineStr">
        <is>
          <t>×</t>
        </is>
      </c>
      <c r="H127" s="82" t="n">
        <v>1</v>
      </c>
      <c r="I127" s="82">
        <f>C127*H127</f>
        <v/>
      </c>
      <c r="J127" s="2" t="n"/>
      <c r="K127" s="106" t="n"/>
      <c r="L127" s="97" t="n"/>
      <c r="M127" s="97" t="n"/>
      <c r="N127" s="98" t="inlineStr">
        <is>
          <t>27×105</t>
        </is>
      </c>
      <c r="O127" s="99">
        <f>F127</f>
        <v/>
      </c>
      <c r="P127" s="99">
        <f>SUM(I127)</f>
        <v/>
      </c>
      <c r="Q127" s="117" t="n"/>
      <c r="R127" s="118" t="n"/>
      <c r="S127" s="118" t="n"/>
      <c r="T127" s="119" t="n"/>
      <c r="U127" s="120" t="n"/>
      <c r="V127" s="120" t="n"/>
      <c r="W127" s="121" t="n"/>
      <c r="X127" s="122" t="n"/>
      <c r="Y127" s="122" t="n"/>
      <c r="Z127" s="143" t="n"/>
      <c r="AA127" s="140" t="n"/>
      <c r="AB127" s="140" t="n"/>
      <c r="AC127" s="144" t="n"/>
      <c r="AD127" s="142" t="n"/>
      <c r="AE127" s="142" t="n"/>
      <c r="AL127" t="n">
        <v>541</v>
      </c>
      <c r="AM127">
        <f>SUMIF(O:P,AL127,P:P)</f>
        <v/>
      </c>
      <c r="AN127" t="n">
        <v>5</v>
      </c>
      <c r="AO127" s="892">
        <f>SUM(AM127/AN127)</f>
        <v/>
      </c>
    </row>
    <row r="128" ht="15" customHeight="1" thickBot="1">
      <c r="B128" s="88" t="inlineStr">
        <is>
          <t>Q3L</t>
        </is>
      </c>
      <c r="C128" s="89">
        <f>SUMIF(数量表!D:H,B128,数量表!H:H)</f>
        <v/>
      </c>
      <c r="D128" s="89" t="n">
        <v>30</v>
      </c>
      <c r="E128" s="89" t="n">
        <v>105</v>
      </c>
      <c r="F128" s="89" t="n">
        <v>2548</v>
      </c>
      <c r="G128" s="89" t="n"/>
      <c r="H128" s="91" t="n">
        <v>1</v>
      </c>
      <c r="I128" s="91">
        <f>C128*H128</f>
        <v/>
      </c>
      <c r="J128" s="2" t="n"/>
      <c r="K128" s="106" t="inlineStr">
        <is>
          <t>30×105</t>
        </is>
      </c>
      <c r="L128" s="97">
        <f>F128</f>
        <v/>
      </c>
      <c r="M128" s="97">
        <f>I128</f>
        <v/>
      </c>
      <c r="N128" s="98" t="n"/>
      <c r="O128" s="99" t="n"/>
      <c r="P128" s="99" t="n"/>
      <c r="Q128" s="117" t="n"/>
      <c r="R128" s="118" t="n"/>
      <c r="S128" s="118" t="n"/>
      <c r="T128" s="119" t="n"/>
      <c r="U128" s="120" t="n"/>
      <c r="V128" s="120" t="n"/>
      <c r="W128" s="121" t="n"/>
      <c r="X128" s="122" t="n"/>
      <c r="Y128" s="122" t="n"/>
      <c r="Z128" s="143" t="n"/>
      <c r="AA128" s="140" t="n"/>
      <c r="AB128" s="140" t="n"/>
      <c r="AC128" s="144" t="n"/>
      <c r="AD128" s="142" t="n"/>
      <c r="AE128" s="142" t="n"/>
      <c r="AL128" t="n">
        <v>536</v>
      </c>
      <c r="AM128">
        <f>SUMIF(O:P,AL128,P:P)</f>
        <v/>
      </c>
      <c r="AN128" t="n">
        <v>5</v>
      </c>
      <c r="AO128" s="892">
        <f>SUM(AM128/AN128)</f>
        <v/>
      </c>
    </row>
    <row r="129" ht="15" customHeight="1">
      <c r="B129" s="79" t="inlineStr">
        <is>
          <t>Q3R</t>
        </is>
      </c>
      <c r="C129" s="80">
        <f>SUMIF(数量表!D:H,B129,数量表!H:H)</f>
        <v/>
      </c>
      <c r="D129" s="80" t="n">
        <v>27</v>
      </c>
      <c r="E129" s="80" t="n">
        <v>105</v>
      </c>
      <c r="F129" s="80" t="n">
        <v>2548</v>
      </c>
      <c r="G129" s="80" t="inlineStr">
        <is>
          <t>×</t>
        </is>
      </c>
      <c r="H129" s="82" t="n">
        <v>1</v>
      </c>
      <c r="I129" s="82">
        <f>C129*H129</f>
        <v/>
      </c>
      <c r="J129" s="2" t="n"/>
      <c r="K129" s="106" t="n"/>
      <c r="L129" s="97" t="n"/>
      <c r="M129" s="97" t="n"/>
      <c r="N129" s="98" t="inlineStr">
        <is>
          <t>27×105</t>
        </is>
      </c>
      <c r="O129" s="99">
        <f>F129</f>
        <v/>
      </c>
      <c r="P129" s="99">
        <f>I129</f>
        <v/>
      </c>
      <c r="Q129" s="117" t="n"/>
      <c r="R129" s="118" t="n"/>
      <c r="S129" s="118" t="n"/>
      <c r="T129" s="119" t="n"/>
      <c r="U129" s="120" t="n"/>
      <c r="V129" s="120" t="n"/>
      <c r="W129" s="121" t="n"/>
      <c r="X129" s="122" t="n"/>
      <c r="Y129" s="122" t="n"/>
      <c r="Z129" s="143" t="n"/>
      <c r="AA129" s="140" t="n"/>
      <c r="AB129" s="140" t="n"/>
      <c r="AC129" s="144" t="n"/>
      <c r="AD129" s="142" t="n"/>
      <c r="AE129" s="142" t="n"/>
      <c r="AL129" t="n">
        <v>532.5</v>
      </c>
      <c r="AM129">
        <f>SUMIF(O:P,AL129,P:P)</f>
        <v/>
      </c>
      <c r="AN129" t="n">
        <v>5</v>
      </c>
      <c r="AO129" s="892">
        <f>SUM(AM129/AN129)</f>
        <v/>
      </c>
    </row>
    <row r="130" ht="15" customHeight="1" thickBot="1">
      <c r="B130" s="88" t="inlineStr">
        <is>
          <t>Q3R</t>
        </is>
      </c>
      <c r="C130" s="89">
        <f>SUMIF(数量表!D:H,B130,数量表!H:H)</f>
        <v/>
      </c>
      <c r="D130" s="89" t="n">
        <v>30</v>
      </c>
      <c r="E130" s="89" t="n">
        <v>105</v>
      </c>
      <c r="F130" s="89" t="n">
        <v>2548</v>
      </c>
      <c r="G130" s="89" t="n"/>
      <c r="H130" s="91" t="n">
        <v>1</v>
      </c>
      <c r="I130" s="91">
        <f>C130*H130</f>
        <v/>
      </c>
      <c r="J130" s="2" t="n"/>
      <c r="K130" s="106" t="inlineStr">
        <is>
          <t>30×105</t>
        </is>
      </c>
      <c r="L130" s="97">
        <f>F130</f>
        <v/>
      </c>
      <c r="M130" s="97">
        <f>I130</f>
        <v/>
      </c>
      <c r="N130" s="98" t="n"/>
      <c r="O130" s="99" t="n"/>
      <c r="P130" s="99" t="n"/>
      <c r="Q130" s="117" t="n"/>
      <c r="R130" s="118" t="n"/>
      <c r="S130" s="118" t="n"/>
      <c r="T130" s="119" t="n"/>
      <c r="U130" s="120" t="n"/>
      <c r="V130" s="120" t="n"/>
      <c r="W130" s="121" t="n"/>
      <c r="X130" s="122" t="n"/>
      <c r="Y130" s="122" t="n"/>
      <c r="Z130" s="143" t="n"/>
      <c r="AA130" s="140" t="n"/>
      <c r="AB130" s="140" t="n"/>
      <c r="AC130" s="144" t="n"/>
      <c r="AD130" s="142" t="n"/>
      <c r="AE130" s="142" t="n"/>
      <c r="AL130" t="n">
        <v>500</v>
      </c>
      <c r="AM130">
        <f>SUMIF(O:P,AL130,P:P)</f>
        <v/>
      </c>
      <c r="AN130" t="n">
        <v>5</v>
      </c>
      <c r="AO130" s="892">
        <f>SUM(AM130/AN130)</f>
        <v/>
      </c>
    </row>
    <row r="131" ht="15" customHeight="1">
      <c r="B131" s="79" t="inlineStr">
        <is>
          <t>Q3X</t>
        </is>
      </c>
      <c r="C131" s="80">
        <f>SUMIF(数量表!D:H,B131,数量表!H:H)</f>
        <v/>
      </c>
      <c r="D131" s="80" t="n">
        <v>30</v>
      </c>
      <c r="E131" s="80" t="n">
        <v>92</v>
      </c>
      <c r="F131" s="80" t="n">
        <v>2512</v>
      </c>
      <c r="G131" s="80" t="inlineStr">
        <is>
          <t>×</t>
        </is>
      </c>
      <c r="H131" s="82" t="n">
        <v>2</v>
      </c>
      <c r="I131" s="82">
        <f>C131*H131</f>
        <v/>
      </c>
      <c r="J131" s="2" t="n"/>
      <c r="K131" s="107" t="n"/>
      <c r="L131" s="108" t="n"/>
      <c r="M131" s="108" t="n"/>
      <c r="N131" s="109" t="n"/>
      <c r="O131" s="110" t="n"/>
      <c r="P131" s="110" t="n"/>
      <c r="Q131" s="129" t="n"/>
      <c r="R131" s="130" t="n"/>
      <c r="S131" s="130" t="n"/>
      <c r="T131" s="131" t="n"/>
      <c r="U131" s="132" t="n"/>
      <c r="V131" s="132" t="n"/>
      <c r="W131" s="133" t="n">
        <v>30</v>
      </c>
      <c r="X131" s="134">
        <f>F131</f>
        <v/>
      </c>
      <c r="Y131" s="134">
        <f>SUM(I131)</f>
        <v/>
      </c>
      <c r="Z131" s="151" t="n"/>
      <c r="AA131" s="152" t="n"/>
      <c r="AB131" s="152" t="n"/>
      <c r="AC131" s="153" t="n"/>
      <c r="AD131" s="154" t="n"/>
      <c r="AE131" s="154" t="n"/>
      <c r="AL131" t="n">
        <v>486</v>
      </c>
      <c r="AM131">
        <f>SUMIF(O:P,AL131,P:P)</f>
        <v/>
      </c>
      <c r="AN131" t="n">
        <v>6</v>
      </c>
      <c r="AO131" s="892">
        <f>SUM(AM131/AN131)</f>
        <v/>
      </c>
    </row>
    <row r="132" ht="15" customHeight="1">
      <c r="B132" s="85" t="inlineStr">
        <is>
          <t>Q3X</t>
        </is>
      </c>
      <c r="C132">
        <f>SUMIF(数量表!D:H,B132,数量表!H:H)</f>
        <v/>
      </c>
      <c r="D132" t="n">
        <v>30</v>
      </c>
      <c r="E132" t="n">
        <v>92</v>
      </c>
      <c r="F132" t="n">
        <v>573</v>
      </c>
      <c r="G132" t="inlineStr">
        <is>
          <t>×</t>
        </is>
      </c>
      <c r="H132" s="87" t="n">
        <v>2</v>
      </c>
      <c r="I132" s="87">
        <f>C132*H132</f>
        <v/>
      </c>
      <c r="J132" s="2" t="n"/>
      <c r="K132" s="96" t="n"/>
      <c r="L132" s="97" t="n"/>
      <c r="M132" s="97" t="n"/>
      <c r="N132" s="98" t="n"/>
      <c r="O132" s="99" t="n"/>
      <c r="P132" s="99" t="n"/>
      <c r="Q132" s="117" t="n"/>
      <c r="R132" s="118" t="n"/>
      <c r="S132" s="118" t="n"/>
      <c r="T132" s="119" t="n"/>
      <c r="U132" s="120" t="n"/>
      <c r="V132" s="120" t="n"/>
      <c r="W132" s="121" t="n">
        <v>30</v>
      </c>
      <c r="X132" s="122">
        <f>F132</f>
        <v/>
      </c>
      <c r="Y132" s="122">
        <f>SUM(I132)</f>
        <v/>
      </c>
      <c r="Z132" s="143" t="n"/>
      <c r="AA132" s="140" t="n"/>
      <c r="AB132" s="140" t="n"/>
      <c r="AC132" s="144" t="n"/>
      <c r="AD132" s="142" t="n"/>
      <c r="AE132" s="142" t="n"/>
      <c r="AL132" t="n">
        <v>482</v>
      </c>
      <c r="AM132">
        <f>SUMIF(O:P,AL132,P:P)</f>
        <v/>
      </c>
      <c r="AN132" t="n">
        <v>6</v>
      </c>
      <c r="AO132" s="892">
        <f>SUM(AM132/AN132)</f>
        <v/>
      </c>
    </row>
    <row r="133" ht="15" customHeight="1" thickBot="1">
      <c r="B133" s="88" t="inlineStr">
        <is>
          <t>Q3X</t>
        </is>
      </c>
      <c r="C133" s="89">
        <f>SUMIF(数量表!D:H,B133,数量表!H:H)</f>
        <v/>
      </c>
      <c r="D133" s="89" t="n">
        <v>27</v>
      </c>
      <c r="E133" s="89" t="n">
        <v>92</v>
      </c>
      <c r="F133" s="89" t="n">
        <v>2512</v>
      </c>
      <c r="G133" s="89" t="inlineStr">
        <is>
          <t>×</t>
        </is>
      </c>
      <c r="H133" s="91" t="n">
        <v>1</v>
      </c>
      <c r="I133" s="91">
        <f>C133*H133</f>
        <v/>
      </c>
      <c r="J133" s="2" t="n"/>
      <c r="K133" s="96" t="n"/>
      <c r="L133" s="97" t="n"/>
      <c r="M133" s="97" t="n"/>
      <c r="N133" s="98" t="n"/>
      <c r="O133" s="99" t="n"/>
      <c r="P133" s="99" t="n"/>
      <c r="Q133" s="117" t="n"/>
      <c r="R133" s="118" t="n"/>
      <c r="S133" s="118" t="n"/>
      <c r="T133" s="119" t="n"/>
      <c r="U133" s="120" t="n"/>
      <c r="V133" s="120" t="n"/>
      <c r="W133" s="121" t="n"/>
      <c r="X133" s="122" t="n"/>
      <c r="Y133" s="122" t="n"/>
      <c r="Z133" s="143" t="n">
        <v>27</v>
      </c>
      <c r="AA133" s="140">
        <f>F133</f>
        <v/>
      </c>
      <c r="AB133" s="140">
        <f>SUM(I133)</f>
        <v/>
      </c>
      <c r="AC133" s="144" t="n"/>
      <c r="AD133" s="142" t="n"/>
      <c r="AE133" s="142" t="n"/>
      <c r="AL133" t="n">
        <v>480</v>
      </c>
      <c r="AM133">
        <f>SUMIF(O:P,AL133,P:P)</f>
        <v/>
      </c>
      <c r="AN133" t="n">
        <v>6</v>
      </c>
      <c r="AO133" s="892">
        <f>SUM(AM133/AN133)</f>
        <v/>
      </c>
    </row>
    <row r="134" ht="15" customHeight="1">
      <c r="B134" s="85" t="inlineStr">
        <is>
          <t>Q3L+12</t>
        </is>
      </c>
      <c r="C134">
        <f>SUMIF(数量表!D:H,B134,数量表!H:H)</f>
        <v/>
      </c>
      <c r="D134" t="n">
        <v>27</v>
      </c>
      <c r="E134" t="n">
        <v>105</v>
      </c>
      <c r="F134" t="n">
        <v>2548</v>
      </c>
      <c r="G134" t="inlineStr">
        <is>
          <t>×</t>
        </is>
      </c>
      <c r="H134" s="87" t="n">
        <v>1</v>
      </c>
      <c r="I134" s="87">
        <f>C134*H134</f>
        <v/>
      </c>
      <c r="J134" s="2" t="n"/>
      <c r="K134" s="106" t="n"/>
      <c r="L134" s="97" t="n"/>
      <c r="M134" s="97" t="n"/>
      <c r="N134" s="105" t="inlineStr">
        <is>
          <t>27×105</t>
        </is>
      </c>
      <c r="O134" s="99">
        <f>F134</f>
        <v/>
      </c>
      <c r="P134" s="99">
        <f>I134</f>
        <v/>
      </c>
      <c r="Q134" s="117" t="n"/>
      <c r="R134" s="118" t="n"/>
      <c r="S134" s="118" t="n"/>
      <c r="T134" s="119" t="n"/>
      <c r="U134" s="120" t="n"/>
      <c r="V134" s="120" t="n"/>
      <c r="W134" s="121" t="n"/>
      <c r="X134" s="122" t="n"/>
      <c r="Y134" s="122" t="n"/>
      <c r="Z134" s="143" t="n"/>
      <c r="AA134" s="140" t="n"/>
      <c r="AB134" s="140" t="n"/>
      <c r="AC134" s="144" t="n"/>
      <c r="AD134" s="142" t="n"/>
      <c r="AE134" s="142" t="n"/>
      <c r="AL134" t="n">
        <v>477</v>
      </c>
      <c r="AM134">
        <f>SUMIF(O:P,AL134,P:P)</f>
        <v/>
      </c>
      <c r="AN134" t="n">
        <v>6</v>
      </c>
      <c r="AO134" s="892">
        <f>SUM(AM134/AN134)</f>
        <v/>
      </c>
    </row>
    <row r="135" ht="15" customHeight="1" thickBot="1">
      <c r="B135" s="88" t="inlineStr">
        <is>
          <t>Q3L+12</t>
        </is>
      </c>
      <c r="C135" s="89">
        <f>SUMIF(数量表!D:H,B135,数量表!H:H)</f>
        <v/>
      </c>
      <c r="D135" s="89" t="n">
        <v>30</v>
      </c>
      <c r="E135" s="89" t="n">
        <v>105</v>
      </c>
      <c r="F135" s="89" t="n">
        <v>2548</v>
      </c>
      <c r="G135" s="89" t="inlineStr">
        <is>
          <t>×</t>
        </is>
      </c>
      <c r="H135" s="91" t="n">
        <v>1</v>
      </c>
      <c r="I135" s="91">
        <f>C135*H135</f>
        <v/>
      </c>
      <c r="J135" s="2" t="n"/>
      <c r="K135" s="106" t="inlineStr">
        <is>
          <t>30×105</t>
        </is>
      </c>
      <c r="L135" s="97">
        <f>F135</f>
        <v/>
      </c>
      <c r="M135" s="97">
        <f>I135</f>
        <v/>
      </c>
      <c r="N135" s="105" t="n"/>
      <c r="O135" s="99" t="n"/>
      <c r="P135" s="99" t="n"/>
      <c r="Q135" s="117" t="n"/>
      <c r="R135" s="118" t="n"/>
      <c r="S135" s="118" t="n"/>
      <c r="T135" s="119" t="n"/>
      <c r="U135" s="120" t="n"/>
      <c r="V135" s="120" t="n"/>
      <c r="W135" s="121" t="n"/>
      <c r="X135" s="122" t="n"/>
      <c r="Y135" s="122" t="n"/>
      <c r="Z135" s="143" t="n"/>
      <c r="AA135" s="140" t="n"/>
      <c r="AB135" s="140" t="n"/>
      <c r="AC135" s="144" t="n"/>
      <c r="AD135" s="142" t="n"/>
      <c r="AE135" s="142" t="n"/>
      <c r="AL135" t="n">
        <v>470</v>
      </c>
      <c r="AM135">
        <f>SUMIF(O:P,AL135,P:P)</f>
        <v/>
      </c>
      <c r="AN135" t="n">
        <v>6</v>
      </c>
      <c r="AO135" s="892">
        <f>SUM(AM135/AN135)</f>
        <v/>
      </c>
    </row>
    <row r="136" ht="15" customHeight="1" thickBot="1">
      <c r="B136" s="85" t="inlineStr">
        <is>
          <t>QOL</t>
        </is>
      </c>
      <c r="C136">
        <f>SUMIF(数量表!D:H,B136,数量表!H:H)</f>
        <v/>
      </c>
      <c r="D136" t="n">
        <v>30</v>
      </c>
      <c r="E136" t="n">
        <v>105</v>
      </c>
      <c r="F136" t="n">
        <v>2548</v>
      </c>
      <c r="G136" t="inlineStr">
        <is>
          <t>×</t>
        </is>
      </c>
      <c r="H136" s="87" t="n">
        <v>1</v>
      </c>
      <c r="I136" s="87">
        <f>C136*H136</f>
        <v/>
      </c>
      <c r="J136" s="2" t="n"/>
      <c r="K136" s="106" t="inlineStr">
        <is>
          <t>30×105</t>
        </is>
      </c>
      <c r="L136" s="97">
        <f>F136</f>
        <v/>
      </c>
      <c r="M136" s="97">
        <f>I136</f>
        <v/>
      </c>
      <c r="N136" s="105" t="n"/>
      <c r="O136" s="99" t="n"/>
      <c r="P136" s="99" t="n"/>
      <c r="Q136" s="117" t="n"/>
      <c r="R136" s="118" t="n"/>
      <c r="S136" s="118" t="n"/>
      <c r="T136" s="119" t="n"/>
      <c r="U136" s="120" t="n"/>
      <c r="V136" s="120" t="n"/>
      <c r="W136" s="121" t="n"/>
      <c r="X136" s="122" t="n"/>
      <c r="Y136" s="122" t="n"/>
      <c r="Z136" s="143" t="n"/>
      <c r="AA136" s="140" t="n"/>
      <c r="AB136" s="140" t="n"/>
      <c r="AC136" s="144" t="n"/>
      <c r="AD136" s="142" t="n"/>
      <c r="AE136" s="142" t="n"/>
      <c r="AL136" t="n">
        <v>466</v>
      </c>
      <c r="AM136">
        <f>SUMIF(O:P,AL136,P:P)</f>
        <v/>
      </c>
      <c r="AN136" t="n">
        <v>6</v>
      </c>
      <c r="AO136" s="892">
        <f>SUM(AM136/AN136)</f>
        <v/>
      </c>
    </row>
    <row r="137" ht="15" customHeight="1" thickBot="1">
      <c r="B137" s="83" t="inlineStr">
        <is>
          <t>QO300S</t>
        </is>
      </c>
      <c r="C137" s="7" t="n"/>
      <c r="D137" s="7" t="n"/>
      <c r="E137" s="7" t="n"/>
      <c r="F137" s="7" t="n"/>
      <c r="G137" s="7" t="n"/>
      <c r="H137" s="21" t="n"/>
      <c r="I137" s="21" t="n"/>
      <c r="J137" s="2" t="n"/>
      <c r="K137" s="106" t="n"/>
      <c r="L137" s="97" t="n"/>
      <c r="M137" s="97" t="n"/>
      <c r="N137" s="105" t="n"/>
      <c r="O137" s="99" t="n"/>
      <c r="P137" s="99" t="n"/>
      <c r="Q137" s="117" t="n"/>
      <c r="R137" s="118" t="n"/>
      <c r="S137" s="118" t="n"/>
      <c r="T137" s="119" t="n"/>
      <c r="U137" s="120" t="n"/>
      <c r="V137" s="120" t="n"/>
      <c r="W137" s="121" t="n"/>
      <c r="X137" s="122" t="n"/>
      <c r="Y137" s="122" t="n"/>
      <c r="Z137" s="143" t="n"/>
      <c r="AA137" s="140" t="n"/>
      <c r="AB137" s="140" t="n"/>
      <c r="AC137" s="144" t="n"/>
      <c r="AD137" s="142" t="n"/>
      <c r="AE137" s="142" t="n"/>
      <c r="AL137" t="n">
        <v>462</v>
      </c>
      <c r="AM137">
        <f>SUMIF(O:P,AL137,P:P)</f>
        <v/>
      </c>
      <c r="AN137" t="n">
        <v>6</v>
      </c>
      <c r="AO137" s="892">
        <f>SUM(AM137/AN137)</f>
        <v/>
      </c>
    </row>
    <row r="138" ht="15" customHeight="1" thickBot="1">
      <c r="B138" s="79" t="inlineStr">
        <is>
          <t>22MAW</t>
        </is>
      </c>
      <c r="C138" s="80">
        <f>SUMIF(数量表!D:H,B138,数量表!H:H)</f>
        <v/>
      </c>
      <c r="D138" s="80" t="n">
        <v>27</v>
      </c>
      <c r="E138" s="80" t="n">
        <v>105</v>
      </c>
      <c r="F138" s="81" t="n">
        <v>2423</v>
      </c>
      <c r="G138" s="80" t="inlineStr">
        <is>
          <t>×</t>
        </is>
      </c>
      <c r="H138" s="82" t="n">
        <v>1</v>
      </c>
      <c r="I138" s="82">
        <f>C138*H138</f>
        <v/>
      </c>
      <c r="J138" s="2" t="n"/>
      <c r="K138" s="96" t="n"/>
      <c r="L138" s="97" t="n"/>
      <c r="M138" s="97" t="n"/>
      <c r="N138" s="98" t="inlineStr">
        <is>
          <t>27×105</t>
        </is>
      </c>
      <c r="O138" s="99">
        <f>F138</f>
        <v/>
      </c>
      <c r="P138" s="99">
        <f>SUM(I138)</f>
        <v/>
      </c>
      <c r="Q138" s="117" t="n"/>
      <c r="R138" s="118" t="n"/>
      <c r="S138" s="118" t="n"/>
      <c r="T138" s="119" t="n"/>
      <c r="U138" s="120" t="n"/>
      <c r="V138" s="120" t="n"/>
      <c r="W138" s="121" t="n"/>
      <c r="X138" s="122" t="n"/>
      <c r="Y138" s="122" t="n"/>
      <c r="Z138" s="143" t="n"/>
      <c r="AA138" s="140" t="n"/>
      <c r="AB138" s="140" t="n"/>
      <c r="AC138" s="144" t="n"/>
      <c r="AD138" s="142" t="n"/>
      <c r="AE138" s="142" t="n"/>
      <c r="AL138" t="n">
        <v>450</v>
      </c>
      <c r="AM138">
        <f>SUMIF(O:P,AL138,P:P)</f>
        <v/>
      </c>
      <c r="AN138" t="n">
        <v>6</v>
      </c>
      <c r="AO138" s="892">
        <f>SUM(AM138/AN138)</f>
        <v/>
      </c>
    </row>
    <row r="139" ht="15" customHeight="1" thickBot="1">
      <c r="B139" s="79" t="inlineStr">
        <is>
          <t>22MA</t>
        </is>
      </c>
      <c r="C139" s="80">
        <f>SUMIF(数量表!D:H,B139,数量表!H:H)</f>
        <v/>
      </c>
      <c r="D139" s="80" t="n">
        <v>27</v>
      </c>
      <c r="E139" s="80" t="n">
        <v>105</v>
      </c>
      <c r="F139" s="81" t="n">
        <v>2423</v>
      </c>
      <c r="G139" s="80" t="inlineStr">
        <is>
          <t>×</t>
        </is>
      </c>
      <c r="H139" s="82" t="n">
        <v>1</v>
      </c>
      <c r="I139" s="82">
        <f>C139*H139</f>
        <v/>
      </c>
      <c r="J139" s="2" t="n"/>
      <c r="K139" s="96" t="n"/>
      <c r="L139" s="97" t="n"/>
      <c r="M139" s="97" t="n"/>
      <c r="N139" s="98" t="inlineStr">
        <is>
          <t>27×105</t>
        </is>
      </c>
      <c r="O139" s="99">
        <f>F139</f>
        <v/>
      </c>
      <c r="P139" s="99">
        <f>SUM(I139)</f>
        <v/>
      </c>
      <c r="Q139" s="117" t="n"/>
      <c r="R139" s="118" t="n"/>
      <c r="S139" s="118" t="n"/>
      <c r="T139" s="119" t="n"/>
      <c r="U139" s="120" t="n"/>
      <c r="V139" s="120" t="n"/>
      <c r="W139" s="121" t="n"/>
      <c r="X139" s="122" t="n"/>
      <c r="Y139" s="122" t="n"/>
      <c r="Z139" s="143" t="n"/>
      <c r="AA139" s="140" t="n"/>
      <c r="AB139" s="140" t="n"/>
      <c r="AC139" s="144" t="n"/>
      <c r="AD139" s="142" t="n"/>
      <c r="AE139" s="142" t="n"/>
      <c r="AL139" t="n">
        <v>427</v>
      </c>
      <c r="AM139">
        <f>SUMIF(O:P,AL139,P:P)</f>
        <v/>
      </c>
      <c r="AN139" t="n">
        <v>6</v>
      </c>
      <c r="AO139" s="892">
        <f>SUM(AM139/AN139)</f>
        <v/>
      </c>
    </row>
    <row r="140" ht="15" customHeight="1" thickBot="1">
      <c r="B140" s="83" t="inlineStr">
        <is>
          <t>22MA670</t>
        </is>
      </c>
      <c r="C140" s="7">
        <f>SUMIF(数量表!D:H,B140,数量表!H:H)</f>
        <v/>
      </c>
      <c r="D140" s="7" t="n">
        <v>27</v>
      </c>
      <c r="E140" s="7" t="n">
        <v>105</v>
      </c>
      <c r="F140" s="84" t="n">
        <v>2423</v>
      </c>
      <c r="G140" s="7" t="n"/>
      <c r="H140" s="21" t="n">
        <v>1</v>
      </c>
      <c r="I140" s="21">
        <f>C140*H140</f>
        <v/>
      </c>
      <c r="J140" s="2" t="n"/>
      <c r="K140" s="101" t="n"/>
      <c r="L140" s="102" t="n"/>
      <c r="M140" s="102" t="n"/>
      <c r="N140" s="103" t="inlineStr">
        <is>
          <t>27×105</t>
        </is>
      </c>
      <c r="O140" s="99">
        <f>F140</f>
        <v/>
      </c>
      <c r="P140" s="104">
        <f>SUM(I140)</f>
        <v/>
      </c>
      <c r="Q140" s="123" t="n"/>
      <c r="R140" s="124" t="n"/>
      <c r="S140" s="124" t="n"/>
      <c r="T140" s="125" t="n"/>
      <c r="U140" s="126" t="n"/>
      <c r="V140" s="126" t="n"/>
      <c r="W140" s="127" t="n"/>
      <c r="X140" s="128" t="n"/>
      <c r="Y140" s="145" t="n"/>
      <c r="Z140" s="146" t="n"/>
      <c r="AA140" s="147" t="n"/>
      <c r="AB140" s="147" t="n"/>
      <c r="AC140" s="148" t="n"/>
      <c r="AD140" s="149" t="n"/>
      <c r="AE140" s="149" t="n"/>
      <c r="AF140" s="150" t="n"/>
      <c r="AL140" t="n">
        <v>420</v>
      </c>
      <c r="AM140">
        <f>SUMIF(O:P,AL140,P:P)</f>
        <v/>
      </c>
      <c r="AN140" t="n">
        <v>7</v>
      </c>
      <c r="AO140" s="892">
        <f>SUM(AM140/AN140)</f>
        <v/>
      </c>
    </row>
    <row r="141" ht="15" customHeight="1">
      <c r="B141" s="85" t="inlineStr">
        <is>
          <t>22MA670L</t>
        </is>
      </c>
      <c r="C141">
        <f>SUMIF(数量表!D:H,B141,数量表!H:H)</f>
        <v/>
      </c>
      <c r="D141" t="n">
        <v>27</v>
      </c>
      <c r="E141" t="n">
        <v>105</v>
      </c>
      <c r="F141" s="86" t="n">
        <v>2423</v>
      </c>
      <c r="H141" s="87" t="n">
        <v>1</v>
      </c>
      <c r="I141" s="87">
        <f>C141*H141</f>
        <v/>
      </c>
      <c r="J141" s="2" t="n"/>
      <c r="K141" s="96" t="n"/>
      <c r="L141" s="97" t="n"/>
      <c r="M141" s="97" t="n"/>
      <c r="N141" s="103" t="inlineStr">
        <is>
          <t>27×105</t>
        </is>
      </c>
      <c r="O141" s="99">
        <f>F141</f>
        <v/>
      </c>
      <c r="P141" s="104">
        <f>SUM(I141)</f>
        <v/>
      </c>
      <c r="Q141" s="117" t="n"/>
      <c r="R141" s="118" t="n"/>
      <c r="S141" s="118" t="n"/>
      <c r="T141" s="119" t="n"/>
      <c r="U141" s="120" t="n"/>
      <c r="V141" s="120" t="n"/>
      <c r="W141" s="121" t="n"/>
      <c r="X141" s="122" t="n"/>
      <c r="Y141" s="122" t="n"/>
      <c r="Z141" s="143" t="n"/>
      <c r="AA141" s="140" t="n"/>
      <c r="AB141" s="140" t="n"/>
      <c r="AC141" s="144" t="n"/>
      <c r="AD141" s="142" t="n"/>
      <c r="AE141" s="142" t="n"/>
      <c r="AL141" s="206" t="n">
        <v>416</v>
      </c>
      <c r="AM141">
        <f>SUMIF(O:P,AL141,P:P)</f>
        <v/>
      </c>
      <c r="AN141" t="n">
        <v>7</v>
      </c>
      <c r="AO141" s="892">
        <f>SUM(AM141/AN141)</f>
        <v/>
      </c>
    </row>
    <row r="142" ht="15" customHeight="1" thickBot="1">
      <c r="B142" s="88" t="inlineStr">
        <is>
          <t>22MA670L</t>
        </is>
      </c>
      <c r="C142">
        <f>SUMIF(数量表!D:H,B142,数量表!H:H)</f>
        <v/>
      </c>
      <c r="D142" t="n">
        <v>30</v>
      </c>
      <c r="E142" t="n">
        <v>105</v>
      </c>
      <c r="F142" s="86" t="n">
        <v>2423</v>
      </c>
      <c r="G142" t="inlineStr">
        <is>
          <t>×</t>
        </is>
      </c>
      <c r="H142" s="87" t="n">
        <v>1</v>
      </c>
      <c r="I142" s="87">
        <f>C142*H142</f>
        <v/>
      </c>
      <c r="J142" s="2" t="n"/>
      <c r="K142" s="96" t="inlineStr">
        <is>
          <t>30×105</t>
        </is>
      </c>
      <c r="L142" s="97">
        <f>F142</f>
        <v/>
      </c>
      <c r="M142" s="97">
        <f>I142</f>
        <v/>
      </c>
      <c r="N142" s="105" t="n"/>
      <c r="O142" s="99" t="n"/>
      <c r="P142" s="99" t="n"/>
      <c r="Q142" s="117" t="n"/>
      <c r="R142" s="118" t="n"/>
      <c r="S142" s="118" t="n"/>
      <c r="T142" s="119" t="n"/>
      <c r="U142" s="120" t="n"/>
      <c r="V142" s="120" t="n"/>
      <c r="W142" s="121" t="n"/>
      <c r="X142" s="122" t="n"/>
      <c r="Y142" s="122" t="n"/>
      <c r="Z142" s="143" t="n"/>
      <c r="AA142" s="140" t="n"/>
      <c r="AB142" s="140" t="n"/>
      <c r="AC142" s="144" t="n"/>
      <c r="AD142" s="142" t="n"/>
      <c r="AE142" s="142" t="n"/>
      <c r="AK142" s="72" t="n"/>
      <c r="AL142" s="206" t="n">
        <v>413</v>
      </c>
      <c r="AM142">
        <f>SUMIF(O:P,AL142,P:P)</f>
        <v/>
      </c>
      <c r="AN142" t="n">
        <v>7</v>
      </c>
      <c r="AO142" s="892">
        <f>SUM(AM142/AN142)</f>
        <v/>
      </c>
    </row>
    <row r="143" ht="15" customHeight="1">
      <c r="B143" s="79" t="inlineStr">
        <is>
          <t>22MA670R</t>
        </is>
      </c>
      <c r="C143" s="80">
        <f>SUMIF(数量表!D:H,B143,数量表!H:H)</f>
        <v/>
      </c>
      <c r="D143" s="80" t="n">
        <v>27</v>
      </c>
      <c r="E143" s="80" t="n">
        <v>105</v>
      </c>
      <c r="F143" s="81" t="n">
        <v>2423</v>
      </c>
      <c r="G143" s="80" t="n"/>
      <c r="H143" s="82" t="n">
        <v>1</v>
      </c>
      <c r="I143" s="82">
        <f>C143*H143</f>
        <v/>
      </c>
      <c r="J143" s="2" t="n"/>
      <c r="K143" s="96" t="n"/>
      <c r="L143" s="97" t="n"/>
      <c r="M143" s="97" t="n"/>
      <c r="N143" s="98" t="inlineStr">
        <is>
          <t>27×105</t>
        </is>
      </c>
      <c r="O143" s="99">
        <f>F143</f>
        <v/>
      </c>
      <c r="P143" s="99">
        <f>SUM(I143)</f>
        <v/>
      </c>
      <c r="Q143" s="117" t="n"/>
      <c r="R143" s="118" t="n"/>
      <c r="S143" s="118" t="n"/>
      <c r="T143" s="119" t="n"/>
      <c r="U143" s="120" t="n"/>
      <c r="V143" s="120" t="n"/>
      <c r="W143" s="121" t="n"/>
      <c r="X143" s="122" t="n"/>
      <c r="Y143" s="122" t="n"/>
      <c r="Z143" s="143" t="n"/>
      <c r="AA143" s="140" t="n"/>
      <c r="AB143" s="140" t="n"/>
      <c r="AC143" s="144" t="n"/>
      <c r="AD143" s="142" t="n"/>
      <c r="AE143" s="142" t="n"/>
      <c r="AL143" t="n">
        <v>412</v>
      </c>
      <c r="AM143">
        <f>SUMIF(O:P,AL143,P:P)</f>
        <v/>
      </c>
      <c r="AN143" t="n">
        <v>7</v>
      </c>
      <c r="AO143" s="892">
        <f>SUM(AM143/AN143)</f>
        <v/>
      </c>
    </row>
    <row r="144" ht="15" customHeight="1" thickBot="1">
      <c r="B144" s="85" t="inlineStr">
        <is>
          <t>22MA670R</t>
        </is>
      </c>
      <c r="C144">
        <f>SUMIF(数量表!D:H,B144,数量表!H:H)</f>
        <v/>
      </c>
      <c r="D144" t="n">
        <v>30</v>
      </c>
      <c r="E144" t="n">
        <v>105</v>
      </c>
      <c r="F144" s="86" t="n">
        <v>2423</v>
      </c>
      <c r="G144" t="inlineStr">
        <is>
          <t>×</t>
        </is>
      </c>
      <c r="H144" s="87" t="n">
        <v>1</v>
      </c>
      <c r="I144" s="87">
        <f>C144*H144</f>
        <v/>
      </c>
      <c r="J144" s="2" t="n"/>
      <c r="K144" s="96" t="inlineStr">
        <is>
          <t>30×105</t>
        </is>
      </c>
      <c r="L144" s="97">
        <f>F144</f>
        <v/>
      </c>
      <c r="M144" s="97">
        <f>I144</f>
        <v/>
      </c>
      <c r="N144" s="105" t="n"/>
      <c r="O144" s="99" t="n"/>
      <c r="P144" s="99" t="n"/>
      <c r="Q144" s="117" t="n"/>
      <c r="R144" s="118" t="n"/>
      <c r="S144" s="118" t="n"/>
      <c r="T144" s="119" t="n"/>
      <c r="U144" s="120" t="n"/>
      <c r="V144" s="120" t="n"/>
      <c r="W144" s="121" t="n"/>
      <c r="X144" s="122" t="n"/>
      <c r="Y144" s="122" t="n"/>
      <c r="Z144" s="143" t="n"/>
      <c r="AA144" s="140" t="n"/>
      <c r="AB144" s="140" t="n"/>
      <c r="AC144" s="144" t="n"/>
      <c r="AD144" s="142" t="n"/>
      <c r="AE144" s="142" t="n"/>
      <c r="AL144" t="n">
        <v>411</v>
      </c>
      <c r="AM144">
        <f>SUMIF(O:P,AL144,P:P)</f>
        <v/>
      </c>
      <c r="AN144" t="n">
        <v>7</v>
      </c>
      <c r="AO144" s="892">
        <f>SUM(AM144/AN144)</f>
        <v/>
      </c>
    </row>
    <row r="145" ht="15" customHeight="1">
      <c r="B145" s="79" t="inlineStr">
        <is>
          <t>22MAL</t>
        </is>
      </c>
      <c r="C145" s="80">
        <f>SUMIF(数量表!D:H,B145,数量表!H:H)</f>
        <v/>
      </c>
      <c r="D145" s="80" t="n">
        <v>27</v>
      </c>
      <c r="E145" s="80" t="n">
        <v>105</v>
      </c>
      <c r="F145" s="81" t="n">
        <v>2423</v>
      </c>
      <c r="G145" s="80" t="inlineStr">
        <is>
          <t>×</t>
        </is>
      </c>
      <c r="H145" s="82" t="n">
        <v>1</v>
      </c>
      <c r="I145" s="82">
        <f>C145*H145</f>
        <v/>
      </c>
      <c r="J145" s="2" t="n"/>
      <c r="K145" s="96" t="n"/>
      <c r="L145" s="97" t="n"/>
      <c r="M145" s="97" t="n"/>
      <c r="N145" s="98" t="inlineStr">
        <is>
          <t>27×105</t>
        </is>
      </c>
      <c r="O145" s="99">
        <f>F145</f>
        <v/>
      </c>
      <c r="P145" s="99">
        <f>SUM(I145)</f>
        <v/>
      </c>
      <c r="Q145" s="117" t="n"/>
      <c r="R145" s="118" t="n"/>
      <c r="S145" s="118" t="n"/>
      <c r="T145" s="119" t="n"/>
      <c r="U145" s="120" t="n"/>
      <c r="V145" s="120" t="n"/>
      <c r="W145" s="121" t="n"/>
      <c r="X145" s="122" t="n"/>
      <c r="Y145" s="122" t="n"/>
      <c r="Z145" s="143" t="n"/>
      <c r="AA145" s="140" t="n"/>
      <c r="AB145" s="140" t="n"/>
      <c r="AC145" s="144" t="n"/>
      <c r="AD145" s="142" t="n"/>
      <c r="AE145" s="142" t="n"/>
      <c r="AL145" t="n">
        <v>400</v>
      </c>
      <c r="AM145">
        <f>SUMIF(O:P,AL145,P:P)</f>
        <v/>
      </c>
      <c r="AN145" t="n">
        <v>7</v>
      </c>
      <c r="AO145" s="892">
        <f>SUM(AM145/AN145)</f>
        <v/>
      </c>
    </row>
    <row r="146" ht="15" customHeight="1" thickBot="1">
      <c r="B146" s="85" t="inlineStr">
        <is>
          <t>22MAL</t>
        </is>
      </c>
      <c r="C146">
        <f>SUMIF(数量表!D:H,B146,数量表!H:H)</f>
        <v/>
      </c>
      <c r="D146" t="n">
        <v>30</v>
      </c>
      <c r="E146" t="n">
        <v>105</v>
      </c>
      <c r="F146" s="86" t="n">
        <v>2423</v>
      </c>
      <c r="G146" t="inlineStr">
        <is>
          <t>×</t>
        </is>
      </c>
      <c r="H146" s="87" t="n">
        <v>1</v>
      </c>
      <c r="I146" s="87">
        <f>C146*H146</f>
        <v/>
      </c>
      <c r="J146" s="2" t="n"/>
      <c r="K146" s="96" t="inlineStr">
        <is>
          <t>30×105</t>
        </is>
      </c>
      <c r="L146" s="97">
        <f>F146</f>
        <v/>
      </c>
      <c r="M146" s="97">
        <f>I146</f>
        <v/>
      </c>
      <c r="N146" s="105" t="n"/>
      <c r="O146" s="99" t="n"/>
      <c r="P146" s="99" t="n"/>
      <c r="Q146" s="117" t="n"/>
      <c r="R146" s="118" t="n"/>
      <c r="S146" s="118" t="n"/>
      <c r="T146" s="119" t="n"/>
      <c r="U146" s="120" t="n"/>
      <c r="V146" s="120" t="n"/>
      <c r="W146" s="121" t="n"/>
      <c r="X146" s="122" t="n"/>
      <c r="Y146" s="122" t="n"/>
      <c r="Z146" s="143" t="n"/>
      <c r="AA146" s="140" t="n"/>
      <c r="AB146" s="140" t="n"/>
      <c r="AC146" s="144" t="n"/>
      <c r="AD146" s="142" t="n"/>
      <c r="AE146" s="142" t="n"/>
      <c r="AL146" t="n">
        <v>399</v>
      </c>
      <c r="AM146">
        <f>SUMIF(O:P,AL146,P:P)</f>
        <v/>
      </c>
      <c r="AN146" t="n">
        <v>7</v>
      </c>
      <c r="AO146" s="892">
        <f>SUM(AM146/AN146)</f>
        <v/>
      </c>
    </row>
    <row r="147" ht="15" customHeight="1">
      <c r="B147" s="79" t="inlineStr">
        <is>
          <t>22MAL+12</t>
        </is>
      </c>
      <c r="C147" s="80">
        <f>SUMIF(数量表!D:H,B147,数量表!H:H)</f>
        <v/>
      </c>
      <c r="D147" s="80" t="n">
        <v>27</v>
      </c>
      <c r="E147" s="80" t="n">
        <v>105</v>
      </c>
      <c r="F147" s="81" t="n">
        <v>2423</v>
      </c>
      <c r="G147" s="80" t="n"/>
      <c r="H147" s="82" t="n">
        <v>1</v>
      </c>
      <c r="I147" s="82">
        <f>C147*H147</f>
        <v/>
      </c>
      <c r="J147" s="2" t="n"/>
      <c r="K147" s="106" t="n"/>
      <c r="L147" s="97" t="n"/>
      <c r="M147" s="97" t="n"/>
      <c r="N147" s="98" t="inlineStr">
        <is>
          <t>27×105</t>
        </is>
      </c>
      <c r="O147" s="99">
        <f>F147</f>
        <v/>
      </c>
      <c r="P147" s="99">
        <f>SUM(I147)</f>
        <v/>
      </c>
      <c r="Q147" s="117" t="n"/>
      <c r="R147" s="118" t="n"/>
      <c r="S147" s="118" t="n"/>
      <c r="T147" s="119" t="n"/>
      <c r="U147" s="120" t="n"/>
      <c r="V147" s="120" t="n"/>
      <c r="W147" s="121" t="n"/>
      <c r="X147" s="122" t="n"/>
      <c r="Y147" s="122" t="n"/>
      <c r="Z147" s="143" t="n"/>
      <c r="AA147" s="140" t="n"/>
      <c r="AB147" s="140" t="n"/>
      <c r="AC147" s="144" t="n"/>
      <c r="AD147" s="142" t="n"/>
      <c r="AE147" s="142" t="n"/>
      <c r="AL147" t="n">
        <v>393</v>
      </c>
      <c r="AM147">
        <f>SUMIF(O:P,AL147,P:P)</f>
        <v/>
      </c>
      <c r="AN147" t="n">
        <v>7</v>
      </c>
      <c r="AO147" s="892">
        <f>SUM(AM147/AN147)</f>
        <v/>
      </c>
    </row>
    <row r="148" ht="15" customHeight="1" thickBot="1">
      <c r="B148" s="88" t="inlineStr">
        <is>
          <t>22MAL+12</t>
        </is>
      </c>
      <c r="C148" s="89">
        <f>SUMIF(数量表!D:H,B148,数量表!H:H)</f>
        <v/>
      </c>
      <c r="D148" s="89" t="n">
        <v>30</v>
      </c>
      <c r="E148" s="89" t="n">
        <v>105</v>
      </c>
      <c r="F148" s="90" t="n">
        <v>2423</v>
      </c>
      <c r="G148" s="89" t="inlineStr">
        <is>
          <t>×</t>
        </is>
      </c>
      <c r="H148" s="91" t="n">
        <v>1</v>
      </c>
      <c r="I148" s="91">
        <f>C148*H148</f>
        <v/>
      </c>
      <c r="J148" s="2" t="n"/>
      <c r="K148" s="96" t="inlineStr">
        <is>
          <t>30×105</t>
        </is>
      </c>
      <c r="L148" s="97">
        <f>F148</f>
        <v/>
      </c>
      <c r="M148" s="97">
        <f>I148</f>
        <v/>
      </c>
      <c r="N148" s="98" t="n"/>
      <c r="O148" s="99" t="n"/>
      <c r="P148" s="99" t="n"/>
      <c r="Q148" s="117" t="n"/>
      <c r="R148" s="118" t="n"/>
      <c r="S148" s="118" t="n"/>
      <c r="T148" s="119" t="n"/>
      <c r="U148" s="120" t="n"/>
      <c r="V148" s="120" t="n"/>
      <c r="W148" s="121" t="n"/>
      <c r="X148" s="122" t="n"/>
      <c r="Y148" s="122" t="n"/>
      <c r="Z148" s="143" t="n"/>
      <c r="AA148" s="140" t="n"/>
      <c r="AB148" s="140" t="n"/>
      <c r="AC148" s="144" t="n"/>
      <c r="AD148" s="142" t="n"/>
      <c r="AE148" s="142" t="n"/>
      <c r="AL148" t="n">
        <v>386.5</v>
      </c>
      <c r="AM148">
        <f>SUMIF(O:P,AL148,P:P)</f>
        <v/>
      </c>
      <c r="AN148" t="n">
        <v>7</v>
      </c>
      <c r="AO148" s="892">
        <f>SUM(AM148/AN148)</f>
        <v/>
      </c>
    </row>
    <row r="149" ht="15" customHeight="1" thickBot="1">
      <c r="B149" s="79" t="inlineStr">
        <is>
          <t>22MAO</t>
        </is>
      </c>
      <c r="C149" s="80">
        <f>SUMIF(数量表!D:H,B149,数量表!H:H)</f>
        <v/>
      </c>
      <c r="D149" s="80" t="n">
        <v>27</v>
      </c>
      <c r="E149" s="80" t="n">
        <v>105</v>
      </c>
      <c r="F149" s="81" t="n">
        <v>2423</v>
      </c>
      <c r="G149" s="80" t="n"/>
      <c r="H149" s="82" t="n">
        <v>1</v>
      </c>
      <c r="I149" s="82">
        <f>C149*H149</f>
        <v/>
      </c>
      <c r="J149" s="2" t="n"/>
      <c r="K149" s="96" t="n"/>
      <c r="L149" s="97" t="n"/>
      <c r="M149" s="97" t="n"/>
      <c r="N149" s="98" t="inlineStr">
        <is>
          <t>27×105</t>
        </is>
      </c>
      <c r="O149" s="99">
        <f>F149</f>
        <v/>
      </c>
      <c r="P149" s="99">
        <f>SUM(I149)</f>
        <v/>
      </c>
      <c r="Q149" s="117" t="n"/>
      <c r="R149" s="118" t="n"/>
      <c r="S149" s="118" t="n"/>
      <c r="T149" s="119" t="n"/>
      <c r="U149" s="120" t="n"/>
      <c r="V149" s="120" t="n"/>
      <c r="W149" s="121" t="n"/>
      <c r="X149" s="122" t="n"/>
      <c r="Y149" s="122" t="n"/>
      <c r="Z149" s="143" t="n"/>
      <c r="AA149" s="140" t="n"/>
      <c r="AB149" s="140" t="n"/>
      <c r="AC149" s="144" t="n"/>
      <c r="AD149" s="142" t="n"/>
      <c r="AE149" s="142" t="n"/>
      <c r="AL149" t="n">
        <v>376</v>
      </c>
      <c r="AM149">
        <f>SUMIF(O:P,AL149,P:P)</f>
        <v/>
      </c>
      <c r="AN149" t="n">
        <v>7</v>
      </c>
      <c r="AO149" s="892">
        <f>SUM(AM149/AN149)</f>
        <v/>
      </c>
    </row>
    <row r="150" ht="15" customHeight="1">
      <c r="B150" s="79" t="inlineStr">
        <is>
          <t>22MAOL</t>
        </is>
      </c>
      <c r="C150" s="80">
        <f>SUMIF(数量表!D:H,B150,数量表!H:H)</f>
        <v/>
      </c>
      <c r="D150" s="80" t="n">
        <v>27</v>
      </c>
      <c r="E150" s="80" t="n">
        <v>105</v>
      </c>
      <c r="F150" s="81" t="n">
        <v>2423</v>
      </c>
      <c r="G150" s="80" t="n"/>
      <c r="H150" s="82" t="n">
        <v>1</v>
      </c>
      <c r="I150" s="82">
        <f>C150*H150</f>
        <v/>
      </c>
      <c r="J150" s="2" t="n"/>
      <c r="K150" s="96" t="n"/>
      <c r="L150" s="97" t="n"/>
      <c r="M150" s="97" t="n"/>
      <c r="N150" s="98" t="inlineStr">
        <is>
          <t>27×105</t>
        </is>
      </c>
      <c r="O150" s="99">
        <f>F150</f>
        <v/>
      </c>
      <c r="P150" s="99">
        <f>SUM(I150)</f>
        <v/>
      </c>
      <c r="Q150" s="117" t="n"/>
      <c r="R150" s="118" t="n"/>
      <c r="S150" s="118" t="n"/>
      <c r="T150" s="119" t="n"/>
      <c r="U150" s="120" t="n"/>
      <c r="V150" s="120" t="n"/>
      <c r="W150" s="121" t="n"/>
      <c r="X150" s="122" t="n"/>
      <c r="Y150" s="122" t="n"/>
      <c r="Z150" s="143" t="n"/>
      <c r="AA150" s="140" t="n"/>
      <c r="AB150" s="140" t="n"/>
      <c r="AC150" s="144" t="n"/>
      <c r="AD150" s="142" t="n"/>
      <c r="AE150" s="142" t="n"/>
      <c r="AL150" t="n">
        <v>368</v>
      </c>
      <c r="AM150">
        <f>SUMIF(O:P,AL150,P:P)</f>
        <v/>
      </c>
      <c r="AN150" t="n">
        <v>7</v>
      </c>
      <c r="AO150" s="892">
        <f>SUM(AM150/AN150)</f>
        <v/>
      </c>
    </row>
    <row r="151" ht="15" customHeight="1" thickBot="1">
      <c r="B151" s="85" t="inlineStr">
        <is>
          <t>22MAOL</t>
        </is>
      </c>
      <c r="C151">
        <f>SUMIF(数量表!D:H,B151,数量表!H:H)</f>
        <v/>
      </c>
      <c r="D151" t="n">
        <v>30</v>
      </c>
      <c r="E151" t="n">
        <v>105</v>
      </c>
      <c r="F151" s="86" t="n">
        <v>2423</v>
      </c>
      <c r="G151" t="inlineStr">
        <is>
          <t>×</t>
        </is>
      </c>
      <c r="H151" s="87" t="n">
        <v>1</v>
      </c>
      <c r="I151" s="87">
        <f>C151*H151</f>
        <v/>
      </c>
      <c r="J151" s="2" t="n"/>
      <c r="K151" s="96" t="inlineStr">
        <is>
          <t>30×105</t>
        </is>
      </c>
      <c r="L151" s="97">
        <f>F151</f>
        <v/>
      </c>
      <c r="M151" s="97">
        <f>I151</f>
        <v/>
      </c>
      <c r="N151" s="98" t="n"/>
      <c r="O151" s="99" t="n"/>
      <c r="P151" s="99" t="n"/>
      <c r="Q151" s="117" t="n"/>
      <c r="R151" s="118" t="n"/>
      <c r="S151" s="118" t="n"/>
      <c r="T151" s="119" t="n"/>
      <c r="U151" s="120" t="n"/>
      <c r="V151" s="120" t="n"/>
      <c r="W151" s="121" t="n"/>
      <c r="X151" s="122" t="n"/>
      <c r="Y151" s="122" t="n"/>
      <c r="Z151" s="143" t="n"/>
      <c r="AA151" s="140" t="n"/>
      <c r="AB151" s="140" t="n"/>
      <c r="AC151" s="144" t="n"/>
      <c r="AD151" s="142" t="n"/>
      <c r="AE151" s="142" t="n"/>
      <c r="AL151" t="n">
        <v>356</v>
      </c>
      <c r="AM151">
        <f>SUMIF(O:P,AL151,P:P)</f>
        <v/>
      </c>
      <c r="AN151" t="n">
        <v>8</v>
      </c>
      <c r="AO151" s="892">
        <f>SUM(AM151/AN151)</f>
        <v/>
      </c>
    </row>
    <row r="152" ht="15" customHeight="1">
      <c r="B152" s="79" t="inlineStr">
        <is>
          <t>22MAOR</t>
        </is>
      </c>
      <c r="C152" s="80">
        <f>SUMIF(数量表!D:H,B152,数量表!H:H)</f>
        <v/>
      </c>
      <c r="D152" s="80" t="n">
        <v>27</v>
      </c>
      <c r="E152" s="80" t="n">
        <v>105</v>
      </c>
      <c r="F152" s="81" t="n">
        <v>2423</v>
      </c>
      <c r="G152" s="80" t="n"/>
      <c r="H152" s="82" t="n">
        <v>1</v>
      </c>
      <c r="I152" s="82">
        <f>C152*H152</f>
        <v/>
      </c>
      <c r="J152" s="2" t="n"/>
      <c r="K152" s="96" t="n"/>
      <c r="L152" s="97" t="n"/>
      <c r="M152" s="97" t="n"/>
      <c r="N152" s="98" t="inlineStr">
        <is>
          <t>27×105</t>
        </is>
      </c>
      <c r="O152" s="99">
        <f>F152</f>
        <v/>
      </c>
      <c r="P152" s="99">
        <f>SUM(I152)</f>
        <v/>
      </c>
      <c r="Q152" s="117" t="n"/>
      <c r="R152" s="118" t="n"/>
      <c r="S152" s="118" t="n"/>
      <c r="T152" s="119" t="n"/>
      <c r="U152" s="120" t="n"/>
      <c r="V152" s="120" t="n"/>
      <c r="W152" s="121" t="n"/>
      <c r="X152" s="122" t="n"/>
      <c r="Y152" s="122" t="n"/>
      <c r="Z152" s="143" t="n"/>
      <c r="AA152" s="140" t="n"/>
      <c r="AB152" s="140" t="n"/>
      <c r="AC152" s="144" t="n"/>
      <c r="AD152" s="142" t="n"/>
      <c r="AE152" s="142" t="n"/>
      <c r="AL152" t="n">
        <v>353</v>
      </c>
      <c r="AM152">
        <f>SUMIF(O:P,AL152,P:P)</f>
        <v/>
      </c>
      <c r="AN152" t="n">
        <v>8</v>
      </c>
      <c r="AO152" s="892">
        <f>SUM(AM152/AN152)</f>
        <v/>
      </c>
    </row>
    <row r="153" ht="15" customHeight="1" thickBot="1">
      <c r="B153" s="85" t="inlineStr">
        <is>
          <t>22MAOR</t>
        </is>
      </c>
      <c r="C153" s="89">
        <f>SUMIF(数量表!D:H,B153,数量表!H:H)</f>
        <v/>
      </c>
      <c r="D153" s="89" t="n">
        <v>30</v>
      </c>
      <c r="E153" s="89" t="n">
        <v>105</v>
      </c>
      <c r="F153" s="90" t="n">
        <v>2423</v>
      </c>
      <c r="G153" s="89" t="inlineStr">
        <is>
          <t>×</t>
        </is>
      </c>
      <c r="H153" s="91" t="n">
        <v>1</v>
      </c>
      <c r="I153" s="91">
        <f>C153*H153</f>
        <v/>
      </c>
      <c r="J153" s="2" t="n"/>
      <c r="K153" s="96" t="inlineStr">
        <is>
          <t>30×105</t>
        </is>
      </c>
      <c r="L153" s="97">
        <f>F153</f>
        <v/>
      </c>
      <c r="M153" s="97">
        <f>I153</f>
        <v/>
      </c>
      <c r="N153" s="98" t="n"/>
      <c r="O153" s="99" t="n"/>
      <c r="P153" s="99" t="n"/>
      <c r="Q153" s="117" t="n"/>
      <c r="R153" s="118" t="n"/>
      <c r="S153" s="118" t="n"/>
      <c r="T153" s="119" t="n"/>
      <c r="U153" s="120" t="n"/>
      <c r="V153" s="120" t="n"/>
      <c r="W153" s="121" t="n"/>
      <c r="X153" s="122" t="n"/>
      <c r="Y153" s="122" t="n"/>
      <c r="Z153" s="143" t="n"/>
      <c r="AA153" s="140" t="n"/>
      <c r="AB153" s="140" t="n"/>
      <c r="AC153" s="144" t="n"/>
      <c r="AD153" s="142" t="n"/>
      <c r="AE153" s="142" t="n"/>
      <c r="AL153" t="n">
        <v>350</v>
      </c>
      <c r="AM153">
        <f>SUMIF(O:P,AL153,P:P)</f>
        <v/>
      </c>
      <c r="AN153" t="n">
        <v>8</v>
      </c>
      <c r="AO153" s="892">
        <f>SUM(AM153/AN153)</f>
        <v/>
      </c>
    </row>
    <row r="154" ht="15" customHeight="1" thickBot="1">
      <c r="B154" s="79" t="inlineStr">
        <is>
          <t>22MAOS</t>
        </is>
      </c>
      <c r="C154" s="80">
        <f>SUMIF(数量表!D:H,B154,数量表!H:H)</f>
        <v/>
      </c>
      <c r="D154" s="80" t="n">
        <v>27</v>
      </c>
      <c r="E154" s="80" t="n">
        <v>105</v>
      </c>
      <c r="F154" s="81" t="n">
        <v>2423</v>
      </c>
      <c r="G154" s="80" t="n"/>
      <c r="H154" s="82" t="n">
        <v>1</v>
      </c>
      <c r="I154" s="82">
        <f>C154*H154</f>
        <v/>
      </c>
      <c r="J154" s="2" t="n"/>
      <c r="K154" s="96" t="n"/>
      <c r="L154" s="97" t="n"/>
      <c r="M154" s="97" t="n"/>
      <c r="N154" s="98" t="inlineStr">
        <is>
          <t>27×105</t>
        </is>
      </c>
      <c r="O154" s="99">
        <f>F154</f>
        <v/>
      </c>
      <c r="P154" s="99">
        <f>SUM(I154)</f>
        <v/>
      </c>
      <c r="Q154" s="117" t="n"/>
      <c r="R154" s="118" t="n"/>
      <c r="S154" s="118" t="n"/>
      <c r="T154" s="119" t="n"/>
      <c r="U154" s="120" t="n"/>
      <c r="V154" s="120" t="n"/>
      <c r="W154" s="121" t="n"/>
      <c r="X154" s="122" t="n"/>
      <c r="Y154" s="122" t="n"/>
      <c r="Z154" s="143" t="n"/>
      <c r="AA154" s="140" t="n"/>
      <c r="AB154" s="140" t="n"/>
      <c r="AC154" s="144" t="n"/>
      <c r="AD154" s="142" t="n"/>
      <c r="AE154" s="142" t="n"/>
      <c r="AL154" t="n">
        <v>349</v>
      </c>
      <c r="AM154">
        <f>SUMIF(O:P,AL154,P:P)</f>
        <v/>
      </c>
      <c r="AN154" t="n">
        <v>8</v>
      </c>
      <c r="AO154" s="892">
        <f>SUM(AM154/AN154)</f>
        <v/>
      </c>
    </row>
    <row r="155" ht="15" customHeight="1">
      <c r="B155" s="205" t="inlineStr">
        <is>
          <t>22MAR</t>
        </is>
      </c>
      <c r="C155" s="80">
        <f>SUMIF(数量表!D:H,B155,数量表!H:H)</f>
        <v/>
      </c>
      <c r="D155" s="80" t="n">
        <v>27</v>
      </c>
      <c r="E155" s="80" t="n">
        <v>105</v>
      </c>
      <c r="F155" s="81" t="n">
        <v>2423</v>
      </c>
      <c r="G155" s="80" t="inlineStr">
        <is>
          <t>×</t>
        </is>
      </c>
      <c r="H155" s="82" t="n">
        <v>1</v>
      </c>
      <c r="I155" s="82">
        <f>C155*H155</f>
        <v/>
      </c>
      <c r="J155" s="2" t="n"/>
      <c r="K155" s="96" t="n"/>
      <c r="L155" s="97" t="n"/>
      <c r="M155" s="97" t="n"/>
      <c r="N155" s="98" t="inlineStr">
        <is>
          <t>27×105</t>
        </is>
      </c>
      <c r="O155" s="99">
        <f>F155</f>
        <v/>
      </c>
      <c r="P155" s="99">
        <f>SUM(I155)</f>
        <v/>
      </c>
      <c r="Q155" s="117" t="n"/>
      <c r="R155" s="118" t="n"/>
      <c r="S155" s="118" t="n"/>
      <c r="T155" s="119" t="n"/>
      <c r="U155" s="120" t="n"/>
      <c r="V155" s="120" t="n"/>
      <c r="W155" s="121" t="n"/>
      <c r="X155" s="122" t="n"/>
      <c r="Y155" s="122" t="n"/>
      <c r="Z155" s="143" t="n"/>
      <c r="AA155" s="140" t="n"/>
      <c r="AB155" s="140" t="n"/>
      <c r="AC155" s="144" t="n"/>
      <c r="AD155" s="142" t="n"/>
      <c r="AE155" s="142" t="n"/>
      <c r="AL155" t="n">
        <v>345</v>
      </c>
      <c r="AM155">
        <f>SUMIF(O:P,AL155,P:P)</f>
        <v/>
      </c>
      <c r="AN155" t="n">
        <v>8</v>
      </c>
      <c r="AO155" s="892">
        <f>SUM(AM155/AN155)</f>
        <v/>
      </c>
    </row>
    <row r="156" ht="15" customHeight="1" thickBot="1">
      <c r="B156" s="85" t="inlineStr">
        <is>
          <t>22MAR</t>
        </is>
      </c>
      <c r="C156">
        <f>SUMIF(数量表!D:H,B156,数量表!H:H)</f>
        <v/>
      </c>
      <c r="D156" t="n">
        <v>30</v>
      </c>
      <c r="E156" t="n">
        <v>105</v>
      </c>
      <c r="F156" s="86" t="n">
        <v>2423</v>
      </c>
      <c r="G156" t="inlineStr">
        <is>
          <t>×</t>
        </is>
      </c>
      <c r="H156" s="87" t="n">
        <v>1</v>
      </c>
      <c r="I156" s="87">
        <f>C156*H156</f>
        <v/>
      </c>
      <c r="J156" s="2" t="n"/>
      <c r="K156" s="106" t="inlineStr">
        <is>
          <t>30×105</t>
        </is>
      </c>
      <c r="L156" s="97">
        <f>F156</f>
        <v/>
      </c>
      <c r="M156" s="97">
        <f>I156</f>
        <v/>
      </c>
      <c r="N156" s="105" t="n"/>
      <c r="O156" s="99" t="n"/>
      <c r="P156" s="99" t="n"/>
      <c r="Q156" s="117" t="n"/>
      <c r="R156" s="118" t="n"/>
      <c r="S156" s="118" t="n"/>
      <c r="T156" s="119" t="n"/>
      <c r="U156" s="120" t="n"/>
      <c r="V156" s="120" t="n"/>
      <c r="W156" s="121" t="n"/>
      <c r="X156" s="122" t="n"/>
      <c r="Y156" s="122" t="n"/>
      <c r="Z156" s="143" t="n"/>
      <c r="AA156" s="140" t="n"/>
      <c r="AB156" s="140" t="n"/>
      <c r="AC156" s="144" t="n"/>
      <c r="AD156" s="142" t="n"/>
      <c r="AE156" s="142" t="n"/>
      <c r="AL156" t="n">
        <v>343.5</v>
      </c>
      <c r="AM156">
        <f>SUMIF(O:P,AL156,P:P)</f>
        <v/>
      </c>
      <c r="AN156" t="n">
        <v>8</v>
      </c>
      <c r="AO156" s="892">
        <f>SUM(AM156/AN156)</f>
        <v/>
      </c>
    </row>
    <row r="157" ht="15" customHeight="1">
      <c r="B157" s="79" t="inlineStr">
        <is>
          <t>22MAR+12</t>
        </is>
      </c>
      <c r="C157" s="80">
        <f>SUMIF(数量表!D:H,B157,数量表!H:H)</f>
        <v/>
      </c>
      <c r="D157" s="80" t="n">
        <v>30</v>
      </c>
      <c r="E157" s="80" t="n">
        <v>105</v>
      </c>
      <c r="F157" s="81" t="n">
        <v>2423</v>
      </c>
      <c r="G157" s="80" t="n"/>
      <c r="H157" s="82" t="n">
        <v>1</v>
      </c>
      <c r="I157" s="82">
        <f>C157*H157</f>
        <v/>
      </c>
      <c r="J157" s="2" t="n"/>
      <c r="K157" s="106" t="inlineStr">
        <is>
          <t>30×105</t>
        </is>
      </c>
      <c r="L157" s="97">
        <f>F157</f>
        <v/>
      </c>
      <c r="M157" s="97">
        <f>I157</f>
        <v/>
      </c>
      <c r="N157" s="105" t="n"/>
      <c r="O157" s="99" t="n"/>
      <c r="P157" s="99" t="n"/>
      <c r="Q157" s="117" t="n"/>
      <c r="R157" s="118" t="n"/>
      <c r="S157" s="118" t="n"/>
      <c r="T157" s="119" t="n"/>
      <c r="U157" s="120" t="n"/>
      <c r="V157" s="120" t="n"/>
      <c r="W157" s="121" t="n"/>
      <c r="X157" s="122" t="n"/>
      <c r="Y157" s="122" t="n"/>
      <c r="Z157" s="143" t="n"/>
      <c r="AA157" s="140" t="n"/>
      <c r="AB157" s="140" t="n"/>
      <c r="AC157" s="144" t="n"/>
      <c r="AD157" s="142" t="n"/>
      <c r="AE157" s="142" t="n"/>
      <c r="AL157" t="n">
        <v>341</v>
      </c>
      <c r="AM157">
        <f>SUMIF(O:P,AL157,P:P)</f>
        <v/>
      </c>
      <c r="AN157" t="n">
        <v>9</v>
      </c>
      <c r="AO157" s="892">
        <f>SUM(AM157/AN157)</f>
        <v/>
      </c>
    </row>
    <row r="158" ht="15" customHeight="1" thickBot="1">
      <c r="B158" s="88" t="inlineStr">
        <is>
          <t>22MAR+12</t>
        </is>
      </c>
      <c r="C158" s="89">
        <f>SUMIF(数量表!D:H,B158,数量表!H:H)</f>
        <v/>
      </c>
      <c r="D158" s="89" t="n">
        <v>27</v>
      </c>
      <c r="E158" s="89" t="n">
        <v>105</v>
      </c>
      <c r="F158" s="90" t="n">
        <v>2423</v>
      </c>
      <c r="G158" s="89" t="n"/>
      <c r="H158" s="91" t="n">
        <v>1</v>
      </c>
      <c r="I158" s="91">
        <f>C158*H158</f>
        <v/>
      </c>
      <c r="J158" s="2" t="n"/>
      <c r="K158" s="106" t="n"/>
      <c r="L158" s="97" t="n"/>
      <c r="M158" s="97" t="n"/>
      <c r="N158" s="98" t="inlineStr">
        <is>
          <t>27×105</t>
        </is>
      </c>
      <c r="O158" s="99">
        <f>F158</f>
        <v/>
      </c>
      <c r="P158" s="99">
        <f>SUM(I158)</f>
        <v/>
      </c>
      <c r="Q158" s="117" t="n"/>
      <c r="R158" s="118" t="n"/>
      <c r="S158" s="118" t="n"/>
      <c r="T158" s="119" t="n"/>
      <c r="U158" s="120" t="n"/>
      <c r="V158" s="120" t="n"/>
      <c r="W158" s="121" t="n"/>
      <c r="X158" s="122" t="n"/>
      <c r="Y158" s="122" t="n"/>
      <c r="Z158" s="143" t="n"/>
      <c r="AA158" s="140" t="n"/>
      <c r="AB158" s="140" t="n"/>
      <c r="AC158" s="144" t="n"/>
      <c r="AD158" s="142" t="n"/>
      <c r="AE158" s="142" t="n"/>
      <c r="AL158" t="n">
        <v>338</v>
      </c>
      <c r="AM158">
        <f>SUMIF(O:P,AL158,P:P)</f>
        <v/>
      </c>
      <c r="AN158" t="n">
        <v>9</v>
      </c>
      <c r="AO158" s="892">
        <f>SUM(AM158/AN158)</f>
        <v/>
      </c>
    </row>
    <row r="159" ht="15" customHeight="1">
      <c r="B159" s="79" t="inlineStr">
        <is>
          <t>22MAX</t>
        </is>
      </c>
      <c r="C159" s="80">
        <f>SUMIF(数量表!D:H,B159,数量表!H:H)</f>
        <v/>
      </c>
      <c r="D159" s="80" t="n">
        <v>30</v>
      </c>
      <c r="E159" s="80" t="n">
        <v>92</v>
      </c>
      <c r="F159" s="80" t="n">
        <v>2387</v>
      </c>
      <c r="G159" s="80" t="inlineStr">
        <is>
          <t>×</t>
        </is>
      </c>
      <c r="H159" s="82" t="n">
        <v>2</v>
      </c>
      <c r="I159" s="82">
        <f>C159*H159</f>
        <v/>
      </c>
      <c r="J159" s="2" t="n"/>
      <c r="K159" s="96" t="n"/>
      <c r="L159" s="97" t="n"/>
      <c r="M159" s="97" t="n"/>
      <c r="N159" s="98" t="n"/>
      <c r="O159" s="99" t="n"/>
      <c r="P159" s="99" t="n"/>
      <c r="Q159" s="117" t="n"/>
      <c r="R159" s="118" t="n"/>
      <c r="S159" s="118" t="n"/>
      <c r="T159" s="119" t="n"/>
      <c r="U159" s="120" t="n"/>
      <c r="V159" s="120" t="n"/>
      <c r="W159" s="121" t="n">
        <v>30</v>
      </c>
      <c r="X159" s="122">
        <f>F159</f>
        <v/>
      </c>
      <c r="Y159" s="122">
        <f>SUM(I159)</f>
        <v/>
      </c>
      <c r="Z159" s="143" t="n"/>
      <c r="AA159" s="140" t="n"/>
      <c r="AB159" s="140" t="n"/>
      <c r="AC159" s="144" t="n"/>
      <c r="AD159" s="142" t="n"/>
      <c r="AE159" s="142" t="n"/>
      <c r="AL159" t="n">
        <v>332</v>
      </c>
      <c r="AM159">
        <f>SUMIF(O:P,AL159,P:P)</f>
        <v/>
      </c>
      <c r="AN159" t="n">
        <v>9</v>
      </c>
      <c r="AO159" s="892">
        <f>SUM(AM159/AN159)</f>
        <v/>
      </c>
    </row>
    <row r="160" ht="15" customHeight="1">
      <c r="B160" s="85" t="inlineStr">
        <is>
          <t>22MAX</t>
        </is>
      </c>
      <c r="C160">
        <f>SUMIF(数量表!D:H,B160,数量表!H:H)</f>
        <v/>
      </c>
      <c r="D160" t="n">
        <v>30</v>
      </c>
      <c r="E160" t="n">
        <v>92</v>
      </c>
      <c r="F160" t="n">
        <v>800</v>
      </c>
      <c r="G160" t="inlineStr">
        <is>
          <t>×</t>
        </is>
      </c>
      <c r="H160" s="87" t="n">
        <v>2</v>
      </c>
      <c r="I160" s="87">
        <f>C160*H160</f>
        <v/>
      </c>
      <c r="J160" s="2" t="n"/>
      <c r="K160" s="96" t="n"/>
      <c r="L160" s="97" t="n"/>
      <c r="M160" s="97" t="n"/>
      <c r="N160" s="98" t="n"/>
      <c r="O160" s="99" t="n"/>
      <c r="P160" s="99" t="n"/>
      <c r="Q160" s="117" t="n"/>
      <c r="R160" s="118" t="n"/>
      <c r="S160" s="118" t="n"/>
      <c r="T160" s="119" t="n"/>
      <c r="U160" s="120" t="n"/>
      <c r="V160" s="120" t="n"/>
      <c r="W160" s="121" t="n">
        <v>30</v>
      </c>
      <c r="X160" s="122">
        <f>F160</f>
        <v/>
      </c>
      <c r="Y160" s="122">
        <f>SUM(I160)</f>
        <v/>
      </c>
      <c r="Z160" s="143" t="n"/>
      <c r="AA160" s="140" t="n"/>
      <c r="AB160" s="140" t="n"/>
      <c r="AC160" s="144" t="n"/>
      <c r="AD160" s="142" t="n"/>
      <c r="AE160" s="142" t="n"/>
      <c r="AL160" t="n">
        <v>331</v>
      </c>
      <c r="AM160">
        <f>SUMIF(O:P,AL160,P:P)</f>
        <v/>
      </c>
      <c r="AN160" s="207" t="n"/>
      <c r="AO160" s="208" t="n"/>
    </row>
    <row r="161" ht="15" customHeight="1" thickBot="1">
      <c r="B161" s="88" t="inlineStr">
        <is>
          <t>22MAX</t>
        </is>
      </c>
      <c r="C161" s="89">
        <f>SUMIF(数量表!D:H,B161,数量表!H:H)</f>
        <v/>
      </c>
      <c r="D161" s="89" t="n">
        <v>27</v>
      </c>
      <c r="E161" s="89" t="n">
        <v>92</v>
      </c>
      <c r="F161" s="89" t="n">
        <v>2387</v>
      </c>
      <c r="G161" s="89" t="inlineStr">
        <is>
          <t>×</t>
        </is>
      </c>
      <c r="H161" s="91" t="n">
        <v>1</v>
      </c>
      <c r="I161" s="91">
        <f>C161*H161</f>
        <v/>
      </c>
      <c r="J161" s="2" t="n"/>
      <c r="K161" s="96" t="n"/>
      <c r="L161" s="97" t="n"/>
      <c r="M161" s="97" t="n"/>
      <c r="N161" s="98" t="n"/>
      <c r="O161" s="99" t="n"/>
      <c r="P161" s="99" t="n"/>
      <c r="Q161" s="117" t="n"/>
      <c r="R161" s="118" t="n"/>
      <c r="S161" s="118" t="n"/>
      <c r="T161" s="119" t="n"/>
      <c r="U161" s="120" t="n"/>
      <c r="V161" s="120" t="n"/>
      <c r="W161" s="121" t="n"/>
      <c r="X161" s="122" t="n"/>
      <c r="Y161" s="122" t="n"/>
      <c r="Z161" s="143" t="n">
        <v>27</v>
      </c>
      <c r="AA161" s="140">
        <f>F161</f>
        <v/>
      </c>
      <c r="AB161" s="140">
        <f>SUM(I161)</f>
        <v/>
      </c>
      <c r="AC161" s="144" t="n"/>
      <c r="AD161" s="142" t="n"/>
      <c r="AE161" s="142" t="n"/>
      <c r="AL161" t="n">
        <v>325</v>
      </c>
      <c r="AM161">
        <f>SUMIF(O:P,AL161,P:P)</f>
        <v/>
      </c>
      <c r="AN161" s="207" t="n"/>
      <c r="AO161" s="208" t="n"/>
    </row>
    <row r="162" ht="15" customHeight="1">
      <c r="B162" s="79" t="inlineStr">
        <is>
          <t>22MAX144</t>
        </is>
      </c>
      <c r="C162" s="80">
        <f>SUMIF(数量表!D:H,B162,数量表!H:H)</f>
        <v/>
      </c>
      <c r="D162" s="80" t="n">
        <v>30</v>
      </c>
      <c r="E162" s="80" t="n">
        <v>92</v>
      </c>
      <c r="F162" s="80" t="n">
        <v>2387</v>
      </c>
      <c r="G162" s="80" t="inlineStr">
        <is>
          <t>×</t>
        </is>
      </c>
      <c r="H162" s="82" t="n">
        <v>2</v>
      </c>
      <c r="I162" s="82">
        <f>C162*H162</f>
        <v/>
      </c>
      <c r="J162" s="2" t="n"/>
      <c r="K162" s="107" t="n"/>
      <c r="L162" s="108" t="n"/>
      <c r="M162" s="108" t="n"/>
      <c r="N162" s="109" t="n"/>
      <c r="O162" s="110" t="n"/>
      <c r="P162" s="110" t="n"/>
      <c r="Q162" s="129" t="n"/>
      <c r="R162" s="130" t="n"/>
      <c r="S162" s="130" t="n"/>
      <c r="T162" s="131" t="n"/>
      <c r="U162" s="132" t="n"/>
      <c r="V162" s="132" t="n"/>
      <c r="W162" s="133" t="n">
        <v>30</v>
      </c>
      <c r="X162" s="134">
        <f>F162</f>
        <v/>
      </c>
      <c r="Y162" s="134">
        <f>SUM(I162)</f>
        <v/>
      </c>
      <c r="Z162" s="151" t="n"/>
      <c r="AA162" s="152" t="n"/>
      <c r="AB162" s="152" t="n"/>
      <c r="AC162" s="153" t="n"/>
      <c r="AD162" s="154" t="n"/>
      <c r="AE162" s="154" t="n"/>
      <c r="AL162" t="n">
        <v>309</v>
      </c>
      <c r="AM162">
        <f>SUMIF(O:P,AL162,P:P)</f>
        <v/>
      </c>
      <c r="AN162" s="207" t="n"/>
      <c r="AO162" s="208" t="n"/>
    </row>
    <row r="163" ht="15" customHeight="1">
      <c r="B163" s="85" t="inlineStr">
        <is>
          <t>22MAX144</t>
        </is>
      </c>
      <c r="C163">
        <f>SUMIF(数量表!D:H,B163,数量表!H:H)</f>
        <v/>
      </c>
      <c r="D163" t="n">
        <v>30</v>
      </c>
      <c r="E163" t="n">
        <v>92</v>
      </c>
      <c r="F163" t="n">
        <v>800</v>
      </c>
      <c r="G163" t="inlineStr">
        <is>
          <t>×</t>
        </is>
      </c>
      <c r="H163" s="87" t="n">
        <v>2</v>
      </c>
      <c r="I163" s="87">
        <f>C163*H163</f>
        <v/>
      </c>
      <c r="J163" s="2" t="n"/>
      <c r="K163" s="96" t="n"/>
      <c r="L163" s="97" t="n"/>
      <c r="M163" s="97" t="n"/>
      <c r="N163" s="98" t="n"/>
      <c r="O163" s="99" t="n"/>
      <c r="P163" s="99" t="n"/>
      <c r="Q163" s="117" t="n"/>
      <c r="R163" s="118" t="n"/>
      <c r="S163" s="118" t="n"/>
      <c r="T163" s="119" t="n"/>
      <c r="U163" s="120" t="n"/>
      <c r="V163" s="120" t="n"/>
      <c r="W163" s="121" t="n">
        <v>30</v>
      </c>
      <c r="X163" s="122">
        <f>F163</f>
        <v/>
      </c>
      <c r="Y163" s="122">
        <f>SUM(I163)</f>
        <v/>
      </c>
      <c r="Z163" s="143" t="n"/>
      <c r="AA163" s="140" t="n"/>
      <c r="AB163" s="140" t="n"/>
      <c r="AC163" s="144" t="n"/>
      <c r="AD163" s="142" t="n"/>
      <c r="AE163" s="142" t="n"/>
      <c r="AL163" t="n">
        <v>302</v>
      </c>
      <c r="AM163">
        <f>SUMIF(O:P,AL163,P:P)</f>
        <v/>
      </c>
      <c r="AN163" s="207" t="n"/>
      <c r="AO163" s="208" t="n"/>
    </row>
    <row r="164" ht="15" customHeight="1">
      <c r="B164" s="85" t="inlineStr">
        <is>
          <t>22MAX144</t>
        </is>
      </c>
      <c r="C164">
        <f>SUMIF(数量表!D:H,B164,数量表!H:H)</f>
        <v/>
      </c>
      <c r="D164" t="n">
        <v>27</v>
      </c>
      <c r="E164" t="n">
        <v>92</v>
      </c>
      <c r="F164" t="n">
        <v>2387</v>
      </c>
      <c r="G164" t="inlineStr">
        <is>
          <t>×</t>
        </is>
      </c>
      <c r="H164" s="87" t="n">
        <v>1</v>
      </c>
      <c r="I164" s="87">
        <f>C164*H164</f>
        <v/>
      </c>
      <c r="J164" s="2" t="n"/>
      <c r="K164" s="96" t="n"/>
      <c r="L164" s="97" t="n"/>
      <c r="M164" s="97" t="n"/>
      <c r="N164" s="98" t="n"/>
      <c r="O164" s="99" t="n"/>
      <c r="P164" s="99" t="n"/>
      <c r="Q164" s="117" t="n"/>
      <c r="R164" s="118" t="n"/>
      <c r="S164" s="118" t="n"/>
      <c r="T164" s="119" t="n"/>
      <c r="U164" s="120" t="n"/>
      <c r="V164" s="120" t="n"/>
      <c r="W164" s="121" t="n"/>
      <c r="X164" s="122" t="n"/>
      <c r="Y164" s="122" t="n"/>
      <c r="Z164" s="143" t="n">
        <v>27</v>
      </c>
      <c r="AA164" s="140">
        <f>F164</f>
        <v/>
      </c>
      <c r="AB164" s="140">
        <f>SUM(I164)</f>
        <v/>
      </c>
      <c r="AC164" s="144" t="n"/>
      <c r="AD164" s="142" t="n"/>
      <c r="AE164" s="142" t="n"/>
      <c r="AL164" t="n">
        <v>300</v>
      </c>
      <c r="AM164">
        <f>SUMIF(O:P,AL164,P:P)</f>
        <v/>
      </c>
      <c r="AN164" s="207" t="n"/>
      <c r="AO164" s="208" t="n"/>
    </row>
    <row r="165" ht="15" customHeight="1">
      <c r="B165" s="85" t="inlineStr">
        <is>
          <t>22MAX144</t>
        </is>
      </c>
      <c r="C165">
        <f>SUMIF(数量表!D:H,B165,数量表!H:H)</f>
        <v/>
      </c>
      <c r="D165" t="n">
        <v>27</v>
      </c>
      <c r="E165" t="n">
        <v>92</v>
      </c>
      <c r="F165" t="n">
        <v>477</v>
      </c>
      <c r="G165" t="inlineStr">
        <is>
          <t>×</t>
        </is>
      </c>
      <c r="H165" s="87" t="n">
        <v>2</v>
      </c>
      <c r="I165" s="87">
        <f>C165*H165</f>
        <v/>
      </c>
      <c r="J165" s="2" t="n"/>
      <c r="K165" s="96" t="n"/>
      <c r="L165" s="97" t="n"/>
      <c r="M165" s="97" t="n"/>
      <c r="N165" s="98" t="n"/>
      <c r="O165" s="99" t="n"/>
      <c r="P165" s="99" t="n"/>
      <c r="Q165" s="117" t="n"/>
      <c r="R165" s="118" t="n"/>
      <c r="S165" s="118" t="n"/>
      <c r="T165" s="119" t="n"/>
      <c r="U165" s="120" t="n"/>
      <c r="V165" s="120" t="n"/>
      <c r="W165" s="121" t="n"/>
      <c r="X165" s="122" t="n"/>
      <c r="Y165" s="122" t="n"/>
      <c r="Z165" s="143" t="n">
        <v>27</v>
      </c>
      <c r="AA165" s="140">
        <f>F165</f>
        <v/>
      </c>
      <c r="AB165" s="140">
        <f>SUM(I165)</f>
        <v/>
      </c>
      <c r="AC165" s="144" t="n"/>
      <c r="AD165" s="142" t="n"/>
      <c r="AE165" s="142" t="n"/>
      <c r="AL165" t="n">
        <v>286</v>
      </c>
      <c r="AM165">
        <f>SUMIF(O:P,AL165,P:P)</f>
        <v/>
      </c>
      <c r="AN165" s="207" t="n"/>
      <c r="AO165" s="208" t="n"/>
    </row>
    <row r="166" ht="15" customHeight="1" thickBot="1">
      <c r="B166" s="88" t="inlineStr">
        <is>
          <t>22MAX144</t>
        </is>
      </c>
      <c r="C166" s="89">
        <f>SUMIF(数量表!D:H,B166,数量表!H:H)</f>
        <v/>
      </c>
      <c r="D166" s="89" t="n">
        <v>27</v>
      </c>
      <c r="E166" s="89" t="n">
        <v>92</v>
      </c>
      <c r="F166" s="89" t="n">
        <v>356.5</v>
      </c>
      <c r="G166" s="89" t="inlineStr">
        <is>
          <t>×</t>
        </is>
      </c>
      <c r="H166" s="91" t="n">
        <v>2</v>
      </c>
      <c r="I166" s="91">
        <f>C166*H166</f>
        <v/>
      </c>
      <c r="J166" s="2" t="n"/>
      <c r="K166" s="96" t="n"/>
      <c r="L166" s="97" t="n"/>
      <c r="M166" s="97" t="n"/>
      <c r="N166" s="98" t="n"/>
      <c r="O166" s="99" t="n"/>
      <c r="P166" s="99" t="n"/>
      <c r="Q166" s="117" t="n"/>
      <c r="R166" s="118" t="n"/>
      <c r="S166" s="118" t="n"/>
      <c r="T166" s="119" t="n"/>
      <c r="U166" s="120" t="n"/>
      <c r="V166" s="120" t="n"/>
      <c r="W166" s="121" t="n"/>
      <c r="X166" s="122" t="n"/>
      <c r="Y166" s="122" t="n"/>
      <c r="Z166" s="143" t="n">
        <v>27</v>
      </c>
      <c r="AA166" s="140">
        <f>F166</f>
        <v/>
      </c>
      <c r="AB166" s="140">
        <f>SUM(I166)</f>
        <v/>
      </c>
      <c r="AC166" s="144" t="n"/>
      <c r="AD166" s="142" t="n"/>
      <c r="AE166" s="142" t="n"/>
      <c r="AL166" t="n">
        <v>282</v>
      </c>
      <c r="AM166">
        <f>SUMIF(O:P,AL166,P:P)</f>
        <v/>
      </c>
      <c r="AN166" s="207" t="n"/>
      <c r="AO166" s="208" t="n"/>
    </row>
    <row r="167" ht="15" customHeight="1">
      <c r="B167" s="79" t="inlineStr">
        <is>
          <t>22MAZ</t>
        </is>
      </c>
      <c r="C167" s="80">
        <f>SUMIF(数量表!D:H,B167,数量表!H:H)</f>
        <v/>
      </c>
      <c r="D167" s="80" t="n">
        <v>30</v>
      </c>
      <c r="E167" s="80" t="n">
        <v>92</v>
      </c>
      <c r="F167" s="81" t="n">
        <v>2387</v>
      </c>
      <c r="G167" s="80" t="n"/>
      <c r="H167" s="82" t="n">
        <v>2</v>
      </c>
      <c r="I167" s="82">
        <f>C167*H167</f>
        <v/>
      </c>
      <c r="J167" s="2" t="n"/>
      <c r="K167" s="96" t="n"/>
      <c r="L167" s="97" t="n"/>
      <c r="M167" s="97" t="n"/>
      <c r="N167" s="98" t="n"/>
      <c r="O167" s="99" t="n"/>
      <c r="P167" s="99" t="n"/>
      <c r="Q167" s="117" t="n"/>
      <c r="R167" s="118" t="n"/>
      <c r="S167" s="118" t="n"/>
      <c r="T167" s="119" t="n"/>
      <c r="U167" s="120" t="n"/>
      <c r="V167" s="120" t="n"/>
      <c r="W167" s="121" t="n">
        <v>30</v>
      </c>
      <c r="X167" s="122">
        <f>F167</f>
        <v/>
      </c>
      <c r="Y167" s="122">
        <f>SUM(I167)</f>
        <v/>
      </c>
      <c r="Z167" s="143" t="n"/>
      <c r="AA167" s="140" t="n"/>
      <c r="AB167" s="140" t="n"/>
      <c r="AC167" s="144" t="n"/>
      <c r="AD167" s="142" t="n"/>
      <c r="AE167" s="142" t="n"/>
      <c r="AL167" t="n">
        <v>275</v>
      </c>
      <c r="AM167">
        <f>SUMIF(O:P,AL167,P:P)</f>
        <v/>
      </c>
      <c r="AN167" s="207" t="n"/>
      <c r="AO167" s="208" t="n"/>
    </row>
    <row r="168" ht="15" customHeight="1">
      <c r="B168" s="85" t="inlineStr">
        <is>
          <t>22MAZ</t>
        </is>
      </c>
      <c r="C168">
        <f>SUMIF(数量表!D:H,B168,数量表!H:H)</f>
        <v/>
      </c>
      <c r="D168" t="n">
        <v>27</v>
      </c>
      <c r="E168" t="n">
        <v>92</v>
      </c>
      <c r="F168" s="86" t="n">
        <v>2387</v>
      </c>
      <c r="H168" s="87" t="n">
        <v>1</v>
      </c>
      <c r="I168" s="87">
        <f>C168*H168</f>
        <v/>
      </c>
      <c r="J168" s="2" t="n"/>
      <c r="K168" s="96" t="n"/>
      <c r="L168" s="97" t="n"/>
      <c r="M168" s="97" t="n"/>
      <c r="N168" s="98" t="n"/>
      <c r="O168" s="99" t="n"/>
      <c r="P168" s="99" t="n"/>
      <c r="Q168" s="117" t="n"/>
      <c r="R168" s="118" t="n"/>
      <c r="S168" s="118" t="n"/>
      <c r="T168" s="119" t="n"/>
      <c r="U168" s="120" t="n"/>
      <c r="V168" s="120" t="n"/>
      <c r="W168" s="121" t="n"/>
      <c r="X168" s="122" t="n"/>
      <c r="Y168" s="122" t="n"/>
      <c r="Z168" s="143" t="n">
        <v>27</v>
      </c>
      <c r="AA168" s="140">
        <f>F168</f>
        <v/>
      </c>
      <c r="AB168" s="140">
        <f>SUM(I168)</f>
        <v/>
      </c>
      <c r="AC168" s="144" t="n"/>
      <c r="AD168" s="142" t="n"/>
      <c r="AE168" s="142" t="n"/>
      <c r="AL168" t="n">
        <v>268</v>
      </c>
      <c r="AM168">
        <f>SUMIF(O:P,AL168,P:P)</f>
        <v/>
      </c>
      <c r="AN168" s="207" t="n"/>
      <c r="AO168" s="208" t="n"/>
    </row>
    <row r="169" ht="15" customHeight="1" thickBot="1">
      <c r="B169" s="88" t="inlineStr">
        <is>
          <t>22MAZ</t>
        </is>
      </c>
      <c r="C169" s="89">
        <f>SUMIF(数量表!D:H,B169,数量表!H:H)</f>
        <v/>
      </c>
      <c r="D169" s="89" t="n">
        <v>30</v>
      </c>
      <c r="E169" s="89" t="n">
        <v>92</v>
      </c>
      <c r="F169" s="90" t="n">
        <v>800</v>
      </c>
      <c r="G169" s="89" t="n"/>
      <c r="H169" s="91" t="n">
        <v>2</v>
      </c>
      <c r="I169" s="91">
        <f>C169*H169</f>
        <v/>
      </c>
      <c r="J169" s="2" t="n"/>
      <c r="K169" s="96" t="n"/>
      <c r="L169" s="97" t="n"/>
      <c r="M169" s="97" t="n"/>
      <c r="N169" s="98" t="n"/>
      <c r="O169" s="99" t="n"/>
      <c r="P169" s="99" t="n"/>
      <c r="Q169" s="117" t="n"/>
      <c r="R169" s="118" t="n"/>
      <c r="S169" s="118" t="n"/>
      <c r="T169" s="119" t="n"/>
      <c r="U169" s="120" t="n"/>
      <c r="V169" s="120" t="n"/>
      <c r="W169" s="121" t="n">
        <v>30</v>
      </c>
      <c r="X169" s="122">
        <f>F169</f>
        <v/>
      </c>
      <c r="Y169" s="122">
        <f>SUM(I169)</f>
        <v/>
      </c>
      <c r="Z169" s="143" t="n"/>
      <c r="AA169" s="140" t="n"/>
      <c r="AB169" s="140" t="n"/>
      <c r="AC169" s="144" t="n"/>
      <c r="AD169" s="142" t="n"/>
      <c r="AE169" s="142" t="n"/>
      <c r="AL169" t="n">
        <v>250</v>
      </c>
      <c r="AM169">
        <f>SUMIF(O:P,AL169,P:P)</f>
        <v/>
      </c>
      <c r="AN169" s="207" t="n"/>
      <c r="AO169" s="208" t="n"/>
    </row>
    <row r="170" ht="15" customHeight="1">
      <c r="B170" s="79" t="inlineStr">
        <is>
          <t>22MCH</t>
        </is>
      </c>
      <c r="C170" s="80">
        <f>SUMIF(数量表!D:H,B170,数量表!H:H)</f>
        <v/>
      </c>
      <c r="D170" s="80" t="n">
        <v>27</v>
      </c>
      <c r="E170" s="80" t="n">
        <v>105</v>
      </c>
      <c r="F170" s="81" t="n">
        <v>2423</v>
      </c>
      <c r="G170" s="80" t="n"/>
      <c r="H170" s="82" t="n">
        <v>3</v>
      </c>
      <c r="I170" s="82">
        <f>C170*H170</f>
        <v/>
      </c>
      <c r="J170" s="2" t="n"/>
      <c r="K170" s="96" t="n"/>
      <c r="L170" s="97" t="n"/>
      <c r="M170" s="97" t="n"/>
      <c r="N170" s="98" t="inlineStr">
        <is>
          <t>27×105</t>
        </is>
      </c>
      <c r="O170" s="99">
        <f>F170</f>
        <v/>
      </c>
      <c r="P170" s="99">
        <f>SUM(I170)</f>
        <v/>
      </c>
      <c r="Q170" s="117" t="n"/>
      <c r="R170" s="118" t="n"/>
      <c r="S170" s="118" t="n"/>
      <c r="T170" s="119" t="n"/>
      <c r="U170" s="120" t="n"/>
      <c r="V170" s="120" t="n"/>
      <c r="W170" s="121" t="n"/>
      <c r="X170" s="122" t="n"/>
      <c r="Y170" s="122" t="n"/>
      <c r="Z170" s="143" t="n"/>
      <c r="AA170" s="140" t="n"/>
      <c r="AB170" s="140" t="n"/>
      <c r="AC170" s="144" t="n"/>
      <c r="AD170" s="142" t="n"/>
      <c r="AE170" s="142" t="n"/>
      <c r="AL170" t="n">
        <v>236</v>
      </c>
      <c r="AM170">
        <f>SUMIF(O:P,AL170,P:P)</f>
        <v/>
      </c>
      <c r="AN170" s="207" t="n"/>
      <c r="AO170" s="208" t="n"/>
    </row>
    <row r="171" ht="15" customHeight="1" thickBot="1">
      <c r="B171" s="88" t="inlineStr">
        <is>
          <t>22MCH</t>
        </is>
      </c>
      <c r="C171" s="89">
        <f>SUMIF(数量表!D:H,B171,数量表!H:H)</f>
        <v/>
      </c>
      <c r="D171" s="89" t="n">
        <v>27</v>
      </c>
      <c r="E171" s="89" t="n">
        <v>105</v>
      </c>
      <c r="F171" s="90" t="n">
        <v>2423</v>
      </c>
      <c r="G171" s="89" t="n"/>
      <c r="H171" s="91" t="n">
        <v>2</v>
      </c>
      <c r="I171" s="91">
        <f>C171*H171</f>
        <v/>
      </c>
      <c r="J171" s="2" t="n"/>
      <c r="K171" s="96" t="n"/>
      <c r="L171" s="97" t="n"/>
      <c r="M171" s="97" t="n"/>
      <c r="N171" s="98" t="inlineStr">
        <is>
          <t>27×105</t>
        </is>
      </c>
      <c r="O171" s="99">
        <f>F171</f>
        <v/>
      </c>
      <c r="P171" s="99">
        <f>SUM(I171)</f>
        <v/>
      </c>
      <c r="Q171" s="117" t="n"/>
      <c r="R171" s="118" t="n"/>
      <c r="S171" s="118" t="n"/>
      <c r="T171" s="119" t="n"/>
      <c r="U171" s="120" t="n"/>
      <c r="V171" s="120" t="n"/>
      <c r="W171" s="121" t="n"/>
      <c r="X171" s="122" t="n"/>
      <c r="Y171" s="122" t="n"/>
      <c r="Z171" s="143" t="n"/>
      <c r="AA171" s="140" t="n"/>
      <c r="AB171" s="140" t="n"/>
      <c r="AC171" s="144" t="n"/>
      <c r="AD171" s="142" t="n"/>
      <c r="AE171" s="142" t="n"/>
      <c r="AL171" t="n">
        <v>224</v>
      </c>
      <c r="AM171">
        <f>SUMIF(O:P,AL171,P:P)</f>
        <v/>
      </c>
      <c r="AN171" s="207" t="n"/>
      <c r="AO171" s="208" t="n"/>
    </row>
    <row r="172" ht="15" customHeight="1">
      <c r="B172" s="79" t="inlineStr">
        <is>
          <t>22MA144</t>
        </is>
      </c>
      <c r="C172" s="80">
        <f>SUMIF(数量表!D:H,B172,数量表!H:H)</f>
        <v/>
      </c>
      <c r="D172" s="80" t="n">
        <v>27</v>
      </c>
      <c r="E172" s="80" t="n">
        <v>105</v>
      </c>
      <c r="F172" s="81" t="n">
        <v>2423</v>
      </c>
      <c r="G172" s="80" t="inlineStr">
        <is>
          <t>×</t>
        </is>
      </c>
      <c r="H172" s="82" t="n">
        <v>1</v>
      </c>
      <c r="I172" s="82">
        <f>C172*H172</f>
        <v/>
      </c>
      <c r="J172" s="2" t="n"/>
      <c r="K172" s="96" t="n"/>
      <c r="L172" s="97" t="n"/>
      <c r="M172" s="97" t="n"/>
      <c r="N172" s="98" t="inlineStr">
        <is>
          <t>27×105</t>
        </is>
      </c>
      <c r="O172" s="99">
        <f>F172</f>
        <v/>
      </c>
      <c r="P172" s="99">
        <f>SUM(I172)</f>
        <v/>
      </c>
      <c r="Q172" s="117" t="n"/>
      <c r="R172" s="118" t="n"/>
      <c r="S172" s="118" t="n"/>
      <c r="T172" s="119" t="n"/>
      <c r="U172" s="120" t="n"/>
      <c r="V172" s="120" t="n"/>
      <c r="W172" s="121" t="n"/>
      <c r="X172" s="122" t="n"/>
      <c r="Y172" s="122" t="n"/>
      <c r="Z172" s="143" t="n"/>
      <c r="AA172" s="140" t="n"/>
      <c r="AB172" s="140" t="n"/>
      <c r="AC172" s="144" t="n"/>
      <c r="AD172" s="142" t="n"/>
      <c r="AE172" s="142" t="n"/>
      <c r="AL172" t="n">
        <v>220</v>
      </c>
      <c r="AM172">
        <f>SUMIF(O:P,AL172,P:P)</f>
        <v/>
      </c>
      <c r="AN172" s="207" t="n"/>
      <c r="AO172" s="208" t="n"/>
    </row>
    <row r="173" ht="15" customHeight="1">
      <c r="B173" s="85" t="inlineStr">
        <is>
          <t>22MA144</t>
        </is>
      </c>
      <c r="C173">
        <f>SUMIF(数量表!D:H,B173,数量表!H:H)</f>
        <v/>
      </c>
      <c r="F173" s="86" t="n">
        <v>386.5</v>
      </c>
      <c r="G173" t="inlineStr">
        <is>
          <t>○</t>
        </is>
      </c>
      <c r="H173" s="87" t="n">
        <v>2</v>
      </c>
      <c r="I173" s="87">
        <f>C173*H173</f>
        <v/>
      </c>
      <c r="J173" s="2" t="n"/>
      <c r="K173" s="96" t="n"/>
      <c r="L173" s="97" t="n"/>
      <c r="M173" s="97" t="n"/>
      <c r="N173" s="98" t="inlineStr">
        <is>
          <t>27×105</t>
        </is>
      </c>
      <c r="O173" s="99">
        <f>F173</f>
        <v/>
      </c>
      <c r="P173" s="99">
        <f>SUM(I173)</f>
        <v/>
      </c>
      <c r="Q173" s="117" t="n"/>
      <c r="R173" s="118" t="n"/>
      <c r="S173" s="118" t="n"/>
      <c r="T173" s="119" t="n"/>
      <c r="U173" s="120" t="n"/>
      <c r="V173" s="120" t="n"/>
      <c r="W173" s="121" t="n"/>
      <c r="X173" s="122" t="n"/>
      <c r="Y173" s="122" t="n"/>
      <c r="Z173" s="143" t="n"/>
      <c r="AA173" s="140" t="n"/>
      <c r="AB173" s="140" t="n"/>
      <c r="AC173" s="144" t="n"/>
      <c r="AD173" s="142" t="n"/>
      <c r="AE173" s="142" t="n"/>
      <c r="AL173" t="n">
        <v>216</v>
      </c>
      <c r="AM173">
        <f>SUMIF(O:P,AL173,P:P)</f>
        <v/>
      </c>
      <c r="AN173" s="207" t="n"/>
      <c r="AO173" s="208" t="n"/>
    </row>
    <row r="174" ht="15" customHeight="1" thickBot="1">
      <c r="B174" s="85" t="inlineStr">
        <is>
          <t>22MA144</t>
        </is>
      </c>
      <c r="C174">
        <f>SUMIF(数量表!D:H,B174,数量表!H:H)</f>
        <v/>
      </c>
      <c r="F174" s="86" t="n">
        <v>477</v>
      </c>
      <c r="G174" s="89" t="inlineStr">
        <is>
          <t>×</t>
        </is>
      </c>
      <c r="H174" s="87" t="n">
        <v>2</v>
      </c>
      <c r="I174" s="87">
        <f>C174*H174</f>
        <v/>
      </c>
      <c r="J174" s="2" t="n"/>
      <c r="K174" s="96" t="n"/>
      <c r="L174" s="97" t="n"/>
      <c r="M174" s="97" t="n"/>
      <c r="N174" s="98" t="inlineStr">
        <is>
          <t>27×105</t>
        </is>
      </c>
      <c r="O174" s="99">
        <f>F174</f>
        <v/>
      </c>
      <c r="P174" s="99">
        <f>SUM(I174)</f>
        <v/>
      </c>
      <c r="Q174" s="117" t="n"/>
      <c r="R174" s="118" t="n"/>
      <c r="S174" s="118" t="n"/>
      <c r="T174" s="119" t="n"/>
      <c r="U174" s="120" t="n"/>
      <c r="V174" s="120" t="n"/>
      <c r="W174" s="121" t="n"/>
      <c r="X174" s="122" t="n"/>
      <c r="Y174" s="122" t="n"/>
      <c r="Z174" s="143" t="n"/>
      <c r="AA174" s="140" t="n"/>
      <c r="AB174" s="140" t="n"/>
      <c r="AC174" s="144" t="n"/>
      <c r="AD174" s="142" t="n"/>
      <c r="AE174" s="142" t="n"/>
      <c r="AL174" t="n">
        <v>213</v>
      </c>
      <c r="AM174">
        <f>SUMIF(O:P,AL174,P:P)</f>
        <v/>
      </c>
      <c r="AN174" s="207" t="n"/>
      <c r="AO174" s="208" t="n"/>
    </row>
    <row r="175" ht="15" customHeight="1">
      <c r="B175" s="79" t="inlineStr">
        <is>
          <t>22MA144L</t>
        </is>
      </c>
      <c r="C175" s="80">
        <f>SUMIF(数量表!D:H,B175,数量表!H:H)</f>
        <v/>
      </c>
      <c r="D175" s="80" t="n">
        <v>30</v>
      </c>
      <c r="E175" s="80" t="n">
        <v>105</v>
      </c>
      <c r="F175" s="80" t="n">
        <v>2423</v>
      </c>
      <c r="G175" t="inlineStr">
        <is>
          <t>×</t>
        </is>
      </c>
      <c r="H175" s="82" t="n">
        <v>1</v>
      </c>
      <c r="I175" s="82">
        <f>C175*H175</f>
        <v/>
      </c>
      <c r="J175" s="2" t="n"/>
      <c r="K175" s="96" t="inlineStr">
        <is>
          <t>30×105</t>
        </is>
      </c>
      <c r="L175" s="97">
        <f>F175</f>
        <v/>
      </c>
      <c r="M175" s="97">
        <f>I175</f>
        <v/>
      </c>
      <c r="N175" s="98" t="n"/>
      <c r="O175" s="99" t="n"/>
      <c r="P175" s="99" t="n"/>
      <c r="Q175" s="117" t="n"/>
      <c r="R175" s="118" t="n"/>
      <c r="S175" s="118" t="n"/>
      <c r="T175" s="119" t="n"/>
      <c r="U175" s="120" t="n"/>
      <c r="V175" s="120" t="n"/>
      <c r="W175" s="121" t="n"/>
      <c r="X175" s="122" t="n"/>
      <c r="Y175" s="122" t="n"/>
      <c r="Z175" s="143" t="n"/>
      <c r="AA175" s="140" t="n"/>
      <c r="AB175" s="140" t="n"/>
      <c r="AC175" s="144" t="n"/>
      <c r="AD175" s="142" t="n"/>
      <c r="AE175" s="142" t="n"/>
      <c r="AL175" t="n">
        <v>212</v>
      </c>
      <c r="AM175">
        <f>SUMIF(O:P,AL175,P:P)</f>
        <v/>
      </c>
      <c r="AN175" s="207" t="n"/>
      <c r="AO175" s="208" t="n"/>
    </row>
    <row r="176" ht="15" customHeight="1">
      <c r="B176" s="85" t="inlineStr">
        <is>
          <t>22MA144L</t>
        </is>
      </c>
      <c r="C176" t="n">
        <v>0</v>
      </c>
      <c r="D176" t="n">
        <v>27</v>
      </c>
      <c r="E176" t="n">
        <v>105</v>
      </c>
      <c r="F176" t="n">
        <v>2423</v>
      </c>
      <c r="G176" t="inlineStr">
        <is>
          <t>×</t>
        </is>
      </c>
      <c r="H176" s="87" t="n">
        <v>1</v>
      </c>
      <c r="I176" s="87" t="n">
        <v>0</v>
      </c>
      <c r="J176" s="2" t="n"/>
      <c r="K176" s="96" t="n"/>
      <c r="L176" s="97" t="n"/>
      <c r="M176" s="97" t="n"/>
      <c r="N176" s="98" t="inlineStr">
        <is>
          <t>27×105</t>
        </is>
      </c>
      <c r="O176" s="99">
        <f>F176</f>
        <v/>
      </c>
      <c r="P176" s="99">
        <f>SUM(I176)</f>
        <v/>
      </c>
      <c r="Q176" s="117" t="n"/>
      <c r="R176" s="118" t="n"/>
      <c r="S176" s="118" t="n"/>
      <c r="T176" s="119" t="n"/>
      <c r="U176" s="120" t="n"/>
      <c r="V176" s="120" t="n"/>
      <c r="W176" s="121" t="n"/>
      <c r="X176" s="122" t="n"/>
      <c r="Y176" s="122" t="n"/>
      <c r="Z176" s="143" t="n"/>
      <c r="AA176" s="140" t="n"/>
      <c r="AB176" s="140" t="n"/>
      <c r="AC176" s="144" t="n"/>
      <c r="AD176" s="142" t="n"/>
      <c r="AE176" s="142" t="n"/>
      <c r="AL176" t="n">
        <v>206</v>
      </c>
      <c r="AM176">
        <f>SUMIF(O:P,AL176,P:P)</f>
        <v/>
      </c>
      <c r="AN176" s="207" t="n"/>
      <c r="AO176" s="208" t="n"/>
    </row>
    <row r="177" ht="15" customHeight="1">
      <c r="B177" s="85" t="inlineStr">
        <is>
          <t>22MA144L</t>
        </is>
      </c>
      <c r="C177">
        <f>SUMIF(数量表!D:H,B177,数量表!H:H)</f>
        <v/>
      </c>
      <c r="D177" t="n">
        <v>27</v>
      </c>
      <c r="E177" t="n">
        <v>105</v>
      </c>
      <c r="F177" t="n">
        <v>477</v>
      </c>
      <c r="G177" t="inlineStr">
        <is>
          <t>×</t>
        </is>
      </c>
      <c r="H177" s="87" t="n">
        <v>2</v>
      </c>
      <c r="I177" s="87">
        <f>C177*H177</f>
        <v/>
      </c>
      <c r="J177" s="2" t="n"/>
      <c r="K177" s="96" t="n"/>
      <c r="L177" s="97" t="n"/>
      <c r="M177" s="97" t="n"/>
      <c r="N177" s="98" t="inlineStr">
        <is>
          <t>27×105</t>
        </is>
      </c>
      <c r="O177" s="99">
        <f>F177</f>
        <v/>
      </c>
      <c r="P177" s="99">
        <f>SUM(I177)</f>
        <v/>
      </c>
      <c r="Q177" s="117" t="n"/>
      <c r="R177" s="118" t="n"/>
      <c r="S177" s="118" t="n"/>
      <c r="T177" s="119" t="n"/>
      <c r="U177" s="120" t="n"/>
      <c r="V177" s="120" t="n"/>
      <c r="W177" s="121" t="n"/>
      <c r="X177" s="122" t="n"/>
      <c r="Y177" s="122" t="n"/>
      <c r="Z177" s="143" t="n"/>
      <c r="AA177" s="140" t="n"/>
      <c r="AB177" s="140" t="n"/>
      <c r="AC177" s="144" t="n"/>
      <c r="AD177" s="142" t="n"/>
      <c r="AE177" s="142" t="n"/>
      <c r="AL177" t="n">
        <v>200</v>
      </c>
      <c r="AM177">
        <f>SUMIF(O:P,AL177,P:P)</f>
        <v/>
      </c>
      <c r="AN177" s="207" t="n"/>
      <c r="AO177" s="208" t="n"/>
    </row>
    <row r="178" ht="15" customHeight="1">
      <c r="B178" s="85" t="inlineStr">
        <is>
          <t>22MA144L</t>
        </is>
      </c>
      <c r="C178">
        <f>SUMIF(数量表!D:H,B178,数量表!H:H)</f>
        <v/>
      </c>
      <c r="D178" t="n">
        <v>27</v>
      </c>
      <c r="E178" t="n">
        <v>105</v>
      </c>
      <c r="F178" t="n">
        <v>386.5</v>
      </c>
      <c r="G178" t="inlineStr">
        <is>
          <t>○</t>
        </is>
      </c>
      <c r="H178" s="87" t="n">
        <v>1</v>
      </c>
      <c r="I178" s="87">
        <f>C178*H178</f>
        <v/>
      </c>
      <c r="J178" s="2" t="n"/>
      <c r="K178" s="96" t="n"/>
      <c r="L178" s="97" t="n"/>
      <c r="M178" s="97" t="n"/>
      <c r="N178" s="98" t="inlineStr">
        <is>
          <t>27×105</t>
        </is>
      </c>
      <c r="O178" s="99">
        <f>F178</f>
        <v/>
      </c>
      <c r="P178" s="99">
        <f>SUM(I178)</f>
        <v/>
      </c>
      <c r="Q178" s="117" t="n"/>
      <c r="R178" s="118" t="n"/>
      <c r="S178" s="118" t="n"/>
      <c r="T178" s="119" t="n"/>
      <c r="U178" s="120" t="n"/>
      <c r="V178" s="120" t="n"/>
      <c r="W178" s="121" t="n"/>
      <c r="X178" s="122" t="n"/>
      <c r="Y178" s="122" t="n"/>
      <c r="Z178" s="143" t="n"/>
      <c r="AA178" s="140" t="n"/>
      <c r="AB178" s="140" t="n"/>
      <c r="AC178" s="144" t="n"/>
      <c r="AD178" s="142" t="n"/>
      <c r="AE178" s="142" t="n"/>
      <c r="AL178" t="n">
        <v>186</v>
      </c>
      <c r="AM178">
        <f>SUMIF(O:P,AL178,P:P)</f>
        <v/>
      </c>
      <c r="AN178" s="207" t="n"/>
      <c r="AO178" s="208" t="n"/>
    </row>
    <row r="179" ht="15" customHeight="1" thickBot="1">
      <c r="B179" s="85" t="inlineStr">
        <is>
          <t>22MA144L</t>
        </is>
      </c>
      <c r="C179">
        <f>SUMIF(数量表!D:H,B179,数量表!H:H)</f>
        <v/>
      </c>
      <c r="D179" t="n">
        <v>27</v>
      </c>
      <c r="E179" t="n">
        <v>105</v>
      </c>
      <c r="F179" t="n">
        <v>343.5</v>
      </c>
      <c r="G179" t="inlineStr">
        <is>
          <t>○</t>
        </is>
      </c>
      <c r="H179" s="87" t="n">
        <v>1</v>
      </c>
      <c r="I179" s="87">
        <f>C179*H179</f>
        <v/>
      </c>
      <c r="J179" s="2" t="n"/>
      <c r="K179" s="96" t="n"/>
      <c r="L179" s="97" t="n"/>
      <c r="M179" s="97" t="n"/>
      <c r="N179" s="98" t="inlineStr">
        <is>
          <t>27×105</t>
        </is>
      </c>
      <c r="O179" s="99">
        <f>F179</f>
        <v/>
      </c>
      <c r="P179" s="99">
        <f>SUM(I179)</f>
        <v/>
      </c>
      <c r="Q179" s="117" t="n"/>
      <c r="R179" s="118" t="n"/>
      <c r="S179" s="118" t="n"/>
      <c r="T179" s="119" t="n"/>
      <c r="U179" s="120" t="n"/>
      <c r="V179" s="120" t="n"/>
      <c r="W179" s="121" t="n"/>
      <c r="X179" s="122" t="n"/>
      <c r="Y179" s="122" t="n"/>
      <c r="Z179" s="143" t="n"/>
      <c r="AA179" s="140" t="n"/>
      <c r="AB179" s="140" t="n"/>
      <c r="AC179" s="144" t="n"/>
      <c r="AD179" s="142" t="n"/>
      <c r="AE179" s="142" t="n"/>
      <c r="AL179" t="n">
        <v>177</v>
      </c>
      <c r="AM179">
        <f>SUMIF(O:P,AL179,P:P)</f>
        <v/>
      </c>
      <c r="AN179" s="207" t="n"/>
      <c r="AO179" s="208" t="n"/>
    </row>
    <row r="180" ht="15" customHeight="1">
      <c r="B180" s="79" t="inlineStr">
        <is>
          <t>22MA144R</t>
        </is>
      </c>
      <c r="C180" s="80">
        <f>SUMIF(数量表!D:H,B180,数量表!H:H)</f>
        <v/>
      </c>
      <c r="D180" s="80" t="n">
        <v>30</v>
      </c>
      <c r="E180" s="80" t="n">
        <v>105</v>
      </c>
      <c r="F180" s="80" t="n">
        <v>2423</v>
      </c>
      <c r="G180" s="80" t="inlineStr">
        <is>
          <t>×</t>
        </is>
      </c>
      <c r="H180" s="82" t="n">
        <v>1</v>
      </c>
      <c r="I180" s="82">
        <f>C180*H180</f>
        <v/>
      </c>
      <c r="J180" s="2" t="n"/>
      <c r="K180" s="96" t="inlineStr">
        <is>
          <t>30×105</t>
        </is>
      </c>
      <c r="L180" s="97">
        <f>F180</f>
        <v/>
      </c>
      <c r="M180" s="97">
        <f>I180</f>
        <v/>
      </c>
      <c r="N180" s="98" t="n"/>
      <c r="O180" s="99" t="n"/>
      <c r="P180" s="99" t="n"/>
      <c r="Q180" s="117" t="n"/>
      <c r="R180" s="118" t="n"/>
      <c r="S180" s="118" t="n"/>
      <c r="T180" s="119" t="n"/>
      <c r="U180" s="120" t="n"/>
      <c r="V180" s="120" t="n"/>
      <c r="W180" s="121" t="n"/>
      <c r="X180" s="122" t="n"/>
      <c r="Y180" s="122" t="n"/>
      <c r="Z180" s="143" t="n"/>
      <c r="AA180" s="140" t="n"/>
      <c r="AB180" s="140" t="n"/>
      <c r="AC180" s="144" t="n"/>
      <c r="AD180" s="142" t="n"/>
      <c r="AE180" s="142" t="n"/>
      <c r="AL180" t="n">
        <v>168</v>
      </c>
      <c r="AM180">
        <f>SUMIF(O:P,AL180,P:P)</f>
        <v/>
      </c>
      <c r="AN180" s="207" t="n"/>
      <c r="AO180" s="208" t="n"/>
    </row>
    <row r="181" ht="15" customHeight="1">
      <c r="B181" s="85" t="inlineStr">
        <is>
          <t>22MA144R</t>
        </is>
      </c>
      <c r="C181" t="n">
        <v>0</v>
      </c>
      <c r="D181" t="n">
        <v>27</v>
      </c>
      <c r="E181" t="n">
        <v>105</v>
      </c>
      <c r="F181" t="n">
        <v>2423</v>
      </c>
      <c r="G181" t="inlineStr">
        <is>
          <t>×</t>
        </is>
      </c>
      <c r="H181" s="87" t="n">
        <v>1</v>
      </c>
      <c r="I181" s="87" t="n">
        <v>0</v>
      </c>
      <c r="J181" s="2" t="n"/>
      <c r="K181" s="96" t="n"/>
      <c r="L181" s="97" t="n"/>
      <c r="M181" s="97" t="n"/>
      <c r="N181" s="98" t="inlineStr">
        <is>
          <t>27×105</t>
        </is>
      </c>
      <c r="O181" s="99">
        <f>F181</f>
        <v/>
      </c>
      <c r="P181" s="99">
        <f>SUM(I181)</f>
        <v/>
      </c>
      <c r="Q181" s="117" t="n"/>
      <c r="R181" s="118" t="n"/>
      <c r="S181" s="118" t="n"/>
      <c r="T181" s="119" t="n"/>
      <c r="U181" s="120" t="n"/>
      <c r="V181" s="120" t="n"/>
      <c r="W181" s="121" t="n"/>
      <c r="X181" s="122" t="n"/>
      <c r="Y181" s="122" t="n"/>
      <c r="Z181" s="143" t="n"/>
      <c r="AA181" s="140" t="n"/>
      <c r="AB181" s="140" t="n"/>
      <c r="AC181" s="144" t="n"/>
      <c r="AD181" s="142" t="n"/>
      <c r="AE181" s="142" t="n"/>
      <c r="AL181" t="n">
        <v>166</v>
      </c>
      <c r="AM181">
        <f>SUMIF(O:P,AL181,P:P)</f>
        <v/>
      </c>
      <c r="AN181" s="207" t="n"/>
      <c r="AO181" s="208" t="n"/>
    </row>
    <row r="182" ht="15" customHeight="1">
      <c r="B182" s="85" t="inlineStr">
        <is>
          <t>22MA144R</t>
        </is>
      </c>
      <c r="C182">
        <f>SUMIF(数量表!D:H,B182,数量表!H:H)</f>
        <v/>
      </c>
      <c r="D182" t="n">
        <v>27</v>
      </c>
      <c r="E182" t="n">
        <v>105</v>
      </c>
      <c r="F182" t="n">
        <v>477</v>
      </c>
      <c r="G182" t="inlineStr">
        <is>
          <t>×</t>
        </is>
      </c>
      <c r="H182" s="87" t="n">
        <v>2</v>
      </c>
      <c r="I182" s="87">
        <f>C182*H182</f>
        <v/>
      </c>
      <c r="J182" s="2" t="n"/>
      <c r="K182" s="96" t="n"/>
      <c r="L182" s="97" t="n"/>
      <c r="M182" s="97" t="n"/>
      <c r="N182" s="98" t="inlineStr">
        <is>
          <t>27×105</t>
        </is>
      </c>
      <c r="O182" s="99">
        <f>F182</f>
        <v/>
      </c>
      <c r="P182" s="99">
        <f>SUM(I182)</f>
        <v/>
      </c>
      <c r="Q182" s="117" t="n"/>
      <c r="R182" s="118" t="n"/>
      <c r="S182" s="118" t="n"/>
      <c r="T182" s="119" t="n"/>
      <c r="U182" s="120" t="n"/>
      <c r="V182" s="120" t="n"/>
      <c r="W182" s="121" t="n"/>
      <c r="X182" s="122" t="n"/>
      <c r="Y182" s="122" t="n"/>
      <c r="Z182" s="143" t="n"/>
      <c r="AA182" s="140" t="n"/>
      <c r="AB182" s="140" t="n"/>
      <c r="AC182" s="144" t="n"/>
      <c r="AD182" s="142" t="n"/>
      <c r="AE182" s="142" t="n"/>
      <c r="AL182" t="n">
        <v>161</v>
      </c>
      <c r="AM182">
        <f>SUMIF(O:P,AL182,P:P)</f>
        <v/>
      </c>
      <c r="AN182" s="207" t="n"/>
      <c r="AO182" s="208" t="n"/>
    </row>
    <row r="183" ht="15" customHeight="1">
      <c r="B183" s="85" t="inlineStr">
        <is>
          <t>22MA144R</t>
        </is>
      </c>
      <c r="C183">
        <f>SUMIF(数量表!D:H,B183,数量表!H:H)</f>
        <v/>
      </c>
      <c r="D183" t="n">
        <v>27</v>
      </c>
      <c r="E183" t="n">
        <v>105</v>
      </c>
      <c r="F183" t="n">
        <v>386.5</v>
      </c>
      <c r="G183" t="inlineStr">
        <is>
          <t>○</t>
        </is>
      </c>
      <c r="H183" s="87" t="n">
        <v>1</v>
      </c>
      <c r="I183" s="87">
        <f>C183*H183</f>
        <v/>
      </c>
      <c r="J183" s="2" t="n"/>
      <c r="K183" s="96" t="n"/>
      <c r="L183" s="97" t="n"/>
      <c r="M183" s="97" t="n"/>
      <c r="N183" s="98" t="inlineStr">
        <is>
          <t>27×105</t>
        </is>
      </c>
      <c r="O183" s="99">
        <f>F183</f>
        <v/>
      </c>
      <c r="P183" s="99">
        <f>SUM(I183)</f>
        <v/>
      </c>
      <c r="Q183" s="117" t="n"/>
      <c r="R183" s="118" t="n"/>
      <c r="S183" s="118" t="n"/>
      <c r="T183" s="119" t="n"/>
      <c r="U183" s="120" t="n"/>
      <c r="V183" s="120" t="n"/>
      <c r="W183" s="121" t="n"/>
      <c r="X183" s="122" t="n"/>
      <c r="Y183" s="122" t="n"/>
      <c r="Z183" s="143" t="n"/>
      <c r="AA183" s="140" t="n"/>
      <c r="AB183" s="140" t="n"/>
      <c r="AC183" s="144" t="n"/>
      <c r="AD183" s="142" t="n"/>
      <c r="AE183" s="142" t="n"/>
      <c r="AL183" t="n">
        <v>150</v>
      </c>
      <c r="AM183">
        <f>SUMIF(O:P,AL183,P:P)</f>
        <v/>
      </c>
      <c r="AN183" s="207" t="n"/>
      <c r="AO183" s="208" t="n"/>
    </row>
    <row r="184" ht="15" customHeight="1" thickBot="1">
      <c r="B184" s="88" t="inlineStr">
        <is>
          <t>22MA144R</t>
        </is>
      </c>
      <c r="C184" s="89">
        <f>SUMIF(数量表!D:H,B184,数量表!H:H)</f>
        <v/>
      </c>
      <c r="D184" s="89" t="n">
        <v>27</v>
      </c>
      <c r="E184" s="89" t="n">
        <v>105</v>
      </c>
      <c r="F184" s="89" t="n">
        <v>343.5</v>
      </c>
      <c r="G184" s="89" t="inlineStr">
        <is>
          <t>○</t>
        </is>
      </c>
      <c r="H184" s="91" t="n">
        <v>1</v>
      </c>
      <c r="I184" s="91">
        <f>C184*H184</f>
        <v/>
      </c>
      <c r="J184" s="2" t="n"/>
      <c r="K184" s="96" t="n"/>
      <c r="L184" s="97" t="n"/>
      <c r="M184" s="97" t="n"/>
      <c r="N184" s="98" t="inlineStr">
        <is>
          <t>27×105</t>
        </is>
      </c>
      <c r="O184" s="99">
        <f>F184</f>
        <v/>
      </c>
      <c r="P184" s="99">
        <f>SUM(I184)</f>
        <v/>
      </c>
      <c r="Q184" s="117" t="n"/>
      <c r="R184" s="118" t="n"/>
      <c r="S184" s="118" t="n"/>
      <c r="T184" s="119" t="n"/>
      <c r="U184" s="120" t="n"/>
      <c r="V184" s="120" t="n"/>
      <c r="W184" s="121" t="n"/>
      <c r="X184" s="122" t="n"/>
      <c r="Y184" s="122" t="n"/>
      <c r="Z184" s="143" t="n"/>
      <c r="AA184" s="140" t="n"/>
      <c r="AB184" s="140" t="n"/>
      <c r="AC184" s="144" t="n"/>
      <c r="AD184" s="142" t="n"/>
      <c r="AE184" s="142" t="n"/>
      <c r="AL184" t="n">
        <v>146</v>
      </c>
      <c r="AM184">
        <f>SUMIF(O:P,AL184,P:P)</f>
        <v/>
      </c>
      <c r="AN184" s="207" t="n"/>
      <c r="AO184" s="208" t="n"/>
    </row>
    <row r="185" ht="15" customHeight="1" thickBot="1">
      <c r="B185" s="79" t="inlineStr">
        <is>
          <t>22MH</t>
        </is>
      </c>
      <c r="C185" s="80" t="n"/>
      <c r="D185" s="80" t="n"/>
      <c r="E185" s="80" t="n"/>
      <c r="F185" s="81" t="n"/>
      <c r="G185" s="80" t="n"/>
      <c r="H185" s="82" t="n"/>
      <c r="I185" s="82" t="n"/>
      <c r="J185" s="2" t="n"/>
      <c r="K185" s="106" t="n"/>
      <c r="L185" s="97" t="n"/>
      <c r="M185" s="97" t="n"/>
      <c r="N185" s="105" t="n"/>
      <c r="O185" s="99" t="n"/>
      <c r="P185" s="99" t="n"/>
      <c r="Q185" s="117" t="n"/>
      <c r="R185" s="118" t="n"/>
      <c r="S185" s="118" t="n"/>
      <c r="T185" s="119" t="n"/>
      <c r="U185" s="120" t="n"/>
      <c r="V185" s="120" t="n"/>
      <c r="W185" s="121" t="n"/>
      <c r="X185" s="122" t="n"/>
      <c r="Y185" s="122" t="n"/>
      <c r="Z185" s="143" t="n"/>
      <c r="AA185" s="140" t="n"/>
      <c r="AB185" s="140" t="n"/>
      <c r="AC185" s="144" t="n"/>
      <c r="AD185" s="142" t="n"/>
      <c r="AE185" s="142" t="n"/>
      <c r="AL185" t="n">
        <v>118</v>
      </c>
      <c r="AM185">
        <f>SUMIF(O:P,AL185,P:P)</f>
        <v/>
      </c>
      <c r="AN185" s="207" t="n"/>
      <c r="AO185" s="208" t="n"/>
    </row>
    <row r="186" ht="15" customHeight="1" thickBot="1">
      <c r="B186" s="79" t="inlineStr">
        <is>
          <t>22MHO</t>
        </is>
      </c>
      <c r="C186" s="80" t="n"/>
      <c r="D186" s="80" t="n"/>
      <c r="E186" s="80" t="n"/>
      <c r="F186" s="81" t="n"/>
      <c r="G186" s="80" t="n"/>
      <c r="H186" s="82" t="n"/>
      <c r="I186" s="82" t="n"/>
      <c r="J186" s="2" t="n"/>
      <c r="K186" s="106" t="n"/>
      <c r="L186" s="97" t="n"/>
      <c r="M186" s="97" t="n"/>
      <c r="N186" s="105" t="n"/>
      <c r="O186" s="99" t="n"/>
      <c r="P186" s="99" t="n"/>
      <c r="Q186" s="117" t="n"/>
      <c r="R186" s="118" t="n"/>
      <c r="S186" s="118" t="n"/>
      <c r="T186" s="119" t="n"/>
      <c r="U186" s="120" t="n"/>
      <c r="V186" s="120" t="n"/>
      <c r="W186" s="121" t="n"/>
      <c r="X186" s="122" t="n"/>
      <c r="Y186" s="122" t="n"/>
      <c r="Z186" s="143" t="n"/>
      <c r="AA186" s="140" t="n"/>
      <c r="AB186" s="140" t="n"/>
      <c r="AC186" s="144" t="n"/>
      <c r="AD186" s="142" t="n"/>
      <c r="AE186" s="142" t="n"/>
      <c r="AL186" t="n">
        <v>100</v>
      </c>
      <c r="AM186">
        <f>SUMIF(O:P,AL186,P:P)</f>
        <v/>
      </c>
      <c r="AN186" s="207" t="n"/>
      <c r="AO186" s="208" t="n"/>
    </row>
    <row r="187" ht="15" customHeight="1" thickBot="1">
      <c r="B187" s="79" t="inlineStr">
        <is>
          <t>22MHOS</t>
        </is>
      </c>
      <c r="C187" s="80" t="n"/>
      <c r="D187" s="80" t="n"/>
      <c r="E187" s="80" t="n"/>
      <c r="F187" s="81" t="n"/>
      <c r="G187" s="80" t="n"/>
      <c r="H187" s="82" t="n"/>
      <c r="I187" s="82" t="n"/>
      <c r="J187" s="2" t="n"/>
      <c r="K187" s="106" t="n"/>
      <c r="L187" s="97" t="n"/>
      <c r="M187" s="97" t="n"/>
      <c r="N187" s="105" t="n"/>
      <c r="O187" s="99" t="n"/>
      <c r="P187" s="99" t="n"/>
      <c r="Q187" s="117" t="n"/>
      <c r="R187" s="118" t="n"/>
      <c r="S187" s="118" t="n"/>
      <c r="T187" s="119" t="n"/>
      <c r="U187" s="120" t="n"/>
      <c r="V187" s="120" t="n"/>
      <c r="W187" s="121" t="n"/>
      <c r="X187" s="122" t="n"/>
      <c r="Y187" s="122" t="n"/>
      <c r="Z187" s="143" t="n"/>
      <c r="AA187" s="140" t="n"/>
      <c r="AB187" s="140" t="n"/>
      <c r="AC187" s="144" t="n"/>
      <c r="AD187" s="142" t="n"/>
      <c r="AE187" s="142" t="n"/>
      <c r="AL187" t="n">
        <v>81</v>
      </c>
      <c r="AM187">
        <f>SUMIF(O:P,AL187,P:P)</f>
        <v/>
      </c>
      <c r="AN187" s="207" t="n"/>
      <c r="AO187" s="208" t="n"/>
    </row>
    <row r="188" ht="15" customHeight="1" thickBot="1">
      <c r="B188" s="79" t="inlineStr">
        <is>
          <t>22MHL</t>
        </is>
      </c>
      <c r="C188" s="80">
        <f>SUMIF(数量表!D:H,B188,数量表!H:H)</f>
        <v/>
      </c>
      <c r="D188" s="80" t="n">
        <v>30</v>
      </c>
      <c r="E188" s="80" t="n">
        <v>105</v>
      </c>
      <c r="F188" s="81" t="n">
        <v>2423</v>
      </c>
      <c r="G188" s="80" t="inlineStr">
        <is>
          <t>×</t>
        </is>
      </c>
      <c r="H188" s="82" t="n">
        <v>1</v>
      </c>
      <c r="I188" s="82">
        <f>C188*H188</f>
        <v/>
      </c>
      <c r="J188" s="2" t="n"/>
      <c r="K188" s="96" t="inlineStr">
        <is>
          <t>30×105</t>
        </is>
      </c>
      <c r="L188" s="97">
        <f>F188</f>
        <v/>
      </c>
      <c r="M188" s="97">
        <f>I188</f>
        <v/>
      </c>
      <c r="N188" s="98" t="n"/>
      <c r="O188" s="99" t="n"/>
      <c r="P188" s="99" t="n"/>
      <c r="Q188" s="117" t="n"/>
      <c r="R188" s="118" t="n"/>
      <c r="S188" s="118" t="n"/>
      <c r="T188" s="119" t="n"/>
      <c r="U188" s="120" t="n"/>
      <c r="V188" s="120" t="n"/>
      <c r="W188" s="121" t="n"/>
      <c r="X188" s="122" t="n"/>
      <c r="Y188" s="122" t="n"/>
      <c r="Z188" s="143" t="n"/>
      <c r="AA188" s="140" t="n"/>
      <c r="AB188" s="140" t="n"/>
      <c r="AC188" s="144" t="n"/>
      <c r="AD188" s="142" t="n"/>
      <c r="AE188" s="142" t="n"/>
      <c r="AL188" t="n">
        <v>73</v>
      </c>
      <c r="AM188">
        <f>SUMIF(O:P,AL188,P:P)</f>
        <v/>
      </c>
      <c r="AN188" s="207" t="n"/>
      <c r="AO188" s="208" t="n"/>
    </row>
    <row r="189" ht="15" customHeight="1" thickBot="1">
      <c r="B189" s="83" t="inlineStr">
        <is>
          <t>22MHOL</t>
        </is>
      </c>
      <c r="C189" s="7">
        <f>SUMIF(数量表!D:H,B189,数量表!H:H)</f>
        <v/>
      </c>
      <c r="D189" s="7" t="n">
        <v>30</v>
      </c>
      <c r="E189" s="80" t="n">
        <v>105</v>
      </c>
      <c r="F189" s="81" t="n">
        <v>2423</v>
      </c>
      <c r="G189" s="80" t="inlineStr">
        <is>
          <t>×</t>
        </is>
      </c>
      <c r="H189" s="82" t="n">
        <v>1</v>
      </c>
      <c r="I189" s="82">
        <f>C189*H189</f>
        <v/>
      </c>
      <c r="J189" s="2" t="n"/>
      <c r="K189" s="96" t="inlineStr">
        <is>
          <t>30×105</t>
        </is>
      </c>
      <c r="L189" s="97">
        <f>F189</f>
        <v/>
      </c>
      <c r="M189" s="97">
        <f>I189</f>
        <v/>
      </c>
      <c r="N189" s="98" t="n"/>
      <c r="O189" s="99" t="n"/>
      <c r="P189" s="99" t="n"/>
      <c r="Q189" s="117" t="n"/>
      <c r="R189" s="118" t="n"/>
      <c r="S189" s="118" t="n"/>
      <c r="T189" s="119" t="n"/>
      <c r="U189" s="120" t="n"/>
      <c r="V189" s="120" t="n"/>
      <c r="W189" s="121" t="n"/>
      <c r="X189" s="122" t="n"/>
      <c r="Y189" s="122" t="n"/>
      <c r="Z189" s="143" t="n"/>
      <c r="AA189" s="140" t="n"/>
      <c r="AB189" s="140" t="n"/>
      <c r="AC189" s="144" t="n"/>
      <c r="AD189" s="142" t="n"/>
      <c r="AE189" s="142" t="n"/>
      <c r="AL189" t="n">
        <v>68</v>
      </c>
      <c r="AM189">
        <f>SUMIF(O:P,AL189,P:P)</f>
        <v/>
      </c>
      <c r="AN189" s="207" t="n"/>
      <c r="AO189" s="208" t="n"/>
    </row>
    <row r="190" ht="15" customHeight="1" thickBot="1">
      <c r="B190" s="83" t="inlineStr">
        <is>
          <t>22MHR</t>
        </is>
      </c>
      <c r="C190" s="7">
        <f>SUMIF(数量表!D:H,B190,数量表!H:H)</f>
        <v/>
      </c>
      <c r="D190" s="7" t="n">
        <v>30</v>
      </c>
      <c r="E190" s="7" t="n">
        <v>105</v>
      </c>
      <c r="F190" s="84" t="n">
        <v>2423</v>
      </c>
      <c r="G190" s="7" t="inlineStr">
        <is>
          <t>×</t>
        </is>
      </c>
      <c r="H190" s="21" t="n">
        <v>1</v>
      </c>
      <c r="I190" s="82">
        <f>C190*H190</f>
        <v/>
      </c>
      <c r="J190" s="2" t="n"/>
      <c r="K190" s="106" t="inlineStr">
        <is>
          <t>30×105</t>
        </is>
      </c>
      <c r="L190" s="97">
        <f>F190</f>
        <v/>
      </c>
      <c r="M190" s="97">
        <f>I190</f>
        <v/>
      </c>
      <c r="N190" s="105" t="n"/>
      <c r="O190" s="99" t="n"/>
      <c r="P190" s="99" t="n"/>
      <c r="Q190" s="117" t="n"/>
      <c r="R190" s="118" t="n"/>
      <c r="S190" s="118" t="n"/>
      <c r="T190" s="119" t="n"/>
      <c r="U190" s="120" t="n"/>
      <c r="V190" s="120" t="n"/>
      <c r="W190" s="121" t="n"/>
      <c r="X190" s="122" t="n"/>
      <c r="Y190" s="122" t="n"/>
      <c r="Z190" s="143" t="n"/>
      <c r="AA190" s="140" t="n"/>
      <c r="AB190" s="140" t="n"/>
      <c r="AC190" s="144" t="n"/>
      <c r="AD190" s="142" t="n"/>
      <c r="AE190" s="142" t="n"/>
      <c r="AL190" t="n">
        <v>49.25</v>
      </c>
      <c r="AM190">
        <f>SUMIF(O:P,AL190,P:P)</f>
        <v/>
      </c>
      <c r="AN190" s="207" t="n"/>
      <c r="AO190" s="208" t="n"/>
    </row>
    <row r="191" ht="15" customHeight="1" thickBot="1">
      <c r="B191" s="83" t="inlineStr">
        <is>
          <t>22MHOR</t>
        </is>
      </c>
      <c r="C191" s="7">
        <f>SUMIF(数量表!D:H,B191,数量表!H:H)</f>
        <v/>
      </c>
      <c r="D191" s="7" t="n">
        <v>30</v>
      </c>
      <c r="E191" s="7" t="n">
        <v>105</v>
      </c>
      <c r="F191" s="84" t="n">
        <v>2423</v>
      </c>
      <c r="G191" s="7" t="inlineStr">
        <is>
          <t>×</t>
        </is>
      </c>
      <c r="H191" s="21" t="n">
        <v>1</v>
      </c>
      <c r="I191" s="82">
        <f>C191*H191</f>
        <v/>
      </c>
      <c r="J191" s="2" t="n"/>
      <c r="K191" s="106" t="inlineStr">
        <is>
          <t>30×105</t>
        </is>
      </c>
      <c r="L191" s="97">
        <f>F191</f>
        <v/>
      </c>
      <c r="M191" s="97">
        <f>I191</f>
        <v/>
      </c>
      <c r="N191" s="105" t="n"/>
      <c r="O191" s="99" t="n"/>
      <c r="P191" s="99" t="n"/>
      <c r="Q191" s="117" t="n"/>
      <c r="R191" s="118" t="n"/>
      <c r="S191" s="118" t="n"/>
      <c r="T191" s="119" t="n"/>
      <c r="U191" s="120" t="n"/>
      <c r="V191" s="120" t="n"/>
      <c r="W191" s="121" t="n"/>
      <c r="X191" s="122" t="n"/>
      <c r="Y191" s="122" t="n"/>
      <c r="Z191" s="143" t="n"/>
      <c r="AA191" s="140" t="n"/>
      <c r="AB191" s="140" t="n"/>
      <c r="AC191" s="144" t="n"/>
      <c r="AD191" s="142" t="n"/>
      <c r="AE191" s="142" t="n"/>
      <c r="AL191" t="n">
        <v>18</v>
      </c>
      <c r="AM191">
        <f>SUMIF(O:P,AL191,P:P)</f>
        <v/>
      </c>
    </row>
    <row r="192" ht="15" customHeight="1" thickBot="1">
      <c r="B192" s="83" t="inlineStr">
        <is>
          <t>22MHL+12</t>
        </is>
      </c>
      <c r="C192" s="7">
        <f>SUMIF(数量表!D:H,B192,数量表!H:H)</f>
        <v/>
      </c>
      <c r="D192" s="7" t="n">
        <v>30</v>
      </c>
      <c r="E192" s="7" t="n">
        <v>105</v>
      </c>
      <c r="F192" s="84" t="n">
        <v>2423</v>
      </c>
      <c r="G192" s="7" t="inlineStr">
        <is>
          <t>×</t>
        </is>
      </c>
      <c r="H192" s="21" t="n">
        <v>1</v>
      </c>
      <c r="I192" s="21">
        <f>C192*H192</f>
        <v/>
      </c>
      <c r="J192" s="2" t="n"/>
      <c r="K192" s="96" t="inlineStr">
        <is>
          <t>30×105</t>
        </is>
      </c>
      <c r="L192" s="97">
        <f>F192</f>
        <v/>
      </c>
      <c r="M192" s="97">
        <f>I192</f>
        <v/>
      </c>
      <c r="N192" s="105" t="n"/>
      <c r="O192" s="99" t="n"/>
      <c r="P192" s="99" t="n"/>
      <c r="Q192" s="117" t="n"/>
      <c r="R192" s="118" t="n"/>
      <c r="S192" s="118" t="n"/>
      <c r="T192" s="119" t="n"/>
      <c r="U192" s="120" t="n"/>
      <c r="V192" s="120" t="n"/>
      <c r="W192" s="121" t="n"/>
      <c r="X192" s="122" t="n"/>
      <c r="Y192" s="122" t="n"/>
      <c r="Z192" s="143" t="n"/>
      <c r="AA192" s="140" t="n"/>
      <c r="AB192" s="140" t="n"/>
      <c r="AC192" s="144" t="n"/>
      <c r="AD192" s="142" t="n"/>
      <c r="AE192" s="142" t="n"/>
    </row>
    <row r="193" ht="15" customHeight="1" thickBot="1">
      <c r="B193" s="83" t="inlineStr">
        <is>
          <t>22MHR+12</t>
        </is>
      </c>
      <c r="C193" s="7">
        <f>SUMIF(数量表!D:H,B193,数量表!H:H)</f>
        <v/>
      </c>
      <c r="D193" s="7" t="n">
        <v>30</v>
      </c>
      <c r="E193" s="7" t="n">
        <v>105</v>
      </c>
      <c r="F193" s="84" t="n">
        <v>2423</v>
      </c>
      <c r="G193" s="7" t="inlineStr">
        <is>
          <t>×</t>
        </is>
      </c>
      <c r="H193" s="21" t="n">
        <v>1</v>
      </c>
      <c r="I193" s="21">
        <f>C193*H193</f>
        <v/>
      </c>
      <c r="J193" s="2" t="n"/>
      <c r="K193" s="96" t="inlineStr">
        <is>
          <t>30×105</t>
        </is>
      </c>
      <c r="L193" s="97">
        <f>F193</f>
        <v/>
      </c>
      <c r="M193" s="97">
        <f>I193</f>
        <v/>
      </c>
      <c r="N193" s="105" t="n"/>
      <c r="O193" s="99" t="n"/>
      <c r="P193" s="99" t="n"/>
      <c r="Q193" s="117" t="n"/>
      <c r="R193" s="118" t="n"/>
      <c r="S193" s="118" t="n"/>
      <c r="T193" s="119" t="n"/>
      <c r="U193" s="120" t="n"/>
      <c r="V193" s="120" t="n"/>
      <c r="W193" s="121" t="n"/>
      <c r="X193" s="122" t="n"/>
      <c r="Y193" s="122" t="n"/>
      <c r="Z193" s="143" t="n"/>
      <c r="AA193" s="140" t="n"/>
      <c r="AB193" s="140" t="n"/>
      <c r="AC193" s="144" t="n"/>
      <c r="AD193" s="142" t="n"/>
      <c r="AE193" s="142" t="n"/>
    </row>
    <row r="194" ht="15" customHeight="1">
      <c r="B194" s="79" t="inlineStr">
        <is>
          <t>22MHX</t>
        </is>
      </c>
      <c r="C194" s="80">
        <f>SUMIF(数量表!D:H,B194,数量表!H:H)</f>
        <v/>
      </c>
      <c r="D194" s="80" t="n">
        <v>30</v>
      </c>
      <c r="E194" s="80" t="n">
        <v>92</v>
      </c>
      <c r="F194" s="80" t="n">
        <v>2387</v>
      </c>
      <c r="G194" s="80" t="inlineStr">
        <is>
          <t>×</t>
        </is>
      </c>
      <c r="H194" s="82" t="n">
        <v>2</v>
      </c>
      <c r="I194" s="82">
        <f>C194*H194</f>
        <v/>
      </c>
      <c r="J194" s="2" t="n"/>
      <c r="K194" s="107" t="n"/>
      <c r="L194" s="108" t="n"/>
      <c r="M194" s="108" t="n"/>
      <c r="N194" s="109" t="n"/>
      <c r="O194" s="110" t="n"/>
      <c r="P194" s="110" t="n"/>
      <c r="Q194" s="129" t="n"/>
      <c r="R194" s="130" t="n"/>
      <c r="S194" s="130" t="n"/>
      <c r="T194" s="131" t="n"/>
      <c r="U194" s="132" t="n"/>
      <c r="V194" s="132" t="n"/>
      <c r="W194" s="133" t="n">
        <v>30</v>
      </c>
      <c r="X194" s="134">
        <f>F194</f>
        <v/>
      </c>
      <c r="Y194" s="134">
        <f>SUM(I194)</f>
        <v/>
      </c>
      <c r="Z194" s="151" t="n"/>
      <c r="AA194" s="152" t="n"/>
      <c r="AB194" s="152" t="n"/>
      <c r="AC194" s="153" t="n"/>
      <c r="AD194" s="154" t="n"/>
      <c r="AE194" s="154" t="n"/>
    </row>
    <row r="195" ht="15" customHeight="1" thickBot="1">
      <c r="B195" s="85" t="inlineStr">
        <is>
          <t>22MHX</t>
        </is>
      </c>
      <c r="C195">
        <f>SUMIF(数量表!D:H,B195,数量表!H:H)</f>
        <v/>
      </c>
      <c r="D195" t="n">
        <v>30</v>
      </c>
      <c r="E195" s="89" t="n">
        <v>92</v>
      </c>
      <c r="F195" s="89" t="n">
        <v>345</v>
      </c>
      <c r="G195" s="89" t="inlineStr">
        <is>
          <t>×</t>
        </is>
      </c>
      <c r="H195" s="91" t="n">
        <v>2</v>
      </c>
      <c r="I195" s="91">
        <f>C195*H195</f>
        <v/>
      </c>
      <c r="J195" s="2" t="n"/>
      <c r="K195" s="96" t="n"/>
      <c r="L195" s="97" t="n"/>
      <c r="M195" s="97" t="n"/>
      <c r="N195" s="98" t="n"/>
      <c r="O195" s="99" t="n"/>
      <c r="P195" s="99" t="n"/>
      <c r="Q195" s="117" t="n"/>
      <c r="R195" s="118" t="n"/>
      <c r="S195" s="118" t="n"/>
      <c r="T195" s="119" t="n"/>
      <c r="U195" s="120" t="n"/>
      <c r="V195" s="120" t="n"/>
      <c r="W195" s="121" t="n">
        <v>30</v>
      </c>
      <c r="X195" s="122">
        <f>F195</f>
        <v/>
      </c>
      <c r="Y195" s="122">
        <f>SUM(I195)</f>
        <v/>
      </c>
      <c r="Z195" s="143" t="n"/>
      <c r="AA195" s="140" t="n"/>
      <c r="AB195" s="140" t="n"/>
      <c r="AC195" s="144" t="n"/>
      <c r="AD195" s="142" t="n"/>
      <c r="AE195" s="142" t="n"/>
    </row>
    <row r="196" ht="15" customHeight="1">
      <c r="B196" s="79" t="inlineStr">
        <is>
          <t>22MHZ</t>
        </is>
      </c>
      <c r="C196" s="80">
        <f>SUMIF(数量表!D:H,B196,数量表!H:H)</f>
        <v/>
      </c>
      <c r="D196" s="80" t="n">
        <v>30</v>
      </c>
      <c r="E196" s="80" t="n">
        <v>92</v>
      </c>
      <c r="F196" s="80" t="n">
        <v>2387</v>
      </c>
      <c r="G196" s="80" t="inlineStr">
        <is>
          <t>×</t>
        </is>
      </c>
      <c r="H196" s="82" t="n">
        <v>2</v>
      </c>
      <c r="I196" s="82">
        <f>C196*H196</f>
        <v/>
      </c>
      <c r="J196" s="2" t="n"/>
      <c r="K196" s="107" t="n"/>
      <c r="L196" s="108" t="n"/>
      <c r="M196" s="108" t="n"/>
      <c r="N196" s="109" t="n"/>
      <c r="O196" s="110" t="n"/>
      <c r="P196" s="110" t="n"/>
      <c r="Q196" s="129" t="n"/>
      <c r="R196" s="130" t="n"/>
      <c r="S196" s="130" t="n"/>
      <c r="T196" s="131" t="n"/>
      <c r="U196" s="132" t="n"/>
      <c r="V196" s="132" t="n"/>
      <c r="W196" s="133" t="n">
        <v>30</v>
      </c>
      <c r="X196" s="134">
        <f>F196</f>
        <v/>
      </c>
      <c r="Y196" s="134">
        <f>SUM(I196)</f>
        <v/>
      </c>
      <c r="Z196" s="143" t="n"/>
      <c r="AA196" s="140" t="n"/>
      <c r="AB196" s="140" t="n"/>
      <c r="AC196" s="144" t="n"/>
      <c r="AD196" s="142" t="n"/>
      <c r="AE196" s="142" t="n"/>
    </row>
    <row r="197" ht="15" customHeight="1" thickBot="1">
      <c r="B197" s="88" t="inlineStr">
        <is>
          <t>22MHZ</t>
        </is>
      </c>
      <c r="C197" s="89">
        <f>SUMIF(数量表!D:H,B197,数量表!H:H)</f>
        <v/>
      </c>
      <c r="D197" s="89" t="n">
        <v>30</v>
      </c>
      <c r="E197" s="89" t="n">
        <v>92</v>
      </c>
      <c r="F197" s="89" t="n">
        <v>345</v>
      </c>
      <c r="G197" s="89" t="inlineStr">
        <is>
          <t>×</t>
        </is>
      </c>
      <c r="H197" s="91" t="n">
        <v>2</v>
      </c>
      <c r="I197" s="91">
        <f>C197*H197</f>
        <v/>
      </c>
      <c r="J197" s="2" t="n"/>
      <c r="K197" s="96" t="n"/>
      <c r="L197" s="97" t="n"/>
      <c r="M197" s="97" t="n"/>
      <c r="N197" s="98" t="n"/>
      <c r="O197" s="99" t="n"/>
      <c r="P197" s="99" t="n"/>
      <c r="Q197" s="117" t="n"/>
      <c r="R197" s="118" t="n"/>
      <c r="S197" s="118" t="n"/>
      <c r="T197" s="119" t="n"/>
      <c r="U197" s="120" t="n"/>
      <c r="V197" s="120" t="n"/>
      <c r="W197" s="121" t="n">
        <v>30</v>
      </c>
      <c r="X197" s="122">
        <f>F197</f>
        <v/>
      </c>
      <c r="Y197" s="122">
        <f>SUM(I197)</f>
        <v/>
      </c>
      <c r="Z197" s="143" t="n"/>
      <c r="AA197" s="140" t="n"/>
      <c r="AB197" s="140" t="n"/>
      <c r="AC197" s="144" t="n"/>
      <c r="AD197" s="142" t="n"/>
      <c r="AE197" s="142" t="n"/>
    </row>
    <row r="198" ht="15" customHeight="1">
      <c r="B198" s="79" t="inlineStr">
        <is>
          <t>22MNT</t>
        </is>
      </c>
      <c r="C198" s="80">
        <f>SUMIF(数量表!D:H,B198,数量表!H:H)</f>
        <v/>
      </c>
      <c r="D198" s="80" t="n">
        <v>45</v>
      </c>
      <c r="E198" s="80" t="n">
        <v>45</v>
      </c>
      <c r="F198" s="80" t="n">
        <v>2357</v>
      </c>
      <c r="G198" s="80" t="inlineStr">
        <is>
          <t>×</t>
        </is>
      </c>
      <c r="H198" s="82" t="n">
        <v>3</v>
      </c>
      <c r="I198" s="82">
        <f>C198*H198</f>
        <v/>
      </c>
      <c r="J198" s="2" t="n"/>
      <c r="K198" s="106" t="n"/>
      <c r="L198" s="97" t="n"/>
      <c r="M198" s="97" t="n"/>
      <c r="N198" s="105" t="n"/>
      <c r="O198" s="99" t="n"/>
      <c r="P198" s="99" t="n"/>
      <c r="Q198" s="117" t="inlineStr">
        <is>
          <t>45×45</t>
        </is>
      </c>
      <c r="R198" s="118">
        <f>F198</f>
        <v/>
      </c>
      <c r="S198" s="118">
        <f>I198</f>
        <v/>
      </c>
      <c r="T198" s="119" t="n"/>
      <c r="U198" s="120" t="n"/>
      <c r="V198" s="120" t="n"/>
      <c r="W198" s="121" t="n"/>
      <c r="X198" s="122" t="n"/>
      <c r="Y198" s="122" t="n"/>
      <c r="Z198" s="143" t="n"/>
      <c r="AA198" s="140" t="n"/>
      <c r="AB198" s="140" t="n"/>
      <c r="AC198" s="144" t="n"/>
      <c r="AD198" s="142" t="n"/>
      <c r="AE198" s="142" t="n"/>
    </row>
    <row r="199" ht="15" customHeight="1">
      <c r="B199" s="85" t="inlineStr">
        <is>
          <t>22MNT</t>
        </is>
      </c>
      <c r="C199">
        <f>SUMIF(数量表!D:H,B199,数量表!H:H)</f>
        <v/>
      </c>
      <c r="F199" s="162" t="n">
        <v>801</v>
      </c>
      <c r="G199" t="inlineStr">
        <is>
          <t>×</t>
        </is>
      </c>
      <c r="H199" s="87" t="n">
        <v>2</v>
      </c>
      <c r="I199" s="87">
        <f>C199*H199</f>
        <v/>
      </c>
      <c r="J199" s="2" t="n"/>
      <c r="K199" s="106" t="n"/>
      <c r="L199" s="97" t="n"/>
      <c r="M199" s="97" t="n"/>
      <c r="N199" s="105" t="n"/>
      <c r="O199" s="99" t="n"/>
      <c r="P199" s="99" t="n"/>
      <c r="Q199" s="117" t="inlineStr">
        <is>
          <t>45×45</t>
        </is>
      </c>
      <c r="R199" s="118">
        <f>F199</f>
        <v/>
      </c>
      <c r="S199" s="118">
        <f>I199</f>
        <v/>
      </c>
      <c r="T199" s="119" t="n"/>
      <c r="U199" s="120" t="n"/>
      <c r="V199" s="120" t="n"/>
      <c r="W199" s="121" t="n"/>
      <c r="X199" s="122" t="n"/>
      <c r="Y199" s="122" t="n"/>
      <c r="Z199" s="143" t="n"/>
      <c r="AA199" s="140" t="n"/>
      <c r="AB199" s="140" t="n"/>
      <c r="AC199" s="144" t="n"/>
      <c r="AD199" s="142" t="n"/>
      <c r="AE199" s="142" t="n"/>
    </row>
    <row r="200" ht="15" customHeight="1" thickBot="1">
      <c r="B200" s="88" t="inlineStr">
        <is>
          <t>22MNT</t>
        </is>
      </c>
      <c r="C200" s="89">
        <f>SUMIF(数量表!D:H,B200,数量表!H:H)</f>
        <v/>
      </c>
      <c r="D200" s="185" t="n">
        <v>35</v>
      </c>
      <c r="E200" s="185" t="n">
        <v>40</v>
      </c>
      <c r="F200" s="185" t="n">
        <v>2447</v>
      </c>
      <c r="G200" s="185" t="inlineStr">
        <is>
          <t>×</t>
        </is>
      </c>
      <c r="H200" s="186" t="n">
        <v>1</v>
      </c>
      <c r="I200" s="186">
        <f>C200*H200</f>
        <v/>
      </c>
      <c r="J200" s="2" t="n"/>
      <c r="K200" s="106" t="n"/>
      <c r="L200" s="97" t="n"/>
      <c r="M200" s="97" t="n"/>
      <c r="N200" s="105" t="n"/>
      <c r="O200" s="99" t="n"/>
      <c r="P200" s="99" t="n"/>
      <c r="Q200" s="117" t="n"/>
      <c r="R200" s="118" t="n"/>
      <c r="S200" s="118" t="n"/>
      <c r="T200" s="119" t="inlineStr">
        <is>
          <t>35×40</t>
        </is>
      </c>
      <c r="U200" s="120">
        <f>F200</f>
        <v/>
      </c>
      <c r="V200" s="120">
        <f>I200</f>
        <v/>
      </c>
      <c r="W200" s="121" t="n"/>
      <c r="X200" s="122" t="n"/>
      <c r="Y200" s="122" t="n"/>
      <c r="Z200" s="143" t="n"/>
      <c r="AA200" s="140" t="n"/>
      <c r="AB200" s="140" t="n"/>
      <c r="AC200" s="144" t="n"/>
      <c r="AD200" s="142" t="n"/>
      <c r="AE200" s="142" t="n"/>
    </row>
    <row r="201" ht="15" customHeight="1">
      <c r="B201" s="79" t="inlineStr">
        <is>
          <t>22MNTW</t>
        </is>
      </c>
      <c r="C201" s="80">
        <f>SUMIF(数量表!D:H,B201,数量表!H:H)</f>
        <v/>
      </c>
      <c r="D201" s="80" t="n">
        <v>45</v>
      </c>
      <c r="E201" s="80" t="n">
        <v>45</v>
      </c>
      <c r="F201" s="80" t="n">
        <v>2357</v>
      </c>
      <c r="G201" s="80" t="inlineStr">
        <is>
          <t>×</t>
        </is>
      </c>
      <c r="H201" s="82" t="n">
        <v>3</v>
      </c>
      <c r="I201" s="82">
        <f>C201*H201</f>
        <v/>
      </c>
      <c r="J201" s="2" t="n"/>
      <c r="K201" s="106" t="n"/>
      <c r="L201" s="97" t="n"/>
      <c r="M201" s="97" t="n"/>
      <c r="N201" s="105" t="n"/>
      <c r="O201" s="99" t="n"/>
      <c r="P201" s="99" t="n"/>
      <c r="Q201" s="117" t="inlineStr">
        <is>
          <t>45×45</t>
        </is>
      </c>
      <c r="R201" s="118">
        <f>F201</f>
        <v/>
      </c>
      <c r="S201" s="118">
        <f>I201</f>
        <v/>
      </c>
      <c r="T201" s="119" t="n"/>
      <c r="U201" s="120" t="n"/>
      <c r="V201" s="120" t="n"/>
      <c r="W201" s="121" t="n"/>
      <c r="X201" s="122" t="n"/>
      <c r="Y201" s="122" t="n"/>
      <c r="Z201" s="143" t="n"/>
      <c r="AA201" s="140" t="n"/>
      <c r="AB201" s="140" t="n"/>
      <c r="AC201" s="144" t="n"/>
      <c r="AD201" s="142" t="n"/>
      <c r="AE201" s="142" t="n"/>
    </row>
    <row r="202" ht="15" customHeight="1">
      <c r="B202" s="85" t="inlineStr">
        <is>
          <t>22MNTW</t>
        </is>
      </c>
      <c r="C202">
        <f>SUMIF(数量表!D:H,B202,数量表!H:H)</f>
        <v/>
      </c>
      <c r="F202" s="162" t="n">
        <v>801</v>
      </c>
      <c r="G202" t="inlineStr">
        <is>
          <t>×</t>
        </is>
      </c>
      <c r="H202" s="87" t="n">
        <v>2</v>
      </c>
      <c r="I202" s="87">
        <f>C202*H202</f>
        <v/>
      </c>
      <c r="J202" s="2" t="n"/>
      <c r="K202" s="106" t="n"/>
      <c r="L202" s="97" t="n"/>
      <c r="M202" s="97" t="n"/>
      <c r="N202" s="105" t="n"/>
      <c r="O202" s="99" t="n"/>
      <c r="P202" s="99" t="n"/>
      <c r="Q202" s="117" t="inlineStr">
        <is>
          <t>45×45</t>
        </is>
      </c>
      <c r="R202" s="118">
        <f>F202</f>
        <v/>
      </c>
      <c r="S202" s="118">
        <f>I202</f>
        <v/>
      </c>
      <c r="T202" s="119" t="n"/>
      <c r="U202" s="120" t="n"/>
      <c r="V202" s="120" t="n"/>
      <c r="W202" s="121" t="n"/>
      <c r="X202" s="122" t="n"/>
      <c r="Y202" s="122" t="n"/>
      <c r="Z202" s="143" t="n"/>
      <c r="AA202" s="140" t="n"/>
      <c r="AB202" s="140" t="n"/>
      <c r="AC202" s="144" t="n"/>
      <c r="AD202" s="142" t="n"/>
      <c r="AE202" s="142" t="n"/>
    </row>
    <row r="203" ht="15" customHeight="1" thickBot="1">
      <c r="B203" s="88" t="inlineStr">
        <is>
          <t>22MNTW</t>
        </is>
      </c>
      <c r="C203" s="89">
        <f>SUMIF(数量表!D:H,B203,数量表!H:H)</f>
        <v/>
      </c>
      <c r="D203" s="185" t="n">
        <v>35</v>
      </c>
      <c r="E203" s="185" t="n">
        <v>40</v>
      </c>
      <c r="F203" s="185" t="n">
        <v>2447</v>
      </c>
      <c r="G203" s="185" t="inlineStr">
        <is>
          <t>×</t>
        </is>
      </c>
      <c r="H203" s="186" t="n">
        <v>1</v>
      </c>
      <c r="I203" s="186">
        <f>C203*H203</f>
        <v/>
      </c>
      <c r="J203" s="2" t="n"/>
      <c r="K203" s="106" t="n"/>
      <c r="L203" s="97" t="n"/>
      <c r="M203" s="97" t="n"/>
      <c r="N203" s="105" t="n"/>
      <c r="O203" s="99" t="n"/>
      <c r="P203" s="99" t="n"/>
      <c r="Q203" s="117" t="n"/>
      <c r="R203" s="118" t="n"/>
      <c r="S203" s="118" t="n"/>
      <c r="T203" s="119" t="inlineStr">
        <is>
          <t>35×40</t>
        </is>
      </c>
      <c r="U203" s="120">
        <f>F203</f>
        <v/>
      </c>
      <c r="V203" s="120">
        <f>I203</f>
        <v/>
      </c>
      <c r="W203" s="121" t="n"/>
      <c r="X203" s="122" t="n"/>
      <c r="Y203" s="122" t="n"/>
      <c r="Z203" s="143" t="n"/>
      <c r="AA203" s="140" t="n"/>
      <c r="AB203" s="140" t="n"/>
      <c r="AC203" s="144" t="n"/>
      <c r="AD203" s="142" t="n"/>
      <c r="AE203" s="142" t="n"/>
    </row>
    <row r="204" ht="15" customHeight="1">
      <c r="B204" s="79" t="inlineStr">
        <is>
          <t>22MNTH</t>
        </is>
      </c>
      <c r="C204" s="80" t="n">
        <v>0</v>
      </c>
      <c r="D204" s="80" t="n">
        <v>45</v>
      </c>
      <c r="E204" s="80" t="n">
        <v>45</v>
      </c>
      <c r="F204" s="80" t="n">
        <v>2357</v>
      </c>
      <c r="G204" s="80" t="inlineStr">
        <is>
          <t>×</t>
        </is>
      </c>
      <c r="H204" s="82" t="n">
        <v>2</v>
      </c>
      <c r="I204" s="82">
        <f>C204*H204</f>
        <v/>
      </c>
      <c r="J204" s="2" t="n"/>
      <c r="K204" s="106" t="n"/>
      <c r="L204" s="97" t="n"/>
      <c r="M204" s="97" t="n"/>
      <c r="N204" s="105" t="n"/>
      <c r="O204" s="99" t="n"/>
      <c r="P204" s="99" t="n"/>
      <c r="Q204" s="117" t="inlineStr">
        <is>
          <t>45×45</t>
        </is>
      </c>
      <c r="R204" s="118">
        <f>F204</f>
        <v/>
      </c>
      <c r="S204" s="118">
        <f>I204</f>
        <v/>
      </c>
      <c r="T204" s="119" t="n"/>
      <c r="U204" s="120" t="n"/>
      <c r="V204" s="120" t="n"/>
      <c r="W204" s="121" t="n"/>
      <c r="X204" s="122" t="n"/>
      <c r="Y204" s="122" t="n"/>
      <c r="Z204" s="143" t="n"/>
      <c r="AA204" s="140" t="n"/>
      <c r="AB204" s="140" t="n"/>
      <c r="AC204" s="144" t="n"/>
      <c r="AD204" s="142" t="n"/>
      <c r="AE204" s="142" t="n"/>
    </row>
    <row r="205" ht="15" customHeight="1">
      <c r="B205" s="85" t="inlineStr">
        <is>
          <t>22MNTH</t>
        </is>
      </c>
      <c r="C205">
        <f>SUMIF(数量表!D:H,B205,数量表!H:H)</f>
        <v/>
      </c>
      <c r="F205" s="162" t="n">
        <v>346</v>
      </c>
      <c r="G205" t="inlineStr">
        <is>
          <t>×</t>
        </is>
      </c>
      <c r="H205" s="87" t="n">
        <v>2</v>
      </c>
      <c r="I205" s="87">
        <f>C205*H205</f>
        <v/>
      </c>
      <c r="J205" s="2" t="n"/>
      <c r="K205" s="106" t="n"/>
      <c r="L205" s="97" t="n"/>
      <c r="M205" s="97" t="n"/>
      <c r="N205" s="105" t="n"/>
      <c r="O205" s="99" t="n"/>
      <c r="P205" s="99" t="n"/>
      <c r="Q205" s="117" t="inlineStr">
        <is>
          <t>45×45</t>
        </is>
      </c>
      <c r="R205" s="118">
        <f>F205</f>
        <v/>
      </c>
      <c r="S205" s="118">
        <f>I205</f>
        <v/>
      </c>
      <c r="T205" s="119" t="n"/>
      <c r="U205" s="120" t="n"/>
      <c r="V205" s="120" t="n"/>
      <c r="W205" s="121" t="n"/>
      <c r="X205" s="122" t="n"/>
      <c r="Y205" s="122" t="n"/>
      <c r="Z205" s="143" t="n"/>
      <c r="AA205" s="140" t="n"/>
      <c r="AB205" s="140" t="n"/>
      <c r="AC205" s="144" t="n"/>
      <c r="AD205" s="142" t="n"/>
      <c r="AE205" s="142" t="n"/>
    </row>
    <row r="206" ht="15" customHeight="1" thickBot="1">
      <c r="B206" s="85" t="inlineStr">
        <is>
          <t>22MNTH</t>
        </is>
      </c>
      <c r="C206">
        <f>SUMIF(数量表!D:H,B206,数量表!H:H)</f>
        <v/>
      </c>
      <c r="D206" s="185" t="n">
        <v>35</v>
      </c>
      <c r="E206" s="185" t="n">
        <v>40</v>
      </c>
      <c r="F206" s="185" t="n">
        <v>2447</v>
      </c>
      <c r="G206" s="185" t="inlineStr">
        <is>
          <t>×</t>
        </is>
      </c>
      <c r="H206" s="186" t="n">
        <v>1</v>
      </c>
      <c r="I206" s="186">
        <f>C206*H206</f>
        <v/>
      </c>
      <c r="J206" s="2" t="n"/>
      <c r="K206" s="106" t="n"/>
      <c r="L206" s="97" t="n"/>
      <c r="M206" s="97" t="n"/>
      <c r="N206" s="105" t="n"/>
      <c r="O206" s="99" t="n"/>
      <c r="P206" s="99" t="n"/>
      <c r="Q206" s="117" t="n"/>
      <c r="R206" s="118" t="n"/>
      <c r="S206" s="118" t="n"/>
      <c r="T206" s="119" t="inlineStr">
        <is>
          <t>35×40</t>
        </is>
      </c>
      <c r="U206" s="120">
        <f>F206</f>
        <v/>
      </c>
      <c r="V206" s="120">
        <f>I206</f>
        <v/>
      </c>
      <c r="W206" s="121" t="n"/>
      <c r="X206" s="122" t="n"/>
      <c r="Y206" s="122" t="n"/>
      <c r="Z206" s="143" t="n"/>
      <c r="AA206" s="140" t="n"/>
      <c r="AB206" s="140" t="n"/>
      <c r="AC206" s="144" t="n"/>
      <c r="AD206" s="142" t="n"/>
      <c r="AE206" s="142" t="n"/>
    </row>
    <row r="207" ht="15" customHeight="1">
      <c r="B207" s="79" t="inlineStr">
        <is>
          <t>22MNTWH</t>
        </is>
      </c>
      <c r="C207" s="80">
        <f>SUMIF(数量表!D:H,B207,数量表!H:H)</f>
        <v/>
      </c>
      <c r="D207" s="80" t="n">
        <v>45</v>
      </c>
      <c r="E207" s="80" t="n">
        <v>45</v>
      </c>
      <c r="F207" s="80" t="n">
        <v>2357</v>
      </c>
      <c r="G207" s="80" t="inlineStr">
        <is>
          <t>×</t>
        </is>
      </c>
      <c r="H207" s="82" t="n">
        <v>2</v>
      </c>
      <c r="I207" s="82">
        <f>C207*H207</f>
        <v/>
      </c>
      <c r="J207" s="2" t="n"/>
      <c r="K207" s="106" t="n"/>
      <c r="L207" s="97" t="n"/>
      <c r="M207" s="97" t="n"/>
      <c r="N207" s="105" t="n"/>
      <c r="O207" s="99" t="n"/>
      <c r="P207" s="99" t="n"/>
      <c r="Q207" s="117" t="inlineStr">
        <is>
          <t>45×45</t>
        </is>
      </c>
      <c r="R207" s="118">
        <f>F207</f>
        <v/>
      </c>
      <c r="S207" s="118">
        <f>I207</f>
        <v/>
      </c>
      <c r="T207" s="119" t="n"/>
      <c r="U207" s="120" t="n"/>
      <c r="V207" s="120" t="n"/>
      <c r="W207" s="121" t="n"/>
      <c r="X207" s="122" t="n"/>
      <c r="Y207" s="122" t="n"/>
      <c r="Z207" s="143" t="n"/>
      <c r="AA207" s="140" t="n"/>
      <c r="AB207" s="140" t="n"/>
      <c r="AC207" s="144" t="n"/>
      <c r="AD207" s="142" t="n"/>
      <c r="AE207" s="142" t="n"/>
    </row>
    <row r="208" ht="15" customHeight="1" thickBot="1">
      <c r="B208" s="88" t="inlineStr">
        <is>
          <t>22MNTWH</t>
        </is>
      </c>
      <c r="C208" s="89">
        <f>SUMIF(数量表!D:H,B208,数量表!H:H)</f>
        <v/>
      </c>
      <c r="D208" s="89" t="n"/>
      <c r="E208" s="89" t="n"/>
      <c r="F208" s="187" t="n">
        <v>346</v>
      </c>
      <c r="G208" s="89" t="inlineStr">
        <is>
          <t>×</t>
        </is>
      </c>
      <c r="H208" s="91" t="n">
        <v>2</v>
      </c>
      <c r="I208" s="91">
        <f>C208*H208</f>
        <v/>
      </c>
      <c r="J208" s="2" t="n"/>
      <c r="K208" s="106" t="n"/>
      <c r="L208" s="97" t="n"/>
      <c r="M208" s="97" t="n"/>
      <c r="N208" s="105" t="n"/>
      <c r="O208" s="99" t="n"/>
      <c r="P208" s="99" t="n"/>
      <c r="Q208" s="117" t="inlineStr">
        <is>
          <t>45×45</t>
        </is>
      </c>
      <c r="R208" s="118">
        <f>F208</f>
        <v/>
      </c>
      <c r="S208" s="118">
        <f>I208</f>
        <v/>
      </c>
      <c r="T208" s="119" t="n"/>
      <c r="U208" s="120" t="n"/>
      <c r="V208" s="120" t="n"/>
      <c r="W208" s="121" t="n"/>
      <c r="X208" s="122" t="n"/>
      <c r="Y208" s="122" t="n"/>
      <c r="Z208" s="143" t="n"/>
      <c r="AA208" s="140" t="n"/>
      <c r="AB208" s="140" t="n"/>
      <c r="AC208" s="144" t="n"/>
      <c r="AD208" s="142" t="n"/>
      <c r="AE208" s="142" t="n"/>
    </row>
    <row r="209" ht="15" customHeight="1">
      <c r="B209" s="79" t="inlineStr">
        <is>
          <t>22MNTQ3</t>
        </is>
      </c>
      <c r="C209" s="80">
        <f>SUMIF(数量表!D:H,B209,数量表!H:H)</f>
        <v/>
      </c>
      <c r="D209" s="80" t="n">
        <v>45</v>
      </c>
      <c r="E209" s="80" t="n">
        <v>45</v>
      </c>
      <c r="F209" s="81" t="n">
        <v>2357</v>
      </c>
      <c r="G209" s="80" t="inlineStr">
        <is>
          <t>×</t>
        </is>
      </c>
      <c r="H209" s="82" t="n">
        <v>3</v>
      </c>
      <c r="I209" s="82">
        <f>C209*H209</f>
        <v/>
      </c>
      <c r="J209" s="2" t="n"/>
      <c r="K209" s="106" t="n"/>
      <c r="L209" s="97" t="n"/>
      <c r="M209" s="97" t="n"/>
      <c r="N209" s="105" t="n"/>
      <c r="O209" s="99" t="n"/>
      <c r="P209" s="99" t="n"/>
      <c r="Q209" s="117" t="inlineStr">
        <is>
          <t>45×45</t>
        </is>
      </c>
      <c r="R209" s="118">
        <f>F209</f>
        <v/>
      </c>
      <c r="S209" s="118">
        <f>I209</f>
        <v/>
      </c>
      <c r="T209" s="119" t="n"/>
      <c r="U209" s="120" t="n"/>
      <c r="V209" s="120" t="n"/>
      <c r="W209" s="121" t="n"/>
      <c r="X209" s="122" t="n"/>
      <c r="Y209" s="122" t="n"/>
      <c r="Z209" s="143" t="n"/>
      <c r="AA209" s="140" t="n"/>
      <c r="AB209" s="140" t="n"/>
      <c r="AC209" s="144" t="n"/>
      <c r="AD209" s="142" t="n"/>
      <c r="AE209" s="142" t="n"/>
    </row>
    <row r="210" ht="15" customHeight="1">
      <c r="B210" s="85" t="inlineStr">
        <is>
          <t>22MNTQ3</t>
        </is>
      </c>
      <c r="C210">
        <f>SUMIF(数量表!D:H,B210,数量表!H:H)</f>
        <v/>
      </c>
      <c r="F210" s="162" t="n">
        <v>574</v>
      </c>
      <c r="G210" t="inlineStr">
        <is>
          <t>×</t>
        </is>
      </c>
      <c r="H210" s="87" t="n">
        <v>2</v>
      </c>
      <c r="I210" s="87">
        <f>C210*H210</f>
        <v/>
      </c>
      <c r="J210" s="2" t="n"/>
      <c r="K210" s="106" t="n"/>
      <c r="L210" s="97" t="n"/>
      <c r="M210" s="97" t="n"/>
      <c r="N210" s="105" t="n"/>
      <c r="O210" s="99" t="n"/>
      <c r="P210" s="99" t="n"/>
      <c r="Q210" s="117" t="inlineStr">
        <is>
          <t>45×45</t>
        </is>
      </c>
      <c r="R210" s="118">
        <f>F210</f>
        <v/>
      </c>
      <c r="S210" s="118">
        <f>I210</f>
        <v/>
      </c>
      <c r="T210" s="119" t="n"/>
      <c r="U210" s="120" t="n"/>
      <c r="V210" s="120" t="n"/>
      <c r="W210" s="121" t="n"/>
      <c r="X210" s="122" t="n"/>
      <c r="Y210" s="122" t="n"/>
      <c r="Z210" s="143" t="n"/>
      <c r="AA210" s="140" t="n"/>
      <c r="AB210" s="140" t="n"/>
      <c r="AC210" s="144" t="n"/>
      <c r="AD210" s="142" t="n"/>
      <c r="AE210" s="142" t="n"/>
    </row>
    <row r="211" ht="15" customHeight="1" thickBot="1">
      <c r="B211" s="88" t="inlineStr">
        <is>
          <t>22MNTQ3</t>
        </is>
      </c>
      <c r="C211" s="89">
        <f>SUMIF(数量表!D:H,B211,数量表!H:H)</f>
        <v/>
      </c>
      <c r="D211" s="185" t="n">
        <v>35</v>
      </c>
      <c r="E211" s="185" t="n">
        <v>40</v>
      </c>
      <c r="F211" s="185" t="n">
        <v>2447</v>
      </c>
      <c r="G211" s="185" t="inlineStr">
        <is>
          <t>×</t>
        </is>
      </c>
      <c r="H211" s="186" t="n">
        <v>1</v>
      </c>
      <c r="I211" s="91">
        <f>C211*H211</f>
        <v/>
      </c>
      <c r="J211" s="2" t="n"/>
      <c r="K211" s="106" t="n"/>
      <c r="L211" s="97" t="n"/>
      <c r="M211" s="97" t="n"/>
      <c r="N211" s="105" t="n"/>
      <c r="O211" s="99" t="n"/>
      <c r="P211" s="99" t="n"/>
      <c r="Q211" s="117" t="n"/>
      <c r="R211" s="118" t="n"/>
      <c r="S211" s="118" t="n"/>
      <c r="T211" s="119" t="inlineStr">
        <is>
          <t>35×40</t>
        </is>
      </c>
      <c r="U211" s="120">
        <f>F211</f>
        <v/>
      </c>
      <c r="V211" s="120">
        <f>I211</f>
        <v/>
      </c>
      <c r="W211" s="121" t="n"/>
      <c r="X211" s="122" t="n"/>
      <c r="Y211" s="122" t="n"/>
      <c r="Z211" s="143" t="n"/>
      <c r="AA211" s="140" t="n"/>
      <c r="AB211" s="140" t="n"/>
      <c r="AC211" s="144" t="n"/>
      <c r="AD211" s="142" t="n"/>
      <c r="AE211" s="142" t="n"/>
    </row>
    <row r="212" ht="15" customHeight="1">
      <c r="B212" s="79" t="inlineStr">
        <is>
          <t>22MNTWQ3</t>
        </is>
      </c>
      <c r="C212" s="80">
        <f>SUMIF(数量表!D:H,B212,数量表!H:H)</f>
        <v/>
      </c>
      <c r="D212" s="80" t="n">
        <v>45</v>
      </c>
      <c r="E212" s="80" t="n">
        <v>45</v>
      </c>
      <c r="F212" s="81" t="n">
        <v>2357</v>
      </c>
      <c r="G212" s="80" t="inlineStr">
        <is>
          <t>×</t>
        </is>
      </c>
      <c r="H212" s="82" t="n">
        <v>3</v>
      </c>
      <c r="I212" s="82">
        <f>C212*H212</f>
        <v/>
      </c>
      <c r="J212" s="2" t="n"/>
      <c r="K212" s="106" t="n"/>
      <c r="L212" s="97" t="n"/>
      <c r="M212" s="97" t="n"/>
      <c r="N212" s="105" t="n"/>
      <c r="O212" s="99" t="n"/>
      <c r="P212" s="99" t="n"/>
      <c r="Q212" s="117" t="inlineStr">
        <is>
          <t>45×45</t>
        </is>
      </c>
      <c r="R212" s="118">
        <f>F212</f>
        <v/>
      </c>
      <c r="S212" s="118">
        <f>I212</f>
        <v/>
      </c>
      <c r="T212" s="119" t="n"/>
      <c r="U212" s="120" t="n"/>
      <c r="V212" s="120" t="n"/>
      <c r="W212" s="121" t="n"/>
      <c r="X212" s="122" t="n"/>
      <c r="Y212" s="122" t="n"/>
      <c r="Z212" s="143" t="n"/>
      <c r="AA212" s="140" t="n"/>
      <c r="AB212" s="140" t="n"/>
      <c r="AC212" s="144" t="n"/>
      <c r="AD212" s="142" t="n"/>
      <c r="AE212" s="142" t="n"/>
    </row>
    <row r="213" ht="15" customHeight="1">
      <c r="B213" s="85" t="inlineStr">
        <is>
          <t>22MNTWQ3</t>
        </is>
      </c>
      <c r="C213">
        <f>SUMIF(数量表!D:H,B213,数量表!H:H)</f>
        <v/>
      </c>
      <c r="F213" s="162" t="n">
        <v>574</v>
      </c>
      <c r="G213" t="inlineStr">
        <is>
          <t>×</t>
        </is>
      </c>
      <c r="H213" s="87" t="n">
        <v>2</v>
      </c>
      <c r="I213" s="87">
        <f>C213*H213</f>
        <v/>
      </c>
      <c r="J213" s="2" t="n"/>
      <c r="K213" s="106" t="n"/>
      <c r="L213" s="97" t="n"/>
      <c r="M213" s="97" t="n"/>
      <c r="N213" s="105" t="n"/>
      <c r="O213" s="99" t="n"/>
      <c r="P213" s="99" t="n"/>
      <c r="Q213" s="117" t="inlineStr">
        <is>
          <t>45×45</t>
        </is>
      </c>
      <c r="R213" s="118">
        <f>F213</f>
        <v/>
      </c>
      <c r="S213" s="118">
        <f>I213</f>
        <v/>
      </c>
      <c r="T213" s="119" t="n"/>
      <c r="U213" s="120" t="n"/>
      <c r="V213" s="120" t="n"/>
      <c r="W213" s="121" t="n"/>
      <c r="X213" s="122" t="n"/>
      <c r="Y213" s="122" t="n"/>
      <c r="Z213" s="143" t="n"/>
      <c r="AA213" s="140" t="n"/>
      <c r="AB213" s="140" t="n"/>
      <c r="AC213" s="144" t="n"/>
      <c r="AD213" s="142" t="n"/>
      <c r="AE213" s="142" t="n"/>
    </row>
    <row r="214" ht="15" customHeight="1" thickBot="1">
      <c r="B214" s="88" t="inlineStr">
        <is>
          <t>22MNTWQ3</t>
        </is>
      </c>
      <c r="C214" s="89">
        <f>SUMIF(数量表!D:H,B214,数量表!H:H)</f>
        <v/>
      </c>
      <c r="D214" s="185" t="n">
        <v>35</v>
      </c>
      <c r="E214" s="185" t="n">
        <v>40</v>
      </c>
      <c r="F214" s="185" t="n">
        <v>2447</v>
      </c>
      <c r="G214" s="185" t="inlineStr">
        <is>
          <t>×</t>
        </is>
      </c>
      <c r="H214" s="186" t="n">
        <v>1</v>
      </c>
      <c r="I214" s="91">
        <f>C214*H214</f>
        <v/>
      </c>
      <c r="J214" s="2" t="n"/>
      <c r="K214" s="106" t="n"/>
      <c r="L214" s="97" t="n"/>
      <c r="M214" s="97" t="n"/>
      <c r="N214" s="105" t="n"/>
      <c r="O214" s="99" t="n"/>
      <c r="P214" s="99" t="n"/>
      <c r="Q214" s="117" t="n"/>
      <c r="R214" s="118" t="n"/>
      <c r="S214" s="118" t="n"/>
      <c r="T214" s="119" t="inlineStr">
        <is>
          <t>35×40</t>
        </is>
      </c>
      <c r="U214" s="120">
        <f>F214</f>
        <v/>
      </c>
      <c r="V214" s="120">
        <f>I214</f>
        <v/>
      </c>
      <c r="W214" s="121" t="n"/>
      <c r="X214" s="122" t="n"/>
      <c r="Y214" s="122" t="n"/>
      <c r="Z214" s="143" t="n"/>
      <c r="AA214" s="140" t="n"/>
      <c r="AB214" s="140" t="n"/>
      <c r="AC214" s="144" t="n"/>
      <c r="AD214" s="142" t="n"/>
      <c r="AE214" s="142" t="n"/>
    </row>
    <row r="215" ht="15" customHeight="1">
      <c r="B215" s="79" t="inlineStr">
        <is>
          <t>22MNTQ600</t>
        </is>
      </c>
      <c r="C215" s="80">
        <f>SUMIF(数量表!D:H,B215,数量表!H:H)</f>
        <v/>
      </c>
      <c r="D215" s="80" t="n">
        <v>45</v>
      </c>
      <c r="E215" s="80" t="n">
        <v>45</v>
      </c>
      <c r="F215" s="81" t="n">
        <v>2357</v>
      </c>
      <c r="G215" s="80" t="inlineStr">
        <is>
          <t>×</t>
        </is>
      </c>
      <c r="H215" s="82" t="n">
        <v>3</v>
      </c>
      <c r="I215" s="82">
        <f>C215*H215</f>
        <v/>
      </c>
      <c r="J215" s="2" t="n"/>
      <c r="K215" s="106" t="n"/>
      <c r="L215" s="97" t="n"/>
      <c r="M215" s="97" t="n"/>
      <c r="N215" s="105" t="n"/>
      <c r="O215" s="99" t="n"/>
      <c r="P215" s="99" t="n"/>
      <c r="Q215" s="117" t="inlineStr">
        <is>
          <t>45×45</t>
        </is>
      </c>
      <c r="R215" s="118">
        <f>F215</f>
        <v/>
      </c>
      <c r="S215" s="118">
        <f>I215</f>
        <v/>
      </c>
      <c r="T215" s="119" t="n"/>
      <c r="U215" s="120" t="n"/>
      <c r="V215" s="120" t="n"/>
      <c r="W215" s="121" t="n"/>
      <c r="X215" s="122" t="n"/>
      <c r="Y215" s="122" t="n"/>
      <c r="Z215" s="143" t="n"/>
      <c r="AA215" s="140" t="n"/>
      <c r="AB215" s="140" t="n"/>
      <c r="AC215" s="144" t="n"/>
      <c r="AD215" s="142" t="n"/>
      <c r="AE215" s="142" t="n"/>
    </row>
    <row r="216" ht="15" customHeight="1">
      <c r="B216" s="85" t="inlineStr">
        <is>
          <t>22MNTQ600</t>
        </is>
      </c>
      <c r="C216">
        <f>SUMIF(数量表!D:H,B216,数量表!H:H)</f>
        <v/>
      </c>
      <c r="F216" s="162" t="n">
        <v>491</v>
      </c>
      <c r="G216" t="inlineStr">
        <is>
          <t>×</t>
        </is>
      </c>
      <c r="H216" s="87" t="n">
        <v>2</v>
      </c>
      <c r="I216" s="87">
        <f>C216*H216</f>
        <v/>
      </c>
      <c r="J216" s="2" t="n"/>
      <c r="K216" s="106" t="n"/>
      <c r="L216" s="97" t="n"/>
      <c r="M216" s="97" t="n"/>
      <c r="N216" s="105" t="n"/>
      <c r="O216" s="99" t="n"/>
      <c r="P216" s="99" t="n"/>
      <c r="Q216" s="117" t="inlineStr">
        <is>
          <t>45×45</t>
        </is>
      </c>
      <c r="R216" s="118">
        <f>F216</f>
        <v/>
      </c>
      <c r="S216" s="118">
        <f>I216</f>
        <v/>
      </c>
      <c r="T216" s="119" t="n"/>
      <c r="U216" s="120" t="n"/>
      <c r="V216" s="120" t="n"/>
      <c r="W216" s="121" t="n"/>
      <c r="X216" s="122" t="n"/>
      <c r="Y216" s="122" t="n"/>
      <c r="Z216" s="143" t="n"/>
      <c r="AA216" s="140" t="n"/>
      <c r="AB216" s="140" t="n"/>
      <c r="AC216" s="144" t="n"/>
      <c r="AD216" s="142" t="n"/>
      <c r="AE216" s="142" t="n"/>
    </row>
    <row r="217" ht="15" customHeight="1" thickBot="1">
      <c r="B217" s="88" t="inlineStr">
        <is>
          <t>22MNTQ600</t>
        </is>
      </c>
      <c r="C217" s="89">
        <f>SUMIF(数量表!D:H,B217,数量表!H:H)</f>
        <v/>
      </c>
      <c r="D217" s="185" t="n">
        <v>35</v>
      </c>
      <c r="E217" s="185" t="n">
        <v>40</v>
      </c>
      <c r="F217" s="185" t="n">
        <v>2447</v>
      </c>
      <c r="G217" s="185" t="inlineStr">
        <is>
          <t>×</t>
        </is>
      </c>
      <c r="H217" s="186" t="n">
        <v>1</v>
      </c>
      <c r="I217" s="91">
        <f>C217*H217</f>
        <v/>
      </c>
      <c r="J217" s="2" t="n"/>
      <c r="K217" s="106" t="n"/>
      <c r="L217" s="97" t="n"/>
      <c r="M217" s="97" t="n"/>
      <c r="N217" s="105" t="n"/>
      <c r="O217" s="99" t="n"/>
      <c r="P217" s="99" t="n"/>
      <c r="Q217" s="117" t="n"/>
      <c r="R217" s="118" t="n"/>
      <c r="S217" s="118" t="n"/>
      <c r="T217" s="119" t="inlineStr">
        <is>
          <t>35×40</t>
        </is>
      </c>
      <c r="U217" s="120">
        <f>F217</f>
        <v/>
      </c>
      <c r="V217" s="120">
        <f>I217</f>
        <v/>
      </c>
      <c r="W217" s="121" t="n"/>
      <c r="X217" s="122" t="n"/>
      <c r="Y217" s="122" t="n"/>
      <c r="Z217" s="143" t="n"/>
      <c r="AA217" s="140" t="n"/>
      <c r="AB217" s="140" t="n"/>
      <c r="AC217" s="144" t="n"/>
      <c r="AD217" s="142" t="n"/>
      <c r="AE217" s="142" t="n"/>
    </row>
    <row r="218" ht="15" customHeight="1">
      <c r="B218" s="79" t="inlineStr">
        <is>
          <t>22MNTWQ600</t>
        </is>
      </c>
      <c r="C218" s="80">
        <f>SUMIF(数量表!D:H,B218,数量表!H:H)</f>
        <v/>
      </c>
      <c r="D218" s="80" t="n">
        <v>45</v>
      </c>
      <c r="E218" s="80" t="n">
        <v>45</v>
      </c>
      <c r="F218" s="81" t="n">
        <v>2357</v>
      </c>
      <c r="G218" s="80" t="inlineStr">
        <is>
          <t>×</t>
        </is>
      </c>
      <c r="H218" s="82" t="n">
        <v>3</v>
      </c>
      <c r="I218" s="82">
        <f>C218*H218</f>
        <v/>
      </c>
      <c r="J218" s="2" t="n"/>
      <c r="K218" s="106" t="n"/>
      <c r="L218" s="97" t="n"/>
      <c r="M218" s="97" t="n"/>
      <c r="N218" s="105" t="n"/>
      <c r="O218" s="99" t="n"/>
      <c r="P218" s="99" t="n"/>
      <c r="Q218" s="117" t="inlineStr">
        <is>
          <t>45×45</t>
        </is>
      </c>
      <c r="R218" s="118">
        <f>F218</f>
        <v/>
      </c>
      <c r="S218" s="118">
        <f>I218</f>
        <v/>
      </c>
      <c r="T218" s="119" t="n"/>
      <c r="U218" s="120" t="n"/>
      <c r="V218" s="120" t="n"/>
      <c r="W218" s="121" t="n"/>
      <c r="X218" s="122" t="n"/>
      <c r="Y218" s="122" t="n"/>
      <c r="Z218" s="143" t="n"/>
      <c r="AA218" s="140" t="n"/>
      <c r="AB218" s="140" t="n"/>
      <c r="AC218" s="144" t="n"/>
      <c r="AD218" s="142" t="n"/>
      <c r="AE218" s="142" t="n"/>
    </row>
    <row r="219" ht="15" customHeight="1">
      <c r="B219" s="85" t="inlineStr">
        <is>
          <t>22MNTWQ600</t>
        </is>
      </c>
      <c r="C219">
        <f>SUMIF(数量表!D:H,B219,数量表!H:H)</f>
        <v/>
      </c>
      <c r="F219" s="162" t="n">
        <v>491</v>
      </c>
      <c r="G219" t="inlineStr">
        <is>
          <t>×</t>
        </is>
      </c>
      <c r="H219" s="87" t="n">
        <v>2</v>
      </c>
      <c r="I219" s="87">
        <f>C219*H219</f>
        <v/>
      </c>
      <c r="J219" s="2" t="n"/>
      <c r="K219" s="106" t="n"/>
      <c r="L219" s="97" t="n"/>
      <c r="M219" s="97" t="n"/>
      <c r="N219" s="105" t="n"/>
      <c r="O219" s="99" t="n"/>
      <c r="P219" s="99" t="n"/>
      <c r="Q219" s="117" t="inlineStr">
        <is>
          <t>45×45</t>
        </is>
      </c>
      <c r="R219" s="118">
        <f>F219</f>
        <v/>
      </c>
      <c r="S219" s="118">
        <f>I219</f>
        <v/>
      </c>
      <c r="T219" s="119" t="n"/>
      <c r="U219" s="120" t="n"/>
      <c r="V219" s="120" t="n"/>
      <c r="W219" s="121" t="n"/>
      <c r="X219" s="122" t="n"/>
      <c r="Y219" s="122" t="n"/>
      <c r="Z219" s="143" t="n"/>
      <c r="AA219" s="140" t="n"/>
      <c r="AB219" s="140" t="n"/>
      <c r="AC219" s="144" t="n"/>
      <c r="AD219" s="142" t="n"/>
      <c r="AE219" s="142" t="n"/>
    </row>
    <row r="220" ht="15" customHeight="1" thickBot="1">
      <c r="B220" s="88" t="inlineStr">
        <is>
          <t>22MNTWQ600</t>
        </is>
      </c>
      <c r="C220" s="89">
        <f>SUMIF(数量表!D:H,B220,数量表!H:H)</f>
        <v/>
      </c>
      <c r="D220" s="185" t="n">
        <v>35</v>
      </c>
      <c r="E220" s="185" t="n">
        <v>40</v>
      </c>
      <c r="F220" s="185" t="n">
        <v>2447</v>
      </c>
      <c r="G220" s="185" t="inlineStr">
        <is>
          <t>×</t>
        </is>
      </c>
      <c r="H220" s="186" t="n">
        <v>1</v>
      </c>
      <c r="I220" s="91">
        <f>C220*H220</f>
        <v/>
      </c>
      <c r="J220" s="2" t="n"/>
      <c r="K220" s="106" t="n"/>
      <c r="L220" s="97" t="n"/>
      <c r="M220" s="97" t="n"/>
      <c r="N220" s="105" t="n"/>
      <c r="O220" s="99" t="n"/>
      <c r="P220" s="99" t="n"/>
      <c r="Q220" s="117" t="n"/>
      <c r="R220" s="118" t="n"/>
      <c r="S220" s="118" t="n"/>
      <c r="T220" s="119" t="inlineStr">
        <is>
          <t>35×40</t>
        </is>
      </c>
      <c r="U220" s="120">
        <f>F220</f>
        <v/>
      </c>
      <c r="V220" s="120">
        <f>I220</f>
        <v/>
      </c>
      <c r="W220" s="121" t="n"/>
      <c r="X220" s="122" t="n"/>
      <c r="Y220" s="122" t="n"/>
      <c r="Z220" s="143" t="n"/>
      <c r="AA220" s="140" t="n"/>
      <c r="AB220" s="140" t="n"/>
      <c r="AC220" s="144" t="n"/>
      <c r="AD220" s="142" t="n"/>
      <c r="AE220" s="142" t="n"/>
    </row>
    <row r="221" ht="15" customHeight="1">
      <c r="B221" s="79" t="inlineStr">
        <is>
          <t>22MNTS</t>
        </is>
      </c>
      <c r="C221" s="80">
        <f>SUMIF(数量表!D:H,B221,数量表!H:H)</f>
        <v/>
      </c>
      <c r="D221" s="80" t="n">
        <v>45</v>
      </c>
      <c r="E221" s="80" t="n">
        <v>45</v>
      </c>
      <c r="F221" s="80" t="n">
        <v>2357</v>
      </c>
      <c r="G221" s="80" t="inlineStr">
        <is>
          <t>×</t>
        </is>
      </c>
      <c r="H221" s="82" t="n">
        <v>3</v>
      </c>
      <c r="I221" s="82">
        <f>C221*H221</f>
        <v/>
      </c>
      <c r="J221" s="2" t="n"/>
      <c r="K221" s="106" t="n"/>
      <c r="L221" s="97" t="n"/>
      <c r="M221" s="97" t="n"/>
      <c r="N221" s="105" t="n"/>
      <c r="O221" s="99" t="n"/>
      <c r="P221" s="99" t="n"/>
      <c r="Q221" s="117" t="inlineStr">
        <is>
          <t>45×45</t>
        </is>
      </c>
      <c r="R221" s="118">
        <f>F221</f>
        <v/>
      </c>
      <c r="S221" s="118">
        <f>I221</f>
        <v/>
      </c>
      <c r="T221" s="119" t="n"/>
      <c r="U221" s="120" t="n"/>
      <c r="V221" s="120" t="n"/>
      <c r="W221" s="121" t="n"/>
      <c r="X221" s="122" t="n"/>
      <c r="Y221" s="122" t="n"/>
      <c r="Z221" s="143" t="n"/>
      <c r="AA221" s="140" t="n"/>
      <c r="AB221" s="140" t="n"/>
      <c r="AC221" s="144" t="n"/>
      <c r="AD221" s="142" t="n"/>
      <c r="AE221" s="142" t="n"/>
    </row>
    <row r="222" ht="15" customHeight="1">
      <c r="B222" s="85" t="inlineStr">
        <is>
          <t>22MNTS</t>
        </is>
      </c>
      <c r="C222">
        <f>SUMIF(数量表!D:H,B222,数量表!H:H)</f>
        <v/>
      </c>
      <c r="F222" s="162" t="n">
        <v>726</v>
      </c>
      <c r="G222" t="inlineStr">
        <is>
          <t>×</t>
        </is>
      </c>
      <c r="H222" s="87" t="n">
        <v>2</v>
      </c>
      <c r="I222" s="87">
        <f>C222*H222</f>
        <v/>
      </c>
      <c r="J222" s="2" t="n"/>
      <c r="K222" s="106" t="n"/>
      <c r="L222" s="97" t="n"/>
      <c r="M222" s="97" t="n"/>
      <c r="N222" s="105" t="n"/>
      <c r="O222" s="99" t="n"/>
      <c r="P222" s="99" t="n"/>
      <c r="Q222" s="117" t="inlineStr">
        <is>
          <t>45×45</t>
        </is>
      </c>
      <c r="R222" s="118">
        <f>F222</f>
        <v/>
      </c>
      <c r="S222" s="118">
        <f>I222</f>
        <v/>
      </c>
      <c r="T222" s="119" t="n"/>
      <c r="U222" s="120" t="n"/>
      <c r="V222" s="120" t="n"/>
      <c r="W222" s="121" t="n"/>
      <c r="X222" s="122" t="n"/>
      <c r="Y222" s="122" t="n"/>
      <c r="Z222" s="143" t="n"/>
      <c r="AA222" s="140" t="n"/>
      <c r="AB222" s="140" t="n"/>
      <c r="AC222" s="144" t="n"/>
      <c r="AD222" s="142" t="n"/>
      <c r="AE222" s="142" t="n"/>
    </row>
    <row r="223" ht="15" customHeight="1" thickBot="1">
      <c r="B223" s="88" t="inlineStr">
        <is>
          <t>22MNTS</t>
        </is>
      </c>
      <c r="C223" s="89">
        <f>SUMIF(数量表!D:H,B223,数量表!H:H)</f>
        <v/>
      </c>
      <c r="D223" s="185" t="n">
        <v>35</v>
      </c>
      <c r="E223" s="185" t="n">
        <v>40</v>
      </c>
      <c r="F223" s="185" t="n">
        <v>2447</v>
      </c>
      <c r="G223" s="185" t="inlineStr">
        <is>
          <t>×</t>
        </is>
      </c>
      <c r="H223" s="186" t="n">
        <v>1</v>
      </c>
      <c r="I223" s="91">
        <f>C223*H223</f>
        <v/>
      </c>
      <c r="J223" s="2" t="n"/>
      <c r="K223" s="106" t="n"/>
      <c r="L223" s="97" t="n"/>
      <c r="M223" s="97" t="n"/>
      <c r="N223" s="105" t="n"/>
      <c r="O223" s="99" t="n"/>
      <c r="P223" s="99" t="n"/>
      <c r="Q223" s="117" t="n"/>
      <c r="R223" s="118" t="n"/>
      <c r="S223" s="118" t="n"/>
      <c r="T223" s="119" t="inlineStr">
        <is>
          <t>35×40</t>
        </is>
      </c>
      <c r="U223" s="120">
        <f>F223</f>
        <v/>
      </c>
      <c r="V223" s="120">
        <f>I223</f>
        <v/>
      </c>
      <c r="W223" s="121" t="n"/>
      <c r="X223" s="122" t="n"/>
      <c r="Y223" s="122" t="n"/>
      <c r="Z223" s="143" t="n"/>
      <c r="AA223" s="140" t="n"/>
      <c r="AB223" s="140" t="n"/>
      <c r="AC223" s="144" t="n"/>
      <c r="AD223" s="142" t="n"/>
      <c r="AE223" s="142" t="n"/>
    </row>
    <row r="224" ht="15" customHeight="1">
      <c r="B224" s="79" t="inlineStr">
        <is>
          <t>22MNTWS</t>
        </is>
      </c>
      <c r="C224" s="80">
        <f>SUMIF(数量表!D:H,B224,数量表!H:H)</f>
        <v/>
      </c>
      <c r="D224" s="80" t="n">
        <v>45</v>
      </c>
      <c r="E224" s="80" t="n">
        <v>45</v>
      </c>
      <c r="F224" s="80" t="n">
        <v>2357</v>
      </c>
      <c r="G224" s="80" t="inlineStr">
        <is>
          <t>×</t>
        </is>
      </c>
      <c r="H224" s="82" t="n">
        <v>3</v>
      </c>
      <c r="I224" s="82">
        <f>C224*H224</f>
        <v/>
      </c>
      <c r="J224" s="2" t="n"/>
      <c r="K224" s="106" t="n"/>
      <c r="L224" s="97" t="n"/>
      <c r="M224" s="97" t="n"/>
      <c r="N224" s="105" t="n"/>
      <c r="O224" s="99" t="n"/>
      <c r="P224" s="99" t="n"/>
      <c r="Q224" s="117" t="inlineStr">
        <is>
          <t>45×45</t>
        </is>
      </c>
      <c r="R224" s="118">
        <f>F224</f>
        <v/>
      </c>
      <c r="S224" s="118">
        <f>I224</f>
        <v/>
      </c>
      <c r="T224" s="119" t="n"/>
      <c r="U224" s="120" t="n"/>
      <c r="V224" s="120" t="n"/>
      <c r="W224" s="121" t="n"/>
      <c r="X224" s="122" t="n"/>
      <c r="Y224" s="122" t="n"/>
      <c r="Z224" s="143" t="n"/>
      <c r="AA224" s="140" t="n"/>
      <c r="AB224" s="140" t="n"/>
      <c r="AC224" s="144" t="n"/>
      <c r="AD224" s="142" t="n"/>
      <c r="AE224" s="142" t="n"/>
    </row>
    <row r="225" ht="15" customHeight="1" thickBot="1">
      <c r="B225" s="88" t="inlineStr">
        <is>
          <t>22MNTWS</t>
        </is>
      </c>
      <c r="C225" s="89">
        <f>SUMIF(数量表!D:H,B225,数量表!H:H)</f>
        <v/>
      </c>
      <c r="D225" s="89" t="n"/>
      <c r="E225" s="89" t="n"/>
      <c r="F225" s="187" t="n">
        <v>726</v>
      </c>
      <c r="G225" s="89" t="inlineStr">
        <is>
          <t>×</t>
        </is>
      </c>
      <c r="H225" s="91" t="n">
        <v>2</v>
      </c>
      <c r="I225" s="91">
        <f>C225*H225</f>
        <v/>
      </c>
      <c r="J225" s="2" t="n"/>
      <c r="K225" s="106" t="n"/>
      <c r="L225" s="97" t="n"/>
      <c r="M225" s="97" t="n"/>
      <c r="N225" s="105" t="n"/>
      <c r="O225" s="99" t="n"/>
      <c r="P225" s="99" t="n"/>
      <c r="Q225" s="117" t="inlineStr">
        <is>
          <t>45×45</t>
        </is>
      </c>
      <c r="R225" s="118">
        <f>F225</f>
        <v/>
      </c>
      <c r="S225" s="118">
        <f>I225</f>
        <v/>
      </c>
      <c r="T225" s="119" t="n"/>
      <c r="U225" s="120" t="n"/>
      <c r="V225" s="120" t="n"/>
      <c r="W225" s="121" t="n"/>
      <c r="X225" s="122" t="n"/>
      <c r="Y225" s="122" t="n"/>
      <c r="Z225" s="143" t="n"/>
      <c r="AA225" s="140" t="n"/>
      <c r="AB225" s="140" t="n"/>
      <c r="AC225" s="144" t="n"/>
      <c r="AD225" s="142" t="n"/>
      <c r="AE225" s="142" t="n"/>
    </row>
    <row r="226" ht="15" customHeight="1" thickBot="1">
      <c r="B226" s="88" t="inlineStr">
        <is>
          <t>22MQ3O</t>
        </is>
      </c>
      <c r="C226" s="89">
        <f>SUMIF(数量表!D:H,B226,数量表!H:H)</f>
        <v/>
      </c>
      <c r="D226" s="89" t="n">
        <v>27</v>
      </c>
      <c r="E226" s="89" t="n">
        <v>105</v>
      </c>
      <c r="F226" s="89" t="n">
        <v>2423</v>
      </c>
      <c r="G226" s="89" t="inlineStr">
        <is>
          <t>×</t>
        </is>
      </c>
      <c r="H226" s="91" t="n">
        <v>1</v>
      </c>
      <c r="I226" s="91">
        <f>C226*H226</f>
        <v/>
      </c>
      <c r="J226" s="2" t="n"/>
      <c r="K226" s="106" t="n"/>
      <c r="L226" s="97" t="n"/>
      <c r="M226" s="97" t="n"/>
      <c r="N226" s="105" t="inlineStr">
        <is>
          <t>27×105</t>
        </is>
      </c>
      <c r="O226" s="99">
        <f>F226</f>
        <v/>
      </c>
      <c r="P226" s="99">
        <f>I226</f>
        <v/>
      </c>
      <c r="Q226" s="117" t="n"/>
      <c r="R226" s="118" t="n"/>
      <c r="S226" s="118" t="n"/>
      <c r="T226" s="119" t="n"/>
      <c r="U226" s="120" t="n"/>
      <c r="V226" s="120" t="n"/>
      <c r="W226" s="121" t="n"/>
      <c r="X226" s="122" t="n"/>
      <c r="Y226" s="122" t="n"/>
      <c r="Z226" s="143" t="n"/>
      <c r="AA226" s="140" t="n"/>
      <c r="AB226" s="140" t="n"/>
      <c r="AC226" s="144" t="n"/>
      <c r="AD226" s="142" t="n"/>
      <c r="AE226" s="142" t="n"/>
    </row>
    <row r="227" ht="15" customHeight="1">
      <c r="B227" s="79" t="inlineStr">
        <is>
          <t>22MQ3OL</t>
        </is>
      </c>
      <c r="C227" s="80">
        <f>SUMIF(数量表!D:H,B227,数量表!H:H)</f>
        <v/>
      </c>
      <c r="D227" s="80" t="n">
        <v>27</v>
      </c>
      <c r="E227" s="80" t="n">
        <v>105</v>
      </c>
      <c r="F227" s="80" t="n">
        <v>2423</v>
      </c>
      <c r="G227" s="80" t="inlineStr">
        <is>
          <t>×</t>
        </is>
      </c>
      <c r="H227" s="82" t="n">
        <v>1</v>
      </c>
      <c r="I227" s="82">
        <f>C227*H227</f>
        <v/>
      </c>
      <c r="J227" s="2" t="n"/>
      <c r="K227" s="106" t="n"/>
      <c r="L227" s="97" t="n"/>
      <c r="M227" s="97" t="n"/>
      <c r="N227" s="105" t="inlineStr">
        <is>
          <t>27×105</t>
        </is>
      </c>
      <c r="O227" s="99">
        <f>F227</f>
        <v/>
      </c>
      <c r="P227" s="99">
        <f>I227</f>
        <v/>
      </c>
      <c r="Q227" s="117" t="n"/>
      <c r="R227" s="118" t="n"/>
      <c r="S227" s="118" t="n"/>
      <c r="T227" s="119" t="n"/>
      <c r="U227" s="120" t="n"/>
      <c r="V227" s="120" t="n"/>
      <c r="W227" s="121" t="n"/>
      <c r="X227" s="122" t="n"/>
      <c r="Y227" s="122" t="n"/>
      <c r="Z227" s="143" t="n"/>
      <c r="AA227" s="140" t="n"/>
      <c r="AB227" s="140" t="n"/>
      <c r="AC227" s="144" t="n"/>
      <c r="AD227" s="142" t="n"/>
      <c r="AE227" s="142" t="n"/>
    </row>
    <row r="228" ht="15" customHeight="1" thickBot="1">
      <c r="B228" s="88" t="inlineStr">
        <is>
          <t>22MQ3OL</t>
        </is>
      </c>
      <c r="C228" s="89">
        <f>SUMIF(数量表!D:H,B228,数量表!H:H)</f>
        <v/>
      </c>
      <c r="D228" s="89" t="n">
        <v>30</v>
      </c>
      <c r="E228" s="89" t="n">
        <v>105</v>
      </c>
      <c r="F228" s="90" t="n">
        <v>2423</v>
      </c>
      <c r="G228" s="89" t="inlineStr">
        <is>
          <t>×</t>
        </is>
      </c>
      <c r="H228" s="91" t="n">
        <v>1</v>
      </c>
      <c r="I228" s="91">
        <f>C228*H228</f>
        <v/>
      </c>
      <c r="J228" s="2" t="n"/>
      <c r="K228" s="106" t="inlineStr">
        <is>
          <t>30×105</t>
        </is>
      </c>
      <c r="L228" s="97">
        <f>F228</f>
        <v/>
      </c>
      <c r="M228" s="97">
        <f>I228</f>
        <v/>
      </c>
      <c r="N228" s="105" t="n"/>
      <c r="O228" s="99" t="n"/>
      <c r="P228" s="99" t="n"/>
      <c r="Q228" s="117" t="n"/>
      <c r="R228" s="118" t="n"/>
      <c r="S228" s="118" t="n"/>
      <c r="T228" s="119" t="n"/>
      <c r="U228" s="120" t="n"/>
      <c r="V228" s="120" t="n"/>
      <c r="W228" s="121" t="n"/>
      <c r="X228" s="122" t="n"/>
      <c r="Y228" s="122" t="n"/>
      <c r="Z228" s="143" t="n"/>
      <c r="AA228" s="140" t="n"/>
      <c r="AB228" s="140" t="n"/>
      <c r="AC228" s="144" t="n"/>
      <c r="AD228" s="142" t="n"/>
      <c r="AE228" s="142" t="n"/>
    </row>
    <row r="229" ht="15" customHeight="1">
      <c r="B229" s="79" t="inlineStr">
        <is>
          <t>22MQ3OR</t>
        </is>
      </c>
      <c r="C229" s="80">
        <f>SUMIF(数量表!D:H,B229,数量表!H:H)</f>
        <v/>
      </c>
      <c r="D229" s="80" t="n">
        <v>27</v>
      </c>
      <c r="E229" s="80" t="n">
        <v>105</v>
      </c>
      <c r="F229" s="80" t="n">
        <v>2423</v>
      </c>
      <c r="G229" s="80" t="inlineStr">
        <is>
          <t>×</t>
        </is>
      </c>
      <c r="H229" s="82" t="n">
        <v>1</v>
      </c>
      <c r="I229" s="82">
        <f>C229*H229</f>
        <v/>
      </c>
      <c r="J229" s="2" t="n"/>
      <c r="K229" s="106" t="n"/>
      <c r="L229" s="97" t="n"/>
      <c r="M229" s="97" t="n"/>
      <c r="N229" s="105" t="inlineStr">
        <is>
          <t>27×105</t>
        </is>
      </c>
      <c r="O229" s="99">
        <f>F229</f>
        <v/>
      </c>
      <c r="P229" s="99">
        <f>I229</f>
        <v/>
      </c>
      <c r="Q229" s="117" t="n"/>
      <c r="R229" s="118" t="n"/>
      <c r="S229" s="118" t="n"/>
      <c r="T229" s="119" t="n"/>
      <c r="U229" s="120" t="n"/>
      <c r="V229" s="120" t="n"/>
      <c r="W229" s="121" t="n"/>
      <c r="X229" s="122" t="n"/>
      <c r="Y229" s="122" t="n"/>
      <c r="Z229" s="143" t="n"/>
      <c r="AA229" s="140" t="n"/>
      <c r="AB229" s="140" t="n"/>
      <c r="AC229" s="144" t="n"/>
      <c r="AD229" s="142" t="n"/>
      <c r="AE229" s="142" t="n"/>
      <c r="AK229" s="72" t="n"/>
    </row>
    <row r="230" ht="15" customHeight="1" thickBot="1">
      <c r="B230" s="88" t="inlineStr">
        <is>
          <t>22MQ3OR</t>
        </is>
      </c>
      <c r="C230" s="89">
        <f>SUMIF(数量表!D:H,B230,数量表!H:H)</f>
        <v/>
      </c>
      <c r="D230" s="89" t="n">
        <v>30</v>
      </c>
      <c r="E230" s="89" t="n">
        <v>105</v>
      </c>
      <c r="F230" s="90" t="n">
        <v>2423</v>
      </c>
      <c r="G230" s="89" t="inlineStr">
        <is>
          <t>×</t>
        </is>
      </c>
      <c r="H230" s="91" t="n">
        <v>1</v>
      </c>
      <c r="I230" s="91">
        <f>C230*H230</f>
        <v/>
      </c>
      <c r="J230" s="2" t="n"/>
      <c r="K230" s="106" t="inlineStr">
        <is>
          <t>30×105</t>
        </is>
      </c>
      <c r="L230" s="97">
        <f>F230</f>
        <v/>
      </c>
      <c r="M230" s="97">
        <f>I230</f>
        <v/>
      </c>
      <c r="N230" s="105" t="n"/>
      <c r="O230" s="99" t="n"/>
      <c r="P230" s="99" t="n"/>
      <c r="Q230" s="117" t="n"/>
      <c r="R230" s="118" t="n"/>
      <c r="S230" s="118" t="n"/>
      <c r="T230" s="119" t="n"/>
      <c r="U230" s="120" t="n"/>
      <c r="V230" s="120" t="n"/>
      <c r="W230" s="121" t="n"/>
      <c r="X230" s="122" t="n"/>
      <c r="Y230" s="122" t="n"/>
      <c r="Z230" s="143" t="n"/>
      <c r="AA230" s="140" t="n"/>
      <c r="AB230" s="140" t="n"/>
      <c r="AC230" s="144" t="n"/>
      <c r="AD230" s="142" t="n"/>
      <c r="AE230" s="142" t="n"/>
    </row>
    <row r="231" ht="15" customHeight="1" thickBot="1">
      <c r="B231" s="88" t="inlineStr">
        <is>
          <t>22MQ3OS</t>
        </is>
      </c>
      <c r="C231" s="89">
        <f>SUMIF(数量表!D:H,B231,数量表!H:H)</f>
        <v/>
      </c>
      <c r="D231" s="89" t="n">
        <v>27</v>
      </c>
      <c r="E231" s="89" t="n">
        <v>105</v>
      </c>
      <c r="F231" s="89" t="n">
        <v>2423</v>
      </c>
      <c r="G231" s="89" t="inlineStr">
        <is>
          <t>×</t>
        </is>
      </c>
      <c r="H231" s="91" t="n">
        <v>1</v>
      </c>
      <c r="I231" s="91">
        <f>C231*H231</f>
        <v/>
      </c>
      <c r="J231" s="2" t="n"/>
      <c r="K231" s="106" t="n"/>
      <c r="L231" s="97" t="n"/>
      <c r="M231" s="97" t="n"/>
      <c r="N231" s="105" t="inlineStr">
        <is>
          <t>27×105</t>
        </is>
      </c>
      <c r="O231" s="99">
        <f>F231</f>
        <v/>
      </c>
      <c r="P231" s="99">
        <f>I231</f>
        <v/>
      </c>
      <c r="Q231" s="117" t="n"/>
      <c r="R231" s="118" t="n"/>
      <c r="S231" s="118" t="n"/>
      <c r="T231" s="119" t="n"/>
      <c r="U231" s="120" t="n"/>
      <c r="V231" s="120" t="n"/>
      <c r="W231" s="121" t="n"/>
      <c r="X231" s="122" t="n"/>
      <c r="Y231" s="122" t="n"/>
      <c r="Z231" s="143" t="n"/>
      <c r="AA231" s="140" t="n"/>
      <c r="AB231" s="140" t="n"/>
      <c r="AC231" s="144" t="n"/>
      <c r="AD231" s="142" t="n"/>
      <c r="AE231" s="142" t="n"/>
    </row>
    <row r="232" ht="15" customHeight="1">
      <c r="B232" s="85" t="inlineStr">
        <is>
          <t>22MQ3R+12</t>
        </is>
      </c>
      <c r="C232">
        <f>SUMIF(数量表!D:H,B232,数量表!H:H)</f>
        <v/>
      </c>
      <c r="D232" t="n">
        <v>27</v>
      </c>
      <c r="E232" t="n">
        <v>105</v>
      </c>
      <c r="F232" t="n">
        <v>2423</v>
      </c>
      <c r="G232" t="inlineStr">
        <is>
          <t>×</t>
        </is>
      </c>
      <c r="H232" s="87" t="n">
        <v>1</v>
      </c>
      <c r="I232" s="87">
        <f>C232*H232</f>
        <v/>
      </c>
      <c r="J232" s="2" t="n"/>
      <c r="K232" s="106" t="n"/>
      <c r="L232" s="97" t="n"/>
      <c r="M232" s="97" t="n"/>
      <c r="N232" s="105" t="inlineStr">
        <is>
          <t>27×105</t>
        </is>
      </c>
      <c r="O232" s="99">
        <f>F232</f>
        <v/>
      </c>
      <c r="P232" s="99">
        <f>I232</f>
        <v/>
      </c>
      <c r="Q232" s="117" t="n"/>
      <c r="R232" s="118" t="n"/>
      <c r="S232" s="118" t="n"/>
      <c r="T232" s="119" t="n"/>
      <c r="U232" s="120" t="n"/>
      <c r="V232" s="120" t="n"/>
      <c r="W232" s="121" t="n"/>
      <c r="X232" s="122" t="n"/>
      <c r="Y232" s="122" t="n"/>
      <c r="Z232" s="143" t="n"/>
      <c r="AA232" s="140" t="n"/>
      <c r="AB232" s="140" t="n"/>
      <c r="AC232" s="144" t="n"/>
      <c r="AD232" s="142" t="n"/>
      <c r="AE232" s="142" t="n"/>
    </row>
    <row r="233" ht="15" customHeight="1" thickBot="1">
      <c r="B233" s="88" t="inlineStr">
        <is>
          <t>22MQ3R+12</t>
        </is>
      </c>
      <c r="C233" s="89">
        <f>SUMIF(数量表!D:H,B233,数量表!H:H)</f>
        <v/>
      </c>
      <c r="D233" s="89" t="n">
        <v>30</v>
      </c>
      <c r="E233" s="89" t="n">
        <v>105</v>
      </c>
      <c r="F233" s="89" t="n">
        <v>2423</v>
      </c>
      <c r="G233" s="89" t="inlineStr">
        <is>
          <t>×</t>
        </is>
      </c>
      <c r="H233" s="91" t="n">
        <v>1</v>
      </c>
      <c r="I233" s="91">
        <f>C233*H233</f>
        <v/>
      </c>
      <c r="J233" s="2" t="n"/>
      <c r="K233" s="106" t="inlineStr">
        <is>
          <t>30×105</t>
        </is>
      </c>
      <c r="L233" s="97">
        <f>F233</f>
        <v/>
      </c>
      <c r="M233" s="97">
        <f>I233</f>
        <v/>
      </c>
      <c r="N233" s="105" t="n"/>
      <c r="O233" s="99" t="n"/>
      <c r="P233" s="99" t="n"/>
      <c r="Q233" s="117" t="n"/>
      <c r="R233" s="118" t="n"/>
      <c r="S233" s="118" t="n"/>
      <c r="T233" s="119" t="n"/>
      <c r="U233" s="120" t="n"/>
      <c r="V233" s="120" t="n"/>
      <c r="W233" s="121" t="n"/>
      <c r="X233" s="122" t="n"/>
      <c r="Y233" s="122" t="n"/>
      <c r="Z233" s="143" t="n"/>
      <c r="AA233" s="140" t="n"/>
      <c r="AB233" s="140" t="n"/>
      <c r="AC233" s="144" t="n"/>
      <c r="AD233" s="142" t="n"/>
      <c r="AE233" s="142" t="n"/>
    </row>
    <row r="234" ht="15" customHeight="1">
      <c r="B234" s="85" t="inlineStr">
        <is>
          <t>22MQ3Z</t>
        </is>
      </c>
      <c r="C234">
        <f>SUMIF(数量表!D:H,B234,数量表!H:H)</f>
        <v/>
      </c>
      <c r="D234" t="n">
        <v>27</v>
      </c>
      <c r="E234" t="n">
        <v>92</v>
      </c>
      <c r="F234" t="n">
        <v>2387</v>
      </c>
      <c r="G234" t="inlineStr">
        <is>
          <t>×</t>
        </is>
      </c>
      <c r="H234" s="87" t="n">
        <v>1</v>
      </c>
      <c r="I234" s="87">
        <f>C234*H234</f>
        <v/>
      </c>
      <c r="J234" s="2" t="n"/>
      <c r="K234" s="106" t="n"/>
      <c r="L234" s="97" t="n"/>
      <c r="M234" s="97" t="n"/>
      <c r="N234" s="105" t="inlineStr">
        <is>
          <t>27×105</t>
        </is>
      </c>
      <c r="O234" s="99">
        <f>F234</f>
        <v/>
      </c>
      <c r="P234" s="99">
        <f>I234</f>
        <v/>
      </c>
      <c r="Q234" s="117" t="n"/>
      <c r="R234" s="118" t="n"/>
      <c r="S234" s="118" t="n"/>
      <c r="T234" s="119" t="n"/>
      <c r="U234" s="120" t="n"/>
      <c r="V234" s="120" t="n"/>
      <c r="W234" s="121" t="n"/>
      <c r="X234" s="122" t="n"/>
      <c r="Y234" s="122" t="n"/>
      <c r="Z234" s="143" t="n"/>
      <c r="AA234" s="140" t="n"/>
      <c r="AB234" s="140" t="n"/>
      <c r="AC234" s="144" t="n"/>
      <c r="AD234" s="142" t="n"/>
      <c r="AE234" s="142" t="n"/>
    </row>
    <row r="235" ht="15" customHeight="1">
      <c r="B235" s="85" t="inlineStr">
        <is>
          <t>22MQ3Z</t>
        </is>
      </c>
      <c r="C235">
        <f>SUMIF(数量表!D:H,B235,数量表!H:H)</f>
        <v/>
      </c>
      <c r="D235" t="n">
        <v>30</v>
      </c>
      <c r="E235" t="n">
        <v>92</v>
      </c>
      <c r="F235" t="n">
        <v>2387</v>
      </c>
      <c r="G235" t="inlineStr">
        <is>
          <t>×</t>
        </is>
      </c>
      <c r="H235" s="87" t="n">
        <v>1</v>
      </c>
      <c r="I235" s="87">
        <f>C235*H235</f>
        <v/>
      </c>
      <c r="J235" s="2" t="n"/>
      <c r="K235" s="106" t="inlineStr">
        <is>
          <t>30×92</t>
        </is>
      </c>
      <c r="L235" s="97">
        <f>F235</f>
        <v/>
      </c>
      <c r="M235" s="97">
        <f>I235</f>
        <v/>
      </c>
      <c r="N235" s="105" t="n"/>
      <c r="O235" s="99" t="n"/>
      <c r="P235" s="99" t="n"/>
      <c r="Q235" s="117" t="n"/>
      <c r="R235" s="118" t="n"/>
      <c r="S235" s="118" t="n"/>
      <c r="T235" s="119" t="n"/>
      <c r="U235" s="120" t="n"/>
      <c r="V235" s="120" t="n"/>
      <c r="W235" s="121" t="n"/>
      <c r="X235" s="122" t="n"/>
      <c r="Y235" s="122" t="n"/>
      <c r="Z235" s="143" t="n"/>
      <c r="AA235" s="140" t="n"/>
      <c r="AB235" s="140" t="n"/>
      <c r="AC235" s="144" t="n"/>
      <c r="AD235" s="142" t="n"/>
      <c r="AE235" s="142" t="n"/>
    </row>
    <row r="236" ht="15" customHeight="1" thickBot="1">
      <c r="B236" s="88" t="inlineStr">
        <is>
          <t>22MQ3Z</t>
        </is>
      </c>
      <c r="C236" s="89">
        <f>SUMIF(数量表!D:H,B236,数量表!H:H)</f>
        <v/>
      </c>
      <c r="D236" s="89" t="n">
        <v>30</v>
      </c>
      <c r="E236" s="89" t="n">
        <v>92</v>
      </c>
      <c r="F236" s="89" t="n">
        <v>573</v>
      </c>
      <c r="G236" s="89" t="inlineStr">
        <is>
          <t>×</t>
        </is>
      </c>
      <c r="H236" s="91" t="n">
        <v>2</v>
      </c>
      <c r="I236" s="91">
        <f>C236*H236</f>
        <v/>
      </c>
      <c r="J236" s="2" t="n"/>
      <c r="K236" s="106" t="inlineStr">
        <is>
          <t>30×92</t>
        </is>
      </c>
      <c r="L236" s="97">
        <f>F236</f>
        <v/>
      </c>
      <c r="M236" s="97">
        <f>I236</f>
        <v/>
      </c>
      <c r="N236" s="105" t="n"/>
      <c r="O236" s="99" t="n"/>
      <c r="P236" s="99" t="n"/>
      <c r="Q236" s="117" t="n"/>
      <c r="R236" s="118" t="n"/>
      <c r="S236" s="118" t="n"/>
      <c r="T236" s="119" t="n"/>
      <c r="U236" s="120" t="n"/>
      <c r="V236" s="120" t="n"/>
      <c r="W236" s="121" t="n"/>
      <c r="X236" s="122" t="n"/>
      <c r="Y236" s="122" t="n"/>
      <c r="Z236" s="143" t="n"/>
      <c r="AA236" s="140" t="n"/>
      <c r="AB236" s="140" t="n"/>
      <c r="AC236" s="144" t="n"/>
      <c r="AD236" s="142" t="n"/>
      <c r="AE236" s="142" t="n"/>
    </row>
    <row r="237" ht="15" customHeight="1" thickBot="1">
      <c r="B237" s="88" t="inlineStr">
        <is>
          <t>22MQ215</t>
        </is>
      </c>
      <c r="C237" s="89" t="n"/>
      <c r="D237" s="89" t="n"/>
      <c r="E237" s="89" t="n"/>
      <c r="F237" s="89" t="n"/>
      <c r="G237" s="89" t="n"/>
      <c r="H237" s="91" t="n"/>
      <c r="I237" s="91" t="n"/>
      <c r="J237" s="2" t="n"/>
      <c r="K237" s="106" t="n"/>
      <c r="L237" s="97" t="n"/>
      <c r="M237" s="97" t="n"/>
      <c r="N237" s="105" t="n"/>
      <c r="O237" s="99" t="n"/>
      <c r="P237" s="99" t="n"/>
      <c r="Q237" s="117" t="n"/>
      <c r="R237" s="118" t="n"/>
      <c r="S237" s="118" t="n"/>
      <c r="T237" s="119" t="n"/>
      <c r="U237" s="120" t="n"/>
      <c r="V237" s="120" t="n"/>
      <c r="W237" s="121" t="n"/>
      <c r="X237" s="122" t="n"/>
      <c r="Y237" s="122" t="n"/>
      <c r="Z237" s="143" t="n"/>
      <c r="AA237" s="140" t="n"/>
      <c r="AB237" s="140" t="n"/>
      <c r="AC237" s="144" t="n"/>
      <c r="AD237" s="142" t="n"/>
      <c r="AE237" s="142" t="n"/>
    </row>
    <row r="238" ht="15" customHeight="1" thickBot="1">
      <c r="B238" s="88" t="inlineStr">
        <is>
          <t>22MQ215L</t>
        </is>
      </c>
      <c r="C238" s="89">
        <f>SUMIF(数量表!D:H,B238,数量表!H:H)</f>
        <v/>
      </c>
      <c r="D238" s="89" t="n">
        <v>30</v>
      </c>
      <c r="E238" s="89" t="n">
        <v>105</v>
      </c>
      <c r="F238" s="90" t="n">
        <v>2423</v>
      </c>
      <c r="G238" s="89" t="n"/>
      <c r="H238" s="91" t="n">
        <v>1</v>
      </c>
      <c r="I238" s="91">
        <f>C238*H238</f>
        <v/>
      </c>
      <c r="J238" s="2" t="n"/>
      <c r="K238" s="101" t="inlineStr">
        <is>
          <t>30x105</t>
        </is>
      </c>
      <c r="L238" s="97">
        <f>F238</f>
        <v/>
      </c>
      <c r="M238" s="102">
        <f>I238</f>
        <v/>
      </c>
      <c r="N238" s="103" t="n"/>
      <c r="O238" s="104" t="n"/>
      <c r="P238" s="104" t="n"/>
      <c r="Q238" s="123" t="n"/>
      <c r="R238" s="124" t="n"/>
      <c r="S238" s="124" t="n"/>
      <c r="T238" s="125" t="n"/>
      <c r="U238" s="126" t="n"/>
      <c r="V238" s="126" t="n"/>
      <c r="W238" s="127" t="n"/>
      <c r="X238" s="145" t="n"/>
      <c r="Y238" s="145" t="n"/>
      <c r="Z238" s="146" t="n"/>
      <c r="AA238" s="147" t="n"/>
      <c r="AB238" s="147" t="n"/>
      <c r="AC238" s="199" t="n"/>
      <c r="AD238" s="200" t="n"/>
      <c r="AE238" s="200" t="n"/>
    </row>
    <row r="239" ht="15" customHeight="1" thickBot="1">
      <c r="B239" s="88" t="inlineStr">
        <is>
          <t>22MQ215R</t>
        </is>
      </c>
      <c r="C239" s="89">
        <f>SUMIF(数量表!D:H,B239,数量表!H:H)</f>
        <v/>
      </c>
      <c r="D239" s="89" t="n">
        <v>30</v>
      </c>
      <c r="E239" s="89" t="n">
        <v>105</v>
      </c>
      <c r="F239" s="89" t="n">
        <v>2423</v>
      </c>
      <c r="G239" s="89" t="inlineStr">
        <is>
          <t>×</t>
        </is>
      </c>
      <c r="H239" s="91" t="n">
        <v>1</v>
      </c>
      <c r="I239" s="91">
        <f>C239*H239</f>
        <v/>
      </c>
      <c r="J239" s="2" t="n"/>
      <c r="K239" s="106" t="inlineStr">
        <is>
          <t>30×105</t>
        </is>
      </c>
      <c r="L239" s="97">
        <f>F239</f>
        <v/>
      </c>
      <c r="M239" s="97">
        <f>I239</f>
        <v/>
      </c>
      <c r="N239" s="105" t="n"/>
      <c r="O239" s="99" t="n"/>
      <c r="P239" s="99" t="n"/>
      <c r="Q239" s="117" t="n"/>
      <c r="R239" s="118" t="n"/>
      <c r="S239" s="118" t="n"/>
      <c r="T239" s="119" t="n"/>
      <c r="U239" s="120" t="n"/>
      <c r="V239" s="120" t="n"/>
      <c r="W239" s="121" t="n"/>
      <c r="X239" s="122" t="n"/>
      <c r="Y239" s="122" t="n"/>
      <c r="Z239" s="143" t="n"/>
      <c r="AA239" s="140" t="n"/>
      <c r="AB239" s="140" t="n"/>
      <c r="AC239" s="144" t="n"/>
      <c r="AD239" s="142" t="n"/>
      <c r="AE239" s="142" t="n"/>
    </row>
    <row r="240" ht="15" customHeight="1" thickBot="1">
      <c r="B240" s="83" t="inlineStr">
        <is>
          <t>22MQ305</t>
        </is>
      </c>
      <c r="C240" s="7" t="n"/>
      <c r="D240" s="7" t="n"/>
      <c r="E240" s="7" t="n"/>
      <c r="F240" s="84" t="n"/>
      <c r="G240" s="7" t="n"/>
      <c r="H240" s="21" t="n"/>
      <c r="I240" s="21" t="n"/>
      <c r="J240" s="2" t="n"/>
      <c r="K240" s="106" t="n"/>
      <c r="L240" s="97" t="n"/>
      <c r="M240" s="97" t="n"/>
      <c r="N240" s="105" t="n"/>
      <c r="O240" s="99" t="n"/>
      <c r="P240" s="99" t="n"/>
      <c r="Q240" s="117" t="n"/>
      <c r="R240" s="118" t="n"/>
      <c r="S240" s="118" t="n"/>
      <c r="T240" s="119" t="n"/>
      <c r="U240" s="120" t="n"/>
      <c r="V240" s="120" t="n"/>
      <c r="W240" s="121" t="n"/>
      <c r="X240" s="122" t="n"/>
      <c r="Y240" s="122" t="n"/>
      <c r="Z240" s="143" t="n"/>
      <c r="AA240" s="140" t="n"/>
      <c r="AB240" s="140" t="n"/>
      <c r="AC240" s="144" t="n"/>
      <c r="AD240" s="142" t="n"/>
      <c r="AE240" s="142" t="n"/>
    </row>
    <row r="241" ht="15" customHeight="1" thickBot="1">
      <c r="B241" s="83" t="inlineStr">
        <is>
          <t>22MQ305L</t>
        </is>
      </c>
      <c r="C241" s="7">
        <f>SUMIF(数量表!D:H,B241,数量表!H:H)</f>
        <v/>
      </c>
      <c r="D241" s="7" t="n">
        <v>30</v>
      </c>
      <c r="E241" s="7" t="n">
        <v>105</v>
      </c>
      <c r="F241" s="84" t="n">
        <v>2423</v>
      </c>
      <c r="G241" s="7" t="n"/>
      <c r="H241" s="21" t="n">
        <v>1</v>
      </c>
      <c r="I241" s="21">
        <f>C241*H241</f>
        <v/>
      </c>
      <c r="J241" s="2" t="n"/>
      <c r="K241" s="101" t="inlineStr">
        <is>
          <t>30x105</t>
        </is>
      </c>
      <c r="L241" s="97">
        <f>F241</f>
        <v/>
      </c>
      <c r="M241" s="102">
        <f>I241</f>
        <v/>
      </c>
      <c r="N241" s="103" t="n"/>
      <c r="O241" s="104" t="n"/>
      <c r="P241" s="104" t="n"/>
      <c r="Q241" s="123" t="n"/>
      <c r="R241" s="124" t="n"/>
      <c r="S241" s="124" t="n"/>
      <c r="T241" s="125" t="n"/>
      <c r="U241" s="126" t="n"/>
      <c r="V241" s="126" t="n"/>
      <c r="W241" s="127" t="n"/>
      <c r="X241" s="145" t="n"/>
      <c r="Y241" s="145" t="n"/>
      <c r="Z241" s="146" t="n"/>
      <c r="AA241" s="147" t="n"/>
      <c r="AB241" s="147" t="n"/>
      <c r="AC241" s="148" t="n"/>
      <c r="AD241" s="149" t="n"/>
      <c r="AE241" s="149" t="n"/>
    </row>
    <row r="242" ht="15" customHeight="1" thickBot="1">
      <c r="B242" s="88" t="inlineStr">
        <is>
          <t>22MQ305R</t>
        </is>
      </c>
      <c r="C242" s="89">
        <f>SUMIF(数量表!D:H,B242,数量表!H:H)</f>
        <v/>
      </c>
      <c r="D242" s="89" t="n">
        <v>30</v>
      </c>
      <c r="E242" s="89" t="n">
        <v>105</v>
      </c>
      <c r="F242" s="90" t="n">
        <v>2423</v>
      </c>
      <c r="G242" s="89" t="n"/>
      <c r="H242" s="91" t="n">
        <v>1</v>
      </c>
      <c r="I242" s="91">
        <f>C242*H242</f>
        <v/>
      </c>
      <c r="J242" s="2" t="n"/>
      <c r="K242" s="189" t="inlineStr">
        <is>
          <t>30x105</t>
        </is>
      </c>
      <c r="L242" s="97">
        <f>F242</f>
        <v/>
      </c>
      <c r="M242" s="190">
        <f>I242</f>
        <v/>
      </c>
      <c r="N242" s="191" t="n"/>
      <c r="O242" s="192" t="n"/>
      <c r="P242" s="192" t="n"/>
      <c r="Q242" s="193" t="n"/>
      <c r="R242" s="194" t="n"/>
      <c r="S242" s="194" t="n"/>
      <c r="T242" s="195" t="n"/>
      <c r="U242" s="196" t="n"/>
      <c r="V242" s="196" t="n"/>
      <c r="W242" s="197" t="n"/>
      <c r="X242" s="198" t="n"/>
      <c r="Y242" s="198" t="n"/>
      <c r="Z242" s="201" t="n"/>
      <c r="AA242" s="202" t="n"/>
      <c r="AB242" s="202" t="n"/>
      <c r="AC242" s="199" t="n"/>
      <c r="AD242" s="200" t="n"/>
      <c r="AE242" s="200" t="n"/>
    </row>
    <row r="243" ht="15" customHeight="1" thickBot="1">
      <c r="B243" s="88" t="inlineStr">
        <is>
          <t>22MQ310</t>
        </is>
      </c>
      <c r="C243" s="89" t="n"/>
      <c r="D243" s="89" t="n"/>
      <c r="E243" s="89" t="n"/>
      <c r="F243" s="89" t="n"/>
      <c r="G243" s="89" t="n"/>
      <c r="H243" s="91" t="n"/>
      <c r="I243" s="91" t="n"/>
      <c r="J243" s="2" t="n"/>
      <c r="K243" s="106" t="n"/>
      <c r="L243" s="97" t="n"/>
      <c r="M243" s="97" t="n"/>
      <c r="N243" s="105" t="n"/>
      <c r="O243" s="99" t="n"/>
      <c r="P243" s="99" t="n"/>
      <c r="Q243" s="117" t="n"/>
      <c r="R243" s="118" t="n"/>
      <c r="S243" s="118" t="n"/>
      <c r="T243" s="119" t="n"/>
      <c r="U243" s="120" t="n"/>
      <c r="V243" s="120" t="n"/>
      <c r="W243" s="121" t="n"/>
      <c r="X243" s="122" t="n"/>
      <c r="Y243" s="122" t="n"/>
      <c r="Z243" s="143" t="n"/>
      <c r="AA243" s="140" t="n"/>
      <c r="AB243" s="140" t="n"/>
      <c r="AC243" s="144" t="n"/>
      <c r="AD243" s="142" t="n"/>
      <c r="AE243" s="142" t="n"/>
    </row>
    <row r="244" ht="15" customHeight="1" thickBot="1">
      <c r="B244" s="88" t="inlineStr">
        <is>
          <t>22MQ310L</t>
        </is>
      </c>
      <c r="C244" s="89">
        <f>SUMIF(数量表!D:H,B244,数量表!H:H)</f>
        <v/>
      </c>
      <c r="D244" s="89" t="n">
        <v>30</v>
      </c>
      <c r="E244" s="89" t="n">
        <v>105</v>
      </c>
      <c r="F244" s="89" t="n">
        <v>2423</v>
      </c>
      <c r="G244" s="89" t="inlineStr">
        <is>
          <t>×</t>
        </is>
      </c>
      <c r="H244" s="91" t="n">
        <v>1</v>
      </c>
      <c r="I244" s="91">
        <f>C244*H244</f>
        <v/>
      </c>
      <c r="J244" s="2" t="n"/>
      <c r="K244" s="106" t="inlineStr">
        <is>
          <t>30×105</t>
        </is>
      </c>
      <c r="L244" s="97">
        <f>F244</f>
        <v/>
      </c>
      <c r="M244" s="97">
        <f>I244</f>
        <v/>
      </c>
      <c r="N244" s="105" t="n"/>
      <c r="O244" s="99" t="n"/>
      <c r="P244" s="99" t="n"/>
      <c r="Q244" s="117" t="n"/>
      <c r="R244" s="118" t="n"/>
      <c r="S244" s="118" t="n"/>
      <c r="T244" s="119" t="n"/>
      <c r="U244" s="120" t="n"/>
      <c r="V244" s="120" t="n"/>
      <c r="W244" s="121" t="n"/>
      <c r="X244" s="122" t="n"/>
      <c r="Y244" s="122" t="n"/>
      <c r="Z244" s="143" t="n"/>
      <c r="AA244" s="140" t="n"/>
      <c r="AB244" s="140" t="n"/>
      <c r="AC244" s="144" t="n"/>
      <c r="AD244" s="142" t="n"/>
      <c r="AE244" s="142" t="n"/>
    </row>
    <row r="245" ht="15" customHeight="1" thickBot="1">
      <c r="B245" s="88" t="inlineStr">
        <is>
          <t>22MQ310R</t>
        </is>
      </c>
      <c r="C245" s="89">
        <f>SUMIF(数量表!D:H,B245,数量表!H:H)</f>
        <v/>
      </c>
      <c r="D245" s="89" t="n">
        <v>30</v>
      </c>
      <c r="E245" s="89" t="n">
        <v>105</v>
      </c>
      <c r="F245" s="89" t="n">
        <v>2423</v>
      </c>
      <c r="G245" s="89" t="inlineStr">
        <is>
          <t>×</t>
        </is>
      </c>
      <c r="H245" s="91" t="n">
        <v>1</v>
      </c>
      <c r="I245" s="91">
        <f>C245*H245</f>
        <v/>
      </c>
      <c r="J245" s="2" t="n"/>
      <c r="K245" s="106" t="inlineStr">
        <is>
          <t>30×105</t>
        </is>
      </c>
      <c r="L245" s="97">
        <f>F245</f>
        <v/>
      </c>
      <c r="M245" s="97">
        <f>I245</f>
        <v/>
      </c>
      <c r="N245" s="105" t="n"/>
      <c r="O245" s="99" t="n"/>
      <c r="P245" s="99" t="n"/>
      <c r="Q245" s="117" t="n"/>
      <c r="R245" s="118" t="n"/>
      <c r="S245" s="118" t="n"/>
      <c r="T245" s="119" t="n"/>
      <c r="U245" s="120" t="n"/>
      <c r="V245" s="120" t="n"/>
      <c r="W245" s="121" t="n"/>
      <c r="X245" s="122" t="n"/>
      <c r="Y245" s="122" t="n"/>
      <c r="Z245" s="143" t="n"/>
      <c r="AA245" s="140" t="n"/>
      <c r="AB245" s="140" t="n"/>
      <c r="AC245" s="144" t="n"/>
      <c r="AD245" s="142" t="n"/>
      <c r="AE245" s="142" t="n"/>
    </row>
    <row r="246" ht="15" customHeight="1" thickBot="1">
      <c r="B246" s="83" t="inlineStr">
        <is>
          <t>22MQ600</t>
        </is>
      </c>
      <c r="C246" s="7">
        <f>SUMIF(数量表!D:H,B246,数量表!H:H)</f>
        <v/>
      </c>
      <c r="D246" s="7" t="n">
        <v>27</v>
      </c>
      <c r="E246" s="7" t="n">
        <v>105</v>
      </c>
      <c r="F246" s="7" t="n">
        <v>2423</v>
      </c>
      <c r="G246" s="7" t="inlineStr">
        <is>
          <t>×</t>
        </is>
      </c>
      <c r="H246" s="21" t="n">
        <v>1</v>
      </c>
      <c r="I246" s="21">
        <f>C246*H246</f>
        <v/>
      </c>
      <c r="J246" s="2" t="n"/>
      <c r="K246" s="106" t="n"/>
      <c r="L246" s="97" t="n"/>
      <c r="M246" s="97" t="n"/>
      <c r="N246" s="98" t="inlineStr">
        <is>
          <t>27×105</t>
        </is>
      </c>
      <c r="O246" s="99">
        <f>F246</f>
        <v/>
      </c>
      <c r="P246" s="99">
        <f>I246</f>
        <v/>
      </c>
      <c r="Q246" s="117" t="n"/>
      <c r="R246" s="118" t="n"/>
      <c r="S246" s="118" t="n"/>
      <c r="T246" s="119" t="n"/>
      <c r="U246" s="120" t="n"/>
      <c r="V246" s="120" t="n"/>
      <c r="W246" s="121" t="n"/>
      <c r="X246" s="122" t="n"/>
      <c r="Y246" s="122" t="n"/>
      <c r="Z246" s="143" t="n"/>
      <c r="AA246" s="140" t="n"/>
      <c r="AB246" s="140" t="n"/>
      <c r="AC246" s="144" t="n"/>
      <c r="AD246" s="142" t="n"/>
      <c r="AE246" s="142" t="n"/>
    </row>
    <row r="247" ht="15" customHeight="1">
      <c r="B247" s="79" t="inlineStr">
        <is>
          <t>22MQ600L</t>
        </is>
      </c>
      <c r="C247" s="80">
        <f>SUMIF(数量表!D:H,B247,数量表!H:H)</f>
        <v/>
      </c>
      <c r="D247" s="80" t="n">
        <v>30</v>
      </c>
      <c r="E247" s="80" t="n">
        <v>105</v>
      </c>
      <c r="F247" s="80" t="n">
        <v>2423</v>
      </c>
      <c r="G247" s="80" t="inlineStr">
        <is>
          <t>×</t>
        </is>
      </c>
      <c r="H247" s="82" t="n">
        <v>1</v>
      </c>
      <c r="I247" s="82">
        <f>C247*H247</f>
        <v/>
      </c>
      <c r="J247" s="2" t="n"/>
      <c r="K247" s="106" t="inlineStr">
        <is>
          <t>30×105</t>
        </is>
      </c>
      <c r="L247" s="97">
        <f>F247</f>
        <v/>
      </c>
      <c r="M247" s="97">
        <f>I247</f>
        <v/>
      </c>
      <c r="N247" s="98" t="n"/>
      <c r="O247" s="99" t="n"/>
      <c r="P247" s="99" t="n"/>
      <c r="Q247" s="117" t="n"/>
      <c r="R247" s="118" t="n"/>
      <c r="S247" s="118" t="n"/>
      <c r="T247" s="119" t="n"/>
      <c r="U247" s="120" t="n"/>
      <c r="V247" s="120" t="n"/>
      <c r="W247" s="121" t="n"/>
      <c r="X247" s="122" t="n"/>
      <c r="Y247" s="122" t="n"/>
      <c r="Z247" s="143" t="n"/>
      <c r="AA247" s="140" t="n"/>
      <c r="AB247" s="140" t="n"/>
      <c r="AC247" s="144" t="n"/>
      <c r="AD247" s="142" t="n"/>
      <c r="AE247" s="142" t="n"/>
    </row>
    <row r="248" ht="15" customHeight="1" thickBot="1">
      <c r="B248" s="88" t="inlineStr">
        <is>
          <t>22MQ600L</t>
        </is>
      </c>
      <c r="C248" s="89">
        <f>SUMIF(数量表!D:H,B248,数量表!H:H)</f>
        <v/>
      </c>
      <c r="D248" s="89" t="n">
        <v>27</v>
      </c>
      <c r="E248" s="89" t="n">
        <v>105</v>
      </c>
      <c r="F248" s="89" t="n">
        <v>2423</v>
      </c>
      <c r="G248" s="89" t="inlineStr">
        <is>
          <t>×</t>
        </is>
      </c>
      <c r="H248" s="91" t="n">
        <v>1</v>
      </c>
      <c r="I248" s="91">
        <f>C248*H248</f>
        <v/>
      </c>
      <c r="J248" s="2" t="n"/>
      <c r="K248" s="106" t="n"/>
      <c r="L248" s="97" t="n"/>
      <c r="M248" s="97" t="n"/>
      <c r="N248" s="105" t="inlineStr">
        <is>
          <t>27×105</t>
        </is>
      </c>
      <c r="O248" s="99">
        <f>F248</f>
        <v/>
      </c>
      <c r="P248" s="99">
        <f>I248</f>
        <v/>
      </c>
      <c r="Q248" s="117" t="n"/>
      <c r="R248" s="118" t="n"/>
      <c r="S248" s="118" t="n"/>
      <c r="T248" s="119" t="n"/>
      <c r="U248" s="120" t="n"/>
      <c r="V248" s="120" t="n"/>
      <c r="W248" s="121" t="n"/>
      <c r="X248" s="122" t="n"/>
      <c r="Y248" s="122" t="n"/>
      <c r="Z248" s="143" t="n"/>
      <c r="AA248" s="140" t="n"/>
      <c r="AB248" s="140" t="n"/>
      <c r="AC248" s="144" t="n"/>
      <c r="AD248" s="142" t="n"/>
      <c r="AE248" s="142" t="n"/>
    </row>
    <row r="249" ht="15" customHeight="1">
      <c r="B249" s="85" t="inlineStr">
        <is>
          <t>22MQ600R</t>
        </is>
      </c>
      <c r="C249" s="80">
        <f>SUMIF(数量表!D:H,B249,数量表!H:H)</f>
        <v/>
      </c>
      <c r="D249" t="n">
        <v>30</v>
      </c>
      <c r="E249" t="n">
        <v>105</v>
      </c>
      <c r="F249" t="n">
        <v>2423</v>
      </c>
      <c r="G249" t="inlineStr">
        <is>
          <t>×</t>
        </is>
      </c>
      <c r="H249" s="87" t="n">
        <v>1</v>
      </c>
      <c r="I249" s="82">
        <f>C249*H249</f>
        <v/>
      </c>
      <c r="J249" s="2" t="n"/>
      <c r="K249" s="106" t="inlineStr">
        <is>
          <t>30×105</t>
        </is>
      </c>
      <c r="L249" s="97">
        <f>F249</f>
        <v/>
      </c>
      <c r="M249" s="97">
        <f>I249</f>
        <v/>
      </c>
      <c r="N249" s="105" t="n"/>
      <c r="O249" s="99" t="n"/>
      <c r="P249" s="99" t="n"/>
      <c r="Q249" s="117" t="n"/>
      <c r="R249" s="118" t="n"/>
      <c r="S249" s="118" t="n"/>
      <c r="T249" s="119" t="n"/>
      <c r="U249" s="120" t="n"/>
      <c r="V249" s="120" t="n"/>
      <c r="W249" s="121" t="n"/>
      <c r="X249" s="122" t="n"/>
      <c r="Y249" s="122" t="n"/>
      <c r="Z249" s="143" t="n"/>
      <c r="AA249" s="140" t="n"/>
      <c r="AB249" s="140" t="n"/>
      <c r="AC249" s="144" t="n"/>
      <c r="AD249" s="142" t="n"/>
      <c r="AE249" s="142" t="n"/>
    </row>
    <row r="250" ht="15" customHeight="1" thickBot="1">
      <c r="B250" s="85" t="inlineStr">
        <is>
          <t>22MQ600R</t>
        </is>
      </c>
      <c r="C250" s="89">
        <f>SUMIF(数量表!D:H,B250,数量表!H:H)</f>
        <v/>
      </c>
      <c r="D250" t="n">
        <v>27</v>
      </c>
      <c r="E250" t="n">
        <v>105</v>
      </c>
      <c r="F250" t="n">
        <v>2423</v>
      </c>
      <c r="G250" t="inlineStr">
        <is>
          <t>×</t>
        </is>
      </c>
      <c r="H250" s="87" t="n">
        <v>1</v>
      </c>
      <c r="I250" s="91">
        <f>C250*H250</f>
        <v/>
      </c>
      <c r="J250" s="2" t="n"/>
      <c r="K250" s="106" t="n"/>
      <c r="L250" s="97" t="n"/>
      <c r="M250" s="97" t="n"/>
      <c r="N250" s="105" t="inlineStr">
        <is>
          <t>27×105</t>
        </is>
      </c>
      <c r="O250" s="99">
        <f>F250</f>
        <v/>
      </c>
      <c r="P250" s="99">
        <f>I250</f>
        <v/>
      </c>
      <c r="Q250" s="117" t="n"/>
      <c r="R250" s="118" t="n"/>
      <c r="S250" s="118" t="n"/>
      <c r="T250" s="119" t="n"/>
      <c r="U250" s="120" t="n"/>
      <c r="V250" s="120" t="n"/>
      <c r="W250" s="121" t="n"/>
      <c r="X250" s="122" t="n"/>
      <c r="Y250" s="122" t="n"/>
      <c r="Z250" s="143" t="n"/>
      <c r="AA250" s="140" t="n"/>
      <c r="AB250" s="140" t="n"/>
      <c r="AC250" s="144" t="n"/>
      <c r="AD250" s="142" t="n"/>
      <c r="AE250" s="142" t="n"/>
    </row>
    <row r="251" ht="15" customHeight="1" thickBot="1">
      <c r="B251" s="83" t="inlineStr">
        <is>
          <t>22MQ</t>
        </is>
      </c>
      <c r="C251" s="7" t="n"/>
      <c r="D251" s="7" t="n"/>
      <c r="E251" s="7" t="n"/>
      <c r="F251" s="7" t="n"/>
      <c r="G251" s="7" t="n"/>
      <c r="H251" s="21" t="n"/>
      <c r="I251" s="21" t="n"/>
      <c r="J251" s="2" t="n"/>
      <c r="K251" s="106" t="n"/>
      <c r="L251" s="97" t="n"/>
      <c r="M251" s="97" t="n"/>
      <c r="N251" s="105" t="n"/>
      <c r="O251" s="99" t="n"/>
      <c r="P251" s="99" t="n"/>
      <c r="Q251" s="117" t="n"/>
      <c r="R251" s="118" t="n"/>
      <c r="S251" s="118" t="n"/>
      <c r="T251" s="119" t="n"/>
      <c r="U251" s="120" t="n"/>
      <c r="V251" s="120" t="n"/>
      <c r="W251" s="121" t="n"/>
      <c r="X251" s="122" t="n"/>
      <c r="Y251" s="122" t="n"/>
      <c r="Z251" s="143" t="n"/>
      <c r="AA251" s="140" t="n"/>
      <c r="AB251" s="140" t="n"/>
      <c r="AC251" s="144" t="n"/>
      <c r="AD251" s="142" t="n"/>
      <c r="AE251" s="142" t="n"/>
    </row>
    <row r="252" ht="15" customHeight="1" thickBot="1">
      <c r="B252" s="83" t="inlineStr">
        <is>
          <t>22MQO</t>
        </is>
      </c>
      <c r="C252" s="7" t="n"/>
      <c r="D252" s="7" t="n"/>
      <c r="E252" s="7" t="n"/>
      <c r="F252" s="7" t="n"/>
      <c r="G252" s="7" t="n"/>
      <c r="H252" s="21" t="n"/>
      <c r="I252" s="21" t="n"/>
      <c r="J252" s="2" t="n"/>
      <c r="K252" s="106" t="n"/>
      <c r="L252" s="97" t="n"/>
      <c r="M252" s="97" t="n"/>
      <c r="N252" s="105" t="n"/>
      <c r="O252" s="99" t="n"/>
      <c r="P252" s="99" t="n"/>
      <c r="Q252" s="117" t="n"/>
      <c r="R252" s="118" t="n"/>
      <c r="S252" s="118" t="n"/>
      <c r="T252" s="119" t="n"/>
      <c r="U252" s="120" t="n"/>
      <c r="V252" s="120" t="n"/>
      <c r="W252" s="121" t="n"/>
      <c r="X252" s="122" t="n"/>
      <c r="Y252" s="122" t="n"/>
      <c r="Z252" s="143" t="n"/>
      <c r="AA252" s="140" t="n"/>
      <c r="AB252" s="140" t="n"/>
      <c r="AC252" s="144" t="n"/>
      <c r="AD252" s="142" t="n"/>
      <c r="AE252" s="142" t="n"/>
    </row>
    <row r="253" ht="15" customHeight="1" thickBot="1">
      <c r="B253" s="83" t="inlineStr">
        <is>
          <t>22MQL</t>
        </is>
      </c>
      <c r="C253" s="7">
        <f>SUMIF(数量表!D:H,B253,数量表!H:H)</f>
        <v/>
      </c>
      <c r="D253" s="7" t="n">
        <v>30</v>
      </c>
      <c r="E253" s="7" t="n">
        <v>105</v>
      </c>
      <c r="F253" s="7" t="n">
        <v>2423</v>
      </c>
      <c r="G253" s="7" t="inlineStr">
        <is>
          <t>×</t>
        </is>
      </c>
      <c r="H253" s="21" t="n">
        <v>1</v>
      </c>
      <c r="I253" s="21">
        <f>C253*H253</f>
        <v/>
      </c>
      <c r="J253" s="2" t="n"/>
      <c r="K253" s="106" t="inlineStr">
        <is>
          <t>30×105</t>
        </is>
      </c>
      <c r="L253" s="97">
        <f>F253</f>
        <v/>
      </c>
      <c r="M253" s="97">
        <f>I253</f>
        <v/>
      </c>
      <c r="N253" s="105" t="n"/>
      <c r="O253" s="99" t="n"/>
      <c r="P253" s="99" t="n"/>
      <c r="Q253" s="117" t="n"/>
      <c r="R253" s="118" t="n"/>
      <c r="S253" s="118" t="n"/>
      <c r="T253" s="119" t="n"/>
      <c r="U253" s="120" t="n"/>
      <c r="V253" s="120" t="n"/>
      <c r="W253" s="121" t="n"/>
      <c r="X253" s="122" t="n"/>
      <c r="Y253" s="122" t="n"/>
      <c r="Z253" s="143" t="n"/>
      <c r="AA253" s="140" t="n"/>
      <c r="AB253" s="140" t="n"/>
      <c r="AC253" s="144" t="n"/>
      <c r="AD253" s="142" t="n"/>
      <c r="AE253" s="142" t="n"/>
    </row>
    <row r="254" ht="15" customHeight="1" thickBot="1">
      <c r="B254" s="83" t="inlineStr">
        <is>
          <t>22MQOL</t>
        </is>
      </c>
      <c r="C254" s="7">
        <f>SUMIF(数量表!D:H,B254,数量表!H:H)</f>
        <v/>
      </c>
      <c r="D254" s="7" t="n">
        <v>30</v>
      </c>
      <c r="E254" s="7" t="n">
        <v>105</v>
      </c>
      <c r="F254" s="7" t="n">
        <v>2423</v>
      </c>
      <c r="G254" s="7" t="inlineStr">
        <is>
          <t>×</t>
        </is>
      </c>
      <c r="H254" s="21" t="n">
        <v>1</v>
      </c>
      <c r="I254" s="21">
        <f>C254*H254</f>
        <v/>
      </c>
      <c r="J254" s="2" t="n"/>
      <c r="K254" s="106" t="inlineStr">
        <is>
          <t>30×105</t>
        </is>
      </c>
      <c r="L254" s="97">
        <f>F254</f>
        <v/>
      </c>
      <c r="M254" s="97">
        <f>I254</f>
        <v/>
      </c>
      <c r="N254" s="105" t="n"/>
      <c r="O254" s="99" t="n"/>
      <c r="P254" s="99" t="n"/>
      <c r="Q254" s="117" t="n"/>
      <c r="R254" s="118" t="n"/>
      <c r="S254" s="118" t="n"/>
      <c r="T254" s="119" t="n"/>
      <c r="U254" s="120" t="n"/>
      <c r="V254" s="120" t="n"/>
      <c r="W254" s="121" t="n"/>
      <c r="X254" s="122" t="n"/>
      <c r="Y254" s="122" t="n"/>
      <c r="Z254" s="143" t="n"/>
      <c r="AA254" s="140" t="n"/>
      <c r="AB254" s="140" t="n"/>
      <c r="AC254" s="144" t="n"/>
      <c r="AD254" s="142" t="n"/>
      <c r="AE254" s="142" t="n"/>
    </row>
    <row r="255" ht="15" customHeight="1" thickBot="1">
      <c r="B255" s="83" t="inlineStr">
        <is>
          <t>22MQR</t>
        </is>
      </c>
      <c r="C255" s="7">
        <f>SUMIF(数量表!D:H,B255,数量表!H:H)</f>
        <v/>
      </c>
      <c r="D255" s="7" t="n">
        <v>30</v>
      </c>
      <c r="E255" s="7" t="n">
        <v>105</v>
      </c>
      <c r="F255" s="7" t="n">
        <v>2423</v>
      </c>
      <c r="G255" s="7" t="n"/>
      <c r="H255" s="21" t="n">
        <v>1</v>
      </c>
      <c r="I255" s="21">
        <f>C255*H255</f>
        <v/>
      </c>
      <c r="J255" s="2" t="n"/>
      <c r="K255" s="106" t="inlineStr">
        <is>
          <t>30×105</t>
        </is>
      </c>
      <c r="L255" s="97">
        <f>F255</f>
        <v/>
      </c>
      <c r="M255" s="97">
        <f>I255</f>
        <v/>
      </c>
      <c r="N255" s="105" t="n"/>
      <c r="O255" s="99" t="n"/>
      <c r="P255" s="99" t="n"/>
      <c r="Q255" s="117" t="n"/>
      <c r="R255" s="118" t="n"/>
      <c r="S255" s="118" t="n"/>
      <c r="T255" s="119" t="n"/>
      <c r="U255" s="120" t="n"/>
      <c r="V255" s="120" t="n"/>
      <c r="W255" s="121" t="n"/>
      <c r="X255" s="122" t="n"/>
      <c r="Y255" s="122" t="n"/>
      <c r="Z255" s="143" t="n"/>
      <c r="AA255" s="140" t="n"/>
      <c r="AB255" s="140" t="n"/>
      <c r="AC255" s="144" t="n"/>
      <c r="AD255" s="142" t="n"/>
      <c r="AE255" s="142" t="n"/>
    </row>
    <row r="256" ht="15" customHeight="1" thickBot="1">
      <c r="B256" s="83" t="inlineStr">
        <is>
          <t>22MQOR</t>
        </is>
      </c>
      <c r="C256" s="7">
        <f>SUMIF(数量表!D:H,B256,数量表!H:H)</f>
        <v/>
      </c>
      <c r="D256" s="7" t="n">
        <v>30</v>
      </c>
      <c r="E256" s="7" t="n">
        <v>105</v>
      </c>
      <c r="F256" s="7" t="n">
        <v>2423</v>
      </c>
      <c r="G256" s="7" t="inlineStr">
        <is>
          <t>×</t>
        </is>
      </c>
      <c r="H256" s="21" t="n">
        <v>1</v>
      </c>
      <c r="I256" s="21">
        <f>C256*H256</f>
        <v/>
      </c>
      <c r="J256" s="2" t="n"/>
      <c r="K256" s="106" t="inlineStr">
        <is>
          <t>30×105</t>
        </is>
      </c>
      <c r="L256" s="97">
        <f>F256</f>
        <v/>
      </c>
      <c r="M256" s="97">
        <f>I256</f>
        <v/>
      </c>
      <c r="N256" s="105" t="n"/>
      <c r="O256" s="99" t="n"/>
      <c r="P256" s="99" t="n"/>
      <c r="Q256" s="117" t="n"/>
      <c r="R256" s="118" t="n"/>
      <c r="S256" s="118" t="n"/>
      <c r="T256" s="119" t="n"/>
      <c r="U256" s="120" t="n"/>
      <c r="V256" s="120" t="n"/>
      <c r="W256" s="121" t="n"/>
      <c r="X256" s="122" t="n"/>
      <c r="Y256" s="122" t="n"/>
      <c r="Z256" s="143" t="n"/>
      <c r="AA256" s="140" t="n"/>
      <c r="AB256" s="140" t="n"/>
      <c r="AC256" s="144" t="n"/>
      <c r="AD256" s="142" t="n"/>
      <c r="AE256" s="142" t="n"/>
    </row>
    <row r="257" ht="15" customHeight="1" thickBot="1">
      <c r="B257" s="79" t="inlineStr">
        <is>
          <t>22MQ3</t>
        </is>
      </c>
      <c r="C257" s="80">
        <f>SUMIF(数量表!D:H,B257,数量表!H:H)</f>
        <v/>
      </c>
      <c r="D257" s="80" t="n">
        <v>27</v>
      </c>
      <c r="E257" s="80" t="n">
        <v>105</v>
      </c>
      <c r="F257" s="80" t="n">
        <v>2423</v>
      </c>
      <c r="G257" s="80" t="inlineStr">
        <is>
          <t>×</t>
        </is>
      </c>
      <c r="H257" s="82" t="n">
        <v>1</v>
      </c>
      <c r="I257" s="82">
        <f>C257*H257</f>
        <v/>
      </c>
      <c r="J257" s="2" t="n"/>
      <c r="K257" s="106" t="n"/>
      <c r="L257" s="97" t="n"/>
      <c r="M257" s="97" t="n"/>
      <c r="N257" s="105" t="inlineStr">
        <is>
          <t>27×105</t>
        </is>
      </c>
      <c r="O257" s="99">
        <f>F257</f>
        <v/>
      </c>
      <c r="P257" s="99">
        <f>SUM(I257)</f>
        <v/>
      </c>
      <c r="Q257" s="117" t="n"/>
      <c r="R257" s="118" t="n"/>
      <c r="S257" s="118" t="n"/>
      <c r="T257" s="119" t="n"/>
      <c r="U257" s="120" t="n"/>
      <c r="V257" s="120" t="n"/>
      <c r="W257" s="121" t="n"/>
      <c r="X257" s="122" t="n"/>
      <c r="Y257" s="122" t="n"/>
      <c r="Z257" s="143" t="n"/>
      <c r="AA257" s="140" t="n"/>
      <c r="AB257" s="140" t="n"/>
      <c r="AC257" s="144" t="n"/>
      <c r="AD257" s="142" t="n"/>
      <c r="AE257" s="142" t="n"/>
    </row>
    <row r="258" ht="15" customHeight="1">
      <c r="B258" s="79" t="inlineStr">
        <is>
          <t>22MQ3L</t>
        </is>
      </c>
      <c r="C258" s="80">
        <f>SUMIF(数量表!D:H,B258,数量表!H:H)</f>
        <v/>
      </c>
      <c r="D258" s="80" t="n">
        <v>27</v>
      </c>
      <c r="E258" s="80" t="n">
        <v>105</v>
      </c>
      <c r="F258" s="80" t="n">
        <v>2423</v>
      </c>
      <c r="G258" s="80" t="inlineStr">
        <is>
          <t>×</t>
        </is>
      </c>
      <c r="H258" s="82" t="n">
        <v>1</v>
      </c>
      <c r="I258" s="82">
        <f>C258*H258</f>
        <v/>
      </c>
      <c r="J258" s="2" t="n"/>
      <c r="K258" s="106" t="n"/>
      <c r="L258" s="97" t="n"/>
      <c r="M258" s="97" t="n"/>
      <c r="N258" s="98" t="inlineStr">
        <is>
          <t>27×105</t>
        </is>
      </c>
      <c r="O258" s="99">
        <f>F258</f>
        <v/>
      </c>
      <c r="P258" s="99">
        <f>SUM(I258)</f>
        <v/>
      </c>
      <c r="Q258" s="117" t="n"/>
      <c r="R258" s="118" t="n"/>
      <c r="S258" s="118" t="n"/>
      <c r="T258" s="119" t="n"/>
      <c r="U258" s="120" t="n"/>
      <c r="V258" s="120" t="n"/>
      <c r="W258" s="121" t="n"/>
      <c r="X258" s="122" t="n"/>
      <c r="Y258" s="122" t="n"/>
      <c r="Z258" s="143" t="n"/>
      <c r="AA258" s="140" t="n"/>
      <c r="AB258" s="140" t="n"/>
      <c r="AC258" s="144" t="n"/>
      <c r="AD258" s="142" t="n"/>
      <c r="AE258" s="142" t="n"/>
    </row>
    <row r="259" ht="15" customHeight="1" thickBot="1">
      <c r="B259" s="88" t="inlineStr">
        <is>
          <t>22MQ3L</t>
        </is>
      </c>
      <c r="C259" s="89">
        <f>SUMIF(数量表!D:H,B259,数量表!H:H)</f>
        <v/>
      </c>
      <c r="D259" s="89" t="n">
        <v>30</v>
      </c>
      <c r="E259" s="89" t="n">
        <v>105</v>
      </c>
      <c r="F259" s="89" t="n">
        <v>2423</v>
      </c>
      <c r="G259" s="89" t="n"/>
      <c r="H259" s="91" t="n">
        <v>1</v>
      </c>
      <c r="I259" s="91">
        <f>C259*H259</f>
        <v/>
      </c>
      <c r="J259" s="2" t="n"/>
      <c r="K259" s="106" t="inlineStr">
        <is>
          <t>30×105</t>
        </is>
      </c>
      <c r="L259" s="97">
        <f>F259</f>
        <v/>
      </c>
      <c r="M259" s="97">
        <f>I259</f>
        <v/>
      </c>
      <c r="N259" s="98" t="n"/>
      <c r="O259" s="99" t="n"/>
      <c r="P259" s="99" t="n"/>
      <c r="Q259" s="117" t="n"/>
      <c r="R259" s="118" t="n"/>
      <c r="S259" s="118" t="n"/>
      <c r="T259" s="119" t="n"/>
      <c r="U259" s="120" t="n"/>
      <c r="V259" s="120" t="n"/>
      <c r="W259" s="121" t="n"/>
      <c r="X259" s="122" t="n"/>
      <c r="Y259" s="122" t="n"/>
      <c r="Z259" s="143" t="n"/>
      <c r="AA259" s="140" t="n"/>
      <c r="AB259" s="140" t="n"/>
      <c r="AC259" s="144" t="n"/>
      <c r="AD259" s="142" t="n"/>
      <c r="AE259" s="142" t="n"/>
    </row>
    <row r="260" ht="15" customHeight="1">
      <c r="B260" s="79" t="inlineStr">
        <is>
          <t>22MQ3R</t>
        </is>
      </c>
      <c r="C260" s="80">
        <f>SUMIF(数量表!D:H,B260,数量表!H:H)</f>
        <v/>
      </c>
      <c r="D260" s="80" t="n">
        <v>27</v>
      </c>
      <c r="E260" s="80" t="n">
        <v>105</v>
      </c>
      <c r="F260" s="80" t="n">
        <v>2423</v>
      </c>
      <c r="G260" s="80" t="inlineStr">
        <is>
          <t>×</t>
        </is>
      </c>
      <c r="H260" s="82" t="n">
        <v>1</v>
      </c>
      <c r="I260" s="82">
        <f>C260*H260</f>
        <v/>
      </c>
      <c r="J260" s="2" t="n"/>
      <c r="K260" s="106" t="n"/>
      <c r="L260" s="97" t="n"/>
      <c r="M260" s="97" t="n"/>
      <c r="N260" s="98" t="inlineStr">
        <is>
          <t>27×105</t>
        </is>
      </c>
      <c r="O260" s="99">
        <f>F260</f>
        <v/>
      </c>
      <c r="P260" s="99">
        <f>I260</f>
        <v/>
      </c>
      <c r="Q260" s="117" t="n"/>
      <c r="R260" s="118" t="n"/>
      <c r="S260" s="118" t="n"/>
      <c r="T260" s="119" t="n"/>
      <c r="U260" s="120" t="n"/>
      <c r="V260" s="120" t="n"/>
      <c r="W260" s="121" t="n"/>
      <c r="X260" s="122" t="n"/>
      <c r="Y260" s="122" t="n"/>
      <c r="Z260" s="143" t="n"/>
      <c r="AA260" s="140" t="n"/>
      <c r="AB260" s="140" t="n"/>
      <c r="AC260" s="144" t="n"/>
      <c r="AD260" s="142" t="n"/>
      <c r="AE260" s="142" t="n"/>
    </row>
    <row r="261" ht="15" customHeight="1" thickBot="1">
      <c r="B261" s="88" t="inlineStr">
        <is>
          <t>22MQ3R</t>
        </is>
      </c>
      <c r="C261" s="89">
        <f>SUMIF(数量表!D:H,B261,数量表!H:H)</f>
        <v/>
      </c>
      <c r="D261" s="89" t="n">
        <v>30</v>
      </c>
      <c r="E261" s="89" t="n">
        <v>105</v>
      </c>
      <c r="F261" s="89" t="n">
        <v>2423</v>
      </c>
      <c r="G261" s="89" t="n"/>
      <c r="H261" s="91" t="n">
        <v>1</v>
      </c>
      <c r="I261" s="91">
        <f>C261*H261</f>
        <v/>
      </c>
      <c r="J261" s="2" t="n"/>
      <c r="K261" s="106" t="inlineStr">
        <is>
          <t>30×105</t>
        </is>
      </c>
      <c r="L261" s="97">
        <f>F261</f>
        <v/>
      </c>
      <c r="M261" s="97">
        <f>I261</f>
        <v/>
      </c>
      <c r="N261" s="98" t="n"/>
      <c r="O261" s="99" t="n"/>
      <c r="P261" s="99" t="n"/>
      <c r="Q261" s="117" t="n"/>
      <c r="R261" s="118" t="n"/>
      <c r="S261" s="118" t="n"/>
      <c r="T261" s="119" t="n"/>
      <c r="U261" s="120" t="n"/>
      <c r="V261" s="120" t="n"/>
      <c r="W261" s="121" t="n"/>
      <c r="X261" s="122" t="n"/>
      <c r="Y261" s="122" t="n"/>
      <c r="Z261" s="143" t="n"/>
      <c r="AA261" s="140" t="n"/>
      <c r="AB261" s="140" t="n"/>
      <c r="AC261" s="144" t="n"/>
      <c r="AD261" s="142" t="n"/>
      <c r="AE261" s="142" t="n"/>
    </row>
    <row r="262" ht="15" customHeight="1">
      <c r="B262" s="79" t="inlineStr">
        <is>
          <t>22MQ3X</t>
        </is>
      </c>
      <c r="C262" s="80">
        <f>SUMIF(数量表!D:H,B262,数量表!H:H)</f>
        <v/>
      </c>
      <c r="D262" s="80" t="n">
        <v>30</v>
      </c>
      <c r="E262" s="80" t="n">
        <v>92</v>
      </c>
      <c r="F262" s="80" t="n">
        <v>2387</v>
      </c>
      <c r="G262" s="80" t="inlineStr">
        <is>
          <t>×</t>
        </is>
      </c>
      <c r="H262" s="82" t="n">
        <v>2</v>
      </c>
      <c r="I262" s="82">
        <f>C262*H262</f>
        <v/>
      </c>
      <c r="J262" s="2" t="n"/>
      <c r="K262" s="107" t="n"/>
      <c r="L262" s="108" t="n"/>
      <c r="M262" s="108" t="n"/>
      <c r="N262" s="109" t="n"/>
      <c r="O262" s="110" t="n"/>
      <c r="P262" s="110" t="n"/>
      <c r="Q262" s="129" t="n"/>
      <c r="R262" s="130" t="n"/>
      <c r="S262" s="130" t="n"/>
      <c r="T262" s="131" t="n"/>
      <c r="U262" s="132" t="n"/>
      <c r="V262" s="132" t="n"/>
      <c r="W262" s="133" t="n">
        <v>30</v>
      </c>
      <c r="X262" s="134">
        <f>F262</f>
        <v/>
      </c>
      <c r="Y262" s="134">
        <f>SUM(I262)</f>
        <v/>
      </c>
      <c r="Z262" s="151" t="n"/>
      <c r="AA262" s="152" t="n"/>
      <c r="AB262" s="152" t="n"/>
      <c r="AC262" s="153" t="n"/>
      <c r="AD262" s="154" t="n"/>
      <c r="AE262" s="154" t="n"/>
    </row>
    <row r="263" ht="15" customHeight="1">
      <c r="B263" s="85" t="inlineStr">
        <is>
          <t>22MQ3X</t>
        </is>
      </c>
      <c r="C263">
        <f>SUMIF(数量表!D:H,B263,数量表!H:H)</f>
        <v/>
      </c>
      <c r="D263" t="n">
        <v>30</v>
      </c>
      <c r="E263" t="n">
        <v>92</v>
      </c>
      <c r="F263" t="n">
        <v>573</v>
      </c>
      <c r="G263" t="inlineStr">
        <is>
          <t>×</t>
        </is>
      </c>
      <c r="H263" s="87" t="n">
        <v>2</v>
      </c>
      <c r="I263" s="87">
        <f>C263*H263</f>
        <v/>
      </c>
      <c r="J263" s="2" t="n"/>
      <c r="K263" s="96" t="n"/>
      <c r="L263" s="97" t="n"/>
      <c r="M263" s="97" t="n"/>
      <c r="N263" s="98" t="n"/>
      <c r="O263" s="99" t="n"/>
      <c r="P263" s="99" t="n"/>
      <c r="Q263" s="117" t="n"/>
      <c r="R263" s="118" t="n"/>
      <c r="S263" s="118" t="n"/>
      <c r="T263" s="119" t="n"/>
      <c r="U263" s="120" t="n"/>
      <c r="V263" s="120" t="n"/>
      <c r="W263" s="121" t="n">
        <v>30</v>
      </c>
      <c r="X263" s="122">
        <f>F263</f>
        <v/>
      </c>
      <c r="Y263" s="122">
        <f>SUM(I263)</f>
        <v/>
      </c>
      <c r="Z263" s="143" t="n"/>
      <c r="AA263" s="140" t="n"/>
      <c r="AB263" s="140" t="n"/>
      <c r="AC263" s="144" t="n"/>
      <c r="AD263" s="142" t="n"/>
      <c r="AE263" s="142" t="n"/>
    </row>
    <row r="264" ht="15" customHeight="1" thickBot="1">
      <c r="B264" s="88" t="inlineStr">
        <is>
          <t>22MQ3X</t>
        </is>
      </c>
      <c r="C264" s="89">
        <f>SUMIF(数量表!D:H,B264,数量表!H:H)</f>
        <v/>
      </c>
      <c r="D264" s="89" t="n">
        <v>27</v>
      </c>
      <c r="E264" s="89" t="n">
        <v>92</v>
      </c>
      <c r="F264" s="89" t="n">
        <v>2387</v>
      </c>
      <c r="G264" s="89" t="inlineStr">
        <is>
          <t>×</t>
        </is>
      </c>
      <c r="H264" s="91" t="n">
        <v>1</v>
      </c>
      <c r="I264" s="91">
        <f>C264*H264</f>
        <v/>
      </c>
      <c r="J264" s="2" t="n"/>
      <c r="K264" s="96" t="n"/>
      <c r="L264" s="97" t="n"/>
      <c r="M264" s="97" t="n"/>
      <c r="N264" s="98" t="n"/>
      <c r="O264" s="99" t="n"/>
      <c r="P264" s="99" t="n"/>
      <c r="Q264" s="117" t="n"/>
      <c r="R264" s="118" t="n"/>
      <c r="S264" s="118" t="n"/>
      <c r="T264" s="119" t="n"/>
      <c r="U264" s="120" t="n"/>
      <c r="V264" s="120" t="n"/>
      <c r="W264" s="121" t="n"/>
      <c r="X264" s="122" t="n"/>
      <c r="Y264" s="122" t="n"/>
      <c r="Z264" s="143" t="n">
        <v>27</v>
      </c>
      <c r="AA264" s="140">
        <f>F264</f>
        <v/>
      </c>
      <c r="AB264" s="140">
        <f>SUM(I264)</f>
        <v/>
      </c>
      <c r="AC264" s="144" t="n"/>
      <c r="AD264" s="142" t="n"/>
      <c r="AE264" s="142" t="n"/>
    </row>
    <row r="265" ht="15" customHeight="1">
      <c r="B265" s="85" t="inlineStr">
        <is>
          <t>22MQ3L+12</t>
        </is>
      </c>
      <c r="C265">
        <f>SUMIF(数量表!D:H,B265,数量表!H:H)</f>
        <v/>
      </c>
      <c r="D265" t="n">
        <v>27</v>
      </c>
      <c r="E265" t="n">
        <v>105</v>
      </c>
      <c r="F265" t="n">
        <v>2423</v>
      </c>
      <c r="G265" t="inlineStr">
        <is>
          <t>×</t>
        </is>
      </c>
      <c r="H265" s="87" t="n">
        <v>1</v>
      </c>
      <c r="I265" s="87">
        <f>C265*H265</f>
        <v/>
      </c>
      <c r="J265" s="2" t="n"/>
      <c r="K265" s="106" t="n"/>
      <c r="L265" s="97" t="n"/>
      <c r="M265" s="97" t="n"/>
      <c r="N265" s="105" t="inlineStr">
        <is>
          <t>27×105</t>
        </is>
      </c>
      <c r="O265" s="99">
        <f>F265</f>
        <v/>
      </c>
      <c r="P265" s="99">
        <f>I265</f>
        <v/>
      </c>
      <c r="Q265" s="117" t="n"/>
      <c r="R265" s="118" t="n"/>
      <c r="S265" s="118" t="n"/>
      <c r="T265" s="119" t="n"/>
      <c r="U265" s="120" t="n"/>
      <c r="V265" s="120" t="n"/>
      <c r="W265" s="121" t="n"/>
      <c r="X265" s="122" t="n"/>
      <c r="Y265" s="122" t="n"/>
      <c r="Z265" s="143" t="n"/>
      <c r="AA265" s="140" t="n"/>
      <c r="AB265" s="140" t="n"/>
      <c r="AC265" s="144" t="n"/>
      <c r="AD265" s="142" t="n"/>
      <c r="AE265" s="142" t="n"/>
    </row>
    <row r="266" ht="15" customHeight="1" thickBot="1">
      <c r="B266" s="88" t="inlineStr">
        <is>
          <t>22MQ3L+12</t>
        </is>
      </c>
      <c r="C266" s="89">
        <f>SUMIF(数量表!D:H,B266,数量表!H:H)</f>
        <v/>
      </c>
      <c r="D266" s="89" t="n">
        <v>30</v>
      </c>
      <c r="E266" s="89" t="n">
        <v>105</v>
      </c>
      <c r="F266" s="89" t="n">
        <v>2423</v>
      </c>
      <c r="G266" s="89" t="inlineStr">
        <is>
          <t>×</t>
        </is>
      </c>
      <c r="H266" s="91" t="n">
        <v>1</v>
      </c>
      <c r="I266" s="91">
        <f>C266*H266</f>
        <v/>
      </c>
      <c r="J266" s="2" t="n"/>
      <c r="K266" s="106" t="inlineStr">
        <is>
          <t>30×105</t>
        </is>
      </c>
      <c r="L266" s="97">
        <f>F266</f>
        <v/>
      </c>
      <c r="M266" s="97">
        <f>I266</f>
        <v/>
      </c>
      <c r="N266" s="105" t="n"/>
      <c r="O266" s="99" t="n"/>
      <c r="P266" s="99" t="n"/>
      <c r="Q266" s="117" t="n"/>
      <c r="R266" s="118" t="n"/>
      <c r="S266" s="118" t="n"/>
      <c r="T266" s="119" t="n"/>
      <c r="U266" s="120" t="n"/>
      <c r="V266" s="120" t="n"/>
      <c r="W266" s="121" t="n"/>
      <c r="X266" s="122" t="n"/>
      <c r="Y266" s="122" t="n"/>
      <c r="Z266" s="143" t="n"/>
      <c r="AA266" s="140" t="n"/>
      <c r="AB266" s="140" t="n"/>
      <c r="AC266" s="144" t="n"/>
      <c r="AD266" s="142" t="n"/>
      <c r="AE266" s="142" t="n"/>
    </row>
    <row r="267" ht="15" customHeight="1" thickBot="1">
      <c r="B267" s="85" t="inlineStr">
        <is>
          <t>22MQOL</t>
        </is>
      </c>
      <c r="C267">
        <f>SUMIF(数量表!D:H,B267,数量表!H:H)</f>
        <v/>
      </c>
      <c r="D267" t="n">
        <v>30</v>
      </c>
      <c r="E267" t="n">
        <v>105</v>
      </c>
      <c r="F267" t="n">
        <v>2423</v>
      </c>
      <c r="G267" t="inlineStr">
        <is>
          <t>×</t>
        </is>
      </c>
      <c r="H267" s="87" t="n">
        <v>1</v>
      </c>
      <c r="I267" s="87">
        <f>C267*H267</f>
        <v/>
      </c>
      <c r="J267" s="2" t="n"/>
      <c r="K267" s="106" t="inlineStr">
        <is>
          <t>30×105</t>
        </is>
      </c>
      <c r="L267" s="97">
        <f>F267</f>
        <v/>
      </c>
      <c r="M267" s="97">
        <f>I267</f>
        <v/>
      </c>
      <c r="N267" s="105" t="n"/>
      <c r="O267" s="99" t="n"/>
      <c r="P267" s="99" t="n"/>
      <c r="Q267" s="117" t="n"/>
      <c r="R267" s="118" t="n"/>
      <c r="S267" s="118" t="n"/>
      <c r="T267" s="119" t="n"/>
      <c r="U267" s="120" t="n"/>
      <c r="V267" s="120" t="n"/>
      <c r="W267" s="121" t="n"/>
      <c r="X267" s="122" t="n"/>
      <c r="Y267" s="122" t="n"/>
      <c r="Z267" s="143" t="n"/>
      <c r="AA267" s="140" t="n"/>
      <c r="AB267" s="140" t="n"/>
      <c r="AC267" s="144" t="n"/>
      <c r="AD267" s="142" t="n"/>
      <c r="AE267" s="142" t="n"/>
    </row>
    <row r="268" ht="15" customHeight="1" thickBot="1">
      <c r="B268" s="83" t="inlineStr">
        <is>
          <t>22MQO300S</t>
        </is>
      </c>
      <c r="C268" s="7" t="n"/>
      <c r="D268" s="7" t="n"/>
      <c r="E268" s="7" t="n"/>
      <c r="F268" s="7" t="n"/>
      <c r="G268" s="7" t="n"/>
      <c r="H268" s="21" t="n"/>
      <c r="I268" s="21" t="n"/>
      <c r="J268" s="2" t="n"/>
      <c r="K268" s="106" t="n"/>
      <c r="L268" s="97" t="n"/>
      <c r="M268" s="97" t="n"/>
      <c r="N268" s="105" t="n"/>
      <c r="O268" s="99" t="n"/>
      <c r="P268" s="99" t="n"/>
      <c r="Q268" s="117" t="n"/>
      <c r="R268" s="118" t="n"/>
      <c r="S268" s="118" t="n"/>
      <c r="T268" s="119" t="n"/>
      <c r="U268" s="120" t="n"/>
      <c r="V268" s="120" t="n"/>
      <c r="W268" s="121" t="n"/>
      <c r="X268" s="122" t="n"/>
      <c r="Y268" s="122" t="n"/>
      <c r="Z268" s="143" t="n"/>
      <c r="AA268" s="140" t="n"/>
      <c r="AB268" s="140" t="n"/>
      <c r="AC268" s="144" t="n"/>
      <c r="AD268" s="142" t="n"/>
      <c r="AE268" s="142" t="n"/>
    </row>
    <row r="269" ht="15" customHeight="1" thickBot="1">
      <c r="B269" s="79" t="inlineStr">
        <is>
          <t>45MAW</t>
        </is>
      </c>
      <c r="C269" s="80">
        <f>SUMIF(数量表!D:H,B269,数量表!H:H)</f>
        <v/>
      </c>
      <c r="D269" s="80" t="n">
        <v>27</v>
      </c>
      <c r="E269" s="80" t="n">
        <v>105</v>
      </c>
      <c r="F269" s="81" t="n">
        <v>2298</v>
      </c>
      <c r="G269" s="80" t="inlineStr">
        <is>
          <t>×</t>
        </is>
      </c>
      <c r="H269" s="82" t="n">
        <v>1</v>
      </c>
      <c r="I269" s="82">
        <f>C269*H269</f>
        <v/>
      </c>
      <c r="J269" s="2" t="n"/>
      <c r="K269" s="96" t="n"/>
      <c r="L269" s="97" t="n"/>
      <c r="M269" s="97" t="n"/>
      <c r="N269" s="98" t="inlineStr">
        <is>
          <t>27×105</t>
        </is>
      </c>
      <c r="O269" s="99">
        <f>F269</f>
        <v/>
      </c>
      <c r="P269" s="99">
        <f>SUM(I269)</f>
        <v/>
      </c>
      <c r="Q269" s="117" t="n"/>
      <c r="R269" s="118" t="n"/>
      <c r="S269" s="118" t="n"/>
      <c r="T269" s="119" t="n"/>
      <c r="U269" s="120" t="n"/>
      <c r="V269" s="120" t="n"/>
      <c r="W269" s="121" t="n"/>
      <c r="X269" s="122" t="n"/>
      <c r="Y269" s="122" t="n"/>
      <c r="Z269" s="143" t="n"/>
      <c r="AA269" s="140" t="n"/>
      <c r="AB269" s="140" t="n"/>
      <c r="AC269" s="144" t="n"/>
      <c r="AD269" s="142" t="n"/>
      <c r="AE269" s="142" t="n"/>
    </row>
    <row r="270" ht="15" customHeight="1" thickBot="1">
      <c r="B270" s="79" t="inlineStr">
        <is>
          <t>45MA</t>
        </is>
      </c>
      <c r="C270" s="80">
        <f>SUMIF(数量表!D:H,B270,数量表!H:H)</f>
        <v/>
      </c>
      <c r="D270" s="80" t="n">
        <v>27</v>
      </c>
      <c r="E270" s="80" t="n">
        <v>105</v>
      </c>
      <c r="F270" s="81" t="n">
        <v>2298</v>
      </c>
      <c r="G270" s="80" t="inlineStr">
        <is>
          <t>×</t>
        </is>
      </c>
      <c r="H270" s="82" t="n">
        <v>1</v>
      </c>
      <c r="I270" s="82">
        <f>C270*H270</f>
        <v/>
      </c>
      <c r="J270" s="2" t="n"/>
      <c r="K270" s="96" t="n"/>
      <c r="L270" s="97" t="n"/>
      <c r="M270" s="97" t="n"/>
      <c r="N270" s="98" t="inlineStr">
        <is>
          <t>27×105</t>
        </is>
      </c>
      <c r="O270" s="99">
        <f>F270</f>
        <v/>
      </c>
      <c r="P270" s="99">
        <f>SUM(I270)</f>
        <v/>
      </c>
      <c r="Q270" s="117" t="n"/>
      <c r="R270" s="118" t="n"/>
      <c r="S270" s="118" t="n"/>
      <c r="T270" s="119" t="n"/>
      <c r="U270" s="120" t="n"/>
      <c r="V270" s="120" t="n"/>
      <c r="W270" s="121" t="n"/>
      <c r="X270" s="122" t="n"/>
      <c r="Y270" s="122" t="n"/>
      <c r="Z270" s="143" t="n"/>
      <c r="AA270" s="140" t="n"/>
      <c r="AB270" s="140" t="n"/>
      <c r="AC270" s="144" t="n"/>
      <c r="AD270" s="142" t="n"/>
      <c r="AE270" s="142" t="n"/>
    </row>
    <row r="271" ht="15" customHeight="1" thickBot="1">
      <c r="B271" s="83" t="inlineStr">
        <is>
          <t>45MA670</t>
        </is>
      </c>
      <c r="C271" s="7">
        <f>SUMIF(数量表!D:H,B271,数量表!H:H)</f>
        <v/>
      </c>
      <c r="D271" s="7" t="n">
        <v>27</v>
      </c>
      <c r="E271" s="7" t="n">
        <v>105</v>
      </c>
      <c r="F271" s="84" t="n">
        <v>2298</v>
      </c>
      <c r="G271" s="7" t="n"/>
      <c r="H271" s="21" t="n">
        <v>1</v>
      </c>
      <c r="I271" s="21">
        <f>C271*H271</f>
        <v/>
      </c>
      <c r="J271" s="100" t="n"/>
      <c r="K271" s="101" t="n"/>
      <c r="L271" s="102" t="n"/>
      <c r="M271" s="102" t="n"/>
      <c r="N271" s="98" t="inlineStr">
        <is>
          <t>27×105</t>
        </is>
      </c>
      <c r="O271" s="99">
        <f>F271</f>
        <v/>
      </c>
      <c r="P271" s="99">
        <f>SUM(I271)</f>
        <v/>
      </c>
      <c r="Q271" s="123" t="n"/>
      <c r="R271" s="124" t="n"/>
      <c r="S271" s="124" t="n"/>
      <c r="T271" s="125" t="n"/>
      <c r="U271" s="126" t="n"/>
      <c r="V271" s="126" t="n"/>
      <c r="W271" s="121" t="n"/>
      <c r="X271" s="122" t="n"/>
      <c r="Y271" s="122" t="n"/>
      <c r="Z271" s="146" t="n"/>
      <c r="AA271" s="147" t="n"/>
      <c r="AB271" s="147" t="n"/>
      <c r="AC271" s="148" t="n"/>
      <c r="AD271" s="149" t="n"/>
      <c r="AE271" s="149" t="n"/>
    </row>
    <row r="272" ht="15" customHeight="1">
      <c r="B272" s="85" t="inlineStr">
        <is>
          <t>45MA670L</t>
        </is>
      </c>
      <c r="C272">
        <f>SUMIF(数量表!D:H,B272,数量表!H:H)</f>
        <v/>
      </c>
      <c r="D272" t="n">
        <v>27</v>
      </c>
      <c r="E272" t="n">
        <v>105</v>
      </c>
      <c r="F272" s="86" t="n">
        <v>2298</v>
      </c>
      <c r="H272" s="87" t="n">
        <v>1</v>
      </c>
      <c r="I272" s="87">
        <f>C272*H272</f>
        <v/>
      </c>
      <c r="J272" s="29" t="n"/>
      <c r="K272" s="96" t="n"/>
      <c r="L272" s="97" t="n"/>
      <c r="M272" s="97" t="n"/>
      <c r="N272" s="103" t="inlineStr">
        <is>
          <t>27×105</t>
        </is>
      </c>
      <c r="O272" s="99">
        <f>F272</f>
        <v/>
      </c>
      <c r="P272" s="104">
        <f>SUM(I272)</f>
        <v/>
      </c>
      <c r="Q272" s="117" t="n"/>
      <c r="R272" s="118" t="n"/>
      <c r="S272" s="118" t="n"/>
      <c r="T272" s="119" t="n"/>
      <c r="U272" s="120" t="n"/>
      <c r="V272" s="120" t="n"/>
      <c r="W272" s="121" t="n"/>
      <c r="X272" s="122" t="n"/>
      <c r="Y272" s="122" t="n"/>
      <c r="Z272" s="143" t="n"/>
      <c r="AA272" s="140" t="n"/>
      <c r="AB272" s="140" t="n"/>
      <c r="AC272" s="144" t="n"/>
      <c r="AD272" s="142" t="n"/>
      <c r="AE272" s="142" t="n"/>
    </row>
    <row r="273" ht="15" customHeight="1" thickBot="1">
      <c r="B273" s="88" t="inlineStr">
        <is>
          <t>45MA670L</t>
        </is>
      </c>
      <c r="C273">
        <f>SUMIF(数量表!D:H,B273,数量表!H:H)</f>
        <v/>
      </c>
      <c r="D273" t="n">
        <v>30</v>
      </c>
      <c r="E273" t="n">
        <v>105</v>
      </c>
      <c r="F273" s="86" t="n">
        <v>2298</v>
      </c>
      <c r="G273" t="inlineStr">
        <is>
          <t>×</t>
        </is>
      </c>
      <c r="H273" s="87" t="n">
        <v>1</v>
      </c>
      <c r="I273" s="87">
        <f>C273*H273</f>
        <v/>
      </c>
      <c r="J273" s="2" t="n"/>
      <c r="K273" s="96" t="inlineStr">
        <is>
          <t>30×105</t>
        </is>
      </c>
      <c r="L273" s="97">
        <f>F273</f>
        <v/>
      </c>
      <c r="M273" s="97">
        <f>I273</f>
        <v/>
      </c>
      <c r="N273" s="105" t="n"/>
      <c r="O273" s="99" t="n"/>
      <c r="P273" s="99" t="n"/>
      <c r="Q273" s="117" t="n"/>
      <c r="R273" s="118" t="n"/>
      <c r="S273" s="118" t="n"/>
      <c r="T273" s="119" t="n"/>
      <c r="U273" s="120" t="n"/>
      <c r="V273" s="120" t="n"/>
      <c r="W273" s="121" t="n"/>
      <c r="X273" s="122" t="n"/>
      <c r="Y273" s="122" t="n"/>
      <c r="Z273" s="143" t="n"/>
      <c r="AA273" s="140" t="n"/>
      <c r="AB273" s="140" t="n"/>
      <c r="AC273" s="144" t="n"/>
      <c r="AD273" s="142" t="n"/>
      <c r="AE273" s="142" t="n"/>
    </row>
    <row r="274" ht="15" customHeight="1">
      <c r="B274" s="79" t="inlineStr">
        <is>
          <t>45MA670R</t>
        </is>
      </c>
      <c r="C274" s="80">
        <f>SUMIF(数量表!D:H,B274,数量表!H:H)</f>
        <v/>
      </c>
      <c r="D274" s="80" t="n">
        <v>27</v>
      </c>
      <c r="E274" s="80" t="n">
        <v>105</v>
      </c>
      <c r="F274" s="81" t="n">
        <v>2298</v>
      </c>
      <c r="G274" s="80" t="n"/>
      <c r="H274" s="82" t="n">
        <v>1</v>
      </c>
      <c r="I274" s="82">
        <f>C274*H274</f>
        <v/>
      </c>
      <c r="J274" s="29" t="n"/>
      <c r="K274" s="96" t="n"/>
      <c r="L274" s="97" t="n"/>
      <c r="M274" s="97" t="n"/>
      <c r="N274" s="98" t="inlineStr">
        <is>
          <t>27×105</t>
        </is>
      </c>
      <c r="O274" s="99">
        <f>F274</f>
        <v/>
      </c>
      <c r="P274" s="99">
        <f>SUM(I274)</f>
        <v/>
      </c>
      <c r="Q274" s="117" t="n"/>
      <c r="R274" s="118" t="n"/>
      <c r="S274" s="118" t="n"/>
      <c r="T274" s="119" t="n"/>
      <c r="U274" s="120" t="n"/>
      <c r="V274" s="120" t="n"/>
      <c r="W274" s="121" t="n"/>
      <c r="X274" s="122" t="n"/>
      <c r="Y274" s="122" t="n"/>
      <c r="Z274" s="143" t="n"/>
      <c r="AA274" s="140" t="n"/>
      <c r="AB274" s="140" t="n"/>
      <c r="AC274" s="144" t="n"/>
      <c r="AD274" s="142" t="n"/>
      <c r="AE274" s="142" t="n"/>
    </row>
    <row r="275" ht="15" customHeight="1" thickBot="1">
      <c r="B275" s="85" t="inlineStr">
        <is>
          <t>45MA670R</t>
        </is>
      </c>
      <c r="C275">
        <f>SUMIF(数量表!D:H,B275,数量表!H:H)</f>
        <v/>
      </c>
      <c r="D275" t="n">
        <v>30</v>
      </c>
      <c r="E275" t="n">
        <v>105</v>
      </c>
      <c r="F275" s="86" t="n">
        <v>2298</v>
      </c>
      <c r="G275" t="inlineStr">
        <is>
          <t>×</t>
        </is>
      </c>
      <c r="H275" s="87" t="n">
        <v>1</v>
      </c>
      <c r="I275" s="87">
        <f>C275*H275</f>
        <v/>
      </c>
      <c r="J275" s="29" t="n"/>
      <c r="K275" s="96" t="inlineStr">
        <is>
          <t>30×105</t>
        </is>
      </c>
      <c r="L275" s="97">
        <f>F275</f>
        <v/>
      </c>
      <c r="M275" s="97">
        <f>I275</f>
        <v/>
      </c>
      <c r="N275" s="105" t="n"/>
      <c r="O275" s="99" t="n"/>
      <c r="P275" s="99" t="n"/>
      <c r="Q275" s="117" t="n"/>
      <c r="R275" s="118" t="n"/>
      <c r="S275" s="118" t="n"/>
      <c r="T275" s="119" t="n"/>
      <c r="U275" s="120" t="n"/>
      <c r="V275" s="120" t="n"/>
      <c r="W275" s="121" t="n"/>
      <c r="X275" s="122" t="n"/>
      <c r="Y275" s="122" t="n"/>
      <c r="Z275" s="143" t="n"/>
      <c r="AA275" s="140" t="n"/>
      <c r="AB275" s="140" t="n"/>
      <c r="AC275" s="144" t="n"/>
      <c r="AD275" s="142" t="n"/>
      <c r="AE275" s="142" t="n"/>
    </row>
    <row r="276" ht="15" customHeight="1">
      <c r="B276" s="79" t="inlineStr">
        <is>
          <t>45MAL</t>
        </is>
      </c>
      <c r="C276" s="80">
        <f>SUMIF(数量表!D:H,B276,数量表!H:H)</f>
        <v/>
      </c>
      <c r="D276" s="80" t="n">
        <v>27</v>
      </c>
      <c r="E276" s="80" t="n">
        <v>105</v>
      </c>
      <c r="F276" s="81" t="n">
        <v>2298</v>
      </c>
      <c r="G276" s="80" t="inlineStr">
        <is>
          <t>×</t>
        </is>
      </c>
      <c r="H276" s="82" t="n">
        <v>1</v>
      </c>
      <c r="I276" s="82">
        <f>C276*H276</f>
        <v/>
      </c>
      <c r="J276" s="29" t="n"/>
      <c r="K276" s="96" t="n"/>
      <c r="L276" s="97" t="n"/>
      <c r="M276" s="97" t="n"/>
      <c r="N276" s="98" t="inlineStr">
        <is>
          <t>27×105</t>
        </is>
      </c>
      <c r="O276" s="99">
        <f>F276</f>
        <v/>
      </c>
      <c r="P276" s="99">
        <f>SUM(I276)</f>
        <v/>
      </c>
      <c r="Q276" s="117" t="n"/>
      <c r="R276" s="118" t="n"/>
      <c r="S276" s="118" t="n"/>
      <c r="T276" s="119" t="n"/>
      <c r="U276" s="120" t="n"/>
      <c r="V276" s="120" t="n"/>
      <c r="W276" s="121" t="n"/>
      <c r="X276" s="122" t="n"/>
      <c r="Y276" s="122" t="n"/>
      <c r="Z276" s="143" t="n"/>
      <c r="AA276" s="140" t="n"/>
      <c r="AB276" s="140" t="n"/>
      <c r="AC276" s="144" t="n"/>
      <c r="AD276" s="142" t="n"/>
      <c r="AE276" s="142" t="n"/>
    </row>
    <row r="277" ht="15" customHeight="1" thickBot="1">
      <c r="B277" s="85" t="inlineStr">
        <is>
          <t>45MAL</t>
        </is>
      </c>
      <c r="C277">
        <f>SUMIF(数量表!D:H,B277,数量表!H:H)</f>
        <v/>
      </c>
      <c r="D277" t="n">
        <v>30</v>
      </c>
      <c r="E277" t="n">
        <v>105</v>
      </c>
      <c r="F277" s="86" t="n">
        <v>2298</v>
      </c>
      <c r="G277" t="inlineStr">
        <is>
          <t>×</t>
        </is>
      </c>
      <c r="H277" s="87" t="n">
        <v>1</v>
      </c>
      <c r="I277" s="87">
        <f>C277*H277</f>
        <v/>
      </c>
      <c r="J277" s="29" t="n"/>
      <c r="K277" s="96" t="inlineStr">
        <is>
          <t>30×105</t>
        </is>
      </c>
      <c r="L277" s="97">
        <f>F277</f>
        <v/>
      </c>
      <c r="M277" s="97">
        <f>I277</f>
        <v/>
      </c>
      <c r="N277" s="105" t="n"/>
      <c r="O277" s="99" t="n"/>
      <c r="P277" s="99" t="n"/>
      <c r="Q277" s="117" t="n"/>
      <c r="R277" s="118" t="n"/>
      <c r="S277" s="118" t="n"/>
      <c r="T277" s="119" t="n"/>
      <c r="U277" s="120" t="n"/>
      <c r="V277" s="120" t="n"/>
      <c r="W277" s="121" t="n"/>
      <c r="X277" s="122" t="n"/>
      <c r="Y277" s="122" t="n"/>
      <c r="Z277" s="143" t="n"/>
      <c r="AA277" s="140" t="n"/>
      <c r="AB277" s="140" t="n"/>
      <c r="AC277" s="144" t="n"/>
      <c r="AD277" s="142" t="n"/>
      <c r="AE277" s="142" t="n"/>
    </row>
    <row r="278" ht="15" customHeight="1">
      <c r="B278" s="79" t="inlineStr">
        <is>
          <t>45MAL+12</t>
        </is>
      </c>
      <c r="C278" s="80">
        <f>SUMIF(数量表!D:H,B278,数量表!H:H)</f>
        <v/>
      </c>
      <c r="D278" s="80" t="n">
        <v>27</v>
      </c>
      <c r="E278" s="80" t="n">
        <v>105</v>
      </c>
      <c r="F278" s="81" t="n">
        <v>2298</v>
      </c>
      <c r="G278" s="80" t="n"/>
      <c r="H278" s="82" t="n">
        <v>1</v>
      </c>
      <c r="I278" s="82">
        <f>C278*H278</f>
        <v/>
      </c>
      <c r="J278" s="29" t="n"/>
      <c r="K278" s="106" t="n"/>
      <c r="L278" s="97" t="n"/>
      <c r="M278" s="97" t="n"/>
      <c r="N278" s="98" t="inlineStr">
        <is>
          <t>27×105</t>
        </is>
      </c>
      <c r="O278" s="99">
        <f>F278</f>
        <v/>
      </c>
      <c r="P278" s="99">
        <f>SUM(I278)</f>
        <v/>
      </c>
      <c r="Q278" s="117" t="n"/>
      <c r="R278" s="118" t="n"/>
      <c r="S278" s="118" t="n"/>
      <c r="T278" s="119" t="n"/>
      <c r="U278" s="120" t="n"/>
      <c r="V278" s="120" t="n"/>
      <c r="W278" s="121" t="n"/>
      <c r="X278" s="122" t="n"/>
      <c r="Y278" s="122" t="n"/>
      <c r="Z278" s="143" t="n"/>
      <c r="AA278" s="140" t="n"/>
      <c r="AB278" s="140" t="n"/>
      <c r="AC278" s="144" t="n"/>
      <c r="AD278" s="142" t="n"/>
      <c r="AE278" s="142" t="n"/>
    </row>
    <row r="279" ht="15" customHeight="1" thickBot="1">
      <c r="B279" s="88" t="inlineStr">
        <is>
          <t>45MAL+12</t>
        </is>
      </c>
      <c r="C279" s="89">
        <f>SUMIF(数量表!D:H,B279,数量表!H:H)</f>
        <v/>
      </c>
      <c r="D279" s="89" t="n">
        <v>30</v>
      </c>
      <c r="E279" s="89" t="n">
        <v>105</v>
      </c>
      <c r="F279" s="90" t="n">
        <v>2298</v>
      </c>
      <c r="G279" s="89" t="inlineStr">
        <is>
          <t>×</t>
        </is>
      </c>
      <c r="H279" s="91" t="n">
        <v>1</v>
      </c>
      <c r="I279" s="91">
        <f>C279*H279</f>
        <v/>
      </c>
      <c r="J279" s="29" t="n"/>
      <c r="K279" s="96" t="inlineStr">
        <is>
          <t>30×105</t>
        </is>
      </c>
      <c r="L279" s="97">
        <f>F279</f>
        <v/>
      </c>
      <c r="M279" s="97">
        <f>I279</f>
        <v/>
      </c>
      <c r="N279" s="98" t="n"/>
      <c r="O279" s="99" t="n"/>
      <c r="P279" s="99" t="n"/>
      <c r="Q279" s="117" t="n"/>
      <c r="R279" s="118" t="n"/>
      <c r="S279" s="118" t="n"/>
      <c r="T279" s="119" t="n"/>
      <c r="U279" s="120" t="n"/>
      <c r="V279" s="120" t="n"/>
      <c r="W279" s="121" t="n"/>
      <c r="X279" s="122" t="n"/>
      <c r="Y279" s="122" t="n"/>
      <c r="Z279" s="143" t="n"/>
      <c r="AA279" s="140" t="n"/>
      <c r="AB279" s="140" t="n"/>
      <c r="AC279" s="144" t="n"/>
      <c r="AD279" s="142" t="n"/>
      <c r="AE279" s="142" t="n"/>
    </row>
    <row r="280" ht="15" customHeight="1" thickBot="1">
      <c r="B280" s="79" t="inlineStr">
        <is>
          <t>45MAO</t>
        </is>
      </c>
      <c r="C280" s="80">
        <f>SUMIF(数量表!D:H,B280,数量表!H:H)</f>
        <v/>
      </c>
      <c r="D280" s="80" t="n">
        <v>27</v>
      </c>
      <c r="E280" s="80" t="n">
        <v>105</v>
      </c>
      <c r="F280" s="81" t="n">
        <v>2298</v>
      </c>
      <c r="G280" s="80" t="n"/>
      <c r="H280" s="82" t="n">
        <v>1</v>
      </c>
      <c r="I280" s="82">
        <f>C280*H280</f>
        <v/>
      </c>
      <c r="J280" s="29" t="n"/>
      <c r="K280" s="96" t="n"/>
      <c r="L280" s="97" t="n"/>
      <c r="M280" s="97" t="n"/>
      <c r="N280" s="98" t="inlineStr">
        <is>
          <t>27×105</t>
        </is>
      </c>
      <c r="O280" s="99">
        <f>F280</f>
        <v/>
      </c>
      <c r="P280" s="99">
        <f>SUM(I280)</f>
        <v/>
      </c>
      <c r="Q280" s="117" t="n"/>
      <c r="R280" s="118" t="n"/>
      <c r="S280" s="118" t="n"/>
      <c r="T280" s="119" t="n"/>
      <c r="U280" s="120" t="n"/>
      <c r="V280" s="120" t="n"/>
      <c r="W280" s="121" t="n"/>
      <c r="X280" s="122" t="n"/>
      <c r="Y280" s="122" t="n"/>
      <c r="Z280" s="143" t="n"/>
      <c r="AA280" s="140" t="n"/>
      <c r="AB280" s="140" t="n"/>
      <c r="AC280" s="144" t="n"/>
      <c r="AD280" s="142" t="n"/>
      <c r="AE280" s="142" t="n"/>
    </row>
    <row r="281" ht="15" customHeight="1">
      <c r="B281" s="79" t="inlineStr">
        <is>
          <t>45MAOL</t>
        </is>
      </c>
      <c r="C281" s="80">
        <f>SUMIF(数量表!D:H,B281,数量表!H:H)</f>
        <v/>
      </c>
      <c r="D281" s="80" t="n">
        <v>27</v>
      </c>
      <c r="E281" s="80" t="n">
        <v>105</v>
      </c>
      <c r="F281" s="81" t="n">
        <v>2298</v>
      </c>
      <c r="G281" s="80" t="n"/>
      <c r="H281" s="82" t="n">
        <v>1</v>
      </c>
      <c r="I281" s="82">
        <f>C281*H281</f>
        <v/>
      </c>
      <c r="J281" s="29" t="n"/>
      <c r="K281" s="96" t="n"/>
      <c r="L281" s="97" t="n"/>
      <c r="M281" s="97" t="n"/>
      <c r="N281" s="98" t="inlineStr">
        <is>
          <t>27×105</t>
        </is>
      </c>
      <c r="O281" s="99">
        <f>F281</f>
        <v/>
      </c>
      <c r="P281" s="99">
        <f>SUM(I281)</f>
        <v/>
      </c>
      <c r="Q281" s="117" t="n"/>
      <c r="R281" s="118" t="n"/>
      <c r="S281" s="118" t="n"/>
      <c r="T281" s="119" t="n"/>
      <c r="U281" s="120" t="n"/>
      <c r="V281" s="120" t="n"/>
      <c r="W281" s="121" t="n"/>
      <c r="X281" s="122" t="n"/>
      <c r="Y281" s="122" t="n"/>
      <c r="Z281" s="143" t="n"/>
      <c r="AA281" s="140" t="n"/>
      <c r="AB281" s="140" t="n"/>
      <c r="AC281" s="144" t="n"/>
      <c r="AD281" s="142" t="n"/>
      <c r="AE281" s="142" t="n"/>
    </row>
    <row r="282" ht="15" customHeight="1" thickBot="1">
      <c r="B282" s="85" t="inlineStr">
        <is>
          <t>45MAOL</t>
        </is>
      </c>
      <c r="C282">
        <f>SUMIF(数量表!D:H,B282,数量表!H:H)</f>
        <v/>
      </c>
      <c r="D282" t="n">
        <v>30</v>
      </c>
      <c r="E282" t="n">
        <v>105</v>
      </c>
      <c r="F282" s="86" t="n">
        <v>2298</v>
      </c>
      <c r="G282" t="inlineStr">
        <is>
          <t>×</t>
        </is>
      </c>
      <c r="H282" s="87" t="n">
        <v>1</v>
      </c>
      <c r="I282" s="87">
        <f>C282*H282</f>
        <v/>
      </c>
      <c r="J282" s="29" t="n"/>
      <c r="K282" s="96" t="inlineStr">
        <is>
          <t>30×105</t>
        </is>
      </c>
      <c r="L282" s="97">
        <f>F282</f>
        <v/>
      </c>
      <c r="M282" s="97">
        <f>I282</f>
        <v/>
      </c>
      <c r="N282" s="98" t="n"/>
      <c r="O282" s="99" t="n"/>
      <c r="P282" s="99" t="n"/>
      <c r="Q282" s="117" t="n"/>
      <c r="R282" s="118" t="n"/>
      <c r="S282" s="118" t="n"/>
      <c r="T282" s="119" t="n"/>
      <c r="U282" s="120" t="n"/>
      <c r="V282" s="120" t="n"/>
      <c r="W282" s="121" t="n"/>
      <c r="X282" s="122" t="n"/>
      <c r="Y282" s="122" t="n"/>
      <c r="Z282" s="143" t="n"/>
      <c r="AA282" s="140" t="n"/>
      <c r="AB282" s="140" t="n"/>
      <c r="AC282" s="144" t="n"/>
      <c r="AD282" s="142" t="n"/>
      <c r="AE282" s="142" t="n"/>
      <c r="AF282" s="150" t="n"/>
    </row>
    <row r="283" ht="15" customHeight="1">
      <c r="B283" s="79" t="inlineStr">
        <is>
          <t>45MAOR</t>
        </is>
      </c>
      <c r="C283" s="80">
        <f>SUMIF(数量表!D:H,B283,数量表!H:H)</f>
        <v/>
      </c>
      <c r="D283" s="80" t="n">
        <v>27</v>
      </c>
      <c r="E283" s="80" t="n">
        <v>105</v>
      </c>
      <c r="F283" s="81" t="n">
        <v>2298</v>
      </c>
      <c r="G283" s="80" t="n"/>
      <c r="H283" s="82" t="n">
        <v>1</v>
      </c>
      <c r="I283" s="82">
        <f>C283*H283</f>
        <v/>
      </c>
      <c r="J283" s="29" t="n"/>
      <c r="K283" s="96" t="n"/>
      <c r="L283" s="97" t="n"/>
      <c r="M283" s="97" t="n"/>
      <c r="N283" s="98" t="inlineStr">
        <is>
          <t>27×105</t>
        </is>
      </c>
      <c r="O283" s="99">
        <f>F283</f>
        <v/>
      </c>
      <c r="P283" s="99">
        <f>SUM(I283)</f>
        <v/>
      </c>
      <c r="Q283" s="117" t="n"/>
      <c r="R283" s="118" t="n"/>
      <c r="S283" s="118" t="n"/>
      <c r="T283" s="119" t="n"/>
      <c r="U283" s="120" t="n"/>
      <c r="V283" s="120" t="n"/>
      <c r="W283" s="121" t="n"/>
      <c r="X283" s="122" t="n"/>
      <c r="Y283" s="122" t="n"/>
      <c r="Z283" s="143" t="n"/>
      <c r="AA283" s="140" t="n"/>
      <c r="AB283" s="140" t="n"/>
      <c r="AC283" s="144" t="n"/>
      <c r="AD283" s="142" t="n"/>
      <c r="AE283" s="142" t="n"/>
      <c r="AF283" s="150" t="n"/>
    </row>
    <row r="284" ht="15" customHeight="1" thickBot="1">
      <c r="B284" s="85" t="inlineStr">
        <is>
          <t>45MAOR</t>
        </is>
      </c>
      <c r="C284" s="89">
        <f>SUMIF(数量表!D:H,B284,数量表!H:H)</f>
        <v/>
      </c>
      <c r="D284" s="89" t="n">
        <v>30</v>
      </c>
      <c r="E284" s="89" t="n">
        <v>105</v>
      </c>
      <c r="F284" s="90" t="n">
        <v>2298</v>
      </c>
      <c r="G284" s="89" t="inlineStr">
        <is>
          <t>×</t>
        </is>
      </c>
      <c r="H284" s="91" t="n">
        <v>1</v>
      </c>
      <c r="I284" s="91">
        <f>C284*H284</f>
        <v/>
      </c>
      <c r="J284" s="29" t="n"/>
      <c r="K284" s="96" t="inlineStr">
        <is>
          <t>30×105</t>
        </is>
      </c>
      <c r="L284" s="97">
        <f>F284</f>
        <v/>
      </c>
      <c r="M284" s="97">
        <f>I284</f>
        <v/>
      </c>
      <c r="N284" s="98" t="n"/>
      <c r="O284" s="99" t="n"/>
      <c r="P284" s="99" t="n"/>
      <c r="Q284" s="117" t="n"/>
      <c r="R284" s="118" t="n"/>
      <c r="S284" s="118" t="n"/>
      <c r="T284" s="119" t="n"/>
      <c r="U284" s="120" t="n"/>
      <c r="V284" s="120" t="n"/>
      <c r="W284" s="121" t="n"/>
      <c r="X284" s="122" t="n"/>
      <c r="Y284" s="122" t="n"/>
      <c r="Z284" s="143" t="n"/>
      <c r="AA284" s="140" t="n"/>
      <c r="AB284" s="140" t="n"/>
      <c r="AC284" s="144" t="n"/>
      <c r="AD284" s="142" t="n"/>
      <c r="AE284" s="142" t="n"/>
      <c r="AF284" s="150" t="n"/>
    </row>
    <row r="285" ht="15" customHeight="1" thickBot="1">
      <c r="B285" s="79" t="inlineStr">
        <is>
          <t>45MAOS</t>
        </is>
      </c>
      <c r="C285" s="80">
        <f>SUMIF(数量表!D:H,B285,数量表!H:H)</f>
        <v/>
      </c>
      <c r="D285" s="80" t="n">
        <v>27</v>
      </c>
      <c r="E285" s="80" t="n">
        <v>105</v>
      </c>
      <c r="F285" s="81" t="n">
        <v>2480</v>
      </c>
      <c r="G285" s="80" t="n"/>
      <c r="H285" s="82" t="n">
        <v>1</v>
      </c>
      <c r="I285" s="82">
        <f>C285*H285</f>
        <v/>
      </c>
      <c r="J285" s="29" t="n"/>
      <c r="K285" s="96" t="n"/>
      <c r="L285" s="97" t="n"/>
      <c r="M285" s="97" t="n"/>
      <c r="N285" s="98" t="inlineStr">
        <is>
          <t>27×105</t>
        </is>
      </c>
      <c r="O285" s="99">
        <f>F285</f>
        <v/>
      </c>
      <c r="P285" s="99">
        <f>SUM(I285)</f>
        <v/>
      </c>
      <c r="Q285" s="117" t="n"/>
      <c r="R285" s="118" t="n"/>
      <c r="S285" s="118" t="n"/>
      <c r="T285" s="119" t="n"/>
      <c r="U285" s="120" t="n"/>
      <c r="V285" s="120" t="n"/>
      <c r="W285" s="121" t="n"/>
      <c r="X285" s="122" t="n"/>
      <c r="Y285" s="122" t="n"/>
      <c r="Z285" s="143" t="n"/>
      <c r="AA285" s="140" t="n"/>
      <c r="AB285" s="140" t="n"/>
      <c r="AC285" s="144" t="n"/>
      <c r="AD285" s="142" t="n"/>
      <c r="AE285" s="142" t="n"/>
      <c r="AF285" s="150" t="n"/>
    </row>
    <row r="286" ht="15" customHeight="1">
      <c r="B286" s="79" t="inlineStr">
        <is>
          <t>45MAR</t>
        </is>
      </c>
      <c r="C286" s="80">
        <f>SUMIF(数量表!D:H,B286,数量表!H:H)</f>
        <v/>
      </c>
      <c r="D286" s="80" t="n">
        <v>27</v>
      </c>
      <c r="E286" s="80" t="n">
        <v>105</v>
      </c>
      <c r="F286" s="81" t="n">
        <v>2480</v>
      </c>
      <c r="G286" s="80" t="inlineStr">
        <is>
          <t>×</t>
        </is>
      </c>
      <c r="H286" s="82" t="n">
        <v>1</v>
      </c>
      <c r="I286" s="82">
        <f>C286*H286</f>
        <v/>
      </c>
      <c r="J286" s="29" t="n"/>
      <c r="K286" s="96" t="n"/>
      <c r="L286" s="97" t="n"/>
      <c r="M286" s="97" t="n"/>
      <c r="N286" s="98" t="inlineStr">
        <is>
          <t>27×105</t>
        </is>
      </c>
      <c r="O286" s="99">
        <f>F286</f>
        <v/>
      </c>
      <c r="P286" s="99">
        <f>SUM(I286)</f>
        <v/>
      </c>
      <c r="Q286" s="117" t="n"/>
      <c r="R286" s="118" t="n"/>
      <c r="S286" s="118" t="n"/>
      <c r="T286" s="119" t="n"/>
      <c r="U286" s="120" t="n"/>
      <c r="V286" s="120" t="n"/>
      <c r="W286" s="121" t="n"/>
      <c r="X286" s="122" t="n"/>
      <c r="Y286" s="122" t="n"/>
      <c r="Z286" s="143" t="n"/>
      <c r="AA286" s="140" t="n"/>
      <c r="AB286" s="140" t="n"/>
      <c r="AC286" s="144" t="n"/>
      <c r="AD286" s="142" t="n"/>
      <c r="AE286" s="142" t="n"/>
      <c r="AF286" s="150" t="n"/>
    </row>
    <row r="287" ht="15" customHeight="1" thickBot="1">
      <c r="B287" s="85" t="inlineStr">
        <is>
          <t>45MAR</t>
        </is>
      </c>
      <c r="C287">
        <f>SUMIF(数量表!D:H,B287,数量表!H:H)</f>
        <v/>
      </c>
      <c r="D287" t="n">
        <v>30</v>
      </c>
      <c r="E287" t="n">
        <v>105</v>
      </c>
      <c r="F287" s="86" t="n">
        <v>2480</v>
      </c>
      <c r="G287" t="inlineStr">
        <is>
          <t>×</t>
        </is>
      </c>
      <c r="H287" s="87" t="n">
        <v>1</v>
      </c>
      <c r="I287" s="87">
        <f>C287*H287</f>
        <v/>
      </c>
      <c r="J287" s="29" t="n"/>
      <c r="K287" s="106" t="inlineStr">
        <is>
          <t>30×105</t>
        </is>
      </c>
      <c r="L287" s="97">
        <f>F287</f>
        <v/>
      </c>
      <c r="M287" s="97">
        <f>I287</f>
        <v/>
      </c>
      <c r="N287" s="105" t="n"/>
      <c r="O287" s="99" t="n"/>
      <c r="P287" s="99" t="n"/>
      <c r="Q287" s="117" t="n"/>
      <c r="R287" s="118" t="n"/>
      <c r="S287" s="118" t="n"/>
      <c r="T287" s="119" t="n"/>
      <c r="U287" s="120" t="n"/>
      <c r="V287" s="120" t="n"/>
      <c r="W287" s="121" t="n"/>
      <c r="X287" s="122" t="n"/>
      <c r="Y287" s="122" t="n"/>
      <c r="Z287" s="143" t="n"/>
      <c r="AA287" s="140" t="n"/>
      <c r="AB287" s="140" t="n"/>
      <c r="AC287" s="144" t="n"/>
      <c r="AD287" s="142" t="n"/>
      <c r="AE287" s="142" t="n"/>
      <c r="AF287" s="150" t="n"/>
    </row>
    <row r="288" ht="15" customHeight="1">
      <c r="B288" s="79" t="inlineStr">
        <is>
          <t>45MAR+12</t>
        </is>
      </c>
      <c r="C288" s="80">
        <f>SUMIF(数量表!D:H,B288,数量表!H:H)</f>
        <v/>
      </c>
      <c r="D288" s="80" t="n">
        <v>30</v>
      </c>
      <c r="E288" s="80" t="n">
        <v>105</v>
      </c>
      <c r="F288" s="81" t="n">
        <v>2480</v>
      </c>
      <c r="G288" s="80" t="n"/>
      <c r="H288" s="82" t="n">
        <v>1</v>
      </c>
      <c r="I288" s="82">
        <f>C288*H288</f>
        <v/>
      </c>
      <c r="J288" s="29" t="n"/>
      <c r="K288" s="106" t="inlineStr">
        <is>
          <t>30×105</t>
        </is>
      </c>
      <c r="L288" s="97">
        <f>F288</f>
        <v/>
      </c>
      <c r="M288" s="97">
        <f>I288</f>
        <v/>
      </c>
      <c r="N288" s="105" t="n"/>
      <c r="O288" s="99" t="n"/>
      <c r="P288" s="99" t="n"/>
      <c r="Q288" s="117" t="n"/>
      <c r="R288" s="118" t="n"/>
      <c r="S288" s="118" t="n"/>
      <c r="T288" s="119" t="n"/>
      <c r="U288" s="120" t="n"/>
      <c r="V288" s="120" t="n"/>
      <c r="W288" s="121" t="n"/>
      <c r="X288" s="122" t="n"/>
      <c r="Y288" s="122" t="n"/>
      <c r="Z288" s="143" t="n"/>
      <c r="AA288" s="140" t="n"/>
      <c r="AB288" s="140" t="n"/>
      <c r="AC288" s="144" t="n"/>
      <c r="AD288" s="142" t="n"/>
      <c r="AE288" s="142" t="n"/>
    </row>
    <row r="289" ht="15" customHeight="1" thickBot="1">
      <c r="B289" s="88" t="inlineStr">
        <is>
          <t>45MAR+12</t>
        </is>
      </c>
      <c r="C289" s="89">
        <f>SUMIF(数量表!D:H,B289,数量表!H:H)</f>
        <v/>
      </c>
      <c r="D289" s="89" t="n">
        <v>27</v>
      </c>
      <c r="E289" s="89" t="n">
        <v>105</v>
      </c>
      <c r="F289" s="90" t="n">
        <v>2480</v>
      </c>
      <c r="G289" s="89" t="n"/>
      <c r="H289" s="91" t="n">
        <v>1</v>
      </c>
      <c r="I289" s="91">
        <f>C289*H289</f>
        <v/>
      </c>
      <c r="J289" s="29" t="n"/>
      <c r="K289" s="106" t="n"/>
      <c r="L289" s="97" t="n"/>
      <c r="M289" s="97" t="n"/>
      <c r="N289" s="98" t="inlineStr">
        <is>
          <t>27×105</t>
        </is>
      </c>
      <c r="O289" s="99">
        <f>F289</f>
        <v/>
      </c>
      <c r="P289" s="99">
        <f>SUM(I289)</f>
        <v/>
      </c>
      <c r="Q289" s="117" t="n"/>
      <c r="R289" s="118" t="n"/>
      <c r="S289" s="118" t="n"/>
      <c r="T289" s="119" t="n"/>
      <c r="U289" s="120" t="n"/>
      <c r="V289" s="120" t="n"/>
      <c r="W289" s="121" t="n"/>
      <c r="X289" s="122" t="n"/>
      <c r="Y289" s="122" t="n"/>
      <c r="Z289" s="143" t="n"/>
      <c r="AA289" s="140" t="n"/>
      <c r="AB289" s="140" t="n"/>
      <c r="AC289" s="144" t="n"/>
      <c r="AD289" s="142" t="n"/>
      <c r="AE289" s="142" t="n"/>
      <c r="AF289" s="150" t="n"/>
    </row>
    <row r="290" ht="15" customHeight="1">
      <c r="B290" s="79" t="inlineStr">
        <is>
          <t>45MAX</t>
        </is>
      </c>
      <c r="C290" s="80">
        <f>SUMIF(数量表!D:H,B290,数量表!H:H)</f>
        <v/>
      </c>
      <c r="D290" s="80" t="n">
        <v>30</v>
      </c>
      <c r="E290" s="80" t="n">
        <v>92</v>
      </c>
      <c r="F290" s="80" t="n">
        <v>2262</v>
      </c>
      <c r="G290" s="80" t="inlineStr">
        <is>
          <t>×</t>
        </is>
      </c>
      <c r="H290" s="82" t="n">
        <v>2</v>
      </c>
      <c r="I290" s="82">
        <f>C290*H290</f>
        <v/>
      </c>
      <c r="J290" s="29" t="n"/>
      <c r="K290" s="96" t="n"/>
      <c r="L290" s="97" t="n"/>
      <c r="M290" s="97" t="n"/>
      <c r="N290" s="98" t="n"/>
      <c r="O290" s="99" t="n"/>
      <c r="P290" s="99" t="n"/>
      <c r="Q290" s="117" t="n"/>
      <c r="R290" s="118" t="n"/>
      <c r="S290" s="118" t="n"/>
      <c r="T290" s="119" t="n"/>
      <c r="U290" s="120" t="n"/>
      <c r="V290" s="120" t="n"/>
      <c r="W290" s="121" t="n">
        <v>30</v>
      </c>
      <c r="X290" s="122">
        <f>F290</f>
        <v/>
      </c>
      <c r="Y290" s="122">
        <f>SUM(I290)</f>
        <v/>
      </c>
      <c r="Z290" s="143" t="n"/>
      <c r="AA290" s="140" t="n"/>
      <c r="AB290" s="140" t="n"/>
      <c r="AC290" s="144" t="n"/>
      <c r="AD290" s="142" t="n"/>
      <c r="AE290" s="142" t="n"/>
      <c r="AF290" s="150" t="n"/>
    </row>
    <row r="291" ht="15" customHeight="1">
      <c r="B291" s="85" t="inlineStr">
        <is>
          <t>45MAX</t>
        </is>
      </c>
      <c r="C291">
        <f>SUMIF(数量表!D:H,B291,数量表!H:H)</f>
        <v/>
      </c>
      <c r="D291" t="n">
        <v>30</v>
      </c>
      <c r="E291" t="n">
        <v>92</v>
      </c>
      <c r="F291" t="n">
        <v>800</v>
      </c>
      <c r="G291" t="inlineStr">
        <is>
          <t>×</t>
        </is>
      </c>
      <c r="H291" s="87" t="n">
        <v>2</v>
      </c>
      <c r="I291" s="87">
        <f>C291*H291</f>
        <v/>
      </c>
      <c r="J291" s="29" t="n"/>
      <c r="K291" s="96" t="n"/>
      <c r="L291" s="97" t="n"/>
      <c r="M291" s="97" t="n"/>
      <c r="N291" s="98" t="n"/>
      <c r="O291" s="99" t="n"/>
      <c r="P291" s="99" t="n"/>
      <c r="Q291" s="117" t="n"/>
      <c r="R291" s="118" t="n"/>
      <c r="S291" s="118" t="n"/>
      <c r="T291" s="119" t="n"/>
      <c r="U291" s="120" t="n"/>
      <c r="V291" s="120" t="n"/>
      <c r="W291" s="121" t="n">
        <v>30</v>
      </c>
      <c r="X291" s="122">
        <f>F291</f>
        <v/>
      </c>
      <c r="Y291" s="122">
        <f>SUM(I291)</f>
        <v/>
      </c>
      <c r="Z291" s="143" t="n"/>
      <c r="AA291" s="140" t="n"/>
      <c r="AB291" s="140" t="n"/>
      <c r="AC291" s="144" t="n"/>
      <c r="AD291" s="142" t="n"/>
      <c r="AE291" s="142" t="n"/>
      <c r="AF291" s="150" t="n"/>
    </row>
    <row r="292" ht="15" customHeight="1" thickBot="1">
      <c r="B292" s="88" t="inlineStr">
        <is>
          <t>45MAX</t>
        </is>
      </c>
      <c r="C292" s="89">
        <f>SUMIF(数量表!D:H,B292,数量表!H:H)</f>
        <v/>
      </c>
      <c r="D292" s="89" t="n">
        <v>27</v>
      </c>
      <c r="E292" s="89" t="n">
        <v>92</v>
      </c>
      <c r="F292" s="89" t="n">
        <v>2262</v>
      </c>
      <c r="G292" s="89" t="inlineStr">
        <is>
          <t>×</t>
        </is>
      </c>
      <c r="H292" s="91" t="n">
        <v>1</v>
      </c>
      <c r="I292" s="91">
        <f>C292*H292</f>
        <v/>
      </c>
      <c r="J292" s="29" t="n"/>
      <c r="K292" s="96" t="n"/>
      <c r="L292" s="97" t="n"/>
      <c r="M292" s="97" t="n"/>
      <c r="N292" s="98" t="n"/>
      <c r="O292" s="99" t="n"/>
      <c r="P292" s="99" t="n"/>
      <c r="Q292" s="117" t="n"/>
      <c r="R292" s="118" t="n"/>
      <c r="S292" s="118" t="n"/>
      <c r="T292" s="119" t="n"/>
      <c r="U292" s="120" t="n"/>
      <c r="V292" s="120" t="n"/>
      <c r="W292" s="121" t="n"/>
      <c r="X292" s="122" t="n"/>
      <c r="Y292" s="122" t="n"/>
      <c r="Z292" s="143" t="n">
        <v>27</v>
      </c>
      <c r="AA292" s="140">
        <f>F292</f>
        <v/>
      </c>
      <c r="AB292" s="140">
        <f>SUM(I292)</f>
        <v/>
      </c>
      <c r="AC292" s="144" t="n"/>
      <c r="AD292" s="142" t="n"/>
      <c r="AE292" s="142" t="n"/>
      <c r="AF292" s="150" t="n"/>
    </row>
    <row r="293" ht="15" customHeight="1">
      <c r="B293" s="79" t="inlineStr">
        <is>
          <t>45MAX144</t>
        </is>
      </c>
      <c r="C293" s="80">
        <f>SUMIF(数量表!D:H,B293,数量表!H:H)</f>
        <v/>
      </c>
      <c r="D293" s="80" t="n">
        <v>30</v>
      </c>
      <c r="E293" s="80" t="n">
        <v>92</v>
      </c>
      <c r="F293" s="80" t="n">
        <v>2262</v>
      </c>
      <c r="G293" s="80" t="inlineStr">
        <is>
          <t>×</t>
        </is>
      </c>
      <c r="H293" s="82" t="n">
        <v>2</v>
      </c>
      <c r="I293" s="82">
        <f>C293*H293</f>
        <v/>
      </c>
      <c r="J293" s="29" t="n"/>
      <c r="K293" s="107" t="n"/>
      <c r="L293" s="108" t="n"/>
      <c r="M293" s="108" t="n"/>
      <c r="N293" s="109" t="n"/>
      <c r="O293" s="110" t="n"/>
      <c r="P293" s="110" t="n"/>
      <c r="Q293" s="129" t="n"/>
      <c r="R293" s="130" t="n"/>
      <c r="S293" s="130" t="n"/>
      <c r="T293" s="131" t="n"/>
      <c r="U293" s="132" t="n"/>
      <c r="V293" s="132" t="n"/>
      <c r="W293" s="133" t="n">
        <v>30</v>
      </c>
      <c r="X293" s="134">
        <f>F293</f>
        <v/>
      </c>
      <c r="Y293" s="134">
        <f>SUM(I293)</f>
        <v/>
      </c>
      <c r="Z293" s="151" t="n"/>
      <c r="AA293" s="152" t="n"/>
      <c r="AB293" s="152" t="n"/>
      <c r="AC293" s="153" t="n"/>
      <c r="AD293" s="154" t="n"/>
      <c r="AE293" s="154" t="n"/>
    </row>
    <row r="294" ht="15" customHeight="1">
      <c r="B294" s="85" t="inlineStr">
        <is>
          <t>45MAX144</t>
        </is>
      </c>
      <c r="C294">
        <f>SUMIF(数量表!D:H,B294,数量表!H:H)</f>
        <v/>
      </c>
      <c r="D294" t="n">
        <v>30</v>
      </c>
      <c r="E294" t="n">
        <v>92</v>
      </c>
      <c r="F294" t="n">
        <v>800</v>
      </c>
      <c r="G294" t="inlineStr">
        <is>
          <t>×</t>
        </is>
      </c>
      <c r="H294" s="87" t="n">
        <v>2</v>
      </c>
      <c r="I294" s="87">
        <f>C294*H294</f>
        <v/>
      </c>
      <c r="J294" s="29" t="n"/>
      <c r="K294" s="96" t="n"/>
      <c r="L294" s="97" t="n"/>
      <c r="M294" s="97" t="n"/>
      <c r="N294" s="98" t="n"/>
      <c r="O294" s="99" t="n"/>
      <c r="P294" s="99" t="n"/>
      <c r="Q294" s="117" t="n"/>
      <c r="R294" s="118" t="n"/>
      <c r="S294" s="118" t="n"/>
      <c r="T294" s="119" t="n"/>
      <c r="U294" s="120" t="n"/>
      <c r="V294" s="120" t="n"/>
      <c r="W294" s="121" t="n">
        <v>30</v>
      </c>
      <c r="X294" s="122">
        <f>F294</f>
        <v/>
      </c>
      <c r="Y294" s="122">
        <f>SUM(I294)</f>
        <v/>
      </c>
      <c r="Z294" s="143" t="n"/>
      <c r="AA294" s="140" t="n"/>
      <c r="AB294" s="140" t="n"/>
      <c r="AC294" s="144" t="n"/>
      <c r="AD294" s="142" t="n"/>
      <c r="AE294" s="142" t="n"/>
    </row>
    <row r="295" ht="15" customHeight="1">
      <c r="B295" s="85" t="inlineStr">
        <is>
          <t>45MAX144</t>
        </is>
      </c>
      <c r="C295">
        <f>SUMIF(数量表!D:H,B295,数量表!H:H)</f>
        <v/>
      </c>
      <c r="D295" t="n">
        <v>27</v>
      </c>
      <c r="E295" t="n">
        <v>92</v>
      </c>
      <c r="F295" t="n">
        <v>2262</v>
      </c>
      <c r="G295" t="inlineStr">
        <is>
          <t>×</t>
        </is>
      </c>
      <c r="H295" s="87" t="n">
        <v>1</v>
      </c>
      <c r="I295" s="87">
        <f>C295*H295</f>
        <v/>
      </c>
      <c r="J295" s="29" t="n"/>
      <c r="K295" s="96" t="n"/>
      <c r="L295" s="97" t="n"/>
      <c r="M295" s="97" t="n"/>
      <c r="N295" s="98" t="n"/>
      <c r="O295" s="99" t="n"/>
      <c r="P295" s="99" t="n"/>
      <c r="Q295" s="117" t="n"/>
      <c r="R295" s="118" t="n"/>
      <c r="S295" s="118" t="n"/>
      <c r="T295" s="119" t="n"/>
      <c r="U295" s="120" t="n"/>
      <c r="V295" s="120" t="n"/>
      <c r="W295" s="121" t="n"/>
      <c r="X295" s="122" t="n"/>
      <c r="Y295" s="122" t="n"/>
      <c r="Z295" s="143" t="n">
        <v>27</v>
      </c>
      <c r="AA295" s="140">
        <f>F295</f>
        <v/>
      </c>
      <c r="AB295" s="140">
        <f>SUM(I295)</f>
        <v/>
      </c>
      <c r="AC295" s="144" t="n"/>
      <c r="AD295" s="142" t="n"/>
      <c r="AE295" s="142" t="n"/>
    </row>
    <row r="296" ht="15" customHeight="1">
      <c r="B296" s="85" t="inlineStr">
        <is>
          <t>45MAX144</t>
        </is>
      </c>
      <c r="C296">
        <f>SUMIF(数量表!D:H,B296,数量表!H:H)</f>
        <v/>
      </c>
      <c r="D296" t="n">
        <v>27</v>
      </c>
      <c r="E296" t="n">
        <v>92</v>
      </c>
      <c r="F296" t="n">
        <v>477</v>
      </c>
      <c r="G296" t="inlineStr">
        <is>
          <t>×</t>
        </is>
      </c>
      <c r="H296" s="87" t="n">
        <v>2</v>
      </c>
      <c r="I296" s="87">
        <f>C296*H296</f>
        <v/>
      </c>
      <c r="J296" s="29" t="n"/>
      <c r="K296" s="96" t="n"/>
      <c r="L296" s="97" t="n"/>
      <c r="M296" s="97" t="n"/>
      <c r="N296" s="98" t="n"/>
      <c r="O296" s="99" t="n"/>
      <c r="P296" s="99" t="n"/>
      <c r="Q296" s="117" t="n"/>
      <c r="R296" s="118" t="n"/>
      <c r="S296" s="118" t="n"/>
      <c r="T296" s="119" t="n"/>
      <c r="U296" s="120" t="n"/>
      <c r="V296" s="120" t="n"/>
      <c r="W296" s="121" t="n"/>
      <c r="X296" s="122" t="n"/>
      <c r="Y296" s="122" t="n"/>
      <c r="Z296" s="143" t="n">
        <v>27</v>
      </c>
      <c r="AA296" s="140">
        <f>F296</f>
        <v/>
      </c>
      <c r="AB296" s="140">
        <f>SUM(I296)</f>
        <v/>
      </c>
      <c r="AC296" s="144" t="n"/>
      <c r="AD296" s="142" t="n"/>
      <c r="AE296" s="142" t="n"/>
      <c r="AF296" s="150" t="n"/>
    </row>
    <row r="297" ht="15" customHeight="1" thickBot="1">
      <c r="B297" s="88" t="inlineStr">
        <is>
          <t>45MAX144</t>
        </is>
      </c>
      <c r="C297" s="89">
        <f>SUMIF(数量表!D:H,B297,数量表!H:H)</f>
        <v/>
      </c>
      <c r="D297" s="89" t="n">
        <v>27</v>
      </c>
      <c r="E297" s="89" t="n">
        <v>92</v>
      </c>
      <c r="F297" s="89" t="n">
        <v>356.5</v>
      </c>
      <c r="G297" s="89" t="inlineStr">
        <is>
          <t>×</t>
        </is>
      </c>
      <c r="H297" s="91" t="n">
        <v>2</v>
      </c>
      <c r="I297" s="91">
        <f>C297*H297</f>
        <v/>
      </c>
      <c r="J297" s="29" t="n"/>
      <c r="K297" s="96" t="n"/>
      <c r="L297" s="97" t="n"/>
      <c r="M297" s="97" t="n"/>
      <c r="N297" s="98" t="n"/>
      <c r="O297" s="99" t="n"/>
      <c r="P297" s="99" t="n"/>
      <c r="Q297" s="117" t="n"/>
      <c r="R297" s="118" t="n"/>
      <c r="S297" s="118" t="n"/>
      <c r="T297" s="119" t="n"/>
      <c r="U297" s="120" t="n"/>
      <c r="V297" s="120" t="n"/>
      <c r="W297" s="121" t="n"/>
      <c r="X297" s="122" t="n"/>
      <c r="Y297" s="122" t="n"/>
      <c r="Z297" s="143" t="n">
        <v>27</v>
      </c>
      <c r="AA297" s="140">
        <f>F297</f>
        <v/>
      </c>
      <c r="AB297" s="140">
        <f>SUM(I297)</f>
        <v/>
      </c>
      <c r="AC297" s="144" t="n"/>
      <c r="AD297" s="142" t="n"/>
      <c r="AE297" s="142" t="n"/>
      <c r="AF297" s="150" t="n"/>
    </row>
    <row r="298" ht="15" customHeight="1">
      <c r="B298" s="79" t="inlineStr">
        <is>
          <t>45MAZ</t>
        </is>
      </c>
      <c r="C298" s="80">
        <f>SUMIF(数量表!D:H,B298,数量表!H:H)</f>
        <v/>
      </c>
      <c r="D298" s="80" t="n">
        <v>30</v>
      </c>
      <c r="E298" s="80" t="n">
        <v>92</v>
      </c>
      <c r="F298" s="81" t="n">
        <v>2262</v>
      </c>
      <c r="G298" s="80" t="n"/>
      <c r="H298" s="82" t="n">
        <v>2</v>
      </c>
      <c r="I298" s="82">
        <f>C298*H298</f>
        <v/>
      </c>
      <c r="J298" s="29" t="n"/>
      <c r="K298" s="96" t="n"/>
      <c r="L298" s="97" t="n"/>
      <c r="M298" s="97" t="n"/>
      <c r="N298" s="98" t="n"/>
      <c r="O298" s="99" t="n"/>
      <c r="P298" s="99" t="n"/>
      <c r="Q298" s="117" t="n"/>
      <c r="R298" s="118" t="n"/>
      <c r="S298" s="118" t="n"/>
      <c r="T298" s="119" t="n"/>
      <c r="U298" s="120" t="n"/>
      <c r="V298" s="120" t="n"/>
      <c r="W298" s="121" t="n">
        <v>30</v>
      </c>
      <c r="X298" s="122">
        <f>F298</f>
        <v/>
      </c>
      <c r="Y298" s="122">
        <f>SUM(I298)</f>
        <v/>
      </c>
      <c r="Z298" s="143" t="n"/>
      <c r="AA298" s="140" t="n"/>
      <c r="AB298" s="140" t="n"/>
      <c r="AC298" s="144" t="n"/>
      <c r="AD298" s="142" t="n"/>
      <c r="AE298" s="142" t="n"/>
    </row>
    <row r="299" ht="15" customHeight="1">
      <c r="B299" s="85" t="inlineStr">
        <is>
          <t>45MAZ</t>
        </is>
      </c>
      <c r="C299">
        <f>SUMIF(数量表!D:H,B299,数量表!H:H)</f>
        <v/>
      </c>
      <c r="D299" t="n">
        <v>27</v>
      </c>
      <c r="E299" t="n">
        <v>92</v>
      </c>
      <c r="F299" s="86" t="n">
        <v>2262</v>
      </c>
      <c r="H299" s="87" t="n">
        <v>1</v>
      </c>
      <c r="I299" s="87">
        <f>C299*H299</f>
        <v/>
      </c>
      <c r="J299" s="29" t="n"/>
      <c r="K299" s="96" t="n"/>
      <c r="L299" s="97" t="n"/>
      <c r="M299" s="97" t="n"/>
      <c r="N299" s="98" t="n"/>
      <c r="O299" s="99" t="n"/>
      <c r="P299" s="99" t="n"/>
      <c r="Q299" s="117" t="n"/>
      <c r="R299" s="118" t="n"/>
      <c r="S299" s="118" t="n"/>
      <c r="T299" s="119" t="n"/>
      <c r="U299" s="120" t="n"/>
      <c r="V299" s="120" t="n"/>
      <c r="W299" s="121" t="n"/>
      <c r="X299" s="122" t="n"/>
      <c r="Y299" s="122" t="n"/>
      <c r="Z299" s="143" t="n">
        <v>27</v>
      </c>
      <c r="AA299" s="140">
        <f>F299</f>
        <v/>
      </c>
      <c r="AB299" s="140">
        <f>SUM(I299)</f>
        <v/>
      </c>
      <c r="AC299" s="144" t="n"/>
      <c r="AD299" s="142" t="n"/>
      <c r="AE299" s="142" t="n"/>
    </row>
    <row r="300" ht="15" customHeight="1" thickBot="1">
      <c r="B300" s="88" t="inlineStr">
        <is>
          <t>45MAZ</t>
        </is>
      </c>
      <c r="C300" s="89">
        <f>SUMIF(数量表!D:H,B300,数量表!H:H)</f>
        <v/>
      </c>
      <c r="D300" s="89" t="n">
        <v>30</v>
      </c>
      <c r="E300" s="89" t="n">
        <v>92</v>
      </c>
      <c r="F300" s="90" t="n">
        <v>800</v>
      </c>
      <c r="G300" s="89" t="n"/>
      <c r="H300" s="91" t="n">
        <v>2</v>
      </c>
      <c r="I300" s="91">
        <f>C300*H300</f>
        <v/>
      </c>
      <c r="J300" s="29" t="n"/>
      <c r="K300" s="96" t="n"/>
      <c r="L300" s="97" t="n"/>
      <c r="M300" s="97" t="n"/>
      <c r="N300" s="98" t="n"/>
      <c r="O300" s="99" t="n"/>
      <c r="P300" s="99" t="n"/>
      <c r="Q300" s="117" t="n"/>
      <c r="R300" s="118" t="n"/>
      <c r="S300" s="118" t="n"/>
      <c r="T300" s="119" t="n"/>
      <c r="U300" s="120" t="n"/>
      <c r="V300" s="120" t="n"/>
      <c r="W300" s="121" t="n">
        <v>30</v>
      </c>
      <c r="X300" s="122">
        <f>F300</f>
        <v/>
      </c>
      <c r="Y300" s="122">
        <f>SUM(I300)</f>
        <v/>
      </c>
      <c r="Z300" s="143" t="n"/>
      <c r="AA300" s="140" t="n"/>
      <c r="AB300" s="140" t="n"/>
      <c r="AC300" s="144" t="n"/>
      <c r="AD300" s="142" t="n"/>
      <c r="AE300" s="142" t="n"/>
    </row>
    <row r="301" ht="15" customHeight="1">
      <c r="B301" s="79" t="inlineStr">
        <is>
          <t>45MCH</t>
        </is>
      </c>
      <c r="C301" s="80">
        <f>SUMIF(数量表!D:H,B301,数量表!H:H)</f>
        <v/>
      </c>
      <c r="D301" s="80" t="n">
        <v>27</v>
      </c>
      <c r="E301" s="80" t="n">
        <v>105</v>
      </c>
      <c r="F301" s="81" t="n">
        <v>2298</v>
      </c>
      <c r="G301" s="80" t="n"/>
      <c r="H301" s="82" t="n">
        <v>3</v>
      </c>
      <c r="I301" s="82">
        <f>C301*H301</f>
        <v/>
      </c>
      <c r="J301" s="29" t="n"/>
      <c r="K301" s="96" t="n"/>
      <c r="L301" s="97" t="n"/>
      <c r="M301" s="97" t="n"/>
      <c r="N301" s="98" t="inlineStr">
        <is>
          <t>27×105</t>
        </is>
      </c>
      <c r="O301" s="99">
        <f>F301</f>
        <v/>
      </c>
      <c r="P301" s="99">
        <f>SUM(I301)</f>
        <v/>
      </c>
      <c r="Q301" s="117" t="n"/>
      <c r="R301" s="118" t="n"/>
      <c r="S301" s="118" t="n"/>
      <c r="T301" s="119" t="n"/>
      <c r="U301" s="120" t="n"/>
      <c r="V301" s="120" t="n"/>
      <c r="W301" s="121" t="n"/>
      <c r="X301" s="122" t="n"/>
      <c r="Y301" s="122" t="n"/>
      <c r="Z301" s="143" t="n"/>
      <c r="AA301" s="140" t="n"/>
      <c r="AB301" s="140" t="n"/>
      <c r="AC301" s="144" t="n"/>
      <c r="AD301" s="142" t="n"/>
      <c r="AE301" s="142" t="n"/>
    </row>
    <row r="302" ht="15" customHeight="1" thickBot="1">
      <c r="B302" s="88" t="inlineStr">
        <is>
          <t>45MCH</t>
        </is>
      </c>
      <c r="C302" s="89">
        <f>SUMIF(数量表!D:H,B302,数量表!H:H)</f>
        <v/>
      </c>
      <c r="D302" s="89" t="n">
        <v>27</v>
      </c>
      <c r="E302" s="89" t="n">
        <v>105</v>
      </c>
      <c r="F302" s="90" t="n">
        <v>2298</v>
      </c>
      <c r="G302" s="89" t="n"/>
      <c r="H302" s="91" t="n">
        <v>2</v>
      </c>
      <c r="I302" s="91">
        <f>C302*H302</f>
        <v/>
      </c>
      <c r="J302" s="29" t="n"/>
      <c r="K302" s="96" t="n"/>
      <c r="L302" s="97" t="n"/>
      <c r="M302" s="97" t="n"/>
      <c r="N302" s="98" t="inlineStr">
        <is>
          <t>27×105</t>
        </is>
      </c>
      <c r="O302" s="99">
        <f>F302</f>
        <v/>
      </c>
      <c r="P302" s="99">
        <f>SUM(I302)</f>
        <v/>
      </c>
      <c r="Q302" s="117" t="n"/>
      <c r="R302" s="118" t="n"/>
      <c r="S302" s="118" t="n"/>
      <c r="T302" s="119" t="n"/>
      <c r="U302" s="120" t="n"/>
      <c r="V302" s="120" t="n"/>
      <c r="W302" s="121" t="n"/>
      <c r="X302" s="122" t="n"/>
      <c r="Y302" s="122" t="n"/>
      <c r="Z302" s="143" t="n"/>
      <c r="AA302" s="140" t="n"/>
      <c r="AB302" s="140" t="n"/>
      <c r="AC302" s="144" t="n"/>
      <c r="AD302" s="142" t="n"/>
      <c r="AE302" s="142" t="n"/>
    </row>
    <row r="303" ht="15" customHeight="1">
      <c r="B303" s="79" t="inlineStr">
        <is>
          <t>45MA144</t>
        </is>
      </c>
      <c r="C303" s="80">
        <f>SUMIF(数量表!D:H,B303,数量表!H:H)</f>
        <v/>
      </c>
      <c r="D303" s="80" t="n">
        <v>27</v>
      </c>
      <c r="E303" s="80" t="n">
        <v>105</v>
      </c>
      <c r="F303" s="81" t="n">
        <v>2298</v>
      </c>
      <c r="G303" s="80" t="inlineStr">
        <is>
          <t>×</t>
        </is>
      </c>
      <c r="H303" s="82" t="n">
        <v>1</v>
      </c>
      <c r="I303" s="82">
        <f>C303*H303</f>
        <v/>
      </c>
      <c r="J303" s="29" t="n"/>
      <c r="K303" s="96" t="n"/>
      <c r="L303" s="97" t="n"/>
      <c r="M303" s="97" t="n"/>
      <c r="N303" s="98" t="inlineStr">
        <is>
          <t>27×105</t>
        </is>
      </c>
      <c r="O303" s="99">
        <f>F303</f>
        <v/>
      </c>
      <c r="P303" s="99">
        <f>SUM(I303)</f>
        <v/>
      </c>
      <c r="Q303" s="117" t="n"/>
      <c r="R303" s="118" t="n"/>
      <c r="S303" s="118" t="n"/>
      <c r="T303" s="119" t="n"/>
      <c r="U303" s="120" t="n"/>
      <c r="V303" s="120" t="n"/>
      <c r="W303" s="121" t="n"/>
      <c r="X303" s="122" t="n"/>
      <c r="Y303" s="122" t="n"/>
      <c r="Z303" s="143" t="n"/>
      <c r="AA303" s="140" t="n"/>
      <c r="AB303" s="140" t="n"/>
      <c r="AC303" s="144" t="n"/>
      <c r="AD303" s="142" t="n"/>
      <c r="AE303" s="142" t="n"/>
    </row>
    <row r="304" ht="15" customHeight="1">
      <c r="B304" s="85" t="inlineStr">
        <is>
          <t>45MA144</t>
        </is>
      </c>
      <c r="C304">
        <f>SUMIF(数量表!D:H,B304,数量表!H:H)</f>
        <v/>
      </c>
      <c r="F304" s="86" t="n">
        <v>386.5</v>
      </c>
      <c r="G304" t="inlineStr">
        <is>
          <t>○</t>
        </is>
      </c>
      <c r="H304" s="87" t="n">
        <v>2</v>
      </c>
      <c r="I304" s="87">
        <f>C304*H304</f>
        <v/>
      </c>
      <c r="J304" s="29" t="n"/>
      <c r="K304" s="96" t="n"/>
      <c r="L304" s="97" t="n"/>
      <c r="M304" s="97" t="n"/>
      <c r="N304" s="98" t="inlineStr">
        <is>
          <t>27×105</t>
        </is>
      </c>
      <c r="O304" s="99">
        <f>F304</f>
        <v/>
      </c>
      <c r="P304" s="99">
        <f>SUM(I304)</f>
        <v/>
      </c>
      <c r="Q304" s="117" t="n"/>
      <c r="R304" s="118" t="n"/>
      <c r="S304" s="118" t="n"/>
      <c r="T304" s="119" t="n"/>
      <c r="U304" s="120" t="n"/>
      <c r="V304" s="120" t="n"/>
      <c r="W304" s="121" t="n"/>
      <c r="X304" s="122" t="n"/>
      <c r="Y304" s="122" t="n"/>
      <c r="Z304" s="143" t="n"/>
      <c r="AA304" s="140" t="n"/>
      <c r="AB304" s="140" t="n"/>
      <c r="AC304" s="144" t="n"/>
      <c r="AD304" s="142" t="n"/>
      <c r="AE304" s="142" t="n"/>
    </row>
    <row r="305" ht="15" customHeight="1" thickBot="1">
      <c r="B305" s="85" t="inlineStr">
        <is>
          <t>45MA144</t>
        </is>
      </c>
      <c r="C305">
        <f>SUMIF(数量表!D:H,B305,数量表!H:H)</f>
        <v/>
      </c>
      <c r="F305" s="86" t="n">
        <v>477</v>
      </c>
      <c r="G305" s="89" t="inlineStr">
        <is>
          <t>×</t>
        </is>
      </c>
      <c r="H305" s="87" t="n">
        <v>2</v>
      </c>
      <c r="I305" s="87">
        <f>C305*H305</f>
        <v/>
      </c>
      <c r="J305" s="29" t="n"/>
      <c r="K305" s="96" t="n"/>
      <c r="L305" s="97" t="n"/>
      <c r="M305" s="97" t="n"/>
      <c r="N305" s="98" t="inlineStr">
        <is>
          <t>27×105</t>
        </is>
      </c>
      <c r="O305" s="99">
        <f>F305</f>
        <v/>
      </c>
      <c r="P305" s="99">
        <f>SUM(I305)</f>
        <v/>
      </c>
      <c r="Q305" s="117" t="n"/>
      <c r="R305" s="118" t="n"/>
      <c r="S305" s="118" t="n"/>
      <c r="T305" s="119" t="n"/>
      <c r="U305" s="120" t="n"/>
      <c r="V305" s="120" t="n"/>
      <c r="W305" s="121" t="n"/>
      <c r="X305" s="122" t="n"/>
      <c r="Y305" s="122" t="n"/>
      <c r="Z305" s="143" t="n"/>
      <c r="AA305" s="140" t="n"/>
      <c r="AB305" s="140" t="n"/>
      <c r="AC305" s="144" t="n"/>
      <c r="AD305" s="142" t="n"/>
      <c r="AE305" s="142" t="n"/>
    </row>
    <row r="306" ht="15" customHeight="1">
      <c r="B306" s="79" t="inlineStr">
        <is>
          <t>45MA144L</t>
        </is>
      </c>
      <c r="C306" s="80">
        <f>SUMIF(数量表!D:H,B306,数量表!H:H)</f>
        <v/>
      </c>
      <c r="D306" s="80" t="n">
        <v>30</v>
      </c>
      <c r="E306" s="80" t="n">
        <v>105</v>
      </c>
      <c r="F306" s="80" t="n">
        <v>2298</v>
      </c>
      <c r="G306" t="inlineStr">
        <is>
          <t>×</t>
        </is>
      </c>
      <c r="H306" s="82" t="n">
        <v>1</v>
      </c>
      <c r="I306" s="82">
        <f>C306*H306</f>
        <v/>
      </c>
      <c r="J306" s="29" t="n"/>
      <c r="K306" s="96" t="inlineStr">
        <is>
          <t>30×105</t>
        </is>
      </c>
      <c r="L306" s="97">
        <f>F306</f>
        <v/>
      </c>
      <c r="M306" s="97">
        <f>I306</f>
        <v/>
      </c>
      <c r="N306" s="98" t="n"/>
      <c r="O306" s="99" t="n"/>
      <c r="P306" s="99" t="n"/>
      <c r="Q306" s="117" t="n"/>
      <c r="R306" s="118" t="n"/>
      <c r="S306" s="118" t="n"/>
      <c r="T306" s="119" t="n"/>
      <c r="U306" s="120" t="n"/>
      <c r="V306" s="120" t="n"/>
      <c r="W306" s="121" t="n"/>
      <c r="X306" s="122" t="n"/>
      <c r="Y306" s="122" t="n"/>
      <c r="Z306" s="143" t="n"/>
      <c r="AA306" s="140" t="n"/>
      <c r="AB306" s="140" t="n"/>
      <c r="AC306" s="144" t="n"/>
      <c r="AD306" s="142" t="n"/>
      <c r="AE306" s="142" t="n"/>
    </row>
    <row r="307" ht="15" customHeight="1">
      <c r="B307" s="85" t="inlineStr">
        <is>
          <t>45MA144L</t>
        </is>
      </c>
      <c r="C307" t="n">
        <v>0</v>
      </c>
      <c r="D307" t="n">
        <v>27</v>
      </c>
      <c r="E307" t="n">
        <v>105</v>
      </c>
      <c r="F307" t="n">
        <v>2298</v>
      </c>
      <c r="G307" t="inlineStr">
        <is>
          <t>×</t>
        </is>
      </c>
      <c r="H307" s="87" t="n">
        <v>1</v>
      </c>
      <c r="I307" s="87" t="n">
        <v>0</v>
      </c>
      <c r="J307" s="29" t="n"/>
      <c r="K307" s="96" t="n"/>
      <c r="L307" s="97" t="n"/>
      <c r="M307" s="97" t="n"/>
      <c r="N307" s="98" t="inlineStr">
        <is>
          <t>27×105</t>
        </is>
      </c>
      <c r="O307" s="99">
        <f>F307</f>
        <v/>
      </c>
      <c r="P307" s="99">
        <f>SUM(I307)</f>
        <v/>
      </c>
      <c r="Q307" s="117" t="n"/>
      <c r="R307" s="118" t="n"/>
      <c r="S307" s="118" t="n"/>
      <c r="T307" s="119" t="n"/>
      <c r="U307" s="120" t="n"/>
      <c r="V307" s="120" t="n"/>
      <c r="W307" s="121" t="n"/>
      <c r="X307" s="122" t="n"/>
      <c r="Y307" s="122" t="n"/>
      <c r="Z307" s="143" t="n"/>
      <c r="AA307" s="140" t="n"/>
      <c r="AB307" s="140" t="n"/>
      <c r="AC307" s="144" t="n"/>
      <c r="AD307" s="142" t="n"/>
      <c r="AE307" s="142" t="n"/>
    </row>
    <row r="308" ht="15" customHeight="1">
      <c r="B308" s="85" t="inlineStr">
        <is>
          <t>45MA144L</t>
        </is>
      </c>
      <c r="C308">
        <f>SUMIF(数量表!D:H,B308,数量表!H:H)</f>
        <v/>
      </c>
      <c r="D308" t="n">
        <v>27</v>
      </c>
      <c r="E308" t="n">
        <v>105</v>
      </c>
      <c r="F308" t="n">
        <v>477</v>
      </c>
      <c r="G308" t="inlineStr">
        <is>
          <t>×</t>
        </is>
      </c>
      <c r="H308" s="87" t="n">
        <v>2</v>
      </c>
      <c r="I308" s="87">
        <f>C308*H308</f>
        <v/>
      </c>
      <c r="J308" s="29" t="n"/>
      <c r="K308" s="96" t="n"/>
      <c r="L308" s="97" t="n"/>
      <c r="M308" s="97" t="n"/>
      <c r="N308" s="98" t="inlineStr">
        <is>
          <t>27×105</t>
        </is>
      </c>
      <c r="O308" s="99">
        <f>F308</f>
        <v/>
      </c>
      <c r="P308" s="99">
        <f>SUM(I308)</f>
        <v/>
      </c>
      <c r="Q308" s="117" t="n"/>
      <c r="R308" s="118" t="n"/>
      <c r="S308" s="118" t="n"/>
      <c r="T308" s="119" t="n"/>
      <c r="U308" s="120" t="n"/>
      <c r="V308" s="120" t="n"/>
      <c r="W308" s="121" t="n"/>
      <c r="X308" s="122" t="n"/>
      <c r="Y308" s="122" t="n"/>
      <c r="Z308" s="143" t="n"/>
      <c r="AA308" s="140" t="n"/>
      <c r="AB308" s="140" t="n"/>
      <c r="AC308" s="144" t="n"/>
      <c r="AD308" s="142" t="n"/>
      <c r="AE308" s="142" t="n"/>
    </row>
    <row r="309" ht="15" customHeight="1">
      <c r="B309" s="85" t="inlineStr">
        <is>
          <t>45MA144L</t>
        </is>
      </c>
      <c r="C309">
        <f>SUMIF(数量表!D:H,B309,数量表!H:H)</f>
        <v/>
      </c>
      <c r="D309" t="n">
        <v>27</v>
      </c>
      <c r="E309" t="n">
        <v>105</v>
      </c>
      <c r="F309" t="n">
        <v>386.5</v>
      </c>
      <c r="G309" t="inlineStr">
        <is>
          <t>○</t>
        </is>
      </c>
      <c r="H309" s="87" t="n">
        <v>1</v>
      </c>
      <c r="I309" s="87">
        <f>C309*H309</f>
        <v/>
      </c>
      <c r="J309" s="29" t="n"/>
      <c r="K309" s="96" t="n"/>
      <c r="L309" s="97" t="n"/>
      <c r="M309" s="97" t="n"/>
      <c r="N309" s="98" t="inlineStr">
        <is>
          <t>27×105</t>
        </is>
      </c>
      <c r="O309" s="99">
        <f>F309</f>
        <v/>
      </c>
      <c r="P309" s="99">
        <f>SUM(I309)</f>
        <v/>
      </c>
      <c r="Q309" s="117" t="n"/>
      <c r="R309" s="118" t="n"/>
      <c r="S309" s="118" t="n"/>
      <c r="T309" s="119" t="n"/>
      <c r="U309" s="120" t="n"/>
      <c r="V309" s="120" t="n"/>
      <c r="W309" s="121" t="n"/>
      <c r="X309" s="122" t="n"/>
      <c r="Y309" s="122" t="n"/>
      <c r="Z309" s="143" t="n"/>
      <c r="AA309" s="140" t="n"/>
      <c r="AB309" s="140" t="n"/>
      <c r="AC309" s="144" t="n"/>
      <c r="AD309" s="142" t="n"/>
      <c r="AE309" s="142" t="n"/>
    </row>
    <row r="310" ht="15" customHeight="1" thickBot="1">
      <c r="B310" s="85" t="inlineStr">
        <is>
          <t>45MA144L</t>
        </is>
      </c>
      <c r="C310">
        <f>SUMIF(数量表!D:H,B310,数量表!H:H)</f>
        <v/>
      </c>
      <c r="D310" t="n">
        <v>27</v>
      </c>
      <c r="E310" t="n">
        <v>105</v>
      </c>
      <c r="F310" t="n">
        <v>343.5</v>
      </c>
      <c r="G310" t="inlineStr">
        <is>
          <t>○</t>
        </is>
      </c>
      <c r="H310" s="87" t="n">
        <v>1</v>
      </c>
      <c r="I310" s="87">
        <f>C310*H310</f>
        <v/>
      </c>
      <c r="J310" s="29" t="n"/>
      <c r="K310" s="96" t="n"/>
      <c r="L310" s="97" t="n"/>
      <c r="M310" s="97" t="n"/>
      <c r="N310" s="98" t="inlineStr">
        <is>
          <t>27×105</t>
        </is>
      </c>
      <c r="O310" s="99">
        <f>F310</f>
        <v/>
      </c>
      <c r="P310" s="99">
        <f>SUM(I310)</f>
        <v/>
      </c>
      <c r="Q310" s="117" t="n"/>
      <c r="R310" s="118" t="n"/>
      <c r="S310" s="118" t="n"/>
      <c r="T310" s="119" t="n"/>
      <c r="U310" s="120" t="n"/>
      <c r="V310" s="120" t="n"/>
      <c r="W310" s="121" t="n"/>
      <c r="X310" s="122" t="n"/>
      <c r="Y310" s="122" t="n"/>
      <c r="Z310" s="143" t="n"/>
      <c r="AA310" s="140" t="n"/>
      <c r="AB310" s="140" t="n"/>
      <c r="AC310" s="144" t="n"/>
      <c r="AD310" s="142" t="n"/>
      <c r="AE310" s="142" t="n"/>
    </row>
    <row r="311" ht="15" customHeight="1">
      <c r="B311" s="79" t="inlineStr">
        <is>
          <t>45MA144R</t>
        </is>
      </c>
      <c r="C311" s="80">
        <f>SUMIF(数量表!D:H,B311,数量表!H:H)</f>
        <v/>
      </c>
      <c r="D311" s="80" t="n">
        <v>30</v>
      </c>
      <c r="E311" s="80" t="n">
        <v>105</v>
      </c>
      <c r="F311" s="80" t="n">
        <v>2298</v>
      </c>
      <c r="G311" s="80" t="inlineStr">
        <is>
          <t>×</t>
        </is>
      </c>
      <c r="H311" s="82" t="n">
        <v>1</v>
      </c>
      <c r="I311" s="82">
        <f>C311*H311</f>
        <v/>
      </c>
      <c r="J311" s="29" t="n"/>
      <c r="K311" s="96" t="inlineStr">
        <is>
          <t>30×105</t>
        </is>
      </c>
      <c r="L311" s="97">
        <f>F311</f>
        <v/>
      </c>
      <c r="M311" s="97">
        <f>I311</f>
        <v/>
      </c>
      <c r="N311" s="98" t="n"/>
      <c r="O311" s="99" t="n"/>
      <c r="P311" s="99" t="n"/>
      <c r="Q311" s="117" t="n"/>
      <c r="R311" s="118" t="n"/>
      <c r="S311" s="118" t="n"/>
      <c r="T311" s="119" t="n"/>
      <c r="U311" s="120" t="n"/>
      <c r="V311" s="120" t="n"/>
      <c r="W311" s="121" t="n"/>
      <c r="X311" s="122" t="n"/>
      <c r="Y311" s="122" t="n"/>
      <c r="Z311" s="143" t="n"/>
      <c r="AA311" s="140" t="n"/>
      <c r="AB311" s="140" t="n"/>
      <c r="AC311" s="144" t="n"/>
      <c r="AD311" s="142" t="n"/>
      <c r="AE311" s="142" t="n"/>
    </row>
    <row r="312" ht="15" customHeight="1">
      <c r="B312" s="85" t="inlineStr">
        <is>
          <t>45MA144R</t>
        </is>
      </c>
      <c r="C312" t="n">
        <v>0</v>
      </c>
      <c r="D312" t="n">
        <v>27</v>
      </c>
      <c r="E312" t="n">
        <v>105</v>
      </c>
      <c r="F312" t="n">
        <v>2298</v>
      </c>
      <c r="G312" t="inlineStr">
        <is>
          <t>×</t>
        </is>
      </c>
      <c r="H312" s="87" t="n">
        <v>1</v>
      </c>
      <c r="I312" s="87" t="n">
        <v>0</v>
      </c>
      <c r="J312" s="29" t="n"/>
      <c r="K312" s="96" t="n"/>
      <c r="L312" s="97" t="n"/>
      <c r="M312" s="97" t="n"/>
      <c r="N312" s="98" t="inlineStr">
        <is>
          <t>27×105</t>
        </is>
      </c>
      <c r="O312" s="99">
        <f>F312</f>
        <v/>
      </c>
      <c r="P312" s="99">
        <f>SUM(I312)</f>
        <v/>
      </c>
      <c r="Q312" s="117" t="n"/>
      <c r="R312" s="118" t="n"/>
      <c r="S312" s="118" t="n"/>
      <c r="T312" s="119" t="n"/>
      <c r="U312" s="120" t="n"/>
      <c r="V312" s="120" t="n"/>
      <c r="W312" s="121" t="n"/>
      <c r="X312" s="122" t="n"/>
      <c r="Y312" s="122" t="n"/>
      <c r="Z312" s="143" t="n"/>
      <c r="AA312" s="140" t="n"/>
      <c r="AB312" s="140" t="n"/>
      <c r="AC312" s="144" t="n"/>
      <c r="AD312" s="142" t="n"/>
      <c r="AE312" s="142" t="n"/>
    </row>
    <row r="313" ht="15" customHeight="1">
      <c r="B313" s="85" t="inlineStr">
        <is>
          <t>45MA144R</t>
        </is>
      </c>
      <c r="C313">
        <f>SUMIF(数量表!D:H,B313,数量表!H:H)</f>
        <v/>
      </c>
      <c r="D313" t="n">
        <v>27</v>
      </c>
      <c r="E313" t="n">
        <v>105</v>
      </c>
      <c r="F313" t="n">
        <v>477</v>
      </c>
      <c r="G313" t="inlineStr">
        <is>
          <t>×</t>
        </is>
      </c>
      <c r="H313" s="87" t="n">
        <v>2</v>
      </c>
      <c r="I313" s="87">
        <f>C313*H313</f>
        <v/>
      </c>
      <c r="J313" s="29" t="n"/>
      <c r="K313" s="96" t="n"/>
      <c r="L313" s="97" t="n"/>
      <c r="M313" s="97" t="n"/>
      <c r="N313" s="98" t="inlineStr">
        <is>
          <t>27×105</t>
        </is>
      </c>
      <c r="O313" s="99">
        <f>F313</f>
        <v/>
      </c>
      <c r="P313" s="99">
        <f>SUM(I313)</f>
        <v/>
      </c>
      <c r="Q313" s="117" t="n"/>
      <c r="R313" s="118" t="n"/>
      <c r="S313" s="118" t="n"/>
      <c r="T313" s="119" t="n"/>
      <c r="U313" s="120" t="n"/>
      <c r="V313" s="120" t="n"/>
      <c r="W313" s="121" t="n"/>
      <c r="X313" s="122" t="n"/>
      <c r="Y313" s="122" t="n"/>
      <c r="Z313" s="143" t="n"/>
      <c r="AA313" s="140" t="n"/>
      <c r="AB313" s="140" t="n"/>
      <c r="AC313" s="144" t="n"/>
      <c r="AD313" s="142" t="n"/>
      <c r="AE313" s="142" t="n"/>
    </row>
    <row r="314" ht="15" customHeight="1">
      <c r="B314" s="85" t="inlineStr">
        <is>
          <t>45MA144R</t>
        </is>
      </c>
      <c r="C314">
        <f>SUMIF(数量表!D:H,B314,数量表!H:H)</f>
        <v/>
      </c>
      <c r="D314" t="n">
        <v>27</v>
      </c>
      <c r="E314" t="n">
        <v>105</v>
      </c>
      <c r="F314" t="n">
        <v>386.5</v>
      </c>
      <c r="G314" t="inlineStr">
        <is>
          <t>○</t>
        </is>
      </c>
      <c r="H314" s="87" t="n">
        <v>1</v>
      </c>
      <c r="I314" s="87">
        <f>C314*H314</f>
        <v/>
      </c>
      <c r="J314" s="29" t="n"/>
      <c r="K314" s="96" t="n"/>
      <c r="L314" s="97" t="n"/>
      <c r="M314" s="97" t="n"/>
      <c r="N314" s="98" t="inlineStr">
        <is>
          <t>27×105</t>
        </is>
      </c>
      <c r="O314" s="99">
        <f>F314</f>
        <v/>
      </c>
      <c r="P314" s="99">
        <f>SUM(I314)</f>
        <v/>
      </c>
      <c r="Q314" s="117" t="n"/>
      <c r="R314" s="118" t="n"/>
      <c r="S314" s="118" t="n"/>
      <c r="T314" s="119" t="n"/>
      <c r="U314" s="120" t="n"/>
      <c r="V314" s="120" t="n"/>
      <c r="W314" s="121" t="n"/>
      <c r="X314" s="122" t="n"/>
      <c r="Y314" s="122" t="n"/>
      <c r="Z314" s="143" t="n"/>
      <c r="AA314" s="140" t="n"/>
      <c r="AB314" s="140" t="n"/>
      <c r="AC314" s="144" t="n"/>
      <c r="AD314" s="142" t="n"/>
      <c r="AE314" s="142" t="n"/>
    </row>
    <row r="315" ht="15" customHeight="1" thickBot="1">
      <c r="B315" s="88" t="inlineStr">
        <is>
          <t>45MA144R</t>
        </is>
      </c>
      <c r="C315" s="89">
        <f>SUMIF(数量表!D:H,B315,数量表!H:H)</f>
        <v/>
      </c>
      <c r="D315" s="89" t="n">
        <v>27</v>
      </c>
      <c r="E315" s="89" t="n">
        <v>105</v>
      </c>
      <c r="F315" s="89" t="n">
        <v>343.5</v>
      </c>
      <c r="G315" s="89" t="inlineStr">
        <is>
          <t>○</t>
        </is>
      </c>
      <c r="H315" s="91" t="n">
        <v>1</v>
      </c>
      <c r="I315" s="91">
        <f>C315*H315</f>
        <v/>
      </c>
      <c r="J315" s="29" t="n"/>
      <c r="K315" s="96" t="n"/>
      <c r="L315" s="97" t="n"/>
      <c r="M315" s="97" t="n"/>
      <c r="N315" s="98" t="inlineStr">
        <is>
          <t>27×105</t>
        </is>
      </c>
      <c r="O315" s="99">
        <f>F315</f>
        <v/>
      </c>
      <c r="P315" s="99">
        <f>SUM(I315)</f>
        <v/>
      </c>
      <c r="Q315" s="117" t="n"/>
      <c r="R315" s="118" t="n"/>
      <c r="S315" s="118" t="n"/>
      <c r="T315" s="119" t="n"/>
      <c r="U315" s="120" t="n"/>
      <c r="V315" s="120" t="n"/>
      <c r="W315" s="121" t="n"/>
      <c r="X315" s="122" t="n"/>
      <c r="Y315" s="122" t="n"/>
      <c r="Z315" s="143" t="n"/>
      <c r="AA315" s="140" t="n"/>
      <c r="AB315" s="140" t="n"/>
      <c r="AC315" s="144" t="n"/>
      <c r="AD315" s="142" t="n"/>
      <c r="AE315" s="142" t="n"/>
    </row>
    <row r="316" ht="15" customHeight="1" thickBot="1">
      <c r="B316" s="79" t="inlineStr">
        <is>
          <t>45MH</t>
        </is>
      </c>
      <c r="C316" s="80" t="n"/>
      <c r="D316" s="80" t="n"/>
      <c r="E316" s="80" t="n"/>
      <c r="F316" s="81" t="n"/>
      <c r="G316" s="80" t="n"/>
      <c r="H316" s="82" t="n"/>
      <c r="I316" s="82" t="n"/>
      <c r="J316" s="29" t="n"/>
      <c r="K316" s="106" t="n"/>
      <c r="L316" s="97" t="n"/>
      <c r="M316" s="97" t="n"/>
      <c r="N316" s="105" t="n"/>
      <c r="O316" s="99" t="n"/>
      <c r="P316" s="99" t="n"/>
      <c r="Q316" s="117" t="n"/>
      <c r="R316" s="118" t="n"/>
      <c r="S316" s="118" t="n"/>
      <c r="T316" s="119" t="n"/>
      <c r="U316" s="120" t="n"/>
      <c r="V316" s="120" t="n"/>
      <c r="W316" s="121" t="n"/>
      <c r="X316" s="122" t="n"/>
      <c r="Y316" s="122" t="n"/>
      <c r="Z316" s="143" t="n"/>
      <c r="AA316" s="140" t="n"/>
      <c r="AB316" s="140" t="n"/>
      <c r="AC316" s="144" t="n"/>
      <c r="AD316" s="142" t="n"/>
      <c r="AE316" s="142" t="n"/>
    </row>
    <row r="317" ht="15" customHeight="1" thickBot="1">
      <c r="B317" s="79" t="inlineStr">
        <is>
          <t>45MHO</t>
        </is>
      </c>
      <c r="C317" s="80" t="n"/>
      <c r="D317" s="80" t="n"/>
      <c r="E317" s="80" t="n"/>
      <c r="F317" s="81" t="n"/>
      <c r="G317" s="80" t="n"/>
      <c r="H317" s="82" t="n"/>
      <c r="I317" s="82" t="n"/>
      <c r="J317" s="29" t="n"/>
      <c r="K317" s="106" t="n"/>
      <c r="L317" s="97" t="n"/>
      <c r="M317" s="97" t="n"/>
      <c r="N317" s="105" t="n"/>
      <c r="O317" s="99" t="n"/>
      <c r="P317" s="99" t="n"/>
      <c r="Q317" s="117" t="n"/>
      <c r="R317" s="118" t="n"/>
      <c r="S317" s="118" t="n"/>
      <c r="T317" s="119" t="n"/>
      <c r="U317" s="120" t="n"/>
      <c r="V317" s="120" t="n"/>
      <c r="W317" s="121" t="n"/>
      <c r="X317" s="122" t="n"/>
      <c r="Y317" s="122" t="n"/>
      <c r="Z317" s="143" t="n"/>
      <c r="AA317" s="140" t="n"/>
      <c r="AB317" s="140" t="n"/>
      <c r="AC317" s="144" t="n"/>
      <c r="AD317" s="142" t="n"/>
      <c r="AE317" s="142" t="n"/>
    </row>
    <row r="318" ht="15" customHeight="1" thickBot="1">
      <c r="B318" s="79" t="inlineStr">
        <is>
          <t>45MHOS</t>
        </is>
      </c>
      <c r="C318" s="80" t="n"/>
      <c r="D318" s="80" t="n"/>
      <c r="E318" s="80" t="n"/>
      <c r="F318" s="81" t="n"/>
      <c r="G318" s="80" t="n"/>
      <c r="H318" s="82" t="n"/>
      <c r="I318" s="82" t="n"/>
      <c r="J318" s="29" t="n"/>
      <c r="K318" s="106" t="n"/>
      <c r="L318" s="97" t="n"/>
      <c r="M318" s="97" t="n"/>
      <c r="N318" s="105" t="n"/>
      <c r="O318" s="99" t="n"/>
      <c r="P318" s="99" t="n"/>
      <c r="Q318" s="117" t="n"/>
      <c r="R318" s="118" t="n"/>
      <c r="S318" s="118" t="n"/>
      <c r="T318" s="119" t="n"/>
      <c r="U318" s="120" t="n"/>
      <c r="V318" s="120" t="n"/>
      <c r="W318" s="121" t="n"/>
      <c r="X318" s="122" t="n"/>
      <c r="Y318" s="122" t="n"/>
      <c r="Z318" s="143" t="n"/>
      <c r="AA318" s="140" t="n"/>
      <c r="AB318" s="140" t="n"/>
      <c r="AC318" s="144" t="n"/>
      <c r="AD318" s="142" t="n"/>
      <c r="AE318" s="142" t="n"/>
    </row>
    <row r="319" ht="15" customHeight="1" thickBot="1">
      <c r="B319" s="79" t="inlineStr">
        <is>
          <t>45MHL</t>
        </is>
      </c>
      <c r="C319" s="80">
        <f>SUMIF(数量表!D:H,B319,数量表!H:H)</f>
        <v/>
      </c>
      <c r="D319" s="80" t="n">
        <v>30</v>
      </c>
      <c r="E319" s="80" t="n">
        <v>105</v>
      </c>
      <c r="F319" s="81" t="n">
        <v>2298</v>
      </c>
      <c r="G319" s="80" t="inlineStr">
        <is>
          <t>×</t>
        </is>
      </c>
      <c r="H319" s="82" t="n">
        <v>1</v>
      </c>
      <c r="I319" s="82">
        <f>C319*H319</f>
        <v/>
      </c>
      <c r="J319" s="29" t="n"/>
      <c r="K319" s="96" t="inlineStr">
        <is>
          <t>30×105</t>
        </is>
      </c>
      <c r="L319" s="97">
        <f>F319</f>
        <v/>
      </c>
      <c r="M319" s="97">
        <f>I319</f>
        <v/>
      </c>
      <c r="N319" s="98" t="n"/>
      <c r="O319" s="99" t="n"/>
      <c r="P319" s="99" t="n"/>
      <c r="Q319" s="117" t="n"/>
      <c r="R319" s="118" t="n"/>
      <c r="S319" s="118" t="n"/>
      <c r="T319" s="119" t="n"/>
      <c r="U319" s="120" t="n"/>
      <c r="V319" s="120" t="n"/>
      <c r="W319" s="121" t="n"/>
      <c r="X319" s="122" t="n"/>
      <c r="Y319" s="122" t="n"/>
      <c r="Z319" s="143" t="n"/>
      <c r="AA319" s="140" t="n"/>
      <c r="AB319" s="140" t="n"/>
      <c r="AC319" s="144" t="n"/>
      <c r="AD319" s="142" t="n"/>
      <c r="AE319" s="142" t="n"/>
    </row>
    <row r="320" ht="15" customHeight="1" thickBot="1">
      <c r="B320" s="83" t="inlineStr">
        <is>
          <t>45MHOL</t>
        </is>
      </c>
      <c r="C320" s="7">
        <f>SUMIF(数量表!D:H,B320,数量表!H:H)</f>
        <v/>
      </c>
      <c r="D320" s="7" t="n">
        <v>30</v>
      </c>
      <c r="E320" s="80" t="n">
        <v>105</v>
      </c>
      <c r="F320" s="81" t="n">
        <v>2298</v>
      </c>
      <c r="G320" s="80" t="inlineStr">
        <is>
          <t>×</t>
        </is>
      </c>
      <c r="H320" s="82" t="n">
        <v>1</v>
      </c>
      <c r="I320" s="82">
        <f>C320*H320</f>
        <v/>
      </c>
      <c r="J320" s="29" t="n"/>
      <c r="K320" s="96" t="inlineStr">
        <is>
          <t>30×105</t>
        </is>
      </c>
      <c r="L320" s="97">
        <f>F320</f>
        <v/>
      </c>
      <c r="M320" s="97">
        <f>I320</f>
        <v/>
      </c>
      <c r="N320" s="98" t="n"/>
      <c r="O320" s="99" t="n"/>
      <c r="P320" s="99" t="n"/>
      <c r="Q320" s="117" t="n"/>
      <c r="R320" s="118" t="n"/>
      <c r="S320" s="118" t="n"/>
      <c r="T320" s="119" t="n"/>
      <c r="U320" s="120" t="n"/>
      <c r="V320" s="120" t="n"/>
      <c r="W320" s="121" t="n"/>
      <c r="X320" s="122" t="n"/>
      <c r="Y320" s="122" t="n"/>
      <c r="Z320" s="143" t="n"/>
      <c r="AA320" s="140" t="n"/>
      <c r="AB320" s="140" t="n"/>
      <c r="AC320" s="144" t="n"/>
      <c r="AD320" s="142" t="n"/>
      <c r="AE320" s="142" t="n"/>
    </row>
    <row r="321" ht="15" customHeight="1" thickBot="1">
      <c r="B321" s="83" t="inlineStr">
        <is>
          <t>45MHR</t>
        </is>
      </c>
      <c r="C321" s="7">
        <f>SUMIF(数量表!D:H,B321,数量表!H:H)</f>
        <v/>
      </c>
      <c r="D321" s="7" t="n">
        <v>30</v>
      </c>
      <c r="E321" s="7" t="n">
        <v>105</v>
      </c>
      <c r="F321" s="84" t="n">
        <v>2298</v>
      </c>
      <c r="G321" s="7" t="inlineStr">
        <is>
          <t>×</t>
        </is>
      </c>
      <c r="H321" s="21" t="n">
        <v>1</v>
      </c>
      <c r="I321" s="82">
        <f>C321*H321</f>
        <v/>
      </c>
      <c r="J321" s="29" t="n"/>
      <c r="K321" s="106" t="inlineStr">
        <is>
          <t>30×105</t>
        </is>
      </c>
      <c r="L321" s="97">
        <f>F321</f>
        <v/>
      </c>
      <c r="M321" s="97">
        <f>I321</f>
        <v/>
      </c>
      <c r="N321" s="105" t="n"/>
      <c r="O321" s="99" t="n"/>
      <c r="P321" s="99" t="n"/>
      <c r="Q321" s="117" t="n"/>
      <c r="R321" s="118" t="n"/>
      <c r="S321" s="118" t="n"/>
      <c r="T321" s="119" t="n"/>
      <c r="U321" s="120" t="n"/>
      <c r="V321" s="120" t="n"/>
      <c r="W321" s="121" t="n"/>
      <c r="X321" s="122" t="n"/>
      <c r="Y321" s="122" t="n"/>
      <c r="Z321" s="143" t="n"/>
      <c r="AA321" s="140" t="n"/>
      <c r="AB321" s="140" t="n"/>
      <c r="AC321" s="144" t="n"/>
      <c r="AD321" s="142" t="n"/>
      <c r="AE321" s="142" t="n"/>
    </row>
    <row r="322" ht="15" customHeight="1" thickBot="1">
      <c r="B322" s="83" t="inlineStr">
        <is>
          <t>45MHOR</t>
        </is>
      </c>
      <c r="C322" s="7">
        <f>SUMIF(数量表!D:H,B322,数量表!H:H)</f>
        <v/>
      </c>
      <c r="D322" s="7" t="n">
        <v>30</v>
      </c>
      <c r="E322" s="7" t="n">
        <v>105</v>
      </c>
      <c r="F322" s="84" t="n">
        <v>2298</v>
      </c>
      <c r="G322" s="7" t="inlineStr">
        <is>
          <t>×</t>
        </is>
      </c>
      <c r="H322" s="21" t="n">
        <v>1</v>
      </c>
      <c r="I322" s="82">
        <f>C322*H322</f>
        <v/>
      </c>
      <c r="J322" s="29" t="n"/>
      <c r="K322" s="106" t="inlineStr">
        <is>
          <t>30×105</t>
        </is>
      </c>
      <c r="L322" s="97">
        <f>F322</f>
        <v/>
      </c>
      <c r="M322" s="97">
        <f>I322</f>
        <v/>
      </c>
      <c r="N322" s="105" t="n"/>
      <c r="O322" s="99" t="n"/>
      <c r="P322" s="99" t="n"/>
      <c r="Q322" s="117" t="n"/>
      <c r="R322" s="118" t="n"/>
      <c r="S322" s="118" t="n"/>
      <c r="T322" s="119" t="n"/>
      <c r="U322" s="120" t="n"/>
      <c r="V322" s="120" t="n"/>
      <c r="W322" s="121" t="n"/>
      <c r="X322" s="122" t="n"/>
      <c r="Y322" s="122" t="n"/>
      <c r="Z322" s="143" t="n"/>
      <c r="AA322" s="140" t="n"/>
      <c r="AB322" s="140" t="n"/>
      <c r="AC322" s="144" t="n"/>
      <c r="AD322" s="142" t="n"/>
      <c r="AE322" s="142" t="n"/>
    </row>
    <row r="323" ht="15" customHeight="1" thickBot="1">
      <c r="B323" s="83" t="inlineStr">
        <is>
          <t>45MHL+12</t>
        </is>
      </c>
      <c r="C323" s="7">
        <f>SUMIF(数量表!D:H,B323,数量表!H:H)</f>
        <v/>
      </c>
      <c r="D323" s="7" t="n">
        <v>30</v>
      </c>
      <c r="E323" s="7" t="n">
        <v>105</v>
      </c>
      <c r="F323" s="84" t="n">
        <v>2298</v>
      </c>
      <c r="G323" s="7" t="inlineStr">
        <is>
          <t>×</t>
        </is>
      </c>
      <c r="H323" s="21" t="n">
        <v>1</v>
      </c>
      <c r="I323" s="21">
        <f>C323*H323</f>
        <v/>
      </c>
      <c r="J323" s="29" t="n"/>
      <c r="K323" s="96" t="inlineStr">
        <is>
          <t>30×105</t>
        </is>
      </c>
      <c r="L323" s="97">
        <f>F323</f>
        <v/>
      </c>
      <c r="M323" s="97">
        <f>I323</f>
        <v/>
      </c>
      <c r="N323" s="105" t="n"/>
      <c r="O323" s="99" t="n"/>
      <c r="P323" s="99" t="n"/>
      <c r="Q323" s="117" t="n"/>
      <c r="R323" s="118" t="n"/>
      <c r="S323" s="118" t="n"/>
      <c r="T323" s="119" t="n"/>
      <c r="U323" s="120" t="n"/>
      <c r="V323" s="120" t="n"/>
      <c r="W323" s="121" t="n"/>
      <c r="X323" s="122" t="n"/>
      <c r="Y323" s="122" t="n"/>
      <c r="Z323" s="143" t="n"/>
      <c r="AA323" s="140" t="n"/>
      <c r="AB323" s="140" t="n"/>
      <c r="AC323" s="144" t="n"/>
      <c r="AD323" s="142" t="n"/>
      <c r="AE323" s="142" t="n"/>
    </row>
    <row r="324" ht="15" customHeight="1" thickBot="1">
      <c r="B324" s="83" t="inlineStr">
        <is>
          <t>45MHR+12</t>
        </is>
      </c>
      <c r="C324" s="7">
        <f>SUMIF(数量表!D:H,B324,数量表!H:H)</f>
        <v/>
      </c>
      <c r="D324" s="7" t="n">
        <v>30</v>
      </c>
      <c r="E324" s="7" t="n">
        <v>105</v>
      </c>
      <c r="F324" s="84" t="n">
        <v>2298</v>
      </c>
      <c r="G324" s="7" t="inlineStr">
        <is>
          <t>×</t>
        </is>
      </c>
      <c r="H324" s="21" t="n">
        <v>1</v>
      </c>
      <c r="I324" s="21">
        <f>C324*H324</f>
        <v/>
      </c>
      <c r="J324" s="29" t="n"/>
      <c r="K324" s="96" t="inlineStr">
        <is>
          <t>30×105</t>
        </is>
      </c>
      <c r="L324" s="97">
        <f>F324</f>
        <v/>
      </c>
      <c r="M324" s="97">
        <f>I324</f>
        <v/>
      </c>
      <c r="N324" s="105" t="n"/>
      <c r="O324" s="99" t="n"/>
      <c r="P324" s="99" t="n"/>
      <c r="Q324" s="117" t="n"/>
      <c r="R324" s="118" t="n"/>
      <c r="S324" s="118" t="n"/>
      <c r="T324" s="119" t="n"/>
      <c r="U324" s="120" t="n"/>
      <c r="V324" s="120" t="n"/>
      <c r="W324" s="121" t="n"/>
      <c r="X324" s="122" t="n"/>
      <c r="Y324" s="122" t="n"/>
      <c r="Z324" s="143" t="n"/>
      <c r="AA324" s="140" t="n"/>
      <c r="AB324" s="140" t="n"/>
      <c r="AC324" s="144" t="n"/>
      <c r="AD324" s="142" t="n"/>
      <c r="AE324" s="142" t="n"/>
    </row>
    <row r="325" ht="15" customHeight="1">
      <c r="B325" s="79" t="inlineStr">
        <is>
          <t>45MHX</t>
        </is>
      </c>
      <c r="C325" s="80">
        <f>SUMIF(数量表!D:H,B325,数量表!H:H)</f>
        <v/>
      </c>
      <c r="D325" s="80" t="n">
        <v>30</v>
      </c>
      <c r="E325" s="80" t="n">
        <v>92</v>
      </c>
      <c r="F325" s="80" t="n">
        <v>2262</v>
      </c>
      <c r="G325" s="80" t="inlineStr">
        <is>
          <t>×</t>
        </is>
      </c>
      <c r="H325" s="82" t="n">
        <v>2</v>
      </c>
      <c r="I325" s="82">
        <f>C325*H325</f>
        <v/>
      </c>
      <c r="J325" s="29" t="n"/>
      <c r="K325" s="107" t="n"/>
      <c r="L325" s="108" t="n"/>
      <c r="M325" s="108" t="n"/>
      <c r="N325" s="109" t="n"/>
      <c r="O325" s="110" t="n"/>
      <c r="P325" s="110" t="n"/>
      <c r="Q325" s="129" t="n"/>
      <c r="R325" s="130" t="n"/>
      <c r="S325" s="130" t="n"/>
      <c r="T325" s="131" t="n"/>
      <c r="U325" s="132" t="n"/>
      <c r="V325" s="132" t="n"/>
      <c r="W325" s="133" t="n">
        <v>30</v>
      </c>
      <c r="X325" s="134">
        <f>F325</f>
        <v/>
      </c>
      <c r="Y325" s="134">
        <f>SUM(I325)</f>
        <v/>
      </c>
      <c r="Z325" s="151" t="n"/>
      <c r="AA325" s="152" t="n"/>
      <c r="AB325" s="152" t="n"/>
      <c r="AC325" s="153" t="n"/>
      <c r="AD325" s="154" t="n"/>
      <c r="AE325" s="154" t="n"/>
    </row>
    <row r="326" ht="15" customHeight="1" thickBot="1">
      <c r="B326" s="85" t="inlineStr">
        <is>
          <t>45MHX</t>
        </is>
      </c>
      <c r="C326">
        <f>SUMIF(数量表!D:H,B326,数量表!H:H)</f>
        <v/>
      </c>
      <c r="D326" t="n">
        <v>30</v>
      </c>
      <c r="E326" s="89" t="n">
        <v>92</v>
      </c>
      <c r="F326" s="89" t="n">
        <v>345</v>
      </c>
      <c r="G326" s="89" t="inlineStr">
        <is>
          <t>×</t>
        </is>
      </c>
      <c r="H326" s="91" t="n">
        <v>2</v>
      </c>
      <c r="I326" s="91">
        <f>C326*H326</f>
        <v/>
      </c>
      <c r="J326" s="29" t="n"/>
      <c r="K326" s="96" t="n"/>
      <c r="L326" s="97" t="n"/>
      <c r="M326" s="97" t="n"/>
      <c r="N326" s="98" t="n"/>
      <c r="O326" s="99" t="n"/>
      <c r="P326" s="99" t="n"/>
      <c r="Q326" s="117" t="n"/>
      <c r="R326" s="118" t="n"/>
      <c r="S326" s="118" t="n"/>
      <c r="T326" s="119" t="n"/>
      <c r="U326" s="120" t="n"/>
      <c r="V326" s="120" t="n"/>
      <c r="W326" s="121" t="n">
        <v>30</v>
      </c>
      <c r="X326" s="134">
        <f>F326</f>
        <v/>
      </c>
      <c r="Y326" s="122">
        <f>SUM(I326)</f>
        <v/>
      </c>
      <c r="Z326" s="143" t="n"/>
      <c r="AA326" s="140" t="n"/>
      <c r="AB326" s="140" t="n"/>
      <c r="AC326" s="144" t="n"/>
      <c r="AD326" s="142" t="n"/>
      <c r="AE326" s="142" t="n"/>
    </row>
    <row r="327" ht="15" customHeight="1">
      <c r="B327" s="79" t="inlineStr">
        <is>
          <t>45MHZ</t>
        </is>
      </c>
      <c r="C327" s="80">
        <f>SUMIF(数量表!D:H,B327,数量表!H:H)</f>
        <v/>
      </c>
      <c r="D327" s="80" t="n">
        <v>30</v>
      </c>
      <c r="E327" s="80" t="n">
        <v>92</v>
      </c>
      <c r="F327" s="80" t="n">
        <v>2262</v>
      </c>
      <c r="G327" s="80" t="inlineStr">
        <is>
          <t>×</t>
        </is>
      </c>
      <c r="H327" s="82" t="n">
        <v>2</v>
      </c>
      <c r="I327" s="82">
        <f>C327*H327</f>
        <v/>
      </c>
      <c r="J327" s="29" t="n"/>
      <c r="K327" s="107" t="n"/>
      <c r="L327" s="108" t="n"/>
      <c r="M327" s="108" t="n"/>
      <c r="N327" s="109" t="n"/>
      <c r="O327" s="110" t="n"/>
      <c r="P327" s="110" t="n"/>
      <c r="Q327" s="129" t="n"/>
      <c r="R327" s="130" t="n"/>
      <c r="S327" s="130" t="n"/>
      <c r="T327" s="131" t="n"/>
      <c r="U327" s="132" t="n"/>
      <c r="V327" s="132" t="n"/>
      <c r="W327" s="133" t="n">
        <v>30</v>
      </c>
      <c r="X327" s="134">
        <f>F327</f>
        <v/>
      </c>
      <c r="Y327" s="134">
        <f>SUM(I327)</f>
        <v/>
      </c>
      <c r="Z327" s="143" t="n"/>
      <c r="AA327" s="140" t="n"/>
      <c r="AB327" s="140" t="n"/>
      <c r="AC327" s="144" t="n"/>
      <c r="AD327" s="142" t="n"/>
      <c r="AE327" s="142" t="n"/>
    </row>
    <row r="328" ht="15" customHeight="1" thickBot="1">
      <c r="B328" s="88" t="inlineStr">
        <is>
          <t>45MHZ</t>
        </is>
      </c>
      <c r="C328" s="89">
        <f>SUMIF(数量表!D:H,B328,数量表!H:H)</f>
        <v/>
      </c>
      <c r="D328" s="89" t="n">
        <v>30</v>
      </c>
      <c r="E328" s="89" t="n">
        <v>92</v>
      </c>
      <c r="F328" s="89" t="n">
        <v>345</v>
      </c>
      <c r="G328" s="89" t="inlineStr">
        <is>
          <t>×</t>
        </is>
      </c>
      <c r="H328" s="91" t="n">
        <v>2</v>
      </c>
      <c r="I328" s="91">
        <f>C328*H328</f>
        <v/>
      </c>
      <c r="J328" s="29" t="n"/>
      <c r="K328" s="96" t="n"/>
      <c r="L328" s="97" t="n"/>
      <c r="M328" s="97" t="n"/>
      <c r="N328" s="98" t="n"/>
      <c r="O328" s="99" t="n"/>
      <c r="P328" s="99" t="n"/>
      <c r="Q328" s="117" t="n"/>
      <c r="R328" s="118" t="n"/>
      <c r="S328" s="118" t="n"/>
      <c r="T328" s="119" t="n"/>
      <c r="U328" s="120" t="n"/>
      <c r="V328" s="120" t="n"/>
      <c r="W328" s="121" t="n">
        <v>30</v>
      </c>
      <c r="X328" s="134">
        <f>F328</f>
        <v/>
      </c>
      <c r="Y328" s="122">
        <f>SUM(I328)</f>
        <v/>
      </c>
      <c r="Z328" s="143" t="n"/>
      <c r="AA328" s="140" t="n"/>
      <c r="AB328" s="140" t="n"/>
      <c r="AC328" s="144" t="n"/>
      <c r="AD328" s="142" t="n"/>
      <c r="AE328" s="142" t="n"/>
    </row>
    <row r="329" ht="15" customHeight="1">
      <c r="B329" s="79" t="inlineStr">
        <is>
          <t>45MNT</t>
        </is>
      </c>
      <c r="C329" s="80">
        <f>SUMIF(数量表!D:H,B329,数量表!H:H)</f>
        <v/>
      </c>
      <c r="D329" s="80" t="n">
        <v>45</v>
      </c>
      <c r="E329" s="80" t="n">
        <v>45</v>
      </c>
      <c r="F329" s="80" t="n">
        <v>2232</v>
      </c>
      <c r="G329" s="80" t="inlineStr">
        <is>
          <t>×</t>
        </is>
      </c>
      <c r="H329" s="82" t="n">
        <v>3</v>
      </c>
      <c r="I329" s="82">
        <f>C329*H329</f>
        <v/>
      </c>
      <c r="J329" s="29" t="n"/>
      <c r="K329" s="106" t="n"/>
      <c r="L329" s="97" t="n"/>
      <c r="M329" s="97" t="n"/>
      <c r="N329" s="105" t="n"/>
      <c r="O329" s="99" t="n"/>
      <c r="P329" s="99" t="n"/>
      <c r="Q329" s="117" t="inlineStr">
        <is>
          <t>45×45</t>
        </is>
      </c>
      <c r="R329" s="118">
        <f>F329</f>
        <v/>
      </c>
      <c r="S329" s="118">
        <f>I329</f>
        <v/>
      </c>
      <c r="T329" s="119" t="n"/>
      <c r="U329" s="120" t="n"/>
      <c r="V329" s="120" t="n"/>
      <c r="W329" s="121" t="n"/>
      <c r="X329" s="122" t="n"/>
      <c r="Y329" s="122" t="n"/>
      <c r="Z329" s="143" t="n"/>
      <c r="AA329" s="140" t="n"/>
      <c r="AB329" s="140" t="n"/>
      <c r="AC329" s="144" t="n"/>
      <c r="AD329" s="142" t="n"/>
      <c r="AE329" s="142" t="n"/>
    </row>
    <row r="330" ht="15" customHeight="1">
      <c r="B330" s="85" t="inlineStr">
        <is>
          <t>45MNT</t>
        </is>
      </c>
      <c r="C330">
        <f>SUMIF(数量表!D:H,B330,数量表!H:H)</f>
        <v/>
      </c>
      <c r="F330" s="162" t="n">
        <v>801</v>
      </c>
      <c r="G330" t="inlineStr">
        <is>
          <t>×</t>
        </is>
      </c>
      <c r="H330" s="87" t="n">
        <v>2</v>
      </c>
      <c r="I330" s="87">
        <f>C330*H330</f>
        <v/>
      </c>
      <c r="J330" s="29" t="n"/>
      <c r="K330" s="106" t="n"/>
      <c r="L330" s="97" t="n"/>
      <c r="M330" s="97" t="n"/>
      <c r="N330" s="105" t="n"/>
      <c r="O330" s="99" t="n"/>
      <c r="P330" s="99" t="n"/>
      <c r="Q330" s="117" t="inlineStr">
        <is>
          <t>45×45</t>
        </is>
      </c>
      <c r="R330" s="118">
        <f>F330</f>
        <v/>
      </c>
      <c r="S330" s="118">
        <f>I330</f>
        <v/>
      </c>
      <c r="T330" s="119" t="n"/>
      <c r="U330" s="120" t="n"/>
      <c r="V330" s="120" t="n"/>
      <c r="W330" s="121" t="n"/>
      <c r="X330" s="122" t="n"/>
      <c r="Y330" s="122" t="n"/>
      <c r="Z330" s="143" t="n"/>
      <c r="AA330" s="140" t="n"/>
      <c r="AB330" s="140" t="n"/>
      <c r="AC330" s="144" t="n"/>
      <c r="AD330" s="142" t="n"/>
      <c r="AE330" s="142" t="n"/>
    </row>
    <row r="331" ht="15" customHeight="1" thickBot="1">
      <c r="B331" s="88" t="inlineStr">
        <is>
          <t>45MNT</t>
        </is>
      </c>
      <c r="C331" s="89">
        <f>SUMIF(数量表!D:H,B331,数量表!H:H)</f>
        <v/>
      </c>
      <c r="D331" s="185" t="n">
        <v>35</v>
      </c>
      <c r="E331" s="185" t="n">
        <v>40</v>
      </c>
      <c r="F331" s="185" t="n">
        <v>2322</v>
      </c>
      <c r="G331" s="185" t="inlineStr">
        <is>
          <t>×</t>
        </is>
      </c>
      <c r="H331" s="186" t="n">
        <v>1</v>
      </c>
      <c r="I331" s="186">
        <f>C331*H331</f>
        <v/>
      </c>
      <c r="J331" s="29" t="n"/>
      <c r="K331" s="106" t="n"/>
      <c r="L331" s="97" t="n"/>
      <c r="M331" s="97" t="n"/>
      <c r="N331" s="105" t="n"/>
      <c r="O331" s="99" t="n"/>
      <c r="P331" s="99" t="n"/>
      <c r="Q331" s="117" t="n"/>
      <c r="R331" s="118" t="n"/>
      <c r="S331" s="118" t="n"/>
      <c r="T331" s="119" t="inlineStr">
        <is>
          <t>35×40</t>
        </is>
      </c>
      <c r="U331" s="120">
        <f>F331</f>
        <v/>
      </c>
      <c r="V331" s="120">
        <f>I331</f>
        <v/>
      </c>
      <c r="W331" s="121" t="n"/>
      <c r="X331" s="122" t="n"/>
      <c r="Y331" s="122" t="n"/>
      <c r="Z331" s="143" t="n"/>
      <c r="AA331" s="140" t="n"/>
      <c r="AB331" s="140" t="n"/>
      <c r="AC331" s="144" t="n"/>
      <c r="AD331" s="142" t="n"/>
      <c r="AE331" s="142" t="n"/>
    </row>
    <row r="332" ht="15" customHeight="1">
      <c r="B332" s="79" t="inlineStr">
        <is>
          <t>45MNTW</t>
        </is>
      </c>
      <c r="C332" s="80">
        <f>SUMIF(数量表!D:H,B332,数量表!H:H)</f>
        <v/>
      </c>
      <c r="D332" s="80" t="n">
        <v>45</v>
      </c>
      <c r="E332" s="80" t="n">
        <v>45</v>
      </c>
      <c r="F332" s="80" t="n">
        <v>2232</v>
      </c>
      <c r="G332" s="80" t="inlineStr">
        <is>
          <t>×</t>
        </is>
      </c>
      <c r="H332" s="82" t="n">
        <v>3</v>
      </c>
      <c r="I332" s="82">
        <f>C332*H332</f>
        <v/>
      </c>
      <c r="J332" s="29" t="n"/>
      <c r="K332" s="106" t="n"/>
      <c r="L332" s="97" t="n"/>
      <c r="M332" s="97" t="n"/>
      <c r="N332" s="105" t="n"/>
      <c r="O332" s="99" t="n"/>
      <c r="P332" s="99" t="n"/>
      <c r="Q332" s="117" t="inlineStr">
        <is>
          <t>45×45</t>
        </is>
      </c>
      <c r="R332" s="118">
        <f>F332</f>
        <v/>
      </c>
      <c r="S332" s="118">
        <f>I332</f>
        <v/>
      </c>
      <c r="T332" s="119" t="n"/>
      <c r="U332" s="120" t="n"/>
      <c r="V332" s="120" t="n"/>
      <c r="W332" s="121" t="n"/>
      <c r="X332" s="122" t="n"/>
      <c r="Y332" s="122" t="n"/>
      <c r="Z332" s="143" t="n"/>
      <c r="AA332" s="140" t="n"/>
      <c r="AB332" s="140" t="n"/>
      <c r="AC332" s="144" t="n"/>
      <c r="AD332" s="142" t="n"/>
      <c r="AE332" s="142" t="n"/>
    </row>
    <row r="333" ht="15" customHeight="1">
      <c r="B333" s="85" t="inlineStr">
        <is>
          <t>45MNTW</t>
        </is>
      </c>
      <c r="C333">
        <f>SUMIF(数量表!D:H,B333,数量表!H:H)</f>
        <v/>
      </c>
      <c r="F333" s="162" t="n">
        <v>801</v>
      </c>
      <c r="G333" t="inlineStr">
        <is>
          <t>×</t>
        </is>
      </c>
      <c r="H333" s="87" t="n">
        <v>2</v>
      </c>
      <c r="I333" s="87">
        <f>C333*H333</f>
        <v/>
      </c>
      <c r="J333" s="29" t="n"/>
      <c r="K333" s="106" t="n"/>
      <c r="L333" s="97" t="n"/>
      <c r="M333" s="97" t="n"/>
      <c r="N333" s="105" t="n"/>
      <c r="O333" s="99" t="n"/>
      <c r="P333" s="99" t="n"/>
      <c r="Q333" s="117" t="inlineStr">
        <is>
          <t>45×45</t>
        </is>
      </c>
      <c r="R333" s="118">
        <f>F333</f>
        <v/>
      </c>
      <c r="S333" s="118">
        <f>I333</f>
        <v/>
      </c>
      <c r="T333" s="119" t="n"/>
      <c r="U333" s="120" t="n"/>
      <c r="V333" s="120" t="n"/>
      <c r="W333" s="121" t="n"/>
      <c r="X333" s="122" t="n"/>
      <c r="Y333" s="122" t="n"/>
      <c r="Z333" s="143" t="n"/>
      <c r="AA333" s="140" t="n"/>
      <c r="AB333" s="140" t="n"/>
      <c r="AC333" s="144" t="n"/>
      <c r="AD333" s="142" t="n"/>
      <c r="AE333" s="142" t="n"/>
    </row>
    <row r="334" ht="15" customHeight="1" thickBot="1">
      <c r="B334" s="88" t="inlineStr">
        <is>
          <t>45MNTW</t>
        </is>
      </c>
      <c r="C334" s="89">
        <f>SUMIF(数量表!D:H,B334,数量表!H:H)</f>
        <v/>
      </c>
      <c r="D334" s="185" t="n">
        <v>35</v>
      </c>
      <c r="E334" s="185" t="n">
        <v>40</v>
      </c>
      <c r="F334" s="185" t="n">
        <v>2322</v>
      </c>
      <c r="G334" s="185" t="inlineStr">
        <is>
          <t>×</t>
        </is>
      </c>
      <c r="H334" s="186" t="n">
        <v>1</v>
      </c>
      <c r="I334" s="186">
        <f>C334*H334</f>
        <v/>
      </c>
      <c r="J334" s="29" t="n"/>
      <c r="K334" s="106" t="n"/>
      <c r="L334" s="97" t="n"/>
      <c r="M334" s="97" t="n"/>
      <c r="N334" s="105" t="n"/>
      <c r="O334" s="99" t="n"/>
      <c r="P334" s="99" t="n"/>
      <c r="Q334" s="117" t="n"/>
      <c r="R334" s="118" t="n"/>
      <c r="S334" s="118" t="n"/>
      <c r="T334" s="119" t="inlineStr">
        <is>
          <t>35×40</t>
        </is>
      </c>
      <c r="U334" s="120">
        <f>F334</f>
        <v/>
      </c>
      <c r="V334" s="120">
        <f>I334</f>
        <v/>
      </c>
      <c r="W334" s="121" t="n"/>
      <c r="X334" s="122" t="n"/>
      <c r="Y334" s="122" t="n"/>
      <c r="Z334" s="143" t="n"/>
      <c r="AA334" s="140" t="n"/>
      <c r="AB334" s="140" t="n"/>
      <c r="AC334" s="144" t="n"/>
      <c r="AD334" s="142" t="n"/>
      <c r="AE334" s="142" t="n"/>
    </row>
    <row r="335" ht="15" customHeight="1">
      <c r="B335" s="79" t="inlineStr">
        <is>
          <t>45MNTH</t>
        </is>
      </c>
      <c r="C335" s="80" t="n">
        <v>0</v>
      </c>
      <c r="D335" s="80" t="n">
        <v>45</v>
      </c>
      <c r="E335" s="80" t="n">
        <v>45</v>
      </c>
      <c r="F335" s="80" t="n">
        <v>2232</v>
      </c>
      <c r="G335" s="80" t="inlineStr">
        <is>
          <t>×</t>
        </is>
      </c>
      <c r="H335" s="82" t="n">
        <v>2</v>
      </c>
      <c r="I335" s="82">
        <f>C335*H335</f>
        <v/>
      </c>
      <c r="J335" s="29" t="n"/>
      <c r="K335" s="106" t="n"/>
      <c r="L335" s="97" t="n"/>
      <c r="M335" s="97" t="n"/>
      <c r="N335" s="105" t="n"/>
      <c r="O335" s="99" t="n"/>
      <c r="P335" s="99" t="n"/>
      <c r="Q335" s="117" t="inlineStr">
        <is>
          <t>45×45</t>
        </is>
      </c>
      <c r="R335" s="118">
        <f>F335</f>
        <v/>
      </c>
      <c r="S335" s="118">
        <f>I335</f>
        <v/>
      </c>
      <c r="T335" s="119" t="n"/>
      <c r="U335" s="120" t="n"/>
      <c r="V335" s="120" t="n"/>
      <c r="W335" s="121" t="n"/>
      <c r="X335" s="122" t="n"/>
      <c r="Y335" s="122" t="n"/>
      <c r="Z335" s="143" t="n"/>
      <c r="AA335" s="140" t="n"/>
      <c r="AB335" s="140" t="n"/>
      <c r="AC335" s="144" t="n"/>
      <c r="AD335" s="142" t="n"/>
      <c r="AE335" s="142" t="n"/>
    </row>
    <row r="336" ht="15" customHeight="1">
      <c r="B336" s="85" t="inlineStr">
        <is>
          <t>45MNTH</t>
        </is>
      </c>
      <c r="C336">
        <f>SUMIF(数量表!D:H,B336,数量表!H:H)</f>
        <v/>
      </c>
      <c r="F336" s="162" t="n">
        <v>346</v>
      </c>
      <c r="G336" t="inlineStr">
        <is>
          <t>×</t>
        </is>
      </c>
      <c r="H336" s="87" t="n">
        <v>2</v>
      </c>
      <c r="I336" s="87">
        <f>C336*H336</f>
        <v/>
      </c>
      <c r="J336" s="29" t="n"/>
      <c r="K336" s="106" t="n"/>
      <c r="L336" s="97" t="n"/>
      <c r="M336" s="97" t="n"/>
      <c r="N336" s="105" t="n"/>
      <c r="O336" s="99" t="n"/>
      <c r="P336" s="99" t="n"/>
      <c r="Q336" s="117" t="inlineStr">
        <is>
          <t>45×45</t>
        </is>
      </c>
      <c r="R336" s="118">
        <f>F336</f>
        <v/>
      </c>
      <c r="S336" s="118">
        <f>I336</f>
        <v/>
      </c>
      <c r="T336" s="119" t="n"/>
      <c r="U336" s="120" t="n"/>
      <c r="V336" s="120" t="n"/>
      <c r="W336" s="121" t="n"/>
      <c r="X336" s="122" t="n"/>
      <c r="Y336" s="122" t="n"/>
      <c r="Z336" s="143" t="n"/>
      <c r="AA336" s="140" t="n"/>
      <c r="AB336" s="140" t="n"/>
      <c r="AC336" s="144" t="n"/>
      <c r="AD336" s="142" t="n"/>
      <c r="AE336" s="142" t="n"/>
    </row>
    <row r="337" ht="15" customHeight="1" thickBot="1">
      <c r="B337" s="85" t="inlineStr">
        <is>
          <t>45MNTH</t>
        </is>
      </c>
      <c r="C337">
        <f>SUMIF(数量表!D:H,B337,数量表!H:H)</f>
        <v/>
      </c>
      <c r="D337" s="185" t="n">
        <v>35</v>
      </c>
      <c r="E337" s="185" t="n">
        <v>40</v>
      </c>
      <c r="F337" s="185" t="n">
        <v>2322</v>
      </c>
      <c r="G337" s="185" t="inlineStr">
        <is>
          <t>×</t>
        </is>
      </c>
      <c r="H337" s="186" t="n">
        <v>1</v>
      </c>
      <c r="I337" s="186">
        <f>C337*H337</f>
        <v/>
      </c>
      <c r="J337" s="29" t="n"/>
      <c r="K337" s="106" t="n"/>
      <c r="L337" s="97" t="n"/>
      <c r="M337" s="97" t="n"/>
      <c r="N337" s="105" t="n"/>
      <c r="O337" s="99" t="n"/>
      <c r="P337" s="99" t="n"/>
      <c r="Q337" s="117" t="n"/>
      <c r="R337" s="118" t="n"/>
      <c r="S337" s="118" t="n"/>
      <c r="T337" s="119" t="inlineStr">
        <is>
          <t>35×40</t>
        </is>
      </c>
      <c r="U337" s="120">
        <f>F337</f>
        <v/>
      </c>
      <c r="V337" s="120">
        <f>I337</f>
        <v/>
      </c>
      <c r="W337" s="121" t="n"/>
      <c r="X337" s="122" t="n"/>
      <c r="Y337" s="122" t="n"/>
      <c r="Z337" s="143" t="n"/>
      <c r="AA337" s="140" t="n"/>
      <c r="AB337" s="140" t="n"/>
      <c r="AC337" s="144" t="n"/>
      <c r="AD337" s="142" t="n"/>
      <c r="AE337" s="142" t="n"/>
    </row>
    <row r="338" ht="15" customHeight="1">
      <c r="B338" s="79" t="inlineStr">
        <is>
          <t>45MNTWH</t>
        </is>
      </c>
      <c r="C338" s="80">
        <f>SUMIF(数量表!D:H,B338,数量表!H:H)</f>
        <v/>
      </c>
      <c r="D338" s="80" t="n">
        <v>45</v>
      </c>
      <c r="E338" s="80" t="n">
        <v>45</v>
      </c>
      <c r="F338" s="80" t="n">
        <v>2232</v>
      </c>
      <c r="G338" s="80" t="inlineStr">
        <is>
          <t>×</t>
        </is>
      </c>
      <c r="H338" s="82" t="n">
        <v>2</v>
      </c>
      <c r="I338" s="82">
        <f>C338*H338</f>
        <v/>
      </c>
      <c r="J338" s="29" t="n"/>
      <c r="K338" s="106" t="n"/>
      <c r="L338" s="97" t="n"/>
      <c r="M338" s="97" t="n"/>
      <c r="N338" s="105" t="n"/>
      <c r="O338" s="99" t="n"/>
      <c r="P338" s="99" t="n"/>
      <c r="Q338" s="117" t="inlineStr">
        <is>
          <t>45×45</t>
        </is>
      </c>
      <c r="R338" s="118">
        <f>F338</f>
        <v/>
      </c>
      <c r="S338" s="118">
        <f>I338</f>
        <v/>
      </c>
      <c r="T338" s="119" t="n"/>
      <c r="U338" s="120" t="n"/>
      <c r="V338" s="120" t="n"/>
      <c r="W338" s="121" t="n"/>
      <c r="X338" s="122" t="n"/>
      <c r="Y338" s="122" t="n"/>
      <c r="Z338" s="143" t="n"/>
      <c r="AA338" s="140" t="n"/>
      <c r="AB338" s="140" t="n"/>
      <c r="AC338" s="144" t="n"/>
      <c r="AD338" s="142" t="n"/>
      <c r="AE338" s="142" t="n"/>
    </row>
    <row r="339" ht="15" customHeight="1" thickBot="1">
      <c r="B339" s="88" t="inlineStr">
        <is>
          <t>45MNTWH</t>
        </is>
      </c>
      <c r="C339" s="89">
        <f>SUMIF(数量表!D:H,B339,数量表!H:H)</f>
        <v/>
      </c>
      <c r="D339" s="89" t="n"/>
      <c r="E339" s="89" t="n"/>
      <c r="F339" s="187" t="n">
        <v>346</v>
      </c>
      <c r="G339" s="89" t="inlineStr">
        <is>
          <t>×</t>
        </is>
      </c>
      <c r="H339" s="91" t="n">
        <v>2</v>
      </c>
      <c r="I339" s="91">
        <f>C339*H339</f>
        <v/>
      </c>
      <c r="J339" s="29" t="n"/>
      <c r="K339" s="106" t="n"/>
      <c r="L339" s="97" t="n"/>
      <c r="M339" s="97" t="n"/>
      <c r="N339" s="105" t="n"/>
      <c r="O339" s="99" t="n"/>
      <c r="P339" s="99" t="n"/>
      <c r="Q339" s="117" t="inlineStr">
        <is>
          <t>45×45</t>
        </is>
      </c>
      <c r="R339" s="118">
        <f>F339</f>
        <v/>
      </c>
      <c r="S339" s="118">
        <f>I339</f>
        <v/>
      </c>
      <c r="T339" s="119" t="n"/>
      <c r="U339" s="120" t="n"/>
      <c r="V339" s="120" t="n"/>
      <c r="W339" s="121" t="n"/>
      <c r="X339" s="122" t="n"/>
      <c r="Y339" s="122" t="n"/>
      <c r="Z339" s="143" t="n"/>
      <c r="AA339" s="140" t="n"/>
      <c r="AB339" s="140" t="n"/>
      <c r="AC339" s="144" t="n"/>
      <c r="AD339" s="142" t="n"/>
      <c r="AE339" s="142" t="n"/>
    </row>
    <row r="340" ht="15" customHeight="1">
      <c r="B340" s="79" t="inlineStr">
        <is>
          <t>45MNTQ3</t>
        </is>
      </c>
      <c r="C340" s="80">
        <f>SUMIF(数量表!D:H,B340,数量表!H:H)</f>
        <v/>
      </c>
      <c r="D340" s="80" t="n">
        <v>45</v>
      </c>
      <c r="E340" s="80" t="n">
        <v>45</v>
      </c>
      <c r="F340" s="81" t="n">
        <v>2232</v>
      </c>
      <c r="G340" s="80" t="inlineStr">
        <is>
          <t>×</t>
        </is>
      </c>
      <c r="H340" s="82" t="n">
        <v>3</v>
      </c>
      <c r="I340" s="82">
        <f>C340*H340</f>
        <v/>
      </c>
      <c r="J340" s="29" t="n"/>
      <c r="K340" s="106" t="n"/>
      <c r="L340" s="97" t="n"/>
      <c r="M340" s="97" t="n"/>
      <c r="N340" s="105" t="n"/>
      <c r="O340" s="99" t="n"/>
      <c r="P340" s="99" t="n"/>
      <c r="Q340" s="117" t="inlineStr">
        <is>
          <t>45×45</t>
        </is>
      </c>
      <c r="R340" s="118">
        <f>F340</f>
        <v/>
      </c>
      <c r="S340" s="118">
        <f>I340</f>
        <v/>
      </c>
      <c r="T340" s="119" t="n"/>
      <c r="U340" s="120" t="n"/>
      <c r="V340" s="120" t="n"/>
      <c r="W340" s="121" t="n"/>
      <c r="X340" s="122" t="n"/>
      <c r="Y340" s="122" t="n"/>
      <c r="Z340" s="143" t="n"/>
      <c r="AA340" s="140" t="n"/>
      <c r="AB340" s="140" t="n"/>
      <c r="AC340" s="144" t="n"/>
      <c r="AD340" s="142" t="n"/>
      <c r="AE340" s="142" t="n"/>
    </row>
    <row r="341" ht="15" customHeight="1">
      <c r="B341" s="85" t="inlineStr">
        <is>
          <t>45MNTQ3</t>
        </is>
      </c>
      <c r="C341">
        <f>SUMIF(数量表!D:H,B341,数量表!H:H)</f>
        <v/>
      </c>
      <c r="F341" s="162" t="n">
        <v>574</v>
      </c>
      <c r="G341" t="inlineStr">
        <is>
          <t>×</t>
        </is>
      </c>
      <c r="H341" s="87" t="n">
        <v>2</v>
      </c>
      <c r="I341" s="87">
        <f>C341*H341</f>
        <v/>
      </c>
      <c r="J341" s="29" t="n"/>
      <c r="K341" s="106" t="n"/>
      <c r="L341" s="97" t="n"/>
      <c r="M341" s="97" t="n"/>
      <c r="N341" s="105" t="n"/>
      <c r="O341" s="99" t="n"/>
      <c r="P341" s="99" t="n"/>
      <c r="Q341" s="117" t="inlineStr">
        <is>
          <t>45×45</t>
        </is>
      </c>
      <c r="R341" s="118">
        <f>F341</f>
        <v/>
      </c>
      <c r="S341" s="118">
        <f>I341</f>
        <v/>
      </c>
      <c r="T341" s="119" t="n"/>
      <c r="U341" s="120" t="n"/>
      <c r="V341" s="120" t="n"/>
      <c r="W341" s="121" t="n"/>
      <c r="X341" s="122" t="n"/>
      <c r="Y341" s="122" t="n"/>
      <c r="Z341" s="143" t="n"/>
      <c r="AA341" s="140" t="n"/>
      <c r="AB341" s="140" t="n"/>
      <c r="AC341" s="144" t="n"/>
      <c r="AD341" s="142" t="n"/>
      <c r="AE341" s="142" t="n"/>
    </row>
    <row r="342" ht="15" customHeight="1" thickBot="1">
      <c r="B342" s="88" t="inlineStr">
        <is>
          <t>45MNTQ3</t>
        </is>
      </c>
      <c r="C342" s="89">
        <f>SUMIF(数量表!D:H,B342,数量表!H:H)</f>
        <v/>
      </c>
      <c r="D342" s="185" t="n">
        <v>35</v>
      </c>
      <c r="E342" s="185" t="n">
        <v>40</v>
      </c>
      <c r="F342" s="185" t="n">
        <v>2322</v>
      </c>
      <c r="G342" s="185" t="inlineStr">
        <is>
          <t>×</t>
        </is>
      </c>
      <c r="H342" s="186" t="n">
        <v>1</v>
      </c>
      <c r="I342" s="91">
        <f>C342*H342</f>
        <v/>
      </c>
      <c r="J342" s="29" t="n"/>
      <c r="K342" s="106" t="n"/>
      <c r="L342" s="97" t="n"/>
      <c r="M342" s="97" t="n"/>
      <c r="N342" s="105" t="n"/>
      <c r="O342" s="99" t="n"/>
      <c r="P342" s="99" t="n"/>
      <c r="Q342" s="117" t="n"/>
      <c r="R342" s="118" t="n"/>
      <c r="S342" s="118" t="n"/>
      <c r="T342" s="119" t="inlineStr">
        <is>
          <t>35×40</t>
        </is>
      </c>
      <c r="U342" s="120">
        <f>F342</f>
        <v/>
      </c>
      <c r="V342" s="120">
        <f>I342</f>
        <v/>
      </c>
      <c r="W342" s="121" t="n"/>
      <c r="X342" s="122" t="n"/>
      <c r="Y342" s="122" t="n"/>
      <c r="Z342" s="143" t="n"/>
      <c r="AA342" s="140" t="n"/>
      <c r="AB342" s="140" t="n"/>
      <c r="AC342" s="144" t="n"/>
      <c r="AD342" s="142" t="n"/>
      <c r="AE342" s="142" t="n"/>
    </row>
    <row r="343" ht="15" customHeight="1">
      <c r="B343" s="79" t="inlineStr">
        <is>
          <t>45MNTWQ3</t>
        </is>
      </c>
      <c r="C343" s="80">
        <f>SUMIF(数量表!D:H,B343,数量表!H:H)</f>
        <v/>
      </c>
      <c r="D343" s="80" t="n">
        <v>45</v>
      </c>
      <c r="E343" s="80" t="n">
        <v>45</v>
      </c>
      <c r="F343" s="81" t="n">
        <v>2232</v>
      </c>
      <c r="G343" s="80" t="inlineStr">
        <is>
          <t>×</t>
        </is>
      </c>
      <c r="H343" s="82" t="n">
        <v>3</v>
      </c>
      <c r="I343" s="82">
        <f>C343*H343</f>
        <v/>
      </c>
      <c r="J343" s="29" t="n"/>
      <c r="K343" s="106" t="n"/>
      <c r="L343" s="97" t="n"/>
      <c r="M343" s="97" t="n"/>
      <c r="N343" s="105" t="n"/>
      <c r="O343" s="99" t="n"/>
      <c r="P343" s="99" t="n"/>
      <c r="Q343" s="117" t="inlineStr">
        <is>
          <t>45×45</t>
        </is>
      </c>
      <c r="R343" s="118">
        <f>F343</f>
        <v/>
      </c>
      <c r="S343" s="118">
        <f>I343</f>
        <v/>
      </c>
      <c r="T343" s="119" t="n"/>
      <c r="U343" s="120" t="n"/>
      <c r="V343" s="120" t="n"/>
      <c r="W343" s="121" t="n"/>
      <c r="X343" s="122" t="n"/>
      <c r="Y343" s="122" t="n"/>
      <c r="Z343" s="143" t="n"/>
      <c r="AA343" s="140" t="n"/>
      <c r="AB343" s="140" t="n"/>
      <c r="AC343" s="144" t="n"/>
      <c r="AD343" s="142" t="n"/>
      <c r="AE343" s="142" t="n"/>
    </row>
    <row r="344" ht="15" customHeight="1">
      <c r="B344" s="85" t="inlineStr">
        <is>
          <t>45MNTWQ3</t>
        </is>
      </c>
      <c r="C344">
        <f>SUMIF(数量表!D:H,B344,数量表!H:H)</f>
        <v/>
      </c>
      <c r="F344" s="162" t="n">
        <v>574</v>
      </c>
      <c r="G344" t="inlineStr">
        <is>
          <t>×</t>
        </is>
      </c>
      <c r="H344" s="87" t="n">
        <v>2</v>
      </c>
      <c r="I344" s="87">
        <f>C344*H344</f>
        <v/>
      </c>
      <c r="J344" s="29" t="n"/>
      <c r="K344" s="106" t="n"/>
      <c r="L344" s="97" t="n"/>
      <c r="M344" s="97" t="n"/>
      <c r="N344" s="105" t="n"/>
      <c r="O344" s="99" t="n"/>
      <c r="P344" s="99" t="n"/>
      <c r="Q344" s="117" t="inlineStr">
        <is>
          <t>45×45</t>
        </is>
      </c>
      <c r="R344" s="118">
        <f>F344</f>
        <v/>
      </c>
      <c r="S344" s="118">
        <f>I344</f>
        <v/>
      </c>
      <c r="T344" s="119" t="n"/>
      <c r="U344" s="120" t="n"/>
      <c r="V344" s="120" t="n"/>
      <c r="W344" s="121" t="n"/>
      <c r="X344" s="122" t="n"/>
      <c r="Y344" s="122" t="n"/>
      <c r="Z344" s="143" t="n"/>
      <c r="AA344" s="140" t="n"/>
      <c r="AB344" s="140" t="n"/>
      <c r="AC344" s="144" t="n"/>
      <c r="AD344" s="142" t="n"/>
      <c r="AE344" s="142" t="n"/>
    </row>
    <row r="345" ht="15" customHeight="1" thickBot="1">
      <c r="B345" s="88" t="inlineStr">
        <is>
          <t>45MNTWQ3</t>
        </is>
      </c>
      <c r="C345" s="89">
        <f>SUMIF(数量表!D:H,B345,数量表!H:H)</f>
        <v/>
      </c>
      <c r="D345" s="185" t="n">
        <v>35</v>
      </c>
      <c r="E345" s="185" t="n">
        <v>40</v>
      </c>
      <c r="F345" s="185" t="n">
        <v>2322</v>
      </c>
      <c r="G345" s="185" t="inlineStr">
        <is>
          <t>×</t>
        </is>
      </c>
      <c r="H345" s="186" t="n">
        <v>1</v>
      </c>
      <c r="I345" s="91">
        <f>C345*H345</f>
        <v/>
      </c>
      <c r="J345" s="29" t="n"/>
      <c r="K345" s="106" t="n"/>
      <c r="L345" s="97" t="n"/>
      <c r="M345" s="97" t="n"/>
      <c r="N345" s="105" t="n"/>
      <c r="O345" s="99" t="n"/>
      <c r="P345" s="99" t="n"/>
      <c r="Q345" s="117" t="n"/>
      <c r="R345" s="118" t="n"/>
      <c r="S345" s="118" t="n"/>
      <c r="T345" s="119" t="inlineStr">
        <is>
          <t>35×40</t>
        </is>
      </c>
      <c r="U345" s="120">
        <f>F345</f>
        <v/>
      </c>
      <c r="V345" s="120">
        <f>I345</f>
        <v/>
      </c>
      <c r="W345" s="121" t="n"/>
      <c r="X345" s="122" t="n"/>
      <c r="Y345" s="122" t="n"/>
      <c r="Z345" s="143" t="n"/>
      <c r="AA345" s="140" t="n"/>
      <c r="AB345" s="140" t="n"/>
      <c r="AC345" s="144" t="n"/>
      <c r="AD345" s="142" t="n"/>
      <c r="AE345" s="142" t="n"/>
    </row>
    <row r="346" ht="15" customHeight="1">
      <c r="B346" s="79" t="inlineStr">
        <is>
          <t>45MNTQ600</t>
        </is>
      </c>
      <c r="C346" s="80">
        <f>SUMIF(数量表!D:H,B346,数量表!H:H)</f>
        <v/>
      </c>
      <c r="D346" s="80" t="n">
        <v>45</v>
      </c>
      <c r="E346" s="80" t="n">
        <v>45</v>
      </c>
      <c r="F346" s="81" t="n">
        <v>2232</v>
      </c>
      <c r="G346" s="80" t="inlineStr">
        <is>
          <t>×</t>
        </is>
      </c>
      <c r="H346" s="82" t="n">
        <v>3</v>
      </c>
      <c r="I346" s="82">
        <f>C346*H346</f>
        <v/>
      </c>
      <c r="J346" s="29" t="n"/>
      <c r="K346" s="106" t="n"/>
      <c r="L346" s="97" t="n"/>
      <c r="M346" s="97" t="n"/>
      <c r="N346" s="105" t="n"/>
      <c r="O346" s="99" t="n"/>
      <c r="P346" s="99" t="n"/>
      <c r="Q346" s="117" t="inlineStr">
        <is>
          <t>45×45</t>
        </is>
      </c>
      <c r="R346" s="118">
        <f>F346</f>
        <v/>
      </c>
      <c r="S346" s="118">
        <f>I346</f>
        <v/>
      </c>
      <c r="T346" s="119" t="n"/>
      <c r="U346" s="120" t="n"/>
      <c r="V346" s="120" t="n"/>
      <c r="W346" s="121" t="n"/>
      <c r="X346" s="122" t="n"/>
      <c r="Y346" s="122" t="n"/>
      <c r="Z346" s="143" t="n"/>
      <c r="AA346" s="140" t="n"/>
      <c r="AB346" s="140" t="n"/>
      <c r="AC346" s="144" t="n"/>
      <c r="AD346" s="142" t="n"/>
      <c r="AE346" s="142" t="n"/>
    </row>
    <row r="347" ht="15" customHeight="1">
      <c r="B347" s="85" t="inlineStr">
        <is>
          <t>45MNTQ600</t>
        </is>
      </c>
      <c r="C347">
        <f>SUMIF(数量表!D:H,B347,数量表!H:H)</f>
        <v/>
      </c>
      <c r="F347" s="162" t="n">
        <v>491</v>
      </c>
      <c r="G347" t="inlineStr">
        <is>
          <t>×</t>
        </is>
      </c>
      <c r="H347" s="87" t="n">
        <v>2</v>
      </c>
      <c r="I347" s="87">
        <f>C347*H347</f>
        <v/>
      </c>
      <c r="J347" s="29" t="n"/>
      <c r="K347" s="106" t="n"/>
      <c r="L347" s="97" t="n"/>
      <c r="M347" s="97" t="n"/>
      <c r="N347" s="105" t="n"/>
      <c r="O347" s="99" t="n"/>
      <c r="P347" s="99" t="n"/>
      <c r="Q347" s="117" t="inlineStr">
        <is>
          <t>45×45</t>
        </is>
      </c>
      <c r="R347" s="118">
        <f>F347</f>
        <v/>
      </c>
      <c r="S347" s="118">
        <f>I347</f>
        <v/>
      </c>
      <c r="T347" s="119" t="n"/>
      <c r="U347" s="120" t="n"/>
      <c r="V347" s="120" t="n"/>
      <c r="W347" s="121" t="n"/>
      <c r="X347" s="122" t="n"/>
      <c r="Y347" s="122" t="n"/>
      <c r="Z347" s="143" t="n"/>
      <c r="AA347" s="140" t="n"/>
      <c r="AB347" s="140" t="n"/>
      <c r="AC347" s="144" t="n"/>
      <c r="AD347" s="142" t="n"/>
      <c r="AE347" s="142" t="n"/>
    </row>
    <row r="348" ht="15" customHeight="1" thickBot="1">
      <c r="B348" s="88" t="inlineStr">
        <is>
          <t>45MNTQ600</t>
        </is>
      </c>
      <c r="C348" s="89">
        <f>SUMIF(数量表!D:H,B348,数量表!H:H)</f>
        <v/>
      </c>
      <c r="D348" s="185" t="n">
        <v>35</v>
      </c>
      <c r="E348" s="185" t="n">
        <v>40</v>
      </c>
      <c r="F348" s="185" t="n">
        <v>2322</v>
      </c>
      <c r="G348" s="185" t="inlineStr">
        <is>
          <t>×</t>
        </is>
      </c>
      <c r="H348" s="186" t="n">
        <v>1</v>
      </c>
      <c r="I348" s="91">
        <f>C348*H348</f>
        <v/>
      </c>
      <c r="J348" s="29" t="n"/>
      <c r="K348" s="106" t="n"/>
      <c r="L348" s="97" t="n"/>
      <c r="M348" s="97" t="n"/>
      <c r="N348" s="105" t="n"/>
      <c r="O348" s="99" t="n"/>
      <c r="P348" s="99" t="n"/>
      <c r="Q348" s="117" t="n"/>
      <c r="R348" s="118" t="n"/>
      <c r="S348" s="118" t="n"/>
      <c r="T348" s="119" t="inlineStr">
        <is>
          <t>35×40</t>
        </is>
      </c>
      <c r="U348" s="120">
        <f>F348</f>
        <v/>
      </c>
      <c r="V348" s="120">
        <f>I348</f>
        <v/>
      </c>
      <c r="W348" s="121" t="n"/>
      <c r="X348" s="122" t="n"/>
      <c r="Y348" s="122" t="n"/>
      <c r="Z348" s="143" t="n"/>
      <c r="AA348" s="140" t="n"/>
      <c r="AB348" s="140" t="n"/>
      <c r="AC348" s="144" t="n"/>
      <c r="AD348" s="142" t="n"/>
      <c r="AE348" s="142" t="n"/>
    </row>
    <row r="349" ht="15" customHeight="1">
      <c r="B349" s="79" t="inlineStr">
        <is>
          <t>45MNTWQ600</t>
        </is>
      </c>
      <c r="C349" s="80">
        <f>SUMIF(数量表!D:H,B349,数量表!H:H)</f>
        <v/>
      </c>
      <c r="D349" s="80" t="n">
        <v>45</v>
      </c>
      <c r="E349" s="80" t="n">
        <v>45</v>
      </c>
      <c r="F349" s="81" t="n">
        <v>2232</v>
      </c>
      <c r="G349" s="80" t="inlineStr">
        <is>
          <t>×</t>
        </is>
      </c>
      <c r="H349" s="82" t="n">
        <v>3</v>
      </c>
      <c r="I349" s="82">
        <f>C349*H349</f>
        <v/>
      </c>
      <c r="J349" s="29" t="n"/>
      <c r="K349" s="106" t="n"/>
      <c r="L349" s="97" t="n"/>
      <c r="M349" s="97" t="n"/>
      <c r="N349" s="105" t="n"/>
      <c r="O349" s="99" t="n"/>
      <c r="P349" s="99" t="n"/>
      <c r="Q349" s="117" t="inlineStr">
        <is>
          <t>45×45</t>
        </is>
      </c>
      <c r="R349" s="118">
        <f>F349</f>
        <v/>
      </c>
      <c r="S349" s="118">
        <f>I349</f>
        <v/>
      </c>
      <c r="T349" s="119" t="n"/>
      <c r="U349" s="120" t="n"/>
      <c r="V349" s="120" t="n"/>
      <c r="W349" s="121" t="n"/>
      <c r="X349" s="122" t="n"/>
      <c r="Y349" s="122" t="n"/>
      <c r="Z349" s="143" t="n"/>
      <c r="AA349" s="140" t="n"/>
      <c r="AB349" s="140" t="n"/>
      <c r="AC349" s="144" t="n"/>
      <c r="AD349" s="142" t="n"/>
      <c r="AE349" s="142" t="n"/>
    </row>
    <row r="350" ht="15" customHeight="1">
      <c r="B350" s="85" t="inlineStr">
        <is>
          <t>45MNTWQ600</t>
        </is>
      </c>
      <c r="C350">
        <f>SUMIF(数量表!D:H,B350,数量表!H:H)</f>
        <v/>
      </c>
      <c r="F350" s="162" t="n">
        <v>491</v>
      </c>
      <c r="G350" t="inlineStr">
        <is>
          <t>×</t>
        </is>
      </c>
      <c r="H350" s="87" t="n">
        <v>2</v>
      </c>
      <c r="I350" s="87">
        <f>C350*H350</f>
        <v/>
      </c>
      <c r="J350" s="29" t="n"/>
      <c r="K350" s="106" t="n"/>
      <c r="L350" s="97" t="n"/>
      <c r="M350" s="97" t="n"/>
      <c r="N350" s="105" t="n"/>
      <c r="O350" s="99" t="n"/>
      <c r="P350" s="99" t="n"/>
      <c r="Q350" s="117" t="inlineStr">
        <is>
          <t>45×45</t>
        </is>
      </c>
      <c r="R350" s="118">
        <f>F350</f>
        <v/>
      </c>
      <c r="S350" s="118">
        <f>I350</f>
        <v/>
      </c>
      <c r="T350" s="119" t="n"/>
      <c r="U350" s="120" t="n"/>
      <c r="V350" s="120" t="n"/>
      <c r="W350" s="121" t="n"/>
      <c r="X350" s="122" t="n"/>
      <c r="Y350" s="122" t="n"/>
      <c r="Z350" s="143" t="n"/>
      <c r="AA350" s="140" t="n"/>
      <c r="AB350" s="140" t="n"/>
      <c r="AC350" s="144" t="n"/>
      <c r="AD350" s="142" t="n"/>
      <c r="AE350" s="142" t="n"/>
    </row>
    <row r="351" ht="15" customHeight="1" thickBot="1">
      <c r="B351" s="88" t="inlineStr">
        <is>
          <t>45MNTWQ600</t>
        </is>
      </c>
      <c r="C351" s="89">
        <f>SUMIF(数量表!D:H,B351,数量表!H:H)</f>
        <v/>
      </c>
      <c r="D351" s="185" t="n">
        <v>35</v>
      </c>
      <c r="E351" s="185" t="n">
        <v>40</v>
      </c>
      <c r="F351" s="185" t="n">
        <v>2322</v>
      </c>
      <c r="G351" s="185" t="inlineStr">
        <is>
          <t>×</t>
        </is>
      </c>
      <c r="H351" s="186" t="n">
        <v>1</v>
      </c>
      <c r="I351" s="91">
        <f>C351*H351</f>
        <v/>
      </c>
      <c r="J351" s="29" t="n"/>
      <c r="K351" s="106" t="n"/>
      <c r="L351" s="97" t="n"/>
      <c r="M351" s="97" t="n"/>
      <c r="N351" s="105" t="n"/>
      <c r="O351" s="99" t="n"/>
      <c r="P351" s="99" t="n"/>
      <c r="Q351" s="117" t="n"/>
      <c r="R351" s="118" t="n"/>
      <c r="S351" s="118" t="n"/>
      <c r="T351" s="119" t="inlineStr">
        <is>
          <t>35×40</t>
        </is>
      </c>
      <c r="U351" s="120">
        <f>F351</f>
        <v/>
      </c>
      <c r="V351" s="120">
        <f>I351</f>
        <v/>
      </c>
      <c r="W351" s="121" t="n"/>
      <c r="X351" s="122" t="n"/>
      <c r="Y351" s="122" t="n"/>
      <c r="Z351" s="143" t="n"/>
      <c r="AA351" s="140" t="n"/>
      <c r="AB351" s="140" t="n"/>
      <c r="AC351" s="144" t="n"/>
      <c r="AD351" s="142" t="n"/>
      <c r="AE351" s="142" t="n"/>
    </row>
    <row r="352" ht="15" customHeight="1">
      <c r="B352" s="79" t="inlineStr">
        <is>
          <t>45MNTS</t>
        </is>
      </c>
      <c r="C352" s="80">
        <f>SUMIF(数量表!D:H,B352,数量表!H:H)</f>
        <v/>
      </c>
      <c r="D352" s="80" t="n">
        <v>45</v>
      </c>
      <c r="E352" s="80" t="n">
        <v>45</v>
      </c>
      <c r="F352" s="80" t="n">
        <v>2232</v>
      </c>
      <c r="G352" s="80" t="inlineStr">
        <is>
          <t>×</t>
        </is>
      </c>
      <c r="H352" s="82" t="n">
        <v>3</v>
      </c>
      <c r="I352" s="82">
        <f>C352*H352</f>
        <v/>
      </c>
      <c r="J352" s="29" t="n"/>
      <c r="K352" s="106" t="n"/>
      <c r="L352" s="97" t="n"/>
      <c r="M352" s="97" t="n"/>
      <c r="N352" s="105" t="n"/>
      <c r="O352" s="99" t="n"/>
      <c r="P352" s="99" t="n"/>
      <c r="Q352" s="117" t="inlineStr">
        <is>
          <t>45×45</t>
        </is>
      </c>
      <c r="R352" s="118">
        <f>F352</f>
        <v/>
      </c>
      <c r="S352" s="118">
        <f>I352</f>
        <v/>
      </c>
      <c r="T352" s="119" t="n"/>
      <c r="U352" s="120" t="n"/>
      <c r="V352" s="120" t="n"/>
      <c r="W352" s="121" t="n"/>
      <c r="X352" s="122" t="n"/>
      <c r="Y352" s="122" t="n"/>
      <c r="Z352" s="143" t="n"/>
      <c r="AA352" s="140" t="n"/>
      <c r="AB352" s="140" t="n"/>
      <c r="AC352" s="144" t="n"/>
      <c r="AD352" s="142" t="n"/>
      <c r="AE352" s="142" t="n"/>
    </row>
    <row r="353" ht="15" customHeight="1">
      <c r="B353" s="85" t="inlineStr">
        <is>
          <t>45MNTS</t>
        </is>
      </c>
      <c r="C353">
        <f>SUMIF(数量表!D:H,B353,数量表!H:H)</f>
        <v/>
      </c>
      <c r="F353" s="162" t="n">
        <v>726</v>
      </c>
      <c r="G353" t="inlineStr">
        <is>
          <t>×</t>
        </is>
      </c>
      <c r="H353" s="87" t="n">
        <v>2</v>
      </c>
      <c r="I353" s="87">
        <f>C353*H353</f>
        <v/>
      </c>
      <c r="J353" s="29" t="n"/>
      <c r="K353" s="106" t="n"/>
      <c r="L353" s="97" t="n"/>
      <c r="M353" s="97" t="n"/>
      <c r="N353" s="105" t="n"/>
      <c r="O353" s="99" t="n"/>
      <c r="P353" s="99" t="n"/>
      <c r="Q353" s="117" t="inlineStr">
        <is>
          <t>45×45</t>
        </is>
      </c>
      <c r="R353" s="118">
        <f>F353</f>
        <v/>
      </c>
      <c r="S353" s="118">
        <f>I353</f>
        <v/>
      </c>
      <c r="T353" s="119" t="n"/>
      <c r="U353" s="120" t="n"/>
      <c r="V353" s="120" t="n"/>
      <c r="W353" s="121" t="n"/>
      <c r="X353" s="122" t="n"/>
      <c r="Y353" s="122" t="n"/>
      <c r="Z353" s="143" t="n"/>
      <c r="AA353" s="140" t="n"/>
      <c r="AB353" s="140" t="n"/>
      <c r="AC353" s="144" t="n"/>
      <c r="AD353" s="142" t="n"/>
      <c r="AE353" s="142" t="n"/>
    </row>
    <row r="354" ht="15" customHeight="1" thickBot="1">
      <c r="B354" s="88" t="inlineStr">
        <is>
          <t>45MNTS</t>
        </is>
      </c>
      <c r="C354" s="89">
        <f>SUMIF(数量表!D:H,B354,数量表!H:H)</f>
        <v/>
      </c>
      <c r="D354" s="185" t="n">
        <v>35</v>
      </c>
      <c r="E354" s="185" t="n">
        <v>40</v>
      </c>
      <c r="F354" s="185" t="n">
        <v>2322</v>
      </c>
      <c r="G354" s="185" t="inlineStr">
        <is>
          <t>×</t>
        </is>
      </c>
      <c r="H354" s="186" t="n">
        <v>1</v>
      </c>
      <c r="I354" s="91">
        <f>C354*H354</f>
        <v/>
      </c>
      <c r="J354" s="29" t="n"/>
      <c r="K354" s="106" t="n"/>
      <c r="L354" s="97" t="n"/>
      <c r="M354" s="97" t="n"/>
      <c r="N354" s="105" t="n"/>
      <c r="O354" s="99" t="n"/>
      <c r="P354" s="99" t="n"/>
      <c r="Q354" s="117" t="n"/>
      <c r="R354" s="118" t="n"/>
      <c r="S354" s="118" t="n"/>
      <c r="T354" s="119" t="inlineStr">
        <is>
          <t>35×40</t>
        </is>
      </c>
      <c r="U354" s="120">
        <f>F354</f>
        <v/>
      </c>
      <c r="V354" s="120">
        <f>I354</f>
        <v/>
      </c>
      <c r="W354" s="121" t="n"/>
      <c r="X354" s="122" t="n"/>
      <c r="Y354" s="122" t="n"/>
      <c r="Z354" s="143" t="n"/>
      <c r="AA354" s="140" t="n"/>
      <c r="AB354" s="140" t="n"/>
      <c r="AC354" s="144" t="n"/>
      <c r="AD354" s="142" t="n"/>
      <c r="AE354" s="142" t="n"/>
    </row>
    <row r="355" ht="15" customHeight="1">
      <c r="B355" s="79" t="inlineStr">
        <is>
          <t>45MNTWS</t>
        </is>
      </c>
      <c r="C355" s="80">
        <f>SUMIF(数量表!D:H,B355,数量表!H:H)</f>
        <v/>
      </c>
      <c r="D355" s="80" t="n">
        <v>45</v>
      </c>
      <c r="E355" s="80" t="n">
        <v>45</v>
      </c>
      <c r="F355" s="80" t="n">
        <v>2232</v>
      </c>
      <c r="G355" s="80" t="inlineStr">
        <is>
          <t>×</t>
        </is>
      </c>
      <c r="H355" s="82" t="n">
        <v>3</v>
      </c>
      <c r="I355" s="82">
        <f>C355*H355</f>
        <v/>
      </c>
      <c r="J355" s="29" t="n"/>
      <c r="K355" s="106" t="n"/>
      <c r="L355" s="97" t="n"/>
      <c r="M355" s="97" t="n"/>
      <c r="N355" s="105" t="n"/>
      <c r="O355" s="99" t="n"/>
      <c r="P355" s="99" t="n"/>
      <c r="Q355" s="117" t="inlineStr">
        <is>
          <t>45×45</t>
        </is>
      </c>
      <c r="R355" s="118">
        <f>F355</f>
        <v/>
      </c>
      <c r="S355" s="118">
        <f>I355</f>
        <v/>
      </c>
      <c r="T355" s="119" t="n"/>
      <c r="U355" s="120" t="n"/>
      <c r="V355" s="120" t="n"/>
      <c r="W355" s="121" t="n"/>
      <c r="X355" s="122" t="n"/>
      <c r="Y355" s="122" t="n"/>
      <c r="Z355" s="143" t="n"/>
      <c r="AA355" s="140" t="n"/>
      <c r="AB355" s="140" t="n"/>
      <c r="AC355" s="144" t="n"/>
      <c r="AD355" s="142" t="n"/>
      <c r="AE355" s="142" t="n"/>
    </row>
    <row r="356" ht="15" customHeight="1" thickBot="1">
      <c r="B356" s="88" t="inlineStr">
        <is>
          <t>45MNTWS</t>
        </is>
      </c>
      <c r="C356" s="89">
        <f>SUMIF(数量表!D:H,B356,数量表!H:H)</f>
        <v/>
      </c>
      <c r="D356" s="89" t="n"/>
      <c r="E356" s="89" t="n"/>
      <c r="F356" s="187" t="n">
        <v>726</v>
      </c>
      <c r="G356" s="89" t="inlineStr">
        <is>
          <t>×</t>
        </is>
      </c>
      <c r="H356" s="91" t="n">
        <v>2</v>
      </c>
      <c r="I356" s="91">
        <f>C356*H356</f>
        <v/>
      </c>
      <c r="J356" s="29" t="n"/>
      <c r="K356" s="106" t="n"/>
      <c r="L356" s="97" t="n"/>
      <c r="M356" s="97" t="n"/>
      <c r="N356" s="105" t="n"/>
      <c r="O356" s="99" t="n"/>
      <c r="P356" s="99" t="n"/>
      <c r="Q356" s="117" t="inlineStr">
        <is>
          <t>45×45</t>
        </is>
      </c>
      <c r="R356" s="118">
        <f>F356</f>
        <v/>
      </c>
      <c r="S356" s="118">
        <f>I356</f>
        <v/>
      </c>
      <c r="T356" s="119" t="n"/>
      <c r="U356" s="120" t="n"/>
      <c r="V356" s="120" t="n"/>
      <c r="W356" s="121" t="n"/>
      <c r="X356" s="122" t="n"/>
      <c r="Y356" s="122" t="n"/>
      <c r="Z356" s="143" t="n"/>
      <c r="AA356" s="140" t="n"/>
      <c r="AB356" s="140" t="n"/>
      <c r="AC356" s="144" t="n"/>
      <c r="AD356" s="142" t="n"/>
      <c r="AE356" s="142" t="n"/>
    </row>
    <row r="357" ht="15" customHeight="1" thickBot="1">
      <c r="B357" s="88" t="inlineStr">
        <is>
          <t>45MQ3O</t>
        </is>
      </c>
      <c r="C357" s="89">
        <f>SUMIF(数量表!D:H,B357,数量表!H:H)</f>
        <v/>
      </c>
      <c r="D357" s="89" t="n">
        <v>27</v>
      </c>
      <c r="E357" s="89" t="n">
        <v>105</v>
      </c>
      <c r="F357" s="89" t="n">
        <v>2298</v>
      </c>
      <c r="G357" s="89" t="inlineStr">
        <is>
          <t>×</t>
        </is>
      </c>
      <c r="H357" s="91" t="n">
        <v>1</v>
      </c>
      <c r="I357" s="91">
        <f>C357*H357</f>
        <v/>
      </c>
      <c r="J357" s="29" t="n"/>
      <c r="K357" s="106" t="n"/>
      <c r="L357" s="97" t="n"/>
      <c r="M357" s="97" t="n"/>
      <c r="N357" s="105" t="inlineStr">
        <is>
          <t>27×105</t>
        </is>
      </c>
      <c r="O357" s="99">
        <f>F357</f>
        <v/>
      </c>
      <c r="P357" s="99">
        <f>I357</f>
        <v/>
      </c>
      <c r="Q357" s="117" t="n"/>
      <c r="R357" s="118" t="n"/>
      <c r="S357" s="118" t="n"/>
      <c r="T357" s="119" t="n"/>
      <c r="U357" s="120" t="n"/>
      <c r="V357" s="120" t="n"/>
      <c r="W357" s="121" t="n"/>
      <c r="X357" s="122" t="n"/>
      <c r="Y357" s="122" t="n"/>
      <c r="Z357" s="143" t="n"/>
      <c r="AA357" s="140" t="n"/>
      <c r="AB357" s="140" t="n"/>
      <c r="AC357" s="144" t="n"/>
      <c r="AD357" s="142" t="n"/>
      <c r="AE357" s="142" t="n"/>
    </row>
    <row r="358" ht="15" customHeight="1">
      <c r="B358" s="79" t="inlineStr">
        <is>
          <t>45MQ3OL</t>
        </is>
      </c>
      <c r="C358" s="80">
        <f>SUMIF(数量表!D:H,B358,数量表!H:H)</f>
        <v/>
      </c>
      <c r="D358" s="80" t="n">
        <v>27</v>
      </c>
      <c r="E358" s="80" t="n">
        <v>105</v>
      </c>
      <c r="F358" s="80" t="n">
        <v>2298</v>
      </c>
      <c r="G358" s="80" t="inlineStr">
        <is>
          <t>×</t>
        </is>
      </c>
      <c r="H358" s="82" t="n">
        <v>1</v>
      </c>
      <c r="I358" s="82">
        <f>C358*H358</f>
        <v/>
      </c>
      <c r="J358" s="29" t="n"/>
      <c r="K358" s="106" t="n"/>
      <c r="L358" s="97" t="n"/>
      <c r="M358" s="97" t="n"/>
      <c r="N358" s="105" t="inlineStr">
        <is>
          <t>27×105</t>
        </is>
      </c>
      <c r="O358" s="99">
        <f>F358</f>
        <v/>
      </c>
      <c r="P358" s="99">
        <f>I358</f>
        <v/>
      </c>
      <c r="Q358" s="117" t="n"/>
      <c r="R358" s="118" t="n"/>
      <c r="S358" s="118" t="n"/>
      <c r="T358" s="119" t="n"/>
      <c r="U358" s="120" t="n"/>
      <c r="V358" s="120" t="n"/>
      <c r="W358" s="121" t="n"/>
      <c r="X358" s="122" t="n"/>
      <c r="Y358" s="122" t="n"/>
      <c r="Z358" s="143" t="n"/>
      <c r="AA358" s="140" t="n"/>
      <c r="AB358" s="140" t="n"/>
      <c r="AC358" s="144" t="n"/>
      <c r="AD358" s="142" t="n"/>
      <c r="AE358" s="142" t="n"/>
    </row>
    <row r="359" ht="15" customHeight="1" thickBot="1">
      <c r="B359" s="88" t="inlineStr">
        <is>
          <t>45MQ3OL</t>
        </is>
      </c>
      <c r="C359" s="89">
        <f>SUMIF(数量表!D:H,B359,数量表!H:H)</f>
        <v/>
      </c>
      <c r="D359" s="89" t="n">
        <v>30</v>
      </c>
      <c r="E359" s="89" t="n">
        <v>105</v>
      </c>
      <c r="F359" s="90" t="n">
        <v>2298</v>
      </c>
      <c r="G359" s="89" t="inlineStr">
        <is>
          <t>×</t>
        </is>
      </c>
      <c r="H359" s="91" t="n">
        <v>1</v>
      </c>
      <c r="I359" s="91">
        <f>C359*H359</f>
        <v/>
      </c>
      <c r="J359" s="29" t="n"/>
      <c r="K359" s="106" t="inlineStr">
        <is>
          <t>30×105</t>
        </is>
      </c>
      <c r="L359" s="97">
        <f>F359</f>
        <v/>
      </c>
      <c r="M359" s="97">
        <f>I359</f>
        <v/>
      </c>
      <c r="N359" s="105" t="n"/>
      <c r="O359" s="99" t="n"/>
      <c r="P359" s="99" t="n"/>
      <c r="Q359" s="117" t="n"/>
      <c r="R359" s="118" t="n"/>
      <c r="S359" s="118" t="n"/>
      <c r="T359" s="119" t="n"/>
      <c r="U359" s="120" t="n"/>
      <c r="V359" s="120" t="n"/>
      <c r="W359" s="121" t="n"/>
      <c r="X359" s="122" t="n"/>
      <c r="Y359" s="122" t="n"/>
      <c r="Z359" s="143" t="n"/>
      <c r="AA359" s="140" t="n"/>
      <c r="AB359" s="140" t="n"/>
      <c r="AC359" s="144" t="n"/>
      <c r="AD359" s="142" t="n"/>
      <c r="AE359" s="142" t="n"/>
    </row>
    <row r="360" ht="15" customHeight="1">
      <c r="B360" s="79" t="inlineStr">
        <is>
          <t>45MQ3OR</t>
        </is>
      </c>
      <c r="C360" s="80">
        <f>SUMIF(数量表!D:H,B360,数量表!H:H)</f>
        <v/>
      </c>
      <c r="D360" s="80" t="n">
        <v>27</v>
      </c>
      <c r="E360" s="80" t="n">
        <v>105</v>
      </c>
      <c r="F360" s="80" t="n">
        <v>2298</v>
      </c>
      <c r="G360" s="80" t="inlineStr">
        <is>
          <t>×</t>
        </is>
      </c>
      <c r="H360" s="82" t="n">
        <v>1</v>
      </c>
      <c r="I360" s="82">
        <f>C360*H360</f>
        <v/>
      </c>
      <c r="J360" s="29" t="n"/>
      <c r="K360" s="106" t="n"/>
      <c r="L360" s="97" t="n"/>
      <c r="M360" s="97" t="n"/>
      <c r="N360" s="105" t="inlineStr">
        <is>
          <t>27×105</t>
        </is>
      </c>
      <c r="O360" s="99">
        <f>F360</f>
        <v/>
      </c>
      <c r="P360" s="99">
        <f>I360</f>
        <v/>
      </c>
      <c r="Q360" s="117" t="n"/>
      <c r="R360" s="118" t="n"/>
      <c r="S360" s="118" t="n"/>
      <c r="T360" s="119" t="n"/>
      <c r="U360" s="120" t="n"/>
      <c r="V360" s="120" t="n"/>
      <c r="W360" s="121" t="n"/>
      <c r="X360" s="122" t="n"/>
      <c r="Y360" s="122" t="n"/>
      <c r="Z360" s="143" t="n"/>
      <c r="AA360" s="140" t="n"/>
      <c r="AB360" s="140" t="n"/>
      <c r="AC360" s="144" t="n"/>
      <c r="AD360" s="142" t="n"/>
      <c r="AE360" s="142" t="n"/>
    </row>
    <row r="361" ht="15" customHeight="1" thickBot="1">
      <c r="B361" s="88" t="inlineStr">
        <is>
          <t>45MQ3OR</t>
        </is>
      </c>
      <c r="C361" s="89">
        <f>SUMIF(数量表!D:H,B361,数量表!H:H)</f>
        <v/>
      </c>
      <c r="D361" s="89" t="n">
        <v>30</v>
      </c>
      <c r="E361" s="89" t="n">
        <v>105</v>
      </c>
      <c r="F361" s="90" t="n">
        <v>2298</v>
      </c>
      <c r="G361" s="89" t="inlineStr">
        <is>
          <t>×</t>
        </is>
      </c>
      <c r="H361" s="91" t="n">
        <v>1</v>
      </c>
      <c r="I361" s="91">
        <f>C361*H361</f>
        <v/>
      </c>
      <c r="J361" s="29" t="n"/>
      <c r="K361" s="106" t="inlineStr">
        <is>
          <t>30×105</t>
        </is>
      </c>
      <c r="L361" s="97">
        <f>F361</f>
        <v/>
      </c>
      <c r="M361" s="97">
        <f>I361</f>
        <v/>
      </c>
      <c r="N361" s="105" t="n"/>
      <c r="O361" s="99" t="n"/>
      <c r="P361" s="99" t="n"/>
      <c r="Q361" s="117" t="n"/>
      <c r="R361" s="118" t="n"/>
      <c r="S361" s="118" t="n"/>
      <c r="T361" s="119" t="n"/>
      <c r="U361" s="120" t="n"/>
      <c r="V361" s="120" t="n"/>
      <c r="W361" s="121" t="n"/>
      <c r="X361" s="122" t="n"/>
      <c r="Y361" s="122" t="n"/>
      <c r="Z361" s="143" t="n"/>
      <c r="AA361" s="140" t="n"/>
      <c r="AB361" s="140" t="n"/>
      <c r="AC361" s="144" t="n"/>
      <c r="AD361" s="142" t="n"/>
      <c r="AE361" s="142" t="n"/>
    </row>
    <row r="362" ht="15" customHeight="1" thickBot="1">
      <c r="B362" s="88" t="inlineStr">
        <is>
          <t>45MQ3OS</t>
        </is>
      </c>
      <c r="C362" s="89">
        <f>SUMIF(数量表!D:H,B362,数量表!H:H)</f>
        <v/>
      </c>
      <c r="D362" s="89" t="n">
        <v>27</v>
      </c>
      <c r="E362" s="89" t="n">
        <v>105</v>
      </c>
      <c r="F362" s="89" t="n">
        <v>2298</v>
      </c>
      <c r="G362" s="89" t="inlineStr">
        <is>
          <t>×</t>
        </is>
      </c>
      <c r="H362" s="91" t="n">
        <v>1</v>
      </c>
      <c r="I362" s="91">
        <f>C362*H362</f>
        <v/>
      </c>
      <c r="J362" s="29" t="n"/>
      <c r="K362" s="106" t="n"/>
      <c r="L362" s="97" t="n"/>
      <c r="M362" s="97" t="n"/>
      <c r="N362" s="105" t="inlineStr">
        <is>
          <t>27×105</t>
        </is>
      </c>
      <c r="O362" s="99">
        <f>F362</f>
        <v/>
      </c>
      <c r="P362" s="99">
        <f>I362</f>
        <v/>
      </c>
      <c r="Q362" s="117" t="n"/>
      <c r="R362" s="118" t="n"/>
      <c r="S362" s="118" t="n"/>
      <c r="T362" s="119" t="n"/>
      <c r="U362" s="120" t="n"/>
      <c r="V362" s="120" t="n"/>
      <c r="W362" s="121" t="n"/>
      <c r="X362" s="122" t="n"/>
      <c r="Y362" s="122" t="n"/>
      <c r="Z362" s="143" t="n"/>
      <c r="AA362" s="140" t="n"/>
      <c r="AB362" s="140" t="n"/>
      <c r="AC362" s="144" t="n"/>
      <c r="AD362" s="142" t="n"/>
      <c r="AE362" s="142" t="n"/>
    </row>
    <row r="363" ht="15" customHeight="1">
      <c r="B363" s="85" t="inlineStr">
        <is>
          <t>45MQ3R+12</t>
        </is>
      </c>
      <c r="C363">
        <f>SUMIF(数量表!D:H,B363,数量表!H:H)</f>
        <v/>
      </c>
      <c r="D363" t="n">
        <v>27</v>
      </c>
      <c r="E363" t="n">
        <v>105</v>
      </c>
      <c r="F363" t="n">
        <v>2298</v>
      </c>
      <c r="G363" t="inlineStr">
        <is>
          <t>×</t>
        </is>
      </c>
      <c r="H363" s="87" t="n">
        <v>1</v>
      </c>
      <c r="I363" s="87">
        <f>C363*H363</f>
        <v/>
      </c>
      <c r="J363" s="29" t="n"/>
      <c r="K363" s="106" t="n"/>
      <c r="L363" s="97" t="n"/>
      <c r="M363" s="97" t="n"/>
      <c r="N363" s="105" t="inlineStr">
        <is>
          <t>27×105</t>
        </is>
      </c>
      <c r="O363" s="99">
        <f>F363</f>
        <v/>
      </c>
      <c r="P363" s="99">
        <f>I363</f>
        <v/>
      </c>
      <c r="Q363" s="117" t="n"/>
      <c r="R363" s="118" t="n"/>
      <c r="S363" s="118" t="n"/>
      <c r="T363" s="119" t="n"/>
      <c r="U363" s="120" t="n"/>
      <c r="V363" s="120" t="n"/>
      <c r="W363" s="121" t="n"/>
      <c r="X363" s="122" t="n"/>
      <c r="Y363" s="122" t="n"/>
      <c r="Z363" s="143" t="n"/>
      <c r="AA363" s="140" t="n"/>
      <c r="AB363" s="140" t="n"/>
      <c r="AC363" s="144" t="n"/>
      <c r="AD363" s="142" t="n"/>
      <c r="AE363" s="142" t="n"/>
    </row>
    <row r="364" ht="15" customHeight="1" thickBot="1">
      <c r="B364" s="88" t="inlineStr">
        <is>
          <t>45MQ3R+12</t>
        </is>
      </c>
      <c r="C364" s="89">
        <f>SUMIF(数量表!D:H,B364,数量表!H:H)</f>
        <v/>
      </c>
      <c r="D364" s="89" t="n">
        <v>30</v>
      </c>
      <c r="E364" s="89" t="n">
        <v>105</v>
      </c>
      <c r="F364" s="89" t="n">
        <v>2298</v>
      </c>
      <c r="G364" s="89" t="inlineStr">
        <is>
          <t>×</t>
        </is>
      </c>
      <c r="H364" s="91" t="n">
        <v>1</v>
      </c>
      <c r="I364" s="91">
        <f>C364*H364</f>
        <v/>
      </c>
      <c r="J364" s="29" t="n"/>
      <c r="K364" s="106" t="inlineStr">
        <is>
          <t>30×105</t>
        </is>
      </c>
      <c r="L364" s="97">
        <f>F364</f>
        <v/>
      </c>
      <c r="M364" s="97">
        <f>I364</f>
        <v/>
      </c>
      <c r="N364" s="105" t="n"/>
      <c r="O364" s="99" t="n"/>
      <c r="P364" s="99" t="n"/>
      <c r="Q364" s="117" t="n"/>
      <c r="R364" s="118" t="n"/>
      <c r="S364" s="118" t="n"/>
      <c r="T364" s="119" t="n"/>
      <c r="U364" s="120" t="n"/>
      <c r="V364" s="120" t="n"/>
      <c r="W364" s="121" t="n"/>
      <c r="X364" s="122" t="n"/>
      <c r="Y364" s="122" t="n"/>
      <c r="Z364" s="143" t="n"/>
      <c r="AA364" s="140" t="n"/>
      <c r="AB364" s="140" t="n"/>
      <c r="AC364" s="144" t="n"/>
      <c r="AD364" s="142" t="n"/>
      <c r="AE364" s="142" t="n"/>
    </row>
    <row r="365" ht="15" customHeight="1">
      <c r="B365" s="85" t="inlineStr">
        <is>
          <t>45MQ3Z</t>
        </is>
      </c>
      <c r="C365">
        <f>SUMIF(数量表!D:H,B365,数量表!H:H)</f>
        <v/>
      </c>
      <c r="D365" t="n">
        <v>27</v>
      </c>
      <c r="E365" t="n">
        <v>92</v>
      </c>
      <c r="F365" t="n">
        <v>2262</v>
      </c>
      <c r="G365" t="inlineStr">
        <is>
          <t>×</t>
        </is>
      </c>
      <c r="H365" s="87" t="n">
        <v>1</v>
      </c>
      <c r="I365" s="87">
        <f>C365*H365</f>
        <v/>
      </c>
      <c r="J365" s="29" t="n"/>
      <c r="K365" s="106" t="n"/>
      <c r="L365" s="97" t="n"/>
      <c r="M365" s="97" t="n"/>
      <c r="N365" s="105" t="n"/>
      <c r="O365" s="99" t="n"/>
      <c r="P365" s="99" t="n"/>
      <c r="Q365" s="117" t="n"/>
      <c r="R365" s="118" t="n"/>
      <c r="S365" s="118" t="n"/>
      <c r="T365" s="119" t="n"/>
      <c r="U365" s="120" t="n"/>
      <c r="V365" s="120" t="n"/>
      <c r="W365" s="121" t="n"/>
      <c r="X365" s="122" t="n"/>
      <c r="Y365" s="122" t="n"/>
      <c r="Z365" s="143" t="inlineStr">
        <is>
          <t>27x92</t>
        </is>
      </c>
      <c r="AA365" s="140">
        <f>F365</f>
        <v/>
      </c>
      <c r="AB365" s="140">
        <f>I365</f>
        <v/>
      </c>
      <c r="AC365" s="144" t="n"/>
      <c r="AD365" s="142" t="n"/>
      <c r="AE365" s="142" t="n"/>
    </row>
    <row r="366" ht="15" customHeight="1">
      <c r="B366" s="85" t="inlineStr">
        <is>
          <t>45MQ3Z</t>
        </is>
      </c>
      <c r="C366">
        <f>SUMIF(数量表!D:H,B366,数量表!H:H)</f>
        <v/>
      </c>
      <c r="D366" t="n">
        <v>30</v>
      </c>
      <c r="E366" t="n">
        <v>92</v>
      </c>
      <c r="F366" t="n">
        <v>2262</v>
      </c>
      <c r="G366" t="inlineStr">
        <is>
          <t>×</t>
        </is>
      </c>
      <c r="H366" s="87" t="n">
        <v>1</v>
      </c>
      <c r="I366" s="87">
        <f>C366*H366</f>
        <v/>
      </c>
      <c r="J366" s="29" t="n"/>
      <c r="K366" s="106" t="n"/>
      <c r="L366" s="97" t="n"/>
      <c r="M366" s="97" t="n"/>
      <c r="N366" s="105" t="n"/>
      <c r="O366" s="99" t="n"/>
      <c r="P366" s="99" t="n"/>
      <c r="Q366" s="117" t="n"/>
      <c r="R366" s="118" t="n"/>
      <c r="S366" s="118" t="n"/>
      <c r="T366" s="119" t="n"/>
      <c r="U366" s="120" t="n"/>
      <c r="V366" s="120" t="n"/>
      <c r="W366" s="121" t="inlineStr">
        <is>
          <t>30x92</t>
        </is>
      </c>
      <c r="X366" s="122">
        <f>F366</f>
        <v/>
      </c>
      <c r="Y366" s="122">
        <f>I366</f>
        <v/>
      </c>
      <c r="Z366" s="143" t="n"/>
      <c r="AA366" s="140" t="n"/>
      <c r="AB366" s="140" t="n"/>
      <c r="AC366" s="144" t="n"/>
      <c r="AD366" s="142" t="n"/>
      <c r="AE366" s="142" t="n"/>
    </row>
    <row r="367" ht="15" customHeight="1" thickBot="1">
      <c r="B367" s="88" t="inlineStr">
        <is>
          <t>45MQ3Z</t>
        </is>
      </c>
      <c r="C367" s="89">
        <f>SUMIF(数量表!D:H,B367,数量表!H:H)</f>
        <v/>
      </c>
      <c r="D367" s="89" t="n">
        <v>30</v>
      </c>
      <c r="E367" s="89" t="n">
        <v>92</v>
      </c>
      <c r="F367" s="89" t="n">
        <v>573</v>
      </c>
      <c r="G367" s="89" t="inlineStr">
        <is>
          <t>×</t>
        </is>
      </c>
      <c r="H367" s="91" t="n">
        <v>2</v>
      </c>
      <c r="I367" s="91">
        <f>C367*H367</f>
        <v/>
      </c>
      <c r="J367" s="29" t="n"/>
      <c r="K367" s="106" t="n"/>
      <c r="L367" s="97" t="n"/>
      <c r="M367" s="97" t="n"/>
      <c r="N367" s="105" t="n"/>
      <c r="O367" s="99" t="n"/>
      <c r="P367" s="99" t="n"/>
      <c r="Q367" s="117" t="n"/>
      <c r="R367" s="118" t="n"/>
      <c r="S367" s="118" t="n"/>
      <c r="T367" s="119" t="n"/>
      <c r="U367" s="120" t="n"/>
      <c r="V367" s="120" t="n"/>
      <c r="W367" s="121" t="inlineStr">
        <is>
          <t>30x92</t>
        </is>
      </c>
      <c r="X367" s="122">
        <f>F367</f>
        <v/>
      </c>
      <c r="Y367" s="122">
        <f>I367</f>
        <v/>
      </c>
      <c r="Z367" s="143" t="n"/>
      <c r="AA367" s="140" t="n"/>
      <c r="AB367" s="140" t="n"/>
      <c r="AC367" s="144" t="n"/>
      <c r="AD367" s="142" t="n"/>
      <c r="AE367" s="142" t="n"/>
    </row>
    <row r="368" ht="15" customHeight="1" thickBot="1">
      <c r="B368" s="88" t="inlineStr">
        <is>
          <t>45MQ215</t>
        </is>
      </c>
      <c r="C368" s="89" t="n"/>
      <c r="D368" s="89" t="n"/>
      <c r="E368" s="89" t="n"/>
      <c r="F368" s="89" t="n"/>
      <c r="G368" s="89" t="n"/>
      <c r="H368" s="91" t="n"/>
      <c r="I368" s="91" t="n"/>
      <c r="J368" s="29" t="n"/>
      <c r="K368" s="106" t="n"/>
      <c r="L368" s="97" t="n"/>
      <c r="M368" s="97" t="n"/>
      <c r="N368" s="105" t="n"/>
      <c r="O368" s="99" t="n"/>
      <c r="P368" s="99" t="n"/>
      <c r="Q368" s="117" t="n"/>
      <c r="R368" s="118" t="n"/>
      <c r="S368" s="118" t="n"/>
      <c r="T368" s="119" t="n"/>
      <c r="U368" s="120" t="n"/>
      <c r="V368" s="120" t="n"/>
      <c r="W368" s="121" t="n"/>
      <c r="X368" s="122" t="n"/>
      <c r="Y368" s="122" t="n"/>
      <c r="Z368" s="143" t="n"/>
      <c r="AA368" s="140" t="n"/>
      <c r="AB368" s="140" t="n"/>
      <c r="AC368" s="144" t="n"/>
      <c r="AD368" s="142" t="n"/>
      <c r="AE368" s="142" t="n"/>
    </row>
    <row r="369" ht="15" customHeight="1" thickBot="1">
      <c r="B369" s="88" t="inlineStr">
        <is>
          <t>45MQ215L</t>
        </is>
      </c>
      <c r="C369" s="89">
        <f>SUMIF(数量表!D:H,B369,数量表!H:H)</f>
        <v/>
      </c>
      <c r="D369" s="89" t="n">
        <v>30</v>
      </c>
      <c r="E369" s="89" t="n">
        <v>105</v>
      </c>
      <c r="F369" s="90" t="n">
        <v>2298</v>
      </c>
      <c r="G369" s="89" t="n"/>
      <c r="H369" s="91" t="n">
        <v>1</v>
      </c>
      <c r="I369" s="91">
        <f>C369*H369</f>
        <v/>
      </c>
      <c r="J369" s="29" t="n"/>
      <c r="K369" s="101" t="inlineStr">
        <is>
          <t>30x105</t>
        </is>
      </c>
      <c r="L369" s="102">
        <f>F369</f>
        <v/>
      </c>
      <c r="M369" s="102">
        <f>I369</f>
        <v/>
      </c>
      <c r="N369" s="103" t="n"/>
      <c r="O369" s="104" t="n"/>
      <c r="P369" s="104" t="n"/>
      <c r="Q369" s="123" t="n"/>
      <c r="R369" s="124" t="n"/>
      <c r="S369" s="124" t="n"/>
      <c r="T369" s="125" t="n"/>
      <c r="U369" s="126" t="n"/>
      <c r="V369" s="126" t="n"/>
      <c r="W369" s="127" t="n"/>
      <c r="X369" s="145" t="n"/>
      <c r="Y369" s="145" t="n"/>
      <c r="Z369" s="146" t="n"/>
      <c r="AA369" s="147" t="n"/>
      <c r="AB369" s="147" t="n"/>
      <c r="AC369" s="199" t="n"/>
      <c r="AD369" s="200" t="n"/>
      <c r="AE369" s="200" t="n"/>
    </row>
    <row r="370" ht="15" customHeight="1" thickBot="1">
      <c r="B370" s="88" t="inlineStr">
        <is>
          <t>45MQ215R</t>
        </is>
      </c>
      <c r="C370" s="89">
        <f>SUMIF(数量表!D:H,B370,数量表!H:H)</f>
        <v/>
      </c>
      <c r="D370" s="89" t="n">
        <v>30</v>
      </c>
      <c r="E370" s="89" t="n">
        <v>105</v>
      </c>
      <c r="F370" s="89" t="n">
        <v>2298</v>
      </c>
      <c r="G370" s="89" t="inlineStr">
        <is>
          <t>×</t>
        </is>
      </c>
      <c r="H370" s="91" t="n">
        <v>1</v>
      </c>
      <c r="I370" s="91">
        <f>C370*H370</f>
        <v/>
      </c>
      <c r="J370" s="29" t="n"/>
      <c r="K370" s="106" t="inlineStr">
        <is>
          <t>30×105</t>
        </is>
      </c>
      <c r="L370" s="97">
        <f>F370</f>
        <v/>
      </c>
      <c r="M370" s="97">
        <f>I370</f>
        <v/>
      </c>
      <c r="N370" s="105" t="n"/>
      <c r="O370" s="99" t="n"/>
      <c r="P370" s="99" t="n"/>
      <c r="Q370" s="117" t="n"/>
      <c r="R370" s="118" t="n"/>
      <c r="S370" s="118" t="n"/>
      <c r="T370" s="119" t="n"/>
      <c r="U370" s="120" t="n"/>
      <c r="V370" s="120" t="n"/>
      <c r="W370" s="121" t="n"/>
      <c r="X370" s="122" t="n"/>
      <c r="Y370" s="122" t="n"/>
      <c r="Z370" s="143" t="n"/>
      <c r="AA370" s="140" t="n"/>
      <c r="AB370" s="140" t="n"/>
      <c r="AC370" s="144" t="n"/>
      <c r="AD370" s="142" t="n"/>
      <c r="AE370" s="142" t="n"/>
    </row>
    <row r="371" ht="15" customHeight="1" thickBot="1">
      <c r="B371" s="83" t="inlineStr">
        <is>
          <t>45MQ305</t>
        </is>
      </c>
      <c r="C371" s="7" t="n"/>
      <c r="D371" s="7" t="n"/>
      <c r="E371" s="7" t="n"/>
      <c r="F371" s="84" t="n"/>
      <c r="G371" s="7" t="n"/>
      <c r="H371" s="21" t="n"/>
      <c r="I371" s="21" t="n"/>
      <c r="J371" s="29" t="n"/>
      <c r="K371" s="106" t="n"/>
      <c r="L371" s="97" t="n"/>
      <c r="M371" s="97" t="n"/>
      <c r="N371" s="105" t="n"/>
      <c r="O371" s="99" t="n"/>
      <c r="P371" s="99" t="n"/>
      <c r="Q371" s="117" t="n"/>
      <c r="R371" s="118" t="n"/>
      <c r="S371" s="118" t="n"/>
      <c r="T371" s="119" t="n"/>
      <c r="U371" s="120" t="n"/>
      <c r="V371" s="120" t="n"/>
      <c r="W371" s="121" t="n"/>
      <c r="X371" s="122" t="n"/>
      <c r="Y371" s="122" t="n"/>
      <c r="Z371" s="143" t="n"/>
      <c r="AA371" s="140" t="n"/>
      <c r="AB371" s="140" t="n"/>
      <c r="AC371" s="144" t="n"/>
      <c r="AD371" s="142" t="n"/>
      <c r="AE371" s="142" t="n"/>
    </row>
    <row r="372" ht="15" customHeight="1" thickBot="1">
      <c r="B372" s="83" t="inlineStr">
        <is>
          <t>45MQ305L</t>
        </is>
      </c>
      <c r="C372" s="7">
        <f>SUMIF(数量表!D:H,B372,数量表!H:H)</f>
        <v/>
      </c>
      <c r="D372" s="7" t="n">
        <v>30</v>
      </c>
      <c r="E372" s="7" t="n">
        <v>105</v>
      </c>
      <c r="F372" s="84" t="n">
        <v>2298</v>
      </c>
      <c r="G372" s="7" t="n"/>
      <c r="H372" s="21" t="n">
        <v>1</v>
      </c>
      <c r="I372" s="21">
        <f>C372*H372</f>
        <v/>
      </c>
      <c r="J372" s="29" t="n"/>
      <c r="K372" s="101" t="inlineStr">
        <is>
          <t>30x105</t>
        </is>
      </c>
      <c r="L372" s="97">
        <f>F372</f>
        <v/>
      </c>
      <c r="M372" s="102">
        <f>I372</f>
        <v/>
      </c>
      <c r="N372" s="103" t="n"/>
      <c r="O372" s="104" t="n"/>
      <c r="P372" s="104" t="n"/>
      <c r="Q372" s="123" t="n"/>
      <c r="R372" s="124" t="n"/>
      <c r="S372" s="124" t="n"/>
      <c r="T372" s="125" t="n"/>
      <c r="U372" s="126" t="n"/>
      <c r="V372" s="126" t="n"/>
      <c r="W372" s="127" t="n"/>
      <c r="X372" s="145" t="n"/>
      <c r="Y372" s="145" t="n"/>
      <c r="Z372" s="146" t="n"/>
      <c r="AA372" s="147" t="n"/>
      <c r="AB372" s="147" t="n"/>
      <c r="AC372" s="148" t="n"/>
      <c r="AD372" s="149" t="n"/>
      <c r="AE372" s="149" t="n"/>
    </row>
    <row r="373" ht="15" customHeight="1" thickBot="1">
      <c r="B373" s="88" t="inlineStr">
        <is>
          <t>45MQ305R</t>
        </is>
      </c>
      <c r="C373" s="89">
        <f>SUMIF(数量表!D:H,B373,数量表!H:H)</f>
        <v/>
      </c>
      <c r="D373" s="89" t="n">
        <v>30</v>
      </c>
      <c r="E373" s="89" t="n">
        <v>105</v>
      </c>
      <c r="F373" s="90" t="n">
        <v>2298</v>
      </c>
      <c r="G373" s="89" t="n"/>
      <c r="H373" s="91" t="n">
        <v>1</v>
      </c>
      <c r="I373" s="91">
        <f>C373*H373</f>
        <v/>
      </c>
      <c r="J373" s="29" t="n"/>
      <c r="K373" s="189" t="inlineStr">
        <is>
          <t>30x105</t>
        </is>
      </c>
      <c r="L373" s="97">
        <f>F373</f>
        <v/>
      </c>
      <c r="M373" s="190">
        <f>I373</f>
        <v/>
      </c>
      <c r="N373" s="191" t="n"/>
      <c r="O373" s="192" t="n"/>
      <c r="P373" s="192" t="n"/>
      <c r="Q373" s="193" t="n"/>
      <c r="R373" s="194" t="n"/>
      <c r="S373" s="194" t="n"/>
      <c r="T373" s="195" t="n"/>
      <c r="U373" s="196" t="n"/>
      <c r="V373" s="196" t="n"/>
      <c r="W373" s="197" t="n"/>
      <c r="X373" s="198" t="n"/>
      <c r="Y373" s="198" t="n"/>
      <c r="Z373" s="201" t="n"/>
      <c r="AA373" s="202" t="n"/>
      <c r="AB373" s="202" t="n"/>
      <c r="AC373" s="199" t="n"/>
      <c r="AD373" s="200" t="n"/>
      <c r="AE373" s="200" t="n"/>
    </row>
    <row r="374" ht="15" customHeight="1" thickBot="1">
      <c r="B374" s="88" t="inlineStr">
        <is>
          <t>45MQ310</t>
        </is>
      </c>
      <c r="C374" s="89" t="n"/>
      <c r="D374" s="89" t="n"/>
      <c r="E374" s="89" t="n"/>
      <c r="F374" s="89" t="n"/>
      <c r="G374" s="89" t="n"/>
      <c r="H374" s="91" t="n"/>
      <c r="I374" s="91" t="n"/>
      <c r="J374" s="29" t="n"/>
      <c r="K374" s="106" t="n"/>
      <c r="L374" s="97" t="n"/>
      <c r="M374" s="97" t="n"/>
      <c r="N374" s="105" t="n"/>
      <c r="O374" s="99" t="n"/>
      <c r="P374" s="99" t="n"/>
      <c r="Q374" s="117" t="n"/>
      <c r="R374" s="118" t="n"/>
      <c r="S374" s="118" t="n"/>
      <c r="T374" s="119" t="n"/>
      <c r="U374" s="120" t="n"/>
      <c r="V374" s="120" t="n"/>
      <c r="W374" s="121" t="n"/>
      <c r="X374" s="122" t="n"/>
      <c r="Y374" s="122" t="n"/>
      <c r="Z374" s="143" t="n"/>
      <c r="AA374" s="140" t="n"/>
      <c r="AB374" s="140" t="n"/>
      <c r="AC374" s="144" t="n"/>
      <c r="AD374" s="142" t="n"/>
      <c r="AE374" s="142" t="n"/>
    </row>
    <row r="375" ht="15" customHeight="1" thickBot="1">
      <c r="B375" s="88" t="inlineStr">
        <is>
          <t>45MQ310L</t>
        </is>
      </c>
      <c r="C375" s="89">
        <f>SUMIF(数量表!D:H,B375,数量表!H:H)</f>
        <v/>
      </c>
      <c r="D375" s="89" t="n">
        <v>30</v>
      </c>
      <c r="E375" s="89" t="n">
        <v>105</v>
      </c>
      <c r="F375" s="89" t="n">
        <v>2298</v>
      </c>
      <c r="G375" s="89" t="inlineStr">
        <is>
          <t>×</t>
        </is>
      </c>
      <c r="H375" s="91" t="n">
        <v>1</v>
      </c>
      <c r="I375" s="91">
        <f>C375*H375</f>
        <v/>
      </c>
      <c r="J375" s="29" t="n"/>
      <c r="K375" s="106" t="inlineStr">
        <is>
          <t>30×105</t>
        </is>
      </c>
      <c r="L375" s="97">
        <f>F375</f>
        <v/>
      </c>
      <c r="M375" s="97">
        <f>I375</f>
        <v/>
      </c>
      <c r="N375" s="105" t="n"/>
      <c r="O375" s="99" t="n"/>
      <c r="P375" s="99" t="n"/>
      <c r="Q375" s="117" t="n"/>
      <c r="R375" s="118" t="n"/>
      <c r="S375" s="118" t="n"/>
      <c r="T375" s="119" t="n"/>
      <c r="U375" s="120" t="n"/>
      <c r="V375" s="120" t="n"/>
      <c r="W375" s="121" t="n"/>
      <c r="X375" s="122" t="n"/>
      <c r="Y375" s="122" t="n"/>
      <c r="Z375" s="143" t="n"/>
      <c r="AA375" s="140" t="n"/>
      <c r="AB375" s="140" t="n"/>
      <c r="AC375" s="144" t="n"/>
      <c r="AD375" s="142" t="n"/>
      <c r="AE375" s="142" t="n"/>
    </row>
    <row r="376" ht="15" customHeight="1" thickBot="1">
      <c r="B376" s="88" t="inlineStr">
        <is>
          <t>45MQ310R</t>
        </is>
      </c>
      <c r="C376" s="89">
        <f>SUMIF(数量表!D:H,B376,数量表!H:H)</f>
        <v/>
      </c>
      <c r="D376" s="89" t="n">
        <v>30</v>
      </c>
      <c r="E376" s="89" t="n">
        <v>105</v>
      </c>
      <c r="F376" s="89" t="n">
        <v>2298</v>
      </c>
      <c r="G376" s="89" t="inlineStr">
        <is>
          <t>×</t>
        </is>
      </c>
      <c r="H376" s="91" t="n">
        <v>1</v>
      </c>
      <c r="I376" s="91">
        <f>C376*H376</f>
        <v/>
      </c>
      <c r="J376" s="29" t="n"/>
      <c r="K376" s="106" t="inlineStr">
        <is>
          <t>30×105</t>
        </is>
      </c>
      <c r="L376" s="97">
        <f>F376</f>
        <v/>
      </c>
      <c r="M376" s="97">
        <f>I376</f>
        <v/>
      </c>
      <c r="N376" s="105" t="n"/>
      <c r="O376" s="99" t="n"/>
      <c r="P376" s="99" t="n"/>
      <c r="Q376" s="117" t="n"/>
      <c r="R376" s="118" t="n"/>
      <c r="S376" s="118" t="n"/>
      <c r="T376" s="119" t="n"/>
      <c r="U376" s="120" t="n"/>
      <c r="V376" s="120" t="n"/>
      <c r="W376" s="121" t="n"/>
      <c r="X376" s="122" t="n"/>
      <c r="Y376" s="122" t="n"/>
      <c r="Z376" s="143" t="n"/>
      <c r="AA376" s="140" t="n"/>
      <c r="AB376" s="140" t="n"/>
      <c r="AC376" s="144" t="n"/>
      <c r="AD376" s="142" t="n"/>
      <c r="AE376" s="142" t="n"/>
    </row>
    <row r="377" ht="15" customHeight="1" thickBot="1">
      <c r="B377" s="83" t="inlineStr">
        <is>
          <t>45MQ600</t>
        </is>
      </c>
      <c r="C377" s="7">
        <f>SUMIF(数量表!D:H,B377,数量表!H:H)</f>
        <v/>
      </c>
      <c r="D377" s="7" t="n">
        <v>27</v>
      </c>
      <c r="E377" s="7" t="n">
        <v>105</v>
      </c>
      <c r="F377" s="7" t="n">
        <v>2298</v>
      </c>
      <c r="G377" s="7" t="inlineStr">
        <is>
          <t>×</t>
        </is>
      </c>
      <c r="H377" s="21" t="n">
        <v>1</v>
      </c>
      <c r="I377" s="21">
        <f>C377*H377</f>
        <v/>
      </c>
      <c r="J377" s="29" t="n"/>
      <c r="K377" s="106" t="n"/>
      <c r="L377" s="97" t="n"/>
      <c r="M377" s="97" t="n"/>
      <c r="N377" s="98" t="inlineStr">
        <is>
          <t>27×105</t>
        </is>
      </c>
      <c r="O377" s="99">
        <f>F377</f>
        <v/>
      </c>
      <c r="P377" s="99">
        <f>I377</f>
        <v/>
      </c>
      <c r="Q377" s="117" t="n"/>
      <c r="R377" s="118" t="n"/>
      <c r="S377" s="118" t="n"/>
      <c r="T377" s="119" t="n"/>
      <c r="U377" s="120" t="n"/>
      <c r="V377" s="120" t="n"/>
      <c r="W377" s="121" t="n"/>
      <c r="X377" s="122" t="n"/>
      <c r="Y377" s="122" t="n"/>
      <c r="Z377" s="143" t="n"/>
      <c r="AA377" s="140" t="n"/>
      <c r="AB377" s="140" t="n"/>
      <c r="AC377" s="144" t="n"/>
      <c r="AD377" s="142" t="n"/>
      <c r="AE377" s="142" t="n"/>
    </row>
    <row r="378" ht="15" customHeight="1">
      <c r="B378" s="79" t="inlineStr">
        <is>
          <t>45MQ600L</t>
        </is>
      </c>
      <c r="C378" s="80">
        <f>SUMIF(数量表!D:H,B378,数量表!H:H)</f>
        <v/>
      </c>
      <c r="D378" s="80" t="n">
        <v>30</v>
      </c>
      <c r="E378" s="80" t="n">
        <v>105</v>
      </c>
      <c r="F378" s="80" t="n">
        <v>2298</v>
      </c>
      <c r="G378" s="80" t="inlineStr">
        <is>
          <t>×</t>
        </is>
      </c>
      <c r="H378" s="82" t="n">
        <v>1</v>
      </c>
      <c r="I378" s="82">
        <f>C378*H378</f>
        <v/>
      </c>
      <c r="J378" s="29" t="n"/>
      <c r="K378" s="106" t="inlineStr">
        <is>
          <t>30×105</t>
        </is>
      </c>
      <c r="L378" s="97">
        <f>F378</f>
        <v/>
      </c>
      <c r="M378" s="97">
        <f>I378</f>
        <v/>
      </c>
      <c r="N378" s="98" t="n"/>
      <c r="O378" s="99" t="n"/>
      <c r="P378" s="99" t="n"/>
      <c r="Q378" s="117" t="n"/>
      <c r="R378" s="118" t="n"/>
      <c r="S378" s="118" t="n"/>
      <c r="T378" s="119" t="n"/>
      <c r="U378" s="120" t="n"/>
      <c r="V378" s="120" t="n"/>
      <c r="W378" s="121" t="n"/>
      <c r="X378" s="122" t="n"/>
      <c r="Y378" s="122" t="n"/>
      <c r="Z378" s="143" t="n"/>
      <c r="AA378" s="140" t="n"/>
      <c r="AB378" s="140" t="n"/>
      <c r="AC378" s="144" t="n"/>
      <c r="AD378" s="142" t="n"/>
      <c r="AE378" s="142" t="n"/>
    </row>
    <row r="379" ht="15" customHeight="1" thickBot="1">
      <c r="B379" s="88" t="inlineStr">
        <is>
          <t>45MQ600L</t>
        </is>
      </c>
      <c r="C379" s="89">
        <f>SUMIF(数量表!D:H,B379,数量表!H:H)</f>
        <v/>
      </c>
      <c r="D379" s="89" t="n">
        <v>27</v>
      </c>
      <c r="E379" s="89" t="n">
        <v>105</v>
      </c>
      <c r="F379" s="89" t="n">
        <v>2298</v>
      </c>
      <c r="G379" s="89" t="inlineStr">
        <is>
          <t>×</t>
        </is>
      </c>
      <c r="H379" s="91" t="n">
        <v>1</v>
      </c>
      <c r="I379" s="91">
        <f>C379*H379</f>
        <v/>
      </c>
      <c r="J379" s="29" t="n"/>
      <c r="K379" s="106" t="n"/>
      <c r="L379" s="97" t="n"/>
      <c r="M379" s="97" t="n"/>
      <c r="N379" s="105" t="inlineStr">
        <is>
          <t>27×105</t>
        </is>
      </c>
      <c r="O379" s="99">
        <f>F379</f>
        <v/>
      </c>
      <c r="P379" s="99">
        <f>I379</f>
        <v/>
      </c>
      <c r="Q379" s="117" t="n"/>
      <c r="R379" s="118" t="n"/>
      <c r="S379" s="118" t="n"/>
      <c r="T379" s="119" t="n"/>
      <c r="U379" s="120" t="n"/>
      <c r="V379" s="120" t="n"/>
      <c r="W379" s="121" t="n"/>
      <c r="X379" s="122" t="n"/>
      <c r="Y379" s="122" t="n"/>
      <c r="Z379" s="143" t="n"/>
      <c r="AA379" s="140" t="n"/>
      <c r="AB379" s="140" t="n"/>
      <c r="AC379" s="144" t="n"/>
      <c r="AD379" s="142" t="n"/>
      <c r="AE379" s="142" t="n"/>
    </row>
    <row r="380" ht="15" customHeight="1">
      <c r="B380" s="85" t="inlineStr">
        <is>
          <t>45MQ600R</t>
        </is>
      </c>
      <c r="C380" s="80">
        <f>SUMIF(数量表!D:H,B380,数量表!H:H)</f>
        <v/>
      </c>
      <c r="D380" t="n">
        <v>30</v>
      </c>
      <c r="E380" t="n">
        <v>105</v>
      </c>
      <c r="F380" t="n">
        <v>2298</v>
      </c>
      <c r="G380" t="inlineStr">
        <is>
          <t>×</t>
        </is>
      </c>
      <c r="H380" s="87" t="n">
        <v>1</v>
      </c>
      <c r="I380" s="82">
        <f>C380*H380</f>
        <v/>
      </c>
      <c r="J380" s="29" t="n"/>
      <c r="K380" s="106" t="inlineStr">
        <is>
          <t>30×105</t>
        </is>
      </c>
      <c r="L380" s="97">
        <f>F380</f>
        <v/>
      </c>
      <c r="M380" s="97">
        <f>I380</f>
        <v/>
      </c>
      <c r="N380" s="105" t="n"/>
      <c r="O380" s="99" t="n"/>
      <c r="P380" s="99" t="n"/>
      <c r="Q380" s="117" t="n"/>
      <c r="R380" s="118" t="n"/>
      <c r="S380" s="118" t="n"/>
      <c r="T380" s="119" t="n"/>
      <c r="U380" s="120" t="n"/>
      <c r="V380" s="120" t="n"/>
      <c r="W380" s="121" t="n"/>
      <c r="X380" s="122" t="n"/>
      <c r="Y380" s="122" t="n"/>
      <c r="Z380" s="143" t="n"/>
      <c r="AA380" s="140" t="n"/>
      <c r="AB380" s="140" t="n"/>
      <c r="AC380" s="144" t="n"/>
      <c r="AD380" s="142" t="n"/>
      <c r="AE380" s="142" t="n"/>
    </row>
    <row r="381" ht="15" customHeight="1" thickBot="1">
      <c r="B381" s="85" t="inlineStr">
        <is>
          <t>45MQ600R</t>
        </is>
      </c>
      <c r="C381" s="89">
        <f>SUMIF(数量表!D:H,B381,数量表!H:H)</f>
        <v/>
      </c>
      <c r="D381" t="n">
        <v>27</v>
      </c>
      <c r="E381" t="n">
        <v>105</v>
      </c>
      <c r="F381" t="n">
        <v>2298</v>
      </c>
      <c r="G381" t="inlineStr">
        <is>
          <t>×</t>
        </is>
      </c>
      <c r="H381" s="87" t="n">
        <v>1</v>
      </c>
      <c r="I381" s="91">
        <f>C381*H381</f>
        <v/>
      </c>
      <c r="J381" s="29" t="n"/>
      <c r="K381" s="106" t="n"/>
      <c r="L381" s="97" t="n"/>
      <c r="M381" s="97" t="n"/>
      <c r="N381" s="105" t="inlineStr">
        <is>
          <t>27×105</t>
        </is>
      </c>
      <c r="O381" s="99">
        <f>F381</f>
        <v/>
      </c>
      <c r="P381" s="99">
        <f>I381</f>
        <v/>
      </c>
      <c r="Q381" s="117" t="n"/>
      <c r="R381" s="118" t="n"/>
      <c r="S381" s="118" t="n"/>
      <c r="T381" s="119" t="n"/>
      <c r="U381" s="120" t="n"/>
      <c r="V381" s="120" t="n"/>
      <c r="W381" s="121" t="n"/>
      <c r="X381" s="122" t="n"/>
      <c r="Y381" s="122" t="n"/>
      <c r="Z381" s="143" t="n"/>
      <c r="AA381" s="140" t="n"/>
      <c r="AB381" s="140" t="n"/>
      <c r="AC381" s="144" t="n"/>
      <c r="AD381" s="142" t="n"/>
      <c r="AE381" s="142" t="n"/>
    </row>
    <row r="382" ht="15" customHeight="1" thickBot="1">
      <c r="B382" s="83" t="inlineStr">
        <is>
          <t>45MQ</t>
        </is>
      </c>
      <c r="C382" s="7" t="n"/>
      <c r="D382" s="7" t="n"/>
      <c r="E382" s="7" t="n"/>
      <c r="F382" s="7" t="n"/>
      <c r="G382" s="7" t="n"/>
      <c r="H382" s="21" t="n"/>
      <c r="I382" s="21" t="n"/>
      <c r="J382" s="29" t="n"/>
      <c r="K382" s="106" t="n"/>
      <c r="L382" s="97" t="n"/>
      <c r="M382" s="97" t="n"/>
      <c r="N382" s="105" t="n"/>
      <c r="O382" s="99" t="n"/>
      <c r="P382" s="99" t="n"/>
      <c r="Q382" s="117" t="n"/>
      <c r="R382" s="118" t="n"/>
      <c r="S382" s="118" t="n"/>
      <c r="T382" s="119" t="n"/>
      <c r="U382" s="120" t="n"/>
      <c r="V382" s="120" t="n"/>
      <c r="W382" s="121" t="n"/>
      <c r="X382" s="122" t="n"/>
      <c r="Y382" s="122" t="n"/>
      <c r="Z382" s="143" t="n"/>
      <c r="AA382" s="140" t="n"/>
      <c r="AB382" s="140" t="n"/>
      <c r="AC382" s="144" t="n"/>
      <c r="AD382" s="142" t="n"/>
      <c r="AE382" s="142" t="n"/>
    </row>
    <row r="383" ht="15" customHeight="1" thickBot="1">
      <c r="B383" s="83" t="inlineStr">
        <is>
          <t>45MQO</t>
        </is>
      </c>
      <c r="C383" s="7" t="n"/>
      <c r="D383" s="7" t="n"/>
      <c r="E383" s="7" t="n"/>
      <c r="F383" s="7" t="n"/>
      <c r="G383" s="7" t="n"/>
      <c r="H383" s="21" t="n"/>
      <c r="I383" s="21" t="n"/>
      <c r="J383" s="29" t="n"/>
      <c r="K383" s="106" t="n"/>
      <c r="L383" s="97" t="n"/>
      <c r="M383" s="97" t="n"/>
      <c r="N383" s="105" t="n"/>
      <c r="O383" s="99" t="n"/>
      <c r="P383" s="99" t="n"/>
      <c r="Q383" s="117" t="n"/>
      <c r="R383" s="118" t="n"/>
      <c r="S383" s="118" t="n"/>
      <c r="T383" s="119" t="n"/>
      <c r="U383" s="120" t="n"/>
      <c r="V383" s="120" t="n"/>
      <c r="W383" s="121" t="n"/>
      <c r="X383" s="122" t="n"/>
      <c r="Y383" s="122" t="n"/>
      <c r="Z383" s="143" t="n"/>
      <c r="AA383" s="140" t="n"/>
      <c r="AB383" s="140" t="n"/>
      <c r="AC383" s="144" t="n"/>
      <c r="AD383" s="142" t="n"/>
      <c r="AE383" s="142" t="n"/>
    </row>
    <row r="384" ht="15" customHeight="1" thickBot="1">
      <c r="B384" s="83" t="inlineStr">
        <is>
          <t>45MQL</t>
        </is>
      </c>
      <c r="C384" s="7">
        <f>SUMIF(数量表!D:H,B384,数量表!H:H)</f>
        <v/>
      </c>
      <c r="D384" s="7" t="n">
        <v>30</v>
      </c>
      <c r="E384" s="7" t="n">
        <v>105</v>
      </c>
      <c r="F384" s="7" t="n">
        <v>2298</v>
      </c>
      <c r="G384" s="7" t="inlineStr">
        <is>
          <t>×</t>
        </is>
      </c>
      <c r="H384" s="21" t="n">
        <v>1</v>
      </c>
      <c r="I384" s="21">
        <f>C384*H384</f>
        <v/>
      </c>
      <c r="J384" s="29" t="n"/>
      <c r="K384" s="106" t="inlineStr">
        <is>
          <t>30×105</t>
        </is>
      </c>
      <c r="L384" s="97">
        <f>F384</f>
        <v/>
      </c>
      <c r="M384" s="97">
        <f>I384</f>
        <v/>
      </c>
      <c r="N384" s="105" t="n"/>
      <c r="O384" s="99" t="n"/>
      <c r="P384" s="99" t="n"/>
      <c r="Q384" s="117" t="n"/>
      <c r="R384" s="118" t="n"/>
      <c r="S384" s="118" t="n"/>
      <c r="T384" s="119" t="n"/>
      <c r="U384" s="120" t="n"/>
      <c r="V384" s="120" t="n"/>
      <c r="W384" s="121" t="n"/>
      <c r="X384" s="122" t="n"/>
      <c r="Y384" s="122" t="n"/>
      <c r="Z384" s="143" t="n"/>
      <c r="AA384" s="140" t="n"/>
      <c r="AB384" s="140" t="n"/>
      <c r="AC384" s="144" t="n"/>
      <c r="AD384" s="142" t="n"/>
      <c r="AE384" s="142" t="n"/>
    </row>
    <row r="385" ht="15" customHeight="1" thickBot="1">
      <c r="B385" s="83" t="inlineStr">
        <is>
          <t>45MQOL</t>
        </is>
      </c>
      <c r="C385" s="7">
        <f>SUMIF(数量表!D:H,B385,数量表!H:H)</f>
        <v/>
      </c>
      <c r="D385" s="7" t="n">
        <v>30</v>
      </c>
      <c r="E385" s="7" t="n">
        <v>105</v>
      </c>
      <c r="F385" s="7" t="n">
        <v>2298</v>
      </c>
      <c r="G385" s="7" t="inlineStr">
        <is>
          <t>×</t>
        </is>
      </c>
      <c r="H385" s="21" t="n">
        <v>1</v>
      </c>
      <c r="I385" s="21">
        <f>C385*H385</f>
        <v/>
      </c>
      <c r="J385" s="29" t="n"/>
      <c r="K385" s="106" t="inlineStr">
        <is>
          <t>30×105</t>
        </is>
      </c>
      <c r="L385" s="97">
        <f>F385</f>
        <v/>
      </c>
      <c r="M385" s="97">
        <f>I385</f>
        <v/>
      </c>
      <c r="N385" s="105" t="n"/>
      <c r="O385" s="99" t="n"/>
      <c r="P385" s="99" t="n"/>
      <c r="Q385" s="117" t="n"/>
      <c r="R385" s="118" t="n"/>
      <c r="S385" s="118" t="n"/>
      <c r="T385" s="119" t="n"/>
      <c r="U385" s="120" t="n"/>
      <c r="V385" s="120" t="n"/>
      <c r="W385" s="121" t="n"/>
      <c r="X385" s="122" t="n"/>
      <c r="Y385" s="122" t="n"/>
      <c r="Z385" s="143" t="n"/>
      <c r="AA385" s="140" t="n"/>
      <c r="AB385" s="140" t="n"/>
      <c r="AC385" s="144" t="n"/>
      <c r="AD385" s="142" t="n"/>
      <c r="AE385" s="142" t="n"/>
    </row>
    <row r="386" ht="15" customHeight="1" thickBot="1">
      <c r="B386" s="83" t="inlineStr">
        <is>
          <t>45MQR</t>
        </is>
      </c>
      <c r="C386" s="7">
        <f>SUMIF(数量表!D:H,B386,数量表!H:H)</f>
        <v/>
      </c>
      <c r="D386" s="7" t="n">
        <v>30</v>
      </c>
      <c r="E386" s="7" t="n">
        <v>105</v>
      </c>
      <c r="F386" s="7" t="n">
        <v>2298</v>
      </c>
      <c r="G386" s="7" t="n"/>
      <c r="H386" s="21" t="n">
        <v>1</v>
      </c>
      <c r="I386" s="21">
        <f>C386*H386</f>
        <v/>
      </c>
      <c r="J386" s="29" t="n"/>
      <c r="K386" s="106" t="inlineStr">
        <is>
          <t>30×105</t>
        </is>
      </c>
      <c r="L386" s="97">
        <f>F386</f>
        <v/>
      </c>
      <c r="M386" s="97">
        <f>I386</f>
        <v/>
      </c>
      <c r="N386" s="105" t="n"/>
      <c r="O386" s="99" t="n"/>
      <c r="P386" s="99" t="n"/>
      <c r="Q386" s="117" t="n"/>
      <c r="R386" s="118" t="n"/>
      <c r="S386" s="118" t="n"/>
      <c r="T386" s="119" t="n"/>
      <c r="U386" s="120" t="n"/>
      <c r="V386" s="120" t="n"/>
      <c r="W386" s="121" t="n"/>
      <c r="X386" s="122" t="n"/>
      <c r="Y386" s="122" t="n"/>
      <c r="Z386" s="143" t="n"/>
      <c r="AA386" s="140" t="n"/>
      <c r="AB386" s="140" t="n"/>
      <c r="AC386" s="144" t="n"/>
      <c r="AD386" s="142" t="n"/>
      <c r="AE386" s="142" t="n"/>
    </row>
    <row r="387" ht="15" customHeight="1" thickBot="1">
      <c r="B387" s="83" t="inlineStr">
        <is>
          <t>45MQOR</t>
        </is>
      </c>
      <c r="C387" s="7">
        <f>SUMIF(数量表!D:H,B387,数量表!H:H)</f>
        <v/>
      </c>
      <c r="D387" s="7" t="n">
        <v>30</v>
      </c>
      <c r="E387" s="7" t="n">
        <v>105</v>
      </c>
      <c r="F387" s="7" t="n">
        <v>2298</v>
      </c>
      <c r="G387" s="7" t="inlineStr">
        <is>
          <t>×</t>
        </is>
      </c>
      <c r="H387" s="21" t="n">
        <v>1</v>
      </c>
      <c r="I387" s="21">
        <f>C387*H387</f>
        <v/>
      </c>
      <c r="J387" s="29" t="n"/>
      <c r="K387" s="106" t="inlineStr">
        <is>
          <t>30×105</t>
        </is>
      </c>
      <c r="L387" s="97">
        <f>F387</f>
        <v/>
      </c>
      <c r="M387" s="97">
        <f>I387</f>
        <v/>
      </c>
      <c r="N387" s="105" t="n"/>
      <c r="O387" s="99" t="n"/>
      <c r="P387" s="99" t="n"/>
      <c r="Q387" s="117" t="n"/>
      <c r="R387" s="118" t="n"/>
      <c r="S387" s="118" t="n"/>
      <c r="T387" s="119" t="n"/>
      <c r="U387" s="120" t="n"/>
      <c r="V387" s="120" t="n"/>
      <c r="W387" s="121" t="n"/>
      <c r="X387" s="122" t="n"/>
      <c r="Y387" s="122" t="n"/>
      <c r="Z387" s="143" t="n"/>
      <c r="AA387" s="140" t="n"/>
      <c r="AB387" s="140" t="n"/>
      <c r="AC387" s="144" t="n"/>
      <c r="AD387" s="142" t="n"/>
      <c r="AE387" s="142" t="n"/>
    </row>
    <row r="388" ht="15" customHeight="1" thickBot="1">
      <c r="B388" s="79" t="inlineStr">
        <is>
          <t>45MQ3</t>
        </is>
      </c>
      <c r="C388" s="80">
        <f>SUMIF(数量表!D:H,B388,数量表!H:H)</f>
        <v/>
      </c>
      <c r="D388" s="80" t="n">
        <v>27</v>
      </c>
      <c r="E388" s="80" t="n">
        <v>105</v>
      </c>
      <c r="F388" s="80" t="n">
        <v>2298</v>
      </c>
      <c r="G388" s="80" t="inlineStr">
        <is>
          <t>×</t>
        </is>
      </c>
      <c r="H388" s="82" t="n">
        <v>1</v>
      </c>
      <c r="I388" s="82">
        <f>C388*H388</f>
        <v/>
      </c>
      <c r="J388" s="29" t="n"/>
      <c r="K388" s="106" t="n"/>
      <c r="L388" s="97" t="n"/>
      <c r="M388" s="97" t="n"/>
      <c r="N388" s="105" t="inlineStr">
        <is>
          <t>27×105</t>
        </is>
      </c>
      <c r="O388" s="99">
        <f>F388</f>
        <v/>
      </c>
      <c r="P388" s="99">
        <f>SUM(I388)</f>
        <v/>
      </c>
      <c r="Q388" s="117" t="n"/>
      <c r="R388" s="118" t="n"/>
      <c r="S388" s="118" t="n"/>
      <c r="T388" s="119" t="n"/>
      <c r="U388" s="120" t="n"/>
      <c r="V388" s="120" t="n"/>
      <c r="W388" s="121" t="n"/>
      <c r="X388" s="122" t="n"/>
      <c r="Y388" s="122" t="n"/>
      <c r="Z388" s="143" t="n"/>
      <c r="AA388" s="140" t="n"/>
      <c r="AB388" s="140" t="n"/>
      <c r="AC388" s="144" t="n"/>
      <c r="AD388" s="142" t="n"/>
      <c r="AE388" s="142" t="n"/>
    </row>
    <row r="389" ht="15" customHeight="1">
      <c r="B389" s="79" t="inlineStr">
        <is>
          <t>45MQ3L</t>
        </is>
      </c>
      <c r="C389" s="80">
        <f>SUMIF(数量表!D:H,B389,数量表!H:H)</f>
        <v/>
      </c>
      <c r="D389" s="80" t="n">
        <v>27</v>
      </c>
      <c r="E389" s="80" t="n">
        <v>105</v>
      </c>
      <c r="F389" s="80" t="n">
        <v>2298</v>
      </c>
      <c r="G389" s="80" t="inlineStr">
        <is>
          <t>×</t>
        </is>
      </c>
      <c r="H389" s="82" t="n">
        <v>1</v>
      </c>
      <c r="I389" s="82">
        <f>C389*H389</f>
        <v/>
      </c>
      <c r="J389" s="29" t="n"/>
      <c r="K389" s="106" t="n"/>
      <c r="L389" s="97" t="n"/>
      <c r="M389" s="97" t="n"/>
      <c r="N389" s="98" t="inlineStr">
        <is>
          <t>27×105</t>
        </is>
      </c>
      <c r="O389" s="99">
        <f>F389</f>
        <v/>
      </c>
      <c r="P389" s="99">
        <f>SUM(I389)</f>
        <v/>
      </c>
      <c r="Q389" s="117" t="n"/>
      <c r="R389" s="118" t="n"/>
      <c r="S389" s="118" t="n"/>
      <c r="T389" s="119" t="n"/>
      <c r="U389" s="120" t="n"/>
      <c r="V389" s="120" t="n"/>
      <c r="W389" s="121" t="n"/>
      <c r="X389" s="122" t="n"/>
      <c r="Y389" s="122" t="n"/>
      <c r="Z389" s="143" t="n"/>
      <c r="AA389" s="140" t="n"/>
      <c r="AB389" s="140" t="n"/>
      <c r="AC389" s="144" t="n"/>
      <c r="AD389" s="142" t="n"/>
      <c r="AE389" s="142" t="n"/>
    </row>
    <row r="390" ht="15" customHeight="1" thickBot="1">
      <c r="B390" s="88" t="inlineStr">
        <is>
          <t>45MQ3L</t>
        </is>
      </c>
      <c r="C390" s="89">
        <f>SUMIF(数量表!D:H,B390,数量表!H:H)</f>
        <v/>
      </c>
      <c r="D390" s="89" t="n">
        <v>30</v>
      </c>
      <c r="E390" s="89" t="n">
        <v>105</v>
      </c>
      <c r="F390" s="89" t="n">
        <v>2298</v>
      </c>
      <c r="G390" s="89" t="n"/>
      <c r="H390" s="91" t="n">
        <v>1</v>
      </c>
      <c r="I390" s="91">
        <f>C390*H390</f>
        <v/>
      </c>
      <c r="J390" s="29" t="n"/>
      <c r="K390" s="106" t="inlineStr">
        <is>
          <t>30×105</t>
        </is>
      </c>
      <c r="L390" s="97">
        <f>F390</f>
        <v/>
      </c>
      <c r="M390" s="97">
        <f>I390</f>
        <v/>
      </c>
      <c r="N390" s="98" t="n"/>
      <c r="O390" s="99" t="n"/>
      <c r="P390" s="99" t="n"/>
      <c r="Q390" s="117" t="n"/>
      <c r="R390" s="118" t="n"/>
      <c r="S390" s="118" t="n"/>
      <c r="T390" s="119" t="n"/>
      <c r="U390" s="120" t="n"/>
      <c r="V390" s="120" t="n"/>
      <c r="W390" s="121" t="n"/>
      <c r="X390" s="122" t="n"/>
      <c r="Y390" s="122" t="n"/>
      <c r="Z390" s="143" t="n"/>
      <c r="AA390" s="140" t="n"/>
      <c r="AB390" s="140" t="n"/>
      <c r="AC390" s="144" t="n"/>
      <c r="AD390" s="142" t="n"/>
      <c r="AE390" s="142" t="n"/>
    </row>
    <row r="391" ht="15" customHeight="1">
      <c r="B391" s="79" t="inlineStr">
        <is>
          <t>45MQ3R</t>
        </is>
      </c>
      <c r="C391" s="80">
        <f>SUMIF(数量表!D:H,B391,数量表!H:H)</f>
        <v/>
      </c>
      <c r="D391" s="80" t="n">
        <v>27</v>
      </c>
      <c r="E391" s="80" t="n">
        <v>105</v>
      </c>
      <c r="F391" s="80" t="n">
        <v>2298</v>
      </c>
      <c r="G391" s="80" t="inlineStr">
        <is>
          <t>×</t>
        </is>
      </c>
      <c r="H391" s="82" t="n">
        <v>1</v>
      </c>
      <c r="I391" s="82">
        <f>C391*H391</f>
        <v/>
      </c>
      <c r="J391" s="29" t="n"/>
      <c r="K391" s="106" t="n"/>
      <c r="L391" s="97" t="n"/>
      <c r="M391" s="97" t="n"/>
      <c r="N391" s="98" t="inlineStr">
        <is>
          <t>27×105</t>
        </is>
      </c>
      <c r="O391" s="99">
        <f>F391</f>
        <v/>
      </c>
      <c r="P391" s="99">
        <f>I391</f>
        <v/>
      </c>
      <c r="Q391" s="117" t="n"/>
      <c r="R391" s="118" t="n"/>
      <c r="S391" s="118" t="n"/>
      <c r="T391" s="119" t="n"/>
      <c r="U391" s="120" t="n"/>
      <c r="V391" s="120" t="n"/>
      <c r="W391" s="121" t="n"/>
      <c r="X391" s="122" t="n"/>
      <c r="Y391" s="122" t="n"/>
      <c r="Z391" s="143" t="n"/>
      <c r="AA391" s="140" t="n"/>
      <c r="AB391" s="140" t="n"/>
      <c r="AC391" s="144" t="n"/>
      <c r="AD391" s="142" t="n"/>
      <c r="AE391" s="142" t="n"/>
    </row>
    <row r="392" ht="15" customHeight="1" thickBot="1">
      <c r="B392" s="88" t="inlineStr">
        <is>
          <t>45MQ3R</t>
        </is>
      </c>
      <c r="C392" s="89">
        <f>SUMIF(数量表!D:H,B392,数量表!H:H)</f>
        <v/>
      </c>
      <c r="D392" s="89" t="n">
        <v>30</v>
      </c>
      <c r="E392" s="89" t="n">
        <v>105</v>
      </c>
      <c r="F392" s="89" t="n">
        <v>2298</v>
      </c>
      <c r="G392" s="89" t="n"/>
      <c r="H392" s="91" t="n">
        <v>1</v>
      </c>
      <c r="I392" s="91">
        <f>C392*H392</f>
        <v/>
      </c>
      <c r="J392" s="29" t="n"/>
      <c r="K392" s="106" t="inlineStr">
        <is>
          <t>30×105</t>
        </is>
      </c>
      <c r="L392" s="97">
        <f>F392</f>
        <v/>
      </c>
      <c r="M392" s="97">
        <f>I392</f>
        <v/>
      </c>
      <c r="N392" s="98" t="n"/>
      <c r="O392" s="99" t="n"/>
      <c r="P392" s="99" t="n"/>
      <c r="Q392" s="117" t="n"/>
      <c r="R392" s="118" t="n"/>
      <c r="S392" s="118" t="n"/>
      <c r="T392" s="119" t="n"/>
      <c r="U392" s="120" t="n"/>
      <c r="V392" s="120" t="n"/>
      <c r="W392" s="121" t="n"/>
      <c r="X392" s="122" t="n"/>
      <c r="Y392" s="122" t="n"/>
      <c r="Z392" s="143" t="n"/>
      <c r="AA392" s="140" t="n"/>
      <c r="AB392" s="140" t="n"/>
      <c r="AC392" s="144" t="n"/>
      <c r="AD392" s="142" t="n"/>
      <c r="AE392" s="142" t="n"/>
    </row>
    <row r="393" ht="15" customHeight="1">
      <c r="B393" s="79" t="inlineStr">
        <is>
          <t>45MQ3X</t>
        </is>
      </c>
      <c r="C393" s="80">
        <f>SUMIF(数量表!D:H,B393,数量表!H:H)</f>
        <v/>
      </c>
      <c r="D393" s="80" t="n">
        <v>30</v>
      </c>
      <c r="E393" s="80" t="n">
        <v>92</v>
      </c>
      <c r="F393" s="80" t="n">
        <v>2262</v>
      </c>
      <c r="G393" s="80" t="inlineStr">
        <is>
          <t>×</t>
        </is>
      </c>
      <c r="H393" s="82" t="n">
        <v>2</v>
      </c>
      <c r="I393" s="82">
        <f>C393*H393</f>
        <v/>
      </c>
      <c r="J393" s="29" t="n"/>
      <c r="K393" s="107" t="n"/>
      <c r="L393" s="108" t="n"/>
      <c r="M393" s="108" t="n"/>
      <c r="N393" s="109" t="n"/>
      <c r="O393" s="110" t="n"/>
      <c r="P393" s="110" t="n"/>
      <c r="Q393" s="129" t="n"/>
      <c r="R393" s="130" t="n"/>
      <c r="S393" s="130" t="n"/>
      <c r="T393" s="131" t="n"/>
      <c r="U393" s="132" t="n"/>
      <c r="V393" s="132" t="n"/>
      <c r="W393" s="133" t="n">
        <v>30</v>
      </c>
      <c r="X393" s="134">
        <f>F393</f>
        <v/>
      </c>
      <c r="Y393" s="134">
        <f>SUM(I393)</f>
        <v/>
      </c>
      <c r="Z393" s="151" t="n"/>
      <c r="AA393" s="152" t="n"/>
      <c r="AB393" s="152" t="n"/>
      <c r="AC393" s="153" t="n"/>
      <c r="AD393" s="154" t="n"/>
      <c r="AE393" s="154" t="n"/>
    </row>
    <row r="394" ht="15" customHeight="1">
      <c r="B394" s="85" t="inlineStr">
        <is>
          <t>45MQ3X</t>
        </is>
      </c>
      <c r="C394">
        <f>SUMIF(数量表!D:H,B394,数量表!H:H)</f>
        <v/>
      </c>
      <c r="D394" t="n">
        <v>30</v>
      </c>
      <c r="E394" t="n">
        <v>92</v>
      </c>
      <c r="F394" t="n">
        <v>573</v>
      </c>
      <c r="G394" t="inlineStr">
        <is>
          <t>×</t>
        </is>
      </c>
      <c r="H394" s="87" t="n">
        <v>2</v>
      </c>
      <c r="I394" s="87">
        <f>C394*H394</f>
        <v/>
      </c>
      <c r="J394" s="29" t="n"/>
      <c r="K394" s="96" t="n"/>
      <c r="L394" s="97" t="n"/>
      <c r="M394" s="97" t="n"/>
      <c r="N394" s="98" t="n"/>
      <c r="O394" s="99" t="n"/>
      <c r="P394" s="99" t="n"/>
      <c r="Q394" s="117" t="n"/>
      <c r="R394" s="118" t="n"/>
      <c r="S394" s="118" t="n"/>
      <c r="T394" s="119" t="n"/>
      <c r="U394" s="120" t="n"/>
      <c r="V394" s="120" t="n"/>
      <c r="W394" s="121" t="n">
        <v>30</v>
      </c>
      <c r="X394" s="122">
        <f>F394</f>
        <v/>
      </c>
      <c r="Y394" s="122">
        <f>SUM(I394)</f>
        <v/>
      </c>
      <c r="Z394" s="143" t="n"/>
      <c r="AA394" s="140" t="n"/>
      <c r="AB394" s="140" t="n"/>
      <c r="AC394" s="144" t="n"/>
      <c r="AD394" s="142" t="n"/>
      <c r="AE394" s="142" t="n"/>
    </row>
    <row r="395" ht="15" customHeight="1" thickBot="1">
      <c r="B395" s="88" t="inlineStr">
        <is>
          <t>45MQ3X</t>
        </is>
      </c>
      <c r="C395" s="89">
        <f>SUMIF(数量表!D:H,B395,数量表!H:H)</f>
        <v/>
      </c>
      <c r="D395" s="89" t="n">
        <v>27</v>
      </c>
      <c r="E395" s="89" t="n">
        <v>92</v>
      </c>
      <c r="F395" s="89" t="n">
        <v>2262</v>
      </c>
      <c r="G395" s="89" t="inlineStr">
        <is>
          <t>×</t>
        </is>
      </c>
      <c r="H395" s="91" t="n">
        <v>1</v>
      </c>
      <c r="I395" s="91">
        <f>C395*H395</f>
        <v/>
      </c>
      <c r="J395" s="29" t="n"/>
      <c r="K395" s="96" t="n"/>
      <c r="L395" s="97" t="n"/>
      <c r="M395" s="97" t="n"/>
      <c r="N395" s="98" t="n"/>
      <c r="O395" s="99" t="n"/>
      <c r="P395" s="99" t="n"/>
      <c r="Q395" s="117" t="n"/>
      <c r="R395" s="118" t="n"/>
      <c r="S395" s="118" t="n"/>
      <c r="T395" s="119" t="n"/>
      <c r="U395" s="120" t="n"/>
      <c r="V395" s="120" t="n"/>
      <c r="W395" s="121" t="n"/>
      <c r="X395" s="122" t="n"/>
      <c r="Y395" s="122" t="n"/>
      <c r="Z395" s="143" t="n">
        <v>27</v>
      </c>
      <c r="AA395" s="140">
        <f>F395</f>
        <v/>
      </c>
      <c r="AB395" s="140">
        <f>SUM(I395)</f>
        <v/>
      </c>
      <c r="AC395" s="144" t="n"/>
      <c r="AD395" s="142" t="n"/>
      <c r="AE395" s="142" t="n"/>
    </row>
    <row r="396" ht="15" customHeight="1">
      <c r="B396" s="85" t="inlineStr">
        <is>
          <t>45MQ3L+12</t>
        </is>
      </c>
      <c r="C396">
        <f>SUMIF(数量表!D:H,B396,数量表!H:H)</f>
        <v/>
      </c>
      <c r="D396" t="n">
        <v>27</v>
      </c>
      <c r="E396" t="n">
        <v>105</v>
      </c>
      <c r="F396" t="n">
        <v>2298</v>
      </c>
      <c r="G396" t="inlineStr">
        <is>
          <t>×</t>
        </is>
      </c>
      <c r="H396" s="87" t="n">
        <v>1</v>
      </c>
      <c r="I396" s="87">
        <f>C396*H396</f>
        <v/>
      </c>
      <c r="J396" s="29" t="n"/>
      <c r="K396" s="106" t="n"/>
      <c r="L396" s="97" t="n"/>
      <c r="M396" s="97" t="n"/>
      <c r="N396" s="105" t="inlineStr">
        <is>
          <t>27×105</t>
        </is>
      </c>
      <c r="O396" s="99">
        <f>F396</f>
        <v/>
      </c>
      <c r="P396" s="99">
        <f>I396</f>
        <v/>
      </c>
      <c r="Q396" s="117" t="n"/>
      <c r="R396" s="118" t="n"/>
      <c r="S396" s="118" t="n"/>
      <c r="T396" s="119" t="n"/>
      <c r="U396" s="120" t="n"/>
      <c r="V396" s="120" t="n"/>
      <c r="W396" s="121" t="n"/>
      <c r="X396" s="122" t="n"/>
      <c r="Y396" s="122" t="n"/>
      <c r="Z396" s="143" t="n"/>
      <c r="AA396" s="140" t="n"/>
      <c r="AB396" s="140" t="n"/>
      <c r="AC396" s="144" t="n"/>
      <c r="AD396" s="142" t="n"/>
      <c r="AE396" s="142" t="n"/>
    </row>
    <row r="397" ht="15" customHeight="1" thickBot="1">
      <c r="B397" s="88" t="inlineStr">
        <is>
          <t>45MQ3L+12</t>
        </is>
      </c>
      <c r="C397" s="89">
        <f>SUMIF(数量表!D:H,B397,数量表!H:H)</f>
        <v/>
      </c>
      <c r="D397" s="89" t="n">
        <v>30</v>
      </c>
      <c r="E397" s="89" t="n">
        <v>105</v>
      </c>
      <c r="F397" s="89" t="n">
        <v>2298</v>
      </c>
      <c r="G397" s="89" t="inlineStr">
        <is>
          <t>×</t>
        </is>
      </c>
      <c r="H397" s="91" t="n">
        <v>1</v>
      </c>
      <c r="I397" s="91">
        <f>C397*H397</f>
        <v/>
      </c>
      <c r="J397" s="29" t="n"/>
      <c r="K397" s="106" t="inlineStr">
        <is>
          <t>30×105</t>
        </is>
      </c>
      <c r="L397" s="97">
        <f>F397</f>
        <v/>
      </c>
      <c r="M397" s="97">
        <f>I397</f>
        <v/>
      </c>
      <c r="N397" s="105" t="n"/>
      <c r="O397" s="99" t="n"/>
      <c r="P397" s="99" t="n"/>
      <c r="Q397" s="117" t="n"/>
      <c r="R397" s="118" t="n"/>
      <c r="S397" s="118" t="n"/>
      <c r="T397" s="119" t="n"/>
      <c r="U397" s="120" t="n"/>
      <c r="V397" s="120" t="n"/>
      <c r="W397" s="121" t="n"/>
      <c r="X397" s="122" t="n"/>
      <c r="Y397" s="122" t="n"/>
      <c r="Z397" s="143" t="n"/>
      <c r="AA397" s="140" t="n"/>
      <c r="AB397" s="140" t="n"/>
      <c r="AC397" s="144" t="n"/>
      <c r="AD397" s="142" t="n"/>
      <c r="AE397" s="142" t="n"/>
    </row>
    <row r="398" ht="15" customHeight="1">
      <c r="B398" s="85" t="inlineStr">
        <is>
          <t>45MQOL</t>
        </is>
      </c>
      <c r="C398">
        <f>SUMIF(数量表!D:H,B398,数量表!H:H)</f>
        <v/>
      </c>
      <c r="D398" t="n">
        <v>30</v>
      </c>
      <c r="E398" t="n">
        <v>105</v>
      </c>
      <c r="F398" t="n">
        <v>2298</v>
      </c>
      <c r="G398" t="inlineStr">
        <is>
          <t>×</t>
        </is>
      </c>
      <c r="H398" s="87" t="n">
        <v>1</v>
      </c>
      <c r="I398" s="87">
        <f>C398*H398</f>
        <v/>
      </c>
      <c r="J398" s="29" t="n"/>
      <c r="K398" s="106" t="inlineStr">
        <is>
          <t>30×105</t>
        </is>
      </c>
      <c r="L398" s="97">
        <f>F398</f>
        <v/>
      </c>
      <c r="M398" s="97">
        <f>I398</f>
        <v/>
      </c>
      <c r="N398" s="105" t="n"/>
      <c r="O398" s="99" t="n"/>
      <c r="P398" s="99" t="n"/>
      <c r="Q398" s="117" t="n"/>
      <c r="R398" s="118" t="n"/>
      <c r="S398" s="118" t="n"/>
      <c r="T398" s="119" t="n"/>
      <c r="U398" s="120" t="n"/>
      <c r="V398" s="120" t="n"/>
      <c r="W398" s="121" t="n"/>
      <c r="X398" s="122" t="n"/>
      <c r="Y398" s="122" t="n"/>
      <c r="Z398" s="143" t="n"/>
      <c r="AA398" s="140" t="n"/>
      <c r="AB398" s="140" t="n"/>
      <c r="AC398" s="144" t="n"/>
      <c r="AD398" s="142" t="n"/>
      <c r="AE398" s="142" t="n"/>
    </row>
    <row r="399" ht="15" customHeight="1" thickBot="1">
      <c r="B399" s="85" t="inlineStr">
        <is>
          <t>45MQOL</t>
        </is>
      </c>
      <c r="C399">
        <f>SUMIF(数量表!D:H,B399,数量表!H:H)</f>
        <v/>
      </c>
      <c r="D399" t="n">
        <v>27</v>
      </c>
      <c r="E399" t="n">
        <v>105</v>
      </c>
      <c r="F399" t="n">
        <v>2298</v>
      </c>
      <c r="G399" t="inlineStr">
        <is>
          <t>×</t>
        </is>
      </c>
      <c r="H399" s="87" t="n">
        <v>1</v>
      </c>
      <c r="I399" s="87">
        <f>C399*H399</f>
        <v/>
      </c>
      <c r="J399" s="29" t="n"/>
      <c r="K399" s="106" t="n"/>
      <c r="L399" s="97" t="n"/>
      <c r="M399" s="97" t="n"/>
      <c r="N399" s="105" t="inlineStr">
        <is>
          <t>27×105</t>
        </is>
      </c>
      <c r="O399" s="99">
        <f>F399</f>
        <v/>
      </c>
      <c r="P399" s="99">
        <f>I399</f>
        <v/>
      </c>
      <c r="Q399" s="117" t="n"/>
      <c r="R399" s="118" t="n"/>
      <c r="S399" s="118" t="n"/>
      <c r="T399" s="119" t="n"/>
      <c r="U399" s="120" t="n"/>
      <c r="V399" s="120" t="n"/>
      <c r="W399" s="121" t="n"/>
      <c r="X399" s="122" t="n"/>
      <c r="Y399" s="122" t="n"/>
      <c r="Z399" s="143" t="n"/>
      <c r="AA399" s="140" t="n"/>
      <c r="AB399" s="140" t="n"/>
      <c r="AC399" s="144" t="n"/>
      <c r="AD399" s="142" t="n"/>
      <c r="AE399" s="142" t="n"/>
    </row>
    <row r="400" ht="15" customHeight="1" thickBot="1">
      <c r="B400" s="83" t="inlineStr">
        <is>
          <t>45MQO300S</t>
        </is>
      </c>
      <c r="C400" s="7" t="n"/>
      <c r="D400" s="7" t="n"/>
      <c r="E400" s="7" t="n"/>
      <c r="F400" s="7" t="n"/>
      <c r="G400" s="7" t="n"/>
      <c r="H400" s="21" t="n"/>
      <c r="I400" s="21" t="n"/>
      <c r="J400" s="29" t="n"/>
      <c r="K400" s="106" t="n"/>
      <c r="L400" s="97" t="n"/>
      <c r="M400" s="97" t="n"/>
      <c r="N400" s="105" t="n"/>
      <c r="O400" s="99" t="n"/>
      <c r="P400" s="99" t="n"/>
      <c r="Q400" s="117" t="n"/>
      <c r="R400" s="118" t="n"/>
      <c r="S400" s="118" t="n"/>
      <c r="T400" s="119" t="n"/>
      <c r="U400" s="120" t="n"/>
      <c r="V400" s="120" t="n"/>
      <c r="W400" s="121" t="n"/>
      <c r="X400" s="122" t="n"/>
      <c r="Y400" s="122" t="n"/>
      <c r="Z400" s="143" t="n"/>
      <c r="AA400" s="140" t="n"/>
      <c r="AB400" s="140" t="n"/>
      <c r="AC400" s="144" t="n"/>
      <c r="AD400" s="142" t="n"/>
      <c r="AE400" s="142" t="n"/>
    </row>
    <row r="401" ht="15" customHeight="1" thickBot="1">
      <c r="B401" s="79" t="inlineStr">
        <is>
          <t>68MAW</t>
        </is>
      </c>
      <c r="C401" s="80">
        <f>SUMIF(数量表!D:H,B401,数量表!H:H)</f>
        <v/>
      </c>
      <c r="D401" s="80" t="n">
        <v>27</v>
      </c>
      <c r="E401" s="80" t="n">
        <v>105</v>
      </c>
      <c r="F401" s="81" t="n">
        <v>2173</v>
      </c>
      <c r="G401" s="80" t="inlineStr">
        <is>
          <t>×</t>
        </is>
      </c>
      <c r="H401" s="82" t="n">
        <v>1</v>
      </c>
      <c r="I401" s="82">
        <f>C401*H401</f>
        <v/>
      </c>
      <c r="J401" s="2" t="n"/>
      <c r="K401" s="96" t="n"/>
      <c r="L401" s="97" t="n"/>
      <c r="M401" s="97" t="n"/>
      <c r="N401" s="98" t="inlineStr">
        <is>
          <t>27×105</t>
        </is>
      </c>
      <c r="O401" s="99">
        <f>F401</f>
        <v/>
      </c>
      <c r="P401" s="99">
        <f>SUM(I401)</f>
        <v/>
      </c>
      <c r="Q401" s="117" t="n"/>
      <c r="R401" s="118" t="n"/>
      <c r="S401" s="118" t="n"/>
      <c r="T401" s="119" t="n"/>
      <c r="U401" s="120" t="n"/>
      <c r="V401" s="120" t="n"/>
      <c r="W401" s="121" t="n"/>
      <c r="X401" s="122" t="n"/>
      <c r="Y401" s="122" t="n"/>
      <c r="Z401" s="143" t="n"/>
      <c r="AA401" s="140" t="n"/>
      <c r="AB401" s="140" t="n"/>
      <c r="AC401" s="144" t="n"/>
      <c r="AD401" s="142" t="n"/>
      <c r="AE401" s="142" t="n"/>
    </row>
    <row r="402" ht="15" customHeight="1" thickBot="1">
      <c r="B402" s="79" t="inlineStr">
        <is>
          <t>68MA</t>
        </is>
      </c>
      <c r="C402" s="80">
        <f>SUMIF(数量表!D:H,B402,数量表!H:H)</f>
        <v/>
      </c>
      <c r="D402" s="80" t="n">
        <v>27</v>
      </c>
      <c r="E402" s="80" t="n">
        <v>105</v>
      </c>
      <c r="F402" s="81" t="n">
        <v>2173</v>
      </c>
      <c r="G402" s="80" t="inlineStr">
        <is>
          <t>×</t>
        </is>
      </c>
      <c r="H402" s="82" t="n">
        <v>1</v>
      </c>
      <c r="I402" s="82">
        <f>C402*H402</f>
        <v/>
      </c>
      <c r="J402" s="2" t="n"/>
      <c r="K402" s="96" t="n"/>
      <c r="L402" s="97" t="n"/>
      <c r="M402" s="97" t="n"/>
      <c r="N402" s="98" t="inlineStr">
        <is>
          <t>27×105</t>
        </is>
      </c>
      <c r="O402" s="99">
        <f>F402</f>
        <v/>
      </c>
      <c r="P402" s="99">
        <f>SUM(I402)</f>
        <v/>
      </c>
      <c r="Q402" s="117" t="n"/>
      <c r="R402" s="118" t="n"/>
      <c r="S402" s="118" t="n"/>
      <c r="T402" s="119" t="n"/>
      <c r="U402" s="120" t="n"/>
      <c r="V402" s="120" t="n"/>
      <c r="W402" s="121" t="n"/>
      <c r="X402" s="122" t="n"/>
      <c r="Y402" s="122" t="n"/>
      <c r="Z402" s="143" t="n"/>
      <c r="AA402" s="140" t="n"/>
      <c r="AB402" s="140" t="n"/>
      <c r="AC402" s="144" t="n"/>
      <c r="AD402" s="142" t="n"/>
      <c r="AE402" s="142" t="n"/>
    </row>
    <row r="403" ht="15" customHeight="1" thickBot="1">
      <c r="B403" s="83" t="inlineStr">
        <is>
          <t>68MA670</t>
        </is>
      </c>
      <c r="C403" s="7">
        <f>SUMIF(数量表!D:H,B403,数量表!H:H)</f>
        <v/>
      </c>
      <c r="D403" s="7" t="n">
        <v>27</v>
      </c>
      <c r="E403" s="7" t="n">
        <v>105</v>
      </c>
      <c r="F403" s="84" t="n">
        <v>2173</v>
      </c>
      <c r="G403" s="7" t="n"/>
      <c r="H403" s="21" t="n">
        <v>1</v>
      </c>
      <c r="I403" s="21">
        <f>C403*H403</f>
        <v/>
      </c>
      <c r="J403" s="2" t="n"/>
      <c r="K403" s="101" t="n"/>
      <c r="L403" s="102" t="n"/>
      <c r="M403" s="102" t="n"/>
      <c r="N403" s="103" t="inlineStr">
        <is>
          <t>27×105</t>
        </is>
      </c>
      <c r="O403" s="99">
        <f>F403</f>
        <v/>
      </c>
      <c r="P403" s="104">
        <f>SUM(I403)</f>
        <v/>
      </c>
      <c r="Q403" s="123" t="n"/>
      <c r="R403" s="124" t="n"/>
      <c r="S403" s="124" t="n"/>
      <c r="T403" s="125" t="n"/>
      <c r="U403" s="126" t="n"/>
      <c r="V403" s="126" t="n"/>
      <c r="W403" s="127" t="n"/>
      <c r="X403" s="128" t="n"/>
      <c r="Y403" s="145" t="n"/>
      <c r="Z403" s="146" t="n"/>
      <c r="AA403" s="147" t="n"/>
      <c r="AB403" s="147" t="n"/>
      <c r="AC403" s="148" t="n"/>
      <c r="AD403" s="149" t="n"/>
      <c r="AE403" s="149" t="n"/>
      <c r="AF403" s="150" t="n"/>
    </row>
    <row r="404" ht="15" customHeight="1">
      <c r="B404" s="85" t="inlineStr">
        <is>
          <t>68MA670L</t>
        </is>
      </c>
      <c r="C404">
        <f>SUMIF(数量表!D:H,B404,数量表!H:H)</f>
        <v/>
      </c>
      <c r="D404" t="n">
        <v>27</v>
      </c>
      <c r="E404" t="n">
        <v>105</v>
      </c>
      <c r="F404" s="86" t="n">
        <v>2173</v>
      </c>
      <c r="H404" s="87" t="n">
        <v>1</v>
      </c>
      <c r="I404" s="87">
        <f>C404*H404</f>
        <v/>
      </c>
      <c r="J404" s="2" t="n"/>
      <c r="K404" s="96" t="n"/>
      <c r="L404" s="97" t="n"/>
      <c r="M404" s="97" t="n"/>
      <c r="N404" s="103" t="inlineStr">
        <is>
          <t>27×105</t>
        </is>
      </c>
      <c r="O404" s="99">
        <f>F404</f>
        <v/>
      </c>
      <c r="P404" s="104">
        <f>SUM(I404)</f>
        <v/>
      </c>
      <c r="Q404" s="117" t="n"/>
      <c r="R404" s="118" t="n"/>
      <c r="S404" s="118" t="n"/>
      <c r="T404" s="119" t="n"/>
      <c r="U404" s="120" t="n"/>
      <c r="V404" s="120" t="n"/>
      <c r="W404" s="121" t="n"/>
      <c r="X404" s="122" t="n"/>
      <c r="Y404" s="122" t="n"/>
      <c r="Z404" s="143" t="n"/>
      <c r="AA404" s="140" t="n"/>
      <c r="AB404" s="140" t="n"/>
      <c r="AC404" s="144" t="n"/>
      <c r="AD404" s="142" t="n"/>
      <c r="AE404" s="142" t="n"/>
    </row>
    <row r="405" ht="15" customHeight="1" thickBot="1">
      <c r="B405" s="88" t="inlineStr">
        <is>
          <t>68MA670L</t>
        </is>
      </c>
      <c r="C405">
        <f>SUMIF(数量表!D:H,B405,数量表!H:H)</f>
        <v/>
      </c>
      <c r="D405" t="n">
        <v>30</v>
      </c>
      <c r="E405" t="n">
        <v>105</v>
      </c>
      <c r="F405" s="86" t="n">
        <v>2173</v>
      </c>
      <c r="G405" t="inlineStr">
        <is>
          <t>×</t>
        </is>
      </c>
      <c r="H405" s="87" t="n">
        <v>1</v>
      </c>
      <c r="I405" s="87">
        <f>C405*H405</f>
        <v/>
      </c>
      <c r="J405" s="2" t="n"/>
      <c r="K405" s="96" t="inlineStr">
        <is>
          <t>30×105</t>
        </is>
      </c>
      <c r="L405" s="97">
        <f>F405</f>
        <v/>
      </c>
      <c r="M405" s="97">
        <f>I405</f>
        <v/>
      </c>
      <c r="N405" s="105" t="n"/>
      <c r="O405" s="99" t="n"/>
      <c r="P405" s="99" t="n"/>
      <c r="Q405" s="117" t="n"/>
      <c r="R405" s="118" t="n"/>
      <c r="S405" s="118" t="n"/>
      <c r="T405" s="119" t="n"/>
      <c r="U405" s="120" t="n"/>
      <c r="V405" s="120" t="n"/>
      <c r="W405" s="121" t="n"/>
      <c r="X405" s="122" t="n"/>
      <c r="Y405" s="122" t="n"/>
      <c r="Z405" s="143" t="n"/>
      <c r="AA405" s="140" t="n"/>
      <c r="AB405" s="140" t="n"/>
      <c r="AC405" s="144" t="n"/>
      <c r="AD405" s="142" t="n"/>
      <c r="AE405" s="142" t="n"/>
    </row>
    <row r="406" ht="15" customHeight="1">
      <c r="B406" s="79" t="inlineStr">
        <is>
          <t>68MA670R</t>
        </is>
      </c>
      <c r="C406" s="80">
        <f>SUMIF(数量表!D:H,B406,数量表!H:H)</f>
        <v/>
      </c>
      <c r="D406" s="80" t="n">
        <v>27</v>
      </c>
      <c r="E406" s="80" t="n">
        <v>105</v>
      </c>
      <c r="F406" s="81" t="n">
        <v>2173</v>
      </c>
      <c r="G406" s="80" t="n"/>
      <c r="H406" s="82" t="n">
        <v>1</v>
      </c>
      <c r="I406" s="82">
        <f>C406*H406</f>
        <v/>
      </c>
      <c r="J406" s="2" t="n"/>
      <c r="K406" s="96" t="n"/>
      <c r="L406" s="97" t="n"/>
      <c r="M406" s="97" t="n"/>
      <c r="N406" s="98" t="inlineStr">
        <is>
          <t>27×105</t>
        </is>
      </c>
      <c r="O406" s="99">
        <f>F406</f>
        <v/>
      </c>
      <c r="P406" s="99">
        <f>SUM(I406)</f>
        <v/>
      </c>
      <c r="Q406" s="117" t="n"/>
      <c r="R406" s="118" t="n"/>
      <c r="S406" s="118" t="n"/>
      <c r="T406" s="119" t="n"/>
      <c r="U406" s="120" t="n"/>
      <c r="V406" s="120" t="n"/>
      <c r="W406" s="121" t="n"/>
      <c r="X406" s="122" t="n"/>
      <c r="Y406" s="122" t="n"/>
      <c r="Z406" s="143" t="n"/>
      <c r="AA406" s="140" t="n"/>
      <c r="AB406" s="140" t="n"/>
      <c r="AC406" s="144" t="n"/>
      <c r="AD406" s="142" t="n"/>
      <c r="AE406" s="142" t="n"/>
    </row>
    <row r="407" ht="15" customHeight="1" thickBot="1">
      <c r="B407" s="85" t="inlineStr">
        <is>
          <t>68MA670R</t>
        </is>
      </c>
      <c r="C407">
        <f>SUMIF(数量表!D:H,B407,数量表!H:H)</f>
        <v/>
      </c>
      <c r="D407" t="n">
        <v>30</v>
      </c>
      <c r="E407" t="n">
        <v>105</v>
      </c>
      <c r="F407" s="86" t="n">
        <v>2173</v>
      </c>
      <c r="G407" t="inlineStr">
        <is>
          <t>×</t>
        </is>
      </c>
      <c r="H407" s="87" t="n">
        <v>1</v>
      </c>
      <c r="I407" s="87">
        <f>C407*H407</f>
        <v/>
      </c>
      <c r="J407" s="2" t="n"/>
      <c r="K407" s="96" t="inlineStr">
        <is>
          <t>30×105</t>
        </is>
      </c>
      <c r="L407" s="97">
        <f>F407</f>
        <v/>
      </c>
      <c r="M407" s="97">
        <f>I407</f>
        <v/>
      </c>
      <c r="N407" s="105" t="n"/>
      <c r="O407" s="99" t="n"/>
      <c r="P407" s="99" t="n"/>
      <c r="Q407" s="117" t="n"/>
      <c r="R407" s="118" t="n"/>
      <c r="S407" s="118" t="n"/>
      <c r="T407" s="119" t="n"/>
      <c r="U407" s="120" t="n"/>
      <c r="V407" s="120" t="n"/>
      <c r="W407" s="121" t="n"/>
      <c r="X407" s="122" t="n"/>
      <c r="Y407" s="122" t="n"/>
      <c r="Z407" s="143" t="n"/>
      <c r="AA407" s="140" t="n"/>
      <c r="AB407" s="140" t="n"/>
      <c r="AC407" s="144" t="n"/>
      <c r="AD407" s="142" t="n"/>
      <c r="AE407" s="142" t="n"/>
    </row>
    <row r="408" ht="15" customHeight="1">
      <c r="B408" s="79" t="inlineStr">
        <is>
          <t>68MAL</t>
        </is>
      </c>
      <c r="C408" s="80">
        <f>SUMIF(数量表!D:H,B408,数量表!H:H)</f>
        <v/>
      </c>
      <c r="D408" s="80" t="n">
        <v>27</v>
      </c>
      <c r="E408" s="80" t="n">
        <v>105</v>
      </c>
      <c r="F408" s="81" t="n">
        <v>2173</v>
      </c>
      <c r="G408" s="80" t="inlineStr">
        <is>
          <t>×</t>
        </is>
      </c>
      <c r="H408" s="82" t="n">
        <v>1</v>
      </c>
      <c r="I408" s="82">
        <f>C408*H408</f>
        <v/>
      </c>
      <c r="J408" s="2" t="n"/>
      <c r="K408" s="96" t="n"/>
      <c r="L408" s="97" t="n"/>
      <c r="M408" s="97" t="n"/>
      <c r="N408" s="98" t="inlineStr">
        <is>
          <t>27×105</t>
        </is>
      </c>
      <c r="O408" s="99">
        <f>F408</f>
        <v/>
      </c>
      <c r="P408" s="99">
        <f>SUM(I408)</f>
        <v/>
      </c>
      <c r="Q408" s="117" t="n"/>
      <c r="R408" s="118" t="n"/>
      <c r="S408" s="118" t="n"/>
      <c r="T408" s="119" t="n"/>
      <c r="U408" s="120" t="n"/>
      <c r="V408" s="120" t="n"/>
      <c r="W408" s="121" t="n"/>
      <c r="X408" s="122" t="n"/>
      <c r="Y408" s="122" t="n"/>
      <c r="Z408" s="143" t="n"/>
      <c r="AA408" s="140" t="n"/>
      <c r="AB408" s="140" t="n"/>
      <c r="AC408" s="144" t="n"/>
      <c r="AD408" s="142" t="n"/>
      <c r="AE408" s="142" t="n"/>
    </row>
    <row r="409" ht="15" customHeight="1" thickBot="1">
      <c r="B409" s="85" t="inlineStr">
        <is>
          <t>68MAL</t>
        </is>
      </c>
      <c r="C409">
        <f>SUMIF(数量表!D:H,B409,数量表!H:H)</f>
        <v/>
      </c>
      <c r="D409" t="n">
        <v>30</v>
      </c>
      <c r="E409" t="n">
        <v>105</v>
      </c>
      <c r="F409" s="86" t="n">
        <v>2173</v>
      </c>
      <c r="G409" t="inlineStr">
        <is>
          <t>×</t>
        </is>
      </c>
      <c r="H409" s="87" t="n">
        <v>1</v>
      </c>
      <c r="I409" s="87">
        <f>C409*H409</f>
        <v/>
      </c>
      <c r="J409" s="2" t="n"/>
      <c r="K409" s="96" t="inlineStr">
        <is>
          <t>30×105</t>
        </is>
      </c>
      <c r="L409" s="97">
        <f>F409</f>
        <v/>
      </c>
      <c r="M409" s="97">
        <f>I409</f>
        <v/>
      </c>
      <c r="N409" s="105" t="n"/>
      <c r="O409" s="99" t="n"/>
      <c r="P409" s="99" t="n"/>
      <c r="Q409" s="117" t="n"/>
      <c r="R409" s="118" t="n"/>
      <c r="S409" s="118" t="n"/>
      <c r="T409" s="119" t="n"/>
      <c r="U409" s="120" t="n"/>
      <c r="V409" s="120" t="n"/>
      <c r="W409" s="121" t="n"/>
      <c r="X409" s="122" t="n"/>
      <c r="Y409" s="122" t="n"/>
      <c r="Z409" s="143" t="n"/>
      <c r="AA409" s="140" t="n"/>
      <c r="AB409" s="140" t="n"/>
      <c r="AC409" s="144" t="n"/>
      <c r="AD409" s="142" t="n"/>
      <c r="AE409" s="142" t="n"/>
    </row>
    <row r="410" ht="15" customHeight="1">
      <c r="B410" s="79" t="inlineStr">
        <is>
          <t>68MAL+12</t>
        </is>
      </c>
      <c r="C410" s="80">
        <f>SUMIF(数量表!D:H,B410,数量表!H:H)</f>
        <v/>
      </c>
      <c r="D410" s="80" t="n">
        <v>27</v>
      </c>
      <c r="E410" s="80" t="n">
        <v>105</v>
      </c>
      <c r="F410" s="81" t="n">
        <v>2173</v>
      </c>
      <c r="G410" s="80" t="n"/>
      <c r="H410" s="82" t="n">
        <v>1</v>
      </c>
      <c r="I410" s="82">
        <f>C410*H410</f>
        <v/>
      </c>
      <c r="J410" s="2" t="n"/>
      <c r="K410" s="106" t="n"/>
      <c r="L410" s="97" t="n"/>
      <c r="M410" s="97" t="n"/>
      <c r="N410" s="98" t="inlineStr">
        <is>
          <t>27×105</t>
        </is>
      </c>
      <c r="O410" s="99">
        <f>F410</f>
        <v/>
      </c>
      <c r="P410" s="99">
        <f>SUM(I410)</f>
        <v/>
      </c>
      <c r="Q410" s="117" t="n"/>
      <c r="R410" s="118" t="n"/>
      <c r="S410" s="118" t="n"/>
      <c r="T410" s="119" t="n"/>
      <c r="U410" s="120" t="n"/>
      <c r="V410" s="120" t="n"/>
      <c r="W410" s="121" t="n"/>
      <c r="X410" s="122" t="n"/>
      <c r="Y410" s="122" t="n"/>
      <c r="Z410" s="143" t="n"/>
      <c r="AA410" s="140" t="n"/>
      <c r="AB410" s="140" t="n"/>
      <c r="AC410" s="144" t="n"/>
      <c r="AD410" s="142" t="n"/>
      <c r="AE410" s="142" t="n"/>
    </row>
    <row r="411" ht="15" customHeight="1" thickBot="1">
      <c r="B411" s="88" t="inlineStr">
        <is>
          <t>68MAL+12</t>
        </is>
      </c>
      <c r="C411" s="89">
        <f>SUMIF(数量表!D:H,B411,数量表!H:H)</f>
        <v/>
      </c>
      <c r="D411" s="89" t="n">
        <v>30</v>
      </c>
      <c r="E411" s="89" t="n">
        <v>105</v>
      </c>
      <c r="F411" s="90" t="n">
        <v>2173</v>
      </c>
      <c r="G411" s="89" t="inlineStr">
        <is>
          <t>×</t>
        </is>
      </c>
      <c r="H411" s="91" t="n">
        <v>1</v>
      </c>
      <c r="I411" s="91">
        <f>C411*H411</f>
        <v/>
      </c>
      <c r="J411" s="2" t="n"/>
      <c r="K411" s="96" t="inlineStr">
        <is>
          <t>30×105</t>
        </is>
      </c>
      <c r="L411" s="97">
        <f>F411</f>
        <v/>
      </c>
      <c r="M411" s="97">
        <f>I411</f>
        <v/>
      </c>
      <c r="N411" s="98" t="n"/>
      <c r="O411" s="99" t="n"/>
      <c r="P411" s="99" t="n"/>
      <c r="Q411" s="117" t="n"/>
      <c r="R411" s="118" t="n"/>
      <c r="S411" s="118" t="n"/>
      <c r="T411" s="119" t="n"/>
      <c r="U411" s="120" t="n"/>
      <c r="V411" s="120" t="n"/>
      <c r="W411" s="121" t="n"/>
      <c r="X411" s="122" t="n"/>
      <c r="Y411" s="122" t="n"/>
      <c r="Z411" s="143" t="n"/>
      <c r="AA411" s="140" t="n"/>
      <c r="AB411" s="140" t="n"/>
      <c r="AC411" s="144" t="n"/>
      <c r="AD411" s="142" t="n"/>
      <c r="AE411" s="142" t="n"/>
    </row>
    <row r="412" ht="15" customHeight="1" thickBot="1">
      <c r="B412" s="79" t="inlineStr">
        <is>
          <t>68MAO</t>
        </is>
      </c>
      <c r="C412" s="80">
        <f>SUMIF(数量表!D:H,B412,数量表!H:H)</f>
        <v/>
      </c>
      <c r="D412" s="80" t="n">
        <v>27</v>
      </c>
      <c r="E412" s="80" t="n">
        <v>105</v>
      </c>
      <c r="F412" s="81" t="n">
        <v>2173</v>
      </c>
      <c r="G412" s="80" t="n"/>
      <c r="H412" s="82" t="n">
        <v>1</v>
      </c>
      <c r="I412" s="82">
        <f>C412*H412</f>
        <v/>
      </c>
      <c r="J412" s="2" t="n"/>
      <c r="K412" s="96" t="n"/>
      <c r="L412" s="97" t="n"/>
      <c r="M412" s="97" t="n"/>
      <c r="N412" s="98" t="inlineStr">
        <is>
          <t>27×105</t>
        </is>
      </c>
      <c r="O412" s="99">
        <f>F412</f>
        <v/>
      </c>
      <c r="P412" s="99">
        <f>SUM(I412)</f>
        <v/>
      </c>
      <c r="Q412" s="117" t="n"/>
      <c r="R412" s="118" t="n"/>
      <c r="S412" s="118" t="n"/>
      <c r="T412" s="119" t="n"/>
      <c r="U412" s="120" t="n"/>
      <c r="V412" s="120" t="n"/>
      <c r="W412" s="121" t="n"/>
      <c r="X412" s="122" t="n"/>
      <c r="Y412" s="122" t="n"/>
      <c r="Z412" s="143" t="n"/>
      <c r="AA412" s="140" t="n"/>
      <c r="AB412" s="140" t="n"/>
      <c r="AC412" s="144" t="n"/>
      <c r="AD412" s="142" t="n"/>
      <c r="AE412" s="142" t="n"/>
    </row>
    <row r="413" ht="15" customHeight="1">
      <c r="B413" s="79" t="inlineStr">
        <is>
          <t>68MAOL</t>
        </is>
      </c>
      <c r="C413" s="80">
        <f>SUMIF(数量表!D:H,B413,数量表!H:H)</f>
        <v/>
      </c>
      <c r="D413" s="80" t="n">
        <v>27</v>
      </c>
      <c r="E413" s="80" t="n">
        <v>105</v>
      </c>
      <c r="F413" s="81" t="n">
        <v>2173</v>
      </c>
      <c r="G413" s="80" t="n"/>
      <c r="H413" s="82" t="n">
        <v>1</v>
      </c>
      <c r="I413" s="82">
        <f>C413*H413</f>
        <v/>
      </c>
      <c r="J413" s="2" t="n"/>
      <c r="K413" s="96" t="n"/>
      <c r="L413" s="97" t="n"/>
      <c r="M413" s="97" t="n"/>
      <c r="N413" s="98" t="inlineStr">
        <is>
          <t>27×105</t>
        </is>
      </c>
      <c r="O413" s="99">
        <f>F413</f>
        <v/>
      </c>
      <c r="P413" s="99">
        <f>SUM(I413)</f>
        <v/>
      </c>
      <c r="Q413" s="117" t="n"/>
      <c r="R413" s="118" t="n"/>
      <c r="S413" s="118" t="n"/>
      <c r="T413" s="119" t="n"/>
      <c r="U413" s="120" t="n"/>
      <c r="V413" s="120" t="n"/>
      <c r="W413" s="121" t="n"/>
      <c r="X413" s="122" t="n"/>
      <c r="Y413" s="122" t="n"/>
      <c r="Z413" s="143" t="n"/>
      <c r="AA413" s="140" t="n"/>
      <c r="AB413" s="140" t="n"/>
      <c r="AC413" s="144" t="n"/>
      <c r="AD413" s="142" t="n"/>
      <c r="AE413" s="142" t="n"/>
    </row>
    <row r="414" ht="15" customHeight="1" thickBot="1">
      <c r="B414" s="85" t="inlineStr">
        <is>
          <t>68MAOL</t>
        </is>
      </c>
      <c r="C414">
        <f>SUMIF(数量表!D:H,B414,数量表!H:H)</f>
        <v/>
      </c>
      <c r="D414" t="n">
        <v>30</v>
      </c>
      <c r="E414" t="n">
        <v>105</v>
      </c>
      <c r="F414" s="86" t="n">
        <v>2173</v>
      </c>
      <c r="G414" t="inlineStr">
        <is>
          <t>×</t>
        </is>
      </c>
      <c r="H414" s="87" t="n">
        <v>1</v>
      </c>
      <c r="I414" s="87">
        <f>C414*H414</f>
        <v/>
      </c>
      <c r="J414" s="2" t="n"/>
      <c r="K414" s="96" t="inlineStr">
        <is>
          <t>30×105</t>
        </is>
      </c>
      <c r="L414" s="97">
        <f>F414</f>
        <v/>
      </c>
      <c r="M414" s="97">
        <f>I414</f>
        <v/>
      </c>
      <c r="N414" s="98" t="n"/>
      <c r="O414" s="99" t="n"/>
      <c r="P414" s="99" t="n"/>
      <c r="Q414" s="117" t="n"/>
      <c r="R414" s="118" t="n"/>
      <c r="S414" s="118" t="n"/>
      <c r="T414" s="119" t="n"/>
      <c r="U414" s="120" t="n"/>
      <c r="V414" s="120" t="n"/>
      <c r="W414" s="121" t="n"/>
      <c r="X414" s="122" t="n"/>
      <c r="Y414" s="122" t="n"/>
      <c r="Z414" s="143" t="n"/>
      <c r="AA414" s="140" t="n"/>
      <c r="AB414" s="140" t="n"/>
      <c r="AC414" s="144" t="n"/>
      <c r="AD414" s="142" t="n"/>
      <c r="AE414" s="142" t="n"/>
    </row>
    <row r="415" ht="15" customHeight="1">
      <c r="B415" s="79" t="inlineStr">
        <is>
          <t>68MAOR</t>
        </is>
      </c>
      <c r="C415" s="80">
        <f>SUMIF(数量表!D:H,B415,数量表!H:H)</f>
        <v/>
      </c>
      <c r="D415" s="80" t="n">
        <v>27</v>
      </c>
      <c r="E415" s="80" t="n">
        <v>105</v>
      </c>
      <c r="F415" s="81" t="n">
        <v>2173</v>
      </c>
      <c r="G415" s="80" t="n"/>
      <c r="H415" s="82" t="n">
        <v>1</v>
      </c>
      <c r="I415" s="82">
        <f>C415*H415</f>
        <v/>
      </c>
      <c r="J415" s="2" t="n"/>
      <c r="K415" s="96" t="n"/>
      <c r="L415" s="97" t="n"/>
      <c r="M415" s="97" t="n"/>
      <c r="N415" s="98" t="inlineStr">
        <is>
          <t>27×105</t>
        </is>
      </c>
      <c r="O415" s="99">
        <f>F415</f>
        <v/>
      </c>
      <c r="P415" s="99">
        <f>SUM(I415)</f>
        <v/>
      </c>
      <c r="Q415" s="117" t="n"/>
      <c r="R415" s="118" t="n"/>
      <c r="S415" s="118" t="n"/>
      <c r="T415" s="119" t="n"/>
      <c r="U415" s="120" t="n"/>
      <c r="V415" s="120" t="n"/>
      <c r="W415" s="121" t="n"/>
      <c r="X415" s="122" t="n"/>
      <c r="Y415" s="122" t="n"/>
      <c r="Z415" s="143" t="n"/>
      <c r="AA415" s="140" t="n"/>
      <c r="AB415" s="140" t="n"/>
      <c r="AC415" s="144" t="n"/>
      <c r="AD415" s="142" t="n"/>
      <c r="AE415" s="142" t="n"/>
    </row>
    <row r="416" ht="15" customHeight="1" thickBot="1">
      <c r="B416" s="85" t="inlineStr">
        <is>
          <t>68MAOR</t>
        </is>
      </c>
      <c r="C416" s="89">
        <f>SUMIF(数量表!D:H,B416,数量表!H:H)</f>
        <v/>
      </c>
      <c r="D416" s="89" t="n">
        <v>30</v>
      </c>
      <c r="E416" s="89" t="n">
        <v>105</v>
      </c>
      <c r="F416" s="90" t="n">
        <v>2173</v>
      </c>
      <c r="G416" s="89" t="inlineStr">
        <is>
          <t>×</t>
        </is>
      </c>
      <c r="H416" s="91" t="n">
        <v>1</v>
      </c>
      <c r="I416" s="91">
        <f>C416*H416</f>
        <v/>
      </c>
      <c r="J416" s="2" t="n"/>
      <c r="K416" s="96" t="inlineStr">
        <is>
          <t>30×105</t>
        </is>
      </c>
      <c r="L416" s="97">
        <f>F416</f>
        <v/>
      </c>
      <c r="M416" s="97">
        <f>I416</f>
        <v/>
      </c>
      <c r="N416" s="98" t="n"/>
      <c r="O416" s="99" t="n"/>
      <c r="P416" s="99" t="n"/>
      <c r="Q416" s="117" t="n"/>
      <c r="R416" s="118" t="n"/>
      <c r="S416" s="118" t="n"/>
      <c r="T416" s="119" t="n"/>
      <c r="U416" s="120" t="n"/>
      <c r="V416" s="120" t="n"/>
      <c r="W416" s="121" t="n"/>
      <c r="X416" s="122" t="n"/>
      <c r="Y416" s="122" t="n"/>
      <c r="Z416" s="143" t="n"/>
      <c r="AA416" s="140" t="n"/>
      <c r="AB416" s="140" t="n"/>
      <c r="AC416" s="144" t="n"/>
      <c r="AD416" s="142" t="n"/>
      <c r="AE416" s="142" t="n"/>
    </row>
    <row r="417" ht="15" customHeight="1" thickBot="1">
      <c r="B417" s="79" t="inlineStr">
        <is>
          <t>68MAOS</t>
        </is>
      </c>
      <c r="C417" s="80">
        <f>SUMIF(数量表!D:H,B417,数量表!H:H)</f>
        <v/>
      </c>
      <c r="D417" s="80" t="n">
        <v>27</v>
      </c>
      <c r="E417" s="80" t="n">
        <v>105</v>
      </c>
      <c r="F417" s="81" t="n">
        <v>2173</v>
      </c>
      <c r="G417" s="80" t="n"/>
      <c r="H417" s="82" t="n">
        <v>1</v>
      </c>
      <c r="I417" s="82">
        <f>C417*H417</f>
        <v/>
      </c>
      <c r="J417" s="2" t="n"/>
      <c r="K417" s="96" t="n"/>
      <c r="L417" s="97" t="n"/>
      <c r="M417" s="97" t="n"/>
      <c r="N417" s="98" t="inlineStr">
        <is>
          <t>27×105</t>
        </is>
      </c>
      <c r="O417" s="99">
        <f>F417</f>
        <v/>
      </c>
      <c r="P417" s="99">
        <f>SUM(I417)</f>
        <v/>
      </c>
      <c r="Q417" s="117" t="n"/>
      <c r="R417" s="118" t="n"/>
      <c r="S417" s="118" t="n"/>
      <c r="T417" s="119" t="n"/>
      <c r="U417" s="120" t="n"/>
      <c r="V417" s="120" t="n"/>
      <c r="W417" s="121" t="n"/>
      <c r="X417" s="122" t="n"/>
      <c r="Y417" s="122" t="n"/>
      <c r="Z417" s="143" t="n"/>
      <c r="AA417" s="140" t="n"/>
      <c r="AB417" s="140" t="n"/>
      <c r="AC417" s="144" t="n"/>
      <c r="AD417" s="142" t="n"/>
      <c r="AE417" s="142" t="n"/>
    </row>
    <row r="418" ht="15" customHeight="1">
      <c r="B418" s="79" t="inlineStr">
        <is>
          <t>68MAR</t>
        </is>
      </c>
      <c r="C418" s="80">
        <f>SUMIF(数量表!D:H,B418,数量表!H:H)</f>
        <v/>
      </c>
      <c r="D418" s="80" t="n">
        <v>27</v>
      </c>
      <c r="E418" s="80" t="n">
        <v>105</v>
      </c>
      <c r="F418" s="81" t="n">
        <v>2173</v>
      </c>
      <c r="G418" s="80" t="inlineStr">
        <is>
          <t>×</t>
        </is>
      </c>
      <c r="H418" s="82" t="n">
        <v>1</v>
      </c>
      <c r="I418" s="82">
        <f>C418*H418</f>
        <v/>
      </c>
      <c r="J418" s="2" t="n"/>
      <c r="K418" s="96" t="n"/>
      <c r="L418" s="97" t="n"/>
      <c r="M418" s="97" t="n"/>
      <c r="N418" s="98" t="inlineStr">
        <is>
          <t>27×105</t>
        </is>
      </c>
      <c r="O418" s="99">
        <f>F418</f>
        <v/>
      </c>
      <c r="P418" s="99">
        <f>SUM(I418)</f>
        <v/>
      </c>
      <c r="Q418" s="117" t="n"/>
      <c r="R418" s="118" t="n"/>
      <c r="S418" s="118" t="n"/>
      <c r="T418" s="119" t="n"/>
      <c r="U418" s="120" t="n"/>
      <c r="V418" s="120" t="n"/>
      <c r="W418" s="121" t="n"/>
      <c r="X418" s="122" t="n"/>
      <c r="Y418" s="122" t="n"/>
      <c r="Z418" s="143" t="n"/>
      <c r="AA418" s="140" t="n"/>
      <c r="AB418" s="140" t="n"/>
      <c r="AC418" s="144" t="n"/>
      <c r="AD418" s="142" t="n"/>
      <c r="AE418" s="142" t="n"/>
    </row>
    <row r="419" ht="15" customHeight="1" thickBot="1">
      <c r="B419" s="85" t="inlineStr">
        <is>
          <t>68MAR</t>
        </is>
      </c>
      <c r="C419">
        <f>SUMIF(数量表!D:H,B419,数量表!H:H)</f>
        <v/>
      </c>
      <c r="D419" t="n">
        <v>30</v>
      </c>
      <c r="E419" t="n">
        <v>105</v>
      </c>
      <c r="F419" s="86" t="n">
        <v>2173</v>
      </c>
      <c r="G419" t="inlineStr">
        <is>
          <t>×</t>
        </is>
      </c>
      <c r="H419" s="87" t="n">
        <v>1</v>
      </c>
      <c r="I419" s="87">
        <f>C419*H419</f>
        <v/>
      </c>
      <c r="J419" s="2" t="n"/>
      <c r="K419" s="106" t="inlineStr">
        <is>
          <t>30×105</t>
        </is>
      </c>
      <c r="L419" s="97">
        <f>F419</f>
        <v/>
      </c>
      <c r="M419" s="97">
        <f>I419</f>
        <v/>
      </c>
      <c r="N419" s="105" t="n"/>
      <c r="O419" s="99" t="n"/>
      <c r="P419" s="99" t="n"/>
      <c r="Q419" s="117" t="n"/>
      <c r="R419" s="118" t="n"/>
      <c r="S419" s="118" t="n"/>
      <c r="T419" s="119" t="n"/>
      <c r="U419" s="120" t="n"/>
      <c r="V419" s="120" t="n"/>
      <c r="W419" s="121" t="n"/>
      <c r="X419" s="122" t="n"/>
      <c r="Y419" s="122" t="n"/>
      <c r="Z419" s="143" t="n"/>
      <c r="AA419" s="140" t="n"/>
      <c r="AB419" s="140" t="n"/>
      <c r="AC419" s="144" t="n"/>
      <c r="AD419" s="142" t="n"/>
      <c r="AE419" s="142" t="n"/>
    </row>
    <row r="420" ht="15" customHeight="1">
      <c r="B420" s="79" t="inlineStr">
        <is>
          <t>68MAR+12</t>
        </is>
      </c>
      <c r="C420" s="80">
        <f>SUMIF(数量表!D:H,B420,数量表!H:H)</f>
        <v/>
      </c>
      <c r="D420" s="80" t="n">
        <v>30</v>
      </c>
      <c r="E420" s="80" t="n">
        <v>105</v>
      </c>
      <c r="F420" s="81" t="n">
        <v>2173</v>
      </c>
      <c r="G420" s="80" t="n"/>
      <c r="H420" s="82" t="n">
        <v>1</v>
      </c>
      <c r="I420" s="82">
        <f>C420*H420</f>
        <v/>
      </c>
      <c r="J420" s="2" t="n"/>
      <c r="K420" s="106" t="inlineStr">
        <is>
          <t>30×105</t>
        </is>
      </c>
      <c r="L420" s="97">
        <f>F420</f>
        <v/>
      </c>
      <c r="M420" s="97">
        <f>I420</f>
        <v/>
      </c>
      <c r="N420" s="105" t="n"/>
      <c r="O420" s="99" t="n"/>
      <c r="P420" s="99" t="n"/>
      <c r="Q420" s="117" t="n"/>
      <c r="R420" s="118" t="n"/>
      <c r="S420" s="118" t="n"/>
      <c r="T420" s="119" t="n"/>
      <c r="U420" s="120" t="n"/>
      <c r="V420" s="120" t="n"/>
      <c r="W420" s="121" t="n"/>
      <c r="X420" s="122" t="n"/>
      <c r="Y420" s="122" t="n"/>
      <c r="Z420" s="143" t="n"/>
      <c r="AA420" s="140" t="n"/>
      <c r="AB420" s="140" t="n"/>
      <c r="AC420" s="144" t="n"/>
      <c r="AD420" s="142" t="n"/>
      <c r="AE420" s="142" t="n"/>
    </row>
    <row r="421" ht="15" customHeight="1" thickBot="1">
      <c r="B421" s="88" t="inlineStr">
        <is>
          <t>68MAR+12</t>
        </is>
      </c>
      <c r="C421" s="89">
        <f>SUMIF(数量表!D:H,B421,数量表!H:H)</f>
        <v/>
      </c>
      <c r="D421" s="89" t="n">
        <v>27</v>
      </c>
      <c r="E421" s="89" t="n">
        <v>105</v>
      </c>
      <c r="F421" s="90" t="n">
        <v>2173</v>
      </c>
      <c r="G421" s="89" t="n"/>
      <c r="H421" s="91" t="n">
        <v>1</v>
      </c>
      <c r="I421" s="91">
        <f>C421*H421</f>
        <v/>
      </c>
      <c r="J421" s="2" t="n"/>
      <c r="K421" s="106" t="n"/>
      <c r="L421" s="97" t="n"/>
      <c r="M421" s="97" t="n"/>
      <c r="N421" s="98" t="inlineStr">
        <is>
          <t>27×105</t>
        </is>
      </c>
      <c r="O421" s="99">
        <f>F421</f>
        <v/>
      </c>
      <c r="P421" s="99">
        <f>SUM(I421)</f>
        <v/>
      </c>
      <c r="Q421" s="117" t="n"/>
      <c r="R421" s="118" t="n"/>
      <c r="S421" s="118" t="n"/>
      <c r="T421" s="119" t="n"/>
      <c r="U421" s="120" t="n"/>
      <c r="V421" s="120" t="n"/>
      <c r="W421" s="121" t="n"/>
      <c r="X421" s="122" t="n"/>
      <c r="Y421" s="122" t="n"/>
      <c r="Z421" s="143" t="n"/>
      <c r="AA421" s="140" t="n"/>
      <c r="AB421" s="140" t="n"/>
      <c r="AC421" s="144" t="n"/>
      <c r="AD421" s="142" t="n"/>
      <c r="AE421" s="142" t="n"/>
    </row>
    <row r="422" ht="15" customHeight="1">
      <c r="B422" s="79" t="inlineStr">
        <is>
          <t>68MAX</t>
        </is>
      </c>
      <c r="C422" s="80">
        <f>SUMIF(数量表!D:H,B422,数量表!H:H)</f>
        <v/>
      </c>
      <c r="D422" s="80" t="n">
        <v>30</v>
      </c>
      <c r="E422" s="80" t="n">
        <v>92</v>
      </c>
      <c r="F422" s="80" t="n">
        <v>2137</v>
      </c>
      <c r="G422" s="80" t="inlineStr">
        <is>
          <t>×</t>
        </is>
      </c>
      <c r="H422" s="82" t="n">
        <v>2</v>
      </c>
      <c r="I422" s="82">
        <f>C422*H422</f>
        <v/>
      </c>
      <c r="J422" s="2" t="n"/>
      <c r="K422" s="96" t="n"/>
      <c r="L422" s="97" t="n"/>
      <c r="M422" s="97" t="n"/>
      <c r="N422" s="98" t="n"/>
      <c r="O422" s="99" t="n"/>
      <c r="P422" s="99" t="n"/>
      <c r="Q422" s="117" t="n"/>
      <c r="R422" s="118" t="n"/>
      <c r="S422" s="118" t="n"/>
      <c r="T422" s="119" t="n"/>
      <c r="U422" s="120" t="n"/>
      <c r="V422" s="120" t="n"/>
      <c r="W422" s="121" t="n">
        <v>30</v>
      </c>
      <c r="X422" s="122">
        <f>F422</f>
        <v/>
      </c>
      <c r="Y422" s="122">
        <f>SUM(I422)</f>
        <v/>
      </c>
      <c r="Z422" s="143" t="n"/>
      <c r="AA422" s="140" t="n"/>
      <c r="AB422" s="140" t="n"/>
      <c r="AC422" s="144" t="n"/>
      <c r="AD422" s="142" t="n"/>
      <c r="AE422" s="142" t="n"/>
    </row>
    <row r="423" ht="15" customHeight="1">
      <c r="B423" s="85" t="inlineStr">
        <is>
          <t>68MAX</t>
        </is>
      </c>
      <c r="C423">
        <f>SUMIF(数量表!D:H,B423,数量表!H:H)</f>
        <v/>
      </c>
      <c r="D423" t="n">
        <v>30</v>
      </c>
      <c r="E423" t="n">
        <v>92</v>
      </c>
      <c r="F423" t="n">
        <v>800</v>
      </c>
      <c r="G423" t="inlineStr">
        <is>
          <t>×</t>
        </is>
      </c>
      <c r="H423" s="87" t="n">
        <v>2</v>
      </c>
      <c r="I423" s="87">
        <f>C423*H423</f>
        <v/>
      </c>
      <c r="J423" s="2" t="n"/>
      <c r="K423" s="96" t="n"/>
      <c r="L423" s="97" t="n"/>
      <c r="M423" s="97" t="n"/>
      <c r="N423" s="98" t="n"/>
      <c r="O423" s="99" t="n"/>
      <c r="P423" s="99" t="n"/>
      <c r="Q423" s="117" t="n"/>
      <c r="R423" s="118" t="n"/>
      <c r="S423" s="118" t="n"/>
      <c r="T423" s="119" t="n"/>
      <c r="U423" s="120" t="n"/>
      <c r="V423" s="120" t="n"/>
      <c r="W423" s="121" t="n">
        <v>30</v>
      </c>
      <c r="X423" s="122">
        <f>F423</f>
        <v/>
      </c>
      <c r="Y423" s="122">
        <f>SUM(I423)</f>
        <v/>
      </c>
      <c r="Z423" s="143" t="n"/>
      <c r="AA423" s="140" t="n"/>
      <c r="AB423" s="140" t="n"/>
      <c r="AC423" s="144" t="n"/>
      <c r="AD423" s="142" t="n"/>
      <c r="AE423" s="142" t="n"/>
    </row>
    <row r="424" ht="15" customHeight="1" thickBot="1">
      <c r="B424" s="88" t="inlineStr">
        <is>
          <t>68MAX</t>
        </is>
      </c>
      <c r="C424" s="89">
        <f>SUMIF(数量表!D:H,B424,数量表!H:H)</f>
        <v/>
      </c>
      <c r="D424" s="89" t="n">
        <v>27</v>
      </c>
      <c r="E424" s="89" t="n">
        <v>92</v>
      </c>
      <c r="F424" s="89" t="n">
        <v>2137</v>
      </c>
      <c r="G424" s="89" t="inlineStr">
        <is>
          <t>×</t>
        </is>
      </c>
      <c r="H424" s="91" t="n">
        <v>1</v>
      </c>
      <c r="I424" s="91">
        <f>C424*H424</f>
        <v/>
      </c>
      <c r="J424" s="2" t="n"/>
      <c r="K424" s="96" t="n"/>
      <c r="L424" s="97" t="n"/>
      <c r="M424" s="97" t="n"/>
      <c r="N424" s="98" t="n"/>
      <c r="O424" s="99" t="n"/>
      <c r="P424" s="99" t="n"/>
      <c r="Q424" s="117" t="n"/>
      <c r="R424" s="118" t="n"/>
      <c r="S424" s="118" t="n"/>
      <c r="T424" s="119" t="n"/>
      <c r="U424" s="120" t="n"/>
      <c r="V424" s="120" t="n"/>
      <c r="W424" s="121" t="n"/>
      <c r="X424" s="122" t="n"/>
      <c r="Y424" s="122" t="n"/>
      <c r="Z424" s="143" t="n">
        <v>27</v>
      </c>
      <c r="AA424" s="140">
        <f>F424</f>
        <v/>
      </c>
      <c r="AB424" s="140">
        <f>SUM(I424)</f>
        <v/>
      </c>
      <c r="AC424" s="144" t="n"/>
      <c r="AD424" s="142" t="n"/>
      <c r="AE424" s="142" t="n"/>
    </row>
    <row r="425" ht="15" customHeight="1">
      <c r="B425" s="79" t="inlineStr">
        <is>
          <t>68MAX144</t>
        </is>
      </c>
      <c r="C425" s="80">
        <f>SUMIF(数量表!D:H,B425,数量表!H:H)</f>
        <v/>
      </c>
      <c r="D425" s="80" t="n">
        <v>30</v>
      </c>
      <c r="E425" s="80" t="n">
        <v>92</v>
      </c>
      <c r="F425" s="80" t="n">
        <v>2137</v>
      </c>
      <c r="G425" s="80" t="inlineStr">
        <is>
          <t>×</t>
        </is>
      </c>
      <c r="H425" s="82" t="n">
        <v>2</v>
      </c>
      <c r="I425" s="82">
        <f>C425*H425</f>
        <v/>
      </c>
      <c r="J425" s="2" t="n"/>
      <c r="K425" s="107" t="n"/>
      <c r="L425" s="108" t="n"/>
      <c r="M425" s="108" t="n"/>
      <c r="N425" s="109" t="n"/>
      <c r="O425" s="110" t="n"/>
      <c r="P425" s="110" t="n"/>
      <c r="Q425" s="129" t="n"/>
      <c r="R425" s="130" t="n"/>
      <c r="S425" s="130" t="n"/>
      <c r="T425" s="131" t="n"/>
      <c r="U425" s="132" t="n"/>
      <c r="V425" s="132" t="n"/>
      <c r="W425" s="133" t="n">
        <v>30</v>
      </c>
      <c r="X425" s="134">
        <f>F425</f>
        <v/>
      </c>
      <c r="Y425" s="134">
        <f>SUM(I425)</f>
        <v/>
      </c>
      <c r="Z425" s="151" t="n"/>
      <c r="AA425" s="152" t="n"/>
      <c r="AB425" s="152" t="n"/>
      <c r="AC425" s="153" t="n"/>
      <c r="AD425" s="154" t="n"/>
      <c r="AE425" s="154" t="n"/>
    </row>
    <row r="426" ht="15" customHeight="1">
      <c r="B426" s="85" t="inlineStr">
        <is>
          <t>68MAX144</t>
        </is>
      </c>
      <c r="C426">
        <f>SUMIF(数量表!D:H,B426,数量表!H:H)</f>
        <v/>
      </c>
      <c r="D426" t="n">
        <v>30</v>
      </c>
      <c r="E426" t="n">
        <v>92</v>
      </c>
      <c r="F426" t="n">
        <v>800</v>
      </c>
      <c r="G426" t="inlineStr">
        <is>
          <t>×</t>
        </is>
      </c>
      <c r="H426" s="87" t="n">
        <v>2</v>
      </c>
      <c r="I426" s="87">
        <f>C426*H426</f>
        <v/>
      </c>
      <c r="J426" s="2" t="n"/>
      <c r="K426" s="96" t="n"/>
      <c r="L426" s="97" t="n"/>
      <c r="M426" s="97" t="n"/>
      <c r="N426" s="98" t="n"/>
      <c r="O426" s="99" t="n"/>
      <c r="P426" s="99" t="n"/>
      <c r="Q426" s="117" t="n"/>
      <c r="R426" s="118" t="n"/>
      <c r="S426" s="118" t="n"/>
      <c r="T426" s="119" t="n"/>
      <c r="U426" s="120" t="n"/>
      <c r="V426" s="120" t="n"/>
      <c r="W426" s="121" t="n">
        <v>30</v>
      </c>
      <c r="X426" s="122">
        <f>F426</f>
        <v/>
      </c>
      <c r="Y426" s="122">
        <f>SUM(I426)</f>
        <v/>
      </c>
      <c r="Z426" s="143" t="n"/>
      <c r="AA426" s="140" t="n"/>
      <c r="AB426" s="140" t="n"/>
      <c r="AC426" s="144" t="n"/>
      <c r="AD426" s="142" t="n"/>
      <c r="AE426" s="142" t="n"/>
    </row>
    <row r="427" ht="15" customHeight="1">
      <c r="B427" s="85" t="inlineStr">
        <is>
          <t>68MAX144</t>
        </is>
      </c>
      <c r="C427">
        <f>SUMIF(数量表!D:H,B427,数量表!H:H)</f>
        <v/>
      </c>
      <c r="D427" t="n">
        <v>27</v>
      </c>
      <c r="E427" t="n">
        <v>92</v>
      </c>
      <c r="F427" t="n">
        <v>2137</v>
      </c>
      <c r="G427" t="inlineStr">
        <is>
          <t>×</t>
        </is>
      </c>
      <c r="H427" s="87" t="n">
        <v>1</v>
      </c>
      <c r="I427" s="87">
        <f>C427*H427</f>
        <v/>
      </c>
      <c r="J427" s="2" t="n"/>
      <c r="K427" s="96" t="n"/>
      <c r="L427" s="97" t="n"/>
      <c r="M427" s="97" t="n"/>
      <c r="N427" s="98" t="n"/>
      <c r="O427" s="99" t="n"/>
      <c r="P427" s="99" t="n"/>
      <c r="Q427" s="117" t="n"/>
      <c r="R427" s="118" t="n"/>
      <c r="S427" s="118" t="n"/>
      <c r="T427" s="119" t="n"/>
      <c r="U427" s="120" t="n"/>
      <c r="V427" s="120" t="n"/>
      <c r="W427" s="121" t="n"/>
      <c r="X427" s="122" t="n"/>
      <c r="Y427" s="122" t="n"/>
      <c r="Z427" s="143" t="n">
        <v>27</v>
      </c>
      <c r="AA427" s="140">
        <f>F427</f>
        <v/>
      </c>
      <c r="AB427" s="140">
        <f>SUM(I427)</f>
        <v/>
      </c>
      <c r="AC427" s="144" t="n"/>
      <c r="AD427" s="142" t="n"/>
      <c r="AE427" s="142" t="n"/>
    </row>
    <row r="428" ht="15" customHeight="1">
      <c r="B428" s="85" t="inlineStr">
        <is>
          <t>68MAX144</t>
        </is>
      </c>
      <c r="C428">
        <f>SUMIF(数量表!D:H,B428,数量表!H:H)</f>
        <v/>
      </c>
      <c r="D428" t="n">
        <v>27</v>
      </c>
      <c r="E428" t="n">
        <v>92</v>
      </c>
      <c r="F428" t="n">
        <v>477</v>
      </c>
      <c r="G428" t="inlineStr">
        <is>
          <t>×</t>
        </is>
      </c>
      <c r="H428" s="87" t="n">
        <v>2</v>
      </c>
      <c r="I428" s="87">
        <f>C428*H428</f>
        <v/>
      </c>
      <c r="J428" s="2" t="n"/>
      <c r="K428" s="96" t="n"/>
      <c r="L428" s="97" t="n"/>
      <c r="M428" s="97" t="n"/>
      <c r="N428" s="98" t="n"/>
      <c r="O428" s="99" t="n"/>
      <c r="P428" s="99" t="n"/>
      <c r="Q428" s="117" t="n"/>
      <c r="R428" s="118" t="n"/>
      <c r="S428" s="118" t="n"/>
      <c r="T428" s="119" t="n"/>
      <c r="U428" s="120" t="n"/>
      <c r="V428" s="120" t="n"/>
      <c r="W428" s="121" t="n"/>
      <c r="X428" s="122" t="n"/>
      <c r="Y428" s="122" t="n"/>
      <c r="Z428" s="143" t="n">
        <v>27</v>
      </c>
      <c r="AA428" s="140">
        <f>F428</f>
        <v/>
      </c>
      <c r="AB428" s="140">
        <f>SUM(I428)</f>
        <v/>
      </c>
      <c r="AC428" s="144" t="n"/>
      <c r="AD428" s="142" t="n"/>
      <c r="AE428" s="142" t="n"/>
    </row>
    <row r="429" ht="15" customHeight="1" thickBot="1">
      <c r="B429" s="88" t="inlineStr">
        <is>
          <t>68MAX144</t>
        </is>
      </c>
      <c r="C429" s="89">
        <f>SUMIF(数量表!D:H,B429,数量表!H:H)</f>
        <v/>
      </c>
      <c r="D429" s="89" t="n">
        <v>27</v>
      </c>
      <c r="E429" s="89" t="n">
        <v>92</v>
      </c>
      <c r="F429" s="89" t="n">
        <v>356.5</v>
      </c>
      <c r="G429" s="89" t="inlineStr">
        <is>
          <t>×</t>
        </is>
      </c>
      <c r="H429" s="91" t="n">
        <v>2</v>
      </c>
      <c r="I429" s="91">
        <f>C429*H429</f>
        <v/>
      </c>
      <c r="J429" s="2" t="n"/>
      <c r="K429" s="96" t="n"/>
      <c r="L429" s="97" t="n"/>
      <c r="M429" s="97" t="n"/>
      <c r="N429" s="98" t="n"/>
      <c r="O429" s="99" t="n"/>
      <c r="P429" s="99" t="n"/>
      <c r="Q429" s="117" t="n"/>
      <c r="R429" s="118" t="n"/>
      <c r="S429" s="118" t="n"/>
      <c r="T429" s="119" t="n"/>
      <c r="U429" s="120" t="n"/>
      <c r="V429" s="120" t="n"/>
      <c r="W429" s="121" t="n"/>
      <c r="X429" s="122" t="n"/>
      <c r="Y429" s="122" t="n"/>
      <c r="Z429" s="143" t="n">
        <v>27</v>
      </c>
      <c r="AA429" s="140">
        <f>F429</f>
        <v/>
      </c>
      <c r="AB429" s="140">
        <f>SUM(I429)</f>
        <v/>
      </c>
      <c r="AC429" s="144" t="n"/>
      <c r="AD429" s="142" t="n"/>
      <c r="AE429" s="142" t="n"/>
    </row>
    <row r="430" ht="15" customHeight="1">
      <c r="B430" s="79" t="inlineStr">
        <is>
          <t>68MAZ</t>
        </is>
      </c>
      <c r="C430" s="80">
        <f>SUMIF(数量表!D:H,B430,数量表!H:H)</f>
        <v/>
      </c>
      <c r="D430" s="80" t="n">
        <v>30</v>
      </c>
      <c r="E430" s="80" t="n">
        <v>92</v>
      </c>
      <c r="F430" s="81" t="n">
        <v>2137</v>
      </c>
      <c r="G430" s="80" t="n"/>
      <c r="H430" s="82" t="n">
        <v>2</v>
      </c>
      <c r="I430" s="82">
        <f>C430*H430</f>
        <v/>
      </c>
      <c r="J430" s="2" t="n"/>
      <c r="K430" s="96" t="n"/>
      <c r="L430" s="97" t="n"/>
      <c r="M430" s="97" t="n"/>
      <c r="N430" s="98" t="n"/>
      <c r="O430" s="99" t="n"/>
      <c r="P430" s="99" t="n"/>
      <c r="Q430" s="117" t="n"/>
      <c r="R430" s="118" t="n"/>
      <c r="S430" s="118" t="n"/>
      <c r="T430" s="119" t="n"/>
      <c r="U430" s="120" t="n"/>
      <c r="V430" s="120" t="n"/>
      <c r="W430" s="121" t="n">
        <v>30</v>
      </c>
      <c r="X430" s="122">
        <f>F430</f>
        <v/>
      </c>
      <c r="Y430" s="122">
        <f>SUM(I430)</f>
        <v/>
      </c>
      <c r="Z430" s="143" t="n"/>
      <c r="AA430" s="140" t="n"/>
      <c r="AB430" s="140" t="n"/>
      <c r="AC430" s="144" t="n"/>
      <c r="AD430" s="142" t="n"/>
      <c r="AE430" s="142" t="n"/>
    </row>
    <row r="431" ht="15" customHeight="1">
      <c r="B431" s="85" t="inlineStr">
        <is>
          <t>68MAZ</t>
        </is>
      </c>
      <c r="C431">
        <f>SUMIF(数量表!D:H,B431,数量表!H:H)</f>
        <v/>
      </c>
      <c r="D431" t="n">
        <v>27</v>
      </c>
      <c r="E431" t="n">
        <v>92</v>
      </c>
      <c r="F431" s="86" t="n">
        <v>2137</v>
      </c>
      <c r="H431" s="87" t="n">
        <v>1</v>
      </c>
      <c r="I431" s="87">
        <f>C431*H431</f>
        <v/>
      </c>
      <c r="J431" s="2" t="n"/>
      <c r="K431" s="96" t="n"/>
      <c r="L431" s="97" t="n"/>
      <c r="M431" s="97" t="n"/>
      <c r="N431" s="98" t="n"/>
      <c r="O431" s="99" t="n"/>
      <c r="P431" s="99" t="n"/>
      <c r="Q431" s="117" t="n"/>
      <c r="R431" s="118" t="n"/>
      <c r="S431" s="118" t="n"/>
      <c r="T431" s="119" t="n"/>
      <c r="U431" s="120" t="n"/>
      <c r="V431" s="120" t="n"/>
      <c r="W431" s="121" t="n"/>
      <c r="X431" s="122" t="n"/>
      <c r="Y431" s="122" t="n"/>
      <c r="Z431" s="143" t="n">
        <v>27</v>
      </c>
      <c r="AA431" s="140">
        <f>F431</f>
        <v/>
      </c>
      <c r="AB431" s="140">
        <f>SUM(I431)</f>
        <v/>
      </c>
      <c r="AC431" s="144" t="n"/>
      <c r="AD431" s="142" t="n"/>
      <c r="AE431" s="142" t="n"/>
    </row>
    <row r="432" ht="15" customHeight="1" thickBot="1">
      <c r="B432" s="88" t="inlineStr">
        <is>
          <t>68MAZ</t>
        </is>
      </c>
      <c r="C432" s="89">
        <f>SUMIF(数量表!D:H,B432,数量表!H:H)</f>
        <v/>
      </c>
      <c r="D432" s="89" t="n">
        <v>30</v>
      </c>
      <c r="E432" s="89" t="n">
        <v>92</v>
      </c>
      <c r="F432" s="90" t="n">
        <v>800</v>
      </c>
      <c r="G432" s="89" t="n"/>
      <c r="H432" s="91" t="n">
        <v>2</v>
      </c>
      <c r="I432" s="91">
        <f>C432*H432</f>
        <v/>
      </c>
      <c r="J432" s="2" t="n"/>
      <c r="K432" s="96" t="n"/>
      <c r="L432" s="97" t="n"/>
      <c r="M432" s="97" t="n"/>
      <c r="N432" s="98" t="n"/>
      <c r="O432" s="99" t="n"/>
      <c r="P432" s="99" t="n"/>
      <c r="Q432" s="117" t="n"/>
      <c r="R432" s="118" t="n"/>
      <c r="S432" s="118" t="n"/>
      <c r="T432" s="119" t="n"/>
      <c r="U432" s="120" t="n"/>
      <c r="V432" s="120" t="n"/>
      <c r="W432" s="121" t="n">
        <v>30</v>
      </c>
      <c r="X432" s="122">
        <f>F432</f>
        <v/>
      </c>
      <c r="Y432" s="122">
        <f>SUM(I432)</f>
        <v/>
      </c>
      <c r="Z432" s="143" t="n"/>
      <c r="AA432" s="140" t="n"/>
      <c r="AB432" s="140" t="n"/>
      <c r="AC432" s="144" t="n"/>
      <c r="AD432" s="142" t="n"/>
      <c r="AE432" s="142" t="n"/>
    </row>
    <row r="433" ht="15" customHeight="1">
      <c r="B433" s="79" t="inlineStr">
        <is>
          <t>68MCH</t>
        </is>
      </c>
      <c r="C433" s="80">
        <f>SUMIF(数量表!D:H,B433,数量表!H:H)</f>
        <v/>
      </c>
      <c r="D433" s="80" t="n">
        <v>27</v>
      </c>
      <c r="E433" s="80" t="n">
        <v>105</v>
      </c>
      <c r="F433" s="81" t="n">
        <v>2173</v>
      </c>
      <c r="G433" s="80" t="n"/>
      <c r="H433" s="82" t="n">
        <v>3</v>
      </c>
      <c r="I433" s="82">
        <f>C433*H433</f>
        <v/>
      </c>
      <c r="J433" s="2" t="n"/>
      <c r="K433" s="96" t="n"/>
      <c r="L433" s="97" t="n"/>
      <c r="M433" s="97" t="n"/>
      <c r="N433" s="98" t="inlineStr">
        <is>
          <t>27×105</t>
        </is>
      </c>
      <c r="O433" s="99">
        <f>F433</f>
        <v/>
      </c>
      <c r="P433" s="99">
        <f>SUM(I433)</f>
        <v/>
      </c>
      <c r="Q433" s="117" t="n"/>
      <c r="R433" s="118" t="n"/>
      <c r="S433" s="118" t="n"/>
      <c r="T433" s="119" t="n"/>
      <c r="U433" s="120" t="n"/>
      <c r="V433" s="120" t="n"/>
      <c r="W433" s="121" t="n"/>
      <c r="X433" s="122" t="n"/>
      <c r="Y433" s="122" t="n"/>
      <c r="Z433" s="143" t="n"/>
      <c r="AA433" s="140" t="n"/>
      <c r="AB433" s="140" t="n"/>
      <c r="AC433" s="144" t="n"/>
      <c r="AD433" s="142" t="n"/>
      <c r="AE433" s="142" t="n"/>
    </row>
    <row r="434" ht="15" customHeight="1" thickBot="1">
      <c r="B434" s="88" t="inlineStr">
        <is>
          <t>68MCH</t>
        </is>
      </c>
      <c r="C434" s="89">
        <f>SUMIF(数量表!D:H,B434,数量表!H:H)</f>
        <v/>
      </c>
      <c r="D434" s="89" t="n">
        <v>27</v>
      </c>
      <c r="E434" s="89" t="n">
        <v>105</v>
      </c>
      <c r="F434" s="90" t="n">
        <v>2173</v>
      </c>
      <c r="G434" s="89" t="n"/>
      <c r="H434" s="91" t="n">
        <v>2</v>
      </c>
      <c r="I434" s="91">
        <f>C434*H434</f>
        <v/>
      </c>
      <c r="J434" s="2" t="n"/>
      <c r="K434" s="96" t="n"/>
      <c r="L434" s="97" t="n"/>
      <c r="M434" s="97" t="n"/>
      <c r="N434" s="98" t="inlineStr">
        <is>
          <t>27×105</t>
        </is>
      </c>
      <c r="O434" s="99">
        <f>F434</f>
        <v/>
      </c>
      <c r="P434" s="99">
        <f>SUM(I434)</f>
        <v/>
      </c>
      <c r="Q434" s="117" t="n"/>
      <c r="R434" s="118" t="n"/>
      <c r="S434" s="118" t="n"/>
      <c r="T434" s="119" t="n"/>
      <c r="U434" s="120" t="n"/>
      <c r="V434" s="120" t="n"/>
      <c r="W434" s="121" t="n"/>
      <c r="X434" s="122" t="n"/>
      <c r="Y434" s="122" t="n"/>
      <c r="Z434" s="143" t="n"/>
      <c r="AA434" s="140" t="n"/>
      <c r="AB434" s="140" t="n"/>
      <c r="AC434" s="144" t="n"/>
      <c r="AD434" s="142" t="n"/>
      <c r="AE434" s="142" t="n"/>
    </row>
    <row r="435" ht="15" customHeight="1">
      <c r="B435" s="79" t="inlineStr">
        <is>
          <t>68MA144</t>
        </is>
      </c>
      <c r="C435" s="80">
        <f>SUMIF(数量表!D:H,B435,数量表!H:H)</f>
        <v/>
      </c>
      <c r="D435" s="80" t="n">
        <v>27</v>
      </c>
      <c r="E435" s="80" t="n">
        <v>105</v>
      </c>
      <c r="F435" s="81" t="n">
        <v>2173</v>
      </c>
      <c r="G435" s="80" t="inlineStr">
        <is>
          <t>×</t>
        </is>
      </c>
      <c r="H435" s="82" t="n">
        <v>1</v>
      </c>
      <c r="I435" s="82">
        <f>C435*H435</f>
        <v/>
      </c>
      <c r="J435" s="2" t="n"/>
      <c r="K435" s="96" t="n"/>
      <c r="L435" s="97" t="n"/>
      <c r="M435" s="97" t="n"/>
      <c r="N435" s="98" t="inlineStr">
        <is>
          <t>27×105</t>
        </is>
      </c>
      <c r="O435" s="99">
        <f>F435</f>
        <v/>
      </c>
      <c r="P435" s="99">
        <f>SUM(I435)</f>
        <v/>
      </c>
      <c r="Q435" s="117" t="n"/>
      <c r="R435" s="118" t="n"/>
      <c r="S435" s="118" t="n"/>
      <c r="T435" s="119" t="n"/>
      <c r="U435" s="120" t="n"/>
      <c r="V435" s="120" t="n"/>
      <c r="W435" s="121" t="n"/>
      <c r="X435" s="122" t="n"/>
      <c r="Y435" s="122" t="n"/>
      <c r="Z435" s="143" t="n"/>
      <c r="AA435" s="140" t="n"/>
      <c r="AB435" s="140" t="n"/>
      <c r="AC435" s="144" t="n"/>
      <c r="AD435" s="142" t="n"/>
      <c r="AE435" s="142" t="n"/>
    </row>
    <row r="436" ht="15" customHeight="1">
      <c r="B436" s="85" t="inlineStr">
        <is>
          <t>68MA144</t>
        </is>
      </c>
      <c r="C436">
        <f>SUMIF(数量表!D:H,B436,数量表!H:H)</f>
        <v/>
      </c>
      <c r="F436" s="86" t="n">
        <v>386.5</v>
      </c>
      <c r="G436" t="inlineStr">
        <is>
          <t>○</t>
        </is>
      </c>
      <c r="H436" s="87" t="n">
        <v>2</v>
      </c>
      <c r="I436" s="87">
        <f>C436*H436</f>
        <v/>
      </c>
      <c r="J436" s="2" t="n"/>
      <c r="K436" s="96" t="n"/>
      <c r="L436" s="97" t="n"/>
      <c r="M436" s="97" t="n"/>
      <c r="N436" s="98" t="inlineStr">
        <is>
          <t>27×105</t>
        </is>
      </c>
      <c r="O436" s="99">
        <f>F436</f>
        <v/>
      </c>
      <c r="P436" s="99">
        <f>SUM(I436)</f>
        <v/>
      </c>
      <c r="Q436" s="117" t="n"/>
      <c r="R436" s="118" t="n"/>
      <c r="S436" s="118" t="n"/>
      <c r="T436" s="119" t="n"/>
      <c r="U436" s="120" t="n"/>
      <c r="V436" s="120" t="n"/>
      <c r="W436" s="121" t="n"/>
      <c r="X436" s="122" t="n"/>
      <c r="Y436" s="122" t="n"/>
      <c r="Z436" s="143" t="n"/>
      <c r="AA436" s="140" t="n"/>
      <c r="AB436" s="140" t="n"/>
      <c r="AC436" s="144" t="n"/>
      <c r="AD436" s="142" t="n"/>
      <c r="AE436" s="142" t="n"/>
    </row>
    <row r="437" ht="15" customHeight="1" thickBot="1">
      <c r="B437" s="85" t="inlineStr">
        <is>
          <t>68MA144</t>
        </is>
      </c>
      <c r="C437">
        <f>SUMIF(数量表!D:H,B437,数量表!H:H)</f>
        <v/>
      </c>
      <c r="F437" s="86" t="n">
        <v>477</v>
      </c>
      <c r="G437" s="89" t="inlineStr">
        <is>
          <t>×</t>
        </is>
      </c>
      <c r="H437" s="87" t="n">
        <v>2</v>
      </c>
      <c r="I437" s="87">
        <f>C437*H437</f>
        <v/>
      </c>
      <c r="J437" s="2" t="n"/>
      <c r="K437" s="96" t="n"/>
      <c r="L437" s="97" t="n"/>
      <c r="M437" s="97" t="n"/>
      <c r="N437" s="98" t="inlineStr">
        <is>
          <t>27×105</t>
        </is>
      </c>
      <c r="O437" s="99">
        <f>F437</f>
        <v/>
      </c>
      <c r="P437" s="99">
        <f>SUM(I437)</f>
        <v/>
      </c>
      <c r="Q437" s="117" t="n"/>
      <c r="R437" s="118" t="n"/>
      <c r="S437" s="118" t="n"/>
      <c r="T437" s="119" t="n"/>
      <c r="U437" s="120" t="n"/>
      <c r="V437" s="120" t="n"/>
      <c r="W437" s="121" t="n"/>
      <c r="X437" s="122" t="n"/>
      <c r="Y437" s="122" t="n"/>
      <c r="Z437" s="143" t="n"/>
      <c r="AA437" s="140" t="n"/>
      <c r="AB437" s="140" t="n"/>
      <c r="AC437" s="144" t="n"/>
      <c r="AD437" s="142" t="n"/>
      <c r="AE437" s="142" t="n"/>
    </row>
    <row r="438" ht="15" customHeight="1">
      <c r="B438" s="79" t="inlineStr">
        <is>
          <t>68MA144L</t>
        </is>
      </c>
      <c r="C438" s="80">
        <f>SUMIF(数量表!D:H,B438,数量表!H:H)</f>
        <v/>
      </c>
      <c r="D438" s="80" t="n">
        <v>30</v>
      </c>
      <c r="E438" s="80" t="n">
        <v>105</v>
      </c>
      <c r="F438" s="80" t="n">
        <v>2173</v>
      </c>
      <c r="G438" t="inlineStr">
        <is>
          <t>×</t>
        </is>
      </c>
      <c r="H438" s="82" t="n">
        <v>1</v>
      </c>
      <c r="I438" s="82">
        <f>C438*H438</f>
        <v/>
      </c>
      <c r="J438" s="2" t="n"/>
      <c r="K438" s="96" t="inlineStr">
        <is>
          <t>30×105</t>
        </is>
      </c>
      <c r="L438" s="97">
        <f>F438</f>
        <v/>
      </c>
      <c r="M438" s="97">
        <f>I438</f>
        <v/>
      </c>
      <c r="N438" s="98" t="n"/>
      <c r="O438" s="99" t="n"/>
      <c r="P438" s="99" t="n"/>
      <c r="Q438" s="117" t="n"/>
      <c r="R438" s="118" t="n"/>
      <c r="S438" s="118" t="n"/>
      <c r="T438" s="119" t="n"/>
      <c r="U438" s="120" t="n"/>
      <c r="V438" s="120" t="n"/>
      <c r="W438" s="121" t="n"/>
      <c r="X438" s="122" t="n"/>
      <c r="Y438" s="122" t="n"/>
      <c r="Z438" s="143" t="n"/>
      <c r="AA438" s="140" t="n"/>
      <c r="AB438" s="140" t="n"/>
      <c r="AC438" s="144" t="n"/>
      <c r="AD438" s="142" t="n"/>
      <c r="AE438" s="142" t="n"/>
    </row>
    <row r="439" ht="15" customHeight="1">
      <c r="B439" s="85" t="inlineStr">
        <is>
          <t>68MA144L</t>
        </is>
      </c>
      <c r="C439" t="n">
        <v>0</v>
      </c>
      <c r="D439" t="n">
        <v>27</v>
      </c>
      <c r="E439" t="n">
        <v>105</v>
      </c>
      <c r="F439" t="n">
        <v>2173</v>
      </c>
      <c r="G439" t="inlineStr">
        <is>
          <t>×</t>
        </is>
      </c>
      <c r="H439" s="87" t="n">
        <v>1</v>
      </c>
      <c r="I439" s="87" t="n">
        <v>0</v>
      </c>
      <c r="J439" s="2" t="n"/>
      <c r="K439" s="96" t="n"/>
      <c r="L439" s="97" t="n"/>
      <c r="M439" s="97" t="n"/>
      <c r="N439" s="98" t="inlineStr">
        <is>
          <t>27×105</t>
        </is>
      </c>
      <c r="O439" s="99">
        <f>F439</f>
        <v/>
      </c>
      <c r="P439" s="99">
        <f>SUM(I439)</f>
        <v/>
      </c>
      <c r="Q439" s="117" t="n"/>
      <c r="R439" s="118" t="n"/>
      <c r="S439" s="118" t="n"/>
      <c r="T439" s="119" t="n"/>
      <c r="U439" s="120" t="n"/>
      <c r="V439" s="120" t="n"/>
      <c r="W439" s="121" t="n"/>
      <c r="X439" s="122" t="n"/>
      <c r="Y439" s="122" t="n"/>
      <c r="Z439" s="143" t="n"/>
      <c r="AA439" s="140" t="n"/>
      <c r="AB439" s="140" t="n"/>
      <c r="AC439" s="144" t="n"/>
      <c r="AD439" s="142" t="n"/>
      <c r="AE439" s="142" t="n"/>
    </row>
    <row r="440" ht="15" customHeight="1">
      <c r="B440" s="85" t="inlineStr">
        <is>
          <t>68MA144L</t>
        </is>
      </c>
      <c r="C440">
        <f>SUMIF(数量表!D:H,B440,数量表!H:H)</f>
        <v/>
      </c>
      <c r="D440" t="n">
        <v>27</v>
      </c>
      <c r="E440" t="n">
        <v>105</v>
      </c>
      <c r="F440" t="n">
        <v>477</v>
      </c>
      <c r="G440" t="inlineStr">
        <is>
          <t>×</t>
        </is>
      </c>
      <c r="H440" s="87" t="n">
        <v>2</v>
      </c>
      <c r="I440" s="87">
        <f>C440*H440</f>
        <v/>
      </c>
      <c r="J440" s="2" t="n"/>
      <c r="K440" s="96" t="n"/>
      <c r="L440" s="97" t="n"/>
      <c r="M440" s="97" t="n"/>
      <c r="N440" s="98" t="inlineStr">
        <is>
          <t>27×105</t>
        </is>
      </c>
      <c r="O440" s="99">
        <f>F440</f>
        <v/>
      </c>
      <c r="P440" s="99">
        <f>SUM(I440)</f>
        <v/>
      </c>
      <c r="Q440" s="117" t="n"/>
      <c r="R440" s="118" t="n"/>
      <c r="S440" s="118" t="n"/>
      <c r="T440" s="119" t="n"/>
      <c r="U440" s="120" t="n"/>
      <c r="V440" s="120" t="n"/>
      <c r="W440" s="121" t="n"/>
      <c r="X440" s="122" t="n"/>
      <c r="Y440" s="122" t="n"/>
      <c r="Z440" s="143" t="n"/>
      <c r="AA440" s="140" t="n"/>
      <c r="AB440" s="140" t="n"/>
      <c r="AC440" s="144" t="n"/>
      <c r="AD440" s="142" t="n"/>
      <c r="AE440" s="142" t="n"/>
    </row>
    <row r="441" ht="15" customHeight="1">
      <c r="B441" s="85" t="inlineStr">
        <is>
          <t>68MA144L</t>
        </is>
      </c>
      <c r="C441">
        <f>SUMIF(数量表!D:H,B441,数量表!H:H)</f>
        <v/>
      </c>
      <c r="D441" t="n">
        <v>27</v>
      </c>
      <c r="E441" t="n">
        <v>105</v>
      </c>
      <c r="F441" t="n">
        <v>386.5</v>
      </c>
      <c r="G441" t="inlineStr">
        <is>
          <t>○</t>
        </is>
      </c>
      <c r="H441" s="87" t="n">
        <v>1</v>
      </c>
      <c r="I441" s="87">
        <f>C441*H441</f>
        <v/>
      </c>
      <c r="J441" s="2" t="n"/>
      <c r="K441" s="96" t="n"/>
      <c r="L441" s="97" t="n"/>
      <c r="M441" s="97" t="n"/>
      <c r="N441" s="98" t="inlineStr">
        <is>
          <t>27×105</t>
        </is>
      </c>
      <c r="O441" s="99">
        <f>F441</f>
        <v/>
      </c>
      <c r="P441" s="99">
        <f>SUM(I441)</f>
        <v/>
      </c>
      <c r="Q441" s="117" t="n"/>
      <c r="R441" s="118" t="n"/>
      <c r="S441" s="118" t="n"/>
      <c r="T441" s="119" t="n"/>
      <c r="U441" s="120" t="n"/>
      <c r="V441" s="120" t="n"/>
      <c r="W441" s="121" t="n"/>
      <c r="X441" s="122" t="n"/>
      <c r="Y441" s="122" t="n"/>
      <c r="Z441" s="143" t="n"/>
      <c r="AA441" s="140" t="n"/>
      <c r="AB441" s="140" t="n"/>
      <c r="AC441" s="144" t="n"/>
      <c r="AD441" s="142" t="n"/>
      <c r="AE441" s="142" t="n"/>
    </row>
    <row r="442" ht="15" customHeight="1" thickBot="1">
      <c r="B442" s="85" t="inlineStr">
        <is>
          <t>68MA144L</t>
        </is>
      </c>
      <c r="C442">
        <f>SUMIF(数量表!D:H,B442,数量表!H:H)</f>
        <v/>
      </c>
      <c r="D442" t="n">
        <v>27</v>
      </c>
      <c r="E442" t="n">
        <v>105</v>
      </c>
      <c r="F442" t="n">
        <v>343.5</v>
      </c>
      <c r="G442" t="inlineStr">
        <is>
          <t>○</t>
        </is>
      </c>
      <c r="H442" s="87" t="n">
        <v>1</v>
      </c>
      <c r="I442" s="87">
        <f>C442*H442</f>
        <v/>
      </c>
      <c r="J442" s="2" t="n"/>
      <c r="K442" s="96" t="n"/>
      <c r="L442" s="97" t="n"/>
      <c r="M442" s="97" t="n"/>
      <c r="N442" s="98" t="inlineStr">
        <is>
          <t>27×105</t>
        </is>
      </c>
      <c r="O442" s="99">
        <f>F442</f>
        <v/>
      </c>
      <c r="P442" s="99">
        <f>SUM(I442)</f>
        <v/>
      </c>
      <c r="Q442" s="117" t="n"/>
      <c r="R442" s="118" t="n"/>
      <c r="S442" s="118" t="n"/>
      <c r="T442" s="119" t="n"/>
      <c r="U442" s="120" t="n"/>
      <c r="V442" s="120" t="n"/>
      <c r="W442" s="121" t="n"/>
      <c r="X442" s="122" t="n"/>
      <c r="Y442" s="122" t="n"/>
      <c r="Z442" s="143" t="n"/>
      <c r="AA442" s="140" t="n"/>
      <c r="AB442" s="140" t="n"/>
      <c r="AC442" s="144" t="n"/>
      <c r="AD442" s="142" t="n"/>
      <c r="AE442" s="142" t="n"/>
    </row>
    <row r="443" ht="15" customHeight="1">
      <c r="B443" s="79" t="inlineStr">
        <is>
          <t>68MA144R</t>
        </is>
      </c>
      <c r="C443" s="80">
        <f>SUMIF(数量表!D:H,B443,数量表!H:H)</f>
        <v/>
      </c>
      <c r="D443" s="80" t="n">
        <v>30</v>
      </c>
      <c r="E443" s="80" t="n">
        <v>105</v>
      </c>
      <c r="F443" s="80" t="n">
        <v>2173</v>
      </c>
      <c r="G443" s="80" t="inlineStr">
        <is>
          <t>×</t>
        </is>
      </c>
      <c r="H443" s="82" t="n">
        <v>1</v>
      </c>
      <c r="I443" s="82">
        <f>C443*H443</f>
        <v/>
      </c>
      <c r="J443" s="2" t="n"/>
      <c r="K443" s="96" t="inlineStr">
        <is>
          <t>30×105</t>
        </is>
      </c>
      <c r="L443" s="97">
        <f>F443</f>
        <v/>
      </c>
      <c r="M443" s="97">
        <f>I443</f>
        <v/>
      </c>
      <c r="N443" s="98" t="n"/>
      <c r="O443" s="99" t="n"/>
      <c r="P443" s="99" t="n"/>
      <c r="Q443" s="117" t="n"/>
      <c r="R443" s="118" t="n"/>
      <c r="S443" s="118" t="n"/>
      <c r="T443" s="119" t="n"/>
      <c r="U443" s="120" t="n"/>
      <c r="V443" s="120" t="n"/>
      <c r="W443" s="121" t="n"/>
      <c r="X443" s="122" t="n"/>
      <c r="Y443" s="122" t="n"/>
      <c r="Z443" s="143" t="n"/>
      <c r="AA443" s="140" t="n"/>
      <c r="AB443" s="140" t="n"/>
      <c r="AC443" s="144" t="n"/>
      <c r="AD443" s="142" t="n"/>
      <c r="AE443" s="142" t="n"/>
    </row>
    <row r="444" ht="15" customHeight="1">
      <c r="B444" s="85" t="inlineStr">
        <is>
          <t>68MA144R</t>
        </is>
      </c>
      <c r="C444" t="n">
        <v>0</v>
      </c>
      <c r="D444" t="n">
        <v>27</v>
      </c>
      <c r="E444" t="n">
        <v>105</v>
      </c>
      <c r="F444" t="n">
        <v>2173</v>
      </c>
      <c r="G444" t="inlineStr">
        <is>
          <t>×</t>
        </is>
      </c>
      <c r="H444" s="87" t="n">
        <v>1</v>
      </c>
      <c r="I444" s="87" t="n">
        <v>0</v>
      </c>
      <c r="J444" s="2" t="n"/>
      <c r="K444" s="96" t="n"/>
      <c r="L444" s="97" t="n"/>
      <c r="M444" s="97" t="n"/>
      <c r="N444" s="98" t="inlineStr">
        <is>
          <t>27×105</t>
        </is>
      </c>
      <c r="O444" s="99">
        <f>F444</f>
        <v/>
      </c>
      <c r="P444" s="99">
        <f>SUM(I444)</f>
        <v/>
      </c>
      <c r="Q444" s="117" t="n"/>
      <c r="R444" s="118" t="n"/>
      <c r="S444" s="118" t="n"/>
      <c r="T444" s="119" t="n"/>
      <c r="U444" s="120" t="n"/>
      <c r="V444" s="120" t="n"/>
      <c r="W444" s="121" t="n"/>
      <c r="X444" s="122" t="n"/>
      <c r="Y444" s="122" t="n"/>
      <c r="Z444" s="143" t="n"/>
      <c r="AA444" s="140" t="n"/>
      <c r="AB444" s="140" t="n"/>
      <c r="AC444" s="144" t="n"/>
      <c r="AD444" s="142" t="n"/>
      <c r="AE444" s="142" t="n"/>
    </row>
    <row r="445" ht="15" customHeight="1">
      <c r="B445" s="85" t="inlineStr">
        <is>
          <t>68MA144R</t>
        </is>
      </c>
      <c r="C445">
        <f>SUMIF(数量表!D:H,B445,数量表!H:H)</f>
        <v/>
      </c>
      <c r="D445" t="n">
        <v>27</v>
      </c>
      <c r="E445" t="n">
        <v>105</v>
      </c>
      <c r="F445" t="n">
        <v>477</v>
      </c>
      <c r="G445" t="inlineStr">
        <is>
          <t>×</t>
        </is>
      </c>
      <c r="H445" s="87" t="n">
        <v>2</v>
      </c>
      <c r="I445" s="87">
        <f>C445*H445</f>
        <v/>
      </c>
      <c r="J445" s="2" t="n"/>
      <c r="K445" s="96" t="n"/>
      <c r="L445" s="97" t="n"/>
      <c r="M445" s="97" t="n"/>
      <c r="N445" s="98" t="inlineStr">
        <is>
          <t>27×105</t>
        </is>
      </c>
      <c r="O445" s="99">
        <f>F445</f>
        <v/>
      </c>
      <c r="P445" s="99">
        <f>SUM(I445)</f>
        <v/>
      </c>
      <c r="Q445" s="117" t="n"/>
      <c r="R445" s="118" t="n"/>
      <c r="S445" s="118" t="n"/>
      <c r="T445" s="119" t="n"/>
      <c r="U445" s="120" t="n"/>
      <c r="V445" s="120" t="n"/>
      <c r="W445" s="121" t="n"/>
      <c r="X445" s="122" t="n"/>
      <c r="Y445" s="122" t="n"/>
      <c r="Z445" s="143" t="n"/>
      <c r="AA445" s="140" t="n"/>
      <c r="AB445" s="140" t="n"/>
      <c r="AC445" s="144" t="n"/>
      <c r="AD445" s="142" t="n"/>
      <c r="AE445" s="142" t="n"/>
    </row>
    <row r="446" ht="15" customHeight="1">
      <c r="B446" s="85" t="inlineStr">
        <is>
          <t>68MA144R</t>
        </is>
      </c>
      <c r="C446">
        <f>SUMIF(数量表!D:H,B446,数量表!H:H)</f>
        <v/>
      </c>
      <c r="D446" t="n">
        <v>27</v>
      </c>
      <c r="E446" t="n">
        <v>105</v>
      </c>
      <c r="F446" t="n">
        <v>386.5</v>
      </c>
      <c r="G446" t="inlineStr">
        <is>
          <t>○</t>
        </is>
      </c>
      <c r="H446" s="87" t="n">
        <v>1</v>
      </c>
      <c r="I446" s="87">
        <f>C446*H446</f>
        <v/>
      </c>
      <c r="J446" s="2" t="n"/>
      <c r="K446" s="96" t="n"/>
      <c r="L446" s="97" t="n"/>
      <c r="M446" s="97" t="n"/>
      <c r="N446" s="98" t="inlineStr">
        <is>
          <t>27×105</t>
        </is>
      </c>
      <c r="O446" s="99">
        <f>F446</f>
        <v/>
      </c>
      <c r="P446" s="99">
        <f>SUM(I446)</f>
        <v/>
      </c>
      <c r="Q446" s="117" t="n"/>
      <c r="R446" s="118" t="n"/>
      <c r="S446" s="118" t="n"/>
      <c r="T446" s="119" t="n"/>
      <c r="U446" s="120" t="n"/>
      <c r="V446" s="120" t="n"/>
      <c r="W446" s="121" t="n"/>
      <c r="X446" s="122" t="n"/>
      <c r="Y446" s="122" t="n"/>
      <c r="Z446" s="143" t="n"/>
      <c r="AA446" s="140" t="n"/>
      <c r="AB446" s="140" t="n"/>
      <c r="AC446" s="144" t="n"/>
      <c r="AD446" s="142" t="n"/>
      <c r="AE446" s="142" t="n"/>
    </row>
    <row r="447" ht="15" customHeight="1" thickBot="1">
      <c r="B447" s="88" t="inlineStr">
        <is>
          <t>68MA144R</t>
        </is>
      </c>
      <c r="C447" s="89">
        <f>SUMIF(数量表!D:H,B447,数量表!H:H)</f>
        <v/>
      </c>
      <c r="D447" s="89" t="n">
        <v>27</v>
      </c>
      <c r="E447" s="89" t="n">
        <v>105</v>
      </c>
      <c r="F447" s="89" t="n">
        <v>343.5</v>
      </c>
      <c r="G447" s="89" t="inlineStr">
        <is>
          <t>○</t>
        </is>
      </c>
      <c r="H447" s="91" t="n">
        <v>1</v>
      </c>
      <c r="I447" s="91">
        <f>C447*H447</f>
        <v/>
      </c>
      <c r="J447" s="2" t="n"/>
      <c r="K447" s="96" t="n"/>
      <c r="L447" s="97" t="n"/>
      <c r="M447" s="97" t="n"/>
      <c r="N447" s="98" t="inlineStr">
        <is>
          <t>27×105</t>
        </is>
      </c>
      <c r="O447" s="99">
        <f>F447</f>
        <v/>
      </c>
      <c r="P447" s="99">
        <f>SUM(I447)</f>
        <v/>
      </c>
      <c r="Q447" s="117" t="n"/>
      <c r="R447" s="118" t="n"/>
      <c r="S447" s="118" t="n"/>
      <c r="T447" s="119" t="n"/>
      <c r="U447" s="120" t="n"/>
      <c r="V447" s="120" t="n"/>
      <c r="W447" s="121" t="n"/>
      <c r="X447" s="122" t="n"/>
      <c r="Y447" s="122" t="n"/>
      <c r="Z447" s="143" t="n"/>
      <c r="AA447" s="140" t="n"/>
      <c r="AB447" s="140" t="n"/>
      <c r="AC447" s="144" t="n"/>
      <c r="AD447" s="142" t="n"/>
      <c r="AE447" s="142" t="n"/>
    </row>
    <row r="448" ht="15" customHeight="1" thickBot="1">
      <c r="B448" s="79" t="inlineStr">
        <is>
          <t>68MH</t>
        </is>
      </c>
      <c r="C448" s="80" t="n"/>
      <c r="D448" s="80" t="n"/>
      <c r="E448" s="80" t="n"/>
      <c r="F448" s="81" t="n"/>
      <c r="G448" s="80" t="n"/>
      <c r="H448" s="82" t="n"/>
      <c r="I448" s="82" t="n"/>
      <c r="J448" s="2" t="n"/>
      <c r="K448" s="106" t="n"/>
      <c r="L448" s="97" t="n"/>
      <c r="M448" s="97" t="n"/>
      <c r="N448" s="105" t="n"/>
      <c r="O448" s="99" t="n"/>
      <c r="P448" s="99" t="n"/>
      <c r="Q448" s="117" t="n"/>
      <c r="R448" s="118" t="n"/>
      <c r="S448" s="118" t="n"/>
      <c r="T448" s="119" t="n"/>
      <c r="U448" s="120" t="n"/>
      <c r="V448" s="120" t="n"/>
      <c r="W448" s="121" t="n"/>
      <c r="X448" s="122" t="n"/>
      <c r="Y448" s="122" t="n"/>
      <c r="Z448" s="143" t="n"/>
      <c r="AA448" s="140" t="n"/>
      <c r="AB448" s="140" t="n"/>
      <c r="AC448" s="144" t="n"/>
      <c r="AD448" s="142" t="n"/>
      <c r="AE448" s="142" t="n"/>
    </row>
    <row r="449" ht="15" customHeight="1" thickBot="1">
      <c r="B449" s="79" t="inlineStr">
        <is>
          <t>68MHO</t>
        </is>
      </c>
      <c r="C449" s="80" t="n"/>
      <c r="D449" s="80" t="n"/>
      <c r="E449" s="80" t="n"/>
      <c r="F449" s="81" t="n"/>
      <c r="G449" s="80" t="n"/>
      <c r="H449" s="82" t="n"/>
      <c r="I449" s="82" t="n"/>
      <c r="J449" s="2" t="n"/>
      <c r="K449" s="106" t="n"/>
      <c r="L449" s="97" t="n"/>
      <c r="M449" s="97" t="n"/>
      <c r="N449" s="105" t="n"/>
      <c r="O449" s="99" t="n"/>
      <c r="P449" s="99" t="n"/>
      <c r="Q449" s="117" t="n"/>
      <c r="R449" s="118" t="n"/>
      <c r="S449" s="118" t="n"/>
      <c r="T449" s="119" t="n"/>
      <c r="U449" s="120" t="n"/>
      <c r="V449" s="120" t="n"/>
      <c r="W449" s="121" t="n"/>
      <c r="X449" s="122" t="n"/>
      <c r="Y449" s="122" t="n"/>
      <c r="Z449" s="143" t="n"/>
      <c r="AA449" s="140" t="n"/>
      <c r="AB449" s="140" t="n"/>
      <c r="AC449" s="144" t="n"/>
      <c r="AD449" s="142" t="n"/>
      <c r="AE449" s="142" t="n"/>
    </row>
    <row r="450" ht="15" customHeight="1" thickBot="1">
      <c r="B450" s="79" t="inlineStr">
        <is>
          <t>68MHOS</t>
        </is>
      </c>
      <c r="C450" s="80" t="n"/>
      <c r="D450" s="80" t="n"/>
      <c r="E450" s="80" t="n"/>
      <c r="F450" s="81" t="n"/>
      <c r="G450" s="80" t="n"/>
      <c r="H450" s="82" t="n"/>
      <c r="I450" s="82" t="n"/>
      <c r="J450" s="2" t="n"/>
      <c r="K450" s="106" t="n"/>
      <c r="L450" s="97" t="n"/>
      <c r="M450" s="97" t="n"/>
      <c r="N450" s="105" t="n"/>
      <c r="O450" s="99" t="n"/>
      <c r="P450" s="99" t="n"/>
      <c r="Q450" s="117" t="n"/>
      <c r="R450" s="118" t="n"/>
      <c r="S450" s="118" t="n"/>
      <c r="T450" s="119" t="n"/>
      <c r="U450" s="120" t="n"/>
      <c r="V450" s="120" t="n"/>
      <c r="W450" s="121" t="n"/>
      <c r="X450" s="122" t="n"/>
      <c r="Y450" s="122" t="n"/>
      <c r="Z450" s="143" t="n"/>
      <c r="AA450" s="140" t="n"/>
      <c r="AB450" s="140" t="n"/>
      <c r="AC450" s="144" t="n"/>
      <c r="AD450" s="142" t="n"/>
      <c r="AE450" s="142" t="n"/>
    </row>
    <row r="451" ht="15" customHeight="1" thickBot="1">
      <c r="B451" s="79" t="inlineStr">
        <is>
          <t>68MHL</t>
        </is>
      </c>
      <c r="C451" s="80">
        <f>SUMIF(数量表!D:H,B451,数量表!H:H)</f>
        <v/>
      </c>
      <c r="D451" s="80" t="n">
        <v>30</v>
      </c>
      <c r="E451" s="80" t="n">
        <v>105</v>
      </c>
      <c r="F451" s="81" t="n">
        <v>2173</v>
      </c>
      <c r="G451" s="80" t="inlineStr">
        <is>
          <t>×</t>
        </is>
      </c>
      <c r="H451" s="82" t="n">
        <v>1</v>
      </c>
      <c r="I451" s="82">
        <f>C451*H451</f>
        <v/>
      </c>
      <c r="J451" s="2" t="n"/>
      <c r="K451" s="96" t="inlineStr">
        <is>
          <t>30×105</t>
        </is>
      </c>
      <c r="L451" s="97">
        <f>F451</f>
        <v/>
      </c>
      <c r="M451" s="97">
        <f>I451</f>
        <v/>
      </c>
      <c r="N451" s="98" t="n"/>
      <c r="O451" s="99" t="n"/>
      <c r="P451" s="99" t="n"/>
      <c r="Q451" s="117" t="n"/>
      <c r="R451" s="118" t="n"/>
      <c r="S451" s="118" t="n"/>
      <c r="T451" s="119" t="n"/>
      <c r="U451" s="120" t="n"/>
      <c r="V451" s="120" t="n"/>
      <c r="W451" s="121" t="n"/>
      <c r="X451" s="122" t="n"/>
      <c r="Y451" s="122" t="n"/>
      <c r="Z451" s="143" t="n"/>
      <c r="AA451" s="140" t="n"/>
      <c r="AB451" s="140" t="n"/>
      <c r="AC451" s="144" t="n"/>
      <c r="AD451" s="142" t="n"/>
      <c r="AE451" s="142" t="n"/>
    </row>
    <row r="452" ht="15" customHeight="1" thickBot="1">
      <c r="B452" s="83" t="inlineStr">
        <is>
          <t>68MHOL</t>
        </is>
      </c>
      <c r="C452" s="7">
        <f>SUMIF(数量表!D:H,B452,数量表!H:H)</f>
        <v/>
      </c>
      <c r="D452" s="7" t="n">
        <v>30</v>
      </c>
      <c r="E452" s="80" t="n">
        <v>105</v>
      </c>
      <c r="F452" s="81" t="n">
        <v>2173</v>
      </c>
      <c r="G452" s="80" t="inlineStr">
        <is>
          <t>×</t>
        </is>
      </c>
      <c r="H452" s="82" t="n">
        <v>1</v>
      </c>
      <c r="I452" s="82">
        <f>C452*H452</f>
        <v/>
      </c>
      <c r="J452" s="2" t="n"/>
      <c r="K452" s="96" t="inlineStr">
        <is>
          <t>30×105</t>
        </is>
      </c>
      <c r="L452" s="97">
        <f>F452</f>
        <v/>
      </c>
      <c r="M452" s="97">
        <f>I452</f>
        <v/>
      </c>
      <c r="N452" s="98" t="n"/>
      <c r="O452" s="99" t="n"/>
      <c r="P452" s="99" t="n"/>
      <c r="Q452" s="117" t="n"/>
      <c r="R452" s="118" t="n"/>
      <c r="S452" s="118" t="n"/>
      <c r="T452" s="119" t="n"/>
      <c r="U452" s="120" t="n"/>
      <c r="V452" s="120" t="n"/>
      <c r="W452" s="121" t="n"/>
      <c r="X452" s="122" t="n"/>
      <c r="Y452" s="122" t="n"/>
      <c r="Z452" s="143" t="n"/>
      <c r="AA452" s="140" t="n"/>
      <c r="AB452" s="140" t="n"/>
      <c r="AC452" s="144" t="n"/>
      <c r="AD452" s="142" t="n"/>
      <c r="AE452" s="142" t="n"/>
    </row>
    <row r="453" ht="15" customHeight="1" thickBot="1">
      <c r="B453" s="83" t="inlineStr">
        <is>
          <t>68MHR</t>
        </is>
      </c>
      <c r="C453" s="7">
        <f>SUMIF(数量表!D:H,B453,数量表!H:H)</f>
        <v/>
      </c>
      <c r="D453" s="7" t="n">
        <v>30</v>
      </c>
      <c r="E453" s="7" t="n">
        <v>105</v>
      </c>
      <c r="F453" s="84" t="n">
        <v>2173</v>
      </c>
      <c r="G453" s="7" t="inlineStr">
        <is>
          <t>×</t>
        </is>
      </c>
      <c r="H453" s="21" t="n">
        <v>1</v>
      </c>
      <c r="I453" s="82">
        <f>C453*H453</f>
        <v/>
      </c>
      <c r="J453" s="2" t="n"/>
      <c r="K453" s="106" t="inlineStr">
        <is>
          <t>30×105</t>
        </is>
      </c>
      <c r="L453" s="97">
        <f>F453</f>
        <v/>
      </c>
      <c r="M453" s="97">
        <f>I453</f>
        <v/>
      </c>
      <c r="N453" s="105" t="n"/>
      <c r="O453" s="99" t="n"/>
      <c r="P453" s="99" t="n"/>
      <c r="Q453" s="117" t="n"/>
      <c r="R453" s="118" t="n"/>
      <c r="S453" s="118" t="n"/>
      <c r="T453" s="119" t="n"/>
      <c r="U453" s="120" t="n"/>
      <c r="V453" s="120" t="n"/>
      <c r="W453" s="121" t="n"/>
      <c r="X453" s="122" t="n"/>
      <c r="Y453" s="122" t="n"/>
      <c r="Z453" s="143" t="n"/>
      <c r="AA453" s="140" t="n"/>
      <c r="AB453" s="140" t="n"/>
      <c r="AC453" s="144" t="n"/>
      <c r="AD453" s="142" t="n"/>
      <c r="AE453" s="142" t="n"/>
    </row>
    <row r="454" ht="15" customHeight="1" thickBot="1">
      <c r="B454" s="83" t="inlineStr">
        <is>
          <t>68MHOR</t>
        </is>
      </c>
      <c r="C454" s="7">
        <f>SUMIF(数量表!D:H,B454,数量表!H:H)</f>
        <v/>
      </c>
      <c r="D454" s="7" t="n">
        <v>30</v>
      </c>
      <c r="E454" s="7" t="n">
        <v>105</v>
      </c>
      <c r="F454" s="84" t="n">
        <v>2173</v>
      </c>
      <c r="G454" s="7" t="inlineStr">
        <is>
          <t>×</t>
        </is>
      </c>
      <c r="H454" s="21" t="n">
        <v>1</v>
      </c>
      <c r="I454" s="82">
        <f>C454*H454</f>
        <v/>
      </c>
      <c r="J454" s="2" t="n"/>
      <c r="K454" s="106" t="inlineStr">
        <is>
          <t>30×105</t>
        </is>
      </c>
      <c r="L454" s="97">
        <f>F454</f>
        <v/>
      </c>
      <c r="M454" s="97">
        <f>I454</f>
        <v/>
      </c>
      <c r="N454" s="105" t="n"/>
      <c r="O454" s="99" t="n"/>
      <c r="P454" s="99" t="n"/>
      <c r="Q454" s="117" t="n"/>
      <c r="R454" s="118" t="n"/>
      <c r="S454" s="118" t="n"/>
      <c r="T454" s="119" t="n"/>
      <c r="U454" s="120" t="n"/>
      <c r="V454" s="120" t="n"/>
      <c r="W454" s="121" t="n"/>
      <c r="X454" s="122" t="n"/>
      <c r="Y454" s="122" t="n"/>
      <c r="Z454" s="143" t="n"/>
      <c r="AA454" s="140" t="n"/>
      <c r="AB454" s="140" t="n"/>
      <c r="AC454" s="144" t="n"/>
      <c r="AD454" s="142" t="n"/>
      <c r="AE454" s="142" t="n"/>
    </row>
    <row r="455" ht="15" customHeight="1" thickBot="1">
      <c r="B455" s="83" t="inlineStr">
        <is>
          <t>68MHL+12</t>
        </is>
      </c>
      <c r="C455" s="7">
        <f>SUMIF(数量表!D:H,B455,数量表!H:H)</f>
        <v/>
      </c>
      <c r="D455" s="7" t="n">
        <v>30</v>
      </c>
      <c r="E455" s="7" t="n">
        <v>105</v>
      </c>
      <c r="F455" s="84" t="n">
        <v>2173</v>
      </c>
      <c r="G455" s="7" t="inlineStr">
        <is>
          <t>×</t>
        </is>
      </c>
      <c r="H455" s="21" t="n">
        <v>1</v>
      </c>
      <c r="I455" s="21">
        <f>C455*H455</f>
        <v/>
      </c>
      <c r="J455" s="2" t="n"/>
      <c r="K455" s="96" t="inlineStr">
        <is>
          <t>30×105</t>
        </is>
      </c>
      <c r="L455" s="97">
        <f>F455</f>
        <v/>
      </c>
      <c r="M455" s="97">
        <f>I455</f>
        <v/>
      </c>
      <c r="N455" s="105" t="n"/>
      <c r="O455" s="99" t="n"/>
      <c r="P455" s="99" t="n"/>
      <c r="Q455" s="117" t="n"/>
      <c r="R455" s="118" t="n"/>
      <c r="S455" s="118" t="n"/>
      <c r="T455" s="119" t="n"/>
      <c r="U455" s="120" t="n"/>
      <c r="V455" s="120" t="n"/>
      <c r="W455" s="121" t="n"/>
      <c r="X455" s="122" t="n"/>
      <c r="Y455" s="122" t="n"/>
      <c r="Z455" s="143" t="n"/>
      <c r="AA455" s="140" t="n"/>
      <c r="AB455" s="140" t="n"/>
      <c r="AC455" s="144" t="n"/>
      <c r="AD455" s="142" t="n"/>
      <c r="AE455" s="142" t="n"/>
    </row>
    <row r="456" ht="15" customHeight="1" thickBot="1">
      <c r="B456" s="83" t="inlineStr">
        <is>
          <t>68MHR+12</t>
        </is>
      </c>
      <c r="C456" s="7">
        <f>SUMIF(数量表!D:H,B456,数量表!H:H)</f>
        <v/>
      </c>
      <c r="D456" s="7" t="n">
        <v>30</v>
      </c>
      <c r="E456" s="7" t="n">
        <v>105</v>
      </c>
      <c r="F456" s="84" t="n">
        <v>2173</v>
      </c>
      <c r="G456" s="7" t="inlineStr">
        <is>
          <t>×</t>
        </is>
      </c>
      <c r="H456" s="21" t="n">
        <v>1</v>
      </c>
      <c r="I456" s="21">
        <f>C456*H456</f>
        <v/>
      </c>
      <c r="J456" s="2" t="n"/>
      <c r="K456" s="96" t="inlineStr">
        <is>
          <t>30×105</t>
        </is>
      </c>
      <c r="L456" s="97">
        <f>F456</f>
        <v/>
      </c>
      <c r="M456" s="97">
        <f>I456</f>
        <v/>
      </c>
      <c r="N456" s="105" t="n"/>
      <c r="O456" s="99" t="n"/>
      <c r="P456" s="99" t="n"/>
      <c r="Q456" s="117" t="n"/>
      <c r="R456" s="118" t="n"/>
      <c r="S456" s="118" t="n"/>
      <c r="T456" s="119" t="n"/>
      <c r="U456" s="120" t="n"/>
      <c r="V456" s="120" t="n"/>
      <c r="W456" s="121" t="n"/>
      <c r="X456" s="122" t="n"/>
      <c r="Y456" s="122" t="n"/>
      <c r="Z456" s="143" t="n"/>
      <c r="AA456" s="140" t="n"/>
      <c r="AB456" s="140" t="n"/>
      <c r="AC456" s="144" t="n"/>
      <c r="AD456" s="142" t="n"/>
      <c r="AE456" s="142" t="n"/>
    </row>
    <row r="457" ht="15" customHeight="1">
      <c r="B457" s="79" t="inlineStr">
        <is>
          <t>68MHX</t>
        </is>
      </c>
      <c r="C457" s="80">
        <f>SUMIF(数量表!D:H,B457,数量表!H:H)</f>
        <v/>
      </c>
      <c r="D457" s="80" t="n">
        <v>30</v>
      </c>
      <c r="E457" s="80" t="n">
        <v>92</v>
      </c>
      <c r="F457" s="80" t="n">
        <v>2137</v>
      </c>
      <c r="G457" s="80" t="inlineStr">
        <is>
          <t>×</t>
        </is>
      </c>
      <c r="H457" s="82" t="n">
        <v>2</v>
      </c>
      <c r="I457" s="82">
        <f>C457*H457</f>
        <v/>
      </c>
      <c r="J457" s="2" t="n"/>
      <c r="K457" s="107" t="n"/>
      <c r="L457" s="108" t="n"/>
      <c r="M457" s="108" t="n"/>
      <c r="N457" s="109" t="n"/>
      <c r="O457" s="110" t="n"/>
      <c r="P457" s="110" t="n"/>
      <c r="Q457" s="129" t="n"/>
      <c r="R457" s="130" t="n"/>
      <c r="S457" s="130" t="n"/>
      <c r="T457" s="131" t="n"/>
      <c r="U457" s="132" t="n"/>
      <c r="V457" s="132" t="n"/>
      <c r="W457" s="133" t="n">
        <v>30</v>
      </c>
      <c r="X457" s="134">
        <f>F457</f>
        <v/>
      </c>
      <c r="Y457" s="134">
        <f>SUM(I457)</f>
        <v/>
      </c>
      <c r="Z457" s="151" t="n"/>
      <c r="AA457" s="152" t="n"/>
      <c r="AB457" s="152" t="n"/>
      <c r="AC457" s="153" t="n"/>
      <c r="AD457" s="154" t="n"/>
      <c r="AE457" s="154" t="n"/>
    </row>
    <row r="458" ht="15" customHeight="1" thickBot="1">
      <c r="B458" s="85" t="inlineStr">
        <is>
          <t>68MHX</t>
        </is>
      </c>
      <c r="C458">
        <f>SUMIF(数量表!D:H,B458,数量表!H:H)</f>
        <v/>
      </c>
      <c r="D458" t="n">
        <v>30</v>
      </c>
      <c r="E458" s="89" t="n">
        <v>92</v>
      </c>
      <c r="F458" s="89" t="n">
        <v>345</v>
      </c>
      <c r="G458" s="89" t="inlineStr">
        <is>
          <t>×</t>
        </is>
      </c>
      <c r="H458" s="91" t="n">
        <v>2</v>
      </c>
      <c r="I458" s="91">
        <f>C458*H458</f>
        <v/>
      </c>
      <c r="J458" s="2" t="n"/>
      <c r="K458" s="96" t="n"/>
      <c r="L458" s="97" t="n"/>
      <c r="M458" s="97" t="n"/>
      <c r="N458" s="98" t="n"/>
      <c r="O458" s="99" t="n"/>
      <c r="P458" s="99" t="n"/>
      <c r="Q458" s="117" t="n"/>
      <c r="R458" s="118" t="n"/>
      <c r="S458" s="118" t="n"/>
      <c r="T458" s="119" t="n"/>
      <c r="U458" s="120" t="n"/>
      <c r="V458" s="120" t="n"/>
      <c r="W458" s="121" t="n">
        <v>30</v>
      </c>
      <c r="X458" s="122">
        <f>F458</f>
        <v/>
      </c>
      <c r="Y458" s="122">
        <f>SUM(I458)</f>
        <v/>
      </c>
      <c r="Z458" s="143" t="n"/>
      <c r="AA458" s="140" t="n"/>
      <c r="AB458" s="140" t="n"/>
      <c r="AC458" s="144" t="n"/>
      <c r="AD458" s="142" t="n"/>
      <c r="AE458" s="142" t="n"/>
    </row>
    <row r="459" ht="15" customHeight="1">
      <c r="B459" s="79" t="inlineStr">
        <is>
          <t>68MHZ</t>
        </is>
      </c>
      <c r="C459" s="80">
        <f>SUMIF(数量表!D:H,B459,数量表!H:H)</f>
        <v/>
      </c>
      <c r="D459" s="80" t="n">
        <v>30</v>
      </c>
      <c r="E459" s="80" t="n">
        <v>92</v>
      </c>
      <c r="F459" s="80" t="n">
        <v>2137</v>
      </c>
      <c r="G459" s="80" t="inlineStr">
        <is>
          <t>×</t>
        </is>
      </c>
      <c r="H459" s="82" t="n">
        <v>2</v>
      </c>
      <c r="I459" s="82">
        <f>C459*H459</f>
        <v/>
      </c>
      <c r="J459" s="2" t="n"/>
      <c r="K459" s="107" t="n"/>
      <c r="L459" s="108" t="n"/>
      <c r="M459" s="108" t="n"/>
      <c r="N459" s="109" t="n"/>
      <c r="O459" s="110" t="n"/>
      <c r="P459" s="110" t="n"/>
      <c r="Q459" s="129" t="n"/>
      <c r="R459" s="130" t="n"/>
      <c r="S459" s="130" t="n"/>
      <c r="T459" s="131" t="n"/>
      <c r="U459" s="132" t="n"/>
      <c r="V459" s="132" t="n"/>
      <c r="W459" s="133" t="n">
        <v>30</v>
      </c>
      <c r="X459" s="134">
        <f>F459</f>
        <v/>
      </c>
      <c r="Y459" s="134">
        <f>SUM(I459)</f>
        <v/>
      </c>
      <c r="Z459" s="143" t="n"/>
      <c r="AA459" s="140" t="n"/>
      <c r="AB459" s="140" t="n"/>
      <c r="AC459" s="144" t="n"/>
      <c r="AD459" s="142" t="n"/>
      <c r="AE459" s="142" t="n"/>
    </row>
    <row r="460" ht="15" customHeight="1" thickBot="1">
      <c r="B460" s="88" t="inlineStr">
        <is>
          <t>68MHZ</t>
        </is>
      </c>
      <c r="C460" s="89">
        <f>SUMIF(数量表!D:H,B460,数量表!H:H)</f>
        <v/>
      </c>
      <c r="D460" s="89" t="n">
        <v>30</v>
      </c>
      <c r="E460" s="89" t="n">
        <v>92</v>
      </c>
      <c r="F460" s="89" t="n">
        <v>345</v>
      </c>
      <c r="G460" s="89" t="inlineStr">
        <is>
          <t>×</t>
        </is>
      </c>
      <c r="H460" s="91" t="n">
        <v>2</v>
      </c>
      <c r="I460" s="91">
        <f>C460*H460</f>
        <v/>
      </c>
      <c r="J460" s="2" t="n"/>
      <c r="K460" s="96" t="n"/>
      <c r="L460" s="97" t="n"/>
      <c r="M460" s="97" t="n"/>
      <c r="N460" s="98" t="n"/>
      <c r="O460" s="99" t="n"/>
      <c r="P460" s="99" t="n"/>
      <c r="Q460" s="117" t="n"/>
      <c r="R460" s="118" t="n"/>
      <c r="S460" s="118" t="n"/>
      <c r="T460" s="119" t="n"/>
      <c r="U460" s="120" t="n"/>
      <c r="V460" s="120" t="n"/>
      <c r="W460" s="121" t="n">
        <v>30</v>
      </c>
      <c r="X460" s="122">
        <f>F460</f>
        <v/>
      </c>
      <c r="Y460" s="122">
        <f>SUM(I460)</f>
        <v/>
      </c>
      <c r="Z460" s="143" t="n"/>
      <c r="AA460" s="140" t="n"/>
      <c r="AB460" s="140" t="n"/>
      <c r="AC460" s="144" t="n"/>
      <c r="AD460" s="142" t="n"/>
      <c r="AE460" s="142" t="n"/>
    </row>
    <row r="461" ht="15" customHeight="1">
      <c r="B461" s="79" t="inlineStr">
        <is>
          <t>68MNT</t>
        </is>
      </c>
      <c r="C461" s="80">
        <f>SUMIF(数量表!D:H,B461,数量表!H:H)</f>
        <v/>
      </c>
      <c r="D461" s="80" t="n">
        <v>45</v>
      </c>
      <c r="E461" s="80" t="n">
        <v>45</v>
      </c>
      <c r="F461" s="80" t="n">
        <v>2107</v>
      </c>
      <c r="G461" s="80" t="inlineStr">
        <is>
          <t>×</t>
        </is>
      </c>
      <c r="H461" s="82" t="n">
        <v>3</v>
      </c>
      <c r="I461" s="82">
        <f>C461*H461</f>
        <v/>
      </c>
      <c r="J461" s="2" t="n"/>
      <c r="K461" s="106" t="n"/>
      <c r="L461" s="97" t="n"/>
      <c r="M461" s="97" t="n"/>
      <c r="N461" s="105" t="n"/>
      <c r="O461" s="99" t="n"/>
      <c r="P461" s="99" t="n"/>
      <c r="Q461" s="117" t="inlineStr">
        <is>
          <t>45×45</t>
        </is>
      </c>
      <c r="R461" s="118">
        <f>F461</f>
        <v/>
      </c>
      <c r="S461" s="118">
        <f>I461</f>
        <v/>
      </c>
      <c r="T461" s="119" t="n"/>
      <c r="U461" s="120" t="n"/>
      <c r="V461" s="120" t="n"/>
      <c r="W461" s="121" t="n"/>
      <c r="X461" s="122" t="n"/>
      <c r="Y461" s="122" t="n"/>
      <c r="Z461" s="143" t="n"/>
      <c r="AA461" s="140" t="n"/>
      <c r="AB461" s="140" t="n"/>
      <c r="AC461" s="144" t="n"/>
      <c r="AD461" s="142" t="n"/>
      <c r="AE461" s="142" t="n"/>
    </row>
    <row r="462" ht="15" customHeight="1">
      <c r="B462" s="85" t="inlineStr">
        <is>
          <t>68MNT</t>
        </is>
      </c>
      <c r="C462">
        <f>SUMIF(数量表!D:H,B462,数量表!H:H)</f>
        <v/>
      </c>
      <c r="F462" s="162" t="n">
        <v>801</v>
      </c>
      <c r="G462" t="inlineStr">
        <is>
          <t>×</t>
        </is>
      </c>
      <c r="H462" s="87" t="n">
        <v>2</v>
      </c>
      <c r="I462" s="87">
        <f>C462*H462</f>
        <v/>
      </c>
      <c r="J462" s="2" t="n"/>
      <c r="K462" s="106" t="n"/>
      <c r="L462" s="97" t="n"/>
      <c r="M462" s="97" t="n"/>
      <c r="N462" s="105" t="n"/>
      <c r="O462" s="99" t="n"/>
      <c r="P462" s="99" t="n"/>
      <c r="Q462" s="117" t="inlineStr">
        <is>
          <t>45×45</t>
        </is>
      </c>
      <c r="R462" s="118">
        <f>F462</f>
        <v/>
      </c>
      <c r="S462" s="118">
        <f>I462</f>
        <v/>
      </c>
      <c r="T462" s="119" t="n"/>
      <c r="U462" s="120" t="n"/>
      <c r="V462" s="120" t="n"/>
      <c r="W462" s="121" t="n"/>
      <c r="X462" s="122" t="n"/>
      <c r="Y462" s="122" t="n"/>
      <c r="Z462" s="143" t="n"/>
      <c r="AA462" s="140" t="n"/>
      <c r="AB462" s="140" t="n"/>
      <c r="AC462" s="144" t="n"/>
      <c r="AD462" s="142" t="n"/>
      <c r="AE462" s="142" t="n"/>
    </row>
    <row r="463" ht="15" customHeight="1" thickBot="1">
      <c r="B463" s="88" t="inlineStr">
        <is>
          <t>68MNT</t>
        </is>
      </c>
      <c r="C463" s="89">
        <f>SUMIF(数量表!D:H,B463,数量表!H:H)</f>
        <v/>
      </c>
      <c r="D463" s="185" t="n">
        <v>35</v>
      </c>
      <c r="E463" s="185" t="n">
        <v>40</v>
      </c>
      <c r="F463" s="185" t="n">
        <v>2197</v>
      </c>
      <c r="G463" s="185" t="inlineStr">
        <is>
          <t>×</t>
        </is>
      </c>
      <c r="H463" s="186" t="n">
        <v>1</v>
      </c>
      <c r="I463" s="186">
        <f>C463*H463</f>
        <v/>
      </c>
      <c r="J463" s="2" t="n"/>
      <c r="K463" s="106" t="n"/>
      <c r="L463" s="97" t="n"/>
      <c r="M463" s="97" t="n"/>
      <c r="N463" s="105" t="n"/>
      <c r="O463" s="99" t="n"/>
      <c r="P463" s="99" t="n"/>
      <c r="Q463" s="117" t="n"/>
      <c r="R463" s="118" t="n"/>
      <c r="S463" s="118" t="n"/>
      <c r="T463" s="119" t="inlineStr">
        <is>
          <t>35×40</t>
        </is>
      </c>
      <c r="U463" s="120">
        <f>F463</f>
        <v/>
      </c>
      <c r="V463" s="120">
        <f>I463</f>
        <v/>
      </c>
      <c r="W463" s="121" t="n"/>
      <c r="X463" s="122" t="n"/>
      <c r="Y463" s="122" t="n"/>
      <c r="Z463" s="143" t="n"/>
      <c r="AA463" s="140" t="n"/>
      <c r="AB463" s="140" t="n"/>
      <c r="AC463" s="144" t="n"/>
      <c r="AD463" s="142" t="n"/>
      <c r="AE463" s="142" t="n"/>
    </row>
    <row r="464" ht="15" customHeight="1">
      <c r="B464" s="79" t="inlineStr">
        <is>
          <t>68MNTW</t>
        </is>
      </c>
      <c r="C464" s="80">
        <f>SUMIF(数量表!D:H,B464,数量表!H:H)</f>
        <v/>
      </c>
      <c r="D464" s="80" t="n">
        <v>45</v>
      </c>
      <c r="E464" s="80" t="n">
        <v>45</v>
      </c>
      <c r="F464" s="80" t="n">
        <v>2107</v>
      </c>
      <c r="G464" s="80" t="inlineStr">
        <is>
          <t>×</t>
        </is>
      </c>
      <c r="H464" s="82" t="n">
        <v>3</v>
      </c>
      <c r="I464" s="82">
        <f>C464*H464</f>
        <v/>
      </c>
      <c r="J464" s="2" t="n"/>
      <c r="K464" s="106" t="n"/>
      <c r="L464" s="97" t="n"/>
      <c r="M464" s="97" t="n"/>
      <c r="N464" s="105" t="n"/>
      <c r="O464" s="99" t="n"/>
      <c r="P464" s="99" t="n"/>
      <c r="Q464" s="117" t="inlineStr">
        <is>
          <t>45×45</t>
        </is>
      </c>
      <c r="R464" s="118">
        <f>F464</f>
        <v/>
      </c>
      <c r="S464" s="118">
        <f>I464</f>
        <v/>
      </c>
      <c r="T464" s="119" t="n"/>
      <c r="U464" s="120" t="n"/>
      <c r="V464" s="120" t="n"/>
      <c r="W464" s="121" t="n"/>
      <c r="X464" s="122" t="n"/>
      <c r="Y464" s="122" t="n"/>
      <c r="Z464" s="143" t="n"/>
      <c r="AA464" s="140" t="n"/>
      <c r="AB464" s="140" t="n"/>
      <c r="AC464" s="144" t="n"/>
      <c r="AD464" s="142" t="n"/>
      <c r="AE464" s="142" t="n"/>
    </row>
    <row r="465" ht="15" customHeight="1">
      <c r="B465" s="85" t="inlineStr">
        <is>
          <t>68MNTW</t>
        </is>
      </c>
      <c r="C465">
        <f>SUMIF(数量表!D:H,B465,数量表!H:H)</f>
        <v/>
      </c>
      <c r="F465" s="162" t="n">
        <v>801</v>
      </c>
      <c r="G465" t="inlineStr">
        <is>
          <t>×</t>
        </is>
      </c>
      <c r="H465" s="87" t="n">
        <v>2</v>
      </c>
      <c r="I465" s="87">
        <f>C465*H465</f>
        <v/>
      </c>
      <c r="J465" s="2" t="n"/>
      <c r="K465" s="106" t="n"/>
      <c r="L465" s="97" t="n"/>
      <c r="M465" s="97" t="n"/>
      <c r="N465" s="105" t="n"/>
      <c r="O465" s="99" t="n"/>
      <c r="P465" s="99" t="n"/>
      <c r="Q465" s="117" t="inlineStr">
        <is>
          <t>45×45</t>
        </is>
      </c>
      <c r="R465" s="118">
        <f>F465</f>
        <v/>
      </c>
      <c r="S465" s="118">
        <f>I465</f>
        <v/>
      </c>
      <c r="T465" s="119" t="n"/>
      <c r="U465" s="120" t="n"/>
      <c r="V465" s="120" t="n"/>
      <c r="W465" s="121" t="n"/>
      <c r="X465" s="122" t="n"/>
      <c r="Y465" s="122" t="n"/>
      <c r="Z465" s="143" t="n"/>
      <c r="AA465" s="140" t="n"/>
      <c r="AB465" s="140" t="n"/>
      <c r="AC465" s="144" t="n"/>
      <c r="AD465" s="142" t="n"/>
      <c r="AE465" s="142" t="n"/>
    </row>
    <row r="466" ht="15" customHeight="1" thickBot="1">
      <c r="B466" s="88" t="inlineStr">
        <is>
          <t>68MNTW</t>
        </is>
      </c>
      <c r="C466" s="89">
        <f>SUMIF(数量表!D:H,B466,数量表!H:H)</f>
        <v/>
      </c>
      <c r="D466" s="185" t="n">
        <v>35</v>
      </c>
      <c r="E466" s="185" t="n">
        <v>40</v>
      </c>
      <c r="F466" s="185" t="n">
        <v>2197</v>
      </c>
      <c r="G466" s="185" t="inlineStr">
        <is>
          <t>×</t>
        </is>
      </c>
      <c r="H466" s="186" t="n">
        <v>1</v>
      </c>
      <c r="I466" s="186">
        <f>C466*H466</f>
        <v/>
      </c>
      <c r="J466" s="2" t="n"/>
      <c r="K466" s="106" t="n"/>
      <c r="L466" s="97" t="n"/>
      <c r="M466" s="97" t="n"/>
      <c r="N466" s="105" t="n"/>
      <c r="O466" s="99" t="n"/>
      <c r="P466" s="99" t="n"/>
      <c r="Q466" s="117" t="n"/>
      <c r="R466" s="118" t="n"/>
      <c r="S466" s="118" t="n"/>
      <c r="T466" s="119" t="inlineStr">
        <is>
          <t>35×40</t>
        </is>
      </c>
      <c r="U466" s="120">
        <f>F466</f>
        <v/>
      </c>
      <c r="V466" s="120">
        <f>I466</f>
        <v/>
      </c>
      <c r="W466" s="121" t="n"/>
      <c r="X466" s="122" t="n"/>
      <c r="Y466" s="122" t="n"/>
      <c r="Z466" s="143" t="n"/>
      <c r="AA466" s="140" t="n"/>
      <c r="AB466" s="140" t="n"/>
      <c r="AC466" s="144" t="n"/>
      <c r="AD466" s="142" t="n"/>
      <c r="AE466" s="142" t="n"/>
    </row>
    <row r="467" ht="15" customHeight="1">
      <c r="B467" s="79" t="inlineStr">
        <is>
          <t>68MNTH</t>
        </is>
      </c>
      <c r="C467" s="80" t="n">
        <v>0</v>
      </c>
      <c r="D467" s="80" t="n">
        <v>45</v>
      </c>
      <c r="E467" s="80" t="n">
        <v>45</v>
      </c>
      <c r="F467" s="80" t="n">
        <v>2107</v>
      </c>
      <c r="G467" s="80" t="inlineStr">
        <is>
          <t>×</t>
        </is>
      </c>
      <c r="H467" s="82" t="n">
        <v>2</v>
      </c>
      <c r="I467" s="82">
        <f>C467*H467</f>
        <v/>
      </c>
      <c r="J467" s="2" t="n"/>
      <c r="K467" s="106" t="n"/>
      <c r="L467" s="97" t="n"/>
      <c r="M467" s="97" t="n"/>
      <c r="N467" s="105" t="n"/>
      <c r="O467" s="99" t="n"/>
      <c r="P467" s="99" t="n"/>
      <c r="Q467" s="117" t="inlineStr">
        <is>
          <t>45×45</t>
        </is>
      </c>
      <c r="R467" s="118">
        <f>F467</f>
        <v/>
      </c>
      <c r="S467" s="118">
        <f>I467</f>
        <v/>
      </c>
      <c r="T467" s="119" t="n"/>
      <c r="U467" s="120" t="n"/>
      <c r="V467" s="120" t="n"/>
      <c r="W467" s="121" t="n"/>
      <c r="X467" s="122" t="n"/>
      <c r="Y467" s="122" t="n"/>
      <c r="Z467" s="143" t="n"/>
      <c r="AA467" s="140" t="n"/>
      <c r="AB467" s="140" t="n"/>
      <c r="AC467" s="144" t="n"/>
      <c r="AD467" s="142" t="n"/>
      <c r="AE467" s="142" t="n"/>
    </row>
    <row r="468" ht="15" customHeight="1">
      <c r="B468" s="85" t="inlineStr">
        <is>
          <t>68MNTH</t>
        </is>
      </c>
      <c r="C468">
        <f>SUMIF(数量表!D:H,B468,数量表!H:H)</f>
        <v/>
      </c>
      <c r="F468" s="162" t="n">
        <v>346</v>
      </c>
      <c r="G468" t="inlineStr">
        <is>
          <t>×</t>
        </is>
      </c>
      <c r="H468" s="87" t="n">
        <v>2</v>
      </c>
      <c r="I468" s="87">
        <f>C468*H468</f>
        <v/>
      </c>
      <c r="J468" s="2" t="n"/>
      <c r="K468" s="106" t="n"/>
      <c r="L468" s="97" t="n"/>
      <c r="M468" s="97" t="n"/>
      <c r="N468" s="105" t="n"/>
      <c r="O468" s="99" t="n"/>
      <c r="P468" s="99" t="n"/>
      <c r="Q468" s="117" t="inlineStr">
        <is>
          <t>45×45</t>
        </is>
      </c>
      <c r="R468" s="118">
        <f>F468</f>
        <v/>
      </c>
      <c r="S468" s="118">
        <f>I468</f>
        <v/>
      </c>
      <c r="T468" s="119" t="n"/>
      <c r="U468" s="120" t="n"/>
      <c r="V468" s="120" t="n"/>
      <c r="W468" s="121" t="n"/>
      <c r="X468" s="122" t="n"/>
      <c r="Y468" s="122" t="n"/>
      <c r="Z468" s="143" t="n"/>
      <c r="AA468" s="140" t="n"/>
      <c r="AB468" s="140" t="n"/>
      <c r="AC468" s="144" t="n"/>
      <c r="AD468" s="142" t="n"/>
      <c r="AE468" s="142" t="n"/>
    </row>
    <row r="469" ht="15" customHeight="1" thickBot="1">
      <c r="B469" s="85" t="inlineStr">
        <is>
          <t>68MNTH</t>
        </is>
      </c>
      <c r="C469">
        <f>SUMIF(数量表!D:H,B469,数量表!H:H)</f>
        <v/>
      </c>
      <c r="D469" s="185" t="n">
        <v>35</v>
      </c>
      <c r="E469" s="185" t="n">
        <v>40</v>
      </c>
      <c r="F469" s="185" t="n">
        <v>2197</v>
      </c>
      <c r="G469" s="185" t="inlineStr">
        <is>
          <t>×</t>
        </is>
      </c>
      <c r="H469" s="186" t="n">
        <v>1</v>
      </c>
      <c r="I469" s="186">
        <f>C469*H469</f>
        <v/>
      </c>
      <c r="J469" s="2" t="n"/>
      <c r="K469" s="106" t="n"/>
      <c r="L469" s="97" t="n"/>
      <c r="M469" s="97" t="n"/>
      <c r="N469" s="105" t="n"/>
      <c r="O469" s="99" t="n"/>
      <c r="P469" s="99" t="n"/>
      <c r="Q469" s="117" t="n"/>
      <c r="R469" s="118" t="n"/>
      <c r="S469" s="118" t="n"/>
      <c r="T469" s="119" t="inlineStr">
        <is>
          <t>35×40</t>
        </is>
      </c>
      <c r="U469" s="120">
        <f>F469</f>
        <v/>
      </c>
      <c r="V469" s="120">
        <f>I469</f>
        <v/>
      </c>
      <c r="W469" s="121" t="n"/>
      <c r="X469" s="122" t="n"/>
      <c r="Y469" s="122" t="n"/>
      <c r="Z469" s="143" t="n"/>
      <c r="AA469" s="140" t="n"/>
      <c r="AB469" s="140" t="n"/>
      <c r="AC469" s="144" t="n"/>
      <c r="AD469" s="142" t="n"/>
      <c r="AE469" s="142" t="n"/>
    </row>
    <row r="470" ht="15" customHeight="1">
      <c r="B470" s="79" t="inlineStr">
        <is>
          <t>68MNTWH</t>
        </is>
      </c>
      <c r="C470" s="80">
        <f>SUMIF(数量表!D:H,B470,数量表!H:H)</f>
        <v/>
      </c>
      <c r="D470" s="80" t="n">
        <v>45</v>
      </c>
      <c r="E470" s="80" t="n">
        <v>45</v>
      </c>
      <c r="F470" s="80" t="n">
        <v>2107</v>
      </c>
      <c r="G470" s="80" t="inlineStr">
        <is>
          <t>×</t>
        </is>
      </c>
      <c r="H470" s="82" t="n">
        <v>2</v>
      </c>
      <c r="I470" s="82">
        <f>C470*H470</f>
        <v/>
      </c>
      <c r="J470" s="2" t="n"/>
      <c r="K470" s="106" t="n"/>
      <c r="L470" s="97" t="n"/>
      <c r="M470" s="97" t="n"/>
      <c r="N470" s="105" t="n"/>
      <c r="O470" s="99" t="n"/>
      <c r="P470" s="99" t="n"/>
      <c r="Q470" s="117" t="inlineStr">
        <is>
          <t>45×45</t>
        </is>
      </c>
      <c r="R470" s="118">
        <f>F470</f>
        <v/>
      </c>
      <c r="S470" s="118">
        <f>I470</f>
        <v/>
      </c>
      <c r="T470" s="119" t="n"/>
      <c r="U470" s="120" t="n"/>
      <c r="V470" s="120" t="n"/>
      <c r="W470" s="121" t="n"/>
      <c r="X470" s="122" t="n"/>
      <c r="Y470" s="122" t="n"/>
      <c r="Z470" s="143" t="n"/>
      <c r="AA470" s="140" t="n"/>
      <c r="AB470" s="140" t="n"/>
      <c r="AC470" s="144" t="n"/>
      <c r="AD470" s="142" t="n"/>
      <c r="AE470" s="142" t="n"/>
    </row>
    <row r="471" ht="15" customHeight="1" thickBot="1">
      <c r="B471" s="88" t="inlineStr">
        <is>
          <t>68MNTWH</t>
        </is>
      </c>
      <c r="C471" s="89">
        <f>SUMIF(数量表!D:H,B471,数量表!H:H)</f>
        <v/>
      </c>
      <c r="D471" s="89" t="n"/>
      <c r="E471" s="89" t="n"/>
      <c r="F471" s="187" t="n">
        <v>346</v>
      </c>
      <c r="G471" s="89" t="inlineStr">
        <is>
          <t>×</t>
        </is>
      </c>
      <c r="H471" s="91" t="n">
        <v>2</v>
      </c>
      <c r="I471" s="91">
        <f>C471*H471</f>
        <v/>
      </c>
      <c r="J471" s="2" t="n"/>
      <c r="K471" s="106" t="n"/>
      <c r="L471" s="97" t="n"/>
      <c r="M471" s="97" t="n"/>
      <c r="N471" s="105" t="n"/>
      <c r="O471" s="99" t="n"/>
      <c r="P471" s="99" t="n"/>
      <c r="Q471" s="117" t="inlineStr">
        <is>
          <t>45×45</t>
        </is>
      </c>
      <c r="R471" s="118">
        <f>F471</f>
        <v/>
      </c>
      <c r="S471" s="118">
        <f>I471</f>
        <v/>
      </c>
      <c r="T471" s="119" t="n"/>
      <c r="U471" s="120" t="n"/>
      <c r="V471" s="120" t="n"/>
      <c r="W471" s="121" t="n"/>
      <c r="X471" s="122" t="n"/>
      <c r="Y471" s="122" t="n"/>
      <c r="Z471" s="143" t="n"/>
      <c r="AA471" s="140" t="n"/>
      <c r="AB471" s="140" t="n"/>
      <c r="AC471" s="144" t="n"/>
      <c r="AD471" s="142" t="n"/>
      <c r="AE471" s="142" t="n"/>
    </row>
    <row r="472" ht="15" customHeight="1">
      <c r="B472" s="79" t="inlineStr">
        <is>
          <t>68MNTQ3</t>
        </is>
      </c>
      <c r="C472" s="80">
        <f>SUMIF(数量表!D:H,B472,数量表!H:H)</f>
        <v/>
      </c>
      <c r="D472" s="80" t="n">
        <v>45</v>
      </c>
      <c r="E472" s="80" t="n">
        <v>45</v>
      </c>
      <c r="F472" s="81" t="n">
        <v>2107</v>
      </c>
      <c r="G472" s="80" t="inlineStr">
        <is>
          <t>×</t>
        </is>
      </c>
      <c r="H472" s="82" t="n">
        <v>3</v>
      </c>
      <c r="I472" s="82">
        <f>C472*H472</f>
        <v/>
      </c>
      <c r="J472" s="2" t="n"/>
      <c r="K472" s="106" t="n"/>
      <c r="L472" s="97" t="n"/>
      <c r="M472" s="97" t="n"/>
      <c r="N472" s="105" t="n"/>
      <c r="O472" s="99" t="n"/>
      <c r="P472" s="99" t="n"/>
      <c r="Q472" s="117" t="inlineStr">
        <is>
          <t>45×45</t>
        </is>
      </c>
      <c r="R472" s="118">
        <f>F472</f>
        <v/>
      </c>
      <c r="S472" s="118">
        <f>I472</f>
        <v/>
      </c>
      <c r="T472" s="119" t="n"/>
      <c r="U472" s="120" t="n"/>
      <c r="V472" s="120" t="n"/>
      <c r="W472" s="121" t="n"/>
      <c r="X472" s="122" t="n"/>
      <c r="Y472" s="122" t="n"/>
      <c r="Z472" s="143" t="n"/>
      <c r="AA472" s="140" t="n"/>
      <c r="AB472" s="140" t="n"/>
      <c r="AC472" s="144" t="n"/>
      <c r="AD472" s="142" t="n"/>
      <c r="AE472" s="142" t="n"/>
    </row>
    <row r="473" ht="15" customHeight="1">
      <c r="B473" s="85" t="inlineStr">
        <is>
          <t>68MNTQ3</t>
        </is>
      </c>
      <c r="C473">
        <f>SUMIF(数量表!D:H,B473,数量表!H:H)</f>
        <v/>
      </c>
      <c r="F473" s="162" t="n">
        <v>574</v>
      </c>
      <c r="G473" t="inlineStr">
        <is>
          <t>×</t>
        </is>
      </c>
      <c r="H473" s="87" t="n">
        <v>2</v>
      </c>
      <c r="I473" s="87">
        <f>C473*H473</f>
        <v/>
      </c>
      <c r="J473" s="2" t="n"/>
      <c r="K473" s="106" t="n"/>
      <c r="L473" s="97" t="n"/>
      <c r="M473" s="97" t="n"/>
      <c r="N473" s="105" t="n"/>
      <c r="O473" s="99" t="n"/>
      <c r="P473" s="99" t="n"/>
      <c r="Q473" s="117" t="inlineStr">
        <is>
          <t>45×45</t>
        </is>
      </c>
      <c r="R473" s="118">
        <f>F473</f>
        <v/>
      </c>
      <c r="S473" s="118">
        <f>I473</f>
        <v/>
      </c>
      <c r="T473" s="119" t="n"/>
      <c r="U473" s="120" t="n"/>
      <c r="V473" s="120" t="n"/>
      <c r="W473" s="121" t="n"/>
      <c r="X473" s="122" t="n"/>
      <c r="Y473" s="122" t="n"/>
      <c r="Z473" s="143" t="n"/>
      <c r="AA473" s="140" t="n"/>
      <c r="AB473" s="140" t="n"/>
      <c r="AC473" s="144" t="n"/>
      <c r="AD473" s="142" t="n"/>
      <c r="AE473" s="142" t="n"/>
    </row>
    <row r="474" ht="15" customHeight="1" thickBot="1">
      <c r="B474" s="88" t="inlineStr">
        <is>
          <t>68MNTQ3</t>
        </is>
      </c>
      <c r="C474" s="89">
        <f>SUMIF(数量表!D:H,B474,数量表!H:H)</f>
        <v/>
      </c>
      <c r="D474" s="185" t="n">
        <v>35</v>
      </c>
      <c r="E474" s="185" t="n">
        <v>40</v>
      </c>
      <c r="F474" s="185" t="n">
        <v>2197</v>
      </c>
      <c r="G474" s="185" t="inlineStr">
        <is>
          <t>×</t>
        </is>
      </c>
      <c r="H474" s="186" t="n">
        <v>1</v>
      </c>
      <c r="I474" s="91">
        <f>C474*H474</f>
        <v/>
      </c>
      <c r="J474" s="2" t="n"/>
      <c r="K474" s="106" t="n"/>
      <c r="L474" s="97" t="n"/>
      <c r="M474" s="97" t="n"/>
      <c r="N474" s="105" t="n"/>
      <c r="O474" s="99" t="n"/>
      <c r="P474" s="99" t="n"/>
      <c r="Q474" s="117" t="n"/>
      <c r="R474" s="118" t="n"/>
      <c r="S474" s="118" t="n"/>
      <c r="T474" s="119" t="inlineStr">
        <is>
          <t>35×40</t>
        </is>
      </c>
      <c r="U474" s="120">
        <f>F474</f>
        <v/>
      </c>
      <c r="V474" s="120">
        <f>I474</f>
        <v/>
      </c>
      <c r="W474" s="121" t="n"/>
      <c r="X474" s="122" t="n"/>
      <c r="Y474" s="122" t="n"/>
      <c r="Z474" s="143" t="n"/>
      <c r="AA474" s="140" t="n"/>
      <c r="AB474" s="140" t="n"/>
      <c r="AC474" s="144" t="n"/>
      <c r="AD474" s="142" t="n"/>
      <c r="AE474" s="142" t="n"/>
    </row>
    <row r="475" ht="15" customHeight="1">
      <c r="B475" s="79" t="inlineStr">
        <is>
          <t>68MNTWQ3</t>
        </is>
      </c>
      <c r="C475" s="80">
        <f>SUMIF(数量表!D:H,B475,数量表!H:H)</f>
        <v/>
      </c>
      <c r="D475" s="80" t="n">
        <v>45</v>
      </c>
      <c r="E475" s="80" t="n">
        <v>45</v>
      </c>
      <c r="F475" s="81" t="n">
        <v>2107</v>
      </c>
      <c r="G475" s="80" t="inlineStr">
        <is>
          <t>×</t>
        </is>
      </c>
      <c r="H475" s="82" t="n">
        <v>3</v>
      </c>
      <c r="I475" s="82">
        <f>C475*H475</f>
        <v/>
      </c>
      <c r="J475" s="2" t="n"/>
      <c r="K475" s="106" t="n"/>
      <c r="L475" s="97" t="n"/>
      <c r="M475" s="97" t="n"/>
      <c r="N475" s="105" t="n"/>
      <c r="O475" s="99" t="n"/>
      <c r="P475" s="99" t="n"/>
      <c r="Q475" s="117" t="inlineStr">
        <is>
          <t>45×45</t>
        </is>
      </c>
      <c r="R475" s="118">
        <f>F475</f>
        <v/>
      </c>
      <c r="S475" s="118">
        <f>I475</f>
        <v/>
      </c>
      <c r="T475" s="119" t="n"/>
      <c r="U475" s="120" t="n"/>
      <c r="V475" s="120" t="n"/>
      <c r="W475" s="121" t="n"/>
      <c r="X475" s="122" t="n"/>
      <c r="Y475" s="122" t="n"/>
      <c r="Z475" s="143" t="n"/>
      <c r="AA475" s="140" t="n"/>
      <c r="AB475" s="140" t="n"/>
      <c r="AC475" s="144" t="n"/>
      <c r="AD475" s="142" t="n"/>
      <c r="AE475" s="142" t="n"/>
    </row>
    <row r="476" ht="15" customHeight="1">
      <c r="B476" s="85" t="inlineStr">
        <is>
          <t>68MNTWQ3</t>
        </is>
      </c>
      <c r="C476">
        <f>SUMIF(数量表!D:H,B476,数量表!H:H)</f>
        <v/>
      </c>
      <c r="F476" s="162" t="n">
        <v>574</v>
      </c>
      <c r="G476" t="inlineStr">
        <is>
          <t>×</t>
        </is>
      </c>
      <c r="H476" s="87" t="n">
        <v>2</v>
      </c>
      <c r="I476" s="87">
        <f>C476*H476</f>
        <v/>
      </c>
      <c r="J476" s="2" t="n"/>
      <c r="K476" s="106" t="n"/>
      <c r="L476" s="97" t="n"/>
      <c r="M476" s="97" t="n"/>
      <c r="N476" s="105" t="n"/>
      <c r="O476" s="99" t="n"/>
      <c r="P476" s="99" t="n"/>
      <c r="Q476" s="117" t="inlineStr">
        <is>
          <t>45×45</t>
        </is>
      </c>
      <c r="R476" s="118">
        <f>F476</f>
        <v/>
      </c>
      <c r="S476" s="118">
        <f>I476</f>
        <v/>
      </c>
      <c r="T476" s="119" t="n"/>
      <c r="U476" s="120" t="n"/>
      <c r="V476" s="120" t="n"/>
      <c r="W476" s="121" t="n"/>
      <c r="X476" s="122" t="n"/>
      <c r="Y476" s="122" t="n"/>
      <c r="Z476" s="143" t="n"/>
      <c r="AA476" s="140" t="n"/>
      <c r="AB476" s="140" t="n"/>
      <c r="AC476" s="144" t="n"/>
      <c r="AD476" s="142" t="n"/>
      <c r="AE476" s="142" t="n"/>
    </row>
    <row r="477" ht="15" customHeight="1" thickBot="1">
      <c r="B477" s="88" t="inlineStr">
        <is>
          <t>68MNTWQ3</t>
        </is>
      </c>
      <c r="C477" s="89">
        <f>SUMIF(数量表!D:H,B477,数量表!H:H)</f>
        <v/>
      </c>
      <c r="D477" s="185" t="n">
        <v>35</v>
      </c>
      <c r="E477" s="185" t="n">
        <v>40</v>
      </c>
      <c r="F477" s="185" t="n">
        <v>2197</v>
      </c>
      <c r="G477" s="185" t="inlineStr">
        <is>
          <t>×</t>
        </is>
      </c>
      <c r="H477" s="186" t="n">
        <v>1</v>
      </c>
      <c r="I477" s="91">
        <f>C477*H477</f>
        <v/>
      </c>
      <c r="J477" s="2" t="n"/>
      <c r="K477" s="106" t="n"/>
      <c r="L477" s="97" t="n"/>
      <c r="M477" s="97" t="n"/>
      <c r="N477" s="105" t="n"/>
      <c r="O477" s="99" t="n"/>
      <c r="P477" s="99" t="n"/>
      <c r="Q477" s="117" t="n"/>
      <c r="R477" s="118" t="n"/>
      <c r="S477" s="118" t="n"/>
      <c r="T477" s="119" t="inlineStr">
        <is>
          <t>35×40</t>
        </is>
      </c>
      <c r="U477" s="120">
        <f>F477</f>
        <v/>
      </c>
      <c r="V477" s="120">
        <f>I477</f>
        <v/>
      </c>
      <c r="W477" s="121" t="n"/>
      <c r="X477" s="122" t="n"/>
      <c r="Y477" s="122" t="n"/>
      <c r="Z477" s="143" t="n"/>
      <c r="AA477" s="140" t="n"/>
      <c r="AB477" s="140" t="n"/>
      <c r="AC477" s="144" t="n"/>
      <c r="AD477" s="142" t="n"/>
      <c r="AE477" s="142" t="n"/>
    </row>
    <row r="478" ht="15" customHeight="1">
      <c r="B478" s="79" t="inlineStr">
        <is>
          <t>68MNTQ600</t>
        </is>
      </c>
      <c r="C478" s="80">
        <f>SUMIF(数量表!D:H,B478,数量表!H:H)</f>
        <v/>
      </c>
      <c r="D478" s="80" t="n">
        <v>45</v>
      </c>
      <c r="E478" s="80" t="n">
        <v>45</v>
      </c>
      <c r="F478" s="81" t="n">
        <v>2107</v>
      </c>
      <c r="G478" s="80" t="inlineStr">
        <is>
          <t>×</t>
        </is>
      </c>
      <c r="H478" s="82" t="n">
        <v>3</v>
      </c>
      <c r="I478" s="82">
        <f>C478*H478</f>
        <v/>
      </c>
      <c r="J478" s="2" t="n"/>
      <c r="K478" s="106" t="n"/>
      <c r="L478" s="97" t="n"/>
      <c r="M478" s="97" t="n"/>
      <c r="N478" s="105" t="n"/>
      <c r="O478" s="99" t="n"/>
      <c r="P478" s="99" t="n"/>
      <c r="Q478" s="117" t="inlineStr">
        <is>
          <t>45×45</t>
        </is>
      </c>
      <c r="R478" s="118">
        <f>F478</f>
        <v/>
      </c>
      <c r="S478" s="118">
        <f>I478</f>
        <v/>
      </c>
      <c r="T478" s="119" t="n"/>
      <c r="U478" s="120" t="n"/>
      <c r="V478" s="120" t="n"/>
      <c r="W478" s="121" t="n"/>
      <c r="X478" s="122" t="n"/>
      <c r="Y478" s="122" t="n"/>
      <c r="Z478" s="143" t="n"/>
      <c r="AA478" s="140" t="n"/>
      <c r="AB478" s="140" t="n"/>
      <c r="AC478" s="144" t="n"/>
      <c r="AD478" s="142" t="n"/>
      <c r="AE478" s="142" t="n"/>
    </row>
    <row r="479" ht="15" customHeight="1">
      <c r="B479" s="85" t="inlineStr">
        <is>
          <t>68MNTQ600</t>
        </is>
      </c>
      <c r="C479">
        <f>SUMIF(数量表!D:H,B479,数量表!H:H)</f>
        <v/>
      </c>
      <c r="F479" s="162" t="n">
        <v>491</v>
      </c>
      <c r="G479" t="inlineStr">
        <is>
          <t>×</t>
        </is>
      </c>
      <c r="H479" s="87" t="n">
        <v>2</v>
      </c>
      <c r="I479" s="87">
        <f>C479*H479</f>
        <v/>
      </c>
      <c r="J479" s="2" t="n"/>
      <c r="K479" s="106" t="n"/>
      <c r="L479" s="97" t="n"/>
      <c r="M479" s="97" t="n"/>
      <c r="N479" s="105" t="n"/>
      <c r="O479" s="99" t="n"/>
      <c r="P479" s="99" t="n"/>
      <c r="Q479" s="117" t="inlineStr">
        <is>
          <t>45×45</t>
        </is>
      </c>
      <c r="R479" s="118">
        <f>F479</f>
        <v/>
      </c>
      <c r="S479" s="118">
        <f>I479</f>
        <v/>
      </c>
      <c r="T479" s="119" t="n"/>
      <c r="U479" s="120" t="n"/>
      <c r="V479" s="120" t="n"/>
      <c r="W479" s="121" t="n"/>
      <c r="X479" s="122" t="n"/>
      <c r="Y479" s="122" t="n"/>
      <c r="Z479" s="143" t="n"/>
      <c r="AA479" s="140" t="n"/>
      <c r="AB479" s="140" t="n"/>
      <c r="AC479" s="144" t="n"/>
      <c r="AD479" s="142" t="n"/>
      <c r="AE479" s="142" t="n"/>
    </row>
    <row r="480" ht="15" customHeight="1" thickBot="1">
      <c r="B480" s="88" t="inlineStr">
        <is>
          <t>68MNTQ600</t>
        </is>
      </c>
      <c r="C480" s="89">
        <f>SUMIF(数量表!D:H,B480,数量表!H:H)</f>
        <v/>
      </c>
      <c r="D480" s="185" t="n">
        <v>35</v>
      </c>
      <c r="E480" s="185" t="n">
        <v>40</v>
      </c>
      <c r="F480" s="185" t="n">
        <v>2197</v>
      </c>
      <c r="G480" s="185" t="inlineStr">
        <is>
          <t>×</t>
        </is>
      </c>
      <c r="H480" s="186" t="n">
        <v>1</v>
      </c>
      <c r="I480" s="91">
        <f>C480*H480</f>
        <v/>
      </c>
      <c r="J480" s="2" t="n"/>
      <c r="K480" s="106" t="n"/>
      <c r="L480" s="97" t="n"/>
      <c r="M480" s="97" t="n"/>
      <c r="N480" s="105" t="n"/>
      <c r="O480" s="99" t="n"/>
      <c r="P480" s="99" t="n"/>
      <c r="Q480" s="117" t="n"/>
      <c r="R480" s="118" t="n"/>
      <c r="S480" s="118" t="n"/>
      <c r="T480" s="119" t="inlineStr">
        <is>
          <t>35×40</t>
        </is>
      </c>
      <c r="U480" s="120">
        <f>F480</f>
        <v/>
      </c>
      <c r="V480" s="120">
        <f>I480</f>
        <v/>
      </c>
      <c r="W480" s="121" t="n"/>
      <c r="X480" s="122" t="n"/>
      <c r="Y480" s="122" t="n"/>
      <c r="Z480" s="143" t="n"/>
      <c r="AA480" s="140" t="n"/>
      <c r="AB480" s="140" t="n"/>
      <c r="AC480" s="144" t="n"/>
      <c r="AD480" s="142" t="n"/>
      <c r="AE480" s="142" t="n"/>
    </row>
    <row r="481" ht="15" customHeight="1">
      <c r="B481" s="79" t="inlineStr">
        <is>
          <t>68MNTWQ600</t>
        </is>
      </c>
      <c r="C481" s="80">
        <f>SUMIF(数量表!D:H,B481,数量表!H:H)</f>
        <v/>
      </c>
      <c r="D481" s="80" t="n">
        <v>45</v>
      </c>
      <c r="E481" s="80" t="n">
        <v>45</v>
      </c>
      <c r="F481" s="81" t="n">
        <v>2107</v>
      </c>
      <c r="G481" s="80" t="inlineStr">
        <is>
          <t>×</t>
        </is>
      </c>
      <c r="H481" s="82" t="n">
        <v>3</v>
      </c>
      <c r="I481" s="82">
        <f>C481*H481</f>
        <v/>
      </c>
      <c r="J481" s="2" t="n"/>
      <c r="K481" s="106" t="n"/>
      <c r="L481" s="97" t="n"/>
      <c r="M481" s="97" t="n"/>
      <c r="N481" s="105" t="n"/>
      <c r="O481" s="99" t="n"/>
      <c r="P481" s="99" t="n"/>
      <c r="Q481" s="117" t="inlineStr">
        <is>
          <t>45×45</t>
        </is>
      </c>
      <c r="R481" s="118">
        <f>F481</f>
        <v/>
      </c>
      <c r="S481" s="118">
        <f>I481</f>
        <v/>
      </c>
      <c r="T481" s="119" t="n"/>
      <c r="U481" s="120" t="n"/>
      <c r="V481" s="120" t="n"/>
      <c r="W481" s="121" t="n"/>
      <c r="X481" s="122" t="n"/>
      <c r="Y481" s="122" t="n"/>
      <c r="Z481" s="143" t="n"/>
      <c r="AA481" s="140" t="n"/>
      <c r="AB481" s="140" t="n"/>
      <c r="AC481" s="144" t="n"/>
      <c r="AD481" s="142" t="n"/>
      <c r="AE481" s="142" t="n"/>
    </row>
    <row r="482" ht="15" customHeight="1">
      <c r="B482" s="85" t="inlineStr">
        <is>
          <t>68MNTWQ600</t>
        </is>
      </c>
      <c r="C482">
        <f>SUMIF(数量表!D:H,B482,数量表!H:H)</f>
        <v/>
      </c>
      <c r="F482" s="162" t="n">
        <v>491</v>
      </c>
      <c r="G482" t="inlineStr">
        <is>
          <t>×</t>
        </is>
      </c>
      <c r="H482" s="87" t="n">
        <v>2</v>
      </c>
      <c r="I482" s="87">
        <f>C482*H482</f>
        <v/>
      </c>
      <c r="J482" s="2" t="n"/>
      <c r="K482" s="106" t="n"/>
      <c r="L482" s="97" t="n"/>
      <c r="M482" s="97" t="n"/>
      <c r="N482" s="105" t="n"/>
      <c r="O482" s="99" t="n"/>
      <c r="P482" s="99" t="n"/>
      <c r="Q482" s="117" t="inlineStr">
        <is>
          <t>45×45</t>
        </is>
      </c>
      <c r="R482" s="118">
        <f>F482</f>
        <v/>
      </c>
      <c r="S482" s="118">
        <f>I482</f>
        <v/>
      </c>
      <c r="T482" s="119" t="n"/>
      <c r="U482" s="120" t="n"/>
      <c r="V482" s="120" t="n"/>
      <c r="W482" s="121" t="n"/>
      <c r="X482" s="122" t="n"/>
      <c r="Y482" s="122" t="n"/>
      <c r="Z482" s="143" t="n"/>
      <c r="AA482" s="140" t="n"/>
      <c r="AB482" s="140" t="n"/>
      <c r="AC482" s="144" t="n"/>
      <c r="AD482" s="142" t="n"/>
      <c r="AE482" s="142" t="n"/>
    </row>
    <row r="483" ht="15" customHeight="1" thickBot="1">
      <c r="B483" s="88" t="inlineStr">
        <is>
          <t>68MNTWQ600</t>
        </is>
      </c>
      <c r="C483" s="89">
        <f>SUMIF(数量表!D:H,B483,数量表!H:H)</f>
        <v/>
      </c>
      <c r="D483" s="185" t="n">
        <v>35</v>
      </c>
      <c r="E483" s="185" t="n">
        <v>40</v>
      </c>
      <c r="F483" s="185" t="n">
        <v>2197</v>
      </c>
      <c r="G483" s="185" t="inlineStr">
        <is>
          <t>×</t>
        </is>
      </c>
      <c r="H483" s="186" t="n">
        <v>1</v>
      </c>
      <c r="I483" s="91">
        <f>C483*H483</f>
        <v/>
      </c>
      <c r="J483" s="2" t="n"/>
      <c r="K483" s="106" t="n"/>
      <c r="L483" s="97" t="n"/>
      <c r="M483" s="97" t="n"/>
      <c r="N483" s="105" t="n"/>
      <c r="O483" s="99" t="n"/>
      <c r="P483" s="99" t="n"/>
      <c r="Q483" s="117" t="n"/>
      <c r="R483" s="118" t="n"/>
      <c r="S483" s="118" t="n"/>
      <c r="T483" s="119" t="inlineStr">
        <is>
          <t>35×40</t>
        </is>
      </c>
      <c r="U483" s="120">
        <f>F483</f>
        <v/>
      </c>
      <c r="V483" s="120">
        <f>I483</f>
        <v/>
      </c>
      <c r="W483" s="121" t="n"/>
      <c r="X483" s="122" t="n"/>
      <c r="Y483" s="122" t="n"/>
      <c r="Z483" s="143" t="n"/>
      <c r="AA483" s="140" t="n"/>
      <c r="AB483" s="140" t="n"/>
      <c r="AC483" s="144" t="n"/>
      <c r="AD483" s="142" t="n"/>
      <c r="AE483" s="142" t="n"/>
    </row>
    <row r="484" ht="15" customHeight="1">
      <c r="B484" s="79" t="inlineStr">
        <is>
          <t>68MNTS</t>
        </is>
      </c>
      <c r="C484" s="80">
        <f>SUMIF(数量表!D:H,B484,数量表!H:H)</f>
        <v/>
      </c>
      <c r="D484" s="80" t="n">
        <v>45</v>
      </c>
      <c r="E484" s="80" t="n">
        <v>45</v>
      </c>
      <c r="F484" s="80" t="n">
        <v>2107</v>
      </c>
      <c r="G484" s="80" t="inlineStr">
        <is>
          <t>×</t>
        </is>
      </c>
      <c r="H484" s="82" t="n">
        <v>3</v>
      </c>
      <c r="I484" s="82">
        <f>C484*H484</f>
        <v/>
      </c>
      <c r="J484" s="2" t="n"/>
      <c r="K484" s="106" t="n"/>
      <c r="L484" s="97" t="n"/>
      <c r="M484" s="97" t="n"/>
      <c r="N484" s="105" t="n"/>
      <c r="O484" s="99" t="n"/>
      <c r="P484" s="99" t="n"/>
      <c r="Q484" s="117" t="inlineStr">
        <is>
          <t>45×45</t>
        </is>
      </c>
      <c r="R484" s="118">
        <f>F484</f>
        <v/>
      </c>
      <c r="S484" s="118">
        <f>I484</f>
        <v/>
      </c>
      <c r="T484" s="119" t="n"/>
      <c r="U484" s="120" t="n"/>
      <c r="V484" s="120" t="n"/>
      <c r="W484" s="121" t="n"/>
      <c r="X484" s="122" t="n"/>
      <c r="Y484" s="122" t="n"/>
      <c r="Z484" s="143" t="n"/>
      <c r="AA484" s="140" t="n"/>
      <c r="AB484" s="140" t="n"/>
      <c r="AC484" s="144" t="n"/>
      <c r="AD484" s="142" t="n"/>
      <c r="AE484" s="142" t="n"/>
    </row>
    <row r="485" ht="15" customHeight="1">
      <c r="B485" s="85" t="inlineStr">
        <is>
          <t>68MNTS</t>
        </is>
      </c>
      <c r="C485">
        <f>SUMIF(数量表!D:H,B485,数量表!H:H)</f>
        <v/>
      </c>
      <c r="F485" s="162" t="n">
        <v>726</v>
      </c>
      <c r="G485" t="inlineStr">
        <is>
          <t>×</t>
        </is>
      </c>
      <c r="H485" s="87" t="n">
        <v>2</v>
      </c>
      <c r="I485" s="87">
        <f>C485*H485</f>
        <v/>
      </c>
      <c r="J485" s="2" t="n"/>
      <c r="K485" s="106" t="n"/>
      <c r="L485" s="97" t="n"/>
      <c r="M485" s="97" t="n"/>
      <c r="N485" s="105" t="n"/>
      <c r="O485" s="99" t="n"/>
      <c r="P485" s="99" t="n"/>
      <c r="Q485" s="117" t="inlineStr">
        <is>
          <t>45×45</t>
        </is>
      </c>
      <c r="R485" s="118">
        <f>F485</f>
        <v/>
      </c>
      <c r="S485" s="118">
        <f>I485</f>
        <v/>
      </c>
      <c r="T485" s="119" t="n"/>
      <c r="U485" s="120" t="n"/>
      <c r="V485" s="120" t="n"/>
      <c r="W485" s="121" t="n"/>
      <c r="X485" s="122" t="n"/>
      <c r="Y485" s="122" t="n"/>
      <c r="Z485" s="143" t="n"/>
      <c r="AA485" s="140" t="n"/>
      <c r="AB485" s="140" t="n"/>
      <c r="AC485" s="144" t="n"/>
      <c r="AD485" s="142" t="n"/>
      <c r="AE485" s="142" t="n"/>
    </row>
    <row r="486" ht="15" customHeight="1" thickBot="1">
      <c r="B486" s="88" t="inlineStr">
        <is>
          <t>68MNTS</t>
        </is>
      </c>
      <c r="C486" s="89">
        <f>SUMIF(数量表!D:H,B486,数量表!H:H)</f>
        <v/>
      </c>
      <c r="D486" s="185" t="n">
        <v>35</v>
      </c>
      <c r="E486" s="185" t="n">
        <v>40</v>
      </c>
      <c r="F486" s="185" t="n">
        <v>2197</v>
      </c>
      <c r="G486" s="185" t="inlineStr">
        <is>
          <t>×</t>
        </is>
      </c>
      <c r="H486" s="186" t="n">
        <v>1</v>
      </c>
      <c r="I486" s="91">
        <f>C486*H486</f>
        <v/>
      </c>
      <c r="J486" s="2" t="n"/>
      <c r="K486" s="106" t="n"/>
      <c r="L486" s="97" t="n"/>
      <c r="M486" s="97" t="n"/>
      <c r="N486" s="105" t="n"/>
      <c r="O486" s="99" t="n"/>
      <c r="P486" s="99" t="n"/>
      <c r="Q486" s="117" t="n"/>
      <c r="R486" s="118" t="n"/>
      <c r="S486" s="118" t="n"/>
      <c r="T486" s="119" t="inlineStr">
        <is>
          <t>35×40</t>
        </is>
      </c>
      <c r="U486" s="120">
        <f>F486</f>
        <v/>
      </c>
      <c r="V486" s="120">
        <f>I486</f>
        <v/>
      </c>
      <c r="W486" s="121" t="n"/>
      <c r="X486" s="122" t="n"/>
      <c r="Y486" s="122" t="n"/>
      <c r="Z486" s="143" t="n"/>
      <c r="AA486" s="140" t="n"/>
      <c r="AB486" s="140" t="n"/>
      <c r="AC486" s="144" t="n"/>
      <c r="AD486" s="142" t="n"/>
      <c r="AE486" s="142" t="n"/>
    </row>
    <row r="487" ht="15" customHeight="1">
      <c r="B487" s="79" t="inlineStr">
        <is>
          <t>68MNTWS</t>
        </is>
      </c>
      <c r="C487" s="80">
        <f>SUMIF(数量表!D:H,B487,数量表!H:H)</f>
        <v/>
      </c>
      <c r="D487" s="80" t="n">
        <v>45</v>
      </c>
      <c r="E487" s="80" t="n">
        <v>45</v>
      </c>
      <c r="F487" s="80" t="n">
        <v>2107</v>
      </c>
      <c r="G487" s="80" t="inlineStr">
        <is>
          <t>×</t>
        </is>
      </c>
      <c r="H487" s="82" t="n">
        <v>3</v>
      </c>
      <c r="I487" s="82">
        <f>C487*H487</f>
        <v/>
      </c>
      <c r="J487" s="2" t="n"/>
      <c r="K487" s="106" t="n"/>
      <c r="L487" s="97" t="n"/>
      <c r="M487" s="97" t="n"/>
      <c r="N487" s="105" t="n"/>
      <c r="O487" s="99" t="n"/>
      <c r="P487" s="99" t="n"/>
      <c r="Q487" s="117" t="inlineStr">
        <is>
          <t>45×45</t>
        </is>
      </c>
      <c r="R487" s="118">
        <f>F487</f>
        <v/>
      </c>
      <c r="S487" s="118">
        <f>I487</f>
        <v/>
      </c>
      <c r="T487" s="119" t="n"/>
      <c r="U487" s="120" t="n"/>
      <c r="V487" s="120" t="n"/>
      <c r="W487" s="121" t="n"/>
      <c r="X487" s="122" t="n"/>
      <c r="Y487" s="122" t="n"/>
      <c r="Z487" s="143" t="n"/>
      <c r="AA487" s="140" t="n"/>
      <c r="AB487" s="140" t="n"/>
      <c r="AC487" s="144" t="n"/>
      <c r="AD487" s="142" t="n"/>
      <c r="AE487" s="142" t="n"/>
    </row>
    <row r="488" ht="15" customHeight="1" thickBot="1">
      <c r="B488" s="88" t="inlineStr">
        <is>
          <t>68MNTWS</t>
        </is>
      </c>
      <c r="C488" s="89">
        <f>SUMIF(数量表!D:H,B488,数量表!H:H)</f>
        <v/>
      </c>
      <c r="D488" s="89" t="n"/>
      <c r="E488" s="89" t="n"/>
      <c r="F488" s="187" t="n">
        <v>726</v>
      </c>
      <c r="G488" s="89" t="inlineStr">
        <is>
          <t>×</t>
        </is>
      </c>
      <c r="H488" s="91" t="n">
        <v>2</v>
      </c>
      <c r="I488" s="91">
        <f>C488*H488</f>
        <v/>
      </c>
      <c r="J488" s="2" t="n"/>
      <c r="K488" s="106" t="n"/>
      <c r="L488" s="97" t="n"/>
      <c r="M488" s="97" t="n"/>
      <c r="N488" s="105" t="n"/>
      <c r="O488" s="99" t="n"/>
      <c r="P488" s="99" t="n"/>
      <c r="Q488" s="117" t="inlineStr">
        <is>
          <t>45×45</t>
        </is>
      </c>
      <c r="R488" s="118">
        <f>F488</f>
        <v/>
      </c>
      <c r="S488" s="118">
        <f>I488</f>
        <v/>
      </c>
      <c r="T488" s="119" t="n"/>
      <c r="U488" s="120" t="n"/>
      <c r="V488" s="120" t="n"/>
      <c r="W488" s="121" t="n"/>
      <c r="X488" s="122" t="n"/>
      <c r="Y488" s="122" t="n"/>
      <c r="Z488" s="143" t="n"/>
      <c r="AA488" s="140" t="n"/>
      <c r="AB488" s="140" t="n"/>
      <c r="AC488" s="144" t="n"/>
      <c r="AD488" s="142" t="n"/>
      <c r="AE488" s="142" t="n"/>
    </row>
    <row r="489" ht="15" customHeight="1" thickBot="1">
      <c r="B489" s="88" t="inlineStr">
        <is>
          <t>68MQ3O</t>
        </is>
      </c>
      <c r="C489" s="89">
        <f>SUMIF(数量表!D:H,B489,数量表!H:H)</f>
        <v/>
      </c>
      <c r="D489" s="89" t="n">
        <v>27</v>
      </c>
      <c r="E489" s="89" t="n">
        <v>105</v>
      </c>
      <c r="F489" s="89" t="n">
        <v>2173</v>
      </c>
      <c r="G489" s="89" t="inlineStr">
        <is>
          <t>×</t>
        </is>
      </c>
      <c r="H489" s="91" t="n">
        <v>1</v>
      </c>
      <c r="I489" s="91">
        <f>C489*H489</f>
        <v/>
      </c>
      <c r="J489" s="2" t="n"/>
      <c r="K489" s="106" t="n"/>
      <c r="L489" s="97" t="n"/>
      <c r="M489" s="97" t="n"/>
      <c r="N489" s="105" t="inlineStr">
        <is>
          <t>27×105</t>
        </is>
      </c>
      <c r="O489" s="99">
        <f>F489</f>
        <v/>
      </c>
      <c r="P489" s="99">
        <f>I489</f>
        <v/>
      </c>
      <c r="Q489" s="117" t="n"/>
      <c r="R489" s="118" t="n"/>
      <c r="S489" s="118" t="n"/>
      <c r="T489" s="119" t="n"/>
      <c r="U489" s="120" t="n"/>
      <c r="V489" s="120" t="n"/>
      <c r="W489" s="121" t="n"/>
      <c r="X489" s="122" t="n"/>
      <c r="Y489" s="122" t="n"/>
      <c r="Z489" s="143" t="n"/>
      <c r="AA489" s="140" t="n"/>
      <c r="AB489" s="140" t="n"/>
      <c r="AC489" s="144" t="n"/>
      <c r="AD489" s="142" t="n"/>
      <c r="AE489" s="142" t="n"/>
    </row>
    <row r="490" ht="15" customHeight="1">
      <c r="B490" s="79" t="inlineStr">
        <is>
          <t>68MQ3OL</t>
        </is>
      </c>
      <c r="C490" s="80">
        <f>SUMIF(数量表!D:H,B490,数量表!H:H)</f>
        <v/>
      </c>
      <c r="D490" s="80" t="n">
        <v>27</v>
      </c>
      <c r="E490" s="80" t="n">
        <v>105</v>
      </c>
      <c r="F490" s="80" t="n">
        <v>2173</v>
      </c>
      <c r="G490" s="80" t="inlineStr">
        <is>
          <t>×</t>
        </is>
      </c>
      <c r="H490" s="82" t="n">
        <v>1</v>
      </c>
      <c r="I490" s="82">
        <f>C490*H490</f>
        <v/>
      </c>
      <c r="J490" s="2" t="n"/>
      <c r="K490" s="106" t="n"/>
      <c r="L490" s="97" t="n"/>
      <c r="M490" s="97" t="n"/>
      <c r="N490" s="105" t="inlineStr">
        <is>
          <t>27×105</t>
        </is>
      </c>
      <c r="O490" s="99">
        <f>F490</f>
        <v/>
      </c>
      <c r="P490" s="99">
        <f>I490</f>
        <v/>
      </c>
      <c r="Q490" s="117" t="n"/>
      <c r="R490" s="118" t="n"/>
      <c r="S490" s="118" t="n"/>
      <c r="T490" s="119" t="n"/>
      <c r="U490" s="120" t="n"/>
      <c r="V490" s="120" t="n"/>
      <c r="W490" s="121" t="n"/>
      <c r="X490" s="122" t="n"/>
      <c r="Y490" s="122" t="n"/>
      <c r="Z490" s="143" t="n"/>
      <c r="AA490" s="140" t="n"/>
      <c r="AB490" s="140" t="n"/>
      <c r="AC490" s="144" t="n"/>
      <c r="AD490" s="142" t="n"/>
      <c r="AE490" s="142" t="n"/>
    </row>
    <row r="491" ht="15" customHeight="1" thickBot="1">
      <c r="B491" s="88" t="inlineStr">
        <is>
          <t>68MQ3OL</t>
        </is>
      </c>
      <c r="C491" s="89">
        <f>SUMIF(数量表!D:H,B491,数量表!H:H)</f>
        <v/>
      </c>
      <c r="D491" s="89" t="n">
        <v>30</v>
      </c>
      <c r="E491" s="89" t="n">
        <v>105</v>
      </c>
      <c r="F491" s="90" t="n">
        <v>2173</v>
      </c>
      <c r="G491" s="89" t="inlineStr">
        <is>
          <t>×</t>
        </is>
      </c>
      <c r="H491" s="91" t="n">
        <v>1</v>
      </c>
      <c r="I491" s="91">
        <f>C491*H491</f>
        <v/>
      </c>
      <c r="J491" s="2" t="n"/>
      <c r="K491" s="106" t="inlineStr">
        <is>
          <t>30×105</t>
        </is>
      </c>
      <c r="L491" s="97">
        <f>F491</f>
        <v/>
      </c>
      <c r="M491" s="97">
        <f>I491</f>
        <v/>
      </c>
      <c r="N491" s="105" t="n"/>
      <c r="O491" s="99" t="n"/>
      <c r="P491" s="99" t="n"/>
      <c r="Q491" s="117" t="n"/>
      <c r="R491" s="118" t="n"/>
      <c r="S491" s="118" t="n"/>
      <c r="T491" s="119" t="n"/>
      <c r="U491" s="120" t="n"/>
      <c r="V491" s="120" t="n"/>
      <c r="W491" s="121" t="n"/>
      <c r="X491" s="122" t="n"/>
      <c r="Y491" s="122" t="n"/>
      <c r="Z491" s="143" t="n"/>
      <c r="AA491" s="140" t="n"/>
      <c r="AB491" s="140" t="n"/>
      <c r="AC491" s="144" t="n"/>
      <c r="AD491" s="142" t="n"/>
      <c r="AE491" s="142" t="n"/>
    </row>
    <row r="492" ht="15" customHeight="1">
      <c r="B492" s="79" t="inlineStr">
        <is>
          <t>68MQ3OR</t>
        </is>
      </c>
      <c r="C492" s="80">
        <f>SUMIF(数量表!D:H,B492,数量表!H:H)</f>
        <v/>
      </c>
      <c r="D492" s="80" t="n">
        <v>27</v>
      </c>
      <c r="E492" s="80" t="n">
        <v>105</v>
      </c>
      <c r="F492" s="80" t="n">
        <v>2173</v>
      </c>
      <c r="G492" s="80" t="inlineStr">
        <is>
          <t>×</t>
        </is>
      </c>
      <c r="H492" s="82" t="n">
        <v>1</v>
      </c>
      <c r="I492" s="82">
        <f>C492*H492</f>
        <v/>
      </c>
      <c r="J492" s="2" t="n"/>
      <c r="K492" s="106" t="n"/>
      <c r="L492" s="97" t="n"/>
      <c r="M492" s="97" t="n"/>
      <c r="N492" s="105" t="inlineStr">
        <is>
          <t>27×105</t>
        </is>
      </c>
      <c r="O492" s="99">
        <f>F492</f>
        <v/>
      </c>
      <c r="P492" s="99">
        <f>I492</f>
        <v/>
      </c>
      <c r="Q492" s="117" t="n"/>
      <c r="R492" s="118" t="n"/>
      <c r="S492" s="118" t="n"/>
      <c r="T492" s="119" t="n"/>
      <c r="U492" s="120" t="n"/>
      <c r="V492" s="120" t="n"/>
      <c r="W492" s="121" t="n"/>
      <c r="X492" s="122" t="n"/>
      <c r="Y492" s="122" t="n"/>
      <c r="Z492" s="143" t="n"/>
      <c r="AA492" s="140" t="n"/>
      <c r="AB492" s="140" t="n"/>
      <c r="AC492" s="144" t="n"/>
      <c r="AD492" s="142" t="n"/>
      <c r="AE492" s="142" t="n"/>
    </row>
    <row r="493" ht="15" customHeight="1" thickBot="1">
      <c r="B493" s="88" t="inlineStr">
        <is>
          <t>68MQ3OR</t>
        </is>
      </c>
      <c r="C493" s="89">
        <f>SUMIF(数量表!D:H,B493,数量表!H:H)</f>
        <v/>
      </c>
      <c r="D493" s="89" t="n">
        <v>30</v>
      </c>
      <c r="E493" s="89" t="n">
        <v>105</v>
      </c>
      <c r="F493" s="90" t="n">
        <v>2173</v>
      </c>
      <c r="G493" s="89" t="inlineStr">
        <is>
          <t>×</t>
        </is>
      </c>
      <c r="H493" s="91" t="n">
        <v>1</v>
      </c>
      <c r="I493" s="91">
        <f>C493*H493</f>
        <v/>
      </c>
      <c r="J493" s="2" t="n"/>
      <c r="K493" s="106" t="inlineStr">
        <is>
          <t>30×105</t>
        </is>
      </c>
      <c r="L493" s="97">
        <f>F493</f>
        <v/>
      </c>
      <c r="M493" s="97">
        <f>I493</f>
        <v/>
      </c>
      <c r="N493" s="105" t="n"/>
      <c r="O493" s="99" t="n"/>
      <c r="P493" s="99" t="n"/>
      <c r="Q493" s="117" t="n"/>
      <c r="R493" s="118" t="n"/>
      <c r="S493" s="118" t="n"/>
      <c r="T493" s="119" t="n"/>
      <c r="U493" s="120" t="n"/>
      <c r="V493" s="120" t="n"/>
      <c r="W493" s="121" t="n"/>
      <c r="X493" s="122" t="n"/>
      <c r="Y493" s="122" t="n"/>
      <c r="Z493" s="143" t="n"/>
      <c r="AA493" s="140" t="n"/>
      <c r="AB493" s="140" t="n"/>
      <c r="AC493" s="144" t="n"/>
      <c r="AD493" s="142" t="n"/>
      <c r="AE493" s="142" t="n"/>
    </row>
    <row r="494" ht="15" customHeight="1" thickBot="1">
      <c r="B494" s="88" t="inlineStr">
        <is>
          <t>68MQ3OS</t>
        </is>
      </c>
      <c r="C494" s="89">
        <f>SUMIF(数量表!D:H,B494,数量表!H:H)</f>
        <v/>
      </c>
      <c r="D494" s="89" t="n">
        <v>27</v>
      </c>
      <c r="E494" s="89" t="n">
        <v>105</v>
      </c>
      <c r="F494" s="89" t="n">
        <v>2173</v>
      </c>
      <c r="G494" s="89" t="inlineStr">
        <is>
          <t>×</t>
        </is>
      </c>
      <c r="H494" s="91" t="n">
        <v>1</v>
      </c>
      <c r="I494" s="91">
        <f>C494*H494</f>
        <v/>
      </c>
      <c r="J494" s="2" t="n"/>
      <c r="K494" s="106" t="n"/>
      <c r="L494" s="97" t="n"/>
      <c r="M494" s="97" t="n"/>
      <c r="N494" s="105" t="inlineStr">
        <is>
          <t>27×105</t>
        </is>
      </c>
      <c r="O494" s="99">
        <f>F494</f>
        <v/>
      </c>
      <c r="P494" s="99">
        <f>I494</f>
        <v/>
      </c>
      <c r="Q494" s="117" t="n"/>
      <c r="R494" s="118" t="n"/>
      <c r="S494" s="118" t="n"/>
      <c r="T494" s="119" t="n"/>
      <c r="U494" s="120" t="n"/>
      <c r="V494" s="120" t="n"/>
      <c r="W494" s="121" t="n"/>
      <c r="X494" s="122" t="n"/>
      <c r="Y494" s="122" t="n"/>
      <c r="Z494" s="143" t="n"/>
      <c r="AA494" s="140" t="n"/>
      <c r="AB494" s="140" t="n"/>
      <c r="AC494" s="144" t="n"/>
      <c r="AD494" s="142" t="n"/>
      <c r="AE494" s="142" t="n"/>
    </row>
    <row r="495" ht="15" customHeight="1">
      <c r="B495" s="85" t="inlineStr">
        <is>
          <t>68MQ3R+12</t>
        </is>
      </c>
      <c r="C495">
        <f>SUMIF(数量表!D:H,B495,数量表!H:H)</f>
        <v/>
      </c>
      <c r="D495" t="n">
        <v>27</v>
      </c>
      <c r="E495" t="n">
        <v>105</v>
      </c>
      <c r="F495" t="n">
        <v>2173</v>
      </c>
      <c r="G495" t="inlineStr">
        <is>
          <t>×</t>
        </is>
      </c>
      <c r="H495" s="87" t="n">
        <v>1</v>
      </c>
      <c r="I495" s="87">
        <f>C495*H495</f>
        <v/>
      </c>
      <c r="J495" s="2" t="n"/>
      <c r="K495" s="106" t="n"/>
      <c r="L495" s="97" t="n"/>
      <c r="M495" s="97" t="n"/>
      <c r="N495" s="105" t="inlineStr">
        <is>
          <t>27×105</t>
        </is>
      </c>
      <c r="O495" s="99">
        <f>F495</f>
        <v/>
      </c>
      <c r="P495" s="99">
        <f>I495</f>
        <v/>
      </c>
      <c r="Q495" s="117" t="n"/>
      <c r="R495" s="118" t="n"/>
      <c r="S495" s="118" t="n"/>
      <c r="T495" s="119" t="n"/>
      <c r="U495" s="120" t="n"/>
      <c r="V495" s="120" t="n"/>
      <c r="W495" s="121" t="n"/>
      <c r="X495" s="122" t="n"/>
      <c r="Y495" s="122" t="n"/>
      <c r="Z495" s="143" t="n"/>
      <c r="AA495" s="140" t="n"/>
      <c r="AB495" s="140" t="n"/>
      <c r="AC495" s="144" t="n"/>
      <c r="AD495" s="142" t="n"/>
      <c r="AE495" s="142" t="n"/>
    </row>
    <row r="496" ht="15" customHeight="1" thickBot="1">
      <c r="B496" s="88" t="inlineStr">
        <is>
          <t>68MQ3R+12</t>
        </is>
      </c>
      <c r="C496" s="89">
        <f>SUMIF(数量表!D:H,B496,数量表!H:H)</f>
        <v/>
      </c>
      <c r="D496" s="89" t="n">
        <v>30</v>
      </c>
      <c r="E496" s="89" t="n">
        <v>105</v>
      </c>
      <c r="F496" s="89" t="n">
        <v>2173</v>
      </c>
      <c r="G496" s="89" t="inlineStr">
        <is>
          <t>×</t>
        </is>
      </c>
      <c r="H496" s="91" t="n">
        <v>1</v>
      </c>
      <c r="I496" s="91">
        <f>C496*H496</f>
        <v/>
      </c>
      <c r="J496" s="2" t="n"/>
      <c r="K496" s="106" t="inlineStr">
        <is>
          <t>30×105</t>
        </is>
      </c>
      <c r="L496" s="97">
        <f>F496</f>
        <v/>
      </c>
      <c r="M496" s="97">
        <f>I496</f>
        <v/>
      </c>
      <c r="N496" s="105" t="n"/>
      <c r="O496" s="99" t="n"/>
      <c r="P496" s="99" t="n"/>
      <c r="Q496" s="117" t="n"/>
      <c r="R496" s="118" t="n"/>
      <c r="S496" s="118" t="n"/>
      <c r="T496" s="119" t="n"/>
      <c r="U496" s="120" t="n"/>
      <c r="V496" s="120" t="n"/>
      <c r="W496" s="121" t="n"/>
      <c r="X496" s="122" t="n"/>
      <c r="Y496" s="122" t="n"/>
      <c r="Z496" s="143" t="n"/>
      <c r="AA496" s="140" t="n"/>
      <c r="AB496" s="140" t="n"/>
      <c r="AC496" s="144" t="n"/>
      <c r="AD496" s="142" t="n"/>
      <c r="AE496" s="142" t="n"/>
    </row>
    <row r="497" ht="15" customHeight="1">
      <c r="B497" s="85" t="inlineStr">
        <is>
          <t>68MQ3Z</t>
        </is>
      </c>
      <c r="C497">
        <f>SUMIF(数量表!D:H,B497,数量表!H:H)</f>
        <v/>
      </c>
      <c r="D497" t="n">
        <v>27</v>
      </c>
      <c r="E497" t="n">
        <v>92</v>
      </c>
      <c r="F497" t="n">
        <v>2137</v>
      </c>
      <c r="G497" t="inlineStr">
        <is>
          <t>×</t>
        </is>
      </c>
      <c r="H497" s="87" t="n">
        <v>1</v>
      </c>
      <c r="I497" s="87">
        <f>C497*H497</f>
        <v/>
      </c>
      <c r="J497" s="2" t="n"/>
      <c r="K497" s="106" t="n"/>
      <c r="L497" s="97" t="n"/>
      <c r="M497" s="97" t="n"/>
      <c r="N497" s="105" t="n"/>
      <c r="O497" s="99" t="n"/>
      <c r="P497" s="99" t="n"/>
      <c r="Q497" s="117" t="n"/>
      <c r="R497" s="118" t="n"/>
      <c r="S497" s="118" t="n"/>
      <c r="T497" s="119" t="n"/>
      <c r="U497" s="120" t="n"/>
      <c r="V497" s="120" t="n"/>
      <c r="W497" s="121" t="n"/>
      <c r="X497" s="122" t="n"/>
      <c r="Y497" s="122" t="n"/>
      <c r="Z497" s="143" t="inlineStr">
        <is>
          <t>27x92</t>
        </is>
      </c>
      <c r="AA497" s="140">
        <f>F497</f>
        <v/>
      </c>
      <c r="AB497" s="140">
        <f>I497</f>
        <v/>
      </c>
      <c r="AC497" s="144" t="n"/>
      <c r="AD497" s="142" t="n"/>
      <c r="AE497" s="142" t="n"/>
    </row>
    <row r="498" ht="15" customHeight="1">
      <c r="B498" s="85" t="inlineStr">
        <is>
          <t>68MQ3Z</t>
        </is>
      </c>
      <c r="C498">
        <f>SUMIF(数量表!D:H,B498,数量表!H:H)</f>
        <v/>
      </c>
      <c r="D498" t="n">
        <v>30</v>
      </c>
      <c r="E498" t="n">
        <v>92</v>
      </c>
      <c r="F498" t="n">
        <v>2137</v>
      </c>
      <c r="G498" t="inlineStr">
        <is>
          <t>×</t>
        </is>
      </c>
      <c r="H498" s="87" t="n">
        <v>1</v>
      </c>
      <c r="I498" s="87">
        <f>C498*H498</f>
        <v/>
      </c>
      <c r="J498" s="2" t="n"/>
      <c r="K498" s="106" t="n"/>
      <c r="L498" s="97" t="n"/>
      <c r="M498" s="97" t="n"/>
      <c r="N498" s="105" t="n"/>
      <c r="O498" s="99" t="n"/>
      <c r="P498" s="99" t="n"/>
      <c r="Q498" s="117" t="n"/>
      <c r="R498" s="118" t="n"/>
      <c r="S498" s="118" t="n"/>
      <c r="T498" s="119" t="n"/>
      <c r="U498" s="120" t="n"/>
      <c r="V498" s="120" t="n"/>
      <c r="W498" s="133" t="inlineStr">
        <is>
          <t>30x92</t>
        </is>
      </c>
      <c r="X498" s="134">
        <f>F498</f>
        <v/>
      </c>
      <c r="Y498" s="122">
        <f>I498</f>
        <v/>
      </c>
      <c r="Z498" s="143" t="n"/>
      <c r="AA498" s="140" t="n"/>
      <c r="AB498" s="140" t="n"/>
      <c r="AC498" s="144" t="n"/>
      <c r="AD498" s="142" t="n"/>
      <c r="AE498" s="142" t="n"/>
    </row>
    <row r="499" ht="15" customHeight="1" thickBot="1">
      <c r="B499" s="88" t="inlineStr">
        <is>
          <t>68MQ3Z</t>
        </is>
      </c>
      <c r="C499" s="89">
        <f>SUMIF(数量表!D:H,B499,数量表!H:H)</f>
        <v/>
      </c>
      <c r="D499" s="89" t="n">
        <v>30</v>
      </c>
      <c r="E499" s="89" t="n">
        <v>92</v>
      </c>
      <c r="F499" s="89" t="n">
        <v>573</v>
      </c>
      <c r="G499" s="89" t="inlineStr">
        <is>
          <t>×</t>
        </is>
      </c>
      <c r="H499" s="91" t="n">
        <v>2</v>
      </c>
      <c r="I499" s="91">
        <f>C499*H499</f>
        <v/>
      </c>
      <c r="J499" s="2" t="n"/>
      <c r="K499" s="106" t="n"/>
      <c r="L499" s="97" t="n"/>
      <c r="M499" s="97" t="n"/>
      <c r="N499" s="105" t="n"/>
      <c r="O499" s="99" t="n"/>
      <c r="P499" s="99" t="n"/>
      <c r="Q499" s="117" t="n"/>
      <c r="R499" s="118" t="n"/>
      <c r="S499" s="118" t="n"/>
      <c r="T499" s="119" t="n"/>
      <c r="U499" s="120" t="n"/>
      <c r="V499" s="120" t="n"/>
      <c r="W499" s="121" t="inlineStr">
        <is>
          <t>30x92</t>
        </is>
      </c>
      <c r="X499" s="122">
        <f>F499</f>
        <v/>
      </c>
      <c r="Y499" s="122">
        <f>I499</f>
        <v/>
      </c>
      <c r="Z499" s="143" t="n"/>
      <c r="AA499" s="140" t="n"/>
      <c r="AB499" s="140" t="n"/>
      <c r="AC499" s="144" t="n"/>
      <c r="AD499" s="142" t="n"/>
      <c r="AE499" s="142" t="n"/>
    </row>
    <row r="500" ht="15" customHeight="1" thickBot="1">
      <c r="B500" s="88" t="inlineStr">
        <is>
          <t>68MQ215</t>
        </is>
      </c>
      <c r="C500" s="89" t="n"/>
      <c r="D500" s="89" t="n"/>
      <c r="E500" s="89" t="n"/>
      <c r="F500" s="89" t="n"/>
      <c r="G500" s="89" t="n"/>
      <c r="H500" s="91" t="n"/>
      <c r="I500" s="91" t="n"/>
      <c r="J500" s="2" t="n"/>
      <c r="K500" s="106" t="n"/>
      <c r="L500" s="97" t="n"/>
      <c r="M500" s="97" t="n"/>
      <c r="N500" s="105" t="n"/>
      <c r="O500" s="99" t="n"/>
      <c r="P500" s="99" t="n"/>
      <c r="Q500" s="117" t="n"/>
      <c r="R500" s="118" t="n"/>
      <c r="S500" s="118" t="n"/>
      <c r="T500" s="119" t="n"/>
      <c r="U500" s="120" t="n"/>
      <c r="V500" s="120" t="n"/>
      <c r="W500" s="121" t="n"/>
      <c r="X500" s="122" t="n"/>
      <c r="Y500" s="122" t="n"/>
      <c r="Z500" s="143" t="n"/>
      <c r="AA500" s="140" t="n"/>
      <c r="AB500" s="140" t="n"/>
      <c r="AC500" s="144" t="n"/>
      <c r="AD500" s="142" t="n"/>
      <c r="AE500" s="142" t="n"/>
    </row>
    <row r="501" ht="15" customHeight="1" thickBot="1">
      <c r="B501" s="88" t="inlineStr">
        <is>
          <t>68MQ215L</t>
        </is>
      </c>
      <c r="C501" s="89">
        <f>SUMIF(数量表!D:H,B501,数量表!H:H)</f>
        <v/>
      </c>
      <c r="D501" s="89" t="n">
        <v>30</v>
      </c>
      <c r="E501" s="89" t="n">
        <v>105</v>
      </c>
      <c r="F501" s="90" t="n">
        <v>2173</v>
      </c>
      <c r="G501" s="89" t="n"/>
      <c r="H501" s="91" t="n">
        <v>1</v>
      </c>
      <c r="I501" s="91">
        <f>C501*H501</f>
        <v/>
      </c>
      <c r="J501" s="2" t="n"/>
      <c r="K501" s="101" t="inlineStr">
        <is>
          <t>30x105</t>
        </is>
      </c>
      <c r="L501" s="97">
        <f>F501</f>
        <v/>
      </c>
      <c r="M501" s="102">
        <f>I501</f>
        <v/>
      </c>
      <c r="N501" s="103" t="n"/>
      <c r="O501" s="104" t="n"/>
      <c r="P501" s="104" t="n"/>
      <c r="Q501" s="123" t="n"/>
      <c r="R501" s="124" t="n"/>
      <c r="S501" s="124" t="n"/>
      <c r="T501" s="125" t="n"/>
      <c r="U501" s="126" t="n"/>
      <c r="V501" s="126" t="n"/>
      <c r="W501" s="127" t="n"/>
      <c r="X501" s="145" t="n"/>
      <c r="Y501" s="145" t="n"/>
      <c r="Z501" s="146" t="n"/>
      <c r="AA501" s="147" t="n"/>
      <c r="AB501" s="147" t="n"/>
      <c r="AC501" s="199" t="n"/>
      <c r="AD501" s="200" t="n"/>
      <c r="AE501" s="200" t="n"/>
    </row>
    <row r="502" ht="15" customHeight="1" thickBot="1">
      <c r="B502" s="88" t="inlineStr">
        <is>
          <t>68MQ215R</t>
        </is>
      </c>
      <c r="C502" s="89">
        <f>SUMIF(数量表!D:H,B502,数量表!H:H)</f>
        <v/>
      </c>
      <c r="D502" s="89" t="n">
        <v>30</v>
      </c>
      <c r="E502" s="89" t="n">
        <v>105</v>
      </c>
      <c r="F502" s="90" t="n">
        <v>2173</v>
      </c>
      <c r="G502" s="89" t="inlineStr">
        <is>
          <t>×</t>
        </is>
      </c>
      <c r="H502" s="91" t="n">
        <v>1</v>
      </c>
      <c r="I502" s="91">
        <f>C502*H502</f>
        <v/>
      </c>
      <c r="J502" s="2" t="n"/>
      <c r="K502" s="106" t="inlineStr">
        <is>
          <t>30×105</t>
        </is>
      </c>
      <c r="L502" s="97">
        <f>F502</f>
        <v/>
      </c>
      <c r="M502" s="97">
        <f>I502</f>
        <v/>
      </c>
      <c r="N502" s="105" t="n"/>
      <c r="O502" s="99" t="n"/>
      <c r="P502" s="99" t="n"/>
      <c r="Q502" s="117" t="n"/>
      <c r="R502" s="118" t="n"/>
      <c r="S502" s="118" t="n"/>
      <c r="T502" s="119" t="n"/>
      <c r="U502" s="120" t="n"/>
      <c r="V502" s="120" t="n"/>
      <c r="W502" s="121" t="n"/>
      <c r="X502" s="122" t="n"/>
      <c r="Y502" s="122" t="n"/>
      <c r="Z502" s="143" t="n"/>
      <c r="AA502" s="140" t="n"/>
      <c r="AB502" s="140" t="n"/>
      <c r="AC502" s="144" t="n"/>
      <c r="AD502" s="142" t="n"/>
      <c r="AE502" s="142" t="n"/>
    </row>
    <row r="503" ht="15" customHeight="1" thickBot="1">
      <c r="B503" s="83" t="inlineStr">
        <is>
          <t>68MQ305</t>
        </is>
      </c>
      <c r="C503" s="7" t="n"/>
      <c r="D503" s="7" t="n"/>
      <c r="E503" s="7" t="n"/>
      <c r="F503" s="84" t="n"/>
      <c r="G503" s="7" t="n"/>
      <c r="H503" s="21" t="n"/>
      <c r="I503" s="21" t="n"/>
      <c r="J503" s="2" t="n"/>
      <c r="K503" s="106" t="n"/>
      <c r="L503" s="97" t="n"/>
      <c r="M503" s="97" t="n"/>
      <c r="N503" s="105" t="n"/>
      <c r="O503" s="99" t="n"/>
      <c r="P503" s="99" t="n"/>
      <c r="Q503" s="117" t="n"/>
      <c r="R503" s="118" t="n"/>
      <c r="S503" s="118" t="n"/>
      <c r="T503" s="119" t="n"/>
      <c r="U503" s="120" t="n"/>
      <c r="V503" s="120" t="n"/>
      <c r="W503" s="121" t="n"/>
      <c r="X503" s="122" t="n"/>
      <c r="Y503" s="122" t="n"/>
      <c r="Z503" s="143" t="n"/>
      <c r="AA503" s="140" t="n"/>
      <c r="AB503" s="140" t="n"/>
      <c r="AC503" s="144" t="n"/>
      <c r="AD503" s="142" t="n"/>
      <c r="AE503" s="142" t="n"/>
    </row>
    <row r="504" ht="15" customHeight="1" thickBot="1">
      <c r="B504" s="83" t="inlineStr">
        <is>
          <t>68MQ305L</t>
        </is>
      </c>
      <c r="C504" s="7">
        <f>SUMIF(数量表!D:H,B504,数量表!H:H)</f>
        <v/>
      </c>
      <c r="D504" s="7" t="n">
        <v>30</v>
      </c>
      <c r="E504" s="7" t="n">
        <v>105</v>
      </c>
      <c r="F504" s="84" t="n">
        <v>2173</v>
      </c>
      <c r="G504" s="7" t="n"/>
      <c r="H504" s="21" t="n">
        <v>1</v>
      </c>
      <c r="I504" s="21">
        <f>C504*H504</f>
        <v/>
      </c>
      <c r="J504" s="2" t="n"/>
      <c r="K504" s="101" t="inlineStr">
        <is>
          <t>30x105</t>
        </is>
      </c>
      <c r="L504" s="97">
        <f>F504</f>
        <v/>
      </c>
      <c r="M504" s="102">
        <f>I504</f>
        <v/>
      </c>
      <c r="N504" s="103" t="n"/>
      <c r="O504" s="104" t="n"/>
      <c r="P504" s="104" t="n"/>
      <c r="Q504" s="123" t="n"/>
      <c r="R504" s="124" t="n"/>
      <c r="S504" s="124" t="n"/>
      <c r="T504" s="125" t="n"/>
      <c r="U504" s="126" t="n"/>
      <c r="V504" s="126" t="n"/>
      <c r="W504" s="127" t="n"/>
      <c r="X504" s="145" t="n"/>
      <c r="Y504" s="145" t="n"/>
      <c r="Z504" s="146" t="n"/>
      <c r="AA504" s="147" t="n"/>
      <c r="AB504" s="147" t="n"/>
      <c r="AC504" s="148" t="n"/>
      <c r="AD504" s="149" t="n"/>
      <c r="AE504" s="149" t="n"/>
    </row>
    <row r="505" ht="15" customHeight="1" thickBot="1">
      <c r="B505" s="88" t="inlineStr">
        <is>
          <t>68MQ305R</t>
        </is>
      </c>
      <c r="C505" s="89">
        <f>SUMIF(数量表!D:H,B505,数量表!H:H)</f>
        <v/>
      </c>
      <c r="D505" s="89" t="n">
        <v>30</v>
      </c>
      <c r="E505" s="89" t="n">
        <v>105</v>
      </c>
      <c r="F505" s="90" t="n">
        <v>2173</v>
      </c>
      <c r="G505" s="89" t="n"/>
      <c r="H505" s="91" t="n">
        <v>1</v>
      </c>
      <c r="I505" s="91">
        <f>C505*H505</f>
        <v/>
      </c>
      <c r="J505" s="2" t="n"/>
      <c r="K505" s="189" t="inlineStr">
        <is>
          <t>30x105</t>
        </is>
      </c>
      <c r="L505" s="97">
        <f>F505</f>
        <v/>
      </c>
      <c r="M505" s="190">
        <f>I505</f>
        <v/>
      </c>
      <c r="N505" s="191" t="n"/>
      <c r="O505" s="192" t="n"/>
      <c r="P505" s="192" t="n"/>
      <c r="Q505" s="193" t="n"/>
      <c r="R505" s="194" t="n"/>
      <c r="S505" s="194" t="n"/>
      <c r="T505" s="195" t="n"/>
      <c r="U505" s="196" t="n"/>
      <c r="V505" s="196" t="n"/>
      <c r="W505" s="197" t="n"/>
      <c r="X505" s="198" t="n"/>
      <c r="Y505" s="198" t="n"/>
      <c r="Z505" s="201" t="n"/>
      <c r="AA505" s="202" t="n"/>
      <c r="AB505" s="202" t="n"/>
      <c r="AC505" s="199" t="n"/>
      <c r="AD505" s="200" t="n"/>
      <c r="AE505" s="200" t="n"/>
    </row>
    <row r="506" ht="15" customHeight="1" thickBot="1">
      <c r="B506" s="88" t="inlineStr">
        <is>
          <t>68MQ310</t>
        </is>
      </c>
      <c r="C506" s="89" t="n"/>
      <c r="D506" s="89" t="n"/>
      <c r="E506" s="89" t="n"/>
      <c r="F506" s="89" t="n"/>
      <c r="G506" s="89" t="n"/>
      <c r="H506" s="91" t="n"/>
      <c r="I506" s="91" t="n"/>
      <c r="J506" s="2" t="n"/>
      <c r="K506" s="106" t="n"/>
      <c r="L506" s="97" t="n"/>
      <c r="M506" s="97" t="n"/>
      <c r="N506" s="105" t="n"/>
      <c r="O506" s="99" t="n"/>
      <c r="P506" s="99" t="n"/>
      <c r="Q506" s="117" t="n"/>
      <c r="R506" s="118" t="n"/>
      <c r="S506" s="118" t="n"/>
      <c r="T506" s="119" t="n"/>
      <c r="U506" s="120" t="n"/>
      <c r="V506" s="120" t="n"/>
      <c r="W506" s="121" t="n"/>
      <c r="X506" s="122" t="n"/>
      <c r="Y506" s="122" t="n"/>
      <c r="Z506" s="143" t="n"/>
      <c r="AA506" s="140" t="n"/>
      <c r="AB506" s="140" t="n"/>
      <c r="AC506" s="144" t="n"/>
      <c r="AD506" s="142" t="n"/>
      <c r="AE506" s="142" t="n"/>
    </row>
    <row r="507" ht="15" customHeight="1" thickBot="1">
      <c r="B507" s="88" t="inlineStr">
        <is>
          <t>68MQ310L</t>
        </is>
      </c>
      <c r="C507" s="89">
        <f>SUMIF(数量表!D:H,B507,数量表!H:H)</f>
        <v/>
      </c>
      <c r="D507" s="89" t="n">
        <v>30</v>
      </c>
      <c r="E507" s="89" t="n">
        <v>105</v>
      </c>
      <c r="F507" s="89" t="n">
        <v>2173</v>
      </c>
      <c r="G507" s="89" t="inlineStr">
        <is>
          <t>×</t>
        </is>
      </c>
      <c r="H507" s="91" t="n">
        <v>1</v>
      </c>
      <c r="I507" s="91">
        <f>C507*H507</f>
        <v/>
      </c>
      <c r="J507" s="2" t="n"/>
      <c r="K507" s="106" t="inlineStr">
        <is>
          <t>30×105</t>
        </is>
      </c>
      <c r="L507" s="97">
        <f>F507</f>
        <v/>
      </c>
      <c r="M507" s="97">
        <f>I507</f>
        <v/>
      </c>
      <c r="N507" s="105" t="n"/>
      <c r="O507" s="99" t="n"/>
      <c r="P507" s="99" t="n"/>
      <c r="Q507" s="117" t="n"/>
      <c r="R507" s="118" t="n"/>
      <c r="S507" s="118" t="n"/>
      <c r="T507" s="119" t="n"/>
      <c r="U507" s="120" t="n"/>
      <c r="V507" s="120" t="n"/>
      <c r="W507" s="121" t="n"/>
      <c r="X507" s="122" t="n"/>
      <c r="Y507" s="122" t="n"/>
      <c r="Z507" s="143" t="n"/>
      <c r="AA507" s="140" t="n"/>
      <c r="AB507" s="140" t="n"/>
      <c r="AC507" s="144" t="n"/>
      <c r="AD507" s="142" t="n"/>
      <c r="AE507" s="142" t="n"/>
    </row>
    <row r="508" ht="15" customHeight="1" thickBot="1">
      <c r="B508" s="88" t="inlineStr">
        <is>
          <t>68MQ310R</t>
        </is>
      </c>
      <c r="C508" s="89">
        <f>SUMIF(数量表!D:H,B508,数量表!H:H)</f>
        <v/>
      </c>
      <c r="D508" s="89" t="n">
        <v>30</v>
      </c>
      <c r="E508" s="89" t="n">
        <v>105</v>
      </c>
      <c r="F508" s="89" t="n">
        <v>2173</v>
      </c>
      <c r="G508" s="89" t="inlineStr">
        <is>
          <t>×</t>
        </is>
      </c>
      <c r="H508" s="91" t="n">
        <v>1</v>
      </c>
      <c r="I508" s="91">
        <f>C508*H508</f>
        <v/>
      </c>
      <c r="J508" s="2" t="n"/>
      <c r="K508" s="106" t="inlineStr">
        <is>
          <t>30×105</t>
        </is>
      </c>
      <c r="L508" s="97">
        <f>F508</f>
        <v/>
      </c>
      <c r="M508" s="97">
        <f>I508</f>
        <v/>
      </c>
      <c r="N508" s="105" t="n"/>
      <c r="O508" s="99" t="n"/>
      <c r="P508" s="99" t="n"/>
      <c r="Q508" s="117" t="n"/>
      <c r="R508" s="118" t="n"/>
      <c r="S508" s="118" t="n"/>
      <c r="T508" s="119" t="n"/>
      <c r="U508" s="120" t="n"/>
      <c r="V508" s="120" t="n"/>
      <c r="W508" s="121" t="n"/>
      <c r="X508" s="122" t="n"/>
      <c r="Y508" s="122" t="n"/>
      <c r="Z508" s="143" t="n"/>
      <c r="AA508" s="140" t="n"/>
      <c r="AB508" s="140" t="n"/>
      <c r="AC508" s="144" t="n"/>
      <c r="AD508" s="142" t="n"/>
      <c r="AE508" s="142" t="n"/>
    </row>
    <row r="509" ht="15" customHeight="1" thickBot="1">
      <c r="B509" s="83" t="inlineStr">
        <is>
          <t>68MQ600</t>
        </is>
      </c>
      <c r="C509" s="7">
        <f>SUMIF(数量表!D:H,B509,数量表!H:H)</f>
        <v/>
      </c>
      <c r="D509" s="7" t="n">
        <v>27</v>
      </c>
      <c r="E509" s="7" t="n">
        <v>105</v>
      </c>
      <c r="F509" s="7" t="n">
        <v>2173</v>
      </c>
      <c r="G509" s="7" t="inlineStr">
        <is>
          <t>×</t>
        </is>
      </c>
      <c r="H509" s="21" t="n">
        <v>1</v>
      </c>
      <c r="I509" s="21">
        <f>C509*H509</f>
        <v/>
      </c>
      <c r="J509" s="2" t="n"/>
      <c r="K509" s="106" t="n"/>
      <c r="L509" s="97" t="n"/>
      <c r="M509" s="97" t="n"/>
      <c r="N509" s="98" t="inlineStr">
        <is>
          <t>27×105</t>
        </is>
      </c>
      <c r="O509" s="99">
        <f>F509</f>
        <v/>
      </c>
      <c r="P509" s="99">
        <f>I509</f>
        <v/>
      </c>
      <c r="Q509" s="117" t="n"/>
      <c r="R509" s="118" t="n"/>
      <c r="S509" s="118" t="n"/>
      <c r="T509" s="119" t="n"/>
      <c r="U509" s="120" t="n"/>
      <c r="V509" s="120" t="n"/>
      <c r="W509" s="121" t="n"/>
      <c r="X509" s="122" t="n"/>
      <c r="Y509" s="122" t="n"/>
      <c r="Z509" s="143" t="n"/>
      <c r="AA509" s="140" t="n"/>
      <c r="AB509" s="140" t="n"/>
      <c r="AC509" s="144" t="n"/>
      <c r="AD509" s="142" t="n"/>
      <c r="AE509" s="142" t="n"/>
    </row>
    <row r="510" ht="15" customHeight="1">
      <c r="B510" s="79" t="inlineStr">
        <is>
          <t>68MQ600L</t>
        </is>
      </c>
      <c r="C510" s="80">
        <f>SUMIF(数量表!D:H,B510,数量表!H:H)</f>
        <v/>
      </c>
      <c r="D510" s="80" t="n">
        <v>30</v>
      </c>
      <c r="E510" s="80" t="n">
        <v>105</v>
      </c>
      <c r="F510" s="80" t="n">
        <v>2173</v>
      </c>
      <c r="G510" s="80" t="inlineStr">
        <is>
          <t>×</t>
        </is>
      </c>
      <c r="H510" s="82" t="n">
        <v>1</v>
      </c>
      <c r="I510" s="82">
        <f>C510*H510</f>
        <v/>
      </c>
      <c r="J510" s="2" t="n"/>
      <c r="K510" s="106" t="inlineStr">
        <is>
          <t>30×105</t>
        </is>
      </c>
      <c r="L510" s="97">
        <f>F510</f>
        <v/>
      </c>
      <c r="M510" s="97">
        <f>I510</f>
        <v/>
      </c>
      <c r="N510" s="98" t="n"/>
      <c r="O510" s="99" t="n"/>
      <c r="P510" s="99" t="n"/>
      <c r="Q510" s="117" t="n"/>
      <c r="R510" s="118" t="n"/>
      <c r="S510" s="118" t="n"/>
      <c r="T510" s="119" t="n"/>
      <c r="U510" s="120" t="n"/>
      <c r="V510" s="120" t="n"/>
      <c r="W510" s="121" t="n"/>
      <c r="X510" s="122" t="n"/>
      <c r="Y510" s="122" t="n"/>
      <c r="Z510" s="143" t="n"/>
      <c r="AA510" s="140" t="n"/>
      <c r="AB510" s="140" t="n"/>
      <c r="AC510" s="144" t="n"/>
      <c r="AD510" s="142" t="n"/>
      <c r="AE510" s="142" t="n"/>
    </row>
    <row r="511" ht="15" customHeight="1" thickBot="1">
      <c r="B511" s="88" t="inlineStr">
        <is>
          <t>68MQ600L</t>
        </is>
      </c>
      <c r="C511" s="89">
        <f>SUMIF(数量表!D:H,B511,数量表!H:H)</f>
        <v/>
      </c>
      <c r="D511" s="89" t="n">
        <v>27</v>
      </c>
      <c r="E511" s="89" t="n">
        <v>105</v>
      </c>
      <c r="F511" s="89" t="n">
        <v>2173</v>
      </c>
      <c r="G511" s="89" t="inlineStr">
        <is>
          <t>×</t>
        </is>
      </c>
      <c r="H511" s="91" t="n">
        <v>1</v>
      </c>
      <c r="I511" s="91">
        <f>C511*H511</f>
        <v/>
      </c>
      <c r="J511" s="2" t="n"/>
      <c r="K511" s="106" t="n"/>
      <c r="L511" s="97" t="n"/>
      <c r="M511" s="97" t="n"/>
      <c r="N511" s="105" t="inlineStr">
        <is>
          <t>27×105</t>
        </is>
      </c>
      <c r="O511" s="99">
        <f>F511</f>
        <v/>
      </c>
      <c r="P511" s="99">
        <f>I511</f>
        <v/>
      </c>
      <c r="Q511" s="117" t="n"/>
      <c r="R511" s="118" t="n"/>
      <c r="S511" s="118" t="n"/>
      <c r="T511" s="119" t="n"/>
      <c r="U511" s="120" t="n"/>
      <c r="V511" s="120" t="n"/>
      <c r="W511" s="121" t="n"/>
      <c r="X511" s="122" t="n"/>
      <c r="Y511" s="122" t="n"/>
      <c r="Z511" s="143" t="n"/>
      <c r="AA511" s="140" t="n"/>
      <c r="AB511" s="140" t="n"/>
      <c r="AC511" s="144" t="n"/>
      <c r="AD511" s="142" t="n"/>
      <c r="AE511" s="142" t="n"/>
    </row>
    <row r="512" ht="15" customHeight="1">
      <c r="B512" s="85" t="inlineStr">
        <is>
          <t>68MQ600R</t>
        </is>
      </c>
      <c r="C512" s="80">
        <f>SUMIF(数量表!D:H,B512,数量表!H:H)</f>
        <v/>
      </c>
      <c r="D512" t="n">
        <v>30</v>
      </c>
      <c r="E512" t="n">
        <v>105</v>
      </c>
      <c r="F512" t="n">
        <v>2173</v>
      </c>
      <c r="G512" t="inlineStr">
        <is>
          <t>×</t>
        </is>
      </c>
      <c r="H512" s="87" t="n">
        <v>1</v>
      </c>
      <c r="I512" s="82">
        <f>C512*H512</f>
        <v/>
      </c>
      <c r="J512" s="2" t="n"/>
      <c r="K512" s="106" t="inlineStr">
        <is>
          <t>30×105</t>
        </is>
      </c>
      <c r="L512" s="97">
        <f>F512</f>
        <v/>
      </c>
      <c r="M512" s="97">
        <f>I512</f>
        <v/>
      </c>
      <c r="N512" s="105" t="n"/>
      <c r="O512" s="99" t="n"/>
      <c r="P512" s="99" t="n"/>
      <c r="Q512" s="117" t="n"/>
      <c r="R512" s="118" t="n"/>
      <c r="S512" s="118" t="n"/>
      <c r="T512" s="119" t="n"/>
      <c r="U512" s="120" t="n"/>
      <c r="V512" s="120" t="n"/>
      <c r="W512" s="121" t="n"/>
      <c r="X512" s="122" t="n"/>
      <c r="Y512" s="122" t="n"/>
      <c r="Z512" s="143" t="n"/>
      <c r="AA512" s="140" t="n"/>
      <c r="AB512" s="140" t="n"/>
      <c r="AC512" s="144" t="n"/>
      <c r="AD512" s="142" t="n"/>
      <c r="AE512" s="142" t="n"/>
    </row>
    <row r="513" ht="15" customHeight="1" thickBot="1">
      <c r="B513" s="85" t="inlineStr">
        <is>
          <t>68MQ600R</t>
        </is>
      </c>
      <c r="C513" s="89">
        <f>SUMIF(数量表!D:H,B513,数量表!H:H)</f>
        <v/>
      </c>
      <c r="D513" t="n">
        <v>27</v>
      </c>
      <c r="E513" t="n">
        <v>105</v>
      </c>
      <c r="F513" t="n">
        <v>2173</v>
      </c>
      <c r="G513" t="inlineStr">
        <is>
          <t>×</t>
        </is>
      </c>
      <c r="H513" s="87" t="n">
        <v>1</v>
      </c>
      <c r="I513" s="91">
        <f>C513*H513</f>
        <v/>
      </c>
      <c r="J513" s="2" t="n"/>
      <c r="K513" s="106" t="n"/>
      <c r="L513" s="97" t="n"/>
      <c r="M513" s="97" t="n"/>
      <c r="N513" s="105" t="inlineStr">
        <is>
          <t>27×105</t>
        </is>
      </c>
      <c r="O513" s="99">
        <f>F513</f>
        <v/>
      </c>
      <c r="P513" s="99">
        <f>I513</f>
        <v/>
      </c>
      <c r="Q513" s="117" t="n"/>
      <c r="R513" s="118" t="n"/>
      <c r="S513" s="118" t="n"/>
      <c r="T513" s="119" t="n"/>
      <c r="U513" s="120" t="n"/>
      <c r="V513" s="120" t="n"/>
      <c r="W513" s="121" t="n"/>
      <c r="X513" s="122" t="n"/>
      <c r="Y513" s="122" t="n"/>
      <c r="Z513" s="143" t="n"/>
      <c r="AA513" s="140" t="n"/>
      <c r="AB513" s="140" t="n"/>
      <c r="AC513" s="144" t="n"/>
      <c r="AD513" s="142" t="n"/>
      <c r="AE513" s="142" t="n"/>
    </row>
    <row r="514" ht="15" customHeight="1" thickBot="1">
      <c r="B514" s="83" t="inlineStr">
        <is>
          <t>68MQ</t>
        </is>
      </c>
      <c r="C514" s="7" t="n"/>
      <c r="D514" s="7" t="n"/>
      <c r="E514" s="7" t="n"/>
      <c r="F514" s="7" t="n"/>
      <c r="G514" s="7" t="n"/>
      <c r="H514" s="21" t="n"/>
      <c r="I514" s="21" t="n"/>
      <c r="J514" s="2" t="n"/>
      <c r="K514" s="106" t="n"/>
      <c r="L514" s="97" t="n"/>
      <c r="M514" s="97" t="n"/>
      <c r="N514" s="105" t="n"/>
      <c r="O514" s="99" t="n"/>
      <c r="P514" s="99" t="n"/>
      <c r="Q514" s="117" t="n"/>
      <c r="R514" s="118" t="n"/>
      <c r="S514" s="118" t="n"/>
      <c r="T514" s="119" t="n"/>
      <c r="U514" s="120" t="n"/>
      <c r="V514" s="120" t="n"/>
      <c r="W514" s="121" t="n"/>
      <c r="X514" s="122" t="n"/>
      <c r="Y514" s="122" t="n"/>
      <c r="Z514" s="143" t="n"/>
      <c r="AA514" s="140" t="n"/>
      <c r="AB514" s="140" t="n"/>
      <c r="AC514" s="144" t="n"/>
      <c r="AD514" s="142" t="n"/>
      <c r="AE514" s="142" t="n"/>
    </row>
    <row r="515" ht="15" customHeight="1" thickBot="1">
      <c r="B515" s="83" t="inlineStr">
        <is>
          <t>68MQO</t>
        </is>
      </c>
      <c r="C515" s="7" t="n"/>
      <c r="D515" s="7" t="n"/>
      <c r="E515" s="7" t="n"/>
      <c r="F515" s="7" t="n"/>
      <c r="G515" s="7" t="n"/>
      <c r="H515" s="21" t="n"/>
      <c r="I515" s="21" t="n"/>
      <c r="J515" s="2" t="n"/>
      <c r="K515" s="106" t="n"/>
      <c r="L515" s="97" t="n"/>
      <c r="M515" s="97" t="n"/>
      <c r="N515" s="105" t="n"/>
      <c r="O515" s="99" t="n"/>
      <c r="P515" s="99" t="n"/>
      <c r="Q515" s="117" t="n"/>
      <c r="R515" s="118" t="n"/>
      <c r="S515" s="118" t="n"/>
      <c r="T515" s="119" t="n"/>
      <c r="U515" s="120" t="n"/>
      <c r="V515" s="120" t="n"/>
      <c r="W515" s="121" t="n"/>
      <c r="X515" s="122" t="n"/>
      <c r="Y515" s="122" t="n"/>
      <c r="Z515" s="143" t="n"/>
      <c r="AA515" s="140" t="n"/>
      <c r="AB515" s="140" t="n"/>
      <c r="AC515" s="144" t="n"/>
      <c r="AD515" s="142" t="n"/>
      <c r="AE515" s="142" t="n"/>
    </row>
    <row r="516" ht="15" customHeight="1" thickBot="1">
      <c r="B516" s="83" t="inlineStr">
        <is>
          <t>68MQL</t>
        </is>
      </c>
      <c r="C516" s="7">
        <f>SUMIF(数量表!D:H,B516,数量表!H:H)</f>
        <v/>
      </c>
      <c r="D516" s="7" t="n">
        <v>30</v>
      </c>
      <c r="E516" s="7" t="n">
        <v>105</v>
      </c>
      <c r="F516" s="7" t="n">
        <v>2173</v>
      </c>
      <c r="G516" s="7" t="inlineStr">
        <is>
          <t>×</t>
        </is>
      </c>
      <c r="H516" s="21" t="n">
        <v>1</v>
      </c>
      <c r="I516" s="21">
        <f>C516*H516</f>
        <v/>
      </c>
      <c r="J516" s="2" t="n"/>
      <c r="K516" s="106" t="inlineStr">
        <is>
          <t>30×105</t>
        </is>
      </c>
      <c r="L516" s="97">
        <f>F516</f>
        <v/>
      </c>
      <c r="M516" s="97">
        <f>I516</f>
        <v/>
      </c>
      <c r="N516" s="105" t="n"/>
      <c r="O516" s="99" t="n"/>
      <c r="P516" s="99" t="n"/>
      <c r="Q516" s="117" t="n"/>
      <c r="R516" s="118" t="n"/>
      <c r="S516" s="118" t="n"/>
      <c r="T516" s="119" t="n"/>
      <c r="U516" s="120" t="n"/>
      <c r="V516" s="120" t="n"/>
      <c r="W516" s="121" t="n"/>
      <c r="X516" s="122" t="n"/>
      <c r="Y516" s="122" t="n"/>
      <c r="Z516" s="143" t="n"/>
      <c r="AA516" s="140" t="n"/>
      <c r="AB516" s="140" t="n"/>
      <c r="AC516" s="144" t="n"/>
      <c r="AD516" s="142" t="n"/>
      <c r="AE516" s="142" t="n"/>
    </row>
    <row r="517" ht="15" customHeight="1" thickBot="1">
      <c r="B517" s="83" t="inlineStr">
        <is>
          <t>68MQOL</t>
        </is>
      </c>
      <c r="C517" s="7">
        <f>SUMIF(数量表!D:H,B517,数量表!H:H)</f>
        <v/>
      </c>
      <c r="D517" s="7" t="n">
        <v>30</v>
      </c>
      <c r="E517" s="7" t="n">
        <v>105</v>
      </c>
      <c r="F517" s="7" t="n">
        <v>2173</v>
      </c>
      <c r="G517" s="7" t="inlineStr">
        <is>
          <t>×</t>
        </is>
      </c>
      <c r="H517" s="21" t="n">
        <v>1</v>
      </c>
      <c r="I517" s="21">
        <f>C517*H517</f>
        <v/>
      </c>
      <c r="J517" s="2" t="n"/>
      <c r="K517" s="106" t="inlineStr">
        <is>
          <t>30×105</t>
        </is>
      </c>
      <c r="L517" s="97">
        <f>F517</f>
        <v/>
      </c>
      <c r="M517" s="97">
        <f>I517</f>
        <v/>
      </c>
      <c r="N517" s="105" t="n"/>
      <c r="O517" s="99" t="n"/>
      <c r="P517" s="99" t="n"/>
      <c r="Q517" s="117" t="n"/>
      <c r="R517" s="118" t="n"/>
      <c r="S517" s="118" t="n"/>
      <c r="T517" s="119" t="n"/>
      <c r="U517" s="120" t="n"/>
      <c r="V517" s="120" t="n"/>
      <c r="W517" s="121" t="n"/>
      <c r="X517" s="122" t="n"/>
      <c r="Y517" s="122" t="n"/>
      <c r="Z517" s="143" t="n"/>
      <c r="AA517" s="140" t="n"/>
      <c r="AB517" s="140" t="n"/>
      <c r="AC517" s="144" t="n"/>
      <c r="AD517" s="142" t="n"/>
      <c r="AE517" s="142" t="n"/>
    </row>
    <row r="518" ht="15" customHeight="1" thickBot="1">
      <c r="B518" s="83" t="inlineStr">
        <is>
          <t>68MQR</t>
        </is>
      </c>
      <c r="C518" s="7">
        <f>SUMIF(数量表!D:H,B518,数量表!H:H)</f>
        <v/>
      </c>
      <c r="D518" s="7" t="n">
        <v>30</v>
      </c>
      <c r="E518" s="7" t="n">
        <v>105</v>
      </c>
      <c r="F518" s="7" t="n">
        <v>2173</v>
      </c>
      <c r="G518" s="7" t="n"/>
      <c r="H518" s="21" t="n">
        <v>1</v>
      </c>
      <c r="I518" s="21">
        <f>C518*H518</f>
        <v/>
      </c>
      <c r="J518" s="2" t="n"/>
      <c r="K518" s="106" t="inlineStr">
        <is>
          <t>30×105</t>
        </is>
      </c>
      <c r="L518" s="97">
        <f>F518</f>
        <v/>
      </c>
      <c r="M518" s="97">
        <f>I518</f>
        <v/>
      </c>
      <c r="N518" s="105" t="n"/>
      <c r="O518" s="99" t="n"/>
      <c r="P518" s="99" t="n"/>
      <c r="Q518" s="117" t="n"/>
      <c r="R518" s="118" t="n"/>
      <c r="S518" s="118" t="n"/>
      <c r="T518" s="119" t="n"/>
      <c r="U518" s="120" t="n"/>
      <c r="V518" s="120" t="n"/>
      <c r="W518" s="121" t="n"/>
      <c r="X518" s="122" t="n"/>
      <c r="Y518" s="122" t="n"/>
      <c r="Z518" s="143" t="n"/>
      <c r="AA518" s="140" t="n"/>
      <c r="AB518" s="140" t="n"/>
      <c r="AC518" s="144" t="n"/>
      <c r="AD518" s="142" t="n"/>
      <c r="AE518" s="142" t="n"/>
    </row>
    <row r="519" ht="15" customHeight="1" thickBot="1">
      <c r="B519" s="83" t="inlineStr">
        <is>
          <t>68MQOR</t>
        </is>
      </c>
      <c r="C519" s="7">
        <f>SUMIF(数量表!D:H,B519,数量表!H:H)</f>
        <v/>
      </c>
      <c r="D519" s="7" t="n">
        <v>30</v>
      </c>
      <c r="E519" s="7" t="n">
        <v>105</v>
      </c>
      <c r="F519" s="7" t="n">
        <v>2173</v>
      </c>
      <c r="G519" s="7" t="inlineStr">
        <is>
          <t>×</t>
        </is>
      </c>
      <c r="H519" s="21" t="n">
        <v>1</v>
      </c>
      <c r="I519" s="21">
        <f>C519*H519</f>
        <v/>
      </c>
      <c r="J519" s="2" t="n"/>
      <c r="K519" s="106" t="inlineStr">
        <is>
          <t>30×105</t>
        </is>
      </c>
      <c r="L519" s="97">
        <f>F519</f>
        <v/>
      </c>
      <c r="M519" s="97">
        <f>I519</f>
        <v/>
      </c>
      <c r="N519" s="105" t="n"/>
      <c r="O519" s="99" t="n"/>
      <c r="P519" s="99" t="n"/>
      <c r="Q519" s="117" t="n"/>
      <c r="R519" s="118" t="n"/>
      <c r="S519" s="118" t="n"/>
      <c r="T519" s="119" t="n"/>
      <c r="U519" s="120" t="n"/>
      <c r="V519" s="120" t="n"/>
      <c r="W519" s="121" t="n"/>
      <c r="X519" s="122" t="n"/>
      <c r="Y519" s="122" t="n"/>
      <c r="Z519" s="143" t="n"/>
      <c r="AA519" s="140" t="n"/>
      <c r="AB519" s="140" t="n"/>
      <c r="AC519" s="144" t="n"/>
      <c r="AD519" s="142" t="n"/>
      <c r="AE519" s="142" t="n"/>
    </row>
    <row r="520" ht="15" customHeight="1" thickBot="1">
      <c r="B520" s="79" t="inlineStr">
        <is>
          <t>68MQ3</t>
        </is>
      </c>
      <c r="C520" s="80">
        <f>SUMIF(数量表!D:H,B520,数量表!H:H)</f>
        <v/>
      </c>
      <c r="D520" s="80" t="n">
        <v>27</v>
      </c>
      <c r="E520" s="80" t="n">
        <v>105</v>
      </c>
      <c r="F520" s="80" t="n">
        <v>2173</v>
      </c>
      <c r="G520" s="80" t="inlineStr">
        <is>
          <t>×</t>
        </is>
      </c>
      <c r="H520" s="82" t="n">
        <v>1</v>
      </c>
      <c r="I520" s="82">
        <f>C520*H520</f>
        <v/>
      </c>
      <c r="J520" s="2" t="n"/>
      <c r="K520" s="106" t="n"/>
      <c r="L520" s="97" t="n"/>
      <c r="M520" s="97" t="n"/>
      <c r="N520" s="105" t="inlineStr">
        <is>
          <t>27×105</t>
        </is>
      </c>
      <c r="O520" s="99">
        <f>F520</f>
        <v/>
      </c>
      <c r="P520" s="99">
        <f>SUM(I520)</f>
        <v/>
      </c>
      <c r="Q520" s="117" t="n"/>
      <c r="R520" s="118" t="n"/>
      <c r="S520" s="118" t="n"/>
      <c r="T520" s="119" t="n"/>
      <c r="U520" s="120" t="n"/>
      <c r="V520" s="120" t="n"/>
      <c r="W520" s="121" t="n"/>
      <c r="X520" s="122" t="n"/>
      <c r="Y520" s="122" t="n"/>
      <c r="Z520" s="143" t="n"/>
      <c r="AA520" s="140" t="n"/>
      <c r="AB520" s="140" t="n"/>
      <c r="AC520" s="144" t="n"/>
      <c r="AD520" s="142" t="n"/>
      <c r="AE520" s="142" t="n"/>
    </row>
    <row r="521" ht="15" customHeight="1">
      <c r="B521" s="79" t="inlineStr">
        <is>
          <t>68MQ3L</t>
        </is>
      </c>
      <c r="C521" s="80">
        <f>SUMIF(数量表!D:H,B521,数量表!H:H)</f>
        <v/>
      </c>
      <c r="D521" s="80" t="n">
        <v>27</v>
      </c>
      <c r="E521" s="80" t="n">
        <v>105</v>
      </c>
      <c r="F521" s="80" t="n">
        <v>2173</v>
      </c>
      <c r="G521" s="80" t="inlineStr">
        <is>
          <t>×</t>
        </is>
      </c>
      <c r="H521" s="82" t="n">
        <v>1</v>
      </c>
      <c r="I521" s="82">
        <f>C521*H521</f>
        <v/>
      </c>
      <c r="J521" s="2" t="n"/>
      <c r="K521" s="106" t="n"/>
      <c r="L521" s="97" t="n"/>
      <c r="M521" s="97" t="n"/>
      <c r="N521" s="98" t="inlineStr">
        <is>
          <t>27×105</t>
        </is>
      </c>
      <c r="O521" s="99">
        <f>F521</f>
        <v/>
      </c>
      <c r="P521" s="99">
        <f>SUM(I521)</f>
        <v/>
      </c>
      <c r="Q521" s="117" t="n"/>
      <c r="R521" s="118" t="n"/>
      <c r="S521" s="118" t="n"/>
      <c r="T521" s="119" t="n"/>
      <c r="U521" s="120" t="n"/>
      <c r="V521" s="120" t="n"/>
      <c r="W521" s="121" t="n"/>
      <c r="X521" s="122" t="n"/>
      <c r="Y521" s="122" t="n"/>
      <c r="Z521" s="143" t="n"/>
      <c r="AA521" s="140" t="n"/>
      <c r="AB521" s="140" t="n"/>
      <c r="AC521" s="144" t="n"/>
      <c r="AD521" s="142" t="n"/>
      <c r="AE521" s="142" t="n"/>
    </row>
    <row r="522" ht="15" customHeight="1" thickBot="1">
      <c r="B522" s="88" t="inlineStr">
        <is>
          <t>68MQ3L</t>
        </is>
      </c>
      <c r="C522" s="89">
        <f>SUMIF(数量表!D:H,B522,数量表!H:H)</f>
        <v/>
      </c>
      <c r="D522" s="89" t="n">
        <v>30</v>
      </c>
      <c r="E522" s="89" t="n">
        <v>105</v>
      </c>
      <c r="F522" s="89" t="n">
        <v>2173</v>
      </c>
      <c r="G522" s="89" t="n"/>
      <c r="H522" s="91" t="n">
        <v>1</v>
      </c>
      <c r="I522" s="91">
        <f>C522*H522</f>
        <v/>
      </c>
      <c r="J522" s="2" t="n"/>
      <c r="K522" s="106" t="inlineStr">
        <is>
          <t>30×105</t>
        </is>
      </c>
      <c r="L522" s="97">
        <f>F522</f>
        <v/>
      </c>
      <c r="M522" s="97">
        <f>I522</f>
        <v/>
      </c>
      <c r="N522" s="98" t="n"/>
      <c r="O522" s="99" t="n"/>
      <c r="P522" s="99" t="n"/>
      <c r="Q522" s="117" t="n"/>
      <c r="R522" s="118" t="n"/>
      <c r="S522" s="118" t="n"/>
      <c r="T522" s="119" t="n"/>
      <c r="U522" s="120" t="n"/>
      <c r="V522" s="120" t="n"/>
      <c r="W522" s="121" t="n"/>
      <c r="X522" s="122" t="n"/>
      <c r="Y522" s="122" t="n"/>
      <c r="Z522" s="143" t="n"/>
      <c r="AA522" s="140" t="n"/>
      <c r="AB522" s="140" t="n"/>
      <c r="AC522" s="144" t="n"/>
      <c r="AD522" s="142" t="n"/>
      <c r="AE522" s="142" t="n"/>
    </row>
    <row r="523" ht="15" customHeight="1">
      <c r="B523" s="79" t="inlineStr">
        <is>
          <t>68MQ3R</t>
        </is>
      </c>
      <c r="C523" s="80">
        <f>SUMIF(数量表!D:H,B523,数量表!H:H)</f>
        <v/>
      </c>
      <c r="D523" s="80" t="n">
        <v>27</v>
      </c>
      <c r="E523" s="80" t="n">
        <v>105</v>
      </c>
      <c r="F523" s="80" t="n">
        <v>2173</v>
      </c>
      <c r="G523" s="80" t="inlineStr">
        <is>
          <t>×</t>
        </is>
      </c>
      <c r="H523" s="82" t="n">
        <v>1</v>
      </c>
      <c r="I523" s="82">
        <f>C523*H523</f>
        <v/>
      </c>
      <c r="J523" s="2" t="n"/>
      <c r="K523" s="106" t="n"/>
      <c r="L523" s="97" t="n"/>
      <c r="M523" s="97" t="n"/>
      <c r="N523" s="98" t="inlineStr">
        <is>
          <t>27×105</t>
        </is>
      </c>
      <c r="O523" s="99">
        <f>F523</f>
        <v/>
      </c>
      <c r="P523" s="99">
        <f>I523</f>
        <v/>
      </c>
      <c r="Q523" s="117" t="n"/>
      <c r="R523" s="118" t="n"/>
      <c r="S523" s="118" t="n"/>
      <c r="T523" s="119" t="n"/>
      <c r="U523" s="120" t="n"/>
      <c r="V523" s="120" t="n"/>
      <c r="W523" s="121" t="n"/>
      <c r="X523" s="122" t="n"/>
      <c r="Y523" s="122" t="n"/>
      <c r="Z523" s="143" t="n"/>
      <c r="AA523" s="140" t="n"/>
      <c r="AB523" s="140" t="n"/>
      <c r="AC523" s="144" t="n"/>
      <c r="AD523" s="142" t="n"/>
      <c r="AE523" s="142" t="n"/>
    </row>
    <row r="524" ht="15" customHeight="1" thickBot="1">
      <c r="B524" s="88" t="inlineStr">
        <is>
          <t>68MQ3R</t>
        </is>
      </c>
      <c r="C524" s="89">
        <f>SUMIF(数量表!D:H,B524,数量表!H:H)</f>
        <v/>
      </c>
      <c r="D524" s="89" t="n">
        <v>30</v>
      </c>
      <c r="E524" s="89" t="n">
        <v>105</v>
      </c>
      <c r="F524" s="89" t="n">
        <v>2173</v>
      </c>
      <c r="G524" s="89" t="n"/>
      <c r="H524" s="91" t="n">
        <v>1</v>
      </c>
      <c r="I524" s="91">
        <f>C524*H524</f>
        <v/>
      </c>
      <c r="J524" s="2" t="n"/>
      <c r="K524" s="106" t="inlineStr">
        <is>
          <t>30×105</t>
        </is>
      </c>
      <c r="L524" s="97">
        <f>F524</f>
        <v/>
      </c>
      <c r="M524" s="97">
        <f>I524</f>
        <v/>
      </c>
      <c r="N524" s="98" t="n"/>
      <c r="O524" s="99" t="n"/>
      <c r="P524" s="99" t="n"/>
      <c r="Q524" s="117" t="n"/>
      <c r="R524" s="118" t="n"/>
      <c r="S524" s="118" t="n"/>
      <c r="T524" s="119" t="n"/>
      <c r="U524" s="120" t="n"/>
      <c r="V524" s="120" t="n"/>
      <c r="W524" s="121" t="n"/>
      <c r="X524" s="122" t="n"/>
      <c r="Y524" s="122" t="n"/>
      <c r="Z524" s="143" t="n"/>
      <c r="AA524" s="140" t="n"/>
      <c r="AB524" s="140" t="n"/>
      <c r="AC524" s="144" t="n"/>
      <c r="AD524" s="142" t="n"/>
      <c r="AE524" s="142" t="n"/>
    </row>
    <row r="525" ht="15" customHeight="1">
      <c r="B525" s="79" t="inlineStr">
        <is>
          <t>68MQ3X</t>
        </is>
      </c>
      <c r="C525" s="80">
        <f>SUMIF(数量表!D:H,B525,数量表!H:H)</f>
        <v/>
      </c>
      <c r="D525" s="80" t="n">
        <v>30</v>
      </c>
      <c r="E525" s="80" t="n">
        <v>92</v>
      </c>
      <c r="F525" s="80" t="n">
        <v>2137</v>
      </c>
      <c r="G525" s="80" t="inlineStr">
        <is>
          <t>×</t>
        </is>
      </c>
      <c r="H525" s="82" t="n">
        <v>2</v>
      </c>
      <c r="I525" s="82">
        <f>C525*H525</f>
        <v/>
      </c>
      <c r="J525" s="2" t="n"/>
      <c r="K525" s="107" t="n"/>
      <c r="L525" s="108" t="n"/>
      <c r="M525" s="108" t="n"/>
      <c r="N525" s="109" t="n"/>
      <c r="O525" s="110" t="n"/>
      <c r="P525" s="110" t="n"/>
      <c r="Q525" s="129" t="n"/>
      <c r="R525" s="130" t="n"/>
      <c r="S525" s="130" t="n"/>
      <c r="T525" s="131" t="n"/>
      <c r="U525" s="132" t="n"/>
      <c r="V525" s="132" t="n"/>
      <c r="W525" s="133" t="n">
        <v>30</v>
      </c>
      <c r="X525" s="134">
        <f>F525</f>
        <v/>
      </c>
      <c r="Y525" s="134">
        <f>SUM(I525)</f>
        <v/>
      </c>
      <c r="Z525" s="151" t="n"/>
      <c r="AA525" s="152" t="n"/>
      <c r="AB525" s="152" t="n"/>
      <c r="AC525" s="153" t="n"/>
      <c r="AD525" s="154" t="n"/>
      <c r="AE525" s="154" t="n"/>
    </row>
    <row r="526" ht="15" customHeight="1">
      <c r="B526" s="85" t="inlineStr">
        <is>
          <t>68MQ3X</t>
        </is>
      </c>
      <c r="C526">
        <f>SUMIF(数量表!D:H,B526,数量表!H:H)</f>
        <v/>
      </c>
      <c r="D526" t="n">
        <v>30</v>
      </c>
      <c r="E526" t="n">
        <v>92</v>
      </c>
      <c r="F526" t="n">
        <v>573</v>
      </c>
      <c r="G526" t="inlineStr">
        <is>
          <t>×</t>
        </is>
      </c>
      <c r="H526" s="87" t="n">
        <v>2</v>
      </c>
      <c r="I526" s="87">
        <f>C526*H526</f>
        <v/>
      </c>
      <c r="J526" s="2" t="n"/>
      <c r="K526" s="96" t="n"/>
      <c r="L526" s="97" t="n"/>
      <c r="M526" s="97" t="n"/>
      <c r="N526" s="98" t="n"/>
      <c r="O526" s="99" t="n"/>
      <c r="P526" s="99" t="n"/>
      <c r="Q526" s="117" t="n"/>
      <c r="R526" s="118" t="n"/>
      <c r="S526" s="118" t="n"/>
      <c r="T526" s="119" t="n"/>
      <c r="U526" s="120" t="n"/>
      <c r="V526" s="120" t="n"/>
      <c r="W526" s="121" t="n">
        <v>30</v>
      </c>
      <c r="X526" s="122">
        <f>F526</f>
        <v/>
      </c>
      <c r="Y526" s="122">
        <f>SUM(I526)</f>
        <v/>
      </c>
      <c r="Z526" s="143" t="n"/>
      <c r="AA526" s="140" t="n"/>
      <c r="AB526" s="140" t="n"/>
      <c r="AC526" s="144" t="n"/>
      <c r="AD526" s="142" t="n"/>
      <c r="AE526" s="142" t="n"/>
    </row>
    <row r="527" ht="15" customHeight="1" thickBot="1">
      <c r="B527" s="88" t="inlineStr">
        <is>
          <t>68MQ3X</t>
        </is>
      </c>
      <c r="C527" s="89">
        <f>SUMIF(数量表!D:H,B527,数量表!H:H)</f>
        <v/>
      </c>
      <c r="D527" s="89" t="n">
        <v>27</v>
      </c>
      <c r="E527" s="89" t="n">
        <v>92</v>
      </c>
      <c r="F527" s="89" t="n">
        <v>2137</v>
      </c>
      <c r="G527" s="89" t="inlineStr">
        <is>
          <t>×</t>
        </is>
      </c>
      <c r="H527" s="91" t="n">
        <v>1</v>
      </c>
      <c r="I527" s="91">
        <f>C527*H527</f>
        <v/>
      </c>
      <c r="J527" s="2" t="n"/>
      <c r="K527" s="96" t="n"/>
      <c r="L527" s="97" t="n"/>
      <c r="M527" s="97" t="n"/>
      <c r="N527" s="98" t="n"/>
      <c r="O527" s="99" t="n"/>
      <c r="P527" s="99" t="n"/>
      <c r="Q527" s="117" t="n"/>
      <c r="R527" s="118" t="n"/>
      <c r="S527" s="118" t="n"/>
      <c r="T527" s="119" t="n"/>
      <c r="U527" s="120" t="n"/>
      <c r="V527" s="120" t="n"/>
      <c r="W527" s="121" t="n"/>
      <c r="X527" s="122" t="n"/>
      <c r="Y527" s="122" t="n"/>
      <c r="Z527" s="143" t="n">
        <v>27</v>
      </c>
      <c r="AA527" s="140">
        <f>F527</f>
        <v/>
      </c>
      <c r="AB527" s="140">
        <f>SUM(I527)</f>
        <v/>
      </c>
      <c r="AC527" s="144" t="n"/>
      <c r="AD527" s="142" t="n"/>
      <c r="AE527" s="142" t="n"/>
    </row>
    <row r="528" ht="15" customHeight="1">
      <c r="B528" s="85" t="inlineStr">
        <is>
          <t>68MQ3L+12</t>
        </is>
      </c>
      <c r="C528">
        <f>SUMIF(数量表!D:H,B528,数量表!H:H)</f>
        <v/>
      </c>
      <c r="D528" t="n">
        <v>27</v>
      </c>
      <c r="E528" t="n">
        <v>105</v>
      </c>
      <c r="F528" t="n">
        <v>2173</v>
      </c>
      <c r="G528" t="inlineStr">
        <is>
          <t>×</t>
        </is>
      </c>
      <c r="H528" s="87" t="n">
        <v>1</v>
      </c>
      <c r="I528" s="87">
        <f>C528*H528</f>
        <v/>
      </c>
      <c r="J528" s="2" t="n"/>
      <c r="K528" s="106" t="n"/>
      <c r="L528" s="97" t="n"/>
      <c r="M528" s="97" t="n"/>
      <c r="N528" s="105" t="inlineStr">
        <is>
          <t>27×105</t>
        </is>
      </c>
      <c r="O528" s="99">
        <f>F528</f>
        <v/>
      </c>
      <c r="P528" s="99">
        <f>I528</f>
        <v/>
      </c>
      <c r="Q528" s="117" t="n"/>
      <c r="R528" s="118" t="n"/>
      <c r="S528" s="118" t="n"/>
      <c r="T528" s="119" t="n"/>
      <c r="U528" s="120" t="n"/>
      <c r="V528" s="120" t="n"/>
      <c r="W528" s="121" t="n"/>
      <c r="X528" s="122" t="n"/>
      <c r="Y528" s="122" t="n"/>
      <c r="Z528" s="143" t="n"/>
      <c r="AA528" s="140" t="n"/>
      <c r="AB528" s="140" t="n"/>
      <c r="AC528" s="144" t="n"/>
      <c r="AD528" s="142" t="n"/>
      <c r="AE528" s="142" t="n"/>
    </row>
    <row r="529" ht="15" customHeight="1" thickBot="1">
      <c r="B529" s="88" t="inlineStr">
        <is>
          <t>68MQ3L+12</t>
        </is>
      </c>
      <c r="C529" s="89">
        <f>SUMIF(数量表!D:H,B529,数量表!H:H)</f>
        <v/>
      </c>
      <c r="D529" s="89" t="n">
        <v>30</v>
      </c>
      <c r="E529" s="89" t="n">
        <v>105</v>
      </c>
      <c r="F529" s="89" t="n">
        <v>2173</v>
      </c>
      <c r="G529" s="89" t="inlineStr">
        <is>
          <t>×</t>
        </is>
      </c>
      <c r="H529" s="91" t="n">
        <v>1</v>
      </c>
      <c r="I529" s="91">
        <f>C529*H529</f>
        <v/>
      </c>
      <c r="J529" s="2" t="n"/>
      <c r="K529" s="106" t="inlineStr">
        <is>
          <t>30×105</t>
        </is>
      </c>
      <c r="L529" s="97">
        <f>F529</f>
        <v/>
      </c>
      <c r="M529" s="97">
        <f>I529</f>
        <v/>
      </c>
      <c r="N529" s="105" t="n"/>
      <c r="O529" s="99" t="n"/>
      <c r="P529" s="99" t="n"/>
      <c r="Q529" s="117" t="n"/>
      <c r="R529" s="118" t="n"/>
      <c r="S529" s="118" t="n"/>
      <c r="T529" s="119" t="n"/>
      <c r="U529" s="120" t="n"/>
      <c r="V529" s="120" t="n"/>
      <c r="W529" s="121" t="n"/>
      <c r="X529" s="122" t="n"/>
      <c r="Y529" s="122" t="n"/>
      <c r="Z529" s="143" t="n"/>
      <c r="AA529" s="140" t="n"/>
      <c r="AB529" s="140" t="n"/>
      <c r="AC529" s="144" t="n"/>
      <c r="AD529" s="142" t="n"/>
      <c r="AE529" s="142" t="n"/>
    </row>
    <row r="530" ht="15" customHeight="1" thickBot="1">
      <c r="B530" s="85" t="inlineStr">
        <is>
          <t>68MQOL</t>
        </is>
      </c>
      <c r="C530">
        <f>SUMIF(数量表!D:H,B530,数量表!H:H)</f>
        <v/>
      </c>
      <c r="D530" t="n">
        <v>30</v>
      </c>
      <c r="E530" t="n">
        <v>105</v>
      </c>
      <c r="F530" t="n">
        <v>2173</v>
      </c>
      <c r="G530" t="inlineStr">
        <is>
          <t>×</t>
        </is>
      </c>
      <c r="H530" s="87" t="n">
        <v>1</v>
      </c>
      <c r="I530" s="87">
        <f>C530*H530</f>
        <v/>
      </c>
      <c r="J530" s="2" t="n"/>
      <c r="K530" s="106" t="inlineStr">
        <is>
          <t>30×105</t>
        </is>
      </c>
      <c r="L530" s="97">
        <f>F530</f>
        <v/>
      </c>
      <c r="M530" s="97">
        <f>I530</f>
        <v/>
      </c>
      <c r="N530" s="105" t="n"/>
      <c r="O530" s="99" t="n"/>
      <c r="P530" s="99" t="n"/>
      <c r="Q530" s="117" t="n"/>
      <c r="R530" s="118" t="n"/>
      <c r="S530" s="118" t="n"/>
      <c r="T530" s="119" t="n"/>
      <c r="U530" s="120" t="n"/>
      <c r="V530" s="120" t="n"/>
      <c r="W530" s="121" t="n"/>
      <c r="X530" s="122" t="n"/>
      <c r="Y530" s="122" t="n"/>
      <c r="Z530" s="143" t="n"/>
      <c r="AA530" s="140" t="n"/>
      <c r="AB530" s="140" t="n"/>
      <c r="AC530" s="144" t="n"/>
      <c r="AD530" s="142" t="n"/>
      <c r="AE530" s="142" t="n"/>
    </row>
    <row r="531" ht="15" customHeight="1" thickBot="1">
      <c r="B531" s="83" t="inlineStr">
        <is>
          <t>68MQO300S</t>
        </is>
      </c>
      <c r="C531" s="7" t="n"/>
      <c r="D531" s="7" t="n"/>
      <c r="E531" s="7" t="n"/>
      <c r="F531" s="7" t="n"/>
      <c r="G531" s="7" t="n"/>
      <c r="H531" s="21" t="n"/>
      <c r="I531" s="21" t="n"/>
      <c r="J531" s="2" t="n"/>
      <c r="K531" s="106" t="n"/>
      <c r="L531" s="97" t="n"/>
      <c r="M531" s="97" t="n"/>
      <c r="N531" s="105" t="n"/>
      <c r="O531" s="99" t="n"/>
      <c r="P531" s="99" t="n"/>
      <c r="Q531" s="117" t="n"/>
      <c r="R531" s="118" t="n"/>
      <c r="S531" s="118" t="n"/>
      <c r="T531" s="119" t="n"/>
      <c r="U531" s="120" t="n"/>
      <c r="V531" s="120" t="n"/>
      <c r="W531" s="121" t="n"/>
      <c r="X531" s="122" t="n"/>
      <c r="Y531" s="122" t="n"/>
      <c r="Z531" s="143" t="n"/>
      <c r="AA531" s="140" t="n"/>
      <c r="AB531" s="140" t="n"/>
      <c r="AC531" s="144" t="n"/>
      <c r="AD531" s="142" t="n"/>
      <c r="AE531" s="142" t="n"/>
    </row>
    <row r="532" ht="15" customHeight="1" thickBot="1">
      <c r="B532" s="79" t="n"/>
      <c r="C532" s="80" t="n"/>
      <c r="D532" s="80" t="n"/>
      <c r="E532" s="80" t="n"/>
      <c r="F532" s="80" t="n"/>
      <c r="G532" s="80" t="n"/>
      <c r="H532" s="82" t="n"/>
      <c r="I532" s="82" t="n"/>
      <c r="J532" s="2" t="n"/>
      <c r="K532" s="106" t="n"/>
      <c r="L532" s="97" t="n"/>
      <c r="M532" s="97" t="n"/>
      <c r="N532" s="105" t="n"/>
      <c r="O532" s="99" t="n"/>
      <c r="P532" s="99" t="n"/>
      <c r="Q532" s="117" t="n"/>
      <c r="R532" s="118" t="n"/>
      <c r="S532" s="118" t="n"/>
      <c r="T532" s="119" t="n"/>
      <c r="U532" s="120" t="n"/>
      <c r="V532" s="120" t="n"/>
      <c r="W532" s="121" t="n"/>
      <c r="X532" s="122" t="n"/>
      <c r="Y532" s="122" t="n"/>
      <c r="Z532" s="143" t="n"/>
      <c r="AA532" s="140" t="n"/>
      <c r="AB532" s="140" t="n"/>
      <c r="AC532" s="144" t="n"/>
      <c r="AD532" s="142" t="n"/>
      <c r="AE532" s="142" t="n"/>
    </row>
    <row r="533" ht="15" customHeight="1" thickBot="1">
      <c r="B533" s="79" t="inlineStr">
        <is>
          <t>90MAW</t>
        </is>
      </c>
      <c r="C533" s="80">
        <f>SUMIF(数量表!D:H,B533,数量表!H:H)</f>
        <v/>
      </c>
      <c r="D533" s="80" t="n">
        <v>27</v>
      </c>
      <c r="E533" s="80" t="n">
        <v>105</v>
      </c>
      <c r="F533" s="81" t="n">
        <v>2048</v>
      </c>
      <c r="G533" s="80" t="inlineStr">
        <is>
          <t>×</t>
        </is>
      </c>
      <c r="H533" s="82" t="n">
        <v>1</v>
      </c>
      <c r="I533" s="82">
        <f>C533*H533</f>
        <v/>
      </c>
      <c r="J533" s="2" t="n"/>
      <c r="K533" s="96" t="n"/>
      <c r="L533" s="97" t="n"/>
      <c r="M533" s="97" t="n"/>
      <c r="N533" s="98" t="inlineStr">
        <is>
          <t>27×105</t>
        </is>
      </c>
      <c r="O533" s="99">
        <f>F533</f>
        <v/>
      </c>
      <c r="P533" s="99">
        <f>SUM(I533)</f>
        <v/>
      </c>
      <c r="Q533" s="117" t="n"/>
      <c r="R533" s="118" t="n"/>
      <c r="S533" s="118" t="n"/>
      <c r="T533" s="119" t="n"/>
      <c r="U533" s="120" t="n"/>
      <c r="V533" s="120" t="n"/>
      <c r="W533" s="121" t="n"/>
      <c r="X533" s="122" t="n"/>
      <c r="Y533" s="122" t="n"/>
      <c r="Z533" s="143" t="n"/>
      <c r="AA533" s="140" t="n"/>
      <c r="AB533" s="140" t="n"/>
      <c r="AC533" s="144" t="n"/>
      <c r="AD533" s="142" t="n"/>
      <c r="AE533" s="142" t="n"/>
    </row>
    <row r="534" ht="15" customHeight="1" thickBot="1">
      <c r="B534" s="79" t="inlineStr">
        <is>
          <t>90MA</t>
        </is>
      </c>
      <c r="C534" s="80">
        <f>SUMIF(数量表!D:H,B534,数量表!H:H)</f>
        <v/>
      </c>
      <c r="D534" s="80" t="n">
        <v>27</v>
      </c>
      <c r="E534" s="80" t="n">
        <v>105</v>
      </c>
      <c r="F534" s="81" t="n">
        <v>2048</v>
      </c>
      <c r="G534" s="80" t="inlineStr">
        <is>
          <t>×</t>
        </is>
      </c>
      <c r="H534" s="82" t="n">
        <v>1</v>
      </c>
      <c r="I534" s="82">
        <f>C534*H534</f>
        <v/>
      </c>
      <c r="J534" s="2" t="n"/>
      <c r="K534" s="96" t="n"/>
      <c r="L534" s="97" t="n"/>
      <c r="M534" s="97" t="n"/>
      <c r="N534" s="98" t="inlineStr">
        <is>
          <t>27×105</t>
        </is>
      </c>
      <c r="O534" s="99">
        <f>F534</f>
        <v/>
      </c>
      <c r="P534" s="99">
        <f>SUM(I534)</f>
        <v/>
      </c>
      <c r="Q534" s="117" t="n"/>
      <c r="R534" s="118" t="n"/>
      <c r="S534" s="118" t="n"/>
      <c r="T534" s="119" t="n"/>
      <c r="U534" s="120" t="n"/>
      <c r="V534" s="120" t="n"/>
      <c r="W534" s="121" t="n"/>
      <c r="X534" s="122" t="n"/>
      <c r="Y534" s="122" t="n"/>
      <c r="Z534" s="143" t="n"/>
      <c r="AA534" s="140" t="n"/>
      <c r="AB534" s="140" t="n"/>
      <c r="AC534" s="144" t="n"/>
      <c r="AD534" s="142" t="n"/>
      <c r="AE534" s="142" t="n"/>
    </row>
    <row r="535" ht="15" customHeight="1" thickBot="1">
      <c r="B535" s="83" t="inlineStr">
        <is>
          <t>90MA670</t>
        </is>
      </c>
      <c r="C535" s="7">
        <f>SUMIF(数量表!D:H,B535,数量表!H:H)</f>
        <v/>
      </c>
      <c r="D535" s="7" t="n">
        <v>27</v>
      </c>
      <c r="E535" s="7" t="n">
        <v>105</v>
      </c>
      <c r="F535" s="84" t="n">
        <v>2048</v>
      </c>
      <c r="G535" s="7" t="n"/>
      <c r="H535" s="21" t="n">
        <v>1</v>
      </c>
      <c r="I535" s="21">
        <f>C535*H535</f>
        <v/>
      </c>
      <c r="J535" s="2" t="n"/>
      <c r="K535" s="101" t="n"/>
      <c r="L535" s="102" t="n"/>
      <c r="M535" s="102" t="n"/>
      <c r="N535" s="103" t="inlineStr">
        <is>
          <t>27×105</t>
        </is>
      </c>
      <c r="O535" s="99">
        <f>F535</f>
        <v/>
      </c>
      <c r="P535" s="104">
        <f>SUM(I535)</f>
        <v/>
      </c>
      <c r="Q535" s="123" t="n"/>
      <c r="R535" s="124" t="n"/>
      <c r="S535" s="124" t="n"/>
      <c r="T535" s="125" t="n"/>
      <c r="U535" s="126" t="n"/>
      <c r="V535" s="126" t="n"/>
      <c r="W535" s="127" t="n"/>
      <c r="X535" s="128" t="n"/>
      <c r="Y535" s="145" t="n"/>
      <c r="Z535" s="146" t="n"/>
      <c r="AA535" s="147" t="n"/>
      <c r="AB535" s="147" t="n"/>
      <c r="AC535" s="148" t="n"/>
      <c r="AD535" s="149" t="n"/>
      <c r="AE535" s="149" t="n"/>
    </row>
    <row r="536" ht="15" customHeight="1">
      <c r="B536" s="85" t="inlineStr">
        <is>
          <t>90MA670L</t>
        </is>
      </c>
      <c r="C536">
        <f>SUMIF(数量表!D:H,B536,数量表!H:H)</f>
        <v/>
      </c>
      <c r="D536" t="n">
        <v>27</v>
      </c>
      <c r="E536" t="n">
        <v>105</v>
      </c>
      <c r="F536" s="86" t="n">
        <v>2048</v>
      </c>
      <c r="H536" s="87" t="n">
        <v>1</v>
      </c>
      <c r="I536" s="87">
        <f>C536*H536</f>
        <v/>
      </c>
      <c r="J536" s="2" t="n"/>
      <c r="K536" s="96" t="n"/>
      <c r="L536" s="97" t="n"/>
      <c r="M536" s="97" t="n"/>
      <c r="N536" s="103" t="inlineStr">
        <is>
          <t>27×105</t>
        </is>
      </c>
      <c r="O536" s="99">
        <f>F536</f>
        <v/>
      </c>
      <c r="P536" s="104">
        <f>SUM(I536)</f>
        <v/>
      </c>
      <c r="Q536" s="117" t="n"/>
      <c r="R536" s="118" t="n"/>
      <c r="S536" s="118" t="n"/>
      <c r="T536" s="119" t="n"/>
      <c r="U536" s="120" t="n"/>
      <c r="V536" s="120" t="n"/>
      <c r="W536" s="121" t="n"/>
      <c r="X536" s="122" t="n"/>
      <c r="Y536" s="122" t="n"/>
      <c r="Z536" s="143" t="n"/>
      <c r="AA536" s="140" t="n"/>
      <c r="AB536" s="140" t="n"/>
      <c r="AC536" s="144" t="n"/>
      <c r="AD536" s="142" t="n"/>
      <c r="AE536" s="142" t="n"/>
    </row>
    <row r="537" ht="15" customHeight="1" thickBot="1">
      <c r="B537" s="88" t="inlineStr">
        <is>
          <t>90MA670L</t>
        </is>
      </c>
      <c r="C537">
        <f>SUMIF(数量表!D:H,B537,数量表!H:H)</f>
        <v/>
      </c>
      <c r="D537" t="n">
        <v>30</v>
      </c>
      <c r="E537" t="n">
        <v>105</v>
      </c>
      <c r="F537" s="86" t="n">
        <v>2048</v>
      </c>
      <c r="G537" t="inlineStr">
        <is>
          <t>×</t>
        </is>
      </c>
      <c r="H537" s="87" t="n">
        <v>1</v>
      </c>
      <c r="I537" s="87">
        <f>C537*H537</f>
        <v/>
      </c>
      <c r="J537" s="2" t="n"/>
      <c r="K537" s="96" t="inlineStr">
        <is>
          <t>30×105</t>
        </is>
      </c>
      <c r="L537" s="97">
        <f>F537</f>
        <v/>
      </c>
      <c r="M537" s="97">
        <f>I537</f>
        <v/>
      </c>
      <c r="N537" s="105" t="n"/>
      <c r="O537" s="99" t="n"/>
      <c r="P537" s="99" t="n"/>
      <c r="Q537" s="117" t="n"/>
      <c r="R537" s="118" t="n"/>
      <c r="S537" s="118" t="n"/>
      <c r="T537" s="119" t="n"/>
      <c r="U537" s="120" t="n"/>
      <c r="V537" s="120" t="n"/>
      <c r="W537" s="121" t="n"/>
      <c r="X537" s="122" t="n"/>
      <c r="Y537" s="122" t="n"/>
      <c r="Z537" s="143" t="n"/>
      <c r="AA537" s="140" t="n"/>
      <c r="AB537" s="140" t="n"/>
      <c r="AC537" s="144" t="n"/>
      <c r="AD537" s="142" t="n"/>
      <c r="AE537" s="142" t="n"/>
    </row>
    <row r="538" ht="15" customHeight="1">
      <c r="B538" s="79" t="inlineStr">
        <is>
          <t>90MA670R</t>
        </is>
      </c>
      <c r="C538" s="80">
        <f>SUMIF(数量表!D:H,B538,数量表!H:H)</f>
        <v/>
      </c>
      <c r="D538" s="80" t="n">
        <v>27</v>
      </c>
      <c r="E538" s="80" t="n">
        <v>105</v>
      </c>
      <c r="F538" s="81" t="n">
        <v>2048</v>
      </c>
      <c r="G538" s="80" t="n"/>
      <c r="H538" s="82" t="n">
        <v>1</v>
      </c>
      <c r="I538" s="82">
        <f>C538*H538</f>
        <v/>
      </c>
      <c r="J538" s="2" t="n"/>
      <c r="K538" s="96" t="n"/>
      <c r="L538" s="97" t="n"/>
      <c r="M538" s="97" t="n"/>
      <c r="N538" s="98" t="inlineStr">
        <is>
          <t>27×105</t>
        </is>
      </c>
      <c r="O538" s="99">
        <f>F538</f>
        <v/>
      </c>
      <c r="P538" s="99">
        <f>SUM(I538)</f>
        <v/>
      </c>
      <c r="Q538" s="117" t="n"/>
      <c r="R538" s="118" t="n"/>
      <c r="S538" s="118" t="n"/>
      <c r="T538" s="119" t="n"/>
      <c r="U538" s="120" t="n"/>
      <c r="V538" s="120" t="n"/>
      <c r="W538" s="121" t="n"/>
      <c r="X538" s="122" t="n"/>
      <c r="Y538" s="122" t="n"/>
      <c r="Z538" s="143" t="n"/>
      <c r="AA538" s="140" t="n"/>
      <c r="AB538" s="140" t="n"/>
      <c r="AC538" s="144" t="n"/>
      <c r="AD538" s="142" t="n"/>
      <c r="AE538" s="142" t="n"/>
    </row>
    <row r="539" ht="15" customHeight="1" thickBot="1">
      <c r="B539" s="85" t="inlineStr">
        <is>
          <t>90MA670R</t>
        </is>
      </c>
      <c r="C539">
        <f>SUMIF(数量表!D:H,B539,数量表!H:H)</f>
        <v/>
      </c>
      <c r="D539" t="n">
        <v>30</v>
      </c>
      <c r="E539" t="n">
        <v>105</v>
      </c>
      <c r="F539" s="86" t="n">
        <v>2048</v>
      </c>
      <c r="G539" t="inlineStr">
        <is>
          <t>×</t>
        </is>
      </c>
      <c r="H539" s="87" t="n">
        <v>1</v>
      </c>
      <c r="I539" s="87">
        <f>C539*H539</f>
        <v/>
      </c>
      <c r="J539" s="2" t="n"/>
      <c r="K539" s="96" t="inlineStr">
        <is>
          <t>30×105</t>
        </is>
      </c>
      <c r="L539" s="97">
        <f>F539</f>
        <v/>
      </c>
      <c r="M539" s="97">
        <f>I539</f>
        <v/>
      </c>
      <c r="N539" s="105" t="n"/>
      <c r="O539" s="99" t="n"/>
      <c r="P539" s="99" t="n"/>
      <c r="Q539" s="117" t="n"/>
      <c r="R539" s="118" t="n"/>
      <c r="S539" s="118" t="n"/>
      <c r="T539" s="119" t="n"/>
      <c r="U539" s="120" t="n"/>
      <c r="V539" s="120" t="n"/>
      <c r="W539" s="121" t="n"/>
      <c r="X539" s="122" t="n"/>
      <c r="Y539" s="122" t="n"/>
      <c r="Z539" s="143" t="n"/>
      <c r="AA539" s="140" t="n"/>
      <c r="AB539" s="140" t="n"/>
      <c r="AC539" s="144" t="n"/>
      <c r="AD539" s="142" t="n"/>
      <c r="AE539" s="142" t="n"/>
    </row>
    <row r="540" ht="15" customHeight="1">
      <c r="B540" s="79" t="inlineStr">
        <is>
          <t>90MAL</t>
        </is>
      </c>
      <c r="C540" s="80">
        <f>SUMIF(数量表!D:H,B540,数量表!H:H)</f>
        <v/>
      </c>
      <c r="D540" s="80" t="n">
        <v>27</v>
      </c>
      <c r="E540" s="80" t="n">
        <v>105</v>
      </c>
      <c r="F540" s="81" t="n">
        <v>2048</v>
      </c>
      <c r="G540" s="80" t="inlineStr">
        <is>
          <t>×</t>
        </is>
      </c>
      <c r="H540" s="82" t="n">
        <v>1</v>
      </c>
      <c r="I540" s="82">
        <f>C540*H540</f>
        <v/>
      </c>
      <c r="J540" s="2" t="n"/>
      <c r="K540" s="96" t="n"/>
      <c r="L540" s="97" t="n"/>
      <c r="M540" s="97" t="n"/>
      <c r="N540" s="98" t="inlineStr">
        <is>
          <t>27×105</t>
        </is>
      </c>
      <c r="O540" s="99">
        <f>F540</f>
        <v/>
      </c>
      <c r="P540" s="99">
        <f>SUM(I540)</f>
        <v/>
      </c>
      <c r="Q540" s="117" t="n"/>
      <c r="R540" s="118" t="n"/>
      <c r="S540" s="118" t="n"/>
      <c r="T540" s="119" t="n"/>
      <c r="U540" s="120" t="n"/>
      <c r="V540" s="120" t="n"/>
      <c r="W540" s="121" t="n"/>
      <c r="X540" s="122" t="n"/>
      <c r="Y540" s="122" t="n"/>
      <c r="Z540" s="143" t="n"/>
      <c r="AA540" s="140" t="n"/>
      <c r="AB540" s="140" t="n"/>
      <c r="AC540" s="144" t="n"/>
      <c r="AD540" s="142" t="n"/>
      <c r="AE540" s="142" t="n"/>
    </row>
    <row r="541" ht="15" customHeight="1" thickBot="1">
      <c r="B541" s="85" t="inlineStr">
        <is>
          <t>90MAL</t>
        </is>
      </c>
      <c r="C541">
        <f>SUMIF(数量表!D:H,B541,数量表!H:H)</f>
        <v/>
      </c>
      <c r="D541" t="n">
        <v>30</v>
      </c>
      <c r="E541" t="n">
        <v>105</v>
      </c>
      <c r="F541" s="86" t="n">
        <v>2048</v>
      </c>
      <c r="G541" t="inlineStr">
        <is>
          <t>×</t>
        </is>
      </c>
      <c r="H541" s="87" t="n">
        <v>1</v>
      </c>
      <c r="I541" s="87">
        <f>C541*H541</f>
        <v/>
      </c>
      <c r="J541" s="2" t="n"/>
      <c r="K541" s="96" t="inlineStr">
        <is>
          <t>30×105</t>
        </is>
      </c>
      <c r="L541" s="97">
        <f>F541</f>
        <v/>
      </c>
      <c r="M541" s="97">
        <f>I541</f>
        <v/>
      </c>
      <c r="N541" s="105" t="n"/>
      <c r="O541" s="99" t="n"/>
      <c r="P541" s="99" t="n"/>
      <c r="Q541" s="117" t="n"/>
      <c r="R541" s="118" t="n"/>
      <c r="S541" s="118" t="n"/>
      <c r="T541" s="119" t="n"/>
      <c r="U541" s="120" t="n"/>
      <c r="V541" s="120" t="n"/>
      <c r="W541" s="121" t="n"/>
      <c r="X541" s="122" t="n"/>
      <c r="Y541" s="122" t="n"/>
      <c r="Z541" s="143" t="n"/>
      <c r="AA541" s="140" t="n"/>
      <c r="AB541" s="140" t="n"/>
      <c r="AC541" s="144" t="n"/>
      <c r="AD541" s="142" t="n"/>
      <c r="AE541" s="142" t="n"/>
    </row>
    <row r="542" ht="15" customHeight="1">
      <c r="B542" s="79" t="inlineStr">
        <is>
          <t>90MAL+12</t>
        </is>
      </c>
      <c r="C542" s="80">
        <f>SUMIF(数量表!D:H,B542,数量表!H:H)</f>
        <v/>
      </c>
      <c r="D542" s="80" t="n">
        <v>27</v>
      </c>
      <c r="E542" s="80" t="n">
        <v>105</v>
      </c>
      <c r="F542" s="81" t="n">
        <v>2048</v>
      </c>
      <c r="G542" s="80" t="n"/>
      <c r="H542" s="82" t="n">
        <v>1</v>
      </c>
      <c r="I542" s="82">
        <f>C542*H542</f>
        <v/>
      </c>
      <c r="J542" s="2" t="n"/>
      <c r="K542" s="106" t="n"/>
      <c r="L542" s="97" t="n"/>
      <c r="M542" s="97" t="n"/>
      <c r="N542" s="98" t="inlineStr">
        <is>
          <t>27×105</t>
        </is>
      </c>
      <c r="O542" s="99">
        <f>F542</f>
        <v/>
      </c>
      <c r="P542" s="99">
        <f>SUM(I542)</f>
        <v/>
      </c>
      <c r="Q542" s="117" t="n"/>
      <c r="R542" s="118" t="n"/>
      <c r="S542" s="118" t="n"/>
      <c r="T542" s="119" t="n"/>
      <c r="U542" s="120" t="n"/>
      <c r="V542" s="120" t="n"/>
      <c r="W542" s="121" t="n"/>
      <c r="X542" s="122" t="n"/>
      <c r="Y542" s="122" t="n"/>
      <c r="Z542" s="143" t="n"/>
      <c r="AA542" s="140" t="n"/>
      <c r="AB542" s="140" t="n"/>
      <c r="AC542" s="144" t="n"/>
      <c r="AD542" s="142" t="n"/>
      <c r="AE542" s="142" t="n"/>
    </row>
    <row r="543" ht="15" customHeight="1" thickBot="1">
      <c r="B543" s="88" t="inlineStr">
        <is>
          <t>90MAL+12</t>
        </is>
      </c>
      <c r="C543" s="89">
        <f>SUMIF(数量表!D:H,B543,数量表!H:H)</f>
        <v/>
      </c>
      <c r="D543" s="89" t="n">
        <v>30</v>
      </c>
      <c r="E543" s="89" t="n">
        <v>105</v>
      </c>
      <c r="F543" s="90" t="n">
        <v>2048</v>
      </c>
      <c r="G543" s="89" t="inlineStr">
        <is>
          <t>×</t>
        </is>
      </c>
      <c r="H543" s="91" t="n">
        <v>1</v>
      </c>
      <c r="I543" s="91">
        <f>C543*H543</f>
        <v/>
      </c>
      <c r="J543" s="2" t="n"/>
      <c r="K543" s="96" t="inlineStr">
        <is>
          <t>30×105</t>
        </is>
      </c>
      <c r="L543" s="97">
        <f>F543</f>
        <v/>
      </c>
      <c r="M543" s="97">
        <f>I543</f>
        <v/>
      </c>
      <c r="N543" s="98" t="n"/>
      <c r="O543" s="99" t="n"/>
      <c r="P543" s="99" t="n"/>
      <c r="Q543" s="117" t="n"/>
      <c r="R543" s="118" t="n"/>
      <c r="S543" s="118" t="n"/>
      <c r="T543" s="119" t="n"/>
      <c r="U543" s="120" t="n"/>
      <c r="V543" s="120" t="n"/>
      <c r="W543" s="121" t="n"/>
      <c r="X543" s="122" t="n"/>
      <c r="Y543" s="122" t="n"/>
      <c r="Z543" s="143" t="n"/>
      <c r="AA543" s="140" t="n"/>
      <c r="AB543" s="140" t="n"/>
      <c r="AC543" s="144" t="n"/>
      <c r="AD543" s="142" t="n"/>
      <c r="AE543" s="142" t="n"/>
    </row>
    <row r="544" ht="15" customHeight="1" thickBot="1">
      <c r="B544" s="79" t="inlineStr">
        <is>
          <t>90MAO</t>
        </is>
      </c>
      <c r="C544" s="80">
        <f>SUMIF(数量表!D:H,B544,数量表!H:H)</f>
        <v/>
      </c>
      <c r="D544" s="80" t="n">
        <v>27</v>
      </c>
      <c r="E544" s="80" t="n">
        <v>105</v>
      </c>
      <c r="F544" s="81" t="n">
        <v>2048</v>
      </c>
      <c r="G544" s="80" t="n"/>
      <c r="H544" s="82" t="n">
        <v>1</v>
      </c>
      <c r="I544" s="82">
        <f>C544*H544</f>
        <v/>
      </c>
      <c r="J544" s="2" t="n"/>
      <c r="K544" s="96" t="n"/>
      <c r="L544" s="97" t="n"/>
      <c r="M544" s="97" t="n"/>
      <c r="N544" s="98" t="inlineStr">
        <is>
          <t>27×105</t>
        </is>
      </c>
      <c r="O544" s="99">
        <f>F544</f>
        <v/>
      </c>
      <c r="P544" s="99">
        <f>SUM(I544)</f>
        <v/>
      </c>
      <c r="Q544" s="117" t="n"/>
      <c r="R544" s="118" t="n"/>
      <c r="S544" s="118" t="n"/>
      <c r="T544" s="119" t="n"/>
      <c r="U544" s="120" t="n"/>
      <c r="V544" s="120" t="n"/>
      <c r="W544" s="121" t="n"/>
      <c r="X544" s="122" t="n"/>
      <c r="Y544" s="122" t="n"/>
      <c r="Z544" s="143" t="n"/>
      <c r="AA544" s="140" t="n"/>
      <c r="AB544" s="140" t="n"/>
      <c r="AC544" s="144" t="n"/>
      <c r="AD544" s="142" t="n"/>
      <c r="AE544" s="142" t="n"/>
    </row>
    <row r="545" ht="15" customHeight="1">
      <c r="B545" s="79" t="inlineStr">
        <is>
          <t>90MAOL</t>
        </is>
      </c>
      <c r="C545" s="80">
        <f>SUMIF(数量表!D:H,B545,数量表!H:H)</f>
        <v/>
      </c>
      <c r="D545" s="80" t="n">
        <v>27</v>
      </c>
      <c r="E545" s="80" t="n">
        <v>105</v>
      </c>
      <c r="F545" s="81" t="n">
        <v>2048</v>
      </c>
      <c r="G545" s="80" t="n"/>
      <c r="H545" s="82" t="n">
        <v>1</v>
      </c>
      <c r="I545" s="82">
        <f>C545*H545</f>
        <v/>
      </c>
      <c r="J545" s="2" t="n"/>
      <c r="K545" s="96" t="n"/>
      <c r="L545" s="97" t="n"/>
      <c r="M545" s="97" t="n"/>
      <c r="N545" s="98" t="inlineStr">
        <is>
          <t>27×105</t>
        </is>
      </c>
      <c r="O545" s="99">
        <f>F545</f>
        <v/>
      </c>
      <c r="P545" s="99">
        <f>SUM(I545)</f>
        <v/>
      </c>
      <c r="Q545" s="117" t="n"/>
      <c r="R545" s="118" t="n"/>
      <c r="S545" s="118" t="n"/>
      <c r="T545" s="119" t="n"/>
      <c r="U545" s="120" t="n"/>
      <c r="V545" s="120" t="n"/>
      <c r="W545" s="121" t="n"/>
      <c r="X545" s="122" t="n"/>
      <c r="Y545" s="122" t="n"/>
      <c r="Z545" s="143" t="n"/>
      <c r="AA545" s="140" t="n"/>
      <c r="AB545" s="140" t="n"/>
      <c r="AC545" s="144" t="n"/>
      <c r="AD545" s="142" t="n"/>
      <c r="AE545" s="142" t="n"/>
    </row>
    <row r="546" ht="15" customHeight="1" thickBot="1">
      <c r="B546" s="85" t="inlineStr">
        <is>
          <t>90MAOL</t>
        </is>
      </c>
      <c r="C546">
        <f>SUMIF(数量表!D:H,B546,数量表!H:H)</f>
        <v/>
      </c>
      <c r="D546" t="n">
        <v>30</v>
      </c>
      <c r="E546" t="n">
        <v>105</v>
      </c>
      <c r="F546" s="86" t="n">
        <v>2048</v>
      </c>
      <c r="G546" t="inlineStr">
        <is>
          <t>×</t>
        </is>
      </c>
      <c r="H546" s="87" t="n">
        <v>1</v>
      </c>
      <c r="I546" s="87">
        <f>C546*H546</f>
        <v/>
      </c>
      <c r="J546" s="2" t="n"/>
      <c r="K546" s="96" t="inlineStr">
        <is>
          <t>30×105</t>
        </is>
      </c>
      <c r="L546" s="97">
        <f>F546</f>
        <v/>
      </c>
      <c r="M546" s="97">
        <f>I546</f>
        <v/>
      </c>
      <c r="N546" s="98" t="n"/>
      <c r="O546" s="99" t="n"/>
      <c r="P546" s="99" t="n"/>
      <c r="Q546" s="117" t="n"/>
      <c r="R546" s="118" t="n"/>
      <c r="S546" s="118" t="n"/>
      <c r="T546" s="119" t="n"/>
      <c r="U546" s="120" t="n"/>
      <c r="V546" s="120" t="n"/>
      <c r="W546" s="121" t="n"/>
      <c r="X546" s="122" t="n"/>
      <c r="Y546" s="122" t="n"/>
      <c r="Z546" s="143" t="n"/>
      <c r="AA546" s="140" t="n"/>
      <c r="AB546" s="140" t="n"/>
      <c r="AC546" s="144" t="n"/>
      <c r="AD546" s="142" t="n"/>
      <c r="AE546" s="142" t="n"/>
      <c r="AF546" s="150" t="n"/>
    </row>
    <row r="547" ht="15" customHeight="1">
      <c r="B547" s="79" t="inlineStr">
        <is>
          <t>90MAOR</t>
        </is>
      </c>
      <c r="C547" s="80">
        <f>SUMIF(数量表!D:H,B547,数量表!H:H)</f>
        <v/>
      </c>
      <c r="D547" s="80" t="n">
        <v>27</v>
      </c>
      <c r="E547" s="80" t="n">
        <v>105</v>
      </c>
      <c r="F547" s="81" t="n">
        <v>2048</v>
      </c>
      <c r="G547" s="80" t="n"/>
      <c r="H547" s="82" t="n">
        <v>1</v>
      </c>
      <c r="I547" s="82">
        <f>C547*H547</f>
        <v/>
      </c>
      <c r="J547" s="2" t="n"/>
      <c r="K547" s="96" t="n"/>
      <c r="L547" s="97" t="n"/>
      <c r="M547" s="97" t="n"/>
      <c r="N547" s="98" t="inlineStr">
        <is>
          <t>27×105</t>
        </is>
      </c>
      <c r="O547" s="99">
        <f>F547</f>
        <v/>
      </c>
      <c r="P547" s="99">
        <f>SUM(I547)</f>
        <v/>
      </c>
      <c r="Q547" s="117" t="n"/>
      <c r="R547" s="118" t="n"/>
      <c r="S547" s="118" t="n"/>
      <c r="T547" s="119" t="n"/>
      <c r="U547" s="120" t="n"/>
      <c r="V547" s="120" t="n"/>
      <c r="W547" s="121" t="n"/>
      <c r="X547" s="122" t="n"/>
      <c r="Y547" s="122" t="n"/>
      <c r="Z547" s="143" t="n"/>
      <c r="AA547" s="140" t="n"/>
      <c r="AB547" s="140" t="n"/>
      <c r="AC547" s="144" t="n"/>
      <c r="AD547" s="142" t="n"/>
      <c r="AE547" s="142" t="n"/>
      <c r="AF547" s="150" t="n"/>
    </row>
    <row r="548" ht="15" customHeight="1" thickBot="1">
      <c r="B548" s="85" t="inlineStr">
        <is>
          <t>90MAOR</t>
        </is>
      </c>
      <c r="C548" s="89">
        <f>SUMIF(数量表!D:H,B548,数量表!H:H)</f>
        <v/>
      </c>
      <c r="D548" s="89" t="n">
        <v>30</v>
      </c>
      <c r="E548" s="89" t="n">
        <v>105</v>
      </c>
      <c r="F548" s="90" t="n">
        <v>2048</v>
      </c>
      <c r="G548" s="89" t="inlineStr">
        <is>
          <t>×</t>
        </is>
      </c>
      <c r="H548" s="91" t="n">
        <v>1</v>
      </c>
      <c r="I548" s="91">
        <f>C548*H548</f>
        <v/>
      </c>
      <c r="J548" s="2" t="n"/>
      <c r="K548" s="96" t="inlineStr">
        <is>
          <t>30×105</t>
        </is>
      </c>
      <c r="L548" s="97">
        <f>F548</f>
        <v/>
      </c>
      <c r="M548" s="97">
        <f>I548</f>
        <v/>
      </c>
      <c r="N548" s="98" t="n"/>
      <c r="O548" s="99" t="n"/>
      <c r="P548" s="99" t="n"/>
      <c r="Q548" s="117" t="n"/>
      <c r="R548" s="118" t="n"/>
      <c r="S548" s="118" t="n"/>
      <c r="T548" s="119" t="n"/>
      <c r="U548" s="120" t="n"/>
      <c r="V548" s="120" t="n"/>
      <c r="W548" s="121" t="n"/>
      <c r="X548" s="122" t="n"/>
      <c r="Y548" s="122" t="n"/>
      <c r="Z548" s="143" t="n"/>
      <c r="AA548" s="140" t="n"/>
      <c r="AB548" s="140" t="n"/>
      <c r="AC548" s="144" t="n"/>
      <c r="AD548" s="142" t="n"/>
      <c r="AE548" s="142" t="n"/>
      <c r="AF548" s="150" t="n"/>
    </row>
    <row r="549" ht="15" customHeight="1" thickBot="1">
      <c r="B549" s="79" t="inlineStr">
        <is>
          <t>90MAOS</t>
        </is>
      </c>
      <c r="C549" s="80">
        <f>SUMIF(数量表!D:H,B549,数量表!H:H)</f>
        <v/>
      </c>
      <c r="D549" s="80" t="n">
        <v>27</v>
      </c>
      <c r="E549" s="80" t="n">
        <v>105</v>
      </c>
      <c r="F549" s="81" t="n">
        <v>2048</v>
      </c>
      <c r="G549" s="80" t="n"/>
      <c r="H549" s="82" t="n">
        <v>1</v>
      </c>
      <c r="I549" s="82">
        <f>C549*H549</f>
        <v/>
      </c>
      <c r="J549" s="2" t="n"/>
      <c r="K549" s="96" t="n"/>
      <c r="L549" s="97" t="n"/>
      <c r="M549" s="97" t="n"/>
      <c r="N549" s="98" t="inlineStr">
        <is>
          <t>27×105</t>
        </is>
      </c>
      <c r="O549" s="99">
        <f>F549</f>
        <v/>
      </c>
      <c r="P549" s="99">
        <f>SUM(I549)</f>
        <v/>
      </c>
      <c r="Q549" s="117" t="n"/>
      <c r="R549" s="118" t="n"/>
      <c r="S549" s="118" t="n"/>
      <c r="T549" s="119" t="n"/>
      <c r="U549" s="120" t="n"/>
      <c r="V549" s="120" t="n"/>
      <c r="W549" s="121" t="n"/>
      <c r="X549" s="122" t="n"/>
      <c r="Y549" s="122" t="n"/>
      <c r="Z549" s="143" t="n"/>
      <c r="AA549" s="140" t="n"/>
      <c r="AB549" s="140" t="n"/>
      <c r="AC549" s="144" t="n"/>
      <c r="AD549" s="142" t="n"/>
      <c r="AE549" s="142" t="n"/>
      <c r="AF549" s="150" t="n"/>
    </row>
    <row r="550" ht="15" customHeight="1">
      <c r="B550" s="79" t="inlineStr">
        <is>
          <t>90MAR</t>
        </is>
      </c>
      <c r="C550" s="80">
        <f>SUMIF(数量表!D:H,B550,数量表!H:H)</f>
        <v/>
      </c>
      <c r="D550" s="80" t="n">
        <v>27</v>
      </c>
      <c r="E550" s="80" t="n">
        <v>105</v>
      </c>
      <c r="F550" s="81" t="n">
        <v>2048</v>
      </c>
      <c r="G550" s="80" t="inlineStr">
        <is>
          <t>×</t>
        </is>
      </c>
      <c r="H550" s="82" t="n">
        <v>1</v>
      </c>
      <c r="I550" s="82">
        <f>C550*H550</f>
        <v/>
      </c>
      <c r="J550" s="2" t="n"/>
      <c r="K550" s="96" t="n"/>
      <c r="L550" s="97" t="n"/>
      <c r="M550" s="97" t="n"/>
      <c r="N550" s="98" t="inlineStr">
        <is>
          <t>27×105</t>
        </is>
      </c>
      <c r="O550" s="99">
        <f>F550</f>
        <v/>
      </c>
      <c r="P550" s="99">
        <f>SUM(I550)</f>
        <v/>
      </c>
      <c r="Q550" s="117" t="n"/>
      <c r="R550" s="118" t="n"/>
      <c r="S550" s="118" t="n"/>
      <c r="T550" s="119" t="n"/>
      <c r="U550" s="120" t="n"/>
      <c r="V550" s="120" t="n"/>
      <c r="W550" s="121" t="n"/>
      <c r="X550" s="122" t="n"/>
      <c r="Y550" s="122" t="n"/>
      <c r="Z550" s="143" t="n"/>
      <c r="AA550" s="140" t="n"/>
      <c r="AB550" s="140" t="n"/>
      <c r="AC550" s="144" t="n"/>
      <c r="AD550" s="142" t="n"/>
      <c r="AE550" s="142" t="n"/>
      <c r="AF550" s="150" t="n"/>
    </row>
    <row r="551" ht="15" customHeight="1" thickBot="1">
      <c r="B551" s="85" t="inlineStr">
        <is>
          <t>90MAR</t>
        </is>
      </c>
      <c r="C551">
        <f>SUMIF(数量表!D:H,B551,数量表!H:H)</f>
        <v/>
      </c>
      <c r="D551" t="n">
        <v>30</v>
      </c>
      <c r="E551" t="n">
        <v>105</v>
      </c>
      <c r="F551" s="86" t="n">
        <v>2048</v>
      </c>
      <c r="G551" t="inlineStr">
        <is>
          <t>×</t>
        </is>
      </c>
      <c r="H551" s="87" t="n">
        <v>1</v>
      </c>
      <c r="I551" s="87">
        <f>C551*H551</f>
        <v/>
      </c>
      <c r="J551" s="2" t="n"/>
      <c r="K551" s="106" t="inlineStr">
        <is>
          <t>30×105</t>
        </is>
      </c>
      <c r="L551" s="97">
        <f>F551</f>
        <v/>
      </c>
      <c r="M551" s="97">
        <f>I551</f>
        <v/>
      </c>
      <c r="N551" s="105" t="n"/>
      <c r="O551" s="99" t="n"/>
      <c r="P551" s="99" t="n"/>
      <c r="Q551" s="117" t="n"/>
      <c r="R551" s="118" t="n"/>
      <c r="S551" s="118" t="n"/>
      <c r="T551" s="119" t="n"/>
      <c r="U551" s="120" t="n"/>
      <c r="V551" s="120" t="n"/>
      <c r="W551" s="121" t="n"/>
      <c r="X551" s="122" t="n"/>
      <c r="Y551" s="122" t="n"/>
      <c r="Z551" s="143" t="n"/>
      <c r="AA551" s="140" t="n"/>
      <c r="AB551" s="140" t="n"/>
      <c r="AC551" s="144" t="n"/>
      <c r="AD551" s="142" t="n"/>
      <c r="AE551" s="142" t="n"/>
      <c r="AF551" s="150" t="n"/>
    </row>
    <row r="552" ht="15" customHeight="1">
      <c r="B552" s="79" t="inlineStr">
        <is>
          <t>90MAR+12</t>
        </is>
      </c>
      <c r="C552" s="80">
        <f>SUMIF(数量表!D:H,B552,数量表!H:H)</f>
        <v/>
      </c>
      <c r="D552" s="80" t="n">
        <v>30</v>
      </c>
      <c r="E552" s="80" t="n">
        <v>105</v>
      </c>
      <c r="F552" s="81" t="n">
        <v>2048</v>
      </c>
      <c r="G552" s="80" t="n"/>
      <c r="H552" s="82" t="n">
        <v>1</v>
      </c>
      <c r="I552" s="82">
        <f>C552*H552</f>
        <v/>
      </c>
      <c r="J552" s="2" t="n"/>
      <c r="K552" s="106" t="inlineStr">
        <is>
          <t>30×105</t>
        </is>
      </c>
      <c r="L552" s="97">
        <f>F552</f>
        <v/>
      </c>
      <c r="M552" s="97">
        <f>I552</f>
        <v/>
      </c>
      <c r="N552" s="105" t="n"/>
      <c r="O552" s="99" t="n"/>
      <c r="P552" s="99" t="n"/>
      <c r="Q552" s="117" t="n"/>
      <c r="R552" s="118" t="n"/>
      <c r="S552" s="118" t="n"/>
      <c r="T552" s="119" t="n"/>
      <c r="U552" s="120" t="n"/>
      <c r="V552" s="120" t="n"/>
      <c r="W552" s="121" t="n"/>
      <c r="X552" s="122" t="n"/>
      <c r="Y552" s="122" t="n"/>
      <c r="Z552" s="143" t="n"/>
      <c r="AA552" s="140" t="n"/>
      <c r="AB552" s="140" t="n"/>
      <c r="AC552" s="144" t="n"/>
      <c r="AD552" s="142" t="n"/>
      <c r="AE552" s="142" t="n"/>
    </row>
    <row r="553" ht="15" customHeight="1" thickBot="1">
      <c r="B553" s="88" t="inlineStr">
        <is>
          <t>90MAR+12</t>
        </is>
      </c>
      <c r="C553" s="89">
        <f>SUMIF(数量表!D:H,B553,数量表!H:H)</f>
        <v/>
      </c>
      <c r="D553" s="89" t="n">
        <v>27</v>
      </c>
      <c r="E553" s="89" t="n">
        <v>105</v>
      </c>
      <c r="F553" s="90" t="n">
        <v>2048</v>
      </c>
      <c r="G553" s="89" t="n"/>
      <c r="H553" s="91" t="n">
        <v>1</v>
      </c>
      <c r="I553" s="91">
        <f>C553*H553</f>
        <v/>
      </c>
      <c r="J553" s="2" t="n"/>
      <c r="K553" s="106" t="n"/>
      <c r="L553" s="97" t="n"/>
      <c r="M553" s="97" t="n"/>
      <c r="N553" s="98" t="inlineStr">
        <is>
          <t>27×105</t>
        </is>
      </c>
      <c r="O553" s="99">
        <f>F553</f>
        <v/>
      </c>
      <c r="P553" s="99">
        <f>SUM(I553)</f>
        <v/>
      </c>
      <c r="Q553" s="117" t="n"/>
      <c r="R553" s="118" t="n"/>
      <c r="S553" s="118" t="n"/>
      <c r="T553" s="119" t="n"/>
      <c r="U553" s="120" t="n"/>
      <c r="V553" s="120" t="n"/>
      <c r="W553" s="121" t="n"/>
      <c r="X553" s="122" t="n"/>
      <c r="Y553" s="122" t="n"/>
      <c r="Z553" s="143" t="n"/>
      <c r="AA553" s="140" t="n"/>
      <c r="AB553" s="140" t="n"/>
      <c r="AC553" s="144" t="n"/>
      <c r="AD553" s="142" t="n"/>
      <c r="AE553" s="142" t="n"/>
      <c r="AF553" s="150" t="n"/>
    </row>
    <row r="554" ht="15" customHeight="1">
      <c r="B554" s="79" t="inlineStr">
        <is>
          <t>90MAX</t>
        </is>
      </c>
      <c r="C554" s="80">
        <f>SUMIF(数量表!D:H,B554,数量表!H:H)</f>
        <v/>
      </c>
      <c r="D554" s="80" t="n">
        <v>30</v>
      </c>
      <c r="E554" s="80" t="n">
        <v>92</v>
      </c>
      <c r="F554" s="80" t="n">
        <v>2012</v>
      </c>
      <c r="G554" s="80" t="inlineStr">
        <is>
          <t>×</t>
        </is>
      </c>
      <c r="H554" s="82" t="n">
        <v>2</v>
      </c>
      <c r="I554" s="82">
        <f>C554*H554</f>
        <v/>
      </c>
      <c r="J554" s="2" t="n"/>
      <c r="K554" s="96" t="n"/>
      <c r="L554" s="97" t="n"/>
      <c r="M554" s="97" t="n"/>
      <c r="N554" s="98" t="n"/>
      <c r="O554" s="99" t="n"/>
      <c r="P554" s="99" t="n"/>
      <c r="Q554" s="117" t="n"/>
      <c r="R554" s="118" t="n"/>
      <c r="S554" s="118" t="n"/>
      <c r="T554" s="119" t="n"/>
      <c r="U554" s="120" t="n"/>
      <c r="V554" s="120" t="n"/>
      <c r="W554" s="121" t="inlineStr">
        <is>
          <t>30x92</t>
        </is>
      </c>
      <c r="X554" s="122">
        <f>F554</f>
        <v/>
      </c>
      <c r="Y554" s="122">
        <f>SUM(I554)</f>
        <v/>
      </c>
      <c r="Z554" s="143" t="n"/>
      <c r="AA554" s="140" t="n"/>
      <c r="AB554" s="140" t="n"/>
      <c r="AC554" s="144" t="n"/>
      <c r="AD554" s="142" t="n"/>
      <c r="AE554" s="142" t="n"/>
      <c r="AF554" s="150" t="n"/>
    </row>
    <row r="555" ht="15" customHeight="1">
      <c r="B555" s="85" t="inlineStr">
        <is>
          <t>90MAX</t>
        </is>
      </c>
      <c r="C555">
        <f>SUMIF(数量表!D:H,B555,数量表!H:H)</f>
        <v/>
      </c>
      <c r="D555" t="n">
        <v>30</v>
      </c>
      <c r="E555" t="n">
        <v>92</v>
      </c>
      <c r="F555" t="n">
        <v>800</v>
      </c>
      <c r="G555" t="inlineStr">
        <is>
          <t>×</t>
        </is>
      </c>
      <c r="H555" s="87" t="n">
        <v>2</v>
      </c>
      <c r="I555" s="87">
        <f>C555*H555</f>
        <v/>
      </c>
      <c r="J555" s="2" t="n"/>
      <c r="K555" s="96" t="n"/>
      <c r="L555" s="97" t="n"/>
      <c r="M555" s="97" t="n"/>
      <c r="N555" s="98" t="n"/>
      <c r="O555" s="99" t="n"/>
      <c r="P555" s="99" t="n"/>
      <c r="Q555" s="117" t="n"/>
      <c r="R555" s="118" t="n"/>
      <c r="S555" s="118" t="n"/>
      <c r="T555" s="119" t="n"/>
      <c r="U555" s="120" t="n"/>
      <c r="V555" s="120" t="n"/>
      <c r="W555" s="121" t="inlineStr">
        <is>
          <t>30x92</t>
        </is>
      </c>
      <c r="X555" s="122">
        <f>F555</f>
        <v/>
      </c>
      <c r="Y555" s="122">
        <f>SUM(I555)</f>
        <v/>
      </c>
      <c r="Z555" s="143" t="n"/>
      <c r="AA555" s="140" t="n"/>
      <c r="AB555" s="140" t="n"/>
      <c r="AC555" s="144" t="n"/>
      <c r="AD555" s="142" t="n"/>
      <c r="AE555" s="142" t="n"/>
      <c r="AF555" s="150" t="n"/>
    </row>
    <row r="556" ht="15" customHeight="1" thickBot="1">
      <c r="B556" s="88" t="inlineStr">
        <is>
          <t>90MAX</t>
        </is>
      </c>
      <c r="C556" s="89">
        <f>SUMIF(数量表!D:H,B556,数量表!H:H)</f>
        <v/>
      </c>
      <c r="D556" s="89" t="n">
        <v>27</v>
      </c>
      <c r="E556" s="89" t="n">
        <v>92</v>
      </c>
      <c r="F556" s="89" t="n">
        <v>2012</v>
      </c>
      <c r="G556" s="89" t="inlineStr">
        <is>
          <t>×</t>
        </is>
      </c>
      <c r="H556" s="91" t="n">
        <v>1</v>
      </c>
      <c r="I556" s="91">
        <f>C556*H556</f>
        <v/>
      </c>
      <c r="J556" s="2" t="n"/>
      <c r="K556" s="96" t="n"/>
      <c r="L556" s="97" t="n"/>
      <c r="M556" s="97" t="n"/>
      <c r="N556" s="98" t="n"/>
      <c r="O556" s="99" t="n"/>
      <c r="P556" s="99" t="n"/>
      <c r="Q556" s="117" t="n"/>
      <c r="R556" s="118" t="n"/>
      <c r="S556" s="118" t="n"/>
      <c r="T556" s="119" t="n"/>
      <c r="U556" s="120" t="n"/>
      <c r="V556" s="120" t="n"/>
      <c r="W556" s="121" t="n"/>
      <c r="X556" s="122" t="n"/>
      <c r="Y556" s="122" t="n"/>
      <c r="Z556" s="143" t="inlineStr">
        <is>
          <t>27x92</t>
        </is>
      </c>
      <c r="AA556" s="140">
        <f>F556</f>
        <v/>
      </c>
      <c r="AB556" s="140">
        <f>SUM(I556)</f>
        <v/>
      </c>
      <c r="AC556" s="144" t="n"/>
      <c r="AD556" s="142" t="n"/>
      <c r="AE556" s="142" t="n"/>
      <c r="AF556" s="150" t="n"/>
    </row>
    <row r="557" ht="15" customHeight="1">
      <c r="B557" s="79" t="inlineStr">
        <is>
          <t>90MAX144</t>
        </is>
      </c>
      <c r="C557" s="80">
        <f>SUMIF(数量表!D:H,B557,数量表!H:H)</f>
        <v/>
      </c>
      <c r="D557" s="80" t="n">
        <v>30</v>
      </c>
      <c r="E557" s="80" t="n">
        <v>92</v>
      </c>
      <c r="F557" s="80" t="n">
        <v>2012</v>
      </c>
      <c r="G557" s="80" t="inlineStr">
        <is>
          <t>×</t>
        </is>
      </c>
      <c r="H557" s="82" t="n">
        <v>2</v>
      </c>
      <c r="I557" s="82">
        <f>C557*H557</f>
        <v/>
      </c>
      <c r="J557" s="2" t="n"/>
      <c r="K557" s="107" t="n"/>
      <c r="L557" s="108" t="n"/>
      <c r="M557" s="108" t="n"/>
      <c r="N557" s="109" t="n"/>
      <c r="O557" s="110" t="n"/>
      <c r="P557" s="110" t="n"/>
      <c r="Q557" s="129" t="n"/>
      <c r="R557" s="130" t="n"/>
      <c r="S557" s="130" t="n"/>
      <c r="T557" s="131" t="n"/>
      <c r="U557" s="132" t="n"/>
      <c r="V557" s="132" t="n"/>
      <c r="W557" s="133" t="n">
        <v>30</v>
      </c>
      <c r="X557" s="134">
        <f>F557</f>
        <v/>
      </c>
      <c r="Y557" s="134">
        <f>SUM(I557)</f>
        <v/>
      </c>
      <c r="Z557" s="151" t="n"/>
      <c r="AA557" s="152" t="n"/>
      <c r="AB557" s="152" t="n"/>
      <c r="AC557" s="153" t="n"/>
      <c r="AD557" s="154" t="n"/>
      <c r="AE557" s="154" t="n"/>
    </row>
    <row r="558" ht="15" customHeight="1">
      <c r="B558" s="85" t="inlineStr">
        <is>
          <t>90MAX144</t>
        </is>
      </c>
      <c r="C558">
        <f>SUMIF(数量表!D:H,B558,数量表!H:H)</f>
        <v/>
      </c>
      <c r="D558" t="n">
        <v>30</v>
      </c>
      <c r="E558" t="n">
        <v>92</v>
      </c>
      <c r="F558" t="n">
        <v>800</v>
      </c>
      <c r="G558" t="inlineStr">
        <is>
          <t>×</t>
        </is>
      </c>
      <c r="H558" s="87" t="n">
        <v>2</v>
      </c>
      <c r="I558" s="87">
        <f>C558*H558</f>
        <v/>
      </c>
      <c r="J558" s="2" t="n"/>
      <c r="K558" s="96" t="n"/>
      <c r="L558" s="97" t="n"/>
      <c r="M558" s="97" t="n"/>
      <c r="N558" s="98" t="n"/>
      <c r="O558" s="99" t="n"/>
      <c r="P558" s="99" t="n"/>
      <c r="Q558" s="117" t="n"/>
      <c r="R558" s="118" t="n"/>
      <c r="S558" s="118" t="n"/>
      <c r="T558" s="119" t="n"/>
      <c r="U558" s="120" t="n"/>
      <c r="V558" s="120" t="n"/>
      <c r="W558" s="121" t="n">
        <v>30</v>
      </c>
      <c r="X558" s="122">
        <f>F558</f>
        <v/>
      </c>
      <c r="Y558" s="122">
        <f>SUM(I558)</f>
        <v/>
      </c>
      <c r="Z558" s="143" t="n"/>
      <c r="AA558" s="140" t="n"/>
      <c r="AB558" s="140" t="n"/>
      <c r="AC558" s="144" t="n"/>
      <c r="AD558" s="142" t="n"/>
      <c r="AE558" s="142" t="n"/>
    </row>
    <row r="559" ht="15" customHeight="1">
      <c r="B559" s="85" t="inlineStr">
        <is>
          <t>90MAX144</t>
        </is>
      </c>
      <c r="C559">
        <f>SUMIF(数量表!D:H,B559,数量表!H:H)</f>
        <v/>
      </c>
      <c r="D559" t="n">
        <v>27</v>
      </c>
      <c r="E559" t="n">
        <v>92</v>
      </c>
      <c r="F559" t="n">
        <v>2012</v>
      </c>
      <c r="G559" t="inlineStr">
        <is>
          <t>×</t>
        </is>
      </c>
      <c r="H559" s="87" t="n">
        <v>1</v>
      </c>
      <c r="I559" s="87">
        <f>C559*H559</f>
        <v/>
      </c>
      <c r="J559" s="2" t="n"/>
      <c r="K559" s="96" t="n"/>
      <c r="L559" s="97" t="n"/>
      <c r="M559" s="97" t="n"/>
      <c r="N559" s="98" t="n"/>
      <c r="O559" s="99" t="n"/>
      <c r="P559" s="99" t="n"/>
      <c r="Q559" s="117" t="n"/>
      <c r="R559" s="118" t="n"/>
      <c r="S559" s="118" t="n"/>
      <c r="T559" s="119" t="n"/>
      <c r="U559" s="120" t="n"/>
      <c r="V559" s="120" t="n"/>
      <c r="W559" s="121" t="n"/>
      <c r="X559" s="122" t="n"/>
      <c r="Y559" s="122" t="n"/>
      <c r="Z559" s="143" t="n">
        <v>27</v>
      </c>
      <c r="AA559" s="140">
        <f>F559</f>
        <v/>
      </c>
      <c r="AB559" s="140">
        <f>SUM(I559)</f>
        <v/>
      </c>
      <c r="AC559" s="144" t="n"/>
      <c r="AD559" s="142" t="n"/>
      <c r="AE559" s="142" t="n"/>
    </row>
    <row r="560" ht="15" customHeight="1">
      <c r="B560" s="85" t="inlineStr">
        <is>
          <t>90MAX144</t>
        </is>
      </c>
      <c r="C560">
        <f>SUMIF(数量表!D:H,B560,数量表!H:H)</f>
        <v/>
      </c>
      <c r="D560" t="n">
        <v>27</v>
      </c>
      <c r="E560" t="n">
        <v>92</v>
      </c>
      <c r="F560" t="n">
        <v>477</v>
      </c>
      <c r="G560" t="inlineStr">
        <is>
          <t>×</t>
        </is>
      </c>
      <c r="H560" s="87" t="n">
        <v>2</v>
      </c>
      <c r="I560" s="87">
        <f>C560*H560</f>
        <v/>
      </c>
      <c r="J560" s="2" t="n"/>
      <c r="K560" s="96" t="n"/>
      <c r="L560" s="97" t="n"/>
      <c r="M560" s="97" t="n"/>
      <c r="N560" s="98" t="n"/>
      <c r="O560" s="99" t="n"/>
      <c r="P560" s="99" t="n"/>
      <c r="Q560" s="117" t="n"/>
      <c r="R560" s="118" t="n"/>
      <c r="S560" s="118" t="n"/>
      <c r="T560" s="119" t="n"/>
      <c r="U560" s="120" t="n"/>
      <c r="V560" s="120" t="n"/>
      <c r="W560" s="121" t="n"/>
      <c r="X560" s="122" t="n"/>
      <c r="Y560" s="122" t="n"/>
      <c r="Z560" s="143" t="n">
        <v>27</v>
      </c>
      <c r="AA560" s="140">
        <f>F560</f>
        <v/>
      </c>
      <c r="AB560" s="140">
        <f>SUM(I560)</f>
        <v/>
      </c>
      <c r="AC560" s="144" t="n"/>
      <c r="AD560" s="142" t="n"/>
      <c r="AE560" s="142" t="n"/>
      <c r="AF560" s="150" t="n"/>
    </row>
    <row r="561" ht="15" customHeight="1" thickBot="1">
      <c r="B561" s="88" t="inlineStr">
        <is>
          <t>90MAX144</t>
        </is>
      </c>
      <c r="C561" s="89">
        <f>SUMIF(数量表!D:H,B561,数量表!H:H)</f>
        <v/>
      </c>
      <c r="D561" s="89" t="n">
        <v>27</v>
      </c>
      <c r="E561" s="89" t="n">
        <v>92</v>
      </c>
      <c r="F561" s="89" t="n">
        <v>356.5</v>
      </c>
      <c r="G561" s="89" t="inlineStr">
        <is>
          <t>×</t>
        </is>
      </c>
      <c r="H561" s="91" t="n">
        <v>2</v>
      </c>
      <c r="I561" s="91">
        <f>C561*H561</f>
        <v/>
      </c>
      <c r="J561" s="2" t="n"/>
      <c r="K561" s="96" t="n"/>
      <c r="L561" s="97" t="n"/>
      <c r="M561" s="97" t="n"/>
      <c r="N561" s="98" t="n"/>
      <c r="O561" s="99" t="n"/>
      <c r="P561" s="99" t="n"/>
      <c r="Q561" s="117" t="n"/>
      <c r="R561" s="118" t="n"/>
      <c r="S561" s="118" t="n"/>
      <c r="T561" s="119" t="n"/>
      <c r="U561" s="120" t="n"/>
      <c r="V561" s="120" t="n"/>
      <c r="W561" s="121" t="n"/>
      <c r="X561" s="122" t="n"/>
      <c r="Y561" s="122" t="n"/>
      <c r="Z561" s="143" t="n">
        <v>27</v>
      </c>
      <c r="AA561" s="140">
        <f>F561</f>
        <v/>
      </c>
      <c r="AB561" s="140">
        <f>SUM(I561)</f>
        <v/>
      </c>
      <c r="AC561" s="144" t="n"/>
      <c r="AD561" s="142" t="n"/>
      <c r="AE561" s="142" t="n"/>
      <c r="AF561" s="150" t="n"/>
    </row>
    <row r="562" ht="15" customHeight="1">
      <c r="B562" s="79" t="inlineStr">
        <is>
          <t>90MAZ</t>
        </is>
      </c>
      <c r="C562" s="80">
        <f>SUMIF(数量表!D:H,B562,数量表!H:H)</f>
        <v/>
      </c>
      <c r="D562" s="80" t="n">
        <v>30</v>
      </c>
      <c r="E562" s="80" t="n">
        <v>92</v>
      </c>
      <c r="F562" s="81" t="n">
        <v>2012</v>
      </c>
      <c r="G562" s="80" t="n"/>
      <c r="H562" s="82" t="n">
        <v>2</v>
      </c>
      <c r="I562" s="82">
        <f>C562*H562</f>
        <v/>
      </c>
      <c r="J562" s="2" t="n"/>
      <c r="K562" s="96" t="n"/>
      <c r="L562" s="97" t="n"/>
      <c r="M562" s="97" t="n"/>
      <c r="N562" s="98" t="n"/>
      <c r="O562" s="99" t="n"/>
      <c r="P562" s="99" t="n"/>
      <c r="Q562" s="117" t="n"/>
      <c r="R562" s="118" t="n"/>
      <c r="S562" s="118" t="n"/>
      <c r="T562" s="119" t="n"/>
      <c r="U562" s="120" t="n"/>
      <c r="V562" s="120" t="n"/>
      <c r="W562" s="121" t="n">
        <v>30</v>
      </c>
      <c r="X562" s="122">
        <f>F562</f>
        <v/>
      </c>
      <c r="Y562" s="122">
        <f>SUM(I562)</f>
        <v/>
      </c>
      <c r="Z562" s="143" t="n"/>
      <c r="AA562" s="140" t="n"/>
      <c r="AB562" s="140" t="n"/>
      <c r="AC562" s="144" t="n"/>
      <c r="AD562" s="142" t="n"/>
      <c r="AE562" s="142" t="n"/>
    </row>
    <row r="563" ht="15" customHeight="1">
      <c r="B563" s="85" t="inlineStr">
        <is>
          <t>90MAZ</t>
        </is>
      </c>
      <c r="C563">
        <f>SUMIF(数量表!D:H,B563,数量表!H:H)</f>
        <v/>
      </c>
      <c r="D563" t="n">
        <v>27</v>
      </c>
      <c r="E563" t="n">
        <v>92</v>
      </c>
      <c r="F563" s="86" t="n">
        <v>2012</v>
      </c>
      <c r="H563" s="87" t="n">
        <v>1</v>
      </c>
      <c r="I563" s="87">
        <f>C563*H563</f>
        <v/>
      </c>
      <c r="J563" s="2" t="n"/>
      <c r="K563" s="96" t="n"/>
      <c r="L563" s="97" t="n"/>
      <c r="M563" s="97" t="n"/>
      <c r="N563" s="98" t="n"/>
      <c r="O563" s="99" t="n"/>
      <c r="P563" s="99" t="n"/>
      <c r="Q563" s="117" t="n"/>
      <c r="R563" s="118" t="n"/>
      <c r="S563" s="118" t="n"/>
      <c r="T563" s="119" t="n"/>
      <c r="U563" s="120" t="n"/>
      <c r="V563" s="120" t="n"/>
      <c r="W563" s="121" t="n"/>
      <c r="X563" s="122" t="n"/>
      <c r="Y563" s="122" t="n"/>
      <c r="Z563" s="143" t="n">
        <v>27</v>
      </c>
      <c r="AA563" s="140">
        <f>F563</f>
        <v/>
      </c>
      <c r="AB563" s="140">
        <f>SUM(I563)</f>
        <v/>
      </c>
      <c r="AC563" s="144" t="n"/>
      <c r="AD563" s="142" t="n"/>
      <c r="AE563" s="142" t="n"/>
    </row>
    <row r="564" ht="15" customHeight="1" thickBot="1">
      <c r="B564" s="88" t="inlineStr">
        <is>
          <t>90MAZ</t>
        </is>
      </c>
      <c r="C564" s="89">
        <f>SUMIF(数量表!D:H,B564,数量表!H:H)</f>
        <v/>
      </c>
      <c r="D564" s="89" t="n">
        <v>30</v>
      </c>
      <c r="E564" s="89" t="n">
        <v>92</v>
      </c>
      <c r="F564" s="90" t="n">
        <v>800</v>
      </c>
      <c r="G564" s="89" t="n"/>
      <c r="H564" s="91" t="n">
        <v>2</v>
      </c>
      <c r="I564" s="91">
        <f>C564*H564</f>
        <v/>
      </c>
      <c r="J564" s="2" t="n"/>
      <c r="K564" s="96" t="n"/>
      <c r="L564" s="97" t="n"/>
      <c r="M564" s="97" t="n"/>
      <c r="N564" s="98" t="n"/>
      <c r="O564" s="99" t="n"/>
      <c r="P564" s="99" t="n"/>
      <c r="Q564" s="117" t="n"/>
      <c r="R564" s="118" t="n"/>
      <c r="S564" s="118" t="n"/>
      <c r="T564" s="119" t="n"/>
      <c r="U564" s="120" t="n"/>
      <c r="V564" s="120" t="n"/>
      <c r="W564" s="121" t="n">
        <v>30</v>
      </c>
      <c r="X564" s="122">
        <f>F564</f>
        <v/>
      </c>
      <c r="Y564" s="122">
        <f>SUM(I564)</f>
        <v/>
      </c>
      <c r="Z564" s="143" t="n"/>
      <c r="AA564" s="140" t="n"/>
      <c r="AB564" s="140" t="n"/>
      <c r="AC564" s="144" t="n"/>
      <c r="AD564" s="142" t="n"/>
      <c r="AE564" s="142" t="n"/>
    </row>
    <row r="565" ht="15" customHeight="1">
      <c r="B565" s="79" t="inlineStr">
        <is>
          <t>90MCH</t>
        </is>
      </c>
      <c r="C565" s="80">
        <f>SUMIF(数量表!D:H,B565,数量表!H:H)</f>
        <v/>
      </c>
      <c r="D565" s="80" t="n">
        <v>27</v>
      </c>
      <c r="E565" s="80" t="n">
        <v>105</v>
      </c>
      <c r="F565" s="81" t="n">
        <v>2048</v>
      </c>
      <c r="G565" s="80" t="n"/>
      <c r="H565" s="82" t="n">
        <v>3</v>
      </c>
      <c r="I565" s="82">
        <f>C565*H565</f>
        <v/>
      </c>
      <c r="J565" s="2" t="n"/>
      <c r="K565" s="96" t="n"/>
      <c r="L565" s="97" t="n"/>
      <c r="M565" s="97" t="n"/>
      <c r="N565" s="98" t="inlineStr">
        <is>
          <t>27×105</t>
        </is>
      </c>
      <c r="O565" s="99">
        <f>F565</f>
        <v/>
      </c>
      <c r="P565" s="99">
        <f>SUM(I565)</f>
        <v/>
      </c>
      <c r="Q565" s="117" t="n"/>
      <c r="R565" s="118" t="n"/>
      <c r="S565" s="118" t="n"/>
      <c r="T565" s="119" t="n"/>
      <c r="U565" s="120" t="n"/>
      <c r="V565" s="120" t="n"/>
      <c r="W565" s="121" t="n"/>
      <c r="X565" s="122" t="n"/>
      <c r="Y565" s="122" t="n"/>
      <c r="Z565" s="143" t="n"/>
      <c r="AA565" s="140" t="n"/>
      <c r="AB565" s="140" t="n"/>
      <c r="AC565" s="144" t="n"/>
      <c r="AD565" s="142" t="n"/>
      <c r="AE565" s="142" t="n"/>
    </row>
    <row r="566" ht="15" customHeight="1" thickBot="1">
      <c r="B566" s="88" t="inlineStr">
        <is>
          <t>90MCH</t>
        </is>
      </c>
      <c r="C566" s="89">
        <f>SUMIF(数量表!D:H,B566,数量表!H:H)</f>
        <v/>
      </c>
      <c r="D566" s="89" t="n">
        <v>27</v>
      </c>
      <c r="E566" s="89" t="n">
        <v>105</v>
      </c>
      <c r="F566" s="90" t="n">
        <v>2048</v>
      </c>
      <c r="G566" s="89" t="n"/>
      <c r="H566" s="91" t="n">
        <v>2</v>
      </c>
      <c r="I566" s="91">
        <f>C566*H566</f>
        <v/>
      </c>
      <c r="J566" s="2" t="n"/>
      <c r="K566" s="96" t="n"/>
      <c r="L566" s="97" t="n"/>
      <c r="M566" s="97" t="n"/>
      <c r="N566" s="98" t="inlineStr">
        <is>
          <t>27×105</t>
        </is>
      </c>
      <c r="O566" s="99">
        <f>F566</f>
        <v/>
      </c>
      <c r="P566" s="99">
        <f>SUM(I566)</f>
        <v/>
      </c>
      <c r="Q566" s="117" t="n"/>
      <c r="R566" s="118" t="n"/>
      <c r="S566" s="118" t="n"/>
      <c r="T566" s="119" t="n"/>
      <c r="U566" s="120" t="n"/>
      <c r="V566" s="120" t="n"/>
      <c r="W566" s="121" t="n"/>
      <c r="X566" s="122" t="n"/>
      <c r="Y566" s="122" t="n"/>
      <c r="Z566" s="143" t="n"/>
      <c r="AA566" s="140" t="n"/>
      <c r="AB566" s="140" t="n"/>
      <c r="AC566" s="144" t="n"/>
      <c r="AD566" s="142" t="n"/>
      <c r="AE566" s="142" t="n"/>
    </row>
    <row r="567" ht="15" customHeight="1">
      <c r="B567" s="79" t="inlineStr">
        <is>
          <t>90MA144</t>
        </is>
      </c>
      <c r="C567" s="80">
        <f>SUMIF(数量表!D:H,B567,数量表!H:H)</f>
        <v/>
      </c>
      <c r="D567" s="80" t="n">
        <v>27</v>
      </c>
      <c r="E567" s="80" t="n">
        <v>105</v>
      </c>
      <c r="F567" s="81" t="n">
        <v>2048</v>
      </c>
      <c r="G567" s="80" t="inlineStr">
        <is>
          <t>×</t>
        </is>
      </c>
      <c r="H567" s="82" t="n">
        <v>1</v>
      </c>
      <c r="I567" s="82">
        <f>C567*H567</f>
        <v/>
      </c>
      <c r="J567" s="2" t="n"/>
      <c r="K567" s="96" t="n"/>
      <c r="L567" s="97" t="n"/>
      <c r="M567" s="97" t="n"/>
      <c r="N567" s="98" t="inlineStr">
        <is>
          <t>27×105</t>
        </is>
      </c>
      <c r="O567" s="99">
        <f>F567</f>
        <v/>
      </c>
      <c r="P567" s="99">
        <f>SUM(I567)</f>
        <v/>
      </c>
      <c r="Q567" s="117" t="n"/>
      <c r="R567" s="118" t="n"/>
      <c r="S567" s="118" t="n"/>
      <c r="T567" s="119" t="n"/>
      <c r="U567" s="120" t="n"/>
      <c r="V567" s="120" t="n"/>
      <c r="W567" s="121" t="n"/>
      <c r="X567" s="122" t="n"/>
      <c r="Y567" s="122" t="n"/>
      <c r="Z567" s="143" t="n"/>
      <c r="AA567" s="140" t="n"/>
      <c r="AB567" s="140" t="n"/>
      <c r="AC567" s="144" t="n"/>
      <c r="AD567" s="142" t="n"/>
      <c r="AE567" s="142" t="n"/>
    </row>
    <row r="568" ht="15" customHeight="1">
      <c r="B568" s="85" t="inlineStr">
        <is>
          <t>90MA144</t>
        </is>
      </c>
      <c r="C568">
        <f>SUMIF(数量表!D:H,B568,数量表!H:H)</f>
        <v/>
      </c>
      <c r="F568" s="86" t="n">
        <v>386.5</v>
      </c>
      <c r="G568" t="inlineStr">
        <is>
          <t>○</t>
        </is>
      </c>
      <c r="H568" s="87" t="n">
        <v>2</v>
      </c>
      <c r="I568" s="87">
        <f>C568*H568</f>
        <v/>
      </c>
      <c r="J568" s="2" t="n"/>
      <c r="K568" s="96" t="n"/>
      <c r="L568" s="97" t="n"/>
      <c r="M568" s="97" t="n"/>
      <c r="N568" s="98" t="inlineStr">
        <is>
          <t>27×105</t>
        </is>
      </c>
      <c r="O568" s="99">
        <f>F568</f>
        <v/>
      </c>
      <c r="P568" s="99">
        <f>SUM(I568)</f>
        <v/>
      </c>
      <c r="Q568" s="117" t="n"/>
      <c r="R568" s="118" t="n"/>
      <c r="S568" s="118" t="n"/>
      <c r="T568" s="119" t="n"/>
      <c r="U568" s="120" t="n"/>
      <c r="V568" s="120" t="n"/>
      <c r="W568" s="121" t="n"/>
      <c r="X568" s="122" t="n"/>
      <c r="Y568" s="122" t="n"/>
      <c r="Z568" s="143" t="n"/>
      <c r="AA568" s="140" t="n"/>
      <c r="AB568" s="140" t="n"/>
      <c r="AC568" s="144" t="n"/>
      <c r="AD568" s="142" t="n"/>
      <c r="AE568" s="142" t="n"/>
    </row>
    <row r="569" ht="15" customHeight="1" thickBot="1">
      <c r="B569" s="85" t="inlineStr">
        <is>
          <t>90MA144</t>
        </is>
      </c>
      <c r="C569">
        <f>SUMIF(数量表!D:H,B569,数量表!H:H)</f>
        <v/>
      </c>
      <c r="F569" s="86" t="n">
        <v>477</v>
      </c>
      <c r="G569" s="89" t="inlineStr">
        <is>
          <t>×</t>
        </is>
      </c>
      <c r="H569" s="87" t="n">
        <v>2</v>
      </c>
      <c r="I569" s="87">
        <f>C569*H569</f>
        <v/>
      </c>
      <c r="J569" s="2" t="n"/>
      <c r="K569" s="96" t="n"/>
      <c r="L569" s="97" t="n"/>
      <c r="M569" s="97" t="n"/>
      <c r="N569" s="98" t="inlineStr">
        <is>
          <t>27×105</t>
        </is>
      </c>
      <c r="O569" s="99">
        <f>F569</f>
        <v/>
      </c>
      <c r="P569" s="99">
        <f>SUM(I569)</f>
        <v/>
      </c>
      <c r="Q569" s="117" t="n"/>
      <c r="R569" s="118" t="n"/>
      <c r="S569" s="118" t="n"/>
      <c r="T569" s="119" t="n"/>
      <c r="U569" s="120" t="n"/>
      <c r="V569" s="120" t="n"/>
      <c r="W569" s="121" t="n"/>
      <c r="X569" s="122" t="n"/>
      <c r="Y569" s="122" t="n"/>
      <c r="Z569" s="143" t="n"/>
      <c r="AA569" s="140" t="n"/>
      <c r="AB569" s="140" t="n"/>
      <c r="AC569" s="144" t="n"/>
      <c r="AD569" s="142" t="n"/>
      <c r="AE569" s="142" t="n"/>
    </row>
    <row r="570" ht="15" customHeight="1">
      <c r="B570" s="79" t="inlineStr">
        <is>
          <t>90MA144L</t>
        </is>
      </c>
      <c r="C570" s="80">
        <f>SUMIF(数量表!D:H,B570,数量表!H:H)</f>
        <v/>
      </c>
      <c r="D570" s="80" t="n">
        <v>30</v>
      </c>
      <c r="E570" s="80" t="n">
        <v>105</v>
      </c>
      <c r="F570" s="80" t="n">
        <v>2048</v>
      </c>
      <c r="G570" t="inlineStr">
        <is>
          <t>×</t>
        </is>
      </c>
      <c r="H570" s="82" t="n">
        <v>1</v>
      </c>
      <c r="I570" s="82">
        <f>C570*H570</f>
        <v/>
      </c>
      <c r="J570" s="2" t="n"/>
      <c r="K570" s="96" t="inlineStr">
        <is>
          <t>30×105</t>
        </is>
      </c>
      <c r="L570" s="97">
        <f>F570</f>
        <v/>
      </c>
      <c r="M570" s="97">
        <f>I570</f>
        <v/>
      </c>
      <c r="N570" s="98" t="n"/>
      <c r="O570" s="99" t="n"/>
      <c r="P570" s="99" t="n"/>
      <c r="Q570" s="117" t="n"/>
      <c r="R570" s="118" t="n"/>
      <c r="S570" s="118" t="n"/>
      <c r="T570" s="119" t="n"/>
      <c r="U570" s="120" t="n"/>
      <c r="V570" s="120" t="n"/>
      <c r="W570" s="121" t="n"/>
      <c r="X570" s="122" t="n"/>
      <c r="Y570" s="122" t="n"/>
      <c r="Z570" s="143" t="n"/>
      <c r="AA570" s="140" t="n"/>
      <c r="AB570" s="140" t="n"/>
      <c r="AC570" s="144" t="n"/>
      <c r="AD570" s="142" t="n"/>
      <c r="AE570" s="142" t="n"/>
    </row>
    <row r="571" ht="15" customHeight="1">
      <c r="B571" s="85" t="inlineStr">
        <is>
          <t>90MA144L</t>
        </is>
      </c>
      <c r="C571" t="n">
        <v>0</v>
      </c>
      <c r="D571" t="n">
        <v>27</v>
      </c>
      <c r="E571" t="n">
        <v>105</v>
      </c>
      <c r="F571" t="n">
        <v>2048</v>
      </c>
      <c r="G571" t="inlineStr">
        <is>
          <t>×</t>
        </is>
      </c>
      <c r="H571" s="87" t="n">
        <v>1</v>
      </c>
      <c r="I571" s="87" t="n">
        <v>0</v>
      </c>
      <c r="J571" s="2" t="n"/>
      <c r="K571" s="96" t="n"/>
      <c r="L571" s="97" t="n"/>
      <c r="M571" s="97" t="n"/>
      <c r="N571" s="98" t="inlineStr">
        <is>
          <t>27×105</t>
        </is>
      </c>
      <c r="O571" s="99">
        <f>F571</f>
        <v/>
      </c>
      <c r="P571" s="99">
        <f>SUM(I571)</f>
        <v/>
      </c>
      <c r="Q571" s="117" t="n"/>
      <c r="R571" s="118" t="n"/>
      <c r="S571" s="118" t="n"/>
      <c r="T571" s="119" t="n"/>
      <c r="U571" s="120" t="n"/>
      <c r="V571" s="120" t="n"/>
      <c r="W571" s="121" t="n"/>
      <c r="X571" s="122" t="n"/>
      <c r="Y571" s="122" t="n"/>
      <c r="Z571" s="143" t="n"/>
      <c r="AA571" s="140" t="n"/>
      <c r="AB571" s="140" t="n"/>
      <c r="AC571" s="144" t="n"/>
      <c r="AD571" s="142" t="n"/>
      <c r="AE571" s="142" t="n"/>
    </row>
    <row r="572" ht="15" customHeight="1">
      <c r="B572" s="85" t="inlineStr">
        <is>
          <t>90MA144L</t>
        </is>
      </c>
      <c r="C572">
        <f>SUMIF(数量表!D:H,B572,数量表!H:H)</f>
        <v/>
      </c>
      <c r="D572" t="n">
        <v>27</v>
      </c>
      <c r="E572" t="n">
        <v>105</v>
      </c>
      <c r="F572" t="n">
        <v>477</v>
      </c>
      <c r="G572" t="inlineStr">
        <is>
          <t>×</t>
        </is>
      </c>
      <c r="H572" s="87" t="n">
        <v>2</v>
      </c>
      <c r="I572" s="87">
        <f>C572*H572</f>
        <v/>
      </c>
      <c r="J572" s="2" t="n"/>
      <c r="K572" s="96" t="n"/>
      <c r="L572" s="97" t="n"/>
      <c r="M572" s="97" t="n"/>
      <c r="N572" s="98" t="inlineStr">
        <is>
          <t>27×105</t>
        </is>
      </c>
      <c r="O572" s="99">
        <f>F572</f>
        <v/>
      </c>
      <c r="P572" s="99">
        <f>SUM(I572)</f>
        <v/>
      </c>
      <c r="Q572" s="117" t="n"/>
      <c r="R572" s="118" t="n"/>
      <c r="S572" s="118" t="n"/>
      <c r="T572" s="119" t="n"/>
      <c r="U572" s="120" t="n"/>
      <c r="V572" s="120" t="n"/>
      <c r="W572" s="121" t="n"/>
      <c r="X572" s="122" t="n"/>
      <c r="Y572" s="122" t="n"/>
      <c r="Z572" s="143" t="n"/>
      <c r="AA572" s="140" t="n"/>
      <c r="AB572" s="140" t="n"/>
      <c r="AC572" s="144" t="n"/>
      <c r="AD572" s="142" t="n"/>
      <c r="AE572" s="142" t="n"/>
    </row>
    <row r="573" ht="15" customHeight="1">
      <c r="B573" s="85" t="inlineStr">
        <is>
          <t>90MA144L</t>
        </is>
      </c>
      <c r="C573">
        <f>SUMIF(数量表!D:H,B573,数量表!H:H)</f>
        <v/>
      </c>
      <c r="D573" t="n">
        <v>27</v>
      </c>
      <c r="E573" t="n">
        <v>105</v>
      </c>
      <c r="F573" t="n">
        <v>386.5</v>
      </c>
      <c r="G573" t="inlineStr">
        <is>
          <t>○</t>
        </is>
      </c>
      <c r="H573" s="87" t="n">
        <v>1</v>
      </c>
      <c r="I573" s="87">
        <f>C573*H573</f>
        <v/>
      </c>
      <c r="J573" s="2" t="n"/>
      <c r="K573" s="96" t="n"/>
      <c r="L573" s="97" t="n"/>
      <c r="M573" s="97" t="n"/>
      <c r="N573" s="98" t="inlineStr">
        <is>
          <t>27×105</t>
        </is>
      </c>
      <c r="O573" s="99">
        <f>F573</f>
        <v/>
      </c>
      <c r="P573" s="99">
        <f>SUM(I573)</f>
        <v/>
      </c>
      <c r="Q573" s="117" t="n"/>
      <c r="R573" s="118" t="n"/>
      <c r="S573" s="118" t="n"/>
      <c r="T573" s="119" t="n"/>
      <c r="U573" s="120" t="n"/>
      <c r="V573" s="120" t="n"/>
      <c r="W573" s="121" t="n"/>
      <c r="X573" s="122" t="n"/>
      <c r="Y573" s="122" t="n"/>
      <c r="Z573" s="143" t="n"/>
      <c r="AA573" s="140" t="n"/>
      <c r="AB573" s="140" t="n"/>
      <c r="AC573" s="144" t="n"/>
      <c r="AD573" s="142" t="n"/>
      <c r="AE573" s="142" t="n"/>
    </row>
    <row r="574" ht="15" customHeight="1" thickBot="1">
      <c r="B574" s="85" t="inlineStr">
        <is>
          <t>90MA144L</t>
        </is>
      </c>
      <c r="C574">
        <f>SUMIF(数量表!D:H,B574,数量表!H:H)</f>
        <v/>
      </c>
      <c r="D574" t="n">
        <v>27</v>
      </c>
      <c r="E574" t="n">
        <v>105</v>
      </c>
      <c r="F574" t="n">
        <v>343.5</v>
      </c>
      <c r="G574" t="inlineStr">
        <is>
          <t>○</t>
        </is>
      </c>
      <c r="H574" s="87" t="n">
        <v>1</v>
      </c>
      <c r="I574" s="87">
        <f>C574*H574</f>
        <v/>
      </c>
      <c r="J574" s="2" t="n"/>
      <c r="K574" s="96" t="n"/>
      <c r="L574" s="97" t="n"/>
      <c r="M574" s="97" t="n"/>
      <c r="N574" s="98" t="inlineStr">
        <is>
          <t>27×105</t>
        </is>
      </c>
      <c r="O574" s="99">
        <f>F574</f>
        <v/>
      </c>
      <c r="P574" s="99">
        <f>SUM(I574)</f>
        <v/>
      </c>
      <c r="Q574" s="117" t="n"/>
      <c r="R574" s="118" t="n"/>
      <c r="S574" s="118" t="n"/>
      <c r="T574" s="119" t="n"/>
      <c r="U574" s="120" t="n"/>
      <c r="V574" s="120" t="n"/>
      <c r="W574" s="121" t="n"/>
      <c r="X574" s="122" t="n"/>
      <c r="Y574" s="122" t="n"/>
      <c r="Z574" s="143" t="n"/>
      <c r="AA574" s="140" t="n"/>
      <c r="AB574" s="140" t="n"/>
      <c r="AC574" s="144" t="n"/>
      <c r="AD574" s="142" t="n"/>
      <c r="AE574" s="142" t="n"/>
    </row>
    <row r="575" ht="15" customHeight="1">
      <c r="B575" s="79" t="inlineStr">
        <is>
          <t>90MA144R</t>
        </is>
      </c>
      <c r="C575" s="80">
        <f>SUMIF(数量表!D:H,B575,数量表!H:H)</f>
        <v/>
      </c>
      <c r="D575" s="80" t="n">
        <v>30</v>
      </c>
      <c r="E575" s="80" t="n">
        <v>105</v>
      </c>
      <c r="F575" s="80" t="n">
        <v>2048</v>
      </c>
      <c r="G575" s="80" t="inlineStr">
        <is>
          <t>×</t>
        </is>
      </c>
      <c r="H575" s="82" t="n">
        <v>1</v>
      </c>
      <c r="I575" s="82">
        <f>C575*H575</f>
        <v/>
      </c>
      <c r="J575" s="2" t="n"/>
      <c r="K575" s="96" t="inlineStr">
        <is>
          <t>30×105</t>
        </is>
      </c>
      <c r="L575" s="97">
        <f>F575</f>
        <v/>
      </c>
      <c r="M575" s="97">
        <f>I575</f>
        <v/>
      </c>
      <c r="N575" s="98" t="n"/>
      <c r="O575" s="99" t="n"/>
      <c r="P575" s="99" t="n"/>
      <c r="Q575" s="117" t="n"/>
      <c r="R575" s="118" t="n"/>
      <c r="S575" s="118" t="n"/>
      <c r="T575" s="119" t="n"/>
      <c r="U575" s="120" t="n"/>
      <c r="V575" s="120" t="n"/>
      <c r="W575" s="121" t="n"/>
      <c r="X575" s="122" t="n"/>
      <c r="Y575" s="122" t="n"/>
      <c r="Z575" s="143" t="n"/>
      <c r="AA575" s="140" t="n"/>
      <c r="AB575" s="140" t="n"/>
      <c r="AC575" s="144" t="n"/>
      <c r="AD575" s="142" t="n"/>
      <c r="AE575" s="142" t="n"/>
    </row>
    <row r="576" ht="15" customHeight="1">
      <c r="B576" s="85" t="inlineStr">
        <is>
          <t>90MA144R</t>
        </is>
      </c>
      <c r="C576" t="n">
        <v>0</v>
      </c>
      <c r="D576" t="n">
        <v>27</v>
      </c>
      <c r="E576" t="n">
        <v>105</v>
      </c>
      <c r="F576" t="n">
        <v>2048</v>
      </c>
      <c r="G576" t="inlineStr">
        <is>
          <t>×</t>
        </is>
      </c>
      <c r="H576" s="87" t="n">
        <v>1</v>
      </c>
      <c r="I576" s="87" t="n">
        <v>0</v>
      </c>
      <c r="J576" s="2" t="n"/>
      <c r="K576" s="96" t="n"/>
      <c r="L576" s="97" t="n"/>
      <c r="M576" s="97" t="n"/>
      <c r="N576" s="98" t="inlineStr">
        <is>
          <t>27×105</t>
        </is>
      </c>
      <c r="O576" s="99">
        <f>F576</f>
        <v/>
      </c>
      <c r="P576" s="99">
        <f>SUM(I576)</f>
        <v/>
      </c>
      <c r="Q576" s="117" t="n"/>
      <c r="R576" s="118" t="n"/>
      <c r="S576" s="118" t="n"/>
      <c r="T576" s="119" t="n"/>
      <c r="U576" s="120" t="n"/>
      <c r="V576" s="120" t="n"/>
      <c r="W576" s="121" t="n"/>
      <c r="X576" s="122" t="n"/>
      <c r="Y576" s="122" t="n"/>
      <c r="Z576" s="143" t="n"/>
      <c r="AA576" s="140" t="n"/>
      <c r="AB576" s="140" t="n"/>
      <c r="AC576" s="144" t="n"/>
      <c r="AD576" s="142" t="n"/>
      <c r="AE576" s="142" t="n"/>
    </row>
    <row r="577" ht="15" customHeight="1">
      <c r="B577" s="85" t="inlineStr">
        <is>
          <t>90MA144R</t>
        </is>
      </c>
      <c r="C577">
        <f>SUMIF(数量表!D:H,B577,数量表!H:H)</f>
        <v/>
      </c>
      <c r="D577" t="n">
        <v>27</v>
      </c>
      <c r="E577" t="n">
        <v>105</v>
      </c>
      <c r="F577" t="n">
        <v>477</v>
      </c>
      <c r="G577" t="inlineStr">
        <is>
          <t>×</t>
        </is>
      </c>
      <c r="H577" s="87" t="n">
        <v>2</v>
      </c>
      <c r="I577" s="87">
        <f>C577*H577</f>
        <v/>
      </c>
      <c r="J577" s="2" t="n"/>
      <c r="K577" s="96" t="n"/>
      <c r="L577" s="97" t="n"/>
      <c r="M577" s="97" t="n"/>
      <c r="N577" s="98" t="inlineStr">
        <is>
          <t>27×105</t>
        </is>
      </c>
      <c r="O577" s="99">
        <f>F577</f>
        <v/>
      </c>
      <c r="P577" s="99">
        <f>SUM(I577)</f>
        <v/>
      </c>
      <c r="Q577" s="117" t="n"/>
      <c r="R577" s="118" t="n"/>
      <c r="S577" s="118" t="n"/>
      <c r="T577" s="119" t="n"/>
      <c r="U577" s="120" t="n"/>
      <c r="V577" s="120" t="n"/>
      <c r="W577" s="121" t="n"/>
      <c r="X577" s="122" t="n"/>
      <c r="Y577" s="122" t="n"/>
      <c r="Z577" s="143" t="n"/>
      <c r="AA577" s="140" t="n"/>
      <c r="AB577" s="140" t="n"/>
      <c r="AC577" s="144" t="n"/>
      <c r="AD577" s="142" t="n"/>
      <c r="AE577" s="142" t="n"/>
    </row>
    <row r="578" ht="15" customHeight="1">
      <c r="B578" s="85" t="inlineStr">
        <is>
          <t>90MA144R</t>
        </is>
      </c>
      <c r="C578">
        <f>SUMIF(数量表!D:H,B578,数量表!H:H)</f>
        <v/>
      </c>
      <c r="D578" t="n">
        <v>27</v>
      </c>
      <c r="E578" t="n">
        <v>105</v>
      </c>
      <c r="F578" t="n">
        <v>386.5</v>
      </c>
      <c r="G578" t="inlineStr">
        <is>
          <t>○</t>
        </is>
      </c>
      <c r="H578" s="87" t="n">
        <v>1</v>
      </c>
      <c r="I578" s="87">
        <f>C578*H578</f>
        <v/>
      </c>
      <c r="J578" s="2" t="n"/>
      <c r="K578" s="96" t="n"/>
      <c r="L578" s="97" t="n"/>
      <c r="M578" s="97" t="n"/>
      <c r="N578" s="98" t="inlineStr">
        <is>
          <t>27×105</t>
        </is>
      </c>
      <c r="O578" s="99">
        <f>F578</f>
        <v/>
      </c>
      <c r="P578" s="99">
        <f>SUM(I578)</f>
        <v/>
      </c>
      <c r="Q578" s="117" t="n"/>
      <c r="R578" s="118" t="n"/>
      <c r="S578" s="118" t="n"/>
      <c r="T578" s="119" t="n"/>
      <c r="U578" s="120" t="n"/>
      <c r="V578" s="120" t="n"/>
      <c r="W578" s="121" t="n"/>
      <c r="X578" s="122" t="n"/>
      <c r="Y578" s="122" t="n"/>
      <c r="Z578" s="143" t="n"/>
      <c r="AA578" s="140" t="n"/>
      <c r="AB578" s="140" t="n"/>
      <c r="AC578" s="144" t="n"/>
      <c r="AD578" s="142" t="n"/>
      <c r="AE578" s="142" t="n"/>
    </row>
    <row r="579" ht="15" customHeight="1" thickBot="1">
      <c r="B579" s="88" t="inlineStr">
        <is>
          <t>90MA144R</t>
        </is>
      </c>
      <c r="C579" s="89">
        <f>SUMIF(数量表!D:H,B579,数量表!H:H)</f>
        <v/>
      </c>
      <c r="D579" s="89" t="n">
        <v>27</v>
      </c>
      <c r="E579" s="89" t="n">
        <v>105</v>
      </c>
      <c r="F579" s="89" t="n">
        <v>343.5</v>
      </c>
      <c r="G579" s="89" t="inlineStr">
        <is>
          <t>○</t>
        </is>
      </c>
      <c r="H579" s="91" t="n">
        <v>1</v>
      </c>
      <c r="I579" s="91">
        <f>C579*H579</f>
        <v/>
      </c>
      <c r="J579" s="2" t="n"/>
      <c r="K579" s="96" t="n"/>
      <c r="L579" s="97" t="n"/>
      <c r="M579" s="97" t="n"/>
      <c r="N579" s="98" t="inlineStr">
        <is>
          <t>27×105</t>
        </is>
      </c>
      <c r="O579" s="99">
        <f>F579</f>
        <v/>
      </c>
      <c r="P579" s="99">
        <f>SUM(I579)</f>
        <v/>
      </c>
      <c r="Q579" s="117" t="n"/>
      <c r="R579" s="118" t="n"/>
      <c r="S579" s="118" t="n"/>
      <c r="T579" s="119" t="n"/>
      <c r="U579" s="120" t="n"/>
      <c r="V579" s="120" t="n"/>
      <c r="W579" s="121" t="n"/>
      <c r="X579" s="122" t="n"/>
      <c r="Y579" s="122" t="n"/>
      <c r="Z579" s="143" t="n"/>
      <c r="AA579" s="140" t="n"/>
      <c r="AB579" s="140" t="n"/>
      <c r="AC579" s="144" t="n"/>
      <c r="AD579" s="142" t="n"/>
      <c r="AE579" s="142" t="n"/>
    </row>
    <row r="580" ht="15" customHeight="1" thickBot="1">
      <c r="B580" s="79" t="inlineStr">
        <is>
          <t>90MH</t>
        </is>
      </c>
      <c r="C580" s="80" t="n"/>
      <c r="D580" s="80" t="n"/>
      <c r="E580" s="80" t="n"/>
      <c r="F580" s="81" t="n"/>
      <c r="G580" s="80" t="n"/>
      <c r="H580" s="82" t="n"/>
      <c r="I580" s="82" t="n"/>
      <c r="J580" s="2" t="n"/>
      <c r="K580" s="106" t="n"/>
      <c r="L580" s="97" t="n"/>
      <c r="M580" s="97" t="n"/>
      <c r="N580" s="105" t="n"/>
      <c r="O580" s="99" t="n"/>
      <c r="P580" s="99" t="n"/>
      <c r="Q580" s="117" t="n"/>
      <c r="R580" s="118" t="n"/>
      <c r="S580" s="118" t="n"/>
      <c r="T580" s="119" t="n"/>
      <c r="U580" s="120" t="n"/>
      <c r="V580" s="120" t="n"/>
      <c r="W580" s="121" t="n"/>
      <c r="X580" s="122" t="n"/>
      <c r="Y580" s="122" t="n"/>
      <c r="Z580" s="143" t="n"/>
      <c r="AA580" s="140" t="n"/>
      <c r="AB580" s="140" t="n"/>
      <c r="AC580" s="144" t="n"/>
      <c r="AD580" s="142" t="n"/>
      <c r="AE580" s="142" t="n"/>
    </row>
    <row r="581" ht="15" customHeight="1" thickBot="1">
      <c r="B581" s="79" t="inlineStr">
        <is>
          <t>90MHO</t>
        </is>
      </c>
      <c r="C581" s="80" t="n"/>
      <c r="D581" s="80" t="n"/>
      <c r="E581" s="80" t="n"/>
      <c r="F581" s="81" t="n"/>
      <c r="G581" s="80" t="n"/>
      <c r="H581" s="82" t="n"/>
      <c r="I581" s="82" t="n"/>
      <c r="J581" s="2" t="n"/>
      <c r="K581" s="106" t="n"/>
      <c r="L581" s="97" t="n"/>
      <c r="M581" s="97" t="n"/>
      <c r="N581" s="105" t="n"/>
      <c r="O581" s="99" t="n"/>
      <c r="P581" s="99" t="n"/>
      <c r="Q581" s="117" t="n"/>
      <c r="R581" s="118" t="n"/>
      <c r="S581" s="118" t="n"/>
      <c r="T581" s="119" t="n"/>
      <c r="U581" s="120" t="n"/>
      <c r="V581" s="120" t="n"/>
      <c r="W581" s="121" t="n"/>
      <c r="X581" s="122" t="n"/>
      <c r="Y581" s="122" t="n"/>
      <c r="Z581" s="143" t="n"/>
      <c r="AA581" s="140" t="n"/>
      <c r="AB581" s="140" t="n"/>
      <c r="AC581" s="144" t="n"/>
      <c r="AD581" s="142" t="n"/>
      <c r="AE581" s="142" t="n"/>
    </row>
    <row r="582" ht="15" customHeight="1" thickBot="1">
      <c r="B582" s="79" t="inlineStr">
        <is>
          <t>90MHOS</t>
        </is>
      </c>
      <c r="C582" s="80" t="n"/>
      <c r="D582" s="80" t="n"/>
      <c r="E582" s="80" t="n"/>
      <c r="F582" s="81" t="n"/>
      <c r="G582" s="80" t="n"/>
      <c r="H582" s="82" t="n"/>
      <c r="I582" s="82" t="n"/>
      <c r="J582" s="2" t="n"/>
      <c r="K582" s="106" t="n"/>
      <c r="L582" s="97" t="n"/>
      <c r="M582" s="97" t="n"/>
      <c r="N582" s="105" t="n"/>
      <c r="O582" s="99" t="n"/>
      <c r="P582" s="99" t="n"/>
      <c r="Q582" s="117" t="n"/>
      <c r="R582" s="118" t="n"/>
      <c r="S582" s="118" t="n"/>
      <c r="T582" s="119" t="n"/>
      <c r="U582" s="120" t="n"/>
      <c r="V582" s="120" t="n"/>
      <c r="W582" s="121" t="n"/>
      <c r="X582" s="122" t="n"/>
      <c r="Y582" s="122" t="n"/>
      <c r="Z582" s="143" t="n"/>
      <c r="AA582" s="140" t="n"/>
      <c r="AB582" s="140" t="n"/>
      <c r="AC582" s="144" t="n"/>
      <c r="AD582" s="142" t="n"/>
      <c r="AE582" s="142" t="n"/>
    </row>
    <row r="583" ht="15" customHeight="1" thickBot="1">
      <c r="B583" s="79" t="inlineStr">
        <is>
          <t>90MHL</t>
        </is>
      </c>
      <c r="C583" s="80">
        <f>SUMIF(数量表!D:H,B583,数量表!H:H)</f>
        <v/>
      </c>
      <c r="D583" s="80" t="n">
        <v>30</v>
      </c>
      <c r="E583" s="80" t="n">
        <v>105</v>
      </c>
      <c r="F583" s="81" t="n">
        <v>2048</v>
      </c>
      <c r="G583" s="80" t="inlineStr">
        <is>
          <t>×</t>
        </is>
      </c>
      <c r="H583" s="82" t="n">
        <v>1</v>
      </c>
      <c r="I583" s="82">
        <f>C583*H583</f>
        <v/>
      </c>
      <c r="J583" s="2" t="n"/>
      <c r="K583" s="96" t="inlineStr">
        <is>
          <t>30×105</t>
        </is>
      </c>
      <c r="L583" s="97">
        <f>F583</f>
        <v/>
      </c>
      <c r="M583" s="97">
        <f>I583</f>
        <v/>
      </c>
      <c r="N583" s="98" t="n"/>
      <c r="O583" s="99" t="n"/>
      <c r="P583" s="99" t="n"/>
      <c r="Q583" s="117" t="n"/>
      <c r="R583" s="118" t="n"/>
      <c r="S583" s="118" t="n"/>
      <c r="T583" s="119" t="n"/>
      <c r="U583" s="120" t="n"/>
      <c r="V583" s="120" t="n"/>
      <c r="W583" s="121" t="n"/>
      <c r="X583" s="122" t="n"/>
      <c r="Y583" s="122" t="n"/>
      <c r="Z583" s="143" t="n"/>
      <c r="AA583" s="140" t="n"/>
      <c r="AB583" s="140" t="n"/>
      <c r="AC583" s="144" t="n"/>
      <c r="AD583" s="142" t="n"/>
      <c r="AE583" s="142" t="n"/>
    </row>
    <row r="584" ht="15" customHeight="1" thickBot="1">
      <c r="B584" s="83" t="inlineStr">
        <is>
          <t>90MHOL</t>
        </is>
      </c>
      <c r="C584" s="7">
        <f>SUMIF(数量表!D:H,B584,数量表!H:H)</f>
        <v/>
      </c>
      <c r="D584" s="7" t="n">
        <v>30</v>
      </c>
      <c r="E584" s="80" t="n">
        <v>105</v>
      </c>
      <c r="F584" s="81" t="n">
        <v>2048</v>
      </c>
      <c r="G584" s="80" t="inlineStr">
        <is>
          <t>×</t>
        </is>
      </c>
      <c r="H584" s="82" t="n">
        <v>1</v>
      </c>
      <c r="I584" s="82">
        <f>C584*H584</f>
        <v/>
      </c>
      <c r="J584" s="2" t="n"/>
      <c r="K584" s="96" t="inlineStr">
        <is>
          <t>30×105</t>
        </is>
      </c>
      <c r="L584" s="97">
        <f>F584</f>
        <v/>
      </c>
      <c r="M584" s="97">
        <f>I584</f>
        <v/>
      </c>
      <c r="N584" s="98" t="n"/>
      <c r="O584" s="99" t="n"/>
      <c r="P584" s="99" t="n"/>
      <c r="Q584" s="117" t="n"/>
      <c r="R584" s="118" t="n"/>
      <c r="S584" s="118" t="n"/>
      <c r="T584" s="119" t="n"/>
      <c r="U584" s="120" t="n"/>
      <c r="V584" s="120" t="n"/>
      <c r="W584" s="121" t="n"/>
      <c r="X584" s="122" t="n"/>
      <c r="Y584" s="122" t="n"/>
      <c r="Z584" s="143" t="n"/>
      <c r="AA584" s="140" t="n"/>
      <c r="AB584" s="140" t="n"/>
      <c r="AC584" s="144" t="n"/>
      <c r="AD584" s="142" t="n"/>
      <c r="AE584" s="142" t="n"/>
    </row>
    <row r="585" ht="15" customHeight="1" thickBot="1">
      <c r="B585" s="83" t="inlineStr">
        <is>
          <t>90MHR</t>
        </is>
      </c>
      <c r="C585" s="7">
        <f>SUMIF(数量表!D:H,B585,数量表!H:H)</f>
        <v/>
      </c>
      <c r="D585" s="7" t="n">
        <v>30</v>
      </c>
      <c r="E585" s="7" t="n">
        <v>105</v>
      </c>
      <c r="F585" s="84" t="n">
        <v>2048</v>
      </c>
      <c r="G585" s="7" t="inlineStr">
        <is>
          <t>×</t>
        </is>
      </c>
      <c r="H585" s="21" t="n">
        <v>1</v>
      </c>
      <c r="I585" s="82">
        <f>C585*H585</f>
        <v/>
      </c>
      <c r="J585" s="2" t="n"/>
      <c r="K585" s="106" t="inlineStr">
        <is>
          <t>30×105</t>
        </is>
      </c>
      <c r="L585" s="97">
        <f>F585</f>
        <v/>
      </c>
      <c r="M585" s="97">
        <f>I585</f>
        <v/>
      </c>
      <c r="N585" s="105" t="n"/>
      <c r="O585" s="99" t="n"/>
      <c r="P585" s="99" t="n"/>
      <c r="Q585" s="117" t="n"/>
      <c r="R585" s="118" t="n"/>
      <c r="S585" s="118" t="n"/>
      <c r="T585" s="119" t="n"/>
      <c r="U585" s="120" t="n"/>
      <c r="V585" s="120" t="n"/>
      <c r="W585" s="121" t="n"/>
      <c r="X585" s="122" t="n"/>
      <c r="Y585" s="122" t="n"/>
      <c r="Z585" s="143" t="n"/>
      <c r="AA585" s="140" t="n"/>
      <c r="AB585" s="140" t="n"/>
      <c r="AC585" s="144" t="n"/>
      <c r="AD585" s="142" t="n"/>
      <c r="AE585" s="142" t="n"/>
    </row>
    <row r="586" ht="15" customHeight="1" thickBot="1">
      <c r="B586" s="83" t="inlineStr">
        <is>
          <t>90MHOR</t>
        </is>
      </c>
      <c r="C586" s="7">
        <f>SUMIF(数量表!D:H,B586,数量表!H:H)</f>
        <v/>
      </c>
      <c r="D586" s="7" t="n">
        <v>30</v>
      </c>
      <c r="E586" s="7" t="n">
        <v>105</v>
      </c>
      <c r="F586" s="84" t="n">
        <v>2048</v>
      </c>
      <c r="G586" s="7" t="inlineStr">
        <is>
          <t>×</t>
        </is>
      </c>
      <c r="H586" s="21" t="n">
        <v>1</v>
      </c>
      <c r="I586" s="82">
        <f>C586*H586</f>
        <v/>
      </c>
      <c r="J586" s="2" t="n"/>
      <c r="K586" s="106" t="inlineStr">
        <is>
          <t>30×105</t>
        </is>
      </c>
      <c r="L586" s="97">
        <f>F586</f>
        <v/>
      </c>
      <c r="M586" s="97">
        <f>I586</f>
        <v/>
      </c>
      <c r="N586" s="105" t="n"/>
      <c r="O586" s="99" t="n"/>
      <c r="P586" s="99" t="n"/>
      <c r="Q586" s="117" t="n"/>
      <c r="R586" s="118" t="n"/>
      <c r="S586" s="118" t="n"/>
      <c r="T586" s="119" t="n"/>
      <c r="U586" s="120" t="n"/>
      <c r="V586" s="120" t="n"/>
      <c r="W586" s="121" t="n"/>
      <c r="X586" s="122" t="n"/>
      <c r="Y586" s="122" t="n"/>
      <c r="Z586" s="143" t="n"/>
      <c r="AA586" s="140" t="n"/>
      <c r="AB586" s="140" t="n"/>
      <c r="AC586" s="144" t="n"/>
      <c r="AD586" s="142" t="n"/>
      <c r="AE586" s="142" t="n"/>
    </row>
    <row r="587" ht="15" customHeight="1" thickBot="1">
      <c r="B587" s="83" t="inlineStr">
        <is>
          <t>90MHL+12</t>
        </is>
      </c>
      <c r="C587" s="7">
        <f>SUMIF(数量表!D:H,B587,数量表!H:H)</f>
        <v/>
      </c>
      <c r="D587" s="7" t="n">
        <v>30</v>
      </c>
      <c r="E587" s="7" t="n">
        <v>105</v>
      </c>
      <c r="F587" s="84" t="n">
        <v>2048</v>
      </c>
      <c r="G587" s="7" t="inlineStr">
        <is>
          <t>×</t>
        </is>
      </c>
      <c r="H587" s="21" t="n">
        <v>1</v>
      </c>
      <c r="I587" s="21">
        <f>C587*H587</f>
        <v/>
      </c>
      <c r="J587" s="2" t="n"/>
      <c r="K587" s="96" t="inlineStr">
        <is>
          <t>30×105</t>
        </is>
      </c>
      <c r="L587" s="97">
        <f>F587</f>
        <v/>
      </c>
      <c r="M587" s="97">
        <f>I587</f>
        <v/>
      </c>
      <c r="N587" s="105" t="n"/>
      <c r="O587" s="99" t="n"/>
      <c r="P587" s="99" t="n"/>
      <c r="Q587" s="117" t="n"/>
      <c r="R587" s="118" t="n"/>
      <c r="S587" s="118" t="n"/>
      <c r="T587" s="119" t="n"/>
      <c r="U587" s="120" t="n"/>
      <c r="V587" s="120" t="n"/>
      <c r="W587" s="121" t="n"/>
      <c r="X587" s="122" t="n"/>
      <c r="Y587" s="122" t="n"/>
      <c r="Z587" s="143" t="n"/>
      <c r="AA587" s="140" t="n"/>
      <c r="AB587" s="140" t="n"/>
      <c r="AC587" s="144" t="n"/>
      <c r="AD587" s="142" t="n"/>
      <c r="AE587" s="142" t="n"/>
    </row>
    <row r="588" ht="15" customHeight="1" thickBot="1">
      <c r="B588" s="83" t="inlineStr">
        <is>
          <t>90MHR+12</t>
        </is>
      </c>
      <c r="C588" s="7">
        <f>SUMIF(数量表!D:H,B588,数量表!H:H)</f>
        <v/>
      </c>
      <c r="D588" s="7" t="n">
        <v>30</v>
      </c>
      <c r="E588" s="7" t="n">
        <v>105</v>
      </c>
      <c r="F588" s="84" t="n">
        <v>2048</v>
      </c>
      <c r="G588" s="7" t="inlineStr">
        <is>
          <t>×</t>
        </is>
      </c>
      <c r="H588" s="21" t="n">
        <v>1</v>
      </c>
      <c r="I588" s="21">
        <f>C588*H588</f>
        <v/>
      </c>
      <c r="J588" s="2" t="n"/>
      <c r="K588" s="96" t="inlineStr">
        <is>
          <t>30×105</t>
        </is>
      </c>
      <c r="L588" s="97">
        <f>F588</f>
        <v/>
      </c>
      <c r="M588" s="97">
        <f>I588</f>
        <v/>
      </c>
      <c r="N588" s="105" t="n"/>
      <c r="O588" s="99" t="n"/>
      <c r="P588" s="99" t="n"/>
      <c r="Q588" s="117" t="n"/>
      <c r="R588" s="118" t="n"/>
      <c r="S588" s="118" t="n"/>
      <c r="T588" s="119" t="n"/>
      <c r="U588" s="120" t="n"/>
      <c r="V588" s="120" t="n"/>
      <c r="W588" s="121" t="n"/>
      <c r="X588" s="122" t="n"/>
      <c r="Y588" s="122" t="n"/>
      <c r="Z588" s="143" t="n"/>
      <c r="AA588" s="140" t="n"/>
      <c r="AB588" s="140" t="n"/>
      <c r="AC588" s="144" t="n"/>
      <c r="AD588" s="142" t="n"/>
      <c r="AE588" s="142" t="n"/>
    </row>
    <row r="589" ht="15" customHeight="1">
      <c r="B589" s="79" t="inlineStr">
        <is>
          <t>90MHX</t>
        </is>
      </c>
      <c r="C589" s="80">
        <f>SUMIF(数量表!D:H,B589,数量表!H:H)</f>
        <v/>
      </c>
      <c r="D589" s="80" t="n">
        <v>30</v>
      </c>
      <c r="E589" s="80" t="n">
        <v>92</v>
      </c>
      <c r="F589" s="80" t="n">
        <v>2012</v>
      </c>
      <c r="G589" s="80" t="inlineStr">
        <is>
          <t>×</t>
        </is>
      </c>
      <c r="H589" s="82" t="n">
        <v>2</v>
      </c>
      <c r="I589" s="82">
        <f>C589*H589</f>
        <v/>
      </c>
      <c r="J589" s="2" t="n"/>
      <c r="K589" s="107" t="n"/>
      <c r="L589" s="108" t="n"/>
      <c r="M589" s="108" t="n"/>
      <c r="N589" s="109" t="n"/>
      <c r="O589" s="110" t="n"/>
      <c r="P589" s="110" t="n"/>
      <c r="Q589" s="129" t="n"/>
      <c r="R589" s="130" t="n"/>
      <c r="S589" s="130" t="n"/>
      <c r="T589" s="131" t="n"/>
      <c r="U589" s="132" t="n"/>
      <c r="V589" s="132" t="n"/>
      <c r="W589" s="133" t="n">
        <v>30</v>
      </c>
      <c r="X589" s="134">
        <f>F589</f>
        <v/>
      </c>
      <c r="Y589" s="134">
        <f>SUM(I589)</f>
        <v/>
      </c>
      <c r="Z589" s="151" t="n"/>
      <c r="AA589" s="152" t="n"/>
      <c r="AB589" s="152" t="n"/>
      <c r="AC589" s="153" t="n"/>
      <c r="AD589" s="154" t="n"/>
      <c r="AE589" s="154" t="n"/>
    </row>
    <row r="590" ht="15" customHeight="1" thickBot="1">
      <c r="B590" s="85" t="inlineStr">
        <is>
          <t>90MHX</t>
        </is>
      </c>
      <c r="C590">
        <f>SUMIF(数量表!D:H,B590,数量表!H:H)</f>
        <v/>
      </c>
      <c r="D590" t="n">
        <v>30</v>
      </c>
      <c r="E590" s="89" t="n">
        <v>92</v>
      </c>
      <c r="F590" s="89" t="n">
        <v>345</v>
      </c>
      <c r="G590" s="89" t="inlineStr">
        <is>
          <t>×</t>
        </is>
      </c>
      <c r="H590" s="91" t="n">
        <v>2</v>
      </c>
      <c r="I590" s="91">
        <f>C590*H590</f>
        <v/>
      </c>
      <c r="J590" s="2" t="n"/>
      <c r="K590" s="96" t="n"/>
      <c r="L590" s="97" t="n"/>
      <c r="M590" s="97" t="n"/>
      <c r="N590" s="98" t="n"/>
      <c r="O590" s="99" t="n"/>
      <c r="P590" s="99" t="n"/>
      <c r="Q590" s="117" t="n"/>
      <c r="R590" s="118" t="n"/>
      <c r="S590" s="118" t="n"/>
      <c r="T590" s="119" t="n"/>
      <c r="U590" s="120" t="n"/>
      <c r="V590" s="120" t="n"/>
      <c r="W590" s="121" t="n">
        <v>30</v>
      </c>
      <c r="X590" s="134">
        <f>F590</f>
        <v/>
      </c>
      <c r="Y590" s="122">
        <f>SUM(I590)</f>
        <v/>
      </c>
      <c r="Z590" s="143" t="n"/>
      <c r="AA590" s="140" t="n"/>
      <c r="AB590" s="140" t="n"/>
      <c r="AC590" s="144" t="n"/>
      <c r="AD590" s="142" t="n"/>
      <c r="AE590" s="142" t="n"/>
    </row>
    <row r="591" ht="15" customHeight="1">
      <c r="B591" s="79" t="inlineStr">
        <is>
          <t>90MHZ</t>
        </is>
      </c>
      <c r="C591" s="80">
        <f>SUMIF(数量表!D:H,B591,数量表!H:H)</f>
        <v/>
      </c>
      <c r="D591" s="80" t="n">
        <v>30</v>
      </c>
      <c r="E591" s="80" t="n">
        <v>92</v>
      </c>
      <c r="F591" s="80" t="n">
        <v>2012</v>
      </c>
      <c r="G591" s="80" t="inlineStr">
        <is>
          <t>×</t>
        </is>
      </c>
      <c r="H591" s="82" t="n">
        <v>2</v>
      </c>
      <c r="I591" s="82">
        <f>C591*H591</f>
        <v/>
      </c>
      <c r="J591" s="2" t="n"/>
      <c r="K591" s="107" t="n"/>
      <c r="L591" s="108" t="n"/>
      <c r="M591" s="108" t="n"/>
      <c r="N591" s="109" t="n"/>
      <c r="O591" s="110" t="n"/>
      <c r="P591" s="110" t="n"/>
      <c r="Q591" s="129" t="n"/>
      <c r="R591" s="130" t="n"/>
      <c r="S591" s="130" t="n"/>
      <c r="T591" s="131" t="n"/>
      <c r="U591" s="132" t="n"/>
      <c r="V591" s="132" t="n"/>
      <c r="W591" s="133" t="n">
        <v>30</v>
      </c>
      <c r="X591" s="134">
        <f>F591</f>
        <v/>
      </c>
      <c r="Y591" s="134">
        <f>SUM(I591)</f>
        <v/>
      </c>
      <c r="Z591" s="143" t="n"/>
      <c r="AA591" s="140" t="n"/>
      <c r="AB591" s="140" t="n"/>
      <c r="AC591" s="144" t="n"/>
      <c r="AD591" s="142" t="n"/>
      <c r="AE591" s="142" t="n"/>
    </row>
    <row r="592" ht="15" customHeight="1" thickBot="1">
      <c r="B592" s="88" t="inlineStr">
        <is>
          <t>90MHZ</t>
        </is>
      </c>
      <c r="C592" s="89">
        <f>SUMIF(数量表!D:H,B592,数量表!H:H)</f>
        <v/>
      </c>
      <c r="D592" s="89" t="n">
        <v>30</v>
      </c>
      <c r="E592" s="89" t="n">
        <v>92</v>
      </c>
      <c r="F592" s="89" t="n">
        <v>345</v>
      </c>
      <c r="G592" s="89" t="inlineStr">
        <is>
          <t>×</t>
        </is>
      </c>
      <c r="H592" s="91" t="n">
        <v>2</v>
      </c>
      <c r="I592" s="91">
        <f>C592*H592</f>
        <v/>
      </c>
      <c r="J592" s="2" t="n"/>
      <c r="K592" s="96" t="n"/>
      <c r="L592" s="97" t="n"/>
      <c r="M592" s="97" t="n"/>
      <c r="N592" s="98" t="n"/>
      <c r="O592" s="99" t="n"/>
      <c r="P592" s="99" t="n"/>
      <c r="Q592" s="117" t="n"/>
      <c r="R592" s="118" t="n"/>
      <c r="S592" s="118" t="n"/>
      <c r="T592" s="119" t="n"/>
      <c r="U592" s="120" t="n"/>
      <c r="V592" s="120" t="n"/>
      <c r="W592" s="121" t="n">
        <v>30</v>
      </c>
      <c r="X592" s="134">
        <f>F592</f>
        <v/>
      </c>
      <c r="Y592" s="122">
        <f>SUM(I592)</f>
        <v/>
      </c>
      <c r="Z592" s="143" t="n"/>
      <c r="AA592" s="140" t="n"/>
      <c r="AB592" s="140" t="n"/>
      <c r="AC592" s="144" t="n"/>
      <c r="AD592" s="142" t="n"/>
      <c r="AE592" s="142" t="n"/>
    </row>
    <row r="593" ht="15" customHeight="1">
      <c r="B593" s="79" t="inlineStr">
        <is>
          <t>90MNT</t>
        </is>
      </c>
      <c r="C593" s="80">
        <f>SUMIF(数量表!D:H,B593,数量表!H:H)</f>
        <v/>
      </c>
      <c r="D593" s="80" t="n">
        <v>45</v>
      </c>
      <c r="E593" s="80" t="n">
        <v>45</v>
      </c>
      <c r="F593" s="80" t="n">
        <v>1982</v>
      </c>
      <c r="G593" s="80" t="inlineStr">
        <is>
          <t>×</t>
        </is>
      </c>
      <c r="H593" s="82" t="n">
        <v>3</v>
      </c>
      <c r="I593" s="82">
        <f>C593*H593</f>
        <v/>
      </c>
      <c r="J593" s="2" t="n"/>
      <c r="K593" s="106" t="n"/>
      <c r="L593" s="97" t="n"/>
      <c r="M593" s="97" t="n"/>
      <c r="N593" s="105" t="n"/>
      <c r="O593" s="99" t="n"/>
      <c r="P593" s="99" t="n"/>
      <c r="Q593" s="117" t="inlineStr">
        <is>
          <t>45×45</t>
        </is>
      </c>
      <c r="R593" s="118">
        <f>F593</f>
        <v/>
      </c>
      <c r="S593" s="118">
        <f>I593</f>
        <v/>
      </c>
      <c r="T593" s="119" t="n"/>
      <c r="U593" s="120" t="n"/>
      <c r="V593" s="120" t="n"/>
      <c r="W593" s="121" t="n"/>
      <c r="X593" s="122" t="n"/>
      <c r="Y593" s="122" t="n"/>
      <c r="Z593" s="143" t="n"/>
      <c r="AA593" s="140" t="n"/>
      <c r="AB593" s="140" t="n"/>
      <c r="AC593" s="144" t="n"/>
      <c r="AD593" s="142" t="n"/>
      <c r="AE593" s="142" t="n"/>
    </row>
    <row r="594" ht="15" customHeight="1">
      <c r="B594" s="85" t="inlineStr">
        <is>
          <t>90MNT</t>
        </is>
      </c>
      <c r="C594">
        <f>SUMIF(数量表!D:H,B594,数量表!H:H)</f>
        <v/>
      </c>
      <c r="F594" s="162" t="n">
        <v>801</v>
      </c>
      <c r="G594" t="inlineStr">
        <is>
          <t>×</t>
        </is>
      </c>
      <c r="H594" s="87" t="n">
        <v>2</v>
      </c>
      <c r="I594" s="87">
        <f>C594*H594</f>
        <v/>
      </c>
      <c r="J594" s="2" t="n"/>
      <c r="K594" s="106" t="n"/>
      <c r="L594" s="97" t="n"/>
      <c r="M594" s="97" t="n"/>
      <c r="N594" s="105" t="n"/>
      <c r="O594" s="99" t="n"/>
      <c r="P594" s="99" t="n"/>
      <c r="Q594" s="117" t="inlineStr">
        <is>
          <t>45×45</t>
        </is>
      </c>
      <c r="R594" s="118">
        <f>F594</f>
        <v/>
      </c>
      <c r="S594" s="118">
        <f>I594</f>
        <v/>
      </c>
      <c r="T594" s="119" t="n"/>
      <c r="U594" s="120" t="n"/>
      <c r="V594" s="120" t="n"/>
      <c r="W594" s="121" t="n"/>
      <c r="X594" s="122" t="n"/>
      <c r="Y594" s="122" t="n"/>
      <c r="Z594" s="143" t="n"/>
      <c r="AA594" s="140" t="n"/>
      <c r="AB594" s="140" t="n"/>
      <c r="AC594" s="144" t="n"/>
      <c r="AD594" s="142" t="n"/>
      <c r="AE594" s="142" t="n"/>
    </row>
    <row r="595" ht="15" customHeight="1" thickBot="1">
      <c r="B595" s="88" t="inlineStr">
        <is>
          <t>90MNT</t>
        </is>
      </c>
      <c r="C595" s="89">
        <f>SUMIF(数量表!D:H,B595,数量表!H:H)</f>
        <v/>
      </c>
      <c r="D595" s="185" t="n">
        <v>35</v>
      </c>
      <c r="E595" s="185" t="n">
        <v>40</v>
      </c>
      <c r="F595" s="185" t="n">
        <v>2072</v>
      </c>
      <c r="G595" s="185" t="inlineStr">
        <is>
          <t>×</t>
        </is>
      </c>
      <c r="H595" s="186" t="n">
        <v>1</v>
      </c>
      <c r="I595" s="186">
        <f>C595*H595</f>
        <v/>
      </c>
      <c r="J595" s="2" t="n"/>
      <c r="K595" s="106" t="n"/>
      <c r="L595" s="97" t="n"/>
      <c r="M595" s="97" t="n"/>
      <c r="N595" s="105" t="n"/>
      <c r="O595" s="99" t="n"/>
      <c r="P595" s="99" t="n"/>
      <c r="Q595" s="117" t="n"/>
      <c r="R595" s="118" t="n"/>
      <c r="S595" s="118" t="n"/>
      <c r="T595" s="119" t="inlineStr">
        <is>
          <t>35×40</t>
        </is>
      </c>
      <c r="U595" s="120">
        <f>F595</f>
        <v/>
      </c>
      <c r="V595" s="120">
        <f>I595</f>
        <v/>
      </c>
      <c r="W595" s="121" t="n"/>
      <c r="X595" s="122" t="n"/>
      <c r="Y595" s="122" t="n"/>
      <c r="Z595" s="143" t="n"/>
      <c r="AA595" s="140" t="n"/>
      <c r="AB595" s="140" t="n"/>
      <c r="AC595" s="144" t="n"/>
      <c r="AD595" s="142" t="n"/>
      <c r="AE595" s="142" t="n"/>
    </row>
    <row r="596" ht="15" customHeight="1">
      <c r="B596" s="79" t="inlineStr">
        <is>
          <t>90MNTW</t>
        </is>
      </c>
      <c r="C596" s="80">
        <f>SUMIF(数量表!D:H,B596,数量表!H:H)</f>
        <v/>
      </c>
      <c r="D596" s="80" t="n">
        <v>45</v>
      </c>
      <c r="E596" s="80" t="n">
        <v>45</v>
      </c>
      <c r="F596" s="80" t="n">
        <v>1982</v>
      </c>
      <c r="G596" s="80" t="inlineStr">
        <is>
          <t>×</t>
        </is>
      </c>
      <c r="H596" s="82" t="n">
        <v>3</v>
      </c>
      <c r="I596" s="82">
        <f>C596*H596</f>
        <v/>
      </c>
      <c r="J596" s="2" t="n"/>
      <c r="K596" s="106" t="n"/>
      <c r="L596" s="97" t="n"/>
      <c r="M596" s="97" t="n"/>
      <c r="N596" s="105" t="n"/>
      <c r="O596" s="99" t="n"/>
      <c r="P596" s="99" t="n"/>
      <c r="Q596" s="117" t="inlineStr">
        <is>
          <t>45×45</t>
        </is>
      </c>
      <c r="R596" s="118">
        <f>F596</f>
        <v/>
      </c>
      <c r="S596" s="118">
        <f>I596</f>
        <v/>
      </c>
      <c r="T596" s="119" t="n"/>
      <c r="U596" s="120" t="n"/>
      <c r="V596" s="120" t="n"/>
      <c r="W596" s="121" t="n"/>
      <c r="X596" s="122" t="n"/>
      <c r="Y596" s="122" t="n"/>
      <c r="Z596" s="143" t="n"/>
      <c r="AA596" s="140" t="n"/>
      <c r="AB596" s="140" t="n"/>
      <c r="AC596" s="144" t="n"/>
      <c r="AD596" s="142" t="n"/>
      <c r="AE596" s="142" t="n"/>
    </row>
    <row r="597" ht="15" customHeight="1">
      <c r="B597" s="85" t="inlineStr">
        <is>
          <t>90MNTW</t>
        </is>
      </c>
      <c r="C597">
        <f>SUMIF(数量表!D:H,B597,数量表!H:H)</f>
        <v/>
      </c>
      <c r="F597" s="162" t="n">
        <v>801</v>
      </c>
      <c r="G597" t="inlineStr">
        <is>
          <t>×</t>
        </is>
      </c>
      <c r="H597" s="87" t="n">
        <v>2</v>
      </c>
      <c r="I597" s="87">
        <f>C597*H597</f>
        <v/>
      </c>
      <c r="J597" s="2" t="n"/>
      <c r="K597" s="106" t="n"/>
      <c r="L597" s="97" t="n"/>
      <c r="M597" s="97" t="n"/>
      <c r="N597" s="105" t="n"/>
      <c r="O597" s="99" t="n"/>
      <c r="P597" s="99" t="n"/>
      <c r="Q597" s="117" t="inlineStr">
        <is>
          <t>45×45</t>
        </is>
      </c>
      <c r="R597" s="118">
        <f>F597</f>
        <v/>
      </c>
      <c r="S597" s="118">
        <f>I597</f>
        <v/>
      </c>
      <c r="T597" s="119" t="n"/>
      <c r="U597" s="120" t="n"/>
      <c r="V597" s="120" t="n"/>
      <c r="W597" s="121" t="n"/>
      <c r="X597" s="122" t="n"/>
      <c r="Y597" s="122" t="n"/>
      <c r="Z597" s="143" t="n"/>
      <c r="AA597" s="140" t="n"/>
      <c r="AB597" s="140" t="n"/>
      <c r="AC597" s="144" t="n"/>
      <c r="AD597" s="142" t="n"/>
      <c r="AE597" s="142" t="n"/>
    </row>
    <row r="598" ht="15" customHeight="1" thickBot="1">
      <c r="B598" s="88" t="inlineStr">
        <is>
          <t>90MNTW</t>
        </is>
      </c>
      <c r="C598" s="89">
        <f>SUMIF(数量表!D:H,B598,数量表!H:H)</f>
        <v/>
      </c>
      <c r="D598" s="185" t="n">
        <v>35</v>
      </c>
      <c r="E598" s="185" t="n">
        <v>40</v>
      </c>
      <c r="F598" s="185" t="n">
        <v>2072</v>
      </c>
      <c r="G598" s="185" t="inlineStr">
        <is>
          <t>×</t>
        </is>
      </c>
      <c r="H598" s="186" t="n">
        <v>1</v>
      </c>
      <c r="I598" s="186">
        <f>C598*H598</f>
        <v/>
      </c>
      <c r="J598" s="2" t="n"/>
      <c r="K598" s="106" t="n"/>
      <c r="L598" s="97" t="n"/>
      <c r="M598" s="97" t="n"/>
      <c r="N598" s="105" t="n"/>
      <c r="O598" s="99" t="n"/>
      <c r="P598" s="99" t="n"/>
      <c r="Q598" s="117" t="n"/>
      <c r="R598" s="118" t="n"/>
      <c r="S598" s="118" t="n"/>
      <c r="T598" s="119" t="inlineStr">
        <is>
          <t>35×40</t>
        </is>
      </c>
      <c r="U598" s="120">
        <f>F598</f>
        <v/>
      </c>
      <c r="V598" s="120">
        <f>I598</f>
        <v/>
      </c>
      <c r="W598" s="121" t="n"/>
      <c r="X598" s="122" t="n"/>
      <c r="Y598" s="122" t="n"/>
      <c r="Z598" s="143" t="n"/>
      <c r="AA598" s="140" t="n"/>
      <c r="AB598" s="140" t="n"/>
      <c r="AC598" s="144" t="n"/>
      <c r="AD598" s="142" t="n"/>
      <c r="AE598" s="142" t="n"/>
    </row>
    <row r="599" ht="15" customHeight="1">
      <c r="B599" s="79" t="inlineStr">
        <is>
          <t>90MNTH</t>
        </is>
      </c>
      <c r="C599" s="80" t="n">
        <v>0</v>
      </c>
      <c r="D599" s="80" t="n">
        <v>45</v>
      </c>
      <c r="E599" s="80" t="n">
        <v>45</v>
      </c>
      <c r="F599" s="80" t="n">
        <v>1982</v>
      </c>
      <c r="G599" s="80" t="inlineStr">
        <is>
          <t>×</t>
        </is>
      </c>
      <c r="H599" s="82" t="n">
        <v>2</v>
      </c>
      <c r="I599" s="82">
        <f>C599*H599</f>
        <v/>
      </c>
      <c r="J599" s="2" t="n"/>
      <c r="K599" s="106" t="n"/>
      <c r="L599" s="97" t="n"/>
      <c r="M599" s="97" t="n"/>
      <c r="N599" s="105" t="n"/>
      <c r="O599" s="99" t="n"/>
      <c r="P599" s="99" t="n"/>
      <c r="Q599" s="117" t="inlineStr">
        <is>
          <t>45×45</t>
        </is>
      </c>
      <c r="R599" s="118">
        <f>F599</f>
        <v/>
      </c>
      <c r="S599" s="118">
        <f>I599</f>
        <v/>
      </c>
      <c r="T599" s="119" t="n"/>
      <c r="U599" s="120" t="n"/>
      <c r="V599" s="120" t="n"/>
      <c r="W599" s="121" t="n"/>
      <c r="X599" s="122" t="n"/>
      <c r="Y599" s="122" t="n"/>
      <c r="Z599" s="143" t="n"/>
      <c r="AA599" s="140" t="n"/>
      <c r="AB599" s="140" t="n"/>
      <c r="AC599" s="144" t="n"/>
      <c r="AD599" s="142" t="n"/>
      <c r="AE599" s="142" t="n"/>
    </row>
    <row r="600" ht="15" customHeight="1">
      <c r="B600" s="85" t="inlineStr">
        <is>
          <t>90MNTH</t>
        </is>
      </c>
      <c r="C600">
        <f>SUMIF(数量表!D:H,B600,数量表!H:H)</f>
        <v/>
      </c>
      <c r="F600" s="162" t="n">
        <v>346</v>
      </c>
      <c r="G600" t="inlineStr">
        <is>
          <t>×</t>
        </is>
      </c>
      <c r="H600" s="87" t="n">
        <v>2</v>
      </c>
      <c r="I600" s="87">
        <f>C600*H600</f>
        <v/>
      </c>
      <c r="J600" s="2" t="n"/>
      <c r="K600" s="106" t="n"/>
      <c r="L600" s="97" t="n"/>
      <c r="M600" s="97" t="n"/>
      <c r="N600" s="105" t="n"/>
      <c r="O600" s="99" t="n"/>
      <c r="P600" s="99" t="n"/>
      <c r="Q600" s="117" t="inlineStr">
        <is>
          <t>45×45</t>
        </is>
      </c>
      <c r="R600" s="118">
        <f>F600</f>
        <v/>
      </c>
      <c r="S600" s="118">
        <f>I600</f>
        <v/>
      </c>
      <c r="T600" s="119" t="n"/>
      <c r="U600" s="120" t="n"/>
      <c r="V600" s="120" t="n"/>
      <c r="W600" s="121" t="n"/>
      <c r="X600" s="122" t="n"/>
      <c r="Y600" s="122" t="n"/>
      <c r="Z600" s="143" t="n"/>
      <c r="AA600" s="140" t="n"/>
      <c r="AB600" s="140" t="n"/>
      <c r="AC600" s="144" t="n"/>
      <c r="AD600" s="142" t="n"/>
      <c r="AE600" s="142" t="n"/>
    </row>
    <row r="601" ht="15" customHeight="1" thickBot="1">
      <c r="B601" s="85" t="inlineStr">
        <is>
          <t>90MNTH</t>
        </is>
      </c>
      <c r="C601">
        <f>SUMIF(数量表!D:H,B601,数量表!H:H)</f>
        <v/>
      </c>
      <c r="D601" s="185" t="n">
        <v>35</v>
      </c>
      <c r="E601" s="185" t="n">
        <v>40</v>
      </c>
      <c r="F601" s="185" t="n">
        <v>2072</v>
      </c>
      <c r="G601" s="185" t="inlineStr">
        <is>
          <t>×</t>
        </is>
      </c>
      <c r="H601" s="186" t="n">
        <v>1</v>
      </c>
      <c r="I601" s="186">
        <f>C601*H601</f>
        <v/>
      </c>
      <c r="J601" s="2" t="n"/>
      <c r="K601" s="106" t="n"/>
      <c r="L601" s="97" t="n"/>
      <c r="M601" s="97" t="n"/>
      <c r="N601" s="105" t="n"/>
      <c r="O601" s="99" t="n"/>
      <c r="P601" s="99" t="n"/>
      <c r="Q601" s="117" t="n"/>
      <c r="R601" s="118" t="n"/>
      <c r="S601" s="118" t="n"/>
      <c r="T601" s="119" t="inlineStr">
        <is>
          <t>35×40</t>
        </is>
      </c>
      <c r="U601" s="120">
        <f>F601</f>
        <v/>
      </c>
      <c r="V601" s="120">
        <f>I601</f>
        <v/>
      </c>
      <c r="W601" s="121" t="n"/>
      <c r="X601" s="122" t="n"/>
      <c r="Y601" s="122" t="n"/>
      <c r="Z601" s="143" t="n"/>
      <c r="AA601" s="140" t="n"/>
      <c r="AB601" s="140" t="n"/>
      <c r="AC601" s="144" t="n"/>
      <c r="AD601" s="142" t="n"/>
      <c r="AE601" s="142" t="n"/>
    </row>
    <row r="602" ht="15" customHeight="1">
      <c r="B602" s="79" t="inlineStr">
        <is>
          <t>90MNTWH</t>
        </is>
      </c>
      <c r="C602" s="80">
        <f>SUMIF(数量表!D:H,B602,数量表!H:H)</f>
        <v/>
      </c>
      <c r="D602" s="80" t="n">
        <v>45</v>
      </c>
      <c r="E602" s="80" t="n">
        <v>45</v>
      </c>
      <c r="F602" s="80" t="n">
        <v>1982</v>
      </c>
      <c r="G602" s="80" t="inlineStr">
        <is>
          <t>×</t>
        </is>
      </c>
      <c r="H602" s="82" t="n">
        <v>2</v>
      </c>
      <c r="I602" s="82">
        <f>C602*H602</f>
        <v/>
      </c>
      <c r="J602" s="2" t="n"/>
      <c r="K602" s="106" t="n"/>
      <c r="L602" s="97" t="n"/>
      <c r="M602" s="97" t="n"/>
      <c r="N602" s="105" t="n"/>
      <c r="O602" s="99" t="n"/>
      <c r="P602" s="99" t="n"/>
      <c r="Q602" s="117" t="inlineStr">
        <is>
          <t>45×45</t>
        </is>
      </c>
      <c r="R602" s="118">
        <f>F602</f>
        <v/>
      </c>
      <c r="S602" s="118">
        <f>I602</f>
        <v/>
      </c>
      <c r="T602" s="119" t="n"/>
      <c r="U602" s="120" t="n"/>
      <c r="V602" s="120" t="n"/>
      <c r="W602" s="121" t="n"/>
      <c r="X602" s="122" t="n"/>
      <c r="Y602" s="122" t="n"/>
      <c r="Z602" s="143" t="n"/>
      <c r="AA602" s="140" t="n"/>
      <c r="AB602" s="140" t="n"/>
      <c r="AC602" s="144" t="n"/>
      <c r="AD602" s="142" t="n"/>
      <c r="AE602" s="142" t="n"/>
    </row>
    <row r="603" ht="15" customHeight="1" thickBot="1">
      <c r="B603" s="88" t="inlineStr">
        <is>
          <t>90MNTWH</t>
        </is>
      </c>
      <c r="C603" s="89">
        <f>SUMIF(数量表!D:H,B603,数量表!H:H)</f>
        <v/>
      </c>
      <c r="D603" s="89" t="n"/>
      <c r="E603" s="89" t="n"/>
      <c r="F603" s="187" t="n">
        <v>346</v>
      </c>
      <c r="G603" s="89" t="inlineStr">
        <is>
          <t>×</t>
        </is>
      </c>
      <c r="H603" s="91" t="n">
        <v>2</v>
      </c>
      <c r="I603" s="91">
        <f>C603*H603</f>
        <v/>
      </c>
      <c r="J603" s="2" t="n"/>
      <c r="K603" s="106" t="n"/>
      <c r="L603" s="97" t="n"/>
      <c r="M603" s="97" t="n"/>
      <c r="N603" s="105" t="n"/>
      <c r="O603" s="99" t="n"/>
      <c r="P603" s="99" t="n"/>
      <c r="Q603" s="117" t="inlineStr">
        <is>
          <t>45×45</t>
        </is>
      </c>
      <c r="R603" s="118">
        <f>F603</f>
        <v/>
      </c>
      <c r="S603" s="118">
        <f>I603</f>
        <v/>
      </c>
      <c r="T603" s="119" t="n"/>
      <c r="U603" s="120" t="n"/>
      <c r="V603" s="120" t="n"/>
      <c r="W603" s="121" t="n"/>
      <c r="X603" s="122" t="n"/>
      <c r="Y603" s="122" t="n"/>
      <c r="Z603" s="143" t="n"/>
      <c r="AA603" s="140" t="n"/>
      <c r="AB603" s="140" t="n"/>
      <c r="AC603" s="144" t="n"/>
      <c r="AD603" s="142" t="n"/>
      <c r="AE603" s="142" t="n"/>
    </row>
    <row r="604" ht="15" customHeight="1">
      <c r="B604" s="79" t="inlineStr">
        <is>
          <t>90MNTQ3</t>
        </is>
      </c>
      <c r="C604" s="80">
        <f>SUMIF(数量表!D:H,B604,数量表!H:H)</f>
        <v/>
      </c>
      <c r="D604" s="80" t="n">
        <v>45</v>
      </c>
      <c r="E604" s="80" t="n">
        <v>45</v>
      </c>
      <c r="F604" s="81" t="n">
        <v>1982</v>
      </c>
      <c r="G604" s="80" t="inlineStr">
        <is>
          <t>×</t>
        </is>
      </c>
      <c r="H604" s="82" t="n">
        <v>3</v>
      </c>
      <c r="I604" s="82">
        <f>C604*H604</f>
        <v/>
      </c>
      <c r="J604" s="2" t="n"/>
      <c r="K604" s="106" t="n"/>
      <c r="L604" s="97" t="n"/>
      <c r="M604" s="97" t="n"/>
      <c r="N604" s="105" t="n"/>
      <c r="O604" s="99" t="n"/>
      <c r="P604" s="99" t="n"/>
      <c r="Q604" s="117" t="inlineStr">
        <is>
          <t>45×45</t>
        </is>
      </c>
      <c r="R604" s="118">
        <f>F604</f>
        <v/>
      </c>
      <c r="S604" s="118">
        <f>I604</f>
        <v/>
      </c>
      <c r="T604" s="119" t="n"/>
      <c r="U604" s="120" t="n"/>
      <c r="V604" s="120" t="n"/>
      <c r="W604" s="121" t="n"/>
      <c r="X604" s="122" t="n"/>
      <c r="Y604" s="122" t="n"/>
      <c r="Z604" s="143" t="n"/>
      <c r="AA604" s="140" t="n"/>
      <c r="AB604" s="140" t="n"/>
      <c r="AC604" s="144" t="n"/>
      <c r="AD604" s="142" t="n"/>
      <c r="AE604" s="142" t="n"/>
    </row>
    <row r="605" ht="15" customHeight="1">
      <c r="B605" s="85" t="inlineStr">
        <is>
          <t>90MNTQ3</t>
        </is>
      </c>
      <c r="C605">
        <f>SUMIF(数量表!D:H,B605,数量表!H:H)</f>
        <v/>
      </c>
      <c r="F605" s="162" t="n">
        <v>574</v>
      </c>
      <c r="G605" t="inlineStr">
        <is>
          <t>×</t>
        </is>
      </c>
      <c r="H605" s="87" t="n">
        <v>2</v>
      </c>
      <c r="I605" s="87">
        <f>C605*H605</f>
        <v/>
      </c>
      <c r="J605" s="2" t="n"/>
      <c r="K605" s="106" t="n"/>
      <c r="L605" s="97" t="n"/>
      <c r="M605" s="97" t="n"/>
      <c r="N605" s="105" t="n"/>
      <c r="O605" s="99" t="n"/>
      <c r="P605" s="99" t="n"/>
      <c r="Q605" s="117" t="inlineStr">
        <is>
          <t>45×45</t>
        </is>
      </c>
      <c r="R605" s="118">
        <f>F605</f>
        <v/>
      </c>
      <c r="S605" s="118">
        <f>I605</f>
        <v/>
      </c>
      <c r="T605" s="119" t="n"/>
      <c r="U605" s="120" t="n"/>
      <c r="V605" s="120" t="n"/>
      <c r="W605" s="121" t="n"/>
      <c r="X605" s="122" t="n"/>
      <c r="Y605" s="122" t="n"/>
      <c r="Z605" s="143" t="n"/>
      <c r="AA605" s="140" t="n"/>
      <c r="AB605" s="140" t="n"/>
      <c r="AC605" s="144" t="n"/>
      <c r="AD605" s="142" t="n"/>
      <c r="AE605" s="142" t="n"/>
    </row>
    <row r="606" ht="15" customHeight="1" thickBot="1">
      <c r="B606" s="88" t="inlineStr">
        <is>
          <t>90MNTQ3</t>
        </is>
      </c>
      <c r="C606" s="89">
        <f>SUMIF(数量表!D:H,B606,数量表!H:H)</f>
        <v/>
      </c>
      <c r="D606" s="185" t="n">
        <v>35</v>
      </c>
      <c r="E606" s="185" t="n">
        <v>40</v>
      </c>
      <c r="F606" s="185" t="n">
        <v>2072</v>
      </c>
      <c r="G606" s="185" t="inlineStr">
        <is>
          <t>×</t>
        </is>
      </c>
      <c r="H606" s="186" t="n">
        <v>1</v>
      </c>
      <c r="I606" s="91">
        <f>C606*H606</f>
        <v/>
      </c>
      <c r="J606" s="2" t="n"/>
      <c r="K606" s="106" t="n"/>
      <c r="L606" s="97" t="n"/>
      <c r="M606" s="97" t="n"/>
      <c r="N606" s="105" t="n"/>
      <c r="O606" s="99" t="n"/>
      <c r="P606" s="99" t="n"/>
      <c r="Q606" s="117" t="n"/>
      <c r="R606" s="118" t="n"/>
      <c r="S606" s="118" t="n"/>
      <c r="T606" s="119" t="inlineStr">
        <is>
          <t>35×40</t>
        </is>
      </c>
      <c r="U606" s="120">
        <f>F606</f>
        <v/>
      </c>
      <c r="V606" s="120">
        <f>I606</f>
        <v/>
      </c>
      <c r="W606" s="121" t="n"/>
      <c r="X606" s="122" t="n"/>
      <c r="Y606" s="122" t="n"/>
      <c r="Z606" s="143" t="n"/>
      <c r="AA606" s="140" t="n"/>
      <c r="AB606" s="140" t="n"/>
      <c r="AC606" s="144" t="n"/>
      <c r="AD606" s="142" t="n"/>
      <c r="AE606" s="142" t="n"/>
    </row>
    <row r="607" ht="15" customHeight="1">
      <c r="B607" s="79" t="inlineStr">
        <is>
          <t>90MNTWQ3</t>
        </is>
      </c>
      <c r="C607" s="80">
        <f>SUMIF(数量表!D:H,B607,数量表!H:H)</f>
        <v/>
      </c>
      <c r="D607" s="80" t="n">
        <v>45</v>
      </c>
      <c r="E607" s="80" t="n">
        <v>45</v>
      </c>
      <c r="F607" s="81" t="n">
        <v>1982</v>
      </c>
      <c r="G607" s="80" t="inlineStr">
        <is>
          <t>×</t>
        </is>
      </c>
      <c r="H607" s="82" t="n">
        <v>3</v>
      </c>
      <c r="I607" s="82">
        <f>C607*H607</f>
        <v/>
      </c>
      <c r="J607" s="2" t="n"/>
      <c r="K607" s="106" t="n"/>
      <c r="L607" s="97" t="n"/>
      <c r="M607" s="97" t="n"/>
      <c r="N607" s="105" t="n"/>
      <c r="O607" s="99" t="n"/>
      <c r="P607" s="99" t="n"/>
      <c r="Q607" s="117" t="inlineStr">
        <is>
          <t>45×45</t>
        </is>
      </c>
      <c r="R607" s="118">
        <f>F607</f>
        <v/>
      </c>
      <c r="S607" s="118">
        <f>I607</f>
        <v/>
      </c>
      <c r="T607" s="119" t="n"/>
      <c r="U607" s="120" t="n"/>
      <c r="V607" s="120" t="n"/>
      <c r="W607" s="121" t="n"/>
      <c r="X607" s="122" t="n"/>
      <c r="Y607" s="122" t="n"/>
      <c r="Z607" s="143" t="n"/>
      <c r="AA607" s="140" t="n"/>
      <c r="AB607" s="140" t="n"/>
      <c r="AC607" s="144" t="n"/>
      <c r="AD607" s="142" t="n"/>
      <c r="AE607" s="142" t="n"/>
    </row>
    <row r="608" ht="15" customHeight="1">
      <c r="B608" s="85" t="inlineStr">
        <is>
          <t>90MNTWQ3</t>
        </is>
      </c>
      <c r="C608">
        <f>SUMIF(数量表!D:H,B608,数量表!H:H)</f>
        <v/>
      </c>
      <c r="F608" s="162" t="n">
        <v>574</v>
      </c>
      <c r="G608" t="inlineStr">
        <is>
          <t>×</t>
        </is>
      </c>
      <c r="H608" s="87" t="n">
        <v>2</v>
      </c>
      <c r="I608" s="87">
        <f>C608*H608</f>
        <v/>
      </c>
      <c r="J608" s="2" t="n"/>
      <c r="K608" s="106" t="n"/>
      <c r="L608" s="97" t="n"/>
      <c r="M608" s="97" t="n"/>
      <c r="N608" s="105" t="n"/>
      <c r="O608" s="99" t="n"/>
      <c r="P608" s="99" t="n"/>
      <c r="Q608" s="117" t="inlineStr">
        <is>
          <t>45×45</t>
        </is>
      </c>
      <c r="R608" s="118">
        <f>F608</f>
        <v/>
      </c>
      <c r="S608" s="118">
        <f>I608</f>
        <v/>
      </c>
      <c r="T608" s="119" t="n"/>
      <c r="U608" s="120" t="n"/>
      <c r="V608" s="120" t="n"/>
      <c r="W608" s="121" t="n"/>
      <c r="X608" s="122" t="n"/>
      <c r="Y608" s="122" t="n"/>
      <c r="Z608" s="143" t="n"/>
      <c r="AA608" s="140" t="n"/>
      <c r="AB608" s="140" t="n"/>
      <c r="AC608" s="144" t="n"/>
      <c r="AD608" s="142" t="n"/>
      <c r="AE608" s="142" t="n"/>
    </row>
    <row r="609" ht="15" customHeight="1" thickBot="1">
      <c r="B609" s="88" t="inlineStr">
        <is>
          <t>90MNTWQ3</t>
        </is>
      </c>
      <c r="C609" s="89">
        <f>SUMIF(数量表!D:H,B609,数量表!H:H)</f>
        <v/>
      </c>
      <c r="D609" s="185" t="n">
        <v>35</v>
      </c>
      <c r="E609" s="185" t="n">
        <v>40</v>
      </c>
      <c r="F609" s="185" t="n">
        <v>2072</v>
      </c>
      <c r="G609" s="185" t="inlineStr">
        <is>
          <t>×</t>
        </is>
      </c>
      <c r="H609" s="186" t="n">
        <v>1</v>
      </c>
      <c r="I609" s="91">
        <f>C609*H609</f>
        <v/>
      </c>
      <c r="J609" s="2" t="n"/>
      <c r="K609" s="106" t="n"/>
      <c r="L609" s="97" t="n"/>
      <c r="M609" s="97" t="n"/>
      <c r="N609" s="105" t="n"/>
      <c r="O609" s="99" t="n"/>
      <c r="P609" s="99" t="n"/>
      <c r="Q609" s="117" t="n"/>
      <c r="R609" s="118" t="n"/>
      <c r="S609" s="118" t="n"/>
      <c r="T609" s="119" t="inlineStr">
        <is>
          <t>35×40</t>
        </is>
      </c>
      <c r="U609" s="120">
        <f>F609</f>
        <v/>
      </c>
      <c r="V609" s="120">
        <f>I609</f>
        <v/>
      </c>
      <c r="W609" s="121" t="n"/>
      <c r="X609" s="122" t="n"/>
      <c r="Y609" s="122" t="n"/>
      <c r="Z609" s="143" t="n"/>
      <c r="AA609" s="140" t="n"/>
      <c r="AB609" s="140" t="n"/>
      <c r="AC609" s="144" t="n"/>
      <c r="AD609" s="142" t="n"/>
      <c r="AE609" s="142" t="n"/>
    </row>
    <row r="610" ht="15" customHeight="1">
      <c r="B610" s="79" t="inlineStr">
        <is>
          <t>90MNTQ600</t>
        </is>
      </c>
      <c r="C610" s="80">
        <f>SUMIF(数量表!D:H,B610,数量表!H:H)</f>
        <v/>
      </c>
      <c r="D610" s="80" t="n">
        <v>45</v>
      </c>
      <c r="E610" s="80" t="n">
        <v>45</v>
      </c>
      <c r="F610" s="81" t="n">
        <v>1982</v>
      </c>
      <c r="G610" s="80" t="inlineStr">
        <is>
          <t>×</t>
        </is>
      </c>
      <c r="H610" s="82" t="n">
        <v>3</v>
      </c>
      <c r="I610" s="82">
        <f>C610*H610</f>
        <v/>
      </c>
      <c r="J610" s="2" t="n"/>
      <c r="K610" s="106" t="n"/>
      <c r="L610" s="97" t="n"/>
      <c r="M610" s="97" t="n"/>
      <c r="N610" s="105" t="n"/>
      <c r="O610" s="99" t="n"/>
      <c r="P610" s="99" t="n"/>
      <c r="Q610" s="117" t="inlineStr">
        <is>
          <t>45×45</t>
        </is>
      </c>
      <c r="R610" s="118">
        <f>F610</f>
        <v/>
      </c>
      <c r="S610" s="118">
        <f>I610</f>
        <v/>
      </c>
      <c r="T610" s="119" t="n"/>
      <c r="U610" s="120" t="n"/>
      <c r="V610" s="120" t="n"/>
      <c r="W610" s="121" t="n"/>
      <c r="X610" s="122" t="n"/>
      <c r="Y610" s="122" t="n"/>
      <c r="Z610" s="143" t="n"/>
      <c r="AA610" s="140" t="n"/>
      <c r="AB610" s="140" t="n"/>
      <c r="AC610" s="144" t="n"/>
      <c r="AD610" s="142" t="n"/>
      <c r="AE610" s="142" t="n"/>
    </row>
    <row r="611" ht="15" customHeight="1">
      <c r="B611" s="85" t="inlineStr">
        <is>
          <t>90MNTQ600</t>
        </is>
      </c>
      <c r="C611">
        <f>SUMIF(数量表!D:H,B611,数量表!H:H)</f>
        <v/>
      </c>
      <c r="F611" s="162" t="n">
        <v>491</v>
      </c>
      <c r="G611" t="inlineStr">
        <is>
          <t>×</t>
        </is>
      </c>
      <c r="H611" s="87" t="n">
        <v>2</v>
      </c>
      <c r="I611" s="87">
        <f>C611*H611</f>
        <v/>
      </c>
      <c r="J611" s="2" t="n"/>
      <c r="K611" s="106" t="n"/>
      <c r="L611" s="97" t="n"/>
      <c r="M611" s="97" t="n"/>
      <c r="N611" s="105" t="n"/>
      <c r="O611" s="99" t="n"/>
      <c r="P611" s="99" t="n"/>
      <c r="Q611" s="117" t="inlineStr">
        <is>
          <t>45×45</t>
        </is>
      </c>
      <c r="R611" s="118">
        <f>F611</f>
        <v/>
      </c>
      <c r="S611" s="118">
        <f>I611</f>
        <v/>
      </c>
      <c r="T611" s="119" t="n"/>
      <c r="U611" s="120" t="n"/>
      <c r="V611" s="120" t="n"/>
      <c r="W611" s="121" t="n"/>
      <c r="X611" s="122" t="n"/>
      <c r="Y611" s="122" t="n"/>
      <c r="Z611" s="143" t="n"/>
      <c r="AA611" s="140" t="n"/>
      <c r="AB611" s="140" t="n"/>
      <c r="AC611" s="144" t="n"/>
      <c r="AD611" s="142" t="n"/>
      <c r="AE611" s="142" t="n"/>
    </row>
    <row r="612" ht="15" customHeight="1" thickBot="1">
      <c r="B612" s="88" t="inlineStr">
        <is>
          <t>90MNTQ600</t>
        </is>
      </c>
      <c r="C612" s="89">
        <f>SUMIF(数量表!D:H,B612,数量表!H:H)</f>
        <v/>
      </c>
      <c r="D612" s="185" t="n">
        <v>35</v>
      </c>
      <c r="E612" s="185" t="n">
        <v>40</v>
      </c>
      <c r="F612" s="185" t="n">
        <v>2072</v>
      </c>
      <c r="G612" s="185" t="inlineStr">
        <is>
          <t>×</t>
        </is>
      </c>
      <c r="H612" s="186" t="n">
        <v>1</v>
      </c>
      <c r="I612" s="91">
        <f>C612*H612</f>
        <v/>
      </c>
      <c r="J612" s="2" t="n"/>
      <c r="K612" s="106" t="n"/>
      <c r="L612" s="97" t="n"/>
      <c r="M612" s="97" t="n"/>
      <c r="N612" s="105" t="n"/>
      <c r="O612" s="99" t="n"/>
      <c r="P612" s="99" t="n"/>
      <c r="Q612" s="117" t="n"/>
      <c r="R612" s="118" t="n"/>
      <c r="S612" s="118" t="n"/>
      <c r="T612" s="119" t="inlineStr">
        <is>
          <t>35×40</t>
        </is>
      </c>
      <c r="U612" s="120">
        <f>F612</f>
        <v/>
      </c>
      <c r="V612" s="120">
        <f>I612</f>
        <v/>
      </c>
      <c r="W612" s="121" t="n"/>
      <c r="X612" s="122" t="n"/>
      <c r="Y612" s="122" t="n"/>
      <c r="Z612" s="143" t="n"/>
      <c r="AA612" s="140" t="n"/>
      <c r="AB612" s="140" t="n"/>
      <c r="AC612" s="144" t="n"/>
      <c r="AD612" s="142" t="n"/>
      <c r="AE612" s="142" t="n"/>
    </row>
    <row r="613" ht="15" customHeight="1">
      <c r="B613" s="79" t="inlineStr">
        <is>
          <t>90MNTWQ600</t>
        </is>
      </c>
      <c r="C613" s="80">
        <f>SUMIF(数量表!D:H,B613,数量表!H:H)</f>
        <v/>
      </c>
      <c r="D613" s="80" t="n">
        <v>45</v>
      </c>
      <c r="E613" s="80" t="n">
        <v>45</v>
      </c>
      <c r="F613" s="81" t="n">
        <v>1982</v>
      </c>
      <c r="G613" s="80" t="inlineStr">
        <is>
          <t>×</t>
        </is>
      </c>
      <c r="H613" s="82" t="n">
        <v>3</v>
      </c>
      <c r="I613" s="82">
        <f>C613*H613</f>
        <v/>
      </c>
      <c r="J613" s="2" t="n"/>
      <c r="K613" s="106" t="n"/>
      <c r="L613" s="97" t="n"/>
      <c r="M613" s="97" t="n"/>
      <c r="N613" s="105" t="n"/>
      <c r="O613" s="99" t="n"/>
      <c r="P613" s="99" t="n"/>
      <c r="Q613" s="117" t="inlineStr">
        <is>
          <t>45×45</t>
        </is>
      </c>
      <c r="R613" s="118">
        <f>F613</f>
        <v/>
      </c>
      <c r="S613" s="118">
        <f>I613</f>
        <v/>
      </c>
      <c r="T613" s="119" t="n"/>
      <c r="U613" s="120" t="n"/>
      <c r="V613" s="120" t="n"/>
      <c r="W613" s="121" t="n"/>
      <c r="X613" s="122" t="n"/>
      <c r="Y613" s="122" t="n"/>
      <c r="Z613" s="143" t="n"/>
      <c r="AA613" s="140" t="n"/>
      <c r="AB613" s="140" t="n"/>
      <c r="AC613" s="144" t="n"/>
      <c r="AD613" s="142" t="n"/>
      <c r="AE613" s="142" t="n"/>
    </row>
    <row r="614" ht="15" customHeight="1">
      <c r="B614" s="85" t="inlineStr">
        <is>
          <t>90MNTWQ600</t>
        </is>
      </c>
      <c r="C614">
        <f>SUMIF(数量表!D:H,B614,数量表!H:H)</f>
        <v/>
      </c>
      <c r="F614" s="162" t="n">
        <v>491</v>
      </c>
      <c r="G614" t="inlineStr">
        <is>
          <t>×</t>
        </is>
      </c>
      <c r="H614" s="87" t="n">
        <v>2</v>
      </c>
      <c r="I614" s="87">
        <f>C614*H614</f>
        <v/>
      </c>
      <c r="J614" s="2" t="n"/>
      <c r="K614" s="106" t="n"/>
      <c r="L614" s="97" t="n"/>
      <c r="M614" s="97" t="n"/>
      <c r="N614" s="105" t="n"/>
      <c r="O614" s="99" t="n"/>
      <c r="P614" s="99" t="n"/>
      <c r="Q614" s="117" t="inlineStr">
        <is>
          <t>45×45</t>
        </is>
      </c>
      <c r="R614" s="118">
        <f>F614</f>
        <v/>
      </c>
      <c r="S614" s="118">
        <f>I614</f>
        <v/>
      </c>
      <c r="T614" s="119" t="n"/>
      <c r="U614" s="120" t="n"/>
      <c r="V614" s="120" t="n"/>
      <c r="W614" s="121" t="n"/>
      <c r="X614" s="122" t="n"/>
      <c r="Y614" s="122" t="n"/>
      <c r="Z614" s="143" t="n"/>
      <c r="AA614" s="140" t="n"/>
      <c r="AB614" s="140" t="n"/>
      <c r="AC614" s="144" t="n"/>
      <c r="AD614" s="142" t="n"/>
      <c r="AE614" s="142" t="n"/>
    </row>
    <row r="615" ht="15" customHeight="1" thickBot="1">
      <c r="B615" s="88" t="inlineStr">
        <is>
          <t>90MNTWQ600</t>
        </is>
      </c>
      <c r="C615" s="89">
        <f>SUMIF(数量表!D:H,B615,数量表!H:H)</f>
        <v/>
      </c>
      <c r="D615" s="185" t="n">
        <v>35</v>
      </c>
      <c r="E615" s="185" t="n">
        <v>40</v>
      </c>
      <c r="F615" s="185" t="n">
        <v>2072</v>
      </c>
      <c r="G615" s="185" t="inlineStr">
        <is>
          <t>×</t>
        </is>
      </c>
      <c r="H615" s="186" t="n">
        <v>1</v>
      </c>
      <c r="I615" s="91">
        <f>C615*H615</f>
        <v/>
      </c>
      <c r="J615" s="2" t="n"/>
      <c r="K615" s="106" t="n"/>
      <c r="L615" s="97" t="n"/>
      <c r="M615" s="97" t="n"/>
      <c r="N615" s="105" t="n"/>
      <c r="O615" s="99" t="n"/>
      <c r="P615" s="99" t="n"/>
      <c r="Q615" s="117" t="n"/>
      <c r="R615" s="118" t="n"/>
      <c r="S615" s="118" t="n"/>
      <c r="T615" s="119" t="inlineStr">
        <is>
          <t>35×40</t>
        </is>
      </c>
      <c r="U615" s="120">
        <f>F615</f>
        <v/>
      </c>
      <c r="V615" s="120">
        <f>I615</f>
        <v/>
      </c>
      <c r="W615" s="121" t="n"/>
      <c r="X615" s="122" t="n"/>
      <c r="Y615" s="122" t="n"/>
      <c r="Z615" s="143" t="n"/>
      <c r="AA615" s="140" t="n"/>
      <c r="AB615" s="140" t="n"/>
      <c r="AC615" s="144" t="n"/>
      <c r="AD615" s="142" t="n"/>
      <c r="AE615" s="142" t="n"/>
    </row>
    <row r="616" ht="15" customHeight="1">
      <c r="B616" s="79" t="inlineStr">
        <is>
          <t>90MNTS</t>
        </is>
      </c>
      <c r="C616" s="80">
        <f>SUMIF(数量表!D:H,B616,数量表!H:H)</f>
        <v/>
      </c>
      <c r="D616" s="80" t="n">
        <v>45</v>
      </c>
      <c r="E616" s="80" t="n">
        <v>45</v>
      </c>
      <c r="F616" s="80" t="n">
        <v>1982</v>
      </c>
      <c r="G616" s="80" t="inlineStr">
        <is>
          <t>×</t>
        </is>
      </c>
      <c r="H616" s="82" t="n">
        <v>3</v>
      </c>
      <c r="I616" s="82">
        <f>C616*H616</f>
        <v/>
      </c>
      <c r="J616" s="2" t="n"/>
      <c r="K616" s="106" t="n"/>
      <c r="L616" s="97" t="n"/>
      <c r="M616" s="97" t="n"/>
      <c r="N616" s="105" t="n"/>
      <c r="O616" s="99" t="n"/>
      <c r="P616" s="99" t="n"/>
      <c r="Q616" s="117" t="inlineStr">
        <is>
          <t>45×45</t>
        </is>
      </c>
      <c r="R616" s="118">
        <f>F616</f>
        <v/>
      </c>
      <c r="S616" s="118">
        <f>I616</f>
        <v/>
      </c>
      <c r="T616" s="119" t="n"/>
      <c r="U616" s="120" t="n"/>
      <c r="V616" s="120" t="n"/>
      <c r="W616" s="121" t="n"/>
      <c r="X616" s="122" t="n"/>
      <c r="Y616" s="122" t="n"/>
      <c r="Z616" s="143" t="n"/>
      <c r="AA616" s="140" t="n"/>
      <c r="AB616" s="140" t="n"/>
      <c r="AC616" s="144" t="n"/>
      <c r="AD616" s="142" t="n"/>
      <c r="AE616" s="142" t="n"/>
    </row>
    <row r="617" ht="15" customHeight="1">
      <c r="B617" s="85" t="inlineStr">
        <is>
          <t>90MNTS</t>
        </is>
      </c>
      <c r="C617">
        <f>SUMIF(数量表!D:H,B617,数量表!H:H)</f>
        <v/>
      </c>
      <c r="F617" s="162" t="n">
        <v>726</v>
      </c>
      <c r="G617" t="inlineStr">
        <is>
          <t>×</t>
        </is>
      </c>
      <c r="H617" s="87" t="n">
        <v>2</v>
      </c>
      <c r="I617" s="87">
        <f>C617*H617</f>
        <v/>
      </c>
      <c r="J617" s="2" t="n"/>
      <c r="K617" s="106" t="n"/>
      <c r="L617" s="97" t="n"/>
      <c r="M617" s="97" t="n"/>
      <c r="N617" s="105" t="n"/>
      <c r="O617" s="99" t="n"/>
      <c r="P617" s="99" t="n"/>
      <c r="Q617" s="117" t="inlineStr">
        <is>
          <t>45×45</t>
        </is>
      </c>
      <c r="R617" s="118">
        <f>F617</f>
        <v/>
      </c>
      <c r="S617" s="118">
        <f>I617</f>
        <v/>
      </c>
      <c r="T617" s="119" t="n"/>
      <c r="U617" s="120" t="n"/>
      <c r="V617" s="120" t="n"/>
      <c r="W617" s="121" t="n"/>
      <c r="X617" s="122" t="n"/>
      <c r="Y617" s="122" t="n"/>
      <c r="Z617" s="143" t="n"/>
      <c r="AA617" s="140" t="n"/>
      <c r="AB617" s="140" t="n"/>
      <c r="AC617" s="144" t="n"/>
      <c r="AD617" s="142" t="n"/>
      <c r="AE617" s="142" t="n"/>
    </row>
    <row r="618" ht="15" customHeight="1" thickBot="1">
      <c r="B618" s="88" t="inlineStr">
        <is>
          <t>90MNTS</t>
        </is>
      </c>
      <c r="C618" s="89">
        <f>SUMIF(数量表!D:H,B618,数量表!H:H)</f>
        <v/>
      </c>
      <c r="D618" s="185" t="n">
        <v>35</v>
      </c>
      <c r="E618" s="185" t="n">
        <v>40</v>
      </c>
      <c r="F618" s="185" t="n">
        <v>2072</v>
      </c>
      <c r="G618" s="185" t="inlineStr">
        <is>
          <t>×</t>
        </is>
      </c>
      <c r="H618" s="186" t="n">
        <v>1</v>
      </c>
      <c r="I618" s="91">
        <f>C618*H618</f>
        <v/>
      </c>
      <c r="J618" s="2" t="n"/>
      <c r="K618" s="106" t="n"/>
      <c r="L618" s="97" t="n"/>
      <c r="M618" s="97" t="n"/>
      <c r="N618" s="105" t="n"/>
      <c r="O618" s="99" t="n"/>
      <c r="P618" s="99" t="n"/>
      <c r="Q618" s="117" t="n"/>
      <c r="R618" s="118" t="n"/>
      <c r="S618" s="118" t="n"/>
      <c r="T618" s="119" t="inlineStr">
        <is>
          <t>35×40</t>
        </is>
      </c>
      <c r="U618" s="120">
        <f>F618</f>
        <v/>
      </c>
      <c r="V618" s="120">
        <f>I618</f>
        <v/>
      </c>
      <c r="W618" s="121" t="n"/>
      <c r="X618" s="122" t="n"/>
      <c r="Y618" s="122" t="n"/>
      <c r="Z618" s="143" t="n"/>
      <c r="AA618" s="140" t="n"/>
      <c r="AB618" s="140" t="n"/>
      <c r="AC618" s="144" t="n"/>
      <c r="AD618" s="142" t="n"/>
      <c r="AE618" s="142" t="n"/>
    </row>
    <row r="619" ht="15" customHeight="1">
      <c r="B619" s="79" t="inlineStr">
        <is>
          <t>90MNTWS</t>
        </is>
      </c>
      <c r="C619" s="80">
        <f>SUMIF(数量表!D:H,B619,数量表!H:H)</f>
        <v/>
      </c>
      <c r="D619" s="80" t="n">
        <v>45</v>
      </c>
      <c r="E619" s="80" t="n">
        <v>45</v>
      </c>
      <c r="F619" s="80" t="n">
        <v>1982</v>
      </c>
      <c r="G619" s="80" t="inlineStr">
        <is>
          <t>×</t>
        </is>
      </c>
      <c r="H619" s="82" t="n">
        <v>3</v>
      </c>
      <c r="I619" s="82">
        <f>C619*H619</f>
        <v/>
      </c>
      <c r="J619" s="2" t="n"/>
      <c r="K619" s="106" t="n"/>
      <c r="L619" s="97" t="n"/>
      <c r="M619" s="97" t="n"/>
      <c r="N619" s="105" t="n"/>
      <c r="O619" s="99" t="n"/>
      <c r="P619" s="99" t="n"/>
      <c r="Q619" s="117" t="inlineStr">
        <is>
          <t>45×45</t>
        </is>
      </c>
      <c r="R619" s="118">
        <f>F619</f>
        <v/>
      </c>
      <c r="S619" s="118">
        <f>I619</f>
        <v/>
      </c>
      <c r="T619" s="119" t="n"/>
      <c r="U619" s="120" t="n"/>
      <c r="V619" s="120" t="n"/>
      <c r="W619" s="121" t="n"/>
      <c r="X619" s="122" t="n"/>
      <c r="Y619" s="122" t="n"/>
      <c r="Z619" s="143" t="n"/>
      <c r="AA619" s="140" t="n"/>
      <c r="AB619" s="140" t="n"/>
      <c r="AC619" s="144" t="n"/>
      <c r="AD619" s="142" t="n"/>
      <c r="AE619" s="142" t="n"/>
    </row>
    <row r="620" ht="15" customHeight="1" thickBot="1">
      <c r="B620" s="88" t="inlineStr">
        <is>
          <t>90MNTWS</t>
        </is>
      </c>
      <c r="C620" s="89">
        <f>SUMIF(数量表!D:H,B620,数量表!H:H)</f>
        <v/>
      </c>
      <c r="D620" s="89" t="n"/>
      <c r="E620" s="89" t="n"/>
      <c r="F620" s="187" t="n">
        <v>726</v>
      </c>
      <c r="G620" s="89" t="inlineStr">
        <is>
          <t>×</t>
        </is>
      </c>
      <c r="H620" s="91" t="n">
        <v>2</v>
      </c>
      <c r="I620" s="91">
        <f>C620*H620</f>
        <v/>
      </c>
      <c r="J620" s="2" t="n"/>
      <c r="K620" s="106" t="n"/>
      <c r="L620" s="97" t="n"/>
      <c r="M620" s="97" t="n"/>
      <c r="N620" s="105" t="n"/>
      <c r="O620" s="99" t="n"/>
      <c r="P620" s="99" t="n"/>
      <c r="Q620" s="117" t="inlineStr">
        <is>
          <t>45×45</t>
        </is>
      </c>
      <c r="R620" s="118">
        <f>F620</f>
        <v/>
      </c>
      <c r="S620" s="118">
        <f>I620</f>
        <v/>
      </c>
      <c r="T620" s="119" t="n"/>
      <c r="U620" s="120" t="n"/>
      <c r="V620" s="120" t="n"/>
      <c r="W620" s="121" t="n"/>
      <c r="X620" s="122" t="n"/>
      <c r="Y620" s="122" t="n"/>
      <c r="Z620" s="143" t="n"/>
      <c r="AA620" s="140" t="n"/>
      <c r="AB620" s="140" t="n"/>
      <c r="AC620" s="144" t="n"/>
      <c r="AD620" s="142" t="n"/>
      <c r="AE620" s="142" t="n"/>
    </row>
    <row r="621" ht="15" customHeight="1" thickBot="1">
      <c r="B621" s="88" t="inlineStr">
        <is>
          <t>90MQ3O</t>
        </is>
      </c>
      <c r="C621" s="89">
        <f>SUMIF(数量表!D:H,B621,数量表!H:H)</f>
        <v/>
      </c>
      <c r="D621" s="89" t="n">
        <v>27</v>
      </c>
      <c r="E621" s="89" t="n">
        <v>105</v>
      </c>
      <c r="F621" s="89" t="n">
        <v>2048</v>
      </c>
      <c r="G621" s="89" t="inlineStr">
        <is>
          <t>×</t>
        </is>
      </c>
      <c r="H621" s="91" t="n">
        <v>1</v>
      </c>
      <c r="I621" s="91">
        <f>C621*H621</f>
        <v/>
      </c>
      <c r="J621" s="2" t="n"/>
      <c r="K621" s="106" t="n"/>
      <c r="L621" s="97" t="n"/>
      <c r="M621" s="97" t="n"/>
      <c r="N621" s="105" t="inlineStr">
        <is>
          <t>27×105</t>
        </is>
      </c>
      <c r="O621" s="99">
        <f>F621</f>
        <v/>
      </c>
      <c r="P621" s="99">
        <f>I621</f>
        <v/>
      </c>
      <c r="Q621" s="117" t="n"/>
      <c r="R621" s="118" t="n"/>
      <c r="S621" s="118" t="n"/>
      <c r="T621" s="119" t="n"/>
      <c r="U621" s="120" t="n"/>
      <c r="V621" s="120" t="n"/>
      <c r="W621" s="121" t="n"/>
      <c r="X621" s="122" t="n"/>
      <c r="Y621" s="122" t="n"/>
      <c r="Z621" s="143" t="n"/>
      <c r="AA621" s="140" t="n"/>
      <c r="AB621" s="140" t="n"/>
      <c r="AC621" s="144" t="n"/>
      <c r="AD621" s="142" t="n"/>
      <c r="AE621" s="142" t="n"/>
    </row>
    <row r="622" ht="15" customHeight="1">
      <c r="B622" s="79" t="inlineStr">
        <is>
          <t>90MQ3OL</t>
        </is>
      </c>
      <c r="C622" s="80">
        <f>SUMIF(数量表!D:H,B622,数量表!H:H)</f>
        <v/>
      </c>
      <c r="D622" s="80" t="n">
        <v>27</v>
      </c>
      <c r="E622" s="80" t="n">
        <v>105</v>
      </c>
      <c r="F622" s="80" t="n">
        <v>2048</v>
      </c>
      <c r="G622" s="80" t="inlineStr">
        <is>
          <t>×</t>
        </is>
      </c>
      <c r="H622" s="82" t="n">
        <v>1</v>
      </c>
      <c r="I622" s="82">
        <f>C622*H622</f>
        <v/>
      </c>
      <c r="J622" s="2" t="n"/>
      <c r="K622" s="106" t="n"/>
      <c r="L622" s="97" t="n"/>
      <c r="M622" s="97" t="n"/>
      <c r="N622" s="105" t="inlineStr">
        <is>
          <t>27×105</t>
        </is>
      </c>
      <c r="O622" s="99">
        <f>F622</f>
        <v/>
      </c>
      <c r="P622" s="99">
        <f>I622</f>
        <v/>
      </c>
      <c r="Q622" s="117" t="n"/>
      <c r="R622" s="118" t="n"/>
      <c r="S622" s="118" t="n"/>
      <c r="T622" s="119" t="n"/>
      <c r="U622" s="120" t="n"/>
      <c r="V622" s="120" t="n"/>
      <c r="W622" s="121" t="n"/>
      <c r="X622" s="122" t="n"/>
      <c r="Y622" s="122" t="n"/>
      <c r="Z622" s="143" t="n"/>
      <c r="AA622" s="140" t="n"/>
      <c r="AB622" s="140" t="n"/>
      <c r="AC622" s="144" t="n"/>
      <c r="AD622" s="142" t="n"/>
      <c r="AE622" s="142" t="n"/>
    </row>
    <row r="623" ht="15" customHeight="1" thickBot="1">
      <c r="B623" s="88" t="inlineStr">
        <is>
          <t>90MQ3OL</t>
        </is>
      </c>
      <c r="C623" s="89">
        <f>SUMIF(数量表!D:H,B623,数量表!H:H)</f>
        <v/>
      </c>
      <c r="D623" s="89" t="n">
        <v>30</v>
      </c>
      <c r="E623" s="89" t="n">
        <v>105</v>
      </c>
      <c r="F623" s="90" t="n">
        <v>2048</v>
      </c>
      <c r="G623" s="89" t="inlineStr">
        <is>
          <t>×</t>
        </is>
      </c>
      <c r="H623" s="91" t="n">
        <v>1</v>
      </c>
      <c r="I623" s="91">
        <f>C623*H623</f>
        <v/>
      </c>
      <c r="J623" s="2" t="n"/>
      <c r="K623" s="106" t="inlineStr">
        <is>
          <t>30×105</t>
        </is>
      </c>
      <c r="L623" s="97">
        <f>F623</f>
        <v/>
      </c>
      <c r="M623" s="97">
        <f>I623</f>
        <v/>
      </c>
      <c r="N623" s="105" t="n"/>
      <c r="O623" s="99" t="n"/>
      <c r="P623" s="99" t="n"/>
      <c r="Q623" s="117" t="n"/>
      <c r="R623" s="118" t="n"/>
      <c r="S623" s="118" t="n"/>
      <c r="T623" s="119" t="n"/>
      <c r="U623" s="120" t="n"/>
      <c r="V623" s="120" t="n"/>
      <c r="W623" s="121" t="n"/>
      <c r="X623" s="122" t="n"/>
      <c r="Y623" s="122" t="n"/>
      <c r="Z623" s="143" t="n"/>
      <c r="AA623" s="140" t="n"/>
      <c r="AB623" s="140" t="n"/>
      <c r="AC623" s="144" t="n"/>
      <c r="AD623" s="142" t="n"/>
      <c r="AE623" s="142" t="n"/>
    </row>
    <row r="624" ht="15" customHeight="1">
      <c r="B624" s="79" t="inlineStr">
        <is>
          <t>90MQ3OR</t>
        </is>
      </c>
      <c r="C624" s="80">
        <f>SUMIF(数量表!D:H,B624,数量表!H:H)</f>
        <v/>
      </c>
      <c r="D624" s="80" t="n">
        <v>27</v>
      </c>
      <c r="E624" s="80" t="n">
        <v>105</v>
      </c>
      <c r="F624" s="80" t="n">
        <v>2048</v>
      </c>
      <c r="G624" s="80" t="inlineStr">
        <is>
          <t>×</t>
        </is>
      </c>
      <c r="H624" s="82" t="n">
        <v>1</v>
      </c>
      <c r="I624" s="82">
        <f>C624*H624</f>
        <v/>
      </c>
      <c r="J624" s="2" t="n"/>
      <c r="K624" s="106" t="n"/>
      <c r="L624" s="97" t="n"/>
      <c r="M624" s="97" t="n"/>
      <c r="N624" s="105" t="inlineStr">
        <is>
          <t>27×105</t>
        </is>
      </c>
      <c r="O624" s="99">
        <f>F624</f>
        <v/>
      </c>
      <c r="P624" s="99">
        <f>I624</f>
        <v/>
      </c>
      <c r="Q624" s="117" t="n"/>
      <c r="R624" s="118" t="n"/>
      <c r="S624" s="118" t="n"/>
      <c r="T624" s="119" t="n"/>
      <c r="U624" s="120" t="n"/>
      <c r="V624" s="120" t="n"/>
      <c r="W624" s="121" t="n"/>
      <c r="X624" s="122" t="n"/>
      <c r="Y624" s="122" t="n"/>
      <c r="Z624" s="143" t="n"/>
      <c r="AA624" s="140" t="n"/>
      <c r="AB624" s="140" t="n"/>
      <c r="AC624" s="144" t="n"/>
      <c r="AD624" s="142" t="n"/>
      <c r="AE624" s="142" t="n"/>
    </row>
    <row r="625" ht="15" customHeight="1" thickBot="1">
      <c r="B625" s="88" t="inlineStr">
        <is>
          <t>90MQ3OR</t>
        </is>
      </c>
      <c r="C625" s="89">
        <f>SUMIF(数量表!D:H,B625,数量表!H:H)</f>
        <v/>
      </c>
      <c r="D625" s="89" t="n">
        <v>30</v>
      </c>
      <c r="E625" s="89" t="n">
        <v>105</v>
      </c>
      <c r="F625" s="90" t="n">
        <v>2048</v>
      </c>
      <c r="G625" s="89" t="inlineStr">
        <is>
          <t>×</t>
        </is>
      </c>
      <c r="H625" s="91" t="n">
        <v>1</v>
      </c>
      <c r="I625" s="91">
        <f>C625*H625</f>
        <v/>
      </c>
      <c r="J625" s="2" t="n"/>
      <c r="K625" s="106" t="inlineStr">
        <is>
          <t>30×105</t>
        </is>
      </c>
      <c r="L625" s="97">
        <f>F625</f>
        <v/>
      </c>
      <c r="M625" s="97">
        <f>I625</f>
        <v/>
      </c>
      <c r="N625" s="105" t="n"/>
      <c r="O625" s="99" t="n"/>
      <c r="P625" s="99" t="n"/>
      <c r="Q625" s="117" t="n"/>
      <c r="R625" s="118" t="n"/>
      <c r="S625" s="118" t="n"/>
      <c r="T625" s="119" t="n"/>
      <c r="U625" s="120" t="n"/>
      <c r="V625" s="120" t="n"/>
      <c r="W625" s="121" t="n"/>
      <c r="X625" s="122" t="n"/>
      <c r="Y625" s="122" t="n"/>
      <c r="Z625" s="143" t="n"/>
      <c r="AA625" s="140" t="n"/>
      <c r="AB625" s="140" t="n"/>
      <c r="AC625" s="144" t="n"/>
      <c r="AD625" s="142" t="n"/>
      <c r="AE625" s="142" t="n"/>
    </row>
    <row r="626" ht="15" customHeight="1" thickBot="1">
      <c r="B626" s="88" t="inlineStr">
        <is>
          <t>90MQ3OS</t>
        </is>
      </c>
      <c r="C626" s="89">
        <f>SUMIF(数量表!D:H,B626,数量表!H:H)</f>
        <v/>
      </c>
      <c r="D626" s="89" t="n">
        <v>27</v>
      </c>
      <c r="E626" s="89" t="n">
        <v>105</v>
      </c>
      <c r="F626" s="89" t="n">
        <v>2048</v>
      </c>
      <c r="G626" s="89" t="inlineStr">
        <is>
          <t>×</t>
        </is>
      </c>
      <c r="H626" s="91" t="n">
        <v>1</v>
      </c>
      <c r="I626" s="91">
        <f>C626*H626</f>
        <v/>
      </c>
      <c r="J626" s="2" t="n"/>
      <c r="K626" s="106" t="n"/>
      <c r="L626" s="97" t="n"/>
      <c r="M626" s="97" t="n"/>
      <c r="N626" s="105" t="inlineStr">
        <is>
          <t>27×105</t>
        </is>
      </c>
      <c r="O626" s="99">
        <f>F626</f>
        <v/>
      </c>
      <c r="P626" s="99">
        <f>I626</f>
        <v/>
      </c>
      <c r="Q626" s="117" t="n"/>
      <c r="R626" s="118" t="n"/>
      <c r="S626" s="118" t="n"/>
      <c r="T626" s="119" t="n"/>
      <c r="U626" s="120" t="n"/>
      <c r="V626" s="120" t="n"/>
      <c r="W626" s="121" t="n"/>
      <c r="X626" s="122" t="n"/>
      <c r="Y626" s="122" t="n"/>
      <c r="Z626" s="143" t="n"/>
      <c r="AA626" s="140" t="n"/>
      <c r="AB626" s="140" t="n"/>
      <c r="AC626" s="144" t="n"/>
      <c r="AD626" s="142" t="n"/>
      <c r="AE626" s="142" t="n"/>
    </row>
    <row r="627" ht="15" customHeight="1">
      <c r="B627" s="85" t="inlineStr">
        <is>
          <t>90MQ3R+12</t>
        </is>
      </c>
      <c r="C627">
        <f>SUMIF(数量表!D:H,B627,数量表!H:H)</f>
        <v/>
      </c>
      <c r="D627" t="n">
        <v>27</v>
      </c>
      <c r="E627" t="n">
        <v>105</v>
      </c>
      <c r="F627" t="n">
        <v>2048</v>
      </c>
      <c r="G627" t="inlineStr">
        <is>
          <t>×</t>
        </is>
      </c>
      <c r="H627" s="87" t="n">
        <v>1</v>
      </c>
      <c r="I627" s="87">
        <f>C627*H627</f>
        <v/>
      </c>
      <c r="J627" s="2" t="n"/>
      <c r="K627" s="106" t="n"/>
      <c r="L627" s="97" t="n"/>
      <c r="M627" s="97" t="n"/>
      <c r="N627" s="105" t="inlineStr">
        <is>
          <t>27×105</t>
        </is>
      </c>
      <c r="O627" s="99">
        <f>F627</f>
        <v/>
      </c>
      <c r="P627" s="99">
        <f>I627</f>
        <v/>
      </c>
      <c r="Q627" s="117" t="n"/>
      <c r="R627" s="118" t="n"/>
      <c r="S627" s="118" t="n"/>
      <c r="T627" s="119" t="n"/>
      <c r="U627" s="120" t="n"/>
      <c r="V627" s="120" t="n"/>
      <c r="W627" s="121" t="n"/>
      <c r="X627" s="122" t="n"/>
      <c r="Y627" s="122" t="n"/>
      <c r="Z627" s="143" t="n"/>
      <c r="AA627" s="140" t="n"/>
      <c r="AB627" s="140" t="n"/>
      <c r="AC627" s="144" t="n"/>
      <c r="AD627" s="142" t="n"/>
      <c r="AE627" s="142" t="n"/>
    </row>
    <row r="628" ht="15" customHeight="1" thickBot="1">
      <c r="B628" s="88" t="inlineStr">
        <is>
          <t>90MQ3R+12</t>
        </is>
      </c>
      <c r="C628" s="89">
        <f>SUMIF(数量表!D:H,B628,数量表!H:H)</f>
        <v/>
      </c>
      <c r="D628" s="89" t="n">
        <v>30</v>
      </c>
      <c r="E628" s="89" t="n">
        <v>105</v>
      </c>
      <c r="F628" s="89" t="n">
        <v>2048</v>
      </c>
      <c r="G628" s="89" t="inlineStr">
        <is>
          <t>×</t>
        </is>
      </c>
      <c r="H628" s="91" t="n">
        <v>1</v>
      </c>
      <c r="I628" s="91">
        <f>C628*H628</f>
        <v/>
      </c>
      <c r="J628" s="2" t="n"/>
      <c r="K628" s="106" t="inlineStr">
        <is>
          <t>30×105</t>
        </is>
      </c>
      <c r="L628" s="97">
        <f>F628</f>
        <v/>
      </c>
      <c r="M628" s="97">
        <f>I628</f>
        <v/>
      </c>
      <c r="N628" s="105" t="n"/>
      <c r="O628" s="99" t="n"/>
      <c r="P628" s="99" t="n"/>
      <c r="Q628" s="117" t="n"/>
      <c r="R628" s="118" t="n"/>
      <c r="S628" s="118" t="n"/>
      <c r="T628" s="119" t="n"/>
      <c r="U628" s="120" t="n"/>
      <c r="V628" s="120" t="n"/>
      <c r="W628" s="121" t="n"/>
      <c r="X628" s="122" t="n"/>
      <c r="Y628" s="122" t="n"/>
      <c r="Z628" s="143" t="n"/>
      <c r="AA628" s="140" t="n"/>
      <c r="AB628" s="140" t="n"/>
      <c r="AC628" s="144" t="n"/>
      <c r="AD628" s="142" t="n"/>
      <c r="AE628" s="142" t="n"/>
    </row>
    <row r="629" ht="15" customHeight="1">
      <c r="B629" s="85" t="inlineStr">
        <is>
          <t>90MQ3Z</t>
        </is>
      </c>
      <c r="C629">
        <f>SUMIF(数量表!D:H,B629,数量表!H:H)</f>
        <v/>
      </c>
      <c r="D629" t="n">
        <v>27</v>
      </c>
      <c r="E629" t="n">
        <v>92</v>
      </c>
      <c r="F629" t="n">
        <v>2012</v>
      </c>
      <c r="G629" t="inlineStr">
        <is>
          <t>×</t>
        </is>
      </c>
      <c r="H629" s="87" t="n">
        <v>1</v>
      </c>
      <c r="I629" s="87">
        <f>C629*H629</f>
        <v/>
      </c>
      <c r="J629" s="2" t="n"/>
      <c r="K629" s="106" t="n"/>
      <c r="L629" s="97" t="n"/>
      <c r="M629" s="97" t="n"/>
      <c r="N629" s="105" t="n"/>
      <c r="O629" s="99" t="n"/>
      <c r="P629" s="99" t="n"/>
      <c r="Q629" s="117" t="n"/>
      <c r="R629" s="118" t="n"/>
      <c r="S629" s="118" t="n"/>
      <c r="T629" s="119" t="n"/>
      <c r="U629" s="120" t="n"/>
      <c r="V629" s="120" t="n"/>
      <c r="W629" s="121" t="n"/>
      <c r="X629" s="122" t="n"/>
      <c r="Y629" s="122" t="n"/>
      <c r="Z629" s="143" t="inlineStr">
        <is>
          <t>27x92</t>
        </is>
      </c>
      <c r="AA629" s="140">
        <f>F629</f>
        <v/>
      </c>
      <c r="AB629" s="140">
        <f>I629</f>
        <v/>
      </c>
      <c r="AC629" s="144" t="n"/>
      <c r="AD629" s="142" t="n"/>
      <c r="AE629" s="142" t="n"/>
    </row>
    <row r="630" ht="15" customHeight="1">
      <c r="B630" s="85" t="inlineStr">
        <is>
          <t>90MQ3Z</t>
        </is>
      </c>
      <c r="C630">
        <f>SUMIF(数量表!D:H,B630,数量表!H:H)</f>
        <v/>
      </c>
      <c r="D630" t="n">
        <v>30</v>
      </c>
      <c r="E630" t="n">
        <v>92</v>
      </c>
      <c r="F630" t="n">
        <v>2012</v>
      </c>
      <c r="G630" t="inlineStr">
        <is>
          <t>×</t>
        </is>
      </c>
      <c r="H630" s="87" t="n">
        <v>1</v>
      </c>
      <c r="I630" s="87">
        <f>C630*H630</f>
        <v/>
      </c>
      <c r="J630" s="2" t="n"/>
      <c r="K630" s="106" t="n"/>
      <c r="L630" s="97" t="n"/>
      <c r="M630" s="97" t="n"/>
      <c r="N630" s="105" t="n"/>
      <c r="O630" s="99" t="n"/>
      <c r="P630" s="99" t="n"/>
      <c r="Q630" s="117" t="n"/>
      <c r="R630" s="118" t="n"/>
      <c r="S630" s="118" t="n"/>
      <c r="T630" s="119" t="n"/>
      <c r="U630" s="120" t="n"/>
      <c r="V630" s="120" t="n"/>
      <c r="W630" s="121" t="inlineStr">
        <is>
          <t>30x92</t>
        </is>
      </c>
      <c r="X630" s="122">
        <f>F630</f>
        <v/>
      </c>
      <c r="Y630" s="122">
        <f>I630</f>
        <v/>
      </c>
      <c r="Z630" s="143" t="n"/>
      <c r="AA630" s="140" t="n"/>
      <c r="AB630" s="140" t="n"/>
      <c r="AC630" s="144" t="n"/>
      <c r="AD630" s="142" t="n"/>
      <c r="AE630" s="142" t="n"/>
    </row>
    <row r="631" ht="15" customHeight="1" thickBot="1">
      <c r="B631" s="88" t="inlineStr">
        <is>
          <t>90MQ3Z</t>
        </is>
      </c>
      <c r="C631" s="89">
        <f>SUMIF(数量表!D:H,B631,数量表!H:H)</f>
        <v/>
      </c>
      <c r="D631" s="89" t="n">
        <v>30</v>
      </c>
      <c r="E631" s="89" t="n">
        <v>92</v>
      </c>
      <c r="F631" s="89" t="n">
        <v>573</v>
      </c>
      <c r="G631" s="89" t="inlineStr">
        <is>
          <t>×</t>
        </is>
      </c>
      <c r="H631" s="91" t="n">
        <v>2</v>
      </c>
      <c r="I631" s="91">
        <f>C631*H631</f>
        <v/>
      </c>
      <c r="J631" s="2" t="n"/>
      <c r="K631" s="106" t="n"/>
      <c r="L631" s="97" t="n"/>
      <c r="M631" s="97" t="n"/>
      <c r="N631" s="105" t="n"/>
      <c r="O631" s="99" t="n"/>
      <c r="P631" s="99" t="n"/>
      <c r="Q631" s="117" t="n"/>
      <c r="R631" s="118" t="n"/>
      <c r="S631" s="118" t="n"/>
      <c r="T631" s="119" t="n"/>
      <c r="U631" s="120" t="n"/>
      <c r="V631" s="120" t="n"/>
      <c r="W631" s="121" t="inlineStr">
        <is>
          <t>30x92</t>
        </is>
      </c>
      <c r="X631" s="122">
        <f>F631</f>
        <v/>
      </c>
      <c r="Y631" s="122">
        <f>I631</f>
        <v/>
      </c>
      <c r="Z631" s="143" t="n"/>
      <c r="AA631" s="140" t="n"/>
      <c r="AB631" s="140" t="n"/>
      <c r="AC631" s="144" t="n"/>
      <c r="AD631" s="142" t="n"/>
      <c r="AE631" s="142" t="n"/>
    </row>
    <row r="632" ht="15" customHeight="1" thickBot="1">
      <c r="B632" s="88" t="inlineStr">
        <is>
          <t>90MQ215</t>
        </is>
      </c>
      <c r="C632" s="89" t="n"/>
      <c r="D632" s="89" t="n"/>
      <c r="E632" s="89" t="n"/>
      <c r="F632" s="89" t="n"/>
      <c r="G632" s="89" t="n"/>
      <c r="H632" s="91" t="n"/>
      <c r="I632" s="91" t="n"/>
      <c r="J632" s="2" t="n"/>
      <c r="K632" s="106" t="n"/>
      <c r="L632" s="97" t="n"/>
      <c r="M632" s="97" t="n"/>
      <c r="N632" s="105" t="n"/>
      <c r="O632" s="99" t="n"/>
      <c r="P632" s="99" t="n"/>
      <c r="Q632" s="117" t="n"/>
      <c r="R632" s="118" t="n"/>
      <c r="S632" s="118" t="n"/>
      <c r="T632" s="119" t="n"/>
      <c r="U632" s="120" t="n"/>
      <c r="V632" s="120" t="n"/>
      <c r="W632" s="121" t="n"/>
      <c r="X632" s="122" t="n"/>
      <c r="Y632" s="122" t="n"/>
      <c r="Z632" s="143" t="n"/>
      <c r="AA632" s="140" t="n"/>
      <c r="AB632" s="140" t="n"/>
      <c r="AC632" s="144" t="n"/>
      <c r="AD632" s="142" t="n"/>
      <c r="AE632" s="142" t="n"/>
    </row>
    <row r="633" ht="15" customHeight="1" thickBot="1">
      <c r="B633" s="88" t="inlineStr">
        <is>
          <t>90MQ215L</t>
        </is>
      </c>
      <c r="C633" s="89">
        <f>SUMIF(数量表!D:H,B633,数量表!H:H)</f>
        <v/>
      </c>
      <c r="D633" s="89" t="n">
        <v>30</v>
      </c>
      <c r="E633" s="89" t="n">
        <v>105</v>
      </c>
      <c r="F633" s="90" t="n">
        <v>2048</v>
      </c>
      <c r="G633" s="89" t="n"/>
      <c r="H633" s="91" t="n">
        <v>1</v>
      </c>
      <c r="I633" s="91">
        <f>C633*H633</f>
        <v/>
      </c>
      <c r="J633" s="2" t="n"/>
      <c r="K633" s="101" t="inlineStr">
        <is>
          <t>30x105</t>
        </is>
      </c>
      <c r="L633" s="102">
        <f>F633</f>
        <v/>
      </c>
      <c r="M633" s="102">
        <f>I633</f>
        <v/>
      </c>
      <c r="N633" s="103" t="n"/>
      <c r="O633" s="104" t="n"/>
      <c r="P633" s="104" t="n"/>
      <c r="Q633" s="123" t="n"/>
      <c r="R633" s="124" t="n"/>
      <c r="S633" s="124" t="n"/>
      <c r="T633" s="125" t="n"/>
      <c r="U633" s="126" t="n"/>
      <c r="V633" s="126" t="n"/>
      <c r="W633" s="127" t="n"/>
      <c r="X633" s="145" t="n"/>
      <c r="Y633" s="145" t="n"/>
      <c r="Z633" s="146" t="n"/>
      <c r="AA633" s="147" t="n"/>
      <c r="AB633" s="147" t="n"/>
      <c r="AC633" s="199" t="n"/>
      <c r="AD633" s="200" t="n"/>
      <c r="AE633" s="200" t="n"/>
    </row>
    <row r="634" ht="15" customHeight="1" thickBot="1">
      <c r="B634" s="88" t="inlineStr">
        <is>
          <t>90MQ215R</t>
        </is>
      </c>
      <c r="C634" s="89">
        <f>SUMIF(数量表!D:H,B634,数量表!H:H)</f>
        <v/>
      </c>
      <c r="D634" s="89" t="n">
        <v>30</v>
      </c>
      <c r="E634" s="89" t="n">
        <v>105</v>
      </c>
      <c r="F634" s="89" t="n">
        <v>2048</v>
      </c>
      <c r="G634" s="89" t="inlineStr">
        <is>
          <t>×</t>
        </is>
      </c>
      <c r="H634" s="91" t="n">
        <v>1</v>
      </c>
      <c r="I634" s="91">
        <f>C634*H634</f>
        <v/>
      </c>
      <c r="J634" s="2" t="n"/>
      <c r="K634" s="106" t="inlineStr">
        <is>
          <t>30×105</t>
        </is>
      </c>
      <c r="L634" s="97">
        <f>F634</f>
        <v/>
      </c>
      <c r="M634" s="97">
        <f>I634</f>
        <v/>
      </c>
      <c r="N634" s="105" t="n"/>
      <c r="O634" s="99" t="n"/>
      <c r="P634" s="99" t="n"/>
      <c r="Q634" s="117" t="n"/>
      <c r="R634" s="118" t="n"/>
      <c r="S634" s="118" t="n"/>
      <c r="T634" s="119" t="n"/>
      <c r="U634" s="120" t="n"/>
      <c r="V634" s="120" t="n"/>
      <c r="W634" s="121" t="n"/>
      <c r="X634" s="122" t="n"/>
      <c r="Y634" s="122" t="n"/>
      <c r="Z634" s="143" t="n"/>
      <c r="AA634" s="140" t="n"/>
      <c r="AB634" s="140" t="n"/>
      <c r="AC634" s="144" t="n"/>
      <c r="AD634" s="142" t="n"/>
      <c r="AE634" s="142" t="n"/>
    </row>
    <row r="635" ht="15" customHeight="1" thickBot="1">
      <c r="B635" s="83" t="inlineStr">
        <is>
          <t>90MQ305</t>
        </is>
      </c>
      <c r="C635" s="7" t="n"/>
      <c r="D635" s="7" t="n"/>
      <c r="E635" s="7" t="n"/>
      <c r="F635" s="84" t="n"/>
      <c r="G635" s="7" t="n"/>
      <c r="H635" s="21" t="n"/>
      <c r="I635" s="21" t="n"/>
      <c r="J635" s="2" t="n"/>
      <c r="K635" s="106" t="n"/>
      <c r="L635" s="97" t="n"/>
      <c r="M635" s="97" t="n"/>
      <c r="N635" s="105" t="n"/>
      <c r="O635" s="99" t="n"/>
      <c r="P635" s="99" t="n"/>
      <c r="Q635" s="117" t="n"/>
      <c r="R635" s="118" t="n"/>
      <c r="S635" s="118" t="n"/>
      <c r="T635" s="119" t="n"/>
      <c r="U635" s="120" t="n"/>
      <c r="V635" s="120" t="n"/>
      <c r="W635" s="121" t="n"/>
      <c r="X635" s="122" t="n"/>
      <c r="Y635" s="122" t="n"/>
      <c r="Z635" s="143" t="n"/>
      <c r="AA635" s="140" t="n"/>
      <c r="AB635" s="140" t="n"/>
      <c r="AC635" s="144" t="n"/>
      <c r="AD635" s="142" t="n"/>
      <c r="AE635" s="142" t="n"/>
    </row>
    <row r="636" ht="15" customHeight="1" thickBot="1">
      <c r="B636" s="83" t="inlineStr">
        <is>
          <t>90MQ305L</t>
        </is>
      </c>
      <c r="C636" s="7">
        <f>SUMIF(数量表!D:H,B636,数量表!H:H)</f>
        <v/>
      </c>
      <c r="D636" s="7" t="n">
        <v>30</v>
      </c>
      <c r="E636" s="7" t="n">
        <v>105</v>
      </c>
      <c r="F636" s="84" t="n">
        <v>2048</v>
      </c>
      <c r="G636" s="7" t="n"/>
      <c r="H636" s="21" t="n">
        <v>1</v>
      </c>
      <c r="I636" s="21">
        <f>C636*H636</f>
        <v/>
      </c>
      <c r="J636" s="2" t="n"/>
      <c r="K636" s="101" t="inlineStr">
        <is>
          <t>30x105</t>
        </is>
      </c>
      <c r="L636" s="97">
        <f>F636</f>
        <v/>
      </c>
      <c r="M636" s="102">
        <f>I636</f>
        <v/>
      </c>
      <c r="N636" s="103" t="n"/>
      <c r="O636" s="104" t="n"/>
      <c r="P636" s="104" t="n"/>
      <c r="Q636" s="123" t="n"/>
      <c r="R636" s="124" t="n"/>
      <c r="S636" s="124" t="n"/>
      <c r="T636" s="125" t="n"/>
      <c r="U636" s="126" t="n"/>
      <c r="V636" s="126" t="n"/>
      <c r="W636" s="127" t="n"/>
      <c r="X636" s="145" t="n"/>
      <c r="Y636" s="145" t="n"/>
      <c r="Z636" s="146" t="n"/>
      <c r="AA636" s="147" t="n"/>
      <c r="AB636" s="147" t="n"/>
      <c r="AC636" s="148" t="n"/>
      <c r="AD636" s="149" t="n"/>
      <c r="AE636" s="149" t="n"/>
    </row>
    <row r="637" ht="15" customHeight="1" thickBot="1">
      <c r="B637" s="88" t="inlineStr">
        <is>
          <t>90MQ305R</t>
        </is>
      </c>
      <c r="C637" s="89">
        <f>SUMIF(数量表!D:H,B637,数量表!H:H)</f>
        <v/>
      </c>
      <c r="D637" s="89" t="n">
        <v>30</v>
      </c>
      <c r="E637" s="89" t="n">
        <v>105</v>
      </c>
      <c r="F637" s="90" t="n">
        <v>2048</v>
      </c>
      <c r="G637" s="89" t="n"/>
      <c r="H637" s="91" t="n">
        <v>1</v>
      </c>
      <c r="I637" s="91">
        <f>C637*H637</f>
        <v/>
      </c>
      <c r="J637" s="2" t="n"/>
      <c r="K637" s="189" t="inlineStr">
        <is>
          <t>30x105</t>
        </is>
      </c>
      <c r="L637" s="97">
        <f>F637</f>
        <v/>
      </c>
      <c r="M637" s="190">
        <f>I637</f>
        <v/>
      </c>
      <c r="N637" s="191" t="n"/>
      <c r="O637" s="192" t="n"/>
      <c r="P637" s="192" t="n"/>
      <c r="Q637" s="193" t="n"/>
      <c r="R637" s="194" t="n"/>
      <c r="S637" s="194" t="n"/>
      <c r="T637" s="195" t="n"/>
      <c r="U637" s="196" t="n"/>
      <c r="V637" s="196" t="n"/>
      <c r="W637" s="197" t="n"/>
      <c r="X637" s="198" t="n"/>
      <c r="Y637" s="198" t="n"/>
      <c r="Z637" s="201" t="n"/>
      <c r="AA637" s="202" t="n"/>
      <c r="AB637" s="202" t="n"/>
      <c r="AC637" s="199" t="n"/>
      <c r="AD637" s="200" t="n"/>
      <c r="AE637" s="200" t="n"/>
    </row>
    <row r="638" ht="15" customHeight="1" thickBot="1">
      <c r="B638" s="88" t="inlineStr">
        <is>
          <t>90MQ310</t>
        </is>
      </c>
      <c r="C638" s="89" t="n"/>
      <c r="D638" s="89" t="n"/>
      <c r="E638" s="89" t="n"/>
      <c r="F638" s="89" t="n"/>
      <c r="G638" s="89" t="n"/>
      <c r="H638" s="91" t="n"/>
      <c r="I638" s="91" t="n"/>
      <c r="J638" s="2" t="n"/>
      <c r="K638" s="106" t="n"/>
      <c r="L638" s="97" t="n"/>
      <c r="M638" s="97" t="n"/>
      <c r="N638" s="105" t="n"/>
      <c r="O638" s="99" t="n"/>
      <c r="P638" s="99" t="n"/>
      <c r="Q638" s="117" t="n"/>
      <c r="R638" s="118" t="n"/>
      <c r="S638" s="118" t="n"/>
      <c r="T638" s="119" t="n"/>
      <c r="U638" s="120" t="n"/>
      <c r="V638" s="120" t="n"/>
      <c r="W638" s="121" t="n"/>
      <c r="X638" s="122" t="n"/>
      <c r="Y638" s="122" t="n"/>
      <c r="Z638" s="143" t="n"/>
      <c r="AA638" s="140" t="n"/>
      <c r="AB638" s="140" t="n"/>
      <c r="AC638" s="144" t="n"/>
      <c r="AD638" s="142" t="n"/>
      <c r="AE638" s="142" t="n"/>
    </row>
    <row r="639" ht="15" customHeight="1" thickBot="1">
      <c r="B639" s="88" t="inlineStr">
        <is>
          <t>90MQ310L</t>
        </is>
      </c>
      <c r="C639" s="89">
        <f>SUMIF(数量表!D:H,B639,数量表!H:H)</f>
        <v/>
      </c>
      <c r="D639" s="89" t="n">
        <v>30</v>
      </c>
      <c r="E639" s="89" t="n">
        <v>105</v>
      </c>
      <c r="F639" s="89" t="n">
        <v>2048</v>
      </c>
      <c r="G639" s="89" t="inlineStr">
        <is>
          <t>×</t>
        </is>
      </c>
      <c r="H639" s="91" t="n">
        <v>1</v>
      </c>
      <c r="I639" s="91">
        <f>C639*H639</f>
        <v/>
      </c>
      <c r="J639" s="2" t="n"/>
      <c r="K639" s="106" t="inlineStr">
        <is>
          <t>30×105</t>
        </is>
      </c>
      <c r="L639" s="97">
        <f>F639</f>
        <v/>
      </c>
      <c r="M639" s="97">
        <f>I639</f>
        <v/>
      </c>
      <c r="N639" s="105" t="n"/>
      <c r="O639" s="99" t="n"/>
      <c r="P639" s="99" t="n"/>
      <c r="Q639" s="117" t="n"/>
      <c r="R639" s="118" t="n"/>
      <c r="S639" s="118" t="n"/>
      <c r="T639" s="119" t="n"/>
      <c r="U639" s="120" t="n"/>
      <c r="V639" s="120" t="n"/>
      <c r="W639" s="121" t="n"/>
      <c r="X639" s="122" t="n"/>
      <c r="Y639" s="122" t="n"/>
      <c r="Z639" s="143" t="n"/>
      <c r="AA639" s="140" t="n"/>
      <c r="AB639" s="140" t="n"/>
      <c r="AC639" s="144" t="n"/>
      <c r="AD639" s="142" t="n"/>
      <c r="AE639" s="142" t="n"/>
    </row>
    <row r="640" ht="15" customHeight="1" thickBot="1">
      <c r="B640" s="88" t="inlineStr">
        <is>
          <t>90MQ310R</t>
        </is>
      </c>
      <c r="C640" s="89">
        <f>SUMIF(数量表!D:H,B640,数量表!H:H)</f>
        <v/>
      </c>
      <c r="D640" s="89" t="n">
        <v>30</v>
      </c>
      <c r="E640" s="89" t="n">
        <v>105</v>
      </c>
      <c r="F640" s="89" t="n">
        <v>2048</v>
      </c>
      <c r="G640" s="89" t="inlineStr">
        <is>
          <t>×</t>
        </is>
      </c>
      <c r="H640" s="91" t="n">
        <v>1</v>
      </c>
      <c r="I640" s="91">
        <f>C640*H640</f>
        <v/>
      </c>
      <c r="J640" s="2" t="n"/>
      <c r="K640" s="106" t="inlineStr">
        <is>
          <t>30×105</t>
        </is>
      </c>
      <c r="L640" s="97">
        <f>F640</f>
        <v/>
      </c>
      <c r="M640" s="97">
        <f>I640</f>
        <v/>
      </c>
      <c r="N640" s="105" t="n"/>
      <c r="O640" s="99" t="n"/>
      <c r="P640" s="99" t="n"/>
      <c r="Q640" s="117" t="n"/>
      <c r="R640" s="118" t="n"/>
      <c r="S640" s="118" t="n"/>
      <c r="T640" s="119" t="n"/>
      <c r="U640" s="120" t="n"/>
      <c r="V640" s="120" t="n"/>
      <c r="W640" s="121" t="n"/>
      <c r="X640" s="122" t="n"/>
      <c r="Y640" s="122" t="n"/>
      <c r="Z640" s="143" t="n"/>
      <c r="AA640" s="140" t="n"/>
      <c r="AB640" s="140" t="n"/>
      <c r="AC640" s="144" t="n"/>
      <c r="AD640" s="142" t="n"/>
      <c r="AE640" s="142" t="n"/>
    </row>
    <row r="641" ht="15" customHeight="1" thickBot="1">
      <c r="B641" s="83" t="inlineStr">
        <is>
          <t>90MQ600</t>
        </is>
      </c>
      <c r="C641" s="7">
        <f>SUMIF(数量表!D:H,B641,数量表!H:H)</f>
        <v/>
      </c>
      <c r="D641" s="7" t="n">
        <v>27</v>
      </c>
      <c r="E641" s="7" t="n">
        <v>105</v>
      </c>
      <c r="F641" s="7" t="n">
        <v>2048</v>
      </c>
      <c r="G641" s="7" t="inlineStr">
        <is>
          <t>×</t>
        </is>
      </c>
      <c r="H641" s="21" t="n">
        <v>1</v>
      </c>
      <c r="I641" s="21">
        <f>C641*H641</f>
        <v/>
      </c>
      <c r="J641" s="2" t="n"/>
      <c r="K641" s="106" t="n"/>
      <c r="L641" s="97" t="n"/>
      <c r="M641" s="97" t="n"/>
      <c r="N641" s="98" t="inlineStr">
        <is>
          <t>27×105</t>
        </is>
      </c>
      <c r="O641" s="99">
        <f>F641</f>
        <v/>
      </c>
      <c r="P641" s="99">
        <f>I641</f>
        <v/>
      </c>
      <c r="Q641" s="117" t="n"/>
      <c r="R641" s="118" t="n"/>
      <c r="S641" s="118" t="n"/>
      <c r="T641" s="119" t="n"/>
      <c r="U641" s="120" t="n"/>
      <c r="V641" s="120" t="n"/>
      <c r="W641" s="121" t="n"/>
      <c r="X641" s="122" t="n"/>
      <c r="Y641" s="122" t="n"/>
      <c r="Z641" s="143" t="n"/>
      <c r="AA641" s="140" t="n"/>
      <c r="AB641" s="140" t="n"/>
      <c r="AC641" s="144" t="n"/>
      <c r="AD641" s="142" t="n"/>
      <c r="AE641" s="142" t="n"/>
    </row>
    <row r="642" ht="15" customHeight="1">
      <c r="B642" s="79" t="inlineStr">
        <is>
          <t>90MQ600L</t>
        </is>
      </c>
      <c r="C642" s="80">
        <f>SUMIF(数量表!D:H,B642,数量表!H:H)</f>
        <v/>
      </c>
      <c r="D642" s="80" t="n">
        <v>30</v>
      </c>
      <c r="E642" s="80" t="n">
        <v>105</v>
      </c>
      <c r="F642" s="80" t="n">
        <v>2048</v>
      </c>
      <c r="G642" s="80" t="inlineStr">
        <is>
          <t>×</t>
        </is>
      </c>
      <c r="H642" s="82" t="n">
        <v>1</v>
      </c>
      <c r="I642" s="82">
        <f>C642*H642</f>
        <v/>
      </c>
      <c r="J642" s="2" t="n"/>
      <c r="K642" s="106" t="inlineStr">
        <is>
          <t>30×105</t>
        </is>
      </c>
      <c r="L642" s="97">
        <f>F642</f>
        <v/>
      </c>
      <c r="M642" s="97">
        <f>I642</f>
        <v/>
      </c>
      <c r="N642" s="98" t="n"/>
      <c r="O642" s="99" t="n"/>
      <c r="P642" s="99" t="n"/>
      <c r="Q642" s="117" t="n"/>
      <c r="R642" s="118" t="n"/>
      <c r="S642" s="118" t="n"/>
      <c r="T642" s="119" t="n"/>
      <c r="U642" s="120" t="n"/>
      <c r="V642" s="120" t="n"/>
      <c r="W642" s="121" t="n"/>
      <c r="X642" s="122" t="n"/>
      <c r="Y642" s="122" t="n"/>
      <c r="Z642" s="143" t="n"/>
      <c r="AA642" s="140" t="n"/>
      <c r="AB642" s="140" t="n"/>
      <c r="AC642" s="144" t="n"/>
      <c r="AD642" s="142" t="n"/>
      <c r="AE642" s="142" t="n"/>
    </row>
    <row r="643" ht="15" customHeight="1" thickBot="1">
      <c r="B643" s="88" t="inlineStr">
        <is>
          <t>90MQ600L</t>
        </is>
      </c>
      <c r="C643" s="89">
        <f>SUMIF(数量表!D:H,B643,数量表!H:H)</f>
        <v/>
      </c>
      <c r="D643" s="89" t="n">
        <v>27</v>
      </c>
      <c r="E643" s="89" t="n">
        <v>105</v>
      </c>
      <c r="F643" s="89" t="n">
        <v>2048</v>
      </c>
      <c r="G643" s="89" t="inlineStr">
        <is>
          <t>×</t>
        </is>
      </c>
      <c r="H643" s="91" t="n">
        <v>1</v>
      </c>
      <c r="I643" s="91">
        <f>C643*H643</f>
        <v/>
      </c>
      <c r="J643" s="2" t="n"/>
      <c r="K643" s="106" t="n"/>
      <c r="L643" s="97" t="n"/>
      <c r="M643" s="97" t="n"/>
      <c r="N643" s="105" t="inlineStr">
        <is>
          <t>27×105</t>
        </is>
      </c>
      <c r="O643" s="99">
        <f>F643</f>
        <v/>
      </c>
      <c r="P643" s="99">
        <f>I643</f>
        <v/>
      </c>
      <c r="Q643" s="117" t="n"/>
      <c r="R643" s="118" t="n"/>
      <c r="S643" s="118" t="n"/>
      <c r="T643" s="119" t="n"/>
      <c r="U643" s="120" t="n"/>
      <c r="V643" s="120" t="n"/>
      <c r="W643" s="121" t="n"/>
      <c r="X643" s="122" t="n"/>
      <c r="Y643" s="122" t="n"/>
      <c r="Z643" s="143" t="n"/>
      <c r="AA643" s="140" t="n"/>
      <c r="AB643" s="140" t="n"/>
      <c r="AC643" s="144" t="n"/>
      <c r="AD643" s="142" t="n"/>
      <c r="AE643" s="142" t="n"/>
    </row>
    <row r="644" ht="15" customHeight="1">
      <c r="B644" s="85" t="inlineStr">
        <is>
          <t>90MQ600R</t>
        </is>
      </c>
      <c r="C644" s="80">
        <f>SUMIF(数量表!D:H,B644,数量表!H:H)</f>
        <v/>
      </c>
      <c r="D644" t="n">
        <v>30</v>
      </c>
      <c r="E644" t="n">
        <v>105</v>
      </c>
      <c r="F644" t="n">
        <v>2048</v>
      </c>
      <c r="G644" t="inlineStr">
        <is>
          <t>×</t>
        </is>
      </c>
      <c r="H644" s="87" t="n">
        <v>1</v>
      </c>
      <c r="I644" s="82">
        <f>C644*H644</f>
        <v/>
      </c>
      <c r="J644" s="2" t="n"/>
      <c r="K644" s="106" t="inlineStr">
        <is>
          <t>30×105</t>
        </is>
      </c>
      <c r="L644" s="97">
        <f>F644</f>
        <v/>
      </c>
      <c r="M644" s="97">
        <f>I644</f>
        <v/>
      </c>
      <c r="N644" s="105" t="n"/>
      <c r="O644" s="99" t="n"/>
      <c r="P644" s="99" t="n"/>
      <c r="Q644" s="117" t="n"/>
      <c r="R644" s="118" t="n"/>
      <c r="S644" s="118" t="n"/>
      <c r="T644" s="119" t="n"/>
      <c r="U644" s="120" t="n"/>
      <c r="V644" s="120" t="n"/>
      <c r="W644" s="121" t="n"/>
      <c r="X644" s="122" t="n"/>
      <c r="Y644" s="122" t="n"/>
      <c r="Z644" s="143" t="n"/>
      <c r="AA644" s="140" t="n"/>
      <c r="AB644" s="140" t="n"/>
      <c r="AC644" s="144" t="n"/>
      <c r="AD644" s="142" t="n"/>
      <c r="AE644" s="142" t="n"/>
    </row>
    <row r="645" ht="15" customHeight="1" thickBot="1">
      <c r="B645" s="85" t="inlineStr">
        <is>
          <t>90MQ600R</t>
        </is>
      </c>
      <c r="C645" s="89">
        <f>SUMIF(数量表!D:H,B645,数量表!H:H)</f>
        <v/>
      </c>
      <c r="D645" t="n">
        <v>27</v>
      </c>
      <c r="E645" t="n">
        <v>105</v>
      </c>
      <c r="F645" t="n">
        <v>2048</v>
      </c>
      <c r="G645" t="inlineStr">
        <is>
          <t>×</t>
        </is>
      </c>
      <c r="H645" s="87" t="n">
        <v>1</v>
      </c>
      <c r="I645" s="91">
        <f>C645*H645</f>
        <v/>
      </c>
      <c r="J645" s="2" t="n"/>
      <c r="K645" s="106" t="n"/>
      <c r="L645" s="97" t="n"/>
      <c r="M645" s="97" t="n"/>
      <c r="N645" s="105" t="inlineStr">
        <is>
          <t>27×105</t>
        </is>
      </c>
      <c r="O645" s="99">
        <f>F645</f>
        <v/>
      </c>
      <c r="P645" s="99">
        <f>I645</f>
        <v/>
      </c>
      <c r="Q645" s="117" t="n"/>
      <c r="R645" s="118" t="n"/>
      <c r="S645" s="118" t="n"/>
      <c r="T645" s="119" t="n"/>
      <c r="U645" s="120" t="n"/>
      <c r="V645" s="120" t="n"/>
      <c r="W645" s="121" t="n"/>
      <c r="X645" s="122" t="n"/>
      <c r="Y645" s="122" t="n"/>
      <c r="Z645" s="143" t="n"/>
      <c r="AA645" s="140" t="n"/>
      <c r="AB645" s="140" t="n"/>
      <c r="AC645" s="144" t="n"/>
      <c r="AD645" s="142" t="n"/>
      <c r="AE645" s="142" t="n"/>
    </row>
    <row r="646" ht="15" customHeight="1" thickBot="1">
      <c r="B646" s="83" t="inlineStr">
        <is>
          <t>90MQ</t>
        </is>
      </c>
      <c r="C646" s="7" t="n"/>
      <c r="D646" s="7" t="n"/>
      <c r="E646" s="7" t="n"/>
      <c r="F646" s="7" t="n"/>
      <c r="G646" s="7" t="n"/>
      <c r="H646" s="21" t="n"/>
      <c r="I646" s="21" t="n"/>
      <c r="J646" s="2" t="n"/>
      <c r="K646" s="106" t="n"/>
      <c r="L646" s="97" t="n"/>
      <c r="M646" s="97" t="n"/>
      <c r="N646" s="105" t="n"/>
      <c r="O646" s="99" t="n"/>
      <c r="P646" s="99" t="n"/>
      <c r="Q646" s="117" t="n"/>
      <c r="R646" s="118" t="n"/>
      <c r="S646" s="118" t="n"/>
      <c r="T646" s="119" t="n"/>
      <c r="U646" s="120" t="n"/>
      <c r="V646" s="120" t="n"/>
      <c r="W646" s="121" t="n"/>
      <c r="X646" s="122" t="n"/>
      <c r="Y646" s="122" t="n"/>
      <c r="Z646" s="143" t="n"/>
      <c r="AA646" s="140" t="n"/>
      <c r="AB646" s="140" t="n"/>
      <c r="AC646" s="144" t="n"/>
      <c r="AD646" s="142" t="n"/>
      <c r="AE646" s="142" t="n"/>
    </row>
    <row r="647" ht="15" customHeight="1" thickBot="1">
      <c r="B647" s="83" t="inlineStr">
        <is>
          <t>90MQO</t>
        </is>
      </c>
      <c r="C647" s="7" t="n"/>
      <c r="D647" s="7" t="n"/>
      <c r="E647" s="7" t="n"/>
      <c r="F647" s="7" t="n"/>
      <c r="G647" s="7" t="n"/>
      <c r="H647" s="21" t="n"/>
      <c r="I647" s="21" t="n"/>
      <c r="J647" s="2" t="n"/>
      <c r="K647" s="106" t="n"/>
      <c r="L647" s="97" t="n"/>
      <c r="M647" s="97" t="n"/>
      <c r="N647" s="105" t="n"/>
      <c r="O647" s="99" t="n"/>
      <c r="P647" s="99" t="n"/>
      <c r="Q647" s="117" t="n"/>
      <c r="R647" s="118" t="n"/>
      <c r="S647" s="118" t="n"/>
      <c r="T647" s="119" t="n"/>
      <c r="U647" s="120" t="n"/>
      <c r="V647" s="120" t="n"/>
      <c r="W647" s="121" t="n"/>
      <c r="X647" s="122" t="n"/>
      <c r="Y647" s="122" t="n"/>
      <c r="Z647" s="143" t="n"/>
      <c r="AA647" s="140" t="n"/>
      <c r="AB647" s="140" t="n"/>
      <c r="AC647" s="144" t="n"/>
      <c r="AD647" s="142" t="n"/>
      <c r="AE647" s="142" t="n"/>
    </row>
    <row r="648" ht="15" customHeight="1" thickBot="1">
      <c r="B648" s="83" t="inlineStr">
        <is>
          <t>90MQL</t>
        </is>
      </c>
      <c r="C648" s="7">
        <f>SUMIF(数量表!D:H,B648,数量表!H:H)</f>
        <v/>
      </c>
      <c r="D648" s="7" t="n">
        <v>30</v>
      </c>
      <c r="E648" s="7" t="n">
        <v>105</v>
      </c>
      <c r="F648" s="7" t="n">
        <v>2048</v>
      </c>
      <c r="G648" s="7" t="inlineStr">
        <is>
          <t>×</t>
        </is>
      </c>
      <c r="H648" s="21" t="n">
        <v>1</v>
      </c>
      <c r="I648" s="21">
        <f>C648*H648</f>
        <v/>
      </c>
      <c r="J648" s="2" t="n"/>
      <c r="K648" s="106" t="inlineStr">
        <is>
          <t>30×105</t>
        </is>
      </c>
      <c r="L648" s="97">
        <f>F648</f>
        <v/>
      </c>
      <c r="M648" s="97">
        <f>I648</f>
        <v/>
      </c>
      <c r="N648" s="105" t="n"/>
      <c r="O648" s="99" t="n"/>
      <c r="P648" s="99" t="n"/>
      <c r="Q648" s="117" t="n"/>
      <c r="R648" s="118" t="n"/>
      <c r="S648" s="118" t="n"/>
      <c r="T648" s="119" t="n"/>
      <c r="U648" s="120" t="n"/>
      <c r="V648" s="120" t="n"/>
      <c r="W648" s="121" t="n"/>
      <c r="X648" s="122" t="n"/>
      <c r="Y648" s="122" t="n"/>
      <c r="Z648" s="143" t="n"/>
      <c r="AA648" s="140" t="n"/>
      <c r="AB648" s="140" t="n"/>
      <c r="AC648" s="144" t="n"/>
      <c r="AD648" s="142" t="n"/>
      <c r="AE648" s="142" t="n"/>
    </row>
    <row r="649" ht="15" customHeight="1" thickBot="1">
      <c r="B649" s="83" t="inlineStr">
        <is>
          <t>90MQOL</t>
        </is>
      </c>
      <c r="C649" s="7">
        <f>SUMIF(数量表!D:H,B649,数量表!H:H)</f>
        <v/>
      </c>
      <c r="D649" s="7" t="n">
        <v>30</v>
      </c>
      <c r="E649" s="7" t="n">
        <v>105</v>
      </c>
      <c r="F649" s="7" t="n">
        <v>2048</v>
      </c>
      <c r="G649" s="7" t="inlineStr">
        <is>
          <t>×</t>
        </is>
      </c>
      <c r="H649" s="21" t="n">
        <v>1</v>
      </c>
      <c r="I649" s="21">
        <f>C649*H649</f>
        <v/>
      </c>
      <c r="J649" s="2" t="n"/>
      <c r="K649" s="106" t="inlineStr">
        <is>
          <t>30×105</t>
        </is>
      </c>
      <c r="L649" s="97">
        <f>F649</f>
        <v/>
      </c>
      <c r="M649" s="97">
        <f>I649</f>
        <v/>
      </c>
      <c r="N649" s="105" t="n"/>
      <c r="O649" s="99" t="n"/>
      <c r="P649" s="99" t="n"/>
      <c r="Q649" s="117" t="n"/>
      <c r="R649" s="118" t="n"/>
      <c r="S649" s="118" t="n"/>
      <c r="T649" s="119" t="n"/>
      <c r="U649" s="120" t="n"/>
      <c r="V649" s="120" t="n"/>
      <c r="W649" s="121" t="n"/>
      <c r="X649" s="122" t="n"/>
      <c r="Y649" s="122" t="n"/>
      <c r="Z649" s="143" t="n"/>
      <c r="AA649" s="140" t="n"/>
      <c r="AB649" s="140" t="n"/>
      <c r="AC649" s="144" t="n"/>
      <c r="AD649" s="142" t="n"/>
      <c r="AE649" s="142" t="n"/>
    </row>
    <row r="650" ht="15" customHeight="1" thickBot="1">
      <c r="B650" s="83" t="inlineStr">
        <is>
          <t>90MQR</t>
        </is>
      </c>
      <c r="C650" s="7">
        <f>SUMIF(数量表!D:H,B650,数量表!H:H)</f>
        <v/>
      </c>
      <c r="D650" s="7" t="n">
        <v>30</v>
      </c>
      <c r="E650" s="7" t="n">
        <v>105</v>
      </c>
      <c r="F650" s="7" t="n">
        <v>2048</v>
      </c>
      <c r="G650" s="7" t="n"/>
      <c r="H650" s="21" t="n">
        <v>1</v>
      </c>
      <c r="I650" s="21">
        <f>C650*H650</f>
        <v/>
      </c>
      <c r="J650" s="2" t="n"/>
      <c r="K650" s="106" t="inlineStr">
        <is>
          <t>30×105</t>
        </is>
      </c>
      <c r="L650" s="97">
        <f>F650</f>
        <v/>
      </c>
      <c r="M650" s="97">
        <f>I650</f>
        <v/>
      </c>
      <c r="N650" s="105" t="n"/>
      <c r="O650" s="99" t="n"/>
      <c r="P650" s="99" t="n"/>
      <c r="Q650" s="117" t="n"/>
      <c r="R650" s="118" t="n"/>
      <c r="S650" s="118" t="n"/>
      <c r="T650" s="119" t="n"/>
      <c r="U650" s="120" t="n"/>
      <c r="V650" s="120" t="n"/>
      <c r="W650" s="121" t="n"/>
      <c r="X650" s="122" t="n"/>
      <c r="Y650" s="122" t="n"/>
      <c r="Z650" s="143" t="n"/>
      <c r="AA650" s="140" t="n"/>
      <c r="AB650" s="140" t="n"/>
      <c r="AC650" s="144" t="n"/>
      <c r="AD650" s="142" t="n"/>
      <c r="AE650" s="142" t="n"/>
    </row>
    <row r="651" ht="15" customHeight="1" thickBot="1">
      <c r="B651" s="83" t="inlineStr">
        <is>
          <t>90MQOR</t>
        </is>
      </c>
      <c r="C651" s="7">
        <f>SUMIF(数量表!D:H,B651,数量表!H:H)</f>
        <v/>
      </c>
      <c r="D651" s="7" t="n">
        <v>30</v>
      </c>
      <c r="E651" s="7" t="n">
        <v>105</v>
      </c>
      <c r="F651" s="7" t="n">
        <v>2048</v>
      </c>
      <c r="G651" s="7" t="inlineStr">
        <is>
          <t>×</t>
        </is>
      </c>
      <c r="H651" s="21" t="n">
        <v>1</v>
      </c>
      <c r="I651" s="21">
        <f>C651*H651</f>
        <v/>
      </c>
      <c r="J651" s="2" t="n"/>
      <c r="K651" s="106" t="inlineStr">
        <is>
          <t>30×105</t>
        </is>
      </c>
      <c r="L651" s="97">
        <f>F651</f>
        <v/>
      </c>
      <c r="M651" s="97">
        <f>I651</f>
        <v/>
      </c>
      <c r="N651" s="105" t="n"/>
      <c r="O651" s="99" t="n"/>
      <c r="P651" s="99" t="n"/>
      <c r="Q651" s="117" t="n"/>
      <c r="R651" s="118" t="n"/>
      <c r="S651" s="118" t="n"/>
      <c r="T651" s="119" t="n"/>
      <c r="U651" s="120" t="n"/>
      <c r="V651" s="120" t="n"/>
      <c r="W651" s="121" t="n"/>
      <c r="X651" s="122" t="n"/>
      <c r="Y651" s="122" t="n"/>
      <c r="Z651" s="143" t="n"/>
      <c r="AA651" s="140" t="n"/>
      <c r="AB651" s="140" t="n"/>
      <c r="AC651" s="144" t="n"/>
      <c r="AD651" s="142" t="n"/>
      <c r="AE651" s="142" t="n"/>
    </row>
    <row r="652" ht="15" customHeight="1" thickBot="1">
      <c r="B652" s="79" t="inlineStr">
        <is>
          <t>90MQ3</t>
        </is>
      </c>
      <c r="C652" s="80">
        <f>SUMIF(数量表!D:H,B652,数量表!H:H)</f>
        <v/>
      </c>
      <c r="D652" s="80" t="n">
        <v>27</v>
      </c>
      <c r="E652" s="80" t="n">
        <v>105</v>
      </c>
      <c r="F652" s="80" t="n">
        <v>2048</v>
      </c>
      <c r="G652" s="80" t="inlineStr">
        <is>
          <t>×</t>
        </is>
      </c>
      <c r="H652" s="82" t="n">
        <v>1</v>
      </c>
      <c r="I652" s="82">
        <f>C652*H652</f>
        <v/>
      </c>
      <c r="J652" s="2" t="n"/>
      <c r="K652" s="106" t="n"/>
      <c r="L652" s="97" t="n"/>
      <c r="M652" s="97" t="n"/>
      <c r="N652" s="105" t="inlineStr">
        <is>
          <t>27×105</t>
        </is>
      </c>
      <c r="O652" s="99">
        <f>F652</f>
        <v/>
      </c>
      <c r="P652" s="99">
        <f>SUM(I652)</f>
        <v/>
      </c>
      <c r="Q652" s="117" t="n"/>
      <c r="R652" s="118" t="n"/>
      <c r="S652" s="118" t="n"/>
      <c r="T652" s="119" t="n"/>
      <c r="U652" s="120" t="n"/>
      <c r="V652" s="120" t="n"/>
      <c r="W652" s="121" t="n"/>
      <c r="X652" s="122" t="n"/>
      <c r="Y652" s="122" t="n"/>
      <c r="Z652" s="143" t="n"/>
      <c r="AA652" s="140" t="n"/>
      <c r="AB652" s="140" t="n"/>
      <c r="AC652" s="144" t="n"/>
      <c r="AD652" s="142" t="n"/>
      <c r="AE652" s="142" t="n"/>
    </row>
    <row r="653" ht="15" customHeight="1">
      <c r="B653" s="79" t="inlineStr">
        <is>
          <t>90MQ3L</t>
        </is>
      </c>
      <c r="C653" s="80">
        <f>SUMIF(数量表!D:H,B653,数量表!H:H)</f>
        <v/>
      </c>
      <c r="D653" s="80" t="n">
        <v>27</v>
      </c>
      <c r="E653" s="80" t="n">
        <v>105</v>
      </c>
      <c r="F653" s="80" t="n">
        <v>2048</v>
      </c>
      <c r="G653" s="80" t="inlineStr">
        <is>
          <t>×</t>
        </is>
      </c>
      <c r="H653" s="82" t="n">
        <v>1</v>
      </c>
      <c r="I653" s="82">
        <f>C653*H653</f>
        <v/>
      </c>
      <c r="J653" s="2" t="n"/>
      <c r="K653" s="106" t="n"/>
      <c r="L653" s="97" t="n"/>
      <c r="M653" s="97" t="n"/>
      <c r="N653" s="98" t="inlineStr">
        <is>
          <t>27×105</t>
        </is>
      </c>
      <c r="O653" s="99">
        <f>F653</f>
        <v/>
      </c>
      <c r="P653" s="99">
        <f>SUM(I653)</f>
        <v/>
      </c>
      <c r="Q653" s="117" t="n"/>
      <c r="R653" s="118" t="n"/>
      <c r="S653" s="118" t="n"/>
      <c r="T653" s="119" t="n"/>
      <c r="U653" s="120" t="n"/>
      <c r="V653" s="120" t="n"/>
      <c r="W653" s="121" t="n"/>
      <c r="X653" s="122" t="n"/>
      <c r="Y653" s="122" t="n"/>
      <c r="Z653" s="143" t="n"/>
      <c r="AA653" s="140" t="n"/>
      <c r="AB653" s="140" t="n"/>
      <c r="AC653" s="144" t="n"/>
      <c r="AD653" s="142" t="n"/>
      <c r="AE653" s="142" t="n"/>
    </row>
    <row r="654" ht="15" customHeight="1" thickBot="1">
      <c r="B654" s="88" t="inlineStr">
        <is>
          <t>90MQ3L</t>
        </is>
      </c>
      <c r="C654" s="89">
        <f>SUMIF(数量表!D:H,B654,数量表!H:H)</f>
        <v/>
      </c>
      <c r="D654" s="89" t="n">
        <v>30</v>
      </c>
      <c r="E654" s="89" t="n">
        <v>105</v>
      </c>
      <c r="F654" s="89" t="n">
        <v>2048</v>
      </c>
      <c r="G654" s="89" t="n"/>
      <c r="H654" s="91" t="n">
        <v>1</v>
      </c>
      <c r="I654" s="91">
        <f>C654*H654</f>
        <v/>
      </c>
      <c r="J654" s="2" t="n"/>
      <c r="K654" s="106" t="inlineStr">
        <is>
          <t>30×105</t>
        </is>
      </c>
      <c r="L654" s="97">
        <f>F654</f>
        <v/>
      </c>
      <c r="M654" s="97">
        <f>I654</f>
        <v/>
      </c>
      <c r="N654" s="98" t="n"/>
      <c r="O654" s="99" t="n"/>
      <c r="P654" s="99" t="n"/>
      <c r="Q654" s="117" t="n"/>
      <c r="R654" s="118" t="n"/>
      <c r="S654" s="118" t="n"/>
      <c r="T654" s="119" t="n"/>
      <c r="U654" s="120" t="n"/>
      <c r="V654" s="120" t="n"/>
      <c r="W654" s="121" t="n"/>
      <c r="X654" s="122" t="n"/>
      <c r="Y654" s="122" t="n"/>
      <c r="Z654" s="143" t="n"/>
      <c r="AA654" s="140" t="n"/>
      <c r="AB654" s="140" t="n"/>
      <c r="AC654" s="144" t="n"/>
      <c r="AD654" s="142" t="n"/>
      <c r="AE654" s="142" t="n"/>
    </row>
    <row r="655" ht="15" customHeight="1">
      <c r="B655" s="79" t="inlineStr">
        <is>
          <t>90MQ3R</t>
        </is>
      </c>
      <c r="C655" s="80">
        <f>SUMIF(数量表!D:H,B655,数量表!H:H)</f>
        <v/>
      </c>
      <c r="D655" s="80" t="n">
        <v>27</v>
      </c>
      <c r="E655" s="80" t="n">
        <v>105</v>
      </c>
      <c r="F655" s="80" t="n">
        <v>2048</v>
      </c>
      <c r="G655" s="80" t="inlineStr">
        <is>
          <t>×</t>
        </is>
      </c>
      <c r="H655" s="82" t="n">
        <v>1</v>
      </c>
      <c r="I655" s="82">
        <f>C655*H655</f>
        <v/>
      </c>
      <c r="J655" s="2" t="n"/>
      <c r="K655" s="106" t="n"/>
      <c r="L655" s="97" t="n"/>
      <c r="M655" s="97" t="n"/>
      <c r="N655" s="98" t="inlineStr">
        <is>
          <t>27×105</t>
        </is>
      </c>
      <c r="O655" s="99">
        <f>F655</f>
        <v/>
      </c>
      <c r="P655" s="99">
        <f>I655</f>
        <v/>
      </c>
      <c r="Q655" s="117" t="n"/>
      <c r="R655" s="118" t="n"/>
      <c r="S655" s="118" t="n"/>
      <c r="T655" s="119" t="n"/>
      <c r="U655" s="120" t="n"/>
      <c r="V655" s="120" t="n"/>
      <c r="W655" s="121" t="n"/>
      <c r="X655" s="122" t="n"/>
      <c r="Y655" s="122" t="n"/>
      <c r="Z655" s="143" t="n"/>
      <c r="AA655" s="140" t="n"/>
      <c r="AB655" s="140" t="n"/>
      <c r="AC655" s="144" t="n"/>
      <c r="AD655" s="142" t="n"/>
      <c r="AE655" s="142" t="n"/>
    </row>
    <row r="656" ht="15" customHeight="1" thickBot="1">
      <c r="B656" s="88" t="inlineStr">
        <is>
          <t>90MQ3R</t>
        </is>
      </c>
      <c r="C656" s="89">
        <f>SUMIF(数量表!D:H,B656,数量表!H:H)</f>
        <v/>
      </c>
      <c r="D656" s="89" t="n">
        <v>30</v>
      </c>
      <c r="E656" s="89" t="n">
        <v>105</v>
      </c>
      <c r="F656" s="89" t="n">
        <v>2048</v>
      </c>
      <c r="G656" s="89" t="n"/>
      <c r="H656" s="91" t="n">
        <v>1</v>
      </c>
      <c r="I656" s="91">
        <f>C656*H656</f>
        <v/>
      </c>
      <c r="J656" s="2" t="n"/>
      <c r="K656" s="106" t="inlineStr">
        <is>
          <t>30×105</t>
        </is>
      </c>
      <c r="L656" s="97">
        <f>F656</f>
        <v/>
      </c>
      <c r="M656" s="97">
        <f>I656</f>
        <v/>
      </c>
      <c r="N656" s="98" t="n"/>
      <c r="O656" s="99" t="n"/>
      <c r="P656" s="99" t="n"/>
      <c r="Q656" s="117" t="n"/>
      <c r="R656" s="118" t="n"/>
      <c r="S656" s="118" t="n"/>
      <c r="T656" s="119" t="n"/>
      <c r="U656" s="120" t="n"/>
      <c r="V656" s="120" t="n"/>
      <c r="W656" s="121" t="n"/>
      <c r="X656" s="122" t="n"/>
      <c r="Y656" s="122" t="n"/>
      <c r="Z656" s="143" t="n"/>
      <c r="AA656" s="140" t="n"/>
      <c r="AB656" s="140" t="n"/>
      <c r="AC656" s="144" t="n"/>
      <c r="AD656" s="142" t="n"/>
      <c r="AE656" s="142" t="n"/>
    </row>
    <row r="657" ht="15" customHeight="1">
      <c r="B657" s="79" t="inlineStr">
        <is>
          <t>90MQ3X</t>
        </is>
      </c>
      <c r="C657" s="80">
        <f>SUMIF(数量表!D:H,B657,数量表!H:H)</f>
        <v/>
      </c>
      <c r="D657" s="80" t="n">
        <v>30</v>
      </c>
      <c r="E657" s="80" t="n">
        <v>92</v>
      </c>
      <c r="F657" s="80" t="n">
        <v>2012</v>
      </c>
      <c r="G657" s="80" t="inlineStr">
        <is>
          <t>×</t>
        </is>
      </c>
      <c r="H657" s="82" t="n">
        <v>2</v>
      </c>
      <c r="I657" s="82">
        <f>C657*H657</f>
        <v/>
      </c>
      <c r="J657" s="2" t="n"/>
      <c r="K657" s="107" t="n"/>
      <c r="L657" s="108" t="n"/>
      <c r="M657" s="108" t="n"/>
      <c r="N657" s="109" t="n"/>
      <c r="O657" s="110" t="n"/>
      <c r="P657" s="110" t="n"/>
      <c r="Q657" s="129" t="n"/>
      <c r="R657" s="130" t="n"/>
      <c r="S657" s="130" t="n"/>
      <c r="T657" s="131" t="n"/>
      <c r="U657" s="132" t="n"/>
      <c r="V657" s="132" t="n"/>
      <c r="W657" s="133" t="n">
        <v>30</v>
      </c>
      <c r="X657" s="134">
        <f>F657</f>
        <v/>
      </c>
      <c r="Y657" s="134">
        <f>SUM(I657)</f>
        <v/>
      </c>
      <c r="Z657" s="151" t="n"/>
      <c r="AA657" s="152" t="n"/>
      <c r="AB657" s="152" t="n"/>
      <c r="AC657" s="153" t="n"/>
      <c r="AD657" s="154" t="n"/>
      <c r="AE657" s="154" t="n"/>
    </row>
    <row r="658" ht="15" customHeight="1">
      <c r="B658" s="85" t="inlineStr">
        <is>
          <t>90MQ3X</t>
        </is>
      </c>
      <c r="C658">
        <f>SUMIF(数量表!D:H,B658,数量表!H:H)</f>
        <v/>
      </c>
      <c r="D658" t="n">
        <v>30</v>
      </c>
      <c r="E658" t="n">
        <v>92</v>
      </c>
      <c r="F658" t="n">
        <v>2012</v>
      </c>
      <c r="G658" t="inlineStr">
        <is>
          <t>×</t>
        </is>
      </c>
      <c r="H658" s="87" t="n">
        <v>2</v>
      </c>
      <c r="I658" s="87">
        <f>C658*H658</f>
        <v/>
      </c>
      <c r="J658" s="2" t="n"/>
      <c r="K658" s="96" t="n"/>
      <c r="L658" s="97" t="n"/>
      <c r="M658" s="97" t="n"/>
      <c r="N658" s="98" t="n"/>
      <c r="O658" s="99" t="n"/>
      <c r="P658" s="99" t="n"/>
      <c r="Q658" s="117" t="n"/>
      <c r="R658" s="118" t="n"/>
      <c r="S658" s="118" t="n"/>
      <c r="T658" s="119" t="n"/>
      <c r="U658" s="120" t="n"/>
      <c r="V658" s="120" t="n"/>
      <c r="W658" s="121" t="n">
        <v>30</v>
      </c>
      <c r="X658" s="122">
        <f>F658</f>
        <v/>
      </c>
      <c r="Y658" s="122">
        <f>SUM(I658)</f>
        <v/>
      </c>
      <c r="Z658" s="143" t="n"/>
      <c r="AA658" s="140" t="n"/>
      <c r="AB658" s="140" t="n"/>
      <c r="AC658" s="144" t="n"/>
      <c r="AD658" s="142" t="n"/>
      <c r="AE658" s="142" t="n"/>
    </row>
    <row r="659" ht="15" customHeight="1" thickBot="1">
      <c r="B659" s="88" t="inlineStr">
        <is>
          <t>90MQ3X</t>
        </is>
      </c>
      <c r="C659" s="89">
        <f>SUMIF(数量表!D:H,B659,数量表!H:H)</f>
        <v/>
      </c>
      <c r="D659" s="89" t="n">
        <v>27</v>
      </c>
      <c r="E659" s="89" t="n">
        <v>92</v>
      </c>
      <c r="F659" s="89" t="n">
        <v>2012</v>
      </c>
      <c r="G659" s="89" t="inlineStr">
        <is>
          <t>×</t>
        </is>
      </c>
      <c r="H659" s="91" t="n">
        <v>1</v>
      </c>
      <c r="I659" s="91">
        <f>C659*H659</f>
        <v/>
      </c>
      <c r="J659" s="2" t="n"/>
      <c r="K659" s="96" t="n"/>
      <c r="L659" s="97" t="n"/>
      <c r="M659" s="97" t="n"/>
      <c r="N659" s="98" t="n"/>
      <c r="O659" s="99" t="n"/>
      <c r="P659" s="99" t="n"/>
      <c r="Q659" s="117" t="n"/>
      <c r="R659" s="118" t="n"/>
      <c r="S659" s="118" t="n"/>
      <c r="T659" s="119" t="n"/>
      <c r="U659" s="120" t="n"/>
      <c r="V659" s="120" t="n"/>
      <c r="W659" s="121" t="n"/>
      <c r="X659" s="122" t="n"/>
      <c r="Y659" s="122" t="n"/>
      <c r="Z659" s="143" t="n">
        <v>27</v>
      </c>
      <c r="AA659" s="140">
        <f>F659</f>
        <v/>
      </c>
      <c r="AB659" s="140">
        <f>SUM(I659)</f>
        <v/>
      </c>
      <c r="AC659" s="144" t="n"/>
      <c r="AD659" s="142" t="n"/>
      <c r="AE659" s="142" t="n"/>
    </row>
    <row r="660" ht="15" customHeight="1">
      <c r="B660" s="85" t="inlineStr">
        <is>
          <t>90MQ3L+12</t>
        </is>
      </c>
      <c r="C660">
        <f>SUMIF(数量表!D:H,B660,数量表!H:H)</f>
        <v/>
      </c>
      <c r="D660" t="n">
        <v>27</v>
      </c>
      <c r="E660" t="n">
        <v>105</v>
      </c>
      <c r="F660" t="n">
        <v>2048</v>
      </c>
      <c r="G660" t="inlineStr">
        <is>
          <t>×</t>
        </is>
      </c>
      <c r="H660" s="87" t="n">
        <v>1</v>
      </c>
      <c r="I660" s="87">
        <f>C660*H660</f>
        <v/>
      </c>
      <c r="J660" s="2" t="n"/>
      <c r="K660" s="106" t="n"/>
      <c r="L660" s="97" t="n"/>
      <c r="M660" s="97" t="n"/>
      <c r="N660" s="105" t="inlineStr">
        <is>
          <t>27×105</t>
        </is>
      </c>
      <c r="O660" s="99">
        <f>F660</f>
        <v/>
      </c>
      <c r="P660" s="99">
        <f>I660</f>
        <v/>
      </c>
      <c r="Q660" s="117" t="n"/>
      <c r="R660" s="118" t="n"/>
      <c r="S660" s="118" t="n"/>
      <c r="T660" s="119" t="n"/>
      <c r="U660" s="120" t="n"/>
      <c r="V660" s="120" t="n"/>
      <c r="W660" s="121" t="n"/>
      <c r="X660" s="122" t="n"/>
      <c r="Y660" s="122" t="n"/>
      <c r="Z660" s="143" t="n"/>
      <c r="AA660" s="140" t="n"/>
      <c r="AB660" s="140" t="n"/>
      <c r="AC660" s="144" t="n"/>
      <c r="AD660" s="142" t="n"/>
      <c r="AE660" s="142" t="n"/>
    </row>
    <row r="661" ht="15" customHeight="1" thickBot="1">
      <c r="B661" s="88" t="inlineStr">
        <is>
          <t>90MQ3L+12</t>
        </is>
      </c>
      <c r="C661" s="89">
        <f>SUMIF(数量表!D:H,B661,数量表!H:H)</f>
        <v/>
      </c>
      <c r="D661" s="89" t="n">
        <v>30</v>
      </c>
      <c r="E661" s="89" t="n">
        <v>105</v>
      </c>
      <c r="F661" s="89" t="n">
        <v>2048</v>
      </c>
      <c r="G661" s="89" t="inlineStr">
        <is>
          <t>×</t>
        </is>
      </c>
      <c r="H661" s="91" t="n">
        <v>1</v>
      </c>
      <c r="I661" s="91">
        <f>C661*H661</f>
        <v/>
      </c>
      <c r="J661" s="2" t="n"/>
      <c r="K661" s="106" t="inlineStr">
        <is>
          <t>30×105</t>
        </is>
      </c>
      <c r="L661" s="97">
        <f>F661</f>
        <v/>
      </c>
      <c r="M661" s="97">
        <f>I661</f>
        <v/>
      </c>
      <c r="N661" s="105" t="n"/>
      <c r="O661" s="99" t="n"/>
      <c r="P661" s="99" t="n"/>
      <c r="Q661" s="117" t="n"/>
      <c r="R661" s="118" t="n"/>
      <c r="S661" s="118" t="n"/>
      <c r="T661" s="119" t="n"/>
      <c r="U661" s="120" t="n"/>
      <c r="V661" s="120" t="n"/>
      <c r="W661" s="121" t="n"/>
      <c r="X661" s="122" t="n"/>
      <c r="Y661" s="122" t="n"/>
      <c r="Z661" s="143" t="n"/>
      <c r="AA661" s="140" t="n"/>
      <c r="AB661" s="140" t="n"/>
      <c r="AC661" s="144" t="n"/>
      <c r="AD661" s="142" t="n"/>
      <c r="AE661" s="142" t="n"/>
    </row>
    <row r="662" ht="15" customHeight="1">
      <c r="B662" s="85" t="inlineStr">
        <is>
          <t>90MQOL</t>
        </is>
      </c>
      <c r="C662">
        <f>SUMIF(数量表!D:H,B662,数量表!H:H)</f>
        <v/>
      </c>
      <c r="D662" t="n">
        <v>30</v>
      </c>
      <c r="E662" t="n">
        <v>105</v>
      </c>
      <c r="F662" t="n">
        <v>2048</v>
      </c>
      <c r="G662" t="inlineStr">
        <is>
          <t>×</t>
        </is>
      </c>
      <c r="H662" s="87" t="n">
        <v>1</v>
      </c>
      <c r="I662" s="87">
        <f>C662*H662</f>
        <v/>
      </c>
      <c r="J662" s="2" t="n"/>
      <c r="K662" s="106" t="inlineStr">
        <is>
          <t>30×105</t>
        </is>
      </c>
      <c r="L662" s="97">
        <f>F662</f>
        <v/>
      </c>
      <c r="M662" s="97">
        <f>I662</f>
        <v/>
      </c>
      <c r="N662" s="105" t="n"/>
      <c r="O662" s="99" t="n"/>
      <c r="P662" s="99" t="n"/>
      <c r="Q662" s="117" t="n"/>
      <c r="R662" s="118" t="n"/>
      <c r="S662" s="118" t="n"/>
      <c r="T662" s="119" t="n"/>
      <c r="U662" s="120" t="n"/>
      <c r="V662" s="120" t="n"/>
      <c r="W662" s="121" t="n"/>
      <c r="X662" s="122" t="n"/>
      <c r="Y662" s="122" t="n"/>
      <c r="Z662" s="143" t="n"/>
      <c r="AA662" s="140" t="n"/>
      <c r="AB662" s="140" t="n"/>
      <c r="AC662" s="144" t="n"/>
      <c r="AD662" s="142" t="n"/>
      <c r="AE662" s="142" t="n"/>
    </row>
    <row r="663" ht="15" customHeight="1" thickBot="1">
      <c r="B663" s="85" t="inlineStr">
        <is>
          <t>90MQOL</t>
        </is>
      </c>
      <c r="C663">
        <f>SUMIF(数量表!D:H,B663,数量表!H:H)</f>
        <v/>
      </c>
      <c r="D663" t="n">
        <v>27</v>
      </c>
      <c r="E663" t="n">
        <v>105</v>
      </c>
      <c r="F663" t="n">
        <v>2048</v>
      </c>
      <c r="G663" t="inlineStr">
        <is>
          <t>×</t>
        </is>
      </c>
      <c r="H663" s="87" t="n">
        <v>1</v>
      </c>
      <c r="I663" s="87">
        <f>C663*H663</f>
        <v/>
      </c>
      <c r="J663" s="2" t="n"/>
      <c r="K663" s="106" t="n"/>
      <c r="L663" s="97" t="n"/>
      <c r="M663" s="97" t="n"/>
      <c r="N663" s="105" t="inlineStr">
        <is>
          <t>27×105</t>
        </is>
      </c>
      <c r="O663" s="99">
        <f>F663</f>
        <v/>
      </c>
      <c r="P663" s="99">
        <f>I663</f>
        <v/>
      </c>
      <c r="Q663" s="117" t="n"/>
      <c r="R663" s="118" t="n"/>
      <c r="S663" s="118" t="n"/>
      <c r="T663" s="119" t="n"/>
      <c r="U663" s="120" t="n"/>
      <c r="V663" s="120" t="n"/>
      <c r="W663" s="121" t="n"/>
      <c r="X663" s="122" t="n"/>
      <c r="Y663" s="122" t="n"/>
      <c r="Z663" s="143" t="n"/>
      <c r="AA663" s="140" t="n"/>
      <c r="AB663" s="140" t="n"/>
      <c r="AC663" s="144" t="n"/>
      <c r="AD663" s="142" t="n"/>
      <c r="AE663" s="142" t="n"/>
    </row>
    <row r="664" ht="15" customHeight="1" thickBot="1">
      <c r="B664" s="83" t="inlineStr">
        <is>
          <t>90MQO300S</t>
        </is>
      </c>
      <c r="C664" s="7" t="n"/>
      <c r="D664" s="7" t="n"/>
      <c r="E664" s="7" t="n"/>
      <c r="F664" s="7" t="n"/>
      <c r="G664" s="7" t="n"/>
      <c r="H664" s="21" t="n"/>
      <c r="I664" s="21" t="n"/>
      <c r="J664" s="2" t="n"/>
      <c r="K664" s="106" t="n"/>
      <c r="L664" s="97" t="n"/>
      <c r="M664" s="97" t="n"/>
      <c r="N664" s="105" t="n"/>
      <c r="O664" s="99" t="n"/>
      <c r="P664" s="99" t="n"/>
      <c r="Q664" s="117" t="n"/>
      <c r="R664" s="118" t="n"/>
      <c r="S664" s="118" t="n"/>
      <c r="T664" s="119" t="n"/>
      <c r="U664" s="120" t="n"/>
      <c r="V664" s="120" t="n"/>
      <c r="W664" s="121" t="n"/>
      <c r="X664" s="122" t="n"/>
      <c r="Y664" s="122" t="n"/>
      <c r="Z664" s="143" t="n"/>
      <c r="AA664" s="140" t="n"/>
      <c r="AB664" s="140" t="n"/>
      <c r="AC664" s="144" t="n"/>
      <c r="AD664" s="142" t="n"/>
      <c r="AE664" s="142" t="n"/>
    </row>
    <row r="665" ht="15" customHeight="1" thickBot="1">
      <c r="B665" s="79" t="inlineStr">
        <is>
          <t>135MAW</t>
        </is>
      </c>
      <c r="C665" s="80">
        <f>SUMIF(数量表!D:H,B665,数量表!H:H)</f>
        <v/>
      </c>
      <c r="D665" s="80" t="n">
        <v>27</v>
      </c>
      <c r="E665" s="80" t="n">
        <v>105</v>
      </c>
      <c r="F665" s="81" t="n">
        <v>1798</v>
      </c>
      <c r="G665" s="80" t="inlineStr">
        <is>
          <t>×</t>
        </is>
      </c>
      <c r="H665" s="82" t="n">
        <v>1</v>
      </c>
      <c r="I665" s="82">
        <f>C665*H665</f>
        <v/>
      </c>
      <c r="J665" s="2" t="n"/>
      <c r="K665" s="96" t="n"/>
      <c r="L665" s="97" t="n"/>
      <c r="M665" s="97" t="n"/>
      <c r="N665" s="98" t="inlineStr">
        <is>
          <t>27×105</t>
        </is>
      </c>
      <c r="O665" s="99">
        <f>F665</f>
        <v/>
      </c>
      <c r="P665" s="99">
        <f>SUM(I665)</f>
        <v/>
      </c>
      <c r="Q665" s="117" t="n"/>
      <c r="R665" s="118" t="n"/>
      <c r="S665" s="118" t="n"/>
      <c r="T665" s="119" t="n"/>
      <c r="U665" s="120" t="n"/>
      <c r="V665" s="120" t="n"/>
      <c r="W665" s="121" t="n"/>
      <c r="X665" s="122" t="n"/>
      <c r="Y665" s="122" t="n"/>
      <c r="Z665" s="143" t="n"/>
      <c r="AA665" s="140" t="n"/>
      <c r="AB665" s="140" t="n"/>
      <c r="AC665" s="144" t="n"/>
      <c r="AD665" s="142" t="n"/>
      <c r="AE665" s="142" t="n"/>
    </row>
    <row r="666" ht="15" customHeight="1" thickBot="1">
      <c r="B666" s="79" t="inlineStr">
        <is>
          <t>135MA</t>
        </is>
      </c>
      <c r="C666" s="80">
        <f>SUMIF(数量表!D:H,B666,数量表!H:H)</f>
        <v/>
      </c>
      <c r="D666" s="80" t="n">
        <v>27</v>
      </c>
      <c r="E666" s="80" t="n">
        <v>105</v>
      </c>
      <c r="F666" s="81" t="n">
        <v>1798</v>
      </c>
      <c r="G666" s="80" t="inlineStr">
        <is>
          <t>×</t>
        </is>
      </c>
      <c r="H666" s="82" t="n">
        <v>1</v>
      </c>
      <c r="I666" s="82">
        <f>C666*H666</f>
        <v/>
      </c>
      <c r="J666" s="2" t="n"/>
      <c r="K666" s="96" t="n"/>
      <c r="L666" s="97" t="n"/>
      <c r="M666" s="97" t="n"/>
      <c r="N666" s="98" t="inlineStr">
        <is>
          <t>27×105</t>
        </is>
      </c>
      <c r="O666" s="99">
        <f>F666</f>
        <v/>
      </c>
      <c r="P666" s="99">
        <f>SUM(I666)</f>
        <v/>
      </c>
      <c r="Q666" s="117" t="n"/>
      <c r="R666" s="118" t="n"/>
      <c r="S666" s="118" t="n"/>
      <c r="T666" s="119" t="n"/>
      <c r="U666" s="120" t="n"/>
      <c r="V666" s="120" t="n"/>
      <c r="W666" s="121" t="n"/>
      <c r="X666" s="122" t="n"/>
      <c r="Y666" s="122" t="n"/>
      <c r="Z666" s="143" t="n"/>
      <c r="AA666" s="140" t="n"/>
      <c r="AB666" s="140" t="n"/>
      <c r="AC666" s="144" t="n"/>
      <c r="AD666" s="142" t="n"/>
      <c r="AE666" s="142" t="n"/>
    </row>
    <row r="667" ht="15" customHeight="1" thickBot="1">
      <c r="B667" s="83" t="inlineStr">
        <is>
          <t>135MA670</t>
        </is>
      </c>
      <c r="C667" s="7">
        <f>SUMIF(数量表!D:H,B667,数量表!H:H)</f>
        <v/>
      </c>
      <c r="D667" s="7" t="n">
        <v>27</v>
      </c>
      <c r="E667" s="7" t="n">
        <v>105</v>
      </c>
      <c r="F667" s="84" t="n">
        <v>1798</v>
      </c>
      <c r="G667" s="7" t="n"/>
      <c r="H667" s="21" t="n">
        <v>1</v>
      </c>
      <c r="I667" s="21">
        <f>C667*H667</f>
        <v/>
      </c>
      <c r="J667" s="2" t="n"/>
      <c r="K667" s="101" t="n"/>
      <c r="L667" s="102" t="n"/>
      <c r="M667" s="102" t="n"/>
      <c r="N667" s="103" t="inlineStr">
        <is>
          <t>27×105</t>
        </is>
      </c>
      <c r="O667" s="99">
        <f>F667</f>
        <v/>
      </c>
      <c r="P667" s="104">
        <f>SUM(I667)</f>
        <v/>
      </c>
      <c r="Q667" s="123" t="n"/>
      <c r="R667" s="124" t="n"/>
      <c r="S667" s="124" t="n"/>
      <c r="T667" s="125" t="n"/>
      <c r="U667" s="126" t="n"/>
      <c r="V667" s="126" t="n"/>
      <c r="W667" s="127" t="n"/>
      <c r="X667" s="128" t="n"/>
      <c r="Y667" s="145" t="n"/>
      <c r="Z667" s="146" t="n"/>
      <c r="AA667" s="147" t="n"/>
      <c r="AB667" s="147" t="n"/>
      <c r="AC667" s="148" t="n"/>
      <c r="AD667" s="149" t="n"/>
      <c r="AE667" s="149" t="n"/>
    </row>
    <row r="668" ht="15" customHeight="1">
      <c r="B668" s="85" t="inlineStr">
        <is>
          <t>135MA670L</t>
        </is>
      </c>
      <c r="C668">
        <f>SUMIF(数量表!D:H,B668,数量表!H:H)</f>
        <v/>
      </c>
      <c r="D668" t="n">
        <v>27</v>
      </c>
      <c r="E668" t="n">
        <v>105</v>
      </c>
      <c r="F668" s="86" t="n">
        <v>1798</v>
      </c>
      <c r="H668" s="87" t="n">
        <v>1</v>
      </c>
      <c r="I668" s="87">
        <f>C668*H668</f>
        <v/>
      </c>
      <c r="J668" s="2" t="n"/>
      <c r="K668" s="96" t="n"/>
      <c r="L668" s="97" t="n"/>
      <c r="M668" s="97" t="n"/>
      <c r="N668" s="103" t="inlineStr">
        <is>
          <t>27×105</t>
        </is>
      </c>
      <c r="O668" s="99">
        <f>F668</f>
        <v/>
      </c>
      <c r="P668" s="104">
        <f>SUM(I668)</f>
        <v/>
      </c>
      <c r="Q668" s="117" t="n"/>
      <c r="R668" s="118" t="n"/>
      <c r="S668" s="118" t="n"/>
      <c r="T668" s="119" t="n"/>
      <c r="U668" s="120" t="n"/>
      <c r="V668" s="120" t="n"/>
      <c r="W668" s="121" t="n"/>
      <c r="X668" s="122" t="n"/>
      <c r="Y668" s="122" t="n"/>
      <c r="Z668" s="143" t="n"/>
      <c r="AA668" s="140" t="n"/>
      <c r="AB668" s="140" t="n"/>
      <c r="AC668" s="144" t="n"/>
      <c r="AD668" s="142" t="n"/>
      <c r="AE668" s="142" t="n"/>
    </row>
    <row r="669" ht="15" customHeight="1" thickBot="1">
      <c r="B669" s="88" t="inlineStr">
        <is>
          <t>135MA670L</t>
        </is>
      </c>
      <c r="C669">
        <f>SUMIF(数量表!D:H,B669,数量表!H:H)</f>
        <v/>
      </c>
      <c r="D669" t="n">
        <v>30</v>
      </c>
      <c r="E669" t="n">
        <v>105</v>
      </c>
      <c r="F669" s="86" t="n">
        <v>1798</v>
      </c>
      <c r="G669" t="inlineStr">
        <is>
          <t>×</t>
        </is>
      </c>
      <c r="H669" s="87" t="n">
        <v>1</v>
      </c>
      <c r="I669" s="87">
        <f>C669*H669</f>
        <v/>
      </c>
      <c r="J669" s="2" t="n"/>
      <c r="K669" s="96" t="inlineStr">
        <is>
          <t>30×105</t>
        </is>
      </c>
      <c r="L669" s="97">
        <f>F669</f>
        <v/>
      </c>
      <c r="M669" s="97">
        <f>I669</f>
        <v/>
      </c>
      <c r="N669" s="105" t="n"/>
      <c r="O669" s="99" t="n"/>
      <c r="P669" s="99" t="n"/>
      <c r="Q669" s="117" t="n"/>
      <c r="R669" s="118" t="n"/>
      <c r="S669" s="118" t="n"/>
      <c r="T669" s="119" t="n"/>
      <c r="U669" s="120" t="n"/>
      <c r="V669" s="120" t="n"/>
      <c r="W669" s="121" t="n"/>
      <c r="X669" s="122" t="n"/>
      <c r="Y669" s="122" t="n"/>
      <c r="Z669" s="143" t="n"/>
      <c r="AA669" s="140" t="n"/>
      <c r="AB669" s="140" t="n"/>
      <c r="AC669" s="144" t="n"/>
      <c r="AD669" s="142" t="n"/>
      <c r="AE669" s="142" t="n"/>
    </row>
    <row r="670" ht="15" customHeight="1">
      <c r="B670" s="79" t="inlineStr">
        <is>
          <t>135MA670R</t>
        </is>
      </c>
      <c r="C670" s="80">
        <f>SUMIF(数量表!D:H,B670,数量表!H:H)</f>
        <v/>
      </c>
      <c r="D670" s="80" t="n">
        <v>27</v>
      </c>
      <c r="E670" s="80" t="n">
        <v>105</v>
      </c>
      <c r="F670" s="81" t="n">
        <v>1798</v>
      </c>
      <c r="G670" s="80" t="n"/>
      <c r="H670" s="82" t="n">
        <v>1</v>
      </c>
      <c r="I670" s="82">
        <f>C670*H670</f>
        <v/>
      </c>
      <c r="J670" s="2" t="n"/>
      <c r="K670" s="96" t="n"/>
      <c r="L670" s="97" t="n"/>
      <c r="M670" s="97" t="n"/>
      <c r="N670" s="98" t="inlineStr">
        <is>
          <t>27×105</t>
        </is>
      </c>
      <c r="O670" s="99">
        <f>F670</f>
        <v/>
      </c>
      <c r="P670" s="99">
        <f>SUM(I670)</f>
        <v/>
      </c>
      <c r="Q670" s="117" t="n"/>
      <c r="R670" s="118" t="n"/>
      <c r="S670" s="118" t="n"/>
      <c r="T670" s="119" t="n"/>
      <c r="U670" s="120" t="n"/>
      <c r="V670" s="120" t="n"/>
      <c r="W670" s="121" t="n"/>
      <c r="X670" s="122" t="n"/>
      <c r="Y670" s="122" t="n"/>
      <c r="Z670" s="143" t="n"/>
      <c r="AA670" s="140" t="n"/>
      <c r="AB670" s="140" t="n"/>
      <c r="AC670" s="144" t="n"/>
      <c r="AD670" s="142" t="n"/>
      <c r="AE670" s="142" t="n"/>
    </row>
    <row r="671" ht="15" customHeight="1" thickBot="1">
      <c r="B671" s="85" t="inlineStr">
        <is>
          <t>135MA670R</t>
        </is>
      </c>
      <c r="C671">
        <f>SUMIF(数量表!D:H,B671,数量表!H:H)</f>
        <v/>
      </c>
      <c r="D671" t="n">
        <v>30</v>
      </c>
      <c r="E671" t="n">
        <v>105</v>
      </c>
      <c r="F671" s="86" t="n">
        <v>1798</v>
      </c>
      <c r="G671" t="inlineStr">
        <is>
          <t>×</t>
        </is>
      </c>
      <c r="H671" s="87" t="n">
        <v>1</v>
      </c>
      <c r="I671" s="87">
        <f>C671*H671</f>
        <v/>
      </c>
      <c r="J671" s="2" t="n"/>
      <c r="K671" s="96" t="inlineStr">
        <is>
          <t>30×105</t>
        </is>
      </c>
      <c r="L671" s="97">
        <f>F671</f>
        <v/>
      </c>
      <c r="M671" s="97">
        <f>I671</f>
        <v/>
      </c>
      <c r="N671" s="105" t="n"/>
      <c r="O671" s="99" t="n"/>
      <c r="P671" s="99" t="n"/>
      <c r="Q671" s="117" t="n"/>
      <c r="R671" s="118" t="n"/>
      <c r="S671" s="118" t="n"/>
      <c r="T671" s="119" t="n"/>
      <c r="U671" s="120" t="n"/>
      <c r="V671" s="120" t="n"/>
      <c r="W671" s="121" t="n"/>
      <c r="X671" s="122" t="n"/>
      <c r="Y671" s="122" t="n"/>
      <c r="Z671" s="143" t="n"/>
      <c r="AA671" s="140" t="n"/>
      <c r="AB671" s="140" t="n"/>
      <c r="AC671" s="144" t="n"/>
      <c r="AD671" s="142" t="n"/>
      <c r="AE671" s="142" t="n"/>
    </row>
    <row r="672" ht="15" customHeight="1">
      <c r="B672" s="79" t="inlineStr">
        <is>
          <t>135MAL</t>
        </is>
      </c>
      <c r="C672" s="80">
        <f>SUMIF(数量表!D:H,B672,数量表!H:H)</f>
        <v/>
      </c>
      <c r="D672" s="80" t="n">
        <v>27</v>
      </c>
      <c r="E672" s="80" t="n">
        <v>105</v>
      </c>
      <c r="F672" s="81" t="n">
        <v>1798</v>
      </c>
      <c r="G672" s="80" t="inlineStr">
        <is>
          <t>×</t>
        </is>
      </c>
      <c r="H672" s="82" t="n">
        <v>1</v>
      </c>
      <c r="I672" s="82">
        <f>C672*H672</f>
        <v/>
      </c>
      <c r="J672" s="2" t="n"/>
      <c r="K672" s="96" t="n"/>
      <c r="L672" s="97" t="n"/>
      <c r="M672" s="97" t="n"/>
      <c r="N672" s="98" t="inlineStr">
        <is>
          <t>27×105</t>
        </is>
      </c>
      <c r="O672" s="99">
        <f>F672</f>
        <v/>
      </c>
      <c r="P672" s="99">
        <f>SUM(I672)</f>
        <v/>
      </c>
      <c r="Q672" s="117" t="n"/>
      <c r="R672" s="118" t="n"/>
      <c r="S672" s="118" t="n"/>
      <c r="T672" s="119" t="n"/>
      <c r="U672" s="120" t="n"/>
      <c r="V672" s="120" t="n"/>
      <c r="W672" s="121" t="n"/>
      <c r="X672" s="122" t="n"/>
      <c r="Y672" s="122" t="n"/>
      <c r="Z672" s="143" t="n"/>
      <c r="AA672" s="140" t="n"/>
      <c r="AB672" s="140" t="n"/>
      <c r="AC672" s="144" t="n"/>
      <c r="AD672" s="142" t="n"/>
      <c r="AE672" s="142" t="n"/>
    </row>
    <row r="673" ht="15" customHeight="1" thickBot="1">
      <c r="B673" s="85" t="inlineStr">
        <is>
          <t>135MAL</t>
        </is>
      </c>
      <c r="C673">
        <f>SUMIF(数量表!D:H,B673,数量表!H:H)</f>
        <v/>
      </c>
      <c r="D673" t="n">
        <v>30</v>
      </c>
      <c r="E673" t="n">
        <v>105</v>
      </c>
      <c r="F673" s="86" t="n">
        <v>1798</v>
      </c>
      <c r="G673" t="inlineStr">
        <is>
          <t>×</t>
        </is>
      </c>
      <c r="H673" s="87" t="n">
        <v>1</v>
      </c>
      <c r="I673" s="87">
        <f>C673*H673</f>
        <v/>
      </c>
      <c r="J673" s="2" t="n"/>
      <c r="K673" s="96" t="inlineStr">
        <is>
          <t>30×105</t>
        </is>
      </c>
      <c r="L673" s="97">
        <f>F673</f>
        <v/>
      </c>
      <c r="M673" s="97">
        <f>I673</f>
        <v/>
      </c>
      <c r="N673" s="105" t="n"/>
      <c r="O673" s="99" t="n"/>
      <c r="P673" s="99" t="n"/>
      <c r="Q673" s="117" t="n"/>
      <c r="R673" s="118" t="n"/>
      <c r="S673" s="118" t="n"/>
      <c r="T673" s="119" t="n"/>
      <c r="U673" s="120" t="n"/>
      <c r="V673" s="120" t="n"/>
      <c r="W673" s="121" t="n"/>
      <c r="X673" s="122" t="n"/>
      <c r="Y673" s="122" t="n"/>
      <c r="Z673" s="143" t="n"/>
      <c r="AA673" s="140" t="n"/>
      <c r="AB673" s="140" t="n"/>
      <c r="AC673" s="144" t="n"/>
      <c r="AD673" s="142" t="n"/>
      <c r="AE673" s="142" t="n"/>
    </row>
    <row r="674" ht="15" customHeight="1">
      <c r="B674" s="79" t="inlineStr">
        <is>
          <t>135MAL+12</t>
        </is>
      </c>
      <c r="C674" s="80">
        <f>SUMIF(数量表!D:H,B674,数量表!H:H)</f>
        <v/>
      </c>
      <c r="D674" s="80" t="n">
        <v>27</v>
      </c>
      <c r="E674" s="80" t="n">
        <v>105</v>
      </c>
      <c r="F674" s="81" t="n">
        <v>1798</v>
      </c>
      <c r="G674" s="80" t="n"/>
      <c r="H674" s="82" t="n">
        <v>1</v>
      </c>
      <c r="I674" s="82">
        <f>C674*H674</f>
        <v/>
      </c>
      <c r="J674" s="2" t="n"/>
      <c r="K674" s="106" t="n"/>
      <c r="L674" s="97" t="n"/>
      <c r="M674" s="97" t="n"/>
      <c r="N674" s="98" t="inlineStr">
        <is>
          <t>27×105</t>
        </is>
      </c>
      <c r="O674" s="99">
        <f>F674</f>
        <v/>
      </c>
      <c r="P674" s="99">
        <f>SUM(I674)</f>
        <v/>
      </c>
      <c r="Q674" s="117" t="n"/>
      <c r="R674" s="118" t="n"/>
      <c r="S674" s="118" t="n"/>
      <c r="T674" s="119" t="n"/>
      <c r="U674" s="120" t="n"/>
      <c r="V674" s="120" t="n"/>
      <c r="W674" s="121" t="n"/>
      <c r="X674" s="122" t="n"/>
      <c r="Y674" s="122" t="n"/>
      <c r="Z674" s="143" t="n"/>
      <c r="AA674" s="140" t="n"/>
      <c r="AB674" s="140" t="n"/>
      <c r="AC674" s="144" t="n"/>
      <c r="AD674" s="142" t="n"/>
      <c r="AE674" s="142" t="n"/>
    </row>
    <row r="675" ht="15" customHeight="1" thickBot="1">
      <c r="B675" s="88" t="inlineStr">
        <is>
          <t>135MAL+12</t>
        </is>
      </c>
      <c r="C675" s="89">
        <f>SUMIF(数量表!D:H,B675,数量表!H:H)</f>
        <v/>
      </c>
      <c r="D675" s="89" t="n">
        <v>30</v>
      </c>
      <c r="E675" s="89" t="n">
        <v>105</v>
      </c>
      <c r="F675" s="90" t="n">
        <v>1798</v>
      </c>
      <c r="G675" s="89" t="inlineStr">
        <is>
          <t>×</t>
        </is>
      </c>
      <c r="H675" s="91" t="n">
        <v>1</v>
      </c>
      <c r="I675" s="91">
        <f>C675*H675</f>
        <v/>
      </c>
      <c r="J675" s="2" t="n"/>
      <c r="K675" s="96" t="inlineStr">
        <is>
          <t>30×105</t>
        </is>
      </c>
      <c r="L675" s="97">
        <f>F675</f>
        <v/>
      </c>
      <c r="M675" s="97">
        <f>I675</f>
        <v/>
      </c>
      <c r="N675" s="98" t="n"/>
      <c r="O675" s="99" t="n"/>
      <c r="P675" s="99" t="n"/>
      <c r="Q675" s="117" t="n"/>
      <c r="R675" s="118" t="n"/>
      <c r="S675" s="118" t="n"/>
      <c r="T675" s="119" t="n"/>
      <c r="U675" s="120" t="n"/>
      <c r="V675" s="120" t="n"/>
      <c r="W675" s="121" t="n"/>
      <c r="X675" s="122" t="n"/>
      <c r="Y675" s="122" t="n"/>
      <c r="Z675" s="143" t="n"/>
      <c r="AA675" s="140" t="n"/>
      <c r="AB675" s="140" t="n"/>
      <c r="AC675" s="144" t="n"/>
      <c r="AD675" s="142" t="n"/>
      <c r="AE675" s="142" t="n"/>
    </row>
    <row r="676" ht="15" customHeight="1" thickBot="1">
      <c r="B676" s="79" t="inlineStr">
        <is>
          <t>135MAO</t>
        </is>
      </c>
      <c r="C676" s="80">
        <f>SUMIF(数量表!D:H,B676,数量表!H:H)</f>
        <v/>
      </c>
      <c r="D676" s="80" t="n">
        <v>27</v>
      </c>
      <c r="E676" s="80" t="n">
        <v>105</v>
      </c>
      <c r="F676" s="81" t="n">
        <v>1798</v>
      </c>
      <c r="G676" s="80" t="n"/>
      <c r="H676" s="82" t="n">
        <v>1</v>
      </c>
      <c r="I676" s="82">
        <f>C676*H676</f>
        <v/>
      </c>
      <c r="J676" s="2" t="n"/>
      <c r="K676" s="96" t="n"/>
      <c r="L676" s="97" t="n"/>
      <c r="M676" s="97" t="n"/>
      <c r="N676" s="98" t="inlineStr">
        <is>
          <t>27×105</t>
        </is>
      </c>
      <c r="O676" s="99">
        <f>F676</f>
        <v/>
      </c>
      <c r="P676" s="99">
        <f>SUM(I676)</f>
        <v/>
      </c>
      <c r="Q676" s="117" t="n"/>
      <c r="R676" s="118" t="n"/>
      <c r="S676" s="118" t="n"/>
      <c r="T676" s="119" t="n"/>
      <c r="U676" s="120" t="n"/>
      <c r="V676" s="120" t="n"/>
      <c r="W676" s="121" t="n"/>
      <c r="X676" s="122" t="n"/>
      <c r="Y676" s="122" t="n"/>
      <c r="Z676" s="143" t="n"/>
      <c r="AA676" s="140" t="n"/>
      <c r="AB676" s="140" t="n"/>
      <c r="AC676" s="144" t="n"/>
      <c r="AD676" s="142" t="n"/>
      <c r="AE676" s="142" t="n"/>
    </row>
    <row r="677" ht="15" customHeight="1">
      <c r="B677" s="79" t="inlineStr">
        <is>
          <t>135MAOL</t>
        </is>
      </c>
      <c r="C677" s="80">
        <f>SUMIF(数量表!D:H,B677,数量表!H:H)</f>
        <v/>
      </c>
      <c r="D677" s="80" t="n">
        <v>27</v>
      </c>
      <c r="E677" s="80" t="n">
        <v>105</v>
      </c>
      <c r="F677" s="81" t="n">
        <v>1798</v>
      </c>
      <c r="G677" s="80" t="n"/>
      <c r="H677" s="82" t="n">
        <v>1</v>
      </c>
      <c r="I677" s="82">
        <f>C677*H677</f>
        <v/>
      </c>
      <c r="J677" s="2" t="n"/>
      <c r="K677" s="96" t="n"/>
      <c r="L677" s="97" t="n"/>
      <c r="M677" s="97" t="n"/>
      <c r="N677" s="98" t="inlineStr">
        <is>
          <t>27×105</t>
        </is>
      </c>
      <c r="O677" s="99">
        <f>F677</f>
        <v/>
      </c>
      <c r="P677" s="99">
        <f>SUM(I677)</f>
        <v/>
      </c>
      <c r="Q677" s="117" t="n"/>
      <c r="R677" s="118" t="n"/>
      <c r="S677" s="118" t="n"/>
      <c r="T677" s="119" t="n"/>
      <c r="U677" s="120" t="n"/>
      <c r="V677" s="120" t="n"/>
      <c r="W677" s="121" t="n"/>
      <c r="X677" s="122" t="n"/>
      <c r="Y677" s="122" t="n"/>
      <c r="Z677" s="143" t="n"/>
      <c r="AA677" s="140" t="n"/>
      <c r="AB677" s="140" t="n"/>
      <c r="AC677" s="144" t="n"/>
      <c r="AD677" s="142" t="n"/>
      <c r="AE677" s="142" t="n"/>
    </row>
    <row r="678" ht="15" customHeight="1" thickBot="1">
      <c r="B678" s="85" t="inlineStr">
        <is>
          <t>135MAOL</t>
        </is>
      </c>
      <c r="C678">
        <f>SUMIF(数量表!D:H,B678,数量表!H:H)</f>
        <v/>
      </c>
      <c r="D678" t="n">
        <v>30</v>
      </c>
      <c r="E678" t="n">
        <v>105</v>
      </c>
      <c r="F678" s="86" t="n">
        <v>1798</v>
      </c>
      <c r="G678" t="inlineStr">
        <is>
          <t>×</t>
        </is>
      </c>
      <c r="H678" s="87" t="n">
        <v>1</v>
      </c>
      <c r="I678" s="87">
        <f>C678*H678</f>
        <v/>
      </c>
      <c r="J678" s="2" t="n"/>
      <c r="K678" s="96" t="inlineStr">
        <is>
          <t>30×105</t>
        </is>
      </c>
      <c r="L678" s="97">
        <f>F678</f>
        <v/>
      </c>
      <c r="M678" s="97">
        <f>I678</f>
        <v/>
      </c>
      <c r="N678" s="98" t="n"/>
      <c r="O678" s="99" t="n"/>
      <c r="P678" s="99" t="n"/>
      <c r="Q678" s="117" t="n"/>
      <c r="R678" s="118" t="n"/>
      <c r="S678" s="118" t="n"/>
      <c r="T678" s="119" t="n"/>
      <c r="U678" s="120" t="n"/>
      <c r="V678" s="120" t="n"/>
      <c r="W678" s="121" t="n"/>
      <c r="X678" s="122" t="n"/>
      <c r="Y678" s="122" t="n"/>
      <c r="Z678" s="143" t="n"/>
      <c r="AA678" s="140" t="n"/>
      <c r="AB678" s="140" t="n"/>
      <c r="AC678" s="144" t="n"/>
      <c r="AD678" s="142" t="n"/>
      <c r="AE678" s="142" t="n"/>
      <c r="AF678" s="150" t="n"/>
    </row>
    <row r="679" ht="15" customHeight="1">
      <c r="B679" s="79" t="inlineStr">
        <is>
          <t>135MAOR</t>
        </is>
      </c>
      <c r="C679" s="80">
        <f>SUMIF(数量表!D:H,B679,数量表!H:H)</f>
        <v/>
      </c>
      <c r="D679" s="80" t="n">
        <v>27</v>
      </c>
      <c r="E679" s="80" t="n">
        <v>105</v>
      </c>
      <c r="F679" s="81" t="n">
        <v>1798</v>
      </c>
      <c r="G679" s="80" t="n"/>
      <c r="H679" s="82" t="n">
        <v>1</v>
      </c>
      <c r="I679" s="82">
        <f>C679*H679</f>
        <v/>
      </c>
      <c r="J679" s="2" t="n"/>
      <c r="K679" s="96" t="n"/>
      <c r="L679" s="97" t="n"/>
      <c r="M679" s="97" t="n"/>
      <c r="N679" s="98" t="inlineStr">
        <is>
          <t>27×105</t>
        </is>
      </c>
      <c r="O679" s="99">
        <f>F679</f>
        <v/>
      </c>
      <c r="P679" s="99">
        <f>SUM(I679)</f>
        <v/>
      </c>
      <c r="Q679" s="117" t="n"/>
      <c r="R679" s="118" t="n"/>
      <c r="S679" s="118" t="n"/>
      <c r="T679" s="119" t="n"/>
      <c r="U679" s="120" t="n"/>
      <c r="V679" s="120" t="n"/>
      <c r="W679" s="121" t="n"/>
      <c r="X679" s="122" t="n"/>
      <c r="Y679" s="122" t="n"/>
      <c r="Z679" s="143" t="n"/>
      <c r="AA679" s="140" t="n"/>
      <c r="AB679" s="140" t="n"/>
      <c r="AC679" s="144" t="n"/>
      <c r="AD679" s="142" t="n"/>
      <c r="AE679" s="142" t="n"/>
      <c r="AF679" s="150" t="n"/>
    </row>
    <row r="680" ht="15" customHeight="1" thickBot="1">
      <c r="B680" s="85" t="inlineStr">
        <is>
          <t>135MAOR</t>
        </is>
      </c>
      <c r="C680" s="89">
        <f>SUMIF(数量表!D:H,B680,数量表!H:H)</f>
        <v/>
      </c>
      <c r="D680" s="89" t="n">
        <v>30</v>
      </c>
      <c r="E680" s="89" t="n">
        <v>105</v>
      </c>
      <c r="F680" s="90" t="n">
        <v>1798</v>
      </c>
      <c r="G680" s="89" t="inlineStr">
        <is>
          <t>×</t>
        </is>
      </c>
      <c r="H680" s="91" t="n">
        <v>1</v>
      </c>
      <c r="I680" s="91">
        <f>C680*H680</f>
        <v/>
      </c>
      <c r="J680" s="2" t="n"/>
      <c r="K680" s="96" t="inlineStr">
        <is>
          <t>30×105</t>
        </is>
      </c>
      <c r="L680" s="97">
        <f>F680</f>
        <v/>
      </c>
      <c r="M680" s="97">
        <f>I680</f>
        <v/>
      </c>
      <c r="N680" s="98" t="n"/>
      <c r="O680" s="99" t="n"/>
      <c r="P680" s="99" t="n"/>
      <c r="Q680" s="117" t="n"/>
      <c r="R680" s="118" t="n"/>
      <c r="S680" s="118" t="n"/>
      <c r="T680" s="119" t="n"/>
      <c r="U680" s="120" t="n"/>
      <c r="V680" s="120" t="n"/>
      <c r="W680" s="121" t="n"/>
      <c r="X680" s="122" t="n"/>
      <c r="Y680" s="122" t="n"/>
      <c r="Z680" s="143" t="n"/>
      <c r="AA680" s="140" t="n"/>
      <c r="AB680" s="140" t="n"/>
      <c r="AC680" s="144" t="n"/>
      <c r="AD680" s="142" t="n"/>
      <c r="AE680" s="142" t="n"/>
      <c r="AF680" s="150" t="n"/>
    </row>
    <row r="681" ht="15" customHeight="1" thickBot="1">
      <c r="B681" s="79" t="inlineStr">
        <is>
          <t>135MAOS</t>
        </is>
      </c>
      <c r="C681" s="80">
        <f>SUMIF(数量表!D:H,B681,数量表!H:H)</f>
        <v/>
      </c>
      <c r="D681" s="80" t="n">
        <v>27</v>
      </c>
      <c r="E681" s="80" t="n">
        <v>105</v>
      </c>
      <c r="F681" s="81" t="n">
        <v>1798</v>
      </c>
      <c r="G681" s="80" t="n"/>
      <c r="H681" s="82" t="n">
        <v>1</v>
      </c>
      <c r="I681" s="82">
        <f>C681*H681</f>
        <v/>
      </c>
      <c r="J681" s="2" t="n"/>
      <c r="K681" s="96" t="n"/>
      <c r="L681" s="97" t="n"/>
      <c r="M681" s="97" t="n"/>
      <c r="N681" s="98" t="inlineStr">
        <is>
          <t>27×105</t>
        </is>
      </c>
      <c r="O681" s="99">
        <f>F681</f>
        <v/>
      </c>
      <c r="P681" s="99">
        <f>SUM(I681)</f>
        <v/>
      </c>
      <c r="Q681" s="117" t="n"/>
      <c r="R681" s="118" t="n"/>
      <c r="S681" s="118" t="n"/>
      <c r="T681" s="119" t="n"/>
      <c r="U681" s="120" t="n"/>
      <c r="V681" s="120" t="n"/>
      <c r="W681" s="121" t="n"/>
      <c r="X681" s="122" t="n"/>
      <c r="Y681" s="122" t="n"/>
      <c r="Z681" s="143" t="n"/>
      <c r="AA681" s="140" t="n"/>
      <c r="AB681" s="140" t="n"/>
      <c r="AC681" s="144" t="n"/>
      <c r="AD681" s="142" t="n"/>
      <c r="AE681" s="142" t="n"/>
      <c r="AF681" s="150" t="n"/>
    </row>
    <row r="682" ht="15" customHeight="1">
      <c r="B682" s="79" t="inlineStr">
        <is>
          <t>135MAR</t>
        </is>
      </c>
      <c r="C682" s="80">
        <f>SUMIF(数量表!D:H,B682,数量表!H:H)</f>
        <v/>
      </c>
      <c r="D682" s="80" t="n">
        <v>27</v>
      </c>
      <c r="E682" s="80" t="n">
        <v>105</v>
      </c>
      <c r="F682" s="81" t="n">
        <v>1798</v>
      </c>
      <c r="G682" s="80" t="inlineStr">
        <is>
          <t>×</t>
        </is>
      </c>
      <c r="H682" s="82" t="n">
        <v>1</v>
      </c>
      <c r="I682" s="82">
        <f>C682*H682</f>
        <v/>
      </c>
      <c r="J682" s="2" t="n"/>
      <c r="K682" s="96" t="n"/>
      <c r="L682" s="97" t="n"/>
      <c r="M682" s="97" t="n"/>
      <c r="N682" s="98" t="inlineStr">
        <is>
          <t>27×105</t>
        </is>
      </c>
      <c r="O682" s="99">
        <f>F682</f>
        <v/>
      </c>
      <c r="P682" s="99">
        <f>SUM(I682)</f>
        <v/>
      </c>
      <c r="Q682" s="117" t="n"/>
      <c r="R682" s="118" t="n"/>
      <c r="S682" s="118" t="n"/>
      <c r="T682" s="119" t="n"/>
      <c r="U682" s="120" t="n"/>
      <c r="V682" s="120" t="n"/>
      <c r="W682" s="121" t="n"/>
      <c r="X682" s="122" t="n"/>
      <c r="Y682" s="122" t="n"/>
      <c r="Z682" s="143" t="n"/>
      <c r="AA682" s="140" t="n"/>
      <c r="AB682" s="140" t="n"/>
      <c r="AC682" s="144" t="n"/>
      <c r="AD682" s="142" t="n"/>
      <c r="AE682" s="142" t="n"/>
      <c r="AF682" s="150" t="n"/>
    </row>
    <row r="683" ht="15" customHeight="1" thickBot="1">
      <c r="B683" s="85" t="inlineStr">
        <is>
          <t>135MAR</t>
        </is>
      </c>
      <c r="C683">
        <f>SUMIF(数量表!D:H,B683,数量表!H:H)</f>
        <v/>
      </c>
      <c r="D683" t="n">
        <v>30</v>
      </c>
      <c r="E683" t="n">
        <v>105</v>
      </c>
      <c r="F683" s="86" t="n">
        <v>1798</v>
      </c>
      <c r="G683" t="inlineStr">
        <is>
          <t>×</t>
        </is>
      </c>
      <c r="H683" s="87" t="n">
        <v>1</v>
      </c>
      <c r="I683" s="87">
        <f>C683*H683</f>
        <v/>
      </c>
      <c r="J683" s="2" t="n"/>
      <c r="K683" s="106" t="inlineStr">
        <is>
          <t>30×105</t>
        </is>
      </c>
      <c r="L683" s="97">
        <f>F683</f>
        <v/>
      </c>
      <c r="M683" s="97">
        <f>I683</f>
        <v/>
      </c>
      <c r="N683" s="105" t="n"/>
      <c r="O683" s="99" t="n"/>
      <c r="P683" s="99" t="n"/>
      <c r="Q683" s="117" t="n"/>
      <c r="R683" s="118" t="n"/>
      <c r="S683" s="118" t="n"/>
      <c r="T683" s="119" t="n"/>
      <c r="U683" s="120" t="n"/>
      <c r="V683" s="120" t="n"/>
      <c r="W683" s="121" t="n"/>
      <c r="X683" s="122" t="n"/>
      <c r="Y683" s="122" t="n"/>
      <c r="Z683" s="143" t="n"/>
      <c r="AA683" s="140" t="n"/>
      <c r="AB683" s="140" t="n"/>
      <c r="AC683" s="144" t="n"/>
      <c r="AD683" s="142" t="n"/>
      <c r="AE683" s="142" t="n"/>
      <c r="AF683" s="150" t="n"/>
    </row>
    <row r="684" ht="15" customHeight="1">
      <c r="B684" s="79" t="inlineStr">
        <is>
          <t>135MAR+12</t>
        </is>
      </c>
      <c r="C684" s="80">
        <f>SUMIF(数量表!D:H,B684,数量表!H:H)</f>
        <v/>
      </c>
      <c r="D684" s="80" t="n">
        <v>30</v>
      </c>
      <c r="E684" s="80" t="n">
        <v>105</v>
      </c>
      <c r="F684" s="81" t="n">
        <v>1798</v>
      </c>
      <c r="G684" s="80" t="n"/>
      <c r="H684" s="82" t="n">
        <v>1</v>
      </c>
      <c r="I684" s="82">
        <f>C684*H684</f>
        <v/>
      </c>
      <c r="J684" s="2" t="n"/>
      <c r="K684" s="106" t="inlineStr">
        <is>
          <t>30×105</t>
        </is>
      </c>
      <c r="L684" s="97">
        <f>F684</f>
        <v/>
      </c>
      <c r="M684" s="97">
        <f>I684</f>
        <v/>
      </c>
      <c r="N684" s="105" t="n"/>
      <c r="O684" s="99" t="n"/>
      <c r="P684" s="99" t="n"/>
      <c r="Q684" s="117" t="n"/>
      <c r="R684" s="118" t="n"/>
      <c r="S684" s="118" t="n"/>
      <c r="T684" s="119" t="n"/>
      <c r="U684" s="120" t="n"/>
      <c r="V684" s="120" t="n"/>
      <c r="W684" s="121" t="n"/>
      <c r="X684" s="122" t="n"/>
      <c r="Y684" s="122" t="n"/>
      <c r="Z684" s="143" t="n"/>
      <c r="AA684" s="140" t="n"/>
      <c r="AB684" s="140" t="n"/>
      <c r="AC684" s="144" t="n"/>
      <c r="AD684" s="142" t="n"/>
      <c r="AE684" s="142" t="n"/>
    </row>
    <row r="685" ht="15" customHeight="1" thickBot="1">
      <c r="B685" s="88" t="inlineStr">
        <is>
          <t>135MAR+12</t>
        </is>
      </c>
      <c r="C685" s="89">
        <f>SUMIF(数量表!D:H,B685,数量表!H:H)</f>
        <v/>
      </c>
      <c r="D685" s="89" t="n">
        <v>27</v>
      </c>
      <c r="E685" s="89" t="n">
        <v>105</v>
      </c>
      <c r="F685" s="90" t="n">
        <v>1798</v>
      </c>
      <c r="G685" s="89" t="n"/>
      <c r="H685" s="91" t="n">
        <v>1</v>
      </c>
      <c r="I685" s="91">
        <f>C685*H685</f>
        <v/>
      </c>
      <c r="J685" s="2" t="n"/>
      <c r="K685" s="106" t="n"/>
      <c r="L685" s="97" t="n"/>
      <c r="M685" s="97" t="n"/>
      <c r="N685" s="98" t="inlineStr">
        <is>
          <t>27×105</t>
        </is>
      </c>
      <c r="O685" s="99">
        <f>F685</f>
        <v/>
      </c>
      <c r="P685" s="99">
        <f>SUM(I685)</f>
        <v/>
      </c>
      <c r="Q685" s="117" t="n"/>
      <c r="R685" s="118" t="n"/>
      <c r="S685" s="118" t="n"/>
      <c r="T685" s="119" t="n"/>
      <c r="U685" s="120" t="n"/>
      <c r="V685" s="120" t="n"/>
      <c r="W685" s="121" t="n"/>
      <c r="X685" s="122" t="n"/>
      <c r="Y685" s="122" t="n"/>
      <c r="Z685" s="143" t="n"/>
      <c r="AA685" s="140" t="n"/>
      <c r="AB685" s="140" t="n"/>
      <c r="AC685" s="144" t="n"/>
      <c r="AD685" s="142" t="n"/>
      <c r="AE685" s="142" t="n"/>
      <c r="AF685" s="150" t="n"/>
    </row>
    <row r="686" ht="15" customHeight="1">
      <c r="B686" s="79" t="inlineStr">
        <is>
          <t>135MAX</t>
        </is>
      </c>
      <c r="C686" s="80">
        <f>SUMIF(数量表!D:H,B686,数量表!H:H)</f>
        <v/>
      </c>
      <c r="D686" s="80" t="n">
        <v>30</v>
      </c>
      <c r="E686" s="80" t="n">
        <v>92</v>
      </c>
      <c r="F686" s="80" t="n">
        <v>1762</v>
      </c>
      <c r="G686" s="80" t="inlineStr">
        <is>
          <t>×</t>
        </is>
      </c>
      <c r="H686" s="82" t="n">
        <v>2</v>
      </c>
      <c r="I686" s="82">
        <f>C686*H686</f>
        <v/>
      </c>
      <c r="J686" s="2" t="n"/>
      <c r="K686" s="96" t="n"/>
      <c r="L686" s="97" t="n"/>
      <c r="M686" s="97" t="n"/>
      <c r="N686" s="98" t="n"/>
      <c r="O686" s="99" t="n"/>
      <c r="P686" s="99" t="n"/>
      <c r="Q686" s="117" t="n"/>
      <c r="R686" s="118" t="n"/>
      <c r="S686" s="118" t="n"/>
      <c r="T686" s="119" t="n"/>
      <c r="U686" s="120" t="n"/>
      <c r="V686" s="120" t="n"/>
      <c r="W686" s="121" t="n">
        <v>30</v>
      </c>
      <c r="X686" s="122">
        <f>F686</f>
        <v/>
      </c>
      <c r="Y686" s="122">
        <f>SUM(I686)</f>
        <v/>
      </c>
      <c r="Z686" s="143" t="n"/>
      <c r="AA686" s="140" t="n"/>
      <c r="AB686" s="140" t="n"/>
      <c r="AC686" s="144" t="n"/>
      <c r="AD686" s="142" t="n"/>
      <c r="AE686" s="142" t="n"/>
      <c r="AF686" s="150" t="n"/>
    </row>
    <row r="687" ht="15" customHeight="1">
      <c r="B687" s="85" t="inlineStr">
        <is>
          <t>135MAX</t>
        </is>
      </c>
      <c r="C687">
        <f>SUMIF(数量表!D:H,B687,数量表!H:H)</f>
        <v/>
      </c>
      <c r="D687" t="n">
        <v>30</v>
      </c>
      <c r="E687" t="n">
        <v>92</v>
      </c>
      <c r="F687" t="n">
        <v>800</v>
      </c>
      <c r="G687" t="inlineStr">
        <is>
          <t>×</t>
        </is>
      </c>
      <c r="H687" s="87" t="n">
        <v>2</v>
      </c>
      <c r="I687" s="87">
        <f>C687*H687</f>
        <v/>
      </c>
      <c r="J687" s="2" t="n"/>
      <c r="K687" s="96" t="n"/>
      <c r="L687" s="97" t="n"/>
      <c r="M687" s="97" t="n"/>
      <c r="N687" s="98" t="n"/>
      <c r="O687" s="99" t="n"/>
      <c r="P687" s="99" t="n"/>
      <c r="Q687" s="117" t="n"/>
      <c r="R687" s="118" t="n"/>
      <c r="S687" s="118" t="n"/>
      <c r="T687" s="119" t="n"/>
      <c r="U687" s="120" t="n"/>
      <c r="V687" s="120" t="n"/>
      <c r="W687" s="121" t="n">
        <v>30</v>
      </c>
      <c r="X687" s="122">
        <f>F687</f>
        <v/>
      </c>
      <c r="Y687" s="122">
        <f>SUM(I687)</f>
        <v/>
      </c>
      <c r="Z687" s="143" t="n"/>
      <c r="AA687" s="140" t="n"/>
      <c r="AB687" s="140" t="n"/>
      <c r="AC687" s="144" t="n"/>
      <c r="AD687" s="142" t="n"/>
      <c r="AE687" s="142" t="n"/>
      <c r="AF687" s="150" t="n"/>
    </row>
    <row r="688" ht="15" customHeight="1" thickBot="1">
      <c r="B688" s="88" t="inlineStr">
        <is>
          <t>135MAX</t>
        </is>
      </c>
      <c r="C688" s="89">
        <f>SUMIF(数量表!D:H,B688,数量表!H:H)</f>
        <v/>
      </c>
      <c r="D688" s="89" t="n">
        <v>27</v>
      </c>
      <c r="E688" s="89" t="n">
        <v>92</v>
      </c>
      <c r="F688" s="89" t="n">
        <v>1762</v>
      </c>
      <c r="G688" s="89" t="inlineStr">
        <is>
          <t>×</t>
        </is>
      </c>
      <c r="H688" s="91" t="n">
        <v>1</v>
      </c>
      <c r="I688" s="91">
        <f>C688*H688</f>
        <v/>
      </c>
      <c r="J688" s="2" t="n"/>
      <c r="K688" s="96" t="n"/>
      <c r="L688" s="97" t="n"/>
      <c r="M688" s="97" t="n"/>
      <c r="N688" s="98" t="n"/>
      <c r="O688" s="99" t="n"/>
      <c r="P688" s="99" t="n"/>
      <c r="Q688" s="117" t="n"/>
      <c r="R688" s="118" t="n"/>
      <c r="S688" s="118" t="n"/>
      <c r="T688" s="119" t="n"/>
      <c r="U688" s="120" t="n"/>
      <c r="V688" s="120" t="n"/>
      <c r="W688" s="121" t="n"/>
      <c r="X688" s="122" t="n"/>
      <c r="Y688" s="122" t="n"/>
      <c r="Z688" s="143" t="n">
        <v>27</v>
      </c>
      <c r="AA688" s="140">
        <f>F688</f>
        <v/>
      </c>
      <c r="AB688" s="140">
        <f>SUM(I688)</f>
        <v/>
      </c>
      <c r="AC688" s="144" t="n"/>
      <c r="AD688" s="142" t="n"/>
      <c r="AE688" s="142" t="n"/>
      <c r="AF688" s="150" t="n"/>
    </row>
    <row r="689" ht="15" customHeight="1">
      <c r="B689" s="79" t="inlineStr">
        <is>
          <t>135MAX144</t>
        </is>
      </c>
      <c r="C689" s="80">
        <f>SUMIF(数量表!D:H,B689,数量表!H:H)</f>
        <v/>
      </c>
      <c r="D689" s="80" t="n">
        <v>30</v>
      </c>
      <c r="E689" s="80" t="n">
        <v>92</v>
      </c>
      <c r="F689" s="80" t="n">
        <v>1762</v>
      </c>
      <c r="G689" s="80" t="inlineStr">
        <is>
          <t>×</t>
        </is>
      </c>
      <c r="H689" s="82" t="n">
        <v>2</v>
      </c>
      <c r="I689" s="82">
        <f>C689*H689</f>
        <v/>
      </c>
      <c r="J689" s="2" t="n"/>
      <c r="K689" s="107" t="n"/>
      <c r="L689" s="108" t="n"/>
      <c r="M689" s="108" t="n"/>
      <c r="N689" s="109" t="n"/>
      <c r="O689" s="110" t="n"/>
      <c r="P689" s="110" t="n"/>
      <c r="Q689" s="129" t="n"/>
      <c r="R689" s="130" t="n"/>
      <c r="S689" s="130" t="n"/>
      <c r="T689" s="131" t="n"/>
      <c r="U689" s="132" t="n"/>
      <c r="V689" s="132" t="n"/>
      <c r="W689" s="133" t="n">
        <v>30</v>
      </c>
      <c r="X689" s="134">
        <f>F689</f>
        <v/>
      </c>
      <c r="Y689" s="134">
        <f>SUM(I689)</f>
        <v/>
      </c>
      <c r="Z689" s="151" t="n"/>
      <c r="AA689" s="152" t="n"/>
      <c r="AB689" s="152" t="n"/>
      <c r="AC689" s="153" t="n"/>
      <c r="AD689" s="154" t="n"/>
      <c r="AE689" s="154" t="n"/>
    </row>
    <row r="690" ht="15" customHeight="1">
      <c r="B690" s="85" t="inlineStr">
        <is>
          <t>135MAX144</t>
        </is>
      </c>
      <c r="C690">
        <f>SUMIF(数量表!D:H,B690,数量表!H:H)</f>
        <v/>
      </c>
      <c r="D690" t="n">
        <v>30</v>
      </c>
      <c r="E690" t="n">
        <v>92</v>
      </c>
      <c r="F690" t="n">
        <v>800</v>
      </c>
      <c r="G690" t="inlineStr">
        <is>
          <t>×</t>
        </is>
      </c>
      <c r="H690" s="87" t="n">
        <v>2</v>
      </c>
      <c r="I690" s="87">
        <f>C690*H690</f>
        <v/>
      </c>
      <c r="J690" s="2" t="n"/>
      <c r="K690" s="96" t="n"/>
      <c r="L690" s="97" t="n"/>
      <c r="M690" s="97" t="n"/>
      <c r="N690" s="98" t="n"/>
      <c r="O690" s="99" t="n"/>
      <c r="P690" s="99" t="n"/>
      <c r="Q690" s="117" t="n"/>
      <c r="R690" s="118" t="n"/>
      <c r="S690" s="118" t="n"/>
      <c r="T690" s="119" t="n"/>
      <c r="U690" s="120" t="n"/>
      <c r="V690" s="120" t="n"/>
      <c r="W690" s="121" t="n">
        <v>30</v>
      </c>
      <c r="X690" s="122">
        <f>F690</f>
        <v/>
      </c>
      <c r="Y690" s="122">
        <f>SUM(I690)</f>
        <v/>
      </c>
      <c r="Z690" s="143" t="n"/>
      <c r="AA690" s="140" t="n"/>
      <c r="AB690" s="140" t="n"/>
      <c r="AC690" s="144" t="n"/>
      <c r="AD690" s="142" t="n"/>
      <c r="AE690" s="142" t="n"/>
    </row>
    <row r="691" ht="15" customHeight="1">
      <c r="B691" s="85" t="inlineStr">
        <is>
          <t>135MAX144</t>
        </is>
      </c>
      <c r="C691">
        <f>SUMIF(数量表!D:H,B691,数量表!H:H)</f>
        <v/>
      </c>
      <c r="D691" t="n">
        <v>27</v>
      </c>
      <c r="E691" t="n">
        <v>92</v>
      </c>
      <c r="F691" t="n">
        <v>1762</v>
      </c>
      <c r="G691" t="inlineStr">
        <is>
          <t>×</t>
        </is>
      </c>
      <c r="H691" s="87" t="n">
        <v>1</v>
      </c>
      <c r="I691" s="87">
        <f>C691*H691</f>
        <v/>
      </c>
      <c r="J691" s="2" t="n"/>
      <c r="K691" s="96" t="n"/>
      <c r="L691" s="97" t="n"/>
      <c r="M691" s="97" t="n"/>
      <c r="N691" s="98" t="n"/>
      <c r="O691" s="99" t="n"/>
      <c r="P691" s="99" t="n"/>
      <c r="Q691" s="117" t="n"/>
      <c r="R691" s="118" t="n"/>
      <c r="S691" s="118" t="n"/>
      <c r="T691" s="119" t="n"/>
      <c r="U691" s="120" t="n"/>
      <c r="V691" s="120" t="n"/>
      <c r="W691" s="121" t="n"/>
      <c r="X691" s="122" t="n"/>
      <c r="Y691" s="122" t="n"/>
      <c r="Z691" s="143" t="n">
        <v>27</v>
      </c>
      <c r="AA691" s="140">
        <f>F691</f>
        <v/>
      </c>
      <c r="AB691" s="140">
        <f>SUM(I691)</f>
        <v/>
      </c>
      <c r="AC691" s="144" t="n"/>
      <c r="AD691" s="142" t="n"/>
      <c r="AE691" s="142" t="n"/>
    </row>
    <row r="692" ht="15" customHeight="1">
      <c r="B692" s="85" t="inlineStr">
        <is>
          <t>135MAX144</t>
        </is>
      </c>
      <c r="C692">
        <f>SUMIF(数量表!D:H,B692,数量表!H:H)</f>
        <v/>
      </c>
      <c r="D692" t="n">
        <v>27</v>
      </c>
      <c r="E692" t="n">
        <v>92</v>
      </c>
      <c r="F692" t="n">
        <v>477</v>
      </c>
      <c r="G692" t="inlineStr">
        <is>
          <t>×</t>
        </is>
      </c>
      <c r="H692" s="87" t="n">
        <v>2</v>
      </c>
      <c r="I692" s="87">
        <f>C692*H692</f>
        <v/>
      </c>
      <c r="J692" s="2" t="n"/>
      <c r="K692" s="96" t="n"/>
      <c r="L692" s="97" t="n"/>
      <c r="M692" s="97" t="n"/>
      <c r="N692" s="98" t="n"/>
      <c r="O692" s="99" t="n"/>
      <c r="P692" s="99" t="n"/>
      <c r="Q692" s="117" t="n"/>
      <c r="R692" s="118" t="n"/>
      <c r="S692" s="118" t="n"/>
      <c r="T692" s="119" t="n"/>
      <c r="U692" s="120" t="n"/>
      <c r="V692" s="120" t="n"/>
      <c r="W692" s="121" t="n"/>
      <c r="X692" s="122" t="n"/>
      <c r="Y692" s="122" t="n"/>
      <c r="Z692" s="143" t="n">
        <v>27</v>
      </c>
      <c r="AA692" s="140">
        <f>F692</f>
        <v/>
      </c>
      <c r="AB692" s="140">
        <f>SUM(I692)</f>
        <v/>
      </c>
      <c r="AC692" s="144" t="n"/>
      <c r="AD692" s="142" t="n"/>
      <c r="AE692" s="142" t="n"/>
      <c r="AF692" s="150" t="n"/>
    </row>
    <row r="693" ht="15" customHeight="1" thickBot="1">
      <c r="B693" s="88" t="inlineStr">
        <is>
          <t>135MAX144</t>
        </is>
      </c>
      <c r="C693" s="89">
        <f>SUMIF(数量表!D:H,B693,数量表!H:H)</f>
        <v/>
      </c>
      <c r="D693" s="89" t="n">
        <v>27</v>
      </c>
      <c r="E693" s="89" t="n">
        <v>92</v>
      </c>
      <c r="F693" s="89" t="n">
        <v>356.5</v>
      </c>
      <c r="G693" s="89" t="inlineStr">
        <is>
          <t>×</t>
        </is>
      </c>
      <c r="H693" s="91" t="n">
        <v>2</v>
      </c>
      <c r="I693" s="91">
        <f>C693*H693</f>
        <v/>
      </c>
      <c r="J693" s="2" t="n"/>
      <c r="K693" s="96" t="n"/>
      <c r="L693" s="97" t="n"/>
      <c r="M693" s="97" t="n"/>
      <c r="N693" s="98" t="n"/>
      <c r="O693" s="99" t="n"/>
      <c r="P693" s="99" t="n"/>
      <c r="Q693" s="117" t="n"/>
      <c r="R693" s="118" t="n"/>
      <c r="S693" s="118" t="n"/>
      <c r="T693" s="119" t="n"/>
      <c r="U693" s="120" t="n"/>
      <c r="V693" s="120" t="n"/>
      <c r="W693" s="121" t="n"/>
      <c r="X693" s="122" t="n"/>
      <c r="Y693" s="122" t="n"/>
      <c r="Z693" s="143" t="n">
        <v>27</v>
      </c>
      <c r="AA693" s="140">
        <f>F693</f>
        <v/>
      </c>
      <c r="AB693" s="140">
        <f>SUM(I693)</f>
        <v/>
      </c>
      <c r="AC693" s="144" t="n"/>
      <c r="AD693" s="142" t="n"/>
      <c r="AE693" s="142" t="n"/>
      <c r="AF693" s="150" t="n"/>
    </row>
    <row r="694" ht="15" customHeight="1">
      <c r="B694" s="79" t="inlineStr">
        <is>
          <t>135MAZ</t>
        </is>
      </c>
      <c r="C694" s="80">
        <f>SUMIF(数量表!D:H,B694,数量表!H:H)</f>
        <v/>
      </c>
      <c r="D694" s="80" t="n">
        <v>30</v>
      </c>
      <c r="E694" s="80" t="n">
        <v>92</v>
      </c>
      <c r="F694" s="81" t="n">
        <v>1762</v>
      </c>
      <c r="G694" s="80" t="n"/>
      <c r="H694" s="82" t="n">
        <v>2</v>
      </c>
      <c r="I694" s="82">
        <f>C694*H694</f>
        <v/>
      </c>
      <c r="J694" s="2" t="n"/>
      <c r="K694" s="96" t="n"/>
      <c r="L694" s="97" t="n"/>
      <c r="M694" s="97" t="n"/>
      <c r="N694" s="98" t="n"/>
      <c r="O694" s="99" t="n"/>
      <c r="P694" s="99" t="n"/>
      <c r="Q694" s="117" t="n"/>
      <c r="R694" s="118" t="n"/>
      <c r="S694" s="118" t="n"/>
      <c r="T694" s="119" t="n"/>
      <c r="U694" s="120" t="n"/>
      <c r="V694" s="120" t="n"/>
      <c r="W694" s="121" t="n">
        <v>30</v>
      </c>
      <c r="X694" s="122">
        <f>F694</f>
        <v/>
      </c>
      <c r="Y694" s="122">
        <f>SUM(I694)</f>
        <v/>
      </c>
      <c r="Z694" s="143" t="n"/>
      <c r="AA694" s="140" t="n"/>
      <c r="AB694" s="140" t="n"/>
      <c r="AC694" s="144" t="n"/>
      <c r="AD694" s="142" t="n"/>
      <c r="AE694" s="142" t="n"/>
    </row>
    <row r="695" ht="15" customHeight="1">
      <c r="B695" s="85" t="inlineStr">
        <is>
          <t>135MAZ</t>
        </is>
      </c>
      <c r="C695">
        <f>SUMIF(数量表!D:H,B695,数量表!H:H)</f>
        <v/>
      </c>
      <c r="D695" t="n">
        <v>27</v>
      </c>
      <c r="E695" t="n">
        <v>92</v>
      </c>
      <c r="F695" s="86" t="n">
        <v>1762</v>
      </c>
      <c r="H695" s="87" t="n">
        <v>1</v>
      </c>
      <c r="I695" s="87">
        <f>C695*H695</f>
        <v/>
      </c>
      <c r="J695" s="2" t="n"/>
      <c r="K695" s="96" t="n"/>
      <c r="L695" s="97" t="n"/>
      <c r="M695" s="97" t="n"/>
      <c r="N695" s="98" t="n"/>
      <c r="O695" s="99" t="n"/>
      <c r="P695" s="99" t="n"/>
      <c r="Q695" s="117" t="n"/>
      <c r="R695" s="118" t="n"/>
      <c r="S695" s="118" t="n"/>
      <c r="T695" s="119" t="n"/>
      <c r="U695" s="120" t="n"/>
      <c r="V695" s="120" t="n"/>
      <c r="W695" s="121" t="n"/>
      <c r="X695" s="122" t="n"/>
      <c r="Y695" s="122" t="n"/>
      <c r="Z695" s="143" t="n">
        <v>27</v>
      </c>
      <c r="AA695" s="140">
        <f>F695</f>
        <v/>
      </c>
      <c r="AB695" s="140">
        <f>SUM(I695)</f>
        <v/>
      </c>
      <c r="AC695" s="144" t="n"/>
      <c r="AD695" s="142" t="n"/>
      <c r="AE695" s="142" t="n"/>
    </row>
    <row r="696" ht="15" customHeight="1" thickBot="1">
      <c r="B696" s="88" t="inlineStr">
        <is>
          <t>135MAZ</t>
        </is>
      </c>
      <c r="C696" s="89">
        <f>SUMIF(数量表!D:H,B696,数量表!H:H)</f>
        <v/>
      </c>
      <c r="D696" s="89" t="n">
        <v>30</v>
      </c>
      <c r="E696" s="89" t="n">
        <v>92</v>
      </c>
      <c r="F696" s="90" t="n">
        <v>800</v>
      </c>
      <c r="G696" s="89" t="n"/>
      <c r="H696" s="91" t="n">
        <v>2</v>
      </c>
      <c r="I696" s="91">
        <f>C696*H696</f>
        <v/>
      </c>
      <c r="J696" s="2" t="n"/>
      <c r="K696" s="96" t="n"/>
      <c r="L696" s="97" t="n"/>
      <c r="M696" s="97" t="n"/>
      <c r="N696" s="98" t="n"/>
      <c r="O696" s="99" t="n"/>
      <c r="P696" s="99" t="n"/>
      <c r="Q696" s="117" t="n"/>
      <c r="R696" s="118" t="n"/>
      <c r="S696" s="118" t="n"/>
      <c r="T696" s="119" t="n"/>
      <c r="U696" s="120" t="n"/>
      <c r="V696" s="120" t="n"/>
      <c r="W696" s="121" t="n">
        <v>30</v>
      </c>
      <c r="X696" s="122">
        <f>F696</f>
        <v/>
      </c>
      <c r="Y696" s="122">
        <f>SUM(I696)</f>
        <v/>
      </c>
      <c r="Z696" s="143" t="n"/>
      <c r="AA696" s="140" t="n"/>
      <c r="AB696" s="140" t="n"/>
      <c r="AC696" s="144" t="n"/>
      <c r="AD696" s="142" t="n"/>
      <c r="AE696" s="142" t="n"/>
    </row>
    <row r="697" ht="15" customHeight="1">
      <c r="B697" s="79" t="inlineStr">
        <is>
          <t>135MCH</t>
        </is>
      </c>
      <c r="C697" s="80">
        <f>SUMIF(数量表!D:H,B697,数量表!H:H)</f>
        <v/>
      </c>
      <c r="D697" s="80" t="n">
        <v>27</v>
      </c>
      <c r="E697" s="80" t="n">
        <v>105</v>
      </c>
      <c r="F697" s="81" t="n">
        <v>1798</v>
      </c>
      <c r="G697" s="80" t="n"/>
      <c r="H697" s="82" t="n">
        <v>3</v>
      </c>
      <c r="I697" s="82">
        <f>C697*H697</f>
        <v/>
      </c>
      <c r="J697" s="2" t="n"/>
      <c r="K697" s="96" t="n"/>
      <c r="L697" s="97" t="n"/>
      <c r="M697" s="97" t="n"/>
      <c r="N697" s="98" t="inlineStr">
        <is>
          <t>27×105</t>
        </is>
      </c>
      <c r="O697" s="99">
        <f>F697</f>
        <v/>
      </c>
      <c r="P697" s="99">
        <f>SUM(I697)</f>
        <v/>
      </c>
      <c r="Q697" s="117" t="n"/>
      <c r="R697" s="118" t="n"/>
      <c r="S697" s="118" t="n"/>
      <c r="T697" s="119" t="n"/>
      <c r="U697" s="120" t="n"/>
      <c r="V697" s="120" t="n"/>
      <c r="W697" s="121" t="n"/>
      <c r="X697" s="122" t="n"/>
      <c r="Y697" s="122" t="n"/>
      <c r="Z697" s="143" t="n"/>
      <c r="AA697" s="140" t="n"/>
      <c r="AB697" s="140" t="n"/>
      <c r="AC697" s="144" t="n"/>
      <c r="AD697" s="142" t="n"/>
      <c r="AE697" s="142" t="n"/>
    </row>
    <row r="698" ht="15" customHeight="1" thickBot="1">
      <c r="B698" s="88" t="inlineStr">
        <is>
          <t>135MCH</t>
        </is>
      </c>
      <c r="C698" s="89">
        <f>SUMIF(数量表!D:H,B698,数量表!H:H)</f>
        <v/>
      </c>
      <c r="D698" s="89" t="n">
        <v>27</v>
      </c>
      <c r="E698" s="89" t="n">
        <v>105</v>
      </c>
      <c r="F698" s="90" t="n">
        <v>1798</v>
      </c>
      <c r="G698" s="89" t="n"/>
      <c r="H698" s="91" t="n">
        <v>2</v>
      </c>
      <c r="I698" s="91">
        <f>C698*H698</f>
        <v/>
      </c>
      <c r="J698" s="2" t="n"/>
      <c r="K698" s="96" t="n"/>
      <c r="L698" s="97" t="n"/>
      <c r="M698" s="97" t="n"/>
      <c r="N698" s="98" t="inlineStr">
        <is>
          <t>27×105</t>
        </is>
      </c>
      <c r="O698" s="99">
        <f>F698</f>
        <v/>
      </c>
      <c r="P698" s="99">
        <f>SUM(I698)</f>
        <v/>
      </c>
      <c r="Q698" s="117" t="n"/>
      <c r="R698" s="118" t="n"/>
      <c r="S698" s="118" t="n"/>
      <c r="T698" s="119" t="n"/>
      <c r="U698" s="120" t="n"/>
      <c r="V698" s="120" t="n"/>
      <c r="W698" s="121" t="n"/>
      <c r="X698" s="122" t="n"/>
      <c r="Y698" s="122" t="n"/>
      <c r="Z698" s="143" t="n"/>
      <c r="AA698" s="140" t="n"/>
      <c r="AB698" s="140" t="n"/>
      <c r="AC698" s="144" t="n"/>
      <c r="AD698" s="142" t="n"/>
      <c r="AE698" s="142" t="n"/>
    </row>
    <row r="699" ht="15" customHeight="1">
      <c r="B699" s="79" t="inlineStr">
        <is>
          <t>135MA144</t>
        </is>
      </c>
      <c r="C699" s="80">
        <f>SUMIF(数量表!D:H,B699,数量表!H:H)</f>
        <v/>
      </c>
      <c r="D699" s="80" t="n">
        <v>27</v>
      </c>
      <c r="E699" s="80" t="n">
        <v>105</v>
      </c>
      <c r="F699" s="81" t="n">
        <v>1798</v>
      </c>
      <c r="G699" s="80" t="inlineStr">
        <is>
          <t>×</t>
        </is>
      </c>
      <c r="H699" s="82" t="n">
        <v>1</v>
      </c>
      <c r="I699" s="82">
        <f>C699*H699</f>
        <v/>
      </c>
      <c r="J699" s="2" t="n"/>
      <c r="K699" s="96" t="n"/>
      <c r="L699" s="97" t="n"/>
      <c r="M699" s="97" t="n"/>
      <c r="N699" s="98" t="inlineStr">
        <is>
          <t>27×105</t>
        </is>
      </c>
      <c r="O699" s="99">
        <f>F699</f>
        <v/>
      </c>
      <c r="P699" s="99">
        <f>SUM(I699)</f>
        <v/>
      </c>
      <c r="Q699" s="117" t="n"/>
      <c r="R699" s="118" t="n"/>
      <c r="S699" s="118" t="n"/>
      <c r="T699" s="119" t="n"/>
      <c r="U699" s="120" t="n"/>
      <c r="V699" s="120" t="n"/>
      <c r="W699" s="121" t="n"/>
      <c r="X699" s="122" t="n"/>
      <c r="Y699" s="122" t="n"/>
      <c r="Z699" s="143" t="n"/>
      <c r="AA699" s="140" t="n"/>
      <c r="AB699" s="140" t="n"/>
      <c r="AC699" s="144" t="n"/>
      <c r="AD699" s="142" t="n"/>
      <c r="AE699" s="142" t="n"/>
    </row>
    <row r="700" ht="15" customHeight="1">
      <c r="B700" s="85" t="inlineStr">
        <is>
          <t>135MA144</t>
        </is>
      </c>
      <c r="C700">
        <f>SUMIF(数量表!D:H,B700,数量表!H:H)</f>
        <v/>
      </c>
      <c r="F700" s="86" t="n">
        <v>386.5</v>
      </c>
      <c r="G700" t="inlineStr">
        <is>
          <t>○</t>
        </is>
      </c>
      <c r="H700" s="87" t="n">
        <v>2</v>
      </c>
      <c r="I700" s="87">
        <f>C700*H700</f>
        <v/>
      </c>
      <c r="J700" s="2" t="n"/>
      <c r="K700" s="96" t="n"/>
      <c r="L700" s="97" t="n"/>
      <c r="M700" s="97" t="n"/>
      <c r="N700" s="98" t="inlineStr">
        <is>
          <t>27×105</t>
        </is>
      </c>
      <c r="O700" s="99">
        <f>F700</f>
        <v/>
      </c>
      <c r="P700" s="99">
        <f>SUM(I700)</f>
        <v/>
      </c>
      <c r="Q700" s="117" t="n"/>
      <c r="R700" s="118" t="n"/>
      <c r="S700" s="118" t="n"/>
      <c r="T700" s="119" t="n"/>
      <c r="U700" s="120" t="n"/>
      <c r="V700" s="120" t="n"/>
      <c r="W700" s="121" t="n"/>
      <c r="X700" s="122" t="n"/>
      <c r="Y700" s="122" t="n"/>
      <c r="Z700" s="143" t="n"/>
      <c r="AA700" s="140" t="n"/>
      <c r="AB700" s="140" t="n"/>
      <c r="AC700" s="144" t="n"/>
      <c r="AD700" s="142" t="n"/>
      <c r="AE700" s="142" t="n"/>
    </row>
    <row r="701" ht="15" customHeight="1" thickBot="1">
      <c r="B701" s="85" t="inlineStr">
        <is>
          <t>135MA144</t>
        </is>
      </c>
      <c r="C701">
        <f>SUMIF(数量表!D:H,B701,数量表!H:H)</f>
        <v/>
      </c>
      <c r="F701" s="86" t="n">
        <v>477</v>
      </c>
      <c r="G701" s="89" t="inlineStr">
        <is>
          <t>×</t>
        </is>
      </c>
      <c r="H701" s="87" t="n">
        <v>2</v>
      </c>
      <c r="I701" s="87">
        <f>C701*H701</f>
        <v/>
      </c>
      <c r="J701" s="2" t="n"/>
      <c r="K701" s="96" t="n"/>
      <c r="L701" s="97" t="n"/>
      <c r="M701" s="97" t="n"/>
      <c r="N701" s="98" t="inlineStr">
        <is>
          <t>27×105</t>
        </is>
      </c>
      <c r="O701" s="99">
        <f>F701</f>
        <v/>
      </c>
      <c r="P701" s="99">
        <f>SUM(I701)</f>
        <v/>
      </c>
      <c r="Q701" s="117" t="n"/>
      <c r="R701" s="118" t="n"/>
      <c r="S701" s="118" t="n"/>
      <c r="T701" s="119" t="n"/>
      <c r="U701" s="120" t="n"/>
      <c r="V701" s="120" t="n"/>
      <c r="W701" s="121" t="n"/>
      <c r="X701" s="122" t="n"/>
      <c r="Y701" s="122" t="n"/>
      <c r="Z701" s="143" t="n"/>
      <c r="AA701" s="140" t="n"/>
      <c r="AB701" s="140" t="n"/>
      <c r="AC701" s="144" t="n"/>
      <c r="AD701" s="142" t="n"/>
      <c r="AE701" s="142" t="n"/>
    </row>
    <row r="702" ht="15" customHeight="1">
      <c r="B702" s="79" t="inlineStr">
        <is>
          <t>135MA144L</t>
        </is>
      </c>
      <c r="C702" s="80">
        <f>SUMIF(数量表!D:H,B702,数量表!H:H)</f>
        <v/>
      </c>
      <c r="D702" s="80" t="n">
        <v>30</v>
      </c>
      <c r="E702" s="80" t="n">
        <v>105</v>
      </c>
      <c r="F702" s="80" t="n">
        <v>1798</v>
      </c>
      <c r="G702" t="inlineStr">
        <is>
          <t>×</t>
        </is>
      </c>
      <c r="H702" s="82" t="n">
        <v>1</v>
      </c>
      <c r="I702" s="82">
        <f>C702*H702</f>
        <v/>
      </c>
      <c r="J702" s="2" t="n"/>
      <c r="K702" s="96" t="inlineStr">
        <is>
          <t>30×105</t>
        </is>
      </c>
      <c r="L702" s="97">
        <f>F702</f>
        <v/>
      </c>
      <c r="M702" s="97">
        <f>I702</f>
        <v/>
      </c>
      <c r="N702" s="98" t="n"/>
      <c r="O702" s="99" t="n"/>
      <c r="P702" s="99" t="n"/>
      <c r="Q702" s="117" t="n"/>
      <c r="R702" s="118" t="n"/>
      <c r="S702" s="118" t="n"/>
      <c r="T702" s="119" t="n"/>
      <c r="U702" s="120" t="n"/>
      <c r="V702" s="120" t="n"/>
      <c r="W702" s="121" t="n"/>
      <c r="X702" s="122" t="n"/>
      <c r="Y702" s="122" t="n"/>
      <c r="Z702" s="143" t="n"/>
      <c r="AA702" s="140" t="n"/>
      <c r="AB702" s="140" t="n"/>
      <c r="AC702" s="144" t="n"/>
      <c r="AD702" s="142" t="n"/>
      <c r="AE702" s="142" t="n"/>
    </row>
    <row r="703" ht="15" customHeight="1">
      <c r="B703" s="85" t="inlineStr">
        <is>
          <t>135MA144L</t>
        </is>
      </c>
      <c r="C703" t="n">
        <v>0</v>
      </c>
      <c r="D703" t="n">
        <v>27</v>
      </c>
      <c r="E703" t="n">
        <v>105</v>
      </c>
      <c r="F703" t="n">
        <v>1798</v>
      </c>
      <c r="G703" t="inlineStr">
        <is>
          <t>×</t>
        </is>
      </c>
      <c r="H703" s="87" t="n">
        <v>1</v>
      </c>
      <c r="I703" s="87" t="n">
        <v>0</v>
      </c>
      <c r="J703" s="2" t="n"/>
      <c r="K703" s="96" t="n"/>
      <c r="L703" s="97" t="n"/>
      <c r="M703" s="97" t="n"/>
      <c r="N703" s="98" t="inlineStr">
        <is>
          <t>27×105</t>
        </is>
      </c>
      <c r="O703" s="99">
        <f>F703</f>
        <v/>
      </c>
      <c r="P703" s="99">
        <f>SUM(I703)</f>
        <v/>
      </c>
      <c r="Q703" s="117" t="n"/>
      <c r="R703" s="118" t="n"/>
      <c r="S703" s="118" t="n"/>
      <c r="T703" s="119" t="n"/>
      <c r="U703" s="120" t="n"/>
      <c r="V703" s="120" t="n"/>
      <c r="W703" s="121" t="n"/>
      <c r="X703" s="122" t="n"/>
      <c r="Y703" s="122" t="n"/>
      <c r="Z703" s="143" t="n"/>
      <c r="AA703" s="140" t="n"/>
      <c r="AB703" s="140" t="n"/>
      <c r="AC703" s="144" t="n"/>
      <c r="AD703" s="142" t="n"/>
      <c r="AE703" s="142" t="n"/>
    </row>
    <row r="704" ht="15" customHeight="1">
      <c r="B704" s="85" t="inlineStr">
        <is>
          <t>135MA144L</t>
        </is>
      </c>
      <c r="C704">
        <f>SUMIF(数量表!D:H,B704,数量表!H:H)</f>
        <v/>
      </c>
      <c r="D704" t="n">
        <v>27</v>
      </c>
      <c r="E704" t="n">
        <v>105</v>
      </c>
      <c r="F704" t="n">
        <v>477</v>
      </c>
      <c r="G704" t="inlineStr">
        <is>
          <t>×</t>
        </is>
      </c>
      <c r="H704" s="87" t="n">
        <v>2</v>
      </c>
      <c r="I704" s="87">
        <f>C704*H704</f>
        <v/>
      </c>
      <c r="J704" s="2" t="n"/>
      <c r="K704" s="96" t="n"/>
      <c r="L704" s="97" t="n"/>
      <c r="M704" s="97" t="n"/>
      <c r="N704" s="98" t="inlineStr">
        <is>
          <t>27×105</t>
        </is>
      </c>
      <c r="O704" s="99">
        <f>F704</f>
        <v/>
      </c>
      <c r="P704" s="99">
        <f>SUM(I704)</f>
        <v/>
      </c>
      <c r="Q704" s="117" t="n"/>
      <c r="R704" s="118" t="n"/>
      <c r="S704" s="118" t="n"/>
      <c r="T704" s="119" t="n"/>
      <c r="U704" s="120" t="n"/>
      <c r="V704" s="120" t="n"/>
      <c r="W704" s="121" t="n"/>
      <c r="X704" s="122" t="n"/>
      <c r="Y704" s="122" t="n"/>
      <c r="Z704" s="143" t="n"/>
      <c r="AA704" s="140" t="n"/>
      <c r="AB704" s="140" t="n"/>
      <c r="AC704" s="144" t="n"/>
      <c r="AD704" s="142" t="n"/>
      <c r="AE704" s="142" t="n"/>
    </row>
    <row r="705" ht="15" customHeight="1">
      <c r="B705" s="85" t="inlineStr">
        <is>
          <t>135MA144L</t>
        </is>
      </c>
      <c r="C705">
        <f>SUMIF(数量表!D:H,B705,数量表!H:H)</f>
        <v/>
      </c>
      <c r="D705" t="n">
        <v>27</v>
      </c>
      <c r="E705" t="n">
        <v>105</v>
      </c>
      <c r="F705" t="n">
        <v>386.5</v>
      </c>
      <c r="G705" t="inlineStr">
        <is>
          <t>○</t>
        </is>
      </c>
      <c r="H705" s="87" t="n">
        <v>1</v>
      </c>
      <c r="I705" s="87">
        <f>C705*H705</f>
        <v/>
      </c>
      <c r="J705" s="2" t="n"/>
      <c r="K705" s="96" t="n"/>
      <c r="L705" s="97" t="n"/>
      <c r="M705" s="97" t="n"/>
      <c r="N705" s="98" t="inlineStr">
        <is>
          <t>27×105</t>
        </is>
      </c>
      <c r="O705" s="99">
        <f>F705</f>
        <v/>
      </c>
      <c r="P705" s="99">
        <f>SUM(I705)</f>
        <v/>
      </c>
      <c r="Q705" s="117" t="n"/>
      <c r="R705" s="118" t="n"/>
      <c r="S705" s="118" t="n"/>
      <c r="T705" s="119" t="n"/>
      <c r="U705" s="120" t="n"/>
      <c r="V705" s="120" t="n"/>
      <c r="W705" s="121" t="n"/>
      <c r="X705" s="122" t="n"/>
      <c r="Y705" s="122" t="n"/>
      <c r="Z705" s="143" t="n"/>
      <c r="AA705" s="140" t="n"/>
      <c r="AB705" s="140" t="n"/>
      <c r="AC705" s="144" t="n"/>
      <c r="AD705" s="142" t="n"/>
      <c r="AE705" s="142" t="n"/>
    </row>
    <row r="706" ht="15" customHeight="1" thickBot="1">
      <c r="B706" s="85" t="inlineStr">
        <is>
          <t>135MA144L</t>
        </is>
      </c>
      <c r="C706">
        <f>SUMIF(数量表!D:H,B706,数量表!H:H)</f>
        <v/>
      </c>
      <c r="D706" t="n">
        <v>27</v>
      </c>
      <c r="E706" t="n">
        <v>105</v>
      </c>
      <c r="F706" t="n">
        <v>343.5</v>
      </c>
      <c r="G706" t="inlineStr">
        <is>
          <t>○</t>
        </is>
      </c>
      <c r="H706" s="87" t="n">
        <v>1</v>
      </c>
      <c r="I706" s="87">
        <f>C706*H706</f>
        <v/>
      </c>
      <c r="J706" s="2" t="n"/>
      <c r="K706" s="96" t="n"/>
      <c r="L706" s="97" t="n"/>
      <c r="M706" s="97" t="n"/>
      <c r="N706" s="98" t="inlineStr">
        <is>
          <t>27×105</t>
        </is>
      </c>
      <c r="O706" s="99">
        <f>F706</f>
        <v/>
      </c>
      <c r="P706" s="99">
        <f>SUM(I706)</f>
        <v/>
      </c>
      <c r="Q706" s="117" t="n"/>
      <c r="R706" s="118" t="n"/>
      <c r="S706" s="118" t="n"/>
      <c r="T706" s="119" t="n"/>
      <c r="U706" s="120" t="n"/>
      <c r="V706" s="120" t="n"/>
      <c r="W706" s="121" t="n"/>
      <c r="X706" s="122" t="n"/>
      <c r="Y706" s="122" t="n"/>
      <c r="Z706" s="143" t="n"/>
      <c r="AA706" s="140" t="n"/>
      <c r="AB706" s="140" t="n"/>
      <c r="AC706" s="144" t="n"/>
      <c r="AD706" s="142" t="n"/>
      <c r="AE706" s="142" t="n"/>
    </row>
    <row r="707" ht="15" customHeight="1">
      <c r="B707" s="79" t="inlineStr">
        <is>
          <t>135MA144R</t>
        </is>
      </c>
      <c r="C707" s="80">
        <f>SUMIF(数量表!D:H,B707,数量表!H:H)</f>
        <v/>
      </c>
      <c r="D707" s="80" t="n">
        <v>30</v>
      </c>
      <c r="E707" s="80" t="n">
        <v>105</v>
      </c>
      <c r="F707" s="80" t="n">
        <v>1798</v>
      </c>
      <c r="G707" s="80" t="inlineStr">
        <is>
          <t>×</t>
        </is>
      </c>
      <c r="H707" s="82" t="n">
        <v>1</v>
      </c>
      <c r="I707" s="82">
        <f>C707*H707</f>
        <v/>
      </c>
      <c r="J707" s="2" t="n"/>
      <c r="K707" s="96" t="inlineStr">
        <is>
          <t>30×105</t>
        </is>
      </c>
      <c r="L707" s="97">
        <f>F707</f>
        <v/>
      </c>
      <c r="M707" s="97">
        <f>I707</f>
        <v/>
      </c>
      <c r="N707" s="98" t="n"/>
      <c r="O707" s="99" t="n"/>
      <c r="P707" s="99" t="n"/>
      <c r="Q707" s="117" t="n"/>
      <c r="R707" s="118" t="n"/>
      <c r="S707" s="118" t="n"/>
      <c r="T707" s="119" t="n"/>
      <c r="U707" s="120" t="n"/>
      <c r="V707" s="120" t="n"/>
      <c r="W707" s="121" t="n"/>
      <c r="X707" s="122" t="n"/>
      <c r="Y707" s="122" t="n"/>
      <c r="Z707" s="143" t="n"/>
      <c r="AA707" s="140" t="n"/>
      <c r="AB707" s="140" t="n"/>
      <c r="AC707" s="144" t="n"/>
      <c r="AD707" s="142" t="n"/>
      <c r="AE707" s="142" t="n"/>
    </row>
    <row r="708" ht="15" customHeight="1">
      <c r="B708" s="85" t="inlineStr">
        <is>
          <t>135MA144R</t>
        </is>
      </c>
      <c r="C708" t="n">
        <v>0</v>
      </c>
      <c r="D708" t="n">
        <v>27</v>
      </c>
      <c r="E708" t="n">
        <v>105</v>
      </c>
      <c r="F708" t="n">
        <v>1798</v>
      </c>
      <c r="G708" t="inlineStr">
        <is>
          <t>×</t>
        </is>
      </c>
      <c r="H708" s="87" t="n">
        <v>1</v>
      </c>
      <c r="I708" s="87" t="n">
        <v>0</v>
      </c>
      <c r="J708" s="2" t="n"/>
      <c r="K708" s="96" t="n"/>
      <c r="L708" s="97" t="n"/>
      <c r="M708" s="97" t="n"/>
      <c r="N708" s="98" t="inlineStr">
        <is>
          <t>27×105</t>
        </is>
      </c>
      <c r="O708" s="99">
        <f>F708</f>
        <v/>
      </c>
      <c r="P708" s="99">
        <f>SUM(I708)</f>
        <v/>
      </c>
      <c r="Q708" s="117" t="n"/>
      <c r="R708" s="118" t="n"/>
      <c r="S708" s="118" t="n"/>
      <c r="T708" s="119" t="n"/>
      <c r="U708" s="120" t="n"/>
      <c r="V708" s="120" t="n"/>
      <c r="W708" s="121" t="n"/>
      <c r="X708" s="122" t="n"/>
      <c r="Y708" s="122" t="n"/>
      <c r="Z708" s="143" t="n"/>
      <c r="AA708" s="140" t="n"/>
      <c r="AB708" s="140" t="n"/>
      <c r="AC708" s="144" t="n"/>
      <c r="AD708" s="142" t="n"/>
      <c r="AE708" s="142" t="n"/>
    </row>
    <row r="709" ht="15" customHeight="1">
      <c r="B709" s="85" t="inlineStr">
        <is>
          <t>135MA144R</t>
        </is>
      </c>
      <c r="C709">
        <f>SUMIF(数量表!D:H,B709,数量表!H:H)</f>
        <v/>
      </c>
      <c r="D709" t="n">
        <v>27</v>
      </c>
      <c r="E709" t="n">
        <v>105</v>
      </c>
      <c r="F709" t="n">
        <v>477</v>
      </c>
      <c r="G709" t="inlineStr">
        <is>
          <t>×</t>
        </is>
      </c>
      <c r="H709" s="87" t="n">
        <v>2</v>
      </c>
      <c r="I709" s="87">
        <f>C709*H709</f>
        <v/>
      </c>
      <c r="J709" s="2" t="n"/>
      <c r="K709" s="96" t="n"/>
      <c r="L709" s="97" t="n"/>
      <c r="M709" s="97" t="n"/>
      <c r="N709" s="98" t="inlineStr">
        <is>
          <t>27×105</t>
        </is>
      </c>
      <c r="O709" s="99">
        <f>F709</f>
        <v/>
      </c>
      <c r="P709" s="99">
        <f>SUM(I709)</f>
        <v/>
      </c>
      <c r="Q709" s="117" t="n"/>
      <c r="R709" s="118" t="n"/>
      <c r="S709" s="118" t="n"/>
      <c r="T709" s="119" t="n"/>
      <c r="U709" s="120" t="n"/>
      <c r="V709" s="120" t="n"/>
      <c r="W709" s="121" t="n"/>
      <c r="X709" s="122" t="n"/>
      <c r="Y709" s="122" t="n"/>
      <c r="Z709" s="143" t="n"/>
      <c r="AA709" s="140" t="n"/>
      <c r="AB709" s="140" t="n"/>
      <c r="AC709" s="144" t="n"/>
      <c r="AD709" s="142" t="n"/>
      <c r="AE709" s="142" t="n"/>
    </row>
    <row r="710" ht="15" customHeight="1">
      <c r="B710" s="85" t="inlineStr">
        <is>
          <t>135MA144R</t>
        </is>
      </c>
      <c r="C710">
        <f>SUMIF(数量表!D:H,B710,数量表!H:H)</f>
        <v/>
      </c>
      <c r="D710" t="n">
        <v>27</v>
      </c>
      <c r="E710" t="n">
        <v>105</v>
      </c>
      <c r="F710" t="n">
        <v>386.5</v>
      </c>
      <c r="G710" t="inlineStr">
        <is>
          <t>○</t>
        </is>
      </c>
      <c r="H710" s="87" t="n">
        <v>1</v>
      </c>
      <c r="I710" s="87">
        <f>C710*H710</f>
        <v/>
      </c>
      <c r="J710" s="2" t="n"/>
      <c r="K710" s="96" t="n"/>
      <c r="L710" s="97" t="n"/>
      <c r="M710" s="97" t="n"/>
      <c r="N710" s="98" t="inlineStr">
        <is>
          <t>27×105</t>
        </is>
      </c>
      <c r="O710" s="99">
        <f>F710</f>
        <v/>
      </c>
      <c r="P710" s="99">
        <f>SUM(I710)</f>
        <v/>
      </c>
      <c r="Q710" s="117" t="n"/>
      <c r="R710" s="118" t="n"/>
      <c r="S710" s="118" t="n"/>
      <c r="T710" s="119" t="n"/>
      <c r="U710" s="120" t="n"/>
      <c r="V710" s="120" t="n"/>
      <c r="W710" s="121" t="n"/>
      <c r="X710" s="122" t="n"/>
      <c r="Y710" s="122" t="n"/>
      <c r="Z710" s="143" t="n"/>
      <c r="AA710" s="140" t="n"/>
      <c r="AB710" s="140" t="n"/>
      <c r="AC710" s="144" t="n"/>
      <c r="AD710" s="142" t="n"/>
      <c r="AE710" s="142" t="n"/>
    </row>
    <row r="711" ht="15" customHeight="1" thickBot="1">
      <c r="B711" s="88" t="inlineStr">
        <is>
          <t>135MA144R</t>
        </is>
      </c>
      <c r="C711" s="89">
        <f>SUMIF(数量表!D:H,B711,数量表!H:H)</f>
        <v/>
      </c>
      <c r="D711" s="89" t="n">
        <v>27</v>
      </c>
      <c r="E711" s="89" t="n">
        <v>105</v>
      </c>
      <c r="F711" s="89" t="n">
        <v>343.5</v>
      </c>
      <c r="G711" s="89" t="inlineStr">
        <is>
          <t>○</t>
        </is>
      </c>
      <c r="H711" s="91" t="n">
        <v>1</v>
      </c>
      <c r="I711" s="91">
        <f>C711*H711</f>
        <v/>
      </c>
      <c r="J711" s="2" t="n"/>
      <c r="K711" s="96" t="n"/>
      <c r="L711" s="97" t="n"/>
      <c r="M711" s="97" t="n"/>
      <c r="N711" s="98" t="inlineStr">
        <is>
          <t>27×105</t>
        </is>
      </c>
      <c r="O711" s="99">
        <f>F711</f>
        <v/>
      </c>
      <c r="P711" s="99">
        <f>SUM(I711)</f>
        <v/>
      </c>
      <c r="Q711" s="117" t="n"/>
      <c r="R711" s="118" t="n"/>
      <c r="S711" s="118" t="n"/>
      <c r="T711" s="119" t="n"/>
      <c r="U711" s="120" t="n"/>
      <c r="V711" s="120" t="n"/>
      <c r="W711" s="121" t="n"/>
      <c r="X711" s="122" t="n"/>
      <c r="Y711" s="122" t="n"/>
      <c r="Z711" s="143" t="n"/>
      <c r="AA711" s="140" t="n"/>
      <c r="AB711" s="140" t="n"/>
      <c r="AC711" s="144" t="n"/>
      <c r="AD711" s="142" t="n"/>
      <c r="AE711" s="142" t="n"/>
    </row>
    <row r="712" ht="15" customHeight="1" thickBot="1">
      <c r="B712" s="79" t="inlineStr">
        <is>
          <t>135MH</t>
        </is>
      </c>
      <c r="C712" s="80" t="n"/>
      <c r="D712" s="80" t="n"/>
      <c r="E712" s="80" t="n"/>
      <c r="F712" s="81" t="n"/>
      <c r="G712" s="80" t="n"/>
      <c r="H712" s="82" t="n"/>
      <c r="I712" s="82" t="n"/>
      <c r="J712" s="2" t="n"/>
      <c r="K712" s="106" t="n"/>
      <c r="L712" s="97" t="n"/>
      <c r="M712" s="97" t="n"/>
      <c r="N712" s="105" t="n"/>
      <c r="O712" s="99" t="n"/>
      <c r="P712" s="99" t="n"/>
      <c r="Q712" s="117" t="n"/>
      <c r="R712" s="118" t="n"/>
      <c r="S712" s="118" t="n"/>
      <c r="T712" s="119" t="n"/>
      <c r="U712" s="120" t="n"/>
      <c r="V712" s="120" t="n"/>
      <c r="W712" s="121" t="n"/>
      <c r="X712" s="122" t="n"/>
      <c r="Y712" s="122" t="n"/>
      <c r="Z712" s="143" t="n"/>
      <c r="AA712" s="140" t="n"/>
      <c r="AB712" s="140" t="n"/>
      <c r="AC712" s="144" t="n"/>
      <c r="AD712" s="142" t="n"/>
      <c r="AE712" s="142" t="n"/>
    </row>
    <row r="713" ht="15" customHeight="1" thickBot="1">
      <c r="B713" s="79" t="inlineStr">
        <is>
          <t>135MHO</t>
        </is>
      </c>
      <c r="C713" s="80" t="n"/>
      <c r="D713" s="80" t="n"/>
      <c r="E713" s="80" t="n"/>
      <c r="F713" s="81" t="n"/>
      <c r="G713" s="80" t="n"/>
      <c r="H713" s="82" t="n"/>
      <c r="I713" s="82" t="n"/>
      <c r="J713" s="2" t="n"/>
      <c r="K713" s="106" t="n"/>
      <c r="L713" s="97" t="n"/>
      <c r="M713" s="97" t="n"/>
      <c r="N713" s="105" t="n"/>
      <c r="O713" s="99" t="n"/>
      <c r="P713" s="99" t="n"/>
      <c r="Q713" s="117" t="n"/>
      <c r="R713" s="118" t="n"/>
      <c r="S713" s="118" t="n"/>
      <c r="T713" s="119" t="n"/>
      <c r="U713" s="120" t="n"/>
      <c r="V713" s="120" t="n"/>
      <c r="W713" s="121" t="n"/>
      <c r="X713" s="122" t="n"/>
      <c r="Y713" s="122" t="n"/>
      <c r="Z713" s="143" t="n"/>
      <c r="AA713" s="140" t="n"/>
      <c r="AB713" s="140" t="n"/>
      <c r="AC713" s="144" t="n"/>
      <c r="AD713" s="142" t="n"/>
      <c r="AE713" s="142" t="n"/>
    </row>
    <row r="714" ht="15" customHeight="1" thickBot="1">
      <c r="B714" s="79" t="inlineStr">
        <is>
          <t>135MHOS</t>
        </is>
      </c>
      <c r="C714" s="80" t="n"/>
      <c r="D714" s="80" t="n"/>
      <c r="E714" s="80" t="n"/>
      <c r="F714" s="81" t="n"/>
      <c r="G714" s="80" t="n"/>
      <c r="H714" s="82" t="n"/>
      <c r="I714" s="82" t="n"/>
      <c r="J714" s="2" t="n"/>
      <c r="K714" s="106" t="n"/>
      <c r="L714" s="97" t="n"/>
      <c r="M714" s="97" t="n"/>
      <c r="N714" s="105" t="n"/>
      <c r="O714" s="99" t="n"/>
      <c r="P714" s="99" t="n"/>
      <c r="Q714" s="117" t="n"/>
      <c r="R714" s="118" t="n"/>
      <c r="S714" s="118" t="n"/>
      <c r="T714" s="119" t="n"/>
      <c r="U714" s="120" t="n"/>
      <c r="V714" s="120" t="n"/>
      <c r="W714" s="121" t="n"/>
      <c r="X714" s="122" t="n"/>
      <c r="Y714" s="122" t="n"/>
      <c r="Z714" s="143" t="n"/>
      <c r="AA714" s="140" t="n"/>
      <c r="AB714" s="140" t="n"/>
      <c r="AC714" s="144" t="n"/>
      <c r="AD714" s="142" t="n"/>
      <c r="AE714" s="142" t="n"/>
    </row>
    <row r="715" ht="15" customHeight="1" thickBot="1">
      <c r="B715" s="79" t="inlineStr">
        <is>
          <t>135MHL</t>
        </is>
      </c>
      <c r="C715" s="80">
        <f>SUMIF(数量表!D:H,B715,数量表!H:H)</f>
        <v/>
      </c>
      <c r="D715" s="80" t="n">
        <v>30</v>
      </c>
      <c r="E715" s="80" t="n">
        <v>105</v>
      </c>
      <c r="F715" s="81" t="n">
        <v>1798</v>
      </c>
      <c r="G715" s="80" t="inlineStr">
        <is>
          <t>×</t>
        </is>
      </c>
      <c r="H715" s="82" t="n">
        <v>1</v>
      </c>
      <c r="I715" s="82">
        <f>C715*H715</f>
        <v/>
      </c>
      <c r="J715" s="2" t="n"/>
      <c r="K715" s="96" t="inlineStr">
        <is>
          <t>30×105</t>
        </is>
      </c>
      <c r="L715" s="97">
        <f>F715</f>
        <v/>
      </c>
      <c r="M715" s="97">
        <f>I715</f>
        <v/>
      </c>
      <c r="N715" s="98" t="n"/>
      <c r="O715" s="99" t="n"/>
      <c r="P715" s="99" t="n"/>
      <c r="Q715" s="117" t="n"/>
      <c r="R715" s="118" t="n"/>
      <c r="S715" s="118" t="n"/>
      <c r="T715" s="119" t="n"/>
      <c r="U715" s="120" t="n"/>
      <c r="V715" s="120" t="n"/>
      <c r="W715" s="121" t="n"/>
      <c r="X715" s="122" t="n"/>
      <c r="Y715" s="122" t="n"/>
      <c r="Z715" s="143" t="n"/>
      <c r="AA715" s="140" t="n"/>
      <c r="AB715" s="140" t="n"/>
      <c r="AC715" s="144" t="n"/>
      <c r="AD715" s="142" t="n"/>
      <c r="AE715" s="142" t="n"/>
    </row>
    <row r="716" ht="15" customHeight="1" thickBot="1">
      <c r="B716" s="83" t="inlineStr">
        <is>
          <t>135MHOL</t>
        </is>
      </c>
      <c r="C716" s="7">
        <f>SUMIF(数量表!D:H,B716,数量表!H:H)</f>
        <v/>
      </c>
      <c r="D716" s="7" t="n">
        <v>30</v>
      </c>
      <c r="E716" s="80" t="n">
        <v>105</v>
      </c>
      <c r="F716" s="81" t="n">
        <v>1798</v>
      </c>
      <c r="G716" s="80" t="inlineStr">
        <is>
          <t>×</t>
        </is>
      </c>
      <c r="H716" s="82" t="n">
        <v>1</v>
      </c>
      <c r="I716" s="82">
        <f>C716*H716</f>
        <v/>
      </c>
      <c r="J716" s="2" t="n"/>
      <c r="K716" s="96" t="inlineStr">
        <is>
          <t>30×105</t>
        </is>
      </c>
      <c r="L716" s="97">
        <f>F716</f>
        <v/>
      </c>
      <c r="M716" s="97">
        <f>I716</f>
        <v/>
      </c>
      <c r="N716" s="98" t="n"/>
      <c r="O716" s="99" t="n"/>
      <c r="P716" s="99" t="n"/>
      <c r="Q716" s="117" t="n"/>
      <c r="R716" s="118" t="n"/>
      <c r="S716" s="118" t="n"/>
      <c r="T716" s="119" t="n"/>
      <c r="U716" s="120" t="n"/>
      <c r="V716" s="120" t="n"/>
      <c r="W716" s="121" t="n"/>
      <c r="X716" s="122" t="n"/>
      <c r="Y716" s="122" t="n"/>
      <c r="Z716" s="143" t="n"/>
      <c r="AA716" s="140" t="n"/>
      <c r="AB716" s="140" t="n"/>
      <c r="AC716" s="144" t="n"/>
      <c r="AD716" s="142" t="n"/>
      <c r="AE716" s="142" t="n"/>
    </row>
    <row r="717" ht="15" customHeight="1" thickBot="1">
      <c r="B717" s="83" t="inlineStr">
        <is>
          <t>135MHR</t>
        </is>
      </c>
      <c r="C717" s="7">
        <f>SUMIF(数量表!D:H,B717,数量表!H:H)</f>
        <v/>
      </c>
      <c r="D717" s="7" t="n">
        <v>30</v>
      </c>
      <c r="E717" s="7" t="n">
        <v>105</v>
      </c>
      <c r="F717" s="84" t="n">
        <v>1798</v>
      </c>
      <c r="G717" s="7" t="inlineStr">
        <is>
          <t>×</t>
        </is>
      </c>
      <c r="H717" s="21" t="n">
        <v>1</v>
      </c>
      <c r="I717" s="82">
        <f>C717*H717</f>
        <v/>
      </c>
      <c r="J717" s="2" t="n"/>
      <c r="K717" s="106" t="inlineStr">
        <is>
          <t>30×105</t>
        </is>
      </c>
      <c r="L717" s="97">
        <f>F717</f>
        <v/>
      </c>
      <c r="M717" s="97">
        <f>I717</f>
        <v/>
      </c>
      <c r="N717" s="105" t="n"/>
      <c r="O717" s="99" t="n"/>
      <c r="P717" s="99" t="n"/>
      <c r="Q717" s="117" t="n"/>
      <c r="R717" s="118" t="n"/>
      <c r="S717" s="118" t="n"/>
      <c r="T717" s="119" t="n"/>
      <c r="U717" s="120" t="n"/>
      <c r="V717" s="120" t="n"/>
      <c r="W717" s="121" t="n"/>
      <c r="X717" s="122" t="n"/>
      <c r="Y717" s="122" t="n"/>
      <c r="Z717" s="143" t="n"/>
      <c r="AA717" s="140" t="n"/>
      <c r="AB717" s="140" t="n"/>
      <c r="AC717" s="144" t="n"/>
      <c r="AD717" s="142" t="n"/>
      <c r="AE717" s="142" t="n"/>
    </row>
    <row r="718" ht="15" customHeight="1" thickBot="1">
      <c r="B718" s="83" t="inlineStr">
        <is>
          <t>135MHOR</t>
        </is>
      </c>
      <c r="C718" s="7">
        <f>SUMIF(数量表!D:H,B718,数量表!H:H)</f>
        <v/>
      </c>
      <c r="D718" s="7" t="n">
        <v>30</v>
      </c>
      <c r="E718" s="7" t="n">
        <v>105</v>
      </c>
      <c r="F718" s="84" t="n">
        <v>1798</v>
      </c>
      <c r="G718" s="7" t="inlineStr">
        <is>
          <t>×</t>
        </is>
      </c>
      <c r="H718" s="21" t="n">
        <v>1</v>
      </c>
      <c r="I718" s="82">
        <f>C718*H718</f>
        <v/>
      </c>
      <c r="J718" s="2" t="n"/>
      <c r="K718" s="106" t="inlineStr">
        <is>
          <t>30×105</t>
        </is>
      </c>
      <c r="L718" s="97">
        <f>F718</f>
        <v/>
      </c>
      <c r="M718" s="97">
        <f>I718</f>
        <v/>
      </c>
      <c r="N718" s="105" t="n"/>
      <c r="O718" s="99" t="n"/>
      <c r="P718" s="99" t="n"/>
      <c r="Q718" s="117" t="n"/>
      <c r="R718" s="118" t="n"/>
      <c r="S718" s="118" t="n"/>
      <c r="T718" s="119" t="n"/>
      <c r="U718" s="120" t="n"/>
      <c r="V718" s="120" t="n"/>
      <c r="W718" s="121" t="n"/>
      <c r="X718" s="122" t="n"/>
      <c r="Y718" s="122" t="n"/>
      <c r="Z718" s="143" t="n"/>
      <c r="AA718" s="140" t="n"/>
      <c r="AB718" s="140" t="n"/>
      <c r="AC718" s="144" t="n"/>
      <c r="AD718" s="142" t="n"/>
      <c r="AE718" s="142" t="n"/>
    </row>
    <row r="719" ht="15" customHeight="1" thickBot="1">
      <c r="B719" s="83" t="inlineStr">
        <is>
          <t>135MHL+12</t>
        </is>
      </c>
      <c r="C719" s="7">
        <f>SUMIF(数量表!D:H,B719,数量表!H:H)</f>
        <v/>
      </c>
      <c r="D719" s="7" t="n">
        <v>30</v>
      </c>
      <c r="E719" s="7" t="n">
        <v>105</v>
      </c>
      <c r="F719" s="84" t="n">
        <v>1798</v>
      </c>
      <c r="G719" s="7" t="inlineStr">
        <is>
          <t>×</t>
        </is>
      </c>
      <c r="H719" s="21" t="n">
        <v>1</v>
      </c>
      <c r="I719" s="21">
        <f>C719*H719</f>
        <v/>
      </c>
      <c r="J719" s="2" t="n"/>
      <c r="K719" s="96" t="inlineStr">
        <is>
          <t>30×105</t>
        </is>
      </c>
      <c r="L719" s="97">
        <f>F719</f>
        <v/>
      </c>
      <c r="M719" s="97">
        <f>I719</f>
        <v/>
      </c>
      <c r="N719" s="105" t="n"/>
      <c r="O719" s="99" t="n"/>
      <c r="P719" s="99" t="n"/>
      <c r="Q719" s="117" t="n"/>
      <c r="R719" s="118" t="n"/>
      <c r="S719" s="118" t="n"/>
      <c r="T719" s="119" t="n"/>
      <c r="U719" s="120" t="n"/>
      <c r="V719" s="120" t="n"/>
      <c r="W719" s="121" t="n"/>
      <c r="X719" s="122" t="n"/>
      <c r="Y719" s="122" t="n"/>
      <c r="Z719" s="143" t="n"/>
      <c r="AA719" s="140" t="n"/>
      <c r="AB719" s="140" t="n"/>
      <c r="AC719" s="144" t="n"/>
      <c r="AD719" s="142" t="n"/>
      <c r="AE719" s="142" t="n"/>
    </row>
    <row r="720" ht="15" customHeight="1" thickBot="1">
      <c r="B720" s="83" t="inlineStr">
        <is>
          <t>135MHR+12</t>
        </is>
      </c>
      <c r="C720" s="7">
        <f>SUMIF(数量表!D:H,B720,数量表!H:H)</f>
        <v/>
      </c>
      <c r="D720" s="7" t="n">
        <v>30</v>
      </c>
      <c r="E720" s="7" t="n">
        <v>105</v>
      </c>
      <c r="F720" s="84" t="n">
        <v>1798</v>
      </c>
      <c r="G720" s="7" t="inlineStr">
        <is>
          <t>×</t>
        </is>
      </c>
      <c r="H720" s="21" t="n">
        <v>1</v>
      </c>
      <c r="I720" s="21">
        <f>C720*H720</f>
        <v/>
      </c>
      <c r="J720" s="2" t="n"/>
      <c r="K720" s="96" t="inlineStr">
        <is>
          <t>30×105</t>
        </is>
      </c>
      <c r="L720" s="97">
        <f>F720</f>
        <v/>
      </c>
      <c r="M720" s="97">
        <f>I720</f>
        <v/>
      </c>
      <c r="N720" s="105" t="n"/>
      <c r="O720" s="99" t="n"/>
      <c r="P720" s="99" t="n"/>
      <c r="Q720" s="117" t="n"/>
      <c r="R720" s="118" t="n"/>
      <c r="S720" s="118" t="n"/>
      <c r="T720" s="119" t="n"/>
      <c r="U720" s="120" t="n"/>
      <c r="V720" s="120" t="n"/>
      <c r="W720" s="121" t="n"/>
      <c r="X720" s="122" t="n"/>
      <c r="Y720" s="122" t="n"/>
      <c r="Z720" s="143" t="n"/>
      <c r="AA720" s="140" t="n"/>
      <c r="AB720" s="140" t="n"/>
      <c r="AC720" s="144" t="n"/>
      <c r="AD720" s="142" t="n"/>
      <c r="AE720" s="142" t="n"/>
    </row>
    <row r="721" ht="15" customHeight="1">
      <c r="B721" s="79" t="inlineStr">
        <is>
          <t>135MHX</t>
        </is>
      </c>
      <c r="C721" s="80">
        <f>SUMIF(数量表!D:H,B721,数量表!H:H)</f>
        <v/>
      </c>
      <c r="D721" s="80" t="n">
        <v>30</v>
      </c>
      <c r="E721" s="80" t="n">
        <v>92</v>
      </c>
      <c r="F721" s="80" t="n">
        <v>1762</v>
      </c>
      <c r="G721" s="80" t="inlineStr">
        <is>
          <t>×</t>
        </is>
      </c>
      <c r="H721" s="82" t="n">
        <v>2</v>
      </c>
      <c r="I721" s="82">
        <f>C721*H721</f>
        <v/>
      </c>
      <c r="J721" s="2" t="n"/>
      <c r="K721" s="107" t="n"/>
      <c r="L721" s="108" t="n"/>
      <c r="M721" s="108" t="n"/>
      <c r="N721" s="109" t="n"/>
      <c r="O721" s="110" t="n"/>
      <c r="P721" s="110" t="n"/>
      <c r="Q721" s="129" t="n"/>
      <c r="R721" s="130" t="n"/>
      <c r="S721" s="130" t="n"/>
      <c r="T721" s="131" t="n"/>
      <c r="U721" s="132" t="n"/>
      <c r="V721" s="132" t="n"/>
      <c r="W721" s="133" t="n">
        <v>30</v>
      </c>
      <c r="X721" s="134">
        <f>F721</f>
        <v/>
      </c>
      <c r="Y721" s="134">
        <f>SUM(I721)</f>
        <v/>
      </c>
      <c r="Z721" s="151" t="n"/>
      <c r="AA721" s="152" t="n"/>
      <c r="AB721" s="152" t="n"/>
      <c r="AC721" s="153" t="n"/>
      <c r="AD721" s="154" t="n"/>
      <c r="AE721" s="154" t="n"/>
    </row>
    <row r="722" ht="15" customHeight="1" thickBot="1">
      <c r="B722" s="85" t="inlineStr">
        <is>
          <t>135MHX</t>
        </is>
      </c>
      <c r="C722">
        <f>SUMIF(数量表!D:H,B722,数量表!H:H)</f>
        <v/>
      </c>
      <c r="D722" t="n">
        <v>30</v>
      </c>
      <c r="E722" s="89" t="n">
        <v>92</v>
      </c>
      <c r="F722" s="89" t="n">
        <v>345</v>
      </c>
      <c r="G722" s="89" t="inlineStr">
        <is>
          <t>×</t>
        </is>
      </c>
      <c r="H722" s="91" t="n">
        <v>2</v>
      </c>
      <c r="I722" s="91">
        <f>C722*H722</f>
        <v/>
      </c>
      <c r="J722" s="2" t="n"/>
      <c r="K722" s="96" t="n"/>
      <c r="L722" s="97" t="n"/>
      <c r="M722" s="97" t="n"/>
      <c r="N722" s="98" t="n"/>
      <c r="O722" s="99" t="n"/>
      <c r="P722" s="99" t="n"/>
      <c r="Q722" s="117" t="n"/>
      <c r="R722" s="118" t="n"/>
      <c r="S722" s="118" t="n"/>
      <c r="T722" s="119" t="n"/>
      <c r="U722" s="120" t="n"/>
      <c r="V722" s="120" t="n"/>
      <c r="W722" s="121" t="n">
        <v>30</v>
      </c>
      <c r="X722" s="134">
        <f>F722</f>
        <v/>
      </c>
      <c r="Y722" s="122">
        <f>SUM(I722)</f>
        <v/>
      </c>
      <c r="Z722" s="143" t="n"/>
      <c r="AA722" s="140" t="n"/>
      <c r="AB722" s="140" t="n"/>
      <c r="AC722" s="144" t="n"/>
      <c r="AD722" s="142" t="n"/>
      <c r="AE722" s="142" t="n"/>
    </row>
    <row r="723" ht="15" customHeight="1">
      <c r="B723" s="79" t="inlineStr">
        <is>
          <t>135MHZ</t>
        </is>
      </c>
      <c r="C723" s="80">
        <f>SUMIF(数量表!D:H,B723,数量表!H:H)</f>
        <v/>
      </c>
      <c r="D723" s="80" t="n">
        <v>30</v>
      </c>
      <c r="E723" s="80" t="n">
        <v>92</v>
      </c>
      <c r="F723" s="80" t="n">
        <v>1762</v>
      </c>
      <c r="G723" s="80" t="inlineStr">
        <is>
          <t>×</t>
        </is>
      </c>
      <c r="H723" s="82" t="n">
        <v>2</v>
      </c>
      <c r="I723" s="82">
        <f>C723*H723</f>
        <v/>
      </c>
      <c r="J723" s="2" t="n"/>
      <c r="K723" s="107" t="n"/>
      <c r="L723" s="108" t="n"/>
      <c r="M723" s="108" t="n"/>
      <c r="N723" s="109" t="n"/>
      <c r="O723" s="110" t="n"/>
      <c r="P723" s="110" t="n"/>
      <c r="Q723" s="129" t="n"/>
      <c r="R723" s="130" t="n"/>
      <c r="S723" s="130" t="n"/>
      <c r="T723" s="131" t="n"/>
      <c r="U723" s="132" t="n"/>
      <c r="V723" s="132" t="n"/>
      <c r="W723" s="133" t="n">
        <v>30</v>
      </c>
      <c r="X723" s="134">
        <f>F723</f>
        <v/>
      </c>
      <c r="Y723" s="134">
        <f>SUM(I723)</f>
        <v/>
      </c>
      <c r="Z723" s="143" t="n"/>
      <c r="AA723" s="140" t="n"/>
      <c r="AB723" s="140" t="n"/>
      <c r="AC723" s="144" t="n"/>
      <c r="AD723" s="142" t="n"/>
      <c r="AE723" s="142" t="n"/>
    </row>
    <row r="724" ht="15" customHeight="1" thickBot="1">
      <c r="B724" s="88" t="inlineStr">
        <is>
          <t>135MHZ</t>
        </is>
      </c>
      <c r="C724" s="89">
        <f>SUMIF(数量表!D:H,B724,数量表!H:H)</f>
        <v/>
      </c>
      <c r="D724" s="89" t="n">
        <v>30</v>
      </c>
      <c r="E724" s="89" t="n">
        <v>92</v>
      </c>
      <c r="F724" s="89" t="n">
        <v>345</v>
      </c>
      <c r="G724" s="89" t="inlineStr">
        <is>
          <t>×</t>
        </is>
      </c>
      <c r="H724" s="91" t="n">
        <v>2</v>
      </c>
      <c r="I724" s="91">
        <f>C724*H724</f>
        <v/>
      </c>
      <c r="J724" s="2" t="n"/>
      <c r="K724" s="96" t="n"/>
      <c r="L724" s="97" t="n"/>
      <c r="M724" s="97" t="n"/>
      <c r="N724" s="98" t="n"/>
      <c r="O724" s="99" t="n"/>
      <c r="P724" s="99" t="n"/>
      <c r="Q724" s="117" t="n"/>
      <c r="R724" s="118" t="n"/>
      <c r="S724" s="118" t="n"/>
      <c r="T724" s="119" t="n"/>
      <c r="U724" s="120" t="n"/>
      <c r="V724" s="120" t="n"/>
      <c r="W724" s="121" t="n">
        <v>30</v>
      </c>
      <c r="X724" s="134">
        <f>F724</f>
        <v/>
      </c>
      <c r="Y724" s="122">
        <f>SUM(I724)</f>
        <v/>
      </c>
      <c r="Z724" s="143" t="n"/>
      <c r="AA724" s="140" t="n"/>
      <c r="AB724" s="140" t="n"/>
      <c r="AC724" s="144" t="n"/>
      <c r="AD724" s="142" t="n"/>
      <c r="AE724" s="142" t="n"/>
    </row>
    <row r="725" ht="15" customHeight="1">
      <c r="B725" s="79" t="inlineStr">
        <is>
          <t>135MNT</t>
        </is>
      </c>
      <c r="C725" s="80">
        <f>SUMIF(数量表!D:H,B725,数量表!H:H)</f>
        <v/>
      </c>
      <c r="D725" s="80" t="n">
        <v>45</v>
      </c>
      <c r="E725" s="80" t="n">
        <v>45</v>
      </c>
      <c r="F725" s="80" t="n">
        <v>1732</v>
      </c>
      <c r="G725" s="80" t="inlineStr">
        <is>
          <t>×</t>
        </is>
      </c>
      <c r="H725" s="82" t="n">
        <v>3</v>
      </c>
      <c r="I725" s="82">
        <f>C725*H725</f>
        <v/>
      </c>
      <c r="J725" s="2" t="n"/>
      <c r="K725" s="106" t="n"/>
      <c r="L725" s="97" t="n"/>
      <c r="M725" s="97" t="n"/>
      <c r="N725" s="105" t="n"/>
      <c r="O725" s="99" t="n"/>
      <c r="P725" s="99" t="n"/>
      <c r="Q725" s="117" t="inlineStr">
        <is>
          <t>45×45</t>
        </is>
      </c>
      <c r="R725" s="118">
        <f>F725</f>
        <v/>
      </c>
      <c r="S725" s="118">
        <f>I725</f>
        <v/>
      </c>
      <c r="T725" s="119" t="n"/>
      <c r="U725" s="120" t="n"/>
      <c r="V725" s="120" t="n"/>
      <c r="W725" s="121" t="n"/>
      <c r="X725" s="122" t="n"/>
      <c r="Y725" s="122" t="n"/>
      <c r="Z725" s="143" t="n"/>
      <c r="AA725" s="140" t="n"/>
      <c r="AB725" s="140" t="n"/>
      <c r="AC725" s="144" t="n"/>
      <c r="AD725" s="142" t="n"/>
      <c r="AE725" s="142" t="n"/>
    </row>
    <row r="726" ht="15" customHeight="1">
      <c r="B726" s="85" t="inlineStr">
        <is>
          <t>135MNT</t>
        </is>
      </c>
      <c r="C726">
        <f>SUMIF(数量表!D:H,B726,数量表!H:H)</f>
        <v/>
      </c>
      <c r="F726" s="162" t="n">
        <v>801</v>
      </c>
      <c r="G726" t="inlineStr">
        <is>
          <t>×</t>
        </is>
      </c>
      <c r="H726" s="87" t="n">
        <v>2</v>
      </c>
      <c r="I726" s="87">
        <f>C726*H726</f>
        <v/>
      </c>
      <c r="J726" s="2" t="n"/>
      <c r="K726" s="106" t="n"/>
      <c r="L726" s="97" t="n"/>
      <c r="M726" s="97" t="n"/>
      <c r="N726" s="105" t="n"/>
      <c r="O726" s="99" t="n"/>
      <c r="P726" s="99" t="n"/>
      <c r="Q726" s="117" t="inlineStr">
        <is>
          <t>45×45</t>
        </is>
      </c>
      <c r="R726" s="118">
        <f>F726</f>
        <v/>
      </c>
      <c r="S726" s="118">
        <f>I726</f>
        <v/>
      </c>
      <c r="T726" s="119" t="n"/>
      <c r="U726" s="120" t="n"/>
      <c r="V726" s="120" t="n"/>
      <c r="W726" s="121" t="n"/>
      <c r="X726" s="122" t="n"/>
      <c r="Y726" s="122" t="n"/>
      <c r="Z726" s="143" t="n"/>
      <c r="AA726" s="140" t="n"/>
      <c r="AB726" s="140" t="n"/>
      <c r="AC726" s="144" t="n"/>
      <c r="AD726" s="142" t="n"/>
      <c r="AE726" s="142" t="n"/>
    </row>
    <row r="727" ht="15" customHeight="1" thickBot="1">
      <c r="B727" s="88" t="inlineStr">
        <is>
          <t>135MNT</t>
        </is>
      </c>
      <c r="C727" s="89">
        <f>SUMIF(数量表!D:H,B727,数量表!H:H)</f>
        <v/>
      </c>
      <c r="D727" s="185" t="n">
        <v>35</v>
      </c>
      <c r="E727" s="185" t="n">
        <v>40</v>
      </c>
      <c r="F727" s="185" t="n">
        <v>1822</v>
      </c>
      <c r="G727" s="185" t="inlineStr">
        <is>
          <t>×</t>
        </is>
      </c>
      <c r="H727" s="186" t="n">
        <v>1</v>
      </c>
      <c r="I727" s="186">
        <f>C727*H727</f>
        <v/>
      </c>
      <c r="J727" s="2" t="n"/>
      <c r="K727" s="106" t="n"/>
      <c r="L727" s="97" t="n"/>
      <c r="M727" s="97" t="n"/>
      <c r="N727" s="105" t="n"/>
      <c r="O727" s="99" t="n"/>
      <c r="P727" s="99" t="n"/>
      <c r="Q727" s="117" t="n"/>
      <c r="R727" s="118" t="n"/>
      <c r="S727" s="118" t="n"/>
      <c r="T727" s="119" t="inlineStr">
        <is>
          <t>35×40</t>
        </is>
      </c>
      <c r="U727" s="120">
        <f>F727</f>
        <v/>
      </c>
      <c r="V727" s="120">
        <f>I727</f>
        <v/>
      </c>
      <c r="W727" s="121" t="n"/>
      <c r="X727" s="122" t="n"/>
      <c r="Y727" s="122" t="n"/>
      <c r="Z727" s="143" t="n"/>
      <c r="AA727" s="140" t="n"/>
      <c r="AB727" s="140" t="n"/>
      <c r="AC727" s="144" t="n"/>
      <c r="AD727" s="142" t="n"/>
      <c r="AE727" s="142" t="n"/>
    </row>
    <row r="728" ht="15" customHeight="1">
      <c r="B728" s="79" t="inlineStr">
        <is>
          <t>135MNTW</t>
        </is>
      </c>
      <c r="C728" s="80">
        <f>SUMIF(数量表!D:H,B728,数量表!H:H)</f>
        <v/>
      </c>
      <c r="D728" s="80" t="n">
        <v>45</v>
      </c>
      <c r="E728" s="80" t="n">
        <v>45</v>
      </c>
      <c r="F728" s="80" t="n">
        <v>1732</v>
      </c>
      <c r="G728" s="80" t="inlineStr">
        <is>
          <t>×</t>
        </is>
      </c>
      <c r="H728" s="82" t="n">
        <v>3</v>
      </c>
      <c r="I728" s="82">
        <f>C728*H728</f>
        <v/>
      </c>
      <c r="J728" s="2" t="n"/>
      <c r="K728" s="106" t="n"/>
      <c r="L728" s="97" t="n"/>
      <c r="M728" s="97" t="n"/>
      <c r="N728" s="105" t="n"/>
      <c r="O728" s="99" t="n"/>
      <c r="P728" s="99" t="n"/>
      <c r="Q728" s="117" t="inlineStr">
        <is>
          <t>45×45</t>
        </is>
      </c>
      <c r="R728" s="118">
        <f>F728</f>
        <v/>
      </c>
      <c r="S728" s="118">
        <f>I728</f>
        <v/>
      </c>
      <c r="T728" s="119" t="n"/>
      <c r="U728" s="120" t="n"/>
      <c r="V728" s="120" t="n"/>
      <c r="W728" s="121" t="n"/>
      <c r="X728" s="122" t="n"/>
      <c r="Y728" s="122" t="n"/>
      <c r="Z728" s="143" t="n"/>
      <c r="AA728" s="140" t="n"/>
      <c r="AB728" s="140" t="n"/>
      <c r="AC728" s="144" t="n"/>
      <c r="AD728" s="142" t="n"/>
      <c r="AE728" s="142" t="n"/>
    </row>
    <row r="729" ht="15" customHeight="1">
      <c r="B729" s="85" t="inlineStr">
        <is>
          <t>135MNTW</t>
        </is>
      </c>
      <c r="C729">
        <f>SUMIF(数量表!D:H,B729,数量表!H:H)</f>
        <v/>
      </c>
      <c r="F729" s="162" t="n">
        <v>801</v>
      </c>
      <c r="G729" t="inlineStr">
        <is>
          <t>×</t>
        </is>
      </c>
      <c r="H729" s="87" t="n">
        <v>2</v>
      </c>
      <c r="I729" s="87">
        <f>C729*H729</f>
        <v/>
      </c>
      <c r="J729" s="2" t="n"/>
      <c r="K729" s="106" t="n"/>
      <c r="L729" s="97" t="n"/>
      <c r="M729" s="97" t="n"/>
      <c r="N729" s="105" t="n"/>
      <c r="O729" s="99" t="n"/>
      <c r="P729" s="99" t="n"/>
      <c r="Q729" s="117" t="inlineStr">
        <is>
          <t>45×45</t>
        </is>
      </c>
      <c r="R729" s="118">
        <f>F729</f>
        <v/>
      </c>
      <c r="S729" s="118">
        <f>I729</f>
        <v/>
      </c>
      <c r="T729" s="119" t="n"/>
      <c r="U729" s="120" t="n"/>
      <c r="V729" s="120" t="n"/>
      <c r="W729" s="121" t="n"/>
      <c r="X729" s="122" t="n"/>
      <c r="Y729" s="122" t="n"/>
      <c r="Z729" s="143" t="n"/>
      <c r="AA729" s="140" t="n"/>
      <c r="AB729" s="140" t="n"/>
      <c r="AC729" s="144" t="n"/>
      <c r="AD729" s="142" t="n"/>
      <c r="AE729" s="142" t="n"/>
    </row>
    <row r="730" ht="15" customHeight="1" thickBot="1">
      <c r="B730" s="88" t="inlineStr">
        <is>
          <t>135MNTW</t>
        </is>
      </c>
      <c r="C730" s="89">
        <f>SUMIF(数量表!D:H,B730,数量表!H:H)</f>
        <v/>
      </c>
      <c r="D730" s="185" t="n">
        <v>35</v>
      </c>
      <c r="E730" s="185" t="n">
        <v>40</v>
      </c>
      <c r="F730" s="185" t="n">
        <v>1822</v>
      </c>
      <c r="G730" s="185" t="inlineStr">
        <is>
          <t>×</t>
        </is>
      </c>
      <c r="H730" s="186" t="n">
        <v>1</v>
      </c>
      <c r="I730" s="186">
        <f>C730*H730</f>
        <v/>
      </c>
      <c r="J730" s="2" t="n"/>
      <c r="K730" s="106" t="n"/>
      <c r="L730" s="97" t="n"/>
      <c r="M730" s="97" t="n"/>
      <c r="N730" s="105" t="n"/>
      <c r="O730" s="99" t="n"/>
      <c r="P730" s="99" t="n"/>
      <c r="Q730" s="117" t="n"/>
      <c r="R730" s="118" t="n"/>
      <c r="S730" s="118" t="n"/>
      <c r="T730" s="119" t="inlineStr">
        <is>
          <t>35×40</t>
        </is>
      </c>
      <c r="U730" s="120">
        <f>F730</f>
        <v/>
      </c>
      <c r="V730" s="120">
        <f>I730</f>
        <v/>
      </c>
      <c r="W730" s="121" t="n"/>
      <c r="X730" s="122" t="n"/>
      <c r="Y730" s="122" t="n"/>
      <c r="Z730" s="143" t="n"/>
      <c r="AA730" s="140" t="n"/>
      <c r="AB730" s="140" t="n"/>
      <c r="AC730" s="144" t="n"/>
      <c r="AD730" s="142" t="n"/>
      <c r="AE730" s="142" t="n"/>
    </row>
    <row r="731" ht="15" customHeight="1">
      <c r="B731" s="79" t="inlineStr">
        <is>
          <t>135MNTH</t>
        </is>
      </c>
      <c r="C731" s="80" t="n">
        <v>0</v>
      </c>
      <c r="D731" s="80" t="n">
        <v>45</v>
      </c>
      <c r="E731" s="80" t="n">
        <v>45</v>
      </c>
      <c r="F731" s="80" t="n">
        <v>1732</v>
      </c>
      <c r="G731" s="80" t="inlineStr">
        <is>
          <t>×</t>
        </is>
      </c>
      <c r="H731" s="82" t="n">
        <v>2</v>
      </c>
      <c r="I731" s="82">
        <f>C731*H731</f>
        <v/>
      </c>
      <c r="J731" s="2" t="n"/>
      <c r="K731" s="106" t="n"/>
      <c r="L731" s="97" t="n"/>
      <c r="M731" s="97" t="n"/>
      <c r="N731" s="105" t="n"/>
      <c r="O731" s="99" t="n"/>
      <c r="P731" s="99" t="n"/>
      <c r="Q731" s="117" t="inlineStr">
        <is>
          <t>45×45</t>
        </is>
      </c>
      <c r="R731" s="118">
        <f>F731</f>
        <v/>
      </c>
      <c r="S731" s="118">
        <f>I731</f>
        <v/>
      </c>
      <c r="T731" s="119" t="n"/>
      <c r="U731" s="120" t="n"/>
      <c r="V731" s="120" t="n"/>
      <c r="W731" s="121" t="n"/>
      <c r="X731" s="122" t="n"/>
      <c r="Y731" s="122" t="n"/>
      <c r="Z731" s="143" t="n"/>
      <c r="AA731" s="140" t="n"/>
      <c r="AB731" s="140" t="n"/>
      <c r="AC731" s="144" t="n"/>
      <c r="AD731" s="142" t="n"/>
      <c r="AE731" s="142" t="n"/>
    </row>
    <row r="732" ht="15" customHeight="1">
      <c r="B732" s="85" t="inlineStr">
        <is>
          <t>135MNTH</t>
        </is>
      </c>
      <c r="C732">
        <f>SUMIF(数量表!D:H,B732,数量表!H:H)</f>
        <v/>
      </c>
      <c r="F732" s="162" t="n">
        <v>346</v>
      </c>
      <c r="G732" t="inlineStr">
        <is>
          <t>×</t>
        </is>
      </c>
      <c r="H732" s="87" t="n">
        <v>2</v>
      </c>
      <c r="I732" s="87">
        <f>C732*H732</f>
        <v/>
      </c>
      <c r="J732" s="2" t="n"/>
      <c r="K732" s="106" t="n"/>
      <c r="L732" s="97" t="n"/>
      <c r="M732" s="97" t="n"/>
      <c r="N732" s="105" t="n"/>
      <c r="O732" s="99" t="n"/>
      <c r="P732" s="99" t="n"/>
      <c r="Q732" s="117" t="inlineStr">
        <is>
          <t>45×45</t>
        </is>
      </c>
      <c r="R732" s="118">
        <f>F732</f>
        <v/>
      </c>
      <c r="S732" s="118">
        <f>I732</f>
        <v/>
      </c>
      <c r="T732" s="119" t="n"/>
      <c r="U732" s="120" t="n"/>
      <c r="V732" s="120" t="n"/>
      <c r="W732" s="121" t="n"/>
      <c r="X732" s="122" t="n"/>
      <c r="Y732" s="122" t="n"/>
      <c r="Z732" s="143" t="n"/>
      <c r="AA732" s="140" t="n"/>
      <c r="AB732" s="140" t="n"/>
      <c r="AC732" s="144" t="n"/>
      <c r="AD732" s="142" t="n"/>
      <c r="AE732" s="142" t="n"/>
    </row>
    <row r="733" ht="15" customHeight="1" thickBot="1">
      <c r="B733" s="85" t="inlineStr">
        <is>
          <t>135MNTH</t>
        </is>
      </c>
      <c r="C733">
        <f>SUMIF(数量表!D:H,B733,数量表!H:H)</f>
        <v/>
      </c>
      <c r="D733" s="185" t="n">
        <v>35</v>
      </c>
      <c r="E733" s="185" t="n">
        <v>40</v>
      </c>
      <c r="F733" s="185" t="n">
        <v>1822</v>
      </c>
      <c r="G733" s="185" t="inlineStr">
        <is>
          <t>×</t>
        </is>
      </c>
      <c r="H733" s="186" t="n">
        <v>1</v>
      </c>
      <c r="I733" s="186">
        <f>C733*H733</f>
        <v/>
      </c>
      <c r="J733" s="2" t="n"/>
      <c r="K733" s="106" t="n"/>
      <c r="L733" s="97" t="n"/>
      <c r="M733" s="97" t="n"/>
      <c r="N733" s="105" t="n"/>
      <c r="O733" s="99" t="n"/>
      <c r="P733" s="99" t="n"/>
      <c r="Q733" s="117" t="n"/>
      <c r="R733" s="118" t="n"/>
      <c r="S733" s="118" t="n"/>
      <c r="T733" s="119" t="inlineStr">
        <is>
          <t>35×40</t>
        </is>
      </c>
      <c r="U733" s="120">
        <f>F733</f>
        <v/>
      </c>
      <c r="V733" s="120">
        <f>I733</f>
        <v/>
      </c>
      <c r="W733" s="121" t="n"/>
      <c r="X733" s="122" t="n"/>
      <c r="Y733" s="122" t="n"/>
      <c r="Z733" s="143" t="n"/>
      <c r="AA733" s="140" t="n"/>
      <c r="AB733" s="140" t="n"/>
      <c r="AC733" s="144" t="n"/>
      <c r="AD733" s="142" t="n"/>
      <c r="AE733" s="142" t="n"/>
    </row>
    <row r="734" ht="15" customHeight="1">
      <c r="B734" s="79" t="inlineStr">
        <is>
          <t>135MNTWH</t>
        </is>
      </c>
      <c r="C734" s="80">
        <f>SUMIF(数量表!D:H,B734,数量表!H:H)</f>
        <v/>
      </c>
      <c r="D734" s="80" t="n">
        <v>45</v>
      </c>
      <c r="E734" s="80" t="n">
        <v>45</v>
      </c>
      <c r="F734" s="80" t="n">
        <v>1732</v>
      </c>
      <c r="G734" s="80" t="inlineStr">
        <is>
          <t>×</t>
        </is>
      </c>
      <c r="H734" s="82" t="n">
        <v>2</v>
      </c>
      <c r="I734" s="82">
        <f>C734*H734</f>
        <v/>
      </c>
      <c r="J734" s="2" t="n"/>
      <c r="K734" s="106" t="n"/>
      <c r="L734" s="97" t="n"/>
      <c r="M734" s="97" t="n"/>
      <c r="N734" s="105" t="n"/>
      <c r="O734" s="99" t="n"/>
      <c r="P734" s="99" t="n"/>
      <c r="Q734" s="117" t="inlineStr">
        <is>
          <t>45×45</t>
        </is>
      </c>
      <c r="R734" s="118">
        <f>F734</f>
        <v/>
      </c>
      <c r="S734" s="118">
        <f>I734</f>
        <v/>
      </c>
      <c r="T734" s="119" t="n"/>
      <c r="U734" s="120" t="n"/>
      <c r="V734" s="120" t="n"/>
      <c r="W734" s="121" t="n"/>
      <c r="X734" s="122" t="n"/>
      <c r="Y734" s="122" t="n"/>
      <c r="Z734" s="143" t="n"/>
      <c r="AA734" s="140" t="n"/>
      <c r="AB734" s="140" t="n"/>
      <c r="AC734" s="144" t="n"/>
      <c r="AD734" s="142" t="n"/>
      <c r="AE734" s="142" t="n"/>
    </row>
    <row r="735" ht="15" customHeight="1" thickBot="1">
      <c r="B735" s="88" t="inlineStr">
        <is>
          <t>135MNTWH</t>
        </is>
      </c>
      <c r="C735" s="89">
        <f>SUMIF(数量表!D:H,B735,数量表!H:H)</f>
        <v/>
      </c>
      <c r="D735" s="89" t="n"/>
      <c r="E735" s="89" t="n"/>
      <c r="F735" s="187" t="n">
        <v>346</v>
      </c>
      <c r="G735" s="89" t="inlineStr">
        <is>
          <t>×</t>
        </is>
      </c>
      <c r="H735" s="91" t="n">
        <v>2</v>
      </c>
      <c r="I735" s="91">
        <f>C735*H735</f>
        <v/>
      </c>
      <c r="J735" s="2" t="n"/>
      <c r="K735" s="106" t="n"/>
      <c r="L735" s="97" t="n"/>
      <c r="M735" s="97" t="n"/>
      <c r="N735" s="105" t="n"/>
      <c r="O735" s="99" t="n"/>
      <c r="P735" s="99" t="n"/>
      <c r="Q735" s="117" t="inlineStr">
        <is>
          <t>45×45</t>
        </is>
      </c>
      <c r="R735" s="118">
        <f>F735</f>
        <v/>
      </c>
      <c r="S735" s="118">
        <f>I735</f>
        <v/>
      </c>
      <c r="T735" s="119" t="n"/>
      <c r="U735" s="120" t="n"/>
      <c r="V735" s="120" t="n"/>
      <c r="W735" s="121" t="n"/>
      <c r="X735" s="122" t="n"/>
      <c r="Y735" s="122" t="n"/>
      <c r="Z735" s="143" t="n"/>
      <c r="AA735" s="140" t="n"/>
      <c r="AB735" s="140" t="n"/>
      <c r="AC735" s="144" t="n"/>
      <c r="AD735" s="142" t="n"/>
      <c r="AE735" s="142" t="n"/>
    </row>
    <row r="736" ht="15" customHeight="1">
      <c r="B736" s="79" t="inlineStr">
        <is>
          <t>135MNTQ3</t>
        </is>
      </c>
      <c r="C736" s="80">
        <f>SUMIF(数量表!D:H,B736,数量表!H:H)</f>
        <v/>
      </c>
      <c r="D736" s="80" t="n">
        <v>45</v>
      </c>
      <c r="E736" s="80" t="n">
        <v>45</v>
      </c>
      <c r="F736" s="81" t="n">
        <v>1732</v>
      </c>
      <c r="G736" s="80" t="inlineStr">
        <is>
          <t>×</t>
        </is>
      </c>
      <c r="H736" s="82" t="n">
        <v>3</v>
      </c>
      <c r="I736" s="82">
        <f>C736*H736</f>
        <v/>
      </c>
      <c r="J736" s="2" t="n"/>
      <c r="K736" s="106" t="n"/>
      <c r="L736" s="97" t="n"/>
      <c r="M736" s="97" t="n"/>
      <c r="N736" s="105" t="n"/>
      <c r="O736" s="99" t="n"/>
      <c r="P736" s="99" t="n"/>
      <c r="Q736" s="117" t="inlineStr">
        <is>
          <t>45×45</t>
        </is>
      </c>
      <c r="R736" s="118">
        <f>F736</f>
        <v/>
      </c>
      <c r="S736" s="118">
        <f>I736</f>
        <v/>
      </c>
      <c r="T736" s="119" t="n"/>
      <c r="U736" s="120" t="n"/>
      <c r="V736" s="120" t="n"/>
      <c r="W736" s="121" t="n"/>
      <c r="X736" s="122" t="n"/>
      <c r="Y736" s="122" t="n"/>
      <c r="Z736" s="143" t="n"/>
      <c r="AA736" s="140" t="n"/>
      <c r="AB736" s="140" t="n"/>
      <c r="AC736" s="144" t="n"/>
      <c r="AD736" s="142" t="n"/>
      <c r="AE736" s="142" t="n"/>
    </row>
    <row r="737" ht="15" customHeight="1">
      <c r="B737" s="85" t="inlineStr">
        <is>
          <t>135MNTQ3</t>
        </is>
      </c>
      <c r="C737">
        <f>SUMIF(数量表!D:H,B737,数量表!H:H)</f>
        <v/>
      </c>
      <c r="F737" s="162" t="n">
        <v>574</v>
      </c>
      <c r="G737" t="inlineStr">
        <is>
          <t>×</t>
        </is>
      </c>
      <c r="H737" s="87" t="n">
        <v>2</v>
      </c>
      <c r="I737" s="87">
        <f>C737*H737</f>
        <v/>
      </c>
      <c r="J737" s="2" t="n"/>
      <c r="K737" s="106" t="n"/>
      <c r="L737" s="97" t="n"/>
      <c r="M737" s="97" t="n"/>
      <c r="N737" s="105" t="n"/>
      <c r="O737" s="99" t="n"/>
      <c r="P737" s="99" t="n"/>
      <c r="Q737" s="117" t="inlineStr">
        <is>
          <t>45×45</t>
        </is>
      </c>
      <c r="R737" s="118">
        <f>F737</f>
        <v/>
      </c>
      <c r="S737" s="118">
        <f>I737</f>
        <v/>
      </c>
      <c r="T737" s="119" t="n"/>
      <c r="U737" s="120" t="n"/>
      <c r="V737" s="120" t="n"/>
      <c r="W737" s="121" t="n"/>
      <c r="X737" s="122" t="n"/>
      <c r="Y737" s="122" t="n"/>
      <c r="Z737" s="143" t="n"/>
      <c r="AA737" s="140" t="n"/>
      <c r="AB737" s="140" t="n"/>
      <c r="AC737" s="144" t="n"/>
      <c r="AD737" s="142" t="n"/>
      <c r="AE737" s="142" t="n"/>
    </row>
    <row r="738" ht="15" customHeight="1" thickBot="1">
      <c r="B738" s="88" t="inlineStr">
        <is>
          <t>135MNTQ3</t>
        </is>
      </c>
      <c r="C738" s="89">
        <f>SUMIF(数量表!D:H,B738,数量表!H:H)</f>
        <v/>
      </c>
      <c r="D738" s="185" t="n">
        <v>35</v>
      </c>
      <c r="E738" s="185" t="n">
        <v>40</v>
      </c>
      <c r="F738" s="185" t="n">
        <v>1822</v>
      </c>
      <c r="G738" s="185" t="inlineStr">
        <is>
          <t>×</t>
        </is>
      </c>
      <c r="H738" s="186" t="n">
        <v>1</v>
      </c>
      <c r="I738" s="91">
        <f>C738*H738</f>
        <v/>
      </c>
      <c r="J738" s="2" t="n"/>
      <c r="K738" s="106" t="n"/>
      <c r="L738" s="97" t="n"/>
      <c r="M738" s="97" t="n"/>
      <c r="N738" s="105" t="n"/>
      <c r="O738" s="99" t="n"/>
      <c r="P738" s="99" t="n"/>
      <c r="Q738" s="117" t="n"/>
      <c r="R738" s="118" t="n"/>
      <c r="S738" s="118" t="n"/>
      <c r="T738" s="119" t="inlineStr">
        <is>
          <t>35×40</t>
        </is>
      </c>
      <c r="U738" s="120">
        <f>F738</f>
        <v/>
      </c>
      <c r="V738" s="120">
        <f>I738</f>
        <v/>
      </c>
      <c r="W738" s="121" t="n"/>
      <c r="X738" s="122" t="n"/>
      <c r="Y738" s="122" t="n"/>
      <c r="Z738" s="143" t="n"/>
      <c r="AA738" s="140" t="n"/>
      <c r="AB738" s="140" t="n"/>
      <c r="AC738" s="144" t="n"/>
      <c r="AD738" s="142" t="n"/>
      <c r="AE738" s="142" t="n"/>
    </row>
    <row r="739" ht="15" customHeight="1">
      <c r="B739" s="79" t="inlineStr">
        <is>
          <t>135MNTWQ3</t>
        </is>
      </c>
      <c r="C739" s="80">
        <f>SUMIF(数量表!D:H,B739,数量表!H:H)</f>
        <v/>
      </c>
      <c r="D739" s="80" t="n">
        <v>45</v>
      </c>
      <c r="E739" s="80" t="n">
        <v>45</v>
      </c>
      <c r="F739" s="81" t="n">
        <v>1732</v>
      </c>
      <c r="G739" s="80" t="inlineStr">
        <is>
          <t>×</t>
        </is>
      </c>
      <c r="H739" s="82" t="n">
        <v>3</v>
      </c>
      <c r="I739" s="82">
        <f>C739*H739</f>
        <v/>
      </c>
      <c r="J739" s="2" t="n"/>
      <c r="K739" s="106" t="n"/>
      <c r="L739" s="97" t="n"/>
      <c r="M739" s="97" t="n"/>
      <c r="N739" s="105" t="n"/>
      <c r="O739" s="99" t="n"/>
      <c r="P739" s="99" t="n"/>
      <c r="Q739" s="117" t="inlineStr">
        <is>
          <t>45×45</t>
        </is>
      </c>
      <c r="R739" s="118">
        <f>F739</f>
        <v/>
      </c>
      <c r="S739" s="118">
        <f>I739</f>
        <v/>
      </c>
      <c r="T739" s="119" t="n"/>
      <c r="U739" s="120" t="n"/>
      <c r="V739" s="120" t="n"/>
      <c r="W739" s="121" t="n"/>
      <c r="X739" s="122" t="n"/>
      <c r="Y739" s="122" t="n"/>
      <c r="Z739" s="143" t="n"/>
      <c r="AA739" s="140" t="n"/>
      <c r="AB739" s="140" t="n"/>
      <c r="AC739" s="144" t="n"/>
      <c r="AD739" s="142" t="n"/>
      <c r="AE739" s="142" t="n"/>
    </row>
    <row r="740" ht="15" customHeight="1">
      <c r="B740" s="85" t="inlineStr">
        <is>
          <t>135MNTWQ3</t>
        </is>
      </c>
      <c r="C740">
        <f>SUMIF(数量表!D:H,B740,数量表!H:H)</f>
        <v/>
      </c>
      <c r="F740" s="162" t="n">
        <v>574</v>
      </c>
      <c r="G740" t="inlineStr">
        <is>
          <t>×</t>
        </is>
      </c>
      <c r="H740" s="87" t="n">
        <v>2</v>
      </c>
      <c r="I740" s="87">
        <f>C740*H740</f>
        <v/>
      </c>
      <c r="J740" s="2" t="n"/>
      <c r="K740" s="106" t="n"/>
      <c r="L740" s="97" t="n"/>
      <c r="M740" s="97" t="n"/>
      <c r="N740" s="105" t="n"/>
      <c r="O740" s="99" t="n"/>
      <c r="P740" s="99" t="n"/>
      <c r="Q740" s="117" t="inlineStr">
        <is>
          <t>45×45</t>
        </is>
      </c>
      <c r="R740" s="118">
        <f>F740</f>
        <v/>
      </c>
      <c r="S740" s="118">
        <f>I740</f>
        <v/>
      </c>
      <c r="T740" s="119" t="n"/>
      <c r="U740" s="120" t="n"/>
      <c r="V740" s="120" t="n"/>
      <c r="W740" s="121" t="n"/>
      <c r="X740" s="122" t="n"/>
      <c r="Y740" s="122" t="n"/>
      <c r="Z740" s="143" t="n"/>
      <c r="AA740" s="140" t="n"/>
      <c r="AB740" s="140" t="n"/>
      <c r="AC740" s="144" t="n"/>
      <c r="AD740" s="142" t="n"/>
      <c r="AE740" s="142" t="n"/>
    </row>
    <row r="741" ht="15" customHeight="1" thickBot="1">
      <c r="B741" s="88" t="inlineStr">
        <is>
          <t>135MNTWQ3</t>
        </is>
      </c>
      <c r="C741" s="89">
        <f>SUMIF(数量表!D:H,B741,数量表!H:H)</f>
        <v/>
      </c>
      <c r="D741" s="185" t="n">
        <v>35</v>
      </c>
      <c r="E741" s="185" t="n">
        <v>40</v>
      </c>
      <c r="F741" s="185" t="n">
        <v>1822</v>
      </c>
      <c r="G741" s="185" t="inlineStr">
        <is>
          <t>×</t>
        </is>
      </c>
      <c r="H741" s="186" t="n">
        <v>1</v>
      </c>
      <c r="I741" s="91">
        <f>C741*H741</f>
        <v/>
      </c>
      <c r="J741" s="2" t="n"/>
      <c r="K741" s="106" t="n"/>
      <c r="L741" s="97" t="n"/>
      <c r="M741" s="97" t="n"/>
      <c r="N741" s="105" t="n"/>
      <c r="O741" s="99" t="n"/>
      <c r="P741" s="99" t="n"/>
      <c r="Q741" s="117" t="n"/>
      <c r="R741" s="118" t="n"/>
      <c r="S741" s="118" t="n"/>
      <c r="T741" s="119" t="inlineStr">
        <is>
          <t>35×40</t>
        </is>
      </c>
      <c r="U741" s="120">
        <f>F741</f>
        <v/>
      </c>
      <c r="V741" s="120">
        <f>I741</f>
        <v/>
      </c>
      <c r="W741" s="121" t="n"/>
      <c r="X741" s="122" t="n"/>
      <c r="Y741" s="122" t="n"/>
      <c r="Z741" s="143" t="n"/>
      <c r="AA741" s="140" t="n"/>
      <c r="AB741" s="140" t="n"/>
      <c r="AC741" s="144" t="n"/>
      <c r="AD741" s="142" t="n"/>
      <c r="AE741" s="142" t="n"/>
    </row>
    <row r="742" ht="15" customHeight="1">
      <c r="B742" s="79" t="inlineStr">
        <is>
          <t>135MNTQ600</t>
        </is>
      </c>
      <c r="C742" s="80">
        <f>SUMIF(数量表!D:H,B742,数量表!H:H)</f>
        <v/>
      </c>
      <c r="D742" s="80" t="n">
        <v>45</v>
      </c>
      <c r="E742" s="80" t="n">
        <v>45</v>
      </c>
      <c r="F742" s="81" t="n">
        <v>1732</v>
      </c>
      <c r="G742" s="80" t="inlineStr">
        <is>
          <t>×</t>
        </is>
      </c>
      <c r="H742" s="82" t="n">
        <v>3</v>
      </c>
      <c r="I742" s="82">
        <f>C742*H742</f>
        <v/>
      </c>
      <c r="J742" s="2" t="n"/>
      <c r="K742" s="106" t="n"/>
      <c r="L742" s="97" t="n"/>
      <c r="M742" s="97" t="n"/>
      <c r="N742" s="105" t="n"/>
      <c r="O742" s="99" t="n"/>
      <c r="P742" s="99" t="n"/>
      <c r="Q742" s="117" t="inlineStr">
        <is>
          <t>45×45</t>
        </is>
      </c>
      <c r="R742" s="118">
        <f>F742</f>
        <v/>
      </c>
      <c r="S742" s="118">
        <f>I742</f>
        <v/>
      </c>
      <c r="T742" s="119" t="n"/>
      <c r="U742" s="120" t="n"/>
      <c r="V742" s="120" t="n"/>
      <c r="W742" s="121" t="n"/>
      <c r="X742" s="122" t="n"/>
      <c r="Y742" s="122" t="n"/>
      <c r="Z742" s="143" t="n"/>
      <c r="AA742" s="140" t="n"/>
      <c r="AB742" s="140" t="n"/>
      <c r="AC742" s="144" t="n"/>
      <c r="AD742" s="142" t="n"/>
      <c r="AE742" s="142" t="n"/>
    </row>
    <row r="743" ht="15" customHeight="1">
      <c r="B743" s="85" t="inlineStr">
        <is>
          <t>135MNTQ600</t>
        </is>
      </c>
      <c r="C743">
        <f>SUMIF(数量表!D:H,B743,数量表!H:H)</f>
        <v/>
      </c>
      <c r="F743" s="162" t="n">
        <v>491</v>
      </c>
      <c r="G743" t="inlineStr">
        <is>
          <t>×</t>
        </is>
      </c>
      <c r="H743" s="87" t="n">
        <v>2</v>
      </c>
      <c r="I743" s="87">
        <f>C743*H743</f>
        <v/>
      </c>
      <c r="J743" s="2" t="n"/>
      <c r="K743" s="106" t="n"/>
      <c r="L743" s="97" t="n"/>
      <c r="M743" s="97" t="n"/>
      <c r="N743" s="105" t="n"/>
      <c r="O743" s="99" t="n"/>
      <c r="P743" s="99" t="n"/>
      <c r="Q743" s="117" t="inlineStr">
        <is>
          <t>45×45</t>
        </is>
      </c>
      <c r="R743" s="118">
        <f>F743</f>
        <v/>
      </c>
      <c r="S743" s="118">
        <f>I743</f>
        <v/>
      </c>
      <c r="T743" s="119" t="n"/>
      <c r="U743" s="120" t="n"/>
      <c r="V743" s="120" t="n"/>
      <c r="W743" s="121" t="n"/>
      <c r="X743" s="122" t="n"/>
      <c r="Y743" s="122" t="n"/>
      <c r="Z743" s="143" t="n"/>
      <c r="AA743" s="140" t="n"/>
      <c r="AB743" s="140" t="n"/>
      <c r="AC743" s="144" t="n"/>
      <c r="AD743" s="142" t="n"/>
      <c r="AE743" s="142" t="n"/>
    </row>
    <row r="744" ht="15" customHeight="1" thickBot="1">
      <c r="B744" s="88" t="inlineStr">
        <is>
          <t>135MNTQ600</t>
        </is>
      </c>
      <c r="C744" s="89">
        <f>SUMIF(数量表!D:H,B744,数量表!H:H)</f>
        <v/>
      </c>
      <c r="D744" s="185" t="n">
        <v>35</v>
      </c>
      <c r="E744" s="185" t="n">
        <v>40</v>
      </c>
      <c r="F744" s="185" t="n">
        <v>1822</v>
      </c>
      <c r="G744" s="185" t="inlineStr">
        <is>
          <t>×</t>
        </is>
      </c>
      <c r="H744" s="186" t="n">
        <v>1</v>
      </c>
      <c r="I744" s="91">
        <f>C744*H744</f>
        <v/>
      </c>
      <c r="J744" s="2" t="n"/>
      <c r="K744" s="106" t="n"/>
      <c r="L744" s="97" t="n"/>
      <c r="M744" s="97" t="n"/>
      <c r="N744" s="105" t="n"/>
      <c r="O744" s="99" t="n"/>
      <c r="P744" s="99" t="n"/>
      <c r="Q744" s="117" t="n"/>
      <c r="R744" s="118" t="n"/>
      <c r="S744" s="118" t="n"/>
      <c r="T744" s="119" t="inlineStr">
        <is>
          <t>35×40</t>
        </is>
      </c>
      <c r="U744" s="120">
        <f>F744</f>
        <v/>
      </c>
      <c r="V744" s="120">
        <f>I744</f>
        <v/>
      </c>
      <c r="W744" s="121" t="n"/>
      <c r="X744" s="122" t="n"/>
      <c r="Y744" s="122" t="n"/>
      <c r="Z744" s="143" t="n"/>
      <c r="AA744" s="140" t="n"/>
      <c r="AB744" s="140" t="n"/>
      <c r="AC744" s="144" t="n"/>
      <c r="AD744" s="142" t="n"/>
      <c r="AE744" s="142" t="n"/>
    </row>
    <row r="745" ht="15" customHeight="1">
      <c r="B745" s="79" t="inlineStr">
        <is>
          <t>135MNTWQ600</t>
        </is>
      </c>
      <c r="C745" s="80">
        <f>SUMIF(数量表!D:H,B745,数量表!H:H)</f>
        <v/>
      </c>
      <c r="D745" s="80" t="n">
        <v>45</v>
      </c>
      <c r="E745" s="80" t="n">
        <v>45</v>
      </c>
      <c r="F745" s="81" t="n">
        <v>1732</v>
      </c>
      <c r="G745" s="80" t="inlineStr">
        <is>
          <t>×</t>
        </is>
      </c>
      <c r="H745" s="82" t="n">
        <v>3</v>
      </c>
      <c r="I745" s="82">
        <f>C745*H745</f>
        <v/>
      </c>
      <c r="J745" s="2" t="n"/>
      <c r="K745" s="106" t="n"/>
      <c r="L745" s="97" t="n"/>
      <c r="M745" s="97" t="n"/>
      <c r="N745" s="105" t="n"/>
      <c r="O745" s="99" t="n"/>
      <c r="P745" s="99" t="n"/>
      <c r="Q745" s="117" t="inlineStr">
        <is>
          <t>45×45</t>
        </is>
      </c>
      <c r="R745" s="118">
        <f>F745</f>
        <v/>
      </c>
      <c r="S745" s="118">
        <f>I745</f>
        <v/>
      </c>
      <c r="T745" s="119" t="n"/>
      <c r="U745" s="120" t="n"/>
      <c r="V745" s="120" t="n"/>
      <c r="W745" s="121" t="n"/>
      <c r="X745" s="122" t="n"/>
      <c r="Y745" s="122" t="n"/>
      <c r="Z745" s="143" t="n"/>
      <c r="AA745" s="140" t="n"/>
      <c r="AB745" s="140" t="n"/>
      <c r="AC745" s="144" t="n"/>
      <c r="AD745" s="142" t="n"/>
      <c r="AE745" s="142" t="n"/>
    </row>
    <row r="746" ht="15" customHeight="1">
      <c r="B746" s="85" t="inlineStr">
        <is>
          <t>135MNTWQ600</t>
        </is>
      </c>
      <c r="C746">
        <f>SUMIF(数量表!D:H,B746,数量表!H:H)</f>
        <v/>
      </c>
      <c r="F746" s="162" t="n">
        <v>491</v>
      </c>
      <c r="G746" t="inlineStr">
        <is>
          <t>×</t>
        </is>
      </c>
      <c r="H746" s="87" t="n">
        <v>2</v>
      </c>
      <c r="I746" s="87">
        <f>C746*H746</f>
        <v/>
      </c>
      <c r="J746" s="2" t="n"/>
      <c r="K746" s="106" t="n"/>
      <c r="L746" s="97" t="n"/>
      <c r="M746" s="97" t="n"/>
      <c r="N746" s="105" t="n"/>
      <c r="O746" s="99" t="n"/>
      <c r="P746" s="99" t="n"/>
      <c r="Q746" s="117" t="inlineStr">
        <is>
          <t>45×45</t>
        </is>
      </c>
      <c r="R746" s="118">
        <f>F746</f>
        <v/>
      </c>
      <c r="S746" s="118">
        <f>I746</f>
        <v/>
      </c>
      <c r="T746" s="119" t="n"/>
      <c r="U746" s="120" t="n"/>
      <c r="V746" s="120" t="n"/>
      <c r="W746" s="121" t="n"/>
      <c r="X746" s="122" t="n"/>
      <c r="Y746" s="122" t="n"/>
      <c r="Z746" s="143" t="n"/>
      <c r="AA746" s="140" t="n"/>
      <c r="AB746" s="140" t="n"/>
      <c r="AC746" s="144" t="n"/>
      <c r="AD746" s="142" t="n"/>
      <c r="AE746" s="142" t="n"/>
    </row>
    <row r="747" ht="15" customHeight="1" thickBot="1">
      <c r="B747" s="88" t="inlineStr">
        <is>
          <t>135MNTWQ600</t>
        </is>
      </c>
      <c r="C747" s="89">
        <f>SUMIF(数量表!D:H,B747,数量表!H:H)</f>
        <v/>
      </c>
      <c r="D747" s="185" t="n">
        <v>35</v>
      </c>
      <c r="E747" s="185" t="n">
        <v>40</v>
      </c>
      <c r="F747" s="185" t="n">
        <v>1822</v>
      </c>
      <c r="G747" s="185" t="inlineStr">
        <is>
          <t>×</t>
        </is>
      </c>
      <c r="H747" s="186" t="n">
        <v>1</v>
      </c>
      <c r="I747" s="91">
        <f>C747*H747</f>
        <v/>
      </c>
      <c r="J747" s="2" t="n"/>
      <c r="K747" s="106" t="n"/>
      <c r="L747" s="97" t="n"/>
      <c r="M747" s="97" t="n"/>
      <c r="N747" s="105" t="n"/>
      <c r="O747" s="99" t="n"/>
      <c r="P747" s="99" t="n"/>
      <c r="Q747" s="117" t="n"/>
      <c r="R747" s="118" t="n"/>
      <c r="S747" s="118" t="n"/>
      <c r="T747" s="119" t="inlineStr">
        <is>
          <t>35×40</t>
        </is>
      </c>
      <c r="U747" s="120">
        <f>F747</f>
        <v/>
      </c>
      <c r="V747" s="120">
        <f>I747</f>
        <v/>
      </c>
      <c r="W747" s="121" t="n"/>
      <c r="X747" s="122" t="n"/>
      <c r="Y747" s="122" t="n"/>
      <c r="Z747" s="143" t="n"/>
      <c r="AA747" s="140" t="n"/>
      <c r="AB747" s="140" t="n"/>
      <c r="AC747" s="144" t="n"/>
      <c r="AD747" s="142" t="n"/>
      <c r="AE747" s="142" t="n"/>
    </row>
    <row r="748" ht="15" customHeight="1">
      <c r="B748" s="79" t="inlineStr">
        <is>
          <t>135MNTS</t>
        </is>
      </c>
      <c r="C748" s="80">
        <f>SUMIF(数量表!D:H,B748,数量表!H:H)</f>
        <v/>
      </c>
      <c r="D748" s="80" t="n">
        <v>45</v>
      </c>
      <c r="E748" s="80" t="n">
        <v>45</v>
      </c>
      <c r="F748" s="80" t="n">
        <v>1732</v>
      </c>
      <c r="G748" s="80" t="inlineStr">
        <is>
          <t>×</t>
        </is>
      </c>
      <c r="H748" s="82" t="n">
        <v>3</v>
      </c>
      <c r="I748" s="82">
        <f>C748*H748</f>
        <v/>
      </c>
      <c r="J748" s="2" t="n"/>
      <c r="K748" s="106" t="n"/>
      <c r="L748" s="97" t="n"/>
      <c r="M748" s="97" t="n"/>
      <c r="N748" s="105" t="n"/>
      <c r="O748" s="99" t="n"/>
      <c r="P748" s="99" t="n"/>
      <c r="Q748" s="117" t="inlineStr">
        <is>
          <t>45×45</t>
        </is>
      </c>
      <c r="R748" s="118">
        <f>F748</f>
        <v/>
      </c>
      <c r="S748" s="118">
        <f>I748</f>
        <v/>
      </c>
      <c r="T748" s="119" t="n"/>
      <c r="U748" s="120" t="n"/>
      <c r="V748" s="120" t="n"/>
      <c r="W748" s="121" t="n"/>
      <c r="X748" s="122" t="n"/>
      <c r="Y748" s="122" t="n"/>
      <c r="Z748" s="143" t="n"/>
      <c r="AA748" s="140" t="n"/>
      <c r="AB748" s="140" t="n"/>
      <c r="AC748" s="144" t="n"/>
      <c r="AD748" s="142" t="n"/>
      <c r="AE748" s="142" t="n"/>
    </row>
    <row r="749" ht="15" customHeight="1">
      <c r="B749" s="85" t="inlineStr">
        <is>
          <t>135MNTS</t>
        </is>
      </c>
      <c r="C749">
        <f>SUMIF(数量表!D:H,B749,数量表!H:H)</f>
        <v/>
      </c>
      <c r="F749" s="162" t="n">
        <v>726</v>
      </c>
      <c r="G749" t="inlineStr">
        <is>
          <t>×</t>
        </is>
      </c>
      <c r="H749" s="87" t="n">
        <v>2</v>
      </c>
      <c r="I749" s="87">
        <f>C749*H749</f>
        <v/>
      </c>
      <c r="J749" s="2" t="n"/>
      <c r="K749" s="106" t="n"/>
      <c r="L749" s="97" t="n"/>
      <c r="M749" s="97" t="n"/>
      <c r="N749" s="105" t="n"/>
      <c r="O749" s="99" t="n"/>
      <c r="P749" s="99" t="n"/>
      <c r="Q749" s="117" t="inlineStr">
        <is>
          <t>45×45</t>
        </is>
      </c>
      <c r="R749" s="118">
        <f>F749</f>
        <v/>
      </c>
      <c r="S749" s="118">
        <f>I749</f>
        <v/>
      </c>
      <c r="T749" s="119" t="n"/>
      <c r="U749" s="120" t="n"/>
      <c r="V749" s="120" t="n"/>
      <c r="W749" s="121" t="n"/>
      <c r="X749" s="122" t="n"/>
      <c r="Y749" s="122" t="n"/>
      <c r="Z749" s="143" t="n"/>
      <c r="AA749" s="140" t="n"/>
      <c r="AB749" s="140" t="n"/>
      <c r="AC749" s="144" t="n"/>
      <c r="AD749" s="142" t="n"/>
      <c r="AE749" s="142" t="n"/>
    </row>
    <row r="750" ht="15" customHeight="1" thickBot="1">
      <c r="B750" s="88" t="inlineStr">
        <is>
          <t>135MNTS</t>
        </is>
      </c>
      <c r="C750" s="89">
        <f>SUMIF(数量表!D:H,B750,数量表!H:H)</f>
        <v/>
      </c>
      <c r="D750" s="185" t="n">
        <v>35</v>
      </c>
      <c r="E750" s="185" t="n">
        <v>40</v>
      </c>
      <c r="F750" s="185" t="n">
        <v>1822</v>
      </c>
      <c r="G750" s="185" t="inlineStr">
        <is>
          <t>×</t>
        </is>
      </c>
      <c r="H750" s="186" t="n">
        <v>1</v>
      </c>
      <c r="I750" s="91">
        <f>C750*H750</f>
        <v/>
      </c>
      <c r="J750" s="2" t="n"/>
      <c r="K750" s="106" t="n"/>
      <c r="L750" s="97" t="n"/>
      <c r="M750" s="97" t="n"/>
      <c r="N750" s="105" t="n"/>
      <c r="O750" s="99" t="n"/>
      <c r="P750" s="99" t="n"/>
      <c r="Q750" s="117" t="n"/>
      <c r="R750" s="118" t="n"/>
      <c r="S750" s="118" t="n"/>
      <c r="T750" s="119" t="inlineStr">
        <is>
          <t>35×40</t>
        </is>
      </c>
      <c r="U750" s="120">
        <f>F750</f>
        <v/>
      </c>
      <c r="V750" s="120">
        <f>I750</f>
        <v/>
      </c>
      <c r="W750" s="121" t="n"/>
      <c r="X750" s="122" t="n"/>
      <c r="Y750" s="122" t="n"/>
      <c r="Z750" s="143" t="n"/>
      <c r="AA750" s="140" t="n"/>
      <c r="AB750" s="140" t="n"/>
      <c r="AC750" s="144" t="n"/>
      <c r="AD750" s="142" t="n"/>
      <c r="AE750" s="142" t="n"/>
    </row>
    <row r="751" ht="15" customHeight="1">
      <c r="B751" s="79" t="inlineStr">
        <is>
          <t>135MNTWS</t>
        </is>
      </c>
      <c r="C751" s="80">
        <f>SUMIF(数量表!D:H,B751,数量表!H:H)</f>
        <v/>
      </c>
      <c r="D751" s="80" t="n">
        <v>45</v>
      </c>
      <c r="E751" s="80" t="n">
        <v>45</v>
      </c>
      <c r="F751" s="80" t="n">
        <v>1732</v>
      </c>
      <c r="G751" s="80" t="inlineStr">
        <is>
          <t>×</t>
        </is>
      </c>
      <c r="H751" s="82" t="n">
        <v>3</v>
      </c>
      <c r="I751" s="82">
        <f>C751*H751</f>
        <v/>
      </c>
      <c r="J751" s="2" t="n"/>
      <c r="K751" s="106" t="n"/>
      <c r="L751" s="97" t="n"/>
      <c r="M751" s="97" t="n"/>
      <c r="N751" s="105" t="n"/>
      <c r="O751" s="99" t="n"/>
      <c r="P751" s="99" t="n"/>
      <c r="Q751" s="117" t="inlineStr">
        <is>
          <t>45×45</t>
        </is>
      </c>
      <c r="R751" s="118">
        <f>F751</f>
        <v/>
      </c>
      <c r="S751" s="118">
        <f>I751</f>
        <v/>
      </c>
      <c r="T751" s="119" t="n"/>
      <c r="U751" s="120" t="n"/>
      <c r="V751" s="120" t="n"/>
      <c r="W751" s="121" t="n"/>
      <c r="X751" s="122" t="n"/>
      <c r="Y751" s="122" t="n"/>
      <c r="Z751" s="143" t="n"/>
      <c r="AA751" s="140" t="n"/>
      <c r="AB751" s="140" t="n"/>
      <c r="AC751" s="144" t="n"/>
      <c r="AD751" s="142" t="n"/>
      <c r="AE751" s="142" t="n"/>
    </row>
    <row r="752" ht="15" customHeight="1" thickBot="1">
      <c r="B752" s="88" t="inlineStr">
        <is>
          <t>135MNTWS</t>
        </is>
      </c>
      <c r="C752" s="89">
        <f>SUMIF(数量表!D:H,B752,数量表!H:H)</f>
        <v/>
      </c>
      <c r="D752" s="89" t="n"/>
      <c r="E752" s="89" t="n"/>
      <c r="F752" s="187" t="n">
        <v>726</v>
      </c>
      <c r="G752" s="89" t="inlineStr">
        <is>
          <t>×</t>
        </is>
      </c>
      <c r="H752" s="91" t="n">
        <v>2</v>
      </c>
      <c r="I752" s="91">
        <f>C752*H752</f>
        <v/>
      </c>
      <c r="J752" s="2" t="n"/>
      <c r="K752" s="106" t="n"/>
      <c r="L752" s="97" t="n"/>
      <c r="M752" s="97" t="n"/>
      <c r="N752" s="105" t="n"/>
      <c r="O752" s="99" t="n"/>
      <c r="P752" s="99" t="n"/>
      <c r="Q752" s="117" t="inlineStr">
        <is>
          <t>45×45</t>
        </is>
      </c>
      <c r="R752" s="118">
        <f>F752</f>
        <v/>
      </c>
      <c r="S752" s="118">
        <f>I752</f>
        <v/>
      </c>
      <c r="T752" s="119" t="n"/>
      <c r="U752" s="120" t="n"/>
      <c r="V752" s="120" t="n"/>
      <c r="W752" s="121" t="n"/>
      <c r="X752" s="122" t="n"/>
      <c r="Y752" s="122" t="n"/>
      <c r="Z752" s="143" t="n"/>
      <c r="AA752" s="140" t="n"/>
      <c r="AB752" s="140" t="n"/>
      <c r="AC752" s="144" t="n"/>
      <c r="AD752" s="142" t="n"/>
      <c r="AE752" s="142" t="n"/>
    </row>
    <row r="753" ht="15" customHeight="1" thickBot="1">
      <c r="B753" s="88" t="inlineStr">
        <is>
          <t>135MQ3O</t>
        </is>
      </c>
      <c r="C753" s="89">
        <f>SUMIF(数量表!D:H,B753,数量表!H:H)</f>
        <v/>
      </c>
      <c r="D753" s="89" t="n">
        <v>27</v>
      </c>
      <c r="E753" s="89" t="n">
        <v>105</v>
      </c>
      <c r="F753" s="89" t="n">
        <v>1798</v>
      </c>
      <c r="G753" s="89" t="inlineStr">
        <is>
          <t>×</t>
        </is>
      </c>
      <c r="H753" s="91" t="n">
        <v>1</v>
      </c>
      <c r="I753" s="91">
        <f>C753*H753</f>
        <v/>
      </c>
      <c r="J753" s="2" t="n"/>
      <c r="K753" s="106" t="n"/>
      <c r="L753" s="97" t="n"/>
      <c r="M753" s="97" t="n"/>
      <c r="N753" s="105" t="inlineStr">
        <is>
          <t>27×105</t>
        </is>
      </c>
      <c r="O753" s="99">
        <f>F753</f>
        <v/>
      </c>
      <c r="P753" s="99">
        <f>I753</f>
        <v/>
      </c>
      <c r="Q753" s="117" t="n"/>
      <c r="R753" s="118" t="n"/>
      <c r="S753" s="118" t="n"/>
      <c r="T753" s="119" t="n"/>
      <c r="U753" s="120" t="n"/>
      <c r="V753" s="120" t="n"/>
      <c r="W753" s="121" t="n"/>
      <c r="X753" s="122" t="n"/>
      <c r="Y753" s="122" t="n"/>
      <c r="Z753" s="143" t="n"/>
      <c r="AA753" s="140" t="n"/>
      <c r="AB753" s="140" t="n"/>
      <c r="AC753" s="144" t="n"/>
      <c r="AD753" s="142" t="n"/>
      <c r="AE753" s="142" t="n"/>
    </row>
    <row r="754" ht="15" customHeight="1">
      <c r="B754" s="79" t="inlineStr">
        <is>
          <t>135MQ3OL</t>
        </is>
      </c>
      <c r="C754" s="80">
        <f>SUMIF(数量表!D:H,B754,数量表!H:H)</f>
        <v/>
      </c>
      <c r="D754" s="80" t="n">
        <v>27</v>
      </c>
      <c r="E754" s="80" t="n">
        <v>105</v>
      </c>
      <c r="F754" s="80" t="n">
        <v>1798</v>
      </c>
      <c r="G754" s="80" t="inlineStr">
        <is>
          <t>×</t>
        </is>
      </c>
      <c r="H754" s="82" t="n">
        <v>1</v>
      </c>
      <c r="I754" s="82">
        <f>C754*H754</f>
        <v/>
      </c>
      <c r="J754" s="2" t="n"/>
      <c r="K754" s="106" t="n"/>
      <c r="L754" s="97" t="n"/>
      <c r="M754" s="97" t="n"/>
      <c r="N754" s="105" t="inlineStr">
        <is>
          <t>27×105</t>
        </is>
      </c>
      <c r="O754" s="99">
        <f>F754</f>
        <v/>
      </c>
      <c r="P754" s="99">
        <f>I754</f>
        <v/>
      </c>
      <c r="Q754" s="117" t="n"/>
      <c r="R754" s="118" t="n"/>
      <c r="S754" s="118" t="n"/>
      <c r="T754" s="119" t="n"/>
      <c r="U754" s="120" t="n"/>
      <c r="V754" s="120" t="n"/>
      <c r="W754" s="121" t="n"/>
      <c r="X754" s="122" t="n"/>
      <c r="Y754" s="122" t="n"/>
      <c r="Z754" s="143" t="n"/>
      <c r="AA754" s="140" t="n"/>
      <c r="AB754" s="140" t="n"/>
      <c r="AC754" s="144" t="n"/>
      <c r="AD754" s="142" t="n"/>
      <c r="AE754" s="142" t="n"/>
    </row>
    <row r="755" ht="15" customHeight="1" thickBot="1">
      <c r="B755" s="88" t="inlineStr">
        <is>
          <t>135MQ3OL</t>
        </is>
      </c>
      <c r="C755" s="89">
        <f>SUMIF(数量表!D:H,B755,数量表!H:H)</f>
        <v/>
      </c>
      <c r="D755" s="89" t="n">
        <v>30</v>
      </c>
      <c r="E755" s="89" t="n">
        <v>105</v>
      </c>
      <c r="F755" s="90" t="n">
        <v>1798</v>
      </c>
      <c r="G755" s="89" t="inlineStr">
        <is>
          <t>×</t>
        </is>
      </c>
      <c r="H755" s="91" t="n">
        <v>1</v>
      </c>
      <c r="I755" s="91">
        <f>C755*H755</f>
        <v/>
      </c>
      <c r="J755" s="2" t="n"/>
      <c r="K755" s="106" t="inlineStr">
        <is>
          <t>30×105</t>
        </is>
      </c>
      <c r="L755" s="97">
        <f>F755</f>
        <v/>
      </c>
      <c r="M755" s="97">
        <f>I755</f>
        <v/>
      </c>
      <c r="N755" s="105" t="n"/>
      <c r="O755" s="99" t="n"/>
      <c r="P755" s="99" t="n"/>
      <c r="Q755" s="117" t="n"/>
      <c r="R755" s="118" t="n"/>
      <c r="S755" s="118" t="n"/>
      <c r="T755" s="119" t="n"/>
      <c r="U755" s="120" t="n"/>
      <c r="V755" s="120" t="n"/>
      <c r="W755" s="121" t="n"/>
      <c r="X755" s="122" t="n"/>
      <c r="Y755" s="122" t="n"/>
      <c r="Z755" s="143" t="n"/>
      <c r="AA755" s="140" t="n"/>
      <c r="AB755" s="140" t="n"/>
      <c r="AC755" s="144" t="n"/>
      <c r="AD755" s="142" t="n"/>
      <c r="AE755" s="142" t="n"/>
    </row>
    <row r="756" ht="15" customHeight="1">
      <c r="B756" s="79" t="inlineStr">
        <is>
          <t>135MQ3OR</t>
        </is>
      </c>
      <c r="C756" s="80">
        <f>SUMIF(数量表!D:H,B756,数量表!H:H)</f>
        <v/>
      </c>
      <c r="D756" s="80" t="n">
        <v>27</v>
      </c>
      <c r="E756" s="80" t="n">
        <v>105</v>
      </c>
      <c r="F756" s="80" t="n">
        <v>1798</v>
      </c>
      <c r="G756" s="80" t="inlineStr">
        <is>
          <t>×</t>
        </is>
      </c>
      <c r="H756" s="82" t="n">
        <v>1</v>
      </c>
      <c r="I756" s="82">
        <f>C756*H756</f>
        <v/>
      </c>
      <c r="J756" s="2" t="n"/>
      <c r="K756" s="106" t="n"/>
      <c r="L756" s="97" t="n"/>
      <c r="M756" s="97" t="n"/>
      <c r="N756" s="105" t="inlineStr">
        <is>
          <t>27×105</t>
        </is>
      </c>
      <c r="O756" s="99">
        <f>F756</f>
        <v/>
      </c>
      <c r="P756" s="99">
        <f>I756</f>
        <v/>
      </c>
      <c r="Q756" s="117" t="n"/>
      <c r="R756" s="118" t="n"/>
      <c r="S756" s="118" t="n"/>
      <c r="T756" s="119" t="n"/>
      <c r="U756" s="120" t="n"/>
      <c r="V756" s="120" t="n"/>
      <c r="W756" s="121" t="n"/>
      <c r="X756" s="122" t="n"/>
      <c r="Y756" s="122" t="n"/>
      <c r="Z756" s="143" t="n"/>
      <c r="AA756" s="140" t="n"/>
      <c r="AB756" s="140" t="n"/>
      <c r="AC756" s="144" t="n"/>
      <c r="AD756" s="142" t="n"/>
      <c r="AE756" s="142" t="n"/>
    </row>
    <row r="757" ht="15" customHeight="1" thickBot="1">
      <c r="B757" s="88" t="inlineStr">
        <is>
          <t>135MQ3OR</t>
        </is>
      </c>
      <c r="C757" s="89">
        <f>SUMIF(数量表!D:H,B757,数量表!H:H)</f>
        <v/>
      </c>
      <c r="D757" s="89" t="n">
        <v>30</v>
      </c>
      <c r="E757" s="89" t="n">
        <v>105</v>
      </c>
      <c r="F757" s="90" t="n">
        <v>1798</v>
      </c>
      <c r="G757" s="89" t="inlineStr">
        <is>
          <t>×</t>
        </is>
      </c>
      <c r="H757" s="91" t="n">
        <v>1</v>
      </c>
      <c r="I757" s="91">
        <f>C757*H757</f>
        <v/>
      </c>
      <c r="J757" s="2" t="n"/>
      <c r="K757" s="106" t="inlineStr">
        <is>
          <t>30×105</t>
        </is>
      </c>
      <c r="L757" s="97">
        <f>F757</f>
        <v/>
      </c>
      <c r="M757" s="97">
        <f>I757</f>
        <v/>
      </c>
      <c r="N757" s="105" t="n"/>
      <c r="O757" s="99" t="n"/>
      <c r="P757" s="99" t="n"/>
      <c r="Q757" s="117" t="n"/>
      <c r="R757" s="118" t="n"/>
      <c r="S757" s="118" t="n"/>
      <c r="T757" s="119" t="n"/>
      <c r="U757" s="120" t="n"/>
      <c r="V757" s="120" t="n"/>
      <c r="W757" s="121" t="n"/>
      <c r="X757" s="122" t="n"/>
      <c r="Y757" s="122" t="n"/>
      <c r="Z757" s="143" t="n"/>
      <c r="AA757" s="140" t="n"/>
      <c r="AB757" s="140" t="n"/>
      <c r="AC757" s="144" t="n"/>
      <c r="AD757" s="142" t="n"/>
      <c r="AE757" s="142" t="n"/>
    </row>
    <row r="758" ht="15" customHeight="1" thickBot="1">
      <c r="B758" s="88" t="inlineStr">
        <is>
          <t>135MQ3OS</t>
        </is>
      </c>
      <c r="C758" s="89">
        <f>SUMIF(数量表!D:H,B758,数量表!H:H)</f>
        <v/>
      </c>
      <c r="D758" s="89" t="n">
        <v>27</v>
      </c>
      <c r="E758" s="89" t="n">
        <v>105</v>
      </c>
      <c r="F758" s="89" t="n">
        <v>1798</v>
      </c>
      <c r="G758" s="89" t="inlineStr">
        <is>
          <t>×</t>
        </is>
      </c>
      <c r="H758" s="91" t="n">
        <v>1</v>
      </c>
      <c r="I758" s="91">
        <f>C758*H758</f>
        <v/>
      </c>
      <c r="J758" s="2" t="n"/>
      <c r="K758" s="106" t="n"/>
      <c r="L758" s="97" t="n"/>
      <c r="M758" s="97" t="n"/>
      <c r="N758" s="105" t="inlineStr">
        <is>
          <t>27×105</t>
        </is>
      </c>
      <c r="O758" s="99">
        <f>F758</f>
        <v/>
      </c>
      <c r="P758" s="99">
        <f>I758</f>
        <v/>
      </c>
      <c r="Q758" s="117" t="n"/>
      <c r="R758" s="118" t="n"/>
      <c r="S758" s="118" t="n"/>
      <c r="T758" s="119" t="n"/>
      <c r="U758" s="120" t="n"/>
      <c r="V758" s="120" t="n"/>
      <c r="W758" s="121" t="n"/>
      <c r="X758" s="122" t="n"/>
      <c r="Y758" s="122" t="n"/>
      <c r="Z758" s="143" t="n"/>
      <c r="AA758" s="140" t="n"/>
      <c r="AB758" s="140" t="n"/>
      <c r="AC758" s="144" t="n"/>
      <c r="AD758" s="142" t="n"/>
      <c r="AE758" s="142" t="n"/>
    </row>
    <row r="759" ht="15" customHeight="1">
      <c r="B759" s="85" t="inlineStr">
        <is>
          <t>135MQ3R+12</t>
        </is>
      </c>
      <c r="C759">
        <f>SUMIF(数量表!D:H,B759,数量表!H:H)</f>
        <v/>
      </c>
      <c r="D759" t="n">
        <v>27</v>
      </c>
      <c r="E759" t="n">
        <v>105</v>
      </c>
      <c r="F759" t="n">
        <v>1798</v>
      </c>
      <c r="G759" t="inlineStr">
        <is>
          <t>×</t>
        </is>
      </c>
      <c r="H759" s="87" t="n">
        <v>1</v>
      </c>
      <c r="I759" s="87">
        <f>C759*H759</f>
        <v/>
      </c>
      <c r="J759" s="2" t="n"/>
      <c r="K759" s="106" t="n"/>
      <c r="L759" s="97" t="n"/>
      <c r="M759" s="97" t="n"/>
      <c r="N759" s="105" t="inlineStr">
        <is>
          <t>27×105</t>
        </is>
      </c>
      <c r="O759" s="99">
        <f>F759</f>
        <v/>
      </c>
      <c r="P759" s="99">
        <f>I759</f>
        <v/>
      </c>
      <c r="Q759" s="117" t="n"/>
      <c r="R759" s="118" t="n"/>
      <c r="S759" s="118" t="n"/>
      <c r="T759" s="119" t="n"/>
      <c r="U759" s="120" t="n"/>
      <c r="V759" s="120" t="n"/>
      <c r="W759" s="121" t="n"/>
      <c r="X759" s="122" t="n"/>
      <c r="Y759" s="122" t="n"/>
      <c r="Z759" s="143" t="n"/>
      <c r="AA759" s="140" t="n"/>
      <c r="AB759" s="140" t="n"/>
      <c r="AC759" s="144" t="n"/>
      <c r="AD759" s="142" t="n"/>
      <c r="AE759" s="142" t="n"/>
    </row>
    <row r="760" ht="15" customHeight="1" thickBot="1">
      <c r="B760" s="88" t="inlineStr">
        <is>
          <t>135MQ3R+12</t>
        </is>
      </c>
      <c r="C760" s="89">
        <f>SUMIF(数量表!D:H,B760,数量表!H:H)</f>
        <v/>
      </c>
      <c r="D760" s="89" t="n">
        <v>30</v>
      </c>
      <c r="E760" s="89" t="n">
        <v>105</v>
      </c>
      <c r="F760" s="89" t="n">
        <v>1798</v>
      </c>
      <c r="G760" s="89" t="inlineStr">
        <is>
          <t>×</t>
        </is>
      </c>
      <c r="H760" s="91" t="n">
        <v>1</v>
      </c>
      <c r="I760" s="91">
        <f>C760*H760</f>
        <v/>
      </c>
      <c r="J760" s="2" t="n"/>
      <c r="K760" s="106" t="inlineStr">
        <is>
          <t>30×105</t>
        </is>
      </c>
      <c r="L760" s="97">
        <f>F760</f>
        <v/>
      </c>
      <c r="M760" s="97">
        <f>I760</f>
        <v/>
      </c>
      <c r="N760" s="105" t="n"/>
      <c r="O760" s="99" t="n"/>
      <c r="P760" s="99" t="n"/>
      <c r="Q760" s="117" t="n"/>
      <c r="R760" s="118" t="n"/>
      <c r="S760" s="118" t="n"/>
      <c r="T760" s="119" t="n"/>
      <c r="U760" s="120" t="n"/>
      <c r="V760" s="120" t="n"/>
      <c r="W760" s="121" t="n"/>
      <c r="X760" s="122" t="n"/>
      <c r="Y760" s="122" t="n"/>
      <c r="Z760" s="143" t="n"/>
      <c r="AA760" s="140" t="n"/>
      <c r="AB760" s="140" t="n"/>
      <c r="AC760" s="144" t="n"/>
      <c r="AD760" s="142" t="n"/>
      <c r="AE760" s="142" t="n"/>
    </row>
    <row r="761" ht="15" customHeight="1">
      <c r="B761" s="85" t="inlineStr">
        <is>
          <t>135MQ3Z</t>
        </is>
      </c>
      <c r="C761">
        <f>SUMIF(数量表!D:H,B761,数量表!H:H)</f>
        <v/>
      </c>
      <c r="D761" t="n">
        <v>27</v>
      </c>
      <c r="E761" t="n">
        <v>92</v>
      </c>
      <c r="F761" t="n">
        <v>1762</v>
      </c>
      <c r="G761" t="inlineStr">
        <is>
          <t>×</t>
        </is>
      </c>
      <c r="H761" s="87" t="n">
        <v>1</v>
      </c>
      <c r="I761" s="87">
        <f>C761*H761</f>
        <v/>
      </c>
      <c r="J761" s="2" t="n"/>
      <c r="K761" s="106" t="n"/>
      <c r="L761" s="97" t="n"/>
      <c r="M761" s="97" t="n"/>
      <c r="N761" s="105" t="n"/>
      <c r="O761" s="99" t="n"/>
      <c r="P761" s="99" t="n"/>
      <c r="Q761" s="117" t="n"/>
      <c r="R761" s="118" t="n"/>
      <c r="S761" s="118" t="n"/>
      <c r="T761" s="119" t="n"/>
      <c r="U761" s="120" t="n"/>
      <c r="V761" s="120" t="n"/>
      <c r="W761" s="121" t="n"/>
      <c r="X761" s="122" t="n"/>
      <c r="Y761" s="122" t="n"/>
      <c r="Z761" s="143" t="inlineStr">
        <is>
          <t>27x92</t>
        </is>
      </c>
      <c r="AA761" s="140">
        <f>F761</f>
        <v/>
      </c>
      <c r="AB761" s="140">
        <f>I761</f>
        <v/>
      </c>
      <c r="AC761" s="144" t="n"/>
      <c r="AD761" s="142" t="n"/>
      <c r="AE761" s="142" t="n"/>
    </row>
    <row r="762" ht="15" customHeight="1">
      <c r="B762" s="85" t="inlineStr">
        <is>
          <t>135MQ3Z</t>
        </is>
      </c>
      <c r="C762">
        <f>SUMIF(数量表!D:H,B762,数量表!H:H)</f>
        <v/>
      </c>
      <c r="D762" t="n">
        <v>30</v>
      </c>
      <c r="E762" t="n">
        <v>92</v>
      </c>
      <c r="F762" t="n">
        <v>1762</v>
      </c>
      <c r="G762" t="inlineStr">
        <is>
          <t>×</t>
        </is>
      </c>
      <c r="H762" s="87" t="n">
        <v>1</v>
      </c>
      <c r="I762" s="87">
        <f>C762*H762</f>
        <v/>
      </c>
      <c r="J762" s="2" t="n"/>
      <c r="K762" s="106" t="n"/>
      <c r="L762" s="97" t="n"/>
      <c r="M762" s="97" t="n"/>
      <c r="N762" s="105" t="n"/>
      <c r="O762" s="99" t="n"/>
      <c r="P762" s="99" t="n"/>
      <c r="Q762" s="117" t="n"/>
      <c r="R762" s="118" t="n"/>
      <c r="S762" s="118" t="n"/>
      <c r="T762" s="119" t="n"/>
      <c r="U762" s="120" t="n"/>
      <c r="V762" s="120" t="n"/>
      <c r="W762" s="121" t="inlineStr">
        <is>
          <t>30x92</t>
        </is>
      </c>
      <c r="X762" s="134">
        <f>F762</f>
        <v/>
      </c>
      <c r="Y762" s="122">
        <f>SUM(I762)</f>
        <v/>
      </c>
      <c r="Z762" s="143" t="n"/>
      <c r="AA762" s="140" t="n"/>
      <c r="AB762" s="140" t="n"/>
      <c r="AC762" s="144" t="n"/>
      <c r="AD762" s="142" t="n"/>
      <c r="AE762" s="142" t="n"/>
    </row>
    <row r="763" ht="15" customHeight="1" thickBot="1">
      <c r="B763" s="88" t="inlineStr">
        <is>
          <t>135MQ3Z</t>
        </is>
      </c>
      <c r="C763" s="89">
        <f>SUMIF(数量表!D:H,B763,数量表!H:H)</f>
        <v/>
      </c>
      <c r="D763" s="89" t="n">
        <v>30</v>
      </c>
      <c r="E763" s="89" t="n">
        <v>92</v>
      </c>
      <c r="F763" s="89" t="n">
        <v>573</v>
      </c>
      <c r="G763" s="89" t="inlineStr">
        <is>
          <t>×</t>
        </is>
      </c>
      <c r="H763" s="91" t="n">
        <v>2</v>
      </c>
      <c r="I763" s="91">
        <f>C763*H763</f>
        <v/>
      </c>
      <c r="J763" s="2" t="n"/>
      <c r="K763" s="106" t="n"/>
      <c r="L763" s="97" t="n"/>
      <c r="M763" s="97" t="n"/>
      <c r="N763" s="105" t="n"/>
      <c r="O763" s="99" t="n"/>
      <c r="P763" s="99" t="n"/>
      <c r="Q763" s="117" t="n"/>
      <c r="R763" s="118" t="n"/>
      <c r="S763" s="118" t="n"/>
      <c r="T763" s="119" t="n"/>
      <c r="U763" s="120" t="n"/>
      <c r="V763" s="120" t="n"/>
      <c r="W763" s="121" t="inlineStr">
        <is>
          <t>30x92</t>
        </is>
      </c>
      <c r="X763" s="134">
        <f>F763</f>
        <v/>
      </c>
      <c r="Y763" s="122">
        <f>SUM(I763)</f>
        <v/>
      </c>
      <c r="Z763" s="143" t="n"/>
      <c r="AA763" s="140" t="n"/>
      <c r="AB763" s="140" t="n"/>
      <c r="AC763" s="144" t="n"/>
      <c r="AD763" s="142" t="n"/>
      <c r="AE763" s="142" t="n"/>
    </row>
    <row r="764" ht="15" customHeight="1" thickBot="1">
      <c r="B764" s="88" t="inlineStr">
        <is>
          <t>135MQ215</t>
        </is>
      </c>
      <c r="C764" s="89" t="n"/>
      <c r="D764" s="89" t="n"/>
      <c r="E764" s="89" t="n"/>
      <c r="F764" s="89" t="n"/>
      <c r="G764" s="89" t="n"/>
      <c r="H764" s="91" t="n"/>
      <c r="I764" s="91" t="n"/>
      <c r="J764" s="2" t="n"/>
      <c r="K764" s="106" t="n"/>
      <c r="L764" s="97" t="n"/>
      <c r="M764" s="97" t="n"/>
      <c r="N764" s="105" t="n"/>
      <c r="O764" s="99" t="n"/>
      <c r="P764" s="99" t="n"/>
      <c r="Q764" s="117" t="n"/>
      <c r="R764" s="118" t="n"/>
      <c r="S764" s="118" t="n"/>
      <c r="T764" s="119" t="n"/>
      <c r="U764" s="120" t="n"/>
      <c r="V764" s="120" t="n"/>
      <c r="W764" s="121" t="n"/>
      <c r="X764" s="122" t="n"/>
      <c r="Y764" s="122" t="n"/>
      <c r="Z764" s="143" t="n"/>
      <c r="AA764" s="140" t="n"/>
      <c r="AB764" s="140" t="n"/>
      <c r="AC764" s="144" t="n"/>
      <c r="AD764" s="142" t="n"/>
      <c r="AE764" s="142" t="n"/>
    </row>
    <row r="765" ht="15" customHeight="1" thickBot="1">
      <c r="B765" s="88" t="inlineStr">
        <is>
          <t>135MQ215L</t>
        </is>
      </c>
      <c r="C765" s="89">
        <f>SUMIF(数量表!D:H,B765,数量表!H:H)</f>
        <v/>
      </c>
      <c r="D765" s="89" t="n">
        <v>30</v>
      </c>
      <c r="E765" s="89" t="n">
        <v>105</v>
      </c>
      <c r="F765" s="90" t="n">
        <v>1798</v>
      </c>
      <c r="G765" s="89" t="n"/>
      <c r="H765" s="91" t="n">
        <v>1</v>
      </c>
      <c r="I765" s="91">
        <f>C765*H765</f>
        <v/>
      </c>
      <c r="J765" s="2" t="n"/>
      <c r="K765" s="101" t="inlineStr">
        <is>
          <t>30x105</t>
        </is>
      </c>
      <c r="L765" s="102">
        <f>F765</f>
        <v/>
      </c>
      <c r="M765" s="102">
        <f>I765</f>
        <v/>
      </c>
      <c r="N765" s="103" t="n"/>
      <c r="O765" s="104" t="n"/>
      <c r="P765" s="104" t="n"/>
      <c r="Q765" s="123" t="n"/>
      <c r="R765" s="124" t="n"/>
      <c r="S765" s="124" t="n"/>
      <c r="T765" s="125" t="n"/>
      <c r="U765" s="126" t="n"/>
      <c r="V765" s="126" t="n"/>
      <c r="W765" s="127" t="n"/>
      <c r="X765" s="145" t="n"/>
      <c r="Y765" s="145" t="n"/>
      <c r="Z765" s="146" t="n"/>
      <c r="AA765" s="147" t="n"/>
      <c r="AB765" s="147" t="n"/>
      <c r="AC765" s="199" t="n"/>
      <c r="AD765" s="200" t="n"/>
      <c r="AE765" s="200" t="n"/>
    </row>
    <row r="766" ht="15" customHeight="1" thickBot="1">
      <c r="B766" s="88" t="inlineStr">
        <is>
          <t>135MQ215R</t>
        </is>
      </c>
      <c r="C766" s="89">
        <f>SUMIF(数量表!D:H,B766,数量表!H:H)</f>
        <v/>
      </c>
      <c r="D766" s="89" t="n">
        <v>30</v>
      </c>
      <c r="E766" s="89" t="n">
        <v>105</v>
      </c>
      <c r="F766" s="89" t="n">
        <v>1798</v>
      </c>
      <c r="G766" s="89" t="inlineStr">
        <is>
          <t>×</t>
        </is>
      </c>
      <c r="H766" s="91" t="n">
        <v>1</v>
      </c>
      <c r="I766" s="91">
        <f>C766*H766</f>
        <v/>
      </c>
      <c r="J766" s="2" t="n"/>
      <c r="K766" s="106" t="inlineStr">
        <is>
          <t>30×105</t>
        </is>
      </c>
      <c r="L766" s="97">
        <f>F766</f>
        <v/>
      </c>
      <c r="M766" s="97">
        <f>I766</f>
        <v/>
      </c>
      <c r="N766" s="105" t="n"/>
      <c r="O766" s="99" t="n"/>
      <c r="P766" s="99" t="n"/>
      <c r="Q766" s="117" t="n"/>
      <c r="R766" s="118" t="n"/>
      <c r="S766" s="118" t="n"/>
      <c r="T766" s="119" t="n"/>
      <c r="U766" s="120" t="n"/>
      <c r="V766" s="120" t="n"/>
      <c r="W766" s="121" t="n"/>
      <c r="X766" s="122" t="n"/>
      <c r="Y766" s="122" t="n"/>
      <c r="Z766" s="143" t="n"/>
      <c r="AA766" s="140" t="n"/>
      <c r="AB766" s="140" t="n"/>
      <c r="AC766" s="144" t="n"/>
      <c r="AD766" s="142" t="n"/>
      <c r="AE766" s="142" t="n"/>
    </row>
    <row r="767" ht="15" customHeight="1" thickBot="1">
      <c r="B767" s="83" t="inlineStr">
        <is>
          <t>135MQ305</t>
        </is>
      </c>
      <c r="C767" s="7" t="n"/>
      <c r="D767" s="7" t="n"/>
      <c r="E767" s="7" t="n"/>
      <c r="F767" s="84" t="n"/>
      <c r="G767" s="7" t="n"/>
      <c r="H767" s="21" t="n"/>
      <c r="I767" s="21" t="n"/>
      <c r="J767" s="2" t="n"/>
      <c r="K767" s="106" t="n"/>
      <c r="L767" s="97" t="n"/>
      <c r="M767" s="97" t="n"/>
      <c r="N767" s="105" t="n"/>
      <c r="O767" s="99" t="n"/>
      <c r="P767" s="99" t="n"/>
      <c r="Q767" s="117" t="n"/>
      <c r="R767" s="118" t="n"/>
      <c r="S767" s="118" t="n"/>
      <c r="T767" s="119" t="n"/>
      <c r="U767" s="120" t="n"/>
      <c r="V767" s="120" t="n"/>
      <c r="W767" s="121" t="n"/>
      <c r="X767" s="122" t="n"/>
      <c r="Y767" s="122" t="n"/>
      <c r="Z767" s="143" t="n"/>
      <c r="AA767" s="140" t="n"/>
      <c r="AB767" s="140" t="n"/>
      <c r="AC767" s="144" t="n"/>
      <c r="AD767" s="142" t="n"/>
      <c r="AE767" s="142" t="n"/>
    </row>
    <row r="768" ht="15" customHeight="1" thickBot="1">
      <c r="B768" s="83" t="inlineStr">
        <is>
          <t>135MQ305L</t>
        </is>
      </c>
      <c r="C768" s="7">
        <f>SUMIF(数量表!D:H,B768,数量表!H:H)</f>
        <v/>
      </c>
      <c r="D768" s="7" t="n">
        <v>30</v>
      </c>
      <c r="E768" s="7" t="n">
        <v>105</v>
      </c>
      <c r="F768" s="84" t="n">
        <v>1798</v>
      </c>
      <c r="G768" s="7" t="n"/>
      <c r="H768" s="21" t="n">
        <v>1</v>
      </c>
      <c r="I768" s="21">
        <f>C768*H768</f>
        <v/>
      </c>
      <c r="J768" s="2" t="n"/>
      <c r="K768" s="101" t="inlineStr">
        <is>
          <t>30x105</t>
        </is>
      </c>
      <c r="L768" s="97">
        <f>F768</f>
        <v/>
      </c>
      <c r="M768" s="102">
        <f>I768</f>
        <v/>
      </c>
      <c r="N768" s="103" t="n"/>
      <c r="O768" s="104" t="n"/>
      <c r="P768" s="104" t="n"/>
      <c r="Q768" s="123" t="n"/>
      <c r="R768" s="124" t="n"/>
      <c r="S768" s="124" t="n"/>
      <c r="T768" s="125" t="n"/>
      <c r="U768" s="126" t="n"/>
      <c r="V768" s="126" t="n"/>
      <c r="W768" s="127" t="n"/>
      <c r="X768" s="145" t="n"/>
      <c r="Y768" s="145" t="n"/>
      <c r="Z768" s="146" t="n"/>
      <c r="AA768" s="147" t="n"/>
      <c r="AB768" s="147" t="n"/>
      <c r="AC768" s="148" t="n"/>
      <c r="AD768" s="149" t="n"/>
      <c r="AE768" s="149" t="n"/>
    </row>
    <row r="769" ht="15" customHeight="1" thickBot="1">
      <c r="B769" s="88" t="inlineStr">
        <is>
          <t>135MQ305R</t>
        </is>
      </c>
      <c r="C769" s="89">
        <f>SUMIF(数量表!D:H,B769,数量表!H:H)</f>
        <v/>
      </c>
      <c r="D769" s="89" t="n">
        <v>30</v>
      </c>
      <c r="E769" s="89" t="n">
        <v>105</v>
      </c>
      <c r="F769" s="90" t="n">
        <v>1798</v>
      </c>
      <c r="G769" s="89" t="n"/>
      <c r="H769" s="91" t="n">
        <v>1</v>
      </c>
      <c r="I769" s="91">
        <f>C769*H769</f>
        <v/>
      </c>
      <c r="J769" s="2" t="n"/>
      <c r="K769" s="189" t="inlineStr">
        <is>
          <t>30x105</t>
        </is>
      </c>
      <c r="L769" s="97">
        <f>F769</f>
        <v/>
      </c>
      <c r="M769" s="190">
        <f>I769</f>
        <v/>
      </c>
      <c r="N769" s="191" t="n"/>
      <c r="O769" s="192" t="n"/>
      <c r="P769" s="192" t="n"/>
      <c r="Q769" s="193" t="n"/>
      <c r="R769" s="194" t="n"/>
      <c r="S769" s="194" t="n"/>
      <c r="T769" s="195" t="n"/>
      <c r="U769" s="196" t="n"/>
      <c r="V769" s="196" t="n"/>
      <c r="W769" s="197" t="n"/>
      <c r="X769" s="198" t="n"/>
      <c r="Y769" s="198" t="n"/>
      <c r="Z769" s="201" t="n"/>
      <c r="AA769" s="202" t="n"/>
      <c r="AB769" s="202" t="n"/>
      <c r="AC769" s="199" t="n"/>
      <c r="AD769" s="200" t="n"/>
      <c r="AE769" s="200" t="n"/>
    </row>
    <row r="770" ht="15" customHeight="1" thickBot="1">
      <c r="B770" s="88" t="inlineStr">
        <is>
          <t>135MQ310</t>
        </is>
      </c>
      <c r="C770" s="89" t="n"/>
      <c r="D770" s="89" t="n"/>
      <c r="E770" s="89" t="n"/>
      <c r="F770" s="89" t="n"/>
      <c r="G770" s="89" t="n"/>
      <c r="H770" s="91" t="n"/>
      <c r="I770" s="91" t="n"/>
      <c r="J770" s="2" t="n"/>
      <c r="K770" s="106" t="n"/>
      <c r="L770" s="97" t="n"/>
      <c r="M770" s="97" t="n"/>
      <c r="N770" s="105" t="n"/>
      <c r="O770" s="99" t="n"/>
      <c r="P770" s="99" t="n"/>
      <c r="Q770" s="117" t="n"/>
      <c r="R770" s="118" t="n"/>
      <c r="S770" s="118" t="n"/>
      <c r="T770" s="119" t="n"/>
      <c r="U770" s="120" t="n"/>
      <c r="V770" s="120" t="n"/>
      <c r="W770" s="121" t="n"/>
      <c r="X770" s="122" t="n"/>
      <c r="Y770" s="122" t="n"/>
      <c r="Z770" s="143" t="n"/>
      <c r="AA770" s="140" t="n"/>
      <c r="AB770" s="140" t="n"/>
      <c r="AC770" s="144" t="n"/>
      <c r="AD770" s="142" t="n"/>
      <c r="AE770" s="142" t="n"/>
    </row>
    <row r="771" ht="15" customHeight="1" thickBot="1">
      <c r="B771" s="88" t="inlineStr">
        <is>
          <t>135MQ310L</t>
        </is>
      </c>
      <c r="C771" s="89">
        <f>SUMIF(数量表!D:H,B771,数量表!H:H)</f>
        <v/>
      </c>
      <c r="D771" s="89" t="n">
        <v>30</v>
      </c>
      <c r="E771" s="89" t="n">
        <v>105</v>
      </c>
      <c r="F771" s="89" t="n">
        <v>1798</v>
      </c>
      <c r="G771" s="89" t="inlineStr">
        <is>
          <t>×</t>
        </is>
      </c>
      <c r="H771" s="91" t="n">
        <v>1</v>
      </c>
      <c r="I771" s="91">
        <f>C771*H771</f>
        <v/>
      </c>
      <c r="J771" s="2" t="n"/>
      <c r="K771" s="106" t="inlineStr">
        <is>
          <t>30×105</t>
        </is>
      </c>
      <c r="L771" s="97">
        <f>F771</f>
        <v/>
      </c>
      <c r="M771" s="97">
        <f>I771</f>
        <v/>
      </c>
      <c r="N771" s="105" t="n"/>
      <c r="O771" s="99" t="n"/>
      <c r="P771" s="99" t="n"/>
      <c r="Q771" s="117" t="n"/>
      <c r="R771" s="118" t="n"/>
      <c r="S771" s="118" t="n"/>
      <c r="T771" s="119" t="n"/>
      <c r="U771" s="120" t="n"/>
      <c r="V771" s="120" t="n"/>
      <c r="W771" s="121" t="n"/>
      <c r="X771" s="122" t="n"/>
      <c r="Y771" s="122" t="n"/>
      <c r="Z771" s="143" t="n"/>
      <c r="AA771" s="140" t="n"/>
      <c r="AB771" s="140" t="n"/>
      <c r="AC771" s="144" t="n"/>
      <c r="AD771" s="142" t="n"/>
      <c r="AE771" s="142" t="n"/>
    </row>
    <row r="772" ht="15" customHeight="1" thickBot="1">
      <c r="B772" s="88" t="inlineStr">
        <is>
          <t>135MQ310R</t>
        </is>
      </c>
      <c r="C772" s="89">
        <f>SUMIF(数量表!D:H,B772,数量表!H:H)</f>
        <v/>
      </c>
      <c r="D772" s="89" t="n">
        <v>30</v>
      </c>
      <c r="E772" s="89" t="n">
        <v>105</v>
      </c>
      <c r="F772" s="89" t="n">
        <v>1798</v>
      </c>
      <c r="G772" s="89" t="inlineStr">
        <is>
          <t>×</t>
        </is>
      </c>
      <c r="H772" s="91" t="n">
        <v>1</v>
      </c>
      <c r="I772" s="91">
        <f>C772*H772</f>
        <v/>
      </c>
      <c r="J772" s="2" t="n"/>
      <c r="K772" s="106" t="inlineStr">
        <is>
          <t>30×105</t>
        </is>
      </c>
      <c r="L772" s="97">
        <f>F772</f>
        <v/>
      </c>
      <c r="M772" s="97">
        <f>I772</f>
        <v/>
      </c>
      <c r="N772" s="105" t="n"/>
      <c r="O772" s="99" t="n"/>
      <c r="P772" s="99" t="n"/>
      <c r="Q772" s="117" t="n"/>
      <c r="R772" s="118" t="n"/>
      <c r="S772" s="118" t="n"/>
      <c r="T772" s="119" t="n"/>
      <c r="U772" s="120" t="n"/>
      <c r="V772" s="120" t="n"/>
      <c r="W772" s="121" t="n"/>
      <c r="X772" s="122" t="n"/>
      <c r="Y772" s="122" t="n"/>
      <c r="Z772" s="143" t="n"/>
      <c r="AA772" s="140" t="n"/>
      <c r="AB772" s="140" t="n"/>
      <c r="AC772" s="144" t="n"/>
      <c r="AD772" s="142" t="n"/>
      <c r="AE772" s="142" t="n"/>
    </row>
    <row r="773" ht="15" customHeight="1" thickBot="1">
      <c r="B773" s="83" t="inlineStr">
        <is>
          <t>135MQ600</t>
        </is>
      </c>
      <c r="C773" s="7">
        <f>SUMIF(数量表!D:H,B773,数量表!H:H)</f>
        <v/>
      </c>
      <c r="D773" s="7" t="n">
        <v>27</v>
      </c>
      <c r="E773" s="7" t="n">
        <v>105</v>
      </c>
      <c r="F773" s="7" t="n">
        <v>1798</v>
      </c>
      <c r="G773" s="7" t="inlineStr">
        <is>
          <t>×</t>
        </is>
      </c>
      <c r="H773" s="21" t="n">
        <v>1</v>
      </c>
      <c r="I773" s="21">
        <f>C773*H773</f>
        <v/>
      </c>
      <c r="J773" s="2" t="n"/>
      <c r="K773" s="106" t="n"/>
      <c r="L773" s="97" t="n"/>
      <c r="M773" s="97" t="n"/>
      <c r="N773" s="98" t="inlineStr">
        <is>
          <t>27×105</t>
        </is>
      </c>
      <c r="O773" s="99">
        <f>F773</f>
        <v/>
      </c>
      <c r="P773" s="99">
        <f>I773</f>
        <v/>
      </c>
      <c r="Q773" s="117" t="n"/>
      <c r="R773" s="118" t="n"/>
      <c r="S773" s="118" t="n"/>
      <c r="T773" s="119" t="n"/>
      <c r="U773" s="120" t="n"/>
      <c r="V773" s="120" t="n"/>
      <c r="W773" s="121" t="n"/>
      <c r="X773" s="122" t="n"/>
      <c r="Y773" s="122" t="n"/>
      <c r="Z773" s="143" t="n"/>
      <c r="AA773" s="140" t="n"/>
      <c r="AB773" s="140" t="n"/>
      <c r="AC773" s="144" t="n"/>
      <c r="AD773" s="142" t="n"/>
      <c r="AE773" s="142" t="n"/>
    </row>
    <row r="774" ht="15" customHeight="1">
      <c r="B774" s="79" t="inlineStr">
        <is>
          <t>135MQ600L</t>
        </is>
      </c>
      <c r="C774" s="80">
        <f>SUMIF(数量表!D:H,B774,数量表!H:H)</f>
        <v/>
      </c>
      <c r="D774" s="80" t="n">
        <v>30</v>
      </c>
      <c r="E774" s="80" t="n">
        <v>105</v>
      </c>
      <c r="F774" s="80" t="n">
        <v>1798</v>
      </c>
      <c r="G774" s="80" t="inlineStr">
        <is>
          <t>×</t>
        </is>
      </c>
      <c r="H774" s="82" t="n">
        <v>1</v>
      </c>
      <c r="I774" s="82">
        <f>C774*H774</f>
        <v/>
      </c>
      <c r="J774" s="2" t="n"/>
      <c r="K774" s="106" t="inlineStr">
        <is>
          <t>30×105</t>
        </is>
      </c>
      <c r="L774" s="97">
        <f>F774</f>
        <v/>
      </c>
      <c r="M774" s="97">
        <f>I774</f>
        <v/>
      </c>
      <c r="N774" s="98" t="n"/>
      <c r="O774" s="99" t="n"/>
      <c r="P774" s="99" t="n"/>
      <c r="Q774" s="117" t="n"/>
      <c r="R774" s="118" t="n"/>
      <c r="S774" s="118" t="n"/>
      <c r="T774" s="119" t="n"/>
      <c r="U774" s="120" t="n"/>
      <c r="V774" s="120" t="n"/>
      <c r="W774" s="121" t="n"/>
      <c r="X774" s="122" t="n"/>
      <c r="Y774" s="122" t="n"/>
      <c r="Z774" s="143" t="n"/>
      <c r="AA774" s="140" t="n"/>
      <c r="AB774" s="140" t="n"/>
      <c r="AC774" s="144" t="n"/>
      <c r="AD774" s="142" t="n"/>
      <c r="AE774" s="142" t="n"/>
    </row>
    <row r="775" ht="15" customHeight="1" thickBot="1">
      <c r="B775" s="88" t="inlineStr">
        <is>
          <t>135MQ600L</t>
        </is>
      </c>
      <c r="C775" s="89">
        <f>SUMIF(数量表!D:H,B775,数量表!H:H)</f>
        <v/>
      </c>
      <c r="D775" s="89" t="n">
        <v>27</v>
      </c>
      <c r="E775" s="89" t="n">
        <v>105</v>
      </c>
      <c r="F775" s="89" t="n">
        <v>1798</v>
      </c>
      <c r="G775" s="89" t="inlineStr">
        <is>
          <t>×</t>
        </is>
      </c>
      <c r="H775" s="91" t="n">
        <v>1</v>
      </c>
      <c r="I775" s="91">
        <f>C775*H775</f>
        <v/>
      </c>
      <c r="J775" s="2" t="n"/>
      <c r="K775" s="106" t="n"/>
      <c r="L775" s="97" t="n"/>
      <c r="M775" s="97" t="n"/>
      <c r="N775" s="105" t="inlineStr">
        <is>
          <t>27×105</t>
        </is>
      </c>
      <c r="O775" s="99">
        <f>F775</f>
        <v/>
      </c>
      <c r="P775" s="99">
        <f>I775</f>
        <v/>
      </c>
      <c r="Q775" s="117" t="n"/>
      <c r="R775" s="118" t="n"/>
      <c r="S775" s="118" t="n"/>
      <c r="T775" s="119" t="n"/>
      <c r="U775" s="120" t="n"/>
      <c r="V775" s="120" t="n"/>
      <c r="W775" s="121" t="n"/>
      <c r="X775" s="122" t="n"/>
      <c r="Y775" s="122" t="n"/>
      <c r="Z775" s="143" t="n"/>
      <c r="AA775" s="140" t="n"/>
      <c r="AB775" s="140" t="n"/>
      <c r="AC775" s="144" t="n"/>
      <c r="AD775" s="142" t="n"/>
      <c r="AE775" s="142" t="n"/>
    </row>
    <row r="776" ht="15" customHeight="1">
      <c r="B776" s="85" t="inlineStr">
        <is>
          <t>135MQ600R</t>
        </is>
      </c>
      <c r="C776" s="80">
        <f>SUMIF(数量表!D:H,B776,数量表!H:H)</f>
        <v/>
      </c>
      <c r="D776" t="n">
        <v>30</v>
      </c>
      <c r="E776" t="n">
        <v>105</v>
      </c>
      <c r="F776" t="n">
        <v>1798</v>
      </c>
      <c r="G776" t="inlineStr">
        <is>
          <t>×</t>
        </is>
      </c>
      <c r="H776" s="87" t="n">
        <v>1</v>
      </c>
      <c r="I776" s="82">
        <f>C776*H776</f>
        <v/>
      </c>
      <c r="J776" s="2" t="n"/>
      <c r="K776" s="106" t="inlineStr">
        <is>
          <t>30×105</t>
        </is>
      </c>
      <c r="L776" s="97">
        <f>F776</f>
        <v/>
      </c>
      <c r="M776" s="97">
        <f>I776</f>
        <v/>
      </c>
      <c r="N776" s="105" t="n"/>
      <c r="O776" s="99" t="n"/>
      <c r="P776" s="99" t="n"/>
      <c r="Q776" s="117" t="n"/>
      <c r="R776" s="118" t="n"/>
      <c r="S776" s="118" t="n"/>
      <c r="T776" s="119" t="n"/>
      <c r="U776" s="120" t="n"/>
      <c r="V776" s="120" t="n"/>
      <c r="W776" s="121" t="n"/>
      <c r="X776" s="122" t="n"/>
      <c r="Y776" s="122" t="n"/>
      <c r="Z776" s="143" t="n"/>
      <c r="AA776" s="140" t="n"/>
      <c r="AB776" s="140" t="n"/>
      <c r="AC776" s="144" t="n"/>
      <c r="AD776" s="142" t="n"/>
      <c r="AE776" s="142" t="n"/>
    </row>
    <row r="777" ht="15" customHeight="1" thickBot="1">
      <c r="B777" s="85" t="inlineStr">
        <is>
          <t>135MQ600R</t>
        </is>
      </c>
      <c r="C777" s="89">
        <f>SUMIF(数量表!D:H,B777,数量表!H:H)</f>
        <v/>
      </c>
      <c r="D777" t="n">
        <v>27</v>
      </c>
      <c r="E777" t="n">
        <v>105</v>
      </c>
      <c r="F777" t="n">
        <v>1798</v>
      </c>
      <c r="G777" t="inlineStr">
        <is>
          <t>×</t>
        </is>
      </c>
      <c r="H777" s="87" t="n">
        <v>1</v>
      </c>
      <c r="I777" s="91">
        <f>C777*H777</f>
        <v/>
      </c>
      <c r="J777" s="2" t="n"/>
      <c r="K777" s="106" t="n"/>
      <c r="L777" s="97" t="n"/>
      <c r="M777" s="97" t="n"/>
      <c r="N777" s="105" t="inlineStr">
        <is>
          <t>27×105</t>
        </is>
      </c>
      <c r="O777" s="99">
        <f>F777</f>
        <v/>
      </c>
      <c r="P777" s="99">
        <f>I777</f>
        <v/>
      </c>
      <c r="Q777" s="117" t="n"/>
      <c r="R777" s="118" t="n"/>
      <c r="S777" s="118" t="n"/>
      <c r="T777" s="119" t="n"/>
      <c r="U777" s="120" t="n"/>
      <c r="V777" s="120" t="n"/>
      <c r="W777" s="121" t="n"/>
      <c r="X777" s="122" t="n"/>
      <c r="Y777" s="122" t="n"/>
      <c r="Z777" s="143" t="n"/>
      <c r="AA777" s="140" t="n"/>
      <c r="AB777" s="140" t="n"/>
      <c r="AC777" s="144" t="n"/>
      <c r="AD777" s="142" t="n"/>
      <c r="AE777" s="142" t="n"/>
    </row>
    <row r="778" ht="15" customHeight="1" thickBot="1">
      <c r="B778" s="83" t="inlineStr">
        <is>
          <t>135MQ</t>
        </is>
      </c>
      <c r="C778" s="7" t="n"/>
      <c r="D778" s="7" t="n"/>
      <c r="E778" s="7" t="n"/>
      <c r="F778" s="7" t="n"/>
      <c r="G778" s="7" t="n"/>
      <c r="H778" s="21" t="n"/>
      <c r="I778" s="21" t="n"/>
      <c r="J778" s="2" t="n"/>
      <c r="K778" s="106" t="n"/>
      <c r="L778" s="97" t="n"/>
      <c r="M778" s="97" t="n"/>
      <c r="N778" s="105" t="n"/>
      <c r="O778" s="99" t="n"/>
      <c r="P778" s="99" t="n"/>
      <c r="Q778" s="117" t="n"/>
      <c r="R778" s="118" t="n"/>
      <c r="S778" s="118" t="n"/>
      <c r="T778" s="119" t="n"/>
      <c r="U778" s="120" t="n"/>
      <c r="V778" s="120" t="n"/>
      <c r="W778" s="121" t="n"/>
      <c r="X778" s="122" t="n"/>
      <c r="Y778" s="122" t="n"/>
      <c r="Z778" s="143" t="n"/>
      <c r="AA778" s="140" t="n"/>
      <c r="AB778" s="140" t="n"/>
      <c r="AC778" s="144" t="n"/>
      <c r="AD778" s="142" t="n"/>
      <c r="AE778" s="142" t="n"/>
    </row>
    <row r="779" ht="15" customHeight="1" thickBot="1">
      <c r="B779" s="83" t="inlineStr">
        <is>
          <t>135MQO</t>
        </is>
      </c>
      <c r="C779" s="7" t="n"/>
      <c r="D779" s="7" t="n"/>
      <c r="E779" s="7" t="n"/>
      <c r="F779" s="7" t="n"/>
      <c r="G779" s="7" t="n"/>
      <c r="H779" s="21" t="n"/>
      <c r="I779" s="21" t="n"/>
      <c r="J779" s="2" t="n"/>
      <c r="K779" s="106" t="n"/>
      <c r="L779" s="97" t="n"/>
      <c r="M779" s="97" t="n"/>
      <c r="N779" s="105" t="n"/>
      <c r="O779" s="99" t="n"/>
      <c r="P779" s="99" t="n"/>
      <c r="Q779" s="117" t="n"/>
      <c r="R779" s="118" t="n"/>
      <c r="S779" s="118" t="n"/>
      <c r="T779" s="119" t="n"/>
      <c r="U779" s="120" t="n"/>
      <c r="V779" s="120" t="n"/>
      <c r="W779" s="121" t="n"/>
      <c r="X779" s="122" t="n"/>
      <c r="Y779" s="122" t="n"/>
      <c r="Z779" s="143" t="n"/>
      <c r="AA779" s="140" t="n"/>
      <c r="AB779" s="140" t="n"/>
      <c r="AC779" s="144" t="n"/>
      <c r="AD779" s="142" t="n"/>
      <c r="AE779" s="142" t="n"/>
    </row>
    <row r="780" ht="15" customHeight="1" thickBot="1">
      <c r="B780" s="83" t="inlineStr">
        <is>
          <t>135MQL</t>
        </is>
      </c>
      <c r="C780" s="7">
        <f>SUMIF(数量表!D:H,B780,数量表!H:H)</f>
        <v/>
      </c>
      <c r="D780" s="7" t="n">
        <v>30</v>
      </c>
      <c r="E780" s="7" t="n">
        <v>105</v>
      </c>
      <c r="F780" s="7" t="n">
        <v>1798</v>
      </c>
      <c r="G780" s="7" t="inlineStr">
        <is>
          <t>×</t>
        </is>
      </c>
      <c r="H780" s="21" t="n">
        <v>1</v>
      </c>
      <c r="I780" s="21">
        <f>C780*H780</f>
        <v/>
      </c>
      <c r="J780" s="2" t="n"/>
      <c r="K780" s="106" t="inlineStr">
        <is>
          <t>30×105</t>
        </is>
      </c>
      <c r="L780" s="97">
        <f>F780</f>
        <v/>
      </c>
      <c r="M780" s="97">
        <f>I780</f>
        <v/>
      </c>
      <c r="N780" s="105" t="n"/>
      <c r="O780" s="99" t="n"/>
      <c r="P780" s="99" t="n"/>
      <c r="Q780" s="117" t="n"/>
      <c r="R780" s="118" t="n"/>
      <c r="S780" s="118" t="n"/>
      <c r="T780" s="119" t="n"/>
      <c r="U780" s="120" t="n"/>
      <c r="V780" s="120" t="n"/>
      <c r="W780" s="121" t="n"/>
      <c r="X780" s="122" t="n"/>
      <c r="Y780" s="122" t="n"/>
      <c r="Z780" s="143" t="n"/>
      <c r="AA780" s="140" t="n"/>
      <c r="AB780" s="140" t="n"/>
      <c r="AC780" s="144" t="n"/>
      <c r="AD780" s="142" t="n"/>
      <c r="AE780" s="142" t="n"/>
    </row>
    <row r="781" ht="15" customHeight="1" thickBot="1">
      <c r="B781" s="83" t="inlineStr">
        <is>
          <t>135MQOL</t>
        </is>
      </c>
      <c r="C781" s="7">
        <f>SUMIF(数量表!D:H,B781,数量表!H:H)</f>
        <v/>
      </c>
      <c r="D781" s="7" t="n">
        <v>30</v>
      </c>
      <c r="E781" s="7" t="n">
        <v>105</v>
      </c>
      <c r="F781" s="7" t="n">
        <v>1798</v>
      </c>
      <c r="G781" s="7" t="inlineStr">
        <is>
          <t>×</t>
        </is>
      </c>
      <c r="H781" s="21" t="n">
        <v>1</v>
      </c>
      <c r="I781" s="21">
        <f>C781*H781</f>
        <v/>
      </c>
      <c r="J781" s="2" t="n"/>
      <c r="K781" s="106" t="inlineStr">
        <is>
          <t>30×105</t>
        </is>
      </c>
      <c r="L781" s="97">
        <f>F781</f>
        <v/>
      </c>
      <c r="M781" s="97">
        <f>I781</f>
        <v/>
      </c>
      <c r="N781" s="105" t="n"/>
      <c r="O781" s="99" t="n"/>
      <c r="P781" s="99" t="n"/>
      <c r="Q781" s="117" t="n"/>
      <c r="R781" s="118" t="n"/>
      <c r="S781" s="118" t="n"/>
      <c r="T781" s="119" t="n"/>
      <c r="U781" s="120" t="n"/>
      <c r="V781" s="120" t="n"/>
      <c r="W781" s="121" t="n"/>
      <c r="X781" s="122" t="n"/>
      <c r="Y781" s="122" t="n"/>
      <c r="Z781" s="143" t="n"/>
      <c r="AA781" s="140" t="n"/>
      <c r="AB781" s="140" t="n"/>
      <c r="AC781" s="144" t="n"/>
      <c r="AD781" s="142" t="n"/>
      <c r="AE781" s="142" t="n"/>
    </row>
    <row r="782" ht="15" customHeight="1" thickBot="1">
      <c r="B782" s="83" t="inlineStr">
        <is>
          <t>135MQR</t>
        </is>
      </c>
      <c r="C782" s="7">
        <f>SUMIF(数量表!D:H,B782,数量表!H:H)</f>
        <v/>
      </c>
      <c r="D782" s="7" t="n">
        <v>30</v>
      </c>
      <c r="E782" s="7" t="n">
        <v>105</v>
      </c>
      <c r="F782" s="7" t="n">
        <v>1798</v>
      </c>
      <c r="G782" s="7" t="n"/>
      <c r="H782" s="21" t="n">
        <v>1</v>
      </c>
      <c r="I782" s="21">
        <f>C782*H782</f>
        <v/>
      </c>
      <c r="J782" s="2" t="n"/>
      <c r="K782" s="106" t="inlineStr">
        <is>
          <t>30×105</t>
        </is>
      </c>
      <c r="L782" s="97">
        <f>F782</f>
        <v/>
      </c>
      <c r="M782" s="97">
        <f>I782</f>
        <v/>
      </c>
      <c r="N782" s="105" t="n"/>
      <c r="O782" s="99" t="n"/>
      <c r="P782" s="99" t="n"/>
      <c r="Q782" s="117" t="n"/>
      <c r="R782" s="118" t="n"/>
      <c r="S782" s="118" t="n"/>
      <c r="T782" s="119" t="n"/>
      <c r="U782" s="120" t="n"/>
      <c r="V782" s="120" t="n"/>
      <c r="W782" s="121" t="n"/>
      <c r="X782" s="122" t="n"/>
      <c r="Y782" s="122" t="n"/>
      <c r="Z782" s="143" t="n"/>
      <c r="AA782" s="140" t="n"/>
      <c r="AB782" s="140" t="n"/>
      <c r="AC782" s="144" t="n"/>
      <c r="AD782" s="142" t="n"/>
      <c r="AE782" s="142" t="n"/>
    </row>
    <row r="783" ht="15" customHeight="1" thickBot="1">
      <c r="B783" s="83" t="inlineStr">
        <is>
          <t>135MQOR</t>
        </is>
      </c>
      <c r="C783" s="7">
        <f>SUMIF(数量表!D:H,B783,数量表!H:H)</f>
        <v/>
      </c>
      <c r="D783" s="7" t="n">
        <v>30</v>
      </c>
      <c r="E783" s="7" t="n">
        <v>105</v>
      </c>
      <c r="F783" s="7" t="n">
        <v>1798</v>
      </c>
      <c r="G783" s="7" t="inlineStr">
        <is>
          <t>×</t>
        </is>
      </c>
      <c r="H783" s="21" t="n">
        <v>1</v>
      </c>
      <c r="I783" s="21">
        <f>C783*H783</f>
        <v/>
      </c>
      <c r="J783" s="2" t="n"/>
      <c r="K783" s="106" t="inlineStr">
        <is>
          <t>30×105</t>
        </is>
      </c>
      <c r="L783" s="97">
        <f>F783</f>
        <v/>
      </c>
      <c r="M783" s="97">
        <f>I783</f>
        <v/>
      </c>
      <c r="N783" s="105" t="n"/>
      <c r="O783" s="99" t="n"/>
      <c r="P783" s="99" t="n"/>
      <c r="Q783" s="117" t="n"/>
      <c r="R783" s="118" t="n"/>
      <c r="S783" s="118" t="n"/>
      <c r="T783" s="119" t="n"/>
      <c r="U783" s="120" t="n"/>
      <c r="V783" s="120" t="n"/>
      <c r="W783" s="121" t="n"/>
      <c r="X783" s="122" t="n"/>
      <c r="Y783" s="122" t="n"/>
      <c r="Z783" s="143" t="n"/>
      <c r="AA783" s="140" t="n"/>
      <c r="AB783" s="140" t="n"/>
      <c r="AC783" s="144" t="n"/>
      <c r="AD783" s="142" t="n"/>
      <c r="AE783" s="142" t="n"/>
    </row>
    <row r="784" ht="15" customHeight="1" thickBot="1">
      <c r="B784" s="79" t="inlineStr">
        <is>
          <t>135MQ3</t>
        </is>
      </c>
      <c r="C784" s="80">
        <f>SUMIF(数量表!D:H,B784,数量表!H:H)</f>
        <v/>
      </c>
      <c r="D784" s="80" t="n">
        <v>27</v>
      </c>
      <c r="E784" s="80" t="n">
        <v>105</v>
      </c>
      <c r="F784" s="80" t="n">
        <v>1798</v>
      </c>
      <c r="G784" s="80" t="inlineStr">
        <is>
          <t>×</t>
        </is>
      </c>
      <c r="H784" s="82" t="n">
        <v>1</v>
      </c>
      <c r="I784" s="82">
        <f>C784*H784</f>
        <v/>
      </c>
      <c r="J784" s="2" t="n"/>
      <c r="K784" s="106" t="n"/>
      <c r="L784" s="97" t="n"/>
      <c r="M784" s="97" t="n"/>
      <c r="N784" s="105" t="inlineStr">
        <is>
          <t>27×105</t>
        </is>
      </c>
      <c r="O784" s="99">
        <f>F784</f>
        <v/>
      </c>
      <c r="P784" s="99">
        <f>SUM(I784)</f>
        <v/>
      </c>
      <c r="Q784" s="117" t="n"/>
      <c r="R784" s="118" t="n"/>
      <c r="S784" s="118" t="n"/>
      <c r="T784" s="119" t="n"/>
      <c r="U784" s="120" t="n"/>
      <c r="V784" s="120" t="n"/>
      <c r="W784" s="121" t="n"/>
      <c r="X784" s="122" t="n"/>
      <c r="Y784" s="122" t="n"/>
      <c r="Z784" s="143" t="n"/>
      <c r="AA784" s="140" t="n"/>
      <c r="AB784" s="140" t="n"/>
      <c r="AC784" s="144" t="n"/>
      <c r="AD784" s="142" t="n"/>
      <c r="AE784" s="142" t="n"/>
    </row>
    <row r="785" ht="15" customHeight="1">
      <c r="B785" s="79" t="inlineStr">
        <is>
          <t>135MQ3L</t>
        </is>
      </c>
      <c r="C785" s="80">
        <f>SUMIF(数量表!D:H,B785,数量表!H:H)</f>
        <v/>
      </c>
      <c r="D785" s="80" t="n">
        <v>27</v>
      </c>
      <c r="E785" s="80" t="n">
        <v>105</v>
      </c>
      <c r="F785" s="80" t="n">
        <v>1798</v>
      </c>
      <c r="G785" s="80" t="inlineStr">
        <is>
          <t>×</t>
        </is>
      </c>
      <c r="H785" s="82" t="n">
        <v>1</v>
      </c>
      <c r="I785" s="82">
        <f>C785*H785</f>
        <v/>
      </c>
      <c r="J785" s="2" t="n"/>
      <c r="K785" s="106" t="n"/>
      <c r="L785" s="97" t="n"/>
      <c r="M785" s="97" t="n"/>
      <c r="N785" s="98" t="inlineStr">
        <is>
          <t>27×105</t>
        </is>
      </c>
      <c r="O785" s="99">
        <f>F785</f>
        <v/>
      </c>
      <c r="P785" s="99">
        <f>SUM(I785)</f>
        <v/>
      </c>
      <c r="Q785" s="117" t="n"/>
      <c r="R785" s="118" t="n"/>
      <c r="S785" s="118" t="n"/>
      <c r="T785" s="119" t="n"/>
      <c r="U785" s="120" t="n"/>
      <c r="V785" s="120" t="n"/>
      <c r="W785" s="121" t="n"/>
      <c r="X785" s="122" t="n"/>
      <c r="Y785" s="122" t="n"/>
      <c r="Z785" s="143" t="n"/>
      <c r="AA785" s="140" t="n"/>
      <c r="AB785" s="140" t="n"/>
      <c r="AC785" s="144" t="n"/>
      <c r="AD785" s="142" t="n"/>
      <c r="AE785" s="142" t="n"/>
    </row>
    <row r="786" ht="15" customHeight="1" thickBot="1">
      <c r="B786" s="88" t="inlineStr">
        <is>
          <t>135MQ3L</t>
        </is>
      </c>
      <c r="C786" s="89">
        <f>SUMIF(数量表!D:H,B786,数量表!H:H)</f>
        <v/>
      </c>
      <c r="D786" s="89" t="n">
        <v>30</v>
      </c>
      <c r="E786" s="89" t="n">
        <v>105</v>
      </c>
      <c r="F786" s="89" t="n">
        <v>1798</v>
      </c>
      <c r="G786" s="89" t="n"/>
      <c r="H786" s="91" t="n">
        <v>1</v>
      </c>
      <c r="I786" s="91">
        <f>C786*H786</f>
        <v/>
      </c>
      <c r="J786" s="2" t="n"/>
      <c r="K786" s="106" t="inlineStr">
        <is>
          <t>30×105</t>
        </is>
      </c>
      <c r="L786" s="97">
        <f>F786</f>
        <v/>
      </c>
      <c r="M786" s="97">
        <f>I786</f>
        <v/>
      </c>
      <c r="N786" s="98" t="n"/>
      <c r="O786" s="99" t="n"/>
      <c r="P786" s="99" t="n"/>
      <c r="Q786" s="117" t="n"/>
      <c r="R786" s="118" t="n"/>
      <c r="S786" s="118" t="n"/>
      <c r="T786" s="119" t="n"/>
      <c r="U786" s="120" t="n"/>
      <c r="V786" s="120" t="n"/>
      <c r="W786" s="121" t="n"/>
      <c r="X786" s="122" t="n"/>
      <c r="Y786" s="122" t="n"/>
      <c r="Z786" s="143" t="n"/>
      <c r="AA786" s="140" t="n"/>
      <c r="AB786" s="140" t="n"/>
      <c r="AC786" s="144" t="n"/>
      <c r="AD786" s="142" t="n"/>
      <c r="AE786" s="142" t="n"/>
    </row>
    <row r="787" ht="15" customHeight="1">
      <c r="B787" s="79" t="inlineStr">
        <is>
          <t>135MQ3R</t>
        </is>
      </c>
      <c r="C787" s="80">
        <f>SUMIF(数量表!D:H,B787,数量表!H:H)</f>
        <v/>
      </c>
      <c r="D787" s="80" t="n">
        <v>27</v>
      </c>
      <c r="E787" s="80" t="n">
        <v>105</v>
      </c>
      <c r="F787" s="80" t="n">
        <v>1798</v>
      </c>
      <c r="G787" s="80" t="inlineStr">
        <is>
          <t>×</t>
        </is>
      </c>
      <c r="H787" s="82" t="n">
        <v>1</v>
      </c>
      <c r="I787" s="82">
        <f>C787*H787</f>
        <v/>
      </c>
      <c r="J787" s="2" t="n"/>
      <c r="K787" s="106" t="n"/>
      <c r="L787" s="97" t="n"/>
      <c r="M787" s="97" t="n"/>
      <c r="N787" s="98" t="inlineStr">
        <is>
          <t>27×105</t>
        </is>
      </c>
      <c r="O787" s="99">
        <f>F787</f>
        <v/>
      </c>
      <c r="P787" s="99">
        <f>I787</f>
        <v/>
      </c>
      <c r="Q787" s="117" t="n"/>
      <c r="R787" s="118" t="n"/>
      <c r="S787" s="118" t="n"/>
      <c r="T787" s="119" t="n"/>
      <c r="U787" s="120" t="n"/>
      <c r="V787" s="120" t="n"/>
      <c r="W787" s="121" t="n"/>
      <c r="X787" s="122" t="n"/>
      <c r="Y787" s="122" t="n"/>
      <c r="Z787" s="143" t="n"/>
      <c r="AA787" s="140" t="n"/>
      <c r="AB787" s="140" t="n"/>
      <c r="AC787" s="144" t="n"/>
      <c r="AD787" s="142" t="n"/>
      <c r="AE787" s="142" t="n"/>
    </row>
    <row r="788" ht="15" customHeight="1" thickBot="1">
      <c r="B788" s="88" t="inlineStr">
        <is>
          <t>135MQ3R</t>
        </is>
      </c>
      <c r="C788" s="89">
        <f>SUMIF(数量表!D:H,B788,数量表!H:H)</f>
        <v/>
      </c>
      <c r="D788" s="89" t="n">
        <v>30</v>
      </c>
      <c r="E788" s="89" t="n">
        <v>105</v>
      </c>
      <c r="F788" s="89" t="n">
        <v>1798</v>
      </c>
      <c r="G788" s="89" t="n"/>
      <c r="H788" s="91" t="n">
        <v>1</v>
      </c>
      <c r="I788" s="91">
        <f>C788*H788</f>
        <v/>
      </c>
      <c r="J788" s="2" t="n"/>
      <c r="K788" s="106" t="inlineStr">
        <is>
          <t>30×105</t>
        </is>
      </c>
      <c r="L788" s="97">
        <f>F788</f>
        <v/>
      </c>
      <c r="M788" s="97">
        <f>I788</f>
        <v/>
      </c>
      <c r="N788" s="98" t="n"/>
      <c r="O788" s="99" t="n"/>
      <c r="P788" s="99" t="n"/>
      <c r="Q788" s="117" t="n"/>
      <c r="R788" s="118" t="n"/>
      <c r="S788" s="118" t="n"/>
      <c r="T788" s="119" t="n"/>
      <c r="U788" s="120" t="n"/>
      <c r="V788" s="120" t="n"/>
      <c r="W788" s="121" t="n"/>
      <c r="X788" s="122" t="n"/>
      <c r="Y788" s="122" t="n"/>
      <c r="Z788" s="143" t="n"/>
      <c r="AA788" s="140" t="n"/>
      <c r="AB788" s="140" t="n"/>
      <c r="AC788" s="144" t="n"/>
      <c r="AD788" s="142" t="n"/>
      <c r="AE788" s="142" t="n"/>
    </row>
    <row r="789" ht="15" customHeight="1">
      <c r="B789" s="79" t="inlineStr">
        <is>
          <t>135MQ3X</t>
        </is>
      </c>
      <c r="C789" s="80">
        <f>SUMIF(数量表!D:H,B789,数量表!H:H)</f>
        <v/>
      </c>
      <c r="D789" s="80" t="n">
        <v>30</v>
      </c>
      <c r="E789" s="80" t="n">
        <v>92</v>
      </c>
      <c r="F789" s="80" t="n">
        <v>1762</v>
      </c>
      <c r="G789" s="80" t="inlineStr">
        <is>
          <t>×</t>
        </is>
      </c>
      <c r="H789" s="82" t="n">
        <v>2</v>
      </c>
      <c r="I789" s="82">
        <f>C789*H789</f>
        <v/>
      </c>
      <c r="J789" s="2" t="n"/>
      <c r="K789" s="107" t="n"/>
      <c r="L789" s="108" t="n"/>
      <c r="M789" s="108" t="n"/>
      <c r="N789" s="109" t="n"/>
      <c r="O789" s="110" t="n"/>
      <c r="P789" s="110" t="n"/>
      <c r="Q789" s="129" t="n"/>
      <c r="R789" s="130" t="n"/>
      <c r="S789" s="130" t="n"/>
      <c r="T789" s="131" t="n"/>
      <c r="U789" s="132" t="n"/>
      <c r="V789" s="132" t="n"/>
      <c r="W789" s="133" t="n">
        <v>30</v>
      </c>
      <c r="X789" s="134">
        <f>F789</f>
        <v/>
      </c>
      <c r="Y789" s="134">
        <f>SUM(I789)</f>
        <v/>
      </c>
      <c r="Z789" s="151" t="n"/>
      <c r="AA789" s="152" t="n"/>
      <c r="AB789" s="152" t="n"/>
      <c r="AC789" s="153" t="n"/>
      <c r="AD789" s="154" t="n"/>
      <c r="AE789" s="154" t="n"/>
    </row>
    <row r="790" ht="15" customHeight="1">
      <c r="B790" s="85" t="inlineStr">
        <is>
          <t>135MQ3X</t>
        </is>
      </c>
      <c r="C790">
        <f>SUMIF(数量表!D:H,B790,数量表!H:H)</f>
        <v/>
      </c>
      <c r="D790" t="n">
        <v>30</v>
      </c>
      <c r="E790" t="n">
        <v>92</v>
      </c>
      <c r="F790" t="n">
        <v>1762</v>
      </c>
      <c r="G790" t="inlineStr">
        <is>
          <t>×</t>
        </is>
      </c>
      <c r="H790" s="87" t="n">
        <v>2</v>
      </c>
      <c r="I790" s="87">
        <f>C790*H790</f>
        <v/>
      </c>
      <c r="J790" s="2" t="n"/>
      <c r="K790" s="96" t="n"/>
      <c r="L790" s="97" t="n"/>
      <c r="M790" s="97" t="n"/>
      <c r="N790" s="98" t="n"/>
      <c r="O790" s="99" t="n"/>
      <c r="P790" s="99" t="n"/>
      <c r="Q790" s="117" t="n"/>
      <c r="R790" s="118" t="n"/>
      <c r="S790" s="118" t="n"/>
      <c r="T790" s="119" t="n"/>
      <c r="U790" s="120" t="n"/>
      <c r="V790" s="120" t="n"/>
      <c r="W790" s="121" t="n">
        <v>30</v>
      </c>
      <c r="X790" s="122">
        <f>F790</f>
        <v/>
      </c>
      <c r="Y790" s="122">
        <f>SUM(I790)</f>
        <v/>
      </c>
      <c r="Z790" s="143" t="n"/>
      <c r="AA790" s="140" t="n"/>
      <c r="AB790" s="140" t="n"/>
      <c r="AC790" s="144" t="n"/>
      <c r="AD790" s="142" t="n"/>
      <c r="AE790" s="142" t="n"/>
    </row>
    <row r="791" ht="15" customHeight="1" thickBot="1">
      <c r="B791" s="88" t="inlineStr">
        <is>
          <t>135MQ3X</t>
        </is>
      </c>
      <c r="C791" s="89">
        <f>SUMIF(数量表!D:H,B791,数量表!H:H)</f>
        <v/>
      </c>
      <c r="D791" s="89" t="n">
        <v>27</v>
      </c>
      <c r="E791" s="89" t="n">
        <v>92</v>
      </c>
      <c r="F791" s="89" t="n">
        <v>1762</v>
      </c>
      <c r="G791" s="89" t="inlineStr">
        <is>
          <t>×</t>
        </is>
      </c>
      <c r="H791" s="91" t="n">
        <v>1</v>
      </c>
      <c r="I791" s="91">
        <f>C791*H791</f>
        <v/>
      </c>
      <c r="J791" s="2" t="n"/>
      <c r="K791" s="96" t="n"/>
      <c r="L791" s="97" t="n"/>
      <c r="M791" s="97" t="n"/>
      <c r="N791" s="98" t="n"/>
      <c r="O791" s="99" t="n"/>
      <c r="P791" s="99" t="n"/>
      <c r="Q791" s="117" t="n"/>
      <c r="R791" s="118" t="n"/>
      <c r="S791" s="118" t="n"/>
      <c r="T791" s="119" t="n"/>
      <c r="U791" s="120" t="n"/>
      <c r="V791" s="120" t="n"/>
      <c r="W791" s="121" t="n"/>
      <c r="X791" s="122" t="n"/>
      <c r="Y791" s="122" t="n"/>
      <c r="Z791" s="143" t="n">
        <v>27</v>
      </c>
      <c r="AA791" s="140">
        <f>F791</f>
        <v/>
      </c>
      <c r="AB791" s="140">
        <f>SUM(I791)</f>
        <v/>
      </c>
      <c r="AC791" s="144" t="n"/>
      <c r="AD791" s="142" t="n"/>
      <c r="AE791" s="142" t="n"/>
    </row>
    <row r="792" ht="15" customHeight="1">
      <c r="B792" s="85" t="inlineStr">
        <is>
          <t>135MQ3L+12</t>
        </is>
      </c>
      <c r="C792">
        <f>SUMIF(数量表!D:H,B792,数量表!H:H)</f>
        <v/>
      </c>
      <c r="D792" t="n">
        <v>27</v>
      </c>
      <c r="E792" t="n">
        <v>105</v>
      </c>
      <c r="F792" t="n">
        <v>1798</v>
      </c>
      <c r="G792" t="inlineStr">
        <is>
          <t>×</t>
        </is>
      </c>
      <c r="H792" s="87" t="n">
        <v>1</v>
      </c>
      <c r="I792" s="87">
        <f>C792*H792</f>
        <v/>
      </c>
      <c r="J792" s="2" t="n"/>
      <c r="K792" s="106" t="n"/>
      <c r="L792" s="97" t="n"/>
      <c r="M792" s="97" t="n"/>
      <c r="N792" s="105" t="inlineStr">
        <is>
          <t>27×105</t>
        </is>
      </c>
      <c r="O792" s="99">
        <f>F792</f>
        <v/>
      </c>
      <c r="P792" s="99">
        <f>I792</f>
        <v/>
      </c>
      <c r="Q792" s="117" t="n"/>
      <c r="R792" s="118" t="n"/>
      <c r="S792" s="118" t="n"/>
      <c r="T792" s="119" t="n"/>
      <c r="U792" s="120" t="n"/>
      <c r="V792" s="120" t="n"/>
      <c r="W792" s="121" t="n"/>
      <c r="X792" s="122" t="n"/>
      <c r="Y792" s="122" t="n"/>
      <c r="Z792" s="143" t="n"/>
      <c r="AA792" s="140" t="n"/>
      <c r="AB792" s="140" t="n"/>
      <c r="AC792" s="144" t="n"/>
      <c r="AD792" s="142" t="n"/>
      <c r="AE792" s="142" t="n"/>
    </row>
    <row r="793" ht="15" customHeight="1" thickBot="1">
      <c r="B793" s="88" t="inlineStr">
        <is>
          <t>135MQ3L+12</t>
        </is>
      </c>
      <c r="C793" s="89">
        <f>SUMIF(数量表!D:H,B793,数量表!H:H)</f>
        <v/>
      </c>
      <c r="D793" s="89" t="n">
        <v>30</v>
      </c>
      <c r="E793" s="89" t="n">
        <v>105</v>
      </c>
      <c r="F793" s="89" t="n">
        <v>1798</v>
      </c>
      <c r="G793" s="89" t="inlineStr">
        <is>
          <t>×</t>
        </is>
      </c>
      <c r="H793" s="91" t="n">
        <v>1</v>
      </c>
      <c r="I793" s="91">
        <f>C793*H793</f>
        <v/>
      </c>
      <c r="J793" s="2" t="n"/>
      <c r="K793" s="106" t="inlineStr">
        <is>
          <t>30×105</t>
        </is>
      </c>
      <c r="L793" s="97">
        <f>F793</f>
        <v/>
      </c>
      <c r="M793" s="97">
        <f>I793</f>
        <v/>
      </c>
      <c r="N793" s="105" t="n"/>
      <c r="O793" s="99" t="n"/>
      <c r="P793" s="99" t="n"/>
      <c r="Q793" s="117" t="n"/>
      <c r="R793" s="118" t="n"/>
      <c r="S793" s="118" t="n"/>
      <c r="T793" s="119" t="n"/>
      <c r="U793" s="120" t="n"/>
      <c r="V793" s="120" t="n"/>
      <c r="W793" s="121" t="n"/>
      <c r="X793" s="122" t="n"/>
      <c r="Y793" s="122" t="n"/>
      <c r="Z793" s="143" t="n"/>
      <c r="AA793" s="140" t="n"/>
      <c r="AB793" s="140" t="n"/>
      <c r="AC793" s="144" t="n"/>
      <c r="AD793" s="142" t="n"/>
      <c r="AE793" s="142" t="n"/>
    </row>
    <row r="794" ht="15" customHeight="1">
      <c r="B794" s="85" t="inlineStr">
        <is>
          <t>135MQOL</t>
        </is>
      </c>
      <c r="C794">
        <f>SUMIF(数量表!D:H,B794,数量表!H:H)</f>
        <v/>
      </c>
      <c r="D794" t="n">
        <v>30</v>
      </c>
      <c r="E794" t="n">
        <v>105</v>
      </c>
      <c r="F794" t="n">
        <v>1798</v>
      </c>
      <c r="G794" t="inlineStr">
        <is>
          <t>×</t>
        </is>
      </c>
      <c r="H794" s="87" t="n">
        <v>1</v>
      </c>
      <c r="I794" s="87">
        <f>C794*H794</f>
        <v/>
      </c>
      <c r="J794" s="2" t="n"/>
      <c r="K794" s="106" t="inlineStr">
        <is>
          <t>30×105</t>
        </is>
      </c>
      <c r="L794" s="97">
        <f>F794</f>
        <v/>
      </c>
      <c r="M794" s="97">
        <f>I794</f>
        <v/>
      </c>
      <c r="N794" s="105" t="n"/>
      <c r="O794" s="99" t="n"/>
      <c r="P794" s="99" t="n"/>
      <c r="Q794" s="117" t="n"/>
      <c r="R794" s="118" t="n"/>
      <c r="S794" s="118" t="n"/>
      <c r="T794" s="119" t="n"/>
      <c r="U794" s="120" t="n"/>
      <c r="V794" s="120" t="n"/>
      <c r="W794" s="121" t="n"/>
      <c r="X794" s="122" t="n"/>
      <c r="Y794" s="122" t="n"/>
      <c r="Z794" s="143" t="n"/>
      <c r="AA794" s="140" t="n"/>
      <c r="AB794" s="140" t="n"/>
      <c r="AC794" s="144" t="n"/>
      <c r="AD794" s="142" t="n"/>
      <c r="AE794" s="142" t="n"/>
    </row>
    <row r="795" ht="15" customHeight="1" thickBot="1">
      <c r="B795" s="85" t="inlineStr">
        <is>
          <t>135MQOL</t>
        </is>
      </c>
      <c r="C795">
        <f>SUMIF(数量表!D:H,B795,数量表!H:H)</f>
        <v/>
      </c>
      <c r="D795" t="n">
        <v>27</v>
      </c>
      <c r="E795" t="n">
        <v>105</v>
      </c>
      <c r="F795" t="n">
        <v>1798</v>
      </c>
      <c r="G795" t="inlineStr">
        <is>
          <t>×</t>
        </is>
      </c>
      <c r="H795" s="87" t="n">
        <v>1</v>
      </c>
      <c r="I795" s="87">
        <f>C795*H795</f>
        <v/>
      </c>
      <c r="J795" s="2" t="n"/>
      <c r="K795" s="106" t="n"/>
      <c r="L795" s="97" t="n"/>
      <c r="M795" s="97" t="n"/>
      <c r="N795" s="105" t="inlineStr">
        <is>
          <t>27×105</t>
        </is>
      </c>
      <c r="O795" s="99">
        <f>F795</f>
        <v/>
      </c>
      <c r="P795" s="99">
        <f>I795</f>
        <v/>
      </c>
      <c r="Q795" s="117" t="n"/>
      <c r="R795" s="118" t="n"/>
      <c r="S795" s="118" t="n"/>
      <c r="T795" s="119" t="n"/>
      <c r="U795" s="120" t="n"/>
      <c r="V795" s="120" t="n"/>
      <c r="W795" s="121" t="n"/>
      <c r="X795" s="122" t="n"/>
      <c r="Y795" s="122" t="n"/>
      <c r="Z795" s="143" t="n"/>
      <c r="AA795" s="140" t="n"/>
      <c r="AB795" s="140" t="n"/>
      <c r="AC795" s="144" t="n"/>
      <c r="AD795" s="142" t="n"/>
      <c r="AE795" s="142" t="n"/>
    </row>
    <row r="796" ht="15" customHeight="1" thickBot="1">
      <c r="B796" s="83" t="inlineStr">
        <is>
          <t>135MQO300S</t>
        </is>
      </c>
      <c r="C796" s="7" t="n"/>
      <c r="D796" s="7" t="n"/>
      <c r="E796" s="7" t="n"/>
      <c r="F796" s="7" t="n"/>
      <c r="G796" s="7" t="n"/>
      <c r="H796" s="21" t="n"/>
      <c r="I796" s="21" t="n"/>
      <c r="J796" s="2" t="n"/>
      <c r="K796" s="106" t="n"/>
      <c r="L796" s="97" t="n"/>
      <c r="M796" s="97" t="n"/>
      <c r="N796" s="105" t="n"/>
      <c r="O796" s="99" t="n"/>
      <c r="P796" s="99" t="n"/>
      <c r="Q796" s="117" t="n"/>
      <c r="R796" s="118" t="n"/>
      <c r="S796" s="118" t="n"/>
      <c r="T796" s="119" t="n"/>
      <c r="U796" s="120" t="n"/>
      <c r="V796" s="120" t="n"/>
      <c r="W796" s="121" t="n"/>
      <c r="X796" s="122" t="n"/>
      <c r="Y796" s="122" t="n"/>
      <c r="Z796" s="143" t="n"/>
      <c r="AA796" s="140" t="n"/>
      <c r="AB796" s="140" t="n"/>
      <c r="AC796" s="144" t="n"/>
      <c r="AD796" s="142" t="n"/>
      <c r="AE796" s="142" t="n"/>
    </row>
    <row r="797" ht="15" customHeight="1">
      <c r="B797" s="79" t="inlineStr">
        <is>
          <t>E</t>
        </is>
      </c>
      <c r="C797" s="80">
        <f>SUMIF(数量表!D:H,B797,数量表!H:H)</f>
        <v/>
      </c>
      <c r="D797" s="80" t="n">
        <v>27</v>
      </c>
      <c r="E797" s="80" t="n">
        <v>105</v>
      </c>
      <c r="F797" s="209" t="n">
        <v>1710</v>
      </c>
      <c r="G797" s="80" t="inlineStr">
        <is>
          <t>×</t>
        </is>
      </c>
      <c r="H797" s="82" t="n">
        <v>1</v>
      </c>
      <c r="I797" s="82">
        <f>C797*H797</f>
        <v/>
      </c>
      <c r="J797" s="2" t="n"/>
      <c r="K797" s="96" t="n"/>
      <c r="L797" s="97" t="n"/>
      <c r="M797" s="97" t="n"/>
      <c r="N797" s="98" t="inlineStr">
        <is>
          <t>27×105</t>
        </is>
      </c>
      <c r="O797" s="99">
        <f>F797</f>
        <v/>
      </c>
      <c r="P797" s="99">
        <f>SUM(I797)</f>
        <v/>
      </c>
      <c r="Q797" s="117" t="n"/>
      <c r="R797" s="118" t="n"/>
      <c r="S797" s="118" t="n"/>
      <c r="T797" s="119" t="n"/>
      <c r="U797" s="120" t="n"/>
      <c r="V797" s="120" t="n"/>
      <c r="W797" s="121" t="n"/>
      <c r="X797" s="122" t="n"/>
      <c r="Y797" s="122" t="n"/>
      <c r="Z797" s="143" t="n"/>
      <c r="AA797" s="140" t="n"/>
      <c r="AB797" s="140" t="n"/>
      <c r="AC797" s="144" t="n"/>
      <c r="AD797" s="142" t="n"/>
      <c r="AE797" s="142" t="n"/>
    </row>
    <row r="798" ht="15" customHeight="1" thickBot="1">
      <c r="B798" s="85" t="inlineStr">
        <is>
          <t>E</t>
        </is>
      </c>
      <c r="C798">
        <f>SUMIF(数量表!D:H,B798,数量表!H:H)</f>
        <v/>
      </c>
      <c r="D798" t="n">
        <v>27</v>
      </c>
      <c r="E798" t="n">
        <v>105</v>
      </c>
      <c r="F798" s="120" t="n">
        <v>470</v>
      </c>
      <c r="G798" t="inlineStr">
        <is>
          <t>×</t>
        </is>
      </c>
      <c r="H798" s="87" t="n">
        <v>4</v>
      </c>
      <c r="I798" s="87">
        <f>C798*H798</f>
        <v/>
      </c>
      <c r="J798" s="2" t="n"/>
      <c r="K798" s="96" t="n"/>
      <c r="L798" s="97" t="n"/>
      <c r="M798" s="97" t="n"/>
      <c r="N798" s="98" t="inlineStr">
        <is>
          <t>27×105</t>
        </is>
      </c>
      <c r="O798" s="99">
        <f>F798</f>
        <v/>
      </c>
      <c r="P798" s="99">
        <f>SUM(I798)</f>
        <v/>
      </c>
      <c r="Q798" s="117" t="n"/>
      <c r="R798" s="118" t="n"/>
      <c r="S798" s="118" t="n"/>
      <c r="T798" s="119" t="n"/>
      <c r="U798" s="120" t="n"/>
      <c r="V798" s="120" t="n"/>
      <c r="W798" s="121" t="n"/>
      <c r="X798" s="122" t="n"/>
      <c r="Y798" s="122" t="n"/>
      <c r="Z798" s="143" t="n"/>
      <c r="AA798" s="140" t="n"/>
      <c r="AB798" s="140" t="n"/>
      <c r="AC798" s="144" t="n"/>
      <c r="AD798" s="142" t="n"/>
      <c r="AE798" s="142" t="n"/>
    </row>
    <row r="799" ht="15" customHeight="1">
      <c r="B799" s="79" t="inlineStr">
        <is>
          <t>E-L</t>
        </is>
      </c>
      <c r="C799" s="80">
        <f>SUMIF(数量表!D:H,B799,数量表!H:H)</f>
        <v/>
      </c>
      <c r="D799" s="80" t="n">
        <v>27</v>
      </c>
      <c r="E799" s="80" t="n">
        <v>105</v>
      </c>
      <c r="F799" s="209" t="n">
        <v>1710</v>
      </c>
      <c r="G799" s="80" t="inlineStr">
        <is>
          <t>×</t>
        </is>
      </c>
      <c r="H799" s="82" t="n">
        <v>1</v>
      </c>
      <c r="I799" s="82">
        <f>C799*H799</f>
        <v/>
      </c>
      <c r="J799" s="2" t="n"/>
      <c r="K799" s="96" t="n"/>
      <c r="L799" s="97" t="n"/>
      <c r="M799" s="97" t="n"/>
      <c r="N799" s="98" t="inlineStr">
        <is>
          <t>27×105</t>
        </is>
      </c>
      <c r="O799" s="99">
        <f>F799</f>
        <v/>
      </c>
      <c r="P799" s="99">
        <f>SUM(I799)</f>
        <v/>
      </c>
      <c r="Q799" s="117" t="n"/>
      <c r="R799" s="118" t="n"/>
      <c r="S799" s="118" t="n"/>
      <c r="T799" s="119" t="n"/>
      <c r="U799" s="120" t="n"/>
      <c r="V799" s="120" t="n"/>
      <c r="W799" s="121" t="n"/>
      <c r="X799" s="122" t="n"/>
      <c r="Y799" s="122" t="n"/>
      <c r="Z799" s="143" t="n"/>
      <c r="AA799" s="140" t="n"/>
      <c r="AB799" s="140" t="n"/>
      <c r="AC799" s="144" t="n"/>
      <c r="AD799" s="142" t="n"/>
      <c r="AE799" s="142" t="n"/>
    </row>
    <row r="800" ht="15" customHeight="1">
      <c r="B800" s="85" t="inlineStr">
        <is>
          <t>E-L</t>
        </is>
      </c>
      <c r="C800">
        <f>SUMIF(数量表!D:H,B800,数量表!H:H)</f>
        <v/>
      </c>
      <c r="D800" t="n">
        <v>27</v>
      </c>
      <c r="E800" t="n">
        <v>105</v>
      </c>
      <c r="F800" s="120" t="n">
        <v>470</v>
      </c>
      <c r="G800" t="inlineStr">
        <is>
          <t>×</t>
        </is>
      </c>
      <c r="H800" s="87" t="n">
        <v>4</v>
      </c>
      <c r="I800" s="87">
        <f>C800*H800</f>
        <v/>
      </c>
      <c r="J800" s="2" t="n"/>
      <c r="K800" s="96" t="n"/>
      <c r="L800" s="97" t="n"/>
      <c r="M800" s="97" t="n"/>
      <c r="N800" s="98" t="inlineStr">
        <is>
          <t>27×105</t>
        </is>
      </c>
      <c r="O800" s="99">
        <f>F800</f>
        <v/>
      </c>
      <c r="P800" s="99">
        <f>SUM(I800)</f>
        <v/>
      </c>
      <c r="Q800" s="117" t="n"/>
      <c r="R800" s="118" t="n"/>
      <c r="S800" s="118" t="n"/>
      <c r="T800" s="119" t="n"/>
      <c r="U800" s="120" t="n"/>
      <c r="V800" s="120" t="n"/>
      <c r="W800" s="121" t="n"/>
      <c r="X800" s="122" t="n"/>
      <c r="Y800" s="122" t="n"/>
      <c r="Z800" s="143" t="n"/>
      <c r="AA800" s="140" t="n"/>
      <c r="AB800" s="140" t="n"/>
      <c r="AC800" s="144" t="n"/>
      <c r="AD800" s="142" t="n"/>
      <c r="AE800" s="142" t="n"/>
    </row>
    <row r="801" ht="15" customHeight="1" thickBot="1">
      <c r="B801" s="85" t="inlineStr">
        <is>
          <t>E-L</t>
        </is>
      </c>
      <c r="C801">
        <f>SUMIF(数量表!D:H,B801,数量表!H:H)</f>
        <v/>
      </c>
      <c r="D801" t="n">
        <v>45</v>
      </c>
      <c r="E801" t="n">
        <v>105</v>
      </c>
      <c r="F801" s="120" t="n">
        <v>2037</v>
      </c>
      <c r="G801" t="inlineStr">
        <is>
          <t>×</t>
        </is>
      </c>
      <c r="H801" s="87" t="n">
        <v>1</v>
      </c>
      <c r="I801" s="87">
        <f>C801*H801</f>
        <v/>
      </c>
      <c r="J801" s="2" t="n"/>
      <c r="K801" s="96" t="n"/>
      <c r="L801" s="97" t="n"/>
      <c r="M801" s="97" t="n"/>
      <c r="N801" s="98" t="n"/>
      <c r="O801" s="99" t="n"/>
      <c r="P801" s="99" t="n"/>
      <c r="Q801" s="117" t="n"/>
      <c r="R801" s="118" t="n"/>
      <c r="S801" s="118" t="n"/>
      <c r="T801" s="119" t="n"/>
      <c r="U801" s="120" t="n"/>
      <c r="V801" s="120" t="n"/>
      <c r="W801" s="121" t="n"/>
      <c r="X801" s="122" t="n"/>
      <c r="Y801" s="122" t="n"/>
      <c r="Z801" s="143" t="n"/>
      <c r="AA801" s="140" t="n"/>
      <c r="AB801" s="140" t="n"/>
      <c r="AC801" s="199" t="inlineStr">
        <is>
          <t>45×105</t>
        </is>
      </c>
      <c r="AD801" s="200">
        <f>F801</f>
        <v/>
      </c>
      <c r="AE801" s="200">
        <f>SUM(I801)</f>
        <v/>
      </c>
    </row>
    <row r="802" ht="15" customHeight="1">
      <c r="B802" s="79" t="inlineStr">
        <is>
          <t>E-R</t>
        </is>
      </c>
      <c r="C802" s="80">
        <f>SUMIF(数量表!D:H,B802,数量表!H:H)</f>
        <v/>
      </c>
      <c r="D802" s="80" t="n">
        <v>27</v>
      </c>
      <c r="E802" s="80" t="n">
        <v>105</v>
      </c>
      <c r="F802" s="209" t="n">
        <v>1710</v>
      </c>
      <c r="G802" s="80" t="inlineStr">
        <is>
          <t>×</t>
        </is>
      </c>
      <c r="H802" s="82" t="n">
        <v>1</v>
      </c>
      <c r="I802" s="82">
        <f>C802*H802</f>
        <v/>
      </c>
      <c r="J802" s="2" t="n"/>
      <c r="K802" s="96" t="n"/>
      <c r="L802" s="97" t="n"/>
      <c r="M802" s="97" t="n"/>
      <c r="N802" s="98" t="inlineStr">
        <is>
          <t>27×105</t>
        </is>
      </c>
      <c r="O802" s="99">
        <f>F802</f>
        <v/>
      </c>
      <c r="P802" s="99">
        <f>SUM(I802)</f>
        <v/>
      </c>
      <c r="Q802" s="117" t="n"/>
      <c r="R802" s="118" t="n"/>
      <c r="S802" s="118" t="n"/>
      <c r="T802" s="119" t="n"/>
      <c r="U802" s="120" t="n"/>
      <c r="V802" s="120" t="n"/>
      <c r="W802" s="121" t="n"/>
      <c r="X802" s="122" t="n"/>
      <c r="Y802" s="122" t="n"/>
      <c r="Z802" s="143" t="n"/>
      <c r="AA802" s="140" t="n"/>
      <c r="AB802" s="140" t="n"/>
      <c r="AC802" s="144" t="n"/>
      <c r="AD802" s="142" t="n"/>
      <c r="AE802" s="142" t="n"/>
    </row>
    <row r="803" ht="15" customHeight="1">
      <c r="B803" s="85" t="inlineStr">
        <is>
          <t>E-R</t>
        </is>
      </c>
      <c r="C803">
        <f>SUMIF(数量表!D:H,B803,数量表!H:H)</f>
        <v/>
      </c>
      <c r="D803" t="n">
        <v>27</v>
      </c>
      <c r="E803" t="n">
        <v>105</v>
      </c>
      <c r="F803" s="120" t="n">
        <v>470</v>
      </c>
      <c r="G803" t="inlineStr">
        <is>
          <t>×</t>
        </is>
      </c>
      <c r="H803" s="87" t="n">
        <v>4</v>
      </c>
      <c r="I803" s="87">
        <f>C803*H803</f>
        <v/>
      </c>
      <c r="J803" s="2" t="n"/>
      <c r="K803" s="96" t="n"/>
      <c r="L803" s="97" t="n"/>
      <c r="M803" s="97" t="n"/>
      <c r="N803" s="98" t="inlineStr">
        <is>
          <t>27×105</t>
        </is>
      </c>
      <c r="O803" s="99">
        <f>F803</f>
        <v/>
      </c>
      <c r="P803" s="99">
        <f>SUM(I803)</f>
        <v/>
      </c>
      <c r="Q803" s="117" t="n"/>
      <c r="R803" s="118" t="n"/>
      <c r="S803" s="118" t="n"/>
      <c r="T803" s="119" t="n"/>
      <c r="U803" s="120" t="n"/>
      <c r="V803" s="120" t="n"/>
      <c r="W803" s="121" t="n"/>
      <c r="X803" s="122" t="n"/>
      <c r="Y803" s="122" t="n"/>
      <c r="Z803" s="143" t="n"/>
      <c r="AA803" s="140" t="n"/>
      <c r="AB803" s="140" t="n"/>
      <c r="AC803" s="144" t="n"/>
      <c r="AD803" s="142" t="n"/>
      <c r="AE803" s="142" t="n"/>
    </row>
    <row r="804" ht="15" customHeight="1" thickBot="1">
      <c r="B804" s="85" t="inlineStr">
        <is>
          <t>E-R</t>
        </is>
      </c>
      <c r="C804">
        <f>SUMIF(数量表!D:H,B804,数量表!H:H)</f>
        <v/>
      </c>
      <c r="D804" t="n">
        <v>45</v>
      </c>
      <c r="E804" t="n">
        <v>105</v>
      </c>
      <c r="F804" s="120" t="n">
        <v>2037</v>
      </c>
      <c r="G804" t="inlineStr">
        <is>
          <t>×</t>
        </is>
      </c>
      <c r="H804" s="87" t="n">
        <v>1</v>
      </c>
      <c r="I804" s="87">
        <f>C804*H804</f>
        <v/>
      </c>
      <c r="J804" s="2" t="n"/>
      <c r="K804" s="96" t="n"/>
      <c r="L804" s="97" t="n"/>
      <c r="M804" s="97" t="n"/>
      <c r="N804" s="98" t="n"/>
      <c r="O804" s="99" t="n"/>
      <c r="P804" s="99" t="n"/>
      <c r="Q804" s="117" t="n"/>
      <c r="R804" s="118" t="n"/>
      <c r="S804" s="118" t="n"/>
      <c r="T804" s="119" t="n"/>
      <c r="U804" s="120" t="n"/>
      <c r="V804" s="120" t="n"/>
      <c r="W804" s="121" t="n"/>
      <c r="X804" s="122" t="n"/>
      <c r="Y804" s="122" t="n"/>
      <c r="Z804" s="143" t="n"/>
      <c r="AA804" s="140" t="n"/>
      <c r="AB804" s="140" t="n"/>
      <c r="AC804" s="199" t="inlineStr">
        <is>
          <t>45×105</t>
        </is>
      </c>
      <c r="AD804" s="200">
        <f>F804</f>
        <v/>
      </c>
      <c r="AE804" s="200">
        <f>SUM(I804)</f>
        <v/>
      </c>
    </row>
    <row r="805" ht="15" customHeight="1">
      <c r="B805" s="79" t="inlineStr">
        <is>
          <t>EL</t>
        </is>
      </c>
      <c r="C805" s="80">
        <f>SUMIF(数量表!D:H,B805,数量表!H:H)</f>
        <v/>
      </c>
      <c r="D805" s="80" t="n">
        <v>27</v>
      </c>
      <c r="E805" s="80" t="n">
        <v>105</v>
      </c>
      <c r="F805" s="209" t="n">
        <v>1697</v>
      </c>
      <c r="G805" s="80" t="inlineStr">
        <is>
          <t>×</t>
        </is>
      </c>
      <c r="H805" s="82" t="n">
        <v>1</v>
      </c>
      <c r="I805" s="212">
        <f>C805*H805</f>
        <v/>
      </c>
      <c r="J805" s="2" t="n"/>
      <c r="K805" s="96" t="n"/>
      <c r="L805" s="97" t="n"/>
      <c r="M805" s="97" t="n"/>
      <c r="N805" s="98" t="inlineStr">
        <is>
          <t>27×105</t>
        </is>
      </c>
      <c r="O805" s="99">
        <f>F805</f>
        <v/>
      </c>
      <c r="P805" s="99">
        <f>SUM(I805)</f>
        <v/>
      </c>
      <c r="Q805" s="117" t="n"/>
      <c r="R805" s="118" t="n"/>
      <c r="S805" s="118" t="n"/>
      <c r="T805" s="119" t="n"/>
      <c r="U805" s="120" t="n"/>
      <c r="V805" s="120" t="n"/>
      <c r="W805" s="121" t="n"/>
      <c r="X805" s="122" t="n"/>
      <c r="Y805" s="122" t="n"/>
      <c r="Z805" s="143" t="n"/>
      <c r="AA805" s="140" t="n"/>
      <c r="AB805" s="140" t="n"/>
      <c r="AC805" s="144" t="n"/>
      <c r="AD805" s="142" t="n"/>
      <c r="AE805" s="142" t="n"/>
    </row>
    <row r="806" ht="15" customHeight="1" thickBot="1">
      <c r="B806" s="88" t="inlineStr">
        <is>
          <t>EL</t>
        </is>
      </c>
      <c r="C806" s="89">
        <f>SUMIF(数量表!D:H,B806,数量表!H:H)</f>
        <v/>
      </c>
      <c r="D806" s="89" t="n">
        <v>27</v>
      </c>
      <c r="E806" s="89" t="n">
        <v>105</v>
      </c>
      <c r="F806" s="185" t="n">
        <v>470</v>
      </c>
      <c r="G806" s="89" t="inlineStr">
        <is>
          <t>×</t>
        </is>
      </c>
      <c r="H806" s="91" t="n">
        <v>5</v>
      </c>
      <c r="I806" s="213">
        <f>C806*H806</f>
        <v/>
      </c>
      <c r="J806" s="2" t="n"/>
      <c r="K806" s="96" t="n"/>
      <c r="L806" s="97" t="n"/>
      <c r="M806" s="97" t="n"/>
      <c r="N806" s="98" t="inlineStr">
        <is>
          <t>27×105</t>
        </is>
      </c>
      <c r="O806" s="99">
        <f>F806</f>
        <v/>
      </c>
      <c r="P806" s="99">
        <f>SUM(I806)</f>
        <v/>
      </c>
      <c r="Q806" s="117" t="n"/>
      <c r="R806" s="118" t="n"/>
      <c r="S806" s="118" t="n"/>
      <c r="T806" s="119" t="n"/>
      <c r="U806" s="120" t="n"/>
      <c r="V806" s="120" t="n"/>
      <c r="W806" s="121" t="n"/>
      <c r="X806" s="122" t="n"/>
      <c r="Y806" s="122" t="n"/>
      <c r="Z806" s="143" t="n"/>
      <c r="AA806" s="140" t="n"/>
      <c r="AB806" s="140" t="n"/>
      <c r="AC806" s="144" t="n"/>
      <c r="AD806" s="142" t="n"/>
      <c r="AE806" s="142" t="n"/>
    </row>
    <row r="807" ht="15" customHeight="1">
      <c r="B807" s="79" t="inlineStr">
        <is>
          <t>EL-L</t>
        </is>
      </c>
      <c r="C807" s="80">
        <f>SUMIF(数量表!D:H,B807,数量表!H:H)</f>
        <v/>
      </c>
      <c r="D807" s="80" t="n">
        <v>27</v>
      </c>
      <c r="E807" s="80" t="n">
        <v>105</v>
      </c>
      <c r="F807" s="209" t="n">
        <v>1697</v>
      </c>
      <c r="G807" s="80" t="inlineStr">
        <is>
          <t>×</t>
        </is>
      </c>
      <c r="H807" s="82" t="n">
        <v>1</v>
      </c>
      <c r="I807" s="212">
        <f>C807*H807</f>
        <v/>
      </c>
      <c r="J807" s="2" t="n"/>
      <c r="K807" s="96" t="n"/>
      <c r="L807" s="97" t="n"/>
      <c r="M807" s="97" t="n"/>
      <c r="N807" s="98" t="inlineStr">
        <is>
          <t>27×105</t>
        </is>
      </c>
      <c r="O807" s="99">
        <f>F807</f>
        <v/>
      </c>
      <c r="P807" s="99">
        <f>SUM(I807)</f>
        <v/>
      </c>
      <c r="Q807" s="117" t="n"/>
      <c r="R807" s="118" t="n"/>
      <c r="S807" s="118" t="n"/>
      <c r="T807" s="119" t="n"/>
      <c r="U807" s="120" t="n"/>
      <c r="V807" s="120" t="n"/>
      <c r="W807" s="121" t="n"/>
      <c r="X807" s="122" t="n"/>
      <c r="Y807" s="122" t="n"/>
      <c r="Z807" s="143" t="n"/>
      <c r="AA807" s="140" t="n"/>
      <c r="AB807" s="140" t="n"/>
      <c r="AC807" s="144" t="n"/>
      <c r="AD807" s="142" t="n"/>
      <c r="AE807" s="142" t="n"/>
    </row>
    <row r="808" ht="15" customHeight="1">
      <c r="B808" s="85" t="inlineStr">
        <is>
          <t>EL-L</t>
        </is>
      </c>
      <c r="C808">
        <f>SUMIF(数量表!D:H,B808,数量表!H:H)</f>
        <v/>
      </c>
      <c r="D808" t="n">
        <v>27</v>
      </c>
      <c r="E808" t="n">
        <v>105</v>
      </c>
      <c r="F808" s="120" t="n">
        <v>470</v>
      </c>
      <c r="G808" t="inlineStr">
        <is>
          <t>×</t>
        </is>
      </c>
      <c r="H808" s="87" t="n">
        <v>5</v>
      </c>
      <c r="I808" s="214">
        <f>C808*H808</f>
        <v/>
      </c>
      <c r="J808" s="2" t="n"/>
      <c r="K808" s="96" t="n"/>
      <c r="L808" s="97" t="n"/>
      <c r="M808" s="97" t="n"/>
      <c r="N808" s="98" t="inlineStr">
        <is>
          <t>27×105</t>
        </is>
      </c>
      <c r="O808" s="99">
        <f>F808</f>
        <v/>
      </c>
      <c r="P808" s="99">
        <f>SUM(I808)</f>
        <v/>
      </c>
      <c r="Q808" s="117" t="n"/>
      <c r="R808" s="118" t="n"/>
      <c r="S808" s="118" t="n"/>
      <c r="T808" s="119" t="n"/>
      <c r="U808" s="120" t="n"/>
      <c r="V808" s="120" t="n"/>
      <c r="W808" s="121" t="n"/>
      <c r="X808" s="122" t="n"/>
      <c r="Y808" s="122" t="n"/>
      <c r="Z808" s="143" t="n"/>
      <c r="AA808" s="140" t="n"/>
      <c r="AB808" s="140" t="n"/>
      <c r="AC808" s="144" t="n"/>
      <c r="AD808" s="142" t="n"/>
      <c r="AE808" s="142" t="n"/>
    </row>
    <row r="809" ht="15" customHeight="1" thickBot="1">
      <c r="B809" s="88" t="inlineStr">
        <is>
          <t>EL-L</t>
        </is>
      </c>
      <c r="C809" s="89">
        <f>SUMIF(数量表!D:H,B809,数量表!H:H)</f>
        <v/>
      </c>
      <c r="D809" s="89" t="n">
        <v>45</v>
      </c>
      <c r="E809" s="89" t="n">
        <v>105</v>
      </c>
      <c r="F809" s="90" t="n">
        <v>2037</v>
      </c>
      <c r="G809" s="89" t="n"/>
      <c r="H809" s="91" t="n">
        <v>2</v>
      </c>
      <c r="I809" s="213">
        <f>C809*H809</f>
        <v/>
      </c>
      <c r="J809" s="100" t="n"/>
      <c r="K809" s="101" t="n"/>
      <c r="L809" s="102" t="n"/>
      <c r="M809" s="102" t="n"/>
      <c r="N809" s="103" t="n"/>
      <c r="O809" s="104" t="n"/>
      <c r="P809" s="104" t="n"/>
      <c r="Q809" s="123" t="n"/>
      <c r="R809" s="124" t="n"/>
      <c r="S809" s="124" t="n"/>
      <c r="T809" s="125" t="n"/>
      <c r="U809" s="126" t="n"/>
      <c r="V809" s="126" t="n"/>
      <c r="W809" s="127" t="n"/>
      <c r="X809" s="145" t="n"/>
      <c r="Y809" s="145" t="n"/>
      <c r="Z809" s="146" t="n"/>
      <c r="AA809" s="147" t="n"/>
      <c r="AB809" s="147" t="n"/>
      <c r="AC809" s="199" t="inlineStr">
        <is>
          <t>45×105</t>
        </is>
      </c>
      <c r="AD809" s="200">
        <f>F809</f>
        <v/>
      </c>
      <c r="AE809" s="200">
        <f>SUM(I809)</f>
        <v/>
      </c>
    </row>
    <row r="810" ht="15" customHeight="1">
      <c r="B810" s="79" t="inlineStr">
        <is>
          <t>ER</t>
        </is>
      </c>
      <c r="C810" s="80">
        <f>SUMIF(数量表!D:H,B810,数量表!H:H)</f>
        <v/>
      </c>
      <c r="D810" s="80" t="n">
        <v>27</v>
      </c>
      <c r="E810" s="80" t="n">
        <v>105</v>
      </c>
      <c r="F810" s="210" t="n">
        <v>1697</v>
      </c>
      <c r="G810" s="80" t="inlineStr">
        <is>
          <t>×</t>
        </is>
      </c>
      <c r="H810" s="82" t="n">
        <v>1</v>
      </c>
      <c r="I810" s="212">
        <f>C810*H810</f>
        <v/>
      </c>
      <c r="J810" s="2" t="n"/>
      <c r="K810" s="96" t="n"/>
      <c r="L810" s="97" t="n"/>
      <c r="M810" s="97" t="n"/>
      <c r="N810" s="98" t="inlineStr">
        <is>
          <t>27×105</t>
        </is>
      </c>
      <c r="O810" s="99">
        <f>F810</f>
        <v/>
      </c>
      <c r="P810" s="99">
        <f>SUM(I810)</f>
        <v/>
      </c>
      <c r="Q810" s="117" t="n"/>
      <c r="R810" s="118" t="n"/>
      <c r="S810" s="118" t="n"/>
      <c r="T810" s="119" t="n"/>
      <c r="U810" s="120" t="n"/>
      <c r="V810" s="120" t="n"/>
      <c r="W810" s="121" t="n"/>
      <c r="X810" s="122" t="n"/>
      <c r="Y810" s="122" t="n"/>
      <c r="Z810" s="143" t="n"/>
      <c r="AA810" s="140" t="n"/>
      <c r="AB810" s="140" t="n"/>
      <c r="AC810" s="144" t="n"/>
      <c r="AD810" s="142" t="n"/>
      <c r="AE810" s="142" t="n"/>
    </row>
    <row r="811" ht="15" customHeight="1" thickBot="1">
      <c r="B811" s="88" t="inlineStr">
        <is>
          <t>ER</t>
        </is>
      </c>
      <c r="C811" s="89">
        <f>SUMIF(数量表!D:H,B811,数量表!H:H)</f>
        <v/>
      </c>
      <c r="D811" s="89" t="n">
        <v>27</v>
      </c>
      <c r="E811" s="89" t="n">
        <v>105</v>
      </c>
      <c r="F811" s="187" t="n">
        <v>470</v>
      </c>
      <c r="G811" s="89" t="inlineStr">
        <is>
          <t>×</t>
        </is>
      </c>
      <c r="H811" s="91" t="n">
        <v>5</v>
      </c>
      <c r="I811" s="213">
        <f>C811*H811</f>
        <v/>
      </c>
      <c r="J811" s="2" t="n"/>
      <c r="K811" s="96" t="n"/>
      <c r="L811" s="97" t="n"/>
      <c r="M811" s="97" t="n"/>
      <c r="N811" s="98" t="inlineStr">
        <is>
          <t>27×105</t>
        </is>
      </c>
      <c r="O811" s="99">
        <f>F811</f>
        <v/>
      </c>
      <c r="P811" s="99">
        <f>SUM(I811)</f>
        <v/>
      </c>
      <c r="Q811" s="117" t="n"/>
      <c r="R811" s="118" t="n"/>
      <c r="S811" s="118" t="n"/>
      <c r="T811" s="119" t="n"/>
      <c r="U811" s="120" t="n"/>
      <c r="V811" s="120" t="n"/>
      <c r="W811" s="121" t="n"/>
      <c r="X811" s="122" t="n"/>
      <c r="Y811" s="122" t="n"/>
      <c r="Z811" s="143" t="n"/>
      <c r="AA811" s="140" t="n"/>
      <c r="AB811" s="140" t="n"/>
      <c r="AC811" s="144" t="n"/>
      <c r="AD811" s="142" t="n"/>
      <c r="AE811" s="142" t="n"/>
    </row>
    <row r="812" ht="15" customHeight="1">
      <c r="B812" s="79" t="inlineStr">
        <is>
          <t>ER-R</t>
        </is>
      </c>
      <c r="C812" s="80">
        <f>SUMIF(数量表!D:H,B812,数量表!H:H)</f>
        <v/>
      </c>
      <c r="D812" s="80" t="n">
        <v>27</v>
      </c>
      <c r="E812" s="80" t="n">
        <v>105</v>
      </c>
      <c r="F812" s="209" t="n">
        <v>1697</v>
      </c>
      <c r="G812" s="80" t="inlineStr">
        <is>
          <t>×</t>
        </is>
      </c>
      <c r="H812" s="82" t="n">
        <v>1</v>
      </c>
      <c r="I812" s="212">
        <f>C812*H812</f>
        <v/>
      </c>
      <c r="J812" s="2" t="n"/>
      <c r="K812" s="96" t="n"/>
      <c r="L812" s="97" t="n"/>
      <c r="M812" s="97" t="n"/>
      <c r="N812" s="98" t="inlineStr">
        <is>
          <t>27×105</t>
        </is>
      </c>
      <c r="O812" s="99">
        <f>F812</f>
        <v/>
      </c>
      <c r="P812" s="99">
        <f>SUM(I812)</f>
        <v/>
      </c>
      <c r="Q812" s="117" t="n"/>
      <c r="R812" s="118" t="n"/>
      <c r="S812" s="118" t="n"/>
      <c r="T812" s="119" t="n"/>
      <c r="U812" s="120" t="n"/>
      <c r="V812" s="120" t="n"/>
      <c r="W812" s="121" t="n"/>
      <c r="X812" s="122" t="n"/>
      <c r="Y812" s="122" t="n"/>
      <c r="Z812" s="143" t="n"/>
      <c r="AA812" s="140" t="n"/>
      <c r="AB812" s="140" t="n"/>
      <c r="AC812" s="144" t="n"/>
      <c r="AD812" s="142" t="n"/>
      <c r="AE812" s="142" t="n"/>
    </row>
    <row r="813" ht="15" customHeight="1">
      <c r="B813" s="85" t="inlineStr">
        <is>
          <t>ER-R</t>
        </is>
      </c>
      <c r="C813">
        <f>SUMIF(数量表!D:H,B813,数量表!H:H)</f>
        <v/>
      </c>
      <c r="D813" t="n">
        <v>27</v>
      </c>
      <c r="E813" t="n">
        <v>105</v>
      </c>
      <c r="F813" s="120" t="n">
        <v>470</v>
      </c>
      <c r="G813" t="inlineStr">
        <is>
          <t>×</t>
        </is>
      </c>
      <c r="H813" s="87" t="n">
        <v>5</v>
      </c>
      <c r="I813" s="214">
        <f>C813*H813</f>
        <v/>
      </c>
      <c r="J813" s="2" t="n"/>
      <c r="K813" s="96" t="n"/>
      <c r="L813" s="97" t="n"/>
      <c r="M813" s="97" t="n"/>
      <c r="N813" s="98" t="inlineStr">
        <is>
          <t>27×105</t>
        </is>
      </c>
      <c r="O813" s="99">
        <f>F813</f>
        <v/>
      </c>
      <c r="P813" s="99">
        <f>SUM(I813)</f>
        <v/>
      </c>
      <c r="Q813" s="117" t="n"/>
      <c r="R813" s="118" t="n"/>
      <c r="S813" s="118" t="n"/>
      <c r="T813" s="119" t="n"/>
      <c r="U813" s="120" t="n"/>
      <c r="V813" s="120" t="n"/>
      <c r="W813" s="121" t="n"/>
      <c r="X813" s="122" t="n"/>
      <c r="Y813" s="122" t="n"/>
      <c r="Z813" s="143" t="n"/>
      <c r="AA813" s="140" t="n"/>
      <c r="AB813" s="140" t="n"/>
      <c r="AC813" s="144" t="n"/>
      <c r="AD813" s="142" t="n"/>
      <c r="AE813" s="142" t="n"/>
    </row>
    <row r="814" ht="15" customHeight="1" thickBot="1">
      <c r="B814" s="88" t="inlineStr">
        <is>
          <t>ER-R</t>
        </is>
      </c>
      <c r="C814" s="89">
        <f>SUMIF(数量表!D:H,B814,数量表!H:H)</f>
        <v/>
      </c>
      <c r="D814" s="89" t="n">
        <v>45</v>
      </c>
      <c r="E814" s="89" t="n">
        <v>105</v>
      </c>
      <c r="F814" s="90" t="n">
        <v>2037</v>
      </c>
      <c r="G814" s="89" t="n"/>
      <c r="H814" s="91" t="n">
        <v>2</v>
      </c>
      <c r="I814" s="213">
        <f>C814*H814</f>
        <v/>
      </c>
      <c r="J814" s="100" t="n"/>
      <c r="K814" s="101" t="n"/>
      <c r="L814" s="102" t="n"/>
      <c r="M814" s="102" t="n"/>
      <c r="N814" s="103" t="n"/>
      <c r="O814" s="104" t="n"/>
      <c r="P814" s="104" t="n"/>
      <c r="Q814" s="123" t="n"/>
      <c r="R814" s="124" t="n"/>
      <c r="S814" s="124" t="n"/>
      <c r="T814" s="125" t="n"/>
      <c r="U814" s="126" t="n"/>
      <c r="V814" s="126" t="n"/>
      <c r="W814" s="127" t="n"/>
      <c r="X814" s="145" t="n"/>
      <c r="Y814" s="145" t="n"/>
      <c r="Z814" s="146" t="n"/>
      <c r="AA814" s="147" t="n"/>
      <c r="AB814" s="147" t="n"/>
      <c r="AC814" s="199" t="inlineStr">
        <is>
          <t>45×105</t>
        </is>
      </c>
      <c r="AD814" s="200">
        <f>F814</f>
        <v/>
      </c>
      <c r="AE814" s="200">
        <f>SUM(I814)</f>
        <v/>
      </c>
    </row>
    <row r="815" ht="15" customHeight="1">
      <c r="A815" s="211" t="n"/>
      <c r="B815" s="79" t="inlineStr">
        <is>
          <t>E135</t>
        </is>
      </c>
      <c r="C815" s="80">
        <f>SUMIF(数量表!D:H,B815,数量表!H:H)</f>
        <v/>
      </c>
      <c r="D815" s="80" t="n">
        <v>27</v>
      </c>
      <c r="E815" s="80" t="n">
        <v>105</v>
      </c>
      <c r="F815" s="81" t="n">
        <v>470</v>
      </c>
      <c r="G815" s="80" t="n"/>
      <c r="H815" s="82" t="n">
        <v>3</v>
      </c>
      <c r="I815" s="212">
        <f>C815*H815</f>
        <v/>
      </c>
      <c r="J815" s="29" t="n"/>
      <c r="K815" s="96" t="n"/>
      <c r="L815" s="97" t="n"/>
      <c r="M815" s="97" t="n"/>
      <c r="N815" s="98" t="inlineStr">
        <is>
          <t>27×105</t>
        </is>
      </c>
      <c r="O815" s="99">
        <f>F815</f>
        <v/>
      </c>
      <c r="P815" s="99">
        <f>SUM(I815)</f>
        <v/>
      </c>
      <c r="Q815" s="117" t="n"/>
      <c r="R815" s="118" t="n"/>
      <c r="S815" s="118" t="n"/>
      <c r="T815" s="119" t="n"/>
      <c r="U815" s="120" t="n"/>
      <c r="V815" s="120" t="n"/>
      <c r="W815" s="121" t="n"/>
      <c r="X815" s="122" t="n"/>
      <c r="Y815" s="122" t="n"/>
      <c r="Z815" s="143" t="n"/>
      <c r="AA815" s="140" t="n"/>
      <c r="AB815" s="140" t="n"/>
      <c r="AC815" s="144" t="n"/>
      <c r="AD815" s="142" t="n"/>
      <c r="AE815" s="142" t="n"/>
    </row>
    <row r="816" ht="15" customHeight="1" thickBot="1">
      <c r="A816" s="211" t="n"/>
      <c r="B816" s="88" t="inlineStr">
        <is>
          <t>E135</t>
        </is>
      </c>
      <c r="C816" s="89">
        <f>SUMIF(数量表!D:H,B816,数量表!H:H)</f>
        <v/>
      </c>
      <c r="D816" s="89" t="n">
        <v>27</v>
      </c>
      <c r="E816" s="89" t="n">
        <v>105</v>
      </c>
      <c r="F816" s="90" t="n">
        <v>1255</v>
      </c>
      <c r="G816" s="89" t="n"/>
      <c r="H816" s="91" t="n">
        <v>1</v>
      </c>
      <c r="I816" s="213">
        <f>C816*H816</f>
        <v/>
      </c>
      <c r="J816" s="29" t="n"/>
      <c r="K816" s="96" t="n"/>
      <c r="L816" s="97" t="n"/>
      <c r="M816" s="97" t="n"/>
      <c r="N816" s="98" t="inlineStr">
        <is>
          <t>27×105</t>
        </is>
      </c>
      <c r="O816" s="99">
        <f>F816</f>
        <v/>
      </c>
      <c r="P816" s="99">
        <f>SUM(I816)</f>
        <v/>
      </c>
      <c r="Q816" s="117" t="n"/>
      <c r="R816" s="118" t="n"/>
      <c r="S816" s="118" t="n"/>
      <c r="T816" s="119" t="n"/>
      <c r="U816" s="120" t="n"/>
      <c r="V816" s="120" t="n"/>
      <c r="W816" s="121" t="n"/>
      <c r="X816" s="122" t="n"/>
      <c r="Y816" s="122" t="n"/>
      <c r="Z816" s="143" t="n"/>
      <c r="AA816" s="140" t="n"/>
      <c r="AB816" s="140" t="n"/>
      <c r="AC816" s="144" t="n"/>
      <c r="AD816" s="142" t="n"/>
      <c r="AE816" s="142" t="n"/>
    </row>
    <row r="817" ht="15" customHeight="1">
      <c r="A817" s="211" t="n"/>
      <c r="B817" s="79" t="inlineStr">
        <is>
          <t>E135-L</t>
        </is>
      </c>
      <c r="C817" s="80">
        <f>SUMIF(数量表!D:H,B817,数量表!H:H)</f>
        <v/>
      </c>
      <c r="D817" s="80" t="n">
        <v>27</v>
      </c>
      <c r="E817" s="80" t="n">
        <v>105</v>
      </c>
      <c r="F817" s="81" t="n">
        <v>470</v>
      </c>
      <c r="G817" s="80" t="n"/>
      <c r="H817" s="82" t="n">
        <v>3</v>
      </c>
      <c r="I817" s="212">
        <f>C817*H817</f>
        <v/>
      </c>
      <c r="J817" s="29" t="n"/>
      <c r="K817" s="96" t="n"/>
      <c r="L817" s="97" t="n"/>
      <c r="M817" s="97" t="n"/>
      <c r="N817" s="98" t="inlineStr">
        <is>
          <t>27×105</t>
        </is>
      </c>
      <c r="O817" s="99">
        <f>F817</f>
        <v/>
      </c>
      <c r="P817" s="99">
        <f>SUM(I817)</f>
        <v/>
      </c>
      <c r="Q817" s="117" t="n"/>
      <c r="R817" s="118" t="n"/>
      <c r="S817" s="118" t="n"/>
      <c r="T817" s="119" t="n"/>
      <c r="U817" s="120" t="n"/>
      <c r="V817" s="120" t="n"/>
      <c r="W817" s="121" t="n"/>
      <c r="X817" s="122" t="n"/>
      <c r="Y817" s="122" t="n"/>
      <c r="Z817" s="143" t="n"/>
      <c r="AA817" s="140" t="n"/>
      <c r="AB817" s="140" t="n"/>
      <c r="AC817" s="144" t="n"/>
      <c r="AD817" s="142" t="n"/>
      <c r="AE817" s="142" t="n"/>
    </row>
    <row r="818" ht="15" customHeight="1">
      <c r="A818" s="211" t="n"/>
      <c r="B818" s="85" t="inlineStr">
        <is>
          <t>E135-L</t>
        </is>
      </c>
      <c r="C818">
        <f>SUMIF(数量表!D:H,B818,数量表!H:H)</f>
        <v/>
      </c>
      <c r="D818" t="n">
        <v>27</v>
      </c>
      <c r="E818" t="n">
        <v>105</v>
      </c>
      <c r="F818" s="86" t="n">
        <v>1255</v>
      </c>
      <c r="H818" s="87" t="n">
        <v>1</v>
      </c>
      <c r="I818" s="214">
        <f>C818*H818</f>
        <v/>
      </c>
      <c r="J818" s="29" t="n"/>
      <c r="K818" s="96" t="n"/>
      <c r="L818" s="97" t="n"/>
      <c r="M818" s="97" t="n"/>
      <c r="N818" s="98" t="inlineStr">
        <is>
          <t>27×105</t>
        </is>
      </c>
      <c r="O818" s="99">
        <f>F818</f>
        <v/>
      </c>
      <c r="P818" s="99">
        <f>SUM(I818)</f>
        <v/>
      </c>
      <c r="Q818" s="117" t="n"/>
      <c r="R818" s="118" t="n"/>
      <c r="S818" s="118" t="n"/>
      <c r="T818" s="119" t="n"/>
      <c r="U818" s="120" t="n"/>
      <c r="V818" s="120" t="n"/>
      <c r="W818" s="121" t="n"/>
      <c r="X818" s="122" t="n"/>
      <c r="Y818" s="122" t="n"/>
      <c r="Z818" s="143" t="n"/>
      <c r="AA818" s="140" t="n"/>
      <c r="AB818" s="140" t="n"/>
      <c r="AC818" s="144" t="n"/>
      <c r="AD818" s="142" t="n"/>
      <c r="AE818" s="142" t="n"/>
    </row>
    <row r="819" ht="15" customHeight="1" thickBot="1">
      <c r="A819" s="211" t="n"/>
      <c r="B819" s="88" t="inlineStr">
        <is>
          <t>E135-L</t>
        </is>
      </c>
      <c r="C819" s="89">
        <f>SUMIF(数量表!D:H,B819,数量表!H:H)</f>
        <v/>
      </c>
      <c r="D819" s="89" t="n">
        <v>27</v>
      </c>
      <c r="E819" s="89" t="n">
        <v>105</v>
      </c>
      <c r="F819" s="90" t="n">
        <v>2037</v>
      </c>
      <c r="G819" s="89" t="n"/>
      <c r="H819" s="91" t="n">
        <v>1</v>
      </c>
      <c r="I819" s="213">
        <f>C819*H819</f>
        <v/>
      </c>
      <c r="J819" s="29" t="n"/>
      <c r="K819" s="96" t="n"/>
      <c r="L819" s="97" t="n"/>
      <c r="M819" s="97" t="n"/>
      <c r="N819" s="98" t="inlineStr">
        <is>
          <t>27×105</t>
        </is>
      </c>
      <c r="O819" s="99">
        <f>F819</f>
        <v/>
      </c>
      <c r="P819" s="99">
        <f>SUM(I819)</f>
        <v/>
      </c>
      <c r="Q819" s="117" t="n"/>
      <c r="R819" s="118" t="n"/>
      <c r="S819" s="118" t="n"/>
      <c r="T819" s="119" t="n"/>
      <c r="U819" s="120" t="n"/>
      <c r="V819" s="120" t="n"/>
      <c r="W819" s="121" t="n"/>
      <c r="X819" s="122" t="n"/>
      <c r="Y819" s="122" t="n"/>
      <c r="Z819" s="143" t="n"/>
      <c r="AA819" s="140" t="n"/>
      <c r="AB819" s="140" t="n"/>
      <c r="AC819" s="144" t="n"/>
      <c r="AD819" s="142" t="n"/>
      <c r="AE819" s="142" t="n"/>
    </row>
    <row r="820" ht="15" customHeight="1">
      <c r="A820" s="211" t="n"/>
      <c r="B820" s="79" t="inlineStr">
        <is>
          <t>E135-R</t>
        </is>
      </c>
      <c r="C820" s="80">
        <f>SUMIF(数量表!D:H,B820,数量表!H:H)</f>
        <v/>
      </c>
      <c r="D820" s="80" t="n">
        <v>27</v>
      </c>
      <c r="E820" s="80" t="n">
        <v>105</v>
      </c>
      <c r="F820" s="81" t="n">
        <v>1255</v>
      </c>
      <c r="G820" s="80" t="n"/>
      <c r="H820" s="82" t="n">
        <v>1</v>
      </c>
      <c r="I820" s="212">
        <f>C820*H820</f>
        <v/>
      </c>
      <c r="J820" s="29" t="n"/>
      <c r="K820" s="96" t="n"/>
      <c r="L820" s="97" t="n"/>
      <c r="M820" s="97" t="n"/>
      <c r="N820" s="98" t="inlineStr">
        <is>
          <t>27×105</t>
        </is>
      </c>
      <c r="O820" s="99">
        <f>F820</f>
        <v/>
      </c>
      <c r="P820" s="99">
        <f>SUM(I820)</f>
        <v/>
      </c>
      <c r="Q820" s="117" t="n"/>
      <c r="R820" s="118" t="n"/>
      <c r="S820" s="118" t="n"/>
      <c r="T820" s="119" t="n"/>
      <c r="U820" s="120" t="n"/>
      <c r="V820" s="120" t="n"/>
      <c r="W820" s="121" t="n"/>
      <c r="X820" s="122" t="n"/>
      <c r="Y820" s="122" t="n"/>
      <c r="Z820" s="143" t="n"/>
      <c r="AA820" s="140" t="n"/>
      <c r="AB820" s="140" t="n"/>
      <c r="AC820" s="144" t="n"/>
      <c r="AD820" s="142" t="n"/>
      <c r="AE820" s="142" t="n"/>
    </row>
    <row r="821" ht="15" customHeight="1">
      <c r="A821" s="211" t="n"/>
      <c r="B821" s="85" t="inlineStr">
        <is>
          <t>E135-R</t>
        </is>
      </c>
      <c r="C821">
        <f>SUMIF(数量表!D:H,B821,数量表!H:H)</f>
        <v/>
      </c>
      <c r="D821" t="n">
        <v>27</v>
      </c>
      <c r="E821" t="n">
        <v>105</v>
      </c>
      <c r="F821" s="86" t="n">
        <v>470</v>
      </c>
      <c r="H821" s="87" t="n">
        <v>3</v>
      </c>
      <c r="I821" s="214">
        <f>C821*H821</f>
        <v/>
      </c>
      <c r="J821" s="29" t="n"/>
      <c r="K821" s="96" t="n"/>
      <c r="L821" s="97" t="n"/>
      <c r="M821" s="97" t="n"/>
      <c r="N821" s="98" t="inlineStr">
        <is>
          <t>27×105</t>
        </is>
      </c>
      <c r="O821" s="99">
        <f>F821</f>
        <v/>
      </c>
      <c r="P821" s="99">
        <f>SUM(I821)</f>
        <v/>
      </c>
      <c r="Q821" s="117" t="n"/>
      <c r="R821" s="118" t="n"/>
      <c r="S821" s="118" t="n"/>
      <c r="T821" s="119" t="n"/>
      <c r="U821" s="120" t="n"/>
      <c r="V821" s="120" t="n"/>
      <c r="W821" s="121" t="n"/>
      <c r="X821" s="122" t="n"/>
      <c r="Y821" s="122" t="n"/>
      <c r="Z821" s="143" t="n"/>
      <c r="AA821" s="140" t="n"/>
      <c r="AB821" s="140" t="n"/>
      <c r="AC821" s="144" t="n"/>
      <c r="AD821" s="142" t="n"/>
      <c r="AE821" s="142" t="n"/>
    </row>
    <row r="822" ht="15" customHeight="1" thickBot="1">
      <c r="A822" s="211" t="n"/>
      <c r="B822" s="88" t="inlineStr">
        <is>
          <t>E135-R</t>
        </is>
      </c>
      <c r="C822" s="89">
        <f>SUMIF(数量表!D:H,B822,数量表!H:H)</f>
        <v/>
      </c>
      <c r="D822" s="89" t="n">
        <v>27</v>
      </c>
      <c r="E822" s="89" t="n">
        <v>105</v>
      </c>
      <c r="F822" s="90" t="n">
        <v>2037</v>
      </c>
      <c r="G822" s="89" t="n"/>
      <c r="H822" s="91" t="n">
        <v>1</v>
      </c>
      <c r="I822" s="213">
        <f>C822*H822</f>
        <v/>
      </c>
      <c r="J822" s="29" t="n"/>
      <c r="K822" s="96" t="n"/>
      <c r="L822" s="97" t="n"/>
      <c r="M822" s="97" t="n"/>
      <c r="N822" s="98" t="inlineStr">
        <is>
          <t>27×105</t>
        </is>
      </c>
      <c r="O822" s="99">
        <f>F822</f>
        <v/>
      </c>
      <c r="P822" s="99">
        <f>SUM(I822)</f>
        <v/>
      </c>
      <c r="Q822" s="117" t="n"/>
      <c r="R822" s="118" t="n"/>
      <c r="S822" s="118" t="n"/>
      <c r="T822" s="119" t="n"/>
      <c r="U822" s="120" t="n"/>
      <c r="V822" s="120" t="n"/>
      <c r="W822" s="121" t="n"/>
      <c r="X822" s="122" t="n"/>
      <c r="Y822" s="122" t="n"/>
      <c r="Z822" s="143" t="n"/>
      <c r="AA822" s="140" t="n"/>
      <c r="AB822" s="140" t="n"/>
      <c r="AC822" s="144" t="n"/>
      <c r="AD822" s="142" t="n"/>
      <c r="AE822" s="142" t="n"/>
    </row>
    <row r="823" ht="15" customHeight="1">
      <c r="B823" s="85" t="inlineStr">
        <is>
          <t>E135L</t>
        </is>
      </c>
      <c r="C823">
        <f>SUMIF(数量表!D:H,B823,数量表!H:H)</f>
        <v/>
      </c>
      <c r="D823" t="n">
        <v>27</v>
      </c>
      <c r="E823" t="n">
        <v>105</v>
      </c>
      <c r="F823" s="86" t="n">
        <v>470</v>
      </c>
      <c r="H823" s="87" t="n">
        <v>4</v>
      </c>
      <c r="I823" s="214">
        <f>C823*H823</f>
        <v/>
      </c>
      <c r="J823" s="29" t="n"/>
      <c r="K823" s="96" t="n"/>
      <c r="L823" s="97" t="n"/>
      <c r="M823" s="97" t="n"/>
      <c r="N823" s="98" t="inlineStr">
        <is>
          <t>27×105</t>
        </is>
      </c>
      <c r="O823" s="99">
        <f>F823</f>
        <v/>
      </c>
      <c r="P823" s="99">
        <f>SUM(I823)</f>
        <v/>
      </c>
      <c r="Q823" s="117" t="n"/>
      <c r="R823" s="118" t="n"/>
      <c r="S823" s="118" t="n"/>
      <c r="T823" s="119" t="n"/>
      <c r="U823" s="120" t="n"/>
      <c r="V823" s="120" t="n"/>
      <c r="W823" s="121" t="n"/>
      <c r="X823" s="122" t="n"/>
      <c r="Y823" s="122" t="n"/>
      <c r="Z823" s="143" t="n"/>
      <c r="AA823" s="140" t="n"/>
      <c r="AB823" s="140" t="n"/>
      <c r="AC823" s="144" t="n"/>
      <c r="AD823" s="142" t="n"/>
      <c r="AE823" s="142" t="n"/>
    </row>
    <row r="824" ht="15" customHeight="1" thickBot="1">
      <c r="A824" s="211" t="n"/>
      <c r="B824" s="88" t="inlineStr">
        <is>
          <t>E135L</t>
        </is>
      </c>
      <c r="C824" s="89">
        <f>SUMIF(数量表!D:H,B824,数量表!H:H)</f>
        <v/>
      </c>
      <c r="D824" s="89" t="n">
        <v>27</v>
      </c>
      <c r="E824" s="89" t="n">
        <v>105</v>
      </c>
      <c r="F824" s="90" t="n">
        <v>1242</v>
      </c>
      <c r="G824" s="89" t="n"/>
      <c r="H824" s="91" t="n">
        <v>1</v>
      </c>
      <c r="I824" s="213">
        <f>C824*H824</f>
        <v/>
      </c>
      <c r="J824" s="29" t="n"/>
      <c r="K824" s="96" t="n"/>
      <c r="L824" s="97" t="n"/>
      <c r="M824" s="97" t="n"/>
      <c r="N824" s="98" t="inlineStr">
        <is>
          <t>27×105</t>
        </is>
      </c>
      <c r="O824" s="99">
        <f>F824</f>
        <v/>
      </c>
      <c r="P824" s="99">
        <f>SUM(I824)</f>
        <v/>
      </c>
      <c r="Q824" s="117" t="n"/>
      <c r="R824" s="118" t="n"/>
      <c r="S824" s="118" t="n"/>
      <c r="T824" s="119" t="n"/>
      <c r="U824" s="120" t="n"/>
      <c r="V824" s="120" t="n"/>
      <c r="W824" s="121" t="n"/>
      <c r="X824" s="122" t="n"/>
      <c r="Y824" s="122" t="n"/>
      <c r="Z824" s="143" t="n"/>
      <c r="AA824" s="140" t="n"/>
      <c r="AB824" s="140" t="n"/>
      <c r="AC824" s="144" t="n"/>
      <c r="AD824" s="142" t="n"/>
      <c r="AE824" s="142" t="n"/>
    </row>
    <row r="825" ht="15" customHeight="1">
      <c r="B825" s="79" t="inlineStr">
        <is>
          <t>E135L-L</t>
        </is>
      </c>
      <c r="C825" s="80">
        <f>SUMIF(数量表!D:H,B825,数量表!H:H)</f>
        <v/>
      </c>
      <c r="D825" s="80" t="n">
        <v>27</v>
      </c>
      <c r="E825" s="80" t="n">
        <v>105</v>
      </c>
      <c r="F825" s="81" t="n">
        <v>470</v>
      </c>
      <c r="G825" s="80" t="n"/>
      <c r="H825" s="82" t="n">
        <v>3</v>
      </c>
      <c r="I825" s="212">
        <f>C825*H825</f>
        <v/>
      </c>
      <c r="J825" s="29" t="n"/>
      <c r="K825" s="96" t="n"/>
      <c r="L825" s="97" t="n"/>
      <c r="M825" s="97" t="n"/>
      <c r="N825" s="98" t="inlineStr">
        <is>
          <t>27×105</t>
        </is>
      </c>
      <c r="O825" s="99">
        <f>F825</f>
        <v/>
      </c>
      <c r="P825" s="99">
        <f>SUM(I825)</f>
        <v/>
      </c>
      <c r="Q825" s="117" t="n"/>
      <c r="R825" s="118" t="n"/>
      <c r="S825" s="118" t="n"/>
      <c r="T825" s="119" t="n"/>
      <c r="U825" s="120" t="n"/>
      <c r="V825" s="120" t="n"/>
      <c r="W825" s="121" t="n"/>
      <c r="X825" s="122" t="n"/>
      <c r="Y825" s="122" t="n"/>
      <c r="Z825" s="143" t="n"/>
      <c r="AA825" s="140" t="n"/>
      <c r="AB825" s="140" t="n"/>
      <c r="AC825" s="144" t="n"/>
      <c r="AD825" s="142" t="n"/>
      <c r="AE825" s="142" t="n"/>
    </row>
    <row r="826" ht="15" customHeight="1">
      <c r="B826" s="85" t="inlineStr">
        <is>
          <t>E135L-L</t>
        </is>
      </c>
      <c r="C826">
        <f>SUMIF(数量表!D:H,B826,数量表!H:H)</f>
        <v/>
      </c>
      <c r="D826" t="n">
        <v>27</v>
      </c>
      <c r="E826" t="n">
        <v>105</v>
      </c>
      <c r="F826" s="86" t="n">
        <v>1242</v>
      </c>
      <c r="H826" s="87" t="n">
        <v>1</v>
      </c>
      <c r="I826" s="214">
        <f>C826*H826</f>
        <v/>
      </c>
      <c r="J826" s="29" t="n"/>
      <c r="K826" s="96" t="n"/>
      <c r="L826" s="97" t="n"/>
      <c r="M826" s="97" t="n"/>
      <c r="N826" s="98" t="inlineStr">
        <is>
          <t>27×105</t>
        </is>
      </c>
      <c r="O826" s="99">
        <f>F826</f>
        <v/>
      </c>
      <c r="P826" s="99">
        <f>SUM(I826)</f>
        <v/>
      </c>
      <c r="Q826" s="117" t="n"/>
      <c r="R826" s="118" t="n"/>
      <c r="S826" s="118" t="n"/>
      <c r="T826" s="119" t="n"/>
      <c r="U826" s="120" t="n"/>
      <c r="V826" s="120" t="n"/>
      <c r="W826" s="121" t="n"/>
      <c r="X826" s="122" t="n"/>
      <c r="Y826" s="122" t="n"/>
      <c r="Z826" s="143" t="n"/>
      <c r="AA826" s="140" t="n"/>
      <c r="AB826" s="140" t="n"/>
      <c r="AC826" s="144" t="n"/>
      <c r="AD826" s="142" t="n"/>
      <c r="AE826" s="142" t="n"/>
    </row>
    <row r="827" ht="15" customHeight="1" thickBot="1">
      <c r="B827" s="88" t="inlineStr">
        <is>
          <t>E135L-L</t>
        </is>
      </c>
      <c r="C827" s="89">
        <f>SUMIF(数量表!D:H,B827,数量表!H:H)</f>
        <v/>
      </c>
      <c r="D827" s="89" t="n">
        <v>27</v>
      </c>
      <c r="E827" s="89" t="n">
        <v>105</v>
      </c>
      <c r="F827" s="90" t="n">
        <v>2060</v>
      </c>
      <c r="G827" s="89" t="n"/>
      <c r="H827" s="91" t="n">
        <v>2</v>
      </c>
      <c r="I827" s="213">
        <f>C827*H827</f>
        <v/>
      </c>
      <c r="J827" s="29" t="n"/>
      <c r="K827" s="96" t="n"/>
      <c r="L827" s="97" t="n"/>
      <c r="M827" s="97" t="n"/>
      <c r="N827" s="98" t="inlineStr">
        <is>
          <t>27×105</t>
        </is>
      </c>
      <c r="O827" s="99">
        <f>F827</f>
        <v/>
      </c>
      <c r="P827" s="99">
        <f>SUM(I827)</f>
        <v/>
      </c>
      <c r="Q827" s="117" t="n"/>
      <c r="R827" s="118" t="n"/>
      <c r="S827" s="118" t="n"/>
      <c r="T827" s="119" t="n"/>
      <c r="U827" s="120" t="n"/>
      <c r="V827" s="120" t="n"/>
      <c r="W827" s="121" t="n"/>
      <c r="X827" s="122" t="n"/>
      <c r="Y827" s="122" t="n"/>
      <c r="Z827" s="143" t="n"/>
      <c r="AA827" s="140" t="n"/>
      <c r="AB827" s="140" t="n"/>
      <c r="AC827" s="144" t="n"/>
      <c r="AD827" s="142" t="n"/>
      <c r="AE827" s="142" t="n"/>
    </row>
    <row r="828" ht="15" customHeight="1">
      <c r="B828" s="79" t="inlineStr">
        <is>
          <t>E135R</t>
        </is>
      </c>
      <c r="C828" s="80">
        <f>SUMIF(数量表!D:H,B828,数量表!H:H)</f>
        <v/>
      </c>
      <c r="D828" s="80" t="n">
        <v>27</v>
      </c>
      <c r="E828" s="80" t="n">
        <v>105</v>
      </c>
      <c r="F828" s="81" t="n">
        <v>470</v>
      </c>
      <c r="G828" s="80" t="n"/>
      <c r="H828" s="82" t="n">
        <v>4</v>
      </c>
      <c r="I828" s="214">
        <f>C828*H828</f>
        <v/>
      </c>
      <c r="J828" s="2" t="n"/>
      <c r="K828" s="96" t="n"/>
      <c r="L828" s="97" t="n"/>
      <c r="M828" s="97" t="n"/>
      <c r="N828" s="98" t="inlineStr">
        <is>
          <t>27×105</t>
        </is>
      </c>
      <c r="O828" s="99">
        <f>F828</f>
        <v/>
      </c>
      <c r="P828" s="110">
        <f>SUM(I828)</f>
        <v/>
      </c>
      <c r="Q828" s="129" t="n"/>
      <c r="R828" s="130" t="n"/>
      <c r="S828" s="130" t="n"/>
      <c r="T828" s="131" t="n"/>
      <c r="U828" s="132" t="n"/>
      <c r="V828" s="132" t="n"/>
      <c r="W828" s="133" t="n"/>
      <c r="X828" s="134" t="n"/>
      <c r="Y828" s="134" t="n"/>
      <c r="Z828" s="151" t="n"/>
      <c r="AA828" s="152" t="n"/>
      <c r="AB828" s="152" t="n"/>
      <c r="AC828" s="153" t="n"/>
      <c r="AD828" s="154" t="n"/>
      <c r="AE828" s="154" t="n"/>
    </row>
    <row r="829" ht="15" customHeight="1" thickBot="1">
      <c r="B829" s="85" t="inlineStr">
        <is>
          <t>E135R</t>
        </is>
      </c>
      <c r="C829">
        <f>SUMIF(数量表!D:H,B829,数量表!H:H)</f>
        <v/>
      </c>
      <c r="D829" t="n">
        <v>27</v>
      </c>
      <c r="E829" t="n">
        <v>105</v>
      </c>
      <c r="F829" s="86" t="n">
        <v>1242</v>
      </c>
      <c r="H829" s="87" t="n">
        <v>1</v>
      </c>
      <c r="I829" s="214">
        <f>C829*H829</f>
        <v/>
      </c>
      <c r="J829" s="2" t="n"/>
      <c r="K829" s="96" t="n"/>
      <c r="L829" s="97" t="n"/>
      <c r="M829" s="97" t="n"/>
      <c r="N829" s="98" t="inlineStr">
        <is>
          <t>27×105</t>
        </is>
      </c>
      <c r="O829" s="99">
        <f>F829</f>
        <v/>
      </c>
      <c r="P829" s="104">
        <f>SUM(I829)</f>
        <v/>
      </c>
      <c r="Q829" s="123" t="n"/>
      <c r="R829" s="124" t="n"/>
      <c r="S829" s="124" t="n"/>
      <c r="T829" s="125" t="n"/>
      <c r="U829" s="126" t="n"/>
      <c r="V829" s="126" t="n"/>
      <c r="W829" s="127" t="n"/>
      <c r="X829" s="145" t="n"/>
      <c r="Y829" s="145" t="n"/>
      <c r="Z829" s="146" t="n"/>
      <c r="AA829" s="147" t="n"/>
      <c r="AB829" s="147" t="n"/>
      <c r="AC829" s="148" t="n"/>
      <c r="AD829" s="149" t="n"/>
      <c r="AE829" s="149" t="n"/>
    </row>
    <row r="830" ht="15" customHeight="1">
      <c r="B830" s="79" t="inlineStr">
        <is>
          <t>E135R-R</t>
        </is>
      </c>
      <c r="C830" s="80">
        <f>SUMIF(数量表!D:H,B830,数量表!H:H)</f>
        <v/>
      </c>
      <c r="D830" s="80" t="n">
        <v>27</v>
      </c>
      <c r="E830" s="80" t="n">
        <v>105</v>
      </c>
      <c r="F830" s="81" t="n">
        <v>470</v>
      </c>
      <c r="G830" s="80" t="n"/>
      <c r="H830" s="82" t="n">
        <v>4</v>
      </c>
      <c r="I830" s="212">
        <f>C830*H830</f>
        <v/>
      </c>
      <c r="J830" s="29" t="n"/>
      <c r="K830" s="96" t="n"/>
      <c r="L830" s="97" t="n"/>
      <c r="M830" s="97" t="n"/>
      <c r="N830" s="98" t="inlineStr">
        <is>
          <t>27×105</t>
        </is>
      </c>
      <c r="O830" s="99">
        <f>F830</f>
        <v/>
      </c>
      <c r="P830" s="99">
        <f>SUM(I830)</f>
        <v/>
      </c>
      <c r="Q830" s="117" t="n"/>
      <c r="R830" s="118" t="n"/>
      <c r="S830" s="118" t="n"/>
      <c r="T830" s="119" t="n"/>
      <c r="U830" s="120" t="n"/>
      <c r="V830" s="120" t="n"/>
      <c r="W830" s="121" t="n"/>
      <c r="X830" s="122" t="n"/>
      <c r="Y830" s="122" t="n"/>
      <c r="Z830" s="143" t="n"/>
      <c r="AA830" s="140" t="n"/>
      <c r="AB830" s="140" t="n"/>
      <c r="AC830" s="144" t="n"/>
      <c r="AD830" s="142" t="n"/>
      <c r="AE830" s="142" t="n"/>
    </row>
    <row r="831" ht="15" customHeight="1">
      <c r="B831" s="85" t="inlineStr">
        <is>
          <t>E135R-R</t>
        </is>
      </c>
      <c r="C831">
        <f>SUMIF(数量表!D:H,B831,数量表!H:H)</f>
        <v/>
      </c>
      <c r="D831" t="n">
        <v>27</v>
      </c>
      <c r="E831" t="n">
        <v>105</v>
      </c>
      <c r="F831" s="86" t="n">
        <v>1242</v>
      </c>
      <c r="H831" s="87" t="n">
        <v>1</v>
      </c>
      <c r="I831" s="214">
        <f>C831*H831</f>
        <v/>
      </c>
      <c r="J831" s="29" t="n"/>
      <c r="K831" s="96" t="n"/>
      <c r="L831" s="97" t="n"/>
      <c r="M831" s="97" t="n"/>
      <c r="N831" s="98" t="inlineStr">
        <is>
          <t>27×105</t>
        </is>
      </c>
      <c r="O831" s="99">
        <f>F831</f>
        <v/>
      </c>
      <c r="P831" s="99">
        <f>SUM(I831)</f>
        <v/>
      </c>
      <c r="Q831" s="117" t="n"/>
      <c r="R831" s="118" t="n"/>
      <c r="S831" s="118" t="n"/>
      <c r="T831" s="119" t="n"/>
      <c r="U831" s="120" t="n"/>
      <c r="V831" s="120" t="n"/>
      <c r="W831" s="121" t="n"/>
      <c r="X831" s="122" t="n"/>
      <c r="Y831" s="122" t="n"/>
      <c r="Z831" s="143" t="n"/>
      <c r="AA831" s="140" t="n"/>
      <c r="AB831" s="140" t="n"/>
      <c r="AC831" s="144" t="n"/>
      <c r="AD831" s="142" t="n"/>
      <c r="AE831" s="142" t="n"/>
    </row>
    <row r="832" ht="15" customHeight="1" thickBot="1">
      <c r="B832" s="88" t="inlineStr">
        <is>
          <t>E135R-R</t>
        </is>
      </c>
      <c r="C832" s="89">
        <f>SUMIF(数量表!D:H,B832,数量表!H:H)</f>
        <v/>
      </c>
      <c r="D832" s="89" t="n">
        <v>27</v>
      </c>
      <c r="E832" s="89" t="n">
        <v>105</v>
      </c>
      <c r="F832" s="90" t="n">
        <v>2060</v>
      </c>
      <c r="G832" s="89" t="n"/>
      <c r="H832" s="91" t="n">
        <v>2</v>
      </c>
      <c r="I832" s="213">
        <f>C832*H832</f>
        <v/>
      </c>
      <c r="J832" s="29" t="n"/>
      <c r="K832" s="96" t="n"/>
      <c r="L832" s="97" t="n"/>
      <c r="M832" s="97" t="n"/>
      <c r="N832" s="98" t="inlineStr">
        <is>
          <t>27×105</t>
        </is>
      </c>
      <c r="O832" s="99">
        <f>F832</f>
        <v/>
      </c>
      <c r="P832" s="99">
        <f>SUM(I832)</f>
        <v/>
      </c>
      <c r="Q832" s="117" t="n"/>
      <c r="R832" s="118" t="n"/>
      <c r="S832" s="118" t="n"/>
      <c r="T832" s="119" t="n"/>
      <c r="U832" s="120" t="n"/>
      <c r="V832" s="120" t="n"/>
      <c r="W832" s="121" t="n"/>
      <c r="X832" s="122" t="n"/>
      <c r="Y832" s="122" t="n"/>
      <c r="Z832" s="143" t="n"/>
      <c r="AA832" s="140" t="n"/>
      <c r="AB832" s="140" t="n"/>
      <c r="AC832" s="144" t="n"/>
      <c r="AD832" s="142" t="n"/>
      <c r="AE832" s="142" t="n"/>
    </row>
    <row r="833" ht="15" customHeight="1">
      <c r="B833" s="79" t="inlineStr">
        <is>
          <t>E273</t>
        </is>
      </c>
      <c r="C833" s="80">
        <f>SUMIF(数量表!D:H,B833,数量表!H:H)</f>
        <v/>
      </c>
      <c r="D833" s="80" t="n">
        <v>27</v>
      </c>
      <c r="E833" s="80" t="n">
        <v>105</v>
      </c>
      <c r="F833" s="81" t="n">
        <v>470</v>
      </c>
      <c r="G833" s="80" t="inlineStr">
        <is>
          <t>×</t>
        </is>
      </c>
      <c r="H833" s="82" t="n">
        <v>7</v>
      </c>
      <c r="I833" s="212">
        <f>C833*H833</f>
        <v/>
      </c>
      <c r="J833" s="2" t="n"/>
      <c r="K833" s="96" t="n"/>
      <c r="L833" s="97" t="n"/>
      <c r="M833" s="97" t="n"/>
      <c r="N833" s="98" t="inlineStr">
        <is>
          <t>27×105</t>
        </is>
      </c>
      <c r="O833" s="99">
        <f>F833</f>
        <v/>
      </c>
      <c r="P833" s="99">
        <f>SUM(I833)</f>
        <v/>
      </c>
      <c r="Q833" s="117" t="n"/>
      <c r="R833" s="118" t="n"/>
      <c r="S833" s="118" t="n"/>
      <c r="T833" s="119" t="n"/>
      <c r="U833" s="120" t="n"/>
      <c r="V833" s="120" t="n"/>
      <c r="W833" s="121" t="n"/>
      <c r="X833" s="122" t="n"/>
      <c r="Y833" s="122" t="n"/>
      <c r="Z833" s="143" t="n"/>
      <c r="AA833" s="140" t="n"/>
      <c r="AB833" s="140" t="n"/>
      <c r="AC833" s="144" t="n"/>
      <c r="AD833" s="142" t="n"/>
      <c r="AE833" s="142" t="n"/>
    </row>
    <row r="834" ht="15" customHeight="1" thickBot="1">
      <c r="A834" s="211" t="n"/>
      <c r="B834" s="88" t="inlineStr">
        <is>
          <t>E273</t>
        </is>
      </c>
      <c r="C834" s="89">
        <f>SUMIF(数量表!D:H,B834,数量表!H:H)</f>
        <v/>
      </c>
      <c r="D834" s="89" t="n">
        <v>27</v>
      </c>
      <c r="E834" s="89" t="n">
        <v>105</v>
      </c>
      <c r="F834" s="90" t="n">
        <v>2620</v>
      </c>
      <c r="G834" s="89" t="inlineStr">
        <is>
          <t>×</t>
        </is>
      </c>
      <c r="H834" s="91" t="n">
        <v>1</v>
      </c>
      <c r="I834" s="213">
        <f>C834*H834</f>
        <v/>
      </c>
      <c r="J834" s="2" t="n"/>
      <c r="K834" s="96" t="n"/>
      <c r="L834" s="97" t="n"/>
      <c r="M834" s="97" t="n"/>
      <c r="N834" s="98" t="inlineStr">
        <is>
          <t>27×105</t>
        </is>
      </c>
      <c r="O834" s="99">
        <f>F834</f>
        <v/>
      </c>
      <c r="P834" s="99">
        <f>SUM(I834)</f>
        <v/>
      </c>
      <c r="Q834" s="117" t="n"/>
      <c r="R834" s="118" t="n"/>
      <c r="S834" s="118" t="n"/>
      <c r="T834" s="119" t="n"/>
      <c r="U834" s="120" t="n"/>
      <c r="V834" s="120" t="n"/>
      <c r="W834" s="121" t="n"/>
      <c r="X834" s="122" t="n"/>
      <c r="Y834" s="122" t="n"/>
      <c r="Z834" s="143" t="n"/>
      <c r="AA834" s="140" t="n"/>
      <c r="AB834" s="140" t="n"/>
      <c r="AC834" s="144" t="n"/>
      <c r="AD834" s="142" t="n"/>
      <c r="AE834" s="142" t="n"/>
    </row>
    <row r="835" ht="15" customHeight="1">
      <c r="B835" s="85" t="inlineStr">
        <is>
          <t>E273L</t>
        </is>
      </c>
      <c r="C835">
        <f>SUMIF(数量表!D:H,B835,数量表!H:H)</f>
        <v/>
      </c>
      <c r="D835" t="n">
        <v>27</v>
      </c>
      <c r="E835" t="n">
        <v>105</v>
      </c>
      <c r="F835" s="86" t="n">
        <v>470</v>
      </c>
      <c r="H835" s="87" t="n">
        <v>8</v>
      </c>
      <c r="I835" s="214">
        <f>C835*H835</f>
        <v/>
      </c>
      <c r="J835" s="29" t="n"/>
      <c r="K835" s="96" t="n"/>
      <c r="L835" s="97" t="n"/>
      <c r="M835" s="97" t="n"/>
      <c r="N835" s="98" t="inlineStr">
        <is>
          <t>27×105</t>
        </is>
      </c>
      <c r="O835" s="99">
        <f>F835</f>
        <v/>
      </c>
      <c r="P835" s="99">
        <f>SUM(I835)</f>
        <v/>
      </c>
      <c r="Q835" s="117" t="n"/>
      <c r="R835" s="118" t="n"/>
      <c r="S835" s="118" t="n"/>
      <c r="T835" s="119" t="n"/>
      <c r="U835" s="120" t="n"/>
      <c r="V835" s="120" t="n"/>
      <c r="W835" s="121" t="n"/>
      <c r="X835" s="122" t="n"/>
      <c r="Y835" s="122" t="n"/>
      <c r="Z835" s="143" t="n"/>
      <c r="AA835" s="140" t="n"/>
      <c r="AB835" s="140" t="n"/>
      <c r="AC835" s="144" t="n"/>
      <c r="AD835" s="142" t="n"/>
      <c r="AE835" s="142" t="n"/>
    </row>
    <row r="836" ht="15" customHeight="1" thickBot="1">
      <c r="A836" s="211" t="n"/>
      <c r="B836" s="88" t="inlineStr">
        <is>
          <t>E273L</t>
        </is>
      </c>
      <c r="C836" s="89">
        <f>SUMIF(数量表!D:H,B836,数量表!H:H)</f>
        <v/>
      </c>
      <c r="D836" s="89" t="n">
        <v>27</v>
      </c>
      <c r="E836" s="89" t="n">
        <v>105</v>
      </c>
      <c r="F836" s="90" t="n">
        <v>2607</v>
      </c>
      <c r="G836" s="89" t="n"/>
      <c r="H836" s="91" t="n">
        <v>1</v>
      </c>
      <c r="I836" s="213">
        <f>C836*H836</f>
        <v/>
      </c>
      <c r="J836" s="100" t="n"/>
      <c r="K836" s="101" t="n"/>
      <c r="L836" s="102" t="n"/>
      <c r="M836" s="215" t="n"/>
      <c r="N836" s="103" t="inlineStr">
        <is>
          <t>27×105</t>
        </is>
      </c>
      <c r="O836" s="99">
        <f>F836</f>
        <v/>
      </c>
      <c r="P836" s="104">
        <f>SUM(I836)</f>
        <v/>
      </c>
      <c r="Q836" s="123" t="n"/>
      <c r="R836" s="124" t="n"/>
      <c r="S836" s="124" t="n"/>
      <c r="T836" s="125" t="n"/>
      <c r="U836" s="126" t="n"/>
      <c r="V836" s="126" t="n"/>
      <c r="W836" s="127" t="n"/>
      <c r="X836" s="145" t="n"/>
      <c r="Y836" s="145" t="n"/>
      <c r="Z836" s="146" t="n"/>
      <c r="AA836" s="147" t="n"/>
      <c r="AB836" s="147" t="n"/>
      <c r="AC836" s="148" t="n"/>
      <c r="AD836" s="149" t="n"/>
      <c r="AE836" s="149" t="n"/>
    </row>
    <row r="837" ht="15" customHeight="1">
      <c r="B837" s="79" t="inlineStr">
        <is>
          <t>E273R</t>
        </is>
      </c>
      <c r="C837" s="80">
        <f>SUMIF(数量表!D:H,B837,数量表!H:H)</f>
        <v/>
      </c>
      <c r="D837" s="80" t="n">
        <v>27</v>
      </c>
      <c r="E837" s="80" t="n">
        <v>105</v>
      </c>
      <c r="F837" s="81" t="n">
        <v>2607</v>
      </c>
      <c r="G837" s="80" t="n"/>
      <c r="H837" s="82" t="n">
        <v>1</v>
      </c>
      <c r="I837" s="212">
        <f>C837*H837</f>
        <v/>
      </c>
      <c r="J837" s="2" t="n"/>
      <c r="K837" s="96" t="n"/>
      <c r="L837" s="97" t="n"/>
      <c r="M837" s="97" t="n"/>
      <c r="N837" s="103" t="inlineStr">
        <is>
          <t>27×105</t>
        </is>
      </c>
      <c r="O837" s="99">
        <f>F837</f>
        <v/>
      </c>
      <c r="P837" s="104">
        <f>SUM(I837)</f>
        <v/>
      </c>
      <c r="Q837" s="117" t="n"/>
      <c r="R837" s="118" t="n"/>
      <c r="S837" s="118" t="n"/>
      <c r="T837" s="119" t="n"/>
      <c r="U837" s="120" t="n"/>
      <c r="V837" s="120" t="n"/>
      <c r="W837" s="121" t="n"/>
      <c r="X837" s="122" t="n"/>
      <c r="Y837" s="122" t="n"/>
      <c r="Z837" s="143" t="n"/>
      <c r="AA837" s="140" t="n"/>
      <c r="AB837" s="140" t="n"/>
      <c r="AC837" s="144" t="n"/>
      <c r="AD837" s="142" t="n"/>
      <c r="AE837" s="142" t="n"/>
    </row>
    <row r="838" ht="15" customHeight="1" thickBot="1">
      <c r="B838" s="88" t="inlineStr">
        <is>
          <t>E273R</t>
        </is>
      </c>
      <c r="C838" s="89">
        <f>SUMIF(数量表!D:H,B838,数量表!H:H)</f>
        <v/>
      </c>
      <c r="D838" s="89" t="n">
        <v>27</v>
      </c>
      <c r="E838" s="89" t="n">
        <v>105</v>
      </c>
      <c r="F838" s="90" t="n">
        <v>470</v>
      </c>
      <c r="G838" s="89" t="n"/>
      <c r="H838" s="91" t="n">
        <v>8</v>
      </c>
      <c r="I838" s="213">
        <f>C838*H838</f>
        <v/>
      </c>
      <c r="J838" s="2" t="n"/>
      <c r="K838" s="96" t="n"/>
      <c r="L838" s="97" t="n"/>
      <c r="M838" s="97" t="n"/>
      <c r="N838" s="103" t="inlineStr">
        <is>
          <t>27×105</t>
        </is>
      </c>
      <c r="O838" s="99">
        <f>F838</f>
        <v/>
      </c>
      <c r="P838" s="104">
        <f>SUM(I838)</f>
        <v/>
      </c>
      <c r="Q838" s="117" t="n"/>
      <c r="R838" s="118" t="n"/>
      <c r="S838" s="118" t="n"/>
      <c r="T838" s="119" t="n"/>
      <c r="U838" s="120" t="n"/>
      <c r="V838" s="120" t="n"/>
      <c r="W838" s="121" t="n"/>
      <c r="X838" s="122" t="n"/>
      <c r="Y838" s="122" t="n"/>
      <c r="Z838" s="143" t="n"/>
      <c r="AA838" s="140" t="n"/>
      <c r="AB838" s="140" t="n"/>
      <c r="AC838" s="144" t="n"/>
      <c r="AD838" s="142" t="n"/>
      <c r="AE838" s="142" t="n"/>
    </row>
    <row r="839" ht="15" customHeight="1" thickBot="1">
      <c r="B839" s="85" t="n"/>
      <c r="F839" s="86" t="n"/>
      <c r="H839" s="87" t="n"/>
      <c r="I839" s="87" t="n"/>
      <c r="J839" s="2" t="n"/>
      <c r="K839" s="96" t="n"/>
      <c r="L839" s="97" t="n"/>
      <c r="M839" s="97" t="n"/>
      <c r="N839" s="98" t="n"/>
      <c r="O839" s="99" t="n"/>
      <c r="P839" s="99" t="n"/>
      <c r="Q839" s="117" t="n"/>
      <c r="R839" s="118" t="n"/>
      <c r="S839" s="118" t="n"/>
      <c r="T839" s="119" t="n"/>
      <c r="U839" s="120" t="n"/>
      <c r="V839" s="120" t="n"/>
      <c r="W839" s="121" t="n"/>
      <c r="X839" s="122" t="n"/>
      <c r="Y839" s="122" t="n"/>
      <c r="Z839" s="143" t="n"/>
      <c r="AA839" s="140" t="n"/>
      <c r="AB839" s="140" t="n"/>
      <c r="AC839" s="144" t="n"/>
      <c r="AD839" s="142" t="n"/>
      <c r="AE839" s="142" t="n"/>
    </row>
    <row r="840" ht="15" customHeight="1">
      <c r="A840" s="211" t="n"/>
      <c r="B840" s="79" t="inlineStr">
        <is>
          <t>45ME</t>
        </is>
      </c>
      <c r="C840" s="80">
        <f>SUMIF(数量表!D:H,B840,数量表!H:H)</f>
        <v/>
      </c>
      <c r="D840" s="80" t="n">
        <v>27</v>
      </c>
      <c r="E840" s="80" t="n">
        <v>105</v>
      </c>
      <c r="F840" s="209" t="n">
        <v>1710</v>
      </c>
      <c r="G840" s="80" t="inlineStr">
        <is>
          <t>×</t>
        </is>
      </c>
      <c r="H840" s="82" t="n">
        <v>1</v>
      </c>
      <c r="I840" s="82">
        <f>C840*H840</f>
        <v/>
      </c>
      <c r="J840" s="2" t="n"/>
      <c r="K840" s="96" t="n"/>
      <c r="L840" s="97" t="n"/>
      <c r="M840" s="97" t="n"/>
      <c r="N840" s="98" t="inlineStr">
        <is>
          <t>27×105</t>
        </is>
      </c>
      <c r="O840" s="99">
        <f>F840</f>
        <v/>
      </c>
      <c r="P840" s="99">
        <f>SUM(I840)</f>
        <v/>
      </c>
      <c r="Q840" s="117" t="n"/>
      <c r="R840" s="118" t="n"/>
      <c r="S840" s="118" t="n"/>
      <c r="T840" s="119" t="n"/>
      <c r="U840" s="120" t="n"/>
      <c r="V840" s="120" t="n"/>
      <c r="W840" s="121" t="n"/>
      <c r="X840" s="122" t="n"/>
      <c r="Y840" s="122" t="n"/>
      <c r="Z840" s="143" t="n"/>
      <c r="AA840" s="140" t="n"/>
      <c r="AB840" s="140" t="n"/>
      <c r="AC840" s="144" t="n"/>
      <c r="AD840" s="142" t="n"/>
      <c r="AE840" s="142" t="n"/>
    </row>
    <row r="841" ht="15" customHeight="1" thickBot="1">
      <c r="B841" s="85" t="inlineStr">
        <is>
          <t>45ME</t>
        </is>
      </c>
      <c r="C841">
        <f>SUMIF(数量表!D:H,B841,数量表!H:H)</f>
        <v/>
      </c>
      <c r="D841" t="n">
        <v>27</v>
      </c>
      <c r="E841" t="n">
        <v>105</v>
      </c>
      <c r="F841" s="120" t="n">
        <v>419</v>
      </c>
      <c r="G841" t="inlineStr">
        <is>
          <t>×</t>
        </is>
      </c>
      <c r="H841" s="87" t="n">
        <v>4</v>
      </c>
      <c r="I841" s="87">
        <f>C841*H841</f>
        <v/>
      </c>
      <c r="J841" s="2" t="n"/>
      <c r="K841" s="96" t="n"/>
      <c r="L841" s="97" t="n"/>
      <c r="M841" s="97" t="n"/>
      <c r="N841" s="98" t="inlineStr">
        <is>
          <t>27×105</t>
        </is>
      </c>
      <c r="O841" s="99">
        <f>F841</f>
        <v/>
      </c>
      <c r="P841" s="99">
        <f>SUM(I841)</f>
        <v/>
      </c>
      <c r="Q841" s="117" t="n"/>
      <c r="R841" s="118" t="n"/>
      <c r="S841" s="118" t="n"/>
      <c r="T841" s="119" t="n"/>
      <c r="U841" s="120" t="n"/>
      <c r="V841" s="120" t="n"/>
      <c r="W841" s="121" t="n"/>
      <c r="X841" s="122" t="n"/>
      <c r="Y841" s="122" t="n"/>
      <c r="Z841" s="143" t="n"/>
      <c r="AA841" s="140" t="n"/>
      <c r="AB841" s="140" t="n"/>
      <c r="AC841" s="144" t="n"/>
      <c r="AD841" s="142" t="n"/>
      <c r="AE841" s="142" t="n"/>
    </row>
    <row r="842" ht="15" customHeight="1">
      <c r="B842" s="79" t="inlineStr">
        <is>
          <t>45ME-L</t>
        </is>
      </c>
      <c r="C842" s="80">
        <f>SUMIF(数量表!D:H,B842,数量表!H:H)</f>
        <v/>
      </c>
      <c r="D842" s="80" t="n">
        <v>27</v>
      </c>
      <c r="E842" s="80" t="n">
        <v>105</v>
      </c>
      <c r="F842" s="209" t="n">
        <v>1710</v>
      </c>
      <c r="G842" s="80" t="inlineStr">
        <is>
          <t>×</t>
        </is>
      </c>
      <c r="H842" s="82" t="n">
        <v>1</v>
      </c>
      <c r="I842" s="82">
        <f>C842*H842</f>
        <v/>
      </c>
      <c r="J842" s="2" t="n"/>
      <c r="K842" s="96" t="n"/>
      <c r="L842" s="97" t="n"/>
      <c r="M842" s="97" t="n"/>
      <c r="N842" s="98" t="inlineStr">
        <is>
          <t>27×105</t>
        </is>
      </c>
      <c r="O842" s="99">
        <f>F842</f>
        <v/>
      </c>
      <c r="P842" s="99">
        <f>SUM(I842)</f>
        <v/>
      </c>
      <c r="Q842" s="117" t="n"/>
      <c r="R842" s="118" t="n"/>
      <c r="S842" s="118" t="n"/>
      <c r="T842" s="119" t="n"/>
      <c r="U842" s="120" t="n"/>
      <c r="V842" s="120" t="n"/>
      <c r="W842" s="121" t="n"/>
      <c r="X842" s="122" t="n"/>
      <c r="Y842" s="122" t="n"/>
      <c r="Z842" s="143" t="n"/>
      <c r="AA842" s="140" t="n"/>
      <c r="AB842" s="140" t="n"/>
      <c r="AC842" s="144" t="n"/>
      <c r="AD842" s="142" t="n"/>
      <c r="AE842" s="142" t="n"/>
    </row>
    <row r="843" ht="15" customHeight="1">
      <c r="B843" s="85" t="inlineStr">
        <is>
          <t>45ME-L</t>
        </is>
      </c>
      <c r="C843">
        <f>SUMIF(数量表!D:H,B843,数量表!H:H)</f>
        <v/>
      </c>
      <c r="D843" t="n">
        <v>27</v>
      </c>
      <c r="E843" t="n">
        <v>105</v>
      </c>
      <c r="F843" s="120" t="n">
        <v>419</v>
      </c>
      <c r="G843" t="inlineStr">
        <is>
          <t>×</t>
        </is>
      </c>
      <c r="H843" s="87" t="n">
        <v>4</v>
      </c>
      <c r="I843" s="87">
        <f>C843*H843</f>
        <v/>
      </c>
      <c r="J843" s="2" t="n"/>
      <c r="K843" s="96" t="n"/>
      <c r="L843" s="97" t="n"/>
      <c r="M843" s="97" t="n"/>
      <c r="N843" s="98" t="inlineStr">
        <is>
          <t>27×105</t>
        </is>
      </c>
      <c r="O843" s="99">
        <f>F843</f>
        <v/>
      </c>
      <c r="P843" s="99">
        <f>SUM(I843)</f>
        <v/>
      </c>
      <c r="Q843" s="117" t="n"/>
      <c r="R843" s="118" t="n"/>
      <c r="S843" s="118" t="n"/>
      <c r="T843" s="119" t="n"/>
      <c r="U843" s="120" t="n"/>
      <c r="V843" s="120" t="n"/>
      <c r="W843" s="121" t="n"/>
      <c r="X843" s="122" t="n"/>
      <c r="Y843" s="122" t="n"/>
      <c r="Z843" s="143" t="n"/>
      <c r="AA843" s="140" t="n"/>
      <c r="AB843" s="140" t="n"/>
      <c r="AC843" s="144" t="n"/>
      <c r="AD843" s="142" t="n"/>
      <c r="AE843" s="142" t="n"/>
    </row>
    <row r="844" ht="15" customHeight="1" thickBot="1">
      <c r="B844" s="85" t="inlineStr">
        <is>
          <t>45ME-L</t>
        </is>
      </c>
      <c r="C844">
        <f>SUMIF(数量表!D:H,B844,数量表!H:H)</f>
        <v/>
      </c>
      <c r="D844" t="n">
        <v>45</v>
      </c>
      <c r="E844" t="n">
        <v>105</v>
      </c>
      <c r="F844" s="120" t="n">
        <v>1837</v>
      </c>
      <c r="G844" t="inlineStr">
        <is>
          <t>×</t>
        </is>
      </c>
      <c r="H844" s="87" t="n">
        <v>1</v>
      </c>
      <c r="I844" s="87">
        <f>C844*H844</f>
        <v/>
      </c>
      <c r="J844" s="2" t="n"/>
      <c r="K844" s="96" t="n"/>
      <c r="L844" s="97" t="n"/>
      <c r="M844" s="97" t="n"/>
      <c r="N844" s="98" t="n"/>
      <c r="O844" s="99" t="n"/>
      <c r="P844" s="99" t="n"/>
      <c r="Q844" s="117" t="n"/>
      <c r="R844" s="118" t="n"/>
      <c r="S844" s="118" t="n"/>
      <c r="T844" s="119" t="n"/>
      <c r="U844" s="120" t="n"/>
      <c r="V844" s="120" t="n"/>
      <c r="W844" s="121" t="n"/>
      <c r="X844" s="122" t="n"/>
      <c r="Y844" s="122" t="n"/>
      <c r="Z844" s="143" t="n"/>
      <c r="AA844" s="140" t="n"/>
      <c r="AB844" s="140" t="n"/>
      <c r="AC844" s="199" t="inlineStr">
        <is>
          <t>45×105</t>
        </is>
      </c>
      <c r="AD844" s="200">
        <f>F844</f>
        <v/>
      </c>
      <c r="AE844" s="200">
        <f>SUM(I844)</f>
        <v/>
      </c>
    </row>
    <row r="845" ht="15" customHeight="1">
      <c r="B845" s="79" t="inlineStr">
        <is>
          <t>45ME-R</t>
        </is>
      </c>
      <c r="C845" s="80">
        <f>SUMIF(数量表!D:H,B845,数量表!H:H)</f>
        <v/>
      </c>
      <c r="D845" s="80" t="n">
        <v>27</v>
      </c>
      <c r="E845" s="80" t="n">
        <v>105</v>
      </c>
      <c r="F845" s="209" t="n">
        <v>1710</v>
      </c>
      <c r="G845" s="80" t="inlineStr">
        <is>
          <t>×</t>
        </is>
      </c>
      <c r="H845" s="82" t="n">
        <v>1</v>
      </c>
      <c r="I845" s="82">
        <f>C845*H845</f>
        <v/>
      </c>
      <c r="J845" s="2" t="n"/>
      <c r="K845" s="96" t="n"/>
      <c r="L845" s="97" t="n"/>
      <c r="M845" s="97" t="n"/>
      <c r="N845" s="98" t="inlineStr">
        <is>
          <t>27×105</t>
        </is>
      </c>
      <c r="O845" s="99">
        <f>F845</f>
        <v/>
      </c>
      <c r="P845" s="99">
        <f>SUM(I845)</f>
        <v/>
      </c>
      <c r="Q845" s="117" t="n"/>
      <c r="R845" s="118" t="n"/>
      <c r="S845" s="118" t="n"/>
      <c r="T845" s="119" t="n"/>
      <c r="U845" s="120" t="n"/>
      <c r="V845" s="120" t="n"/>
      <c r="W845" s="121" t="n"/>
      <c r="X845" s="122" t="n"/>
      <c r="Y845" s="122" t="n"/>
      <c r="Z845" s="143" t="n"/>
      <c r="AA845" s="140" t="n"/>
      <c r="AB845" s="140" t="n"/>
      <c r="AC845" s="144" t="n"/>
      <c r="AD845" s="142" t="n"/>
      <c r="AE845" s="142" t="n"/>
    </row>
    <row r="846" ht="15" customHeight="1">
      <c r="B846" s="85" t="inlineStr">
        <is>
          <t>45ME-R</t>
        </is>
      </c>
      <c r="C846">
        <f>SUMIF(数量表!D:H,B846,数量表!H:H)</f>
        <v/>
      </c>
      <c r="D846" t="n">
        <v>27</v>
      </c>
      <c r="E846" t="n">
        <v>105</v>
      </c>
      <c r="F846" s="120" t="n">
        <v>419</v>
      </c>
      <c r="G846" t="inlineStr">
        <is>
          <t>×</t>
        </is>
      </c>
      <c r="H846" s="87" t="n">
        <v>4</v>
      </c>
      <c r="I846" s="87">
        <f>C846*H846</f>
        <v/>
      </c>
      <c r="J846" s="2" t="n"/>
      <c r="K846" s="96" t="n"/>
      <c r="L846" s="97" t="n"/>
      <c r="M846" s="97" t="n"/>
      <c r="N846" s="98" t="inlineStr">
        <is>
          <t>27×105</t>
        </is>
      </c>
      <c r="O846" s="99">
        <f>F846</f>
        <v/>
      </c>
      <c r="P846" s="99">
        <f>SUM(I846)</f>
        <v/>
      </c>
      <c r="Q846" s="117" t="n"/>
      <c r="R846" s="118" t="n"/>
      <c r="S846" s="118" t="n"/>
      <c r="T846" s="119" t="n"/>
      <c r="U846" s="120" t="n"/>
      <c r="V846" s="120" t="n"/>
      <c r="W846" s="121" t="n"/>
      <c r="X846" s="122" t="n"/>
      <c r="Y846" s="122" t="n"/>
      <c r="Z846" s="143" t="n"/>
      <c r="AA846" s="140" t="n"/>
      <c r="AB846" s="140" t="n"/>
      <c r="AC846" s="144" t="n"/>
      <c r="AD846" s="142" t="n"/>
      <c r="AE846" s="142" t="n"/>
    </row>
    <row r="847" ht="15" customHeight="1" thickBot="1">
      <c r="B847" s="85" t="inlineStr">
        <is>
          <t>45ME-R</t>
        </is>
      </c>
      <c r="C847">
        <f>SUMIF(数量表!D:H,B847,数量表!H:H)</f>
        <v/>
      </c>
      <c r="D847" t="n">
        <v>45</v>
      </c>
      <c r="E847" t="n">
        <v>105</v>
      </c>
      <c r="F847" s="120" t="n">
        <v>1837</v>
      </c>
      <c r="G847" t="inlineStr">
        <is>
          <t>×</t>
        </is>
      </c>
      <c r="H847" s="87" t="n">
        <v>1</v>
      </c>
      <c r="I847" s="87">
        <f>C847*H847</f>
        <v/>
      </c>
      <c r="J847" s="2" t="n"/>
      <c r="K847" s="96" t="n"/>
      <c r="L847" s="97" t="n"/>
      <c r="M847" s="97" t="n"/>
      <c r="N847" s="98" t="n"/>
      <c r="O847" s="99" t="n"/>
      <c r="P847" s="99" t="n"/>
      <c r="Q847" s="117" t="n"/>
      <c r="R847" s="118" t="n"/>
      <c r="S847" s="118" t="n"/>
      <c r="T847" s="119" t="n"/>
      <c r="U847" s="120" t="n"/>
      <c r="V847" s="120" t="n"/>
      <c r="W847" s="121" t="n"/>
      <c r="X847" s="122" t="n"/>
      <c r="Y847" s="122" t="n"/>
      <c r="Z847" s="143" t="n"/>
      <c r="AA847" s="140" t="n"/>
      <c r="AB847" s="140" t="n"/>
      <c r="AC847" s="199" t="inlineStr">
        <is>
          <t>45×105</t>
        </is>
      </c>
      <c r="AD847" s="200">
        <f>F847</f>
        <v/>
      </c>
      <c r="AE847" s="200">
        <f>SUM(I847)</f>
        <v/>
      </c>
    </row>
    <row r="848" ht="15" customHeight="1">
      <c r="A848" s="211" t="n"/>
      <c r="B848" s="79" t="inlineStr">
        <is>
          <t>45MEL</t>
        </is>
      </c>
      <c r="C848" s="80">
        <f>SUMIF(数量表!D:H,B848,数量表!H:H)</f>
        <v/>
      </c>
      <c r="D848" s="80" t="n">
        <v>27</v>
      </c>
      <c r="E848" s="80" t="n">
        <v>105</v>
      </c>
      <c r="F848" s="209" t="n">
        <v>1697</v>
      </c>
      <c r="G848" s="80" t="inlineStr">
        <is>
          <t>×</t>
        </is>
      </c>
      <c r="H848" s="82" t="n">
        <v>1</v>
      </c>
      <c r="I848" s="212">
        <f>C848*H848</f>
        <v/>
      </c>
      <c r="J848" s="2" t="n"/>
      <c r="K848" s="96" t="n"/>
      <c r="L848" s="97" t="n"/>
      <c r="M848" s="97" t="n"/>
      <c r="N848" s="98" t="inlineStr">
        <is>
          <t>27×105</t>
        </is>
      </c>
      <c r="O848" s="99">
        <f>F848</f>
        <v/>
      </c>
      <c r="P848" s="99">
        <f>SUM(I848)</f>
        <v/>
      </c>
      <c r="Q848" s="117" t="n"/>
      <c r="R848" s="118" t="n"/>
      <c r="S848" s="118" t="n"/>
      <c r="T848" s="119" t="n"/>
      <c r="U848" s="120" t="n"/>
      <c r="V848" s="120" t="n"/>
      <c r="W848" s="121" t="n"/>
      <c r="X848" s="122" t="n"/>
      <c r="Y848" s="122" t="n"/>
      <c r="Z848" s="143" t="n"/>
      <c r="AA848" s="140" t="n"/>
      <c r="AB848" s="140" t="n"/>
      <c r="AC848" s="144" t="n"/>
      <c r="AD848" s="142" t="n"/>
      <c r="AE848" s="142" t="n"/>
    </row>
    <row r="849" ht="15" customHeight="1" thickBot="1">
      <c r="B849" s="88" t="inlineStr">
        <is>
          <t>45MEL</t>
        </is>
      </c>
      <c r="C849" s="89">
        <f>SUMIF(数量表!D:H,B849,数量表!H:H)</f>
        <v/>
      </c>
      <c r="D849" s="89" t="n">
        <v>27</v>
      </c>
      <c r="E849" s="89" t="n">
        <v>105</v>
      </c>
      <c r="F849" s="185" t="n">
        <v>419</v>
      </c>
      <c r="G849" s="89" t="inlineStr">
        <is>
          <t>×</t>
        </is>
      </c>
      <c r="H849" s="91" t="n">
        <v>5</v>
      </c>
      <c r="I849" s="213">
        <f>C849*H849</f>
        <v/>
      </c>
      <c r="J849" s="2" t="n"/>
      <c r="K849" s="96" t="n"/>
      <c r="L849" s="97" t="n"/>
      <c r="M849" s="97" t="n"/>
      <c r="N849" s="98" t="inlineStr">
        <is>
          <t>27×105</t>
        </is>
      </c>
      <c r="O849" s="99">
        <f>F849</f>
        <v/>
      </c>
      <c r="P849" s="99">
        <f>SUM(I849)</f>
        <v/>
      </c>
      <c r="Q849" s="117" t="n"/>
      <c r="R849" s="118" t="n"/>
      <c r="S849" s="118" t="n"/>
      <c r="T849" s="119" t="n"/>
      <c r="U849" s="120" t="n"/>
      <c r="V849" s="120" t="n"/>
      <c r="W849" s="121" t="n"/>
      <c r="X849" s="122" t="n"/>
      <c r="Y849" s="122" t="n"/>
      <c r="Z849" s="143" t="n"/>
      <c r="AA849" s="140" t="n"/>
      <c r="AB849" s="140" t="n"/>
      <c r="AC849" s="144" t="n"/>
      <c r="AD849" s="142" t="n"/>
      <c r="AE849" s="142" t="n"/>
    </row>
    <row r="850" ht="15" customHeight="1">
      <c r="A850" s="211" t="n"/>
      <c r="B850" s="79" t="inlineStr">
        <is>
          <t>45MEL-L</t>
        </is>
      </c>
      <c r="C850" s="80">
        <f>SUMIF(数量表!D:H,B850,数量表!H:H)</f>
        <v/>
      </c>
      <c r="D850" s="80" t="n">
        <v>27</v>
      </c>
      <c r="E850" s="80" t="n">
        <v>105</v>
      </c>
      <c r="F850" s="209" t="n">
        <v>1697</v>
      </c>
      <c r="G850" s="80" t="inlineStr">
        <is>
          <t>×</t>
        </is>
      </c>
      <c r="H850" s="82" t="n">
        <v>1</v>
      </c>
      <c r="I850" s="212">
        <f>C850*H850</f>
        <v/>
      </c>
      <c r="J850" s="2" t="n"/>
      <c r="K850" s="96" t="n"/>
      <c r="L850" s="97" t="n"/>
      <c r="M850" s="97" t="n"/>
      <c r="N850" s="98" t="inlineStr">
        <is>
          <t>27×105</t>
        </is>
      </c>
      <c r="O850" s="99">
        <f>F850</f>
        <v/>
      </c>
      <c r="P850" s="99">
        <f>SUM(I850)</f>
        <v/>
      </c>
      <c r="Q850" s="117" t="n"/>
      <c r="R850" s="118" t="n"/>
      <c r="S850" s="118" t="n"/>
      <c r="T850" s="119" t="n"/>
      <c r="U850" s="120" t="n"/>
      <c r="V850" s="120" t="n"/>
      <c r="W850" s="121" t="n"/>
      <c r="X850" s="122" t="n"/>
      <c r="Y850" s="122" t="n"/>
      <c r="Z850" s="143" t="n"/>
      <c r="AA850" s="140" t="n"/>
      <c r="AB850" s="140" t="n"/>
      <c r="AC850" s="144" t="n"/>
      <c r="AD850" s="142" t="n"/>
      <c r="AE850" s="142" t="n"/>
    </row>
    <row r="851" ht="15" customHeight="1">
      <c r="A851" s="211" t="n"/>
      <c r="B851" s="85" t="inlineStr">
        <is>
          <t>45MEL-L</t>
        </is>
      </c>
      <c r="C851">
        <f>SUMIF(数量表!D:H,B851,数量表!H:H)</f>
        <v/>
      </c>
      <c r="D851" t="n">
        <v>27</v>
      </c>
      <c r="E851" t="n">
        <v>105</v>
      </c>
      <c r="F851" s="120" t="n">
        <v>419</v>
      </c>
      <c r="G851" t="inlineStr">
        <is>
          <t>×</t>
        </is>
      </c>
      <c r="H851" s="87" t="n">
        <v>5</v>
      </c>
      <c r="I851" s="214">
        <f>C851*H851</f>
        <v/>
      </c>
      <c r="J851" s="2" t="n"/>
      <c r="K851" s="96" t="n"/>
      <c r="L851" s="97" t="n"/>
      <c r="M851" s="97" t="n"/>
      <c r="N851" s="98" t="inlineStr">
        <is>
          <t>27×105</t>
        </is>
      </c>
      <c r="O851" s="99">
        <f>F851</f>
        <v/>
      </c>
      <c r="P851" s="99">
        <f>SUM(I851)</f>
        <v/>
      </c>
      <c r="Q851" s="117" t="n"/>
      <c r="R851" s="118" t="n"/>
      <c r="S851" s="118" t="n"/>
      <c r="T851" s="119" t="n"/>
      <c r="U851" s="120" t="n"/>
      <c r="V851" s="120" t="n"/>
      <c r="W851" s="121" t="n"/>
      <c r="X851" s="122" t="n"/>
      <c r="Y851" s="122" t="n"/>
      <c r="Z851" s="143" t="n"/>
      <c r="AA851" s="140" t="n"/>
      <c r="AB851" s="140" t="n"/>
      <c r="AC851" s="144" t="n"/>
      <c r="AD851" s="142" t="n"/>
      <c r="AE851" s="142" t="n"/>
    </row>
    <row r="852" ht="15" customHeight="1" thickBot="1">
      <c r="B852" s="88" t="inlineStr">
        <is>
          <t>45MEL-L</t>
        </is>
      </c>
      <c r="C852" s="89">
        <f>SUMIF(数量表!D:H,B852,数量表!H:H)</f>
        <v/>
      </c>
      <c r="D852" s="89" t="n">
        <v>45</v>
      </c>
      <c r="E852" s="89" t="n">
        <v>105</v>
      </c>
      <c r="F852" s="90" t="n">
        <v>1837</v>
      </c>
      <c r="G852" s="89" t="n"/>
      <c r="H852" s="91" t="n">
        <v>2</v>
      </c>
      <c r="I852" s="213">
        <f>C852*H852</f>
        <v/>
      </c>
      <c r="J852" s="2" t="n"/>
      <c r="K852" s="101" t="n"/>
      <c r="L852" s="102" t="n"/>
      <c r="M852" s="102" t="n"/>
      <c r="N852" s="103" t="n"/>
      <c r="O852" s="104" t="n"/>
      <c r="P852" s="104" t="n"/>
      <c r="Q852" s="123" t="n"/>
      <c r="R852" s="124" t="n"/>
      <c r="S852" s="124" t="n"/>
      <c r="T852" s="125" t="n"/>
      <c r="U852" s="126" t="n"/>
      <c r="V852" s="126" t="n"/>
      <c r="W852" s="127" t="n"/>
      <c r="X852" s="145" t="n"/>
      <c r="Y852" s="145" t="n"/>
      <c r="Z852" s="146" t="n"/>
      <c r="AA852" s="147" t="n"/>
      <c r="AB852" s="147" t="n"/>
      <c r="AC852" s="199" t="inlineStr">
        <is>
          <t>45×105</t>
        </is>
      </c>
      <c r="AD852" s="200">
        <f>F852</f>
        <v/>
      </c>
      <c r="AE852" s="200">
        <f>SUM(I852)</f>
        <v/>
      </c>
    </row>
    <row r="853" ht="15" customHeight="1">
      <c r="A853" s="211" t="n"/>
      <c r="B853" s="79" t="inlineStr">
        <is>
          <t>45MER</t>
        </is>
      </c>
      <c r="C853" s="80">
        <f>SUMIF(数量表!D:H,B853,数量表!H:H)</f>
        <v/>
      </c>
      <c r="D853" s="80" t="n">
        <v>27</v>
      </c>
      <c r="E853" s="80" t="n">
        <v>105</v>
      </c>
      <c r="F853" s="210" t="n">
        <v>1697</v>
      </c>
      <c r="G853" s="80" t="inlineStr">
        <is>
          <t>×</t>
        </is>
      </c>
      <c r="H853" s="82" t="n">
        <v>1</v>
      </c>
      <c r="I853" s="212">
        <f>C853*H853</f>
        <v/>
      </c>
      <c r="J853" s="2" t="n"/>
      <c r="K853" s="96" t="n"/>
      <c r="L853" s="97" t="n"/>
      <c r="M853" s="97" t="n"/>
      <c r="N853" s="98" t="inlineStr">
        <is>
          <t>27×105</t>
        </is>
      </c>
      <c r="O853" s="99">
        <f>F853</f>
        <v/>
      </c>
      <c r="P853" s="99">
        <f>SUM(I853)</f>
        <v/>
      </c>
      <c r="Q853" s="117" t="n"/>
      <c r="R853" s="118" t="n"/>
      <c r="S853" s="118" t="n"/>
      <c r="T853" s="119" t="n"/>
      <c r="U853" s="120" t="n"/>
      <c r="V853" s="120" t="n"/>
      <c r="W853" s="121" t="n"/>
      <c r="X853" s="122" t="n"/>
      <c r="Y853" s="122" t="n"/>
      <c r="Z853" s="143" t="n"/>
      <c r="AA853" s="140" t="n"/>
      <c r="AB853" s="140" t="n"/>
      <c r="AC853" s="144" t="n"/>
      <c r="AD853" s="142" t="n"/>
      <c r="AE853" s="142" t="n"/>
    </row>
    <row r="854" ht="15" customHeight="1" thickBot="1">
      <c r="B854" s="88" t="inlineStr">
        <is>
          <t>45MER</t>
        </is>
      </c>
      <c r="C854" s="89">
        <f>SUMIF(数量表!D:H,B854,数量表!H:H)</f>
        <v/>
      </c>
      <c r="D854" s="89" t="n">
        <v>27</v>
      </c>
      <c r="E854" s="89" t="n">
        <v>105</v>
      </c>
      <c r="F854" s="187" t="n">
        <v>419</v>
      </c>
      <c r="G854" s="89" t="inlineStr">
        <is>
          <t>×</t>
        </is>
      </c>
      <c r="H854" s="91" t="n">
        <v>5</v>
      </c>
      <c r="I854" s="213">
        <f>C854*H854</f>
        <v/>
      </c>
      <c r="J854" s="2" t="n"/>
      <c r="K854" s="96" t="n"/>
      <c r="L854" s="97" t="n"/>
      <c r="M854" s="97" t="n"/>
      <c r="N854" s="98" t="inlineStr">
        <is>
          <t>27×105</t>
        </is>
      </c>
      <c r="O854" s="99">
        <f>F854</f>
        <v/>
      </c>
      <c r="P854" s="99">
        <f>SUM(I854)</f>
        <v/>
      </c>
      <c r="Q854" s="117" t="n"/>
      <c r="R854" s="118" t="n"/>
      <c r="S854" s="118" t="n"/>
      <c r="T854" s="119" t="n"/>
      <c r="U854" s="120" t="n"/>
      <c r="V854" s="120" t="n"/>
      <c r="W854" s="121" t="n"/>
      <c r="X854" s="122" t="n"/>
      <c r="Y854" s="122" t="n"/>
      <c r="Z854" s="143" t="n"/>
      <c r="AA854" s="140" t="n"/>
      <c r="AB854" s="140" t="n"/>
      <c r="AC854" s="144" t="n"/>
      <c r="AD854" s="142" t="n"/>
      <c r="AE854" s="142" t="n"/>
    </row>
    <row r="855" ht="15" customHeight="1">
      <c r="A855" s="211" t="n"/>
      <c r="B855" s="79" t="inlineStr">
        <is>
          <t>45MER-R</t>
        </is>
      </c>
      <c r="C855" s="80">
        <f>SUMIF(数量表!D:H,B855,数量表!H:H)</f>
        <v/>
      </c>
      <c r="D855" s="80" t="n">
        <v>27</v>
      </c>
      <c r="E855" s="80" t="n">
        <v>105</v>
      </c>
      <c r="F855" s="209" t="n">
        <v>1697</v>
      </c>
      <c r="G855" s="80" t="inlineStr">
        <is>
          <t>×</t>
        </is>
      </c>
      <c r="H855" s="82" t="n">
        <v>1</v>
      </c>
      <c r="I855" s="212">
        <f>C855*H855</f>
        <v/>
      </c>
      <c r="J855" s="2" t="n"/>
      <c r="K855" s="96" t="n"/>
      <c r="L855" s="97" t="n"/>
      <c r="M855" s="97" t="n"/>
      <c r="N855" s="98" t="inlineStr">
        <is>
          <t>27×105</t>
        </is>
      </c>
      <c r="O855" s="99">
        <f>F855</f>
        <v/>
      </c>
      <c r="P855" s="99">
        <f>SUM(I855)</f>
        <v/>
      </c>
      <c r="Q855" s="117" t="n"/>
      <c r="R855" s="118" t="n"/>
      <c r="S855" s="118" t="n"/>
      <c r="T855" s="119" t="n"/>
      <c r="U855" s="120" t="n"/>
      <c r="V855" s="120" t="n"/>
      <c r="W855" s="121" t="n"/>
      <c r="X855" s="122" t="n"/>
      <c r="Y855" s="122" t="n"/>
      <c r="Z855" s="143" t="n"/>
      <c r="AA855" s="140" t="n"/>
      <c r="AB855" s="140" t="n"/>
      <c r="AC855" s="144" t="n"/>
      <c r="AD855" s="142" t="n"/>
      <c r="AE855" s="142" t="n"/>
    </row>
    <row r="856" ht="15" customHeight="1">
      <c r="A856" s="211" t="n"/>
      <c r="B856" s="85" t="inlineStr">
        <is>
          <t>45MER-R</t>
        </is>
      </c>
      <c r="C856">
        <f>SUMIF(数量表!D:H,B856,数量表!H:H)</f>
        <v/>
      </c>
      <c r="D856" t="n">
        <v>27</v>
      </c>
      <c r="E856" t="n">
        <v>105</v>
      </c>
      <c r="F856" s="120" t="n">
        <v>419</v>
      </c>
      <c r="G856" t="inlineStr">
        <is>
          <t>×</t>
        </is>
      </c>
      <c r="H856" s="87" t="n">
        <v>5</v>
      </c>
      <c r="I856" s="214">
        <f>C856*H856</f>
        <v/>
      </c>
      <c r="J856" s="2" t="n"/>
      <c r="K856" s="96" t="n"/>
      <c r="L856" s="97" t="n"/>
      <c r="M856" s="97" t="n"/>
      <c r="N856" s="98" t="inlineStr">
        <is>
          <t>27×105</t>
        </is>
      </c>
      <c r="O856" s="99">
        <f>F856</f>
        <v/>
      </c>
      <c r="P856" s="99">
        <f>SUM(I856)</f>
        <v/>
      </c>
      <c r="Q856" s="117" t="n"/>
      <c r="R856" s="118" t="n"/>
      <c r="S856" s="118" t="n"/>
      <c r="T856" s="119" t="n"/>
      <c r="U856" s="120" t="n"/>
      <c r="V856" s="120" t="n"/>
      <c r="W856" s="121" t="n"/>
      <c r="X856" s="122" t="n"/>
      <c r="Y856" s="122" t="n"/>
      <c r="Z856" s="143" t="n"/>
      <c r="AA856" s="140" t="n"/>
      <c r="AB856" s="140" t="n"/>
      <c r="AC856" s="144" t="n"/>
      <c r="AD856" s="142" t="n"/>
      <c r="AE856" s="142" t="n"/>
    </row>
    <row r="857" ht="15" customHeight="1" thickBot="1">
      <c r="B857" s="88" t="inlineStr">
        <is>
          <t>45MER-R</t>
        </is>
      </c>
      <c r="C857" s="89">
        <f>SUMIF(数量表!D:H,B857,数量表!H:H)</f>
        <v/>
      </c>
      <c r="D857" s="89" t="n">
        <v>45</v>
      </c>
      <c r="E857" s="89" t="n">
        <v>105</v>
      </c>
      <c r="F857" s="90" t="n">
        <v>1837</v>
      </c>
      <c r="G857" s="89" t="n"/>
      <c r="H857" s="91" t="n">
        <v>2</v>
      </c>
      <c r="I857" s="213">
        <f>C857*H857</f>
        <v/>
      </c>
      <c r="J857" s="2" t="n"/>
      <c r="K857" s="101" t="n"/>
      <c r="L857" s="102" t="n"/>
      <c r="M857" s="102" t="n"/>
      <c r="N857" s="103" t="n"/>
      <c r="O857" s="104" t="n"/>
      <c r="P857" s="104" t="n"/>
      <c r="Q857" s="123" t="n"/>
      <c r="R857" s="124" t="n"/>
      <c r="S857" s="124" t="n"/>
      <c r="T857" s="125" t="n"/>
      <c r="U857" s="126" t="n"/>
      <c r="V857" s="126" t="n"/>
      <c r="W857" s="127" t="n"/>
      <c r="X857" s="145" t="n"/>
      <c r="Y857" s="145" t="n"/>
      <c r="Z857" s="146" t="n"/>
      <c r="AA857" s="147" t="n"/>
      <c r="AB857" s="147" t="n"/>
      <c r="AC857" s="199" t="inlineStr">
        <is>
          <t>45×105</t>
        </is>
      </c>
      <c r="AD857" s="200">
        <f>F857</f>
        <v/>
      </c>
      <c r="AE857" s="200">
        <f>SUM(I857)</f>
        <v/>
      </c>
    </row>
    <row r="858" ht="15" customHeight="1">
      <c r="A858" s="211" t="n"/>
      <c r="B858" s="79" t="inlineStr">
        <is>
          <t>45ME135</t>
        </is>
      </c>
      <c r="C858" s="80">
        <f>SUMIF(数量表!D:H,B858,数量表!H:H)</f>
        <v/>
      </c>
      <c r="D858" s="80" t="n">
        <v>27</v>
      </c>
      <c r="E858" s="80" t="n">
        <v>105</v>
      </c>
      <c r="F858" s="81" t="n">
        <v>419</v>
      </c>
      <c r="G858" s="80" t="n"/>
      <c r="H858" s="82" t="n">
        <v>3</v>
      </c>
      <c r="I858" s="212">
        <f>C858*H858</f>
        <v/>
      </c>
      <c r="J858" s="2" t="n"/>
      <c r="K858" s="96" t="n"/>
      <c r="L858" s="97" t="n"/>
      <c r="M858" s="97" t="n"/>
      <c r="N858" s="98" t="inlineStr">
        <is>
          <t>27×105</t>
        </is>
      </c>
      <c r="O858" s="99">
        <f>F858</f>
        <v/>
      </c>
      <c r="P858" s="99">
        <f>SUM(I858)</f>
        <v/>
      </c>
      <c r="Q858" s="117" t="n"/>
      <c r="R858" s="118" t="n"/>
      <c r="S858" s="118" t="n"/>
      <c r="T858" s="119" t="n"/>
      <c r="U858" s="120" t="n"/>
      <c r="V858" s="120" t="n"/>
      <c r="W858" s="121" t="n"/>
      <c r="X858" s="122" t="n"/>
      <c r="Y858" s="122" t="n"/>
      <c r="Z858" s="143" t="n"/>
      <c r="AA858" s="140" t="n"/>
      <c r="AB858" s="140" t="n"/>
      <c r="AC858" s="144" t="n"/>
      <c r="AD858" s="142" t="n"/>
      <c r="AE858" s="142" t="n"/>
    </row>
    <row r="859" ht="15" customHeight="1" thickBot="1">
      <c r="B859" s="88" t="inlineStr">
        <is>
          <t>45ME135</t>
        </is>
      </c>
      <c r="C859" s="89">
        <f>SUMIF(数量表!D:H,B859,数量表!H:H)</f>
        <v/>
      </c>
      <c r="D859" s="89" t="n">
        <v>27</v>
      </c>
      <c r="E859" s="89" t="n">
        <v>105</v>
      </c>
      <c r="F859" s="90" t="n">
        <v>1255</v>
      </c>
      <c r="G859" s="89" t="n"/>
      <c r="H859" s="91" t="n">
        <v>1</v>
      </c>
      <c r="I859" s="213">
        <f>C859*H859</f>
        <v/>
      </c>
      <c r="J859" s="2" t="n"/>
      <c r="K859" s="96" t="n"/>
      <c r="L859" s="97" t="n"/>
      <c r="M859" s="97" t="n"/>
      <c r="N859" s="98" t="inlineStr">
        <is>
          <t>27×105</t>
        </is>
      </c>
      <c r="O859" s="99">
        <f>F859</f>
        <v/>
      </c>
      <c r="P859" s="99">
        <f>SUM(I859)</f>
        <v/>
      </c>
      <c r="Q859" s="117" t="n"/>
      <c r="R859" s="118" t="n"/>
      <c r="S859" s="118" t="n"/>
      <c r="T859" s="119" t="n"/>
      <c r="U859" s="120" t="n"/>
      <c r="V859" s="120" t="n"/>
      <c r="W859" s="121" t="n"/>
      <c r="X859" s="122" t="n"/>
      <c r="Y859" s="122" t="n"/>
      <c r="Z859" s="143" t="n"/>
      <c r="AA859" s="140" t="n"/>
      <c r="AB859" s="140" t="n"/>
      <c r="AC859" s="144" t="n"/>
      <c r="AD859" s="142" t="n"/>
      <c r="AE859" s="142" t="n"/>
    </row>
    <row r="860" ht="15" customHeight="1">
      <c r="A860" s="211" t="n"/>
      <c r="B860" s="85" t="inlineStr">
        <is>
          <t>45ME135L</t>
        </is>
      </c>
      <c r="C860">
        <f>SUMIF(数量表!D:H,B860,数量表!H:H)</f>
        <v/>
      </c>
      <c r="D860" t="n">
        <v>27</v>
      </c>
      <c r="E860" t="n">
        <v>105</v>
      </c>
      <c r="F860" s="86" t="n">
        <v>419</v>
      </c>
      <c r="H860" s="87" t="n">
        <v>4</v>
      </c>
      <c r="I860" s="214">
        <f>C860*H860</f>
        <v/>
      </c>
      <c r="J860" s="2" t="n"/>
      <c r="K860" s="96" t="n"/>
      <c r="L860" s="97" t="n"/>
      <c r="M860" s="97" t="n"/>
      <c r="N860" s="98" t="inlineStr">
        <is>
          <t>27×105</t>
        </is>
      </c>
      <c r="O860" s="99">
        <f>F860</f>
        <v/>
      </c>
      <c r="P860" s="99">
        <f>SUM(I860)</f>
        <v/>
      </c>
      <c r="Q860" s="117" t="n"/>
      <c r="R860" s="118" t="n"/>
      <c r="S860" s="118" t="n"/>
      <c r="T860" s="119" t="n"/>
      <c r="U860" s="120" t="n"/>
      <c r="V860" s="120" t="n"/>
      <c r="W860" s="121" t="n"/>
      <c r="X860" s="122" t="n"/>
      <c r="Y860" s="122" t="n"/>
      <c r="Z860" s="143" t="n"/>
      <c r="AA860" s="140" t="n"/>
      <c r="AB860" s="140" t="n"/>
      <c r="AC860" s="144" t="n"/>
      <c r="AD860" s="142" t="n"/>
      <c r="AE860" s="142" t="n"/>
    </row>
    <row r="861" ht="15" customHeight="1" thickBot="1">
      <c r="B861" s="88" t="inlineStr">
        <is>
          <t>45ME135L</t>
        </is>
      </c>
      <c r="C861" s="89">
        <f>SUMIF(数量表!D:H,B861,数量表!H:H)</f>
        <v/>
      </c>
      <c r="D861" s="89" t="n">
        <v>27</v>
      </c>
      <c r="E861" s="89" t="n">
        <v>105</v>
      </c>
      <c r="F861" s="90" t="n">
        <v>1243</v>
      </c>
      <c r="G861" s="89" t="n"/>
      <c r="H861" s="91" t="n">
        <v>1</v>
      </c>
      <c r="I861" s="213">
        <f>C861*H861</f>
        <v/>
      </c>
      <c r="J861" s="2" t="n"/>
      <c r="K861" s="96" t="n"/>
      <c r="L861" s="97" t="n"/>
      <c r="M861" s="97" t="n"/>
      <c r="N861" s="98" t="inlineStr">
        <is>
          <t>27×105</t>
        </is>
      </c>
      <c r="O861" s="99">
        <f>F861</f>
        <v/>
      </c>
      <c r="P861" s="99">
        <f>SUM(I861)</f>
        <v/>
      </c>
      <c r="Q861" s="117" t="n"/>
      <c r="R861" s="118" t="n"/>
      <c r="S861" s="118" t="n"/>
      <c r="T861" s="119" t="n"/>
      <c r="U861" s="120" t="n"/>
      <c r="V861" s="120" t="n"/>
      <c r="W861" s="121" t="n"/>
      <c r="X861" s="122" t="n"/>
      <c r="Y861" s="122" t="n"/>
      <c r="Z861" s="143" t="n"/>
      <c r="AA861" s="140" t="n"/>
      <c r="AB861" s="140" t="n"/>
      <c r="AC861" s="144" t="n"/>
      <c r="AD861" s="142" t="n"/>
      <c r="AE861" s="142" t="n"/>
    </row>
    <row r="862" ht="15" customHeight="1">
      <c r="A862" s="211" t="n"/>
      <c r="B862" s="79" t="inlineStr">
        <is>
          <t>45ME135L-L</t>
        </is>
      </c>
      <c r="C862" s="80">
        <f>SUMIF(数量表!D:H,B862,数量表!H:H)</f>
        <v/>
      </c>
      <c r="D862" s="80" t="n">
        <v>27</v>
      </c>
      <c r="E862" s="80" t="n">
        <v>105</v>
      </c>
      <c r="F862" s="81" t="n">
        <v>419</v>
      </c>
      <c r="G862" s="80" t="n"/>
      <c r="H862" s="82" t="n">
        <v>3</v>
      </c>
      <c r="I862" s="212">
        <f>C862*H862</f>
        <v/>
      </c>
      <c r="J862" s="2" t="n"/>
      <c r="K862" s="96" t="n"/>
      <c r="L862" s="97" t="n"/>
      <c r="M862" s="97" t="n"/>
      <c r="N862" s="98" t="inlineStr">
        <is>
          <t>27×105</t>
        </is>
      </c>
      <c r="O862" s="99">
        <f>F862</f>
        <v/>
      </c>
      <c r="P862" s="99">
        <f>SUM(I862)</f>
        <v/>
      </c>
      <c r="Q862" s="117" t="n"/>
      <c r="R862" s="118" t="n"/>
      <c r="S862" s="118" t="n"/>
      <c r="T862" s="119" t="n"/>
      <c r="U862" s="120" t="n"/>
      <c r="V862" s="120" t="n"/>
      <c r="W862" s="121" t="n"/>
      <c r="X862" s="122" t="n"/>
      <c r="Y862" s="122" t="n"/>
      <c r="Z862" s="143" t="n"/>
      <c r="AA862" s="140" t="n"/>
      <c r="AB862" s="140" t="n"/>
      <c r="AC862" s="144" t="n"/>
      <c r="AD862" s="142" t="n"/>
      <c r="AE862" s="142" t="n"/>
    </row>
    <row r="863" ht="15" customHeight="1">
      <c r="A863" s="211" t="n"/>
      <c r="B863" s="85" t="inlineStr">
        <is>
          <t>45ME135L-L</t>
        </is>
      </c>
      <c r="C863">
        <f>SUMIF(数量表!D:H,B863,数量表!H:H)</f>
        <v/>
      </c>
      <c r="D863" t="n">
        <v>27</v>
      </c>
      <c r="E863" t="n">
        <v>105</v>
      </c>
      <c r="F863" s="86" t="n">
        <v>1243</v>
      </c>
      <c r="H863" s="87" t="n">
        <v>1</v>
      </c>
      <c r="I863" s="214">
        <f>C863*H863</f>
        <v/>
      </c>
      <c r="J863" s="2" t="n"/>
      <c r="K863" s="96" t="n"/>
      <c r="L863" s="97" t="n"/>
      <c r="M863" s="97" t="n"/>
      <c r="N863" s="98" t="inlineStr">
        <is>
          <t>27×105</t>
        </is>
      </c>
      <c r="O863" s="99">
        <f>F863</f>
        <v/>
      </c>
      <c r="P863" s="99">
        <f>SUM(I863)</f>
        <v/>
      </c>
      <c r="Q863" s="117" t="n"/>
      <c r="R863" s="118" t="n"/>
      <c r="S863" s="118" t="n"/>
      <c r="T863" s="119" t="n"/>
      <c r="U863" s="120" t="n"/>
      <c r="V863" s="120" t="n"/>
      <c r="W863" s="121" t="n"/>
      <c r="X863" s="122" t="n"/>
      <c r="Y863" s="122" t="n"/>
      <c r="Z863" s="143" t="n"/>
      <c r="AA863" s="140" t="n"/>
      <c r="AB863" s="140" t="n"/>
      <c r="AC863" s="144" t="n"/>
      <c r="AD863" s="142" t="n"/>
      <c r="AE863" s="142" t="n"/>
    </row>
    <row r="864" ht="15" customHeight="1" thickBot="1">
      <c r="B864" s="88" t="inlineStr">
        <is>
          <t>45ME135L-L</t>
        </is>
      </c>
      <c r="C864" s="89">
        <f>SUMIF(数量表!D:H,B864,数量表!H:H)</f>
        <v/>
      </c>
      <c r="D864" s="89" t="n">
        <v>27</v>
      </c>
      <c r="E864" s="89" t="n">
        <v>105</v>
      </c>
      <c r="F864" s="90" t="n">
        <v>1837</v>
      </c>
      <c r="G864" s="89" t="n"/>
      <c r="H864" s="91" t="n">
        <v>2</v>
      </c>
      <c r="I864" s="213">
        <f>C864*H864</f>
        <v/>
      </c>
      <c r="J864" s="2" t="n"/>
      <c r="K864" s="96" t="n"/>
      <c r="L864" s="97" t="n"/>
      <c r="M864" s="97" t="n"/>
      <c r="N864" s="98" t="inlineStr">
        <is>
          <t>27×105</t>
        </is>
      </c>
      <c r="O864" s="99">
        <f>F864</f>
        <v/>
      </c>
      <c r="P864" s="99">
        <f>SUM(I864)</f>
        <v/>
      </c>
      <c r="Q864" s="117" t="n"/>
      <c r="R864" s="118" t="n"/>
      <c r="S864" s="118" t="n"/>
      <c r="T864" s="119" t="n"/>
      <c r="U864" s="120" t="n"/>
      <c r="V864" s="120" t="n"/>
      <c r="W864" s="121" t="n"/>
      <c r="X864" s="122" t="n"/>
      <c r="Y864" s="122" t="n"/>
      <c r="Z864" s="143" t="n"/>
      <c r="AA864" s="140" t="n"/>
      <c r="AB864" s="140" t="n"/>
      <c r="AC864" s="144" t="n"/>
      <c r="AD864" s="142" t="n"/>
      <c r="AE864" s="142" t="n"/>
    </row>
    <row r="865" ht="15" customHeight="1">
      <c r="A865" s="211" t="n"/>
      <c r="B865" s="79" t="inlineStr">
        <is>
          <t>45ME135R</t>
        </is>
      </c>
      <c r="C865" s="80">
        <f>SUMIF(数量表!D:H,B865,数量表!H:H)</f>
        <v/>
      </c>
      <c r="D865" s="80" t="n">
        <v>27</v>
      </c>
      <c r="E865" s="80" t="n">
        <v>105</v>
      </c>
      <c r="F865" s="81" t="n">
        <v>419</v>
      </c>
      <c r="G865" s="80" t="n"/>
      <c r="H865" s="82" t="n">
        <v>4</v>
      </c>
      <c r="I865" s="214">
        <f>C865*H865</f>
        <v/>
      </c>
      <c r="J865" s="2" t="n"/>
      <c r="K865" s="96" t="n"/>
      <c r="L865" s="97" t="n"/>
      <c r="M865" s="97" t="n"/>
      <c r="N865" s="98" t="inlineStr">
        <is>
          <t>27×105</t>
        </is>
      </c>
      <c r="O865" s="99">
        <f>F865</f>
        <v/>
      </c>
      <c r="P865" s="110">
        <f>SUM(I865)</f>
        <v/>
      </c>
      <c r="Q865" s="129" t="n"/>
      <c r="R865" s="130" t="n"/>
      <c r="S865" s="130" t="n"/>
      <c r="T865" s="131" t="n"/>
      <c r="U865" s="132" t="n"/>
      <c r="V865" s="132" t="n"/>
      <c r="W865" s="133" t="n"/>
      <c r="X865" s="134" t="n"/>
      <c r="Y865" s="134" t="n"/>
      <c r="Z865" s="151" t="n"/>
      <c r="AA865" s="152" t="n"/>
      <c r="AB865" s="152" t="n"/>
      <c r="AC865" s="153" t="n"/>
      <c r="AD865" s="154" t="n"/>
      <c r="AE865" s="154" t="n"/>
    </row>
    <row r="866" ht="15" customHeight="1" thickBot="1">
      <c r="B866" s="85" t="inlineStr">
        <is>
          <t>45ME135R</t>
        </is>
      </c>
      <c r="C866">
        <f>SUMIF(数量表!D:H,B866,数量表!H:H)</f>
        <v/>
      </c>
      <c r="D866" t="n">
        <v>27</v>
      </c>
      <c r="E866" t="n">
        <v>105</v>
      </c>
      <c r="F866" s="86" t="n">
        <v>1242</v>
      </c>
      <c r="H866" s="87" t="n">
        <v>1</v>
      </c>
      <c r="I866" s="214">
        <f>C866*H866</f>
        <v/>
      </c>
      <c r="J866" s="2" t="n"/>
      <c r="K866" s="96" t="n"/>
      <c r="L866" s="97" t="n"/>
      <c r="M866" s="97" t="n"/>
      <c r="N866" s="98" t="inlineStr">
        <is>
          <t>27×105</t>
        </is>
      </c>
      <c r="O866" s="99">
        <f>F866</f>
        <v/>
      </c>
      <c r="P866" s="104">
        <f>SUM(I866)</f>
        <v/>
      </c>
      <c r="Q866" s="123" t="n"/>
      <c r="R866" s="124" t="n"/>
      <c r="S866" s="124" t="n"/>
      <c r="T866" s="125" t="n"/>
      <c r="U866" s="126" t="n"/>
      <c r="V866" s="126" t="n"/>
      <c r="W866" s="127" t="n"/>
      <c r="X866" s="145" t="n"/>
      <c r="Y866" s="145" t="n"/>
      <c r="Z866" s="146" t="n"/>
      <c r="AA866" s="147" t="n"/>
      <c r="AB866" s="147" t="n"/>
      <c r="AC866" s="148" t="n"/>
      <c r="AD866" s="149" t="n"/>
      <c r="AE866" s="149" t="n"/>
    </row>
    <row r="867" ht="15" customHeight="1">
      <c r="A867" s="211" t="n"/>
      <c r="B867" s="79" t="inlineStr">
        <is>
          <t>45ME135R-R</t>
        </is>
      </c>
      <c r="C867" s="80">
        <f>SUMIF(数量表!D:H,B867,数量表!H:H)</f>
        <v/>
      </c>
      <c r="D867" s="80" t="n">
        <v>27</v>
      </c>
      <c r="E867" s="80" t="n">
        <v>105</v>
      </c>
      <c r="F867" s="81" t="n">
        <v>419</v>
      </c>
      <c r="G867" s="80" t="n"/>
      <c r="H867" s="82" t="n">
        <v>4</v>
      </c>
      <c r="I867" s="212">
        <f>C867*H867</f>
        <v/>
      </c>
      <c r="J867" s="2" t="n"/>
      <c r="K867" s="96" t="n"/>
      <c r="L867" s="97" t="n"/>
      <c r="M867" s="97" t="n"/>
      <c r="N867" s="98" t="inlineStr">
        <is>
          <t>27×105</t>
        </is>
      </c>
      <c r="O867" s="99">
        <f>F867</f>
        <v/>
      </c>
      <c r="P867" s="99">
        <f>SUM(I867)</f>
        <v/>
      </c>
      <c r="Q867" s="117" t="n"/>
      <c r="R867" s="118" t="n"/>
      <c r="S867" s="118" t="n"/>
      <c r="T867" s="119" t="n"/>
      <c r="U867" s="120" t="n"/>
      <c r="V867" s="120" t="n"/>
      <c r="W867" s="121" t="n"/>
      <c r="X867" s="122" t="n"/>
      <c r="Y867" s="122" t="n"/>
      <c r="Z867" s="143" t="n"/>
      <c r="AA867" s="140" t="n"/>
      <c r="AB867" s="140" t="n"/>
      <c r="AC867" s="144" t="n"/>
      <c r="AD867" s="142" t="n"/>
      <c r="AE867" s="142" t="n"/>
    </row>
    <row r="868" ht="15" customHeight="1">
      <c r="A868" s="211" t="n"/>
      <c r="B868" s="85" t="inlineStr">
        <is>
          <t>45ME135R-R</t>
        </is>
      </c>
      <c r="C868">
        <f>SUMIF(数量表!D:H,B868,数量表!H:H)</f>
        <v/>
      </c>
      <c r="D868" t="n">
        <v>27</v>
      </c>
      <c r="E868" t="n">
        <v>105</v>
      </c>
      <c r="F868" s="86" t="n">
        <v>1242</v>
      </c>
      <c r="H868" s="87" t="n">
        <v>1</v>
      </c>
      <c r="I868" s="214">
        <f>C868*H868</f>
        <v/>
      </c>
      <c r="J868" s="2" t="n"/>
      <c r="K868" s="96" t="n"/>
      <c r="L868" s="97" t="n"/>
      <c r="M868" s="97" t="n"/>
      <c r="N868" s="98" t="inlineStr">
        <is>
          <t>27×105</t>
        </is>
      </c>
      <c r="O868" s="99">
        <f>F868</f>
        <v/>
      </c>
      <c r="P868" s="99">
        <f>SUM(I868)</f>
        <v/>
      </c>
      <c r="Q868" s="117" t="n"/>
      <c r="R868" s="118" t="n"/>
      <c r="S868" s="118" t="n"/>
      <c r="T868" s="119" t="n"/>
      <c r="U868" s="120" t="n"/>
      <c r="V868" s="120" t="n"/>
      <c r="W868" s="121" t="n"/>
      <c r="X868" s="122" t="n"/>
      <c r="Y868" s="122" t="n"/>
      <c r="Z868" s="143" t="n"/>
      <c r="AA868" s="140" t="n"/>
      <c r="AB868" s="140" t="n"/>
      <c r="AC868" s="144" t="n"/>
      <c r="AD868" s="142" t="n"/>
      <c r="AE868" s="142" t="n"/>
    </row>
    <row r="869" ht="15" customHeight="1" thickBot="1">
      <c r="B869" s="88" t="inlineStr">
        <is>
          <t>45ME135R-R</t>
        </is>
      </c>
      <c r="C869" s="89">
        <f>SUMIF(数量表!D:H,B869,数量表!H:H)</f>
        <v/>
      </c>
      <c r="D869" s="89" t="n">
        <v>27</v>
      </c>
      <c r="E869" s="89" t="n">
        <v>105</v>
      </c>
      <c r="F869" s="90" t="n">
        <v>1837</v>
      </c>
      <c r="G869" s="89" t="n"/>
      <c r="H869" s="91" t="n">
        <v>2</v>
      </c>
      <c r="I869" s="213">
        <f>C869*H869</f>
        <v/>
      </c>
      <c r="J869" s="2" t="n"/>
      <c r="K869" s="96" t="n"/>
      <c r="L869" s="97" t="n"/>
      <c r="M869" s="97" t="n"/>
      <c r="N869" s="98" t="inlineStr">
        <is>
          <t>27×105</t>
        </is>
      </c>
      <c r="O869" s="99">
        <f>F869</f>
        <v/>
      </c>
      <c r="P869" s="99">
        <f>SUM(I869)</f>
        <v/>
      </c>
      <c r="Q869" s="117" t="n"/>
      <c r="R869" s="118" t="n"/>
      <c r="S869" s="118" t="n"/>
      <c r="T869" s="119" t="n"/>
      <c r="U869" s="120" t="n"/>
      <c r="V869" s="120" t="n"/>
      <c r="W869" s="121" t="n"/>
      <c r="X869" s="122" t="n"/>
      <c r="Y869" s="122" t="n"/>
      <c r="Z869" s="143" t="n"/>
      <c r="AA869" s="140" t="n"/>
      <c r="AB869" s="140" t="n"/>
      <c r="AC869" s="144" t="n"/>
      <c r="AD869" s="142" t="n"/>
      <c r="AE869" s="142" t="n"/>
    </row>
    <row r="870" ht="15" customHeight="1">
      <c r="A870" s="211" t="n"/>
      <c r="B870" s="79" t="inlineStr">
        <is>
          <t>45ME273</t>
        </is>
      </c>
      <c r="C870" s="80">
        <f>SUMIF(数量表!D:H,B870,数量表!H:H)</f>
        <v/>
      </c>
      <c r="D870" s="80" t="n">
        <v>27</v>
      </c>
      <c r="E870" s="80" t="n">
        <v>105</v>
      </c>
      <c r="F870" s="81" t="n">
        <v>419</v>
      </c>
      <c r="G870" s="80" t="inlineStr">
        <is>
          <t>×</t>
        </is>
      </c>
      <c r="H870" s="82" t="n">
        <v>7</v>
      </c>
      <c r="I870" s="212">
        <f>C870*H870</f>
        <v/>
      </c>
      <c r="J870" s="2" t="n"/>
      <c r="K870" s="96" t="n"/>
      <c r="L870" s="97" t="n"/>
      <c r="M870" s="97" t="n"/>
      <c r="N870" s="98" t="inlineStr">
        <is>
          <t>27×105</t>
        </is>
      </c>
      <c r="O870" s="99">
        <f>F870</f>
        <v/>
      </c>
      <c r="P870" s="99">
        <f>SUM(I870)</f>
        <v/>
      </c>
      <c r="Q870" s="117" t="n"/>
      <c r="R870" s="118" t="n"/>
      <c r="S870" s="118" t="n"/>
      <c r="T870" s="119" t="n"/>
      <c r="U870" s="120" t="n"/>
      <c r="V870" s="120" t="n"/>
      <c r="W870" s="121" t="n"/>
      <c r="X870" s="122" t="n"/>
      <c r="Y870" s="122" t="n"/>
      <c r="Z870" s="143" t="n"/>
      <c r="AA870" s="140" t="n"/>
      <c r="AB870" s="140" t="n"/>
      <c r="AC870" s="144" t="n"/>
      <c r="AD870" s="142" t="n"/>
      <c r="AE870" s="142" t="n"/>
    </row>
    <row r="871" ht="15" customHeight="1" thickBot="1">
      <c r="B871" s="88" t="inlineStr">
        <is>
          <t>45ME273</t>
        </is>
      </c>
      <c r="C871" s="89">
        <f>SUMIF(数量表!D:H,B871,数量表!H:H)</f>
        <v/>
      </c>
      <c r="D871" s="89" t="n">
        <v>27</v>
      </c>
      <c r="E871" s="89" t="n">
        <v>105</v>
      </c>
      <c r="F871" s="90" t="n">
        <v>2620</v>
      </c>
      <c r="G871" s="89" t="inlineStr">
        <is>
          <t>×</t>
        </is>
      </c>
      <c r="H871" s="91" t="n">
        <v>1</v>
      </c>
      <c r="I871" s="213">
        <f>C871*H871</f>
        <v/>
      </c>
      <c r="J871" s="2" t="n"/>
      <c r="K871" s="96" t="n"/>
      <c r="L871" s="97" t="n"/>
      <c r="M871" s="97" t="n"/>
      <c r="N871" s="98" t="inlineStr">
        <is>
          <t>27×105</t>
        </is>
      </c>
      <c r="O871" s="99">
        <f>F871</f>
        <v/>
      </c>
      <c r="P871" s="99">
        <f>SUM(I871)</f>
        <v/>
      </c>
      <c r="Q871" s="117" t="n"/>
      <c r="R871" s="118" t="n"/>
      <c r="S871" s="118" t="n"/>
      <c r="T871" s="119" t="n"/>
      <c r="U871" s="120" t="n"/>
      <c r="V871" s="120" t="n"/>
      <c r="W871" s="121" t="n"/>
      <c r="X871" s="122" t="n"/>
      <c r="Y871" s="122" t="n"/>
      <c r="Z871" s="143" t="n"/>
      <c r="AA871" s="140" t="n"/>
      <c r="AB871" s="140" t="n"/>
      <c r="AC871" s="144" t="n"/>
      <c r="AD871" s="142" t="n"/>
      <c r="AE871" s="142" t="n"/>
    </row>
    <row r="872" ht="15" customHeight="1">
      <c r="A872" s="211" t="n"/>
      <c r="B872" s="85" t="inlineStr">
        <is>
          <t>45ME273L</t>
        </is>
      </c>
      <c r="C872">
        <f>SUMIF(数量表!D:H,B872,数量表!H:H)</f>
        <v/>
      </c>
      <c r="D872" t="n">
        <v>27</v>
      </c>
      <c r="E872" t="n">
        <v>105</v>
      </c>
      <c r="F872" s="86" t="n">
        <v>419</v>
      </c>
      <c r="H872" s="87" t="n">
        <v>8</v>
      </c>
      <c r="I872" s="214">
        <f>C872*H872</f>
        <v/>
      </c>
      <c r="J872" s="2" t="n"/>
      <c r="K872" s="96" t="n"/>
      <c r="L872" s="97" t="n"/>
      <c r="M872" s="97" t="n"/>
      <c r="N872" s="98" t="inlineStr">
        <is>
          <t>27×105</t>
        </is>
      </c>
      <c r="O872" s="99">
        <f>F872</f>
        <v/>
      </c>
      <c r="P872" s="99">
        <f>SUM(I872)</f>
        <v/>
      </c>
      <c r="Q872" s="117" t="n"/>
      <c r="R872" s="118" t="n"/>
      <c r="S872" s="118" t="n"/>
      <c r="T872" s="119" t="n"/>
      <c r="U872" s="120" t="n"/>
      <c r="V872" s="120" t="n"/>
      <c r="W872" s="121" t="n"/>
      <c r="X872" s="122" t="n"/>
      <c r="Y872" s="122" t="n"/>
      <c r="Z872" s="143" t="n"/>
      <c r="AA872" s="140" t="n"/>
      <c r="AB872" s="140" t="n"/>
      <c r="AC872" s="144" t="n"/>
      <c r="AD872" s="142" t="n"/>
      <c r="AE872" s="142" t="n"/>
    </row>
    <row r="873" ht="15" customHeight="1" thickBot="1">
      <c r="B873" s="88" t="inlineStr">
        <is>
          <t>45ME273L</t>
        </is>
      </c>
      <c r="C873" s="89">
        <f>SUMIF(数量表!D:H,B873,数量表!H:H)</f>
        <v/>
      </c>
      <c r="D873" s="89" t="n">
        <v>27</v>
      </c>
      <c r="E873" s="89" t="n">
        <v>105</v>
      </c>
      <c r="F873" s="90" t="n">
        <v>2607</v>
      </c>
      <c r="G873" s="89" t="n"/>
      <c r="H873" s="91" t="n">
        <v>1</v>
      </c>
      <c r="I873" s="213">
        <f>C873*H873</f>
        <v/>
      </c>
      <c r="J873" s="2" t="n"/>
      <c r="K873" s="101" t="n"/>
      <c r="L873" s="102" t="n"/>
      <c r="M873" s="215" t="n"/>
      <c r="N873" s="103" t="inlineStr">
        <is>
          <t>27×105</t>
        </is>
      </c>
      <c r="O873" s="99">
        <f>F873</f>
        <v/>
      </c>
      <c r="P873" s="104">
        <f>SUM(I873)</f>
        <v/>
      </c>
      <c r="Q873" s="123" t="n"/>
      <c r="R873" s="124" t="n"/>
      <c r="S873" s="124" t="n"/>
      <c r="T873" s="125" t="n"/>
      <c r="U873" s="126" t="n"/>
      <c r="V873" s="126" t="n"/>
      <c r="W873" s="127" t="n"/>
      <c r="X873" s="145" t="n"/>
      <c r="Y873" s="145" t="n"/>
      <c r="Z873" s="146" t="n"/>
      <c r="AA873" s="147" t="n"/>
      <c r="AB873" s="147" t="n"/>
      <c r="AC873" s="148" t="n"/>
      <c r="AD873" s="149" t="n"/>
      <c r="AE873" s="149" t="n"/>
    </row>
    <row r="874" ht="15" customHeight="1">
      <c r="B874" s="79" t="inlineStr">
        <is>
          <t>45ME273R</t>
        </is>
      </c>
      <c r="C874" s="80">
        <f>SUMIF(数量表!D:H,B874,数量表!H:H)</f>
        <v/>
      </c>
      <c r="D874" s="80" t="n">
        <v>27</v>
      </c>
      <c r="E874" s="80" t="n">
        <v>105</v>
      </c>
      <c r="F874" s="81" t="n">
        <v>2607</v>
      </c>
      <c r="G874" s="80" t="n"/>
      <c r="H874" s="82" t="n">
        <v>1</v>
      </c>
      <c r="I874" s="212">
        <f>C874*H874</f>
        <v/>
      </c>
      <c r="J874" s="2" t="n"/>
      <c r="K874" s="96" t="n"/>
      <c r="L874" s="97" t="n"/>
      <c r="M874" s="97" t="n"/>
      <c r="N874" s="103" t="inlineStr">
        <is>
          <t>27×105</t>
        </is>
      </c>
      <c r="O874" s="99">
        <f>F874</f>
        <v/>
      </c>
      <c r="P874" s="104">
        <f>SUM(I874)</f>
        <v/>
      </c>
      <c r="Q874" s="117" t="n"/>
      <c r="R874" s="118" t="n"/>
      <c r="S874" s="118" t="n"/>
      <c r="T874" s="119" t="n"/>
      <c r="U874" s="120" t="n"/>
      <c r="V874" s="120" t="n"/>
      <c r="W874" s="121" t="n"/>
      <c r="X874" s="122" t="n"/>
      <c r="Y874" s="122" t="n"/>
      <c r="Z874" s="143" t="n"/>
      <c r="AA874" s="140" t="n"/>
      <c r="AB874" s="140" t="n"/>
      <c r="AC874" s="144" t="n"/>
      <c r="AD874" s="142" t="n"/>
      <c r="AE874" s="142" t="n"/>
    </row>
    <row r="875" ht="15" customHeight="1" thickBot="1">
      <c r="B875" s="88" t="inlineStr">
        <is>
          <t>45ME273R</t>
        </is>
      </c>
      <c r="C875" s="89">
        <f>SUMIF(数量表!D:H,B875,数量表!H:H)</f>
        <v/>
      </c>
      <c r="D875" s="89" t="n">
        <v>27</v>
      </c>
      <c r="E875" s="89" t="n">
        <v>105</v>
      </c>
      <c r="F875" s="90" t="n">
        <v>419</v>
      </c>
      <c r="G875" s="89" t="n"/>
      <c r="H875" s="91" t="n">
        <v>8</v>
      </c>
      <c r="I875" s="213">
        <f>C875*H875</f>
        <v/>
      </c>
      <c r="K875" s="96" t="n"/>
      <c r="L875" s="97" t="n"/>
      <c r="M875" s="97" t="n"/>
      <c r="N875" s="103" t="inlineStr">
        <is>
          <t>27×105</t>
        </is>
      </c>
      <c r="O875" s="99">
        <f>F875</f>
        <v/>
      </c>
      <c r="P875" s="104">
        <f>SUM(I875)</f>
        <v/>
      </c>
      <c r="Q875" s="117" t="n"/>
      <c r="R875" s="118" t="n"/>
      <c r="S875" s="118" t="n"/>
      <c r="T875" s="119" t="n"/>
      <c r="U875" s="120" t="n"/>
      <c r="V875" s="120" t="n"/>
      <c r="W875" s="121" t="n"/>
      <c r="X875" s="122" t="n"/>
      <c r="Y875" s="122" t="n"/>
      <c r="Z875" s="143" t="n"/>
      <c r="AA875" s="140" t="n"/>
      <c r="AB875" s="140" t="n"/>
      <c r="AC875" s="144" t="n"/>
      <c r="AD875" s="142" t="n"/>
      <c r="AE875" s="142" t="n"/>
    </row>
    <row r="876" ht="15" customHeight="1">
      <c r="B876" s="85" t="inlineStr">
        <is>
          <t>M</t>
        </is>
      </c>
      <c r="C876">
        <f>SUMIF(数量表!D:H,B876,数量表!H:H)</f>
        <v/>
      </c>
      <c r="D876" t="n">
        <v>27</v>
      </c>
      <c r="E876" t="n">
        <v>105</v>
      </c>
      <c r="F876" s="86" t="n">
        <v>1710</v>
      </c>
      <c r="G876" t="inlineStr">
        <is>
          <t>×</t>
        </is>
      </c>
      <c r="H876" s="87" t="n">
        <v>2</v>
      </c>
      <c r="I876" s="214">
        <f>C876*H876</f>
        <v/>
      </c>
      <c r="J876" s="2" t="n"/>
      <c r="K876" s="96" t="n"/>
      <c r="L876" s="97" t="n"/>
      <c r="M876" s="97" t="n"/>
      <c r="N876" s="98" t="inlineStr">
        <is>
          <t>27×105</t>
        </is>
      </c>
      <c r="O876" s="99">
        <f>F876</f>
        <v/>
      </c>
      <c r="P876" s="99">
        <f>SUM(I876)</f>
        <v/>
      </c>
      <c r="Q876" s="117" t="n"/>
      <c r="R876" s="118" t="n"/>
      <c r="S876" s="118" t="n"/>
      <c r="T876" s="119" t="n"/>
      <c r="U876" s="120" t="n"/>
      <c r="V876" s="120" t="n"/>
      <c r="W876" s="121" t="n"/>
      <c r="X876" s="122" t="n"/>
      <c r="Y876" s="122" t="n"/>
      <c r="Z876" s="143" t="n"/>
      <c r="AA876" s="140" t="n"/>
      <c r="AB876" s="140" t="n"/>
      <c r="AC876" s="144" t="n"/>
      <c r="AD876" s="142" t="n"/>
      <c r="AE876" s="142" t="n"/>
    </row>
    <row r="877" ht="15" customHeight="1">
      <c r="B877" s="85" t="inlineStr">
        <is>
          <t>M</t>
        </is>
      </c>
      <c r="C877">
        <f>SUMIF(数量表!D:H,B877,数量表!H:H)</f>
        <v/>
      </c>
      <c r="D877" t="n">
        <v>27</v>
      </c>
      <c r="E877" t="n">
        <v>105</v>
      </c>
      <c r="F877" s="86" t="n">
        <v>338</v>
      </c>
      <c r="G877" t="inlineStr">
        <is>
          <t>×</t>
        </is>
      </c>
      <c r="H877" s="87" t="n">
        <v>4</v>
      </c>
      <c r="I877" s="214">
        <f>C877*H877</f>
        <v/>
      </c>
      <c r="J877" s="2" t="n"/>
      <c r="K877" s="96" t="n"/>
      <c r="L877" s="97" t="n"/>
      <c r="M877" s="97" t="n"/>
      <c r="N877" s="98" t="inlineStr">
        <is>
          <t>27×105</t>
        </is>
      </c>
      <c r="O877" s="99">
        <f>F877</f>
        <v/>
      </c>
      <c r="P877" s="99">
        <f>SUM(I877)</f>
        <v/>
      </c>
      <c r="Q877" s="117" t="n"/>
      <c r="R877" s="118" t="n"/>
      <c r="S877" s="118" t="n"/>
      <c r="T877" s="119" t="n"/>
      <c r="U877" s="120" t="n"/>
      <c r="V877" s="120" t="n"/>
      <c r="W877" s="121" t="n"/>
      <c r="X877" s="122" t="n"/>
      <c r="Y877" s="122" t="n"/>
      <c r="Z877" s="143" t="n"/>
      <c r="AA877" s="140" t="n"/>
      <c r="AB877" s="140" t="n"/>
      <c r="AC877" s="144" t="n"/>
      <c r="AD877" s="142" t="n"/>
      <c r="AE877" s="142" t="n"/>
    </row>
    <row r="878" ht="15" customHeight="1" thickBot="1">
      <c r="B878" s="85" t="inlineStr">
        <is>
          <t>M</t>
        </is>
      </c>
      <c r="C878">
        <f>SUMIF(数量表!D:H,B878,数量表!H:H)</f>
        <v/>
      </c>
      <c r="D878" t="n">
        <v>27</v>
      </c>
      <c r="E878" t="n">
        <v>105</v>
      </c>
      <c r="F878" s="86" t="n">
        <v>282</v>
      </c>
      <c r="G878" t="inlineStr">
        <is>
          <t>×</t>
        </is>
      </c>
      <c r="H878" s="87" t="n">
        <v>4</v>
      </c>
      <c r="I878" s="214">
        <f>C878*H878</f>
        <v/>
      </c>
      <c r="J878" s="2" t="n"/>
      <c r="K878" s="96" t="n"/>
      <c r="L878" s="97" t="n"/>
      <c r="M878" s="97" t="n"/>
      <c r="N878" s="98" t="inlineStr">
        <is>
          <t>27×105</t>
        </is>
      </c>
      <c r="O878" s="99">
        <f>F878</f>
        <v/>
      </c>
      <c r="P878" s="99">
        <f>SUM(I878)</f>
        <v/>
      </c>
      <c r="Q878" s="117" t="n"/>
      <c r="R878" s="118" t="n"/>
      <c r="S878" s="118" t="n"/>
      <c r="T878" s="119" t="n"/>
      <c r="U878" s="120" t="n"/>
      <c r="V878" s="120" t="n"/>
      <c r="W878" s="121" t="n"/>
      <c r="X878" s="122" t="n"/>
      <c r="Y878" s="122" t="n"/>
      <c r="Z878" s="143" t="n"/>
      <c r="AA878" s="140" t="n"/>
      <c r="AB878" s="140" t="n"/>
      <c r="AC878" s="144" t="n"/>
      <c r="AD878" s="142" t="n"/>
      <c r="AE878" s="142" t="n"/>
    </row>
    <row r="879" ht="15" customHeight="1">
      <c r="B879" s="79" t="inlineStr">
        <is>
          <t>M-L</t>
        </is>
      </c>
      <c r="C879" s="80">
        <f>SUMIF(数量表!D:H,B879,数量表!H:H)</f>
        <v/>
      </c>
      <c r="D879" s="80" t="n">
        <v>27</v>
      </c>
      <c r="E879" s="80" t="n">
        <v>105</v>
      </c>
      <c r="F879" s="81" t="n">
        <v>1710</v>
      </c>
      <c r="G879" s="80" t="inlineStr">
        <is>
          <t>×</t>
        </is>
      </c>
      <c r="H879" s="82" t="n">
        <v>2</v>
      </c>
      <c r="I879" s="212">
        <f>C879*H879</f>
        <v/>
      </c>
      <c r="J879" s="2" t="n"/>
      <c r="K879" s="96" t="n"/>
      <c r="L879" s="97" t="n"/>
      <c r="M879" s="97" t="n"/>
      <c r="N879" s="98" t="inlineStr">
        <is>
          <t>27×105</t>
        </is>
      </c>
      <c r="O879" s="99">
        <f>F879</f>
        <v/>
      </c>
      <c r="P879" s="99">
        <f>SUM(I879)</f>
        <v/>
      </c>
      <c r="Q879" s="117" t="n"/>
      <c r="R879" s="118" t="n"/>
      <c r="S879" s="118" t="n"/>
      <c r="T879" s="119" t="n"/>
      <c r="U879" s="120" t="n"/>
      <c r="V879" s="120" t="n"/>
      <c r="W879" s="121" t="n"/>
      <c r="X879" s="122" t="n"/>
      <c r="Y879" s="122" t="n"/>
      <c r="Z879" s="143" t="n"/>
      <c r="AA879" s="140" t="n"/>
      <c r="AB879" s="140" t="n"/>
      <c r="AC879" s="144" t="n"/>
      <c r="AD879" s="142" t="n"/>
      <c r="AE879" s="142" t="n"/>
    </row>
    <row r="880" ht="15" customHeight="1">
      <c r="B880" s="85" t="inlineStr">
        <is>
          <t>M-L</t>
        </is>
      </c>
      <c r="C880">
        <f>SUMIF(数量表!D:H,B880,数量表!H:H)</f>
        <v/>
      </c>
      <c r="D880" t="n">
        <v>27</v>
      </c>
      <c r="E880" t="n">
        <v>105</v>
      </c>
      <c r="F880" s="86" t="n">
        <v>338</v>
      </c>
      <c r="G880" t="inlineStr">
        <is>
          <t>×</t>
        </is>
      </c>
      <c r="H880" s="87" t="n">
        <v>4</v>
      </c>
      <c r="I880" s="214">
        <f>C880*H880</f>
        <v/>
      </c>
      <c r="J880" s="2" t="n"/>
      <c r="K880" s="96" t="n"/>
      <c r="L880" s="97" t="n"/>
      <c r="M880" s="97" t="n"/>
      <c r="N880" s="98" t="inlineStr">
        <is>
          <t>27×105</t>
        </is>
      </c>
      <c r="O880" s="99">
        <f>F880</f>
        <v/>
      </c>
      <c r="P880" s="99">
        <f>SUM(I880)</f>
        <v/>
      </c>
      <c r="Q880" s="117" t="n"/>
      <c r="R880" s="118" t="n"/>
      <c r="S880" s="118" t="n"/>
      <c r="T880" s="119" t="n"/>
      <c r="U880" s="120" t="n"/>
      <c r="V880" s="120" t="n"/>
      <c r="W880" s="121" t="n"/>
      <c r="X880" s="122" t="n"/>
      <c r="Y880" s="122" t="n"/>
      <c r="Z880" s="143" t="n"/>
      <c r="AA880" s="140" t="n"/>
      <c r="AB880" s="140" t="n"/>
      <c r="AC880" s="144" t="n"/>
      <c r="AD880" s="142" t="n"/>
      <c r="AE880" s="142" t="n"/>
    </row>
    <row r="881" ht="15" customHeight="1">
      <c r="B881" s="85" t="inlineStr">
        <is>
          <t>M-L</t>
        </is>
      </c>
      <c r="C881">
        <f>SUMIF(数量表!D:H,B881,数量表!H:H)</f>
        <v/>
      </c>
      <c r="D881" t="n">
        <v>27</v>
      </c>
      <c r="E881" t="n">
        <v>105</v>
      </c>
      <c r="F881" s="86" t="n">
        <v>282</v>
      </c>
      <c r="G881" t="inlineStr">
        <is>
          <t>×</t>
        </is>
      </c>
      <c r="H881" s="87" t="n">
        <v>4</v>
      </c>
      <c r="I881" s="214">
        <f>C881*H881</f>
        <v/>
      </c>
      <c r="J881" s="2" t="n"/>
      <c r="K881" s="96" t="n"/>
      <c r="L881" s="97" t="n"/>
      <c r="M881" s="97" t="n"/>
      <c r="N881" s="98" t="inlineStr">
        <is>
          <t>27×105</t>
        </is>
      </c>
      <c r="O881" s="99">
        <f>F881</f>
        <v/>
      </c>
      <c r="P881" s="99">
        <f>SUM(I881)</f>
        <v/>
      </c>
      <c r="Q881" s="117" t="n"/>
      <c r="R881" s="118" t="n"/>
      <c r="S881" s="118" t="n"/>
      <c r="T881" s="119" t="n"/>
      <c r="U881" s="120" t="n"/>
      <c r="V881" s="120" t="n"/>
      <c r="W881" s="121" t="n"/>
      <c r="X881" s="122" t="n"/>
      <c r="Y881" s="122" t="n"/>
      <c r="Z881" s="143" t="n"/>
      <c r="AA881" s="140" t="n"/>
      <c r="AB881" s="140" t="n"/>
      <c r="AC881" s="144" t="n"/>
      <c r="AD881" s="142" t="n"/>
      <c r="AE881" s="142" t="n"/>
    </row>
    <row r="882" ht="15" customHeight="1" thickBot="1">
      <c r="B882" s="88" t="inlineStr">
        <is>
          <t>M-L</t>
        </is>
      </c>
      <c r="C882" s="89">
        <f>SUMIF(数量表!D:H,B882,数量表!H:H)</f>
        <v/>
      </c>
      <c r="D882" s="89" t="n">
        <v>45</v>
      </c>
      <c r="E882" s="89" t="n">
        <v>105</v>
      </c>
      <c r="F882" s="90" t="n">
        <v>1849</v>
      </c>
      <c r="G882" s="89" t="n"/>
      <c r="H882" s="91" t="n">
        <v>1</v>
      </c>
      <c r="I882" s="213">
        <f>C882*H882</f>
        <v/>
      </c>
      <c r="J882" s="100" t="n"/>
      <c r="K882" s="101" t="n"/>
      <c r="L882" s="102" t="n"/>
      <c r="M882" s="102" t="n"/>
      <c r="N882" s="103" t="n"/>
      <c r="O882" s="104" t="n"/>
      <c r="P882" s="104" t="n"/>
      <c r="Q882" s="123" t="n"/>
      <c r="R882" s="124" t="n"/>
      <c r="S882" s="124" t="n"/>
      <c r="T882" s="125" t="n"/>
      <c r="U882" s="126" t="n"/>
      <c r="V882" s="126" t="n"/>
      <c r="W882" s="127" t="n"/>
      <c r="X882" s="145" t="n"/>
      <c r="Y882" s="145" t="n"/>
      <c r="Z882" s="146" t="n"/>
      <c r="AA882" s="147" t="n"/>
      <c r="AB882" s="147" t="n"/>
      <c r="AC882" s="199" t="inlineStr">
        <is>
          <t>45×105</t>
        </is>
      </c>
      <c r="AD882" s="200">
        <f>F882</f>
        <v/>
      </c>
      <c r="AE882" s="200">
        <f>SUM(I882)</f>
        <v/>
      </c>
    </row>
    <row r="883" ht="15" customHeight="1">
      <c r="B883" s="79" t="inlineStr">
        <is>
          <t>M-R</t>
        </is>
      </c>
      <c r="C883" s="80">
        <f>SUMIF(数量表!D:H,B883,数量表!H:H)</f>
        <v/>
      </c>
      <c r="D883" s="80" t="n">
        <v>27</v>
      </c>
      <c r="E883" s="80" t="n">
        <v>105</v>
      </c>
      <c r="F883" s="81" t="n">
        <v>1710</v>
      </c>
      <c r="G883" s="80" t="inlineStr">
        <is>
          <t>×</t>
        </is>
      </c>
      <c r="H883" s="82" t="n">
        <v>2</v>
      </c>
      <c r="I883" s="212">
        <f>C883*H883</f>
        <v/>
      </c>
      <c r="J883" s="2" t="n"/>
      <c r="K883" s="96" t="n"/>
      <c r="L883" s="97" t="n"/>
      <c r="M883" s="97" t="n"/>
      <c r="N883" s="98" t="inlineStr">
        <is>
          <t>27×105</t>
        </is>
      </c>
      <c r="O883" s="99">
        <f>F883</f>
        <v/>
      </c>
      <c r="P883" s="99">
        <f>SUM(I883)</f>
        <v/>
      </c>
      <c r="Q883" s="117" t="n"/>
      <c r="R883" s="118" t="n"/>
      <c r="S883" s="118" t="n"/>
      <c r="T883" s="119" t="n"/>
      <c r="U883" s="120" t="n"/>
      <c r="V883" s="120" t="n"/>
      <c r="W883" s="121" t="n"/>
      <c r="X883" s="122" t="n"/>
      <c r="Y883" s="122" t="n"/>
      <c r="Z883" s="143" t="n"/>
      <c r="AA883" s="140" t="n"/>
      <c r="AB883" s="140" t="n"/>
      <c r="AC883" s="144" t="n"/>
      <c r="AD883" s="142" t="n"/>
      <c r="AE883" s="142" t="n"/>
    </row>
    <row r="884" ht="15" customHeight="1">
      <c r="B884" s="85" t="inlineStr">
        <is>
          <t>M-R</t>
        </is>
      </c>
      <c r="C884">
        <f>SUMIF(数量表!D:H,B884,数量表!H:H)</f>
        <v/>
      </c>
      <c r="D884" t="n">
        <v>27</v>
      </c>
      <c r="E884" t="n">
        <v>105</v>
      </c>
      <c r="F884" s="86" t="n">
        <v>338</v>
      </c>
      <c r="G884" t="inlineStr">
        <is>
          <t>×</t>
        </is>
      </c>
      <c r="H884" s="87" t="n">
        <v>4</v>
      </c>
      <c r="I884" s="214">
        <f>C884*H884</f>
        <v/>
      </c>
      <c r="J884" s="2" t="n"/>
      <c r="K884" s="96" t="n"/>
      <c r="L884" s="97" t="n"/>
      <c r="M884" s="97" t="n"/>
      <c r="N884" s="98" t="inlineStr">
        <is>
          <t>27×105</t>
        </is>
      </c>
      <c r="O884" s="99">
        <f>F884</f>
        <v/>
      </c>
      <c r="P884" s="99">
        <f>SUM(I884)</f>
        <v/>
      </c>
      <c r="Q884" s="117" t="n"/>
      <c r="R884" s="118" t="n"/>
      <c r="S884" s="118" t="n"/>
      <c r="T884" s="119" t="n"/>
      <c r="U884" s="120" t="n"/>
      <c r="V884" s="120" t="n"/>
      <c r="W884" s="121" t="n"/>
      <c r="X884" s="122" t="n"/>
      <c r="Y884" s="122" t="n"/>
      <c r="Z884" s="143" t="n"/>
      <c r="AA884" s="140" t="n"/>
      <c r="AB884" s="140" t="n"/>
      <c r="AC884" s="144" t="n"/>
      <c r="AD884" s="142" t="n"/>
      <c r="AE884" s="142" t="n"/>
    </row>
    <row r="885" ht="15" customHeight="1">
      <c r="B885" s="85" t="inlineStr">
        <is>
          <t>M-R</t>
        </is>
      </c>
      <c r="C885">
        <f>SUMIF(数量表!D:H,B885,数量表!H:H)</f>
        <v/>
      </c>
      <c r="D885" t="n">
        <v>27</v>
      </c>
      <c r="E885" t="n">
        <v>105</v>
      </c>
      <c r="F885" s="86" t="n">
        <v>282</v>
      </c>
      <c r="G885" t="inlineStr">
        <is>
          <t>×</t>
        </is>
      </c>
      <c r="H885" s="87" t="n">
        <v>4</v>
      </c>
      <c r="I885" s="214">
        <f>C885*H885</f>
        <v/>
      </c>
      <c r="J885" s="2" t="n"/>
      <c r="K885" s="96" t="n"/>
      <c r="L885" s="97" t="n"/>
      <c r="M885" s="97" t="n"/>
      <c r="N885" s="98" t="inlineStr">
        <is>
          <t>27×105</t>
        </is>
      </c>
      <c r="O885" s="99">
        <f>F885</f>
        <v/>
      </c>
      <c r="P885" s="99">
        <f>SUM(I885)</f>
        <v/>
      </c>
      <c r="Q885" s="117" t="n"/>
      <c r="R885" s="118" t="n"/>
      <c r="S885" s="118" t="n"/>
      <c r="T885" s="119" t="n"/>
      <c r="U885" s="120" t="n"/>
      <c r="V885" s="120" t="n"/>
      <c r="W885" s="121" t="n"/>
      <c r="X885" s="122" t="n"/>
      <c r="Y885" s="122" t="n"/>
      <c r="Z885" s="143" t="n"/>
      <c r="AA885" s="140" t="n"/>
      <c r="AB885" s="140" t="n"/>
      <c r="AC885" s="144" t="n"/>
      <c r="AD885" s="142" t="n"/>
      <c r="AE885" s="142" t="n"/>
    </row>
    <row r="886" ht="15" customHeight="1" thickBot="1">
      <c r="B886" s="88" t="inlineStr">
        <is>
          <t>M-R</t>
        </is>
      </c>
      <c r="C886" s="89">
        <f>SUMIF(数量表!D:H,B886,数量表!H:H)</f>
        <v/>
      </c>
      <c r="D886" s="89" t="n">
        <v>45</v>
      </c>
      <c r="E886" s="89" t="n">
        <v>105</v>
      </c>
      <c r="F886" s="90" t="n">
        <v>1849</v>
      </c>
      <c r="G886" s="89" t="n"/>
      <c r="H886" s="91" t="n">
        <v>1</v>
      </c>
      <c r="I886" s="213">
        <f>C886*H886</f>
        <v/>
      </c>
      <c r="J886" s="100" t="n"/>
      <c r="K886" s="101" t="n"/>
      <c r="L886" s="102" t="n"/>
      <c r="M886" s="102" t="n"/>
      <c r="N886" s="103" t="n"/>
      <c r="O886" s="104" t="n"/>
      <c r="P886" s="104" t="n"/>
      <c r="Q886" s="123" t="n"/>
      <c r="R886" s="124" t="n"/>
      <c r="S886" s="124" t="n"/>
      <c r="T886" s="125" t="n"/>
      <c r="U886" s="126" t="n"/>
      <c r="V886" s="126" t="n"/>
      <c r="W886" s="127" t="n"/>
      <c r="X886" s="145" t="n"/>
      <c r="Y886" s="145" t="n"/>
      <c r="Z886" s="146" t="n"/>
      <c r="AA886" s="147" t="n"/>
      <c r="AB886" s="147" t="n"/>
      <c r="AC886" s="199" t="inlineStr">
        <is>
          <t>45×105</t>
        </is>
      </c>
      <c r="AD886" s="200">
        <f>F886</f>
        <v/>
      </c>
      <c r="AE886" s="200">
        <f>SUM(I886)</f>
        <v/>
      </c>
    </row>
    <row r="887" ht="15" customHeight="1">
      <c r="B887" s="79" t="inlineStr">
        <is>
          <t>ML</t>
        </is>
      </c>
      <c r="C887" s="80">
        <f>SUMIF(数量表!D:H,B887,数量表!H:H)</f>
        <v/>
      </c>
      <c r="D887" s="80" t="n">
        <v>27</v>
      </c>
      <c r="E887" s="80" t="n">
        <v>105</v>
      </c>
      <c r="F887" s="81" t="n">
        <v>1697</v>
      </c>
      <c r="G887" s="80" t="inlineStr">
        <is>
          <t>×</t>
        </is>
      </c>
      <c r="H887" s="82" t="n">
        <v>2</v>
      </c>
      <c r="I887" s="212">
        <f>C887*H887</f>
        <v/>
      </c>
      <c r="J887" s="2" t="n"/>
      <c r="K887" s="96" t="n"/>
      <c r="L887" s="97" t="n"/>
      <c r="M887" s="97" t="n"/>
      <c r="N887" s="98" t="inlineStr">
        <is>
          <t>27×105</t>
        </is>
      </c>
      <c r="O887" s="99">
        <f>F887</f>
        <v/>
      </c>
      <c r="P887" s="99">
        <f>SUM(I887)</f>
        <v/>
      </c>
      <c r="Q887" s="117" t="n"/>
      <c r="R887" s="118" t="n"/>
      <c r="S887" s="118" t="n"/>
      <c r="T887" s="119" t="n"/>
      <c r="U887" s="120" t="n"/>
      <c r="V887" s="120" t="n"/>
      <c r="W887" s="121" t="n"/>
      <c r="X887" s="122" t="n"/>
      <c r="Y887" s="122" t="n"/>
      <c r="Z887" s="143" t="n"/>
      <c r="AA887" s="140" t="n"/>
      <c r="AB887" s="140" t="n"/>
      <c r="AC887" s="144" t="n"/>
      <c r="AD887" s="142" t="n"/>
      <c r="AE887" s="142" t="n"/>
    </row>
    <row r="888" ht="15" customHeight="1">
      <c r="B888" s="85" t="inlineStr">
        <is>
          <t>ML</t>
        </is>
      </c>
      <c r="C888">
        <f>SUMIF(数量表!D:H,B888,数量表!H:H)</f>
        <v/>
      </c>
      <c r="D888" t="n">
        <v>27</v>
      </c>
      <c r="E888" t="n">
        <v>105</v>
      </c>
      <c r="F888" s="86" t="n">
        <v>338</v>
      </c>
      <c r="G888" t="inlineStr">
        <is>
          <t>×</t>
        </is>
      </c>
      <c r="H888" s="87" t="n">
        <v>5</v>
      </c>
      <c r="I888" s="214">
        <f>C888*H888</f>
        <v/>
      </c>
      <c r="J888" s="2" t="n"/>
      <c r="K888" s="96" t="n"/>
      <c r="L888" s="97" t="n"/>
      <c r="M888" s="97" t="n"/>
      <c r="N888" s="98" t="inlineStr">
        <is>
          <t>27×105</t>
        </is>
      </c>
      <c r="O888" s="99">
        <f>F888</f>
        <v/>
      </c>
      <c r="P888" s="99">
        <f>SUM(I888)</f>
        <v/>
      </c>
      <c r="Q888" s="117" t="n"/>
      <c r="R888" s="118" t="n"/>
      <c r="S888" s="118" t="n"/>
      <c r="T888" s="119" t="n"/>
      <c r="U888" s="120" t="n"/>
      <c r="V888" s="120" t="n"/>
      <c r="W888" s="121" t="n"/>
      <c r="X888" s="122" t="n"/>
      <c r="Y888" s="122" t="n"/>
      <c r="Z888" s="143" t="n"/>
      <c r="AA888" s="140" t="n"/>
      <c r="AB888" s="140" t="n"/>
      <c r="AC888" s="144" t="n"/>
      <c r="AD888" s="142" t="n"/>
      <c r="AE888" s="142" t="n"/>
    </row>
    <row r="889" ht="15" customHeight="1" thickBot="1">
      <c r="B889" s="85" t="inlineStr">
        <is>
          <t>ML</t>
        </is>
      </c>
      <c r="C889">
        <f>SUMIF(数量表!D:H,B889,数量表!H:H)</f>
        <v/>
      </c>
      <c r="D889" t="n">
        <v>27</v>
      </c>
      <c r="E889" t="n">
        <v>105</v>
      </c>
      <c r="F889" s="86" t="n">
        <v>282</v>
      </c>
      <c r="G889" t="inlineStr">
        <is>
          <t>×</t>
        </is>
      </c>
      <c r="H889" s="87" t="n">
        <v>5</v>
      </c>
      <c r="I889" s="214">
        <f>C889*H889</f>
        <v/>
      </c>
      <c r="J889" s="2" t="n"/>
      <c r="K889" s="96" t="n"/>
      <c r="L889" s="97" t="n"/>
      <c r="M889" s="97" t="n"/>
      <c r="N889" s="98" t="inlineStr">
        <is>
          <t>27×105</t>
        </is>
      </c>
      <c r="O889" s="99">
        <f>F889</f>
        <v/>
      </c>
      <c r="P889" s="99">
        <f>SUM(I889)</f>
        <v/>
      </c>
      <c r="Q889" s="117" t="n"/>
      <c r="R889" s="118" t="n"/>
      <c r="S889" s="118" t="n"/>
      <c r="T889" s="119" t="n"/>
      <c r="U889" s="120" t="n"/>
      <c r="V889" s="120" t="n"/>
      <c r="W889" s="121" t="n"/>
      <c r="X889" s="122" t="n"/>
      <c r="Y889" s="122" t="n"/>
      <c r="Z889" s="143" t="n"/>
      <c r="AA889" s="140" t="n"/>
      <c r="AB889" s="140" t="n"/>
      <c r="AC889" s="144" t="n"/>
      <c r="AD889" s="142" t="n"/>
      <c r="AE889" s="142" t="n"/>
    </row>
    <row r="890" ht="15" customHeight="1">
      <c r="B890" s="79" t="inlineStr">
        <is>
          <t>ML-L</t>
        </is>
      </c>
      <c r="C890" s="80">
        <f>SUMIF(数量表!D:H,B890,数量表!H:H)</f>
        <v/>
      </c>
      <c r="D890" s="80" t="n">
        <v>27</v>
      </c>
      <c r="E890" s="80" t="n">
        <v>105</v>
      </c>
      <c r="F890" s="81" t="n">
        <v>1697</v>
      </c>
      <c r="G890" s="80" t="inlineStr">
        <is>
          <t>×</t>
        </is>
      </c>
      <c r="H890" s="82" t="n">
        <v>2</v>
      </c>
      <c r="I890" s="212">
        <f>C890*H890</f>
        <v/>
      </c>
      <c r="J890" s="2" t="n"/>
      <c r="K890" s="96" t="n"/>
      <c r="L890" s="97" t="n"/>
      <c r="M890" s="97" t="n"/>
      <c r="N890" s="98" t="inlineStr">
        <is>
          <t>27×105</t>
        </is>
      </c>
      <c r="O890" s="99">
        <f>F890</f>
        <v/>
      </c>
      <c r="P890" s="99">
        <f>SUM(I890)</f>
        <v/>
      </c>
      <c r="Q890" s="117" t="n"/>
      <c r="R890" s="118" t="n"/>
      <c r="S890" s="118" t="n"/>
      <c r="T890" s="119" t="n"/>
      <c r="U890" s="120" t="n"/>
      <c r="V890" s="120" t="n"/>
      <c r="W890" s="121" t="n"/>
      <c r="X890" s="122" t="n"/>
      <c r="Y890" s="122" t="n"/>
      <c r="Z890" s="143" t="n"/>
      <c r="AA890" s="140" t="n"/>
      <c r="AB890" s="140" t="n"/>
      <c r="AC890" s="144" t="n"/>
      <c r="AD890" s="142" t="n"/>
      <c r="AE890" s="142" t="n"/>
    </row>
    <row r="891" ht="15" customHeight="1">
      <c r="B891" s="85" t="inlineStr">
        <is>
          <t>ML-L</t>
        </is>
      </c>
      <c r="C891">
        <f>SUMIF(数量表!D:H,B891,数量表!H:H)</f>
        <v/>
      </c>
      <c r="D891" t="n">
        <v>27</v>
      </c>
      <c r="E891" t="n">
        <v>105</v>
      </c>
      <c r="F891" s="86" t="n">
        <v>338</v>
      </c>
      <c r="G891" t="inlineStr">
        <is>
          <t>×</t>
        </is>
      </c>
      <c r="H891" s="87" t="n">
        <v>5</v>
      </c>
      <c r="I891" s="214">
        <f>C891*H891</f>
        <v/>
      </c>
      <c r="J891" s="2" t="n"/>
      <c r="K891" s="96" t="n"/>
      <c r="L891" s="97" t="n"/>
      <c r="M891" s="97" t="n"/>
      <c r="N891" s="98" t="inlineStr">
        <is>
          <t>27×105</t>
        </is>
      </c>
      <c r="O891" s="99">
        <f>F891</f>
        <v/>
      </c>
      <c r="P891" s="99">
        <f>SUM(I891)</f>
        <v/>
      </c>
      <c r="Q891" s="117" t="n"/>
      <c r="R891" s="118" t="n"/>
      <c r="S891" s="118" t="n"/>
      <c r="T891" s="119" t="n"/>
      <c r="U891" s="120" t="n"/>
      <c r="V891" s="120" t="n"/>
      <c r="W891" s="121" t="n"/>
      <c r="X891" s="122" t="n"/>
      <c r="Y891" s="122" t="n"/>
      <c r="Z891" s="143" t="n"/>
      <c r="AA891" s="140" t="n"/>
      <c r="AB891" s="140" t="n"/>
      <c r="AC891" s="144" t="n"/>
      <c r="AD891" s="142" t="n"/>
      <c r="AE891" s="142" t="n"/>
    </row>
    <row r="892" ht="15" customHeight="1">
      <c r="B892" s="85" t="inlineStr">
        <is>
          <t>ML-L</t>
        </is>
      </c>
      <c r="C892">
        <f>SUMIF(数量表!D:H,B892,数量表!H:H)</f>
        <v/>
      </c>
      <c r="D892" t="n">
        <v>27</v>
      </c>
      <c r="E892" t="n">
        <v>105</v>
      </c>
      <c r="F892" s="86" t="n">
        <v>282</v>
      </c>
      <c r="G892" t="inlineStr">
        <is>
          <t>×</t>
        </is>
      </c>
      <c r="H892" s="87" t="n">
        <v>5</v>
      </c>
      <c r="I892" s="214">
        <f>C892*H892</f>
        <v/>
      </c>
      <c r="J892" s="2" t="n"/>
      <c r="K892" s="96" t="n"/>
      <c r="L892" s="97" t="n"/>
      <c r="M892" s="97" t="n"/>
      <c r="N892" s="98" t="inlineStr">
        <is>
          <t>27×105</t>
        </is>
      </c>
      <c r="O892" s="99">
        <f>F892</f>
        <v/>
      </c>
      <c r="P892" s="99">
        <f>SUM(I892)</f>
        <v/>
      </c>
      <c r="Q892" s="117" t="n"/>
      <c r="R892" s="118" t="n"/>
      <c r="S892" s="118" t="n"/>
      <c r="T892" s="119" t="n"/>
      <c r="U892" s="120" t="n"/>
      <c r="V892" s="120" t="n"/>
      <c r="W892" s="121" t="n"/>
      <c r="X892" s="122" t="n"/>
      <c r="Y892" s="122" t="n"/>
      <c r="Z892" s="143" t="n"/>
      <c r="AA892" s="140" t="n"/>
      <c r="AB892" s="140" t="n"/>
      <c r="AC892" s="144" t="n"/>
      <c r="AD892" s="142" t="n"/>
      <c r="AE892" s="142" t="n"/>
    </row>
    <row r="893" ht="15" customHeight="1" thickBot="1">
      <c r="B893" s="85" t="inlineStr">
        <is>
          <t>ML-L</t>
        </is>
      </c>
      <c r="C893">
        <f>SUMIF(数量表!D:H,B893,数量表!H:H)</f>
        <v/>
      </c>
      <c r="D893" t="n">
        <v>45</v>
      </c>
      <c r="E893" t="n">
        <v>105</v>
      </c>
      <c r="F893" s="86" t="n">
        <v>1849</v>
      </c>
      <c r="G893" t="inlineStr">
        <is>
          <t>×</t>
        </is>
      </c>
      <c r="H893" s="87" t="n">
        <v>2</v>
      </c>
      <c r="I893" s="214">
        <f>C893*H893</f>
        <v/>
      </c>
      <c r="J893" s="2" t="n"/>
      <c r="K893" s="106" t="n"/>
      <c r="L893" s="97" t="n"/>
      <c r="M893" s="97" t="n"/>
      <c r="N893" s="105" t="n"/>
      <c r="O893" s="99" t="n"/>
      <c r="P893" s="99" t="n"/>
      <c r="Q893" s="117" t="n"/>
      <c r="R893" s="118" t="n"/>
      <c r="S893" s="118" t="n"/>
      <c r="T893" s="119" t="n"/>
      <c r="U893" s="120" t="n"/>
      <c r="V893" s="120" t="n"/>
      <c r="W893" s="121" t="n"/>
      <c r="X893" s="122" t="n"/>
      <c r="Y893" s="122" t="n"/>
      <c r="Z893" s="143" t="n"/>
      <c r="AA893" s="140" t="n"/>
      <c r="AB893" s="140" t="n"/>
      <c r="AC893" s="144" t="n"/>
      <c r="AD893" s="142">
        <f>F893</f>
        <v/>
      </c>
      <c r="AE893" s="142">
        <f>I893</f>
        <v/>
      </c>
    </row>
    <row r="894" ht="15" customHeight="1">
      <c r="B894" s="79" t="inlineStr">
        <is>
          <t>MR</t>
        </is>
      </c>
      <c r="C894" s="80">
        <f>SUMIF(数量表!D:H,B894,数量表!H:H)</f>
        <v/>
      </c>
      <c r="D894" s="80" t="n">
        <v>27</v>
      </c>
      <c r="E894" s="80" t="n">
        <v>105</v>
      </c>
      <c r="F894" s="81" t="n">
        <v>1697</v>
      </c>
      <c r="G894" s="80" t="inlineStr">
        <is>
          <t>×</t>
        </is>
      </c>
      <c r="H894" s="82" t="n">
        <v>2</v>
      </c>
      <c r="I894" s="212">
        <f>C894*H894</f>
        <v/>
      </c>
      <c r="J894" s="2" t="n"/>
      <c r="K894" s="96" t="n"/>
      <c r="L894" s="97" t="n"/>
      <c r="M894" s="97" t="n"/>
      <c r="N894" s="98" t="inlineStr">
        <is>
          <t>27×105</t>
        </is>
      </c>
      <c r="O894" s="99">
        <f>F894</f>
        <v/>
      </c>
      <c r="P894" s="99">
        <f>SUM(I894)</f>
        <v/>
      </c>
      <c r="Q894" s="117" t="n"/>
      <c r="R894" s="118" t="n"/>
      <c r="S894" s="118" t="n"/>
      <c r="T894" s="119" t="n"/>
      <c r="U894" s="120" t="n"/>
      <c r="V894" s="120" t="n"/>
      <c r="W894" s="121" t="n"/>
      <c r="X894" s="122" t="n"/>
      <c r="Y894" s="122" t="n"/>
      <c r="Z894" s="143" t="n"/>
      <c r="AA894" s="140" t="n"/>
      <c r="AB894" s="140" t="n"/>
      <c r="AC894" s="144" t="n"/>
      <c r="AD894" s="142" t="n"/>
      <c r="AE894" s="142" t="n"/>
    </row>
    <row r="895" ht="15" customHeight="1">
      <c r="B895" s="85" t="inlineStr">
        <is>
          <t>MR</t>
        </is>
      </c>
      <c r="C895">
        <f>SUMIF(数量表!D:H,B895,数量表!H:H)</f>
        <v/>
      </c>
      <c r="D895" t="n">
        <v>27</v>
      </c>
      <c r="E895" t="n">
        <v>105</v>
      </c>
      <c r="F895" s="86" t="n">
        <v>338</v>
      </c>
      <c r="G895" t="inlineStr">
        <is>
          <t>×</t>
        </is>
      </c>
      <c r="H895" s="87" t="n">
        <v>5</v>
      </c>
      <c r="I895" s="214">
        <f>C895*H895</f>
        <v/>
      </c>
      <c r="J895" s="2" t="n"/>
      <c r="K895" s="96" t="n"/>
      <c r="L895" s="97" t="n"/>
      <c r="M895" s="97" t="n"/>
      <c r="N895" s="98" t="inlineStr">
        <is>
          <t>27×105</t>
        </is>
      </c>
      <c r="O895" s="99">
        <f>F895</f>
        <v/>
      </c>
      <c r="P895" s="99">
        <f>SUM(I895)</f>
        <v/>
      </c>
      <c r="Q895" s="117" t="n"/>
      <c r="R895" s="118" t="n"/>
      <c r="S895" s="118" t="n"/>
      <c r="T895" s="119" t="n"/>
      <c r="U895" s="120" t="n"/>
      <c r="V895" s="120" t="n"/>
      <c r="W895" s="121" t="n"/>
      <c r="X895" s="122" t="n"/>
      <c r="Y895" s="122" t="n"/>
      <c r="Z895" s="143" t="n"/>
      <c r="AA895" s="140" t="n"/>
      <c r="AB895" s="140" t="n"/>
      <c r="AC895" s="144" t="n"/>
      <c r="AD895" s="142" t="n"/>
      <c r="AE895" s="142" t="n"/>
    </row>
    <row r="896" ht="15" customHeight="1" thickBot="1">
      <c r="B896" s="85" t="inlineStr">
        <is>
          <t>MR</t>
        </is>
      </c>
      <c r="C896">
        <f>SUMIF(数量表!D:H,B896,数量表!H:H)</f>
        <v/>
      </c>
      <c r="D896" t="n">
        <v>27</v>
      </c>
      <c r="E896" t="n">
        <v>105</v>
      </c>
      <c r="F896" s="86" t="n">
        <v>282</v>
      </c>
      <c r="G896" t="inlineStr">
        <is>
          <t>×</t>
        </is>
      </c>
      <c r="H896" s="87" t="n">
        <v>5</v>
      </c>
      <c r="I896" s="214">
        <f>C896*H896</f>
        <v/>
      </c>
      <c r="J896" s="2" t="n"/>
      <c r="K896" s="96" t="n"/>
      <c r="L896" s="97" t="n"/>
      <c r="M896" s="97" t="n"/>
      <c r="N896" s="98" t="inlineStr">
        <is>
          <t>27×105</t>
        </is>
      </c>
      <c r="O896" s="99">
        <f>F896</f>
        <v/>
      </c>
      <c r="P896" s="99">
        <f>SUM(I896)</f>
        <v/>
      </c>
      <c r="Q896" s="117" t="n"/>
      <c r="R896" s="118" t="n"/>
      <c r="S896" s="118" t="n"/>
      <c r="T896" s="119" t="n"/>
      <c r="U896" s="120" t="n"/>
      <c r="V896" s="120" t="n"/>
      <c r="W896" s="121" t="n"/>
      <c r="X896" s="122" t="n"/>
      <c r="Y896" s="122" t="n"/>
      <c r="Z896" s="143" t="n"/>
      <c r="AA896" s="140" t="n"/>
      <c r="AB896" s="140" t="n"/>
      <c r="AC896" s="144" t="n"/>
      <c r="AD896" s="142" t="n"/>
      <c r="AE896" s="142" t="n"/>
    </row>
    <row r="897" ht="15" customHeight="1">
      <c r="B897" s="79" t="inlineStr">
        <is>
          <t>MR-R</t>
        </is>
      </c>
      <c r="C897" s="80">
        <f>SUMIF(数量表!D:H,B897,数量表!H:H)</f>
        <v/>
      </c>
      <c r="D897" s="80" t="n">
        <v>27</v>
      </c>
      <c r="E897" s="80" t="n">
        <v>105</v>
      </c>
      <c r="F897" s="81" t="n">
        <v>1697</v>
      </c>
      <c r="G897" s="80" t="inlineStr">
        <is>
          <t>×</t>
        </is>
      </c>
      <c r="H897" s="82" t="n">
        <v>2</v>
      </c>
      <c r="I897" s="212">
        <f>C897*H897</f>
        <v/>
      </c>
      <c r="J897" s="2" t="n"/>
      <c r="K897" s="96" t="n"/>
      <c r="L897" s="97" t="n"/>
      <c r="M897" s="97" t="n"/>
      <c r="N897" s="98" t="inlineStr">
        <is>
          <t>27×105</t>
        </is>
      </c>
      <c r="O897" s="99">
        <f>F897</f>
        <v/>
      </c>
      <c r="P897" s="99">
        <f>SUM(I897)</f>
        <v/>
      </c>
      <c r="Q897" s="117" t="n"/>
      <c r="R897" s="118" t="n"/>
      <c r="S897" s="118" t="n"/>
      <c r="T897" s="119" t="n"/>
      <c r="U897" s="120" t="n"/>
      <c r="V897" s="120" t="n"/>
      <c r="W897" s="121" t="n"/>
      <c r="X897" s="122" t="n"/>
      <c r="Y897" s="122" t="n"/>
      <c r="Z897" s="143" t="n"/>
      <c r="AA897" s="140" t="n"/>
      <c r="AB897" s="140" t="n"/>
      <c r="AC897" s="144" t="n"/>
      <c r="AD897" s="142" t="n"/>
      <c r="AE897" s="142" t="n"/>
    </row>
    <row r="898" ht="15" customHeight="1">
      <c r="B898" s="85" t="inlineStr">
        <is>
          <t>MR-R</t>
        </is>
      </c>
      <c r="C898">
        <f>SUMIF(数量表!D:H,B898,数量表!H:H)</f>
        <v/>
      </c>
      <c r="D898" t="n">
        <v>27</v>
      </c>
      <c r="E898" t="n">
        <v>105</v>
      </c>
      <c r="F898" s="86" t="n">
        <v>338</v>
      </c>
      <c r="G898" t="inlineStr">
        <is>
          <t>×</t>
        </is>
      </c>
      <c r="H898" s="87" t="n">
        <v>5</v>
      </c>
      <c r="I898" s="214">
        <f>C898*H898</f>
        <v/>
      </c>
      <c r="J898" s="2" t="n"/>
      <c r="K898" s="96" t="n"/>
      <c r="L898" s="97" t="n"/>
      <c r="M898" s="97" t="n"/>
      <c r="N898" s="98" t="inlineStr">
        <is>
          <t>27×105</t>
        </is>
      </c>
      <c r="O898" s="99">
        <f>F898</f>
        <v/>
      </c>
      <c r="P898" s="99">
        <f>SUM(I898)</f>
        <v/>
      </c>
      <c r="Q898" s="117" t="n"/>
      <c r="R898" s="118" t="n"/>
      <c r="S898" s="118" t="n"/>
      <c r="T898" s="119" t="n"/>
      <c r="U898" s="120" t="n"/>
      <c r="V898" s="120" t="n"/>
      <c r="W898" s="121" t="n"/>
      <c r="X898" s="122" t="n"/>
      <c r="Y898" s="122" t="n"/>
      <c r="Z898" s="143" t="n"/>
      <c r="AA898" s="140" t="n"/>
      <c r="AB898" s="140" t="n"/>
      <c r="AC898" s="144" t="n"/>
      <c r="AD898" s="142" t="n"/>
      <c r="AE898" s="142" t="n"/>
    </row>
    <row r="899" ht="15" customHeight="1">
      <c r="B899" s="85" t="inlineStr">
        <is>
          <t>MR-R</t>
        </is>
      </c>
      <c r="C899">
        <f>SUMIF(数量表!D:H,B899,数量表!H:H)</f>
        <v/>
      </c>
      <c r="D899" t="n">
        <v>27</v>
      </c>
      <c r="E899" t="n">
        <v>105</v>
      </c>
      <c r="F899" s="86" t="n">
        <v>282</v>
      </c>
      <c r="G899" t="inlineStr">
        <is>
          <t>×</t>
        </is>
      </c>
      <c r="H899" s="87" t="n">
        <v>5</v>
      </c>
      <c r="I899" s="214">
        <f>C899*H899</f>
        <v/>
      </c>
      <c r="J899" s="2" t="n"/>
      <c r="K899" s="96" t="n"/>
      <c r="L899" s="97" t="n"/>
      <c r="M899" s="97" t="n"/>
      <c r="N899" s="98" t="inlineStr">
        <is>
          <t>27×105</t>
        </is>
      </c>
      <c r="O899" s="99">
        <f>F899</f>
        <v/>
      </c>
      <c r="P899" s="99">
        <f>SUM(I899)</f>
        <v/>
      </c>
      <c r="Q899" s="117" t="n"/>
      <c r="R899" s="118" t="n"/>
      <c r="S899" s="118" t="n"/>
      <c r="T899" s="119" t="n"/>
      <c r="U899" s="120" t="n"/>
      <c r="V899" s="120" t="n"/>
      <c r="W899" s="121" t="n"/>
      <c r="X899" s="122" t="n"/>
      <c r="Y899" s="122" t="n"/>
      <c r="Z899" s="143" t="n"/>
      <c r="AA899" s="140" t="n"/>
      <c r="AB899" s="140" t="n"/>
      <c r="AC899" s="144" t="n"/>
      <c r="AD899" s="142" t="n"/>
      <c r="AE899" s="142" t="n"/>
    </row>
    <row r="900" ht="15" customHeight="1" thickBot="1">
      <c r="B900" s="85" t="inlineStr">
        <is>
          <t>MR-R</t>
        </is>
      </c>
      <c r="C900">
        <f>SUMIF(数量表!D:H,B900,数量表!H:H)</f>
        <v/>
      </c>
      <c r="D900" t="n">
        <v>45</v>
      </c>
      <c r="E900" t="n">
        <v>105</v>
      </c>
      <c r="F900" s="86" t="n">
        <v>1849</v>
      </c>
      <c r="G900" t="inlineStr">
        <is>
          <t>×</t>
        </is>
      </c>
      <c r="H900" s="87" t="n">
        <v>2</v>
      </c>
      <c r="I900" s="214">
        <f>C900*H900</f>
        <v/>
      </c>
      <c r="J900" s="2" t="n"/>
      <c r="K900" s="106" t="n"/>
      <c r="L900" s="97" t="n"/>
      <c r="M900" s="97" t="n"/>
      <c r="N900" s="105" t="n"/>
      <c r="O900" s="99" t="n"/>
      <c r="P900" s="99" t="n"/>
      <c r="Q900" s="117" t="n"/>
      <c r="R900" s="118" t="n"/>
      <c r="S900" s="118" t="n"/>
      <c r="T900" s="119" t="n"/>
      <c r="U900" s="120" t="n"/>
      <c r="V900" s="120" t="n"/>
      <c r="W900" s="121" t="n"/>
      <c r="X900" s="122" t="n"/>
      <c r="Y900" s="122" t="n"/>
      <c r="Z900" s="143" t="n"/>
      <c r="AA900" s="140" t="n"/>
      <c r="AB900" s="140" t="n"/>
      <c r="AC900" s="144" t="n"/>
      <c r="AD900" s="142">
        <f>F900</f>
        <v/>
      </c>
      <c r="AE900" s="142">
        <f>I900</f>
        <v/>
      </c>
    </row>
    <row r="901" ht="15" customHeight="1">
      <c r="B901" s="79" t="inlineStr">
        <is>
          <t>M135</t>
        </is>
      </c>
      <c r="C901" s="80">
        <f>SUMIF(数量表!D:H,B901,数量表!H:H)</f>
        <v/>
      </c>
      <c r="D901" s="80" t="n">
        <v>27</v>
      </c>
      <c r="E901" s="80" t="n">
        <v>105</v>
      </c>
      <c r="F901" s="81" t="n">
        <v>338</v>
      </c>
      <c r="G901" s="80" t="n"/>
      <c r="H901" s="80" t="n">
        <v>3</v>
      </c>
      <c r="I901" s="212">
        <f>C901*H901</f>
        <v/>
      </c>
      <c r="J901" s="2" t="n"/>
      <c r="K901" s="106" t="n"/>
      <c r="L901" s="97" t="n"/>
      <c r="M901" s="97" t="n"/>
      <c r="N901" s="105" t="inlineStr">
        <is>
          <t>27×105</t>
        </is>
      </c>
      <c r="O901" s="99">
        <f>F901</f>
        <v/>
      </c>
      <c r="P901" s="99">
        <f>SUM(I901)</f>
        <v/>
      </c>
      <c r="Q901" s="117" t="n"/>
      <c r="R901" s="118" t="n"/>
      <c r="S901" s="118" t="n"/>
      <c r="T901" s="119" t="n"/>
      <c r="U901" s="120" t="n"/>
      <c r="V901" s="120" t="n"/>
      <c r="W901" s="121" t="n"/>
      <c r="X901" s="122" t="n"/>
      <c r="Y901" s="122" t="n"/>
      <c r="Z901" s="143" t="n"/>
      <c r="AA901" s="140" t="n"/>
      <c r="AB901" s="140" t="n"/>
      <c r="AC901" s="144" t="n"/>
      <c r="AD901" s="142" t="n"/>
      <c r="AE901" s="142" t="n"/>
    </row>
    <row r="902" ht="15" customHeight="1">
      <c r="B902" s="85" t="inlineStr">
        <is>
          <t>M135</t>
        </is>
      </c>
      <c r="C902">
        <f>SUMIF(数量表!D:H,B902,数量表!H:H)</f>
        <v/>
      </c>
      <c r="D902" t="n">
        <v>27</v>
      </c>
      <c r="E902" t="n">
        <v>105</v>
      </c>
      <c r="F902" s="86" t="n">
        <v>282</v>
      </c>
      <c r="H902" t="n">
        <v>3</v>
      </c>
      <c r="I902" s="214">
        <f>C902*H902</f>
        <v/>
      </c>
      <c r="J902" s="2" t="n"/>
      <c r="K902" s="106" t="n"/>
      <c r="L902" s="97" t="n"/>
      <c r="M902" s="97" t="n"/>
      <c r="N902" s="105" t="inlineStr">
        <is>
          <t>27×105</t>
        </is>
      </c>
      <c r="O902" s="99">
        <f>F902</f>
        <v/>
      </c>
      <c r="P902" s="99">
        <f>SUM(I902)</f>
        <v/>
      </c>
      <c r="Q902" s="117" t="n"/>
      <c r="R902" s="118" t="n"/>
      <c r="S902" s="118" t="n"/>
      <c r="T902" s="119" t="n"/>
      <c r="U902" s="120" t="n"/>
      <c r="V902" s="120" t="n"/>
      <c r="W902" s="121" t="n"/>
      <c r="X902" s="122" t="n"/>
      <c r="Y902" s="122" t="n"/>
      <c r="Z902" s="143" t="n"/>
      <c r="AA902" s="140" t="n"/>
      <c r="AB902" s="140" t="n"/>
      <c r="AC902" s="144" t="n"/>
      <c r="AD902" s="142" t="n"/>
      <c r="AE902" s="142" t="n"/>
      <c r="AF902" s="150" t="n"/>
    </row>
    <row r="903" ht="15" customHeight="1" thickBot="1">
      <c r="B903" s="88" t="inlineStr">
        <is>
          <t>M135</t>
        </is>
      </c>
      <c r="C903" s="89">
        <f>SUMIF(数量表!D:H,B903,数量表!H:H)</f>
        <v/>
      </c>
      <c r="D903" s="89" t="n">
        <v>27</v>
      </c>
      <c r="E903" s="89" t="n">
        <v>105</v>
      </c>
      <c r="F903" s="90" t="n">
        <v>1255</v>
      </c>
      <c r="G903" s="89" t="n"/>
      <c r="H903" s="89" t="n">
        <v>2</v>
      </c>
      <c r="I903" s="213">
        <f>C903*H903</f>
        <v/>
      </c>
      <c r="J903" s="2" t="n"/>
      <c r="K903" s="106" t="n"/>
      <c r="L903" s="97" t="n"/>
      <c r="M903" s="97" t="n"/>
      <c r="N903" s="105" t="inlineStr">
        <is>
          <t>27×105</t>
        </is>
      </c>
      <c r="O903" s="99">
        <f>F903</f>
        <v/>
      </c>
      <c r="P903" s="99">
        <f>SUM(I903)</f>
        <v/>
      </c>
      <c r="Q903" s="117" t="n"/>
      <c r="R903" s="118" t="n"/>
      <c r="S903" s="118" t="n"/>
      <c r="T903" s="119" t="n"/>
      <c r="U903" s="120" t="n"/>
      <c r="V903" s="120" t="n"/>
      <c r="W903" s="121" t="n"/>
      <c r="X903" s="122" t="n"/>
      <c r="Y903" s="122" t="n"/>
      <c r="Z903" s="143" t="n"/>
      <c r="AA903" s="140" t="n"/>
      <c r="AB903" s="140" t="n"/>
      <c r="AC903" s="144" t="n"/>
      <c r="AD903" s="142" t="n"/>
      <c r="AE903" s="142" t="n"/>
      <c r="AF903" s="150" t="n"/>
    </row>
    <row r="904" ht="15" customHeight="1">
      <c r="B904" s="79" t="inlineStr">
        <is>
          <t>M135L</t>
        </is>
      </c>
      <c r="C904" s="80">
        <f>SUMIF(数量表!D:H,B904,数量表!H:H)</f>
        <v/>
      </c>
      <c r="D904" s="80" t="n">
        <v>27</v>
      </c>
      <c r="E904" s="80" t="n">
        <v>105</v>
      </c>
      <c r="F904" s="81" t="n">
        <v>338</v>
      </c>
      <c r="G904" s="80" t="n"/>
      <c r="H904" s="80" t="n">
        <v>4</v>
      </c>
      <c r="I904" s="212">
        <f>C904*H904</f>
        <v/>
      </c>
      <c r="J904" s="216" t="n"/>
      <c r="K904" s="107" t="n"/>
      <c r="L904" s="108" t="n"/>
      <c r="M904" s="108" t="n"/>
      <c r="N904" s="109" t="inlineStr">
        <is>
          <t>27x105</t>
        </is>
      </c>
      <c r="O904" s="99">
        <f>F904</f>
        <v/>
      </c>
      <c r="P904" s="110">
        <f>SUM(I904)</f>
        <v/>
      </c>
      <c r="Q904" s="129" t="n"/>
      <c r="R904" s="130" t="n"/>
      <c r="S904" s="130" t="n"/>
      <c r="T904" s="131" t="n"/>
      <c r="U904" s="132" t="n"/>
      <c r="V904" s="132" t="n"/>
      <c r="W904" s="133" t="n"/>
      <c r="X904" s="134" t="n"/>
      <c r="Y904" s="134" t="n"/>
      <c r="Z904" s="151" t="n"/>
      <c r="AA904" s="152" t="n"/>
      <c r="AB904" s="152" t="n"/>
      <c r="AC904" s="153" t="n"/>
      <c r="AD904" s="154" t="n"/>
      <c r="AE904" s="154" t="n"/>
      <c r="AF904" s="150" t="n"/>
    </row>
    <row r="905" ht="15" customHeight="1">
      <c r="B905" s="85" t="inlineStr">
        <is>
          <t>M135L</t>
        </is>
      </c>
      <c r="C905">
        <f>SUMIF(数量表!D:H,B905,数量表!H:H)</f>
        <v/>
      </c>
      <c r="D905" t="n">
        <v>27</v>
      </c>
      <c r="E905" t="n">
        <v>105</v>
      </c>
      <c r="F905" s="86" t="n">
        <v>1242</v>
      </c>
      <c r="H905" t="n">
        <v>2</v>
      </c>
      <c r="I905" s="214">
        <f>C905*H905</f>
        <v/>
      </c>
      <c r="J905" s="29" t="n"/>
      <c r="K905" s="96" t="n"/>
      <c r="L905" s="97" t="n"/>
      <c r="M905" s="97" t="n"/>
      <c r="N905" s="98" t="inlineStr">
        <is>
          <t>27x105</t>
        </is>
      </c>
      <c r="O905" s="99">
        <f>F905</f>
        <v/>
      </c>
      <c r="P905" s="99">
        <f>SUM(I905)</f>
        <v/>
      </c>
      <c r="Q905" s="117" t="n"/>
      <c r="R905" s="118" t="n"/>
      <c r="S905" s="118" t="n"/>
      <c r="T905" s="119" t="n"/>
      <c r="U905" s="120" t="n"/>
      <c r="V905" s="120" t="n"/>
      <c r="W905" s="121" t="n"/>
      <c r="X905" s="122" t="n"/>
      <c r="Y905" s="122" t="n"/>
      <c r="Z905" s="143" t="n"/>
      <c r="AA905" s="140" t="n"/>
      <c r="AB905" s="140" t="n"/>
      <c r="AC905" s="144" t="n"/>
      <c r="AD905" s="142" t="n"/>
      <c r="AE905" s="142" t="n"/>
      <c r="AF905" s="150" t="n"/>
    </row>
    <row r="906" ht="15" customHeight="1" thickBot="1">
      <c r="B906" s="85" t="inlineStr">
        <is>
          <t>M135L</t>
        </is>
      </c>
      <c r="C906">
        <f>SUMIF(数量表!D:H,B906,数量表!H:H)</f>
        <v/>
      </c>
      <c r="D906" t="n">
        <v>27</v>
      </c>
      <c r="E906" t="n">
        <v>105</v>
      </c>
      <c r="F906" s="86" t="n">
        <v>282</v>
      </c>
      <c r="H906" t="n">
        <v>4</v>
      </c>
      <c r="I906" s="214">
        <f>C906*H906</f>
        <v/>
      </c>
      <c r="J906" s="29" t="n"/>
      <c r="K906" s="96" t="n"/>
      <c r="L906" s="97" t="n"/>
      <c r="M906" s="97" t="n"/>
      <c r="N906" s="98" t="inlineStr">
        <is>
          <t>27x105</t>
        </is>
      </c>
      <c r="O906" s="99">
        <f>F906</f>
        <v/>
      </c>
      <c r="P906" s="99">
        <f>SUM(I906)</f>
        <v/>
      </c>
      <c r="Q906" s="117" t="n"/>
      <c r="R906" s="118" t="n"/>
      <c r="S906" s="118" t="n"/>
      <c r="T906" s="119" t="n"/>
      <c r="U906" s="120" t="n"/>
      <c r="V906" s="120" t="n"/>
      <c r="W906" s="121" t="n"/>
      <c r="X906" s="122" t="n"/>
      <c r="Y906" s="122" t="n"/>
      <c r="Z906" s="143" t="n"/>
      <c r="AA906" s="140" t="n"/>
      <c r="AB906" s="140" t="n"/>
      <c r="AC906" s="144" t="n"/>
      <c r="AD906" s="142" t="n"/>
      <c r="AE906" s="142" t="n"/>
      <c r="AF906" s="150" t="n"/>
    </row>
    <row r="907" ht="15" customHeight="1">
      <c r="B907" s="79" t="inlineStr">
        <is>
          <t>M135L-L</t>
        </is>
      </c>
      <c r="C907" s="80">
        <f>SUMIF(数量表!D:H,B907,数量表!H:H)</f>
        <v/>
      </c>
      <c r="D907" s="80" t="n">
        <v>27</v>
      </c>
      <c r="E907" s="80" t="n">
        <v>105</v>
      </c>
      <c r="F907" s="81" t="n">
        <v>338</v>
      </c>
      <c r="G907" s="80" t="n"/>
      <c r="H907" s="80" t="n">
        <v>4</v>
      </c>
      <c r="I907" s="212">
        <f>C907*H907</f>
        <v/>
      </c>
      <c r="J907" s="216" t="n"/>
      <c r="K907" s="107" t="n"/>
      <c r="L907" s="108" t="n"/>
      <c r="M907" s="108" t="n"/>
      <c r="N907" s="109" t="inlineStr">
        <is>
          <t>27x105</t>
        </is>
      </c>
      <c r="O907" s="99">
        <f>F907</f>
        <v/>
      </c>
      <c r="P907" s="110">
        <f>SUM(I907)</f>
        <v/>
      </c>
      <c r="Q907" s="129" t="n"/>
      <c r="R907" s="130" t="n"/>
      <c r="S907" s="130" t="n"/>
      <c r="T907" s="131" t="n"/>
      <c r="U907" s="132" t="n"/>
      <c r="V907" s="132" t="n"/>
      <c r="W907" s="133" t="n"/>
      <c r="X907" s="134" t="n"/>
      <c r="Y907" s="134" t="n"/>
      <c r="Z907" s="151" t="n"/>
      <c r="AA907" s="152" t="n"/>
      <c r="AB907" s="152" t="n"/>
      <c r="AC907" s="153" t="n"/>
      <c r="AD907" s="154" t="n"/>
      <c r="AE907" s="154" t="n"/>
      <c r="AF907" s="150" t="n"/>
    </row>
    <row r="908" ht="15" customHeight="1">
      <c r="B908" s="85" t="inlineStr">
        <is>
          <t>M135L-L</t>
        </is>
      </c>
      <c r="C908">
        <f>SUMIF(数量表!D:H,B908,数量表!H:H)</f>
        <v/>
      </c>
      <c r="D908" t="n">
        <v>27</v>
      </c>
      <c r="E908" t="n">
        <v>105</v>
      </c>
      <c r="F908" s="86" t="n">
        <v>1242</v>
      </c>
      <c r="H908" t="n">
        <v>2</v>
      </c>
      <c r="I908" s="214">
        <f>C908*H908</f>
        <v/>
      </c>
      <c r="J908" s="29" t="n"/>
      <c r="K908" s="96" t="n"/>
      <c r="L908" s="97" t="n"/>
      <c r="M908" s="97" t="n"/>
      <c r="N908" s="98" t="inlineStr">
        <is>
          <t>27x105</t>
        </is>
      </c>
      <c r="O908" s="99">
        <f>F908</f>
        <v/>
      </c>
      <c r="P908" s="99">
        <f>SUM(I908)</f>
        <v/>
      </c>
      <c r="Q908" s="117" t="n"/>
      <c r="R908" s="118" t="n"/>
      <c r="S908" s="118" t="n"/>
      <c r="T908" s="119" t="n"/>
      <c r="U908" s="120" t="n"/>
      <c r="V908" s="120" t="n"/>
      <c r="W908" s="121" t="n"/>
      <c r="X908" s="122" t="n"/>
      <c r="Y908" s="122" t="n"/>
      <c r="Z908" s="143" t="n"/>
      <c r="AA908" s="140" t="n"/>
      <c r="AB908" s="140" t="n"/>
      <c r="AC908" s="144" t="n"/>
      <c r="AD908" s="142" t="n"/>
      <c r="AE908" s="142" t="n"/>
      <c r="AF908" s="150" t="n"/>
    </row>
    <row r="909" ht="15" customHeight="1">
      <c r="B909" s="85" t="inlineStr">
        <is>
          <t>M135L-L</t>
        </is>
      </c>
      <c r="C909">
        <f>SUMIF(数量表!D:H,B909,数量表!H:H)</f>
        <v/>
      </c>
      <c r="D909" t="n">
        <v>27</v>
      </c>
      <c r="E909" t="n">
        <v>105</v>
      </c>
      <c r="F909" s="86" t="n">
        <v>282</v>
      </c>
      <c r="H909" t="n">
        <v>4</v>
      </c>
      <c r="I909" s="214">
        <f>C909*H909</f>
        <v/>
      </c>
      <c r="J909" s="29" t="n"/>
      <c r="K909" s="96" t="n"/>
      <c r="L909" s="97" t="n"/>
      <c r="M909" s="97" t="n"/>
      <c r="N909" s="98" t="inlineStr">
        <is>
          <t>27x105</t>
        </is>
      </c>
      <c r="O909" s="99">
        <f>F909</f>
        <v/>
      </c>
      <c r="P909" s="99">
        <f>SUM(I909)</f>
        <v/>
      </c>
      <c r="Q909" s="117" t="n"/>
      <c r="R909" s="118" t="n"/>
      <c r="S909" s="118" t="n"/>
      <c r="T909" s="119" t="n"/>
      <c r="U909" s="120" t="n"/>
      <c r="V909" s="120" t="n"/>
      <c r="W909" s="121" t="n"/>
      <c r="X909" s="122" t="n"/>
      <c r="Y909" s="122" t="n"/>
      <c r="Z909" s="143" t="n"/>
      <c r="AA909" s="140" t="n"/>
      <c r="AB909" s="140" t="n"/>
      <c r="AC909" s="144" t="n"/>
      <c r="AD909" s="142" t="n"/>
      <c r="AE909" s="142" t="n"/>
      <c r="AF909" s="150" t="n"/>
    </row>
    <row r="910" ht="15" customHeight="1" thickBot="1">
      <c r="B910" s="85" t="inlineStr">
        <is>
          <t>M135L-L</t>
        </is>
      </c>
      <c r="C910">
        <f>SUMIF(数量表!D:H,B910,数量表!H:H)</f>
        <v/>
      </c>
      <c r="D910" t="n">
        <v>27</v>
      </c>
      <c r="E910" t="n">
        <v>105</v>
      </c>
      <c r="F910" s="86" t="n">
        <v>1849</v>
      </c>
      <c r="H910" t="n">
        <v>2</v>
      </c>
      <c r="I910" s="214">
        <f>C910*H910</f>
        <v/>
      </c>
      <c r="J910" s="29" t="n"/>
      <c r="K910" s="96" t="n"/>
      <c r="L910" s="97" t="n"/>
      <c r="M910" s="97" t="n"/>
      <c r="N910" s="98" t="inlineStr">
        <is>
          <t>27x105</t>
        </is>
      </c>
      <c r="O910" s="99">
        <f>F910</f>
        <v/>
      </c>
      <c r="P910" s="99">
        <f>SUM(I910)</f>
        <v/>
      </c>
      <c r="Q910" s="117" t="n"/>
      <c r="R910" s="118" t="n"/>
      <c r="S910" s="118" t="n"/>
      <c r="T910" s="119" t="n"/>
      <c r="U910" s="120" t="n"/>
      <c r="V910" s="120" t="n"/>
      <c r="W910" s="121" t="n"/>
      <c r="X910" s="122" t="n"/>
      <c r="Y910" s="122" t="n"/>
      <c r="Z910" s="143" t="n"/>
      <c r="AA910" s="140" t="n"/>
      <c r="AB910" s="140" t="n"/>
      <c r="AC910" s="144" t="n"/>
      <c r="AD910" s="142" t="n"/>
      <c r="AE910" s="142" t="n"/>
      <c r="AF910" s="150" t="n"/>
    </row>
    <row r="911" ht="15" customHeight="1">
      <c r="B911" s="79" t="inlineStr">
        <is>
          <t>M135R</t>
        </is>
      </c>
      <c r="C911" s="80">
        <f>SUMIF(数量表!D:H,B911,数量表!H:H)</f>
        <v/>
      </c>
      <c r="D911" s="80" t="n">
        <v>27</v>
      </c>
      <c r="E911" s="80" t="n">
        <v>105</v>
      </c>
      <c r="F911" s="81" t="n">
        <v>338</v>
      </c>
      <c r="G911" s="80" t="n"/>
      <c r="H911" s="80" t="n">
        <v>4</v>
      </c>
      <c r="I911" s="212">
        <f>C911*H911</f>
        <v/>
      </c>
      <c r="J911" s="216" t="n"/>
      <c r="K911" s="107" t="n"/>
      <c r="L911" s="108" t="n"/>
      <c r="M911" s="108" t="n"/>
      <c r="N911" s="109" t="inlineStr">
        <is>
          <t>27x105</t>
        </is>
      </c>
      <c r="O911" s="99">
        <f>F911</f>
        <v/>
      </c>
      <c r="P911" s="110">
        <f>SUM(I911)</f>
        <v/>
      </c>
      <c r="Q911" s="129" t="n"/>
      <c r="R911" s="130" t="n"/>
      <c r="S911" s="130" t="n"/>
      <c r="T911" s="131" t="n"/>
      <c r="U911" s="132" t="n"/>
      <c r="V911" s="132" t="n"/>
      <c r="W911" s="133" t="n"/>
      <c r="X911" s="134" t="n"/>
      <c r="Y911" s="134" t="n"/>
      <c r="Z911" s="151" t="n"/>
      <c r="AA911" s="152" t="n"/>
      <c r="AB911" s="152" t="n"/>
      <c r="AC911" s="153" t="n"/>
      <c r="AD911" s="154" t="n"/>
      <c r="AE911" s="154" t="n"/>
      <c r="AF911" s="150" t="n"/>
    </row>
    <row r="912" ht="15" customHeight="1">
      <c r="B912" s="85" t="inlineStr">
        <is>
          <t>M135R</t>
        </is>
      </c>
      <c r="C912">
        <f>SUMIF(数量表!D:H,B912,数量表!H:H)</f>
        <v/>
      </c>
      <c r="D912" t="n">
        <v>27</v>
      </c>
      <c r="E912" t="n">
        <v>105</v>
      </c>
      <c r="F912" s="86" t="n">
        <v>1242</v>
      </c>
      <c r="H912" t="n">
        <v>2</v>
      </c>
      <c r="I912" s="214">
        <f>C912*H912</f>
        <v/>
      </c>
      <c r="J912" s="29" t="n"/>
      <c r="K912" s="96" t="n"/>
      <c r="L912" s="97" t="n"/>
      <c r="M912" s="97" t="n"/>
      <c r="N912" s="98" t="inlineStr">
        <is>
          <t>27x105</t>
        </is>
      </c>
      <c r="O912" s="99">
        <f>F912</f>
        <v/>
      </c>
      <c r="P912" s="99">
        <f>SUM(I912)</f>
        <v/>
      </c>
      <c r="Q912" s="117" t="n"/>
      <c r="R912" s="118" t="n"/>
      <c r="S912" s="118" t="n"/>
      <c r="T912" s="119" t="n"/>
      <c r="U912" s="120" t="n"/>
      <c r="V912" s="120" t="n"/>
      <c r="W912" s="121" t="n"/>
      <c r="X912" s="122" t="n"/>
      <c r="Y912" s="122" t="n"/>
      <c r="Z912" s="143" t="n"/>
      <c r="AA912" s="140" t="n"/>
      <c r="AB912" s="140" t="n"/>
      <c r="AC912" s="144" t="n"/>
      <c r="AD912" s="142" t="n"/>
      <c r="AE912" s="142" t="n"/>
      <c r="AF912" s="150" t="n"/>
    </row>
    <row r="913" ht="15" customHeight="1" thickBot="1">
      <c r="B913" s="85" t="inlineStr">
        <is>
          <t>M135R</t>
        </is>
      </c>
      <c r="C913">
        <f>SUMIF(数量表!D:H,B913,数量表!H:H)</f>
        <v/>
      </c>
      <c r="D913" t="n">
        <v>27</v>
      </c>
      <c r="E913" t="n">
        <v>105</v>
      </c>
      <c r="F913" s="86" t="n">
        <v>282</v>
      </c>
      <c r="H913" t="n">
        <v>4</v>
      </c>
      <c r="I913" s="214">
        <f>C913*H913</f>
        <v/>
      </c>
      <c r="J913" s="29" t="n"/>
      <c r="K913" s="96" t="n"/>
      <c r="L913" s="97" t="n"/>
      <c r="M913" s="97" t="n"/>
      <c r="N913" s="98" t="inlineStr">
        <is>
          <t>27x105</t>
        </is>
      </c>
      <c r="O913" s="99">
        <f>F913</f>
        <v/>
      </c>
      <c r="P913" s="99">
        <f>SUM(I913)</f>
        <v/>
      </c>
      <c r="Q913" s="117" t="n"/>
      <c r="R913" s="118" t="n"/>
      <c r="S913" s="118" t="n"/>
      <c r="T913" s="119" t="n"/>
      <c r="U913" s="120" t="n"/>
      <c r="V913" s="120" t="n"/>
      <c r="W913" s="121" t="n"/>
      <c r="X913" s="122" t="n"/>
      <c r="Y913" s="122" t="n"/>
      <c r="Z913" s="143" t="n"/>
      <c r="AA913" s="140" t="n"/>
      <c r="AB913" s="140" t="n"/>
      <c r="AC913" s="144" t="n"/>
      <c r="AD913" s="142" t="n"/>
      <c r="AE913" s="142" t="n"/>
      <c r="AF913" s="150" t="n"/>
    </row>
    <row r="914" ht="15" customHeight="1">
      <c r="B914" s="79" t="inlineStr">
        <is>
          <t>M135R-R</t>
        </is>
      </c>
      <c r="C914" s="80">
        <f>SUMIF(数量表!D:H,B914,数量表!H:H)</f>
        <v/>
      </c>
      <c r="D914" s="80" t="n">
        <v>27</v>
      </c>
      <c r="E914" s="80" t="n">
        <v>105</v>
      </c>
      <c r="F914" s="81" t="n">
        <v>338</v>
      </c>
      <c r="G914" s="80" t="n"/>
      <c r="H914" s="80" t="n">
        <v>4</v>
      </c>
      <c r="I914" s="212">
        <f>C914*H914</f>
        <v/>
      </c>
      <c r="J914" s="216" t="n"/>
      <c r="K914" s="107" t="n"/>
      <c r="L914" s="108" t="n"/>
      <c r="M914" s="108" t="n"/>
      <c r="N914" s="109" t="inlineStr">
        <is>
          <t>27x105</t>
        </is>
      </c>
      <c r="O914" s="99">
        <f>F914</f>
        <v/>
      </c>
      <c r="P914" s="110">
        <f>SUM(I914)</f>
        <v/>
      </c>
      <c r="Q914" s="129" t="n"/>
      <c r="R914" s="130" t="n"/>
      <c r="S914" s="130" t="n"/>
      <c r="T914" s="131" t="n"/>
      <c r="U914" s="132" t="n"/>
      <c r="V914" s="132" t="n"/>
      <c r="W914" s="133" t="n"/>
      <c r="X914" s="134" t="n"/>
      <c r="Y914" s="134" t="n"/>
      <c r="Z914" s="151" t="n"/>
      <c r="AA914" s="152" t="n"/>
      <c r="AB914" s="152" t="n"/>
      <c r="AC914" s="153" t="n"/>
      <c r="AD914" s="154" t="n"/>
      <c r="AE914" s="154" t="n"/>
      <c r="AF914" s="150" t="n"/>
    </row>
    <row r="915" ht="15" customHeight="1">
      <c r="B915" s="85" t="inlineStr">
        <is>
          <t>M135R-R</t>
        </is>
      </c>
      <c r="C915">
        <f>SUMIF(数量表!D:H,B915,数量表!H:H)</f>
        <v/>
      </c>
      <c r="D915" t="n">
        <v>27</v>
      </c>
      <c r="E915" t="n">
        <v>105</v>
      </c>
      <c r="F915" s="86" t="n">
        <v>1242</v>
      </c>
      <c r="H915" t="n">
        <v>2</v>
      </c>
      <c r="I915" s="214">
        <f>C915*H915</f>
        <v/>
      </c>
      <c r="J915" s="29" t="n"/>
      <c r="K915" s="96" t="n"/>
      <c r="L915" s="97" t="n"/>
      <c r="M915" s="97" t="n"/>
      <c r="N915" s="98" t="inlineStr">
        <is>
          <t>27x105</t>
        </is>
      </c>
      <c r="O915" s="99">
        <f>F915</f>
        <v/>
      </c>
      <c r="P915" s="99">
        <f>SUM(I915)</f>
        <v/>
      </c>
      <c r="Q915" s="117" t="n"/>
      <c r="R915" s="118" t="n"/>
      <c r="S915" s="118" t="n"/>
      <c r="T915" s="119" t="n"/>
      <c r="U915" s="120" t="n"/>
      <c r="V915" s="120" t="n"/>
      <c r="W915" s="121" t="n"/>
      <c r="X915" s="122" t="n"/>
      <c r="Y915" s="122" t="n"/>
      <c r="Z915" s="143" t="n"/>
      <c r="AA915" s="140" t="n"/>
      <c r="AB915" s="140" t="n"/>
      <c r="AC915" s="144" t="n"/>
      <c r="AD915" s="142" t="n"/>
      <c r="AE915" s="142" t="n"/>
      <c r="AF915" s="150" t="n"/>
    </row>
    <row r="916" ht="15" customHeight="1">
      <c r="B916" s="85" t="inlineStr">
        <is>
          <t>M135R-R</t>
        </is>
      </c>
      <c r="C916">
        <f>SUMIF(数量表!D:H,B916,数量表!H:H)</f>
        <v/>
      </c>
      <c r="D916" t="n">
        <v>27</v>
      </c>
      <c r="E916" t="n">
        <v>105</v>
      </c>
      <c r="F916" s="86" t="n">
        <v>282</v>
      </c>
      <c r="H916" t="n">
        <v>4</v>
      </c>
      <c r="I916" s="214">
        <f>C916*H916</f>
        <v/>
      </c>
      <c r="J916" s="29" t="n"/>
      <c r="K916" s="96" t="n"/>
      <c r="L916" s="97" t="n"/>
      <c r="M916" s="97" t="n"/>
      <c r="N916" s="98" t="inlineStr">
        <is>
          <t>27x105</t>
        </is>
      </c>
      <c r="O916" s="99">
        <f>F916</f>
        <v/>
      </c>
      <c r="P916" s="99">
        <f>SUM(I916)</f>
        <v/>
      </c>
      <c r="Q916" s="117" t="n"/>
      <c r="R916" s="118" t="n"/>
      <c r="S916" s="118" t="n"/>
      <c r="T916" s="119" t="n"/>
      <c r="U916" s="120" t="n"/>
      <c r="V916" s="120" t="n"/>
      <c r="W916" s="121" t="n"/>
      <c r="X916" s="122" t="n"/>
      <c r="Y916" s="122" t="n"/>
      <c r="Z916" s="143" t="n"/>
      <c r="AA916" s="140" t="n"/>
      <c r="AB916" s="140" t="n"/>
      <c r="AC916" s="144" t="n"/>
      <c r="AD916" s="142" t="n"/>
      <c r="AE916" s="142" t="n"/>
      <c r="AF916" s="150" t="n"/>
    </row>
    <row r="917" ht="15" customHeight="1" thickBot="1">
      <c r="B917" s="85" t="inlineStr">
        <is>
          <t>M135R-R</t>
        </is>
      </c>
      <c r="C917">
        <f>SUMIF(数量表!D:H,B917,数量表!H:H)</f>
        <v/>
      </c>
      <c r="D917" t="n">
        <v>27</v>
      </c>
      <c r="E917" t="n">
        <v>105</v>
      </c>
      <c r="F917" s="86" t="n">
        <v>1849</v>
      </c>
      <c r="H917" t="n">
        <v>2</v>
      </c>
      <c r="I917" s="214">
        <f>C917*H917</f>
        <v/>
      </c>
      <c r="J917" s="29" t="n"/>
      <c r="K917" s="96" t="n"/>
      <c r="L917" s="97" t="n"/>
      <c r="M917" s="97" t="n"/>
      <c r="N917" s="98" t="inlineStr">
        <is>
          <t>27x105</t>
        </is>
      </c>
      <c r="O917" s="99">
        <f>F917</f>
        <v/>
      </c>
      <c r="P917" s="99">
        <f>SUM(I917)</f>
        <v/>
      </c>
      <c r="Q917" s="117" t="n"/>
      <c r="R917" s="118" t="n"/>
      <c r="S917" s="118" t="n"/>
      <c r="T917" s="119" t="n"/>
      <c r="U917" s="120" t="n"/>
      <c r="V917" s="120" t="n"/>
      <c r="W917" s="121" t="n"/>
      <c r="X917" s="122" t="n"/>
      <c r="Y917" s="122" t="n"/>
      <c r="Z917" s="143" t="n"/>
      <c r="AA917" s="140" t="n"/>
      <c r="AB917" s="140" t="n"/>
      <c r="AC917" s="144" t="n"/>
      <c r="AD917" s="142" t="n"/>
      <c r="AE917" s="142" t="n"/>
      <c r="AF917" s="150" t="n"/>
    </row>
    <row r="918" ht="15" customHeight="1">
      <c r="B918" s="79" t="inlineStr">
        <is>
          <t>M273</t>
        </is>
      </c>
      <c r="C918" s="80">
        <f>SUMIF(数量表!D:H,B918,数量表!H:H)</f>
        <v/>
      </c>
      <c r="D918" s="80" t="n">
        <v>27</v>
      </c>
      <c r="E918" s="80" t="n">
        <v>105</v>
      </c>
      <c r="F918" s="81" t="n">
        <v>2620</v>
      </c>
      <c r="G918" s="80" t="n"/>
      <c r="H918" s="82" t="n">
        <v>2</v>
      </c>
      <c r="I918" s="212">
        <f>C918*H918</f>
        <v/>
      </c>
      <c r="J918" s="216" t="n"/>
      <c r="K918" s="107" t="n"/>
      <c r="L918" s="108" t="n"/>
      <c r="M918" s="108" t="n"/>
      <c r="N918" s="109" t="inlineStr">
        <is>
          <t>27×105</t>
        </is>
      </c>
      <c r="O918" s="99">
        <f>F918</f>
        <v/>
      </c>
      <c r="P918" s="110">
        <f>SUM(I918)</f>
        <v/>
      </c>
      <c r="Q918" s="129" t="n"/>
      <c r="R918" s="130" t="n"/>
      <c r="S918" s="130" t="n"/>
      <c r="T918" s="131" t="n"/>
      <c r="U918" s="132" t="n"/>
      <c r="V918" s="132" t="n"/>
      <c r="W918" s="133" t="n"/>
      <c r="X918" s="134" t="n"/>
      <c r="Y918" s="134" t="n"/>
      <c r="Z918" s="151" t="n"/>
      <c r="AA918" s="152" t="n"/>
      <c r="AB918" s="152" t="n"/>
      <c r="AC918" s="153" t="n"/>
      <c r="AD918" s="154" t="n"/>
      <c r="AE918" s="154" t="n"/>
    </row>
    <row r="919" ht="15" customHeight="1">
      <c r="B919" s="85" t="inlineStr">
        <is>
          <t>M273</t>
        </is>
      </c>
      <c r="C919">
        <f>SUMIF(数量表!D:H,B919,数量表!H:H)</f>
        <v/>
      </c>
      <c r="D919" t="n">
        <v>27</v>
      </c>
      <c r="E919" t="n">
        <v>105</v>
      </c>
      <c r="F919" s="86" t="n">
        <v>282</v>
      </c>
      <c r="H919" s="87" t="n">
        <v>7</v>
      </c>
      <c r="I919" s="214">
        <f>C919*H919</f>
        <v/>
      </c>
      <c r="J919" s="29" t="n"/>
      <c r="K919" s="96" t="n"/>
      <c r="L919" s="97" t="n"/>
      <c r="M919" s="97" t="n"/>
      <c r="N919" s="98" t="inlineStr">
        <is>
          <t>27×105</t>
        </is>
      </c>
      <c r="O919" s="99">
        <f>F919</f>
        <v/>
      </c>
      <c r="P919" s="99">
        <f>SUM(I919)</f>
        <v/>
      </c>
      <c r="Q919" s="117" t="n"/>
      <c r="R919" s="118" t="n"/>
      <c r="S919" s="118" t="n"/>
      <c r="T919" s="119" t="n"/>
      <c r="U919" s="120" t="n"/>
      <c r="V919" s="120" t="n"/>
      <c r="W919" s="121" t="n"/>
      <c r="X919" s="122" t="n"/>
      <c r="Y919" s="122" t="n"/>
      <c r="Z919" s="143" t="n"/>
      <c r="AA919" s="140" t="n"/>
      <c r="AB919" s="140" t="n"/>
      <c r="AC919" s="144" t="n"/>
      <c r="AD919" s="142" t="n"/>
      <c r="AE919" s="142" t="n"/>
    </row>
    <row r="920" ht="15" customHeight="1" thickBot="1">
      <c r="B920" s="88" t="inlineStr">
        <is>
          <t>M273</t>
        </is>
      </c>
      <c r="C920" s="89">
        <f>SUMIF(数量表!D:H,B920,数量表!H:H)</f>
        <v/>
      </c>
      <c r="D920" s="89" t="n">
        <v>27</v>
      </c>
      <c r="E920" s="89" t="n">
        <v>105</v>
      </c>
      <c r="F920" s="90" t="n">
        <v>338</v>
      </c>
      <c r="G920" s="89" t="n"/>
      <c r="H920" s="91" t="n">
        <v>7</v>
      </c>
      <c r="I920" s="213">
        <f>C920*H920</f>
        <v/>
      </c>
      <c r="J920" s="100" t="n"/>
      <c r="K920" s="101" t="n"/>
      <c r="L920" s="102" t="n"/>
      <c r="M920" s="102" t="n"/>
      <c r="N920" s="103" t="inlineStr">
        <is>
          <t>27×105</t>
        </is>
      </c>
      <c r="O920" s="99">
        <f>F920</f>
        <v/>
      </c>
      <c r="P920" s="104">
        <f>SUM(I920)</f>
        <v/>
      </c>
      <c r="Q920" s="123" t="n"/>
      <c r="R920" s="124" t="n"/>
      <c r="S920" s="124" t="n"/>
      <c r="T920" s="125" t="n"/>
      <c r="U920" s="126" t="n"/>
      <c r="V920" s="126" t="n"/>
      <c r="W920" s="127" t="n"/>
      <c r="X920" s="145" t="n"/>
      <c r="Y920" s="145" t="n"/>
      <c r="Z920" s="146" t="n"/>
      <c r="AA920" s="147" t="n"/>
      <c r="AB920" s="147" t="n"/>
      <c r="AC920" s="148" t="n"/>
      <c r="AD920" s="149" t="n"/>
      <c r="AE920" s="149" t="n"/>
    </row>
    <row r="921" ht="15" customHeight="1">
      <c r="B921" s="79" t="inlineStr">
        <is>
          <t>M273L</t>
        </is>
      </c>
      <c r="C921" s="80">
        <f>SUMIF(数量表!D:H,B921,数量表!H:H)</f>
        <v/>
      </c>
      <c r="D921" s="80" t="n">
        <v>27</v>
      </c>
      <c r="E921" s="80" t="n">
        <v>105</v>
      </c>
      <c r="F921" s="81" t="n">
        <v>2607</v>
      </c>
      <c r="G921" s="80" t="n"/>
      <c r="H921" s="82" t="n">
        <v>2</v>
      </c>
      <c r="I921" s="212">
        <f>C921*H921</f>
        <v/>
      </c>
      <c r="J921" s="216" t="n"/>
      <c r="K921" s="107" t="n"/>
      <c r="L921" s="108" t="n"/>
      <c r="M921" s="108" t="n"/>
      <c r="N921" s="109" t="inlineStr">
        <is>
          <t>27×105</t>
        </is>
      </c>
      <c r="O921" s="99">
        <f>F921</f>
        <v/>
      </c>
      <c r="P921" s="110">
        <f>SUM(I921)</f>
        <v/>
      </c>
      <c r="Q921" s="129" t="n"/>
      <c r="R921" s="130" t="n"/>
      <c r="S921" s="130" t="n"/>
      <c r="T921" s="131" t="n"/>
      <c r="U921" s="132" t="n"/>
      <c r="V921" s="132" t="n"/>
      <c r="W921" s="133" t="n"/>
      <c r="X921" s="134" t="n"/>
      <c r="Y921" s="134" t="n"/>
      <c r="Z921" s="151" t="n"/>
      <c r="AA921" s="152" t="n"/>
      <c r="AB921" s="152" t="n"/>
      <c r="AC921" s="153" t="n"/>
      <c r="AD921" s="154" t="n"/>
      <c r="AE921" s="154" t="n"/>
    </row>
    <row r="922" ht="15" customHeight="1">
      <c r="B922" s="85" t="inlineStr">
        <is>
          <t>M273L</t>
        </is>
      </c>
      <c r="C922">
        <f>SUMIF(数量表!D:H,B922,数量表!H:H)</f>
        <v/>
      </c>
      <c r="D922" t="n">
        <v>27</v>
      </c>
      <c r="E922" t="n">
        <v>105</v>
      </c>
      <c r="F922" s="86" t="n">
        <v>282</v>
      </c>
      <c r="H922" s="87" t="n">
        <v>8</v>
      </c>
      <c r="I922" s="214">
        <f>C922*H922</f>
        <v/>
      </c>
      <c r="J922" s="29" t="n"/>
      <c r="K922" s="96" t="n"/>
      <c r="L922" s="97" t="n"/>
      <c r="M922" s="97" t="n"/>
      <c r="N922" s="98" t="inlineStr">
        <is>
          <t>27×105</t>
        </is>
      </c>
      <c r="O922" s="99">
        <f>F922</f>
        <v/>
      </c>
      <c r="P922" s="99">
        <f>SUM(I922)</f>
        <v/>
      </c>
      <c r="Q922" s="117" t="n"/>
      <c r="R922" s="118" t="n"/>
      <c r="S922" s="118" t="n"/>
      <c r="T922" s="119" t="n"/>
      <c r="U922" s="120" t="n"/>
      <c r="V922" s="120" t="n"/>
      <c r="W922" s="121" t="n"/>
      <c r="X922" s="122" t="n"/>
      <c r="Y922" s="122" t="n"/>
      <c r="Z922" s="143" t="n"/>
      <c r="AA922" s="140" t="n"/>
      <c r="AB922" s="140" t="n"/>
      <c r="AC922" s="144" t="n"/>
      <c r="AD922" s="142" t="n"/>
      <c r="AE922" s="142" t="n"/>
    </row>
    <row r="923" ht="15" customHeight="1" thickBot="1">
      <c r="B923" s="88" t="inlineStr">
        <is>
          <t>M273L</t>
        </is>
      </c>
      <c r="C923" s="89">
        <f>SUMIF(数量表!D:H,B923,数量表!H:H)</f>
        <v/>
      </c>
      <c r="D923" s="89" t="n">
        <v>27</v>
      </c>
      <c r="E923" s="89" t="n">
        <v>105</v>
      </c>
      <c r="F923" s="90" t="n">
        <v>338</v>
      </c>
      <c r="G923" s="89" t="n"/>
      <c r="H923" s="91" t="n">
        <v>8</v>
      </c>
      <c r="I923" s="213">
        <f>C923*H923</f>
        <v/>
      </c>
      <c r="J923" s="100" t="n"/>
      <c r="K923" s="101" t="n"/>
      <c r="L923" s="102" t="n"/>
      <c r="M923" s="102" t="n"/>
      <c r="N923" s="103" t="inlineStr">
        <is>
          <t>27×105</t>
        </is>
      </c>
      <c r="O923" s="99">
        <f>F923</f>
        <v/>
      </c>
      <c r="P923" s="104">
        <f>SUM(I923)</f>
        <v/>
      </c>
      <c r="Q923" s="123" t="n"/>
      <c r="R923" s="124" t="n"/>
      <c r="S923" s="124" t="n"/>
      <c r="T923" s="125" t="n"/>
      <c r="U923" s="126" t="n"/>
      <c r="V923" s="126" t="n"/>
      <c r="W923" s="127" t="n"/>
      <c r="X923" s="145" t="n"/>
      <c r="Y923" s="145" t="n"/>
      <c r="Z923" s="146" t="n"/>
      <c r="AA923" s="147" t="n"/>
      <c r="AB923" s="147" t="n"/>
      <c r="AC923" s="148" t="n"/>
      <c r="AD923" s="149" t="n"/>
      <c r="AE923" s="149" t="n"/>
    </row>
    <row r="924" ht="15" customHeight="1">
      <c r="B924" s="79" t="inlineStr">
        <is>
          <t>M273R</t>
        </is>
      </c>
      <c r="C924" s="80">
        <f>SUMIF(数量表!D:H,B924,数量表!H:H)</f>
        <v/>
      </c>
      <c r="D924" s="80" t="n">
        <v>27</v>
      </c>
      <c r="E924" s="80" t="n">
        <v>105</v>
      </c>
      <c r="F924" s="81" t="n">
        <v>2607</v>
      </c>
      <c r="G924" s="80" t="n"/>
      <c r="H924" s="82" t="n">
        <v>2</v>
      </c>
      <c r="I924" s="212">
        <f>C924*H924</f>
        <v/>
      </c>
      <c r="J924" s="216" t="n"/>
      <c r="K924" s="107" t="n"/>
      <c r="L924" s="108" t="n"/>
      <c r="M924" s="108" t="n"/>
      <c r="N924" s="109" t="inlineStr">
        <is>
          <t>27×105</t>
        </is>
      </c>
      <c r="O924" s="99">
        <f>F924</f>
        <v/>
      </c>
      <c r="P924" s="110">
        <f>SUM(I924)</f>
        <v/>
      </c>
      <c r="Q924" s="129" t="n"/>
      <c r="R924" s="130" t="n"/>
      <c r="S924" s="130" t="n"/>
      <c r="T924" s="131" t="n"/>
      <c r="U924" s="132" t="n"/>
      <c r="V924" s="132" t="n"/>
      <c r="W924" s="133" t="n"/>
      <c r="X924" s="134" t="n"/>
      <c r="Y924" s="134" t="n"/>
      <c r="Z924" s="151" t="n"/>
      <c r="AA924" s="152" t="n"/>
      <c r="AB924" s="152" t="n"/>
      <c r="AC924" s="153" t="n"/>
      <c r="AD924" s="154" t="n"/>
      <c r="AE924" s="154" t="n"/>
    </row>
    <row r="925" ht="15" customHeight="1">
      <c r="B925" s="85" t="inlineStr">
        <is>
          <t>M273R</t>
        </is>
      </c>
      <c r="C925">
        <f>SUMIF(数量表!D:H,B925,数量表!H:H)</f>
        <v/>
      </c>
      <c r="D925" t="n">
        <v>27</v>
      </c>
      <c r="E925" t="n">
        <v>105</v>
      </c>
      <c r="F925" s="86" t="n">
        <v>282</v>
      </c>
      <c r="H925" s="87" t="n">
        <v>8</v>
      </c>
      <c r="I925" s="214">
        <f>C925*H925</f>
        <v/>
      </c>
      <c r="J925" s="29" t="n"/>
      <c r="K925" s="96" t="n"/>
      <c r="L925" s="97" t="n"/>
      <c r="M925" s="97" t="n"/>
      <c r="N925" s="98" t="inlineStr">
        <is>
          <t>27×105</t>
        </is>
      </c>
      <c r="O925" s="99">
        <f>F925</f>
        <v/>
      </c>
      <c r="P925" s="99">
        <f>SUM(I925)</f>
        <v/>
      </c>
      <c r="Q925" s="117" t="n"/>
      <c r="R925" s="118" t="n"/>
      <c r="S925" s="118" t="n"/>
      <c r="T925" s="119" t="n"/>
      <c r="U925" s="120" t="n"/>
      <c r="V925" s="120" t="n"/>
      <c r="W925" s="121" t="n"/>
      <c r="X925" s="122" t="n"/>
      <c r="Y925" s="122" t="n"/>
      <c r="Z925" s="143" t="n"/>
      <c r="AA925" s="140" t="n"/>
      <c r="AB925" s="140" t="n"/>
      <c r="AC925" s="144" t="n"/>
      <c r="AD925" s="142" t="n"/>
      <c r="AE925" s="142" t="n"/>
    </row>
    <row r="926" ht="15" customHeight="1" thickBot="1">
      <c r="B926" s="88" t="inlineStr">
        <is>
          <t>M273R</t>
        </is>
      </c>
      <c r="C926" s="89">
        <f>SUMIF(数量表!D:H,B926,数量表!H:H)</f>
        <v/>
      </c>
      <c r="D926" s="89" t="n">
        <v>27</v>
      </c>
      <c r="E926" s="89" t="n">
        <v>105</v>
      </c>
      <c r="F926" s="90" t="n">
        <v>338</v>
      </c>
      <c r="G926" s="89" t="n"/>
      <c r="H926" s="91" t="n">
        <v>8</v>
      </c>
      <c r="I926" s="213">
        <f>C926*H926</f>
        <v/>
      </c>
      <c r="J926" s="100" t="n"/>
      <c r="K926" s="101" t="n"/>
      <c r="L926" s="102" t="n"/>
      <c r="M926" s="102" t="n"/>
      <c r="N926" s="103" t="inlineStr">
        <is>
          <t>27×105</t>
        </is>
      </c>
      <c r="O926" s="99">
        <f>F926</f>
        <v/>
      </c>
      <c r="P926" s="104">
        <f>SUM(I926)</f>
        <v/>
      </c>
      <c r="Q926" s="123" t="n"/>
      <c r="R926" s="124" t="n"/>
      <c r="S926" s="124" t="n"/>
      <c r="T926" s="125" t="n"/>
      <c r="U926" s="126" t="n"/>
      <c r="V926" s="126" t="n"/>
      <c r="W926" s="127" t="n"/>
      <c r="X926" s="145" t="n"/>
      <c r="Y926" s="145" t="n"/>
      <c r="Z926" s="146" t="n"/>
      <c r="AA926" s="147" t="n"/>
      <c r="AB926" s="147" t="n"/>
      <c r="AC926" s="148" t="n"/>
      <c r="AD926" s="149" t="n"/>
      <c r="AE926" s="149" t="n"/>
    </row>
    <row r="927" ht="15" customHeight="1">
      <c r="B927" s="85" t="inlineStr">
        <is>
          <t>22MM</t>
        </is>
      </c>
      <c r="C927">
        <f>SUMIF(数量表!D:H,B927,数量表!H:H)</f>
        <v/>
      </c>
      <c r="D927" t="n">
        <v>27</v>
      </c>
      <c r="E927" t="n">
        <v>105</v>
      </c>
      <c r="F927" s="86" t="n">
        <v>1710</v>
      </c>
      <c r="G927" t="inlineStr">
        <is>
          <t>×</t>
        </is>
      </c>
      <c r="H927" s="87" t="n">
        <v>2</v>
      </c>
      <c r="I927" s="214">
        <f>C927*H927</f>
        <v/>
      </c>
      <c r="J927" s="2" t="n"/>
      <c r="K927" s="96" t="n"/>
      <c r="L927" s="97" t="n"/>
      <c r="M927" s="97" t="n"/>
      <c r="N927" s="98" t="inlineStr">
        <is>
          <t>27×105</t>
        </is>
      </c>
      <c r="O927" s="99">
        <f>F927</f>
        <v/>
      </c>
      <c r="P927" s="99">
        <f>SUM(I927)</f>
        <v/>
      </c>
      <c r="Q927" s="117" t="n"/>
      <c r="R927" s="118" t="n"/>
      <c r="S927" s="118" t="n"/>
      <c r="T927" s="119" t="n"/>
      <c r="U927" s="120" t="n"/>
      <c r="V927" s="120" t="n"/>
      <c r="W927" s="121" t="n"/>
      <c r="X927" s="122" t="n"/>
      <c r="Y927" s="122" t="n"/>
      <c r="Z927" s="143" t="n"/>
      <c r="AA927" s="140" t="n"/>
      <c r="AB927" s="140" t="n"/>
      <c r="AC927" s="144" t="n"/>
      <c r="AD927" s="142" t="n"/>
      <c r="AE927" s="142" t="n"/>
    </row>
    <row r="928" ht="15" customHeight="1">
      <c r="B928" s="85" t="inlineStr">
        <is>
          <t>22MM</t>
        </is>
      </c>
      <c r="C928">
        <f>SUMIF(数量表!D:H,B928,数量表!H:H)</f>
        <v/>
      </c>
      <c r="D928" t="n">
        <v>27</v>
      </c>
      <c r="E928" t="n">
        <v>105</v>
      </c>
      <c r="F928" s="86" t="n">
        <v>213</v>
      </c>
      <c r="G928" t="inlineStr">
        <is>
          <t>×</t>
        </is>
      </c>
      <c r="H928" s="87" t="n">
        <v>4</v>
      </c>
      <c r="I928" s="214">
        <f>C928*H928</f>
        <v/>
      </c>
      <c r="J928" s="2" t="n"/>
      <c r="K928" s="96" t="n"/>
      <c r="L928" s="97" t="n"/>
      <c r="M928" s="97" t="n"/>
      <c r="N928" s="98" t="inlineStr">
        <is>
          <t>27×105</t>
        </is>
      </c>
      <c r="O928" s="99">
        <f>F928</f>
        <v/>
      </c>
      <c r="P928" s="99">
        <f>SUM(I928)</f>
        <v/>
      </c>
      <c r="Q928" s="117" t="n"/>
      <c r="R928" s="118" t="n"/>
      <c r="S928" s="118" t="n"/>
      <c r="T928" s="119" t="n"/>
      <c r="U928" s="120" t="n"/>
      <c r="V928" s="120" t="n"/>
      <c r="W928" s="121" t="n"/>
      <c r="X928" s="122" t="n"/>
      <c r="Y928" s="122" t="n"/>
      <c r="Z928" s="143" t="n"/>
      <c r="AA928" s="140" t="n"/>
      <c r="AB928" s="140" t="n"/>
      <c r="AC928" s="144" t="n"/>
      <c r="AD928" s="142" t="n"/>
      <c r="AE928" s="142" t="n"/>
    </row>
    <row r="929" ht="15" customHeight="1" thickBot="1">
      <c r="B929" s="85" t="inlineStr">
        <is>
          <t>22MM</t>
        </is>
      </c>
      <c r="C929">
        <f>SUMIF(数量表!D:H,B929,数量表!H:H)</f>
        <v/>
      </c>
      <c r="D929" t="n">
        <v>27</v>
      </c>
      <c r="E929" t="n">
        <v>105</v>
      </c>
      <c r="F929" s="86" t="n">
        <v>282</v>
      </c>
      <c r="G929" t="inlineStr">
        <is>
          <t>×</t>
        </is>
      </c>
      <c r="H929" s="87" t="n">
        <v>4</v>
      </c>
      <c r="I929" s="214">
        <f>C929*H929</f>
        <v/>
      </c>
      <c r="J929" s="2" t="n"/>
      <c r="K929" s="96" t="n"/>
      <c r="L929" s="97" t="n"/>
      <c r="M929" s="97" t="n"/>
      <c r="N929" s="98" t="inlineStr">
        <is>
          <t>27×105</t>
        </is>
      </c>
      <c r="O929" s="99">
        <f>F929</f>
        <v/>
      </c>
      <c r="P929" s="99">
        <f>SUM(I929)</f>
        <v/>
      </c>
      <c r="Q929" s="117" t="n"/>
      <c r="R929" s="118" t="n"/>
      <c r="S929" s="118" t="n"/>
      <c r="T929" s="119" t="n"/>
      <c r="U929" s="120" t="n"/>
      <c r="V929" s="120" t="n"/>
      <c r="W929" s="121" t="n"/>
      <c r="X929" s="122" t="n"/>
      <c r="Y929" s="122" t="n"/>
      <c r="Z929" s="143" t="n"/>
      <c r="AA929" s="140" t="n"/>
      <c r="AB929" s="140" t="n"/>
      <c r="AC929" s="144" t="n"/>
      <c r="AD929" s="142" t="n"/>
      <c r="AE929" s="142" t="n"/>
    </row>
    <row r="930" ht="15" customHeight="1">
      <c r="B930" s="79" t="inlineStr">
        <is>
          <t>22MM-L</t>
        </is>
      </c>
      <c r="C930" s="80">
        <f>SUMIF(数量表!D:H,B930,数量表!H:H)</f>
        <v/>
      </c>
      <c r="D930" s="80" t="n">
        <v>27</v>
      </c>
      <c r="E930" s="80" t="n">
        <v>105</v>
      </c>
      <c r="F930" s="81" t="n">
        <v>1710</v>
      </c>
      <c r="G930" s="80" t="inlineStr">
        <is>
          <t>×</t>
        </is>
      </c>
      <c r="H930" s="82" t="n">
        <v>2</v>
      </c>
      <c r="I930" s="212">
        <f>C930*H930</f>
        <v/>
      </c>
      <c r="J930" s="2" t="n"/>
      <c r="K930" s="96" t="n"/>
      <c r="L930" s="97" t="n"/>
      <c r="M930" s="97" t="n"/>
      <c r="N930" s="98" t="inlineStr">
        <is>
          <t>27×105</t>
        </is>
      </c>
      <c r="O930" s="99">
        <f>F930</f>
        <v/>
      </c>
      <c r="P930" s="99">
        <f>SUM(I930)</f>
        <v/>
      </c>
      <c r="Q930" s="117" t="n"/>
      <c r="R930" s="118" t="n"/>
      <c r="S930" s="118" t="n"/>
      <c r="T930" s="119" t="n"/>
      <c r="U930" s="120" t="n"/>
      <c r="V930" s="120" t="n"/>
      <c r="W930" s="121" t="n"/>
      <c r="X930" s="122" t="n"/>
      <c r="Y930" s="122" t="n"/>
      <c r="Z930" s="143" t="n"/>
      <c r="AA930" s="140" t="n"/>
      <c r="AB930" s="140" t="n"/>
      <c r="AC930" s="144" t="n"/>
      <c r="AD930" s="142" t="n"/>
      <c r="AE930" s="142" t="n"/>
    </row>
    <row r="931" ht="15" customHeight="1">
      <c r="B931" s="85" t="inlineStr">
        <is>
          <t>22MM-L</t>
        </is>
      </c>
      <c r="C931">
        <f>SUMIF(数量表!D:H,B931,数量表!H:H)</f>
        <v/>
      </c>
      <c r="D931" t="n">
        <v>27</v>
      </c>
      <c r="E931" t="n">
        <v>105</v>
      </c>
      <c r="F931" s="86" t="n">
        <v>213</v>
      </c>
      <c r="G931" t="inlineStr">
        <is>
          <t>×</t>
        </is>
      </c>
      <c r="H931" s="87" t="n">
        <v>4</v>
      </c>
      <c r="I931" s="214">
        <f>C931*H931</f>
        <v/>
      </c>
      <c r="J931" s="2" t="n"/>
      <c r="K931" s="96" t="n"/>
      <c r="L931" s="97" t="n"/>
      <c r="M931" s="97" t="n"/>
      <c r="N931" s="98" t="inlineStr">
        <is>
          <t>27×105</t>
        </is>
      </c>
      <c r="O931" s="99">
        <f>F931</f>
        <v/>
      </c>
      <c r="P931" s="99">
        <f>SUM(I931)</f>
        <v/>
      </c>
      <c r="Q931" s="117" t="n"/>
      <c r="R931" s="118" t="n"/>
      <c r="S931" s="118" t="n"/>
      <c r="T931" s="119" t="n"/>
      <c r="U931" s="120" t="n"/>
      <c r="V931" s="120" t="n"/>
      <c r="W931" s="121" t="n"/>
      <c r="X931" s="122" t="n"/>
      <c r="Y931" s="122" t="n"/>
      <c r="Z931" s="143" t="n"/>
      <c r="AA931" s="140" t="n"/>
      <c r="AB931" s="140" t="n"/>
      <c r="AC931" s="144" t="n"/>
      <c r="AD931" s="142" t="n"/>
      <c r="AE931" s="142" t="n"/>
    </row>
    <row r="932" ht="15" customHeight="1">
      <c r="B932" s="85" t="inlineStr">
        <is>
          <t>22MM-L</t>
        </is>
      </c>
      <c r="C932">
        <f>SUMIF(数量表!D:H,B932,数量表!H:H)</f>
        <v/>
      </c>
      <c r="D932" t="n">
        <v>27</v>
      </c>
      <c r="E932" t="n">
        <v>105</v>
      </c>
      <c r="F932" s="86" t="n">
        <v>282</v>
      </c>
      <c r="G932" t="inlineStr">
        <is>
          <t>×</t>
        </is>
      </c>
      <c r="H932" s="87" t="n">
        <v>4</v>
      </c>
      <c r="I932" s="214">
        <f>C932*H932</f>
        <v/>
      </c>
      <c r="J932" s="2" t="n"/>
      <c r="K932" s="96" t="n"/>
      <c r="L932" s="97" t="n"/>
      <c r="M932" s="97" t="n"/>
      <c r="N932" s="98" t="inlineStr">
        <is>
          <t>27×105</t>
        </is>
      </c>
      <c r="O932" s="99">
        <f>F932</f>
        <v/>
      </c>
      <c r="P932" s="99">
        <f>SUM(I932)</f>
        <v/>
      </c>
      <c r="Q932" s="117" t="n"/>
      <c r="R932" s="118" t="n"/>
      <c r="S932" s="118" t="n"/>
      <c r="T932" s="119" t="n"/>
      <c r="U932" s="120" t="n"/>
      <c r="V932" s="120" t="n"/>
      <c r="W932" s="121" t="n"/>
      <c r="X932" s="122" t="n"/>
      <c r="Y932" s="122" t="n"/>
      <c r="Z932" s="143" t="n"/>
      <c r="AA932" s="140" t="n"/>
      <c r="AB932" s="140" t="n"/>
      <c r="AC932" s="144" t="n"/>
      <c r="AD932" s="142" t="n"/>
      <c r="AE932" s="142" t="n"/>
    </row>
    <row r="933" ht="15" customHeight="1" thickBot="1">
      <c r="B933" s="88" t="inlineStr">
        <is>
          <t>22MM-L</t>
        </is>
      </c>
      <c r="C933" s="89">
        <f>SUMIF(数量表!D:H,B933,数量表!H:H)</f>
        <v/>
      </c>
      <c r="D933" s="89" t="n">
        <v>45</v>
      </c>
      <c r="E933" s="89" t="n">
        <v>105</v>
      </c>
      <c r="F933" s="90" t="n">
        <v>1849</v>
      </c>
      <c r="G933" s="89" t="n"/>
      <c r="H933" s="91" t="n">
        <v>1</v>
      </c>
      <c r="I933" s="213">
        <f>C933*H933</f>
        <v/>
      </c>
      <c r="J933" s="2" t="n"/>
      <c r="K933" s="101" t="n"/>
      <c r="L933" s="102" t="n"/>
      <c r="M933" s="102" t="n"/>
      <c r="N933" s="103" t="n"/>
      <c r="O933" s="104" t="n"/>
      <c r="P933" s="104" t="n"/>
      <c r="Q933" s="123" t="n"/>
      <c r="R933" s="124" t="n"/>
      <c r="S933" s="124" t="n"/>
      <c r="T933" s="125" t="n"/>
      <c r="U933" s="126" t="n"/>
      <c r="V933" s="126" t="n"/>
      <c r="W933" s="127" t="n"/>
      <c r="X933" s="145" t="n"/>
      <c r="Y933" s="145" t="n"/>
      <c r="Z933" s="146" t="n"/>
      <c r="AA933" s="147" t="n"/>
      <c r="AB933" s="147" t="n"/>
      <c r="AC933" s="199" t="inlineStr">
        <is>
          <t>45×105</t>
        </is>
      </c>
      <c r="AD933" s="200">
        <f>F933</f>
        <v/>
      </c>
      <c r="AE933" s="200">
        <f>SUM(I933)</f>
        <v/>
      </c>
    </row>
    <row r="934" ht="15" customHeight="1">
      <c r="B934" s="79" t="inlineStr">
        <is>
          <t>22MM-R</t>
        </is>
      </c>
      <c r="C934" s="80">
        <f>SUMIF(数量表!D:H,B934,数量表!H:H)</f>
        <v/>
      </c>
      <c r="D934" s="80" t="n">
        <v>27</v>
      </c>
      <c r="E934" s="80" t="n">
        <v>105</v>
      </c>
      <c r="F934" s="81" t="n">
        <v>1710</v>
      </c>
      <c r="G934" s="80" t="inlineStr">
        <is>
          <t>×</t>
        </is>
      </c>
      <c r="H934" s="82" t="n">
        <v>2</v>
      </c>
      <c r="I934" s="212">
        <f>C934*H934</f>
        <v/>
      </c>
      <c r="J934" s="2" t="n"/>
      <c r="K934" s="96" t="n"/>
      <c r="L934" s="97" t="n"/>
      <c r="M934" s="97" t="n"/>
      <c r="N934" s="98" t="inlineStr">
        <is>
          <t>27×105</t>
        </is>
      </c>
      <c r="O934" s="99">
        <f>F934</f>
        <v/>
      </c>
      <c r="P934" s="99">
        <f>SUM(I934)</f>
        <v/>
      </c>
      <c r="Q934" s="117" t="n"/>
      <c r="R934" s="118" t="n"/>
      <c r="S934" s="118" t="n"/>
      <c r="T934" s="119" t="n"/>
      <c r="U934" s="120" t="n"/>
      <c r="V934" s="120" t="n"/>
      <c r="W934" s="121" t="n"/>
      <c r="X934" s="122" t="n"/>
      <c r="Y934" s="122" t="n"/>
      <c r="Z934" s="143" t="n"/>
      <c r="AA934" s="140" t="n"/>
      <c r="AB934" s="140" t="n"/>
      <c r="AC934" s="144" t="n"/>
      <c r="AD934" s="142" t="n"/>
      <c r="AE934" s="142" t="n"/>
    </row>
    <row r="935" ht="15" customHeight="1">
      <c r="B935" s="85" t="inlineStr">
        <is>
          <t>22MM-R</t>
        </is>
      </c>
      <c r="C935">
        <f>SUMIF(数量表!D:H,B935,数量表!H:H)</f>
        <v/>
      </c>
      <c r="D935" t="n">
        <v>27</v>
      </c>
      <c r="E935" t="n">
        <v>105</v>
      </c>
      <c r="F935" s="86" t="n">
        <v>213</v>
      </c>
      <c r="G935" t="inlineStr">
        <is>
          <t>×</t>
        </is>
      </c>
      <c r="H935" s="87" t="n">
        <v>4</v>
      </c>
      <c r="I935" s="214">
        <f>C935*H935</f>
        <v/>
      </c>
      <c r="J935" s="2" t="n"/>
      <c r="K935" s="96" t="n"/>
      <c r="L935" s="97" t="n"/>
      <c r="M935" s="97" t="n"/>
      <c r="N935" s="98" t="inlineStr">
        <is>
          <t>27×105</t>
        </is>
      </c>
      <c r="O935" s="99">
        <f>F935</f>
        <v/>
      </c>
      <c r="P935" s="99">
        <f>SUM(I935)</f>
        <v/>
      </c>
      <c r="Q935" s="117" t="n"/>
      <c r="R935" s="118" t="n"/>
      <c r="S935" s="118" t="n"/>
      <c r="T935" s="119" t="n"/>
      <c r="U935" s="120" t="n"/>
      <c r="V935" s="120" t="n"/>
      <c r="W935" s="121" t="n"/>
      <c r="X935" s="122" t="n"/>
      <c r="Y935" s="122" t="n"/>
      <c r="Z935" s="143" t="n"/>
      <c r="AA935" s="140" t="n"/>
      <c r="AB935" s="140" t="n"/>
      <c r="AC935" s="144" t="n"/>
      <c r="AD935" s="142" t="n"/>
      <c r="AE935" s="142" t="n"/>
    </row>
    <row r="936" ht="15" customHeight="1">
      <c r="B936" s="85" t="inlineStr">
        <is>
          <t>22MM-R</t>
        </is>
      </c>
      <c r="C936">
        <f>SUMIF(数量表!D:H,B936,数量表!H:H)</f>
        <v/>
      </c>
      <c r="D936" t="n">
        <v>27</v>
      </c>
      <c r="E936" t="n">
        <v>105</v>
      </c>
      <c r="F936" s="86" t="n">
        <v>282</v>
      </c>
      <c r="G936" t="inlineStr">
        <is>
          <t>×</t>
        </is>
      </c>
      <c r="H936" s="87" t="n">
        <v>4</v>
      </c>
      <c r="I936" s="214">
        <f>C936*H936</f>
        <v/>
      </c>
      <c r="J936" s="2" t="n"/>
      <c r="K936" s="96" t="n"/>
      <c r="L936" s="97" t="n"/>
      <c r="M936" s="97" t="n"/>
      <c r="N936" s="98" t="inlineStr">
        <is>
          <t>27×105</t>
        </is>
      </c>
      <c r="O936" s="99">
        <f>F936</f>
        <v/>
      </c>
      <c r="P936" s="99">
        <f>SUM(I936)</f>
        <v/>
      </c>
      <c r="Q936" s="117" t="n"/>
      <c r="R936" s="118" t="n"/>
      <c r="S936" s="118" t="n"/>
      <c r="T936" s="119" t="n"/>
      <c r="U936" s="120" t="n"/>
      <c r="V936" s="120" t="n"/>
      <c r="W936" s="121" t="n"/>
      <c r="X936" s="122" t="n"/>
      <c r="Y936" s="122" t="n"/>
      <c r="Z936" s="143" t="n"/>
      <c r="AA936" s="140" t="n"/>
      <c r="AB936" s="140" t="n"/>
      <c r="AC936" s="144" t="n"/>
      <c r="AD936" s="142" t="n"/>
      <c r="AE936" s="142" t="n"/>
    </row>
    <row r="937" ht="15" customHeight="1" thickBot="1">
      <c r="B937" s="88" t="inlineStr">
        <is>
          <t>22MM-R</t>
        </is>
      </c>
      <c r="C937" s="89">
        <f>SUMIF(数量表!D:H,B937,数量表!H:H)</f>
        <v/>
      </c>
      <c r="D937" s="89" t="n">
        <v>45</v>
      </c>
      <c r="E937" s="89" t="n">
        <v>105</v>
      </c>
      <c r="F937" s="90" t="n">
        <v>1849</v>
      </c>
      <c r="G937" s="89" t="n"/>
      <c r="H937" s="91" t="n">
        <v>1</v>
      </c>
      <c r="I937" s="213">
        <f>C937*H937</f>
        <v/>
      </c>
      <c r="J937" s="2" t="n"/>
      <c r="K937" s="101" t="n"/>
      <c r="L937" s="102" t="n"/>
      <c r="M937" s="102" t="n"/>
      <c r="N937" s="103" t="n"/>
      <c r="O937" s="104" t="n"/>
      <c r="P937" s="104" t="n"/>
      <c r="Q937" s="123" t="n"/>
      <c r="R937" s="124" t="n"/>
      <c r="S937" s="124" t="n"/>
      <c r="T937" s="125" t="n"/>
      <c r="U937" s="126" t="n"/>
      <c r="V937" s="126" t="n"/>
      <c r="W937" s="127" t="n"/>
      <c r="X937" s="145" t="n"/>
      <c r="Y937" s="145" t="n"/>
      <c r="Z937" s="146" t="n"/>
      <c r="AA937" s="147" t="n"/>
      <c r="AB937" s="147" t="n"/>
      <c r="AC937" s="199" t="inlineStr">
        <is>
          <t>45×105</t>
        </is>
      </c>
      <c r="AD937" s="200">
        <f>F937</f>
        <v/>
      </c>
      <c r="AE937" s="200">
        <f>SUM(I937)</f>
        <v/>
      </c>
    </row>
    <row r="938" ht="15" customHeight="1">
      <c r="B938" s="79" t="inlineStr">
        <is>
          <t>22MML</t>
        </is>
      </c>
      <c r="C938" s="80">
        <f>SUMIF(数量表!D:H,B938,数量表!H:H)</f>
        <v/>
      </c>
      <c r="D938" s="80" t="n">
        <v>27</v>
      </c>
      <c r="E938" s="80" t="n">
        <v>105</v>
      </c>
      <c r="F938" s="81" t="n">
        <v>1697</v>
      </c>
      <c r="G938" s="80" t="inlineStr">
        <is>
          <t>×</t>
        </is>
      </c>
      <c r="H938" s="82" t="n">
        <v>2</v>
      </c>
      <c r="I938" s="212">
        <f>C938*H938</f>
        <v/>
      </c>
      <c r="J938" s="2" t="n"/>
      <c r="K938" s="96" t="n"/>
      <c r="L938" s="97" t="n"/>
      <c r="M938" s="97" t="n"/>
      <c r="N938" s="98" t="inlineStr">
        <is>
          <t>27×105</t>
        </is>
      </c>
      <c r="O938" s="99">
        <f>F938</f>
        <v/>
      </c>
      <c r="P938" s="99">
        <f>SUM(I938)</f>
        <v/>
      </c>
      <c r="Q938" s="117" t="n"/>
      <c r="R938" s="118" t="n"/>
      <c r="S938" s="118" t="n"/>
      <c r="T938" s="119" t="n"/>
      <c r="U938" s="120" t="n"/>
      <c r="V938" s="120" t="n"/>
      <c r="W938" s="121" t="n"/>
      <c r="X938" s="122" t="n"/>
      <c r="Y938" s="122" t="n"/>
      <c r="Z938" s="143" t="n"/>
      <c r="AA938" s="140" t="n"/>
      <c r="AB938" s="140" t="n"/>
      <c r="AC938" s="144" t="n"/>
      <c r="AD938" s="142" t="n"/>
      <c r="AE938" s="142" t="n"/>
    </row>
    <row r="939" ht="15" customHeight="1">
      <c r="B939" s="85" t="inlineStr">
        <is>
          <t>22MML</t>
        </is>
      </c>
      <c r="C939">
        <f>SUMIF(数量表!D:H,B939,数量表!H:H)</f>
        <v/>
      </c>
      <c r="D939" t="n">
        <v>27</v>
      </c>
      <c r="E939" t="n">
        <v>105</v>
      </c>
      <c r="F939" s="86" t="n">
        <v>213</v>
      </c>
      <c r="G939" t="inlineStr">
        <is>
          <t>×</t>
        </is>
      </c>
      <c r="H939" s="87" t="n">
        <v>5</v>
      </c>
      <c r="I939" s="214">
        <f>C939*H939</f>
        <v/>
      </c>
      <c r="J939" s="2" t="n"/>
      <c r="K939" s="96" t="n"/>
      <c r="L939" s="97" t="n"/>
      <c r="M939" s="97" t="n"/>
      <c r="N939" s="98" t="inlineStr">
        <is>
          <t>27×105</t>
        </is>
      </c>
      <c r="O939" s="99">
        <f>F939</f>
        <v/>
      </c>
      <c r="P939" s="99">
        <f>SUM(I939)</f>
        <v/>
      </c>
      <c r="Q939" s="117" t="n"/>
      <c r="R939" s="118" t="n"/>
      <c r="S939" s="118" t="n"/>
      <c r="T939" s="119" t="n"/>
      <c r="U939" s="120" t="n"/>
      <c r="V939" s="120" t="n"/>
      <c r="W939" s="121" t="n"/>
      <c r="X939" s="122" t="n"/>
      <c r="Y939" s="122" t="n"/>
      <c r="Z939" s="143" t="n"/>
      <c r="AA939" s="140" t="n"/>
      <c r="AB939" s="140" t="n"/>
      <c r="AC939" s="144" t="n"/>
      <c r="AD939" s="142" t="n"/>
      <c r="AE939" s="142" t="n"/>
    </row>
    <row r="940" ht="15" customHeight="1" thickBot="1">
      <c r="B940" s="85" t="inlineStr">
        <is>
          <t>22MML</t>
        </is>
      </c>
      <c r="C940">
        <f>SUMIF(数量表!D:H,B940,数量表!H:H)</f>
        <v/>
      </c>
      <c r="D940" t="n">
        <v>27</v>
      </c>
      <c r="E940" t="n">
        <v>105</v>
      </c>
      <c r="F940" s="86" t="n">
        <v>282</v>
      </c>
      <c r="G940" t="inlineStr">
        <is>
          <t>×</t>
        </is>
      </c>
      <c r="H940" s="87" t="n">
        <v>5</v>
      </c>
      <c r="I940" s="214">
        <f>C940*H940</f>
        <v/>
      </c>
      <c r="J940" s="2" t="n"/>
      <c r="K940" s="96" t="n"/>
      <c r="L940" s="97" t="n"/>
      <c r="M940" s="97" t="n"/>
      <c r="N940" s="98" t="inlineStr">
        <is>
          <t>27×105</t>
        </is>
      </c>
      <c r="O940" s="99">
        <f>F940</f>
        <v/>
      </c>
      <c r="P940" s="99">
        <f>SUM(I940)</f>
        <v/>
      </c>
      <c r="Q940" s="117" t="n"/>
      <c r="R940" s="118" t="n"/>
      <c r="S940" s="118" t="n"/>
      <c r="T940" s="119" t="n"/>
      <c r="U940" s="120" t="n"/>
      <c r="V940" s="120" t="n"/>
      <c r="W940" s="121" t="n"/>
      <c r="X940" s="122" t="n"/>
      <c r="Y940" s="122" t="n"/>
      <c r="Z940" s="143" t="n"/>
      <c r="AA940" s="140" t="n"/>
      <c r="AB940" s="140" t="n"/>
      <c r="AC940" s="144" t="n"/>
      <c r="AD940" s="142" t="n"/>
      <c r="AE940" s="142" t="n"/>
    </row>
    <row r="941" ht="15" customHeight="1">
      <c r="B941" s="79" t="inlineStr">
        <is>
          <t>22MML-L</t>
        </is>
      </c>
      <c r="C941" s="80">
        <f>SUMIF(数量表!D:H,B941,数量表!H:H)</f>
        <v/>
      </c>
      <c r="D941" s="80" t="n">
        <v>27</v>
      </c>
      <c r="E941" s="80" t="n">
        <v>105</v>
      </c>
      <c r="F941" s="81" t="n">
        <v>1697</v>
      </c>
      <c r="G941" s="80" t="inlineStr">
        <is>
          <t>×</t>
        </is>
      </c>
      <c r="H941" s="82" t="n">
        <v>2</v>
      </c>
      <c r="I941" s="212">
        <f>C941*H941</f>
        <v/>
      </c>
      <c r="J941" s="2" t="n"/>
      <c r="K941" s="96" t="n"/>
      <c r="L941" s="97" t="n"/>
      <c r="M941" s="97" t="n"/>
      <c r="N941" s="98" t="inlineStr">
        <is>
          <t>27×105</t>
        </is>
      </c>
      <c r="O941" s="99">
        <f>F941</f>
        <v/>
      </c>
      <c r="P941" s="99">
        <f>SUM(I941)</f>
        <v/>
      </c>
      <c r="Q941" s="117" t="n"/>
      <c r="R941" s="118" t="n"/>
      <c r="S941" s="118" t="n"/>
      <c r="T941" s="119" t="n"/>
      <c r="U941" s="120" t="n"/>
      <c r="V941" s="120" t="n"/>
      <c r="W941" s="121" t="n"/>
      <c r="X941" s="122" t="n"/>
      <c r="Y941" s="122" t="n"/>
      <c r="Z941" s="143" t="n"/>
      <c r="AA941" s="140" t="n"/>
      <c r="AB941" s="140" t="n"/>
      <c r="AC941" s="144" t="n"/>
      <c r="AD941" s="142" t="n"/>
      <c r="AE941" s="142" t="n"/>
    </row>
    <row r="942" ht="15" customHeight="1">
      <c r="B942" s="85" t="inlineStr">
        <is>
          <t>22MML-L</t>
        </is>
      </c>
      <c r="C942">
        <f>SUMIF(数量表!D:H,B942,数量表!H:H)</f>
        <v/>
      </c>
      <c r="D942" t="n">
        <v>27</v>
      </c>
      <c r="E942" t="n">
        <v>105</v>
      </c>
      <c r="F942" s="86" t="n">
        <v>213</v>
      </c>
      <c r="G942" t="inlineStr">
        <is>
          <t>×</t>
        </is>
      </c>
      <c r="H942" s="87" t="n">
        <v>5</v>
      </c>
      <c r="I942" s="214">
        <f>C942*H942</f>
        <v/>
      </c>
      <c r="J942" s="2" t="n"/>
      <c r="K942" s="96" t="n"/>
      <c r="L942" s="97" t="n"/>
      <c r="M942" s="97" t="n"/>
      <c r="N942" s="98" t="inlineStr">
        <is>
          <t>27×105</t>
        </is>
      </c>
      <c r="O942" s="99">
        <f>F942</f>
        <v/>
      </c>
      <c r="P942" s="99">
        <f>SUM(I942)</f>
        <v/>
      </c>
      <c r="Q942" s="117" t="n"/>
      <c r="R942" s="118" t="n"/>
      <c r="S942" s="118" t="n"/>
      <c r="T942" s="119" t="n"/>
      <c r="U942" s="120" t="n"/>
      <c r="V942" s="120" t="n"/>
      <c r="W942" s="121" t="n"/>
      <c r="X942" s="122" t="n"/>
      <c r="Y942" s="122" t="n"/>
      <c r="Z942" s="143" t="n"/>
      <c r="AA942" s="140" t="n"/>
      <c r="AB942" s="140" t="n"/>
      <c r="AC942" s="144" t="n"/>
      <c r="AD942" s="142" t="n"/>
      <c r="AE942" s="142" t="n"/>
    </row>
    <row r="943" ht="15" customHeight="1">
      <c r="B943" s="85" t="inlineStr">
        <is>
          <t>22MML-L</t>
        </is>
      </c>
      <c r="C943">
        <f>SUMIF(数量表!D:H,B943,数量表!H:H)</f>
        <v/>
      </c>
      <c r="D943" t="n">
        <v>27</v>
      </c>
      <c r="E943" t="n">
        <v>105</v>
      </c>
      <c r="F943" s="86" t="n">
        <v>282</v>
      </c>
      <c r="G943" t="inlineStr">
        <is>
          <t>×</t>
        </is>
      </c>
      <c r="H943" s="87" t="n">
        <v>5</v>
      </c>
      <c r="I943" s="214">
        <f>C943*H943</f>
        <v/>
      </c>
      <c r="J943" s="2" t="n"/>
      <c r="K943" s="96" t="n"/>
      <c r="L943" s="97" t="n"/>
      <c r="M943" s="97" t="n"/>
      <c r="N943" s="98" t="inlineStr">
        <is>
          <t>27×105</t>
        </is>
      </c>
      <c r="O943" s="99">
        <f>F943</f>
        <v/>
      </c>
      <c r="P943" s="99">
        <f>SUM(I943)</f>
        <v/>
      </c>
      <c r="Q943" s="117" t="n"/>
      <c r="R943" s="118" t="n"/>
      <c r="S943" s="118" t="n"/>
      <c r="T943" s="119" t="n"/>
      <c r="U943" s="120" t="n"/>
      <c r="V943" s="120" t="n"/>
      <c r="W943" s="121" t="n"/>
      <c r="X943" s="122" t="n"/>
      <c r="Y943" s="122" t="n"/>
      <c r="Z943" s="143" t="n"/>
      <c r="AA943" s="140" t="n"/>
      <c r="AB943" s="140" t="n"/>
      <c r="AC943" s="144" t="n"/>
      <c r="AD943" s="142" t="n"/>
      <c r="AE943" s="142" t="n"/>
    </row>
    <row r="944" ht="15" customHeight="1" thickBot="1">
      <c r="B944" s="85" t="inlineStr">
        <is>
          <t>22MML-L</t>
        </is>
      </c>
      <c r="C944">
        <f>SUMIF(数量表!D:H,B944,数量表!H:H)</f>
        <v/>
      </c>
      <c r="D944" t="n">
        <v>45</v>
      </c>
      <c r="E944" t="n">
        <v>105</v>
      </c>
      <c r="F944" s="86" t="n">
        <v>1849</v>
      </c>
      <c r="G944" t="inlineStr">
        <is>
          <t>×</t>
        </is>
      </c>
      <c r="H944" s="87" t="n">
        <v>2</v>
      </c>
      <c r="I944" s="214">
        <f>C944*H944</f>
        <v/>
      </c>
      <c r="J944" s="2" t="n"/>
      <c r="K944" s="106" t="n"/>
      <c r="L944" s="97" t="n"/>
      <c r="M944" s="97" t="n"/>
      <c r="N944" s="105" t="n"/>
      <c r="O944" s="99" t="n"/>
      <c r="P944" s="99" t="n"/>
      <c r="Q944" s="117" t="n"/>
      <c r="R944" s="118" t="n"/>
      <c r="S944" s="118" t="n"/>
      <c r="T944" s="119" t="n"/>
      <c r="U944" s="120" t="n"/>
      <c r="V944" s="120" t="n"/>
      <c r="W944" s="121" t="n"/>
      <c r="X944" s="122" t="n"/>
      <c r="Y944" s="122" t="n"/>
      <c r="Z944" s="143" t="n"/>
      <c r="AA944" s="140" t="n"/>
      <c r="AB944" s="140" t="n"/>
      <c r="AC944" s="144" t="n"/>
      <c r="AD944" s="142">
        <f>F944</f>
        <v/>
      </c>
      <c r="AE944" s="142">
        <f>I944</f>
        <v/>
      </c>
    </row>
    <row r="945" ht="15" customHeight="1">
      <c r="B945" s="79" t="inlineStr">
        <is>
          <t>22MMR</t>
        </is>
      </c>
      <c r="C945" s="80">
        <f>SUMIF(数量表!D:H,B945,数量表!H:H)</f>
        <v/>
      </c>
      <c r="D945" s="80" t="n">
        <v>27</v>
      </c>
      <c r="E945" s="80" t="n">
        <v>105</v>
      </c>
      <c r="F945" s="81" t="n">
        <v>1697</v>
      </c>
      <c r="G945" s="80" t="inlineStr">
        <is>
          <t>×</t>
        </is>
      </c>
      <c r="H945" s="82" t="n">
        <v>2</v>
      </c>
      <c r="I945" s="212">
        <f>C945*H945</f>
        <v/>
      </c>
      <c r="J945" s="2" t="n"/>
      <c r="K945" s="96" t="n"/>
      <c r="L945" s="97" t="n"/>
      <c r="M945" s="97" t="n"/>
      <c r="N945" s="98" t="inlineStr">
        <is>
          <t>27×105</t>
        </is>
      </c>
      <c r="O945" s="99">
        <f>F945</f>
        <v/>
      </c>
      <c r="P945" s="99">
        <f>SUM(I945)</f>
        <v/>
      </c>
      <c r="Q945" s="117" t="n"/>
      <c r="R945" s="118" t="n"/>
      <c r="S945" s="118" t="n"/>
      <c r="T945" s="119" t="n"/>
      <c r="U945" s="120" t="n"/>
      <c r="V945" s="120" t="n"/>
      <c r="W945" s="121" t="n"/>
      <c r="X945" s="122" t="n"/>
      <c r="Y945" s="122" t="n"/>
      <c r="Z945" s="143" t="n"/>
      <c r="AA945" s="140" t="n"/>
      <c r="AB945" s="140" t="n"/>
      <c r="AC945" s="144" t="n"/>
      <c r="AD945" s="142" t="n"/>
      <c r="AE945" s="142" t="n"/>
    </row>
    <row r="946" ht="15" customHeight="1">
      <c r="B946" s="85" t="inlineStr">
        <is>
          <t>22MMR</t>
        </is>
      </c>
      <c r="C946">
        <f>SUMIF(数量表!D:H,B946,数量表!H:H)</f>
        <v/>
      </c>
      <c r="D946" t="n">
        <v>27</v>
      </c>
      <c r="E946" t="n">
        <v>105</v>
      </c>
      <c r="F946" s="86" t="n">
        <v>213</v>
      </c>
      <c r="G946" t="inlineStr">
        <is>
          <t>×</t>
        </is>
      </c>
      <c r="H946" s="87" t="n">
        <v>5</v>
      </c>
      <c r="I946" s="214">
        <f>C946*H946</f>
        <v/>
      </c>
      <c r="J946" s="2" t="n"/>
      <c r="K946" s="96" t="n"/>
      <c r="L946" s="97" t="n"/>
      <c r="M946" s="97" t="n"/>
      <c r="N946" s="98" t="inlineStr">
        <is>
          <t>27×105</t>
        </is>
      </c>
      <c r="O946" s="99">
        <f>F946</f>
        <v/>
      </c>
      <c r="P946" s="99">
        <f>SUM(I946)</f>
        <v/>
      </c>
      <c r="Q946" s="117" t="n"/>
      <c r="R946" s="118" t="n"/>
      <c r="S946" s="118" t="n"/>
      <c r="T946" s="119" t="n"/>
      <c r="U946" s="120" t="n"/>
      <c r="V946" s="120" t="n"/>
      <c r="W946" s="121" t="n"/>
      <c r="X946" s="122" t="n"/>
      <c r="Y946" s="122" t="n"/>
      <c r="Z946" s="143" t="n"/>
      <c r="AA946" s="140" t="n"/>
      <c r="AB946" s="140" t="n"/>
      <c r="AC946" s="144" t="n"/>
      <c r="AD946" s="142" t="n"/>
      <c r="AE946" s="142" t="n"/>
    </row>
    <row r="947" ht="15" customHeight="1" thickBot="1">
      <c r="B947" s="85" t="inlineStr">
        <is>
          <t>22MMR</t>
        </is>
      </c>
      <c r="C947">
        <f>SUMIF(数量表!D:H,B947,数量表!H:H)</f>
        <v/>
      </c>
      <c r="D947" t="n">
        <v>27</v>
      </c>
      <c r="E947" t="n">
        <v>105</v>
      </c>
      <c r="F947" s="86" t="n">
        <v>282</v>
      </c>
      <c r="G947" t="inlineStr">
        <is>
          <t>×</t>
        </is>
      </c>
      <c r="H947" s="87" t="n">
        <v>5</v>
      </c>
      <c r="I947" s="214">
        <f>C947*H947</f>
        <v/>
      </c>
      <c r="J947" s="2" t="n"/>
      <c r="K947" s="96" t="n"/>
      <c r="L947" s="97" t="n"/>
      <c r="M947" s="97" t="n"/>
      <c r="N947" s="98" t="inlineStr">
        <is>
          <t>27×105</t>
        </is>
      </c>
      <c r="O947" s="99">
        <f>F947</f>
        <v/>
      </c>
      <c r="P947" s="99">
        <f>SUM(I947)</f>
        <v/>
      </c>
      <c r="Q947" s="117" t="n"/>
      <c r="R947" s="118" t="n"/>
      <c r="S947" s="118" t="n"/>
      <c r="T947" s="119" t="n"/>
      <c r="U947" s="120" t="n"/>
      <c r="V947" s="120" t="n"/>
      <c r="W947" s="121" t="n"/>
      <c r="X947" s="122" t="n"/>
      <c r="Y947" s="122" t="n"/>
      <c r="Z947" s="143" t="n"/>
      <c r="AA947" s="140" t="n"/>
      <c r="AB947" s="140" t="n"/>
      <c r="AC947" s="144" t="n"/>
      <c r="AD947" s="142" t="n"/>
      <c r="AE947" s="142" t="n"/>
    </row>
    <row r="948" ht="15" customHeight="1">
      <c r="B948" s="79" t="inlineStr">
        <is>
          <t>22MMR-R</t>
        </is>
      </c>
      <c r="C948" s="80">
        <f>SUMIF(数量表!D:H,B948,数量表!H:H)</f>
        <v/>
      </c>
      <c r="D948" s="80" t="n">
        <v>27</v>
      </c>
      <c r="E948" s="80" t="n">
        <v>105</v>
      </c>
      <c r="F948" s="81" t="n">
        <v>1697</v>
      </c>
      <c r="G948" s="80" t="inlineStr">
        <is>
          <t>×</t>
        </is>
      </c>
      <c r="H948" s="82" t="n">
        <v>2</v>
      </c>
      <c r="I948" s="212">
        <f>C948*H948</f>
        <v/>
      </c>
      <c r="J948" s="2" t="n"/>
      <c r="K948" s="96" t="n"/>
      <c r="L948" s="97" t="n"/>
      <c r="M948" s="97" t="n"/>
      <c r="N948" s="98" t="inlineStr">
        <is>
          <t>27×105</t>
        </is>
      </c>
      <c r="O948" s="99">
        <f>F948</f>
        <v/>
      </c>
      <c r="P948" s="99">
        <f>SUM(I948)</f>
        <v/>
      </c>
      <c r="Q948" s="117" t="n"/>
      <c r="R948" s="118" t="n"/>
      <c r="S948" s="118" t="n"/>
      <c r="T948" s="119" t="n"/>
      <c r="U948" s="120" t="n"/>
      <c r="V948" s="120" t="n"/>
      <c r="W948" s="121" t="n"/>
      <c r="X948" s="122" t="n"/>
      <c r="Y948" s="122" t="n"/>
      <c r="Z948" s="143" t="n"/>
      <c r="AA948" s="140" t="n"/>
      <c r="AB948" s="140" t="n"/>
      <c r="AC948" s="144" t="n"/>
      <c r="AD948" s="142" t="n"/>
      <c r="AE948" s="142" t="n"/>
    </row>
    <row r="949" ht="15" customHeight="1">
      <c r="B949" s="85" t="inlineStr">
        <is>
          <t>22MMR-R</t>
        </is>
      </c>
      <c r="C949">
        <f>SUMIF(数量表!D:H,B949,数量表!H:H)</f>
        <v/>
      </c>
      <c r="D949" t="n">
        <v>27</v>
      </c>
      <c r="E949" t="n">
        <v>105</v>
      </c>
      <c r="F949" s="86" t="n">
        <v>213</v>
      </c>
      <c r="G949" t="inlineStr">
        <is>
          <t>×</t>
        </is>
      </c>
      <c r="H949" s="87" t="n">
        <v>5</v>
      </c>
      <c r="I949" s="214">
        <f>C949*H949</f>
        <v/>
      </c>
      <c r="J949" s="2" t="n"/>
      <c r="K949" s="96" t="n"/>
      <c r="L949" s="97" t="n"/>
      <c r="M949" s="97" t="n"/>
      <c r="N949" s="98" t="inlineStr">
        <is>
          <t>27×105</t>
        </is>
      </c>
      <c r="O949" s="99">
        <f>F949</f>
        <v/>
      </c>
      <c r="P949" s="99">
        <f>SUM(I949)</f>
        <v/>
      </c>
      <c r="Q949" s="117" t="n"/>
      <c r="R949" s="118" t="n"/>
      <c r="S949" s="118" t="n"/>
      <c r="T949" s="119" t="n"/>
      <c r="U949" s="120" t="n"/>
      <c r="V949" s="120" t="n"/>
      <c r="W949" s="121" t="n"/>
      <c r="X949" s="122" t="n"/>
      <c r="Y949" s="122" t="n"/>
      <c r="Z949" s="143" t="n"/>
      <c r="AA949" s="140" t="n"/>
      <c r="AB949" s="140" t="n"/>
      <c r="AC949" s="144" t="n"/>
      <c r="AD949" s="142" t="n"/>
      <c r="AE949" s="142" t="n"/>
    </row>
    <row r="950" ht="15" customHeight="1">
      <c r="B950" s="85" t="inlineStr">
        <is>
          <t>22MMR-R</t>
        </is>
      </c>
      <c r="C950">
        <f>SUMIF(数量表!D:H,B950,数量表!H:H)</f>
        <v/>
      </c>
      <c r="D950" t="n">
        <v>27</v>
      </c>
      <c r="E950" t="n">
        <v>105</v>
      </c>
      <c r="F950" s="86" t="n">
        <v>282</v>
      </c>
      <c r="G950" t="inlineStr">
        <is>
          <t>×</t>
        </is>
      </c>
      <c r="H950" s="87" t="n">
        <v>5</v>
      </c>
      <c r="I950" s="214">
        <f>C950*H950</f>
        <v/>
      </c>
      <c r="J950" s="2" t="n"/>
      <c r="K950" s="96" t="n"/>
      <c r="L950" s="97" t="n"/>
      <c r="M950" s="97" t="n"/>
      <c r="N950" s="98" t="inlineStr">
        <is>
          <t>27×105</t>
        </is>
      </c>
      <c r="O950" s="99">
        <f>F950</f>
        <v/>
      </c>
      <c r="P950" s="99">
        <f>SUM(I950)</f>
        <v/>
      </c>
      <c r="Q950" s="117" t="n"/>
      <c r="R950" s="118" t="n"/>
      <c r="S950" s="118" t="n"/>
      <c r="T950" s="119" t="n"/>
      <c r="U950" s="120" t="n"/>
      <c r="V950" s="120" t="n"/>
      <c r="W950" s="121" t="n"/>
      <c r="X950" s="122" t="n"/>
      <c r="Y950" s="122" t="n"/>
      <c r="Z950" s="143" t="n"/>
      <c r="AA950" s="140" t="n"/>
      <c r="AB950" s="140" t="n"/>
      <c r="AC950" s="144" t="n"/>
      <c r="AD950" s="142" t="n"/>
      <c r="AE950" s="142" t="n"/>
    </row>
    <row r="951" ht="15" customHeight="1" thickBot="1">
      <c r="B951" s="85" t="inlineStr">
        <is>
          <t>22MMR-R</t>
        </is>
      </c>
      <c r="C951">
        <f>SUMIF(数量表!D:H,B951,数量表!H:H)</f>
        <v/>
      </c>
      <c r="D951" t="n">
        <v>45</v>
      </c>
      <c r="E951" t="n">
        <v>105</v>
      </c>
      <c r="F951" s="86" t="n">
        <v>1849</v>
      </c>
      <c r="G951" t="inlineStr">
        <is>
          <t>×</t>
        </is>
      </c>
      <c r="H951" s="87" t="n">
        <v>2</v>
      </c>
      <c r="I951" s="214">
        <f>C951*H951</f>
        <v/>
      </c>
      <c r="J951" s="2" t="n"/>
      <c r="K951" s="106" t="n"/>
      <c r="L951" s="97" t="n"/>
      <c r="M951" s="97" t="n"/>
      <c r="N951" s="105" t="n"/>
      <c r="O951" s="99" t="n"/>
      <c r="P951" s="99" t="n"/>
      <c r="Q951" s="117" t="n"/>
      <c r="R951" s="118" t="n"/>
      <c r="S951" s="118" t="n"/>
      <c r="T951" s="119" t="n"/>
      <c r="U951" s="120" t="n"/>
      <c r="V951" s="120" t="n"/>
      <c r="W951" s="121" t="n"/>
      <c r="X951" s="122" t="n"/>
      <c r="Y951" s="122" t="n"/>
      <c r="Z951" s="143" t="n"/>
      <c r="AA951" s="140" t="n"/>
      <c r="AB951" s="140" t="n"/>
      <c r="AC951" s="144" t="n"/>
      <c r="AD951" s="142">
        <f>F951</f>
        <v/>
      </c>
      <c r="AE951" s="142">
        <f>I951</f>
        <v/>
      </c>
    </row>
    <row r="952" ht="15" customHeight="1">
      <c r="B952" s="79" t="inlineStr">
        <is>
          <t>22MM135</t>
        </is>
      </c>
      <c r="C952" s="80">
        <f>SUMIF(数量表!D:H,B952,数量表!H:H)</f>
        <v/>
      </c>
      <c r="D952" s="80" t="n">
        <v>27</v>
      </c>
      <c r="E952" s="80" t="n">
        <v>105</v>
      </c>
      <c r="F952" s="81" t="n">
        <v>213</v>
      </c>
      <c r="G952" s="80" t="n"/>
      <c r="H952" s="80" t="n">
        <v>3</v>
      </c>
      <c r="I952" s="212">
        <f>C952*H952</f>
        <v/>
      </c>
      <c r="J952" s="2" t="n"/>
      <c r="K952" s="106" t="n"/>
      <c r="L952" s="97" t="n"/>
      <c r="M952" s="97" t="n"/>
      <c r="N952" s="105" t="inlineStr">
        <is>
          <t>27×105</t>
        </is>
      </c>
      <c r="O952" s="99">
        <f>F952</f>
        <v/>
      </c>
      <c r="P952" s="99">
        <f>SUM(I952)</f>
        <v/>
      </c>
      <c r="Q952" s="117" t="n"/>
      <c r="R952" s="118" t="n"/>
      <c r="S952" s="118" t="n"/>
      <c r="T952" s="119" t="n"/>
      <c r="U952" s="120" t="n"/>
      <c r="V952" s="120" t="n"/>
      <c r="W952" s="121" t="n"/>
      <c r="X952" s="122" t="n"/>
      <c r="Y952" s="122" t="n"/>
      <c r="Z952" s="143" t="n"/>
      <c r="AA952" s="140" t="n"/>
      <c r="AB952" s="140" t="n"/>
      <c r="AC952" s="144" t="n"/>
      <c r="AD952" s="142" t="n"/>
      <c r="AE952" s="142" t="n"/>
    </row>
    <row r="953" ht="15" customHeight="1">
      <c r="B953" s="85" t="inlineStr">
        <is>
          <t>22MM135</t>
        </is>
      </c>
      <c r="C953">
        <f>SUMIF(数量表!D:H,B953,数量表!H:H)</f>
        <v/>
      </c>
      <c r="D953" t="n">
        <v>27</v>
      </c>
      <c r="E953" t="n">
        <v>105</v>
      </c>
      <c r="F953" s="86" t="n">
        <v>282</v>
      </c>
      <c r="H953" t="n">
        <v>3</v>
      </c>
      <c r="I953" s="214">
        <f>C953*H953</f>
        <v/>
      </c>
      <c r="J953" s="2" t="n"/>
      <c r="K953" s="106" t="n"/>
      <c r="L953" s="97" t="n"/>
      <c r="M953" s="97" t="n"/>
      <c r="N953" s="105" t="inlineStr">
        <is>
          <t>27×105</t>
        </is>
      </c>
      <c r="O953" s="99">
        <f>F953</f>
        <v/>
      </c>
      <c r="P953" s="99">
        <f>SUM(I953)</f>
        <v/>
      </c>
      <c r="Q953" s="117" t="n"/>
      <c r="R953" s="118" t="n"/>
      <c r="S953" s="118" t="n"/>
      <c r="T953" s="119" t="n"/>
      <c r="U953" s="120" t="n"/>
      <c r="V953" s="120" t="n"/>
      <c r="W953" s="121" t="n"/>
      <c r="X953" s="122" t="n"/>
      <c r="Y953" s="122" t="n"/>
      <c r="Z953" s="143" t="n"/>
      <c r="AA953" s="140" t="n"/>
      <c r="AB953" s="140" t="n"/>
      <c r="AC953" s="144" t="n"/>
      <c r="AD953" s="142" t="n"/>
      <c r="AE953" s="142" t="n"/>
      <c r="AF953" s="150" t="n"/>
    </row>
    <row r="954" ht="15" customHeight="1" thickBot="1">
      <c r="B954" s="88" t="inlineStr">
        <is>
          <t>22MM135</t>
        </is>
      </c>
      <c r="C954" s="89">
        <f>SUMIF(数量表!D:H,B954,数量表!H:H)</f>
        <v/>
      </c>
      <c r="D954" s="89" t="n">
        <v>27</v>
      </c>
      <c r="E954" s="89" t="n">
        <v>105</v>
      </c>
      <c r="F954" s="90" t="n">
        <v>1255</v>
      </c>
      <c r="G954" s="89" t="n"/>
      <c r="H954" s="89" t="n">
        <v>2</v>
      </c>
      <c r="I954" s="213">
        <f>C954*H954</f>
        <v/>
      </c>
      <c r="J954" s="2" t="n"/>
      <c r="K954" s="106" t="n"/>
      <c r="L954" s="97" t="n"/>
      <c r="M954" s="97" t="n"/>
      <c r="N954" s="105" t="inlineStr">
        <is>
          <t>27×105</t>
        </is>
      </c>
      <c r="O954" s="99">
        <f>F954</f>
        <v/>
      </c>
      <c r="P954" s="99">
        <f>SUM(I954)</f>
        <v/>
      </c>
      <c r="Q954" s="117" t="n"/>
      <c r="R954" s="118" t="n"/>
      <c r="S954" s="118" t="n"/>
      <c r="T954" s="119" t="n"/>
      <c r="U954" s="120" t="n"/>
      <c r="V954" s="120" t="n"/>
      <c r="W954" s="121" t="n"/>
      <c r="X954" s="122" t="n"/>
      <c r="Y954" s="122" t="n"/>
      <c r="Z954" s="143" t="n"/>
      <c r="AA954" s="140" t="n"/>
      <c r="AB954" s="140" t="n"/>
      <c r="AC954" s="144" t="n"/>
      <c r="AD954" s="142" t="n"/>
      <c r="AE954" s="142" t="n"/>
      <c r="AF954" s="150" t="n"/>
    </row>
    <row r="955" ht="15" customHeight="1">
      <c r="B955" s="79" t="inlineStr">
        <is>
          <t>22MM135L</t>
        </is>
      </c>
      <c r="C955" s="80">
        <f>SUMIF(数量表!D:H,B955,数量表!H:H)</f>
        <v/>
      </c>
      <c r="D955" s="80" t="n">
        <v>27</v>
      </c>
      <c r="E955" s="80" t="n">
        <v>105</v>
      </c>
      <c r="F955" s="81" t="n">
        <v>213</v>
      </c>
      <c r="G955" s="80" t="n"/>
      <c r="H955" s="80" t="n">
        <v>4</v>
      </c>
      <c r="I955" s="212">
        <f>C955*H955</f>
        <v/>
      </c>
      <c r="J955" s="2" t="n"/>
      <c r="K955" s="107" t="n"/>
      <c r="L955" s="108" t="n"/>
      <c r="M955" s="108" t="n"/>
      <c r="N955" s="109" t="inlineStr">
        <is>
          <t>27x105</t>
        </is>
      </c>
      <c r="O955" s="99">
        <f>F955</f>
        <v/>
      </c>
      <c r="P955" s="110">
        <f>SUM(I955)</f>
        <v/>
      </c>
      <c r="Q955" s="129" t="n"/>
      <c r="R955" s="130" t="n"/>
      <c r="S955" s="130" t="n"/>
      <c r="T955" s="131" t="n"/>
      <c r="U955" s="132" t="n"/>
      <c r="V955" s="132" t="n"/>
      <c r="W955" s="133" t="n"/>
      <c r="X955" s="134" t="n"/>
      <c r="Y955" s="134" t="n"/>
      <c r="Z955" s="151" t="n"/>
      <c r="AA955" s="152" t="n"/>
      <c r="AB955" s="152" t="n"/>
      <c r="AC955" s="153" t="n"/>
      <c r="AD955" s="154" t="n"/>
      <c r="AE955" s="154" t="n"/>
      <c r="AF955" s="150" t="n"/>
    </row>
    <row r="956" ht="15" customHeight="1">
      <c r="B956" s="85" t="inlineStr">
        <is>
          <t>22MM135L</t>
        </is>
      </c>
      <c r="C956">
        <f>SUMIF(数量表!D:H,B956,数量表!H:H)</f>
        <v/>
      </c>
      <c r="D956" t="n">
        <v>27</v>
      </c>
      <c r="E956" t="n">
        <v>105</v>
      </c>
      <c r="F956" s="86" t="n">
        <v>1242</v>
      </c>
      <c r="H956" t="n">
        <v>2</v>
      </c>
      <c r="I956" s="214">
        <f>C956*H956</f>
        <v/>
      </c>
      <c r="J956" s="2" t="n"/>
      <c r="K956" s="96" t="n"/>
      <c r="L956" s="97" t="n"/>
      <c r="M956" s="97" t="n"/>
      <c r="N956" s="98" t="inlineStr">
        <is>
          <t>27x105</t>
        </is>
      </c>
      <c r="O956" s="99">
        <f>F956</f>
        <v/>
      </c>
      <c r="P956" s="99">
        <f>SUM(I956)</f>
        <v/>
      </c>
      <c r="Q956" s="117" t="n"/>
      <c r="R956" s="118" t="n"/>
      <c r="S956" s="118" t="n"/>
      <c r="T956" s="119" t="n"/>
      <c r="U956" s="120" t="n"/>
      <c r="V956" s="120" t="n"/>
      <c r="W956" s="121" t="n"/>
      <c r="X956" s="122" t="n"/>
      <c r="Y956" s="122" t="n"/>
      <c r="Z956" s="143" t="n"/>
      <c r="AA956" s="140" t="n"/>
      <c r="AB956" s="140" t="n"/>
      <c r="AC956" s="144" t="n"/>
      <c r="AD956" s="142" t="n"/>
      <c r="AE956" s="142" t="n"/>
      <c r="AF956" s="150" t="n"/>
    </row>
    <row r="957" ht="15" customHeight="1" thickBot="1">
      <c r="B957" s="85" t="inlineStr">
        <is>
          <t>22MM135L</t>
        </is>
      </c>
      <c r="C957">
        <f>SUMIF(数量表!D:H,B957,数量表!H:H)</f>
        <v/>
      </c>
      <c r="D957" t="n">
        <v>27</v>
      </c>
      <c r="E957" t="n">
        <v>105</v>
      </c>
      <c r="F957" s="86" t="n">
        <v>282</v>
      </c>
      <c r="H957" t="n">
        <v>4</v>
      </c>
      <c r="I957" s="214">
        <f>C957*H957</f>
        <v/>
      </c>
      <c r="J957" s="2" t="n"/>
      <c r="K957" s="96" t="n"/>
      <c r="L957" s="97" t="n"/>
      <c r="M957" s="97" t="n"/>
      <c r="N957" s="98" t="inlineStr">
        <is>
          <t>27x105</t>
        </is>
      </c>
      <c r="O957" s="99">
        <f>F957</f>
        <v/>
      </c>
      <c r="P957" s="99">
        <f>SUM(I957)</f>
        <v/>
      </c>
      <c r="Q957" s="117" t="n"/>
      <c r="R957" s="118" t="n"/>
      <c r="S957" s="118" t="n"/>
      <c r="T957" s="119" t="n"/>
      <c r="U957" s="120" t="n"/>
      <c r="V957" s="120" t="n"/>
      <c r="W957" s="121" t="n"/>
      <c r="X957" s="122" t="n"/>
      <c r="Y957" s="122" t="n"/>
      <c r="Z957" s="143" t="n"/>
      <c r="AA957" s="140" t="n"/>
      <c r="AB957" s="140" t="n"/>
      <c r="AC957" s="144" t="n"/>
      <c r="AD957" s="142" t="n"/>
      <c r="AE957" s="142" t="n"/>
      <c r="AF957" s="150" t="n"/>
    </row>
    <row r="958" ht="15" customHeight="1">
      <c r="B958" s="79" t="inlineStr">
        <is>
          <t>22MM135L-L</t>
        </is>
      </c>
      <c r="C958" s="80">
        <f>SUMIF(数量表!D:H,B958,数量表!H:H)</f>
        <v/>
      </c>
      <c r="D958" s="80" t="n">
        <v>27</v>
      </c>
      <c r="E958" s="80" t="n">
        <v>105</v>
      </c>
      <c r="F958" s="81" t="n">
        <v>213</v>
      </c>
      <c r="G958" s="80" t="n"/>
      <c r="H958" s="80" t="n">
        <v>4</v>
      </c>
      <c r="I958" s="212">
        <f>C958*H958</f>
        <v/>
      </c>
      <c r="J958" s="2" t="n"/>
      <c r="K958" s="107" t="n"/>
      <c r="L958" s="108" t="n"/>
      <c r="M958" s="108" t="n"/>
      <c r="N958" s="109" t="inlineStr">
        <is>
          <t>27x105</t>
        </is>
      </c>
      <c r="O958" s="99">
        <f>F958</f>
        <v/>
      </c>
      <c r="P958" s="110">
        <f>SUM(I958)</f>
        <v/>
      </c>
      <c r="Q958" s="129" t="n"/>
      <c r="R958" s="130" t="n"/>
      <c r="S958" s="130" t="n"/>
      <c r="T958" s="131" t="n"/>
      <c r="U958" s="132" t="n"/>
      <c r="V958" s="132" t="n"/>
      <c r="W958" s="133" t="n"/>
      <c r="X958" s="134" t="n"/>
      <c r="Y958" s="134" t="n"/>
      <c r="Z958" s="151" t="n"/>
      <c r="AA958" s="152" t="n"/>
      <c r="AB958" s="152" t="n"/>
      <c r="AC958" s="153" t="n"/>
      <c r="AD958" s="154" t="n"/>
      <c r="AE958" s="154" t="n"/>
      <c r="AF958" s="150" t="n"/>
    </row>
    <row r="959" ht="15" customHeight="1">
      <c r="B959" s="85" t="inlineStr">
        <is>
          <t>22MM135L-L</t>
        </is>
      </c>
      <c r="C959">
        <f>SUMIF(数量表!D:H,B959,数量表!H:H)</f>
        <v/>
      </c>
      <c r="D959" t="n">
        <v>27</v>
      </c>
      <c r="E959" t="n">
        <v>105</v>
      </c>
      <c r="F959" s="86" t="n">
        <v>1242</v>
      </c>
      <c r="H959" t="n">
        <v>2</v>
      </c>
      <c r="I959" s="214">
        <f>C959*H959</f>
        <v/>
      </c>
      <c r="J959" s="2" t="n"/>
      <c r="K959" s="96" t="n"/>
      <c r="L959" s="97" t="n"/>
      <c r="M959" s="97" t="n"/>
      <c r="N959" s="98" t="inlineStr">
        <is>
          <t>27x105</t>
        </is>
      </c>
      <c r="O959" s="99">
        <f>F959</f>
        <v/>
      </c>
      <c r="P959" s="99">
        <f>SUM(I959)</f>
        <v/>
      </c>
      <c r="Q959" s="117" t="n"/>
      <c r="R959" s="118" t="n"/>
      <c r="S959" s="118" t="n"/>
      <c r="T959" s="119" t="n"/>
      <c r="U959" s="120" t="n"/>
      <c r="V959" s="120" t="n"/>
      <c r="W959" s="121" t="n"/>
      <c r="X959" s="122" t="n"/>
      <c r="Y959" s="122" t="n"/>
      <c r="Z959" s="143" t="n"/>
      <c r="AA959" s="140" t="n"/>
      <c r="AB959" s="140" t="n"/>
      <c r="AC959" s="144" t="n"/>
      <c r="AD959" s="142" t="n"/>
      <c r="AE959" s="142" t="n"/>
      <c r="AF959" s="150" t="n"/>
    </row>
    <row r="960" ht="15" customHeight="1">
      <c r="B960" s="85" t="inlineStr">
        <is>
          <t>22MM135L-L</t>
        </is>
      </c>
      <c r="C960">
        <f>SUMIF(数量表!D:H,B960,数量表!H:H)</f>
        <v/>
      </c>
      <c r="D960" t="n">
        <v>27</v>
      </c>
      <c r="E960" t="n">
        <v>105</v>
      </c>
      <c r="F960" s="86" t="n">
        <v>282</v>
      </c>
      <c r="H960" t="n">
        <v>4</v>
      </c>
      <c r="I960" s="214">
        <f>C960*H960</f>
        <v/>
      </c>
      <c r="J960" s="2" t="n"/>
      <c r="K960" s="96" t="n"/>
      <c r="L960" s="97" t="n"/>
      <c r="M960" s="97" t="n"/>
      <c r="N960" s="98" t="inlineStr">
        <is>
          <t>27x105</t>
        </is>
      </c>
      <c r="O960" s="99">
        <f>F960</f>
        <v/>
      </c>
      <c r="P960" s="99">
        <f>SUM(I960)</f>
        <v/>
      </c>
      <c r="Q960" s="117" t="n"/>
      <c r="R960" s="118" t="n"/>
      <c r="S960" s="118" t="n"/>
      <c r="T960" s="119" t="n"/>
      <c r="U960" s="120" t="n"/>
      <c r="V960" s="120" t="n"/>
      <c r="W960" s="121" t="n"/>
      <c r="X960" s="122" t="n"/>
      <c r="Y960" s="122" t="n"/>
      <c r="Z960" s="143" t="n"/>
      <c r="AA960" s="140" t="n"/>
      <c r="AB960" s="140" t="n"/>
      <c r="AC960" s="144" t="n"/>
      <c r="AD960" s="142" t="n"/>
      <c r="AE960" s="142" t="n"/>
      <c r="AF960" s="150" t="n"/>
    </row>
    <row r="961" ht="15" customHeight="1" thickBot="1">
      <c r="B961" s="85" t="inlineStr">
        <is>
          <t>22MM135L-L</t>
        </is>
      </c>
      <c r="C961">
        <f>SUMIF(数量表!D:H,B961,数量表!H:H)</f>
        <v/>
      </c>
      <c r="D961" t="n">
        <v>27</v>
      </c>
      <c r="E961" t="n">
        <v>105</v>
      </c>
      <c r="F961" s="86" t="n">
        <v>1849</v>
      </c>
      <c r="H961" t="n">
        <v>2</v>
      </c>
      <c r="I961" s="214">
        <f>C961*H961</f>
        <v/>
      </c>
      <c r="J961" s="2" t="n"/>
      <c r="K961" s="96" t="n"/>
      <c r="L961" s="97" t="n"/>
      <c r="M961" s="97" t="n"/>
      <c r="N961" s="98" t="inlineStr">
        <is>
          <t>27x105</t>
        </is>
      </c>
      <c r="O961" s="99">
        <f>F961</f>
        <v/>
      </c>
      <c r="P961" s="99">
        <f>SUM(I961)</f>
        <v/>
      </c>
      <c r="Q961" s="117" t="n"/>
      <c r="R961" s="118" t="n"/>
      <c r="S961" s="118" t="n"/>
      <c r="T961" s="119" t="n"/>
      <c r="U961" s="120" t="n"/>
      <c r="V961" s="120" t="n"/>
      <c r="W961" s="121" t="n"/>
      <c r="X961" s="122" t="n"/>
      <c r="Y961" s="122" t="n"/>
      <c r="Z961" s="143" t="n"/>
      <c r="AA961" s="140" t="n"/>
      <c r="AB961" s="140" t="n"/>
      <c r="AC961" s="144" t="n"/>
      <c r="AD961" s="142" t="n"/>
      <c r="AE961" s="142" t="n"/>
      <c r="AF961" s="150" t="n"/>
    </row>
    <row r="962" ht="15" customHeight="1">
      <c r="B962" s="79" t="inlineStr">
        <is>
          <t>22MM135R</t>
        </is>
      </c>
      <c r="C962" s="80">
        <f>SUMIF(数量表!D:H,B962,数量表!H:H)</f>
        <v/>
      </c>
      <c r="D962" s="80" t="n">
        <v>27</v>
      </c>
      <c r="E962" s="80" t="n">
        <v>105</v>
      </c>
      <c r="F962" s="81" t="n">
        <v>213</v>
      </c>
      <c r="G962" s="80" t="n"/>
      <c r="H962" s="80" t="n">
        <v>4</v>
      </c>
      <c r="I962" s="212">
        <f>C962*H962</f>
        <v/>
      </c>
      <c r="J962" s="2" t="n"/>
      <c r="K962" s="107" t="n"/>
      <c r="L962" s="108" t="n"/>
      <c r="M962" s="108" t="n"/>
      <c r="N962" s="109" t="inlineStr">
        <is>
          <t>27x105</t>
        </is>
      </c>
      <c r="O962" s="99">
        <f>F962</f>
        <v/>
      </c>
      <c r="P962" s="110">
        <f>SUM(I962)</f>
        <v/>
      </c>
      <c r="Q962" s="129" t="n"/>
      <c r="R962" s="130" t="n"/>
      <c r="S962" s="130" t="n"/>
      <c r="T962" s="131" t="n"/>
      <c r="U962" s="132" t="n"/>
      <c r="V962" s="132" t="n"/>
      <c r="W962" s="133" t="n"/>
      <c r="X962" s="134" t="n"/>
      <c r="Y962" s="134" t="n"/>
      <c r="Z962" s="151" t="n"/>
      <c r="AA962" s="152" t="n"/>
      <c r="AB962" s="152" t="n"/>
      <c r="AC962" s="153" t="n"/>
      <c r="AD962" s="154" t="n"/>
      <c r="AE962" s="154" t="n"/>
      <c r="AF962" s="150" t="n"/>
    </row>
    <row r="963" ht="15" customHeight="1">
      <c r="B963" s="85" t="inlineStr">
        <is>
          <t>22MM135R</t>
        </is>
      </c>
      <c r="C963">
        <f>SUMIF(数量表!D:H,B963,数量表!H:H)</f>
        <v/>
      </c>
      <c r="D963" t="n">
        <v>27</v>
      </c>
      <c r="E963" t="n">
        <v>105</v>
      </c>
      <c r="F963" s="86" t="n">
        <v>1242</v>
      </c>
      <c r="H963" t="n">
        <v>2</v>
      </c>
      <c r="I963" s="214">
        <f>C963*H963</f>
        <v/>
      </c>
      <c r="J963" s="2" t="n"/>
      <c r="K963" s="96" t="n"/>
      <c r="L963" s="97" t="n"/>
      <c r="M963" s="97" t="n"/>
      <c r="N963" s="98" t="inlineStr">
        <is>
          <t>27x105</t>
        </is>
      </c>
      <c r="O963" s="99">
        <f>F963</f>
        <v/>
      </c>
      <c r="P963" s="99">
        <f>SUM(I963)</f>
        <v/>
      </c>
      <c r="Q963" s="117" t="n"/>
      <c r="R963" s="118" t="n"/>
      <c r="S963" s="118" t="n"/>
      <c r="T963" s="119" t="n"/>
      <c r="U963" s="120" t="n"/>
      <c r="V963" s="120" t="n"/>
      <c r="W963" s="121" t="n"/>
      <c r="X963" s="122" t="n"/>
      <c r="Y963" s="122" t="n"/>
      <c r="Z963" s="143" t="n"/>
      <c r="AA963" s="140" t="n"/>
      <c r="AB963" s="140" t="n"/>
      <c r="AC963" s="144" t="n"/>
      <c r="AD963" s="142" t="n"/>
      <c r="AE963" s="142" t="n"/>
      <c r="AF963" s="150" t="n"/>
    </row>
    <row r="964" ht="15" customHeight="1" thickBot="1">
      <c r="B964" s="85" t="inlineStr">
        <is>
          <t>22MM135R</t>
        </is>
      </c>
      <c r="C964">
        <f>SUMIF(数量表!D:H,B964,数量表!H:H)</f>
        <v/>
      </c>
      <c r="D964" t="n">
        <v>27</v>
      </c>
      <c r="E964" t="n">
        <v>105</v>
      </c>
      <c r="F964" s="86" t="n">
        <v>282</v>
      </c>
      <c r="H964" t="n">
        <v>4</v>
      </c>
      <c r="I964" s="214">
        <f>C964*H964</f>
        <v/>
      </c>
      <c r="J964" s="2" t="n"/>
      <c r="K964" s="96" t="n"/>
      <c r="L964" s="97" t="n"/>
      <c r="M964" s="97" t="n"/>
      <c r="N964" s="98" t="inlineStr">
        <is>
          <t>27x105</t>
        </is>
      </c>
      <c r="O964" s="99">
        <f>F964</f>
        <v/>
      </c>
      <c r="P964" s="99">
        <f>SUM(I964)</f>
        <v/>
      </c>
      <c r="Q964" s="117" t="n"/>
      <c r="R964" s="118" t="n"/>
      <c r="S964" s="118" t="n"/>
      <c r="T964" s="119" t="n"/>
      <c r="U964" s="120" t="n"/>
      <c r="V964" s="120" t="n"/>
      <c r="W964" s="121" t="n"/>
      <c r="X964" s="122" t="n"/>
      <c r="Y964" s="122" t="n"/>
      <c r="Z964" s="143" t="n"/>
      <c r="AA964" s="140" t="n"/>
      <c r="AB964" s="140" t="n"/>
      <c r="AC964" s="144" t="n"/>
      <c r="AD964" s="142" t="n"/>
      <c r="AE964" s="142" t="n"/>
      <c r="AF964" s="150" t="n"/>
    </row>
    <row r="965" ht="15" customHeight="1">
      <c r="B965" s="79" t="inlineStr">
        <is>
          <t>22MM135R-R</t>
        </is>
      </c>
      <c r="C965" s="80">
        <f>SUMIF(数量表!D:H,B965,数量表!H:H)</f>
        <v/>
      </c>
      <c r="D965" s="80" t="n">
        <v>27</v>
      </c>
      <c r="E965" s="80" t="n">
        <v>105</v>
      </c>
      <c r="F965" s="81" t="n">
        <v>213</v>
      </c>
      <c r="G965" s="80" t="n"/>
      <c r="H965" s="80" t="n">
        <v>4</v>
      </c>
      <c r="I965" s="212">
        <f>C965*H965</f>
        <v/>
      </c>
      <c r="J965" s="2" t="n"/>
      <c r="K965" s="107" t="n"/>
      <c r="L965" s="108" t="n"/>
      <c r="M965" s="108" t="n"/>
      <c r="N965" s="109" t="inlineStr">
        <is>
          <t>27x105</t>
        </is>
      </c>
      <c r="O965" s="99">
        <f>F965</f>
        <v/>
      </c>
      <c r="P965" s="110">
        <f>SUM(I965)</f>
        <v/>
      </c>
      <c r="Q965" s="129" t="n"/>
      <c r="R965" s="130" t="n"/>
      <c r="S965" s="130" t="n"/>
      <c r="T965" s="131" t="n"/>
      <c r="U965" s="132" t="n"/>
      <c r="V965" s="132" t="n"/>
      <c r="W965" s="133" t="n"/>
      <c r="X965" s="134" t="n"/>
      <c r="Y965" s="134" t="n"/>
      <c r="Z965" s="151" t="n"/>
      <c r="AA965" s="152" t="n"/>
      <c r="AB965" s="152" t="n"/>
      <c r="AC965" s="153" t="n"/>
      <c r="AD965" s="154" t="n"/>
      <c r="AE965" s="154" t="n"/>
      <c r="AF965" s="150" t="n"/>
    </row>
    <row r="966" ht="15" customHeight="1">
      <c r="B966" s="85" t="inlineStr">
        <is>
          <t>22MM135R-R</t>
        </is>
      </c>
      <c r="C966">
        <f>SUMIF(数量表!D:H,B966,数量表!H:H)</f>
        <v/>
      </c>
      <c r="D966" t="n">
        <v>27</v>
      </c>
      <c r="E966" t="n">
        <v>105</v>
      </c>
      <c r="F966" s="86" t="n">
        <v>1242</v>
      </c>
      <c r="H966" t="n">
        <v>2</v>
      </c>
      <c r="I966" s="214">
        <f>C966*H966</f>
        <v/>
      </c>
      <c r="J966" s="2" t="n"/>
      <c r="K966" s="96" t="n"/>
      <c r="L966" s="97" t="n"/>
      <c r="M966" s="97" t="n"/>
      <c r="N966" s="98" t="inlineStr">
        <is>
          <t>27x105</t>
        </is>
      </c>
      <c r="O966" s="99">
        <f>F966</f>
        <v/>
      </c>
      <c r="P966" s="99">
        <f>SUM(I966)</f>
        <v/>
      </c>
      <c r="Q966" s="117" t="n"/>
      <c r="R966" s="118" t="n"/>
      <c r="S966" s="118" t="n"/>
      <c r="T966" s="119" t="n"/>
      <c r="U966" s="120" t="n"/>
      <c r="V966" s="120" t="n"/>
      <c r="W966" s="121" t="n"/>
      <c r="X966" s="122" t="n"/>
      <c r="Y966" s="122" t="n"/>
      <c r="Z966" s="143" t="n"/>
      <c r="AA966" s="140" t="n"/>
      <c r="AB966" s="140" t="n"/>
      <c r="AC966" s="144" t="n"/>
      <c r="AD966" s="142" t="n"/>
      <c r="AE966" s="142" t="n"/>
      <c r="AF966" s="150" t="n"/>
    </row>
    <row r="967" ht="15" customHeight="1">
      <c r="B967" s="85" t="inlineStr">
        <is>
          <t>22MM135R-R</t>
        </is>
      </c>
      <c r="C967">
        <f>SUMIF(数量表!D:H,B967,数量表!H:H)</f>
        <v/>
      </c>
      <c r="D967" t="n">
        <v>27</v>
      </c>
      <c r="E967" t="n">
        <v>105</v>
      </c>
      <c r="F967" s="86" t="n">
        <v>282</v>
      </c>
      <c r="H967" t="n">
        <v>4</v>
      </c>
      <c r="I967" s="214">
        <f>C967*H967</f>
        <v/>
      </c>
      <c r="J967" s="2" t="n"/>
      <c r="K967" s="96" t="n"/>
      <c r="L967" s="97" t="n"/>
      <c r="M967" s="97" t="n"/>
      <c r="N967" s="98" t="inlineStr">
        <is>
          <t>27x105</t>
        </is>
      </c>
      <c r="O967" s="99">
        <f>F967</f>
        <v/>
      </c>
      <c r="P967" s="99">
        <f>SUM(I967)</f>
        <v/>
      </c>
      <c r="Q967" s="117" t="n"/>
      <c r="R967" s="118" t="n"/>
      <c r="S967" s="118" t="n"/>
      <c r="T967" s="119" t="n"/>
      <c r="U967" s="120" t="n"/>
      <c r="V967" s="120" t="n"/>
      <c r="W967" s="121" t="n"/>
      <c r="X967" s="122" t="n"/>
      <c r="Y967" s="122" t="n"/>
      <c r="Z967" s="143" t="n"/>
      <c r="AA967" s="140" t="n"/>
      <c r="AB967" s="140" t="n"/>
      <c r="AC967" s="144" t="n"/>
      <c r="AD967" s="142" t="n"/>
      <c r="AE967" s="142" t="n"/>
      <c r="AF967" s="150" t="n"/>
    </row>
    <row r="968" ht="15" customHeight="1" thickBot="1">
      <c r="B968" s="85" t="inlineStr">
        <is>
          <t>22MM135R-R</t>
        </is>
      </c>
      <c r="C968">
        <f>SUMIF(数量表!D:H,B968,数量表!H:H)</f>
        <v/>
      </c>
      <c r="D968" t="n">
        <v>27</v>
      </c>
      <c r="E968" t="n">
        <v>105</v>
      </c>
      <c r="F968" s="86" t="n">
        <v>1849</v>
      </c>
      <c r="H968" t="n">
        <v>2</v>
      </c>
      <c r="I968" s="214">
        <f>C968*H968</f>
        <v/>
      </c>
      <c r="J968" s="2" t="n"/>
      <c r="K968" s="96" t="n"/>
      <c r="L968" s="97" t="n"/>
      <c r="M968" s="97" t="n"/>
      <c r="N968" s="98" t="inlineStr">
        <is>
          <t>27x105</t>
        </is>
      </c>
      <c r="O968" s="99">
        <f>F968</f>
        <v/>
      </c>
      <c r="P968" s="99">
        <f>SUM(I968)</f>
        <v/>
      </c>
      <c r="Q968" s="117" t="n"/>
      <c r="R968" s="118" t="n"/>
      <c r="S968" s="118" t="n"/>
      <c r="T968" s="119" t="n"/>
      <c r="U968" s="120" t="n"/>
      <c r="V968" s="120" t="n"/>
      <c r="W968" s="121" t="n"/>
      <c r="X968" s="122" t="n"/>
      <c r="Y968" s="122" t="n"/>
      <c r="Z968" s="143" t="n"/>
      <c r="AA968" s="140" t="n"/>
      <c r="AB968" s="140" t="n"/>
      <c r="AC968" s="144" t="n"/>
      <c r="AD968" s="142" t="n"/>
      <c r="AE968" s="142" t="n"/>
      <c r="AF968" s="150" t="n"/>
    </row>
    <row r="969" ht="15" customHeight="1">
      <c r="B969" s="79" t="inlineStr">
        <is>
          <t>22MM273</t>
        </is>
      </c>
      <c r="C969" s="80">
        <f>SUMIF(数量表!D:H,B969,数量表!H:H)</f>
        <v/>
      </c>
      <c r="D969" s="80" t="n">
        <v>27</v>
      </c>
      <c r="E969" s="80" t="n">
        <v>105</v>
      </c>
      <c r="F969" s="81" t="n">
        <v>2620</v>
      </c>
      <c r="G969" s="80" t="n"/>
      <c r="H969" s="82" t="n">
        <v>2</v>
      </c>
      <c r="I969" s="212">
        <f>C969*H969</f>
        <v/>
      </c>
      <c r="J969" s="2" t="n"/>
      <c r="K969" s="107" t="n"/>
      <c r="L969" s="108" t="n"/>
      <c r="M969" s="108" t="n"/>
      <c r="N969" s="109" t="inlineStr">
        <is>
          <t>27×105</t>
        </is>
      </c>
      <c r="O969" s="99">
        <f>F969</f>
        <v/>
      </c>
      <c r="P969" s="110">
        <f>SUM(I969)</f>
        <v/>
      </c>
      <c r="Q969" s="129" t="n"/>
      <c r="R969" s="130" t="n"/>
      <c r="S969" s="130" t="n"/>
      <c r="T969" s="131" t="n"/>
      <c r="U969" s="132" t="n"/>
      <c r="V969" s="132" t="n"/>
      <c r="W969" s="133" t="n"/>
      <c r="X969" s="134" t="n"/>
      <c r="Y969" s="134" t="n"/>
      <c r="Z969" s="151" t="n"/>
      <c r="AA969" s="152" t="n"/>
      <c r="AB969" s="152" t="n"/>
      <c r="AC969" s="153" t="n"/>
      <c r="AD969" s="154" t="n"/>
      <c r="AE969" s="154" t="n"/>
    </row>
    <row r="970" ht="15" customHeight="1">
      <c r="B970" s="85" t="inlineStr">
        <is>
          <t>22MM273</t>
        </is>
      </c>
      <c r="C970">
        <f>SUMIF(数量表!D:H,B970,数量表!H:H)</f>
        <v/>
      </c>
      <c r="D970" t="n">
        <v>27</v>
      </c>
      <c r="E970" t="n">
        <v>105</v>
      </c>
      <c r="F970" s="86" t="n">
        <v>282</v>
      </c>
      <c r="H970" s="87" t="n">
        <v>7</v>
      </c>
      <c r="I970" s="214">
        <f>C970*H970</f>
        <v/>
      </c>
      <c r="J970" s="2" t="n"/>
      <c r="K970" s="96" t="n"/>
      <c r="L970" s="97" t="n"/>
      <c r="M970" s="97" t="n"/>
      <c r="N970" s="98" t="inlineStr">
        <is>
          <t>27×105</t>
        </is>
      </c>
      <c r="O970" s="99">
        <f>F970</f>
        <v/>
      </c>
      <c r="P970" s="99">
        <f>SUM(I970)</f>
        <v/>
      </c>
      <c r="Q970" s="117" t="n"/>
      <c r="R970" s="118" t="n"/>
      <c r="S970" s="118" t="n"/>
      <c r="T970" s="119" t="n"/>
      <c r="U970" s="120" t="n"/>
      <c r="V970" s="120" t="n"/>
      <c r="W970" s="121" t="n"/>
      <c r="X970" s="122" t="n"/>
      <c r="Y970" s="122" t="n"/>
      <c r="Z970" s="143" t="n"/>
      <c r="AA970" s="140" t="n"/>
      <c r="AB970" s="140" t="n"/>
      <c r="AC970" s="144" t="n"/>
      <c r="AD970" s="142" t="n"/>
      <c r="AE970" s="142" t="n"/>
    </row>
    <row r="971" ht="15" customHeight="1" thickBot="1">
      <c r="B971" s="88" t="inlineStr">
        <is>
          <t>22MM273</t>
        </is>
      </c>
      <c r="C971" s="89">
        <f>SUMIF(数量表!D:H,B971,数量表!H:H)</f>
        <v/>
      </c>
      <c r="D971" s="89" t="n">
        <v>27</v>
      </c>
      <c r="E971" s="89" t="n">
        <v>105</v>
      </c>
      <c r="F971" s="90" t="n">
        <v>213</v>
      </c>
      <c r="G971" s="89" t="n"/>
      <c r="H971" s="91" t="n">
        <v>7</v>
      </c>
      <c r="I971" s="213">
        <f>C971*H971</f>
        <v/>
      </c>
      <c r="J971" s="2" t="n"/>
      <c r="K971" s="101" t="n"/>
      <c r="L971" s="102" t="n"/>
      <c r="M971" s="102" t="n"/>
      <c r="N971" s="103" t="inlineStr">
        <is>
          <t>27×105</t>
        </is>
      </c>
      <c r="O971" s="99">
        <f>F971</f>
        <v/>
      </c>
      <c r="P971" s="104">
        <f>SUM(I971)</f>
        <v/>
      </c>
      <c r="Q971" s="123" t="n"/>
      <c r="R971" s="124" t="n"/>
      <c r="S971" s="124" t="n"/>
      <c r="T971" s="125" t="n"/>
      <c r="U971" s="126" t="n"/>
      <c r="V971" s="126" t="n"/>
      <c r="W971" s="127" t="n"/>
      <c r="X971" s="145" t="n"/>
      <c r="Y971" s="145" t="n"/>
      <c r="Z971" s="146" t="n"/>
      <c r="AA971" s="147" t="n"/>
      <c r="AB971" s="147" t="n"/>
      <c r="AC971" s="148" t="n"/>
      <c r="AD971" s="149" t="n"/>
      <c r="AE971" s="149" t="n"/>
    </row>
    <row r="972" ht="15" customHeight="1">
      <c r="B972" s="79" t="inlineStr">
        <is>
          <t>22MM273L</t>
        </is>
      </c>
      <c r="C972" s="80">
        <f>SUMIF(数量表!D:H,B972,数量表!H:H)</f>
        <v/>
      </c>
      <c r="D972" s="80" t="n">
        <v>27</v>
      </c>
      <c r="E972" s="80" t="n">
        <v>105</v>
      </c>
      <c r="F972" s="81" t="n">
        <v>2607</v>
      </c>
      <c r="G972" s="80" t="n"/>
      <c r="H972" s="82" t="n">
        <v>2</v>
      </c>
      <c r="I972" s="212">
        <f>C972*H972</f>
        <v/>
      </c>
      <c r="J972" s="2" t="n"/>
      <c r="K972" s="107" t="n"/>
      <c r="L972" s="108" t="n"/>
      <c r="M972" s="108" t="n"/>
      <c r="N972" s="109" t="inlineStr">
        <is>
          <t>27×105</t>
        </is>
      </c>
      <c r="O972" s="99">
        <f>F972</f>
        <v/>
      </c>
      <c r="P972" s="110">
        <f>SUM(I972)</f>
        <v/>
      </c>
      <c r="Q972" s="129" t="n"/>
      <c r="R972" s="130" t="n"/>
      <c r="S972" s="130" t="n"/>
      <c r="T972" s="131" t="n"/>
      <c r="U972" s="132" t="n"/>
      <c r="V972" s="132" t="n"/>
      <c r="W972" s="133" t="n"/>
      <c r="X972" s="134" t="n"/>
      <c r="Y972" s="134" t="n"/>
      <c r="Z972" s="151" t="n"/>
      <c r="AA972" s="152" t="n"/>
      <c r="AB972" s="152" t="n"/>
      <c r="AC972" s="153" t="n"/>
      <c r="AD972" s="154" t="n"/>
      <c r="AE972" s="154" t="n"/>
    </row>
    <row r="973" ht="15" customHeight="1">
      <c r="B973" s="85" t="inlineStr">
        <is>
          <t>22MM273L</t>
        </is>
      </c>
      <c r="C973">
        <f>SUMIF(数量表!D:H,B973,数量表!H:H)</f>
        <v/>
      </c>
      <c r="D973" t="n">
        <v>27</v>
      </c>
      <c r="E973" t="n">
        <v>105</v>
      </c>
      <c r="F973" s="86" t="n">
        <v>282</v>
      </c>
      <c r="H973" s="87" t="n">
        <v>8</v>
      </c>
      <c r="I973" s="214">
        <f>C973*H973</f>
        <v/>
      </c>
      <c r="J973" s="2" t="n"/>
      <c r="K973" s="96" t="n"/>
      <c r="L973" s="97" t="n"/>
      <c r="M973" s="97" t="n"/>
      <c r="N973" s="98" t="inlineStr">
        <is>
          <t>27×105</t>
        </is>
      </c>
      <c r="O973" s="99">
        <f>F973</f>
        <v/>
      </c>
      <c r="P973" s="99">
        <f>SUM(I973)</f>
        <v/>
      </c>
      <c r="Q973" s="117" t="n"/>
      <c r="R973" s="118" t="n"/>
      <c r="S973" s="118" t="n"/>
      <c r="T973" s="119" t="n"/>
      <c r="U973" s="120" t="n"/>
      <c r="V973" s="120" t="n"/>
      <c r="W973" s="121" t="n"/>
      <c r="X973" s="122" t="n"/>
      <c r="Y973" s="122" t="n"/>
      <c r="Z973" s="143" t="n"/>
      <c r="AA973" s="140" t="n"/>
      <c r="AB973" s="140" t="n"/>
      <c r="AC973" s="144" t="n"/>
      <c r="AD973" s="142" t="n"/>
      <c r="AE973" s="142" t="n"/>
    </row>
    <row r="974" ht="15" customHeight="1" thickBot="1">
      <c r="B974" s="88" t="inlineStr">
        <is>
          <t>22MM273L</t>
        </is>
      </c>
      <c r="C974" s="89">
        <f>SUMIF(数量表!D:H,B974,数量表!H:H)</f>
        <v/>
      </c>
      <c r="D974" s="89" t="n">
        <v>27</v>
      </c>
      <c r="E974" s="89" t="n">
        <v>105</v>
      </c>
      <c r="F974" s="90" t="n">
        <v>213</v>
      </c>
      <c r="G974" s="89" t="n"/>
      <c r="H974" s="91" t="n">
        <v>8</v>
      </c>
      <c r="I974" s="213">
        <f>C974*H974</f>
        <v/>
      </c>
      <c r="J974" s="2" t="n"/>
      <c r="K974" s="101" t="n"/>
      <c r="L974" s="102" t="n"/>
      <c r="M974" s="102" t="n"/>
      <c r="N974" s="103" t="inlineStr">
        <is>
          <t>27×105</t>
        </is>
      </c>
      <c r="O974" s="99">
        <f>F974</f>
        <v/>
      </c>
      <c r="P974" s="104">
        <f>SUM(I974)</f>
        <v/>
      </c>
      <c r="Q974" s="123" t="n"/>
      <c r="R974" s="124" t="n"/>
      <c r="S974" s="124" t="n"/>
      <c r="T974" s="125" t="n"/>
      <c r="U974" s="126" t="n"/>
      <c r="V974" s="126" t="n"/>
      <c r="W974" s="127" t="n"/>
      <c r="X974" s="145" t="n"/>
      <c r="Y974" s="145" t="n"/>
      <c r="Z974" s="146" t="n"/>
      <c r="AA974" s="147" t="n"/>
      <c r="AB974" s="147" t="n"/>
      <c r="AC974" s="148" t="n"/>
      <c r="AD974" s="149" t="n"/>
      <c r="AE974" s="149" t="n"/>
    </row>
    <row r="975" ht="15" customHeight="1">
      <c r="B975" s="79" t="inlineStr">
        <is>
          <t>22MM273R</t>
        </is>
      </c>
      <c r="C975" s="80">
        <f>SUMIF(数量表!D:H,B975,数量表!H:H)</f>
        <v/>
      </c>
      <c r="D975" s="80" t="n">
        <v>27</v>
      </c>
      <c r="E975" s="80" t="n">
        <v>105</v>
      </c>
      <c r="F975" s="81" t="n">
        <v>2607</v>
      </c>
      <c r="G975" s="80" t="n"/>
      <c r="H975" s="82" t="n">
        <v>2</v>
      </c>
      <c r="I975" s="212">
        <f>C975*H975</f>
        <v/>
      </c>
      <c r="J975" s="2" t="n"/>
      <c r="K975" s="107" t="n"/>
      <c r="L975" s="108" t="n"/>
      <c r="M975" s="108" t="n"/>
      <c r="N975" s="109" t="inlineStr">
        <is>
          <t>27×105</t>
        </is>
      </c>
      <c r="O975" s="99">
        <f>F975</f>
        <v/>
      </c>
      <c r="P975" s="110">
        <f>SUM(I975)</f>
        <v/>
      </c>
      <c r="Q975" s="129" t="n"/>
      <c r="R975" s="130" t="n"/>
      <c r="S975" s="130" t="n"/>
      <c r="T975" s="131" t="n"/>
      <c r="U975" s="132" t="n"/>
      <c r="V975" s="132" t="n"/>
      <c r="W975" s="133" t="n"/>
      <c r="X975" s="134" t="n"/>
      <c r="Y975" s="134" t="n"/>
      <c r="Z975" s="151" t="n"/>
      <c r="AA975" s="152" t="n"/>
      <c r="AB975" s="152" t="n"/>
      <c r="AC975" s="153" t="n"/>
      <c r="AD975" s="154" t="n"/>
      <c r="AE975" s="154" t="n"/>
    </row>
    <row r="976" ht="15" customHeight="1">
      <c r="B976" s="85" t="inlineStr">
        <is>
          <t>22MM273R</t>
        </is>
      </c>
      <c r="C976">
        <f>SUMIF(数量表!D:H,B976,数量表!H:H)</f>
        <v/>
      </c>
      <c r="D976" t="n">
        <v>27</v>
      </c>
      <c r="E976" t="n">
        <v>105</v>
      </c>
      <c r="F976" s="86" t="n">
        <v>282</v>
      </c>
      <c r="H976" s="87" t="n">
        <v>8</v>
      </c>
      <c r="I976" s="214">
        <f>C976*H976</f>
        <v/>
      </c>
      <c r="J976" s="2" t="n"/>
      <c r="K976" s="96" t="n"/>
      <c r="L976" s="97" t="n"/>
      <c r="M976" s="97" t="n"/>
      <c r="N976" s="98" t="inlineStr">
        <is>
          <t>27×105</t>
        </is>
      </c>
      <c r="O976" s="99">
        <f>F976</f>
        <v/>
      </c>
      <c r="P976" s="99">
        <f>SUM(I976)</f>
        <v/>
      </c>
      <c r="Q976" s="117" t="n"/>
      <c r="R976" s="118" t="n"/>
      <c r="S976" s="118" t="n"/>
      <c r="T976" s="119" t="n"/>
      <c r="U976" s="120" t="n"/>
      <c r="V976" s="120" t="n"/>
      <c r="W976" s="121" t="n"/>
      <c r="X976" s="122" t="n"/>
      <c r="Y976" s="122" t="n"/>
      <c r="Z976" s="143" t="n"/>
      <c r="AA976" s="140" t="n"/>
      <c r="AB976" s="140" t="n"/>
      <c r="AC976" s="144" t="n"/>
      <c r="AD976" s="142" t="n"/>
      <c r="AE976" s="142" t="n"/>
    </row>
    <row r="977" ht="15" customHeight="1" thickBot="1">
      <c r="B977" s="85" t="inlineStr">
        <is>
          <t>22MM273R</t>
        </is>
      </c>
      <c r="C977" s="89">
        <f>SUMIF(数量表!D:H,B977,数量表!H:H)</f>
        <v/>
      </c>
      <c r="D977" s="89" t="n">
        <v>27</v>
      </c>
      <c r="E977" s="89" t="n">
        <v>105</v>
      </c>
      <c r="F977" s="90" t="n">
        <v>213</v>
      </c>
      <c r="G977" s="89" t="n"/>
      <c r="H977" s="91" t="n">
        <v>8</v>
      </c>
      <c r="I977" s="213">
        <f>C977*H977</f>
        <v/>
      </c>
      <c r="J977" s="2" t="n"/>
      <c r="K977" s="101" t="n"/>
      <c r="L977" s="102" t="n"/>
      <c r="M977" s="102" t="n"/>
      <c r="N977" s="103" t="inlineStr">
        <is>
          <t>27×105</t>
        </is>
      </c>
      <c r="O977" s="99">
        <f>F977</f>
        <v/>
      </c>
      <c r="P977" s="104">
        <f>SUM(I977)</f>
        <v/>
      </c>
      <c r="Q977" s="123" t="n"/>
      <c r="R977" s="124" t="n"/>
      <c r="S977" s="124" t="n"/>
      <c r="T977" s="125" t="n"/>
      <c r="U977" s="126" t="n"/>
      <c r="V977" s="126" t="n"/>
      <c r="W977" s="127" t="n"/>
      <c r="X977" s="145" t="n"/>
      <c r="Y977" s="145" t="n"/>
      <c r="Z977" s="146" t="n"/>
      <c r="AA977" s="147" t="n"/>
      <c r="AB977" s="147" t="n"/>
      <c r="AC977" s="148" t="n"/>
      <c r="AD977" s="149" t="n"/>
      <c r="AE977" s="149" t="n"/>
    </row>
    <row r="978" ht="15" customHeight="1" thickBot="1">
      <c r="B978" s="83" t="inlineStr">
        <is>
          <t>SH07</t>
        </is>
      </c>
      <c r="C978" s="7">
        <f>SUMIF(数量表!D:H,B978,数量表!H:H)</f>
        <v/>
      </c>
      <c r="D978" s="7" t="n">
        <v>27</v>
      </c>
      <c r="E978" s="7" t="n">
        <v>105</v>
      </c>
      <c r="F978" s="84" t="n">
        <v>345</v>
      </c>
      <c r="G978" s="7" t="n"/>
      <c r="H978" s="21" t="n">
        <v>2</v>
      </c>
      <c r="I978" s="217">
        <f>C978*H978</f>
        <v/>
      </c>
      <c r="J978" s="29" t="n"/>
      <c r="K978" s="96" t="n"/>
      <c r="L978" s="97" t="n"/>
      <c r="M978" s="97" t="n"/>
      <c r="N978" s="98" t="inlineStr">
        <is>
          <t>27×105</t>
        </is>
      </c>
      <c r="O978" s="99">
        <f>F978</f>
        <v/>
      </c>
      <c r="P978" s="99">
        <f>SUM(I978)</f>
        <v/>
      </c>
      <c r="Q978" s="117" t="n"/>
      <c r="R978" s="118" t="n"/>
      <c r="S978" s="118" t="n"/>
      <c r="T978" s="119" t="n"/>
      <c r="U978" s="120" t="n"/>
      <c r="V978" s="120" t="n"/>
      <c r="W978" s="121" t="n"/>
      <c r="X978" s="122" t="n"/>
      <c r="Y978" s="122" t="n"/>
      <c r="Z978" s="143" t="n"/>
      <c r="AA978" s="140" t="n"/>
      <c r="AB978" s="140" t="n"/>
      <c r="AC978" s="144" t="n"/>
      <c r="AD978" s="142" t="n"/>
      <c r="AE978" s="142" t="n"/>
    </row>
    <row r="979" ht="15" customHeight="1" thickBot="1">
      <c r="B979" s="83" t="inlineStr">
        <is>
          <t>90MSH07</t>
        </is>
      </c>
      <c r="C979" s="7">
        <f>SUMIF(数量表!D:H,B979,数量表!H:H)</f>
        <v/>
      </c>
      <c r="D979" s="7" t="n">
        <v>27</v>
      </c>
      <c r="E979" s="7" t="n">
        <v>105</v>
      </c>
      <c r="F979" s="84" t="n">
        <v>345</v>
      </c>
      <c r="G979" s="7" t="n"/>
      <c r="H979" s="21" t="n">
        <v>2</v>
      </c>
      <c r="I979" s="217">
        <f>C979*H979</f>
        <v/>
      </c>
      <c r="J979" s="29" t="n"/>
      <c r="K979" s="96" t="n"/>
      <c r="L979" s="97" t="n"/>
      <c r="M979" s="97" t="n"/>
      <c r="N979" s="98" t="inlineStr">
        <is>
          <t>27×105</t>
        </is>
      </c>
      <c r="O979" s="99">
        <f>F979</f>
        <v/>
      </c>
      <c r="P979" s="99">
        <f>SUM(I979)</f>
        <v/>
      </c>
      <c r="Q979" s="117" t="n"/>
      <c r="R979" s="118" t="n"/>
      <c r="S979" s="118" t="n"/>
      <c r="T979" s="119" t="n"/>
      <c r="U979" s="120" t="n"/>
      <c r="V979" s="120" t="n"/>
      <c r="W979" s="121" t="n"/>
      <c r="X979" s="122" t="n"/>
      <c r="Y979" s="122" t="n"/>
      <c r="Z979" s="143" t="n"/>
      <c r="AA979" s="140" t="n"/>
      <c r="AB979" s="140" t="n"/>
      <c r="AC979" s="144" t="n"/>
      <c r="AD979" s="142" t="n"/>
      <c r="AE979" s="142" t="n"/>
    </row>
    <row r="980" ht="15" customHeight="1">
      <c r="B980" s="79" t="inlineStr">
        <is>
          <t>SH07L</t>
        </is>
      </c>
      <c r="C980" s="80">
        <f>SUMIF(数量表!D:H,B980,数量表!H:H)</f>
        <v/>
      </c>
      <c r="D980" s="80" t="n">
        <v>27</v>
      </c>
      <c r="E980" s="80" t="n">
        <v>105</v>
      </c>
      <c r="F980" s="81" t="n">
        <v>332</v>
      </c>
      <c r="G980" s="80" t="n"/>
      <c r="H980" s="82" t="n">
        <v>2</v>
      </c>
      <c r="I980" s="212">
        <f>C980*H980</f>
        <v/>
      </c>
      <c r="J980" s="29" t="n"/>
      <c r="K980" s="96" t="n"/>
      <c r="L980" s="97" t="n"/>
      <c r="M980" s="97" t="n"/>
      <c r="N980" s="98" t="inlineStr">
        <is>
          <t>27×105</t>
        </is>
      </c>
      <c r="O980" s="99">
        <f>F980</f>
        <v/>
      </c>
      <c r="P980" s="99">
        <f>SUM(I980)</f>
        <v/>
      </c>
      <c r="Q980" s="117" t="n"/>
      <c r="R980" s="118" t="n"/>
      <c r="S980" s="118" t="n"/>
      <c r="T980" s="119" t="n"/>
      <c r="U980" s="120" t="n"/>
      <c r="V980" s="120" t="n"/>
      <c r="W980" s="121" t="n"/>
      <c r="X980" s="122" t="n"/>
      <c r="Y980" s="122" t="n"/>
      <c r="Z980" s="143" t="n"/>
      <c r="AA980" s="140" t="n"/>
      <c r="AB980" s="140" t="n"/>
      <c r="AC980" s="144" t="n"/>
      <c r="AD980" s="142" t="n"/>
      <c r="AE980" s="142" t="n"/>
    </row>
    <row r="981" ht="15" customHeight="1">
      <c r="B981" s="85" t="inlineStr">
        <is>
          <t>SH07L</t>
        </is>
      </c>
      <c r="C981">
        <f>SUMIF(数量表!D:H,B981,数量表!H:H)</f>
        <v/>
      </c>
      <c r="D981" t="n">
        <v>27</v>
      </c>
      <c r="E981" t="n">
        <v>105</v>
      </c>
      <c r="F981" s="86" t="n">
        <v>736</v>
      </c>
      <c r="H981" s="87" t="n">
        <v>1</v>
      </c>
      <c r="I981" s="214">
        <f>C981*H981</f>
        <v/>
      </c>
      <c r="J981" s="29" t="n"/>
      <c r="K981" s="96" t="n"/>
      <c r="L981" s="97" t="n"/>
      <c r="M981" s="97" t="n"/>
      <c r="N981" s="98" t="inlineStr">
        <is>
          <t>27×105</t>
        </is>
      </c>
      <c r="O981" s="99">
        <f>F981</f>
        <v/>
      </c>
      <c r="P981" s="99">
        <f>SUM(I981)</f>
        <v/>
      </c>
      <c r="Q981" s="117" t="n"/>
      <c r="R981" s="118" t="n"/>
      <c r="S981" s="118" t="n"/>
      <c r="T981" s="119" t="n"/>
      <c r="U981" s="120" t="n"/>
      <c r="V981" s="120" t="n"/>
      <c r="W981" s="121" t="n"/>
      <c r="X981" s="122" t="n"/>
      <c r="Y981" s="122" t="n"/>
      <c r="Z981" s="143" t="n"/>
      <c r="AA981" s="140" t="n"/>
      <c r="AB981" s="140" t="n"/>
      <c r="AC981" s="144" t="n"/>
      <c r="AD981" s="142" t="n"/>
      <c r="AE981" s="142" t="n"/>
    </row>
    <row r="982" ht="15" customHeight="1" thickBot="1">
      <c r="B982" s="88" t="inlineStr">
        <is>
          <t>SH07L</t>
        </is>
      </c>
      <c r="C982" s="89">
        <f>SUMIF(数量表!D:H,B982,数量表!H:H)</f>
        <v/>
      </c>
      <c r="D982" s="89" t="n">
        <v>27</v>
      </c>
      <c r="E982" s="89" t="n">
        <v>105</v>
      </c>
      <c r="F982" s="90" t="n">
        <v>982</v>
      </c>
      <c r="G982" s="89" t="n"/>
      <c r="H982" s="91" t="n">
        <v>1</v>
      </c>
      <c r="I982" s="213">
        <f>C982*H982</f>
        <v/>
      </c>
      <c r="J982" s="29" t="n"/>
      <c r="K982" s="96" t="n"/>
      <c r="L982" s="97" t="n"/>
      <c r="M982" s="97" t="n"/>
      <c r="N982" s="98" t="inlineStr">
        <is>
          <t>27×105</t>
        </is>
      </c>
      <c r="O982" s="99">
        <f>F982</f>
        <v/>
      </c>
      <c r="P982" s="99">
        <f>SUM(I982)</f>
        <v/>
      </c>
      <c r="Q982" s="117" t="n"/>
      <c r="R982" s="118" t="n"/>
      <c r="S982" s="118" t="n"/>
      <c r="T982" s="119" t="n"/>
      <c r="U982" s="120" t="n"/>
      <c r="V982" s="120" t="n"/>
      <c r="W982" s="121" t="n"/>
      <c r="X982" s="122" t="n"/>
      <c r="Y982" s="122" t="n"/>
      <c r="Z982" s="143" t="n"/>
      <c r="AA982" s="140" t="n"/>
      <c r="AB982" s="140" t="n"/>
      <c r="AC982" s="144" t="n"/>
      <c r="AD982" s="142" t="n"/>
      <c r="AE982" s="142" t="n"/>
    </row>
    <row r="983" ht="15" customHeight="1">
      <c r="B983" s="79" t="inlineStr">
        <is>
          <t>113MSH07L</t>
        </is>
      </c>
      <c r="C983" s="80">
        <f>SUMIF(数量表!D:H,B983,数量表!H:H)</f>
        <v/>
      </c>
      <c r="D983" s="80" t="n">
        <v>27</v>
      </c>
      <c r="E983" s="80" t="n">
        <v>105</v>
      </c>
      <c r="F983" s="81" t="n">
        <v>332</v>
      </c>
      <c r="G983" s="80" t="n"/>
      <c r="H983" s="82" t="n">
        <v>2</v>
      </c>
      <c r="I983" s="212">
        <f>C983*H983</f>
        <v/>
      </c>
      <c r="J983" s="29" t="n"/>
      <c r="K983" s="96" t="n"/>
      <c r="L983" s="97" t="n"/>
      <c r="M983" s="97" t="n"/>
      <c r="N983" s="98" t="inlineStr">
        <is>
          <t>27×105</t>
        </is>
      </c>
      <c r="O983" s="99">
        <f>F983</f>
        <v/>
      </c>
      <c r="P983" s="99">
        <f>SUM(I983)</f>
        <v/>
      </c>
      <c r="Q983" s="117" t="n"/>
      <c r="R983" s="118" t="n"/>
      <c r="S983" s="118" t="n"/>
      <c r="T983" s="119" t="n"/>
      <c r="U983" s="120" t="n"/>
      <c r="V983" s="120" t="n"/>
      <c r="W983" s="121" t="n"/>
      <c r="X983" s="122" t="n"/>
      <c r="Y983" s="122" t="n"/>
      <c r="Z983" s="143" t="n"/>
      <c r="AA983" s="140" t="n"/>
      <c r="AB983" s="140" t="n"/>
      <c r="AC983" s="144" t="n"/>
      <c r="AD983" s="142" t="n"/>
      <c r="AE983" s="142" t="n"/>
    </row>
    <row r="984" ht="15" customHeight="1">
      <c r="B984" s="85" t="inlineStr">
        <is>
          <t>113MSH07L</t>
        </is>
      </c>
      <c r="C984">
        <f>SUMIF(数量表!D:H,B984,数量表!H:H)</f>
        <v/>
      </c>
      <c r="D984" t="n">
        <v>27</v>
      </c>
      <c r="E984" t="n">
        <v>105</v>
      </c>
      <c r="F984" s="86" t="n">
        <v>111</v>
      </c>
      <c r="H984" s="87" t="n">
        <v>1</v>
      </c>
      <c r="I984" s="214">
        <f>C984*H984</f>
        <v/>
      </c>
      <c r="J984" s="29" t="n"/>
      <c r="K984" s="96" t="n"/>
      <c r="L984" s="97" t="n"/>
      <c r="M984" s="97" t="n"/>
      <c r="N984" s="98" t="inlineStr">
        <is>
          <t>27×105</t>
        </is>
      </c>
      <c r="O984" s="99">
        <f>F984</f>
        <v/>
      </c>
      <c r="P984" s="99">
        <f>SUM(I984)</f>
        <v/>
      </c>
      <c r="Q984" s="117" t="n"/>
      <c r="R984" s="118" t="n"/>
      <c r="S984" s="118" t="n"/>
      <c r="T984" s="119" t="n"/>
      <c r="U984" s="120" t="n"/>
      <c r="V984" s="120" t="n"/>
      <c r="W984" s="121" t="n"/>
      <c r="X984" s="122" t="n"/>
      <c r="Y984" s="122" t="n"/>
      <c r="Z984" s="143" t="n"/>
      <c r="AA984" s="140" t="n"/>
      <c r="AB984" s="140" t="n"/>
      <c r="AC984" s="144" t="n"/>
      <c r="AD984" s="142" t="n"/>
      <c r="AE984" s="142" t="n"/>
    </row>
    <row r="985" ht="15" customHeight="1" thickBot="1">
      <c r="B985" s="88" t="inlineStr">
        <is>
          <t>1113MSH07L</t>
        </is>
      </c>
      <c r="C985" s="89">
        <f>SUMIF(数量表!D:H,B985,数量表!H:H)</f>
        <v/>
      </c>
      <c r="D985" s="89" t="n">
        <v>27</v>
      </c>
      <c r="E985" s="89" t="n">
        <v>105</v>
      </c>
      <c r="F985" s="90" t="n">
        <v>982</v>
      </c>
      <c r="G985" s="89" t="n"/>
      <c r="H985" s="91" t="n">
        <v>1</v>
      </c>
      <c r="I985" s="213">
        <f>C985*H985</f>
        <v/>
      </c>
      <c r="J985" s="29" t="n"/>
      <c r="K985" s="96" t="n"/>
      <c r="L985" s="97" t="n"/>
      <c r="M985" s="97" t="n"/>
      <c r="N985" s="98" t="inlineStr">
        <is>
          <t>27×105</t>
        </is>
      </c>
      <c r="O985" s="99">
        <f>F985</f>
        <v/>
      </c>
      <c r="P985" s="99">
        <f>SUM(I985)</f>
        <v/>
      </c>
      <c r="Q985" s="117" t="n"/>
      <c r="R985" s="118" t="n"/>
      <c r="S985" s="118" t="n"/>
      <c r="T985" s="119" t="n"/>
      <c r="U985" s="120" t="n"/>
      <c r="V985" s="120" t="n"/>
      <c r="W985" s="121" t="n"/>
      <c r="X985" s="122" t="n"/>
      <c r="Y985" s="122" t="n"/>
      <c r="Z985" s="143" t="n"/>
      <c r="AA985" s="140" t="n"/>
      <c r="AB985" s="140" t="n"/>
      <c r="AC985" s="144" t="n"/>
      <c r="AD985" s="142" t="n"/>
      <c r="AE985" s="142" t="n"/>
    </row>
    <row r="986" ht="15" customHeight="1">
      <c r="B986" s="79" t="inlineStr">
        <is>
          <t>SH07R</t>
        </is>
      </c>
      <c r="C986" s="80">
        <f>SUMIF(数量表!D:H,B986,数量表!H:H)</f>
        <v/>
      </c>
      <c r="D986" s="80" t="n">
        <v>27</v>
      </c>
      <c r="E986" s="80" t="n">
        <v>105</v>
      </c>
      <c r="F986" s="81" t="n">
        <v>332</v>
      </c>
      <c r="G986" s="80" t="n"/>
      <c r="H986" s="82" t="n">
        <v>2</v>
      </c>
      <c r="I986" s="212">
        <f>C986*H986</f>
        <v/>
      </c>
      <c r="J986" s="29" t="n"/>
      <c r="K986" s="96" t="n"/>
      <c r="L986" s="97" t="n"/>
      <c r="M986" s="97" t="n"/>
      <c r="N986" s="98" t="inlineStr">
        <is>
          <t>27×105</t>
        </is>
      </c>
      <c r="O986" s="99">
        <f>F986</f>
        <v/>
      </c>
      <c r="P986" s="99">
        <f>SUM(I986)</f>
        <v/>
      </c>
      <c r="Q986" s="117" t="n"/>
      <c r="R986" s="118" t="n"/>
      <c r="S986" s="118" t="n"/>
      <c r="T986" s="119" t="n"/>
      <c r="U986" s="120" t="n"/>
      <c r="V986" s="120" t="n"/>
      <c r="W986" s="121" t="n"/>
      <c r="X986" s="122" t="n"/>
      <c r="Y986" s="122" t="n"/>
      <c r="Z986" s="143" t="n"/>
      <c r="AA986" s="140" t="n"/>
      <c r="AB986" s="140" t="n"/>
      <c r="AC986" s="144" t="n"/>
      <c r="AD986" s="142" t="n"/>
      <c r="AE986" s="142" t="n"/>
    </row>
    <row r="987" ht="15" customHeight="1">
      <c r="B987" s="85" t="inlineStr">
        <is>
          <t>SH07R</t>
        </is>
      </c>
      <c r="C987">
        <f>SUMIF(数量表!D:H,B987,数量表!H:H)</f>
        <v/>
      </c>
      <c r="D987" t="n">
        <v>27</v>
      </c>
      <c r="E987" t="n">
        <v>105</v>
      </c>
      <c r="F987" s="86" t="n">
        <v>736</v>
      </c>
      <c r="H987" s="87" t="n">
        <v>1</v>
      </c>
      <c r="I987" s="214">
        <f>C987*H987</f>
        <v/>
      </c>
      <c r="J987" s="29" t="n"/>
      <c r="K987" s="96" t="n"/>
      <c r="L987" s="97" t="n"/>
      <c r="M987" s="97" t="n"/>
      <c r="N987" s="98" t="inlineStr">
        <is>
          <t>27×105</t>
        </is>
      </c>
      <c r="O987" s="99">
        <f>F987</f>
        <v/>
      </c>
      <c r="P987" s="99">
        <f>SUM(I987)</f>
        <v/>
      </c>
      <c r="Q987" s="117" t="n"/>
      <c r="R987" s="118" t="n"/>
      <c r="S987" s="118" t="n"/>
      <c r="T987" s="119" t="n"/>
      <c r="U987" s="120" t="n"/>
      <c r="V987" s="120" t="n"/>
      <c r="W987" s="121" t="n"/>
      <c r="X987" s="122" t="n"/>
      <c r="Y987" s="122" t="n"/>
      <c r="Z987" s="143" t="n"/>
      <c r="AA987" s="140" t="n"/>
      <c r="AB987" s="140" t="n"/>
      <c r="AC987" s="144" t="n"/>
      <c r="AD987" s="142" t="n"/>
      <c r="AE987" s="142" t="n"/>
    </row>
    <row r="988" ht="15" customHeight="1" thickBot="1">
      <c r="B988" s="85" t="inlineStr">
        <is>
          <t>SH07R</t>
        </is>
      </c>
      <c r="C988" s="89">
        <f>SUMIF(数量表!D:H,B988,数量表!H:H)</f>
        <v/>
      </c>
      <c r="D988" s="89" t="n">
        <v>27</v>
      </c>
      <c r="E988" s="89" t="n">
        <v>105</v>
      </c>
      <c r="F988" s="90" t="n">
        <v>982</v>
      </c>
      <c r="G988" s="89" t="n"/>
      <c r="H988" s="91" t="n">
        <v>1</v>
      </c>
      <c r="I988" s="213">
        <f>C988*H988</f>
        <v/>
      </c>
      <c r="J988" s="29" t="n"/>
      <c r="K988" s="96" t="n"/>
      <c r="L988" s="97" t="n"/>
      <c r="M988" s="97" t="n"/>
      <c r="N988" s="98" t="inlineStr">
        <is>
          <t>27×105</t>
        </is>
      </c>
      <c r="O988" s="99">
        <f>F988</f>
        <v/>
      </c>
      <c r="P988" s="99">
        <f>SUM(I988)</f>
        <v/>
      </c>
      <c r="Q988" s="117" t="n"/>
      <c r="R988" s="118" t="n"/>
      <c r="S988" s="118" t="n"/>
      <c r="T988" s="119" t="n"/>
      <c r="U988" s="120" t="n"/>
      <c r="V988" s="120" t="n"/>
      <c r="W988" s="121" t="n"/>
      <c r="X988" s="122" t="n"/>
      <c r="Y988" s="122" t="n"/>
      <c r="Z988" s="143" t="n"/>
      <c r="AA988" s="140" t="n"/>
      <c r="AB988" s="140" t="n"/>
      <c r="AC988" s="144" t="n"/>
      <c r="AD988" s="142" t="n"/>
      <c r="AE988" s="142" t="n"/>
    </row>
    <row r="989" ht="15" customHeight="1" thickBot="1">
      <c r="B989" s="83" t="inlineStr">
        <is>
          <t>22MSH07</t>
        </is>
      </c>
      <c r="C989" s="7">
        <f>SUMIF(数量表!D:H,B989,数量表!H:H)</f>
        <v/>
      </c>
      <c r="D989" s="7" t="n">
        <v>27</v>
      </c>
      <c r="E989" s="7" t="n">
        <v>105</v>
      </c>
      <c r="F989" s="84" t="n">
        <v>345</v>
      </c>
      <c r="G989" s="7" t="n"/>
      <c r="H989" s="21" t="n">
        <v>2</v>
      </c>
      <c r="I989" s="217">
        <f>C989*H989</f>
        <v/>
      </c>
      <c r="J989" s="29" t="n"/>
      <c r="K989" s="96" t="n"/>
      <c r="L989" s="97" t="n"/>
      <c r="M989" s="97" t="n"/>
      <c r="N989" s="98" t="inlineStr">
        <is>
          <t>27×105</t>
        </is>
      </c>
      <c r="O989" s="99">
        <f>F989</f>
        <v/>
      </c>
      <c r="P989" s="99">
        <f>SUM(I989)</f>
        <v/>
      </c>
      <c r="Q989" s="117" t="n"/>
      <c r="R989" s="118" t="n"/>
      <c r="S989" s="118" t="n"/>
      <c r="T989" s="119" t="n"/>
      <c r="U989" s="120" t="n"/>
      <c r="V989" s="120" t="n"/>
      <c r="W989" s="121" t="n"/>
      <c r="X989" s="122" t="n"/>
      <c r="Y989" s="122" t="n"/>
      <c r="Z989" s="143" t="n"/>
      <c r="AA989" s="140" t="n"/>
      <c r="AB989" s="140" t="n"/>
      <c r="AC989" s="144" t="n"/>
      <c r="AD989" s="142" t="n"/>
      <c r="AE989" s="142" t="n"/>
    </row>
    <row r="990" ht="15" customHeight="1">
      <c r="B990" s="79" t="inlineStr">
        <is>
          <t>22MSH07L</t>
        </is>
      </c>
      <c r="C990" s="80">
        <f>SUMIF(数量表!D:H,B990,数量表!H:H)</f>
        <v/>
      </c>
      <c r="D990" s="80" t="n">
        <v>27</v>
      </c>
      <c r="E990" s="80" t="n">
        <v>105</v>
      </c>
      <c r="F990" s="81" t="n">
        <v>332</v>
      </c>
      <c r="G990" s="80" t="n"/>
      <c r="H990" s="82" t="n">
        <v>2</v>
      </c>
      <c r="I990" s="212">
        <f>C990*H990</f>
        <v/>
      </c>
      <c r="J990" s="29" t="n"/>
      <c r="K990" s="96" t="n"/>
      <c r="L990" s="97" t="n"/>
      <c r="M990" s="97" t="n"/>
      <c r="N990" s="98" t="inlineStr">
        <is>
          <t>27×105</t>
        </is>
      </c>
      <c r="O990" s="99">
        <f>F990</f>
        <v/>
      </c>
      <c r="P990" s="99">
        <f>SUM(I990)</f>
        <v/>
      </c>
      <c r="Q990" s="117" t="n"/>
      <c r="R990" s="118" t="n"/>
      <c r="S990" s="118" t="n"/>
      <c r="T990" s="119" t="n"/>
      <c r="U990" s="120" t="n"/>
      <c r="V990" s="120" t="n"/>
      <c r="W990" s="121" t="n"/>
      <c r="X990" s="122" t="n"/>
      <c r="Y990" s="122" t="n"/>
      <c r="Z990" s="143" t="n"/>
      <c r="AA990" s="140" t="n"/>
      <c r="AB990" s="140" t="n"/>
      <c r="AC990" s="144" t="n"/>
      <c r="AD990" s="142" t="n"/>
      <c r="AE990" s="142" t="n"/>
    </row>
    <row r="991" ht="15" customHeight="1">
      <c r="B991" s="85" t="inlineStr">
        <is>
          <t>22MSH07L</t>
        </is>
      </c>
      <c r="C991">
        <f>SUMIF(数量表!D:H,B991,数量表!H:H)</f>
        <v/>
      </c>
      <c r="D991" t="n">
        <v>27</v>
      </c>
      <c r="E991" t="n">
        <v>105</v>
      </c>
      <c r="F991" s="86" t="n">
        <v>611</v>
      </c>
      <c r="H991" s="87" t="n">
        <v>1</v>
      </c>
      <c r="I991" s="214">
        <f>C991*H991</f>
        <v/>
      </c>
      <c r="J991" s="29" t="n"/>
      <c r="K991" s="96" t="n"/>
      <c r="L991" s="97" t="n"/>
      <c r="M991" s="97" t="n"/>
      <c r="N991" s="98" t="inlineStr">
        <is>
          <t>27×105</t>
        </is>
      </c>
      <c r="O991" s="99">
        <f>F991</f>
        <v/>
      </c>
      <c r="P991" s="99">
        <f>SUM(I991)</f>
        <v/>
      </c>
      <c r="Q991" s="117" t="n"/>
      <c r="R991" s="118" t="n"/>
      <c r="S991" s="118" t="n"/>
      <c r="T991" s="119" t="n"/>
      <c r="U991" s="120" t="n"/>
      <c r="V991" s="120" t="n"/>
      <c r="W991" s="121" t="n"/>
      <c r="X991" s="122" t="n"/>
      <c r="Y991" s="122" t="n"/>
      <c r="Z991" s="143" t="n"/>
      <c r="AA991" s="140" t="n"/>
      <c r="AB991" s="140" t="n"/>
      <c r="AC991" s="144" t="n"/>
      <c r="AD991" s="142" t="n"/>
      <c r="AE991" s="142" t="n"/>
    </row>
    <row r="992" ht="15" customHeight="1" thickBot="1">
      <c r="B992" s="88" t="inlineStr">
        <is>
          <t>22MSH07L</t>
        </is>
      </c>
      <c r="C992" s="89">
        <f>SUMIF(数量表!D:H,B992,数量表!H:H)</f>
        <v/>
      </c>
      <c r="D992" s="89" t="n">
        <v>27</v>
      </c>
      <c r="E992" s="89" t="n">
        <v>105</v>
      </c>
      <c r="F992" s="90" t="n">
        <v>982</v>
      </c>
      <c r="G992" s="89" t="n"/>
      <c r="H992" s="91" t="n">
        <v>1</v>
      </c>
      <c r="I992" s="213">
        <f>C992*H992</f>
        <v/>
      </c>
      <c r="J992" s="29" t="n"/>
      <c r="K992" s="96" t="n"/>
      <c r="L992" s="97" t="n"/>
      <c r="M992" s="97" t="n"/>
      <c r="N992" s="98" t="inlineStr">
        <is>
          <t>27×105</t>
        </is>
      </c>
      <c r="O992" s="99">
        <f>F992</f>
        <v/>
      </c>
      <c r="P992" s="99">
        <f>SUM(I992)</f>
        <v/>
      </c>
      <c r="Q992" s="117" t="n"/>
      <c r="R992" s="118" t="n"/>
      <c r="S992" s="118" t="n"/>
      <c r="T992" s="119" t="n"/>
      <c r="U992" s="120" t="n"/>
      <c r="V992" s="120" t="n"/>
      <c r="W992" s="121" t="n"/>
      <c r="X992" s="122" t="n"/>
      <c r="Y992" s="122" t="n"/>
      <c r="Z992" s="143" t="n"/>
      <c r="AA992" s="140" t="n"/>
      <c r="AB992" s="140" t="n"/>
      <c r="AC992" s="144" t="n"/>
      <c r="AD992" s="142" t="n"/>
      <c r="AE992" s="142" t="n"/>
    </row>
    <row r="993" ht="15" customHeight="1">
      <c r="B993" s="79" t="inlineStr">
        <is>
          <t>22MSH07R</t>
        </is>
      </c>
      <c r="C993" s="80">
        <f>SUMIF(数量表!D:H,B993,数量表!H:H)</f>
        <v/>
      </c>
      <c r="D993" s="80" t="n">
        <v>27</v>
      </c>
      <c r="E993" s="80" t="n">
        <v>105</v>
      </c>
      <c r="F993" s="81" t="n">
        <v>332</v>
      </c>
      <c r="G993" s="80" t="n"/>
      <c r="H993" s="82" t="n">
        <v>2</v>
      </c>
      <c r="I993" s="212">
        <f>C993*H993</f>
        <v/>
      </c>
      <c r="J993" s="29" t="n"/>
      <c r="K993" s="96" t="n"/>
      <c r="L993" s="97" t="n"/>
      <c r="M993" s="97" t="n"/>
      <c r="N993" s="98" t="inlineStr">
        <is>
          <t>27×105</t>
        </is>
      </c>
      <c r="O993" s="99">
        <f>F993</f>
        <v/>
      </c>
      <c r="P993" s="99">
        <f>SUM(I993)</f>
        <v/>
      </c>
      <c r="Q993" s="117" t="n"/>
      <c r="R993" s="118" t="n"/>
      <c r="S993" s="118" t="n"/>
      <c r="T993" s="119" t="n"/>
      <c r="U993" s="120" t="n"/>
      <c r="V993" s="120" t="n"/>
      <c r="W993" s="121" t="n"/>
      <c r="X993" s="122" t="n"/>
      <c r="Y993" s="122" t="n"/>
      <c r="Z993" s="143" t="n"/>
      <c r="AA993" s="140" t="n"/>
      <c r="AB993" s="140" t="n"/>
      <c r="AC993" s="144" t="n"/>
      <c r="AD993" s="142" t="n"/>
      <c r="AE993" s="142" t="n"/>
    </row>
    <row r="994" ht="15" customHeight="1">
      <c r="B994" s="85" t="inlineStr">
        <is>
          <t>22MSH07R</t>
        </is>
      </c>
      <c r="C994">
        <f>SUMIF(数量表!D:H,B994,数量表!H:H)</f>
        <v/>
      </c>
      <c r="D994" t="n">
        <v>27</v>
      </c>
      <c r="E994" t="n">
        <v>105</v>
      </c>
      <c r="F994" s="86" t="n">
        <v>611</v>
      </c>
      <c r="H994" s="87" t="n">
        <v>1</v>
      </c>
      <c r="I994" s="214">
        <f>C994*H994</f>
        <v/>
      </c>
      <c r="J994" s="29" t="n"/>
      <c r="K994" s="96" t="n"/>
      <c r="L994" s="97" t="n"/>
      <c r="M994" s="97" t="n"/>
      <c r="N994" s="98" t="inlineStr">
        <is>
          <t>27×105</t>
        </is>
      </c>
      <c r="O994" s="99">
        <f>F994</f>
        <v/>
      </c>
      <c r="P994" s="99">
        <f>SUM(I994)</f>
        <v/>
      </c>
      <c r="Q994" s="117" t="n"/>
      <c r="R994" s="118" t="n"/>
      <c r="S994" s="118" t="n"/>
      <c r="T994" s="119" t="n"/>
      <c r="U994" s="120" t="n"/>
      <c r="V994" s="120" t="n"/>
      <c r="W994" s="121" t="n"/>
      <c r="X994" s="122" t="n"/>
      <c r="Y994" s="122" t="n"/>
      <c r="Z994" s="143" t="n"/>
      <c r="AA994" s="140" t="n"/>
      <c r="AB994" s="140" t="n"/>
      <c r="AC994" s="144" t="n"/>
      <c r="AD994" s="142" t="n"/>
      <c r="AE994" s="142" t="n"/>
    </row>
    <row r="995" ht="15" customHeight="1" thickBot="1">
      <c r="B995" s="85" t="inlineStr">
        <is>
          <t>22MSH07R</t>
        </is>
      </c>
      <c r="C995" s="89">
        <f>SUMIF(数量表!D:H,B995,数量表!H:H)</f>
        <v/>
      </c>
      <c r="D995" s="89" t="n">
        <v>27</v>
      </c>
      <c r="E995" s="89" t="n">
        <v>105</v>
      </c>
      <c r="F995" s="90" t="n">
        <v>982</v>
      </c>
      <c r="G995" s="89" t="n"/>
      <c r="H995" s="91" t="n">
        <v>1</v>
      </c>
      <c r="I995" s="213">
        <f>C995*H995</f>
        <v/>
      </c>
      <c r="J995" s="29" t="n"/>
      <c r="K995" s="96" t="n"/>
      <c r="L995" s="97" t="n"/>
      <c r="M995" s="97" t="n"/>
      <c r="N995" s="98" t="inlineStr">
        <is>
          <t>27×105</t>
        </is>
      </c>
      <c r="O995" s="99">
        <f>F995</f>
        <v/>
      </c>
      <c r="P995" s="99">
        <f>SUM(I995)</f>
        <v/>
      </c>
      <c r="Q995" s="117" t="n"/>
      <c r="R995" s="118" t="n"/>
      <c r="S995" s="118" t="n"/>
      <c r="T995" s="119" t="n"/>
      <c r="U995" s="120" t="n"/>
      <c r="V995" s="120" t="n"/>
      <c r="W995" s="121" t="n"/>
      <c r="X995" s="122" t="n"/>
      <c r="Y995" s="122" t="n"/>
      <c r="Z995" s="143" t="n"/>
      <c r="AA995" s="140" t="n"/>
      <c r="AB995" s="140" t="n"/>
      <c r="AC995" s="144" t="n"/>
      <c r="AD995" s="142" t="n"/>
      <c r="AE995" s="142" t="n"/>
    </row>
    <row r="996" ht="15" customHeight="1" thickBot="1">
      <c r="B996" s="83" t="inlineStr">
        <is>
          <t>45MSH07</t>
        </is>
      </c>
      <c r="C996" s="89">
        <f>SUMIF(数量表!D:H,B996,数量表!H:H)</f>
        <v/>
      </c>
      <c r="D996" s="7" t="n">
        <v>27</v>
      </c>
      <c r="E996" s="7" t="n">
        <v>105</v>
      </c>
      <c r="F996" s="84" t="n">
        <v>345</v>
      </c>
      <c r="G996" s="7" t="n"/>
      <c r="H996" s="21" t="n">
        <v>2</v>
      </c>
      <c r="I996" s="217">
        <f>C996*H996</f>
        <v/>
      </c>
      <c r="J996" s="29" t="n"/>
      <c r="K996" s="96" t="n"/>
      <c r="L996" s="97" t="n"/>
      <c r="M996" s="97" t="n"/>
      <c r="N996" s="98" t="inlineStr">
        <is>
          <t>27×105</t>
        </is>
      </c>
      <c r="O996" s="99">
        <f>F996</f>
        <v/>
      </c>
      <c r="P996" s="99">
        <f>SUM(I996)</f>
        <v/>
      </c>
      <c r="Q996" s="117" t="n"/>
      <c r="R996" s="118" t="n"/>
      <c r="S996" s="118" t="n"/>
      <c r="T996" s="119" t="n"/>
      <c r="U996" s="120" t="n"/>
      <c r="V996" s="120" t="n"/>
      <c r="W996" s="121" t="n"/>
      <c r="X996" s="122" t="n"/>
      <c r="Y996" s="122" t="n"/>
      <c r="Z996" s="143" t="n"/>
      <c r="AA996" s="140" t="n"/>
      <c r="AB996" s="140" t="n"/>
      <c r="AC996" s="144" t="n"/>
      <c r="AD996" s="142" t="n"/>
      <c r="AE996" s="142" t="n"/>
    </row>
    <row r="997" ht="15" customHeight="1" thickBot="1">
      <c r="B997" s="79" t="inlineStr">
        <is>
          <t>45MSH07L</t>
        </is>
      </c>
      <c r="C997" s="89">
        <f>SUMIF(数量表!D:H,B997,数量表!H:H)</f>
        <v/>
      </c>
      <c r="D997" s="80" t="n">
        <v>27</v>
      </c>
      <c r="E997" s="80" t="n">
        <v>105</v>
      </c>
      <c r="F997" s="81" t="n">
        <v>332</v>
      </c>
      <c r="G997" s="80" t="n"/>
      <c r="H997" s="82" t="n">
        <v>2</v>
      </c>
      <c r="I997" s="212">
        <f>C997*H997</f>
        <v/>
      </c>
      <c r="J997" s="29" t="n"/>
      <c r="K997" s="96" t="n"/>
      <c r="L997" s="97" t="n"/>
      <c r="M997" s="97" t="n"/>
      <c r="N997" s="98" t="inlineStr">
        <is>
          <t>27×105</t>
        </is>
      </c>
      <c r="O997" s="99">
        <f>F997</f>
        <v/>
      </c>
      <c r="P997" s="99">
        <f>SUM(I997)</f>
        <v/>
      </c>
      <c r="Q997" s="117" t="n"/>
      <c r="R997" s="118" t="n"/>
      <c r="S997" s="118" t="n"/>
      <c r="T997" s="119" t="n"/>
      <c r="U997" s="120" t="n"/>
      <c r="V997" s="120" t="n"/>
      <c r="W997" s="121" t="n"/>
      <c r="X997" s="122" t="n"/>
      <c r="Y997" s="122" t="n"/>
      <c r="Z997" s="143" t="n"/>
      <c r="AA997" s="140" t="n"/>
      <c r="AB997" s="140" t="n"/>
      <c r="AC997" s="144" t="n"/>
      <c r="AD997" s="142" t="n"/>
      <c r="AE997" s="142" t="n"/>
    </row>
    <row r="998" ht="15" customHeight="1" thickBot="1">
      <c r="B998" s="85" t="inlineStr">
        <is>
          <t>45MSH07L</t>
        </is>
      </c>
      <c r="C998" s="89">
        <f>SUMIF(数量表!D:H,B998,数量表!H:H)</f>
        <v/>
      </c>
      <c r="D998" t="n">
        <v>27</v>
      </c>
      <c r="E998" t="n">
        <v>105</v>
      </c>
      <c r="F998" s="86" t="n">
        <v>486</v>
      </c>
      <c r="H998" s="87" t="n">
        <v>1</v>
      </c>
      <c r="I998" s="214">
        <f>C998*H998</f>
        <v/>
      </c>
      <c r="J998" s="29" t="n"/>
      <c r="K998" s="96" t="n"/>
      <c r="L998" s="97" t="n"/>
      <c r="M998" s="97" t="n"/>
      <c r="N998" s="98" t="inlineStr">
        <is>
          <t>27×105</t>
        </is>
      </c>
      <c r="O998" s="99">
        <f>F998</f>
        <v/>
      </c>
      <c r="P998" s="99">
        <f>SUM(I998)</f>
        <v/>
      </c>
      <c r="Q998" s="117" t="n"/>
      <c r="R998" s="118" t="n"/>
      <c r="S998" s="118" t="n"/>
      <c r="T998" s="119" t="n"/>
      <c r="U998" s="120" t="n"/>
      <c r="V998" s="120" t="n"/>
      <c r="W998" s="121" t="n"/>
      <c r="X998" s="122" t="n"/>
      <c r="Y998" s="122" t="n"/>
      <c r="Z998" s="143" t="n"/>
      <c r="AA998" s="140" t="n"/>
      <c r="AB998" s="140" t="n"/>
      <c r="AC998" s="144" t="n"/>
      <c r="AD998" s="142" t="n"/>
      <c r="AE998" s="142" t="n"/>
    </row>
    <row r="999" ht="15" customHeight="1" thickBot="1">
      <c r="B999" s="88" t="inlineStr">
        <is>
          <t>45MSH07L</t>
        </is>
      </c>
      <c r="C999" s="89">
        <f>SUMIF(数量表!D:H,B999,数量表!H:H)</f>
        <v/>
      </c>
      <c r="D999" s="89" t="n">
        <v>27</v>
      </c>
      <c r="E999" s="89" t="n">
        <v>105</v>
      </c>
      <c r="F999" s="90" t="n">
        <v>982</v>
      </c>
      <c r="G999" s="89" t="n"/>
      <c r="H999" s="91" t="n">
        <v>1</v>
      </c>
      <c r="I999" s="213">
        <f>C999*H999</f>
        <v/>
      </c>
      <c r="J999" s="29" t="n"/>
      <c r="K999" s="96" t="n"/>
      <c r="L999" s="97" t="n"/>
      <c r="M999" s="97" t="n"/>
      <c r="N999" s="98" t="inlineStr">
        <is>
          <t>27×105</t>
        </is>
      </c>
      <c r="O999" s="99">
        <f>F999</f>
        <v/>
      </c>
      <c r="P999" s="99">
        <f>SUM(I999)</f>
        <v/>
      </c>
      <c r="Q999" s="117" t="n"/>
      <c r="R999" s="118" t="n"/>
      <c r="S999" s="118" t="n"/>
      <c r="T999" s="119" t="n"/>
      <c r="U999" s="120" t="n"/>
      <c r="V999" s="120" t="n"/>
      <c r="W999" s="121" t="n"/>
      <c r="X999" s="122" t="n"/>
      <c r="Y999" s="122" t="n"/>
      <c r="Z999" s="143" t="n"/>
      <c r="AA999" s="140" t="n"/>
      <c r="AB999" s="140" t="n"/>
      <c r="AC999" s="144" t="n"/>
      <c r="AD999" s="142" t="n"/>
      <c r="AE999" s="142" t="n"/>
    </row>
    <row r="1000" ht="15" customHeight="1" thickBot="1">
      <c r="B1000" s="79" t="inlineStr">
        <is>
          <t>45MSH07R</t>
        </is>
      </c>
      <c r="C1000" s="89">
        <f>SUMIF(数量表!D:H,B1000,数量表!H:H)</f>
        <v/>
      </c>
      <c r="D1000" s="80" t="n">
        <v>27</v>
      </c>
      <c r="E1000" s="80" t="n">
        <v>105</v>
      </c>
      <c r="F1000" s="81" t="n">
        <v>332</v>
      </c>
      <c r="G1000" s="80" t="n"/>
      <c r="H1000" s="82" t="n">
        <v>2</v>
      </c>
      <c r="I1000" s="212">
        <f>C1000*H1000</f>
        <v/>
      </c>
      <c r="J1000" s="29" t="n"/>
      <c r="K1000" s="96" t="n"/>
      <c r="L1000" s="97" t="n"/>
      <c r="M1000" s="97" t="n"/>
      <c r="N1000" s="98" t="inlineStr">
        <is>
          <t>27×105</t>
        </is>
      </c>
      <c r="O1000" s="99">
        <f>F1000</f>
        <v/>
      </c>
      <c r="P1000" s="99">
        <f>SUM(I1000)</f>
        <v/>
      </c>
      <c r="Q1000" s="117" t="n"/>
      <c r="R1000" s="118" t="n"/>
      <c r="S1000" s="118" t="n"/>
      <c r="T1000" s="119" t="n"/>
      <c r="U1000" s="120" t="n"/>
      <c r="V1000" s="120" t="n"/>
      <c r="W1000" s="121" t="n"/>
      <c r="X1000" s="122" t="n"/>
      <c r="Y1000" s="122" t="n"/>
      <c r="Z1000" s="143" t="n"/>
      <c r="AA1000" s="140" t="n"/>
      <c r="AB1000" s="140" t="n"/>
      <c r="AC1000" s="144" t="n"/>
      <c r="AD1000" s="142" t="n"/>
      <c r="AE1000" s="142" t="n"/>
    </row>
    <row r="1001" ht="15" customHeight="1" thickBot="1">
      <c r="B1001" s="85" t="inlineStr">
        <is>
          <t>45MSH07R</t>
        </is>
      </c>
      <c r="C1001" s="89">
        <f>SUMIF(数量表!D:H,B1001,数量表!H:H)</f>
        <v/>
      </c>
      <c r="D1001" t="n">
        <v>27</v>
      </c>
      <c r="E1001" t="n">
        <v>105</v>
      </c>
      <c r="F1001" s="86" t="n">
        <v>486</v>
      </c>
      <c r="H1001" s="87" t="n">
        <v>1</v>
      </c>
      <c r="I1001" s="214">
        <f>C1001*H1001</f>
        <v/>
      </c>
      <c r="J1001" s="29" t="n"/>
      <c r="K1001" s="96" t="n"/>
      <c r="L1001" s="97" t="n"/>
      <c r="M1001" s="97" t="n"/>
      <c r="N1001" s="98" t="inlineStr">
        <is>
          <t>27×105</t>
        </is>
      </c>
      <c r="O1001" s="99">
        <f>F1001</f>
        <v/>
      </c>
      <c r="P1001" s="99">
        <f>SUM(I1001)</f>
        <v/>
      </c>
      <c r="Q1001" s="117" t="n"/>
      <c r="R1001" s="118" t="n"/>
      <c r="S1001" s="118" t="n"/>
      <c r="T1001" s="119" t="n"/>
      <c r="U1001" s="120" t="n"/>
      <c r="V1001" s="120" t="n"/>
      <c r="W1001" s="121" t="n"/>
      <c r="X1001" s="122" t="n"/>
      <c r="Y1001" s="122" t="n"/>
      <c r="Z1001" s="143" t="n"/>
      <c r="AA1001" s="140" t="n"/>
      <c r="AB1001" s="140" t="n"/>
      <c r="AC1001" s="144" t="n"/>
      <c r="AD1001" s="142" t="n"/>
      <c r="AE1001" s="142" t="n"/>
    </row>
    <row r="1002" ht="15" customHeight="1" thickBot="1">
      <c r="B1002" s="85" t="inlineStr">
        <is>
          <t>45MSH07R</t>
        </is>
      </c>
      <c r="C1002" s="89">
        <f>SUMIF(数量表!D:H,B1002,数量表!H:H)</f>
        <v/>
      </c>
      <c r="D1002" s="89" t="n">
        <v>27</v>
      </c>
      <c r="E1002" s="89" t="n">
        <v>105</v>
      </c>
      <c r="F1002" s="90" t="n">
        <v>982</v>
      </c>
      <c r="G1002" s="89" t="n"/>
      <c r="H1002" s="91" t="n">
        <v>1</v>
      </c>
      <c r="I1002" s="213">
        <f>C1002*H1002</f>
        <v/>
      </c>
      <c r="J1002" s="29" t="n"/>
      <c r="K1002" s="96" t="n"/>
      <c r="L1002" s="97" t="n"/>
      <c r="M1002" s="97" t="n"/>
      <c r="N1002" s="98" t="inlineStr">
        <is>
          <t>27×105</t>
        </is>
      </c>
      <c r="O1002" s="99">
        <f>F1002</f>
        <v/>
      </c>
      <c r="P1002" s="99">
        <f>SUM(I1002)</f>
        <v/>
      </c>
      <c r="Q1002" s="117" t="n"/>
      <c r="R1002" s="118" t="n"/>
      <c r="S1002" s="118" t="n"/>
      <c r="T1002" s="119" t="n"/>
      <c r="U1002" s="120" t="n"/>
      <c r="V1002" s="120" t="n"/>
      <c r="W1002" s="121" t="n"/>
      <c r="X1002" s="122" t="n"/>
      <c r="Y1002" s="122" t="n"/>
      <c r="Z1002" s="143" t="n"/>
      <c r="AA1002" s="140" t="n"/>
      <c r="AB1002" s="140" t="n"/>
      <c r="AC1002" s="144" t="n"/>
      <c r="AD1002" s="142" t="n"/>
      <c r="AE1002" s="142" t="n"/>
    </row>
    <row r="1003" ht="15" customHeight="1" thickBot="1">
      <c r="B1003" s="83" t="inlineStr">
        <is>
          <t>45MSH07</t>
        </is>
      </c>
      <c r="C1003" s="89">
        <f>SUMIF(数量表!D:H,B1003,数量表!H:H)</f>
        <v/>
      </c>
      <c r="D1003" s="7" t="n">
        <v>27</v>
      </c>
      <c r="E1003" s="7" t="n">
        <v>105</v>
      </c>
      <c r="F1003" s="84" t="n">
        <v>345</v>
      </c>
      <c r="G1003" s="7" t="n"/>
      <c r="H1003" s="21" t="n">
        <v>2</v>
      </c>
      <c r="I1003" s="217">
        <f>C1003*H1003</f>
        <v/>
      </c>
      <c r="J1003" s="29" t="n"/>
      <c r="K1003" s="96" t="n"/>
      <c r="L1003" s="97" t="n"/>
      <c r="M1003" s="97" t="n"/>
      <c r="N1003" s="98" t="inlineStr">
        <is>
          <t>27×105</t>
        </is>
      </c>
      <c r="O1003" s="99">
        <f>F1003</f>
        <v/>
      </c>
      <c r="P1003" s="99">
        <f>SUM(I1003)</f>
        <v/>
      </c>
      <c r="Q1003" s="117" t="n"/>
      <c r="R1003" s="118" t="n"/>
      <c r="S1003" s="118" t="n"/>
      <c r="T1003" s="119" t="n"/>
      <c r="U1003" s="120" t="n"/>
      <c r="V1003" s="120" t="n"/>
      <c r="W1003" s="121" t="n"/>
      <c r="X1003" s="122" t="n"/>
      <c r="Y1003" s="122" t="n"/>
      <c r="Z1003" s="143" t="n"/>
      <c r="AA1003" s="140" t="n"/>
      <c r="AB1003" s="140" t="n"/>
      <c r="AC1003" s="144" t="n"/>
      <c r="AD1003" s="142" t="n"/>
      <c r="AE1003" s="142" t="n"/>
    </row>
    <row r="1004" ht="15" customHeight="1" thickBot="1">
      <c r="B1004" s="79" t="inlineStr">
        <is>
          <t>45MSH07L</t>
        </is>
      </c>
      <c r="C1004" s="89">
        <f>SUMIF(数量表!D:H,B1004,数量表!H:H)</f>
        <v/>
      </c>
      <c r="D1004" s="80" t="n">
        <v>27</v>
      </c>
      <c r="E1004" s="80" t="n">
        <v>105</v>
      </c>
      <c r="F1004" s="81" t="n">
        <v>332</v>
      </c>
      <c r="G1004" s="80" t="n"/>
      <c r="H1004" s="82" t="n">
        <v>2</v>
      </c>
      <c r="I1004" s="212">
        <f>C1004*H1004</f>
        <v/>
      </c>
      <c r="J1004" s="29" t="n"/>
      <c r="K1004" s="96" t="n"/>
      <c r="L1004" s="97" t="n"/>
      <c r="M1004" s="97" t="n"/>
      <c r="N1004" s="98" t="inlineStr">
        <is>
          <t>27×105</t>
        </is>
      </c>
      <c r="O1004" s="99">
        <f>F1004</f>
        <v/>
      </c>
      <c r="P1004" s="99">
        <f>SUM(I1004)</f>
        <v/>
      </c>
      <c r="Q1004" s="117" t="n"/>
      <c r="R1004" s="118" t="n"/>
      <c r="S1004" s="118" t="n"/>
      <c r="T1004" s="119" t="n"/>
      <c r="U1004" s="120" t="n"/>
      <c r="V1004" s="120" t="n"/>
      <c r="W1004" s="121" t="n"/>
      <c r="X1004" s="122" t="n"/>
      <c r="Y1004" s="122" t="n"/>
      <c r="Z1004" s="143" t="n"/>
      <c r="AA1004" s="140" t="n"/>
      <c r="AB1004" s="140" t="n"/>
      <c r="AC1004" s="144" t="n"/>
      <c r="AD1004" s="142" t="n"/>
      <c r="AE1004" s="142" t="n"/>
    </row>
    <row r="1005" ht="15" customHeight="1" thickBot="1">
      <c r="B1005" s="85" t="inlineStr">
        <is>
          <t>45MSH07L</t>
        </is>
      </c>
      <c r="C1005" s="89">
        <f>SUMIF(数量表!D:H,B1005,数量表!H:H)</f>
        <v/>
      </c>
      <c r="D1005" t="n">
        <v>27</v>
      </c>
      <c r="E1005" t="n">
        <v>105</v>
      </c>
      <c r="F1005" s="86" t="n">
        <v>486</v>
      </c>
      <c r="H1005" s="87" t="n">
        <v>1</v>
      </c>
      <c r="I1005" s="214">
        <f>C1005*H1005</f>
        <v/>
      </c>
      <c r="J1005" s="29" t="n"/>
      <c r="K1005" s="96" t="n"/>
      <c r="L1005" s="97" t="n"/>
      <c r="M1005" s="97" t="n"/>
      <c r="N1005" s="98" t="inlineStr">
        <is>
          <t>27×105</t>
        </is>
      </c>
      <c r="O1005" s="99">
        <f>F1005</f>
        <v/>
      </c>
      <c r="P1005" s="99">
        <f>SUM(I1005)</f>
        <v/>
      </c>
      <c r="Q1005" s="117" t="n"/>
      <c r="R1005" s="118" t="n"/>
      <c r="S1005" s="118" t="n"/>
      <c r="T1005" s="119" t="n"/>
      <c r="U1005" s="120" t="n"/>
      <c r="V1005" s="120" t="n"/>
      <c r="W1005" s="121" t="n"/>
      <c r="X1005" s="122" t="n"/>
      <c r="Y1005" s="122" t="n"/>
      <c r="Z1005" s="143" t="n"/>
      <c r="AA1005" s="140" t="n"/>
      <c r="AB1005" s="140" t="n"/>
      <c r="AC1005" s="144" t="n"/>
      <c r="AD1005" s="142" t="n"/>
      <c r="AE1005" s="142" t="n"/>
    </row>
    <row r="1006" ht="15" customHeight="1" thickBot="1">
      <c r="B1006" s="88" t="inlineStr">
        <is>
          <t>45MSH07L</t>
        </is>
      </c>
      <c r="C1006" s="89">
        <f>SUMIF(数量表!D:H,B1006,数量表!H:H)</f>
        <v/>
      </c>
      <c r="D1006" s="89" t="n">
        <v>27</v>
      </c>
      <c r="E1006" s="89" t="n">
        <v>105</v>
      </c>
      <c r="F1006" s="90" t="n">
        <v>982</v>
      </c>
      <c r="G1006" s="89" t="n"/>
      <c r="H1006" s="91" t="n">
        <v>1</v>
      </c>
      <c r="I1006" s="213">
        <f>C1006*H1006</f>
        <v/>
      </c>
      <c r="J1006" s="29" t="n"/>
      <c r="K1006" s="96" t="n"/>
      <c r="L1006" s="97" t="n"/>
      <c r="M1006" s="97" t="n"/>
      <c r="N1006" s="98" t="inlineStr">
        <is>
          <t>27×105</t>
        </is>
      </c>
      <c r="O1006" s="99">
        <f>F1006</f>
        <v/>
      </c>
      <c r="P1006" s="99">
        <f>SUM(I1006)</f>
        <v/>
      </c>
      <c r="Q1006" s="117" t="n"/>
      <c r="R1006" s="118" t="n"/>
      <c r="S1006" s="118" t="n"/>
      <c r="T1006" s="119" t="n"/>
      <c r="U1006" s="120" t="n"/>
      <c r="V1006" s="120" t="n"/>
      <c r="W1006" s="121" t="n"/>
      <c r="X1006" s="122" t="n"/>
      <c r="Y1006" s="122" t="n"/>
      <c r="Z1006" s="143" t="n"/>
      <c r="AA1006" s="140" t="n"/>
      <c r="AB1006" s="140" t="n"/>
      <c r="AC1006" s="144" t="n"/>
      <c r="AD1006" s="142" t="n"/>
      <c r="AE1006" s="142" t="n"/>
    </row>
    <row r="1007" ht="15" customHeight="1" thickBot="1">
      <c r="B1007" s="79" t="inlineStr">
        <is>
          <t>45MSH07R</t>
        </is>
      </c>
      <c r="C1007" s="89">
        <f>SUMIF(数量表!D:H,B1007,数量表!H:H)</f>
        <v/>
      </c>
      <c r="D1007" s="80" t="n">
        <v>27</v>
      </c>
      <c r="E1007" s="80" t="n">
        <v>105</v>
      </c>
      <c r="F1007" s="81" t="n">
        <v>332</v>
      </c>
      <c r="G1007" s="80" t="n"/>
      <c r="H1007" s="82" t="n">
        <v>2</v>
      </c>
      <c r="I1007" s="212">
        <f>C1007*H1007</f>
        <v/>
      </c>
      <c r="J1007" s="29" t="n"/>
      <c r="K1007" s="96" t="n"/>
      <c r="L1007" s="97" t="n"/>
      <c r="M1007" s="97" t="n"/>
      <c r="N1007" s="98" t="inlineStr">
        <is>
          <t>27×105</t>
        </is>
      </c>
      <c r="O1007" s="99">
        <f>F1007</f>
        <v/>
      </c>
      <c r="P1007" s="99">
        <f>SUM(I1007)</f>
        <v/>
      </c>
      <c r="Q1007" s="117" t="n"/>
      <c r="R1007" s="118" t="n"/>
      <c r="S1007" s="118" t="n"/>
      <c r="T1007" s="119" t="n"/>
      <c r="U1007" s="120" t="n"/>
      <c r="V1007" s="120" t="n"/>
      <c r="W1007" s="121" t="n"/>
      <c r="X1007" s="122" t="n"/>
      <c r="Y1007" s="122" t="n"/>
      <c r="Z1007" s="143" t="n"/>
      <c r="AA1007" s="140" t="n"/>
      <c r="AB1007" s="140" t="n"/>
      <c r="AC1007" s="144" t="n"/>
      <c r="AD1007" s="142" t="n"/>
      <c r="AE1007" s="142" t="n"/>
    </row>
    <row r="1008" ht="15" customHeight="1" thickBot="1">
      <c r="B1008" s="85" t="inlineStr">
        <is>
          <t>45MSH07R</t>
        </is>
      </c>
      <c r="C1008" s="89">
        <f>SUMIF(数量表!D:H,B1008,数量表!H:H)</f>
        <v/>
      </c>
      <c r="D1008" t="n">
        <v>27</v>
      </c>
      <c r="E1008" t="n">
        <v>105</v>
      </c>
      <c r="F1008" s="86" t="n">
        <v>486</v>
      </c>
      <c r="H1008" s="87" t="n">
        <v>1</v>
      </c>
      <c r="I1008" s="214">
        <f>C1008*H1008</f>
        <v/>
      </c>
      <c r="J1008" s="29" t="n"/>
      <c r="K1008" s="96" t="n"/>
      <c r="L1008" s="97" t="n"/>
      <c r="M1008" s="97" t="n"/>
      <c r="N1008" s="98" t="inlineStr">
        <is>
          <t>27×105</t>
        </is>
      </c>
      <c r="O1008" s="99">
        <f>F1008</f>
        <v/>
      </c>
      <c r="P1008" s="99">
        <f>SUM(I1008)</f>
        <v/>
      </c>
      <c r="Q1008" s="117" t="n"/>
      <c r="R1008" s="118" t="n"/>
      <c r="S1008" s="118" t="n"/>
      <c r="T1008" s="119" t="n"/>
      <c r="U1008" s="120" t="n"/>
      <c r="V1008" s="120" t="n"/>
      <c r="W1008" s="121" t="n"/>
      <c r="X1008" s="122" t="n"/>
      <c r="Y1008" s="122" t="n"/>
      <c r="Z1008" s="143" t="n"/>
      <c r="AA1008" s="140" t="n"/>
      <c r="AB1008" s="140" t="n"/>
      <c r="AC1008" s="144" t="n"/>
      <c r="AD1008" s="142" t="n"/>
      <c r="AE1008" s="142" t="n"/>
    </row>
    <row r="1009" ht="15" customHeight="1" thickBot="1">
      <c r="B1009" s="85" t="inlineStr">
        <is>
          <t>45MSH07R</t>
        </is>
      </c>
      <c r="C1009" s="89">
        <f>SUMIF(数量表!D:H,B1009,数量表!H:H)</f>
        <v/>
      </c>
      <c r="D1009" s="89" t="n">
        <v>27</v>
      </c>
      <c r="E1009" s="89" t="n">
        <v>105</v>
      </c>
      <c r="F1009" s="90" t="n">
        <v>982</v>
      </c>
      <c r="G1009" s="89" t="n"/>
      <c r="H1009" s="91" t="n">
        <v>1</v>
      </c>
      <c r="I1009" s="213">
        <f>C1009*H1009</f>
        <v/>
      </c>
      <c r="J1009" s="29" t="n"/>
      <c r="K1009" s="96" t="n"/>
      <c r="L1009" s="97" t="n"/>
      <c r="M1009" s="97" t="n"/>
      <c r="N1009" s="98" t="inlineStr">
        <is>
          <t>27×105</t>
        </is>
      </c>
      <c r="O1009" s="99">
        <f>F1009</f>
        <v/>
      </c>
      <c r="P1009" s="99">
        <f>SUM(I1009)</f>
        <v/>
      </c>
      <c r="Q1009" s="117" t="n"/>
      <c r="R1009" s="118" t="n"/>
      <c r="S1009" s="118" t="n"/>
      <c r="T1009" s="119" t="n"/>
      <c r="U1009" s="120" t="n"/>
      <c r="V1009" s="120" t="n"/>
      <c r="W1009" s="121" t="n"/>
      <c r="X1009" s="122" t="n"/>
      <c r="Y1009" s="122" t="n"/>
      <c r="Z1009" s="143" t="n"/>
      <c r="AA1009" s="140" t="n"/>
      <c r="AB1009" s="140" t="n"/>
      <c r="AC1009" s="144" t="n"/>
      <c r="AD1009" s="142" t="n"/>
      <c r="AE1009" s="142" t="n"/>
    </row>
    <row r="1010" ht="15" customHeight="1" thickBot="1">
      <c r="B1010" s="83" t="inlineStr">
        <is>
          <t>90MSH07</t>
        </is>
      </c>
      <c r="C1010" s="89">
        <f>SUMIF(数量表!D:H,B1010,数量表!H:H)</f>
        <v/>
      </c>
      <c r="D1010" s="7" t="n">
        <v>27</v>
      </c>
      <c r="E1010" s="7" t="n">
        <v>105</v>
      </c>
      <c r="F1010" s="84" t="n">
        <v>345</v>
      </c>
      <c r="G1010" s="7" t="n"/>
      <c r="H1010" s="21" t="n">
        <v>2</v>
      </c>
      <c r="I1010" s="217">
        <f>C1010*H1010</f>
        <v/>
      </c>
      <c r="J1010" s="29" t="n"/>
      <c r="K1010" s="96" t="n"/>
      <c r="L1010" s="97" t="n"/>
      <c r="M1010" s="97" t="n"/>
      <c r="N1010" s="98" t="inlineStr">
        <is>
          <t>27×105</t>
        </is>
      </c>
      <c r="O1010" s="99">
        <f>F1010</f>
        <v/>
      </c>
      <c r="P1010" s="99">
        <f>SUM(I1010)</f>
        <v/>
      </c>
      <c r="Q1010" s="117" t="n"/>
      <c r="R1010" s="118" t="n"/>
      <c r="S1010" s="118" t="n"/>
      <c r="T1010" s="119" t="n"/>
      <c r="U1010" s="120" t="n"/>
      <c r="V1010" s="120" t="n"/>
      <c r="W1010" s="121" t="n"/>
      <c r="X1010" s="122" t="n"/>
      <c r="Y1010" s="122" t="n"/>
      <c r="Z1010" s="143" t="n"/>
      <c r="AA1010" s="140" t="n"/>
      <c r="AB1010" s="140" t="n"/>
      <c r="AC1010" s="144" t="n"/>
      <c r="AD1010" s="142" t="n"/>
      <c r="AE1010" s="142" t="n"/>
    </row>
    <row r="1011" ht="15" customHeight="1" thickBot="1">
      <c r="B1011" s="79" t="inlineStr">
        <is>
          <t>90MSH07L</t>
        </is>
      </c>
      <c r="C1011" s="89">
        <f>SUMIF(数量表!D:H,B1011,数量表!H:H)</f>
        <v/>
      </c>
      <c r="D1011" s="80" t="n">
        <v>27</v>
      </c>
      <c r="E1011" s="80" t="n">
        <v>105</v>
      </c>
      <c r="F1011" s="81" t="n">
        <v>332</v>
      </c>
      <c r="G1011" s="80" t="n"/>
      <c r="H1011" s="82" t="n">
        <v>2</v>
      </c>
      <c r="I1011" s="212">
        <f>C1011*H1011</f>
        <v/>
      </c>
      <c r="J1011" s="29" t="n"/>
      <c r="K1011" s="96" t="n"/>
      <c r="L1011" s="97" t="n"/>
      <c r="M1011" s="97" t="n"/>
      <c r="N1011" s="98" t="inlineStr">
        <is>
          <t>27×105</t>
        </is>
      </c>
      <c r="O1011" s="99">
        <f>F1011</f>
        <v/>
      </c>
      <c r="P1011" s="99">
        <f>SUM(I1011)</f>
        <v/>
      </c>
      <c r="Q1011" s="117" t="n"/>
      <c r="R1011" s="118" t="n"/>
      <c r="S1011" s="118" t="n"/>
      <c r="T1011" s="119" t="n"/>
      <c r="U1011" s="120" t="n"/>
      <c r="V1011" s="120" t="n"/>
      <c r="W1011" s="121" t="n"/>
      <c r="X1011" s="122" t="n"/>
      <c r="Y1011" s="122" t="n"/>
      <c r="Z1011" s="143" t="n"/>
      <c r="AA1011" s="140" t="n"/>
      <c r="AB1011" s="140" t="n"/>
      <c r="AC1011" s="144" t="n"/>
      <c r="AD1011" s="142" t="n"/>
      <c r="AE1011" s="142" t="n"/>
    </row>
    <row r="1012" ht="15" customHeight="1" thickBot="1">
      <c r="B1012" s="85" t="inlineStr">
        <is>
          <t>90MSH07L</t>
        </is>
      </c>
      <c r="C1012" s="89">
        <f>SUMIF(数量表!D:H,B1012,数量表!H:H)</f>
        <v/>
      </c>
      <c r="D1012" t="n">
        <v>27</v>
      </c>
      <c r="E1012" t="n">
        <v>105</v>
      </c>
      <c r="F1012" s="86" t="n">
        <v>236</v>
      </c>
      <c r="H1012" s="87" t="n">
        <v>1</v>
      </c>
      <c r="I1012" s="214">
        <f>C1012*H1012</f>
        <v/>
      </c>
      <c r="J1012" s="29" t="n"/>
      <c r="K1012" s="96" t="n"/>
      <c r="L1012" s="97" t="n"/>
      <c r="M1012" s="97" t="n"/>
      <c r="N1012" s="98" t="inlineStr">
        <is>
          <t>27×105</t>
        </is>
      </c>
      <c r="O1012" s="99">
        <f>F1012</f>
        <v/>
      </c>
      <c r="P1012" s="99">
        <f>SUM(I1012)</f>
        <v/>
      </c>
      <c r="Q1012" s="117" t="n"/>
      <c r="R1012" s="118" t="n"/>
      <c r="S1012" s="118" t="n"/>
      <c r="T1012" s="119" t="n"/>
      <c r="U1012" s="120" t="n"/>
      <c r="V1012" s="120" t="n"/>
      <c r="W1012" s="121" t="n"/>
      <c r="X1012" s="122" t="n"/>
      <c r="Y1012" s="122" t="n"/>
      <c r="Z1012" s="143" t="n"/>
      <c r="AA1012" s="140" t="n"/>
      <c r="AB1012" s="140" t="n"/>
      <c r="AC1012" s="144" t="n"/>
      <c r="AD1012" s="142" t="n"/>
      <c r="AE1012" s="142" t="n"/>
    </row>
    <row r="1013" ht="15" customHeight="1" thickBot="1">
      <c r="B1013" s="88" t="inlineStr">
        <is>
          <t>90MSH07L</t>
        </is>
      </c>
      <c r="C1013" s="89">
        <f>SUMIF(数量表!D:H,B1013,数量表!H:H)</f>
        <v/>
      </c>
      <c r="D1013" s="89" t="n">
        <v>27</v>
      </c>
      <c r="E1013" s="89" t="n">
        <v>105</v>
      </c>
      <c r="F1013" s="90" t="n">
        <v>982</v>
      </c>
      <c r="G1013" s="89" t="n"/>
      <c r="H1013" s="91" t="n">
        <v>1</v>
      </c>
      <c r="I1013" s="213">
        <f>C1013*H1013</f>
        <v/>
      </c>
      <c r="J1013" s="29" t="n"/>
      <c r="K1013" s="96" t="n"/>
      <c r="L1013" s="97" t="n"/>
      <c r="M1013" s="97" t="n"/>
      <c r="N1013" s="98" t="inlineStr">
        <is>
          <t>27×105</t>
        </is>
      </c>
      <c r="O1013" s="99">
        <f>F1013</f>
        <v/>
      </c>
      <c r="P1013" s="99">
        <f>SUM(I1013)</f>
        <v/>
      </c>
      <c r="Q1013" s="117" t="n"/>
      <c r="R1013" s="118" t="n"/>
      <c r="S1013" s="118" t="n"/>
      <c r="T1013" s="119" t="n"/>
      <c r="U1013" s="120" t="n"/>
      <c r="V1013" s="120" t="n"/>
      <c r="W1013" s="121" t="n"/>
      <c r="X1013" s="122" t="n"/>
      <c r="Y1013" s="122" t="n"/>
      <c r="Z1013" s="143" t="n"/>
      <c r="AA1013" s="140" t="n"/>
      <c r="AB1013" s="140" t="n"/>
      <c r="AC1013" s="144" t="n"/>
      <c r="AD1013" s="142" t="n"/>
      <c r="AE1013" s="142" t="n"/>
    </row>
    <row r="1014" ht="15" customHeight="1" thickBot="1">
      <c r="B1014" s="79" t="inlineStr">
        <is>
          <t>90MSH07R</t>
        </is>
      </c>
      <c r="C1014" s="89">
        <f>SUMIF(数量表!D:H,B1014,数量表!H:H)</f>
        <v/>
      </c>
      <c r="D1014" s="80" t="n">
        <v>27</v>
      </c>
      <c r="E1014" s="80" t="n">
        <v>105</v>
      </c>
      <c r="F1014" s="81" t="n">
        <v>332</v>
      </c>
      <c r="G1014" s="80" t="n"/>
      <c r="H1014" s="82" t="n">
        <v>2</v>
      </c>
      <c r="I1014" s="212">
        <f>C1014*H1014</f>
        <v/>
      </c>
      <c r="J1014" s="29" t="n"/>
      <c r="K1014" s="96" t="n"/>
      <c r="L1014" s="97" t="n"/>
      <c r="M1014" s="97" t="n"/>
      <c r="N1014" s="98" t="inlineStr">
        <is>
          <t>27×105</t>
        </is>
      </c>
      <c r="O1014" s="99">
        <f>F1014</f>
        <v/>
      </c>
      <c r="P1014" s="99">
        <f>SUM(I1014)</f>
        <v/>
      </c>
      <c r="Q1014" s="117" t="n"/>
      <c r="R1014" s="118" t="n"/>
      <c r="S1014" s="118" t="n"/>
      <c r="T1014" s="119" t="n"/>
      <c r="U1014" s="120" t="n"/>
      <c r="V1014" s="120" t="n"/>
      <c r="W1014" s="121" t="n"/>
      <c r="X1014" s="122" t="n"/>
      <c r="Y1014" s="122" t="n"/>
      <c r="Z1014" s="143" t="n"/>
      <c r="AA1014" s="140" t="n"/>
      <c r="AB1014" s="140" t="n"/>
      <c r="AC1014" s="144" t="n"/>
      <c r="AD1014" s="142" t="n"/>
      <c r="AE1014" s="142" t="n"/>
    </row>
    <row r="1015" ht="15" customHeight="1" thickBot="1">
      <c r="B1015" s="85" t="inlineStr">
        <is>
          <t>90MSH07R</t>
        </is>
      </c>
      <c r="C1015" s="89">
        <f>SUMIF(数量表!D:H,B1015,数量表!H:H)</f>
        <v/>
      </c>
      <c r="D1015" t="n">
        <v>27</v>
      </c>
      <c r="E1015" t="n">
        <v>105</v>
      </c>
      <c r="F1015" s="86" t="n">
        <v>236</v>
      </c>
      <c r="H1015" s="87" t="n">
        <v>1</v>
      </c>
      <c r="I1015" s="214">
        <f>C1015*H1015</f>
        <v/>
      </c>
      <c r="J1015" s="29" t="n"/>
      <c r="K1015" s="96" t="n"/>
      <c r="L1015" s="97" t="n"/>
      <c r="M1015" s="97" t="n"/>
      <c r="N1015" s="98" t="inlineStr">
        <is>
          <t>27×105</t>
        </is>
      </c>
      <c r="O1015" s="99">
        <f>F1015</f>
        <v/>
      </c>
      <c r="P1015" s="99">
        <f>SUM(I1015)</f>
        <v/>
      </c>
      <c r="Q1015" s="117" t="n"/>
      <c r="R1015" s="118" t="n"/>
      <c r="S1015" s="118" t="n"/>
      <c r="T1015" s="119" t="n"/>
      <c r="U1015" s="120" t="n"/>
      <c r="V1015" s="120" t="n"/>
      <c r="W1015" s="121" t="n"/>
      <c r="X1015" s="122" t="n"/>
      <c r="Y1015" s="122" t="n"/>
      <c r="Z1015" s="143" t="n"/>
      <c r="AA1015" s="140" t="n"/>
      <c r="AB1015" s="140" t="n"/>
      <c r="AC1015" s="144" t="n"/>
      <c r="AD1015" s="142" t="n"/>
      <c r="AE1015" s="142" t="n"/>
    </row>
    <row r="1016" ht="15" customHeight="1" thickBot="1">
      <c r="B1016" s="85" t="inlineStr">
        <is>
          <t>90MSH07R</t>
        </is>
      </c>
      <c r="C1016" s="89">
        <f>SUMIF(数量表!D:H,B1016,数量表!H:H)</f>
        <v/>
      </c>
      <c r="D1016" s="89" t="n">
        <v>27</v>
      </c>
      <c r="E1016" s="89" t="n">
        <v>105</v>
      </c>
      <c r="F1016" s="90" t="n">
        <v>982</v>
      </c>
      <c r="G1016" s="89" t="n"/>
      <c r="H1016" s="91" t="n">
        <v>1</v>
      </c>
      <c r="I1016" s="213">
        <f>C1016*H1016</f>
        <v/>
      </c>
      <c r="J1016" s="29" t="n"/>
      <c r="K1016" s="96" t="n"/>
      <c r="L1016" s="97" t="n"/>
      <c r="M1016" s="97" t="n"/>
      <c r="N1016" s="98" t="inlineStr">
        <is>
          <t>27×105</t>
        </is>
      </c>
      <c r="O1016" s="99">
        <f>F1016</f>
        <v/>
      </c>
      <c r="P1016" s="99">
        <f>SUM(I1016)</f>
        <v/>
      </c>
      <c r="Q1016" s="117" t="n"/>
      <c r="R1016" s="118" t="n"/>
      <c r="S1016" s="118" t="n"/>
      <c r="T1016" s="119" t="n"/>
      <c r="U1016" s="120" t="n"/>
      <c r="V1016" s="120" t="n"/>
      <c r="W1016" s="121" t="n"/>
      <c r="X1016" s="122" t="n"/>
      <c r="Y1016" s="122" t="n"/>
      <c r="Z1016" s="143" t="n"/>
      <c r="AA1016" s="140" t="n"/>
      <c r="AB1016" s="140" t="n"/>
      <c r="AC1016" s="144" t="n"/>
      <c r="AD1016" s="142" t="n"/>
      <c r="AE1016" s="142" t="n"/>
    </row>
    <row r="1017" ht="15" customHeight="1" thickBot="1">
      <c r="B1017" s="83" t="inlineStr">
        <is>
          <t>90MSH07</t>
        </is>
      </c>
      <c r="C1017" s="89">
        <f>SUMIF(数量表!D:H,B1017,数量表!H:H)</f>
        <v/>
      </c>
      <c r="D1017" s="7" t="n">
        <v>27</v>
      </c>
      <c r="E1017" s="7" t="n">
        <v>105</v>
      </c>
      <c r="F1017" s="84" t="n">
        <v>345</v>
      </c>
      <c r="G1017" s="7" t="n"/>
      <c r="H1017" s="21" t="n">
        <v>2</v>
      </c>
      <c r="I1017" s="217">
        <f>C1017*H1017</f>
        <v/>
      </c>
      <c r="J1017" s="29" t="n"/>
      <c r="K1017" s="96" t="n"/>
      <c r="L1017" s="97" t="n"/>
      <c r="M1017" s="97" t="n"/>
      <c r="N1017" s="98" t="inlineStr">
        <is>
          <t>27×105</t>
        </is>
      </c>
      <c r="O1017" s="99">
        <f>F1017</f>
        <v/>
      </c>
      <c r="P1017" s="99">
        <f>SUM(I1017)</f>
        <v/>
      </c>
      <c r="Q1017" s="117" t="n"/>
      <c r="R1017" s="118" t="n"/>
      <c r="S1017" s="118" t="n"/>
      <c r="T1017" s="119" t="n"/>
      <c r="U1017" s="120" t="n"/>
      <c r="V1017" s="120" t="n"/>
      <c r="W1017" s="121" t="n"/>
      <c r="X1017" s="122" t="n"/>
      <c r="Y1017" s="122" t="n"/>
      <c r="Z1017" s="143" t="n"/>
      <c r="AA1017" s="140" t="n"/>
      <c r="AB1017" s="140" t="n"/>
      <c r="AC1017" s="144" t="n"/>
      <c r="AD1017" s="142" t="n"/>
      <c r="AE1017" s="142" t="n"/>
    </row>
    <row r="1018" ht="15" customHeight="1" thickBot="1">
      <c r="B1018" s="79" t="inlineStr">
        <is>
          <t>90MSH07L</t>
        </is>
      </c>
      <c r="C1018" s="89">
        <f>SUMIF(数量表!D:H,B1018,数量表!H:H)</f>
        <v/>
      </c>
      <c r="D1018" s="80" t="n">
        <v>27</v>
      </c>
      <c r="E1018" s="80" t="n">
        <v>105</v>
      </c>
      <c r="F1018" s="81" t="n">
        <v>332</v>
      </c>
      <c r="G1018" s="80" t="n"/>
      <c r="H1018" s="82" t="n">
        <v>2</v>
      </c>
      <c r="I1018" s="212">
        <f>C1018*H1018</f>
        <v/>
      </c>
      <c r="J1018" s="29" t="n"/>
      <c r="K1018" s="96" t="n"/>
      <c r="L1018" s="97" t="n"/>
      <c r="M1018" s="97" t="n"/>
      <c r="N1018" s="98" t="inlineStr">
        <is>
          <t>27×105</t>
        </is>
      </c>
      <c r="O1018" s="99">
        <f>F1018</f>
        <v/>
      </c>
      <c r="P1018" s="99">
        <f>SUM(I1018)</f>
        <v/>
      </c>
      <c r="Q1018" s="129" t="n"/>
      <c r="R1018" s="130" t="n"/>
      <c r="S1018" s="130" t="n"/>
      <c r="T1018" s="131" t="n"/>
      <c r="U1018" s="132" t="n"/>
      <c r="V1018" s="132" t="n"/>
      <c r="W1018" s="133" t="n"/>
      <c r="X1018" s="134" t="n"/>
      <c r="Y1018" s="134" t="n"/>
      <c r="Z1018" s="151" t="n"/>
      <c r="AA1018" s="152" t="n"/>
      <c r="AB1018" s="152" t="n"/>
      <c r="AC1018" s="153" t="n"/>
      <c r="AD1018" s="154" t="n"/>
      <c r="AE1018" s="154" t="n"/>
    </row>
    <row r="1019" ht="15" customHeight="1" thickBot="1">
      <c r="B1019" s="85" t="inlineStr">
        <is>
          <t>90MSH07L</t>
        </is>
      </c>
      <c r="C1019" s="89">
        <f>SUMIF(数量表!D:H,B1019,数量表!H:H)</f>
        <v/>
      </c>
      <c r="D1019" t="n">
        <v>27</v>
      </c>
      <c r="E1019" t="n">
        <v>105</v>
      </c>
      <c r="F1019" s="86" t="n">
        <v>236</v>
      </c>
      <c r="H1019" s="87" t="n">
        <v>1</v>
      </c>
      <c r="I1019" s="214">
        <f>C1019*H1019</f>
        <v/>
      </c>
      <c r="J1019" s="29" t="n"/>
      <c r="K1019" s="96" t="n"/>
      <c r="L1019" s="97" t="n"/>
      <c r="M1019" s="97" t="n"/>
      <c r="N1019" s="98" t="inlineStr">
        <is>
          <t>27×105</t>
        </is>
      </c>
      <c r="O1019" s="99">
        <f>F1019</f>
        <v/>
      </c>
      <c r="P1019" s="99">
        <f>SUM(I1019)</f>
        <v/>
      </c>
      <c r="Q1019" s="117" t="n"/>
      <c r="R1019" s="118" t="n"/>
      <c r="S1019" s="118" t="n"/>
      <c r="T1019" s="119" t="n"/>
      <c r="U1019" s="120" t="n"/>
      <c r="V1019" s="120" t="n"/>
      <c r="W1019" s="121" t="n"/>
      <c r="X1019" s="122" t="n"/>
      <c r="Y1019" s="122" t="n"/>
      <c r="Z1019" s="143" t="n"/>
      <c r="AA1019" s="140" t="n"/>
      <c r="AB1019" s="140" t="n"/>
      <c r="AC1019" s="144" t="n"/>
      <c r="AD1019" s="142" t="n"/>
      <c r="AE1019" s="142" t="n"/>
    </row>
    <row r="1020" ht="15" customHeight="1" thickBot="1">
      <c r="B1020" s="88" t="inlineStr">
        <is>
          <t>90MSH07L</t>
        </is>
      </c>
      <c r="C1020" s="89">
        <f>SUMIF(数量表!D:H,B1020,数量表!H:H)</f>
        <v/>
      </c>
      <c r="D1020" s="89" t="n">
        <v>27</v>
      </c>
      <c r="E1020" s="89" t="n">
        <v>105</v>
      </c>
      <c r="F1020" s="90" t="n">
        <v>982</v>
      </c>
      <c r="G1020" s="89" t="n"/>
      <c r="H1020" s="91" t="n">
        <v>1</v>
      </c>
      <c r="I1020" s="213">
        <f>C1020*H1020</f>
        <v/>
      </c>
      <c r="J1020" s="29" t="n"/>
      <c r="K1020" s="96" t="n"/>
      <c r="L1020" s="97" t="n"/>
      <c r="M1020" s="97" t="n"/>
      <c r="N1020" s="98" t="inlineStr">
        <is>
          <t>27×105</t>
        </is>
      </c>
      <c r="O1020" s="99">
        <f>F1020</f>
        <v/>
      </c>
      <c r="P1020" s="99">
        <f>SUM(I1020)</f>
        <v/>
      </c>
      <c r="Q1020" s="117" t="n"/>
      <c r="R1020" s="118" t="n"/>
      <c r="S1020" s="118" t="n"/>
      <c r="T1020" s="119" t="n"/>
      <c r="U1020" s="120" t="n"/>
      <c r="V1020" s="120" t="n"/>
      <c r="W1020" s="121" t="n"/>
      <c r="X1020" s="122" t="n"/>
      <c r="Y1020" s="122" t="n"/>
      <c r="Z1020" s="143" t="n"/>
      <c r="AA1020" s="140" t="n"/>
      <c r="AB1020" s="140" t="n"/>
      <c r="AC1020" s="144" t="n"/>
      <c r="AD1020" s="142" t="n"/>
      <c r="AE1020" s="142" t="n"/>
    </row>
    <row r="1021" ht="15" customHeight="1" thickBot="1">
      <c r="B1021" s="79" t="inlineStr">
        <is>
          <t>90MSH07R</t>
        </is>
      </c>
      <c r="C1021" s="89">
        <f>SUMIF(数量表!D:H,B1021,数量表!H:H)</f>
        <v/>
      </c>
      <c r="D1021" s="80" t="n">
        <v>27</v>
      </c>
      <c r="E1021" s="80" t="n">
        <v>105</v>
      </c>
      <c r="F1021" s="81" t="n">
        <v>332</v>
      </c>
      <c r="G1021" s="80" t="n"/>
      <c r="H1021" s="82" t="n">
        <v>2</v>
      </c>
      <c r="I1021" s="212">
        <f>C1021*H1021</f>
        <v/>
      </c>
      <c r="J1021" s="29" t="n"/>
      <c r="K1021" s="96" t="n"/>
      <c r="L1021" s="97" t="n"/>
      <c r="M1021" s="97" t="n"/>
      <c r="N1021" s="98" t="inlineStr">
        <is>
          <t>27×105</t>
        </is>
      </c>
      <c r="O1021" s="99">
        <f>F1021</f>
        <v/>
      </c>
      <c r="P1021" s="99">
        <f>SUM(I1021)</f>
        <v/>
      </c>
      <c r="Q1021" s="129" t="n"/>
      <c r="R1021" s="130" t="n"/>
      <c r="S1021" s="130" t="n"/>
      <c r="T1021" s="131" t="n"/>
      <c r="U1021" s="132" t="n"/>
      <c r="V1021" s="132" t="n"/>
      <c r="W1021" s="133" t="n"/>
      <c r="X1021" s="134" t="n"/>
      <c r="Y1021" s="134" t="n"/>
      <c r="Z1021" s="151" t="n"/>
      <c r="AA1021" s="152" t="n"/>
      <c r="AB1021" s="152" t="n"/>
      <c r="AC1021" s="153" t="n"/>
      <c r="AD1021" s="154" t="n"/>
      <c r="AE1021" s="154" t="n"/>
    </row>
    <row r="1022" ht="15" customHeight="1" thickBot="1">
      <c r="B1022" s="85" t="inlineStr">
        <is>
          <t>90MSH07R</t>
        </is>
      </c>
      <c r="C1022" s="89">
        <f>SUMIF(数量表!D:H,B1022,数量表!H:H)</f>
        <v/>
      </c>
      <c r="D1022" t="n">
        <v>27</v>
      </c>
      <c r="E1022" t="n">
        <v>105</v>
      </c>
      <c r="F1022" s="86" t="n">
        <v>236</v>
      </c>
      <c r="H1022" s="87" t="n">
        <v>1</v>
      </c>
      <c r="I1022" s="214">
        <f>C1022*H1022</f>
        <v/>
      </c>
      <c r="J1022" s="29" t="n"/>
      <c r="K1022" s="96" t="n"/>
      <c r="L1022" s="97" t="n"/>
      <c r="M1022" s="97" t="n"/>
      <c r="N1022" s="98" t="inlineStr">
        <is>
          <t>27×105</t>
        </is>
      </c>
      <c r="O1022" s="99">
        <f>F1022</f>
        <v/>
      </c>
      <c r="P1022" s="99">
        <f>SUM(I1022)</f>
        <v/>
      </c>
      <c r="Q1022" s="117" t="n"/>
      <c r="R1022" s="118" t="n"/>
      <c r="S1022" s="118" t="n"/>
      <c r="T1022" s="119" t="n"/>
      <c r="U1022" s="120" t="n"/>
      <c r="V1022" s="120" t="n"/>
      <c r="W1022" s="121" t="n"/>
      <c r="X1022" s="122" t="n"/>
      <c r="Y1022" s="122" t="n"/>
      <c r="Z1022" s="143" t="n"/>
      <c r="AA1022" s="140" t="n"/>
      <c r="AB1022" s="140" t="n"/>
      <c r="AC1022" s="144" t="n"/>
      <c r="AD1022" s="142" t="n"/>
      <c r="AE1022" s="142" t="n"/>
    </row>
    <row r="1023" ht="15" customHeight="1" thickBot="1">
      <c r="B1023" s="85" t="inlineStr">
        <is>
          <t>90MSH07R</t>
        </is>
      </c>
      <c r="C1023" s="89">
        <f>SUMIF(数量表!D:H,B1023,数量表!H:H)</f>
        <v/>
      </c>
      <c r="D1023" s="89" t="n">
        <v>27</v>
      </c>
      <c r="E1023" s="89" t="n">
        <v>105</v>
      </c>
      <c r="F1023" s="90" t="n">
        <v>982</v>
      </c>
      <c r="G1023" s="89" t="n"/>
      <c r="H1023" s="91" t="n">
        <v>1</v>
      </c>
      <c r="I1023" s="213">
        <f>C1023*H1023</f>
        <v/>
      </c>
      <c r="J1023" s="29" t="n"/>
      <c r="K1023" s="96" t="n"/>
      <c r="L1023" s="97" t="n"/>
      <c r="M1023" s="97" t="n"/>
      <c r="N1023" s="98" t="inlineStr">
        <is>
          <t>27×105</t>
        </is>
      </c>
      <c r="O1023" s="99">
        <f>F1023</f>
        <v/>
      </c>
      <c r="P1023" s="99">
        <f>SUM(I1023)</f>
        <v/>
      </c>
      <c r="Q1023" s="117" t="n"/>
      <c r="R1023" s="118" t="n"/>
      <c r="S1023" s="118" t="n"/>
      <c r="T1023" s="119" t="n"/>
      <c r="U1023" s="120" t="n"/>
      <c r="V1023" s="120" t="n"/>
      <c r="W1023" s="121" t="n"/>
      <c r="X1023" s="122" t="n"/>
      <c r="Y1023" s="122" t="n"/>
      <c r="Z1023" s="143" t="n"/>
      <c r="AA1023" s="140" t="n"/>
      <c r="AB1023" s="140" t="n"/>
      <c r="AC1023" s="144" t="n"/>
      <c r="AD1023" s="142" t="n"/>
      <c r="AE1023" s="142" t="n"/>
    </row>
    <row r="1024" ht="15" customHeight="1" thickBot="1">
      <c r="B1024" s="704" t="inlineStr">
        <is>
          <t>SH09</t>
        </is>
      </c>
      <c r="C1024" s="89">
        <f>SUMIF(数量表!D:H,B1024,数量表!H:H)</f>
        <v/>
      </c>
      <c r="D1024" s="7" t="n">
        <v>27</v>
      </c>
      <c r="E1024" s="7" t="n">
        <v>105</v>
      </c>
      <c r="F1024" s="84" t="n">
        <v>345</v>
      </c>
      <c r="G1024" s="7" t="n"/>
      <c r="H1024" s="21" t="n">
        <v>2</v>
      </c>
      <c r="I1024" s="217">
        <f>C1024*H1024</f>
        <v/>
      </c>
      <c r="J1024" s="29" t="n"/>
      <c r="K1024" s="96" t="n"/>
      <c r="L1024" s="97" t="n"/>
      <c r="M1024" s="97" t="n"/>
      <c r="N1024" s="98" t="inlineStr">
        <is>
          <t>27×105</t>
        </is>
      </c>
      <c r="O1024" s="99">
        <f>F1024</f>
        <v/>
      </c>
      <c r="P1024" s="99">
        <f>SUM(I1024)</f>
        <v/>
      </c>
      <c r="Q1024" s="117" t="n"/>
      <c r="R1024" s="118" t="n"/>
      <c r="S1024" s="118" t="n"/>
      <c r="T1024" s="119" t="n"/>
      <c r="U1024" s="120" t="n"/>
      <c r="V1024" s="120" t="n"/>
      <c r="W1024" s="121" t="n"/>
      <c r="X1024" s="122" t="n"/>
      <c r="Y1024" s="122" t="n"/>
      <c r="Z1024" s="143" t="n"/>
      <c r="AA1024" s="140" t="n"/>
      <c r="AB1024" s="140" t="n"/>
      <c r="AC1024" s="144" t="n"/>
      <c r="AD1024" s="142" t="n"/>
      <c r="AE1024" s="142" t="n"/>
    </row>
    <row r="1025" ht="15" customHeight="1" thickBot="1">
      <c r="B1025" s="701" t="inlineStr">
        <is>
          <t>SH09L</t>
        </is>
      </c>
      <c r="C1025" s="89">
        <f>SUMIF(数量表!D:H,B1025,数量表!H:H)</f>
        <v/>
      </c>
      <c r="D1025" s="80" t="n">
        <v>27</v>
      </c>
      <c r="E1025" s="80" t="n">
        <v>105</v>
      </c>
      <c r="F1025" s="81" t="n">
        <v>450</v>
      </c>
      <c r="G1025" s="80" t="n"/>
      <c r="H1025" s="82" t="n">
        <v>1</v>
      </c>
      <c r="I1025" s="212">
        <f>C1025*H1025</f>
        <v/>
      </c>
      <c r="J1025" s="216" t="n"/>
      <c r="K1025" s="96" t="n"/>
      <c r="L1025" s="97" t="n"/>
      <c r="M1025" s="97" t="n"/>
      <c r="N1025" s="98" t="inlineStr">
        <is>
          <t>27×105</t>
        </is>
      </c>
      <c r="O1025" s="99">
        <f>F1025</f>
        <v/>
      </c>
      <c r="P1025" s="99">
        <f>SUM(I1025)</f>
        <v/>
      </c>
      <c r="Q1025" s="117" t="n"/>
      <c r="R1025" s="118" t="n"/>
      <c r="S1025" s="118" t="n"/>
      <c r="T1025" s="119" t="n"/>
      <c r="U1025" s="120" t="n"/>
      <c r="V1025" s="120" t="n"/>
      <c r="W1025" s="121" t="n"/>
      <c r="X1025" s="122" t="n"/>
      <c r="Y1025" s="122" t="n"/>
      <c r="Z1025" s="143" t="n"/>
      <c r="AA1025" s="140" t="n"/>
      <c r="AB1025" s="140" t="n"/>
      <c r="AC1025" s="144" t="n"/>
      <c r="AD1025" s="142" t="n"/>
      <c r="AE1025" s="142" t="n"/>
    </row>
    <row r="1026" ht="15" customHeight="1" thickBot="1">
      <c r="B1026" s="702" t="inlineStr">
        <is>
          <t>SH09L</t>
        </is>
      </c>
      <c r="C1026" s="89">
        <f>SUMIF(数量表!D:H,B1026,数量表!H:H)</f>
        <v/>
      </c>
      <c r="D1026" t="n">
        <v>27</v>
      </c>
      <c r="E1026" t="n">
        <v>105</v>
      </c>
      <c r="F1026" s="86" t="n">
        <v>305</v>
      </c>
      <c r="H1026" s="87" t="n">
        <v>2</v>
      </c>
      <c r="I1026" s="214">
        <f>C1026*H1026</f>
        <v/>
      </c>
      <c r="J1026" s="29" t="n"/>
      <c r="K1026" s="96" t="n"/>
      <c r="L1026" s="97" t="n"/>
      <c r="M1026" s="97" t="n"/>
      <c r="N1026" s="98" t="inlineStr">
        <is>
          <t>27×105</t>
        </is>
      </c>
      <c r="O1026" s="99">
        <f>F1026</f>
        <v/>
      </c>
      <c r="P1026" s="99">
        <f>SUM(I1026)</f>
        <v/>
      </c>
      <c r="Q1026" s="117" t="n"/>
      <c r="R1026" s="118" t="n"/>
      <c r="S1026" s="118" t="n"/>
      <c r="T1026" s="119" t="n"/>
      <c r="U1026" s="120" t="n"/>
      <c r="V1026" s="120" t="n"/>
      <c r="W1026" s="121" t="n"/>
      <c r="X1026" s="122" t="n"/>
      <c r="Y1026" s="122" t="n"/>
      <c r="Z1026" s="143" t="n"/>
      <c r="AA1026" s="140" t="n"/>
      <c r="AB1026" s="140" t="n"/>
      <c r="AC1026" s="144" t="n"/>
      <c r="AD1026" s="142" t="n"/>
      <c r="AE1026" s="142" t="n"/>
    </row>
    <row r="1027" ht="15" customHeight="1" thickBot="1">
      <c r="B1027" s="703" t="inlineStr">
        <is>
          <t>SH09L</t>
        </is>
      </c>
      <c r="C1027" s="89">
        <f>SUMIF(数量表!D:H,B1027,数量表!H:H)</f>
        <v/>
      </c>
      <c r="D1027" t="n">
        <v>27</v>
      </c>
      <c r="E1027" t="n">
        <v>105</v>
      </c>
      <c r="F1027" s="90" t="n">
        <v>1068</v>
      </c>
      <c r="G1027" s="89" t="n"/>
      <c r="H1027" s="91" t="n">
        <v>1</v>
      </c>
      <c r="I1027" s="213">
        <f>C1027*H1027</f>
        <v/>
      </c>
      <c r="J1027" s="29" t="n"/>
      <c r="K1027" s="96" t="n"/>
      <c r="L1027" s="97" t="n"/>
      <c r="M1027" s="97" t="n"/>
      <c r="N1027" s="98" t="inlineStr">
        <is>
          <t>27×105</t>
        </is>
      </c>
      <c r="O1027" s="99">
        <f>F1027</f>
        <v/>
      </c>
      <c r="P1027" s="99">
        <f>SUM(I1027)</f>
        <v/>
      </c>
      <c r="Q1027" s="117" t="n"/>
      <c r="R1027" s="118" t="n"/>
      <c r="S1027" s="118" t="n"/>
      <c r="T1027" s="119" t="n"/>
      <c r="U1027" s="120" t="n"/>
      <c r="V1027" s="120" t="n"/>
      <c r="W1027" s="121" t="n"/>
      <c r="X1027" s="122" t="n"/>
      <c r="Y1027" s="122" t="n"/>
      <c r="Z1027" s="143" t="n"/>
      <c r="AA1027" s="140" t="n"/>
      <c r="AB1027" s="140" t="n"/>
      <c r="AC1027" s="144" t="n"/>
      <c r="AD1027" s="142" t="n"/>
      <c r="AE1027" s="142" t="n"/>
    </row>
    <row r="1028" ht="15" customHeight="1" thickBot="1">
      <c r="B1028" s="701" t="inlineStr">
        <is>
          <t>SH09R</t>
        </is>
      </c>
      <c r="C1028" s="89">
        <f>SUMIF(数量表!D:H,B1028,数量表!H:H)</f>
        <v/>
      </c>
      <c r="D1028" s="80" t="n">
        <v>27</v>
      </c>
      <c r="E1028" s="80" t="n">
        <v>105</v>
      </c>
      <c r="F1028" s="81" t="n">
        <v>450</v>
      </c>
      <c r="G1028" s="80" t="n"/>
      <c r="H1028" s="82" t="n">
        <v>1</v>
      </c>
      <c r="I1028" s="212">
        <f>C1028*H1028</f>
        <v/>
      </c>
      <c r="J1028" s="216" t="n"/>
      <c r="K1028" s="96" t="n"/>
      <c r="L1028" s="97" t="n"/>
      <c r="M1028" s="97" t="n"/>
      <c r="N1028" s="98" t="inlineStr">
        <is>
          <t>27×105</t>
        </is>
      </c>
      <c r="O1028" s="99">
        <f>F1028</f>
        <v/>
      </c>
      <c r="P1028" s="99">
        <f>SUM(I1028)</f>
        <v/>
      </c>
      <c r="Q1028" s="117" t="n"/>
      <c r="R1028" s="118" t="n"/>
      <c r="S1028" s="118" t="n"/>
      <c r="T1028" s="119" t="n"/>
      <c r="U1028" s="120" t="n"/>
      <c r="V1028" s="120" t="n"/>
      <c r="W1028" s="121" t="n"/>
      <c r="X1028" s="122" t="n"/>
      <c r="Y1028" s="122" t="n"/>
      <c r="Z1028" s="143" t="n"/>
      <c r="AA1028" s="140" t="n"/>
      <c r="AB1028" s="140" t="n"/>
      <c r="AC1028" s="144" t="n"/>
      <c r="AD1028" s="142" t="n"/>
      <c r="AE1028" s="142" t="n"/>
    </row>
    <row r="1029" ht="15" customHeight="1" thickBot="1">
      <c r="B1029" s="702" t="inlineStr">
        <is>
          <t>SH09R</t>
        </is>
      </c>
      <c r="C1029" s="89">
        <f>SUMIF(数量表!D:H,B1029,数量表!H:H)</f>
        <v/>
      </c>
      <c r="D1029" t="n">
        <v>27</v>
      </c>
      <c r="E1029" t="n">
        <v>105</v>
      </c>
      <c r="F1029" s="86" t="n">
        <v>305</v>
      </c>
      <c r="H1029" s="87" t="n">
        <v>2</v>
      </c>
      <c r="I1029" s="214">
        <f>C1029*H1029</f>
        <v/>
      </c>
      <c r="J1029" s="29" t="n"/>
      <c r="K1029" s="96" t="n"/>
      <c r="L1029" s="97" t="n"/>
      <c r="M1029" s="97" t="n"/>
      <c r="N1029" s="98" t="inlineStr">
        <is>
          <t>27×105</t>
        </is>
      </c>
      <c r="O1029" s="99">
        <f>F1029</f>
        <v/>
      </c>
      <c r="P1029" s="99">
        <f>SUM(I1029)</f>
        <v/>
      </c>
      <c r="Q1029" s="117" t="n"/>
      <c r="R1029" s="118" t="n"/>
      <c r="S1029" s="118" t="n"/>
      <c r="T1029" s="119" t="n"/>
      <c r="U1029" s="120" t="n"/>
      <c r="V1029" s="120" t="n"/>
      <c r="W1029" s="121" t="n"/>
      <c r="X1029" s="122" t="n"/>
      <c r="Y1029" s="122" t="n"/>
      <c r="Z1029" s="143" t="n"/>
      <c r="AA1029" s="140" t="n"/>
      <c r="AB1029" s="140" t="n"/>
      <c r="AC1029" s="144" t="n"/>
      <c r="AD1029" s="142" t="n"/>
      <c r="AE1029" s="142" t="n"/>
    </row>
    <row r="1030" ht="15" customHeight="1" thickBot="1">
      <c r="B1030" s="703" t="inlineStr">
        <is>
          <t>SH09R</t>
        </is>
      </c>
      <c r="C1030" s="89">
        <f>SUMIF(数量表!D:H,B1030,数量表!H:H)</f>
        <v/>
      </c>
      <c r="D1030" t="n">
        <v>27</v>
      </c>
      <c r="E1030" t="n">
        <v>105</v>
      </c>
      <c r="F1030" s="90" t="n">
        <v>1068</v>
      </c>
      <c r="G1030" s="89" t="n"/>
      <c r="H1030" s="91" t="n">
        <v>1</v>
      </c>
      <c r="I1030" s="213">
        <f>C1030*H1030</f>
        <v/>
      </c>
      <c r="J1030" s="29" t="n"/>
      <c r="K1030" s="96" t="n"/>
      <c r="L1030" s="97" t="n"/>
      <c r="M1030" s="97" t="n"/>
      <c r="N1030" s="98" t="inlineStr">
        <is>
          <t>27×105</t>
        </is>
      </c>
      <c r="O1030" s="99">
        <f>F1030</f>
        <v/>
      </c>
      <c r="P1030" s="99">
        <f>SUM(I1030)</f>
        <v/>
      </c>
      <c r="Q1030" s="117" t="n"/>
      <c r="R1030" s="118" t="n"/>
      <c r="S1030" s="118" t="n"/>
      <c r="T1030" s="119" t="n"/>
      <c r="U1030" s="120" t="n"/>
      <c r="V1030" s="120" t="n"/>
      <c r="W1030" s="121" t="n"/>
      <c r="X1030" s="122" t="n"/>
      <c r="Y1030" s="122" t="n"/>
      <c r="Z1030" s="143" t="n"/>
      <c r="AA1030" s="140" t="n"/>
      <c r="AB1030" s="140" t="n"/>
      <c r="AC1030" s="144" t="n"/>
      <c r="AD1030" s="142" t="n"/>
      <c r="AE1030" s="142" t="n"/>
    </row>
    <row r="1031" ht="15" customHeight="1" thickBot="1">
      <c r="B1031" s="701" t="inlineStr">
        <is>
          <t>S09</t>
        </is>
      </c>
      <c r="C1031" s="89">
        <f>SUMIF(数量表!D:H,B1031,数量表!H:H)</f>
        <v/>
      </c>
      <c r="D1031" s="80" t="n">
        <v>27</v>
      </c>
      <c r="E1031" s="80" t="n">
        <v>105</v>
      </c>
      <c r="F1031" s="81" t="n">
        <v>976</v>
      </c>
      <c r="G1031" s="80" t="inlineStr">
        <is>
          <t>×</t>
        </is>
      </c>
      <c r="H1031" s="82" t="n">
        <v>2</v>
      </c>
      <c r="I1031" s="212">
        <f>C1031*H1031</f>
        <v/>
      </c>
      <c r="J1031" s="2" t="n"/>
      <c r="K1031" s="96" t="n"/>
      <c r="L1031" s="97" t="n"/>
      <c r="M1031" s="97" t="n"/>
      <c r="N1031" s="98" t="inlineStr">
        <is>
          <t>27×105</t>
        </is>
      </c>
      <c r="O1031" s="99">
        <f>F1031</f>
        <v/>
      </c>
      <c r="P1031" s="99">
        <f>SUM(I1031)</f>
        <v/>
      </c>
      <c r="Q1031" s="117" t="n"/>
      <c r="R1031" s="118" t="n"/>
      <c r="S1031" s="118" t="n"/>
      <c r="T1031" s="119" t="n"/>
      <c r="U1031" s="120" t="n"/>
      <c r="V1031" s="120" t="n"/>
      <c r="W1031" s="121" t="n"/>
      <c r="X1031" s="122" t="n"/>
      <c r="Y1031" s="122" t="n"/>
      <c r="Z1031" s="143" t="n"/>
      <c r="AA1031" s="140" t="n"/>
      <c r="AB1031" s="140" t="n"/>
      <c r="AC1031" s="144" t="n"/>
      <c r="AD1031" s="142" t="n"/>
      <c r="AE1031" s="142" t="n"/>
    </row>
    <row r="1032" ht="15" customHeight="1" thickBot="1">
      <c r="B1032" s="702" t="inlineStr">
        <is>
          <t>S09</t>
        </is>
      </c>
      <c r="C1032" s="89">
        <f>SUMIF(数量表!D:H,B1032,数量表!H:H)</f>
        <v/>
      </c>
      <c r="D1032" t="n">
        <v>27</v>
      </c>
      <c r="E1032" t="n">
        <v>105</v>
      </c>
      <c r="F1032" s="86" t="n">
        <v>1068</v>
      </c>
      <c r="G1032" t="inlineStr">
        <is>
          <t>×</t>
        </is>
      </c>
      <c r="H1032" s="87" t="n">
        <v>1</v>
      </c>
      <c r="I1032" s="214">
        <f>C1032*H1032</f>
        <v/>
      </c>
      <c r="J1032" s="2" t="n"/>
      <c r="K1032" s="96" t="n"/>
      <c r="L1032" s="97" t="n"/>
      <c r="M1032" s="97" t="n"/>
      <c r="N1032" s="98" t="inlineStr">
        <is>
          <t>27×105</t>
        </is>
      </c>
      <c r="O1032" s="99">
        <f>F1032</f>
        <v/>
      </c>
      <c r="P1032" s="99">
        <f>SUM(I1032)</f>
        <v/>
      </c>
      <c r="Q1032" s="117" t="n"/>
      <c r="R1032" s="118" t="n"/>
      <c r="S1032" s="118" t="n"/>
      <c r="T1032" s="119" t="n"/>
      <c r="U1032" s="120" t="n"/>
      <c r="V1032" s="120" t="n"/>
      <c r="W1032" s="121" t="n"/>
      <c r="X1032" s="122" t="n"/>
      <c r="Y1032" s="122" t="n"/>
      <c r="Z1032" s="143" t="n"/>
      <c r="AA1032" s="140" t="n"/>
      <c r="AB1032" s="140" t="n"/>
      <c r="AC1032" s="144" t="n"/>
      <c r="AD1032" s="142" t="n"/>
      <c r="AE1032" s="142" t="n"/>
    </row>
    <row r="1033" ht="15" customHeight="1" thickBot="1">
      <c r="B1033" s="702" t="inlineStr">
        <is>
          <t>S09</t>
        </is>
      </c>
      <c r="C1033" s="89">
        <f>SUMIF(数量表!D:H,B1033,数量表!H:H)</f>
        <v/>
      </c>
      <c r="D1033" t="n">
        <v>27</v>
      </c>
      <c r="E1033" t="n">
        <v>105</v>
      </c>
      <c r="F1033" s="86" t="n">
        <v>800</v>
      </c>
      <c r="G1033" t="inlineStr">
        <is>
          <t>○</t>
        </is>
      </c>
      <c r="H1033" s="87" t="n">
        <v>2</v>
      </c>
      <c r="I1033" s="214">
        <f>C1033*H1033</f>
        <v/>
      </c>
      <c r="J1033" s="2" t="n"/>
      <c r="K1033" s="96" t="n"/>
      <c r="L1033" s="97" t="n"/>
      <c r="M1033" s="97" t="n"/>
      <c r="N1033" s="98" t="inlineStr">
        <is>
          <t>27×105</t>
        </is>
      </c>
      <c r="O1033" s="99">
        <f>F1033</f>
        <v/>
      </c>
      <c r="P1033" s="99">
        <f>SUM(I1033)</f>
        <v/>
      </c>
      <c r="Q1033" s="117" t="n"/>
      <c r="R1033" s="118" t="n"/>
      <c r="S1033" s="118" t="n"/>
      <c r="T1033" s="119" t="n"/>
      <c r="U1033" s="120" t="n"/>
      <c r="V1033" s="120" t="n"/>
      <c r="W1033" s="121" t="n"/>
      <c r="X1033" s="122" t="n"/>
      <c r="Y1033" s="122" t="n"/>
      <c r="Z1033" s="143" t="n"/>
      <c r="AA1033" s="140" t="n"/>
      <c r="AB1033" s="140" t="n"/>
      <c r="AC1033" s="144" t="n"/>
      <c r="AD1033" s="142" t="n"/>
      <c r="AE1033" s="142" t="n"/>
    </row>
    <row r="1034" ht="15" customHeight="1" thickBot="1">
      <c r="B1034" s="703" t="inlineStr">
        <is>
          <t>S09</t>
        </is>
      </c>
      <c r="C1034" s="89">
        <f>SUMIF(数量表!D:H,B1034,数量表!H:H)</f>
        <v/>
      </c>
      <c r="D1034" s="89" t="n">
        <v>27</v>
      </c>
      <c r="E1034" s="89" t="n">
        <v>105</v>
      </c>
      <c r="F1034" s="90" t="n">
        <v>450</v>
      </c>
      <c r="G1034" s="89" t="inlineStr">
        <is>
          <t>×</t>
        </is>
      </c>
      <c r="H1034" s="91" t="n">
        <v>1</v>
      </c>
      <c r="I1034" s="213">
        <f>C1034*H1034</f>
        <v/>
      </c>
      <c r="J1034" s="2" t="n"/>
      <c r="K1034" s="96" t="n"/>
      <c r="L1034" s="97" t="n"/>
      <c r="M1034" s="97" t="n"/>
      <c r="N1034" s="98" t="inlineStr">
        <is>
          <t>27×105</t>
        </is>
      </c>
      <c r="O1034" s="99">
        <f>F1034</f>
        <v/>
      </c>
      <c r="P1034" s="99">
        <f>SUM(I1034)</f>
        <v/>
      </c>
      <c r="Q1034" s="117" t="n"/>
      <c r="R1034" s="118" t="n"/>
      <c r="S1034" s="118" t="n"/>
      <c r="T1034" s="119" t="n"/>
      <c r="U1034" s="120" t="n"/>
      <c r="V1034" s="120" t="n"/>
      <c r="W1034" s="121" t="n"/>
      <c r="X1034" s="122" t="n"/>
      <c r="Y1034" s="122" t="n"/>
      <c r="Z1034" s="143" t="n"/>
      <c r="AA1034" s="140" t="n"/>
      <c r="AB1034" s="140" t="n"/>
      <c r="AC1034" s="144" t="n"/>
      <c r="AD1034" s="142" t="n"/>
      <c r="AE1034" s="142" t="n"/>
    </row>
    <row r="1035" ht="15" customHeight="1" thickBot="1">
      <c r="B1035" s="701" t="inlineStr">
        <is>
          <t>S09L</t>
        </is>
      </c>
      <c r="C1035" s="89">
        <f>SUMIF(数量表!D:H,B1035,数量表!H:H)</f>
        <v/>
      </c>
      <c r="D1035" s="80" t="n">
        <v>27</v>
      </c>
      <c r="E1035" s="80" t="n">
        <v>105</v>
      </c>
      <c r="F1035" s="81" t="n">
        <v>2548</v>
      </c>
      <c r="G1035" s="80" t="inlineStr">
        <is>
          <t>×</t>
        </is>
      </c>
      <c r="H1035" s="82" t="n">
        <v>1</v>
      </c>
      <c r="I1035" s="212">
        <f>C1035*H1035</f>
        <v/>
      </c>
      <c r="J1035" s="2" t="n"/>
      <c r="K1035" s="96" t="n"/>
      <c r="L1035" s="97" t="n"/>
      <c r="M1035" s="97" t="n"/>
      <c r="N1035" s="98" t="inlineStr">
        <is>
          <t>27×105</t>
        </is>
      </c>
      <c r="O1035" s="99">
        <f>F1035</f>
        <v/>
      </c>
      <c r="P1035" s="99">
        <f>SUM(I1035)</f>
        <v/>
      </c>
      <c r="Q1035" s="117" t="n"/>
      <c r="R1035" s="118" t="n"/>
      <c r="S1035" s="118" t="n"/>
      <c r="T1035" s="119" t="n"/>
      <c r="U1035" s="120" t="n"/>
      <c r="V1035" s="120" t="n"/>
      <c r="W1035" s="121" t="n"/>
      <c r="X1035" s="122" t="n"/>
      <c r="Y1035" s="122" t="n"/>
      <c r="Z1035" s="143" t="n"/>
      <c r="AA1035" s="140" t="n"/>
      <c r="AB1035" s="140" t="n"/>
      <c r="AC1035" s="144" t="n"/>
      <c r="AD1035" s="142" t="n"/>
      <c r="AE1035" s="142" t="n"/>
    </row>
    <row r="1036" ht="15" customHeight="1" thickBot="1">
      <c r="B1036" s="702" t="inlineStr">
        <is>
          <t>S09L</t>
        </is>
      </c>
      <c r="C1036" s="89">
        <f>SUMIF(数量表!D:H,B1036,数量表!H:H)</f>
        <v/>
      </c>
      <c r="D1036" t="n">
        <v>27</v>
      </c>
      <c r="E1036" t="n">
        <v>105</v>
      </c>
      <c r="F1036" s="86" t="n">
        <v>976</v>
      </c>
      <c r="G1036" t="inlineStr">
        <is>
          <t>×</t>
        </is>
      </c>
      <c r="H1036" s="87" t="n">
        <v>2</v>
      </c>
      <c r="I1036" s="214">
        <f>C1036*H1036</f>
        <v/>
      </c>
      <c r="J1036" s="2" t="n"/>
      <c r="K1036" s="96" t="n"/>
      <c r="L1036" s="97" t="n"/>
      <c r="M1036" s="97" t="n"/>
      <c r="N1036" s="98" t="inlineStr">
        <is>
          <t>27×105</t>
        </is>
      </c>
      <c r="O1036" s="99">
        <f>F1036</f>
        <v/>
      </c>
      <c r="P1036" s="99">
        <f>SUM(I1036)</f>
        <v/>
      </c>
      <c r="Q1036" s="117" t="n"/>
      <c r="R1036" s="118" t="n"/>
      <c r="S1036" s="118" t="n"/>
      <c r="T1036" s="119" t="n"/>
      <c r="U1036" s="120" t="n"/>
      <c r="V1036" s="120" t="n"/>
      <c r="W1036" s="121" t="n"/>
      <c r="X1036" s="122" t="n"/>
      <c r="Y1036" s="122" t="n"/>
      <c r="Z1036" s="143" t="n"/>
      <c r="AA1036" s="140" t="n"/>
      <c r="AB1036" s="140" t="n"/>
      <c r="AC1036" s="144" t="n"/>
      <c r="AD1036" s="142" t="n"/>
      <c r="AE1036" s="142" t="n"/>
    </row>
    <row r="1037" ht="15" customHeight="1" thickBot="1">
      <c r="B1037" s="702" t="inlineStr">
        <is>
          <t>S09L</t>
        </is>
      </c>
      <c r="C1037" s="89">
        <f>SUMIF(数量表!D:H,B1037,数量表!H:H)</f>
        <v/>
      </c>
      <c r="D1037" t="n">
        <v>27</v>
      </c>
      <c r="E1037" t="n">
        <v>105</v>
      </c>
      <c r="F1037" s="86" t="n">
        <v>1068</v>
      </c>
      <c r="G1037" t="inlineStr">
        <is>
          <t>×</t>
        </is>
      </c>
      <c r="H1037" s="87" t="n">
        <v>1</v>
      </c>
      <c r="I1037" s="214">
        <f>C1037*H1037</f>
        <v/>
      </c>
      <c r="J1037" s="2" t="n"/>
      <c r="K1037" s="96" t="n"/>
      <c r="L1037" s="97" t="n"/>
      <c r="M1037" s="97" t="n"/>
      <c r="N1037" s="98" t="inlineStr">
        <is>
          <t>27×105</t>
        </is>
      </c>
      <c r="O1037" s="99">
        <f>F1037</f>
        <v/>
      </c>
      <c r="P1037" s="99">
        <f>SUM(I1037)</f>
        <v/>
      </c>
      <c r="Q1037" s="117" t="n"/>
      <c r="R1037" s="118" t="n"/>
      <c r="S1037" s="118" t="n"/>
      <c r="T1037" s="119" t="n"/>
      <c r="U1037" s="120" t="n"/>
      <c r="V1037" s="120" t="n"/>
      <c r="W1037" s="121" t="n"/>
      <c r="X1037" s="122" t="n"/>
      <c r="Y1037" s="122" t="n"/>
      <c r="Z1037" s="143" t="n"/>
      <c r="AA1037" s="140" t="n"/>
      <c r="AB1037" s="140" t="n"/>
      <c r="AC1037" s="144" t="n"/>
      <c r="AD1037" s="142" t="n"/>
      <c r="AE1037" s="142" t="n"/>
    </row>
    <row r="1038" ht="15" customHeight="1" thickBot="1">
      <c r="B1038" s="702" t="inlineStr">
        <is>
          <t>S09L</t>
        </is>
      </c>
      <c r="C1038" s="89">
        <f>SUMIF(数量表!D:H,B1038,数量表!H:H)</f>
        <v/>
      </c>
      <c r="D1038" t="n">
        <v>27</v>
      </c>
      <c r="E1038" t="n">
        <v>105</v>
      </c>
      <c r="F1038" s="86" t="n">
        <v>760</v>
      </c>
      <c r="G1038" t="inlineStr">
        <is>
          <t>○</t>
        </is>
      </c>
      <c r="H1038" s="87" t="n">
        <v>2</v>
      </c>
      <c r="I1038" s="214">
        <f>C1038*H1038</f>
        <v/>
      </c>
      <c r="J1038" s="2" t="n"/>
      <c r="K1038" s="96" t="n"/>
      <c r="L1038" s="97" t="n"/>
      <c r="M1038" s="97" t="n"/>
      <c r="N1038" s="98" t="inlineStr">
        <is>
          <t>27×105</t>
        </is>
      </c>
      <c r="O1038" s="99">
        <f>F1038</f>
        <v/>
      </c>
      <c r="P1038" s="99">
        <f>SUM(I1038)</f>
        <v/>
      </c>
      <c r="Q1038" s="117" t="n"/>
      <c r="R1038" s="118" t="n"/>
      <c r="S1038" s="118" t="n"/>
      <c r="T1038" s="119" t="n"/>
      <c r="U1038" s="120" t="n"/>
      <c r="V1038" s="120" t="n"/>
      <c r="W1038" s="121" t="n"/>
      <c r="X1038" s="122" t="n"/>
      <c r="Y1038" s="122" t="n"/>
      <c r="Z1038" s="143" t="n"/>
      <c r="AA1038" s="140" t="n"/>
      <c r="AB1038" s="140" t="n"/>
      <c r="AC1038" s="144" t="n"/>
      <c r="AD1038" s="142" t="n"/>
      <c r="AE1038" s="142" t="n"/>
    </row>
    <row r="1039" ht="15" customHeight="1" thickBot="1">
      <c r="B1039" s="703" t="inlineStr">
        <is>
          <t>S09L</t>
        </is>
      </c>
      <c r="C1039" s="89">
        <f>SUMIF(数量表!D:H,B1039,数量表!H:H)</f>
        <v/>
      </c>
      <c r="D1039" s="89" t="n">
        <v>27</v>
      </c>
      <c r="E1039" s="89" t="n">
        <v>105</v>
      </c>
      <c r="F1039" s="90" t="n">
        <v>450</v>
      </c>
      <c r="G1039" s="89" t="inlineStr">
        <is>
          <t>×</t>
        </is>
      </c>
      <c r="H1039" s="91" t="n">
        <v>1</v>
      </c>
      <c r="I1039" s="213">
        <f>C1039*H1039</f>
        <v/>
      </c>
      <c r="J1039" s="2" t="n"/>
      <c r="K1039" s="96" t="n"/>
      <c r="L1039" s="97" t="n"/>
      <c r="M1039" s="97" t="n"/>
      <c r="N1039" s="98" t="inlineStr">
        <is>
          <t>27×105</t>
        </is>
      </c>
      <c r="O1039" s="99">
        <f>F1039</f>
        <v/>
      </c>
      <c r="P1039" s="99">
        <f>SUM(I1039)</f>
        <v/>
      </c>
      <c r="Q1039" s="117" t="n"/>
      <c r="R1039" s="118" t="n"/>
      <c r="S1039" s="118" t="n"/>
      <c r="T1039" s="119" t="n"/>
      <c r="U1039" s="120" t="n"/>
      <c r="V1039" s="120" t="n"/>
      <c r="W1039" s="121" t="n"/>
      <c r="X1039" s="122" t="n"/>
      <c r="Y1039" s="122" t="n"/>
      <c r="Z1039" s="143" t="n"/>
      <c r="AA1039" s="140" t="n"/>
      <c r="AB1039" s="140" t="n"/>
      <c r="AC1039" s="144" t="n"/>
      <c r="AD1039" s="142" t="n"/>
      <c r="AE1039" s="142" t="n"/>
    </row>
    <row r="1040" ht="15" customHeight="1" thickBot="1">
      <c r="B1040" s="701" t="inlineStr">
        <is>
          <t>S09-L</t>
        </is>
      </c>
      <c r="C1040" s="89">
        <f>SUMIF(数量表!D:H,B1040,数量表!H:H)</f>
        <v/>
      </c>
      <c r="D1040" s="80" t="n">
        <v>27</v>
      </c>
      <c r="E1040" s="80" t="n">
        <v>105</v>
      </c>
      <c r="F1040" s="81" t="n">
        <v>976</v>
      </c>
      <c r="G1040" s="80" t="inlineStr">
        <is>
          <t>×</t>
        </is>
      </c>
      <c r="H1040" s="82" t="n">
        <v>2</v>
      </c>
      <c r="I1040" s="212">
        <f>C1040*H1040</f>
        <v/>
      </c>
      <c r="J1040" s="2" t="n"/>
      <c r="K1040" s="96" t="n"/>
      <c r="L1040" s="97" t="n"/>
      <c r="M1040" s="97" t="n"/>
      <c r="N1040" s="98" t="inlineStr">
        <is>
          <t>27×105</t>
        </is>
      </c>
      <c r="O1040" s="99">
        <f>F1040</f>
        <v/>
      </c>
      <c r="P1040" s="99">
        <f>SUM(I1040)</f>
        <v/>
      </c>
      <c r="Q1040" s="117" t="n"/>
      <c r="R1040" s="118" t="n"/>
      <c r="S1040" s="118" t="n"/>
      <c r="T1040" s="119" t="n"/>
      <c r="U1040" s="120" t="n"/>
      <c r="V1040" s="120" t="n"/>
      <c r="W1040" s="121" t="n"/>
      <c r="X1040" s="122" t="n"/>
      <c r="Y1040" s="122" t="n"/>
      <c r="Z1040" s="143" t="n"/>
      <c r="AA1040" s="140" t="n"/>
      <c r="AB1040" s="140" t="n"/>
      <c r="AC1040" s="144" t="n"/>
      <c r="AD1040" s="142" t="n"/>
      <c r="AE1040" s="142" t="n"/>
    </row>
    <row r="1041" ht="15" customHeight="1" thickBot="1">
      <c r="B1041" s="702" t="inlineStr">
        <is>
          <t>S09-L</t>
        </is>
      </c>
      <c r="C1041" s="89">
        <f>SUMIF(数量表!D:H,B1041,数量表!H:H)</f>
        <v/>
      </c>
      <c r="D1041" t="n">
        <v>27</v>
      </c>
      <c r="E1041" t="n">
        <v>105</v>
      </c>
      <c r="F1041" s="86" t="n">
        <v>1068</v>
      </c>
      <c r="G1041" t="inlineStr">
        <is>
          <t>×</t>
        </is>
      </c>
      <c r="H1041" s="87" t="n">
        <v>1</v>
      </c>
      <c r="I1041" s="214">
        <f>C1041*H1041</f>
        <v/>
      </c>
      <c r="J1041" s="2" t="n"/>
      <c r="K1041" s="96" t="n"/>
      <c r="L1041" s="97" t="n"/>
      <c r="M1041" s="97" t="n"/>
      <c r="N1041" s="98" t="inlineStr">
        <is>
          <t>27×105</t>
        </is>
      </c>
      <c r="O1041" s="99">
        <f>F1041</f>
        <v/>
      </c>
      <c r="P1041" s="99">
        <f>SUM(I1041)</f>
        <v/>
      </c>
      <c r="Q1041" s="117" t="n"/>
      <c r="R1041" s="118" t="n"/>
      <c r="S1041" s="118" t="n"/>
      <c r="T1041" s="119" t="n"/>
      <c r="U1041" s="120" t="n"/>
      <c r="V1041" s="120" t="n"/>
      <c r="W1041" s="121" t="n"/>
      <c r="X1041" s="122" t="n"/>
      <c r="Y1041" s="122" t="n"/>
      <c r="Z1041" s="143" t="n"/>
      <c r="AA1041" s="140" t="n"/>
      <c r="AB1041" s="140" t="n"/>
      <c r="AC1041" s="144" t="n"/>
      <c r="AD1041" s="142" t="n"/>
      <c r="AE1041" s="142" t="n"/>
    </row>
    <row r="1042" ht="15" customHeight="1" thickBot="1">
      <c r="B1042" s="702" t="inlineStr">
        <is>
          <t>S09-L</t>
        </is>
      </c>
      <c r="C1042" s="89">
        <f>SUMIF(数量表!D:H,B1042,数量表!H:H)</f>
        <v/>
      </c>
      <c r="D1042" t="n">
        <v>27</v>
      </c>
      <c r="E1042" t="n">
        <v>105</v>
      </c>
      <c r="F1042" s="86" t="n">
        <v>800</v>
      </c>
      <c r="G1042" t="inlineStr">
        <is>
          <t>○</t>
        </is>
      </c>
      <c r="H1042" s="87" t="n">
        <v>2</v>
      </c>
      <c r="I1042" s="214">
        <f>C1042*H1042</f>
        <v/>
      </c>
      <c r="J1042" s="2" t="n"/>
      <c r="K1042" s="96" t="n"/>
      <c r="L1042" s="97" t="n"/>
      <c r="M1042" s="97" t="n"/>
      <c r="N1042" s="98" t="inlineStr">
        <is>
          <t>27×105</t>
        </is>
      </c>
      <c r="O1042" s="99">
        <f>F1042</f>
        <v/>
      </c>
      <c r="P1042" s="99">
        <f>SUM(I1042)</f>
        <v/>
      </c>
      <c r="Q1042" s="117" t="n"/>
      <c r="R1042" s="118" t="n"/>
      <c r="S1042" s="118" t="n"/>
      <c r="T1042" s="119" t="n"/>
      <c r="U1042" s="120" t="n"/>
      <c r="V1042" s="120" t="n"/>
      <c r="W1042" s="121" t="n"/>
      <c r="X1042" s="122" t="n"/>
      <c r="Y1042" s="122" t="n"/>
      <c r="Z1042" s="143" t="n"/>
      <c r="AA1042" s="140" t="n"/>
      <c r="AB1042" s="140" t="n"/>
      <c r="AC1042" s="144" t="n"/>
      <c r="AD1042" s="142" t="n"/>
      <c r="AE1042" s="142" t="n"/>
    </row>
    <row r="1043" ht="15" customHeight="1" thickBot="1">
      <c r="B1043" s="703" t="inlineStr">
        <is>
          <t>S09-L</t>
        </is>
      </c>
      <c r="C1043" s="89">
        <f>SUMIF(数量表!D:H,B1043,数量表!H:H)</f>
        <v/>
      </c>
      <c r="D1043" s="89" t="n">
        <v>27</v>
      </c>
      <c r="E1043" s="89" t="n">
        <v>105</v>
      </c>
      <c r="F1043" s="90" t="n">
        <v>450</v>
      </c>
      <c r="G1043" s="89" t="inlineStr">
        <is>
          <t>×</t>
        </is>
      </c>
      <c r="H1043" s="91" t="n">
        <v>1</v>
      </c>
      <c r="I1043" s="213">
        <f>C1043*H1043</f>
        <v/>
      </c>
      <c r="J1043" s="2" t="n"/>
      <c r="K1043" s="96" t="n"/>
      <c r="L1043" s="97" t="n"/>
      <c r="M1043" s="97" t="n"/>
      <c r="N1043" s="98" t="inlineStr">
        <is>
          <t>27×105</t>
        </is>
      </c>
      <c r="O1043" s="99">
        <f>F1043</f>
        <v/>
      </c>
      <c r="P1043" s="99">
        <f>SUM(I1043)</f>
        <v/>
      </c>
      <c r="Q1043" s="117" t="n"/>
      <c r="R1043" s="118" t="n"/>
      <c r="S1043" s="118" t="n"/>
      <c r="T1043" s="119" t="n"/>
      <c r="U1043" s="120" t="n"/>
      <c r="V1043" s="120" t="n"/>
      <c r="W1043" s="121" t="n"/>
      <c r="X1043" s="122" t="n"/>
      <c r="Y1043" s="122" t="n"/>
      <c r="Z1043" s="143" t="n"/>
      <c r="AA1043" s="140" t="n"/>
      <c r="AB1043" s="140" t="n"/>
      <c r="AC1043" s="144" t="n"/>
      <c r="AD1043" s="142" t="n"/>
      <c r="AE1043" s="142" t="n"/>
    </row>
    <row r="1044" ht="15" customHeight="1" thickBot="1">
      <c r="B1044" s="701" t="inlineStr">
        <is>
          <t>S09L-L</t>
        </is>
      </c>
      <c r="C1044" s="89">
        <f>SUMIF(数量表!D:H,B1044,数量表!H:H)</f>
        <v/>
      </c>
      <c r="D1044" s="80" t="n">
        <v>27</v>
      </c>
      <c r="E1044" s="80" t="n">
        <v>105</v>
      </c>
      <c r="F1044" s="81" t="n">
        <v>1068</v>
      </c>
      <c r="G1044" s="80" t="inlineStr">
        <is>
          <t>×</t>
        </is>
      </c>
      <c r="H1044" s="82" t="n">
        <v>1</v>
      </c>
      <c r="I1044" s="212">
        <f>C1044*H1044</f>
        <v/>
      </c>
      <c r="J1044" s="2" t="n"/>
      <c r="K1044" s="96" t="n"/>
      <c r="L1044" s="97" t="n"/>
      <c r="M1044" s="97" t="n"/>
      <c r="N1044" s="98" t="inlineStr">
        <is>
          <t>27×105</t>
        </is>
      </c>
      <c r="O1044" s="99">
        <f>F1044</f>
        <v/>
      </c>
      <c r="P1044" s="99">
        <f>SUM(I1044)</f>
        <v/>
      </c>
      <c r="Q1044" s="117" t="n"/>
      <c r="R1044" s="118" t="n"/>
      <c r="S1044" s="118" t="n"/>
      <c r="T1044" s="119" t="n"/>
      <c r="U1044" s="120" t="n"/>
      <c r="V1044" s="120" t="n"/>
      <c r="W1044" s="121" t="n"/>
      <c r="X1044" s="122" t="n"/>
      <c r="Y1044" s="122" t="n"/>
      <c r="Z1044" s="143" t="n"/>
      <c r="AA1044" s="140" t="n"/>
      <c r="AB1044" s="140" t="n"/>
      <c r="AC1044" s="144" t="n"/>
      <c r="AD1044" s="142" t="n"/>
      <c r="AE1044" s="142" t="n"/>
    </row>
    <row r="1045" ht="15" customHeight="1" thickBot="1">
      <c r="B1045" s="702" t="inlineStr">
        <is>
          <t>S09L-L</t>
        </is>
      </c>
      <c r="C1045" s="89">
        <f>SUMIF(数量表!D:H,B1045,数量表!H:H)</f>
        <v/>
      </c>
      <c r="D1045" t="n">
        <v>27</v>
      </c>
      <c r="E1045" t="n">
        <v>105</v>
      </c>
      <c r="F1045" s="86" t="n">
        <v>976</v>
      </c>
      <c r="G1045" t="inlineStr">
        <is>
          <t>×</t>
        </is>
      </c>
      <c r="H1045" s="87" t="n">
        <v>2</v>
      </c>
      <c r="I1045" s="214">
        <f>C1045*H1045</f>
        <v/>
      </c>
      <c r="J1045" s="2" t="n"/>
      <c r="K1045" s="96" t="n"/>
      <c r="L1045" s="97" t="n"/>
      <c r="M1045" s="97" t="n"/>
      <c r="N1045" s="98" t="inlineStr">
        <is>
          <t>27×105</t>
        </is>
      </c>
      <c r="O1045" s="99">
        <f>F1045</f>
        <v/>
      </c>
      <c r="P1045" s="99">
        <f>SUM(I1045)</f>
        <v/>
      </c>
      <c r="Q1045" s="117" t="n"/>
      <c r="R1045" s="118" t="n"/>
      <c r="S1045" s="118" t="n"/>
      <c r="T1045" s="119" t="n"/>
      <c r="U1045" s="120" t="n"/>
      <c r="V1045" s="120" t="n"/>
      <c r="W1045" s="121" t="n"/>
      <c r="X1045" s="122" t="n"/>
      <c r="Y1045" s="122" t="n"/>
      <c r="Z1045" s="143" t="n"/>
      <c r="AA1045" s="140" t="n"/>
      <c r="AB1045" s="140" t="n"/>
      <c r="AC1045" s="144" t="n"/>
      <c r="AD1045" s="142" t="n"/>
      <c r="AE1045" s="142" t="n"/>
    </row>
    <row r="1046" ht="15" customHeight="1" thickBot="1">
      <c r="B1046" s="702" t="inlineStr">
        <is>
          <t>S09L-L</t>
        </is>
      </c>
      <c r="C1046" s="89">
        <f>SUMIF(数量表!D:H,B1046,数量表!H:H)</f>
        <v/>
      </c>
      <c r="D1046" t="n">
        <v>27</v>
      </c>
      <c r="E1046" t="n">
        <v>105</v>
      </c>
      <c r="F1046" s="86" t="n">
        <v>2548</v>
      </c>
      <c r="G1046" t="inlineStr">
        <is>
          <t>×</t>
        </is>
      </c>
      <c r="H1046" s="87" t="n">
        <v>1</v>
      </c>
      <c r="I1046" s="214">
        <f>C1046*H1046</f>
        <v/>
      </c>
      <c r="J1046" s="2" t="n"/>
      <c r="K1046" s="96" t="n"/>
      <c r="L1046" s="97" t="n"/>
      <c r="M1046" s="97" t="n"/>
      <c r="N1046" s="98" t="inlineStr">
        <is>
          <t>27×105</t>
        </is>
      </c>
      <c r="O1046" s="99">
        <f>F1046</f>
        <v/>
      </c>
      <c r="P1046" s="99">
        <f>SUM(I1046)</f>
        <v/>
      </c>
      <c r="Q1046" s="117" t="n"/>
      <c r="R1046" s="118" t="n"/>
      <c r="S1046" s="118" t="n"/>
      <c r="T1046" s="119" t="n"/>
      <c r="U1046" s="120" t="n"/>
      <c r="V1046" s="120" t="n"/>
      <c r="W1046" s="121" t="n"/>
      <c r="X1046" s="122" t="n"/>
      <c r="Y1046" s="122" t="n"/>
      <c r="Z1046" s="143" t="n"/>
      <c r="AA1046" s="140" t="n"/>
      <c r="AB1046" s="140" t="n"/>
      <c r="AC1046" s="144" t="n"/>
      <c r="AD1046" s="142" t="n"/>
      <c r="AE1046" s="142" t="n"/>
    </row>
    <row r="1047" ht="15" customHeight="1" thickBot="1">
      <c r="B1047" s="702" t="inlineStr">
        <is>
          <t>S09L-L</t>
        </is>
      </c>
      <c r="C1047" s="89">
        <f>SUMIF(数量表!D:H,B1047,数量表!H:H)</f>
        <v/>
      </c>
      <c r="D1047" t="n">
        <v>27</v>
      </c>
      <c r="E1047" t="n">
        <v>105</v>
      </c>
      <c r="F1047" s="86" t="n">
        <v>760</v>
      </c>
      <c r="G1047" t="inlineStr">
        <is>
          <t>○</t>
        </is>
      </c>
      <c r="H1047" s="87" t="n">
        <v>2</v>
      </c>
      <c r="I1047" s="214">
        <f>C1047*H1047</f>
        <v/>
      </c>
      <c r="J1047" s="2" t="n"/>
      <c r="K1047" s="96" t="n"/>
      <c r="L1047" s="97" t="n"/>
      <c r="M1047" s="97" t="n"/>
      <c r="N1047" s="98" t="inlineStr">
        <is>
          <t>27×105</t>
        </is>
      </c>
      <c r="O1047" s="99">
        <f>F1047</f>
        <v/>
      </c>
      <c r="P1047" s="99">
        <f>SUM(I1047)</f>
        <v/>
      </c>
      <c r="Q1047" s="117" t="n"/>
      <c r="R1047" s="118" t="n"/>
      <c r="S1047" s="118" t="n"/>
      <c r="T1047" s="119" t="n"/>
      <c r="U1047" s="120" t="n"/>
      <c r="V1047" s="120" t="n"/>
      <c r="W1047" s="121" t="n"/>
      <c r="X1047" s="122" t="n"/>
      <c r="Y1047" s="122" t="n"/>
      <c r="Z1047" s="143" t="n"/>
      <c r="AA1047" s="140" t="n"/>
      <c r="AB1047" s="140" t="n"/>
      <c r="AC1047" s="144" t="n"/>
      <c r="AD1047" s="142" t="n"/>
      <c r="AE1047" s="142" t="n"/>
    </row>
    <row r="1048" ht="15" customHeight="1" thickBot="1">
      <c r="B1048" s="703" t="inlineStr">
        <is>
          <t>S09L-L</t>
        </is>
      </c>
      <c r="C1048" s="89">
        <f>SUMIF(数量表!D:H,B1048,数量表!H:H)</f>
        <v/>
      </c>
      <c r="D1048" s="89" t="n">
        <v>27</v>
      </c>
      <c r="E1048" s="89" t="n">
        <v>105</v>
      </c>
      <c r="F1048" s="90" t="n">
        <v>450</v>
      </c>
      <c r="G1048" s="89" t="inlineStr">
        <is>
          <t>×</t>
        </is>
      </c>
      <c r="H1048" s="91" t="n">
        <v>1</v>
      </c>
      <c r="I1048" s="213">
        <f>C1048*H1048</f>
        <v/>
      </c>
      <c r="J1048" s="2" t="n"/>
      <c r="K1048" s="96" t="n"/>
      <c r="L1048" s="97" t="n"/>
      <c r="M1048" s="97" t="n"/>
      <c r="N1048" s="98" t="inlineStr">
        <is>
          <t>27×105</t>
        </is>
      </c>
      <c r="O1048" s="99">
        <f>F1048</f>
        <v/>
      </c>
      <c r="P1048" s="99">
        <f>SUM(I1048)</f>
        <v/>
      </c>
      <c r="Q1048" s="117" t="n"/>
      <c r="R1048" s="118" t="n"/>
      <c r="S1048" s="118" t="n"/>
      <c r="T1048" s="119" t="n"/>
      <c r="U1048" s="120" t="n"/>
      <c r="V1048" s="120" t="n"/>
      <c r="W1048" s="121" t="n"/>
      <c r="X1048" s="122" t="n"/>
      <c r="Y1048" s="122" t="n"/>
      <c r="Z1048" s="143" t="n"/>
      <c r="AA1048" s="140" t="n"/>
      <c r="AB1048" s="140" t="n"/>
      <c r="AC1048" s="144" t="n"/>
      <c r="AD1048" s="142" t="n"/>
      <c r="AE1048" s="142" t="n"/>
    </row>
    <row r="1049" ht="15" customHeight="1" thickBot="1">
      <c r="B1049" s="701" t="inlineStr">
        <is>
          <t>S09R</t>
        </is>
      </c>
      <c r="C1049" s="89">
        <f>SUMIF(数量表!D:H,B1049,数量表!H:H)</f>
        <v/>
      </c>
      <c r="D1049" s="80" t="n">
        <v>27</v>
      </c>
      <c r="E1049" s="80" t="n">
        <v>105</v>
      </c>
      <c r="F1049" s="81" t="n">
        <v>2548</v>
      </c>
      <c r="G1049" s="80" t="inlineStr">
        <is>
          <t>×</t>
        </is>
      </c>
      <c r="H1049" s="82" t="n">
        <v>1</v>
      </c>
      <c r="I1049" s="212">
        <f>C1049*H1049</f>
        <v/>
      </c>
      <c r="J1049" s="2" t="n"/>
      <c r="K1049" s="96" t="n"/>
      <c r="L1049" s="97" t="n"/>
      <c r="M1049" s="97" t="n"/>
      <c r="N1049" s="98" t="inlineStr">
        <is>
          <t>27×105</t>
        </is>
      </c>
      <c r="O1049" s="99">
        <f>F1049</f>
        <v/>
      </c>
      <c r="P1049" s="99">
        <f>SUM(I1049)</f>
        <v/>
      </c>
      <c r="Q1049" s="117" t="n"/>
      <c r="R1049" s="118" t="n"/>
      <c r="S1049" s="118" t="n"/>
      <c r="T1049" s="119" t="n"/>
      <c r="U1049" s="120" t="n"/>
      <c r="V1049" s="120" t="n"/>
      <c r="W1049" s="121" t="n"/>
      <c r="X1049" s="122" t="n"/>
      <c r="Y1049" s="122" t="n"/>
      <c r="Z1049" s="143" t="n"/>
      <c r="AA1049" s="140" t="n"/>
      <c r="AB1049" s="140" t="n"/>
      <c r="AC1049" s="144" t="n"/>
      <c r="AD1049" s="142" t="n"/>
      <c r="AE1049" s="142" t="n"/>
    </row>
    <row r="1050" ht="15" customHeight="1" thickBot="1">
      <c r="B1050" s="702" t="inlineStr">
        <is>
          <t>S09R</t>
        </is>
      </c>
      <c r="C1050" s="89">
        <f>SUMIF(数量表!D:H,B1050,数量表!H:H)</f>
        <v/>
      </c>
      <c r="D1050" t="n">
        <v>27</v>
      </c>
      <c r="E1050" t="n">
        <v>105</v>
      </c>
      <c r="F1050" s="86" t="n">
        <v>976</v>
      </c>
      <c r="G1050" t="inlineStr">
        <is>
          <t>×</t>
        </is>
      </c>
      <c r="H1050" s="87" t="n">
        <v>2</v>
      </c>
      <c r="I1050" s="214">
        <f>C1050*H1050</f>
        <v/>
      </c>
      <c r="J1050" s="2" t="n"/>
      <c r="K1050" s="96" t="n"/>
      <c r="L1050" s="97" t="n"/>
      <c r="M1050" s="97" t="n"/>
      <c r="N1050" s="98" t="inlineStr">
        <is>
          <t>27×105</t>
        </is>
      </c>
      <c r="O1050" s="99">
        <f>F1050</f>
        <v/>
      </c>
      <c r="P1050" s="99">
        <f>SUM(I1050)</f>
        <v/>
      </c>
      <c r="Q1050" s="117" t="n"/>
      <c r="R1050" s="118" t="n"/>
      <c r="S1050" s="118" t="n"/>
      <c r="T1050" s="119" t="n"/>
      <c r="U1050" s="120" t="n"/>
      <c r="V1050" s="120" t="n"/>
      <c r="W1050" s="121" t="n"/>
      <c r="X1050" s="122" t="n"/>
      <c r="Y1050" s="122" t="n"/>
      <c r="Z1050" s="143" t="n"/>
      <c r="AA1050" s="140" t="n"/>
      <c r="AB1050" s="140" t="n"/>
      <c r="AC1050" s="144" t="n"/>
      <c r="AD1050" s="142" t="n"/>
      <c r="AE1050" s="142" t="n"/>
    </row>
    <row r="1051" ht="15" customHeight="1" thickBot="1">
      <c r="B1051" s="702" t="inlineStr">
        <is>
          <t>S09R</t>
        </is>
      </c>
      <c r="C1051" s="89">
        <f>SUMIF(数量表!D:H,B1051,数量表!H:H)</f>
        <v/>
      </c>
      <c r="D1051" t="n">
        <v>27</v>
      </c>
      <c r="E1051" t="n">
        <v>105</v>
      </c>
      <c r="F1051" s="86" t="n">
        <v>1068</v>
      </c>
      <c r="G1051" t="inlineStr">
        <is>
          <t>×</t>
        </is>
      </c>
      <c r="H1051" s="87" t="n">
        <v>1</v>
      </c>
      <c r="I1051" s="214">
        <f>C1051*H1051</f>
        <v/>
      </c>
      <c r="J1051" s="2" t="n"/>
      <c r="K1051" s="96" t="n"/>
      <c r="L1051" s="97" t="n"/>
      <c r="M1051" s="97" t="n"/>
      <c r="N1051" s="98" t="inlineStr">
        <is>
          <t>27×105</t>
        </is>
      </c>
      <c r="O1051" s="99">
        <f>F1051</f>
        <v/>
      </c>
      <c r="P1051" s="99">
        <f>SUM(I1051)</f>
        <v/>
      </c>
      <c r="Q1051" s="117" t="n"/>
      <c r="R1051" s="118" t="n"/>
      <c r="S1051" s="118" t="n"/>
      <c r="T1051" s="119" t="n"/>
      <c r="U1051" s="120" t="n"/>
      <c r="V1051" s="120" t="n"/>
      <c r="W1051" s="121" t="n"/>
      <c r="X1051" s="122" t="n"/>
      <c r="Y1051" s="122" t="n"/>
      <c r="Z1051" s="143" t="n"/>
      <c r="AA1051" s="140" t="n"/>
      <c r="AB1051" s="140" t="n"/>
      <c r="AC1051" s="144" t="n"/>
      <c r="AD1051" s="142" t="n"/>
      <c r="AE1051" s="142" t="n"/>
    </row>
    <row r="1052" ht="15" customHeight="1" thickBot="1">
      <c r="B1052" s="702" t="inlineStr">
        <is>
          <t>S09R</t>
        </is>
      </c>
      <c r="C1052" s="89">
        <f>SUMIF(数量表!D:H,B1052,数量表!H:H)</f>
        <v/>
      </c>
      <c r="D1052" t="n">
        <v>27</v>
      </c>
      <c r="E1052" t="n">
        <v>105</v>
      </c>
      <c r="F1052" s="86" t="n">
        <v>760</v>
      </c>
      <c r="G1052" t="inlineStr">
        <is>
          <t>○</t>
        </is>
      </c>
      <c r="H1052" s="87" t="n">
        <v>2</v>
      </c>
      <c r="I1052" s="214">
        <f>C1052*H1052</f>
        <v/>
      </c>
      <c r="J1052" s="2" t="n"/>
      <c r="K1052" s="96" t="n"/>
      <c r="L1052" s="97" t="n"/>
      <c r="M1052" s="97" t="n"/>
      <c r="N1052" s="98" t="inlineStr">
        <is>
          <t>27×105</t>
        </is>
      </c>
      <c r="O1052" s="99">
        <f>F1052</f>
        <v/>
      </c>
      <c r="P1052" s="99">
        <f>SUM(I1052)</f>
        <v/>
      </c>
      <c r="Q1052" s="117" t="n"/>
      <c r="R1052" s="118" t="n"/>
      <c r="S1052" s="118" t="n"/>
      <c r="T1052" s="119" t="n"/>
      <c r="U1052" s="120" t="n"/>
      <c r="V1052" s="120" t="n"/>
      <c r="W1052" s="121" t="n"/>
      <c r="X1052" s="122" t="n"/>
      <c r="Y1052" s="122" t="n"/>
      <c r="Z1052" s="143" t="n"/>
      <c r="AA1052" s="140" t="n"/>
      <c r="AB1052" s="140" t="n"/>
      <c r="AC1052" s="144" t="n"/>
      <c r="AD1052" s="142" t="n"/>
      <c r="AE1052" s="142" t="n"/>
    </row>
    <row r="1053" ht="15" customHeight="1" thickBot="1">
      <c r="B1053" s="703" t="inlineStr">
        <is>
          <t>S09R</t>
        </is>
      </c>
      <c r="C1053" s="89">
        <f>SUMIF(数量表!D:H,B1053,数量表!H:H)</f>
        <v/>
      </c>
      <c r="D1053" s="89" t="n">
        <v>27</v>
      </c>
      <c r="E1053" s="89" t="n">
        <v>105</v>
      </c>
      <c r="F1053" s="90" t="n">
        <v>450</v>
      </c>
      <c r="G1053" s="89" t="inlineStr">
        <is>
          <t>×</t>
        </is>
      </c>
      <c r="H1053" s="91" t="n">
        <v>1</v>
      </c>
      <c r="I1053" s="213">
        <f>C1053*H1053</f>
        <v/>
      </c>
      <c r="J1053" s="2" t="n"/>
      <c r="K1053" s="96" t="n"/>
      <c r="L1053" s="97" t="n"/>
      <c r="M1053" s="97" t="n"/>
      <c r="N1053" s="98" t="inlineStr">
        <is>
          <t>27×105</t>
        </is>
      </c>
      <c r="O1053" s="99">
        <f>F1053</f>
        <v/>
      </c>
      <c r="P1053" s="99">
        <f>SUM(I1053)</f>
        <v/>
      </c>
      <c r="Q1053" s="117" t="n"/>
      <c r="R1053" s="118" t="n"/>
      <c r="S1053" s="118" t="n"/>
      <c r="T1053" s="119" t="n"/>
      <c r="U1053" s="120" t="n"/>
      <c r="V1053" s="120" t="n"/>
      <c r="W1053" s="121" t="n"/>
      <c r="X1053" s="122" t="n"/>
      <c r="Y1053" s="122" t="n"/>
      <c r="Z1053" s="143" t="n"/>
      <c r="AA1053" s="140" t="n"/>
      <c r="AB1053" s="140" t="n"/>
      <c r="AC1053" s="144" t="n"/>
      <c r="AD1053" s="142" t="n"/>
      <c r="AE1053" s="142" t="n"/>
    </row>
    <row r="1054" ht="15" customHeight="1" thickBot="1">
      <c r="A1054" s="211" t="n"/>
      <c r="B1054" s="701" t="inlineStr">
        <is>
          <t>S09-R</t>
        </is>
      </c>
      <c r="C1054" s="89">
        <f>SUMIF(数量表!D:H,B1054,数量表!H:H)</f>
        <v/>
      </c>
      <c r="D1054" s="80" t="n">
        <v>27</v>
      </c>
      <c r="E1054" s="80" t="n">
        <v>105</v>
      </c>
      <c r="F1054" s="81" t="n">
        <v>976</v>
      </c>
      <c r="G1054" s="80" t="inlineStr">
        <is>
          <t>×</t>
        </is>
      </c>
      <c r="H1054" s="82" t="n">
        <v>2</v>
      </c>
      <c r="I1054" s="212">
        <f>C1054*H1054</f>
        <v/>
      </c>
      <c r="J1054" s="2" t="n"/>
      <c r="K1054" s="96" t="n"/>
      <c r="L1054" s="97" t="n"/>
      <c r="M1054" s="97" t="n"/>
      <c r="N1054" s="98" t="inlineStr">
        <is>
          <t>27×105</t>
        </is>
      </c>
      <c r="O1054" s="99">
        <f>F1054</f>
        <v/>
      </c>
      <c r="P1054" s="99">
        <f>SUM(I1054)</f>
        <v/>
      </c>
      <c r="Q1054" s="117" t="n"/>
      <c r="R1054" s="118" t="n"/>
      <c r="S1054" s="118" t="n"/>
      <c r="T1054" s="119" t="n"/>
      <c r="U1054" s="120" t="n"/>
      <c r="V1054" s="120" t="n"/>
      <c r="W1054" s="121" t="n"/>
      <c r="X1054" s="122" t="n"/>
      <c r="Y1054" s="122" t="n"/>
      <c r="Z1054" s="143" t="n"/>
      <c r="AA1054" s="140" t="n"/>
      <c r="AB1054" s="140" t="n"/>
      <c r="AC1054" s="144" t="n"/>
      <c r="AD1054" s="142" t="n"/>
      <c r="AE1054" s="142" t="n"/>
    </row>
    <row r="1055" ht="15" customHeight="1" thickBot="1">
      <c r="A1055" s="211" t="n"/>
      <c r="B1055" s="702" t="inlineStr">
        <is>
          <t>S09-R</t>
        </is>
      </c>
      <c r="C1055" s="89">
        <f>SUMIF(数量表!D:H,B1055,数量表!H:H)</f>
        <v/>
      </c>
      <c r="D1055" t="n">
        <v>27</v>
      </c>
      <c r="E1055" t="n">
        <v>105</v>
      </c>
      <c r="F1055" s="86" t="n">
        <v>1068</v>
      </c>
      <c r="G1055" t="inlineStr">
        <is>
          <t>×</t>
        </is>
      </c>
      <c r="H1055" s="87" t="n">
        <v>1</v>
      </c>
      <c r="I1055" s="214">
        <f>C1055*H1055</f>
        <v/>
      </c>
      <c r="J1055" s="2" t="n"/>
      <c r="K1055" s="96" t="n"/>
      <c r="L1055" s="97" t="n"/>
      <c r="M1055" s="97" t="n"/>
      <c r="N1055" s="98" t="inlineStr">
        <is>
          <t>27×105</t>
        </is>
      </c>
      <c r="O1055" s="99">
        <f>F1055</f>
        <v/>
      </c>
      <c r="P1055" s="99">
        <f>SUM(I1055)</f>
        <v/>
      </c>
      <c r="Q1055" s="117" t="n"/>
      <c r="R1055" s="118" t="n"/>
      <c r="S1055" s="118" t="n"/>
      <c r="T1055" s="119" t="n"/>
      <c r="U1055" s="120" t="n"/>
      <c r="V1055" s="120" t="n"/>
      <c r="W1055" s="121" t="n"/>
      <c r="X1055" s="122" t="n"/>
      <c r="Y1055" s="122" t="n"/>
      <c r="Z1055" s="143" t="n"/>
      <c r="AA1055" s="140" t="n"/>
      <c r="AB1055" s="140" t="n"/>
      <c r="AC1055" s="144" t="n"/>
      <c r="AD1055" s="142" t="n"/>
      <c r="AE1055" s="142" t="n"/>
    </row>
    <row r="1056" ht="15" customHeight="1" thickBot="1">
      <c r="A1056" s="211" t="n"/>
      <c r="B1056" s="702" t="inlineStr">
        <is>
          <t>S09-R</t>
        </is>
      </c>
      <c r="C1056" s="89">
        <f>SUMIF(数量表!D:H,B1056,数量表!H:H)</f>
        <v/>
      </c>
      <c r="D1056" t="n">
        <v>27</v>
      </c>
      <c r="E1056" t="n">
        <v>105</v>
      </c>
      <c r="F1056" s="86" t="n">
        <v>800</v>
      </c>
      <c r="G1056" t="inlineStr">
        <is>
          <t>○</t>
        </is>
      </c>
      <c r="H1056" s="87" t="n">
        <v>2</v>
      </c>
      <c r="I1056" s="214">
        <f>C1056*H1056</f>
        <v/>
      </c>
      <c r="J1056" s="2" t="n"/>
      <c r="K1056" s="96" t="n"/>
      <c r="L1056" s="97" t="n"/>
      <c r="M1056" s="97" t="n"/>
      <c r="N1056" s="98" t="inlineStr">
        <is>
          <t>27×105</t>
        </is>
      </c>
      <c r="O1056" s="99">
        <f>F1056</f>
        <v/>
      </c>
      <c r="P1056" s="99">
        <f>SUM(I1056)</f>
        <v/>
      </c>
      <c r="Q1056" s="117" t="n"/>
      <c r="R1056" s="118" t="n"/>
      <c r="S1056" s="118" t="n"/>
      <c r="T1056" s="119" t="n"/>
      <c r="U1056" s="120" t="n"/>
      <c r="V1056" s="120" t="n"/>
      <c r="W1056" s="121" t="n"/>
      <c r="X1056" s="122" t="n"/>
      <c r="Y1056" s="122" t="n"/>
      <c r="Z1056" s="143" t="n"/>
      <c r="AA1056" s="140" t="n"/>
      <c r="AB1056" s="140" t="n"/>
      <c r="AC1056" s="144" t="n"/>
      <c r="AD1056" s="142" t="n"/>
      <c r="AE1056" s="142" t="n"/>
    </row>
    <row r="1057" ht="15" customHeight="1" thickBot="1">
      <c r="A1057" s="211" t="n"/>
      <c r="B1057" s="703" t="inlineStr">
        <is>
          <t>S09-R</t>
        </is>
      </c>
      <c r="C1057" s="89">
        <f>SUMIF(数量表!D:H,B1057,数量表!H:H)</f>
        <v/>
      </c>
      <c r="D1057" s="89" t="n">
        <v>27</v>
      </c>
      <c r="E1057" s="89" t="n">
        <v>105</v>
      </c>
      <c r="F1057" s="90" t="n">
        <v>450</v>
      </c>
      <c r="G1057" s="89" t="inlineStr">
        <is>
          <t>×</t>
        </is>
      </c>
      <c r="H1057" s="91" t="n">
        <v>1</v>
      </c>
      <c r="I1057" s="213">
        <f>C1057*H1057</f>
        <v/>
      </c>
      <c r="J1057" s="2" t="n"/>
      <c r="K1057" s="96" t="n"/>
      <c r="L1057" s="97" t="n"/>
      <c r="M1057" s="97" t="n"/>
      <c r="N1057" s="98" t="inlineStr">
        <is>
          <t>27×105</t>
        </is>
      </c>
      <c r="O1057" s="99">
        <f>F1057</f>
        <v/>
      </c>
      <c r="P1057" s="99">
        <f>SUM(I1057)</f>
        <v/>
      </c>
      <c r="Q1057" s="117" t="n"/>
      <c r="R1057" s="118" t="n"/>
      <c r="S1057" s="118" t="n"/>
      <c r="T1057" s="119" t="n"/>
      <c r="U1057" s="120" t="n"/>
      <c r="V1057" s="120" t="n"/>
      <c r="W1057" s="121" t="n"/>
      <c r="X1057" s="122" t="n"/>
      <c r="Y1057" s="122" t="n"/>
      <c r="Z1057" s="143" t="n"/>
      <c r="AA1057" s="140" t="n"/>
      <c r="AB1057" s="140" t="n"/>
      <c r="AC1057" s="144" t="n"/>
      <c r="AD1057" s="142" t="n"/>
      <c r="AE1057" s="142" t="n"/>
    </row>
    <row r="1058" ht="15" customHeight="1" thickBot="1">
      <c r="B1058" s="701" t="inlineStr">
        <is>
          <t>S09R-R</t>
        </is>
      </c>
      <c r="C1058" s="89">
        <f>SUMIF(数量表!D:H,B1058,数量表!H:H)</f>
        <v/>
      </c>
      <c r="D1058" s="80" t="n">
        <v>27</v>
      </c>
      <c r="E1058" s="80" t="n">
        <v>105</v>
      </c>
      <c r="F1058" s="81" t="n">
        <v>2548</v>
      </c>
      <c r="G1058" s="80" t="inlineStr">
        <is>
          <t>×</t>
        </is>
      </c>
      <c r="H1058" s="82" t="n">
        <v>1</v>
      </c>
      <c r="I1058" s="212">
        <f>C1058*H1058</f>
        <v/>
      </c>
      <c r="J1058" s="2" t="n"/>
      <c r="K1058" s="96" t="n"/>
      <c r="L1058" s="97" t="n"/>
      <c r="M1058" s="97" t="n"/>
      <c r="N1058" s="98" t="inlineStr">
        <is>
          <t>27×105</t>
        </is>
      </c>
      <c r="O1058" s="99">
        <f>F1058</f>
        <v/>
      </c>
      <c r="P1058" s="99">
        <f>SUM(I1058)</f>
        <v/>
      </c>
      <c r="Q1058" s="117" t="n"/>
      <c r="R1058" s="118" t="n"/>
      <c r="S1058" s="118" t="n"/>
      <c r="T1058" s="119" t="n"/>
      <c r="U1058" s="120" t="n"/>
      <c r="V1058" s="120" t="n"/>
      <c r="W1058" s="121" t="n"/>
      <c r="X1058" s="122" t="n"/>
      <c r="Y1058" s="122" t="n"/>
      <c r="Z1058" s="143" t="n"/>
      <c r="AA1058" s="140" t="n"/>
      <c r="AB1058" s="140" t="n"/>
      <c r="AC1058" s="144" t="n"/>
      <c r="AD1058" s="142" t="n"/>
      <c r="AE1058" s="142" t="n"/>
    </row>
    <row r="1059" ht="15" customHeight="1" thickBot="1">
      <c r="B1059" s="702" t="inlineStr">
        <is>
          <t>S09R-R</t>
        </is>
      </c>
      <c r="C1059" s="89">
        <f>SUMIF(数量表!D:H,B1059,数量表!H:H)</f>
        <v/>
      </c>
      <c r="D1059" t="n">
        <v>27</v>
      </c>
      <c r="E1059" t="n">
        <v>105</v>
      </c>
      <c r="F1059" s="86" t="n">
        <v>976</v>
      </c>
      <c r="G1059" t="inlineStr">
        <is>
          <t>×</t>
        </is>
      </c>
      <c r="H1059" s="87" t="n">
        <v>2</v>
      </c>
      <c r="I1059" s="214">
        <f>C1059*H1059</f>
        <v/>
      </c>
      <c r="J1059" s="2" t="n"/>
      <c r="K1059" s="96" t="n"/>
      <c r="L1059" s="97" t="n"/>
      <c r="M1059" s="97" t="n"/>
      <c r="N1059" s="98" t="inlineStr">
        <is>
          <t>27×105</t>
        </is>
      </c>
      <c r="O1059" s="99">
        <f>F1059</f>
        <v/>
      </c>
      <c r="P1059" s="99">
        <f>SUM(I1059)</f>
        <v/>
      </c>
      <c r="Q1059" s="117" t="n"/>
      <c r="R1059" s="118" t="n"/>
      <c r="S1059" s="118" t="n"/>
      <c r="T1059" s="119" t="n"/>
      <c r="U1059" s="120" t="n"/>
      <c r="V1059" s="120" t="n"/>
      <c r="W1059" s="121" t="n"/>
      <c r="X1059" s="122" t="n"/>
      <c r="Y1059" s="122" t="n"/>
      <c r="Z1059" s="143" t="n"/>
      <c r="AA1059" s="140" t="n"/>
      <c r="AB1059" s="140" t="n"/>
      <c r="AC1059" s="144" t="n"/>
      <c r="AD1059" s="142" t="n"/>
      <c r="AE1059" s="142" t="n"/>
    </row>
    <row r="1060" ht="15" customHeight="1" thickBot="1">
      <c r="B1060" s="702" t="inlineStr">
        <is>
          <t>S09R-R</t>
        </is>
      </c>
      <c r="C1060" s="89">
        <f>SUMIF(数量表!D:H,B1060,数量表!H:H)</f>
        <v/>
      </c>
      <c r="D1060" t="n">
        <v>27</v>
      </c>
      <c r="E1060" t="n">
        <v>105</v>
      </c>
      <c r="F1060" s="86" t="n">
        <v>1068</v>
      </c>
      <c r="G1060" t="inlineStr">
        <is>
          <t>×</t>
        </is>
      </c>
      <c r="H1060" s="87" t="n">
        <v>1</v>
      </c>
      <c r="I1060" s="214">
        <f>C1060*H1060</f>
        <v/>
      </c>
      <c r="J1060" s="2" t="n"/>
      <c r="K1060" s="96" t="n"/>
      <c r="L1060" s="97" t="n"/>
      <c r="M1060" s="97" t="n"/>
      <c r="N1060" s="98" t="inlineStr">
        <is>
          <t>27×105</t>
        </is>
      </c>
      <c r="O1060" s="99">
        <f>F1060</f>
        <v/>
      </c>
      <c r="P1060" s="99">
        <f>SUM(I1060)</f>
        <v/>
      </c>
      <c r="Q1060" s="117" t="n"/>
      <c r="R1060" s="118" t="n"/>
      <c r="S1060" s="118" t="n"/>
      <c r="T1060" s="119" t="n"/>
      <c r="U1060" s="120" t="n"/>
      <c r="V1060" s="120" t="n"/>
      <c r="W1060" s="121" t="n"/>
      <c r="X1060" s="122" t="n"/>
      <c r="Y1060" s="122" t="n"/>
      <c r="Z1060" s="143" t="n"/>
      <c r="AA1060" s="140" t="n"/>
      <c r="AB1060" s="140" t="n"/>
      <c r="AC1060" s="144" t="n"/>
      <c r="AD1060" s="142" t="n"/>
      <c r="AE1060" s="142" t="n"/>
    </row>
    <row r="1061" ht="15" customHeight="1" thickBot="1">
      <c r="B1061" s="702" t="inlineStr">
        <is>
          <t>S09R-R</t>
        </is>
      </c>
      <c r="C1061" s="89">
        <f>SUMIF(数量表!D:H,B1061,数量表!H:H)</f>
        <v/>
      </c>
      <c r="D1061" t="n">
        <v>27</v>
      </c>
      <c r="E1061" t="n">
        <v>105</v>
      </c>
      <c r="F1061" s="86" t="n">
        <v>760</v>
      </c>
      <c r="G1061" t="inlineStr">
        <is>
          <t>○</t>
        </is>
      </c>
      <c r="H1061" s="87" t="n">
        <v>2</v>
      </c>
      <c r="I1061" s="214">
        <f>C1061*H1061</f>
        <v/>
      </c>
      <c r="J1061" s="2" t="n"/>
      <c r="K1061" s="96" t="n"/>
      <c r="L1061" s="97" t="n"/>
      <c r="M1061" s="97" t="n"/>
      <c r="N1061" s="98" t="inlineStr">
        <is>
          <t>27×105</t>
        </is>
      </c>
      <c r="O1061" s="99">
        <f>F1061</f>
        <v/>
      </c>
      <c r="P1061" s="99">
        <f>SUM(I1061)</f>
        <v/>
      </c>
      <c r="Q1061" s="117" t="n"/>
      <c r="R1061" s="118" t="n"/>
      <c r="S1061" s="118" t="n"/>
      <c r="T1061" s="119" t="n"/>
      <c r="U1061" s="120" t="n"/>
      <c r="V1061" s="120" t="n"/>
      <c r="W1061" s="121" t="n"/>
      <c r="X1061" s="122" t="n"/>
      <c r="Y1061" s="122" t="n"/>
      <c r="Z1061" s="143" t="n"/>
      <c r="AA1061" s="140" t="n"/>
      <c r="AB1061" s="140" t="n"/>
      <c r="AC1061" s="144" t="n"/>
      <c r="AD1061" s="142" t="n"/>
      <c r="AE1061" s="142" t="n"/>
    </row>
    <row r="1062" ht="15" customHeight="1" thickBot="1">
      <c r="B1062" s="703" t="inlineStr">
        <is>
          <t>S09R-R</t>
        </is>
      </c>
      <c r="C1062" s="89">
        <f>SUMIF(数量表!D:H,B1062,数量表!H:H)</f>
        <v/>
      </c>
      <c r="D1062" s="89" t="n">
        <v>27</v>
      </c>
      <c r="E1062" s="89" t="n">
        <v>105</v>
      </c>
      <c r="F1062" s="90" t="n">
        <v>450</v>
      </c>
      <c r="G1062" s="89" t="inlineStr">
        <is>
          <t>×</t>
        </is>
      </c>
      <c r="H1062" s="91" t="n">
        <v>1</v>
      </c>
      <c r="I1062" s="213">
        <f>C1062*H1062</f>
        <v/>
      </c>
      <c r="J1062" s="2" t="n"/>
      <c r="K1062" s="96" t="n"/>
      <c r="L1062" s="97" t="n"/>
      <c r="M1062" s="97" t="n"/>
      <c r="N1062" s="98" t="inlineStr">
        <is>
          <t>27×105</t>
        </is>
      </c>
      <c r="O1062" s="99">
        <f>F1062</f>
        <v/>
      </c>
      <c r="P1062" s="99">
        <f>SUM(I1062)</f>
        <v/>
      </c>
      <c r="Q1062" s="117" t="n"/>
      <c r="R1062" s="118" t="n"/>
      <c r="S1062" s="118" t="n"/>
      <c r="T1062" s="119" t="n"/>
      <c r="U1062" s="120" t="n"/>
      <c r="V1062" s="120" t="n"/>
      <c r="W1062" s="121" t="n"/>
      <c r="X1062" s="122" t="n"/>
      <c r="Y1062" s="122" t="n"/>
      <c r="Z1062" s="143" t="n"/>
      <c r="AA1062" s="140" t="n"/>
      <c r="AB1062" s="140" t="n"/>
      <c r="AC1062" s="144" t="n"/>
      <c r="AD1062" s="142" t="n"/>
      <c r="AE1062" s="142" t="n"/>
    </row>
    <row r="1063" ht="15" customHeight="1" thickBot="1">
      <c r="B1063" s="701" t="inlineStr">
        <is>
          <t>SQ09-L</t>
        </is>
      </c>
      <c r="C1063" s="89">
        <f>SUMIF(数量表!D:H,B1063,数量表!H:H)</f>
        <v/>
      </c>
      <c r="D1063" s="80" t="n">
        <v>27</v>
      </c>
      <c r="E1063" s="80" t="n">
        <v>105</v>
      </c>
      <c r="F1063" s="81" t="n">
        <v>976</v>
      </c>
      <c r="G1063" s="80" t="inlineStr">
        <is>
          <t>×</t>
        </is>
      </c>
      <c r="H1063" s="82" t="n">
        <v>2</v>
      </c>
      <c r="I1063" s="212">
        <f>C1063*H1063</f>
        <v/>
      </c>
      <c r="J1063" s="2" t="n"/>
      <c r="K1063" s="96" t="n"/>
      <c r="L1063" s="97" t="n"/>
      <c r="M1063" s="97" t="n"/>
      <c r="N1063" s="98" t="inlineStr">
        <is>
          <t>27×105</t>
        </is>
      </c>
      <c r="O1063" s="99">
        <f>F1063</f>
        <v/>
      </c>
      <c r="P1063" s="99">
        <f>SUM(I1063)</f>
        <v/>
      </c>
      <c r="Q1063" s="117" t="n"/>
      <c r="R1063" s="118" t="n"/>
      <c r="S1063" s="118" t="n"/>
      <c r="T1063" s="119" t="n"/>
      <c r="U1063" s="120" t="n"/>
      <c r="V1063" s="120" t="n"/>
      <c r="W1063" s="121" t="n"/>
      <c r="X1063" s="122" t="n"/>
      <c r="Y1063" s="122" t="n"/>
      <c r="Z1063" s="143" t="n"/>
      <c r="AA1063" s="140" t="n"/>
      <c r="AB1063" s="140" t="n"/>
      <c r="AC1063" s="144" t="n"/>
      <c r="AD1063" s="142" t="n"/>
      <c r="AE1063" s="142" t="n"/>
    </row>
    <row r="1064" ht="15" customHeight="1" thickBot="1">
      <c r="B1064" s="702" t="inlineStr">
        <is>
          <t>SQ09-L</t>
        </is>
      </c>
      <c r="C1064" s="89">
        <f>SUMIF(数量表!D:H,B1064,数量表!H:H)</f>
        <v/>
      </c>
      <c r="D1064" t="n">
        <v>27</v>
      </c>
      <c r="E1064" t="n">
        <v>105</v>
      </c>
      <c r="F1064" s="86" t="n">
        <v>1068</v>
      </c>
      <c r="G1064" t="inlineStr">
        <is>
          <t>×</t>
        </is>
      </c>
      <c r="H1064" s="87" t="n">
        <v>1</v>
      </c>
      <c r="I1064" s="214">
        <f>C1064*H1064</f>
        <v/>
      </c>
      <c r="J1064" s="2" t="n"/>
      <c r="K1064" s="96" t="n"/>
      <c r="L1064" s="97" t="n"/>
      <c r="M1064" s="97" t="n"/>
      <c r="N1064" s="98" t="inlineStr">
        <is>
          <t>27×105</t>
        </is>
      </c>
      <c r="O1064" s="99">
        <f>F1064</f>
        <v/>
      </c>
      <c r="P1064" s="99">
        <f>SUM(I1064)</f>
        <v/>
      </c>
      <c r="Q1064" s="117" t="n"/>
      <c r="R1064" s="118" t="n"/>
      <c r="S1064" s="118" t="n"/>
      <c r="T1064" s="119" t="n"/>
      <c r="U1064" s="120" t="n"/>
      <c r="V1064" s="120" t="n"/>
      <c r="W1064" s="121" t="n"/>
      <c r="X1064" s="122" t="n"/>
      <c r="Y1064" s="122" t="n"/>
      <c r="Z1064" s="143" t="n"/>
      <c r="AA1064" s="140" t="n"/>
      <c r="AB1064" s="140" t="n"/>
      <c r="AC1064" s="144" t="n"/>
      <c r="AD1064" s="142" t="n"/>
      <c r="AE1064" s="142" t="n"/>
    </row>
    <row r="1065" ht="15" customHeight="1" thickBot="1">
      <c r="B1065" s="702" t="inlineStr">
        <is>
          <t>SQ09-L</t>
        </is>
      </c>
      <c r="C1065" s="89">
        <f>SUMIF(数量表!D:H,B1065,数量表!H:H)</f>
        <v/>
      </c>
      <c r="D1065" t="n">
        <v>27</v>
      </c>
      <c r="E1065" t="n">
        <v>105</v>
      </c>
      <c r="F1065" s="86" t="n">
        <v>572.5</v>
      </c>
      <c r="G1065" t="inlineStr">
        <is>
          <t>○</t>
        </is>
      </c>
      <c r="H1065" s="87" t="n">
        <v>2</v>
      </c>
      <c r="I1065" s="214">
        <f>C1065*H1065</f>
        <v/>
      </c>
      <c r="J1065" s="2" t="n"/>
      <c r="K1065" s="96" t="n"/>
      <c r="L1065" s="97" t="n"/>
      <c r="M1065" s="97" t="n"/>
      <c r="N1065" s="98" t="inlineStr">
        <is>
          <t>27×105</t>
        </is>
      </c>
      <c r="O1065" s="99">
        <f>F1065</f>
        <v/>
      </c>
      <c r="P1065" s="99">
        <f>SUM(I1065)</f>
        <v/>
      </c>
      <c r="Q1065" s="117" t="n"/>
      <c r="R1065" s="118" t="n"/>
      <c r="S1065" s="118" t="n"/>
      <c r="T1065" s="119" t="n"/>
      <c r="U1065" s="120" t="n"/>
      <c r="V1065" s="120" t="n"/>
      <c r="W1065" s="121" t="n"/>
      <c r="X1065" s="122" t="n"/>
      <c r="Y1065" s="122" t="n"/>
      <c r="Z1065" s="143" t="n"/>
      <c r="AA1065" s="140" t="n"/>
      <c r="AB1065" s="140" t="n"/>
      <c r="AC1065" s="144" t="n"/>
      <c r="AD1065" s="142" t="n"/>
      <c r="AE1065" s="142" t="n"/>
    </row>
    <row r="1066" ht="15" customHeight="1" thickBot="1">
      <c r="B1066" s="703" t="inlineStr">
        <is>
          <t>SQ09-L</t>
        </is>
      </c>
      <c r="C1066" s="89">
        <f>SUMIF(数量表!D:H,B1066,数量表!H:H)</f>
        <v/>
      </c>
      <c r="D1066" s="89" t="n">
        <v>27</v>
      </c>
      <c r="E1066" s="89" t="n">
        <v>105</v>
      </c>
      <c r="F1066" s="90" t="n">
        <v>450</v>
      </c>
      <c r="G1066" s="89" t="inlineStr">
        <is>
          <t>×</t>
        </is>
      </c>
      <c r="H1066" s="91" t="n">
        <v>1</v>
      </c>
      <c r="I1066" s="213">
        <f>C1066*H1066</f>
        <v/>
      </c>
      <c r="J1066" s="2" t="n"/>
      <c r="K1066" s="96" t="n"/>
      <c r="L1066" s="97" t="n"/>
      <c r="M1066" s="97" t="n"/>
      <c r="N1066" s="98" t="inlineStr">
        <is>
          <t>27×105</t>
        </is>
      </c>
      <c r="O1066" s="99">
        <f>F1066</f>
        <v/>
      </c>
      <c r="P1066" s="99">
        <f>SUM(I1066)</f>
        <v/>
      </c>
      <c r="Q1066" s="117" t="n"/>
      <c r="R1066" s="118" t="n"/>
      <c r="S1066" s="118" t="n"/>
      <c r="T1066" s="119" t="n"/>
      <c r="U1066" s="120" t="n"/>
      <c r="V1066" s="120" t="n"/>
      <c r="W1066" s="121" t="n"/>
      <c r="X1066" s="122" t="n"/>
      <c r="Y1066" s="122" t="n"/>
      <c r="Z1066" s="143" t="n"/>
      <c r="AA1066" s="140" t="n"/>
      <c r="AB1066" s="140" t="n"/>
      <c r="AC1066" s="144" t="n"/>
      <c r="AD1066" s="142" t="n"/>
      <c r="AE1066" s="142" t="n"/>
    </row>
    <row r="1067" ht="15" customHeight="1" thickBot="1">
      <c r="B1067" s="701" t="inlineStr">
        <is>
          <t>SQ09L-L</t>
        </is>
      </c>
      <c r="C1067" s="89">
        <f>SUMIF(数量表!D:H,B1067,数量表!H:H)</f>
        <v/>
      </c>
      <c r="D1067" s="80" t="n">
        <v>27</v>
      </c>
      <c r="E1067" s="80" t="n">
        <v>105</v>
      </c>
      <c r="F1067" s="81" t="n">
        <v>2548</v>
      </c>
      <c r="G1067" s="80" t="inlineStr">
        <is>
          <t>×</t>
        </is>
      </c>
      <c r="H1067" s="82" t="n">
        <v>1</v>
      </c>
      <c r="I1067" s="212">
        <f>C1067*H1067</f>
        <v/>
      </c>
      <c r="J1067" s="2" t="n"/>
      <c r="K1067" s="96" t="n"/>
      <c r="L1067" s="97" t="n"/>
      <c r="M1067" s="97" t="n"/>
      <c r="N1067" s="98" t="inlineStr">
        <is>
          <t>27×105</t>
        </is>
      </c>
      <c r="O1067" s="99">
        <f>F1067</f>
        <v/>
      </c>
      <c r="P1067" s="99">
        <f>SUM(I1067)</f>
        <v/>
      </c>
      <c r="Q1067" s="117" t="n"/>
      <c r="R1067" s="118" t="n"/>
      <c r="S1067" s="118" t="n"/>
      <c r="T1067" s="119" t="n"/>
      <c r="U1067" s="120" t="n"/>
      <c r="V1067" s="120" t="n"/>
      <c r="W1067" s="121" t="n"/>
      <c r="X1067" s="122" t="n"/>
      <c r="Y1067" s="122" t="n"/>
      <c r="Z1067" s="143" t="n"/>
      <c r="AA1067" s="140" t="n"/>
      <c r="AB1067" s="140" t="n"/>
      <c r="AC1067" s="144" t="n"/>
      <c r="AD1067" s="142" t="n"/>
      <c r="AE1067" s="142" t="n"/>
    </row>
    <row r="1068" ht="15" customHeight="1" thickBot="1">
      <c r="B1068" s="702" t="inlineStr">
        <is>
          <t>SQ09L-L</t>
        </is>
      </c>
      <c r="C1068" s="89">
        <f>SUMIF(数量表!D:H,B1068,数量表!H:H)</f>
        <v/>
      </c>
      <c r="D1068" t="n">
        <v>27</v>
      </c>
      <c r="E1068" t="n">
        <v>105</v>
      </c>
      <c r="F1068" s="86" t="n">
        <v>976</v>
      </c>
      <c r="G1068" t="inlineStr">
        <is>
          <t>×</t>
        </is>
      </c>
      <c r="H1068" s="87" t="n">
        <v>2</v>
      </c>
      <c r="I1068" s="214">
        <f>C1068*H1068</f>
        <v/>
      </c>
      <c r="J1068" s="2" t="n"/>
      <c r="K1068" s="96" t="n"/>
      <c r="L1068" s="97" t="n"/>
      <c r="M1068" s="97" t="n"/>
      <c r="N1068" s="98" t="inlineStr">
        <is>
          <t>27×105</t>
        </is>
      </c>
      <c r="O1068" s="99">
        <f>F1068</f>
        <v/>
      </c>
      <c r="P1068" s="99">
        <f>SUM(I1068)</f>
        <v/>
      </c>
      <c r="Q1068" s="117" t="n"/>
      <c r="R1068" s="118" t="n"/>
      <c r="S1068" s="118" t="n"/>
      <c r="T1068" s="119" t="n"/>
      <c r="U1068" s="120" t="n"/>
      <c r="V1068" s="120" t="n"/>
      <c r="W1068" s="121" t="n"/>
      <c r="X1068" s="122" t="n"/>
      <c r="Y1068" s="122" t="n"/>
      <c r="Z1068" s="143" t="n"/>
      <c r="AA1068" s="140" t="n"/>
      <c r="AB1068" s="140" t="n"/>
      <c r="AC1068" s="144" t="n"/>
      <c r="AD1068" s="142" t="n"/>
      <c r="AE1068" s="142" t="n"/>
    </row>
    <row r="1069" ht="15" customHeight="1" thickBot="1">
      <c r="B1069" s="702" t="inlineStr">
        <is>
          <t>SQ09L-L</t>
        </is>
      </c>
      <c r="C1069" s="89">
        <f>SUMIF(数量表!D:H,B1069,数量表!H:H)</f>
        <v/>
      </c>
      <c r="D1069" t="n">
        <v>27</v>
      </c>
      <c r="E1069" t="n">
        <v>105</v>
      </c>
      <c r="F1069" s="86" t="n">
        <v>1068</v>
      </c>
      <c r="G1069" t="inlineStr">
        <is>
          <t>×</t>
        </is>
      </c>
      <c r="H1069" s="87" t="n">
        <v>1</v>
      </c>
      <c r="I1069" s="214">
        <f>C1069*H1069</f>
        <v/>
      </c>
      <c r="J1069" s="2" t="n"/>
      <c r="K1069" s="96" t="n"/>
      <c r="L1069" s="97" t="n"/>
      <c r="M1069" s="97" t="n"/>
      <c r="N1069" s="98" t="inlineStr">
        <is>
          <t>27×105</t>
        </is>
      </c>
      <c r="O1069" s="99">
        <f>F1069</f>
        <v/>
      </c>
      <c r="P1069" s="99">
        <f>SUM(I1069)</f>
        <v/>
      </c>
      <c r="Q1069" s="117" t="n"/>
      <c r="R1069" s="118" t="n"/>
      <c r="S1069" s="118" t="n"/>
      <c r="T1069" s="119" t="n"/>
      <c r="U1069" s="120" t="n"/>
      <c r="V1069" s="120" t="n"/>
      <c r="W1069" s="121" t="n"/>
      <c r="X1069" s="122" t="n"/>
      <c r="Y1069" s="122" t="n"/>
      <c r="Z1069" s="143" t="n"/>
      <c r="AA1069" s="140" t="n"/>
      <c r="AB1069" s="140" t="n"/>
      <c r="AC1069" s="144" t="n"/>
      <c r="AD1069" s="142" t="n"/>
      <c r="AE1069" s="142" t="n"/>
    </row>
    <row r="1070" ht="15" customHeight="1" thickBot="1">
      <c r="B1070" s="702" t="inlineStr">
        <is>
          <t>SQ09L-L</t>
        </is>
      </c>
      <c r="C1070" s="89">
        <f>SUMIF(数量表!D:H,B1070,数量表!H:H)</f>
        <v/>
      </c>
      <c r="D1070" t="n">
        <v>27</v>
      </c>
      <c r="E1070" t="n">
        <v>105</v>
      </c>
      <c r="F1070" s="86" t="n">
        <v>532.5</v>
      </c>
      <c r="G1070" t="inlineStr">
        <is>
          <t>○</t>
        </is>
      </c>
      <c r="H1070" s="87" t="n">
        <v>2</v>
      </c>
      <c r="I1070" s="214">
        <f>C1070*H1070</f>
        <v/>
      </c>
      <c r="J1070" s="2" t="n"/>
      <c r="K1070" s="96" t="n"/>
      <c r="L1070" s="97" t="n"/>
      <c r="M1070" s="97" t="n"/>
      <c r="N1070" s="98" t="inlineStr">
        <is>
          <t>27×105</t>
        </is>
      </c>
      <c r="O1070" s="99">
        <f>F1070</f>
        <v/>
      </c>
      <c r="P1070" s="99">
        <f>SUM(I1070)</f>
        <v/>
      </c>
      <c r="Q1070" s="117" t="n"/>
      <c r="R1070" s="118" t="n"/>
      <c r="S1070" s="118" t="n"/>
      <c r="T1070" s="119" t="n"/>
      <c r="U1070" s="120" t="n"/>
      <c r="V1070" s="120" t="n"/>
      <c r="W1070" s="121" t="n"/>
      <c r="X1070" s="122" t="n"/>
      <c r="Y1070" s="122" t="n"/>
      <c r="Z1070" s="143" t="n"/>
      <c r="AA1070" s="140" t="n"/>
      <c r="AB1070" s="140" t="n"/>
      <c r="AC1070" s="144" t="n"/>
      <c r="AD1070" s="142" t="n"/>
      <c r="AE1070" s="142" t="n"/>
    </row>
    <row r="1071" ht="15" customHeight="1" thickBot="1">
      <c r="B1071" s="703" t="inlineStr">
        <is>
          <t>SQ09L-L</t>
        </is>
      </c>
      <c r="C1071" s="89">
        <f>SUMIF(数量表!D:H,B1071,数量表!H:H)</f>
        <v/>
      </c>
      <c r="D1071" s="89" t="n">
        <v>27</v>
      </c>
      <c r="E1071" s="89" t="n">
        <v>105</v>
      </c>
      <c r="F1071" s="90" t="n">
        <v>450</v>
      </c>
      <c r="G1071" s="89" t="inlineStr">
        <is>
          <t>×</t>
        </is>
      </c>
      <c r="H1071" s="91" t="n">
        <v>1</v>
      </c>
      <c r="I1071" s="213">
        <f>C1071*H1071</f>
        <v/>
      </c>
      <c r="J1071" s="2" t="n"/>
      <c r="K1071" s="96" t="n"/>
      <c r="L1071" s="97" t="n"/>
      <c r="M1071" s="97" t="n"/>
      <c r="N1071" s="98" t="inlineStr">
        <is>
          <t>27×105</t>
        </is>
      </c>
      <c r="O1071" s="99">
        <f>F1071</f>
        <v/>
      </c>
      <c r="P1071" s="99">
        <f>SUM(I1071)</f>
        <v/>
      </c>
      <c r="Q1071" s="117" t="n"/>
      <c r="R1071" s="118" t="n"/>
      <c r="S1071" s="118" t="n"/>
      <c r="T1071" s="119" t="n"/>
      <c r="U1071" s="120" t="n"/>
      <c r="V1071" s="120" t="n"/>
      <c r="W1071" s="121" t="n"/>
      <c r="X1071" s="122" t="n"/>
      <c r="Y1071" s="122" t="n"/>
      <c r="Z1071" s="143" t="n"/>
      <c r="AA1071" s="140" t="n"/>
      <c r="AB1071" s="140" t="n"/>
      <c r="AC1071" s="144" t="n"/>
      <c r="AD1071" s="142" t="n"/>
      <c r="AE1071" s="142" t="n"/>
    </row>
    <row r="1072" ht="15" customHeight="1" thickBot="1">
      <c r="B1072" s="701" t="inlineStr">
        <is>
          <t>SQ09-R</t>
        </is>
      </c>
      <c r="C1072" s="89">
        <f>SUMIF(数量表!D:H,B1072,数量表!H:H)</f>
        <v/>
      </c>
      <c r="D1072" s="80" t="n">
        <v>27</v>
      </c>
      <c r="E1072" s="80" t="n">
        <v>105</v>
      </c>
      <c r="F1072" s="81" t="n">
        <v>976</v>
      </c>
      <c r="G1072" s="80" t="inlineStr">
        <is>
          <t>×</t>
        </is>
      </c>
      <c r="H1072" s="82" t="n">
        <v>2</v>
      </c>
      <c r="I1072" s="212">
        <f>C1072*H1072</f>
        <v/>
      </c>
      <c r="J1072" s="2" t="n"/>
      <c r="K1072" s="96" t="n"/>
      <c r="L1072" s="97" t="n"/>
      <c r="M1072" s="97" t="n"/>
      <c r="N1072" s="98" t="inlineStr">
        <is>
          <t>27×105</t>
        </is>
      </c>
      <c r="O1072" s="99">
        <f>F1072</f>
        <v/>
      </c>
      <c r="P1072" s="99">
        <f>SUM(I1072)</f>
        <v/>
      </c>
      <c r="Q1072" s="117" t="n"/>
      <c r="R1072" s="118" t="n"/>
      <c r="S1072" s="118" t="n"/>
      <c r="T1072" s="119" t="n"/>
      <c r="U1072" s="120" t="n"/>
      <c r="V1072" s="120" t="n"/>
      <c r="W1072" s="121" t="n"/>
      <c r="X1072" s="122" t="n"/>
      <c r="Y1072" s="122" t="n"/>
      <c r="Z1072" s="143" t="n"/>
      <c r="AA1072" s="140" t="n"/>
      <c r="AB1072" s="140" t="n"/>
      <c r="AC1072" s="144" t="n"/>
      <c r="AD1072" s="142" t="n"/>
      <c r="AE1072" s="142" t="n"/>
    </row>
    <row r="1073" ht="15" customHeight="1" thickBot="1">
      <c r="B1073" s="702" t="inlineStr">
        <is>
          <t>SQ09-R</t>
        </is>
      </c>
      <c r="C1073" s="89">
        <f>SUMIF(数量表!D:H,B1073,数量表!H:H)</f>
        <v/>
      </c>
      <c r="D1073" t="n">
        <v>27</v>
      </c>
      <c r="E1073" t="n">
        <v>105</v>
      </c>
      <c r="F1073" s="86" t="n">
        <v>1068</v>
      </c>
      <c r="G1073" t="inlineStr">
        <is>
          <t>×</t>
        </is>
      </c>
      <c r="H1073" s="87" t="n">
        <v>1</v>
      </c>
      <c r="I1073" s="214">
        <f>C1073*H1073</f>
        <v/>
      </c>
      <c r="J1073" s="2" t="n"/>
      <c r="K1073" s="96" t="n"/>
      <c r="L1073" s="97" t="n"/>
      <c r="M1073" s="97" t="n"/>
      <c r="N1073" s="98" t="inlineStr">
        <is>
          <t>27×105</t>
        </is>
      </c>
      <c r="O1073" s="99">
        <f>F1073</f>
        <v/>
      </c>
      <c r="P1073" s="99">
        <f>SUM(I1073)</f>
        <v/>
      </c>
      <c r="Q1073" s="117" t="n"/>
      <c r="R1073" s="118" t="n"/>
      <c r="S1073" s="118" t="n"/>
      <c r="T1073" s="119" t="n"/>
      <c r="U1073" s="120" t="n"/>
      <c r="V1073" s="120" t="n"/>
      <c r="W1073" s="121" t="n"/>
      <c r="X1073" s="122" t="n"/>
      <c r="Y1073" s="122" t="n"/>
      <c r="Z1073" s="143" t="n"/>
      <c r="AA1073" s="140" t="n"/>
      <c r="AB1073" s="140" t="n"/>
      <c r="AC1073" s="144" t="n"/>
      <c r="AD1073" s="142" t="n"/>
      <c r="AE1073" s="142" t="n"/>
    </row>
    <row r="1074" ht="15" customHeight="1" thickBot="1">
      <c r="B1074" s="702" t="inlineStr">
        <is>
          <t>SQ09-R</t>
        </is>
      </c>
      <c r="C1074" s="89">
        <f>SUMIF(数量表!D:H,B1074,数量表!H:H)</f>
        <v/>
      </c>
      <c r="D1074" t="n">
        <v>27</v>
      </c>
      <c r="E1074" t="n">
        <v>105</v>
      </c>
      <c r="F1074" s="86" t="n">
        <v>572.5</v>
      </c>
      <c r="G1074" t="inlineStr">
        <is>
          <t>○</t>
        </is>
      </c>
      <c r="H1074" s="87" t="n">
        <v>2</v>
      </c>
      <c r="I1074" s="214">
        <f>C1074*H1074</f>
        <v/>
      </c>
      <c r="J1074" s="2" t="n"/>
      <c r="K1074" s="96" t="n"/>
      <c r="L1074" s="97" t="n"/>
      <c r="M1074" s="97" t="n"/>
      <c r="N1074" s="98" t="inlineStr">
        <is>
          <t>27×105</t>
        </is>
      </c>
      <c r="O1074" s="99">
        <f>F1074</f>
        <v/>
      </c>
      <c r="P1074" s="99">
        <f>SUM(I1074)</f>
        <v/>
      </c>
      <c r="Q1074" s="117" t="n"/>
      <c r="R1074" s="118" t="n"/>
      <c r="S1074" s="118" t="n"/>
      <c r="T1074" s="119" t="n"/>
      <c r="U1074" s="120" t="n"/>
      <c r="V1074" s="120" t="n"/>
      <c r="W1074" s="121" t="n"/>
      <c r="X1074" s="122" t="n"/>
      <c r="Y1074" s="122" t="n"/>
      <c r="Z1074" s="143" t="n"/>
      <c r="AA1074" s="140" t="n"/>
      <c r="AB1074" s="140" t="n"/>
      <c r="AC1074" s="144" t="n"/>
      <c r="AD1074" s="142" t="n"/>
      <c r="AE1074" s="142" t="n"/>
    </row>
    <row r="1075" ht="15" customHeight="1" thickBot="1">
      <c r="B1075" s="703" t="inlineStr">
        <is>
          <t>SQ09-R</t>
        </is>
      </c>
      <c r="C1075" s="89">
        <f>SUMIF(数量表!D:H,B1075,数量表!H:H)</f>
        <v/>
      </c>
      <c r="D1075" s="89" t="n">
        <v>27</v>
      </c>
      <c r="E1075" s="89" t="n">
        <v>105</v>
      </c>
      <c r="F1075" s="90" t="n">
        <v>450</v>
      </c>
      <c r="G1075" s="89" t="inlineStr">
        <is>
          <t>×</t>
        </is>
      </c>
      <c r="H1075" s="91" t="n">
        <v>1</v>
      </c>
      <c r="I1075" s="213">
        <f>C1075*H1075</f>
        <v/>
      </c>
      <c r="J1075" s="2" t="n"/>
      <c r="K1075" s="96" t="n"/>
      <c r="L1075" s="97" t="n"/>
      <c r="M1075" s="97" t="n"/>
      <c r="N1075" s="98" t="inlineStr">
        <is>
          <t>27×105</t>
        </is>
      </c>
      <c r="O1075" s="99">
        <f>F1075</f>
        <v/>
      </c>
      <c r="P1075" s="99">
        <f>SUM(I1075)</f>
        <v/>
      </c>
      <c r="Q1075" s="129" t="n"/>
      <c r="R1075" s="130" t="n"/>
      <c r="S1075" s="130" t="n"/>
      <c r="T1075" s="131" t="n"/>
      <c r="U1075" s="132" t="n"/>
      <c r="V1075" s="132" t="n"/>
      <c r="W1075" s="133" t="n"/>
      <c r="X1075" s="134" t="n"/>
      <c r="Y1075" s="134" t="n"/>
      <c r="Z1075" s="151" t="n"/>
      <c r="AA1075" s="152" t="n"/>
      <c r="AB1075" s="152" t="n"/>
      <c r="AC1075" s="153" t="n"/>
      <c r="AD1075" s="154" t="n"/>
      <c r="AE1075" s="154" t="n"/>
    </row>
    <row r="1076" ht="15" customHeight="1" thickBot="1">
      <c r="B1076" s="701" t="inlineStr">
        <is>
          <t>SQ09R-R</t>
        </is>
      </c>
      <c r="C1076" s="89">
        <f>SUMIF(数量表!D:H,B1076,数量表!H:H)</f>
        <v/>
      </c>
      <c r="D1076" s="80" t="n">
        <v>27</v>
      </c>
      <c r="E1076" s="80" t="n">
        <v>105</v>
      </c>
      <c r="F1076" s="81" t="n">
        <v>2548</v>
      </c>
      <c r="G1076" s="80" t="inlineStr">
        <is>
          <t>×</t>
        </is>
      </c>
      <c r="H1076" s="82" t="n">
        <v>1</v>
      </c>
      <c r="I1076" s="212">
        <f>C1076*H1076</f>
        <v/>
      </c>
      <c r="J1076" s="2" t="n"/>
      <c r="K1076" s="96" t="n"/>
      <c r="L1076" s="97" t="n"/>
      <c r="M1076" s="97" t="n"/>
      <c r="N1076" s="98" t="inlineStr">
        <is>
          <t>27×105</t>
        </is>
      </c>
      <c r="O1076" s="99">
        <f>F1076</f>
        <v/>
      </c>
      <c r="P1076" s="99">
        <f>SUM(I1076)</f>
        <v/>
      </c>
      <c r="Q1076" s="117" t="n"/>
      <c r="R1076" s="118" t="n"/>
      <c r="S1076" s="118" t="n"/>
      <c r="T1076" s="119" t="n"/>
      <c r="U1076" s="120" t="n"/>
      <c r="V1076" s="120" t="n"/>
      <c r="W1076" s="121" t="n"/>
      <c r="X1076" s="122" t="n"/>
      <c r="Y1076" s="122" t="n"/>
      <c r="Z1076" s="143" t="n"/>
      <c r="AA1076" s="140" t="n"/>
      <c r="AB1076" s="140" t="n"/>
      <c r="AC1076" s="144" t="n"/>
      <c r="AD1076" s="142" t="n"/>
      <c r="AE1076" s="142" t="n"/>
    </row>
    <row r="1077" ht="15" customHeight="1" thickBot="1">
      <c r="B1077" s="702" t="inlineStr">
        <is>
          <t>SQ09R-R</t>
        </is>
      </c>
      <c r="C1077" s="89">
        <f>SUMIF(数量表!D:H,B1077,数量表!H:H)</f>
        <v/>
      </c>
      <c r="D1077" t="n">
        <v>27</v>
      </c>
      <c r="E1077" t="n">
        <v>105</v>
      </c>
      <c r="F1077" s="86" t="n">
        <v>976</v>
      </c>
      <c r="G1077" t="inlineStr">
        <is>
          <t>×</t>
        </is>
      </c>
      <c r="H1077" s="87" t="n">
        <v>2</v>
      </c>
      <c r="I1077" s="214">
        <f>C1077*H1077</f>
        <v/>
      </c>
      <c r="J1077" s="2" t="n"/>
      <c r="K1077" s="96" t="n"/>
      <c r="L1077" s="97" t="n"/>
      <c r="M1077" s="97" t="n"/>
      <c r="N1077" s="98" t="inlineStr">
        <is>
          <t>27×105</t>
        </is>
      </c>
      <c r="O1077" s="99">
        <f>F1077</f>
        <v/>
      </c>
      <c r="P1077" s="99">
        <f>SUM(I1077)</f>
        <v/>
      </c>
      <c r="Q1077" s="117" t="n"/>
      <c r="R1077" s="118" t="n"/>
      <c r="S1077" s="118" t="n"/>
      <c r="T1077" s="119" t="n"/>
      <c r="U1077" s="120" t="n"/>
      <c r="V1077" s="120" t="n"/>
      <c r="W1077" s="121" t="n"/>
      <c r="X1077" s="122" t="n"/>
      <c r="Y1077" s="122" t="n"/>
      <c r="Z1077" s="143" t="n"/>
      <c r="AA1077" s="140" t="n"/>
      <c r="AB1077" s="140" t="n"/>
      <c r="AC1077" s="144" t="n"/>
      <c r="AD1077" s="142" t="n"/>
      <c r="AE1077" s="142" t="n"/>
    </row>
    <row r="1078" ht="15" customHeight="1" thickBot="1">
      <c r="B1078" s="702" t="inlineStr">
        <is>
          <t>SQ09R-R</t>
        </is>
      </c>
      <c r="C1078" s="89">
        <f>SUMIF(数量表!D:H,B1078,数量表!H:H)</f>
        <v/>
      </c>
      <c r="D1078" t="n">
        <v>27</v>
      </c>
      <c r="E1078" t="n">
        <v>105</v>
      </c>
      <c r="F1078" s="86" t="n">
        <v>1068</v>
      </c>
      <c r="G1078" t="inlineStr">
        <is>
          <t>×</t>
        </is>
      </c>
      <c r="H1078" s="87" t="n">
        <v>1</v>
      </c>
      <c r="I1078" s="214">
        <f>C1078*H1078</f>
        <v/>
      </c>
      <c r="J1078" s="2" t="n"/>
      <c r="K1078" s="96" t="n"/>
      <c r="L1078" s="97" t="n"/>
      <c r="M1078" s="97" t="n"/>
      <c r="N1078" s="98" t="inlineStr">
        <is>
          <t>27×105</t>
        </is>
      </c>
      <c r="O1078" s="99">
        <f>F1078</f>
        <v/>
      </c>
      <c r="P1078" s="99">
        <f>SUM(I1078)</f>
        <v/>
      </c>
      <c r="Q1078" s="129" t="n"/>
      <c r="R1078" s="130" t="n"/>
      <c r="S1078" s="130" t="n"/>
      <c r="T1078" s="131" t="n"/>
      <c r="U1078" s="132" t="n"/>
      <c r="V1078" s="132" t="n"/>
      <c r="W1078" s="133" t="n"/>
      <c r="X1078" s="134" t="n"/>
      <c r="Y1078" s="134" t="n"/>
      <c r="Z1078" s="151" t="n"/>
      <c r="AA1078" s="152" t="n"/>
      <c r="AB1078" s="152" t="n"/>
      <c r="AC1078" s="153" t="n"/>
      <c r="AD1078" s="154" t="n"/>
      <c r="AE1078" s="154" t="n"/>
    </row>
    <row r="1079" ht="15" customHeight="1" thickBot="1">
      <c r="B1079" s="702" t="inlineStr">
        <is>
          <t>SQ09R-R</t>
        </is>
      </c>
      <c r="C1079" s="89">
        <f>SUMIF(数量表!D:H,B1079,数量表!H:H)</f>
        <v/>
      </c>
      <c r="D1079" t="n">
        <v>27</v>
      </c>
      <c r="E1079" t="n">
        <v>105</v>
      </c>
      <c r="F1079" s="86" t="n">
        <v>532.5</v>
      </c>
      <c r="G1079" t="inlineStr">
        <is>
          <t>○</t>
        </is>
      </c>
      <c r="H1079" s="87" t="n">
        <v>2</v>
      </c>
      <c r="I1079" s="214">
        <f>C1079*H1079</f>
        <v/>
      </c>
      <c r="J1079" s="2" t="n"/>
      <c r="K1079" s="96" t="n"/>
      <c r="L1079" s="97" t="n"/>
      <c r="M1079" s="97" t="n"/>
      <c r="N1079" s="98" t="inlineStr">
        <is>
          <t>27×105</t>
        </is>
      </c>
      <c r="O1079" s="99">
        <f>F1079</f>
        <v/>
      </c>
      <c r="P1079" s="99">
        <f>SUM(I1079)</f>
        <v/>
      </c>
      <c r="Q1079" s="117" t="n"/>
      <c r="R1079" s="118" t="n"/>
      <c r="S1079" s="118" t="n"/>
      <c r="T1079" s="119" t="n"/>
      <c r="U1079" s="120" t="n"/>
      <c r="V1079" s="120" t="n"/>
      <c r="W1079" s="121" t="n"/>
      <c r="X1079" s="122" t="n"/>
      <c r="Y1079" s="122" t="n"/>
      <c r="Z1079" s="143" t="n"/>
      <c r="AA1079" s="140" t="n"/>
      <c r="AB1079" s="140" t="n"/>
      <c r="AC1079" s="144" t="n"/>
      <c r="AD1079" s="142" t="n"/>
      <c r="AE1079" s="142" t="n"/>
    </row>
    <row r="1080" ht="15" customHeight="1" thickBot="1">
      <c r="B1080" s="703" t="inlineStr">
        <is>
          <t>SQ09R-R</t>
        </is>
      </c>
      <c r="C1080" s="89">
        <f>SUMIF(数量表!D:H,B1080,数量表!H:H)</f>
        <v/>
      </c>
      <c r="D1080" s="89" t="n">
        <v>27</v>
      </c>
      <c r="E1080" s="89" t="n">
        <v>105</v>
      </c>
      <c r="F1080" s="90" t="n">
        <v>450</v>
      </c>
      <c r="G1080" s="89" t="inlineStr">
        <is>
          <t>×</t>
        </is>
      </c>
      <c r="H1080" s="91" t="n">
        <v>1</v>
      </c>
      <c r="I1080" s="213">
        <f>C1080*H1080</f>
        <v/>
      </c>
      <c r="J1080" s="2" t="n"/>
      <c r="K1080" s="96" t="n"/>
      <c r="L1080" s="97" t="n"/>
      <c r="M1080" s="97" t="n"/>
      <c r="N1080" s="98" t="inlineStr">
        <is>
          <t>27×105</t>
        </is>
      </c>
      <c r="O1080" s="99">
        <f>F1080</f>
        <v/>
      </c>
      <c r="P1080" s="99">
        <f>SUM(I1080)</f>
        <v/>
      </c>
      <c r="Q1080" s="117" t="n"/>
      <c r="R1080" s="118" t="n"/>
      <c r="S1080" s="118" t="n"/>
      <c r="T1080" s="119" t="n"/>
      <c r="U1080" s="120" t="n"/>
      <c r="V1080" s="120" t="n"/>
      <c r="W1080" s="121" t="n"/>
      <c r="X1080" s="122" t="n"/>
      <c r="Y1080" s="122" t="n"/>
      <c r="Z1080" s="143" t="n"/>
      <c r="AA1080" s="140" t="n"/>
      <c r="AB1080" s="140" t="n"/>
      <c r="AC1080" s="144" t="n"/>
      <c r="AD1080" s="142" t="n"/>
      <c r="AE1080" s="142" t="n"/>
    </row>
    <row r="1081" ht="15" customHeight="1" thickBot="1">
      <c r="B1081" s="704" t="inlineStr">
        <is>
          <t>22MSH09</t>
        </is>
      </c>
      <c r="C1081" s="89">
        <f>SUMIF(数量表!D:H,B1081,数量表!H:H)</f>
        <v/>
      </c>
      <c r="D1081" s="7" t="n">
        <v>27</v>
      </c>
      <c r="E1081" s="7" t="n">
        <v>105</v>
      </c>
      <c r="F1081" s="84" t="n">
        <v>345</v>
      </c>
      <c r="G1081" s="7" t="n"/>
      <c r="H1081" s="21" t="n">
        <v>2</v>
      </c>
      <c r="I1081" s="217">
        <f>C1081*H1081</f>
        <v/>
      </c>
      <c r="J1081" s="29" t="n"/>
      <c r="K1081" s="96" t="n"/>
      <c r="L1081" s="97" t="n"/>
      <c r="M1081" s="97" t="n"/>
      <c r="N1081" s="98" t="inlineStr">
        <is>
          <t>27×105</t>
        </is>
      </c>
      <c r="O1081" s="99">
        <f>F1081</f>
        <v/>
      </c>
      <c r="P1081" s="99">
        <f>SUM(I1081)</f>
        <v/>
      </c>
      <c r="Q1081" s="117" t="n"/>
      <c r="R1081" s="118" t="n"/>
      <c r="S1081" s="118" t="n"/>
      <c r="T1081" s="119" t="n"/>
      <c r="U1081" s="120" t="n"/>
      <c r="V1081" s="120" t="n"/>
      <c r="W1081" s="121" t="n"/>
      <c r="X1081" s="122" t="n"/>
      <c r="Y1081" s="122" t="n"/>
      <c r="Z1081" s="143" t="n"/>
      <c r="AA1081" s="140" t="n"/>
      <c r="AB1081" s="140" t="n"/>
      <c r="AC1081" s="144" t="n"/>
      <c r="AD1081" s="142" t="n"/>
      <c r="AE1081" s="142" t="n"/>
    </row>
    <row r="1082" ht="15" customHeight="1" thickBot="1">
      <c r="B1082" s="701" t="inlineStr">
        <is>
          <t>22MSH09L</t>
        </is>
      </c>
      <c r="C1082" s="89">
        <f>SUMIF(数量表!D:H,B1082,数量表!H:H)</f>
        <v/>
      </c>
      <c r="D1082" s="80" t="n">
        <v>27</v>
      </c>
      <c r="E1082" s="80" t="n">
        <v>105</v>
      </c>
      <c r="F1082" s="81" t="n">
        <v>325</v>
      </c>
      <c r="G1082" s="80" t="n"/>
      <c r="H1082" s="82" t="n">
        <v>1</v>
      </c>
      <c r="I1082" s="212">
        <f>C1082*H1082</f>
        <v/>
      </c>
      <c r="J1082" s="29" t="n"/>
      <c r="K1082" s="96" t="n"/>
      <c r="L1082" s="97" t="n"/>
      <c r="M1082" s="97" t="n"/>
      <c r="N1082" s="98" t="inlineStr">
        <is>
          <t>27×105</t>
        </is>
      </c>
      <c r="O1082" s="99">
        <f>F1082</f>
        <v/>
      </c>
      <c r="P1082" s="99">
        <f>SUM(I1082)</f>
        <v/>
      </c>
      <c r="Q1082" s="117" t="n"/>
      <c r="R1082" s="118" t="n"/>
      <c r="S1082" s="118" t="n"/>
      <c r="T1082" s="119" t="n"/>
      <c r="U1082" s="120" t="n"/>
      <c r="V1082" s="120" t="n"/>
      <c r="W1082" s="121" t="n"/>
      <c r="X1082" s="122" t="n"/>
      <c r="Y1082" s="122" t="n"/>
      <c r="Z1082" s="143" t="n"/>
      <c r="AA1082" s="140" t="n"/>
      <c r="AB1082" s="140" t="n"/>
      <c r="AC1082" s="144" t="n"/>
      <c r="AD1082" s="142" t="n"/>
      <c r="AE1082" s="142" t="n"/>
    </row>
    <row r="1083" ht="15" customHeight="1" thickBot="1">
      <c r="B1083" s="702" t="inlineStr">
        <is>
          <t>22MSH09L</t>
        </is>
      </c>
      <c r="C1083" s="89">
        <f>SUMIF(数量表!D:H,B1083,数量表!H:H)</f>
        <v/>
      </c>
      <c r="D1083" t="n">
        <v>27</v>
      </c>
      <c r="E1083" t="n">
        <v>105</v>
      </c>
      <c r="F1083" s="86" t="n">
        <v>332</v>
      </c>
      <c r="H1083" s="87" t="n">
        <v>2</v>
      </c>
      <c r="I1083" s="214">
        <f>C1083*H1083</f>
        <v/>
      </c>
      <c r="J1083" s="29" t="n"/>
      <c r="K1083" s="96" t="n"/>
      <c r="L1083" s="97" t="n"/>
      <c r="M1083" s="97" t="n"/>
      <c r="N1083" s="98" t="inlineStr">
        <is>
          <t>27×105</t>
        </is>
      </c>
      <c r="O1083" s="99">
        <f>F1083</f>
        <v/>
      </c>
      <c r="P1083" s="99">
        <f>SUM(I1083)</f>
        <v/>
      </c>
      <c r="Q1083" s="117" t="n"/>
      <c r="R1083" s="118" t="n"/>
      <c r="S1083" s="118" t="n"/>
      <c r="T1083" s="119" t="n"/>
      <c r="U1083" s="120" t="n"/>
      <c r="V1083" s="120" t="n"/>
      <c r="W1083" s="121" t="n"/>
      <c r="X1083" s="122" t="n"/>
      <c r="Y1083" s="122" t="n"/>
      <c r="Z1083" s="143" t="n"/>
      <c r="AA1083" s="140" t="n"/>
      <c r="AB1083" s="140" t="n"/>
      <c r="AC1083" s="144" t="n"/>
      <c r="AD1083" s="142" t="n"/>
      <c r="AE1083" s="142" t="n"/>
    </row>
    <row r="1084" ht="15" customHeight="1" thickBot="1">
      <c r="B1084" s="703" t="inlineStr">
        <is>
          <t>22MSH09L</t>
        </is>
      </c>
      <c r="C1084" s="89">
        <f>SUMIF(数量表!D:H,B1084,数量表!H:H)</f>
        <v/>
      </c>
      <c r="D1084" t="n">
        <v>27</v>
      </c>
      <c r="E1084" t="n">
        <v>105</v>
      </c>
      <c r="F1084" s="90" t="n">
        <v>1068</v>
      </c>
      <c r="G1084" s="89" t="n"/>
      <c r="H1084" s="91" t="n">
        <v>1</v>
      </c>
      <c r="I1084" s="213">
        <f>C1084*H1084</f>
        <v/>
      </c>
      <c r="J1084" s="29" t="n"/>
      <c r="K1084" s="96" t="n"/>
      <c r="L1084" s="97" t="n"/>
      <c r="M1084" s="97" t="n"/>
      <c r="N1084" s="98" t="inlineStr">
        <is>
          <t>27×105</t>
        </is>
      </c>
      <c r="O1084" s="99">
        <f>F1084</f>
        <v/>
      </c>
      <c r="P1084" s="99">
        <f>SUM(I1084)</f>
        <v/>
      </c>
      <c r="Q1084" s="117" t="n"/>
      <c r="R1084" s="118" t="n"/>
      <c r="S1084" s="118" t="n"/>
      <c r="T1084" s="119" t="n"/>
      <c r="U1084" s="120" t="n"/>
      <c r="V1084" s="120" t="n"/>
      <c r="W1084" s="121" t="n"/>
      <c r="X1084" s="122" t="n"/>
      <c r="Y1084" s="122" t="n"/>
      <c r="Z1084" s="143" t="n"/>
      <c r="AA1084" s="140" t="n"/>
      <c r="AB1084" s="140" t="n"/>
      <c r="AC1084" s="144" t="n"/>
      <c r="AD1084" s="142" t="n"/>
      <c r="AE1084" s="142" t="n"/>
    </row>
    <row r="1085" ht="15" customHeight="1" thickBot="1">
      <c r="B1085" s="701" t="inlineStr">
        <is>
          <t>22MSH09R</t>
        </is>
      </c>
      <c r="C1085" s="89">
        <f>SUMIF(数量表!D:H,B1085,数量表!H:H)</f>
        <v/>
      </c>
      <c r="D1085" s="80" t="n">
        <v>27</v>
      </c>
      <c r="E1085" s="80" t="n">
        <v>105</v>
      </c>
      <c r="F1085" s="81" t="n">
        <v>325</v>
      </c>
      <c r="G1085" s="80" t="n"/>
      <c r="H1085" s="82" t="n">
        <v>1</v>
      </c>
      <c r="I1085" s="212">
        <f>C1085*H1085</f>
        <v/>
      </c>
      <c r="J1085" s="29" t="n"/>
      <c r="K1085" s="96" t="n"/>
      <c r="L1085" s="97" t="n"/>
      <c r="M1085" s="97" t="n"/>
      <c r="N1085" s="98" t="inlineStr">
        <is>
          <t>27×105</t>
        </is>
      </c>
      <c r="O1085" s="99">
        <f>F1085</f>
        <v/>
      </c>
      <c r="P1085" s="99">
        <f>SUM(I1085)</f>
        <v/>
      </c>
      <c r="Q1085" s="117" t="n"/>
      <c r="R1085" s="118" t="n"/>
      <c r="S1085" s="118" t="n"/>
      <c r="T1085" s="119" t="n"/>
      <c r="U1085" s="120" t="n"/>
      <c r="V1085" s="120" t="n"/>
      <c r="W1085" s="121" t="n"/>
      <c r="X1085" s="122" t="n"/>
      <c r="Y1085" s="122" t="n"/>
      <c r="Z1085" s="143" t="n"/>
      <c r="AA1085" s="140" t="n"/>
      <c r="AB1085" s="140" t="n"/>
      <c r="AC1085" s="144" t="n"/>
      <c r="AD1085" s="142" t="n"/>
      <c r="AE1085" s="142" t="n"/>
    </row>
    <row r="1086" ht="15" customHeight="1" thickBot="1">
      <c r="B1086" s="702" t="inlineStr">
        <is>
          <t>22MSH09R</t>
        </is>
      </c>
      <c r="C1086" s="89">
        <f>SUMIF(数量表!D:H,B1086,数量表!H:H)</f>
        <v/>
      </c>
      <c r="D1086" t="n">
        <v>27</v>
      </c>
      <c r="E1086" t="n">
        <v>105</v>
      </c>
      <c r="F1086" s="86" t="n">
        <v>332</v>
      </c>
      <c r="H1086" s="87" t="n">
        <v>2</v>
      </c>
      <c r="I1086" s="214">
        <f>C1086*H1086</f>
        <v/>
      </c>
      <c r="J1086" s="29" t="n"/>
      <c r="K1086" s="96" t="n"/>
      <c r="L1086" s="97" t="n"/>
      <c r="M1086" s="97" t="n"/>
      <c r="N1086" s="98" t="inlineStr">
        <is>
          <t>27×105</t>
        </is>
      </c>
      <c r="O1086" s="99">
        <f>F1086</f>
        <v/>
      </c>
      <c r="P1086" s="99">
        <f>SUM(I1086)</f>
        <v/>
      </c>
      <c r="Q1086" s="117" t="n"/>
      <c r="R1086" s="118" t="n"/>
      <c r="S1086" s="118" t="n"/>
      <c r="T1086" s="119" t="n"/>
      <c r="U1086" s="120" t="n"/>
      <c r="V1086" s="120" t="n"/>
      <c r="W1086" s="121" t="n"/>
      <c r="X1086" s="122" t="n"/>
      <c r="Y1086" s="122" t="n"/>
      <c r="Z1086" s="143" t="n"/>
      <c r="AA1086" s="140" t="n"/>
      <c r="AB1086" s="140" t="n"/>
      <c r="AC1086" s="144" t="n"/>
      <c r="AD1086" s="142" t="n"/>
      <c r="AE1086" s="142" t="n"/>
    </row>
    <row r="1087" ht="15" customHeight="1" thickBot="1">
      <c r="B1087" s="703" t="inlineStr">
        <is>
          <t>22MSH09R</t>
        </is>
      </c>
      <c r="C1087" s="89">
        <f>SUMIF(数量表!D:H,B1087,数量表!H:H)</f>
        <v/>
      </c>
      <c r="D1087" t="n">
        <v>27</v>
      </c>
      <c r="E1087" t="n">
        <v>105</v>
      </c>
      <c r="F1087" s="90" t="n">
        <v>1068</v>
      </c>
      <c r="G1087" s="89" t="n"/>
      <c r="H1087" s="91" t="n">
        <v>1</v>
      </c>
      <c r="I1087" s="213">
        <f>C1087*H1087</f>
        <v/>
      </c>
      <c r="J1087" s="29" t="n"/>
      <c r="K1087" s="96" t="n"/>
      <c r="L1087" s="97" t="n"/>
      <c r="M1087" s="97" t="n"/>
      <c r="N1087" s="98" t="inlineStr">
        <is>
          <t>27×105</t>
        </is>
      </c>
      <c r="O1087" s="99">
        <f>F1087</f>
        <v/>
      </c>
      <c r="P1087" s="99">
        <f>SUM(I1087)</f>
        <v/>
      </c>
      <c r="Q1087" s="117" t="n"/>
      <c r="R1087" s="118" t="n"/>
      <c r="S1087" s="118" t="n"/>
      <c r="T1087" s="119" t="n"/>
      <c r="U1087" s="120" t="n"/>
      <c r="V1087" s="120" t="n"/>
      <c r="W1087" s="121" t="n"/>
      <c r="X1087" s="122" t="n"/>
      <c r="Y1087" s="122" t="n"/>
      <c r="Z1087" s="143" t="n"/>
      <c r="AA1087" s="140" t="n"/>
      <c r="AB1087" s="140" t="n"/>
      <c r="AC1087" s="144" t="n"/>
      <c r="AD1087" s="142" t="n"/>
      <c r="AE1087" s="142" t="n"/>
    </row>
    <row r="1088" ht="15" customHeight="1" thickBot="1">
      <c r="B1088" s="701" t="inlineStr">
        <is>
          <t>22MS09</t>
        </is>
      </c>
      <c r="C1088" s="89">
        <f>SUMIF(数量表!D:H,B1088,数量表!H:H)</f>
        <v/>
      </c>
      <c r="D1088" s="80" t="n">
        <v>27</v>
      </c>
      <c r="E1088" s="80" t="n">
        <v>105</v>
      </c>
      <c r="F1088" s="81" t="n">
        <v>976</v>
      </c>
      <c r="G1088" s="80" t="inlineStr">
        <is>
          <t>×</t>
        </is>
      </c>
      <c r="H1088" s="82" t="n">
        <v>2</v>
      </c>
      <c r="I1088" s="212">
        <f>C1088*H1088</f>
        <v/>
      </c>
      <c r="J1088" s="29" t="n"/>
      <c r="K1088" s="96" t="n"/>
      <c r="L1088" s="97" t="n"/>
      <c r="M1088" s="97" t="n"/>
      <c r="N1088" s="98" t="inlineStr">
        <is>
          <t>27×105</t>
        </is>
      </c>
      <c r="O1088" s="99">
        <f>F1088</f>
        <v/>
      </c>
      <c r="P1088" s="99">
        <f>SUM(I1088)</f>
        <v/>
      </c>
      <c r="Q1088" s="117" t="n"/>
      <c r="R1088" s="118" t="n"/>
      <c r="S1088" s="118" t="n"/>
      <c r="T1088" s="119" t="n"/>
      <c r="U1088" s="120" t="n"/>
      <c r="V1088" s="120" t="n"/>
      <c r="W1088" s="121" t="n"/>
      <c r="X1088" s="122" t="n"/>
      <c r="Y1088" s="122" t="n"/>
      <c r="Z1088" s="143" t="n"/>
      <c r="AA1088" s="140" t="n"/>
      <c r="AB1088" s="140" t="n"/>
      <c r="AC1088" s="144" t="n"/>
      <c r="AD1088" s="142" t="n"/>
      <c r="AE1088" s="142" t="n"/>
    </row>
    <row r="1089" ht="15" customHeight="1" thickBot="1">
      <c r="B1089" s="702" t="inlineStr">
        <is>
          <t>22MS09</t>
        </is>
      </c>
      <c r="C1089" s="89">
        <f>SUMIF(数量表!D:H,B1089,数量表!H:H)</f>
        <v/>
      </c>
      <c r="D1089" t="n">
        <v>27</v>
      </c>
      <c r="E1089" t="n">
        <v>105</v>
      </c>
      <c r="F1089" s="86" t="n">
        <v>1068</v>
      </c>
      <c r="G1089" t="inlineStr">
        <is>
          <t>×</t>
        </is>
      </c>
      <c r="H1089" s="87" t="n">
        <v>1</v>
      </c>
      <c r="I1089" s="214">
        <f>C1089*H1089</f>
        <v/>
      </c>
      <c r="J1089" s="29" t="n"/>
      <c r="K1089" s="96" t="n"/>
      <c r="L1089" s="97" t="n"/>
      <c r="M1089" s="97" t="n"/>
      <c r="N1089" s="98" t="inlineStr">
        <is>
          <t>27×105</t>
        </is>
      </c>
      <c r="O1089" s="99">
        <f>F1089</f>
        <v/>
      </c>
      <c r="P1089" s="99">
        <f>SUM(I1089)</f>
        <v/>
      </c>
      <c r="Q1089" s="117" t="n"/>
      <c r="R1089" s="118" t="n"/>
      <c r="S1089" s="118" t="n"/>
      <c r="T1089" s="119" t="n"/>
      <c r="U1089" s="120" t="n"/>
      <c r="V1089" s="120" t="n"/>
      <c r="W1089" s="121" t="n"/>
      <c r="X1089" s="122" t="n"/>
      <c r="Y1089" s="122" t="n"/>
      <c r="Z1089" s="143" t="n"/>
      <c r="AA1089" s="140" t="n"/>
      <c r="AB1089" s="140" t="n"/>
      <c r="AC1089" s="144" t="n"/>
      <c r="AD1089" s="142" t="n"/>
      <c r="AE1089" s="142" t="n"/>
    </row>
    <row r="1090" ht="15" customHeight="1" thickBot="1">
      <c r="B1090" s="702" t="inlineStr">
        <is>
          <t>22MS09</t>
        </is>
      </c>
      <c r="C1090" s="89">
        <f>SUMIF(数量表!D:H,B1090,数量表!H:H)</f>
        <v/>
      </c>
      <c r="D1090" t="n">
        <v>27</v>
      </c>
      <c r="E1090" t="n">
        <v>105</v>
      </c>
      <c r="F1090" s="86" t="n">
        <v>800</v>
      </c>
      <c r="G1090" t="inlineStr">
        <is>
          <t>○</t>
        </is>
      </c>
      <c r="H1090" s="87" t="n">
        <v>2</v>
      </c>
      <c r="I1090" s="214">
        <f>C1090*H1090</f>
        <v/>
      </c>
      <c r="J1090" s="29" t="n"/>
      <c r="K1090" s="96" t="n"/>
      <c r="L1090" s="97" t="n"/>
      <c r="M1090" s="97" t="n"/>
      <c r="N1090" s="98" t="inlineStr">
        <is>
          <t>27×105</t>
        </is>
      </c>
      <c r="O1090" s="99">
        <f>F1090</f>
        <v/>
      </c>
      <c r="P1090" s="99">
        <f>SUM(I1090)</f>
        <v/>
      </c>
      <c r="Q1090" s="117" t="n"/>
      <c r="R1090" s="118" t="n"/>
      <c r="S1090" s="118" t="n"/>
      <c r="T1090" s="119" t="n"/>
      <c r="U1090" s="120" t="n"/>
      <c r="V1090" s="120" t="n"/>
      <c r="W1090" s="121" t="n"/>
      <c r="X1090" s="122" t="n"/>
      <c r="Y1090" s="122" t="n"/>
      <c r="Z1090" s="143" t="n"/>
      <c r="AA1090" s="140" t="n"/>
      <c r="AB1090" s="140" t="n"/>
      <c r="AC1090" s="144" t="n"/>
      <c r="AD1090" s="142" t="n"/>
      <c r="AE1090" s="142" t="n"/>
    </row>
    <row r="1091" ht="15" customHeight="1" thickBot="1">
      <c r="B1091" s="703" t="inlineStr">
        <is>
          <t>22MS09</t>
        </is>
      </c>
      <c r="C1091" s="89">
        <f>SUMIF(数量表!D:H,B1091,数量表!H:H)</f>
        <v/>
      </c>
      <c r="D1091" s="89" t="n">
        <v>27</v>
      </c>
      <c r="E1091" s="89" t="n">
        <v>105</v>
      </c>
      <c r="F1091" s="90" t="n">
        <v>325</v>
      </c>
      <c r="G1091" s="89" t="inlineStr">
        <is>
          <t>×</t>
        </is>
      </c>
      <c r="H1091" s="91" t="n">
        <v>1</v>
      </c>
      <c r="I1091" s="213">
        <f>C1091*H1091</f>
        <v/>
      </c>
      <c r="J1091" s="29" t="n"/>
      <c r="K1091" s="96" t="n"/>
      <c r="L1091" s="97" t="n"/>
      <c r="M1091" s="97" t="n"/>
      <c r="N1091" s="98" t="inlineStr">
        <is>
          <t>27×105</t>
        </is>
      </c>
      <c r="O1091" s="99">
        <f>F1091</f>
        <v/>
      </c>
      <c r="P1091" s="99">
        <f>SUM(I1091)</f>
        <v/>
      </c>
      <c r="Q1091" s="117" t="n"/>
      <c r="R1091" s="118" t="n"/>
      <c r="S1091" s="118" t="n"/>
      <c r="T1091" s="119" t="n"/>
      <c r="U1091" s="120" t="n"/>
      <c r="V1091" s="120" t="n"/>
      <c r="W1091" s="121" t="n"/>
      <c r="X1091" s="122" t="n"/>
      <c r="Y1091" s="122" t="n"/>
      <c r="Z1091" s="143" t="n"/>
      <c r="AA1091" s="140" t="n"/>
      <c r="AB1091" s="140" t="n"/>
      <c r="AC1091" s="144" t="n"/>
      <c r="AD1091" s="142" t="n"/>
      <c r="AE1091" s="142" t="n"/>
    </row>
    <row r="1092" ht="15" customHeight="1" thickBot="1">
      <c r="B1092" s="701" t="inlineStr">
        <is>
          <t>22MS09L</t>
        </is>
      </c>
      <c r="C1092" s="89">
        <f>SUMIF(数量表!D:H,B1092,数量表!H:H)</f>
        <v/>
      </c>
      <c r="D1092" s="80" t="n">
        <v>27</v>
      </c>
      <c r="E1092" s="80" t="n">
        <v>105</v>
      </c>
      <c r="F1092" s="81" t="n">
        <v>2423</v>
      </c>
      <c r="G1092" s="80" t="inlineStr">
        <is>
          <t>×</t>
        </is>
      </c>
      <c r="H1092" s="82" t="n">
        <v>1</v>
      </c>
      <c r="I1092" s="212">
        <f>C1092*H1092</f>
        <v/>
      </c>
      <c r="J1092" s="29" t="n"/>
      <c r="K1092" s="96" t="n"/>
      <c r="L1092" s="97" t="n"/>
      <c r="M1092" s="97" t="n"/>
      <c r="N1092" s="98" t="inlineStr">
        <is>
          <t>27×105</t>
        </is>
      </c>
      <c r="O1092" s="99">
        <f>F1092</f>
        <v/>
      </c>
      <c r="P1092" s="99">
        <f>SUM(I1092)</f>
        <v/>
      </c>
      <c r="Q1092" s="117" t="n"/>
      <c r="R1092" s="118" t="n"/>
      <c r="S1092" s="118" t="n"/>
      <c r="T1092" s="119" t="n"/>
      <c r="U1092" s="120" t="n"/>
      <c r="V1092" s="120" t="n"/>
      <c r="W1092" s="121" t="n"/>
      <c r="X1092" s="122" t="n"/>
      <c r="Y1092" s="122" t="n"/>
      <c r="Z1092" s="143" t="n"/>
      <c r="AA1092" s="140" t="n"/>
      <c r="AB1092" s="140" t="n"/>
      <c r="AC1092" s="144" t="n"/>
      <c r="AD1092" s="142" t="n"/>
      <c r="AE1092" s="142" t="n"/>
    </row>
    <row r="1093" ht="15" customHeight="1" thickBot="1">
      <c r="B1093" s="702" t="inlineStr">
        <is>
          <t>22MS09L</t>
        </is>
      </c>
      <c r="C1093" s="89">
        <f>SUMIF(数量表!D:H,B1093,数量表!H:H)</f>
        <v/>
      </c>
      <c r="D1093" t="n">
        <v>27</v>
      </c>
      <c r="E1093" t="n">
        <v>105</v>
      </c>
      <c r="F1093" s="86" t="n">
        <v>976</v>
      </c>
      <c r="G1093" t="inlineStr">
        <is>
          <t>×</t>
        </is>
      </c>
      <c r="H1093" s="87" t="n">
        <v>2</v>
      </c>
      <c r="I1093" s="214">
        <f>C1093*H1093</f>
        <v/>
      </c>
      <c r="J1093" s="29" t="n"/>
      <c r="K1093" s="96" t="n"/>
      <c r="L1093" s="97" t="n"/>
      <c r="M1093" s="97" t="n"/>
      <c r="N1093" s="98" t="inlineStr">
        <is>
          <t>27×105</t>
        </is>
      </c>
      <c r="O1093" s="99">
        <f>F1093</f>
        <v/>
      </c>
      <c r="P1093" s="99">
        <f>SUM(I1093)</f>
        <v/>
      </c>
      <c r="Q1093" s="117" t="n"/>
      <c r="R1093" s="118" t="n"/>
      <c r="S1093" s="118" t="n"/>
      <c r="T1093" s="119" t="n"/>
      <c r="U1093" s="120" t="n"/>
      <c r="V1093" s="120" t="n"/>
      <c r="W1093" s="121" t="n"/>
      <c r="X1093" s="122" t="n"/>
      <c r="Y1093" s="122" t="n"/>
      <c r="Z1093" s="143" t="n"/>
      <c r="AA1093" s="140" t="n"/>
      <c r="AB1093" s="140" t="n"/>
      <c r="AC1093" s="144" t="n"/>
      <c r="AD1093" s="142" t="n"/>
      <c r="AE1093" s="142" t="n"/>
    </row>
    <row r="1094" ht="15" customHeight="1" thickBot="1">
      <c r="B1094" s="702" t="inlineStr">
        <is>
          <t>22MS09L</t>
        </is>
      </c>
      <c r="C1094" s="89">
        <f>SUMIF(数量表!D:H,B1094,数量表!H:H)</f>
        <v/>
      </c>
      <c r="D1094" t="n">
        <v>27</v>
      </c>
      <c r="E1094" t="n">
        <v>105</v>
      </c>
      <c r="F1094" s="86" t="n">
        <v>1068</v>
      </c>
      <c r="G1094" t="inlineStr">
        <is>
          <t>×</t>
        </is>
      </c>
      <c r="H1094" s="87" t="n">
        <v>1</v>
      </c>
      <c r="I1094" s="214">
        <f>C1094*H1094</f>
        <v/>
      </c>
      <c r="J1094" s="29" t="n"/>
      <c r="K1094" s="96" t="n"/>
      <c r="L1094" s="97" t="n"/>
      <c r="M1094" s="97" t="n"/>
      <c r="N1094" s="98" t="inlineStr">
        <is>
          <t>27×105</t>
        </is>
      </c>
      <c r="O1094" s="99">
        <f>F1094</f>
        <v/>
      </c>
      <c r="P1094" s="99">
        <f>SUM(I1094)</f>
        <v/>
      </c>
      <c r="Q1094" s="117" t="n"/>
      <c r="R1094" s="118" t="n"/>
      <c r="S1094" s="118" t="n"/>
      <c r="T1094" s="119" t="n"/>
      <c r="U1094" s="120" t="n"/>
      <c r="V1094" s="120" t="n"/>
      <c r="W1094" s="121" t="n"/>
      <c r="X1094" s="122" t="n"/>
      <c r="Y1094" s="122" t="n"/>
      <c r="Z1094" s="143" t="n"/>
      <c r="AA1094" s="140" t="n"/>
      <c r="AB1094" s="140" t="n"/>
      <c r="AC1094" s="144" t="n"/>
      <c r="AD1094" s="142" t="n"/>
      <c r="AE1094" s="142" t="n"/>
    </row>
    <row r="1095" ht="15" customHeight="1" thickBot="1">
      <c r="B1095" s="702" t="inlineStr">
        <is>
          <t>22MS09L</t>
        </is>
      </c>
      <c r="C1095" s="89">
        <f>SUMIF(数量表!D:H,B1095,数量表!H:H)</f>
        <v/>
      </c>
      <c r="D1095" t="n">
        <v>27</v>
      </c>
      <c r="E1095" t="n">
        <v>105</v>
      </c>
      <c r="F1095" s="86" t="n">
        <v>760</v>
      </c>
      <c r="G1095" t="inlineStr">
        <is>
          <t>○</t>
        </is>
      </c>
      <c r="H1095" s="87" t="n">
        <v>2</v>
      </c>
      <c r="I1095" s="214">
        <f>C1095*H1095</f>
        <v/>
      </c>
      <c r="J1095" s="29" t="n"/>
      <c r="K1095" s="96" t="n"/>
      <c r="L1095" s="97" t="n"/>
      <c r="M1095" s="97" t="n"/>
      <c r="N1095" s="98" t="inlineStr">
        <is>
          <t>27×105</t>
        </is>
      </c>
      <c r="O1095" s="99">
        <f>F1095</f>
        <v/>
      </c>
      <c r="P1095" s="99">
        <f>SUM(I1095)</f>
        <v/>
      </c>
      <c r="Q1095" s="117" t="n"/>
      <c r="R1095" s="118" t="n"/>
      <c r="S1095" s="118" t="n"/>
      <c r="T1095" s="119" t="n"/>
      <c r="U1095" s="120" t="n"/>
      <c r="V1095" s="120" t="n"/>
      <c r="W1095" s="121" t="n"/>
      <c r="X1095" s="122" t="n"/>
      <c r="Y1095" s="122" t="n"/>
      <c r="Z1095" s="143" t="n"/>
      <c r="AA1095" s="140" t="n"/>
      <c r="AB1095" s="140" t="n"/>
      <c r="AC1095" s="144" t="n"/>
      <c r="AD1095" s="142" t="n"/>
      <c r="AE1095" s="142" t="n"/>
    </row>
    <row r="1096" ht="15" customHeight="1" thickBot="1">
      <c r="B1096" s="703" t="inlineStr">
        <is>
          <t>22MS09L</t>
        </is>
      </c>
      <c r="C1096" s="89">
        <f>SUMIF(数量表!D:H,B1096,数量表!H:H)</f>
        <v/>
      </c>
      <c r="D1096" s="89" t="n">
        <v>27</v>
      </c>
      <c r="E1096" s="89" t="n">
        <v>105</v>
      </c>
      <c r="F1096" s="90" t="n">
        <v>325</v>
      </c>
      <c r="G1096" s="89" t="inlineStr">
        <is>
          <t>×</t>
        </is>
      </c>
      <c r="H1096" s="91" t="n">
        <v>1</v>
      </c>
      <c r="I1096" s="213">
        <f>C1096*H1096</f>
        <v/>
      </c>
      <c r="J1096" s="29" t="n"/>
      <c r="K1096" s="96" t="n"/>
      <c r="L1096" s="97" t="n"/>
      <c r="M1096" s="97" t="n"/>
      <c r="N1096" s="98" t="inlineStr">
        <is>
          <t>27×105</t>
        </is>
      </c>
      <c r="O1096" s="99">
        <f>F1096</f>
        <v/>
      </c>
      <c r="P1096" s="99">
        <f>SUM(I1096)</f>
        <v/>
      </c>
      <c r="Q1096" s="117" t="n"/>
      <c r="R1096" s="118" t="n"/>
      <c r="S1096" s="118" t="n"/>
      <c r="T1096" s="119" t="n"/>
      <c r="U1096" s="120" t="n"/>
      <c r="V1096" s="120" t="n"/>
      <c r="W1096" s="121" t="n"/>
      <c r="X1096" s="122" t="n"/>
      <c r="Y1096" s="122" t="n"/>
      <c r="Z1096" s="143" t="n"/>
      <c r="AA1096" s="140" t="n"/>
      <c r="AB1096" s="140" t="n"/>
      <c r="AC1096" s="144" t="n"/>
      <c r="AD1096" s="142" t="n"/>
      <c r="AE1096" s="142" t="n"/>
    </row>
    <row r="1097" ht="15" customHeight="1" thickBot="1">
      <c r="B1097" s="701" t="inlineStr">
        <is>
          <t>22MS09-L</t>
        </is>
      </c>
      <c r="C1097" s="89">
        <f>SUMIF(数量表!D:H,B1097,数量表!H:H)</f>
        <v/>
      </c>
      <c r="D1097" s="80" t="n">
        <v>27</v>
      </c>
      <c r="E1097" s="80" t="n">
        <v>105</v>
      </c>
      <c r="F1097" s="81" t="n">
        <v>976</v>
      </c>
      <c r="G1097" s="80" t="inlineStr">
        <is>
          <t>×</t>
        </is>
      </c>
      <c r="H1097" s="82" t="n">
        <v>2</v>
      </c>
      <c r="I1097" s="212">
        <f>C1097*H1097</f>
        <v/>
      </c>
      <c r="J1097" s="29" t="n"/>
      <c r="K1097" s="96" t="n"/>
      <c r="L1097" s="97" t="n"/>
      <c r="M1097" s="97" t="n"/>
      <c r="N1097" s="98" t="inlineStr">
        <is>
          <t>27×105</t>
        </is>
      </c>
      <c r="O1097" s="99">
        <f>F1097</f>
        <v/>
      </c>
      <c r="P1097" s="99">
        <f>SUM(I1097)</f>
        <v/>
      </c>
      <c r="Q1097" s="117" t="n"/>
      <c r="R1097" s="118" t="n"/>
      <c r="S1097" s="118" t="n"/>
      <c r="T1097" s="119" t="n"/>
      <c r="U1097" s="120" t="n"/>
      <c r="V1097" s="120" t="n"/>
      <c r="W1097" s="121" t="n"/>
      <c r="X1097" s="122" t="n"/>
      <c r="Y1097" s="122" t="n"/>
      <c r="Z1097" s="143" t="n"/>
      <c r="AA1097" s="140" t="n"/>
      <c r="AB1097" s="140" t="n"/>
      <c r="AC1097" s="144" t="n"/>
      <c r="AD1097" s="142" t="n"/>
      <c r="AE1097" s="142" t="n"/>
    </row>
    <row r="1098" ht="15" customHeight="1" thickBot="1">
      <c r="B1098" s="702" t="inlineStr">
        <is>
          <t>22MS09-L</t>
        </is>
      </c>
      <c r="C1098" s="89">
        <f>SUMIF(数量表!D:H,B1098,数量表!H:H)</f>
        <v/>
      </c>
      <c r="D1098" t="n">
        <v>27</v>
      </c>
      <c r="E1098" t="n">
        <v>105</v>
      </c>
      <c r="F1098" s="86" t="n">
        <v>1068</v>
      </c>
      <c r="G1098" t="inlineStr">
        <is>
          <t>×</t>
        </is>
      </c>
      <c r="H1098" s="87" t="n">
        <v>1</v>
      </c>
      <c r="I1098" s="214">
        <f>C1098*H1098</f>
        <v/>
      </c>
      <c r="J1098" s="29" t="n"/>
      <c r="K1098" s="96" t="n"/>
      <c r="L1098" s="97" t="n"/>
      <c r="M1098" s="97" t="n"/>
      <c r="N1098" s="98" t="inlineStr">
        <is>
          <t>27×105</t>
        </is>
      </c>
      <c r="O1098" s="99">
        <f>F1098</f>
        <v/>
      </c>
      <c r="P1098" s="99">
        <f>SUM(I1098)</f>
        <v/>
      </c>
      <c r="Q1098" s="117" t="n"/>
      <c r="R1098" s="118" t="n"/>
      <c r="S1098" s="118" t="n"/>
      <c r="T1098" s="119" t="n"/>
      <c r="U1098" s="120" t="n"/>
      <c r="V1098" s="120" t="n"/>
      <c r="W1098" s="121" t="n"/>
      <c r="X1098" s="122" t="n"/>
      <c r="Y1098" s="122" t="n"/>
      <c r="Z1098" s="143" t="n"/>
      <c r="AA1098" s="140" t="n"/>
      <c r="AB1098" s="140" t="n"/>
      <c r="AC1098" s="144" t="n"/>
      <c r="AD1098" s="142" t="n"/>
      <c r="AE1098" s="142" t="n"/>
    </row>
    <row r="1099" ht="15" customHeight="1" thickBot="1">
      <c r="B1099" s="702" t="inlineStr">
        <is>
          <t>22MS09-L</t>
        </is>
      </c>
      <c r="C1099" s="89">
        <f>SUMIF(数量表!D:H,B1099,数量表!H:H)</f>
        <v/>
      </c>
      <c r="D1099" t="n">
        <v>27</v>
      </c>
      <c r="E1099" t="n">
        <v>105</v>
      </c>
      <c r="F1099" s="86" t="n">
        <v>800</v>
      </c>
      <c r="G1099" t="inlineStr">
        <is>
          <t>○</t>
        </is>
      </c>
      <c r="H1099" s="87" t="n">
        <v>2</v>
      </c>
      <c r="I1099" s="214">
        <f>C1099*H1099</f>
        <v/>
      </c>
      <c r="J1099" s="29" t="n"/>
      <c r="K1099" s="96" t="n"/>
      <c r="L1099" s="97" t="n"/>
      <c r="M1099" s="97" t="n"/>
      <c r="N1099" s="98" t="inlineStr">
        <is>
          <t>27×105</t>
        </is>
      </c>
      <c r="O1099" s="99">
        <f>F1099</f>
        <v/>
      </c>
      <c r="P1099" s="99">
        <f>SUM(I1099)</f>
        <v/>
      </c>
      <c r="Q1099" s="117" t="n"/>
      <c r="R1099" s="118" t="n"/>
      <c r="S1099" s="118" t="n"/>
      <c r="T1099" s="119" t="n"/>
      <c r="U1099" s="120" t="n"/>
      <c r="V1099" s="120" t="n"/>
      <c r="W1099" s="121" t="n"/>
      <c r="X1099" s="122" t="n"/>
      <c r="Y1099" s="122" t="n"/>
      <c r="Z1099" s="143" t="n"/>
      <c r="AA1099" s="140" t="n"/>
      <c r="AB1099" s="140" t="n"/>
      <c r="AC1099" s="144" t="n"/>
      <c r="AD1099" s="142" t="n"/>
      <c r="AE1099" s="142" t="n"/>
    </row>
    <row r="1100" ht="15" customHeight="1" thickBot="1">
      <c r="B1100" s="703" t="inlineStr">
        <is>
          <t>22MS09-L</t>
        </is>
      </c>
      <c r="C1100" s="89">
        <f>SUMIF(数量表!D:H,B1100,数量表!H:H)</f>
        <v/>
      </c>
      <c r="D1100" s="89" t="n">
        <v>27</v>
      </c>
      <c r="E1100" s="89" t="n">
        <v>105</v>
      </c>
      <c r="F1100" s="90" t="n">
        <v>325</v>
      </c>
      <c r="G1100" s="89" t="inlineStr">
        <is>
          <t>×</t>
        </is>
      </c>
      <c r="H1100" s="91" t="n">
        <v>1</v>
      </c>
      <c r="I1100" s="213">
        <f>C1100*H1100</f>
        <v/>
      </c>
      <c r="J1100" s="29" t="n"/>
      <c r="K1100" s="96" t="n"/>
      <c r="L1100" s="97" t="n"/>
      <c r="M1100" s="97" t="n"/>
      <c r="N1100" s="98" t="inlineStr">
        <is>
          <t>27×105</t>
        </is>
      </c>
      <c r="O1100" s="99">
        <f>F1100</f>
        <v/>
      </c>
      <c r="P1100" s="99">
        <f>SUM(I1100)</f>
        <v/>
      </c>
      <c r="Q1100" s="117" t="n"/>
      <c r="R1100" s="118" t="n"/>
      <c r="S1100" s="118" t="n"/>
      <c r="T1100" s="119" t="n"/>
      <c r="U1100" s="120" t="n"/>
      <c r="V1100" s="120" t="n"/>
      <c r="W1100" s="121" t="n"/>
      <c r="X1100" s="122" t="n"/>
      <c r="Y1100" s="122" t="n"/>
      <c r="Z1100" s="143" t="n"/>
      <c r="AA1100" s="140" t="n"/>
      <c r="AB1100" s="140" t="n"/>
      <c r="AC1100" s="144" t="n"/>
      <c r="AD1100" s="142" t="n"/>
      <c r="AE1100" s="142" t="n"/>
    </row>
    <row r="1101" ht="15" customHeight="1" thickBot="1">
      <c r="B1101" s="701" t="inlineStr">
        <is>
          <t>22MS09L-L</t>
        </is>
      </c>
      <c r="C1101" s="89">
        <f>SUMIF(数量表!D:H,B1101,数量表!H:H)</f>
        <v/>
      </c>
      <c r="D1101" s="80" t="n">
        <v>27</v>
      </c>
      <c r="E1101" s="80" t="n">
        <v>105</v>
      </c>
      <c r="F1101" s="81" t="n">
        <v>2423</v>
      </c>
      <c r="G1101" s="80" t="inlineStr">
        <is>
          <t>×</t>
        </is>
      </c>
      <c r="H1101" s="82" t="n">
        <v>1</v>
      </c>
      <c r="I1101" s="212">
        <f>C1101*H1101</f>
        <v/>
      </c>
      <c r="J1101" s="29" t="n"/>
      <c r="K1101" s="96" t="n"/>
      <c r="L1101" s="97" t="n"/>
      <c r="M1101" s="97" t="n"/>
      <c r="N1101" s="98" t="inlineStr">
        <is>
          <t>27×105</t>
        </is>
      </c>
      <c r="O1101" s="99">
        <f>F1101</f>
        <v/>
      </c>
      <c r="P1101" s="99">
        <f>SUM(I1101)</f>
        <v/>
      </c>
      <c r="Q1101" s="117" t="n"/>
      <c r="R1101" s="118" t="n"/>
      <c r="S1101" s="118" t="n"/>
      <c r="T1101" s="119" t="n"/>
      <c r="U1101" s="120" t="n"/>
      <c r="V1101" s="120" t="n"/>
      <c r="W1101" s="121" t="n"/>
      <c r="X1101" s="122" t="n"/>
      <c r="Y1101" s="122" t="n"/>
      <c r="Z1101" s="143" t="n"/>
      <c r="AA1101" s="140" t="n"/>
      <c r="AB1101" s="140" t="n"/>
      <c r="AC1101" s="144" t="n"/>
      <c r="AD1101" s="142" t="n"/>
      <c r="AE1101" s="142" t="n"/>
    </row>
    <row r="1102" ht="15" customHeight="1" thickBot="1">
      <c r="B1102" s="702" t="inlineStr">
        <is>
          <t>22MS09L-L</t>
        </is>
      </c>
      <c r="C1102" s="89">
        <f>SUMIF(数量表!D:H,B1102,数量表!H:H)</f>
        <v/>
      </c>
      <c r="D1102" t="n">
        <v>27</v>
      </c>
      <c r="E1102" t="n">
        <v>105</v>
      </c>
      <c r="F1102" s="86" t="n">
        <v>976</v>
      </c>
      <c r="G1102" t="inlineStr">
        <is>
          <t>×</t>
        </is>
      </c>
      <c r="H1102" s="87" t="n">
        <v>2</v>
      </c>
      <c r="I1102" s="214">
        <f>C1102*H1102</f>
        <v/>
      </c>
      <c r="J1102" s="29" t="n"/>
      <c r="K1102" s="96" t="n"/>
      <c r="L1102" s="97" t="n"/>
      <c r="M1102" s="97" t="n"/>
      <c r="N1102" s="98" t="inlineStr">
        <is>
          <t>27×105</t>
        </is>
      </c>
      <c r="O1102" s="99">
        <f>F1102</f>
        <v/>
      </c>
      <c r="P1102" s="99">
        <f>SUM(I1102)</f>
        <v/>
      </c>
      <c r="Q1102" s="117" t="n"/>
      <c r="R1102" s="118" t="n"/>
      <c r="S1102" s="118" t="n"/>
      <c r="T1102" s="119" t="n"/>
      <c r="U1102" s="120" t="n"/>
      <c r="V1102" s="120" t="n"/>
      <c r="W1102" s="121" t="n"/>
      <c r="X1102" s="122" t="n"/>
      <c r="Y1102" s="122" t="n"/>
      <c r="Z1102" s="143" t="n"/>
      <c r="AA1102" s="140" t="n"/>
      <c r="AB1102" s="140" t="n"/>
      <c r="AC1102" s="144" t="n"/>
      <c r="AD1102" s="142" t="n"/>
      <c r="AE1102" s="142" t="n"/>
    </row>
    <row r="1103" ht="15" customHeight="1" thickBot="1">
      <c r="B1103" s="702" t="inlineStr">
        <is>
          <t>22MS09L-L</t>
        </is>
      </c>
      <c r="C1103" s="89">
        <f>SUMIF(数量表!D:H,B1103,数量表!H:H)</f>
        <v/>
      </c>
      <c r="D1103" t="n">
        <v>27</v>
      </c>
      <c r="E1103" t="n">
        <v>105</v>
      </c>
      <c r="F1103" s="86" t="n">
        <v>1068</v>
      </c>
      <c r="G1103" t="inlineStr">
        <is>
          <t>×</t>
        </is>
      </c>
      <c r="H1103" s="87" t="n">
        <v>1</v>
      </c>
      <c r="I1103" s="214">
        <f>C1103*H1103</f>
        <v/>
      </c>
      <c r="J1103" s="29" t="n"/>
      <c r="K1103" s="96" t="n"/>
      <c r="L1103" s="97" t="n"/>
      <c r="M1103" s="97" t="n"/>
      <c r="N1103" s="98" t="inlineStr">
        <is>
          <t>27×105</t>
        </is>
      </c>
      <c r="O1103" s="99">
        <f>F1103</f>
        <v/>
      </c>
      <c r="P1103" s="99">
        <f>SUM(I1103)</f>
        <v/>
      </c>
      <c r="Q1103" s="117" t="n"/>
      <c r="R1103" s="118" t="n"/>
      <c r="S1103" s="118" t="n"/>
      <c r="T1103" s="119" t="n"/>
      <c r="U1103" s="120" t="n"/>
      <c r="V1103" s="120" t="n"/>
      <c r="W1103" s="121" t="n"/>
      <c r="X1103" s="122" t="n"/>
      <c r="Y1103" s="122" t="n"/>
      <c r="Z1103" s="143" t="n"/>
      <c r="AA1103" s="140" t="n"/>
      <c r="AB1103" s="140" t="n"/>
      <c r="AC1103" s="144" t="n"/>
      <c r="AD1103" s="142" t="n"/>
      <c r="AE1103" s="142" t="n"/>
    </row>
    <row r="1104" ht="15" customHeight="1" thickBot="1">
      <c r="B1104" s="702" t="inlineStr">
        <is>
          <t>22MS09L-L</t>
        </is>
      </c>
      <c r="C1104" s="89">
        <f>SUMIF(数量表!D:H,B1104,数量表!H:H)</f>
        <v/>
      </c>
      <c r="D1104" t="n">
        <v>27</v>
      </c>
      <c r="E1104" t="n">
        <v>105</v>
      </c>
      <c r="F1104" s="86" t="n">
        <v>760</v>
      </c>
      <c r="G1104" t="inlineStr">
        <is>
          <t>○</t>
        </is>
      </c>
      <c r="H1104" s="87" t="n">
        <v>2</v>
      </c>
      <c r="I1104" s="214">
        <f>C1104*H1104</f>
        <v/>
      </c>
      <c r="J1104" s="29" t="n"/>
      <c r="K1104" s="96" t="n"/>
      <c r="L1104" s="97" t="n"/>
      <c r="M1104" s="97" t="n"/>
      <c r="N1104" s="98" t="inlineStr">
        <is>
          <t>27×105</t>
        </is>
      </c>
      <c r="O1104" s="99">
        <f>F1104</f>
        <v/>
      </c>
      <c r="P1104" s="99">
        <f>SUM(I1104)</f>
        <v/>
      </c>
      <c r="Q1104" s="117" t="n"/>
      <c r="R1104" s="118" t="n"/>
      <c r="S1104" s="118" t="n"/>
      <c r="T1104" s="119" t="n"/>
      <c r="U1104" s="120" t="n"/>
      <c r="V1104" s="120" t="n"/>
      <c r="W1104" s="121" t="n"/>
      <c r="X1104" s="122" t="n"/>
      <c r="Y1104" s="122" t="n"/>
      <c r="Z1104" s="143" t="n"/>
      <c r="AA1104" s="140" t="n"/>
      <c r="AB1104" s="140" t="n"/>
      <c r="AC1104" s="144" t="n"/>
      <c r="AD1104" s="142" t="n"/>
      <c r="AE1104" s="142" t="n"/>
    </row>
    <row r="1105" ht="15" customHeight="1" thickBot="1">
      <c r="B1105" s="703" t="inlineStr">
        <is>
          <t>22MS09L-L</t>
        </is>
      </c>
      <c r="C1105" s="89">
        <f>SUMIF(数量表!D:H,B1105,数量表!H:H)</f>
        <v/>
      </c>
      <c r="D1105" s="89" t="n">
        <v>27</v>
      </c>
      <c r="E1105" s="89" t="n">
        <v>105</v>
      </c>
      <c r="F1105" s="90" t="n">
        <v>325</v>
      </c>
      <c r="G1105" s="89" t="inlineStr">
        <is>
          <t>×</t>
        </is>
      </c>
      <c r="H1105" s="91" t="n">
        <v>1</v>
      </c>
      <c r="I1105" s="213">
        <f>C1105*H1105</f>
        <v/>
      </c>
      <c r="J1105" s="29" t="n"/>
      <c r="K1105" s="96" t="n"/>
      <c r="L1105" s="97" t="n"/>
      <c r="M1105" s="97" t="n"/>
      <c r="N1105" s="98" t="inlineStr">
        <is>
          <t>27×105</t>
        </is>
      </c>
      <c r="O1105" s="99">
        <f>F1105</f>
        <v/>
      </c>
      <c r="P1105" s="99">
        <f>SUM(I1105)</f>
        <v/>
      </c>
      <c r="Q1105" s="117" t="n"/>
      <c r="R1105" s="118" t="n"/>
      <c r="S1105" s="118" t="n"/>
      <c r="T1105" s="119" t="n"/>
      <c r="U1105" s="120" t="n"/>
      <c r="V1105" s="120" t="n"/>
      <c r="W1105" s="121" t="n"/>
      <c r="X1105" s="122" t="n"/>
      <c r="Y1105" s="122" t="n"/>
      <c r="Z1105" s="143" t="n"/>
      <c r="AA1105" s="140" t="n"/>
      <c r="AB1105" s="140" t="n"/>
      <c r="AC1105" s="144" t="n"/>
      <c r="AD1105" s="142" t="n"/>
      <c r="AE1105" s="142" t="n"/>
    </row>
    <row r="1106" ht="15" customHeight="1" thickBot="1">
      <c r="B1106" s="701" t="inlineStr">
        <is>
          <t>22MS09R</t>
        </is>
      </c>
      <c r="C1106" s="89">
        <f>SUMIF(数量表!D:H,B1106,数量表!H:H)</f>
        <v/>
      </c>
      <c r="D1106" s="80" t="n">
        <v>27</v>
      </c>
      <c r="E1106" s="80" t="n">
        <v>105</v>
      </c>
      <c r="F1106" s="81" t="n">
        <v>2423</v>
      </c>
      <c r="G1106" s="80" t="inlineStr">
        <is>
          <t>×</t>
        </is>
      </c>
      <c r="H1106" s="82" t="n">
        <v>1</v>
      </c>
      <c r="I1106" s="212">
        <f>C1106*H1106</f>
        <v/>
      </c>
      <c r="J1106" s="29" t="n"/>
      <c r="K1106" s="96" t="n"/>
      <c r="L1106" s="97" t="n"/>
      <c r="M1106" s="97" t="n"/>
      <c r="N1106" s="98" t="inlineStr">
        <is>
          <t>27×105</t>
        </is>
      </c>
      <c r="O1106" s="99">
        <f>F1106</f>
        <v/>
      </c>
      <c r="P1106" s="99">
        <f>SUM(I1106)</f>
        <v/>
      </c>
      <c r="Q1106" s="117" t="n"/>
      <c r="R1106" s="118" t="n"/>
      <c r="S1106" s="118" t="n"/>
      <c r="T1106" s="119" t="n"/>
      <c r="U1106" s="120" t="n"/>
      <c r="V1106" s="120" t="n"/>
      <c r="W1106" s="121" t="n"/>
      <c r="X1106" s="122" t="n"/>
      <c r="Y1106" s="122" t="n"/>
      <c r="Z1106" s="143" t="n"/>
      <c r="AA1106" s="140" t="n"/>
      <c r="AB1106" s="140" t="n"/>
      <c r="AC1106" s="144" t="n"/>
      <c r="AD1106" s="142" t="n"/>
      <c r="AE1106" s="142" t="n"/>
    </row>
    <row r="1107" ht="15" customHeight="1" thickBot="1">
      <c r="B1107" s="702" t="inlineStr">
        <is>
          <t>22MS09R</t>
        </is>
      </c>
      <c r="C1107" s="89">
        <f>SUMIF(数量表!D:H,B1107,数量表!H:H)</f>
        <v/>
      </c>
      <c r="D1107" t="n">
        <v>27</v>
      </c>
      <c r="E1107" t="n">
        <v>105</v>
      </c>
      <c r="F1107" s="86" t="n">
        <v>976</v>
      </c>
      <c r="G1107" t="inlineStr">
        <is>
          <t>×</t>
        </is>
      </c>
      <c r="H1107" s="87" t="n">
        <v>2</v>
      </c>
      <c r="I1107" s="214">
        <f>C1107*H1107</f>
        <v/>
      </c>
      <c r="J1107" s="29" t="n"/>
      <c r="K1107" s="96" t="n"/>
      <c r="L1107" s="97" t="n"/>
      <c r="M1107" s="97" t="n"/>
      <c r="N1107" s="98" t="inlineStr">
        <is>
          <t>27×105</t>
        </is>
      </c>
      <c r="O1107" s="99">
        <f>F1107</f>
        <v/>
      </c>
      <c r="P1107" s="99">
        <f>SUM(I1107)</f>
        <v/>
      </c>
      <c r="Q1107" s="117" t="n"/>
      <c r="R1107" s="118" t="n"/>
      <c r="S1107" s="118" t="n"/>
      <c r="T1107" s="119" t="n"/>
      <c r="U1107" s="120" t="n"/>
      <c r="V1107" s="120" t="n"/>
      <c r="W1107" s="121" t="n"/>
      <c r="X1107" s="122" t="n"/>
      <c r="Y1107" s="122" t="n"/>
      <c r="Z1107" s="143" t="n"/>
      <c r="AA1107" s="140" t="n"/>
      <c r="AB1107" s="140" t="n"/>
      <c r="AC1107" s="144" t="n"/>
      <c r="AD1107" s="142" t="n"/>
      <c r="AE1107" s="142" t="n"/>
    </row>
    <row r="1108" ht="15" customHeight="1" thickBot="1">
      <c r="B1108" s="702" t="inlineStr">
        <is>
          <t>22MS09R</t>
        </is>
      </c>
      <c r="C1108" s="89">
        <f>SUMIF(数量表!D:H,B1108,数量表!H:H)</f>
        <v/>
      </c>
      <c r="D1108" t="n">
        <v>27</v>
      </c>
      <c r="E1108" t="n">
        <v>105</v>
      </c>
      <c r="F1108" s="86" t="n">
        <v>1068</v>
      </c>
      <c r="G1108" t="inlineStr">
        <is>
          <t>×</t>
        </is>
      </c>
      <c r="H1108" s="87" t="n">
        <v>1</v>
      </c>
      <c r="I1108" s="214">
        <f>C1108*H1108</f>
        <v/>
      </c>
      <c r="J1108" s="29" t="n"/>
      <c r="K1108" s="96" t="n"/>
      <c r="L1108" s="97" t="n"/>
      <c r="M1108" s="97" t="n"/>
      <c r="N1108" s="98" t="inlineStr">
        <is>
          <t>27×105</t>
        </is>
      </c>
      <c r="O1108" s="99">
        <f>F1108</f>
        <v/>
      </c>
      <c r="P1108" s="99">
        <f>SUM(I1108)</f>
        <v/>
      </c>
      <c r="Q1108" s="117" t="n"/>
      <c r="R1108" s="118" t="n"/>
      <c r="S1108" s="118" t="n"/>
      <c r="T1108" s="119" t="n"/>
      <c r="U1108" s="120" t="n"/>
      <c r="V1108" s="120" t="n"/>
      <c r="W1108" s="121" t="n"/>
      <c r="X1108" s="122" t="n"/>
      <c r="Y1108" s="122" t="n"/>
      <c r="Z1108" s="143" t="n"/>
      <c r="AA1108" s="140" t="n"/>
      <c r="AB1108" s="140" t="n"/>
      <c r="AC1108" s="144" t="n"/>
      <c r="AD1108" s="142" t="n"/>
      <c r="AE1108" s="142" t="n"/>
    </row>
    <row r="1109" ht="15" customHeight="1" thickBot="1">
      <c r="B1109" s="702" t="inlineStr">
        <is>
          <t>22MS09R</t>
        </is>
      </c>
      <c r="C1109" s="89">
        <f>SUMIF(数量表!D:H,B1109,数量表!H:H)</f>
        <v/>
      </c>
      <c r="D1109" t="n">
        <v>27</v>
      </c>
      <c r="E1109" t="n">
        <v>105</v>
      </c>
      <c r="F1109" s="86" t="n">
        <v>760</v>
      </c>
      <c r="G1109" t="inlineStr">
        <is>
          <t>○</t>
        </is>
      </c>
      <c r="H1109" s="87" t="n">
        <v>2</v>
      </c>
      <c r="I1109" s="214">
        <f>C1109*H1109</f>
        <v/>
      </c>
      <c r="J1109" s="29" t="n"/>
      <c r="K1109" s="96" t="n"/>
      <c r="L1109" s="97" t="n"/>
      <c r="M1109" s="97" t="n"/>
      <c r="N1109" s="98" t="inlineStr">
        <is>
          <t>27×105</t>
        </is>
      </c>
      <c r="O1109" s="99">
        <f>F1109</f>
        <v/>
      </c>
      <c r="P1109" s="99">
        <f>SUM(I1109)</f>
        <v/>
      </c>
      <c r="Q1109" s="117" t="n"/>
      <c r="R1109" s="118" t="n"/>
      <c r="S1109" s="118" t="n"/>
      <c r="T1109" s="119" t="n"/>
      <c r="U1109" s="120" t="n"/>
      <c r="V1109" s="120" t="n"/>
      <c r="W1109" s="121" t="n"/>
      <c r="X1109" s="122" t="n"/>
      <c r="Y1109" s="122" t="n"/>
      <c r="Z1109" s="143" t="n"/>
      <c r="AA1109" s="140" t="n"/>
      <c r="AB1109" s="140" t="n"/>
      <c r="AC1109" s="144" t="n"/>
      <c r="AD1109" s="142" t="n"/>
      <c r="AE1109" s="142" t="n"/>
    </row>
    <row r="1110" ht="15" customHeight="1" thickBot="1">
      <c r="B1110" s="703" t="inlineStr">
        <is>
          <t>22MS09R</t>
        </is>
      </c>
      <c r="C1110" s="89">
        <f>SUMIF(数量表!D:H,B1110,数量表!H:H)</f>
        <v/>
      </c>
      <c r="D1110" s="89" t="n">
        <v>27</v>
      </c>
      <c r="E1110" s="89" t="n">
        <v>105</v>
      </c>
      <c r="F1110" s="90" t="n">
        <v>325</v>
      </c>
      <c r="G1110" s="89" t="inlineStr">
        <is>
          <t>×</t>
        </is>
      </c>
      <c r="H1110" s="91" t="n">
        <v>1</v>
      </c>
      <c r="I1110" s="213">
        <f>C1110*H1110</f>
        <v/>
      </c>
      <c r="J1110" s="29" t="n"/>
      <c r="K1110" s="96" t="n"/>
      <c r="L1110" s="97" t="n"/>
      <c r="M1110" s="97" t="n"/>
      <c r="N1110" s="98" t="inlineStr">
        <is>
          <t>27×105</t>
        </is>
      </c>
      <c r="O1110" s="99">
        <f>F1110</f>
        <v/>
      </c>
      <c r="P1110" s="99">
        <f>SUM(I1110)</f>
        <v/>
      </c>
      <c r="Q1110" s="117" t="n"/>
      <c r="R1110" s="118" t="n"/>
      <c r="S1110" s="118" t="n"/>
      <c r="T1110" s="119" t="n"/>
      <c r="U1110" s="120" t="n"/>
      <c r="V1110" s="120" t="n"/>
      <c r="W1110" s="121" t="n"/>
      <c r="X1110" s="122" t="n"/>
      <c r="Y1110" s="122" t="n"/>
      <c r="Z1110" s="143" t="n"/>
      <c r="AA1110" s="140" t="n"/>
      <c r="AB1110" s="140" t="n"/>
      <c r="AC1110" s="144" t="n"/>
      <c r="AD1110" s="142" t="n"/>
      <c r="AE1110" s="142" t="n"/>
    </row>
    <row r="1111" ht="15" customHeight="1" thickBot="1">
      <c r="B1111" s="701" t="inlineStr">
        <is>
          <t>22MS09-R</t>
        </is>
      </c>
      <c r="C1111" s="89">
        <f>SUMIF(数量表!D:H,B1111,数量表!H:H)</f>
        <v/>
      </c>
      <c r="D1111" s="80" t="n">
        <v>27</v>
      </c>
      <c r="E1111" s="80" t="n">
        <v>105</v>
      </c>
      <c r="F1111" s="81" t="n">
        <v>976</v>
      </c>
      <c r="G1111" s="80" t="inlineStr">
        <is>
          <t>×</t>
        </is>
      </c>
      <c r="H1111" s="82" t="n">
        <v>2</v>
      </c>
      <c r="I1111" s="212">
        <f>C1111*H1111</f>
        <v/>
      </c>
      <c r="J1111" s="29" t="n"/>
      <c r="K1111" s="96" t="n"/>
      <c r="L1111" s="97" t="n"/>
      <c r="M1111" s="97" t="n"/>
      <c r="N1111" s="98" t="inlineStr">
        <is>
          <t>27×105</t>
        </is>
      </c>
      <c r="O1111" s="99">
        <f>F1111</f>
        <v/>
      </c>
      <c r="P1111" s="99">
        <f>SUM(I1111)</f>
        <v/>
      </c>
      <c r="Q1111" s="117" t="n"/>
      <c r="R1111" s="118" t="n"/>
      <c r="S1111" s="118" t="n"/>
      <c r="T1111" s="119" t="n"/>
      <c r="U1111" s="120" t="n"/>
      <c r="V1111" s="120" t="n"/>
      <c r="W1111" s="121" t="n"/>
      <c r="X1111" s="122" t="n"/>
      <c r="Y1111" s="122" t="n"/>
      <c r="Z1111" s="143" t="n"/>
      <c r="AA1111" s="140" t="n"/>
      <c r="AB1111" s="140" t="n"/>
      <c r="AC1111" s="144" t="n"/>
      <c r="AD1111" s="142" t="n"/>
      <c r="AE1111" s="142" t="n"/>
    </row>
    <row r="1112" ht="15" customHeight="1" thickBot="1">
      <c r="B1112" s="702" t="inlineStr">
        <is>
          <t>22MS09-R</t>
        </is>
      </c>
      <c r="C1112" s="89">
        <f>SUMIF(数量表!D:H,B1112,数量表!H:H)</f>
        <v/>
      </c>
      <c r="D1112" t="n">
        <v>27</v>
      </c>
      <c r="E1112" t="n">
        <v>105</v>
      </c>
      <c r="F1112" s="86" t="n">
        <v>1068</v>
      </c>
      <c r="G1112" t="inlineStr">
        <is>
          <t>×</t>
        </is>
      </c>
      <c r="H1112" s="87" t="n">
        <v>1</v>
      </c>
      <c r="I1112" s="214">
        <f>C1112*H1112</f>
        <v/>
      </c>
      <c r="J1112" s="29" t="n"/>
      <c r="K1112" s="96" t="n"/>
      <c r="L1112" s="97" t="n"/>
      <c r="M1112" s="97" t="n"/>
      <c r="N1112" s="98" t="inlineStr">
        <is>
          <t>27×105</t>
        </is>
      </c>
      <c r="O1112" s="99">
        <f>F1112</f>
        <v/>
      </c>
      <c r="P1112" s="99">
        <f>SUM(I1112)</f>
        <v/>
      </c>
      <c r="Q1112" s="117" t="n"/>
      <c r="R1112" s="118" t="n"/>
      <c r="S1112" s="118" t="n"/>
      <c r="T1112" s="119" t="n"/>
      <c r="U1112" s="120" t="n"/>
      <c r="V1112" s="120" t="n"/>
      <c r="W1112" s="121" t="n"/>
      <c r="X1112" s="122" t="n"/>
      <c r="Y1112" s="122" t="n"/>
      <c r="Z1112" s="143" t="n"/>
      <c r="AA1112" s="140" t="n"/>
      <c r="AB1112" s="140" t="n"/>
      <c r="AC1112" s="144" t="n"/>
      <c r="AD1112" s="142" t="n"/>
      <c r="AE1112" s="142" t="n"/>
    </row>
    <row r="1113" ht="15" customHeight="1" thickBot="1">
      <c r="B1113" s="702" t="inlineStr">
        <is>
          <t>22MS09-R</t>
        </is>
      </c>
      <c r="C1113" s="89">
        <f>SUMIF(数量表!D:H,B1113,数量表!H:H)</f>
        <v/>
      </c>
      <c r="D1113" t="n">
        <v>27</v>
      </c>
      <c r="E1113" t="n">
        <v>105</v>
      </c>
      <c r="F1113" s="86" t="n">
        <v>800</v>
      </c>
      <c r="G1113" t="inlineStr">
        <is>
          <t>○</t>
        </is>
      </c>
      <c r="H1113" s="87" t="n">
        <v>2</v>
      </c>
      <c r="I1113" s="214">
        <f>C1113*H1113</f>
        <v/>
      </c>
      <c r="J1113" s="29" t="n"/>
      <c r="K1113" s="96" t="n"/>
      <c r="L1113" s="97" t="n"/>
      <c r="M1113" s="97" t="n"/>
      <c r="N1113" s="98" t="inlineStr">
        <is>
          <t>27×105</t>
        </is>
      </c>
      <c r="O1113" s="99">
        <f>F1113</f>
        <v/>
      </c>
      <c r="P1113" s="99">
        <f>SUM(I1113)</f>
        <v/>
      </c>
      <c r="Q1113" s="117" t="n"/>
      <c r="R1113" s="118" t="n"/>
      <c r="S1113" s="118" t="n"/>
      <c r="T1113" s="119" t="n"/>
      <c r="U1113" s="120" t="n"/>
      <c r="V1113" s="120" t="n"/>
      <c r="W1113" s="121" t="n"/>
      <c r="X1113" s="122" t="n"/>
      <c r="Y1113" s="122" t="n"/>
      <c r="Z1113" s="143" t="n"/>
      <c r="AA1113" s="140" t="n"/>
      <c r="AB1113" s="140" t="n"/>
      <c r="AC1113" s="144" t="n"/>
      <c r="AD1113" s="142" t="n"/>
      <c r="AE1113" s="142" t="n"/>
    </row>
    <row r="1114" ht="15" customHeight="1" thickBot="1">
      <c r="B1114" s="703" t="inlineStr">
        <is>
          <t>22MS09-R</t>
        </is>
      </c>
      <c r="C1114" s="89">
        <f>SUMIF(数量表!D:H,B1114,数量表!H:H)</f>
        <v/>
      </c>
      <c r="D1114" s="89" t="n">
        <v>27</v>
      </c>
      <c r="E1114" s="89" t="n">
        <v>105</v>
      </c>
      <c r="F1114" s="90" t="n">
        <v>325</v>
      </c>
      <c r="G1114" s="89" t="inlineStr">
        <is>
          <t>×</t>
        </is>
      </c>
      <c r="H1114" s="91" t="n">
        <v>1</v>
      </c>
      <c r="I1114" s="213">
        <f>C1114*H1114</f>
        <v/>
      </c>
      <c r="J1114" s="29" t="n"/>
      <c r="K1114" s="96" t="n"/>
      <c r="L1114" s="97" t="n"/>
      <c r="M1114" s="97" t="n"/>
      <c r="N1114" s="98" t="inlineStr">
        <is>
          <t>27×105</t>
        </is>
      </c>
      <c r="O1114" s="99">
        <f>F1114</f>
        <v/>
      </c>
      <c r="P1114" s="99">
        <f>SUM(I1114)</f>
        <v/>
      </c>
      <c r="Q1114" s="117" t="n"/>
      <c r="R1114" s="118" t="n"/>
      <c r="S1114" s="118" t="n"/>
      <c r="T1114" s="119" t="n"/>
      <c r="U1114" s="120" t="n"/>
      <c r="V1114" s="120" t="n"/>
      <c r="W1114" s="121" t="n"/>
      <c r="X1114" s="122" t="n"/>
      <c r="Y1114" s="122" t="n"/>
      <c r="Z1114" s="143" t="n"/>
      <c r="AA1114" s="140" t="n"/>
      <c r="AB1114" s="140" t="n"/>
      <c r="AC1114" s="144" t="n"/>
      <c r="AD1114" s="142" t="n"/>
      <c r="AE1114" s="142" t="n"/>
    </row>
    <row r="1115" ht="15" customHeight="1" thickBot="1">
      <c r="B1115" s="701" t="inlineStr">
        <is>
          <t>22MS09R-R</t>
        </is>
      </c>
      <c r="C1115" s="89">
        <f>SUMIF(数量表!D:H,B1115,数量表!H:H)</f>
        <v/>
      </c>
      <c r="D1115" s="80" t="n">
        <v>27</v>
      </c>
      <c r="E1115" s="80" t="n">
        <v>105</v>
      </c>
      <c r="F1115" s="81" t="n">
        <v>2423</v>
      </c>
      <c r="G1115" s="80" t="inlineStr">
        <is>
          <t>×</t>
        </is>
      </c>
      <c r="H1115" s="82" t="n">
        <v>1</v>
      </c>
      <c r="I1115" s="212">
        <f>C1115*H1115</f>
        <v/>
      </c>
      <c r="J1115" s="29" t="n"/>
      <c r="K1115" s="96" t="n"/>
      <c r="L1115" s="97" t="n"/>
      <c r="M1115" s="97" t="n"/>
      <c r="N1115" s="98" t="inlineStr">
        <is>
          <t>27×105</t>
        </is>
      </c>
      <c r="O1115" s="99">
        <f>F1115</f>
        <v/>
      </c>
      <c r="P1115" s="99">
        <f>SUM(I1115)</f>
        <v/>
      </c>
      <c r="Q1115" s="117" t="n"/>
      <c r="R1115" s="118" t="n"/>
      <c r="S1115" s="118" t="n"/>
      <c r="T1115" s="119" t="n"/>
      <c r="U1115" s="120" t="n"/>
      <c r="V1115" s="120" t="n"/>
      <c r="W1115" s="121" t="n"/>
      <c r="X1115" s="122" t="n"/>
      <c r="Y1115" s="122" t="n"/>
      <c r="Z1115" s="143" t="n"/>
      <c r="AA1115" s="140" t="n"/>
      <c r="AB1115" s="140" t="n"/>
      <c r="AC1115" s="144" t="n"/>
      <c r="AD1115" s="142" t="n"/>
      <c r="AE1115" s="142" t="n"/>
    </row>
    <row r="1116" ht="15" customHeight="1" thickBot="1">
      <c r="B1116" s="702" t="inlineStr">
        <is>
          <t>22MS09R-R</t>
        </is>
      </c>
      <c r="C1116" s="89">
        <f>SUMIF(数量表!D:H,B1116,数量表!H:H)</f>
        <v/>
      </c>
      <c r="D1116" t="n">
        <v>27</v>
      </c>
      <c r="E1116" t="n">
        <v>105</v>
      </c>
      <c r="F1116" s="86" t="n">
        <v>976</v>
      </c>
      <c r="G1116" t="inlineStr">
        <is>
          <t>×</t>
        </is>
      </c>
      <c r="H1116" s="87" t="n">
        <v>2</v>
      </c>
      <c r="I1116" s="214">
        <f>C1116*H1116</f>
        <v/>
      </c>
      <c r="J1116" s="29" t="n"/>
      <c r="K1116" s="96" t="n"/>
      <c r="L1116" s="97" t="n"/>
      <c r="M1116" s="97" t="n"/>
      <c r="N1116" s="98" t="inlineStr">
        <is>
          <t>27×105</t>
        </is>
      </c>
      <c r="O1116" s="99">
        <f>F1116</f>
        <v/>
      </c>
      <c r="P1116" s="99">
        <f>SUM(I1116)</f>
        <v/>
      </c>
      <c r="Q1116" s="117" t="n"/>
      <c r="R1116" s="118" t="n"/>
      <c r="S1116" s="118" t="n"/>
      <c r="T1116" s="119" t="n"/>
      <c r="U1116" s="120" t="n"/>
      <c r="V1116" s="120" t="n"/>
      <c r="W1116" s="121" t="n"/>
      <c r="X1116" s="122" t="n"/>
      <c r="Y1116" s="122" t="n"/>
      <c r="Z1116" s="143" t="n"/>
      <c r="AA1116" s="140" t="n"/>
      <c r="AB1116" s="140" t="n"/>
      <c r="AC1116" s="144" t="n"/>
      <c r="AD1116" s="142" t="n"/>
      <c r="AE1116" s="142" t="n"/>
    </row>
    <row r="1117" ht="15" customHeight="1" thickBot="1">
      <c r="B1117" s="702" t="inlineStr">
        <is>
          <t>22MS09R-R</t>
        </is>
      </c>
      <c r="C1117" s="89">
        <f>SUMIF(数量表!D:H,B1117,数量表!H:H)</f>
        <v/>
      </c>
      <c r="D1117" t="n">
        <v>27</v>
      </c>
      <c r="E1117" t="n">
        <v>105</v>
      </c>
      <c r="F1117" s="86" t="n">
        <v>1068</v>
      </c>
      <c r="G1117" t="inlineStr">
        <is>
          <t>×</t>
        </is>
      </c>
      <c r="H1117" s="87" t="n">
        <v>1</v>
      </c>
      <c r="I1117" s="214">
        <f>C1117*H1117</f>
        <v/>
      </c>
      <c r="J1117" s="29" t="n"/>
      <c r="K1117" s="96" t="n"/>
      <c r="L1117" s="97" t="n"/>
      <c r="M1117" s="97" t="n"/>
      <c r="N1117" s="98" t="inlineStr">
        <is>
          <t>27×105</t>
        </is>
      </c>
      <c r="O1117" s="99">
        <f>F1117</f>
        <v/>
      </c>
      <c r="P1117" s="99">
        <f>SUM(I1117)</f>
        <v/>
      </c>
      <c r="Q1117" s="117" t="n"/>
      <c r="R1117" s="118" t="n"/>
      <c r="S1117" s="118" t="n"/>
      <c r="T1117" s="119" t="n"/>
      <c r="U1117" s="120" t="n"/>
      <c r="V1117" s="120" t="n"/>
      <c r="W1117" s="121" t="n"/>
      <c r="X1117" s="122" t="n"/>
      <c r="Y1117" s="122" t="n"/>
      <c r="Z1117" s="143" t="n"/>
      <c r="AA1117" s="140" t="n"/>
      <c r="AB1117" s="140" t="n"/>
      <c r="AC1117" s="144" t="n"/>
      <c r="AD1117" s="142" t="n"/>
      <c r="AE1117" s="142" t="n"/>
    </row>
    <row r="1118" ht="15" customHeight="1" thickBot="1">
      <c r="B1118" s="702" t="inlineStr">
        <is>
          <t>22MS09R-R</t>
        </is>
      </c>
      <c r="C1118" s="89">
        <f>SUMIF(数量表!D:H,B1118,数量表!H:H)</f>
        <v/>
      </c>
      <c r="D1118" t="n">
        <v>27</v>
      </c>
      <c r="E1118" t="n">
        <v>105</v>
      </c>
      <c r="F1118" s="86" t="n">
        <v>760</v>
      </c>
      <c r="G1118" t="inlineStr">
        <is>
          <t>○</t>
        </is>
      </c>
      <c r="H1118" s="87" t="n">
        <v>2</v>
      </c>
      <c r="I1118" s="214">
        <f>C1118*H1118</f>
        <v/>
      </c>
      <c r="J1118" s="29" t="n"/>
      <c r="K1118" s="96" t="n"/>
      <c r="L1118" s="97" t="n"/>
      <c r="M1118" s="97" t="n"/>
      <c r="N1118" s="98" t="inlineStr">
        <is>
          <t>27×105</t>
        </is>
      </c>
      <c r="O1118" s="99">
        <f>F1118</f>
        <v/>
      </c>
      <c r="P1118" s="99">
        <f>SUM(I1118)</f>
        <v/>
      </c>
      <c r="Q1118" s="117" t="n"/>
      <c r="R1118" s="118" t="n"/>
      <c r="S1118" s="118" t="n"/>
      <c r="T1118" s="119" t="n"/>
      <c r="U1118" s="120" t="n"/>
      <c r="V1118" s="120" t="n"/>
      <c r="W1118" s="121" t="n"/>
      <c r="X1118" s="122" t="n"/>
      <c r="Y1118" s="122" t="n"/>
      <c r="Z1118" s="143" t="n"/>
      <c r="AA1118" s="140" t="n"/>
      <c r="AB1118" s="140" t="n"/>
      <c r="AC1118" s="144" t="n"/>
      <c r="AD1118" s="142" t="n"/>
      <c r="AE1118" s="142" t="n"/>
    </row>
    <row r="1119" ht="15" customHeight="1" thickBot="1">
      <c r="B1119" s="703" t="inlineStr">
        <is>
          <t>22MS09R-R</t>
        </is>
      </c>
      <c r="C1119" s="89">
        <f>SUMIF(数量表!D:H,B1119,数量表!H:H)</f>
        <v/>
      </c>
      <c r="D1119" s="89" t="n">
        <v>27</v>
      </c>
      <c r="E1119" s="89" t="n">
        <v>105</v>
      </c>
      <c r="F1119" s="90" t="n">
        <v>325</v>
      </c>
      <c r="G1119" s="89" t="inlineStr">
        <is>
          <t>×</t>
        </is>
      </c>
      <c r="H1119" s="91" t="n">
        <v>1</v>
      </c>
      <c r="I1119" s="213">
        <f>C1119*H1119</f>
        <v/>
      </c>
      <c r="J1119" s="29" t="n"/>
      <c r="K1119" s="96" t="n"/>
      <c r="L1119" s="97" t="n"/>
      <c r="M1119" s="97" t="n"/>
      <c r="N1119" s="98" t="inlineStr">
        <is>
          <t>27×105</t>
        </is>
      </c>
      <c r="O1119" s="99">
        <f>F1119</f>
        <v/>
      </c>
      <c r="P1119" s="99">
        <f>SUM(I1119)</f>
        <v/>
      </c>
      <c r="Q1119" s="117" t="n"/>
      <c r="R1119" s="118" t="n"/>
      <c r="S1119" s="118" t="n"/>
      <c r="T1119" s="119" t="n"/>
      <c r="U1119" s="120" t="n"/>
      <c r="V1119" s="120" t="n"/>
      <c r="W1119" s="121" t="n"/>
      <c r="X1119" s="122" t="n"/>
      <c r="Y1119" s="122" t="n"/>
      <c r="Z1119" s="143" t="n"/>
      <c r="AA1119" s="140" t="n"/>
      <c r="AB1119" s="140" t="n"/>
      <c r="AC1119" s="144" t="n"/>
      <c r="AD1119" s="142" t="n"/>
      <c r="AE1119" s="142" t="n"/>
    </row>
    <row r="1120" ht="15" customHeight="1" thickBot="1">
      <c r="B1120" s="701" t="inlineStr">
        <is>
          <t>22MSQ09-L</t>
        </is>
      </c>
      <c r="C1120" s="89">
        <f>SUMIF(数量表!D:H,B1120,数量表!H:H)</f>
        <v/>
      </c>
      <c r="D1120" s="80" t="n">
        <v>27</v>
      </c>
      <c r="E1120" s="80" t="n">
        <v>105</v>
      </c>
      <c r="F1120" s="81" t="n">
        <v>976</v>
      </c>
      <c r="G1120" s="80" t="inlineStr">
        <is>
          <t>×</t>
        </is>
      </c>
      <c r="H1120" s="82" t="n">
        <v>2</v>
      </c>
      <c r="I1120" s="212">
        <f>C1120*H1120</f>
        <v/>
      </c>
      <c r="J1120" s="29" t="n"/>
      <c r="K1120" s="96" t="n"/>
      <c r="L1120" s="97" t="n"/>
      <c r="M1120" s="97" t="n"/>
      <c r="N1120" s="98" t="inlineStr">
        <is>
          <t>27×105</t>
        </is>
      </c>
      <c r="O1120" s="99">
        <f>F1120</f>
        <v/>
      </c>
      <c r="P1120" s="99">
        <f>SUM(I1120)</f>
        <v/>
      </c>
      <c r="Q1120" s="117" t="n"/>
      <c r="R1120" s="118" t="n"/>
      <c r="S1120" s="118" t="n"/>
      <c r="T1120" s="119" t="n"/>
      <c r="U1120" s="120" t="n"/>
      <c r="V1120" s="120" t="n"/>
      <c r="W1120" s="121" t="n"/>
      <c r="X1120" s="122" t="n"/>
      <c r="Y1120" s="122" t="n"/>
      <c r="Z1120" s="143" t="n"/>
      <c r="AA1120" s="140" t="n"/>
      <c r="AB1120" s="140" t="n"/>
      <c r="AC1120" s="144" t="n"/>
      <c r="AD1120" s="142" t="n"/>
      <c r="AE1120" s="142" t="n"/>
    </row>
    <row r="1121" ht="15" customHeight="1" thickBot="1">
      <c r="B1121" s="702" t="inlineStr">
        <is>
          <t>22MSQ09-L</t>
        </is>
      </c>
      <c r="C1121" s="89">
        <f>SUMIF(数量表!D:H,B1121,数量表!H:H)</f>
        <v/>
      </c>
      <c r="D1121" t="n">
        <v>27</v>
      </c>
      <c r="E1121" t="n">
        <v>105</v>
      </c>
      <c r="F1121" s="86" t="n">
        <v>1068</v>
      </c>
      <c r="G1121" t="inlineStr">
        <is>
          <t>×</t>
        </is>
      </c>
      <c r="H1121" s="87" t="n">
        <v>1</v>
      </c>
      <c r="I1121" s="214">
        <f>C1121*H1121</f>
        <v/>
      </c>
      <c r="J1121" s="29" t="n"/>
      <c r="K1121" s="96" t="n"/>
      <c r="L1121" s="97" t="n"/>
      <c r="M1121" s="97" t="n"/>
      <c r="N1121" s="98" t="inlineStr">
        <is>
          <t>27×105</t>
        </is>
      </c>
      <c r="O1121" s="99">
        <f>F1121</f>
        <v/>
      </c>
      <c r="P1121" s="99">
        <f>SUM(I1121)</f>
        <v/>
      </c>
      <c r="Q1121" s="117" t="n"/>
      <c r="R1121" s="118" t="n"/>
      <c r="S1121" s="118" t="n"/>
      <c r="T1121" s="119" t="n"/>
      <c r="U1121" s="120" t="n"/>
      <c r="V1121" s="120" t="n"/>
      <c r="W1121" s="121" t="n"/>
      <c r="X1121" s="122" t="n"/>
      <c r="Y1121" s="122" t="n"/>
      <c r="Z1121" s="143" t="n"/>
      <c r="AA1121" s="140" t="n"/>
      <c r="AB1121" s="140" t="n"/>
      <c r="AC1121" s="144" t="n"/>
      <c r="AD1121" s="142" t="n"/>
      <c r="AE1121" s="142" t="n"/>
    </row>
    <row r="1122" ht="15" customHeight="1" thickBot="1">
      <c r="B1122" s="702" t="inlineStr">
        <is>
          <t>22MSQ09-L</t>
        </is>
      </c>
      <c r="C1122" s="89">
        <f>SUMIF(数量表!D:H,B1122,数量表!H:H)</f>
        <v/>
      </c>
      <c r="D1122" t="n">
        <v>27</v>
      </c>
      <c r="E1122" t="n">
        <v>105</v>
      </c>
      <c r="F1122" s="86" t="n">
        <v>572.5</v>
      </c>
      <c r="G1122" t="inlineStr">
        <is>
          <t>○</t>
        </is>
      </c>
      <c r="H1122" s="87" t="n">
        <v>2</v>
      </c>
      <c r="I1122" s="214">
        <f>C1122*H1122</f>
        <v/>
      </c>
      <c r="J1122" s="29" t="n"/>
      <c r="K1122" s="96" t="n"/>
      <c r="L1122" s="97" t="n"/>
      <c r="M1122" s="97" t="n"/>
      <c r="N1122" s="98" t="inlineStr">
        <is>
          <t>27×105</t>
        </is>
      </c>
      <c r="O1122" s="99">
        <f>F1122</f>
        <v/>
      </c>
      <c r="P1122" s="99">
        <f>SUM(I1122)</f>
        <v/>
      </c>
      <c r="Q1122" s="117" t="n"/>
      <c r="R1122" s="118" t="n"/>
      <c r="S1122" s="118" t="n"/>
      <c r="T1122" s="119" t="n"/>
      <c r="U1122" s="120" t="n"/>
      <c r="V1122" s="120" t="n"/>
      <c r="W1122" s="121" t="n"/>
      <c r="X1122" s="122" t="n"/>
      <c r="Y1122" s="122" t="n"/>
      <c r="Z1122" s="143" t="n"/>
      <c r="AA1122" s="140" t="n"/>
      <c r="AB1122" s="140" t="n"/>
      <c r="AC1122" s="144" t="n"/>
      <c r="AD1122" s="142" t="n"/>
      <c r="AE1122" s="142" t="n"/>
    </row>
    <row r="1123" ht="15" customHeight="1" thickBot="1">
      <c r="B1123" s="703" t="inlineStr">
        <is>
          <t>22MSQ09-L</t>
        </is>
      </c>
      <c r="C1123" s="89">
        <f>SUMIF(数量表!D:H,B1123,数量表!H:H)</f>
        <v/>
      </c>
      <c r="D1123" s="89" t="n">
        <v>27</v>
      </c>
      <c r="E1123" s="89" t="n">
        <v>105</v>
      </c>
      <c r="F1123" s="90" t="n">
        <v>325</v>
      </c>
      <c r="G1123" s="89" t="inlineStr">
        <is>
          <t>×</t>
        </is>
      </c>
      <c r="H1123" s="91" t="n">
        <v>1</v>
      </c>
      <c r="I1123" s="213">
        <f>C1123*H1123</f>
        <v/>
      </c>
      <c r="J1123" s="29" t="n"/>
      <c r="K1123" s="96" t="n"/>
      <c r="L1123" s="97" t="n"/>
      <c r="M1123" s="97" t="n"/>
      <c r="N1123" s="98" t="inlineStr">
        <is>
          <t>27×105</t>
        </is>
      </c>
      <c r="O1123" s="99">
        <f>F1123</f>
        <v/>
      </c>
      <c r="P1123" s="99">
        <f>SUM(I1123)</f>
        <v/>
      </c>
      <c r="Q1123" s="117" t="n"/>
      <c r="R1123" s="118" t="n"/>
      <c r="S1123" s="118" t="n"/>
      <c r="T1123" s="119" t="n"/>
      <c r="U1123" s="120" t="n"/>
      <c r="V1123" s="120" t="n"/>
      <c r="W1123" s="121" t="n"/>
      <c r="X1123" s="122" t="n"/>
      <c r="Y1123" s="122" t="n"/>
      <c r="Z1123" s="143" t="n"/>
      <c r="AA1123" s="140" t="n"/>
      <c r="AB1123" s="140" t="n"/>
      <c r="AC1123" s="144" t="n"/>
      <c r="AD1123" s="142" t="n"/>
      <c r="AE1123" s="142" t="n"/>
    </row>
    <row r="1124" ht="15" customHeight="1" thickBot="1">
      <c r="B1124" s="701" t="inlineStr">
        <is>
          <t>22MSQ09L-L</t>
        </is>
      </c>
      <c r="C1124" s="89">
        <f>SUMIF(数量表!D:H,B1124,数量表!H:H)</f>
        <v/>
      </c>
      <c r="D1124" s="80" t="n">
        <v>27</v>
      </c>
      <c r="E1124" s="80" t="n">
        <v>105</v>
      </c>
      <c r="F1124" s="81" t="n">
        <v>2423</v>
      </c>
      <c r="G1124" s="80" t="inlineStr">
        <is>
          <t>×</t>
        </is>
      </c>
      <c r="H1124" s="82" t="n">
        <v>1</v>
      </c>
      <c r="I1124" s="212">
        <f>C1124*H1124</f>
        <v/>
      </c>
      <c r="J1124" s="29" t="n"/>
      <c r="K1124" s="96" t="n"/>
      <c r="L1124" s="97" t="n"/>
      <c r="M1124" s="97" t="n"/>
      <c r="N1124" s="98" t="inlineStr">
        <is>
          <t>27×105</t>
        </is>
      </c>
      <c r="O1124" s="99">
        <f>F1124</f>
        <v/>
      </c>
      <c r="P1124" s="99">
        <f>SUM(I1124)</f>
        <v/>
      </c>
      <c r="Q1124" s="117" t="n"/>
      <c r="R1124" s="118" t="n"/>
      <c r="S1124" s="118" t="n"/>
      <c r="T1124" s="119" t="n"/>
      <c r="U1124" s="120" t="n"/>
      <c r="V1124" s="120" t="n"/>
      <c r="W1124" s="121" t="n"/>
      <c r="X1124" s="122" t="n"/>
      <c r="Y1124" s="122" t="n"/>
      <c r="Z1124" s="143" t="n"/>
      <c r="AA1124" s="140" t="n"/>
      <c r="AB1124" s="140" t="n"/>
      <c r="AC1124" s="144" t="n"/>
      <c r="AD1124" s="142" t="n"/>
      <c r="AE1124" s="142" t="n"/>
    </row>
    <row r="1125" ht="15" customHeight="1" thickBot="1">
      <c r="B1125" s="702" t="inlineStr">
        <is>
          <t>22MSQ09L-L</t>
        </is>
      </c>
      <c r="C1125" s="89">
        <f>SUMIF(数量表!D:H,B1125,数量表!H:H)</f>
        <v/>
      </c>
      <c r="D1125" t="n">
        <v>27</v>
      </c>
      <c r="E1125" t="n">
        <v>105</v>
      </c>
      <c r="F1125" s="86" t="n">
        <v>976</v>
      </c>
      <c r="G1125" t="inlineStr">
        <is>
          <t>×</t>
        </is>
      </c>
      <c r="H1125" s="87" t="n">
        <v>2</v>
      </c>
      <c r="I1125" s="214">
        <f>C1125*H1125</f>
        <v/>
      </c>
      <c r="J1125" s="29" t="n"/>
      <c r="K1125" s="96" t="n"/>
      <c r="L1125" s="97" t="n"/>
      <c r="M1125" s="97" t="n"/>
      <c r="N1125" s="98" t="inlineStr">
        <is>
          <t>27×105</t>
        </is>
      </c>
      <c r="O1125" s="99">
        <f>F1125</f>
        <v/>
      </c>
      <c r="P1125" s="99">
        <f>SUM(I1125)</f>
        <v/>
      </c>
      <c r="Q1125" s="117" t="n"/>
      <c r="R1125" s="118" t="n"/>
      <c r="S1125" s="118" t="n"/>
      <c r="T1125" s="119" t="n"/>
      <c r="U1125" s="120" t="n"/>
      <c r="V1125" s="120" t="n"/>
      <c r="W1125" s="121" t="n"/>
      <c r="X1125" s="122" t="n"/>
      <c r="Y1125" s="122" t="n"/>
      <c r="Z1125" s="143" t="n"/>
      <c r="AA1125" s="140" t="n"/>
      <c r="AB1125" s="140" t="n"/>
      <c r="AC1125" s="144" t="n"/>
      <c r="AD1125" s="142" t="n"/>
      <c r="AE1125" s="142" t="n"/>
    </row>
    <row r="1126" ht="15" customHeight="1" thickBot="1">
      <c r="B1126" s="702" t="inlineStr">
        <is>
          <t>22MSQ09L-L</t>
        </is>
      </c>
      <c r="C1126" s="89">
        <f>SUMIF(数量表!D:H,B1126,数量表!H:H)</f>
        <v/>
      </c>
      <c r="D1126" t="n">
        <v>27</v>
      </c>
      <c r="E1126" t="n">
        <v>105</v>
      </c>
      <c r="F1126" s="86" t="n">
        <v>1068</v>
      </c>
      <c r="G1126" t="inlineStr">
        <is>
          <t>×</t>
        </is>
      </c>
      <c r="H1126" s="87" t="n">
        <v>1</v>
      </c>
      <c r="I1126" s="214">
        <f>C1126*H1126</f>
        <v/>
      </c>
      <c r="J1126" s="29" t="n"/>
      <c r="K1126" s="96" t="n"/>
      <c r="L1126" s="97" t="n"/>
      <c r="M1126" s="97" t="n"/>
      <c r="N1126" s="98" t="inlineStr">
        <is>
          <t>27×105</t>
        </is>
      </c>
      <c r="O1126" s="99">
        <f>F1126</f>
        <v/>
      </c>
      <c r="P1126" s="99">
        <f>SUM(I1126)</f>
        <v/>
      </c>
      <c r="Q1126" s="117" t="n"/>
      <c r="R1126" s="118" t="n"/>
      <c r="S1126" s="118" t="n"/>
      <c r="T1126" s="119" t="n"/>
      <c r="U1126" s="120" t="n"/>
      <c r="V1126" s="120" t="n"/>
      <c r="W1126" s="121" t="n"/>
      <c r="X1126" s="122" t="n"/>
      <c r="Y1126" s="122" t="n"/>
      <c r="Z1126" s="143" t="n"/>
      <c r="AA1126" s="140" t="n"/>
      <c r="AB1126" s="140" t="n"/>
      <c r="AC1126" s="144" t="n"/>
      <c r="AD1126" s="142" t="n"/>
      <c r="AE1126" s="142" t="n"/>
    </row>
    <row r="1127" ht="15" customHeight="1" thickBot="1">
      <c r="B1127" s="702" t="inlineStr">
        <is>
          <t>22MSQ09L-L</t>
        </is>
      </c>
      <c r="C1127" s="89">
        <f>SUMIF(数量表!D:H,B1127,数量表!H:H)</f>
        <v/>
      </c>
      <c r="D1127" t="n">
        <v>27</v>
      </c>
      <c r="E1127" t="n">
        <v>105</v>
      </c>
      <c r="F1127" s="86" t="n">
        <v>532.5</v>
      </c>
      <c r="G1127" t="inlineStr">
        <is>
          <t>○</t>
        </is>
      </c>
      <c r="H1127" s="87" t="n">
        <v>2</v>
      </c>
      <c r="I1127" s="214">
        <f>C1127*H1127</f>
        <v/>
      </c>
      <c r="J1127" s="29" t="n"/>
      <c r="K1127" s="96" t="n"/>
      <c r="L1127" s="97" t="n"/>
      <c r="M1127" s="97" t="n"/>
      <c r="N1127" s="98" t="inlineStr">
        <is>
          <t>27×105</t>
        </is>
      </c>
      <c r="O1127" s="99">
        <f>F1127</f>
        <v/>
      </c>
      <c r="P1127" s="99">
        <f>SUM(I1127)</f>
        <v/>
      </c>
      <c r="Q1127" s="117" t="n"/>
      <c r="R1127" s="118" t="n"/>
      <c r="S1127" s="118" t="n"/>
      <c r="T1127" s="119" t="n"/>
      <c r="U1127" s="120" t="n"/>
      <c r="V1127" s="120" t="n"/>
      <c r="W1127" s="121" t="n"/>
      <c r="X1127" s="122" t="n"/>
      <c r="Y1127" s="122" t="n"/>
      <c r="Z1127" s="143" t="n"/>
      <c r="AA1127" s="140" t="n"/>
      <c r="AB1127" s="140" t="n"/>
      <c r="AC1127" s="144" t="n"/>
      <c r="AD1127" s="142" t="n"/>
      <c r="AE1127" s="142" t="n"/>
    </row>
    <row r="1128" ht="15" customHeight="1" thickBot="1">
      <c r="B1128" s="703" t="inlineStr">
        <is>
          <t>22MSQ09L-L</t>
        </is>
      </c>
      <c r="C1128" s="89">
        <f>SUMIF(数量表!D:H,B1128,数量表!H:H)</f>
        <v/>
      </c>
      <c r="D1128" s="89" t="n">
        <v>27</v>
      </c>
      <c r="E1128" s="89" t="n">
        <v>105</v>
      </c>
      <c r="F1128" s="90" t="n">
        <v>325</v>
      </c>
      <c r="G1128" s="89" t="inlineStr">
        <is>
          <t>×</t>
        </is>
      </c>
      <c r="H1128" s="91" t="n">
        <v>1</v>
      </c>
      <c r="I1128" s="213">
        <f>C1128*H1128</f>
        <v/>
      </c>
      <c r="J1128" s="29" t="n"/>
      <c r="K1128" s="96" t="n"/>
      <c r="L1128" s="97" t="n"/>
      <c r="M1128" s="97" t="n"/>
      <c r="N1128" s="98" t="inlineStr">
        <is>
          <t>27×105</t>
        </is>
      </c>
      <c r="O1128" s="99">
        <f>F1128</f>
        <v/>
      </c>
      <c r="P1128" s="99">
        <f>SUM(I1128)</f>
        <v/>
      </c>
      <c r="Q1128" s="117" t="n"/>
      <c r="R1128" s="118" t="n"/>
      <c r="S1128" s="118" t="n"/>
      <c r="T1128" s="119" t="n"/>
      <c r="U1128" s="120" t="n"/>
      <c r="V1128" s="120" t="n"/>
      <c r="W1128" s="121" t="n"/>
      <c r="X1128" s="122" t="n"/>
      <c r="Y1128" s="122" t="n"/>
      <c r="Z1128" s="143" t="n"/>
      <c r="AA1128" s="140" t="n"/>
      <c r="AB1128" s="140" t="n"/>
      <c r="AC1128" s="144" t="n"/>
      <c r="AD1128" s="142" t="n"/>
      <c r="AE1128" s="142" t="n"/>
    </row>
    <row r="1129" ht="15" customHeight="1" thickBot="1">
      <c r="B1129" s="701" t="inlineStr">
        <is>
          <t>22MSQ09-R</t>
        </is>
      </c>
      <c r="C1129" s="89">
        <f>SUMIF(数量表!D:H,B1129,数量表!H:H)</f>
        <v/>
      </c>
      <c r="D1129" s="80" t="n">
        <v>27</v>
      </c>
      <c r="E1129" s="80" t="n">
        <v>105</v>
      </c>
      <c r="F1129" s="81" t="n">
        <v>976</v>
      </c>
      <c r="G1129" s="80" t="inlineStr">
        <is>
          <t>×</t>
        </is>
      </c>
      <c r="H1129" s="82" t="n">
        <v>2</v>
      </c>
      <c r="I1129" s="212">
        <f>C1129*H1129</f>
        <v/>
      </c>
      <c r="J1129" s="29" t="n"/>
      <c r="K1129" s="96" t="n"/>
      <c r="L1129" s="97" t="n"/>
      <c r="M1129" s="97" t="n"/>
      <c r="N1129" s="98" t="inlineStr">
        <is>
          <t>27×105</t>
        </is>
      </c>
      <c r="O1129" s="99">
        <f>F1129</f>
        <v/>
      </c>
      <c r="P1129" s="99">
        <f>SUM(I1129)</f>
        <v/>
      </c>
      <c r="Q1129" s="117" t="n"/>
      <c r="R1129" s="118" t="n"/>
      <c r="S1129" s="118" t="n"/>
      <c r="T1129" s="119" t="n"/>
      <c r="U1129" s="120" t="n"/>
      <c r="V1129" s="120" t="n"/>
      <c r="W1129" s="121" t="n"/>
      <c r="X1129" s="122" t="n"/>
      <c r="Y1129" s="122" t="n"/>
      <c r="Z1129" s="143" t="n"/>
      <c r="AA1129" s="140" t="n"/>
      <c r="AB1129" s="140" t="n"/>
      <c r="AC1129" s="144" t="n"/>
      <c r="AD1129" s="142" t="n"/>
      <c r="AE1129" s="142" t="n"/>
    </row>
    <row r="1130" ht="15" customHeight="1" thickBot="1">
      <c r="B1130" s="702" t="inlineStr">
        <is>
          <t>22MSQ09-R</t>
        </is>
      </c>
      <c r="C1130" s="89">
        <f>SUMIF(数量表!D:H,B1130,数量表!H:H)</f>
        <v/>
      </c>
      <c r="D1130" t="n">
        <v>27</v>
      </c>
      <c r="E1130" t="n">
        <v>105</v>
      </c>
      <c r="F1130" s="86" t="n">
        <v>1068</v>
      </c>
      <c r="G1130" t="inlineStr">
        <is>
          <t>×</t>
        </is>
      </c>
      <c r="H1130" s="87" t="n">
        <v>1</v>
      </c>
      <c r="I1130" s="214">
        <f>C1130*H1130</f>
        <v/>
      </c>
      <c r="J1130" s="29" t="n"/>
      <c r="K1130" s="96" t="n"/>
      <c r="L1130" s="97" t="n"/>
      <c r="M1130" s="97" t="n"/>
      <c r="N1130" s="98" t="inlineStr">
        <is>
          <t>27×105</t>
        </is>
      </c>
      <c r="O1130" s="99">
        <f>F1130</f>
        <v/>
      </c>
      <c r="P1130" s="99">
        <f>SUM(I1130)</f>
        <v/>
      </c>
      <c r="Q1130" s="117" t="n"/>
      <c r="R1130" s="118" t="n"/>
      <c r="S1130" s="118" t="n"/>
      <c r="T1130" s="119" t="n"/>
      <c r="U1130" s="120" t="n"/>
      <c r="V1130" s="120" t="n"/>
      <c r="W1130" s="121" t="n"/>
      <c r="X1130" s="122" t="n"/>
      <c r="Y1130" s="122" t="n"/>
      <c r="Z1130" s="143" t="n"/>
      <c r="AA1130" s="140" t="n"/>
      <c r="AB1130" s="140" t="n"/>
      <c r="AC1130" s="144" t="n"/>
      <c r="AD1130" s="142" t="n"/>
      <c r="AE1130" s="142" t="n"/>
    </row>
    <row r="1131" ht="15" customHeight="1" thickBot="1">
      <c r="B1131" s="702" t="inlineStr">
        <is>
          <t>22MSQ09-R</t>
        </is>
      </c>
      <c r="C1131" s="89">
        <f>SUMIF(数量表!D:H,B1131,数量表!H:H)</f>
        <v/>
      </c>
      <c r="D1131" t="n">
        <v>27</v>
      </c>
      <c r="E1131" t="n">
        <v>105</v>
      </c>
      <c r="F1131" s="86" t="n">
        <v>572.5</v>
      </c>
      <c r="G1131" t="inlineStr">
        <is>
          <t>○</t>
        </is>
      </c>
      <c r="H1131" s="87" t="n">
        <v>2</v>
      </c>
      <c r="I1131" s="214">
        <f>C1131*H1131</f>
        <v/>
      </c>
      <c r="J1131" s="29" t="n"/>
      <c r="K1131" s="96" t="n"/>
      <c r="L1131" s="97" t="n"/>
      <c r="M1131" s="97" t="n"/>
      <c r="N1131" s="98" t="inlineStr">
        <is>
          <t>27×105</t>
        </is>
      </c>
      <c r="O1131" s="99">
        <f>F1131</f>
        <v/>
      </c>
      <c r="P1131" s="99">
        <f>SUM(I1131)</f>
        <v/>
      </c>
      <c r="Q1131" s="117" t="n"/>
      <c r="R1131" s="118" t="n"/>
      <c r="S1131" s="118" t="n"/>
      <c r="T1131" s="119" t="n"/>
      <c r="U1131" s="120" t="n"/>
      <c r="V1131" s="120" t="n"/>
      <c r="W1131" s="121" t="n"/>
      <c r="X1131" s="122" t="n"/>
      <c r="Y1131" s="122" t="n"/>
      <c r="Z1131" s="143" t="n"/>
      <c r="AA1131" s="140" t="n"/>
      <c r="AB1131" s="140" t="n"/>
      <c r="AC1131" s="144" t="n"/>
      <c r="AD1131" s="142" t="n"/>
      <c r="AE1131" s="142" t="n"/>
    </row>
    <row r="1132" ht="15" customHeight="1" thickBot="1">
      <c r="B1132" s="703" t="inlineStr">
        <is>
          <t>22MSQ09-R</t>
        </is>
      </c>
      <c r="C1132" s="89">
        <f>SUMIF(数量表!D:H,B1132,数量表!H:H)</f>
        <v/>
      </c>
      <c r="D1132" s="89" t="n">
        <v>27</v>
      </c>
      <c r="E1132" s="89" t="n">
        <v>105</v>
      </c>
      <c r="F1132" s="90" t="n">
        <v>325</v>
      </c>
      <c r="G1132" s="89" t="inlineStr">
        <is>
          <t>×</t>
        </is>
      </c>
      <c r="H1132" s="91" t="n">
        <v>1</v>
      </c>
      <c r="I1132" s="213">
        <f>C1132*H1132</f>
        <v/>
      </c>
      <c r="J1132" s="29" t="n"/>
      <c r="K1132" s="96" t="n"/>
      <c r="L1132" s="97" t="n"/>
      <c r="M1132" s="97" t="n"/>
      <c r="N1132" s="98" t="inlineStr">
        <is>
          <t>27×105</t>
        </is>
      </c>
      <c r="O1132" s="99">
        <f>F1132</f>
        <v/>
      </c>
      <c r="P1132" s="99">
        <f>SUM(I1132)</f>
        <v/>
      </c>
      <c r="Q1132" s="129" t="n"/>
      <c r="R1132" s="130" t="n"/>
      <c r="S1132" s="130" t="n"/>
      <c r="T1132" s="131" t="n"/>
      <c r="U1132" s="132" t="n"/>
      <c r="V1132" s="132" t="n"/>
      <c r="W1132" s="133" t="n"/>
      <c r="X1132" s="134" t="n"/>
      <c r="Y1132" s="134" t="n"/>
      <c r="Z1132" s="151" t="n"/>
      <c r="AA1132" s="152" t="n"/>
      <c r="AB1132" s="152" t="n"/>
      <c r="AC1132" s="153" t="n"/>
      <c r="AD1132" s="154" t="n"/>
      <c r="AE1132" s="154" t="n"/>
    </row>
    <row r="1133" ht="15" customHeight="1" thickBot="1">
      <c r="B1133" s="701" t="inlineStr">
        <is>
          <t>22MSQ09R-R</t>
        </is>
      </c>
      <c r="C1133" s="89">
        <f>SUMIF(数量表!D:H,B1133,数量表!H:H)</f>
        <v/>
      </c>
      <c r="D1133" s="80" t="n">
        <v>27</v>
      </c>
      <c r="E1133" s="80" t="n">
        <v>105</v>
      </c>
      <c r="F1133" s="81" t="n">
        <v>2423</v>
      </c>
      <c r="G1133" s="80" t="inlineStr">
        <is>
          <t>×</t>
        </is>
      </c>
      <c r="H1133" s="82" t="n">
        <v>1</v>
      </c>
      <c r="I1133" s="212">
        <f>C1133*H1133</f>
        <v/>
      </c>
      <c r="J1133" s="29" t="n"/>
      <c r="K1133" s="96" t="n"/>
      <c r="L1133" s="97" t="n"/>
      <c r="M1133" s="97" t="n"/>
      <c r="N1133" s="98" t="inlineStr">
        <is>
          <t>27×105</t>
        </is>
      </c>
      <c r="O1133" s="99">
        <f>F1133</f>
        <v/>
      </c>
      <c r="P1133" s="99">
        <f>SUM(I1133)</f>
        <v/>
      </c>
      <c r="Q1133" s="117" t="n"/>
      <c r="R1133" s="118" t="n"/>
      <c r="S1133" s="118" t="n"/>
      <c r="T1133" s="119" t="n"/>
      <c r="U1133" s="120" t="n"/>
      <c r="V1133" s="120" t="n"/>
      <c r="W1133" s="121" t="n"/>
      <c r="X1133" s="122" t="n"/>
      <c r="Y1133" s="122" t="n"/>
      <c r="Z1133" s="143" t="n"/>
      <c r="AA1133" s="140" t="n"/>
      <c r="AB1133" s="140" t="n"/>
      <c r="AC1133" s="144" t="n"/>
      <c r="AD1133" s="142" t="n"/>
      <c r="AE1133" s="142" t="n"/>
    </row>
    <row r="1134" ht="15" customHeight="1" thickBot="1">
      <c r="B1134" s="702" t="inlineStr">
        <is>
          <t>22MSQ09R-R</t>
        </is>
      </c>
      <c r="C1134" s="89">
        <f>SUMIF(数量表!D:H,B1134,数量表!H:H)</f>
        <v/>
      </c>
      <c r="D1134" t="n">
        <v>27</v>
      </c>
      <c r="E1134" t="n">
        <v>105</v>
      </c>
      <c r="F1134" s="86" t="n">
        <v>976</v>
      </c>
      <c r="G1134" t="inlineStr">
        <is>
          <t>×</t>
        </is>
      </c>
      <c r="H1134" s="87" t="n">
        <v>2</v>
      </c>
      <c r="I1134" s="214">
        <f>C1134*H1134</f>
        <v/>
      </c>
      <c r="J1134" s="29" t="n"/>
      <c r="K1134" s="96" t="n"/>
      <c r="L1134" s="97" t="n"/>
      <c r="M1134" s="97" t="n"/>
      <c r="N1134" s="98" t="inlineStr">
        <is>
          <t>27×105</t>
        </is>
      </c>
      <c r="O1134" s="99">
        <f>F1134</f>
        <v/>
      </c>
      <c r="P1134" s="99">
        <f>SUM(I1134)</f>
        <v/>
      </c>
      <c r="Q1134" s="117" t="n"/>
      <c r="R1134" s="118" t="n"/>
      <c r="S1134" s="118" t="n"/>
      <c r="T1134" s="119" t="n"/>
      <c r="U1134" s="120" t="n"/>
      <c r="V1134" s="120" t="n"/>
      <c r="W1134" s="121" t="n"/>
      <c r="X1134" s="122" t="n"/>
      <c r="Y1134" s="122" t="n"/>
      <c r="Z1134" s="143" t="n"/>
      <c r="AA1134" s="140" t="n"/>
      <c r="AB1134" s="140" t="n"/>
      <c r="AC1134" s="144" t="n"/>
      <c r="AD1134" s="142" t="n"/>
      <c r="AE1134" s="142" t="n"/>
    </row>
    <row r="1135" ht="15" customHeight="1" thickBot="1">
      <c r="B1135" s="702" t="inlineStr">
        <is>
          <t>22MSQ09R-R</t>
        </is>
      </c>
      <c r="C1135" s="89">
        <f>SUMIF(数量表!D:H,B1135,数量表!H:H)</f>
        <v/>
      </c>
      <c r="D1135" t="n">
        <v>27</v>
      </c>
      <c r="E1135" t="n">
        <v>105</v>
      </c>
      <c r="F1135" s="86" t="n">
        <v>1068</v>
      </c>
      <c r="G1135" t="inlineStr">
        <is>
          <t>×</t>
        </is>
      </c>
      <c r="H1135" s="87" t="n">
        <v>1</v>
      </c>
      <c r="I1135" s="214">
        <f>C1135*H1135</f>
        <v/>
      </c>
      <c r="J1135" s="29" t="n"/>
      <c r="K1135" s="96" t="n"/>
      <c r="L1135" s="97" t="n"/>
      <c r="M1135" s="97" t="n"/>
      <c r="N1135" s="98" t="inlineStr">
        <is>
          <t>27×105</t>
        </is>
      </c>
      <c r="O1135" s="99">
        <f>F1135</f>
        <v/>
      </c>
      <c r="P1135" s="99">
        <f>SUM(I1135)</f>
        <v/>
      </c>
      <c r="Q1135" s="129" t="n"/>
      <c r="R1135" s="130" t="n"/>
      <c r="S1135" s="130" t="n"/>
      <c r="T1135" s="131" t="n"/>
      <c r="U1135" s="132" t="n"/>
      <c r="V1135" s="132" t="n"/>
      <c r="W1135" s="133" t="n"/>
      <c r="X1135" s="134" t="n"/>
      <c r="Y1135" s="134" t="n"/>
      <c r="Z1135" s="151" t="n"/>
      <c r="AA1135" s="152" t="n"/>
      <c r="AB1135" s="152" t="n"/>
      <c r="AC1135" s="153" t="n"/>
      <c r="AD1135" s="154" t="n"/>
      <c r="AE1135" s="154" t="n"/>
    </row>
    <row r="1136" ht="15" customHeight="1" thickBot="1">
      <c r="B1136" s="702" t="inlineStr">
        <is>
          <t>22MSQ09R-R</t>
        </is>
      </c>
      <c r="C1136" s="89">
        <f>SUMIF(数量表!D:H,B1136,数量表!H:H)</f>
        <v/>
      </c>
      <c r="D1136" t="n">
        <v>27</v>
      </c>
      <c r="E1136" t="n">
        <v>105</v>
      </c>
      <c r="F1136" s="86" t="n">
        <v>532.5</v>
      </c>
      <c r="G1136" t="inlineStr">
        <is>
          <t>○</t>
        </is>
      </c>
      <c r="H1136" s="87" t="n">
        <v>2</v>
      </c>
      <c r="I1136" s="214">
        <f>C1136*H1136</f>
        <v/>
      </c>
      <c r="J1136" s="29" t="n"/>
      <c r="K1136" s="96" t="n"/>
      <c r="L1136" s="97" t="n"/>
      <c r="M1136" s="97" t="n"/>
      <c r="N1136" s="98" t="inlineStr">
        <is>
          <t>27×105</t>
        </is>
      </c>
      <c r="O1136" s="99">
        <f>F1136</f>
        <v/>
      </c>
      <c r="P1136" s="99">
        <f>SUM(I1136)</f>
        <v/>
      </c>
      <c r="Q1136" s="117" t="n"/>
      <c r="R1136" s="118" t="n"/>
      <c r="S1136" s="118" t="n"/>
      <c r="T1136" s="119" t="n"/>
      <c r="U1136" s="120" t="n"/>
      <c r="V1136" s="120" t="n"/>
      <c r="W1136" s="121" t="n"/>
      <c r="X1136" s="122" t="n"/>
      <c r="Y1136" s="122" t="n"/>
      <c r="Z1136" s="143" t="n"/>
      <c r="AA1136" s="140" t="n"/>
      <c r="AB1136" s="140" t="n"/>
      <c r="AC1136" s="144" t="n"/>
      <c r="AD1136" s="142" t="n"/>
      <c r="AE1136" s="142" t="n"/>
    </row>
    <row r="1137" ht="15" customHeight="1" thickBot="1">
      <c r="B1137" s="703" t="inlineStr">
        <is>
          <t>22MSQ09R-R</t>
        </is>
      </c>
      <c r="C1137" s="89">
        <f>SUMIF(数量表!D:H,B1137,数量表!H:H)</f>
        <v/>
      </c>
      <c r="D1137" s="89" t="n">
        <v>27</v>
      </c>
      <c r="E1137" s="89" t="n">
        <v>105</v>
      </c>
      <c r="F1137" s="90" t="n">
        <v>325</v>
      </c>
      <c r="G1137" s="89" t="inlineStr">
        <is>
          <t>×</t>
        </is>
      </c>
      <c r="H1137" s="91" t="n">
        <v>1</v>
      </c>
      <c r="I1137" s="213">
        <f>C1137*H1137</f>
        <v/>
      </c>
      <c r="J1137" s="29" t="n"/>
      <c r="K1137" s="96" t="n"/>
      <c r="L1137" s="97" t="n"/>
      <c r="M1137" s="97" t="n"/>
      <c r="N1137" s="98" t="inlineStr">
        <is>
          <t>27×105</t>
        </is>
      </c>
      <c r="O1137" s="99">
        <f>F1137</f>
        <v/>
      </c>
      <c r="P1137" s="99">
        <f>SUM(I1137)</f>
        <v/>
      </c>
      <c r="Q1137" s="117" t="n"/>
      <c r="R1137" s="118" t="n"/>
      <c r="S1137" s="118" t="n"/>
      <c r="T1137" s="119" t="n"/>
      <c r="U1137" s="120" t="n"/>
      <c r="V1137" s="120" t="n"/>
      <c r="W1137" s="121" t="n"/>
      <c r="X1137" s="122" t="n"/>
      <c r="Y1137" s="122" t="n"/>
      <c r="Z1137" s="143" t="n"/>
      <c r="AA1137" s="140" t="n"/>
      <c r="AB1137" s="140" t="n"/>
      <c r="AC1137" s="144" t="n"/>
      <c r="AD1137" s="142" t="n"/>
      <c r="AE1137" s="142" t="n"/>
    </row>
    <row r="1138" ht="15" customHeight="1" thickBot="1">
      <c r="B1138" s="704" t="inlineStr">
        <is>
          <t>45MSH09</t>
        </is>
      </c>
      <c r="C1138" s="89">
        <f>SUMIF(数量表!D:H,B1138,数量表!H:H)</f>
        <v/>
      </c>
      <c r="D1138" s="7" t="n">
        <v>27</v>
      </c>
      <c r="E1138" s="7" t="n">
        <v>105</v>
      </c>
      <c r="F1138" s="84" t="n">
        <v>345</v>
      </c>
      <c r="G1138" s="7" t="n"/>
      <c r="H1138" s="21" t="n">
        <v>2</v>
      </c>
      <c r="I1138" s="217">
        <f>C1138*H1138</f>
        <v/>
      </c>
      <c r="J1138" s="29" t="n"/>
      <c r="K1138" s="96" t="n"/>
      <c r="L1138" s="97" t="n"/>
      <c r="M1138" s="97" t="n"/>
      <c r="N1138" s="98" t="inlineStr">
        <is>
          <t>27×105</t>
        </is>
      </c>
      <c r="O1138" s="99">
        <f>F1138</f>
        <v/>
      </c>
      <c r="P1138" s="99">
        <f>SUM(I1138)</f>
        <v/>
      </c>
      <c r="Q1138" s="117" t="n"/>
      <c r="R1138" s="118" t="n"/>
      <c r="S1138" s="118" t="n"/>
      <c r="T1138" s="119" t="n"/>
      <c r="U1138" s="120" t="n"/>
      <c r="V1138" s="120" t="n"/>
      <c r="W1138" s="121" t="n"/>
      <c r="X1138" s="122" t="n"/>
      <c r="Y1138" s="122" t="n"/>
      <c r="Z1138" s="143" t="n"/>
      <c r="AA1138" s="140" t="n"/>
      <c r="AB1138" s="140" t="n"/>
      <c r="AC1138" s="144" t="n"/>
      <c r="AD1138" s="142" t="n"/>
      <c r="AE1138" s="142" t="n"/>
    </row>
    <row r="1139" ht="15" customHeight="1" thickBot="1">
      <c r="B1139" s="701" t="inlineStr">
        <is>
          <t>45MSH09L</t>
        </is>
      </c>
      <c r="C1139" s="89">
        <f>SUMIF(数量表!D:H,B1139,数量表!H:H)</f>
        <v/>
      </c>
      <c r="D1139" s="80" t="n">
        <v>27</v>
      </c>
      <c r="E1139" s="80" t="n">
        <v>105</v>
      </c>
      <c r="F1139" s="81" t="n">
        <v>200</v>
      </c>
      <c r="G1139" s="80" t="n"/>
      <c r="H1139" s="82" t="n">
        <v>1</v>
      </c>
      <c r="I1139" s="212">
        <f>C1139*H1139</f>
        <v/>
      </c>
      <c r="J1139" s="29" t="n"/>
      <c r="K1139" s="96" t="n"/>
      <c r="L1139" s="97" t="n"/>
      <c r="M1139" s="97" t="n"/>
      <c r="N1139" s="98" t="inlineStr">
        <is>
          <t>27×105</t>
        </is>
      </c>
      <c r="O1139" s="99">
        <f>F1139</f>
        <v/>
      </c>
      <c r="P1139" s="99">
        <f>SUM(I1139)</f>
        <v/>
      </c>
      <c r="Q1139" s="117" t="n"/>
      <c r="R1139" s="118" t="n"/>
      <c r="S1139" s="118" t="n"/>
      <c r="T1139" s="119" t="n"/>
      <c r="U1139" s="120" t="n"/>
      <c r="V1139" s="120" t="n"/>
      <c r="W1139" s="121" t="n"/>
      <c r="X1139" s="122" t="n"/>
      <c r="Y1139" s="122" t="n"/>
      <c r="Z1139" s="143" t="n"/>
      <c r="AA1139" s="140" t="n"/>
      <c r="AB1139" s="140" t="n"/>
      <c r="AC1139" s="144" t="n"/>
      <c r="AD1139" s="142" t="n"/>
      <c r="AE1139" s="142" t="n"/>
    </row>
    <row r="1140" ht="15" customHeight="1" thickBot="1">
      <c r="B1140" s="702" t="inlineStr">
        <is>
          <t>45MSH09L</t>
        </is>
      </c>
      <c r="C1140" s="89">
        <f>SUMIF(数量表!D:H,B1140,数量表!H:H)</f>
        <v/>
      </c>
      <c r="D1140" t="n">
        <v>27</v>
      </c>
      <c r="E1140" t="n">
        <v>105</v>
      </c>
      <c r="F1140" s="86" t="n">
        <v>332</v>
      </c>
      <c r="H1140" s="87" t="n">
        <v>2</v>
      </c>
      <c r="I1140" s="214">
        <f>C1140*H1140</f>
        <v/>
      </c>
      <c r="J1140" s="29" t="n"/>
      <c r="K1140" s="96" t="n"/>
      <c r="L1140" s="97" t="n"/>
      <c r="M1140" s="97" t="n"/>
      <c r="N1140" s="98" t="inlineStr">
        <is>
          <t>27×105</t>
        </is>
      </c>
      <c r="O1140" s="99">
        <f>F1140</f>
        <v/>
      </c>
      <c r="P1140" s="99">
        <f>SUM(I1140)</f>
        <v/>
      </c>
      <c r="Q1140" s="117" t="n"/>
      <c r="R1140" s="118" t="n"/>
      <c r="S1140" s="118" t="n"/>
      <c r="T1140" s="119" t="n"/>
      <c r="U1140" s="120" t="n"/>
      <c r="V1140" s="120" t="n"/>
      <c r="W1140" s="121" t="n"/>
      <c r="X1140" s="122" t="n"/>
      <c r="Y1140" s="122" t="n"/>
      <c r="Z1140" s="143" t="n"/>
      <c r="AA1140" s="140" t="n"/>
      <c r="AB1140" s="140" t="n"/>
      <c r="AC1140" s="144" t="n"/>
      <c r="AD1140" s="142" t="n"/>
      <c r="AE1140" s="142" t="n"/>
    </row>
    <row r="1141" ht="15" customHeight="1" thickBot="1">
      <c r="B1141" s="703" t="inlineStr">
        <is>
          <t>45MSH09L</t>
        </is>
      </c>
      <c r="C1141" s="89">
        <f>SUMIF(数量表!D:H,B1141,数量表!H:H)</f>
        <v/>
      </c>
      <c r="D1141" t="n">
        <v>27</v>
      </c>
      <c r="E1141" t="n">
        <v>105</v>
      </c>
      <c r="F1141" s="90" t="n">
        <v>1068</v>
      </c>
      <c r="G1141" s="89" t="n"/>
      <c r="H1141" s="91" t="n">
        <v>1</v>
      </c>
      <c r="I1141" s="213">
        <f>C1141*H1141</f>
        <v/>
      </c>
      <c r="J1141" s="29" t="n"/>
      <c r="K1141" s="96" t="n"/>
      <c r="L1141" s="97" t="n"/>
      <c r="M1141" s="97" t="n"/>
      <c r="N1141" s="98" t="inlineStr">
        <is>
          <t>27×105</t>
        </is>
      </c>
      <c r="O1141" s="99">
        <f>F1141</f>
        <v/>
      </c>
      <c r="P1141" s="99">
        <f>SUM(I1141)</f>
        <v/>
      </c>
      <c r="Q1141" s="117" t="n"/>
      <c r="R1141" s="118" t="n"/>
      <c r="S1141" s="118" t="n"/>
      <c r="T1141" s="119" t="n"/>
      <c r="U1141" s="120" t="n"/>
      <c r="V1141" s="120" t="n"/>
      <c r="W1141" s="121" t="n"/>
      <c r="X1141" s="122" t="n"/>
      <c r="Y1141" s="122" t="n"/>
      <c r="Z1141" s="143" t="n"/>
      <c r="AA1141" s="140" t="n"/>
      <c r="AB1141" s="140" t="n"/>
      <c r="AC1141" s="144" t="n"/>
      <c r="AD1141" s="142" t="n"/>
      <c r="AE1141" s="142" t="n"/>
    </row>
    <row r="1142" ht="15" customHeight="1" thickBot="1">
      <c r="B1142" s="701" t="inlineStr">
        <is>
          <t>45MSH09R</t>
        </is>
      </c>
      <c r="C1142" s="89">
        <f>SUMIF(数量表!D:H,B1142,数量表!H:H)</f>
        <v/>
      </c>
      <c r="D1142" s="80" t="n">
        <v>27</v>
      </c>
      <c r="E1142" s="80" t="n">
        <v>105</v>
      </c>
      <c r="F1142" s="81" t="n">
        <v>200</v>
      </c>
      <c r="G1142" s="80" t="n"/>
      <c r="H1142" s="82" t="n">
        <v>1</v>
      </c>
      <c r="I1142" s="212">
        <f>C1142*H1142</f>
        <v/>
      </c>
      <c r="J1142" s="29" t="n"/>
      <c r="K1142" s="96" t="n"/>
      <c r="L1142" s="97" t="n"/>
      <c r="M1142" s="97" t="n"/>
      <c r="N1142" s="98" t="inlineStr">
        <is>
          <t>27×105</t>
        </is>
      </c>
      <c r="O1142" s="99">
        <f>F1142</f>
        <v/>
      </c>
      <c r="P1142" s="99">
        <f>SUM(I1142)</f>
        <v/>
      </c>
      <c r="Q1142" s="117" t="n"/>
      <c r="R1142" s="118" t="n"/>
      <c r="S1142" s="118" t="n"/>
      <c r="T1142" s="119" t="n"/>
      <c r="U1142" s="120" t="n"/>
      <c r="V1142" s="120" t="n"/>
      <c r="W1142" s="121" t="n"/>
      <c r="X1142" s="122" t="n"/>
      <c r="Y1142" s="122" t="n"/>
      <c r="Z1142" s="143" t="n"/>
      <c r="AA1142" s="140" t="n"/>
      <c r="AB1142" s="140" t="n"/>
      <c r="AC1142" s="144" t="n"/>
      <c r="AD1142" s="142" t="n"/>
      <c r="AE1142" s="142" t="n"/>
    </row>
    <row r="1143" ht="15" customHeight="1" thickBot="1">
      <c r="B1143" s="702" t="inlineStr">
        <is>
          <t>45MSH09R</t>
        </is>
      </c>
      <c r="C1143" s="89">
        <f>SUMIF(数量表!D:H,B1143,数量表!H:H)</f>
        <v/>
      </c>
      <c r="D1143" t="n">
        <v>27</v>
      </c>
      <c r="E1143" t="n">
        <v>105</v>
      </c>
      <c r="F1143" s="86" t="n">
        <v>332</v>
      </c>
      <c r="H1143" s="87" t="n">
        <v>2</v>
      </c>
      <c r="I1143" s="214">
        <f>C1143*H1143</f>
        <v/>
      </c>
      <c r="J1143" s="29" t="n"/>
      <c r="K1143" s="96" t="n"/>
      <c r="L1143" s="97" t="n"/>
      <c r="M1143" s="97" t="n"/>
      <c r="N1143" s="98" t="inlineStr">
        <is>
          <t>27×105</t>
        </is>
      </c>
      <c r="O1143" s="99">
        <f>F1143</f>
        <v/>
      </c>
      <c r="P1143" s="99">
        <f>SUM(I1143)</f>
        <v/>
      </c>
      <c r="Q1143" s="117" t="n"/>
      <c r="R1143" s="118" t="n"/>
      <c r="S1143" s="118" t="n"/>
      <c r="T1143" s="119" t="n"/>
      <c r="U1143" s="120" t="n"/>
      <c r="V1143" s="120" t="n"/>
      <c r="W1143" s="121" t="n"/>
      <c r="X1143" s="122" t="n"/>
      <c r="Y1143" s="122" t="n"/>
      <c r="Z1143" s="143" t="n"/>
      <c r="AA1143" s="140" t="n"/>
      <c r="AB1143" s="140" t="n"/>
      <c r="AC1143" s="144" t="n"/>
      <c r="AD1143" s="142" t="n"/>
      <c r="AE1143" s="142" t="n"/>
    </row>
    <row r="1144" ht="15" customHeight="1" thickBot="1">
      <c r="B1144" s="703" t="inlineStr">
        <is>
          <t>45MSH09R</t>
        </is>
      </c>
      <c r="C1144" s="89">
        <f>SUMIF(数量表!D:H,B1144,数量表!H:H)</f>
        <v/>
      </c>
      <c r="D1144" t="n">
        <v>27</v>
      </c>
      <c r="E1144" t="n">
        <v>105</v>
      </c>
      <c r="F1144" s="90" t="n">
        <v>1068</v>
      </c>
      <c r="G1144" s="89" t="n"/>
      <c r="H1144" s="91" t="n">
        <v>1</v>
      </c>
      <c r="I1144" s="213">
        <f>C1144*H1144</f>
        <v/>
      </c>
      <c r="J1144" s="29" t="n"/>
      <c r="K1144" s="96" t="n"/>
      <c r="L1144" s="97" t="n"/>
      <c r="M1144" s="97" t="n"/>
      <c r="N1144" s="98" t="inlineStr">
        <is>
          <t>27×105</t>
        </is>
      </c>
      <c r="O1144" s="99">
        <f>F1144</f>
        <v/>
      </c>
      <c r="P1144" s="99">
        <f>SUM(I1144)</f>
        <v/>
      </c>
      <c r="Q1144" s="117" t="n"/>
      <c r="R1144" s="118" t="n"/>
      <c r="S1144" s="118" t="n"/>
      <c r="T1144" s="119" t="n"/>
      <c r="U1144" s="120" t="n"/>
      <c r="V1144" s="120" t="n"/>
      <c r="W1144" s="121" t="n"/>
      <c r="X1144" s="122" t="n"/>
      <c r="Y1144" s="122" t="n"/>
      <c r="Z1144" s="143" t="n"/>
      <c r="AA1144" s="140" t="n"/>
      <c r="AB1144" s="140" t="n"/>
      <c r="AC1144" s="144" t="n"/>
      <c r="AD1144" s="142" t="n"/>
      <c r="AE1144" s="142" t="n"/>
    </row>
    <row r="1145" ht="15" customHeight="1" thickBot="1">
      <c r="B1145" s="701" t="inlineStr">
        <is>
          <t>45MS09</t>
        </is>
      </c>
      <c r="C1145" s="89">
        <f>SUMIF(数量表!D:H,B1145,数量表!H:H)</f>
        <v/>
      </c>
      <c r="D1145" s="80" t="n">
        <v>27</v>
      </c>
      <c r="E1145" s="80" t="n">
        <v>105</v>
      </c>
      <c r="F1145" s="81" t="n">
        <v>976</v>
      </c>
      <c r="G1145" s="80" t="inlineStr">
        <is>
          <t>×</t>
        </is>
      </c>
      <c r="H1145" s="82" t="n">
        <v>2</v>
      </c>
      <c r="I1145" s="212">
        <f>C1145*H1145</f>
        <v/>
      </c>
      <c r="J1145" s="29" t="n"/>
      <c r="K1145" s="96" t="n"/>
      <c r="L1145" s="97" t="n"/>
      <c r="M1145" s="97" t="n"/>
      <c r="N1145" s="98" t="inlineStr">
        <is>
          <t>27×105</t>
        </is>
      </c>
      <c r="O1145" s="99">
        <f>F1145</f>
        <v/>
      </c>
      <c r="P1145" s="99">
        <f>SUM(I1145)</f>
        <v/>
      </c>
      <c r="Q1145" s="117" t="n"/>
      <c r="R1145" s="118" t="n"/>
      <c r="S1145" s="118" t="n"/>
      <c r="T1145" s="119" t="n"/>
      <c r="U1145" s="120" t="n"/>
      <c r="V1145" s="120" t="n"/>
      <c r="W1145" s="121" t="n"/>
      <c r="X1145" s="122" t="n"/>
      <c r="Y1145" s="122" t="n"/>
      <c r="Z1145" s="143" t="n"/>
      <c r="AA1145" s="140" t="n"/>
      <c r="AB1145" s="140" t="n"/>
      <c r="AC1145" s="144" t="n"/>
      <c r="AD1145" s="142" t="n"/>
      <c r="AE1145" s="142" t="n"/>
    </row>
    <row r="1146" ht="15" customHeight="1" thickBot="1">
      <c r="B1146" s="702" t="inlineStr">
        <is>
          <t>45MS09</t>
        </is>
      </c>
      <c r="C1146" s="89">
        <f>SUMIF(数量表!D:H,B1146,数量表!H:H)</f>
        <v/>
      </c>
      <c r="D1146" t="n">
        <v>27</v>
      </c>
      <c r="E1146" t="n">
        <v>105</v>
      </c>
      <c r="F1146" s="86" t="n">
        <v>1068</v>
      </c>
      <c r="G1146" t="inlineStr">
        <is>
          <t>×</t>
        </is>
      </c>
      <c r="H1146" s="87" t="n">
        <v>1</v>
      </c>
      <c r="I1146" s="214">
        <f>C1146*H1146</f>
        <v/>
      </c>
      <c r="J1146" s="29" t="n"/>
      <c r="K1146" s="96" t="n"/>
      <c r="L1146" s="97" t="n"/>
      <c r="M1146" s="97" t="n"/>
      <c r="N1146" s="98" t="inlineStr">
        <is>
          <t>27×105</t>
        </is>
      </c>
      <c r="O1146" s="99">
        <f>F1146</f>
        <v/>
      </c>
      <c r="P1146" s="99">
        <f>SUM(I1146)</f>
        <v/>
      </c>
      <c r="Q1146" s="117" t="n"/>
      <c r="R1146" s="118" t="n"/>
      <c r="S1146" s="118" t="n"/>
      <c r="T1146" s="119" t="n"/>
      <c r="U1146" s="120" t="n"/>
      <c r="V1146" s="120" t="n"/>
      <c r="W1146" s="121" t="n"/>
      <c r="X1146" s="122" t="n"/>
      <c r="Y1146" s="122" t="n"/>
      <c r="Z1146" s="143" t="n"/>
      <c r="AA1146" s="140" t="n"/>
      <c r="AB1146" s="140" t="n"/>
      <c r="AC1146" s="144" t="n"/>
      <c r="AD1146" s="142" t="n"/>
      <c r="AE1146" s="142" t="n"/>
    </row>
    <row r="1147" ht="15" customHeight="1" thickBot="1">
      <c r="B1147" s="702" t="inlineStr">
        <is>
          <t>45MS09</t>
        </is>
      </c>
      <c r="C1147" s="89">
        <f>SUMIF(数量表!D:H,B1147,数量表!H:H)</f>
        <v/>
      </c>
      <c r="D1147" t="n">
        <v>27</v>
      </c>
      <c r="E1147" t="n">
        <v>105</v>
      </c>
      <c r="F1147" s="86" t="n">
        <v>800</v>
      </c>
      <c r="G1147" t="inlineStr">
        <is>
          <t>○</t>
        </is>
      </c>
      <c r="H1147" s="87" t="n">
        <v>2</v>
      </c>
      <c r="I1147" s="214">
        <f>C1147*H1147</f>
        <v/>
      </c>
      <c r="J1147" s="29" t="n"/>
      <c r="K1147" s="96" t="n"/>
      <c r="L1147" s="97" t="n"/>
      <c r="M1147" s="97" t="n"/>
      <c r="N1147" s="98" t="inlineStr">
        <is>
          <t>27×105</t>
        </is>
      </c>
      <c r="O1147" s="99">
        <f>F1147</f>
        <v/>
      </c>
      <c r="P1147" s="99">
        <f>SUM(I1147)</f>
        <v/>
      </c>
      <c r="Q1147" s="117" t="n"/>
      <c r="R1147" s="118" t="n"/>
      <c r="S1147" s="118" t="n"/>
      <c r="T1147" s="119" t="n"/>
      <c r="U1147" s="120" t="n"/>
      <c r="V1147" s="120" t="n"/>
      <c r="W1147" s="121" t="n"/>
      <c r="X1147" s="122" t="n"/>
      <c r="Y1147" s="122" t="n"/>
      <c r="Z1147" s="143" t="n"/>
      <c r="AA1147" s="140" t="n"/>
      <c r="AB1147" s="140" t="n"/>
      <c r="AC1147" s="144" t="n"/>
      <c r="AD1147" s="142" t="n"/>
      <c r="AE1147" s="142" t="n"/>
    </row>
    <row r="1148" ht="15" customHeight="1" thickBot="1">
      <c r="B1148" s="703" t="inlineStr">
        <is>
          <t>45MS09</t>
        </is>
      </c>
      <c r="C1148" s="89">
        <f>SUMIF(数量表!D:H,B1148,数量表!H:H)</f>
        <v/>
      </c>
      <c r="D1148" s="89" t="n">
        <v>27</v>
      </c>
      <c r="E1148" s="89" t="n">
        <v>105</v>
      </c>
      <c r="F1148" s="90" t="n">
        <v>200</v>
      </c>
      <c r="G1148" s="89" t="inlineStr">
        <is>
          <t>×</t>
        </is>
      </c>
      <c r="H1148" s="91" t="n">
        <v>1</v>
      </c>
      <c r="I1148" s="213">
        <f>C1148*H1148</f>
        <v/>
      </c>
      <c r="J1148" s="29" t="n"/>
      <c r="K1148" s="96" t="n"/>
      <c r="L1148" s="97" t="n"/>
      <c r="M1148" s="97" t="n"/>
      <c r="N1148" s="98" t="inlineStr">
        <is>
          <t>27×105</t>
        </is>
      </c>
      <c r="O1148" s="99">
        <f>F1148</f>
        <v/>
      </c>
      <c r="P1148" s="99">
        <f>SUM(I1148)</f>
        <v/>
      </c>
      <c r="Q1148" s="117" t="n"/>
      <c r="R1148" s="118" t="n"/>
      <c r="S1148" s="118" t="n"/>
      <c r="T1148" s="119" t="n"/>
      <c r="U1148" s="120" t="n"/>
      <c r="V1148" s="120" t="n"/>
      <c r="W1148" s="121" t="n"/>
      <c r="X1148" s="122" t="n"/>
      <c r="Y1148" s="122" t="n"/>
      <c r="Z1148" s="143" t="n"/>
      <c r="AA1148" s="140" t="n"/>
      <c r="AB1148" s="140" t="n"/>
      <c r="AC1148" s="144" t="n"/>
      <c r="AD1148" s="142" t="n"/>
      <c r="AE1148" s="142" t="n"/>
    </row>
    <row r="1149" ht="15" customHeight="1" thickBot="1">
      <c r="B1149" s="701" t="inlineStr">
        <is>
          <t>45MS09L</t>
        </is>
      </c>
      <c r="C1149" s="89">
        <f>SUMIF(数量表!D:H,B1149,数量表!H:H)</f>
        <v/>
      </c>
      <c r="D1149" s="80" t="n">
        <v>27</v>
      </c>
      <c r="E1149" s="80" t="n">
        <v>105</v>
      </c>
      <c r="F1149" s="81" t="n">
        <v>2298</v>
      </c>
      <c r="G1149" s="80" t="inlineStr">
        <is>
          <t>×</t>
        </is>
      </c>
      <c r="H1149" s="82" t="n">
        <v>1</v>
      </c>
      <c r="I1149" s="212">
        <f>C1149*H1149</f>
        <v/>
      </c>
      <c r="J1149" s="29" t="n"/>
      <c r="K1149" s="96" t="n"/>
      <c r="L1149" s="97" t="n"/>
      <c r="M1149" s="97" t="n"/>
      <c r="N1149" s="98" t="inlineStr">
        <is>
          <t>27×105</t>
        </is>
      </c>
      <c r="O1149" s="99">
        <f>F1149</f>
        <v/>
      </c>
      <c r="P1149" s="99">
        <f>SUM(I1149)</f>
        <v/>
      </c>
      <c r="Q1149" s="117" t="n"/>
      <c r="R1149" s="118" t="n"/>
      <c r="S1149" s="118" t="n"/>
      <c r="T1149" s="119" t="n"/>
      <c r="U1149" s="120" t="n"/>
      <c r="V1149" s="120" t="n"/>
      <c r="W1149" s="121" t="n"/>
      <c r="X1149" s="122" t="n"/>
      <c r="Y1149" s="122" t="n"/>
      <c r="Z1149" s="143" t="n"/>
      <c r="AA1149" s="140" t="n"/>
      <c r="AB1149" s="140" t="n"/>
      <c r="AC1149" s="144" t="n"/>
      <c r="AD1149" s="142" t="n"/>
      <c r="AE1149" s="142" t="n"/>
    </row>
    <row r="1150" ht="15" customHeight="1" thickBot="1">
      <c r="B1150" s="702" t="inlineStr">
        <is>
          <t>45MS09L</t>
        </is>
      </c>
      <c r="C1150" s="89">
        <f>SUMIF(数量表!D:H,B1150,数量表!H:H)</f>
        <v/>
      </c>
      <c r="D1150" t="n">
        <v>27</v>
      </c>
      <c r="E1150" t="n">
        <v>105</v>
      </c>
      <c r="F1150" s="86" t="n">
        <v>976</v>
      </c>
      <c r="G1150" t="inlineStr">
        <is>
          <t>×</t>
        </is>
      </c>
      <c r="H1150" s="87" t="n">
        <v>2</v>
      </c>
      <c r="I1150" s="214">
        <f>C1150*H1150</f>
        <v/>
      </c>
      <c r="J1150" s="29" t="n"/>
      <c r="K1150" s="96" t="n"/>
      <c r="L1150" s="97" t="n"/>
      <c r="M1150" s="97" t="n"/>
      <c r="N1150" s="98" t="inlineStr">
        <is>
          <t>27×105</t>
        </is>
      </c>
      <c r="O1150" s="99">
        <f>F1150</f>
        <v/>
      </c>
      <c r="P1150" s="99">
        <f>SUM(I1150)</f>
        <v/>
      </c>
      <c r="Q1150" s="117" t="n"/>
      <c r="R1150" s="118" t="n"/>
      <c r="S1150" s="118" t="n"/>
      <c r="T1150" s="119" t="n"/>
      <c r="U1150" s="120" t="n"/>
      <c r="V1150" s="120" t="n"/>
      <c r="W1150" s="121" t="n"/>
      <c r="X1150" s="122" t="n"/>
      <c r="Y1150" s="122" t="n"/>
      <c r="Z1150" s="143" t="n"/>
      <c r="AA1150" s="140" t="n"/>
      <c r="AB1150" s="140" t="n"/>
      <c r="AC1150" s="144" t="n"/>
      <c r="AD1150" s="142" t="n"/>
      <c r="AE1150" s="142" t="n"/>
    </row>
    <row r="1151" ht="15" customHeight="1" thickBot="1">
      <c r="B1151" s="702" t="inlineStr">
        <is>
          <t>45MS09L</t>
        </is>
      </c>
      <c r="C1151" s="89">
        <f>SUMIF(数量表!D:H,B1151,数量表!H:H)</f>
        <v/>
      </c>
      <c r="D1151" t="n">
        <v>27</v>
      </c>
      <c r="E1151" t="n">
        <v>105</v>
      </c>
      <c r="F1151" s="86" t="n">
        <v>1068</v>
      </c>
      <c r="G1151" t="inlineStr">
        <is>
          <t>×</t>
        </is>
      </c>
      <c r="H1151" s="87" t="n">
        <v>1</v>
      </c>
      <c r="I1151" s="214">
        <f>C1151*H1151</f>
        <v/>
      </c>
      <c r="J1151" s="29" t="n"/>
      <c r="K1151" s="96" t="n"/>
      <c r="L1151" s="97" t="n"/>
      <c r="M1151" s="97" t="n"/>
      <c r="N1151" s="98" t="inlineStr">
        <is>
          <t>27×105</t>
        </is>
      </c>
      <c r="O1151" s="99">
        <f>F1151</f>
        <v/>
      </c>
      <c r="P1151" s="99">
        <f>SUM(I1151)</f>
        <v/>
      </c>
      <c r="Q1151" s="117" t="n"/>
      <c r="R1151" s="118" t="n"/>
      <c r="S1151" s="118" t="n"/>
      <c r="T1151" s="119" t="n"/>
      <c r="U1151" s="120" t="n"/>
      <c r="V1151" s="120" t="n"/>
      <c r="W1151" s="121" t="n"/>
      <c r="X1151" s="122" t="n"/>
      <c r="Y1151" s="122" t="n"/>
      <c r="Z1151" s="143" t="n"/>
      <c r="AA1151" s="140" t="n"/>
      <c r="AB1151" s="140" t="n"/>
      <c r="AC1151" s="144" t="n"/>
      <c r="AD1151" s="142" t="n"/>
      <c r="AE1151" s="142" t="n"/>
    </row>
    <row r="1152" ht="15" customHeight="1" thickBot="1">
      <c r="B1152" s="702" t="inlineStr">
        <is>
          <t>45MS09L</t>
        </is>
      </c>
      <c r="C1152" s="89">
        <f>SUMIF(数量表!D:H,B1152,数量表!H:H)</f>
        <v/>
      </c>
      <c r="D1152" t="n">
        <v>27</v>
      </c>
      <c r="E1152" t="n">
        <v>105</v>
      </c>
      <c r="F1152" s="86" t="n">
        <v>760</v>
      </c>
      <c r="G1152" t="inlineStr">
        <is>
          <t>○</t>
        </is>
      </c>
      <c r="H1152" s="87" t="n">
        <v>2</v>
      </c>
      <c r="I1152" s="214">
        <f>C1152*H1152</f>
        <v/>
      </c>
      <c r="J1152" s="29" t="n"/>
      <c r="K1152" s="96" t="n"/>
      <c r="L1152" s="97" t="n"/>
      <c r="M1152" s="97" t="n"/>
      <c r="N1152" s="98" t="inlineStr">
        <is>
          <t>27×105</t>
        </is>
      </c>
      <c r="O1152" s="99">
        <f>F1152</f>
        <v/>
      </c>
      <c r="P1152" s="99">
        <f>SUM(I1152)</f>
        <v/>
      </c>
      <c r="Q1152" s="117" t="n"/>
      <c r="R1152" s="118" t="n"/>
      <c r="S1152" s="118" t="n"/>
      <c r="T1152" s="119" t="n"/>
      <c r="U1152" s="120" t="n"/>
      <c r="V1152" s="120" t="n"/>
      <c r="W1152" s="121" t="n"/>
      <c r="X1152" s="122" t="n"/>
      <c r="Y1152" s="122" t="n"/>
      <c r="Z1152" s="143" t="n"/>
      <c r="AA1152" s="140" t="n"/>
      <c r="AB1152" s="140" t="n"/>
      <c r="AC1152" s="144" t="n"/>
      <c r="AD1152" s="142" t="n"/>
      <c r="AE1152" s="142" t="n"/>
    </row>
    <row r="1153" ht="15" customHeight="1" thickBot="1">
      <c r="B1153" s="703" t="inlineStr">
        <is>
          <t>45MS09L</t>
        </is>
      </c>
      <c r="C1153" s="89">
        <f>SUMIF(数量表!D:H,B1153,数量表!H:H)</f>
        <v/>
      </c>
      <c r="D1153" s="89" t="n">
        <v>27</v>
      </c>
      <c r="E1153" s="89" t="n">
        <v>105</v>
      </c>
      <c r="F1153" s="90" t="n">
        <v>200</v>
      </c>
      <c r="G1153" s="89" t="inlineStr">
        <is>
          <t>×</t>
        </is>
      </c>
      <c r="H1153" s="91" t="n">
        <v>1</v>
      </c>
      <c r="I1153" s="213">
        <f>C1153*H1153</f>
        <v/>
      </c>
      <c r="J1153" s="29" t="n"/>
      <c r="K1153" s="96" t="n"/>
      <c r="L1153" s="97" t="n"/>
      <c r="M1153" s="97" t="n"/>
      <c r="N1153" s="98" t="inlineStr">
        <is>
          <t>27×105</t>
        </is>
      </c>
      <c r="O1153" s="99">
        <f>F1153</f>
        <v/>
      </c>
      <c r="P1153" s="99">
        <f>SUM(I1153)</f>
        <v/>
      </c>
      <c r="Q1153" s="117" t="n"/>
      <c r="R1153" s="118" t="n"/>
      <c r="S1153" s="118" t="n"/>
      <c r="T1153" s="119" t="n"/>
      <c r="U1153" s="120" t="n"/>
      <c r="V1153" s="120" t="n"/>
      <c r="W1153" s="121" t="n"/>
      <c r="X1153" s="122" t="n"/>
      <c r="Y1153" s="122" t="n"/>
      <c r="Z1153" s="143" t="n"/>
      <c r="AA1153" s="140" t="n"/>
      <c r="AB1153" s="140" t="n"/>
      <c r="AC1153" s="144" t="n"/>
      <c r="AD1153" s="142" t="n"/>
      <c r="AE1153" s="142" t="n"/>
    </row>
    <row r="1154" ht="15" customHeight="1" thickBot="1">
      <c r="B1154" s="701" t="inlineStr">
        <is>
          <t>45MS09-L</t>
        </is>
      </c>
      <c r="C1154" s="89">
        <f>SUMIF(数量表!D:H,B1154,数量表!H:H)</f>
        <v/>
      </c>
      <c r="D1154" s="80" t="n">
        <v>27</v>
      </c>
      <c r="E1154" s="80" t="n">
        <v>105</v>
      </c>
      <c r="F1154" s="81" t="n">
        <v>976</v>
      </c>
      <c r="G1154" s="80" t="inlineStr">
        <is>
          <t>×</t>
        </is>
      </c>
      <c r="H1154" s="82" t="n">
        <v>2</v>
      </c>
      <c r="I1154" s="212">
        <f>C1154*H1154</f>
        <v/>
      </c>
      <c r="J1154" s="29" t="n"/>
      <c r="K1154" s="96" t="n"/>
      <c r="L1154" s="97" t="n"/>
      <c r="M1154" s="97" t="n"/>
      <c r="N1154" s="98" t="inlineStr">
        <is>
          <t>27×105</t>
        </is>
      </c>
      <c r="O1154" s="99">
        <f>F1154</f>
        <v/>
      </c>
      <c r="P1154" s="99">
        <f>SUM(I1154)</f>
        <v/>
      </c>
      <c r="Q1154" s="117" t="n"/>
      <c r="R1154" s="118" t="n"/>
      <c r="S1154" s="118" t="n"/>
      <c r="T1154" s="119" t="n"/>
      <c r="U1154" s="120" t="n"/>
      <c r="V1154" s="120" t="n"/>
      <c r="W1154" s="121" t="n"/>
      <c r="X1154" s="122" t="n"/>
      <c r="Y1154" s="122" t="n"/>
      <c r="Z1154" s="143" t="n"/>
      <c r="AA1154" s="140" t="n"/>
      <c r="AB1154" s="140" t="n"/>
      <c r="AC1154" s="144" t="n"/>
      <c r="AD1154" s="142" t="n"/>
      <c r="AE1154" s="142" t="n"/>
    </row>
    <row r="1155" ht="15" customHeight="1" thickBot="1">
      <c r="B1155" s="702" t="inlineStr">
        <is>
          <t>45MS09-L</t>
        </is>
      </c>
      <c r="C1155" s="89">
        <f>SUMIF(数量表!D:H,B1155,数量表!H:H)</f>
        <v/>
      </c>
      <c r="D1155" t="n">
        <v>27</v>
      </c>
      <c r="E1155" t="n">
        <v>105</v>
      </c>
      <c r="F1155" s="86" t="n">
        <v>1068</v>
      </c>
      <c r="G1155" t="inlineStr">
        <is>
          <t>×</t>
        </is>
      </c>
      <c r="H1155" s="87" t="n">
        <v>1</v>
      </c>
      <c r="I1155" s="214">
        <f>C1155*H1155</f>
        <v/>
      </c>
      <c r="J1155" s="29" t="n"/>
      <c r="K1155" s="96" t="n"/>
      <c r="L1155" s="97" t="n"/>
      <c r="M1155" s="97" t="n"/>
      <c r="N1155" s="98" t="inlineStr">
        <is>
          <t>27×105</t>
        </is>
      </c>
      <c r="O1155" s="99">
        <f>F1155</f>
        <v/>
      </c>
      <c r="P1155" s="99">
        <f>SUM(I1155)</f>
        <v/>
      </c>
      <c r="Q1155" s="117" t="n"/>
      <c r="R1155" s="118" t="n"/>
      <c r="S1155" s="118" t="n"/>
      <c r="T1155" s="119" t="n"/>
      <c r="U1155" s="120" t="n"/>
      <c r="V1155" s="120" t="n"/>
      <c r="W1155" s="121" t="n"/>
      <c r="X1155" s="122" t="n"/>
      <c r="Y1155" s="122" t="n"/>
      <c r="Z1155" s="143" t="n"/>
      <c r="AA1155" s="140" t="n"/>
      <c r="AB1155" s="140" t="n"/>
      <c r="AC1155" s="144" t="n"/>
      <c r="AD1155" s="142" t="n"/>
      <c r="AE1155" s="142" t="n"/>
    </row>
    <row r="1156" ht="15" customHeight="1" thickBot="1">
      <c r="B1156" s="702" t="inlineStr">
        <is>
          <t>45MS09-L</t>
        </is>
      </c>
      <c r="C1156" s="89">
        <f>SUMIF(数量表!D:H,B1156,数量表!H:H)</f>
        <v/>
      </c>
      <c r="D1156" t="n">
        <v>27</v>
      </c>
      <c r="E1156" t="n">
        <v>105</v>
      </c>
      <c r="F1156" s="86" t="n">
        <v>800</v>
      </c>
      <c r="G1156" t="inlineStr">
        <is>
          <t>○</t>
        </is>
      </c>
      <c r="H1156" s="87" t="n">
        <v>2</v>
      </c>
      <c r="I1156" s="214">
        <f>C1156*H1156</f>
        <v/>
      </c>
      <c r="J1156" s="29" t="n"/>
      <c r="K1156" s="96" t="n"/>
      <c r="L1156" s="97" t="n"/>
      <c r="M1156" s="97" t="n"/>
      <c r="N1156" s="98" t="inlineStr">
        <is>
          <t>27×105</t>
        </is>
      </c>
      <c r="O1156" s="99">
        <f>F1156</f>
        <v/>
      </c>
      <c r="P1156" s="99">
        <f>SUM(I1156)</f>
        <v/>
      </c>
      <c r="Q1156" s="117" t="n"/>
      <c r="R1156" s="118" t="n"/>
      <c r="S1156" s="118" t="n"/>
      <c r="T1156" s="119" t="n"/>
      <c r="U1156" s="120" t="n"/>
      <c r="V1156" s="120" t="n"/>
      <c r="W1156" s="121" t="n"/>
      <c r="X1156" s="122" t="n"/>
      <c r="Y1156" s="122" t="n"/>
      <c r="Z1156" s="143" t="n"/>
      <c r="AA1156" s="140" t="n"/>
      <c r="AB1156" s="140" t="n"/>
      <c r="AC1156" s="144" t="n"/>
      <c r="AD1156" s="142" t="n"/>
      <c r="AE1156" s="142" t="n"/>
    </row>
    <row r="1157" ht="15" customHeight="1" thickBot="1">
      <c r="B1157" s="703" t="inlineStr">
        <is>
          <t>45MS09-L</t>
        </is>
      </c>
      <c r="C1157" s="89">
        <f>SUMIF(数量表!D:H,B1157,数量表!H:H)</f>
        <v/>
      </c>
      <c r="D1157" s="89" t="n">
        <v>27</v>
      </c>
      <c r="E1157" s="89" t="n">
        <v>105</v>
      </c>
      <c r="F1157" s="90" t="n">
        <v>200</v>
      </c>
      <c r="G1157" s="89" t="inlineStr">
        <is>
          <t>×</t>
        </is>
      </c>
      <c r="H1157" s="91" t="n">
        <v>1</v>
      </c>
      <c r="I1157" s="213">
        <f>C1157*H1157</f>
        <v/>
      </c>
      <c r="J1157" s="29" t="n"/>
      <c r="K1157" s="96" t="n"/>
      <c r="L1157" s="97" t="n"/>
      <c r="M1157" s="97" t="n"/>
      <c r="N1157" s="98" t="inlineStr">
        <is>
          <t>27×105</t>
        </is>
      </c>
      <c r="O1157" s="99">
        <f>F1157</f>
        <v/>
      </c>
      <c r="P1157" s="99">
        <f>SUM(I1157)</f>
        <v/>
      </c>
      <c r="Q1157" s="117" t="n"/>
      <c r="R1157" s="118" t="n"/>
      <c r="S1157" s="118" t="n"/>
      <c r="T1157" s="119" t="n"/>
      <c r="U1157" s="120" t="n"/>
      <c r="V1157" s="120" t="n"/>
      <c r="W1157" s="121" t="n"/>
      <c r="X1157" s="122" t="n"/>
      <c r="Y1157" s="122" t="n"/>
      <c r="Z1157" s="143" t="n"/>
      <c r="AA1157" s="140" t="n"/>
      <c r="AB1157" s="140" t="n"/>
      <c r="AC1157" s="144" t="n"/>
      <c r="AD1157" s="142" t="n"/>
      <c r="AE1157" s="142" t="n"/>
    </row>
    <row r="1158" ht="15" customHeight="1" thickBot="1">
      <c r="B1158" s="705" t="inlineStr">
        <is>
          <t>45MS09L-L</t>
        </is>
      </c>
      <c r="C1158" s="89">
        <f>SUMIF(数量表!D:H,B1158,数量表!H:H)</f>
        <v/>
      </c>
      <c r="D1158" s="80" t="n">
        <v>27</v>
      </c>
      <c r="E1158" s="80" t="n">
        <v>105</v>
      </c>
      <c r="F1158" s="81" t="n">
        <v>2298</v>
      </c>
      <c r="G1158" s="80" t="inlineStr">
        <is>
          <t>×</t>
        </is>
      </c>
      <c r="H1158" s="82" t="n">
        <v>1</v>
      </c>
      <c r="I1158" s="212">
        <f>C1158*H1158</f>
        <v/>
      </c>
      <c r="J1158" s="29" t="n"/>
      <c r="K1158" s="96" t="n"/>
      <c r="L1158" s="97" t="n"/>
      <c r="M1158" s="97" t="n"/>
      <c r="N1158" s="98" t="inlineStr">
        <is>
          <t>27×105</t>
        </is>
      </c>
      <c r="O1158" s="99">
        <f>F1158</f>
        <v/>
      </c>
      <c r="P1158" s="99">
        <f>SUM(I1158)</f>
        <v/>
      </c>
      <c r="Q1158" s="117" t="n"/>
      <c r="R1158" s="118" t="n"/>
      <c r="S1158" s="118" t="n"/>
      <c r="T1158" s="119" t="n"/>
      <c r="U1158" s="120" t="n"/>
      <c r="V1158" s="120" t="n"/>
      <c r="W1158" s="121" t="n"/>
      <c r="X1158" s="122" t="n"/>
      <c r="Y1158" s="122" t="n"/>
      <c r="Z1158" s="143" t="n"/>
      <c r="AA1158" s="140" t="n"/>
      <c r="AB1158" s="140" t="n"/>
      <c r="AC1158" s="144" t="n"/>
      <c r="AD1158" s="142" t="n"/>
      <c r="AE1158" s="142" t="n"/>
    </row>
    <row r="1159" ht="15" customHeight="1" thickBot="1">
      <c r="B1159" s="706" t="inlineStr">
        <is>
          <t>45MS09L-L</t>
        </is>
      </c>
      <c r="C1159" s="89">
        <f>SUMIF(数量表!D:H,B1159,数量表!H:H)</f>
        <v/>
      </c>
      <c r="D1159" t="n">
        <v>27</v>
      </c>
      <c r="E1159" t="n">
        <v>105</v>
      </c>
      <c r="F1159" s="86" t="n">
        <v>976</v>
      </c>
      <c r="G1159" t="inlineStr">
        <is>
          <t>×</t>
        </is>
      </c>
      <c r="H1159" s="87" t="n">
        <v>2</v>
      </c>
      <c r="I1159" s="214">
        <f>C1159*H1159</f>
        <v/>
      </c>
      <c r="J1159" s="29" t="n"/>
      <c r="K1159" s="96" t="n"/>
      <c r="L1159" s="97" t="n"/>
      <c r="M1159" s="97" t="n"/>
      <c r="N1159" s="98" t="inlineStr">
        <is>
          <t>27×105</t>
        </is>
      </c>
      <c r="O1159" s="99">
        <f>F1159</f>
        <v/>
      </c>
      <c r="P1159" s="99">
        <f>SUM(I1159)</f>
        <v/>
      </c>
      <c r="Q1159" s="117" t="n"/>
      <c r="R1159" s="118" t="n"/>
      <c r="S1159" s="118" t="n"/>
      <c r="T1159" s="119" t="n"/>
      <c r="U1159" s="120" t="n"/>
      <c r="V1159" s="120" t="n"/>
      <c r="W1159" s="121" t="n"/>
      <c r="X1159" s="122" t="n"/>
      <c r="Y1159" s="122" t="n"/>
      <c r="Z1159" s="143" t="n"/>
      <c r="AA1159" s="140" t="n"/>
      <c r="AB1159" s="140" t="n"/>
      <c r="AC1159" s="144" t="n"/>
      <c r="AD1159" s="142" t="n"/>
      <c r="AE1159" s="142" t="n"/>
    </row>
    <row r="1160" ht="15" customHeight="1" thickBot="1">
      <c r="B1160" s="706" t="inlineStr">
        <is>
          <t>45MS09L-L</t>
        </is>
      </c>
      <c r="C1160" s="89">
        <f>SUMIF(数量表!D:H,B1160,数量表!H:H)</f>
        <v/>
      </c>
      <c r="D1160" t="n">
        <v>27</v>
      </c>
      <c r="E1160" t="n">
        <v>105</v>
      </c>
      <c r="F1160" s="86" t="n">
        <v>1068</v>
      </c>
      <c r="G1160" t="inlineStr">
        <is>
          <t>×</t>
        </is>
      </c>
      <c r="H1160" s="87" t="n">
        <v>1</v>
      </c>
      <c r="I1160" s="214">
        <f>C1160*H1160</f>
        <v/>
      </c>
      <c r="J1160" s="29" t="n"/>
      <c r="K1160" s="96" t="n"/>
      <c r="L1160" s="97" t="n"/>
      <c r="M1160" s="97" t="n"/>
      <c r="N1160" s="98" t="inlineStr">
        <is>
          <t>27×105</t>
        </is>
      </c>
      <c r="O1160" s="99">
        <f>F1160</f>
        <v/>
      </c>
      <c r="P1160" s="99">
        <f>SUM(I1160)</f>
        <v/>
      </c>
      <c r="Q1160" s="117" t="n"/>
      <c r="R1160" s="118" t="n"/>
      <c r="S1160" s="118" t="n"/>
      <c r="T1160" s="119" t="n"/>
      <c r="U1160" s="120" t="n"/>
      <c r="V1160" s="120" t="n"/>
      <c r="W1160" s="121" t="n"/>
      <c r="X1160" s="122" t="n"/>
      <c r="Y1160" s="122" t="n"/>
      <c r="Z1160" s="143" t="n"/>
      <c r="AA1160" s="140" t="n"/>
      <c r="AB1160" s="140" t="n"/>
      <c r="AC1160" s="144" t="n"/>
      <c r="AD1160" s="142" t="n"/>
      <c r="AE1160" s="142" t="n"/>
    </row>
    <row r="1161" ht="15" customHeight="1" thickBot="1">
      <c r="B1161" s="706" t="inlineStr">
        <is>
          <t>45MS09L-L</t>
        </is>
      </c>
      <c r="C1161" s="89">
        <f>SUMIF(数量表!D:H,B1161,数量表!H:H)</f>
        <v/>
      </c>
      <c r="D1161" t="n">
        <v>27</v>
      </c>
      <c r="E1161" t="n">
        <v>105</v>
      </c>
      <c r="F1161" s="86" t="n">
        <v>760</v>
      </c>
      <c r="G1161" t="inlineStr">
        <is>
          <t>○</t>
        </is>
      </c>
      <c r="H1161" s="87" t="n">
        <v>2</v>
      </c>
      <c r="I1161" s="214">
        <f>C1161*H1161</f>
        <v/>
      </c>
      <c r="J1161" s="29" t="n"/>
      <c r="K1161" s="96" t="n"/>
      <c r="L1161" s="97" t="n"/>
      <c r="M1161" s="97" t="n"/>
      <c r="N1161" s="98" t="inlineStr">
        <is>
          <t>27×105</t>
        </is>
      </c>
      <c r="O1161" s="99">
        <f>F1161</f>
        <v/>
      </c>
      <c r="P1161" s="99">
        <f>SUM(I1161)</f>
        <v/>
      </c>
      <c r="Q1161" s="117" t="n"/>
      <c r="R1161" s="118" t="n"/>
      <c r="S1161" s="118" t="n"/>
      <c r="T1161" s="119" t="n"/>
      <c r="U1161" s="120" t="n"/>
      <c r="V1161" s="120" t="n"/>
      <c r="W1161" s="121" t="n"/>
      <c r="X1161" s="122" t="n"/>
      <c r="Y1161" s="122" t="n"/>
      <c r="Z1161" s="143" t="n"/>
      <c r="AA1161" s="140" t="n"/>
      <c r="AB1161" s="140" t="n"/>
      <c r="AC1161" s="144" t="n"/>
      <c r="AD1161" s="142" t="n"/>
      <c r="AE1161" s="142" t="n"/>
    </row>
    <row r="1162" ht="15" customHeight="1" thickBot="1">
      <c r="B1162" s="707" t="inlineStr">
        <is>
          <t>45MS09L-L</t>
        </is>
      </c>
      <c r="C1162" s="89">
        <f>SUMIF(数量表!D:H,B1162,数量表!H:H)</f>
        <v/>
      </c>
      <c r="D1162" s="89" t="n">
        <v>27</v>
      </c>
      <c r="E1162" s="89" t="n">
        <v>105</v>
      </c>
      <c r="F1162" s="90" t="n">
        <v>200</v>
      </c>
      <c r="G1162" s="89" t="inlineStr">
        <is>
          <t>×</t>
        </is>
      </c>
      <c r="H1162" s="91" t="n">
        <v>1</v>
      </c>
      <c r="I1162" s="213">
        <f>C1162*H1162</f>
        <v/>
      </c>
      <c r="J1162" s="29" t="n"/>
      <c r="K1162" s="96" t="n"/>
      <c r="L1162" s="97" t="n"/>
      <c r="M1162" s="97" t="n"/>
      <c r="N1162" s="98" t="inlineStr">
        <is>
          <t>27×105</t>
        </is>
      </c>
      <c r="O1162" s="99">
        <f>F1162</f>
        <v/>
      </c>
      <c r="P1162" s="99">
        <f>SUM(I1162)</f>
        <v/>
      </c>
      <c r="Q1162" s="117" t="n"/>
      <c r="R1162" s="118" t="n"/>
      <c r="S1162" s="118" t="n"/>
      <c r="T1162" s="119" t="n"/>
      <c r="U1162" s="120" t="n"/>
      <c r="V1162" s="120" t="n"/>
      <c r="W1162" s="121" t="n"/>
      <c r="X1162" s="122" t="n"/>
      <c r="Y1162" s="122" t="n"/>
      <c r="Z1162" s="143" t="n"/>
      <c r="AA1162" s="140" t="n"/>
      <c r="AB1162" s="140" t="n"/>
      <c r="AC1162" s="144" t="n"/>
      <c r="AD1162" s="142" t="n"/>
      <c r="AE1162" s="142" t="n"/>
    </row>
    <row r="1163" ht="15" customHeight="1" thickBot="1">
      <c r="B1163" s="701" t="inlineStr">
        <is>
          <t>45MS09R</t>
        </is>
      </c>
      <c r="C1163" s="89">
        <f>SUMIF(数量表!D:H,B1163,数量表!H:H)</f>
        <v/>
      </c>
      <c r="D1163" s="80" t="n">
        <v>27</v>
      </c>
      <c r="E1163" s="80" t="n">
        <v>105</v>
      </c>
      <c r="F1163" s="81" t="n">
        <v>2298</v>
      </c>
      <c r="G1163" s="80" t="inlineStr">
        <is>
          <t>×</t>
        </is>
      </c>
      <c r="H1163" s="82" t="n">
        <v>1</v>
      </c>
      <c r="I1163" s="212">
        <f>C1163*H1163</f>
        <v/>
      </c>
      <c r="J1163" s="29" t="n"/>
      <c r="K1163" s="96" t="n"/>
      <c r="L1163" s="97" t="n"/>
      <c r="M1163" s="97" t="n"/>
      <c r="N1163" s="98" t="inlineStr">
        <is>
          <t>27×105</t>
        </is>
      </c>
      <c r="O1163" s="99">
        <f>F1163</f>
        <v/>
      </c>
      <c r="P1163" s="99">
        <f>SUM(I1163)</f>
        <v/>
      </c>
      <c r="Q1163" s="117" t="n"/>
      <c r="R1163" s="118" t="n"/>
      <c r="S1163" s="118" t="n"/>
      <c r="T1163" s="119" t="n"/>
      <c r="U1163" s="120" t="n"/>
      <c r="V1163" s="120" t="n"/>
      <c r="W1163" s="121" t="n"/>
      <c r="X1163" s="122" t="n"/>
      <c r="Y1163" s="122" t="n"/>
      <c r="Z1163" s="143" t="n"/>
      <c r="AA1163" s="140" t="n"/>
      <c r="AB1163" s="140" t="n"/>
      <c r="AC1163" s="144" t="n"/>
      <c r="AD1163" s="142" t="n"/>
      <c r="AE1163" s="142" t="n"/>
    </row>
    <row r="1164" ht="15" customHeight="1" thickBot="1">
      <c r="B1164" s="702" t="inlineStr">
        <is>
          <t>45MS09R</t>
        </is>
      </c>
      <c r="C1164" s="89">
        <f>SUMIF(数量表!D:H,B1164,数量表!H:H)</f>
        <v/>
      </c>
      <c r="D1164" t="n">
        <v>27</v>
      </c>
      <c r="E1164" t="n">
        <v>105</v>
      </c>
      <c r="F1164" s="86" t="n">
        <v>976</v>
      </c>
      <c r="G1164" t="inlineStr">
        <is>
          <t>×</t>
        </is>
      </c>
      <c r="H1164" s="87" t="n">
        <v>2</v>
      </c>
      <c r="I1164" s="214">
        <f>C1164*H1164</f>
        <v/>
      </c>
      <c r="J1164" s="29" t="n"/>
      <c r="K1164" s="96" t="n"/>
      <c r="L1164" s="97" t="n"/>
      <c r="M1164" s="97" t="n"/>
      <c r="N1164" s="98" t="inlineStr">
        <is>
          <t>27×105</t>
        </is>
      </c>
      <c r="O1164" s="99">
        <f>F1164</f>
        <v/>
      </c>
      <c r="P1164" s="99">
        <f>SUM(I1164)</f>
        <v/>
      </c>
      <c r="Q1164" s="117" t="n"/>
      <c r="R1164" s="118" t="n"/>
      <c r="S1164" s="118" t="n"/>
      <c r="T1164" s="119" t="n"/>
      <c r="U1164" s="120" t="n"/>
      <c r="V1164" s="120" t="n"/>
      <c r="W1164" s="121" t="n"/>
      <c r="X1164" s="122" t="n"/>
      <c r="Y1164" s="122" t="n"/>
      <c r="Z1164" s="143" t="n"/>
      <c r="AA1164" s="140" t="n"/>
      <c r="AB1164" s="140" t="n"/>
      <c r="AC1164" s="144" t="n"/>
      <c r="AD1164" s="142" t="n"/>
      <c r="AE1164" s="142" t="n"/>
    </row>
    <row r="1165" ht="15" customHeight="1" thickBot="1">
      <c r="B1165" s="702" t="inlineStr">
        <is>
          <t>45MS09R</t>
        </is>
      </c>
      <c r="C1165" s="89">
        <f>SUMIF(数量表!D:H,B1165,数量表!H:H)</f>
        <v/>
      </c>
      <c r="D1165" t="n">
        <v>27</v>
      </c>
      <c r="E1165" t="n">
        <v>105</v>
      </c>
      <c r="F1165" s="86" t="n">
        <v>1068</v>
      </c>
      <c r="G1165" t="inlineStr">
        <is>
          <t>×</t>
        </is>
      </c>
      <c r="H1165" s="87" t="n">
        <v>1</v>
      </c>
      <c r="I1165" s="214">
        <f>C1165*H1165</f>
        <v/>
      </c>
      <c r="J1165" s="29" t="n"/>
      <c r="K1165" s="96" t="n"/>
      <c r="L1165" s="97" t="n"/>
      <c r="M1165" s="97" t="n"/>
      <c r="N1165" s="98" t="inlineStr">
        <is>
          <t>27×105</t>
        </is>
      </c>
      <c r="O1165" s="99">
        <f>F1165</f>
        <v/>
      </c>
      <c r="P1165" s="99">
        <f>SUM(I1165)</f>
        <v/>
      </c>
      <c r="Q1165" s="117" t="n"/>
      <c r="R1165" s="118" t="n"/>
      <c r="S1165" s="118" t="n"/>
      <c r="T1165" s="119" t="n"/>
      <c r="U1165" s="120" t="n"/>
      <c r="V1165" s="120" t="n"/>
      <c r="W1165" s="121" t="n"/>
      <c r="X1165" s="122" t="n"/>
      <c r="Y1165" s="122" t="n"/>
      <c r="Z1165" s="143" t="n"/>
      <c r="AA1165" s="140" t="n"/>
      <c r="AB1165" s="140" t="n"/>
      <c r="AC1165" s="144" t="n"/>
      <c r="AD1165" s="142" t="n"/>
      <c r="AE1165" s="142" t="n"/>
    </row>
    <row r="1166" ht="15" customHeight="1" thickBot="1">
      <c r="B1166" s="702" t="inlineStr">
        <is>
          <t>45MS09R</t>
        </is>
      </c>
      <c r="C1166" s="89">
        <f>SUMIF(数量表!D:H,B1166,数量表!H:H)</f>
        <v/>
      </c>
      <c r="D1166" t="n">
        <v>27</v>
      </c>
      <c r="E1166" t="n">
        <v>105</v>
      </c>
      <c r="F1166" s="86" t="n">
        <v>760</v>
      </c>
      <c r="G1166" t="inlineStr">
        <is>
          <t>○</t>
        </is>
      </c>
      <c r="H1166" s="87" t="n">
        <v>2</v>
      </c>
      <c r="I1166" s="214">
        <f>C1166*H1166</f>
        <v/>
      </c>
      <c r="J1166" s="29" t="n"/>
      <c r="K1166" s="96" t="n"/>
      <c r="L1166" s="97" t="n"/>
      <c r="M1166" s="97" t="n"/>
      <c r="N1166" s="98" t="inlineStr">
        <is>
          <t>27×105</t>
        </is>
      </c>
      <c r="O1166" s="99">
        <f>F1166</f>
        <v/>
      </c>
      <c r="P1166" s="99">
        <f>SUM(I1166)</f>
        <v/>
      </c>
      <c r="Q1166" s="117" t="n"/>
      <c r="R1166" s="118" t="n"/>
      <c r="S1166" s="118" t="n"/>
      <c r="T1166" s="119" t="n"/>
      <c r="U1166" s="120" t="n"/>
      <c r="V1166" s="120" t="n"/>
      <c r="W1166" s="121" t="n"/>
      <c r="X1166" s="122" t="n"/>
      <c r="Y1166" s="122" t="n"/>
      <c r="Z1166" s="143" t="n"/>
      <c r="AA1166" s="140" t="n"/>
      <c r="AB1166" s="140" t="n"/>
      <c r="AC1166" s="144" t="n"/>
      <c r="AD1166" s="142" t="n"/>
      <c r="AE1166" s="142" t="n"/>
    </row>
    <row r="1167" ht="15" customHeight="1" thickBot="1">
      <c r="B1167" s="703" t="inlineStr">
        <is>
          <t>45MS09R</t>
        </is>
      </c>
      <c r="C1167" s="89">
        <f>SUMIF(数量表!D:H,B1167,数量表!H:H)</f>
        <v/>
      </c>
      <c r="D1167" s="89" t="n">
        <v>27</v>
      </c>
      <c r="E1167" s="89" t="n">
        <v>105</v>
      </c>
      <c r="F1167" s="90" t="n">
        <v>200</v>
      </c>
      <c r="G1167" s="89" t="inlineStr">
        <is>
          <t>×</t>
        </is>
      </c>
      <c r="H1167" s="91" t="n">
        <v>1</v>
      </c>
      <c r="I1167" s="213">
        <f>C1167*H1167</f>
        <v/>
      </c>
      <c r="J1167" s="29" t="n"/>
      <c r="K1167" s="96" t="n"/>
      <c r="L1167" s="97" t="n"/>
      <c r="M1167" s="97" t="n"/>
      <c r="N1167" s="98" t="inlineStr">
        <is>
          <t>27×105</t>
        </is>
      </c>
      <c r="O1167" s="99">
        <f>F1167</f>
        <v/>
      </c>
      <c r="P1167" s="99">
        <f>SUM(I1167)</f>
        <v/>
      </c>
      <c r="Q1167" s="117" t="n"/>
      <c r="R1167" s="118" t="n"/>
      <c r="S1167" s="118" t="n"/>
      <c r="T1167" s="119" t="n"/>
      <c r="U1167" s="120" t="n"/>
      <c r="V1167" s="120" t="n"/>
      <c r="W1167" s="121" t="n"/>
      <c r="X1167" s="122" t="n"/>
      <c r="Y1167" s="122" t="n"/>
      <c r="Z1167" s="143" t="n"/>
      <c r="AA1167" s="140" t="n"/>
      <c r="AB1167" s="140" t="n"/>
      <c r="AC1167" s="144" t="n"/>
      <c r="AD1167" s="142" t="n"/>
      <c r="AE1167" s="142" t="n"/>
    </row>
    <row r="1168" ht="15" customHeight="1" thickBot="1">
      <c r="B1168" s="701" t="inlineStr">
        <is>
          <t>45MS09-R</t>
        </is>
      </c>
      <c r="C1168" s="89">
        <f>SUMIF(数量表!D:H,B1168,数量表!H:H)</f>
        <v/>
      </c>
      <c r="D1168" s="80" t="n">
        <v>27</v>
      </c>
      <c r="E1168" s="80" t="n">
        <v>105</v>
      </c>
      <c r="F1168" s="81" t="n">
        <v>976</v>
      </c>
      <c r="G1168" s="80" t="inlineStr">
        <is>
          <t>×</t>
        </is>
      </c>
      <c r="H1168" s="82" t="n">
        <v>2</v>
      </c>
      <c r="I1168" s="212">
        <f>C1168*H1168</f>
        <v/>
      </c>
      <c r="J1168" s="29" t="n"/>
      <c r="K1168" s="96" t="n"/>
      <c r="L1168" s="97" t="n"/>
      <c r="M1168" s="97" t="n"/>
      <c r="N1168" s="98" t="inlineStr">
        <is>
          <t>27×105</t>
        </is>
      </c>
      <c r="O1168" s="99">
        <f>F1168</f>
        <v/>
      </c>
      <c r="P1168" s="99">
        <f>SUM(I1168)</f>
        <v/>
      </c>
      <c r="Q1168" s="117" t="n"/>
      <c r="R1168" s="118" t="n"/>
      <c r="S1168" s="118" t="n"/>
      <c r="T1168" s="119" t="n"/>
      <c r="U1168" s="120" t="n"/>
      <c r="V1168" s="120" t="n"/>
      <c r="W1168" s="121" t="n"/>
      <c r="X1168" s="122" t="n"/>
      <c r="Y1168" s="122" t="n"/>
      <c r="Z1168" s="143" t="n"/>
      <c r="AA1168" s="140" t="n"/>
      <c r="AB1168" s="140" t="n"/>
      <c r="AC1168" s="144" t="n"/>
      <c r="AD1168" s="142" t="n"/>
      <c r="AE1168" s="142" t="n"/>
    </row>
    <row r="1169" ht="15" customHeight="1" thickBot="1">
      <c r="B1169" s="702" t="inlineStr">
        <is>
          <t>45MS09-R</t>
        </is>
      </c>
      <c r="C1169" s="89">
        <f>SUMIF(数量表!D:H,B1169,数量表!H:H)</f>
        <v/>
      </c>
      <c r="D1169" t="n">
        <v>27</v>
      </c>
      <c r="E1169" t="n">
        <v>105</v>
      </c>
      <c r="F1169" s="86" t="n">
        <v>1068</v>
      </c>
      <c r="G1169" t="inlineStr">
        <is>
          <t>×</t>
        </is>
      </c>
      <c r="H1169" s="87" t="n">
        <v>1</v>
      </c>
      <c r="I1169" s="214">
        <f>C1169*H1169</f>
        <v/>
      </c>
      <c r="J1169" s="29" t="n"/>
      <c r="K1169" s="96" t="n"/>
      <c r="L1169" s="97" t="n"/>
      <c r="M1169" s="97" t="n"/>
      <c r="N1169" s="98" t="inlineStr">
        <is>
          <t>27×105</t>
        </is>
      </c>
      <c r="O1169" s="99">
        <f>F1169</f>
        <v/>
      </c>
      <c r="P1169" s="99">
        <f>SUM(I1169)</f>
        <v/>
      </c>
      <c r="Q1169" s="117" t="n"/>
      <c r="R1169" s="118" t="n"/>
      <c r="S1169" s="118" t="n"/>
      <c r="T1169" s="119" t="n"/>
      <c r="U1169" s="120" t="n"/>
      <c r="V1169" s="120" t="n"/>
      <c r="W1169" s="121" t="n"/>
      <c r="X1169" s="122" t="n"/>
      <c r="Y1169" s="122" t="n"/>
      <c r="Z1169" s="143" t="n"/>
      <c r="AA1169" s="140" t="n"/>
      <c r="AB1169" s="140" t="n"/>
      <c r="AC1169" s="144" t="n"/>
      <c r="AD1169" s="142" t="n"/>
      <c r="AE1169" s="142" t="n"/>
    </row>
    <row r="1170" ht="15" customHeight="1" thickBot="1">
      <c r="B1170" s="702" t="inlineStr">
        <is>
          <t>45MS09-R</t>
        </is>
      </c>
      <c r="C1170" s="89">
        <f>SUMIF(数量表!D:H,B1170,数量表!H:H)</f>
        <v/>
      </c>
      <c r="D1170" t="n">
        <v>27</v>
      </c>
      <c r="E1170" t="n">
        <v>105</v>
      </c>
      <c r="F1170" s="86" t="n">
        <v>800</v>
      </c>
      <c r="G1170" t="inlineStr">
        <is>
          <t>○</t>
        </is>
      </c>
      <c r="H1170" s="87" t="n">
        <v>2</v>
      </c>
      <c r="I1170" s="214">
        <f>C1170*H1170</f>
        <v/>
      </c>
      <c r="J1170" s="29" t="n"/>
      <c r="K1170" s="96" t="n"/>
      <c r="L1170" s="97" t="n"/>
      <c r="M1170" s="97" t="n"/>
      <c r="N1170" s="98" t="inlineStr">
        <is>
          <t>27×105</t>
        </is>
      </c>
      <c r="O1170" s="99">
        <f>F1170</f>
        <v/>
      </c>
      <c r="P1170" s="99">
        <f>SUM(I1170)</f>
        <v/>
      </c>
      <c r="Q1170" s="117" t="n"/>
      <c r="R1170" s="118" t="n"/>
      <c r="S1170" s="118" t="n"/>
      <c r="T1170" s="119" t="n"/>
      <c r="U1170" s="120" t="n"/>
      <c r="V1170" s="120" t="n"/>
      <c r="W1170" s="121" t="n"/>
      <c r="X1170" s="122" t="n"/>
      <c r="Y1170" s="122" t="n"/>
      <c r="Z1170" s="143" t="n"/>
      <c r="AA1170" s="140" t="n"/>
      <c r="AB1170" s="140" t="n"/>
      <c r="AC1170" s="144" t="n"/>
      <c r="AD1170" s="142" t="n"/>
      <c r="AE1170" s="142" t="n"/>
    </row>
    <row r="1171" ht="15" customHeight="1" thickBot="1">
      <c r="B1171" s="703" t="inlineStr">
        <is>
          <t>45MS09-R</t>
        </is>
      </c>
      <c r="C1171" s="89">
        <f>SUMIF(数量表!D:H,B1171,数量表!H:H)</f>
        <v/>
      </c>
      <c r="D1171" s="89" t="n">
        <v>27</v>
      </c>
      <c r="E1171" s="89" t="n">
        <v>105</v>
      </c>
      <c r="F1171" s="90" t="n">
        <v>200</v>
      </c>
      <c r="G1171" s="89" t="inlineStr">
        <is>
          <t>×</t>
        </is>
      </c>
      <c r="H1171" s="91" t="n">
        <v>1</v>
      </c>
      <c r="I1171" s="213">
        <f>C1171*H1171</f>
        <v/>
      </c>
      <c r="J1171" s="29" t="n"/>
      <c r="K1171" s="96" t="n"/>
      <c r="L1171" s="97" t="n"/>
      <c r="M1171" s="97" t="n"/>
      <c r="N1171" s="98" t="inlineStr">
        <is>
          <t>27×105</t>
        </is>
      </c>
      <c r="O1171" s="99">
        <f>F1171</f>
        <v/>
      </c>
      <c r="P1171" s="99">
        <f>SUM(I1171)</f>
        <v/>
      </c>
      <c r="Q1171" s="117" t="n"/>
      <c r="R1171" s="118" t="n"/>
      <c r="S1171" s="118" t="n"/>
      <c r="T1171" s="119" t="n"/>
      <c r="U1171" s="120" t="n"/>
      <c r="V1171" s="120" t="n"/>
      <c r="W1171" s="121" t="n"/>
      <c r="X1171" s="122" t="n"/>
      <c r="Y1171" s="122" t="n"/>
      <c r="Z1171" s="143" t="n"/>
      <c r="AA1171" s="140" t="n"/>
      <c r="AB1171" s="140" t="n"/>
      <c r="AC1171" s="144" t="n"/>
      <c r="AD1171" s="142" t="n"/>
      <c r="AE1171" s="142" t="n"/>
    </row>
    <row r="1172" ht="15" customHeight="1" thickBot="1">
      <c r="B1172" s="701" t="inlineStr">
        <is>
          <t>45MS09R-R</t>
        </is>
      </c>
      <c r="C1172" s="89">
        <f>SUMIF(数量表!D:H,B1172,数量表!H:H)</f>
        <v/>
      </c>
      <c r="D1172" s="80" t="n">
        <v>27</v>
      </c>
      <c r="E1172" s="80" t="n">
        <v>105</v>
      </c>
      <c r="F1172" s="81" t="n">
        <v>2298</v>
      </c>
      <c r="G1172" s="80" t="inlineStr">
        <is>
          <t>×</t>
        </is>
      </c>
      <c r="H1172" s="82" t="n">
        <v>1</v>
      </c>
      <c r="I1172" s="212">
        <f>C1172*H1172</f>
        <v/>
      </c>
      <c r="J1172" s="29" t="n"/>
      <c r="K1172" s="96" t="n"/>
      <c r="L1172" s="97" t="n"/>
      <c r="M1172" s="97" t="n"/>
      <c r="N1172" s="98" t="inlineStr">
        <is>
          <t>27×105</t>
        </is>
      </c>
      <c r="O1172" s="99">
        <f>F1172</f>
        <v/>
      </c>
      <c r="P1172" s="99">
        <f>SUM(I1172)</f>
        <v/>
      </c>
      <c r="Q1172" s="117" t="n"/>
      <c r="R1172" s="118" t="n"/>
      <c r="S1172" s="118" t="n"/>
      <c r="T1172" s="119" t="n"/>
      <c r="U1172" s="120" t="n"/>
      <c r="V1172" s="120" t="n"/>
      <c r="W1172" s="121" t="n"/>
      <c r="X1172" s="122" t="n"/>
      <c r="Y1172" s="122" t="n"/>
      <c r="Z1172" s="143" t="n"/>
      <c r="AA1172" s="140" t="n"/>
      <c r="AB1172" s="140" t="n"/>
      <c r="AC1172" s="144" t="n"/>
      <c r="AD1172" s="142" t="n"/>
      <c r="AE1172" s="142" t="n"/>
    </row>
    <row r="1173" ht="15" customHeight="1" thickBot="1">
      <c r="B1173" s="702" t="inlineStr">
        <is>
          <t>45MS09R-R</t>
        </is>
      </c>
      <c r="C1173" s="89">
        <f>SUMIF(数量表!D:H,B1173,数量表!H:H)</f>
        <v/>
      </c>
      <c r="D1173" t="n">
        <v>27</v>
      </c>
      <c r="E1173" t="n">
        <v>105</v>
      </c>
      <c r="F1173" s="86" t="n">
        <v>976</v>
      </c>
      <c r="G1173" t="inlineStr">
        <is>
          <t>×</t>
        </is>
      </c>
      <c r="H1173" s="87" t="n">
        <v>2</v>
      </c>
      <c r="I1173" s="214">
        <f>C1173*H1173</f>
        <v/>
      </c>
      <c r="J1173" s="29" t="n"/>
      <c r="K1173" s="96" t="n"/>
      <c r="L1173" s="97" t="n"/>
      <c r="M1173" s="97" t="n"/>
      <c r="N1173" s="98" t="inlineStr">
        <is>
          <t>27×105</t>
        </is>
      </c>
      <c r="O1173" s="99">
        <f>F1173</f>
        <v/>
      </c>
      <c r="P1173" s="99">
        <f>SUM(I1173)</f>
        <v/>
      </c>
      <c r="Q1173" s="117" t="n"/>
      <c r="R1173" s="118" t="n"/>
      <c r="S1173" s="118" t="n"/>
      <c r="T1173" s="119" t="n"/>
      <c r="U1173" s="120" t="n"/>
      <c r="V1173" s="120" t="n"/>
      <c r="W1173" s="121" t="n"/>
      <c r="X1173" s="122" t="n"/>
      <c r="Y1173" s="122" t="n"/>
      <c r="Z1173" s="143" t="n"/>
      <c r="AA1173" s="140" t="n"/>
      <c r="AB1173" s="140" t="n"/>
      <c r="AC1173" s="144" t="n"/>
      <c r="AD1173" s="142" t="n"/>
      <c r="AE1173" s="142" t="n"/>
    </row>
    <row r="1174" ht="15" customHeight="1" thickBot="1">
      <c r="B1174" s="702" t="inlineStr">
        <is>
          <t>45MS09R-R</t>
        </is>
      </c>
      <c r="C1174" s="89">
        <f>SUMIF(数量表!D:H,B1174,数量表!H:H)</f>
        <v/>
      </c>
      <c r="D1174" t="n">
        <v>27</v>
      </c>
      <c r="E1174" t="n">
        <v>105</v>
      </c>
      <c r="F1174" s="86" t="n">
        <v>1068</v>
      </c>
      <c r="G1174" t="inlineStr">
        <is>
          <t>×</t>
        </is>
      </c>
      <c r="H1174" s="87" t="n">
        <v>1</v>
      </c>
      <c r="I1174" s="214">
        <f>C1174*H1174</f>
        <v/>
      </c>
      <c r="J1174" s="29" t="n"/>
      <c r="K1174" s="96" t="n"/>
      <c r="L1174" s="97" t="n"/>
      <c r="M1174" s="97" t="n"/>
      <c r="N1174" s="98" t="inlineStr">
        <is>
          <t>27×105</t>
        </is>
      </c>
      <c r="O1174" s="99">
        <f>F1174</f>
        <v/>
      </c>
      <c r="P1174" s="99">
        <f>SUM(I1174)</f>
        <v/>
      </c>
      <c r="Q1174" s="117" t="n"/>
      <c r="R1174" s="118" t="n"/>
      <c r="S1174" s="118" t="n"/>
      <c r="T1174" s="119" t="n"/>
      <c r="U1174" s="120" t="n"/>
      <c r="V1174" s="120" t="n"/>
      <c r="W1174" s="121" t="n"/>
      <c r="X1174" s="122" t="n"/>
      <c r="Y1174" s="122" t="n"/>
      <c r="Z1174" s="143" t="n"/>
      <c r="AA1174" s="140" t="n"/>
      <c r="AB1174" s="140" t="n"/>
      <c r="AC1174" s="144" t="n"/>
      <c r="AD1174" s="142" t="n"/>
      <c r="AE1174" s="142" t="n"/>
    </row>
    <row r="1175" ht="15" customHeight="1" thickBot="1">
      <c r="B1175" s="702" t="inlineStr">
        <is>
          <t>45MS09R-R</t>
        </is>
      </c>
      <c r="C1175" s="89">
        <f>SUMIF(数量表!D:H,B1175,数量表!H:H)</f>
        <v/>
      </c>
      <c r="D1175" t="n">
        <v>27</v>
      </c>
      <c r="E1175" t="n">
        <v>105</v>
      </c>
      <c r="F1175" s="86" t="n">
        <v>760</v>
      </c>
      <c r="G1175" t="inlineStr">
        <is>
          <t>○</t>
        </is>
      </c>
      <c r="H1175" s="87" t="n">
        <v>2</v>
      </c>
      <c r="I1175" s="214">
        <f>C1175*H1175</f>
        <v/>
      </c>
      <c r="J1175" s="29" t="n"/>
      <c r="K1175" s="96" t="n"/>
      <c r="L1175" s="97" t="n"/>
      <c r="M1175" s="97" t="n"/>
      <c r="N1175" s="98" t="inlineStr">
        <is>
          <t>27×105</t>
        </is>
      </c>
      <c r="O1175" s="99">
        <f>F1175</f>
        <v/>
      </c>
      <c r="P1175" s="99">
        <f>SUM(I1175)</f>
        <v/>
      </c>
      <c r="Q1175" s="117" t="n"/>
      <c r="R1175" s="118" t="n"/>
      <c r="S1175" s="118" t="n"/>
      <c r="T1175" s="119" t="n"/>
      <c r="U1175" s="120" t="n"/>
      <c r="V1175" s="120" t="n"/>
      <c r="W1175" s="121" t="n"/>
      <c r="X1175" s="122" t="n"/>
      <c r="Y1175" s="122" t="n"/>
      <c r="Z1175" s="143" t="n"/>
      <c r="AA1175" s="140" t="n"/>
      <c r="AB1175" s="140" t="n"/>
      <c r="AC1175" s="144" t="n"/>
      <c r="AD1175" s="142" t="n"/>
      <c r="AE1175" s="142" t="n"/>
    </row>
    <row r="1176" ht="15" customHeight="1" thickBot="1">
      <c r="B1176" s="703" t="inlineStr">
        <is>
          <t>45MS09R-R</t>
        </is>
      </c>
      <c r="C1176" s="89">
        <f>SUMIF(数量表!D:H,B1176,数量表!H:H)</f>
        <v/>
      </c>
      <c r="D1176" s="89" t="n">
        <v>27</v>
      </c>
      <c r="E1176" s="89" t="n">
        <v>105</v>
      </c>
      <c r="F1176" s="90" t="n">
        <v>200</v>
      </c>
      <c r="G1176" s="89" t="inlineStr">
        <is>
          <t>×</t>
        </is>
      </c>
      <c r="H1176" s="91" t="n">
        <v>1</v>
      </c>
      <c r="I1176" s="213">
        <f>C1176*H1176</f>
        <v/>
      </c>
      <c r="J1176" s="29" t="n"/>
      <c r="K1176" s="96" t="n"/>
      <c r="L1176" s="97" t="n"/>
      <c r="M1176" s="97" t="n"/>
      <c r="N1176" s="98" t="inlineStr">
        <is>
          <t>27×105</t>
        </is>
      </c>
      <c r="O1176" s="99">
        <f>F1176</f>
        <v/>
      </c>
      <c r="P1176" s="99">
        <f>SUM(I1176)</f>
        <v/>
      </c>
      <c r="Q1176" s="117" t="n"/>
      <c r="R1176" s="118" t="n"/>
      <c r="S1176" s="118" t="n"/>
      <c r="T1176" s="119" t="n"/>
      <c r="U1176" s="120" t="n"/>
      <c r="V1176" s="120" t="n"/>
      <c r="W1176" s="121" t="n"/>
      <c r="X1176" s="122" t="n"/>
      <c r="Y1176" s="122" t="n"/>
      <c r="Z1176" s="143" t="n"/>
      <c r="AA1176" s="140" t="n"/>
      <c r="AB1176" s="140" t="n"/>
      <c r="AC1176" s="144" t="n"/>
      <c r="AD1176" s="142" t="n"/>
      <c r="AE1176" s="142" t="n"/>
    </row>
    <row r="1177" ht="15" customHeight="1" thickBot="1">
      <c r="B1177" s="701" t="inlineStr">
        <is>
          <t>45MSQ09-L</t>
        </is>
      </c>
      <c r="C1177" s="89">
        <f>SUMIF(数量表!D:H,B1177,数量表!H:H)</f>
        <v/>
      </c>
      <c r="D1177" s="80" t="n">
        <v>27</v>
      </c>
      <c r="E1177" s="80" t="n">
        <v>105</v>
      </c>
      <c r="F1177" s="81" t="n">
        <v>976</v>
      </c>
      <c r="G1177" s="80" t="inlineStr">
        <is>
          <t>×</t>
        </is>
      </c>
      <c r="H1177" s="82" t="n">
        <v>2</v>
      </c>
      <c r="I1177" s="212">
        <f>C1177*H1177</f>
        <v/>
      </c>
      <c r="J1177" s="29" t="n"/>
      <c r="K1177" s="96" t="n"/>
      <c r="L1177" s="97" t="n"/>
      <c r="M1177" s="97" t="n"/>
      <c r="N1177" s="98" t="inlineStr">
        <is>
          <t>27×105</t>
        </is>
      </c>
      <c r="O1177" s="99">
        <f>F1177</f>
        <v/>
      </c>
      <c r="P1177" s="99">
        <f>SUM(I1177)</f>
        <v/>
      </c>
      <c r="Q1177" s="117" t="n"/>
      <c r="R1177" s="118" t="n"/>
      <c r="S1177" s="118" t="n"/>
      <c r="T1177" s="119" t="n"/>
      <c r="U1177" s="120" t="n"/>
      <c r="V1177" s="120" t="n"/>
      <c r="W1177" s="121" t="n"/>
      <c r="X1177" s="122" t="n"/>
      <c r="Y1177" s="122" t="n"/>
      <c r="Z1177" s="143" t="n"/>
      <c r="AA1177" s="140" t="n"/>
      <c r="AB1177" s="140" t="n"/>
      <c r="AC1177" s="144" t="n"/>
      <c r="AD1177" s="142" t="n"/>
      <c r="AE1177" s="142" t="n"/>
    </row>
    <row r="1178" ht="15" customHeight="1" thickBot="1">
      <c r="B1178" s="702" t="inlineStr">
        <is>
          <t>45MSQ09-L</t>
        </is>
      </c>
      <c r="C1178" s="89">
        <f>SUMIF(数量表!D:H,B1178,数量表!H:H)</f>
        <v/>
      </c>
      <c r="D1178" t="n">
        <v>27</v>
      </c>
      <c r="E1178" t="n">
        <v>105</v>
      </c>
      <c r="F1178" s="86" t="n">
        <v>1068</v>
      </c>
      <c r="G1178" t="inlineStr">
        <is>
          <t>×</t>
        </is>
      </c>
      <c r="H1178" s="87" t="n">
        <v>1</v>
      </c>
      <c r="I1178" s="214">
        <f>C1178*H1178</f>
        <v/>
      </c>
      <c r="J1178" s="29" t="n"/>
      <c r="K1178" s="96" t="n"/>
      <c r="L1178" s="97" t="n"/>
      <c r="M1178" s="97" t="n"/>
      <c r="N1178" s="98" t="inlineStr">
        <is>
          <t>27×105</t>
        </is>
      </c>
      <c r="O1178" s="99">
        <f>F1178</f>
        <v/>
      </c>
      <c r="P1178" s="99">
        <f>SUM(I1178)</f>
        <v/>
      </c>
      <c r="Q1178" s="117" t="n"/>
      <c r="R1178" s="118" t="n"/>
      <c r="S1178" s="118" t="n"/>
      <c r="T1178" s="119" t="n"/>
      <c r="U1178" s="120" t="n"/>
      <c r="V1178" s="120" t="n"/>
      <c r="W1178" s="121" t="n"/>
      <c r="X1178" s="122" t="n"/>
      <c r="Y1178" s="122" t="n"/>
      <c r="Z1178" s="143" t="n"/>
      <c r="AA1178" s="140" t="n"/>
      <c r="AB1178" s="140" t="n"/>
      <c r="AC1178" s="144" t="n"/>
      <c r="AD1178" s="142" t="n"/>
      <c r="AE1178" s="142" t="n"/>
    </row>
    <row r="1179" ht="15" customHeight="1" thickBot="1">
      <c r="B1179" s="702" t="inlineStr">
        <is>
          <t>45MSQ09-L</t>
        </is>
      </c>
      <c r="C1179" s="89">
        <f>SUMIF(数量表!D:H,B1179,数量表!H:H)</f>
        <v/>
      </c>
      <c r="D1179" t="n">
        <v>27</v>
      </c>
      <c r="E1179" t="n">
        <v>105</v>
      </c>
      <c r="F1179" s="86" t="n">
        <v>572.5</v>
      </c>
      <c r="G1179" t="inlineStr">
        <is>
          <t>○</t>
        </is>
      </c>
      <c r="H1179" s="87" t="n">
        <v>2</v>
      </c>
      <c r="I1179" s="214">
        <f>C1179*H1179</f>
        <v/>
      </c>
      <c r="J1179" s="29" t="n"/>
      <c r="K1179" s="96" t="n"/>
      <c r="L1179" s="97" t="n"/>
      <c r="M1179" s="97" t="n"/>
      <c r="N1179" s="98" t="inlineStr">
        <is>
          <t>27×105</t>
        </is>
      </c>
      <c r="O1179" s="99">
        <f>F1179</f>
        <v/>
      </c>
      <c r="P1179" s="99">
        <f>SUM(I1179)</f>
        <v/>
      </c>
      <c r="Q1179" s="117" t="n"/>
      <c r="R1179" s="118" t="n"/>
      <c r="S1179" s="118" t="n"/>
      <c r="T1179" s="119" t="n"/>
      <c r="U1179" s="120" t="n"/>
      <c r="V1179" s="120" t="n"/>
      <c r="W1179" s="121" t="n"/>
      <c r="X1179" s="122" t="n"/>
      <c r="Y1179" s="122" t="n"/>
      <c r="Z1179" s="143" t="n"/>
      <c r="AA1179" s="140" t="n"/>
      <c r="AB1179" s="140" t="n"/>
      <c r="AC1179" s="144" t="n"/>
      <c r="AD1179" s="142" t="n"/>
      <c r="AE1179" s="142" t="n"/>
    </row>
    <row r="1180" ht="15" customHeight="1" thickBot="1">
      <c r="B1180" s="703" t="inlineStr">
        <is>
          <t>45MSQ09-L</t>
        </is>
      </c>
      <c r="C1180" s="89">
        <f>SUMIF(数量表!D:H,B1180,数量表!H:H)</f>
        <v/>
      </c>
      <c r="D1180" s="89" t="n">
        <v>27</v>
      </c>
      <c r="E1180" s="89" t="n">
        <v>105</v>
      </c>
      <c r="F1180" s="90" t="n">
        <v>200</v>
      </c>
      <c r="G1180" s="89" t="inlineStr">
        <is>
          <t>×</t>
        </is>
      </c>
      <c r="H1180" s="91" t="n">
        <v>1</v>
      </c>
      <c r="I1180" s="213">
        <f>C1180*H1180</f>
        <v/>
      </c>
      <c r="J1180" s="29" t="n"/>
      <c r="K1180" s="96" t="n"/>
      <c r="L1180" s="97" t="n"/>
      <c r="M1180" s="97" t="n"/>
      <c r="N1180" s="98" t="inlineStr">
        <is>
          <t>27×105</t>
        </is>
      </c>
      <c r="O1180" s="99">
        <f>F1180</f>
        <v/>
      </c>
      <c r="P1180" s="99">
        <f>SUM(I1180)</f>
        <v/>
      </c>
      <c r="Q1180" s="117" t="n"/>
      <c r="R1180" s="118" t="n"/>
      <c r="S1180" s="118" t="n"/>
      <c r="T1180" s="119" t="n"/>
      <c r="U1180" s="120" t="n"/>
      <c r="V1180" s="120" t="n"/>
      <c r="W1180" s="121" t="n"/>
      <c r="X1180" s="122" t="n"/>
      <c r="Y1180" s="122" t="n"/>
      <c r="Z1180" s="143" t="n"/>
      <c r="AA1180" s="140" t="n"/>
      <c r="AB1180" s="140" t="n"/>
      <c r="AC1180" s="144" t="n"/>
      <c r="AD1180" s="142" t="n"/>
      <c r="AE1180" s="142" t="n"/>
    </row>
    <row r="1181" ht="15" customHeight="1" thickBot="1">
      <c r="B1181" s="701" t="inlineStr">
        <is>
          <t>45MSQ09L-L</t>
        </is>
      </c>
      <c r="C1181" s="89">
        <f>SUMIF(数量表!D:H,B1181,数量表!H:H)</f>
        <v/>
      </c>
      <c r="D1181" s="80" t="n">
        <v>27</v>
      </c>
      <c r="E1181" s="80" t="n">
        <v>105</v>
      </c>
      <c r="F1181" s="81" t="n">
        <v>2298</v>
      </c>
      <c r="G1181" s="80" t="inlineStr">
        <is>
          <t>×</t>
        </is>
      </c>
      <c r="H1181" s="82" t="n">
        <v>1</v>
      </c>
      <c r="I1181" s="212">
        <f>C1181*H1181</f>
        <v/>
      </c>
      <c r="J1181" s="29" t="n"/>
      <c r="K1181" s="96" t="n"/>
      <c r="L1181" s="97" t="n"/>
      <c r="M1181" s="97" t="n"/>
      <c r="N1181" s="98" t="inlineStr">
        <is>
          <t>27×105</t>
        </is>
      </c>
      <c r="O1181" s="99">
        <f>F1181</f>
        <v/>
      </c>
      <c r="P1181" s="99">
        <f>SUM(I1181)</f>
        <v/>
      </c>
      <c r="Q1181" s="117" t="n"/>
      <c r="R1181" s="118" t="n"/>
      <c r="S1181" s="118" t="n"/>
      <c r="T1181" s="119" t="n"/>
      <c r="U1181" s="120" t="n"/>
      <c r="V1181" s="120" t="n"/>
      <c r="W1181" s="121" t="n"/>
      <c r="X1181" s="122" t="n"/>
      <c r="Y1181" s="122" t="n"/>
      <c r="Z1181" s="143" t="n"/>
      <c r="AA1181" s="140" t="n"/>
      <c r="AB1181" s="140" t="n"/>
      <c r="AC1181" s="144" t="n"/>
      <c r="AD1181" s="142" t="n"/>
      <c r="AE1181" s="142" t="n"/>
    </row>
    <row r="1182" ht="15" customHeight="1" thickBot="1">
      <c r="B1182" s="702" t="inlineStr">
        <is>
          <t>45MSQ09L-L</t>
        </is>
      </c>
      <c r="C1182" s="89">
        <f>SUMIF(数量表!D:H,B1182,数量表!H:H)</f>
        <v/>
      </c>
      <c r="D1182" t="n">
        <v>27</v>
      </c>
      <c r="E1182" t="n">
        <v>105</v>
      </c>
      <c r="F1182" s="86" t="n">
        <v>976</v>
      </c>
      <c r="G1182" t="inlineStr">
        <is>
          <t>×</t>
        </is>
      </c>
      <c r="H1182" s="87" t="n">
        <v>2</v>
      </c>
      <c r="I1182" s="214">
        <f>C1182*H1182</f>
        <v/>
      </c>
      <c r="J1182" s="29" t="n"/>
      <c r="K1182" s="96" t="n"/>
      <c r="L1182" s="97" t="n"/>
      <c r="M1182" s="97" t="n"/>
      <c r="N1182" s="98" t="inlineStr">
        <is>
          <t>27×105</t>
        </is>
      </c>
      <c r="O1182" s="99">
        <f>F1182</f>
        <v/>
      </c>
      <c r="P1182" s="99">
        <f>SUM(I1182)</f>
        <v/>
      </c>
      <c r="Q1182" s="117" t="n"/>
      <c r="R1182" s="118" t="n"/>
      <c r="S1182" s="118" t="n"/>
      <c r="T1182" s="119" t="n"/>
      <c r="U1182" s="120" t="n"/>
      <c r="V1182" s="120" t="n"/>
      <c r="W1182" s="121" t="n"/>
      <c r="X1182" s="122" t="n"/>
      <c r="Y1182" s="122" t="n"/>
      <c r="Z1182" s="143" t="n"/>
      <c r="AA1182" s="140" t="n"/>
      <c r="AB1182" s="140" t="n"/>
      <c r="AC1182" s="144" t="n"/>
      <c r="AD1182" s="142" t="n"/>
      <c r="AE1182" s="142" t="n"/>
    </row>
    <row r="1183" ht="15" customHeight="1" thickBot="1">
      <c r="B1183" s="702" t="inlineStr">
        <is>
          <t>45MSQ09L-L</t>
        </is>
      </c>
      <c r="C1183" s="89">
        <f>SUMIF(数量表!D:H,B1183,数量表!H:H)</f>
        <v/>
      </c>
      <c r="D1183" t="n">
        <v>27</v>
      </c>
      <c r="E1183" t="n">
        <v>105</v>
      </c>
      <c r="F1183" s="86" t="n">
        <v>1068</v>
      </c>
      <c r="G1183" t="inlineStr">
        <is>
          <t>×</t>
        </is>
      </c>
      <c r="H1183" s="87" t="n">
        <v>1</v>
      </c>
      <c r="I1183" s="214">
        <f>C1183*H1183</f>
        <v/>
      </c>
      <c r="J1183" s="29" t="n"/>
      <c r="K1183" s="96" t="n"/>
      <c r="L1183" s="97" t="n"/>
      <c r="M1183" s="97" t="n"/>
      <c r="N1183" s="98" t="inlineStr">
        <is>
          <t>27×105</t>
        </is>
      </c>
      <c r="O1183" s="99">
        <f>F1183</f>
        <v/>
      </c>
      <c r="P1183" s="99">
        <f>SUM(I1183)</f>
        <v/>
      </c>
      <c r="Q1183" s="117" t="n"/>
      <c r="R1183" s="118" t="n"/>
      <c r="S1183" s="118" t="n"/>
      <c r="T1183" s="119" t="n"/>
      <c r="U1183" s="120" t="n"/>
      <c r="V1183" s="120" t="n"/>
      <c r="W1183" s="121" t="n"/>
      <c r="X1183" s="122" t="n"/>
      <c r="Y1183" s="122" t="n"/>
      <c r="Z1183" s="143" t="n"/>
      <c r="AA1183" s="140" t="n"/>
      <c r="AB1183" s="140" t="n"/>
      <c r="AC1183" s="144" t="n"/>
      <c r="AD1183" s="142" t="n"/>
      <c r="AE1183" s="142" t="n"/>
    </row>
    <row r="1184" ht="15" customHeight="1" thickBot="1">
      <c r="B1184" s="702" t="inlineStr">
        <is>
          <t>45MSQ09L-L</t>
        </is>
      </c>
      <c r="C1184" s="89">
        <f>SUMIF(数量表!D:H,B1184,数量表!H:H)</f>
        <v/>
      </c>
      <c r="D1184" t="n">
        <v>27</v>
      </c>
      <c r="E1184" t="n">
        <v>105</v>
      </c>
      <c r="F1184" s="86" t="n">
        <v>532.5</v>
      </c>
      <c r="G1184" t="inlineStr">
        <is>
          <t>○</t>
        </is>
      </c>
      <c r="H1184" s="87" t="n">
        <v>2</v>
      </c>
      <c r="I1184" s="214">
        <f>C1184*H1184</f>
        <v/>
      </c>
      <c r="J1184" s="29" t="n"/>
      <c r="K1184" s="96" t="n"/>
      <c r="L1184" s="97" t="n"/>
      <c r="M1184" s="97" t="n"/>
      <c r="N1184" s="98" t="inlineStr">
        <is>
          <t>27×105</t>
        </is>
      </c>
      <c r="O1184" s="99">
        <f>F1184</f>
        <v/>
      </c>
      <c r="P1184" s="99">
        <f>SUM(I1184)</f>
        <v/>
      </c>
      <c r="Q1184" s="117" t="n"/>
      <c r="R1184" s="118" t="n"/>
      <c r="S1184" s="118" t="n"/>
      <c r="T1184" s="119" t="n"/>
      <c r="U1184" s="120" t="n"/>
      <c r="V1184" s="120" t="n"/>
      <c r="W1184" s="121" t="n"/>
      <c r="X1184" s="122" t="n"/>
      <c r="Y1184" s="122" t="n"/>
      <c r="Z1184" s="143" t="n"/>
      <c r="AA1184" s="140" t="n"/>
      <c r="AB1184" s="140" t="n"/>
      <c r="AC1184" s="144" t="n"/>
      <c r="AD1184" s="142" t="n"/>
      <c r="AE1184" s="142" t="n"/>
    </row>
    <row r="1185" ht="15" customHeight="1" thickBot="1">
      <c r="B1185" s="703" t="inlineStr">
        <is>
          <t>45MSQ09L-L</t>
        </is>
      </c>
      <c r="C1185" s="89">
        <f>SUMIF(数量表!D:H,B1185,数量表!H:H)</f>
        <v/>
      </c>
      <c r="D1185" s="89" t="n">
        <v>27</v>
      </c>
      <c r="E1185" s="89" t="n">
        <v>105</v>
      </c>
      <c r="F1185" s="90" t="n">
        <v>200</v>
      </c>
      <c r="G1185" s="89" t="inlineStr">
        <is>
          <t>×</t>
        </is>
      </c>
      <c r="H1185" s="91" t="n">
        <v>1</v>
      </c>
      <c r="I1185" s="213">
        <f>C1185*H1185</f>
        <v/>
      </c>
      <c r="J1185" s="29" t="n"/>
      <c r="K1185" s="96" t="n"/>
      <c r="L1185" s="97" t="n"/>
      <c r="M1185" s="97" t="n"/>
      <c r="N1185" s="98" t="inlineStr">
        <is>
          <t>27×105</t>
        </is>
      </c>
      <c r="O1185" s="99">
        <f>F1185</f>
        <v/>
      </c>
      <c r="P1185" s="99">
        <f>SUM(I1185)</f>
        <v/>
      </c>
      <c r="Q1185" s="117" t="n"/>
      <c r="R1185" s="118" t="n"/>
      <c r="S1185" s="118" t="n"/>
      <c r="T1185" s="119" t="n"/>
      <c r="U1185" s="120" t="n"/>
      <c r="V1185" s="120" t="n"/>
      <c r="W1185" s="121" t="n"/>
      <c r="X1185" s="122" t="n"/>
      <c r="Y1185" s="122" t="n"/>
      <c r="Z1185" s="143" t="n"/>
      <c r="AA1185" s="140" t="n"/>
      <c r="AB1185" s="140" t="n"/>
      <c r="AC1185" s="144" t="n"/>
      <c r="AD1185" s="142" t="n"/>
      <c r="AE1185" s="142" t="n"/>
    </row>
    <row r="1186" ht="15" customHeight="1" thickBot="1">
      <c r="B1186" s="701" t="inlineStr">
        <is>
          <t>45MSQ09-R</t>
        </is>
      </c>
      <c r="C1186" s="89">
        <f>SUMIF(数量表!D:H,B1186,数量表!H:H)</f>
        <v/>
      </c>
      <c r="D1186" s="80" t="n">
        <v>27</v>
      </c>
      <c r="E1186" s="80" t="n">
        <v>105</v>
      </c>
      <c r="F1186" s="81" t="n">
        <v>976</v>
      </c>
      <c r="G1186" s="80" t="inlineStr">
        <is>
          <t>×</t>
        </is>
      </c>
      <c r="H1186" s="82" t="n">
        <v>2</v>
      </c>
      <c r="I1186" s="212">
        <f>C1186*H1186</f>
        <v/>
      </c>
      <c r="J1186" s="29" t="n"/>
      <c r="K1186" s="96" t="n"/>
      <c r="L1186" s="97" t="n"/>
      <c r="M1186" s="97" t="n"/>
      <c r="N1186" s="98" t="inlineStr">
        <is>
          <t>27×105</t>
        </is>
      </c>
      <c r="O1186" s="99">
        <f>F1186</f>
        <v/>
      </c>
      <c r="P1186" s="99">
        <f>SUM(I1186)</f>
        <v/>
      </c>
      <c r="Q1186" s="117" t="n"/>
      <c r="R1186" s="118" t="n"/>
      <c r="S1186" s="118" t="n"/>
      <c r="T1186" s="119" t="n"/>
      <c r="U1186" s="120" t="n"/>
      <c r="V1186" s="120" t="n"/>
      <c r="W1186" s="121" t="n"/>
      <c r="X1186" s="122" t="n"/>
      <c r="Y1186" s="122" t="n"/>
      <c r="Z1186" s="143" t="n"/>
      <c r="AA1186" s="140" t="n"/>
      <c r="AB1186" s="140" t="n"/>
      <c r="AC1186" s="144" t="n"/>
      <c r="AD1186" s="142" t="n"/>
      <c r="AE1186" s="142" t="n"/>
    </row>
    <row r="1187" ht="15" customHeight="1" thickBot="1">
      <c r="B1187" s="702" t="inlineStr">
        <is>
          <t>45MSQ09-R</t>
        </is>
      </c>
      <c r="C1187" s="89">
        <f>SUMIF(数量表!D:H,B1187,数量表!H:H)</f>
        <v/>
      </c>
      <c r="D1187" t="n">
        <v>27</v>
      </c>
      <c r="E1187" t="n">
        <v>105</v>
      </c>
      <c r="F1187" s="86" t="n">
        <v>1068</v>
      </c>
      <c r="G1187" t="inlineStr">
        <is>
          <t>×</t>
        </is>
      </c>
      <c r="H1187" s="87" t="n">
        <v>1</v>
      </c>
      <c r="I1187" s="214">
        <f>C1187*H1187</f>
        <v/>
      </c>
      <c r="J1187" s="29" t="n"/>
      <c r="K1187" s="96" t="n"/>
      <c r="L1187" s="97" t="n"/>
      <c r="M1187" s="97" t="n"/>
      <c r="N1187" s="98" t="inlineStr">
        <is>
          <t>27×105</t>
        </is>
      </c>
      <c r="O1187" s="99">
        <f>F1187</f>
        <v/>
      </c>
      <c r="P1187" s="99">
        <f>SUM(I1187)</f>
        <v/>
      </c>
      <c r="Q1187" s="117" t="n"/>
      <c r="R1187" s="118" t="n"/>
      <c r="S1187" s="118" t="n"/>
      <c r="T1187" s="119" t="n"/>
      <c r="U1187" s="120" t="n"/>
      <c r="V1187" s="120" t="n"/>
      <c r="W1187" s="121" t="n"/>
      <c r="X1187" s="122" t="n"/>
      <c r="Y1187" s="122" t="n"/>
      <c r="Z1187" s="143" t="n"/>
      <c r="AA1187" s="140" t="n"/>
      <c r="AB1187" s="140" t="n"/>
      <c r="AC1187" s="144" t="n"/>
      <c r="AD1187" s="142" t="n"/>
      <c r="AE1187" s="142" t="n"/>
    </row>
    <row r="1188" ht="15" customHeight="1" thickBot="1">
      <c r="B1188" s="702" t="inlineStr">
        <is>
          <t>45MSQ09-R</t>
        </is>
      </c>
      <c r="C1188" s="89">
        <f>SUMIF(数量表!D:H,B1188,数量表!H:H)</f>
        <v/>
      </c>
      <c r="D1188" t="n">
        <v>27</v>
      </c>
      <c r="E1188" t="n">
        <v>105</v>
      </c>
      <c r="F1188" s="86" t="n">
        <v>572.5</v>
      </c>
      <c r="G1188" t="inlineStr">
        <is>
          <t>○</t>
        </is>
      </c>
      <c r="H1188" s="87" t="n">
        <v>2</v>
      </c>
      <c r="I1188" s="214">
        <f>C1188*H1188</f>
        <v/>
      </c>
      <c r="J1188" s="29" t="n"/>
      <c r="K1188" s="96" t="n"/>
      <c r="L1188" s="97" t="n"/>
      <c r="M1188" s="97" t="n"/>
      <c r="N1188" s="98" t="inlineStr">
        <is>
          <t>27×105</t>
        </is>
      </c>
      <c r="O1188" s="99">
        <f>F1188</f>
        <v/>
      </c>
      <c r="P1188" s="99">
        <f>SUM(I1188)</f>
        <v/>
      </c>
      <c r="Q1188" s="117" t="n"/>
      <c r="R1188" s="118" t="n"/>
      <c r="S1188" s="118" t="n"/>
      <c r="T1188" s="119" t="n"/>
      <c r="U1188" s="120" t="n"/>
      <c r="V1188" s="120" t="n"/>
      <c r="W1188" s="121" t="n"/>
      <c r="X1188" s="122" t="n"/>
      <c r="Y1188" s="122" t="n"/>
      <c r="Z1188" s="143" t="n"/>
      <c r="AA1188" s="140" t="n"/>
      <c r="AB1188" s="140" t="n"/>
      <c r="AC1188" s="144" t="n"/>
      <c r="AD1188" s="142" t="n"/>
      <c r="AE1188" s="142" t="n"/>
    </row>
    <row r="1189" ht="15" customHeight="1" thickBot="1">
      <c r="B1189" s="703" t="inlineStr">
        <is>
          <t>45MSQ09-R</t>
        </is>
      </c>
      <c r="C1189" s="89">
        <f>SUMIF(数量表!D:H,B1189,数量表!H:H)</f>
        <v/>
      </c>
      <c r="D1189" s="89" t="n">
        <v>27</v>
      </c>
      <c r="E1189" s="89" t="n">
        <v>105</v>
      </c>
      <c r="F1189" s="90" t="n">
        <v>200</v>
      </c>
      <c r="G1189" s="89" t="inlineStr">
        <is>
          <t>×</t>
        </is>
      </c>
      <c r="H1189" s="91" t="n">
        <v>1</v>
      </c>
      <c r="I1189" s="213">
        <f>C1189*H1189</f>
        <v/>
      </c>
      <c r="J1189" s="29" t="n"/>
      <c r="K1189" s="96" t="n"/>
      <c r="L1189" s="97" t="n"/>
      <c r="M1189" s="97" t="n"/>
      <c r="N1189" s="98" t="inlineStr">
        <is>
          <t>27×105</t>
        </is>
      </c>
      <c r="O1189" s="99">
        <f>F1189</f>
        <v/>
      </c>
      <c r="P1189" s="99">
        <f>SUM(I1189)</f>
        <v/>
      </c>
      <c r="Q1189" s="129" t="n"/>
      <c r="R1189" s="130" t="n"/>
      <c r="S1189" s="130" t="n"/>
      <c r="T1189" s="131" t="n"/>
      <c r="U1189" s="132" t="n"/>
      <c r="V1189" s="132" t="n"/>
      <c r="W1189" s="133" t="n"/>
      <c r="X1189" s="134" t="n"/>
      <c r="Y1189" s="134" t="n"/>
      <c r="Z1189" s="151" t="n"/>
      <c r="AA1189" s="152" t="n"/>
      <c r="AB1189" s="152" t="n"/>
      <c r="AC1189" s="153" t="n"/>
      <c r="AD1189" s="154" t="n"/>
      <c r="AE1189" s="154" t="n"/>
    </row>
    <row r="1190" ht="15" customHeight="1" thickBot="1">
      <c r="B1190" s="701" t="inlineStr">
        <is>
          <t>45MSQ09R-R</t>
        </is>
      </c>
      <c r="C1190" s="89">
        <f>SUMIF(数量表!D:H,B1190,数量表!H:H)</f>
        <v/>
      </c>
      <c r="D1190" s="80" t="n">
        <v>27</v>
      </c>
      <c r="E1190" s="80" t="n">
        <v>105</v>
      </c>
      <c r="F1190" s="81" t="n">
        <v>2298</v>
      </c>
      <c r="G1190" s="80" t="inlineStr">
        <is>
          <t>×</t>
        </is>
      </c>
      <c r="H1190" s="82" t="n">
        <v>1</v>
      </c>
      <c r="I1190" s="212">
        <f>C1190*H1190</f>
        <v/>
      </c>
      <c r="J1190" s="29" t="n"/>
      <c r="K1190" s="96" t="n"/>
      <c r="L1190" s="97" t="n"/>
      <c r="M1190" s="97" t="n"/>
      <c r="N1190" s="98" t="inlineStr">
        <is>
          <t>27×105</t>
        </is>
      </c>
      <c r="O1190" s="99">
        <f>F1190</f>
        <v/>
      </c>
      <c r="P1190" s="99">
        <f>SUM(I1190)</f>
        <v/>
      </c>
      <c r="Q1190" s="117" t="n"/>
      <c r="R1190" s="118" t="n"/>
      <c r="S1190" s="118" t="n"/>
      <c r="T1190" s="119" t="n"/>
      <c r="U1190" s="120" t="n"/>
      <c r="V1190" s="120" t="n"/>
      <c r="W1190" s="121" t="n"/>
      <c r="X1190" s="122" t="n"/>
      <c r="Y1190" s="122" t="n"/>
      <c r="Z1190" s="143" t="n"/>
      <c r="AA1190" s="140" t="n"/>
      <c r="AB1190" s="140" t="n"/>
      <c r="AC1190" s="144" t="n"/>
      <c r="AD1190" s="142" t="n"/>
      <c r="AE1190" s="142" t="n"/>
    </row>
    <row r="1191" ht="15" customHeight="1" thickBot="1">
      <c r="B1191" s="702" t="inlineStr">
        <is>
          <t>45MSQ09R-R</t>
        </is>
      </c>
      <c r="C1191" s="89">
        <f>SUMIF(数量表!D:H,B1191,数量表!H:H)</f>
        <v/>
      </c>
      <c r="D1191" t="n">
        <v>27</v>
      </c>
      <c r="E1191" t="n">
        <v>105</v>
      </c>
      <c r="F1191" s="86" t="n">
        <v>976</v>
      </c>
      <c r="G1191" t="inlineStr">
        <is>
          <t>×</t>
        </is>
      </c>
      <c r="H1191" s="87" t="n">
        <v>2</v>
      </c>
      <c r="I1191" s="214">
        <f>C1191*H1191</f>
        <v/>
      </c>
      <c r="J1191" s="29" t="n"/>
      <c r="K1191" s="96" t="n"/>
      <c r="L1191" s="97" t="n"/>
      <c r="M1191" s="97" t="n"/>
      <c r="N1191" s="98" t="inlineStr">
        <is>
          <t>27×105</t>
        </is>
      </c>
      <c r="O1191" s="99">
        <f>F1191</f>
        <v/>
      </c>
      <c r="P1191" s="99">
        <f>SUM(I1191)</f>
        <v/>
      </c>
      <c r="Q1191" s="117" t="n"/>
      <c r="R1191" s="118" t="n"/>
      <c r="S1191" s="118" t="n"/>
      <c r="T1191" s="119" t="n"/>
      <c r="U1191" s="120" t="n"/>
      <c r="V1191" s="120" t="n"/>
      <c r="W1191" s="121" t="n"/>
      <c r="X1191" s="122" t="n"/>
      <c r="Y1191" s="122" t="n"/>
      <c r="Z1191" s="143" t="n"/>
      <c r="AA1191" s="140" t="n"/>
      <c r="AB1191" s="140" t="n"/>
      <c r="AC1191" s="144" t="n"/>
      <c r="AD1191" s="142" t="n"/>
      <c r="AE1191" s="142" t="n"/>
    </row>
    <row r="1192" ht="15" customHeight="1" thickBot="1">
      <c r="B1192" s="702" t="inlineStr">
        <is>
          <t>45MSQ09R-R</t>
        </is>
      </c>
      <c r="C1192" s="89">
        <f>SUMIF(数量表!D:H,B1192,数量表!H:H)</f>
        <v/>
      </c>
      <c r="D1192" t="n">
        <v>27</v>
      </c>
      <c r="E1192" t="n">
        <v>105</v>
      </c>
      <c r="F1192" s="86" t="n">
        <v>1068</v>
      </c>
      <c r="G1192" t="inlineStr">
        <is>
          <t>×</t>
        </is>
      </c>
      <c r="H1192" s="87" t="n">
        <v>1</v>
      </c>
      <c r="I1192" s="214">
        <f>C1192*H1192</f>
        <v/>
      </c>
      <c r="J1192" s="29" t="n"/>
      <c r="K1192" s="96" t="n"/>
      <c r="L1192" s="97" t="n"/>
      <c r="M1192" s="97" t="n"/>
      <c r="N1192" s="98" t="inlineStr">
        <is>
          <t>27×105</t>
        </is>
      </c>
      <c r="O1192" s="99">
        <f>F1192</f>
        <v/>
      </c>
      <c r="P1192" s="99">
        <f>SUM(I1192)</f>
        <v/>
      </c>
      <c r="Q1192" s="129" t="n"/>
      <c r="R1192" s="130" t="n"/>
      <c r="S1192" s="130" t="n"/>
      <c r="T1192" s="131" t="n"/>
      <c r="U1192" s="132" t="n"/>
      <c r="V1192" s="132" t="n"/>
      <c r="W1192" s="133" t="n"/>
      <c r="X1192" s="134" t="n"/>
      <c r="Y1192" s="134" t="n"/>
      <c r="Z1192" s="151" t="n"/>
      <c r="AA1192" s="152" t="n"/>
      <c r="AB1192" s="152" t="n"/>
      <c r="AC1192" s="153" t="n"/>
      <c r="AD1192" s="154" t="n"/>
      <c r="AE1192" s="154" t="n"/>
    </row>
    <row r="1193" ht="15" customHeight="1" thickBot="1">
      <c r="B1193" s="702" t="inlineStr">
        <is>
          <t>45MSQ09R-R</t>
        </is>
      </c>
      <c r="C1193" s="89">
        <f>SUMIF(数量表!D:H,B1193,数量表!H:H)</f>
        <v/>
      </c>
      <c r="D1193" t="n">
        <v>27</v>
      </c>
      <c r="E1193" t="n">
        <v>105</v>
      </c>
      <c r="F1193" s="86" t="n">
        <v>532.5</v>
      </c>
      <c r="G1193" t="inlineStr">
        <is>
          <t>○</t>
        </is>
      </c>
      <c r="H1193" s="87" t="n">
        <v>2</v>
      </c>
      <c r="I1193" s="214">
        <f>C1193*H1193</f>
        <v/>
      </c>
      <c r="J1193" s="29" t="n"/>
      <c r="K1193" s="96" t="n"/>
      <c r="L1193" s="97" t="n"/>
      <c r="M1193" s="97" t="n"/>
      <c r="N1193" s="98" t="inlineStr">
        <is>
          <t>27×105</t>
        </is>
      </c>
      <c r="O1193" s="99">
        <f>F1193</f>
        <v/>
      </c>
      <c r="P1193" s="99">
        <f>SUM(I1193)</f>
        <v/>
      </c>
      <c r="Q1193" s="117" t="n"/>
      <c r="R1193" s="118" t="n"/>
      <c r="S1193" s="118" t="n"/>
      <c r="T1193" s="119" t="n"/>
      <c r="U1193" s="120" t="n"/>
      <c r="V1193" s="120" t="n"/>
      <c r="W1193" s="121" t="n"/>
      <c r="X1193" s="122" t="n"/>
      <c r="Y1193" s="122" t="n"/>
      <c r="Z1193" s="143" t="n"/>
      <c r="AA1193" s="140" t="n"/>
      <c r="AB1193" s="140" t="n"/>
      <c r="AC1193" s="144" t="n"/>
      <c r="AD1193" s="142" t="n"/>
      <c r="AE1193" s="142" t="n"/>
    </row>
    <row r="1194" ht="15" customHeight="1" thickBot="1">
      <c r="B1194" s="703" t="inlineStr">
        <is>
          <t>45MSQ09R-R</t>
        </is>
      </c>
      <c r="C1194" s="89">
        <f>SUMIF(数量表!D:H,B1194,数量表!H:H)</f>
        <v/>
      </c>
      <c r="D1194" s="89" t="n">
        <v>27</v>
      </c>
      <c r="E1194" s="89" t="n">
        <v>105</v>
      </c>
      <c r="F1194" s="90" t="n">
        <v>200</v>
      </c>
      <c r="G1194" s="89" t="inlineStr">
        <is>
          <t>×</t>
        </is>
      </c>
      <c r="H1194" s="91" t="n">
        <v>1</v>
      </c>
      <c r="I1194" s="213">
        <f>C1194*H1194</f>
        <v/>
      </c>
      <c r="J1194" s="29" t="n"/>
      <c r="K1194" s="96" t="n"/>
      <c r="L1194" s="97" t="n"/>
      <c r="M1194" s="97" t="n"/>
      <c r="N1194" s="98" t="inlineStr">
        <is>
          <t>27×105</t>
        </is>
      </c>
      <c r="O1194" s="99">
        <f>F1194</f>
        <v/>
      </c>
      <c r="P1194" s="99">
        <f>SUM(I1194)</f>
        <v/>
      </c>
      <c r="Q1194" s="117" t="n"/>
      <c r="R1194" s="118" t="n"/>
      <c r="S1194" s="118" t="n"/>
      <c r="T1194" s="119" t="n"/>
      <c r="U1194" s="120" t="n"/>
      <c r="V1194" s="120" t="n"/>
      <c r="W1194" s="121" t="n"/>
      <c r="X1194" s="122" t="n"/>
      <c r="Y1194" s="122" t="n"/>
      <c r="Z1194" s="143" t="n"/>
      <c r="AA1194" s="140" t="n"/>
      <c r="AB1194" s="140" t="n"/>
      <c r="AC1194" s="144" t="n"/>
      <c r="AD1194" s="142" t="n"/>
      <c r="AE1194" s="142" t="n"/>
    </row>
    <row r="1195" ht="15" customHeight="1" thickBot="1">
      <c r="B1195" s="704" t="inlineStr">
        <is>
          <t>90MSH09</t>
        </is>
      </c>
      <c r="C1195" s="89">
        <f>SUMIF(数量表!D:H,B1195,数量表!H:H)</f>
        <v/>
      </c>
      <c r="D1195" s="7" t="n">
        <v>27</v>
      </c>
      <c r="E1195" s="7" t="n">
        <v>105</v>
      </c>
      <c r="F1195" s="84" t="n">
        <v>345</v>
      </c>
      <c r="G1195" s="7" t="n"/>
      <c r="H1195" s="21" t="n">
        <v>2</v>
      </c>
      <c r="I1195" s="217">
        <f>C1195*H1195</f>
        <v/>
      </c>
      <c r="J1195" s="29" t="n"/>
      <c r="K1195" s="96" t="n"/>
      <c r="L1195" s="97" t="n"/>
      <c r="M1195" s="97" t="n"/>
      <c r="N1195" s="98" t="inlineStr">
        <is>
          <t>27×105</t>
        </is>
      </c>
      <c r="O1195" s="99">
        <f>F1195</f>
        <v/>
      </c>
      <c r="P1195" s="99">
        <f>SUM(I1195)</f>
        <v/>
      </c>
      <c r="Q1195" s="117" t="n"/>
      <c r="R1195" s="118" t="n"/>
      <c r="S1195" s="118" t="n"/>
      <c r="T1195" s="119" t="n"/>
      <c r="U1195" s="120" t="n"/>
      <c r="V1195" s="120" t="n"/>
      <c r="W1195" s="121" t="n"/>
      <c r="X1195" s="122" t="n"/>
      <c r="Y1195" s="122" t="n"/>
      <c r="Z1195" s="143" t="n"/>
      <c r="AA1195" s="140" t="n"/>
      <c r="AB1195" s="140" t="n"/>
      <c r="AC1195" s="144" t="n"/>
      <c r="AD1195" s="142" t="n"/>
      <c r="AE1195" s="142" t="n"/>
    </row>
    <row r="1196" ht="15" customHeight="1" thickBot="1">
      <c r="B1196" s="701" t="inlineStr">
        <is>
          <t>90MSH09L</t>
        </is>
      </c>
      <c r="C1196" s="89">
        <f>SUMIF(数量表!D:H,B1196,数量表!H:H)</f>
        <v/>
      </c>
      <c r="D1196" s="80" t="n">
        <v>27</v>
      </c>
      <c r="E1196" s="80" t="n">
        <v>105</v>
      </c>
      <c r="F1196" s="81" t="n">
        <v>150</v>
      </c>
      <c r="G1196" s="80" t="n"/>
      <c r="H1196" s="82" t="n">
        <v>1</v>
      </c>
      <c r="I1196" s="212">
        <f>C1196*H1196</f>
        <v/>
      </c>
      <c r="J1196" s="29" t="n"/>
      <c r="K1196" s="96" t="n"/>
      <c r="L1196" s="97" t="n"/>
      <c r="M1196" s="97" t="n"/>
      <c r="N1196" s="98" t="inlineStr">
        <is>
          <t>27×105</t>
        </is>
      </c>
      <c r="O1196" s="99">
        <f>F1196</f>
        <v/>
      </c>
      <c r="P1196" s="99">
        <f>SUM(I1196)</f>
        <v/>
      </c>
      <c r="Q1196" s="117" t="n"/>
      <c r="R1196" s="118" t="n"/>
      <c r="S1196" s="118" t="n"/>
      <c r="T1196" s="119" t="n"/>
      <c r="U1196" s="120" t="n"/>
      <c r="V1196" s="120" t="n"/>
      <c r="W1196" s="121" t="n"/>
      <c r="X1196" s="122" t="n"/>
      <c r="Y1196" s="122" t="n"/>
      <c r="Z1196" s="143" t="n"/>
      <c r="AA1196" s="140" t="n"/>
      <c r="AB1196" s="140" t="n"/>
      <c r="AC1196" s="144" t="n"/>
      <c r="AD1196" s="142" t="n"/>
      <c r="AE1196" s="142" t="n"/>
    </row>
    <row r="1197" ht="15" customHeight="1" thickBot="1">
      <c r="B1197" s="702" t="inlineStr">
        <is>
          <t>90MSH09L</t>
        </is>
      </c>
      <c r="C1197" s="89">
        <f>SUMIF(数量表!D:H,B1197,数量表!H:H)</f>
        <v/>
      </c>
      <c r="D1197" t="n">
        <v>27</v>
      </c>
      <c r="E1197" t="n">
        <v>105</v>
      </c>
      <c r="F1197" s="86" t="n">
        <v>332</v>
      </c>
      <c r="H1197" s="87" t="n">
        <v>2</v>
      </c>
      <c r="I1197" s="214">
        <f>C1197*H1197</f>
        <v/>
      </c>
      <c r="J1197" s="29" t="n"/>
      <c r="K1197" s="96" t="n"/>
      <c r="L1197" s="97" t="n"/>
      <c r="M1197" s="97" t="n"/>
      <c r="N1197" s="98" t="inlineStr">
        <is>
          <t>27×105</t>
        </is>
      </c>
      <c r="O1197" s="99">
        <f>F1197</f>
        <v/>
      </c>
      <c r="P1197" s="99">
        <f>SUM(I1197)</f>
        <v/>
      </c>
      <c r="Q1197" s="117" t="n"/>
      <c r="R1197" s="118" t="n"/>
      <c r="S1197" s="118" t="n"/>
      <c r="T1197" s="119" t="n"/>
      <c r="U1197" s="120" t="n"/>
      <c r="V1197" s="120" t="n"/>
      <c r="W1197" s="121" t="n"/>
      <c r="X1197" s="122" t="n"/>
      <c r="Y1197" s="122" t="n"/>
      <c r="Z1197" s="143" t="n"/>
      <c r="AA1197" s="140" t="n"/>
      <c r="AB1197" s="140" t="n"/>
      <c r="AC1197" s="144" t="n"/>
      <c r="AD1197" s="142" t="n"/>
      <c r="AE1197" s="142" t="n"/>
    </row>
    <row r="1198" ht="15" customHeight="1" thickBot="1">
      <c r="B1198" s="703" t="inlineStr">
        <is>
          <t>90MSH09L</t>
        </is>
      </c>
      <c r="C1198" s="89">
        <f>SUMIF(数量表!D:H,B1198,数量表!H:H)</f>
        <v/>
      </c>
      <c r="D1198" t="n">
        <v>27</v>
      </c>
      <c r="E1198" t="n">
        <v>105</v>
      </c>
      <c r="F1198" s="90" t="n">
        <v>868</v>
      </c>
      <c r="G1198" s="89" t="n"/>
      <c r="H1198" s="91" t="n">
        <v>1</v>
      </c>
      <c r="I1198" s="213">
        <f>C1198*H1198</f>
        <v/>
      </c>
      <c r="J1198" s="29" t="n"/>
      <c r="K1198" s="96" t="n"/>
      <c r="L1198" s="97" t="n"/>
      <c r="M1198" s="97" t="n"/>
      <c r="N1198" s="98" t="inlineStr">
        <is>
          <t>27×105</t>
        </is>
      </c>
      <c r="O1198" s="99">
        <f>F1198</f>
        <v/>
      </c>
      <c r="P1198" s="99">
        <f>SUM(I1198)</f>
        <v/>
      </c>
      <c r="Q1198" s="117" t="n"/>
      <c r="R1198" s="118" t="n"/>
      <c r="S1198" s="118" t="n"/>
      <c r="T1198" s="119" t="n"/>
      <c r="U1198" s="120" t="n"/>
      <c r="V1198" s="120" t="n"/>
      <c r="W1198" s="121" t="n"/>
      <c r="X1198" s="122" t="n"/>
      <c r="Y1198" s="122" t="n"/>
      <c r="Z1198" s="143" t="n"/>
      <c r="AA1198" s="140" t="n"/>
      <c r="AB1198" s="140" t="n"/>
      <c r="AC1198" s="144" t="n"/>
      <c r="AD1198" s="142" t="n"/>
      <c r="AE1198" s="142" t="n"/>
    </row>
    <row r="1199" ht="15" customHeight="1" thickBot="1">
      <c r="B1199" s="701" t="inlineStr">
        <is>
          <t>90MSH09R</t>
        </is>
      </c>
      <c r="C1199" s="89">
        <f>SUMIF(数量表!D:H,B1199,数量表!H:H)</f>
        <v/>
      </c>
      <c r="D1199" s="80" t="n">
        <v>27</v>
      </c>
      <c r="E1199" s="80" t="n">
        <v>105</v>
      </c>
      <c r="F1199" s="81" t="n">
        <v>150</v>
      </c>
      <c r="G1199" s="80" t="n"/>
      <c r="H1199" s="82" t="n">
        <v>1</v>
      </c>
      <c r="I1199" s="212">
        <f>C1199*H1199</f>
        <v/>
      </c>
      <c r="J1199" s="29" t="n"/>
      <c r="K1199" s="96" t="n"/>
      <c r="L1199" s="97" t="n"/>
      <c r="M1199" s="97" t="n"/>
      <c r="N1199" s="98" t="inlineStr">
        <is>
          <t>27×105</t>
        </is>
      </c>
      <c r="O1199" s="99">
        <f>F1199</f>
        <v/>
      </c>
      <c r="P1199" s="99">
        <f>SUM(I1199)</f>
        <v/>
      </c>
      <c r="Q1199" s="117" t="n"/>
      <c r="R1199" s="118" t="n"/>
      <c r="S1199" s="118" t="n"/>
      <c r="T1199" s="119" t="n"/>
      <c r="U1199" s="120" t="n"/>
      <c r="V1199" s="120" t="n"/>
      <c r="W1199" s="121" t="n"/>
      <c r="X1199" s="122" t="n"/>
      <c r="Y1199" s="122" t="n"/>
      <c r="Z1199" s="143" t="n"/>
      <c r="AA1199" s="140" t="n"/>
      <c r="AB1199" s="140" t="n"/>
      <c r="AC1199" s="144" t="n"/>
      <c r="AD1199" s="142" t="n"/>
      <c r="AE1199" s="142" t="n"/>
    </row>
    <row r="1200" ht="15" customHeight="1" thickBot="1">
      <c r="B1200" s="702" t="inlineStr">
        <is>
          <t>90MSH09R</t>
        </is>
      </c>
      <c r="C1200" s="89">
        <f>SUMIF(数量表!D:H,B1200,数量表!H:H)</f>
        <v/>
      </c>
      <c r="D1200" t="n">
        <v>27</v>
      </c>
      <c r="E1200" t="n">
        <v>105</v>
      </c>
      <c r="F1200" s="86" t="n">
        <v>332</v>
      </c>
      <c r="H1200" s="87" t="n">
        <v>2</v>
      </c>
      <c r="I1200" s="214">
        <f>C1200*H1200</f>
        <v/>
      </c>
      <c r="J1200" s="29" t="n"/>
      <c r="K1200" s="96" t="n"/>
      <c r="L1200" s="97" t="n"/>
      <c r="M1200" s="97" t="n"/>
      <c r="N1200" s="98" t="inlineStr">
        <is>
          <t>27×105</t>
        </is>
      </c>
      <c r="O1200" s="99">
        <f>F1200</f>
        <v/>
      </c>
      <c r="P1200" s="99">
        <f>SUM(I1200)</f>
        <v/>
      </c>
      <c r="Q1200" s="117" t="n"/>
      <c r="R1200" s="118" t="n"/>
      <c r="S1200" s="118" t="n"/>
      <c r="T1200" s="119" t="n"/>
      <c r="U1200" s="120" t="n"/>
      <c r="V1200" s="120" t="n"/>
      <c r="W1200" s="121" t="n"/>
      <c r="X1200" s="122" t="n"/>
      <c r="Y1200" s="122" t="n"/>
      <c r="Z1200" s="143" t="n"/>
      <c r="AA1200" s="140" t="n"/>
      <c r="AB1200" s="140" t="n"/>
      <c r="AC1200" s="144" t="n"/>
      <c r="AD1200" s="142" t="n"/>
      <c r="AE1200" s="142" t="n"/>
    </row>
    <row r="1201" ht="15" customHeight="1" thickBot="1">
      <c r="B1201" s="703" t="inlineStr">
        <is>
          <t>90MSH09R</t>
        </is>
      </c>
      <c r="C1201" s="89">
        <f>SUMIF(数量表!D:H,B1201,数量表!H:H)</f>
        <v/>
      </c>
      <c r="D1201" t="n">
        <v>27</v>
      </c>
      <c r="E1201" t="n">
        <v>105</v>
      </c>
      <c r="F1201" s="90" t="n">
        <v>868</v>
      </c>
      <c r="G1201" s="89" t="n"/>
      <c r="H1201" s="91" t="n">
        <v>1</v>
      </c>
      <c r="I1201" s="213">
        <f>C1201*H1201</f>
        <v/>
      </c>
      <c r="J1201" s="29" t="n"/>
      <c r="K1201" s="96" t="n"/>
      <c r="L1201" s="97" t="n"/>
      <c r="M1201" s="97" t="n"/>
      <c r="N1201" s="98" t="inlineStr">
        <is>
          <t>27×105</t>
        </is>
      </c>
      <c r="O1201" s="99">
        <f>F1201</f>
        <v/>
      </c>
      <c r="P1201" s="99">
        <f>SUM(I1201)</f>
        <v/>
      </c>
      <c r="Q1201" s="117" t="n"/>
      <c r="R1201" s="118" t="n"/>
      <c r="S1201" s="118" t="n"/>
      <c r="T1201" s="119" t="n"/>
      <c r="U1201" s="120" t="n"/>
      <c r="V1201" s="120" t="n"/>
      <c r="W1201" s="121" t="n"/>
      <c r="X1201" s="122" t="n"/>
      <c r="Y1201" s="122" t="n"/>
      <c r="Z1201" s="143" t="n"/>
      <c r="AA1201" s="140" t="n"/>
      <c r="AB1201" s="140" t="n"/>
      <c r="AC1201" s="144" t="n"/>
      <c r="AD1201" s="142" t="n"/>
      <c r="AE1201" s="142" t="n"/>
    </row>
    <row r="1202" ht="15" customHeight="1" thickBot="1">
      <c r="B1202" s="701" t="inlineStr">
        <is>
          <t>90MS09</t>
        </is>
      </c>
      <c r="C1202" s="89">
        <f>SUMIF(数量表!D:H,B1202,数量表!H:H)</f>
        <v/>
      </c>
      <c r="D1202" s="80" t="n">
        <v>27</v>
      </c>
      <c r="E1202" s="80" t="n">
        <v>105</v>
      </c>
      <c r="F1202" s="81" t="n">
        <v>976</v>
      </c>
      <c r="G1202" s="80" t="inlineStr">
        <is>
          <t>×</t>
        </is>
      </c>
      <c r="H1202" s="82" t="n">
        <v>2</v>
      </c>
      <c r="I1202" s="212">
        <f>C1202*H1202</f>
        <v/>
      </c>
      <c r="J1202" s="29" t="n"/>
      <c r="K1202" s="96" t="n"/>
      <c r="L1202" s="97" t="n"/>
      <c r="M1202" s="97" t="n"/>
      <c r="N1202" s="98" t="inlineStr">
        <is>
          <t>27×105</t>
        </is>
      </c>
      <c r="O1202" s="99">
        <f>F1202</f>
        <v/>
      </c>
      <c r="P1202" s="99">
        <f>SUM(I1202)</f>
        <v/>
      </c>
      <c r="Q1202" s="117" t="n"/>
      <c r="R1202" s="118" t="n"/>
      <c r="S1202" s="118" t="n"/>
      <c r="T1202" s="119" t="n"/>
      <c r="U1202" s="120" t="n"/>
      <c r="V1202" s="120" t="n"/>
      <c r="W1202" s="121" t="n"/>
      <c r="X1202" s="122" t="n"/>
      <c r="Y1202" s="122" t="n"/>
      <c r="Z1202" s="143" t="n"/>
      <c r="AA1202" s="140" t="n"/>
      <c r="AB1202" s="140" t="n"/>
      <c r="AC1202" s="144" t="n"/>
      <c r="AD1202" s="142" t="n"/>
      <c r="AE1202" s="142" t="n"/>
    </row>
    <row r="1203" ht="15" customHeight="1" thickBot="1">
      <c r="B1203" s="702" t="inlineStr">
        <is>
          <t>90MS09</t>
        </is>
      </c>
      <c r="C1203" s="89">
        <f>SUMIF(数量表!D:H,B1203,数量表!H:H)</f>
        <v/>
      </c>
      <c r="D1203" t="n">
        <v>27</v>
      </c>
      <c r="E1203" t="n">
        <v>105</v>
      </c>
      <c r="F1203" s="86" t="n">
        <v>868</v>
      </c>
      <c r="G1203" t="inlineStr">
        <is>
          <t>×</t>
        </is>
      </c>
      <c r="H1203" s="87" t="n">
        <v>1</v>
      </c>
      <c r="I1203" s="214">
        <f>C1203*H1203</f>
        <v/>
      </c>
      <c r="J1203" s="29" t="n"/>
      <c r="K1203" s="96" t="n"/>
      <c r="L1203" s="97" t="n"/>
      <c r="M1203" s="97" t="n"/>
      <c r="N1203" s="98" t="inlineStr">
        <is>
          <t>27×105</t>
        </is>
      </c>
      <c r="O1203" s="99">
        <f>F1203</f>
        <v/>
      </c>
      <c r="P1203" s="99">
        <f>SUM(I1203)</f>
        <v/>
      </c>
      <c r="Q1203" s="117" t="n"/>
      <c r="R1203" s="118" t="n"/>
      <c r="S1203" s="118" t="n"/>
      <c r="T1203" s="119" t="n"/>
      <c r="U1203" s="120" t="n"/>
      <c r="V1203" s="120" t="n"/>
      <c r="W1203" s="121" t="n"/>
      <c r="X1203" s="122" t="n"/>
      <c r="Y1203" s="122" t="n"/>
      <c r="Z1203" s="143" t="n"/>
      <c r="AA1203" s="140" t="n"/>
      <c r="AB1203" s="140" t="n"/>
      <c r="AC1203" s="144" t="n"/>
      <c r="AD1203" s="142" t="n"/>
      <c r="AE1203" s="142" t="n"/>
    </row>
    <row r="1204" ht="15" customHeight="1" thickBot="1">
      <c r="B1204" s="702" t="inlineStr">
        <is>
          <t>90MS09</t>
        </is>
      </c>
      <c r="C1204" s="89">
        <f>SUMIF(数量表!D:H,B1204,数量表!H:H)</f>
        <v/>
      </c>
      <c r="D1204" t="n">
        <v>27</v>
      </c>
      <c r="E1204" t="n">
        <v>105</v>
      </c>
      <c r="F1204" s="86" t="n">
        <v>800</v>
      </c>
      <c r="G1204" t="inlineStr">
        <is>
          <t>○</t>
        </is>
      </c>
      <c r="H1204" s="87" t="n">
        <v>2</v>
      </c>
      <c r="I1204" s="214">
        <f>C1204*H1204</f>
        <v/>
      </c>
      <c r="J1204" s="29" t="n"/>
      <c r="K1204" s="96" t="n"/>
      <c r="L1204" s="97" t="n"/>
      <c r="M1204" s="97" t="n"/>
      <c r="N1204" s="98" t="inlineStr">
        <is>
          <t>27×105</t>
        </is>
      </c>
      <c r="O1204" s="99">
        <f>F1204</f>
        <v/>
      </c>
      <c r="P1204" s="99">
        <f>SUM(I1204)</f>
        <v/>
      </c>
      <c r="Q1204" s="117" t="n"/>
      <c r="R1204" s="118" t="n"/>
      <c r="S1204" s="118" t="n"/>
      <c r="T1204" s="119" t="n"/>
      <c r="U1204" s="120" t="n"/>
      <c r="V1204" s="120" t="n"/>
      <c r="W1204" s="121" t="n"/>
      <c r="X1204" s="122" t="n"/>
      <c r="Y1204" s="122" t="n"/>
      <c r="Z1204" s="143" t="n"/>
      <c r="AA1204" s="140" t="n"/>
      <c r="AB1204" s="140" t="n"/>
      <c r="AC1204" s="144" t="n"/>
      <c r="AD1204" s="142" t="n"/>
      <c r="AE1204" s="142" t="n"/>
    </row>
    <row r="1205" ht="15" customHeight="1" thickBot="1">
      <c r="B1205" s="703" t="inlineStr">
        <is>
          <t>90MS09</t>
        </is>
      </c>
      <c r="C1205" s="89">
        <f>SUMIF(数量表!D:H,B1205,数量表!H:H)</f>
        <v/>
      </c>
      <c r="D1205" s="89" t="n">
        <v>27</v>
      </c>
      <c r="E1205" s="89" t="n">
        <v>105</v>
      </c>
      <c r="F1205" s="90" t="n">
        <v>150</v>
      </c>
      <c r="G1205" s="89" t="inlineStr">
        <is>
          <t>×</t>
        </is>
      </c>
      <c r="H1205" s="91" t="n">
        <v>1</v>
      </c>
      <c r="I1205" s="213">
        <f>C1205*H1205</f>
        <v/>
      </c>
      <c r="J1205" s="29" t="n"/>
      <c r="K1205" s="96" t="n"/>
      <c r="L1205" s="97" t="n"/>
      <c r="M1205" s="97" t="n"/>
      <c r="N1205" s="98" t="inlineStr">
        <is>
          <t>27×105</t>
        </is>
      </c>
      <c r="O1205" s="99">
        <f>F1205</f>
        <v/>
      </c>
      <c r="P1205" s="99">
        <f>SUM(I1205)</f>
        <v/>
      </c>
      <c r="Q1205" s="117" t="n"/>
      <c r="R1205" s="118" t="n"/>
      <c r="S1205" s="118" t="n"/>
      <c r="T1205" s="119" t="n"/>
      <c r="U1205" s="120" t="n"/>
      <c r="V1205" s="120" t="n"/>
      <c r="W1205" s="121" t="n"/>
      <c r="X1205" s="122" t="n"/>
      <c r="Y1205" s="122" t="n"/>
      <c r="Z1205" s="143" t="n"/>
      <c r="AA1205" s="140" t="n"/>
      <c r="AB1205" s="140" t="n"/>
      <c r="AC1205" s="144" t="n"/>
      <c r="AD1205" s="142" t="n"/>
      <c r="AE1205" s="142" t="n"/>
    </row>
    <row r="1206" ht="15" customHeight="1" thickBot="1">
      <c r="B1206" s="701" t="inlineStr">
        <is>
          <t>90MS09L</t>
        </is>
      </c>
      <c r="C1206" s="89">
        <f>SUMIF(数量表!D:H,B1206,数量表!H:H)</f>
        <v/>
      </c>
      <c r="D1206" s="80" t="n">
        <v>27</v>
      </c>
      <c r="E1206" s="80" t="n">
        <v>105</v>
      </c>
      <c r="F1206" s="81" t="n">
        <v>2048</v>
      </c>
      <c r="G1206" s="80" t="inlineStr">
        <is>
          <t>×</t>
        </is>
      </c>
      <c r="H1206" s="82" t="n">
        <v>1</v>
      </c>
      <c r="I1206" s="212">
        <f>C1206*H1206</f>
        <v/>
      </c>
      <c r="J1206" s="29" t="n"/>
      <c r="K1206" s="96" t="n"/>
      <c r="L1206" s="97" t="n"/>
      <c r="M1206" s="97" t="n"/>
      <c r="N1206" s="98" t="inlineStr">
        <is>
          <t>27×105</t>
        </is>
      </c>
      <c r="O1206" s="99">
        <f>F1206</f>
        <v/>
      </c>
      <c r="P1206" s="99">
        <f>SUM(I1206)</f>
        <v/>
      </c>
      <c r="Q1206" s="117" t="n"/>
      <c r="R1206" s="118" t="n"/>
      <c r="S1206" s="118" t="n"/>
      <c r="T1206" s="119" t="n"/>
      <c r="U1206" s="120" t="n"/>
      <c r="V1206" s="120" t="n"/>
      <c r="W1206" s="121" t="n"/>
      <c r="X1206" s="122" t="n"/>
      <c r="Y1206" s="122" t="n"/>
      <c r="Z1206" s="143" t="n"/>
      <c r="AA1206" s="140" t="n"/>
      <c r="AB1206" s="140" t="n"/>
      <c r="AC1206" s="144" t="n"/>
      <c r="AD1206" s="142" t="n"/>
      <c r="AE1206" s="142" t="n"/>
    </row>
    <row r="1207" ht="15" customHeight="1" thickBot="1">
      <c r="B1207" s="702" t="inlineStr">
        <is>
          <t>90MS09L</t>
        </is>
      </c>
      <c r="C1207" s="89">
        <f>SUMIF(数量表!D:H,B1207,数量表!H:H)</f>
        <v/>
      </c>
      <c r="D1207" t="n">
        <v>27</v>
      </c>
      <c r="E1207" t="n">
        <v>105</v>
      </c>
      <c r="F1207" s="86" t="n">
        <v>976</v>
      </c>
      <c r="G1207" t="inlineStr">
        <is>
          <t>×</t>
        </is>
      </c>
      <c r="H1207" s="87" t="n">
        <v>2</v>
      </c>
      <c r="I1207" s="214">
        <f>C1207*H1207</f>
        <v/>
      </c>
      <c r="J1207" s="29" t="n"/>
      <c r="K1207" s="96" t="n"/>
      <c r="L1207" s="97" t="n"/>
      <c r="M1207" s="97" t="n"/>
      <c r="N1207" s="98" t="inlineStr">
        <is>
          <t>27×105</t>
        </is>
      </c>
      <c r="O1207" s="99">
        <f>F1207</f>
        <v/>
      </c>
      <c r="P1207" s="99">
        <f>SUM(I1207)</f>
        <v/>
      </c>
      <c r="Q1207" s="117" t="n"/>
      <c r="R1207" s="118" t="n"/>
      <c r="S1207" s="118" t="n"/>
      <c r="T1207" s="119" t="n"/>
      <c r="U1207" s="120" t="n"/>
      <c r="V1207" s="120" t="n"/>
      <c r="W1207" s="121" t="n"/>
      <c r="X1207" s="122" t="n"/>
      <c r="Y1207" s="122" t="n"/>
      <c r="Z1207" s="143" t="n"/>
      <c r="AA1207" s="140" t="n"/>
      <c r="AB1207" s="140" t="n"/>
      <c r="AC1207" s="144" t="n"/>
      <c r="AD1207" s="142" t="n"/>
      <c r="AE1207" s="142" t="n"/>
    </row>
    <row r="1208" ht="15" customHeight="1" thickBot="1">
      <c r="B1208" s="702" t="inlineStr">
        <is>
          <t>90MS09L</t>
        </is>
      </c>
      <c r="C1208" s="89">
        <f>SUMIF(数量表!D:H,B1208,数量表!H:H)</f>
        <v/>
      </c>
      <c r="D1208" t="n">
        <v>27</v>
      </c>
      <c r="E1208" t="n">
        <v>105</v>
      </c>
      <c r="F1208" s="86" t="n">
        <v>868</v>
      </c>
      <c r="G1208" t="inlineStr">
        <is>
          <t>×</t>
        </is>
      </c>
      <c r="H1208" s="87" t="n">
        <v>1</v>
      </c>
      <c r="I1208" s="214">
        <f>C1208*H1208</f>
        <v/>
      </c>
      <c r="J1208" s="29" t="n"/>
      <c r="K1208" s="96" t="n"/>
      <c r="L1208" s="97" t="n"/>
      <c r="M1208" s="97" t="n"/>
      <c r="N1208" s="98" t="inlineStr">
        <is>
          <t>27×105</t>
        </is>
      </c>
      <c r="O1208" s="99">
        <f>F1208</f>
        <v/>
      </c>
      <c r="P1208" s="99">
        <f>SUM(I1208)</f>
        <v/>
      </c>
      <c r="Q1208" s="117" t="n"/>
      <c r="R1208" s="118" t="n"/>
      <c r="S1208" s="118" t="n"/>
      <c r="T1208" s="119" t="n"/>
      <c r="U1208" s="120" t="n"/>
      <c r="V1208" s="120" t="n"/>
      <c r="W1208" s="121" t="n"/>
      <c r="X1208" s="122" t="n"/>
      <c r="Y1208" s="122" t="n"/>
      <c r="Z1208" s="143" t="n"/>
      <c r="AA1208" s="140" t="n"/>
      <c r="AB1208" s="140" t="n"/>
      <c r="AC1208" s="144" t="n"/>
      <c r="AD1208" s="142" t="n"/>
      <c r="AE1208" s="142" t="n"/>
    </row>
    <row r="1209" ht="15" customHeight="1" thickBot="1">
      <c r="B1209" s="702" t="inlineStr">
        <is>
          <t>90MS09L</t>
        </is>
      </c>
      <c r="C1209" s="89">
        <f>SUMIF(数量表!D:H,B1209,数量表!H:H)</f>
        <v/>
      </c>
      <c r="D1209" t="n">
        <v>27</v>
      </c>
      <c r="E1209" t="n">
        <v>105</v>
      </c>
      <c r="F1209" s="86" t="n">
        <v>760</v>
      </c>
      <c r="G1209" t="inlineStr">
        <is>
          <t>○</t>
        </is>
      </c>
      <c r="H1209" s="87" t="n">
        <v>2</v>
      </c>
      <c r="I1209" s="214">
        <f>C1209*H1209</f>
        <v/>
      </c>
      <c r="J1209" s="29" t="n"/>
      <c r="K1209" s="96" t="n"/>
      <c r="L1209" s="97" t="n"/>
      <c r="M1209" s="97" t="n"/>
      <c r="N1209" s="98" t="inlineStr">
        <is>
          <t>27×105</t>
        </is>
      </c>
      <c r="O1209" s="99">
        <f>F1209</f>
        <v/>
      </c>
      <c r="P1209" s="99">
        <f>SUM(I1209)</f>
        <v/>
      </c>
      <c r="Q1209" s="117" t="n"/>
      <c r="R1209" s="118" t="n"/>
      <c r="S1209" s="118" t="n"/>
      <c r="T1209" s="119" t="n"/>
      <c r="U1209" s="120" t="n"/>
      <c r="V1209" s="120" t="n"/>
      <c r="W1209" s="121" t="n"/>
      <c r="X1209" s="122" t="n"/>
      <c r="Y1209" s="122" t="n"/>
      <c r="Z1209" s="143" t="n"/>
      <c r="AA1209" s="140" t="n"/>
      <c r="AB1209" s="140" t="n"/>
      <c r="AC1209" s="144" t="n"/>
      <c r="AD1209" s="142" t="n"/>
      <c r="AE1209" s="142" t="n"/>
    </row>
    <row r="1210" ht="15" customHeight="1" thickBot="1">
      <c r="B1210" s="703" t="inlineStr">
        <is>
          <t>90MS09L</t>
        </is>
      </c>
      <c r="C1210" s="89">
        <f>SUMIF(数量表!D:H,B1210,数量表!H:H)</f>
        <v/>
      </c>
      <c r="D1210" s="89" t="n">
        <v>27</v>
      </c>
      <c r="E1210" s="89" t="n">
        <v>105</v>
      </c>
      <c r="F1210" s="90" t="n">
        <v>150</v>
      </c>
      <c r="G1210" s="89" t="inlineStr">
        <is>
          <t>×</t>
        </is>
      </c>
      <c r="H1210" s="91" t="n">
        <v>1</v>
      </c>
      <c r="I1210" s="213">
        <f>C1210*H1210</f>
        <v/>
      </c>
      <c r="J1210" s="29" t="n"/>
      <c r="K1210" s="96" t="n"/>
      <c r="L1210" s="97" t="n"/>
      <c r="M1210" s="97" t="n"/>
      <c r="N1210" s="98" t="inlineStr">
        <is>
          <t>27×105</t>
        </is>
      </c>
      <c r="O1210" s="99">
        <f>F1210</f>
        <v/>
      </c>
      <c r="P1210" s="99">
        <f>SUM(I1210)</f>
        <v/>
      </c>
      <c r="Q1210" s="117" t="n"/>
      <c r="R1210" s="118" t="n"/>
      <c r="S1210" s="118" t="n"/>
      <c r="T1210" s="119" t="n"/>
      <c r="U1210" s="120" t="n"/>
      <c r="V1210" s="120" t="n"/>
      <c r="W1210" s="121" t="n"/>
      <c r="X1210" s="122" t="n"/>
      <c r="Y1210" s="122" t="n"/>
      <c r="Z1210" s="143" t="n"/>
      <c r="AA1210" s="140" t="n"/>
      <c r="AB1210" s="140" t="n"/>
      <c r="AC1210" s="144" t="n"/>
      <c r="AD1210" s="142" t="n"/>
      <c r="AE1210" s="142" t="n"/>
    </row>
    <row r="1211" ht="15" customHeight="1" thickBot="1">
      <c r="B1211" s="701" t="inlineStr">
        <is>
          <t>90MS09-L</t>
        </is>
      </c>
      <c r="C1211" s="89">
        <f>SUMIF(数量表!D:H,B1211,数量表!H:H)</f>
        <v/>
      </c>
      <c r="D1211" s="80" t="n">
        <v>27</v>
      </c>
      <c r="E1211" s="80" t="n">
        <v>105</v>
      </c>
      <c r="F1211" s="81" t="n">
        <v>976</v>
      </c>
      <c r="G1211" s="80" t="inlineStr">
        <is>
          <t>×</t>
        </is>
      </c>
      <c r="H1211" s="82" t="n">
        <v>2</v>
      </c>
      <c r="I1211" s="212">
        <f>C1211*H1211</f>
        <v/>
      </c>
      <c r="J1211" s="29" t="n"/>
      <c r="K1211" s="96" t="n"/>
      <c r="L1211" s="97" t="n"/>
      <c r="M1211" s="97" t="n"/>
      <c r="N1211" s="98" t="inlineStr">
        <is>
          <t>27×105</t>
        </is>
      </c>
      <c r="O1211" s="99">
        <f>F1211</f>
        <v/>
      </c>
      <c r="P1211" s="99">
        <f>SUM(I1211)</f>
        <v/>
      </c>
      <c r="Q1211" s="117" t="n"/>
      <c r="R1211" s="118" t="n"/>
      <c r="S1211" s="118" t="n"/>
      <c r="T1211" s="119" t="n"/>
      <c r="U1211" s="120" t="n"/>
      <c r="V1211" s="120" t="n"/>
      <c r="W1211" s="121" t="n"/>
      <c r="X1211" s="122" t="n"/>
      <c r="Y1211" s="122" t="n"/>
      <c r="Z1211" s="143" t="n"/>
      <c r="AA1211" s="140" t="n"/>
      <c r="AB1211" s="140" t="n"/>
      <c r="AC1211" s="144" t="n"/>
      <c r="AD1211" s="142" t="n"/>
      <c r="AE1211" s="142" t="n"/>
    </row>
    <row r="1212" ht="15" customHeight="1" thickBot="1">
      <c r="B1212" s="702" t="inlineStr">
        <is>
          <t>90MS09-L</t>
        </is>
      </c>
      <c r="C1212" s="89">
        <f>SUMIF(数量表!D:H,B1212,数量表!H:H)</f>
        <v/>
      </c>
      <c r="D1212" t="n">
        <v>27</v>
      </c>
      <c r="E1212" t="n">
        <v>105</v>
      </c>
      <c r="F1212" s="86" t="n">
        <v>868</v>
      </c>
      <c r="G1212" t="inlineStr">
        <is>
          <t>×</t>
        </is>
      </c>
      <c r="H1212" s="87" t="n">
        <v>1</v>
      </c>
      <c r="I1212" s="214">
        <f>C1212*H1212</f>
        <v/>
      </c>
      <c r="J1212" s="29" t="n"/>
      <c r="K1212" s="96" t="n"/>
      <c r="L1212" s="97" t="n"/>
      <c r="M1212" s="97" t="n"/>
      <c r="N1212" s="98" t="inlineStr">
        <is>
          <t>27×105</t>
        </is>
      </c>
      <c r="O1212" s="99">
        <f>F1212</f>
        <v/>
      </c>
      <c r="P1212" s="99">
        <f>SUM(I1212)</f>
        <v/>
      </c>
      <c r="Q1212" s="117" t="n"/>
      <c r="R1212" s="118" t="n"/>
      <c r="S1212" s="118" t="n"/>
      <c r="T1212" s="119" t="n"/>
      <c r="U1212" s="120" t="n"/>
      <c r="V1212" s="120" t="n"/>
      <c r="W1212" s="121" t="n"/>
      <c r="X1212" s="122" t="n"/>
      <c r="Y1212" s="122" t="n"/>
      <c r="Z1212" s="143" t="n"/>
      <c r="AA1212" s="140" t="n"/>
      <c r="AB1212" s="140" t="n"/>
      <c r="AC1212" s="144" t="n"/>
      <c r="AD1212" s="142" t="n"/>
      <c r="AE1212" s="142" t="n"/>
    </row>
    <row r="1213" ht="15" customHeight="1" thickBot="1">
      <c r="B1213" s="702" t="inlineStr">
        <is>
          <t>90MS09-L</t>
        </is>
      </c>
      <c r="C1213" s="89">
        <f>SUMIF(数量表!D:H,B1213,数量表!H:H)</f>
        <v/>
      </c>
      <c r="D1213" t="n">
        <v>27</v>
      </c>
      <c r="E1213" t="n">
        <v>105</v>
      </c>
      <c r="F1213" s="86" t="n">
        <v>800</v>
      </c>
      <c r="G1213" t="inlineStr">
        <is>
          <t>○</t>
        </is>
      </c>
      <c r="H1213" s="87" t="n">
        <v>2</v>
      </c>
      <c r="I1213" s="214">
        <f>C1213*H1213</f>
        <v/>
      </c>
      <c r="J1213" s="29" t="n"/>
      <c r="K1213" s="96" t="n"/>
      <c r="L1213" s="97" t="n"/>
      <c r="M1213" s="97" t="n"/>
      <c r="N1213" s="98" t="inlineStr">
        <is>
          <t>27×105</t>
        </is>
      </c>
      <c r="O1213" s="99">
        <f>F1213</f>
        <v/>
      </c>
      <c r="P1213" s="99">
        <f>SUM(I1213)</f>
        <v/>
      </c>
      <c r="Q1213" s="117" t="n"/>
      <c r="R1213" s="118" t="n"/>
      <c r="S1213" s="118" t="n"/>
      <c r="T1213" s="119" t="n"/>
      <c r="U1213" s="120" t="n"/>
      <c r="V1213" s="120" t="n"/>
      <c r="W1213" s="121" t="n"/>
      <c r="X1213" s="122" t="n"/>
      <c r="Y1213" s="122" t="n"/>
      <c r="Z1213" s="143" t="n"/>
      <c r="AA1213" s="140" t="n"/>
      <c r="AB1213" s="140" t="n"/>
      <c r="AC1213" s="144" t="n"/>
      <c r="AD1213" s="142" t="n"/>
      <c r="AE1213" s="142" t="n"/>
    </row>
    <row r="1214" ht="15" customHeight="1" thickBot="1">
      <c r="B1214" s="703" t="inlineStr">
        <is>
          <t>90MS09-L</t>
        </is>
      </c>
      <c r="C1214" s="89">
        <f>SUMIF(数量表!D:H,B1214,数量表!H:H)</f>
        <v/>
      </c>
      <c r="D1214" s="89" t="n">
        <v>27</v>
      </c>
      <c r="E1214" s="89" t="n">
        <v>105</v>
      </c>
      <c r="F1214" s="90" t="n">
        <v>150</v>
      </c>
      <c r="G1214" s="89" t="inlineStr">
        <is>
          <t>×</t>
        </is>
      </c>
      <c r="H1214" s="91" t="n">
        <v>1</v>
      </c>
      <c r="I1214" s="213">
        <f>C1214*H1214</f>
        <v/>
      </c>
      <c r="J1214" s="29" t="n"/>
      <c r="K1214" s="96" t="n"/>
      <c r="L1214" s="97" t="n"/>
      <c r="M1214" s="97" t="n"/>
      <c r="N1214" s="98" t="inlineStr">
        <is>
          <t>27×105</t>
        </is>
      </c>
      <c r="O1214" s="99">
        <f>F1214</f>
        <v/>
      </c>
      <c r="P1214" s="99">
        <f>SUM(I1214)</f>
        <v/>
      </c>
      <c r="Q1214" s="117" t="n"/>
      <c r="R1214" s="118" t="n"/>
      <c r="S1214" s="118" t="n"/>
      <c r="T1214" s="119" t="n"/>
      <c r="U1214" s="120" t="n"/>
      <c r="V1214" s="120" t="n"/>
      <c r="W1214" s="121" t="n"/>
      <c r="X1214" s="122" t="n"/>
      <c r="Y1214" s="122" t="n"/>
      <c r="Z1214" s="143" t="n"/>
      <c r="AA1214" s="140" t="n"/>
      <c r="AB1214" s="140" t="n"/>
      <c r="AC1214" s="144" t="n"/>
      <c r="AD1214" s="142" t="n"/>
      <c r="AE1214" s="142" t="n"/>
    </row>
    <row r="1215" ht="15" customHeight="1" thickBot="1">
      <c r="B1215" s="701" t="inlineStr">
        <is>
          <t>90MS09L-L</t>
        </is>
      </c>
      <c r="C1215" s="89">
        <f>SUMIF(数量表!D:H,B1215,数量表!H:H)</f>
        <v/>
      </c>
      <c r="D1215" s="80" t="n">
        <v>27</v>
      </c>
      <c r="E1215" s="80" t="n">
        <v>105</v>
      </c>
      <c r="F1215" s="81" t="n">
        <v>2048</v>
      </c>
      <c r="G1215" s="80" t="inlineStr">
        <is>
          <t>×</t>
        </is>
      </c>
      <c r="H1215" s="82" t="n">
        <v>1</v>
      </c>
      <c r="I1215" s="212">
        <f>C1215*H1215</f>
        <v/>
      </c>
      <c r="J1215" s="29" t="n"/>
      <c r="K1215" s="96" t="n"/>
      <c r="L1215" s="97" t="n"/>
      <c r="M1215" s="97" t="n"/>
      <c r="N1215" s="98" t="inlineStr">
        <is>
          <t>27×105</t>
        </is>
      </c>
      <c r="O1215" s="99">
        <f>F1215</f>
        <v/>
      </c>
      <c r="P1215" s="99">
        <f>SUM(I1215)</f>
        <v/>
      </c>
      <c r="Q1215" s="117" t="n"/>
      <c r="R1215" s="118" t="n"/>
      <c r="S1215" s="118" t="n"/>
      <c r="T1215" s="119" t="n"/>
      <c r="U1215" s="120" t="n"/>
      <c r="V1215" s="120" t="n"/>
      <c r="W1215" s="121" t="n"/>
      <c r="X1215" s="122" t="n"/>
      <c r="Y1215" s="122" t="n"/>
      <c r="Z1215" s="143" t="n"/>
      <c r="AA1215" s="140" t="n"/>
      <c r="AB1215" s="140" t="n"/>
      <c r="AC1215" s="144" t="n"/>
      <c r="AD1215" s="142" t="n"/>
      <c r="AE1215" s="142" t="n"/>
    </row>
    <row r="1216" ht="15" customHeight="1" thickBot="1">
      <c r="B1216" s="702" t="inlineStr">
        <is>
          <t>90MS09L-L</t>
        </is>
      </c>
      <c r="C1216" s="89">
        <f>SUMIF(数量表!D:H,B1216,数量表!H:H)</f>
        <v/>
      </c>
      <c r="D1216" t="n">
        <v>27</v>
      </c>
      <c r="E1216" t="n">
        <v>105</v>
      </c>
      <c r="F1216" s="86" t="n">
        <v>976</v>
      </c>
      <c r="G1216" t="inlineStr">
        <is>
          <t>×</t>
        </is>
      </c>
      <c r="H1216" s="87" t="n">
        <v>2</v>
      </c>
      <c r="I1216" s="214">
        <f>C1216*H1216</f>
        <v/>
      </c>
      <c r="J1216" s="29" t="n"/>
      <c r="K1216" s="96" t="n"/>
      <c r="L1216" s="97" t="n"/>
      <c r="M1216" s="97" t="n"/>
      <c r="N1216" s="98" t="inlineStr">
        <is>
          <t>27×105</t>
        </is>
      </c>
      <c r="O1216" s="99">
        <f>F1216</f>
        <v/>
      </c>
      <c r="P1216" s="99">
        <f>SUM(I1216)</f>
        <v/>
      </c>
      <c r="Q1216" s="117" t="n"/>
      <c r="R1216" s="118" t="n"/>
      <c r="S1216" s="118" t="n"/>
      <c r="T1216" s="119" t="n"/>
      <c r="U1216" s="120" t="n"/>
      <c r="V1216" s="120" t="n"/>
      <c r="W1216" s="121" t="n"/>
      <c r="X1216" s="122" t="n"/>
      <c r="Y1216" s="122" t="n"/>
      <c r="Z1216" s="143" t="n"/>
      <c r="AA1216" s="140" t="n"/>
      <c r="AB1216" s="140" t="n"/>
      <c r="AC1216" s="144" t="n"/>
      <c r="AD1216" s="142" t="n"/>
      <c r="AE1216" s="142" t="n"/>
    </row>
    <row r="1217" ht="15" customHeight="1" thickBot="1">
      <c r="B1217" s="702" t="inlineStr">
        <is>
          <t>90MS09L-L</t>
        </is>
      </c>
      <c r="C1217" s="89">
        <f>SUMIF(数量表!D:H,B1217,数量表!H:H)</f>
        <v/>
      </c>
      <c r="D1217" t="n">
        <v>27</v>
      </c>
      <c r="E1217" t="n">
        <v>105</v>
      </c>
      <c r="F1217" s="86" t="n">
        <v>868</v>
      </c>
      <c r="G1217" t="inlineStr">
        <is>
          <t>×</t>
        </is>
      </c>
      <c r="H1217" s="87" t="n">
        <v>1</v>
      </c>
      <c r="I1217" s="214">
        <f>C1217*H1217</f>
        <v/>
      </c>
      <c r="J1217" s="29" t="n"/>
      <c r="K1217" s="96" t="n"/>
      <c r="L1217" s="97" t="n"/>
      <c r="M1217" s="97" t="n"/>
      <c r="N1217" s="98" t="inlineStr">
        <is>
          <t>27×105</t>
        </is>
      </c>
      <c r="O1217" s="99">
        <f>F1217</f>
        <v/>
      </c>
      <c r="P1217" s="99">
        <f>SUM(I1217)</f>
        <v/>
      </c>
      <c r="Q1217" s="117" t="n"/>
      <c r="R1217" s="118" t="n"/>
      <c r="S1217" s="118" t="n"/>
      <c r="T1217" s="119" t="n"/>
      <c r="U1217" s="120" t="n"/>
      <c r="V1217" s="120" t="n"/>
      <c r="W1217" s="121" t="n"/>
      <c r="X1217" s="122" t="n"/>
      <c r="Y1217" s="122" t="n"/>
      <c r="Z1217" s="143" t="n"/>
      <c r="AA1217" s="140" t="n"/>
      <c r="AB1217" s="140" t="n"/>
      <c r="AC1217" s="144" t="n"/>
      <c r="AD1217" s="142" t="n"/>
      <c r="AE1217" s="142" t="n"/>
    </row>
    <row r="1218" ht="15" customHeight="1" thickBot="1">
      <c r="B1218" s="702" t="inlineStr">
        <is>
          <t>90MS09L-L</t>
        </is>
      </c>
      <c r="C1218" s="89">
        <f>SUMIF(数量表!D:H,B1218,数量表!H:H)</f>
        <v/>
      </c>
      <c r="D1218" t="n">
        <v>27</v>
      </c>
      <c r="E1218" t="n">
        <v>105</v>
      </c>
      <c r="F1218" s="86" t="n">
        <v>760</v>
      </c>
      <c r="G1218" t="inlineStr">
        <is>
          <t>○</t>
        </is>
      </c>
      <c r="H1218" s="87" t="n">
        <v>2</v>
      </c>
      <c r="I1218" s="214">
        <f>C1218*H1218</f>
        <v/>
      </c>
      <c r="J1218" s="29" t="n"/>
      <c r="K1218" s="96" t="n"/>
      <c r="L1218" s="97" t="n"/>
      <c r="M1218" s="97" t="n"/>
      <c r="N1218" s="98" t="inlineStr">
        <is>
          <t>27×105</t>
        </is>
      </c>
      <c r="O1218" s="99">
        <f>F1218</f>
        <v/>
      </c>
      <c r="P1218" s="99">
        <f>SUM(I1218)</f>
        <v/>
      </c>
      <c r="Q1218" s="117" t="n"/>
      <c r="R1218" s="118" t="n"/>
      <c r="S1218" s="118" t="n"/>
      <c r="T1218" s="119" t="n"/>
      <c r="U1218" s="120" t="n"/>
      <c r="V1218" s="120" t="n"/>
      <c r="W1218" s="121" t="n"/>
      <c r="X1218" s="122" t="n"/>
      <c r="Y1218" s="122" t="n"/>
      <c r="Z1218" s="143" t="n"/>
      <c r="AA1218" s="140" t="n"/>
      <c r="AB1218" s="140" t="n"/>
      <c r="AC1218" s="144" t="n"/>
      <c r="AD1218" s="142" t="n"/>
      <c r="AE1218" s="142" t="n"/>
    </row>
    <row r="1219" ht="15" customHeight="1" thickBot="1">
      <c r="B1219" s="703" t="inlineStr">
        <is>
          <t>90MS09L-L</t>
        </is>
      </c>
      <c r="C1219" s="89">
        <f>SUMIF(数量表!D:H,B1219,数量表!H:H)</f>
        <v/>
      </c>
      <c r="D1219" s="89" t="n">
        <v>27</v>
      </c>
      <c r="E1219" s="89" t="n">
        <v>105</v>
      </c>
      <c r="F1219" s="90" t="n">
        <v>150</v>
      </c>
      <c r="G1219" s="89" t="inlineStr">
        <is>
          <t>×</t>
        </is>
      </c>
      <c r="H1219" s="91" t="n">
        <v>1</v>
      </c>
      <c r="I1219" s="213">
        <f>C1219*H1219</f>
        <v/>
      </c>
      <c r="J1219" s="29" t="n"/>
      <c r="K1219" s="96" t="n"/>
      <c r="L1219" s="97" t="n"/>
      <c r="M1219" s="97" t="n"/>
      <c r="N1219" s="98" t="inlineStr">
        <is>
          <t>27×105</t>
        </is>
      </c>
      <c r="O1219" s="99">
        <f>F1219</f>
        <v/>
      </c>
      <c r="P1219" s="99">
        <f>SUM(I1219)</f>
        <v/>
      </c>
      <c r="Q1219" s="117" t="n"/>
      <c r="R1219" s="118" t="n"/>
      <c r="S1219" s="118" t="n"/>
      <c r="T1219" s="119" t="n"/>
      <c r="U1219" s="120" t="n"/>
      <c r="V1219" s="120" t="n"/>
      <c r="W1219" s="121" t="n"/>
      <c r="X1219" s="122" t="n"/>
      <c r="Y1219" s="122" t="n"/>
      <c r="Z1219" s="143" t="n"/>
      <c r="AA1219" s="140" t="n"/>
      <c r="AB1219" s="140" t="n"/>
      <c r="AC1219" s="144" t="n"/>
      <c r="AD1219" s="142" t="n"/>
      <c r="AE1219" s="142" t="n"/>
    </row>
    <row r="1220" ht="15" customHeight="1" thickBot="1">
      <c r="B1220" s="701" t="inlineStr">
        <is>
          <t>90MS09R</t>
        </is>
      </c>
      <c r="C1220" s="89">
        <f>SUMIF(数量表!D:H,B1220,数量表!H:H)</f>
        <v/>
      </c>
      <c r="D1220" s="80" t="n">
        <v>27</v>
      </c>
      <c r="E1220" s="80" t="n">
        <v>105</v>
      </c>
      <c r="F1220" s="81" t="n">
        <v>2048</v>
      </c>
      <c r="G1220" s="80" t="inlineStr">
        <is>
          <t>×</t>
        </is>
      </c>
      <c r="H1220" s="82" t="n">
        <v>1</v>
      </c>
      <c r="I1220" s="212">
        <f>C1220*H1220</f>
        <v/>
      </c>
      <c r="J1220" s="29" t="n"/>
      <c r="K1220" s="96" t="n"/>
      <c r="L1220" s="97" t="n"/>
      <c r="M1220" s="97" t="n"/>
      <c r="N1220" s="98" t="inlineStr">
        <is>
          <t>27×105</t>
        </is>
      </c>
      <c r="O1220" s="99">
        <f>F1220</f>
        <v/>
      </c>
      <c r="P1220" s="99">
        <f>SUM(I1220)</f>
        <v/>
      </c>
      <c r="Q1220" s="117" t="n"/>
      <c r="R1220" s="118" t="n"/>
      <c r="S1220" s="118" t="n"/>
      <c r="T1220" s="119" t="n"/>
      <c r="U1220" s="120" t="n"/>
      <c r="V1220" s="120" t="n"/>
      <c r="W1220" s="121" t="n"/>
      <c r="X1220" s="122" t="n"/>
      <c r="Y1220" s="122" t="n"/>
      <c r="Z1220" s="143" t="n"/>
      <c r="AA1220" s="140" t="n"/>
      <c r="AB1220" s="140" t="n"/>
      <c r="AC1220" s="144" t="n"/>
      <c r="AD1220" s="142" t="n"/>
      <c r="AE1220" s="142" t="n"/>
    </row>
    <row r="1221" ht="15" customHeight="1" thickBot="1">
      <c r="B1221" s="702" t="inlineStr">
        <is>
          <t>90MS09R</t>
        </is>
      </c>
      <c r="C1221" s="89">
        <f>SUMIF(数量表!D:H,B1221,数量表!H:H)</f>
        <v/>
      </c>
      <c r="D1221" t="n">
        <v>27</v>
      </c>
      <c r="E1221" t="n">
        <v>105</v>
      </c>
      <c r="F1221" s="86" t="n">
        <v>976</v>
      </c>
      <c r="G1221" t="inlineStr">
        <is>
          <t>×</t>
        </is>
      </c>
      <c r="H1221" s="87" t="n">
        <v>2</v>
      </c>
      <c r="I1221" s="214">
        <f>C1221*H1221</f>
        <v/>
      </c>
      <c r="J1221" s="29" t="n"/>
      <c r="K1221" s="96" t="n"/>
      <c r="L1221" s="97" t="n"/>
      <c r="M1221" s="97" t="n"/>
      <c r="N1221" s="98" t="inlineStr">
        <is>
          <t>27×105</t>
        </is>
      </c>
      <c r="O1221" s="99">
        <f>F1221</f>
        <v/>
      </c>
      <c r="P1221" s="99">
        <f>SUM(I1221)</f>
        <v/>
      </c>
      <c r="Q1221" s="117" t="n"/>
      <c r="R1221" s="118" t="n"/>
      <c r="S1221" s="118" t="n"/>
      <c r="T1221" s="119" t="n"/>
      <c r="U1221" s="120" t="n"/>
      <c r="V1221" s="120" t="n"/>
      <c r="W1221" s="121" t="n"/>
      <c r="X1221" s="122" t="n"/>
      <c r="Y1221" s="122" t="n"/>
      <c r="Z1221" s="143" t="n"/>
      <c r="AA1221" s="140" t="n"/>
      <c r="AB1221" s="140" t="n"/>
      <c r="AC1221" s="144" t="n"/>
      <c r="AD1221" s="142" t="n"/>
      <c r="AE1221" s="142" t="n"/>
    </row>
    <row r="1222" ht="15" customHeight="1" thickBot="1">
      <c r="B1222" s="702" t="inlineStr">
        <is>
          <t>90MS09R</t>
        </is>
      </c>
      <c r="C1222" s="89">
        <f>SUMIF(数量表!D:H,B1222,数量表!H:H)</f>
        <v/>
      </c>
      <c r="D1222" t="n">
        <v>27</v>
      </c>
      <c r="E1222" t="n">
        <v>105</v>
      </c>
      <c r="F1222" s="86" t="n">
        <v>868</v>
      </c>
      <c r="G1222" t="inlineStr">
        <is>
          <t>×</t>
        </is>
      </c>
      <c r="H1222" s="87" t="n">
        <v>1</v>
      </c>
      <c r="I1222" s="214">
        <f>C1222*H1222</f>
        <v/>
      </c>
      <c r="J1222" s="29" t="n"/>
      <c r="K1222" s="96" t="n"/>
      <c r="L1222" s="97" t="n"/>
      <c r="M1222" s="97" t="n"/>
      <c r="N1222" s="98" t="inlineStr">
        <is>
          <t>27×105</t>
        </is>
      </c>
      <c r="O1222" s="99">
        <f>F1222</f>
        <v/>
      </c>
      <c r="P1222" s="99">
        <f>SUM(I1222)</f>
        <v/>
      </c>
      <c r="Q1222" s="117" t="n"/>
      <c r="R1222" s="118" t="n"/>
      <c r="S1222" s="118" t="n"/>
      <c r="T1222" s="119" t="n"/>
      <c r="U1222" s="120" t="n"/>
      <c r="V1222" s="120" t="n"/>
      <c r="W1222" s="121" t="n"/>
      <c r="X1222" s="122" t="n"/>
      <c r="Y1222" s="122" t="n"/>
      <c r="Z1222" s="143" t="n"/>
      <c r="AA1222" s="140" t="n"/>
      <c r="AB1222" s="140" t="n"/>
      <c r="AC1222" s="144" t="n"/>
      <c r="AD1222" s="142" t="n"/>
      <c r="AE1222" s="142" t="n"/>
    </row>
    <row r="1223" ht="15" customHeight="1" thickBot="1">
      <c r="B1223" s="702" t="inlineStr">
        <is>
          <t>90MS09R</t>
        </is>
      </c>
      <c r="C1223" s="89">
        <f>SUMIF(数量表!D:H,B1223,数量表!H:H)</f>
        <v/>
      </c>
      <c r="D1223" t="n">
        <v>27</v>
      </c>
      <c r="E1223" t="n">
        <v>105</v>
      </c>
      <c r="F1223" s="86" t="n">
        <v>760</v>
      </c>
      <c r="G1223" t="inlineStr">
        <is>
          <t>○</t>
        </is>
      </c>
      <c r="H1223" s="87" t="n">
        <v>2</v>
      </c>
      <c r="I1223" s="214">
        <f>C1223*H1223</f>
        <v/>
      </c>
      <c r="J1223" s="29" t="n"/>
      <c r="K1223" s="96" t="n"/>
      <c r="L1223" s="97" t="n"/>
      <c r="M1223" s="97" t="n"/>
      <c r="N1223" s="98" t="inlineStr">
        <is>
          <t>27×105</t>
        </is>
      </c>
      <c r="O1223" s="99">
        <f>F1223</f>
        <v/>
      </c>
      <c r="P1223" s="99">
        <f>SUM(I1223)</f>
        <v/>
      </c>
      <c r="Q1223" s="117" t="n"/>
      <c r="R1223" s="118" t="n"/>
      <c r="S1223" s="118" t="n"/>
      <c r="T1223" s="119" t="n"/>
      <c r="U1223" s="120" t="n"/>
      <c r="V1223" s="120" t="n"/>
      <c r="W1223" s="121" t="n"/>
      <c r="X1223" s="122" t="n"/>
      <c r="Y1223" s="122" t="n"/>
      <c r="Z1223" s="143" t="n"/>
      <c r="AA1223" s="140" t="n"/>
      <c r="AB1223" s="140" t="n"/>
      <c r="AC1223" s="144" t="n"/>
      <c r="AD1223" s="142" t="n"/>
      <c r="AE1223" s="142" t="n"/>
    </row>
    <row r="1224" ht="15" customHeight="1" thickBot="1">
      <c r="B1224" s="703" t="inlineStr">
        <is>
          <t>90MS09R</t>
        </is>
      </c>
      <c r="C1224" s="89">
        <f>SUMIF(数量表!D:H,B1224,数量表!H:H)</f>
        <v/>
      </c>
      <c r="D1224" s="89" t="n">
        <v>27</v>
      </c>
      <c r="E1224" s="89" t="n">
        <v>105</v>
      </c>
      <c r="F1224" s="90" t="n">
        <v>150</v>
      </c>
      <c r="G1224" s="89" t="inlineStr">
        <is>
          <t>×</t>
        </is>
      </c>
      <c r="H1224" s="91" t="n">
        <v>1</v>
      </c>
      <c r="I1224" s="213">
        <f>C1224*H1224</f>
        <v/>
      </c>
      <c r="J1224" s="29" t="n"/>
      <c r="K1224" s="96" t="n"/>
      <c r="L1224" s="97" t="n"/>
      <c r="M1224" s="97" t="n"/>
      <c r="N1224" s="98" t="inlineStr">
        <is>
          <t>27×105</t>
        </is>
      </c>
      <c r="O1224" s="99">
        <f>F1224</f>
        <v/>
      </c>
      <c r="P1224" s="99">
        <f>SUM(I1224)</f>
        <v/>
      </c>
      <c r="Q1224" s="117" t="n"/>
      <c r="R1224" s="118" t="n"/>
      <c r="S1224" s="118" t="n"/>
      <c r="T1224" s="119" t="n"/>
      <c r="U1224" s="120" t="n"/>
      <c r="V1224" s="120" t="n"/>
      <c r="W1224" s="121" t="n"/>
      <c r="X1224" s="122" t="n"/>
      <c r="Y1224" s="122" t="n"/>
      <c r="Z1224" s="143" t="n"/>
      <c r="AA1224" s="140" t="n"/>
      <c r="AB1224" s="140" t="n"/>
      <c r="AC1224" s="144" t="n"/>
      <c r="AD1224" s="142" t="n"/>
      <c r="AE1224" s="142" t="n"/>
    </row>
    <row r="1225" ht="15" customHeight="1" thickBot="1">
      <c r="B1225" s="701" t="inlineStr">
        <is>
          <t>90MS09-R</t>
        </is>
      </c>
      <c r="C1225" s="89">
        <f>SUMIF(数量表!D:H,B1225,数量表!H:H)</f>
        <v/>
      </c>
      <c r="D1225" s="80" t="n">
        <v>27</v>
      </c>
      <c r="E1225" s="80" t="n">
        <v>105</v>
      </c>
      <c r="F1225" s="81" t="n">
        <v>976</v>
      </c>
      <c r="G1225" s="80" t="inlineStr">
        <is>
          <t>×</t>
        </is>
      </c>
      <c r="H1225" s="82" t="n">
        <v>2</v>
      </c>
      <c r="I1225" s="212">
        <f>C1225*H1225</f>
        <v/>
      </c>
      <c r="J1225" s="29" t="n"/>
      <c r="K1225" s="96" t="n"/>
      <c r="L1225" s="97" t="n"/>
      <c r="M1225" s="97" t="n"/>
      <c r="N1225" s="98" t="inlineStr">
        <is>
          <t>27×105</t>
        </is>
      </c>
      <c r="O1225" s="99">
        <f>F1225</f>
        <v/>
      </c>
      <c r="P1225" s="99">
        <f>SUM(I1225)</f>
        <v/>
      </c>
      <c r="Q1225" s="117" t="n"/>
      <c r="R1225" s="118" t="n"/>
      <c r="S1225" s="118" t="n"/>
      <c r="T1225" s="119" t="n"/>
      <c r="U1225" s="120" t="n"/>
      <c r="V1225" s="120" t="n"/>
      <c r="W1225" s="121" t="n"/>
      <c r="X1225" s="122" t="n"/>
      <c r="Y1225" s="122" t="n"/>
      <c r="Z1225" s="143" t="n"/>
      <c r="AA1225" s="140" t="n"/>
      <c r="AB1225" s="140" t="n"/>
      <c r="AC1225" s="144" t="n"/>
      <c r="AD1225" s="142" t="n"/>
      <c r="AE1225" s="142" t="n"/>
    </row>
    <row r="1226" ht="15" customHeight="1" thickBot="1">
      <c r="B1226" s="702" t="inlineStr">
        <is>
          <t>90MS09-R</t>
        </is>
      </c>
      <c r="C1226" s="89">
        <f>SUMIF(数量表!D:H,B1226,数量表!H:H)</f>
        <v/>
      </c>
      <c r="D1226" t="n">
        <v>27</v>
      </c>
      <c r="E1226" t="n">
        <v>105</v>
      </c>
      <c r="F1226" s="86" t="n">
        <v>868</v>
      </c>
      <c r="G1226" t="inlineStr">
        <is>
          <t>×</t>
        </is>
      </c>
      <c r="H1226" s="87" t="n">
        <v>1</v>
      </c>
      <c r="I1226" s="214">
        <f>C1226*H1226</f>
        <v/>
      </c>
      <c r="J1226" s="29" t="n"/>
      <c r="K1226" s="96" t="n"/>
      <c r="L1226" s="97" t="n"/>
      <c r="M1226" s="97" t="n"/>
      <c r="N1226" s="98" t="inlineStr">
        <is>
          <t>27×105</t>
        </is>
      </c>
      <c r="O1226" s="99">
        <f>F1226</f>
        <v/>
      </c>
      <c r="P1226" s="99">
        <f>SUM(I1226)</f>
        <v/>
      </c>
      <c r="Q1226" s="117" t="n"/>
      <c r="R1226" s="118" t="n"/>
      <c r="S1226" s="118" t="n"/>
      <c r="T1226" s="119" t="n"/>
      <c r="U1226" s="120" t="n"/>
      <c r="V1226" s="120" t="n"/>
      <c r="W1226" s="121" t="n"/>
      <c r="X1226" s="122" t="n"/>
      <c r="Y1226" s="122" t="n"/>
      <c r="Z1226" s="143" t="n"/>
      <c r="AA1226" s="140" t="n"/>
      <c r="AB1226" s="140" t="n"/>
      <c r="AC1226" s="144" t="n"/>
      <c r="AD1226" s="142" t="n"/>
      <c r="AE1226" s="142" t="n"/>
    </row>
    <row r="1227" ht="15" customHeight="1" thickBot="1">
      <c r="B1227" s="702" t="inlineStr">
        <is>
          <t>90MS09-R</t>
        </is>
      </c>
      <c r="C1227" s="89">
        <f>SUMIF(数量表!D:H,B1227,数量表!H:H)</f>
        <v/>
      </c>
      <c r="D1227" t="n">
        <v>27</v>
      </c>
      <c r="E1227" t="n">
        <v>105</v>
      </c>
      <c r="F1227" s="86" t="n">
        <v>800</v>
      </c>
      <c r="G1227" t="inlineStr">
        <is>
          <t>○</t>
        </is>
      </c>
      <c r="H1227" s="87" t="n">
        <v>2</v>
      </c>
      <c r="I1227" s="214">
        <f>C1227*H1227</f>
        <v/>
      </c>
      <c r="J1227" s="29" t="n"/>
      <c r="K1227" s="96" t="n"/>
      <c r="L1227" s="97" t="n"/>
      <c r="M1227" s="97" t="n"/>
      <c r="N1227" s="98" t="inlineStr">
        <is>
          <t>27×105</t>
        </is>
      </c>
      <c r="O1227" s="99">
        <f>F1227</f>
        <v/>
      </c>
      <c r="P1227" s="99">
        <f>SUM(I1227)</f>
        <v/>
      </c>
      <c r="Q1227" s="117" t="n"/>
      <c r="R1227" s="118" t="n"/>
      <c r="S1227" s="118" t="n"/>
      <c r="T1227" s="119" t="n"/>
      <c r="U1227" s="120" t="n"/>
      <c r="V1227" s="120" t="n"/>
      <c r="W1227" s="121" t="n"/>
      <c r="X1227" s="122" t="n"/>
      <c r="Y1227" s="122" t="n"/>
      <c r="Z1227" s="143" t="n"/>
      <c r="AA1227" s="140" t="n"/>
      <c r="AB1227" s="140" t="n"/>
      <c r="AC1227" s="144" t="n"/>
      <c r="AD1227" s="142" t="n"/>
      <c r="AE1227" s="142" t="n"/>
    </row>
    <row r="1228" ht="15" customHeight="1" thickBot="1">
      <c r="B1228" s="703" t="inlineStr">
        <is>
          <t>90MS09-R</t>
        </is>
      </c>
      <c r="C1228" s="89">
        <f>SUMIF(数量表!D:H,B1228,数量表!H:H)</f>
        <v/>
      </c>
      <c r="D1228" s="89" t="n">
        <v>27</v>
      </c>
      <c r="E1228" s="89" t="n">
        <v>105</v>
      </c>
      <c r="F1228" s="90" t="n">
        <v>150</v>
      </c>
      <c r="G1228" s="89" t="inlineStr">
        <is>
          <t>×</t>
        </is>
      </c>
      <c r="H1228" s="91" t="n">
        <v>1</v>
      </c>
      <c r="I1228" s="213">
        <f>C1228*H1228</f>
        <v/>
      </c>
      <c r="J1228" s="29" t="n"/>
      <c r="K1228" s="96" t="n"/>
      <c r="L1228" s="97" t="n"/>
      <c r="M1228" s="97" t="n"/>
      <c r="N1228" s="98" t="inlineStr">
        <is>
          <t>27×105</t>
        </is>
      </c>
      <c r="O1228" s="99">
        <f>F1228</f>
        <v/>
      </c>
      <c r="P1228" s="99">
        <f>SUM(I1228)</f>
        <v/>
      </c>
      <c r="Q1228" s="117" t="n"/>
      <c r="R1228" s="118" t="n"/>
      <c r="S1228" s="118" t="n"/>
      <c r="T1228" s="119" t="n"/>
      <c r="U1228" s="120" t="n"/>
      <c r="V1228" s="120" t="n"/>
      <c r="W1228" s="121" t="n"/>
      <c r="X1228" s="122" t="n"/>
      <c r="Y1228" s="122" t="n"/>
      <c r="Z1228" s="143" t="n"/>
      <c r="AA1228" s="140" t="n"/>
      <c r="AB1228" s="140" t="n"/>
      <c r="AC1228" s="144" t="n"/>
      <c r="AD1228" s="142" t="n"/>
      <c r="AE1228" s="142" t="n"/>
    </row>
    <row r="1229" ht="15" customHeight="1" thickBot="1">
      <c r="B1229" s="701" t="inlineStr">
        <is>
          <t>90MS09R-R</t>
        </is>
      </c>
      <c r="C1229" s="89">
        <f>SUMIF(数量表!D:H,B1229,数量表!H:H)</f>
        <v/>
      </c>
      <c r="D1229" s="80" t="n">
        <v>27</v>
      </c>
      <c r="E1229" s="80" t="n">
        <v>105</v>
      </c>
      <c r="F1229" s="81" t="n">
        <v>2048</v>
      </c>
      <c r="G1229" s="80" t="inlineStr">
        <is>
          <t>×</t>
        </is>
      </c>
      <c r="H1229" s="82" t="n">
        <v>1</v>
      </c>
      <c r="I1229" s="212">
        <f>C1229*H1229</f>
        <v/>
      </c>
      <c r="J1229" s="29" t="n"/>
      <c r="K1229" s="96" t="n"/>
      <c r="L1229" s="97" t="n"/>
      <c r="M1229" s="97" t="n"/>
      <c r="N1229" s="98" t="inlineStr">
        <is>
          <t>27×105</t>
        </is>
      </c>
      <c r="O1229" s="99">
        <f>F1229</f>
        <v/>
      </c>
      <c r="P1229" s="99">
        <f>SUM(I1229)</f>
        <v/>
      </c>
      <c r="Q1229" s="117" t="n"/>
      <c r="R1229" s="118" t="n"/>
      <c r="S1229" s="118" t="n"/>
      <c r="T1229" s="119" t="n"/>
      <c r="U1229" s="120" t="n"/>
      <c r="V1229" s="120" t="n"/>
      <c r="W1229" s="121" t="n"/>
      <c r="X1229" s="122" t="n"/>
      <c r="Y1229" s="122" t="n"/>
      <c r="Z1229" s="143" t="n"/>
      <c r="AA1229" s="140" t="n"/>
      <c r="AB1229" s="140" t="n"/>
      <c r="AC1229" s="144" t="n"/>
      <c r="AD1229" s="142" t="n"/>
      <c r="AE1229" s="142" t="n"/>
    </row>
    <row r="1230" ht="15" customHeight="1" thickBot="1">
      <c r="B1230" s="702" t="inlineStr">
        <is>
          <t>90MS09R-R</t>
        </is>
      </c>
      <c r="C1230" s="89">
        <f>SUMIF(数量表!D:H,B1230,数量表!H:H)</f>
        <v/>
      </c>
      <c r="D1230" t="n">
        <v>27</v>
      </c>
      <c r="E1230" t="n">
        <v>105</v>
      </c>
      <c r="F1230" s="86" t="n">
        <v>976</v>
      </c>
      <c r="G1230" t="inlineStr">
        <is>
          <t>×</t>
        </is>
      </c>
      <c r="H1230" s="87" t="n">
        <v>2</v>
      </c>
      <c r="I1230" s="214">
        <f>C1230*H1230</f>
        <v/>
      </c>
      <c r="J1230" s="29" t="n"/>
      <c r="K1230" s="96" t="n"/>
      <c r="L1230" s="97" t="n"/>
      <c r="M1230" s="97" t="n"/>
      <c r="N1230" s="98" t="inlineStr">
        <is>
          <t>27×105</t>
        </is>
      </c>
      <c r="O1230" s="99">
        <f>F1230</f>
        <v/>
      </c>
      <c r="P1230" s="99">
        <f>SUM(I1230)</f>
        <v/>
      </c>
      <c r="Q1230" s="117" t="n"/>
      <c r="R1230" s="118" t="n"/>
      <c r="S1230" s="118" t="n"/>
      <c r="T1230" s="119" t="n"/>
      <c r="U1230" s="120" t="n"/>
      <c r="V1230" s="120" t="n"/>
      <c r="W1230" s="121" t="n"/>
      <c r="X1230" s="122" t="n"/>
      <c r="Y1230" s="122" t="n"/>
      <c r="Z1230" s="143" t="n"/>
      <c r="AA1230" s="140" t="n"/>
      <c r="AB1230" s="140" t="n"/>
      <c r="AC1230" s="144" t="n"/>
      <c r="AD1230" s="142" t="n"/>
      <c r="AE1230" s="142" t="n"/>
    </row>
    <row r="1231" ht="15" customHeight="1" thickBot="1">
      <c r="B1231" s="702" t="inlineStr">
        <is>
          <t>90MS09R-R</t>
        </is>
      </c>
      <c r="C1231" s="89">
        <f>SUMIF(数量表!D:H,B1231,数量表!H:H)</f>
        <v/>
      </c>
      <c r="D1231" t="n">
        <v>27</v>
      </c>
      <c r="E1231" t="n">
        <v>105</v>
      </c>
      <c r="F1231" s="86" t="n">
        <v>868</v>
      </c>
      <c r="G1231" t="inlineStr">
        <is>
          <t>×</t>
        </is>
      </c>
      <c r="H1231" s="87" t="n">
        <v>1</v>
      </c>
      <c r="I1231" s="214">
        <f>C1231*H1231</f>
        <v/>
      </c>
      <c r="J1231" s="29" t="n"/>
      <c r="K1231" s="96" t="n"/>
      <c r="L1231" s="97" t="n"/>
      <c r="M1231" s="97" t="n"/>
      <c r="N1231" s="98" t="inlineStr">
        <is>
          <t>27×105</t>
        </is>
      </c>
      <c r="O1231" s="99">
        <f>F1231</f>
        <v/>
      </c>
      <c r="P1231" s="99">
        <f>SUM(I1231)</f>
        <v/>
      </c>
      <c r="Q1231" s="117" t="n"/>
      <c r="R1231" s="118" t="n"/>
      <c r="S1231" s="118" t="n"/>
      <c r="T1231" s="119" t="n"/>
      <c r="U1231" s="120" t="n"/>
      <c r="V1231" s="120" t="n"/>
      <c r="W1231" s="121" t="n"/>
      <c r="X1231" s="122" t="n"/>
      <c r="Y1231" s="122" t="n"/>
      <c r="Z1231" s="143" t="n"/>
      <c r="AA1231" s="140" t="n"/>
      <c r="AB1231" s="140" t="n"/>
      <c r="AC1231" s="144" t="n"/>
      <c r="AD1231" s="142" t="n"/>
      <c r="AE1231" s="142" t="n"/>
    </row>
    <row r="1232" ht="15" customHeight="1" thickBot="1">
      <c r="B1232" s="702" t="inlineStr">
        <is>
          <t>90MS09R-R</t>
        </is>
      </c>
      <c r="C1232" s="89">
        <f>SUMIF(数量表!D:H,B1232,数量表!H:H)</f>
        <v/>
      </c>
      <c r="D1232" t="n">
        <v>27</v>
      </c>
      <c r="E1232" t="n">
        <v>105</v>
      </c>
      <c r="F1232" s="86" t="n">
        <v>760</v>
      </c>
      <c r="G1232" t="inlineStr">
        <is>
          <t>○</t>
        </is>
      </c>
      <c r="H1232" s="87" t="n">
        <v>2</v>
      </c>
      <c r="I1232" s="214">
        <f>C1232*H1232</f>
        <v/>
      </c>
      <c r="J1232" s="29" t="n"/>
      <c r="K1232" s="96" t="n"/>
      <c r="L1232" s="97" t="n"/>
      <c r="M1232" s="97" t="n"/>
      <c r="N1232" s="98" t="inlineStr">
        <is>
          <t>27×105</t>
        </is>
      </c>
      <c r="O1232" s="99">
        <f>F1232</f>
        <v/>
      </c>
      <c r="P1232" s="99">
        <f>SUM(I1232)</f>
        <v/>
      </c>
      <c r="Q1232" s="117" t="n"/>
      <c r="R1232" s="118" t="n"/>
      <c r="S1232" s="118" t="n"/>
      <c r="T1232" s="119" t="n"/>
      <c r="U1232" s="120" t="n"/>
      <c r="V1232" s="120" t="n"/>
      <c r="W1232" s="121" t="n"/>
      <c r="X1232" s="122" t="n"/>
      <c r="Y1232" s="122" t="n"/>
      <c r="Z1232" s="143" t="n"/>
      <c r="AA1232" s="140" t="n"/>
      <c r="AB1232" s="140" t="n"/>
      <c r="AC1232" s="144" t="n"/>
      <c r="AD1232" s="142" t="n"/>
      <c r="AE1232" s="142" t="n"/>
    </row>
    <row r="1233" ht="15" customHeight="1" thickBot="1">
      <c r="B1233" s="703" t="inlineStr">
        <is>
          <t>90MS09R-R</t>
        </is>
      </c>
      <c r="C1233" s="89">
        <f>SUMIF(数量表!D:H,B1233,数量表!H:H)</f>
        <v/>
      </c>
      <c r="D1233" s="89" t="n">
        <v>27</v>
      </c>
      <c r="E1233" s="89" t="n">
        <v>105</v>
      </c>
      <c r="F1233" s="90" t="n">
        <v>150</v>
      </c>
      <c r="G1233" s="89" t="inlineStr">
        <is>
          <t>×</t>
        </is>
      </c>
      <c r="H1233" s="91" t="n">
        <v>1</v>
      </c>
      <c r="I1233" s="213">
        <f>C1233*H1233</f>
        <v/>
      </c>
      <c r="J1233" s="29" t="n"/>
      <c r="K1233" s="96" t="n"/>
      <c r="L1233" s="97" t="n"/>
      <c r="M1233" s="97" t="n"/>
      <c r="N1233" s="98" t="inlineStr">
        <is>
          <t>27×105</t>
        </is>
      </c>
      <c r="O1233" s="99">
        <f>F1233</f>
        <v/>
      </c>
      <c r="P1233" s="99">
        <f>SUM(I1233)</f>
        <v/>
      </c>
      <c r="Q1233" s="117" t="n"/>
      <c r="R1233" s="118" t="n"/>
      <c r="S1233" s="118" t="n"/>
      <c r="T1233" s="119" t="n"/>
      <c r="U1233" s="120" t="n"/>
      <c r="V1233" s="120" t="n"/>
      <c r="W1233" s="121" t="n"/>
      <c r="X1233" s="122" t="n"/>
      <c r="Y1233" s="122" t="n"/>
      <c r="Z1233" s="143" t="n"/>
      <c r="AA1233" s="140" t="n"/>
      <c r="AB1233" s="140" t="n"/>
      <c r="AC1233" s="144" t="n"/>
      <c r="AD1233" s="142" t="n"/>
      <c r="AE1233" s="142" t="n"/>
    </row>
    <row r="1234" ht="15" customHeight="1" thickBot="1">
      <c r="B1234" s="701" t="inlineStr">
        <is>
          <t>90MSQ09-L</t>
        </is>
      </c>
      <c r="C1234" s="89">
        <f>SUMIF(数量表!D:H,B1234,数量表!H:H)</f>
        <v/>
      </c>
      <c r="D1234" s="80" t="n">
        <v>27</v>
      </c>
      <c r="E1234" s="80" t="n">
        <v>105</v>
      </c>
      <c r="F1234" s="81" t="n">
        <v>976</v>
      </c>
      <c r="G1234" s="80" t="inlineStr">
        <is>
          <t>×</t>
        </is>
      </c>
      <c r="H1234" s="82" t="n">
        <v>2</v>
      </c>
      <c r="I1234" s="212">
        <f>C1234*H1234</f>
        <v/>
      </c>
      <c r="J1234" s="29" t="n"/>
      <c r="K1234" s="96" t="n"/>
      <c r="L1234" s="97" t="n"/>
      <c r="M1234" s="97" t="n"/>
      <c r="N1234" s="98" t="inlineStr">
        <is>
          <t>27×105</t>
        </is>
      </c>
      <c r="O1234" s="99">
        <f>F1234</f>
        <v/>
      </c>
      <c r="P1234" s="99">
        <f>SUM(I1234)</f>
        <v/>
      </c>
      <c r="Q1234" s="117" t="n"/>
      <c r="R1234" s="118" t="n"/>
      <c r="S1234" s="118" t="n"/>
      <c r="T1234" s="119" t="n"/>
      <c r="U1234" s="120" t="n"/>
      <c r="V1234" s="120" t="n"/>
      <c r="W1234" s="121" t="n"/>
      <c r="X1234" s="122" t="n"/>
      <c r="Y1234" s="122" t="n"/>
      <c r="Z1234" s="143" t="n"/>
      <c r="AA1234" s="140" t="n"/>
      <c r="AB1234" s="140" t="n"/>
      <c r="AC1234" s="144" t="n"/>
      <c r="AD1234" s="142" t="n"/>
      <c r="AE1234" s="142" t="n"/>
    </row>
    <row r="1235" ht="15" customHeight="1" thickBot="1">
      <c r="B1235" s="702" t="inlineStr">
        <is>
          <t>90MSQ09-L</t>
        </is>
      </c>
      <c r="C1235" s="89">
        <f>SUMIF(数量表!D:H,B1235,数量表!H:H)</f>
        <v/>
      </c>
      <c r="D1235" t="n">
        <v>27</v>
      </c>
      <c r="E1235" t="n">
        <v>105</v>
      </c>
      <c r="F1235" s="86" t="n">
        <v>868</v>
      </c>
      <c r="G1235" t="inlineStr">
        <is>
          <t>×</t>
        </is>
      </c>
      <c r="H1235" s="87" t="n">
        <v>1</v>
      </c>
      <c r="I1235" s="214">
        <f>C1235*H1235</f>
        <v/>
      </c>
      <c r="J1235" s="29" t="n"/>
      <c r="K1235" s="96" t="n"/>
      <c r="L1235" s="97" t="n"/>
      <c r="M1235" s="97" t="n"/>
      <c r="N1235" s="98" t="inlineStr">
        <is>
          <t>27×105</t>
        </is>
      </c>
      <c r="O1235" s="99">
        <f>F1235</f>
        <v/>
      </c>
      <c r="P1235" s="99">
        <f>SUM(I1235)</f>
        <v/>
      </c>
      <c r="Q1235" s="117" t="n"/>
      <c r="R1235" s="118" t="n"/>
      <c r="S1235" s="118" t="n"/>
      <c r="T1235" s="119" t="n"/>
      <c r="U1235" s="120" t="n"/>
      <c r="V1235" s="120" t="n"/>
      <c r="W1235" s="121" t="n"/>
      <c r="X1235" s="122" t="n"/>
      <c r="Y1235" s="122" t="n"/>
      <c r="Z1235" s="143" t="n"/>
      <c r="AA1235" s="140" t="n"/>
      <c r="AB1235" s="140" t="n"/>
      <c r="AC1235" s="144" t="n"/>
      <c r="AD1235" s="142" t="n"/>
      <c r="AE1235" s="142" t="n"/>
    </row>
    <row r="1236" ht="15" customHeight="1" thickBot="1">
      <c r="B1236" s="702" t="inlineStr">
        <is>
          <t>90MSQ09-L</t>
        </is>
      </c>
      <c r="C1236" s="89">
        <f>SUMIF(数量表!D:H,B1236,数量表!H:H)</f>
        <v/>
      </c>
      <c r="D1236" t="n">
        <v>27</v>
      </c>
      <c r="E1236" t="n">
        <v>105</v>
      </c>
      <c r="F1236" s="86" t="n">
        <v>572.5</v>
      </c>
      <c r="G1236" t="inlineStr">
        <is>
          <t>○</t>
        </is>
      </c>
      <c r="H1236" s="87" t="n">
        <v>2</v>
      </c>
      <c r="I1236" s="214">
        <f>C1236*H1236</f>
        <v/>
      </c>
      <c r="J1236" s="29" t="n"/>
      <c r="K1236" s="96" t="n"/>
      <c r="L1236" s="97" t="n"/>
      <c r="M1236" s="97" t="n"/>
      <c r="N1236" s="98" t="inlineStr">
        <is>
          <t>27×105</t>
        </is>
      </c>
      <c r="O1236" s="99">
        <f>F1236</f>
        <v/>
      </c>
      <c r="P1236" s="99">
        <f>SUM(I1236)</f>
        <v/>
      </c>
      <c r="Q1236" s="117" t="n"/>
      <c r="R1236" s="118" t="n"/>
      <c r="S1236" s="118" t="n"/>
      <c r="T1236" s="119" t="n"/>
      <c r="U1236" s="120" t="n"/>
      <c r="V1236" s="120" t="n"/>
      <c r="W1236" s="121" t="n"/>
      <c r="X1236" s="122" t="n"/>
      <c r="Y1236" s="122" t="n"/>
      <c r="Z1236" s="143" t="n"/>
      <c r="AA1236" s="140" t="n"/>
      <c r="AB1236" s="140" t="n"/>
      <c r="AC1236" s="144" t="n"/>
      <c r="AD1236" s="142" t="n"/>
      <c r="AE1236" s="142" t="n"/>
    </row>
    <row r="1237" ht="15" customHeight="1" thickBot="1">
      <c r="B1237" s="703" t="inlineStr">
        <is>
          <t>90MSQ09-L</t>
        </is>
      </c>
      <c r="C1237" s="89">
        <f>SUMIF(数量表!D:H,B1237,数量表!H:H)</f>
        <v/>
      </c>
      <c r="D1237" s="89" t="n">
        <v>27</v>
      </c>
      <c r="E1237" s="89" t="n">
        <v>105</v>
      </c>
      <c r="F1237" s="90" t="n">
        <v>150</v>
      </c>
      <c r="G1237" s="89" t="inlineStr">
        <is>
          <t>×</t>
        </is>
      </c>
      <c r="H1237" s="91" t="n">
        <v>1</v>
      </c>
      <c r="I1237" s="213">
        <f>C1237*H1237</f>
        <v/>
      </c>
      <c r="J1237" s="29" t="n"/>
      <c r="K1237" s="96" t="n"/>
      <c r="L1237" s="97" t="n"/>
      <c r="M1237" s="97" t="n"/>
      <c r="N1237" s="98" t="inlineStr">
        <is>
          <t>27×105</t>
        </is>
      </c>
      <c r="O1237" s="99">
        <f>F1237</f>
        <v/>
      </c>
      <c r="P1237" s="99">
        <f>SUM(I1237)</f>
        <v/>
      </c>
      <c r="Q1237" s="117" t="n"/>
      <c r="R1237" s="118" t="n"/>
      <c r="S1237" s="118" t="n"/>
      <c r="T1237" s="119" t="n"/>
      <c r="U1237" s="120" t="n"/>
      <c r="V1237" s="120" t="n"/>
      <c r="W1237" s="121" t="n"/>
      <c r="X1237" s="122" t="n"/>
      <c r="Y1237" s="122" t="n"/>
      <c r="Z1237" s="143" t="n"/>
      <c r="AA1237" s="140" t="n"/>
      <c r="AB1237" s="140" t="n"/>
      <c r="AC1237" s="144" t="n"/>
      <c r="AD1237" s="142" t="n"/>
      <c r="AE1237" s="142" t="n"/>
    </row>
    <row r="1238" ht="15" customHeight="1" thickBot="1">
      <c r="B1238" s="701" t="inlineStr">
        <is>
          <t>90MSQ09L-L</t>
        </is>
      </c>
      <c r="C1238" s="89">
        <f>SUMIF(数量表!D:H,B1238,数量表!H:H)</f>
        <v/>
      </c>
      <c r="D1238" s="80" t="n">
        <v>27</v>
      </c>
      <c r="E1238" s="80" t="n">
        <v>105</v>
      </c>
      <c r="F1238" s="81" t="n">
        <v>2048</v>
      </c>
      <c r="G1238" s="80" t="inlineStr">
        <is>
          <t>×</t>
        </is>
      </c>
      <c r="H1238" s="82" t="n">
        <v>1</v>
      </c>
      <c r="I1238" s="212">
        <f>C1238*H1238</f>
        <v/>
      </c>
      <c r="J1238" s="29" t="n"/>
      <c r="K1238" s="96" t="n"/>
      <c r="L1238" s="97" t="n"/>
      <c r="M1238" s="97" t="n"/>
      <c r="N1238" s="98" t="inlineStr">
        <is>
          <t>27×105</t>
        </is>
      </c>
      <c r="O1238" s="99">
        <f>F1238</f>
        <v/>
      </c>
      <c r="P1238" s="99">
        <f>SUM(I1238)</f>
        <v/>
      </c>
      <c r="Q1238" s="117" t="n"/>
      <c r="R1238" s="118" t="n"/>
      <c r="S1238" s="118" t="n"/>
      <c r="T1238" s="119" t="n"/>
      <c r="U1238" s="120" t="n"/>
      <c r="V1238" s="120" t="n"/>
      <c r="W1238" s="121" t="n"/>
      <c r="X1238" s="122" t="n"/>
      <c r="Y1238" s="122" t="n"/>
      <c r="Z1238" s="143" t="n"/>
      <c r="AA1238" s="140" t="n"/>
      <c r="AB1238" s="140" t="n"/>
      <c r="AC1238" s="144" t="n"/>
      <c r="AD1238" s="142" t="n"/>
      <c r="AE1238" s="142" t="n"/>
    </row>
    <row r="1239" ht="15" customHeight="1" thickBot="1">
      <c r="B1239" s="702" t="inlineStr">
        <is>
          <t>90MSQ09L-L</t>
        </is>
      </c>
      <c r="C1239" s="89">
        <f>SUMIF(数量表!D:H,B1239,数量表!H:H)</f>
        <v/>
      </c>
      <c r="D1239" t="n">
        <v>27</v>
      </c>
      <c r="E1239" t="n">
        <v>105</v>
      </c>
      <c r="F1239" s="86" t="n">
        <v>976</v>
      </c>
      <c r="G1239" t="inlineStr">
        <is>
          <t>×</t>
        </is>
      </c>
      <c r="H1239" s="87" t="n">
        <v>2</v>
      </c>
      <c r="I1239" s="214">
        <f>C1239*H1239</f>
        <v/>
      </c>
      <c r="J1239" s="29" t="n"/>
      <c r="K1239" s="96" t="n"/>
      <c r="L1239" s="97" t="n"/>
      <c r="M1239" s="97" t="n"/>
      <c r="N1239" s="98" t="inlineStr">
        <is>
          <t>27×105</t>
        </is>
      </c>
      <c r="O1239" s="99">
        <f>F1239</f>
        <v/>
      </c>
      <c r="P1239" s="99">
        <f>SUM(I1239)</f>
        <v/>
      </c>
      <c r="Q1239" s="117" t="n"/>
      <c r="R1239" s="118" t="n"/>
      <c r="S1239" s="118" t="n"/>
      <c r="T1239" s="119" t="n"/>
      <c r="U1239" s="120" t="n"/>
      <c r="V1239" s="120" t="n"/>
      <c r="W1239" s="121" t="n"/>
      <c r="X1239" s="122" t="n"/>
      <c r="Y1239" s="122" t="n"/>
      <c r="Z1239" s="143" t="n"/>
      <c r="AA1239" s="140" t="n"/>
      <c r="AB1239" s="140" t="n"/>
      <c r="AC1239" s="144" t="n"/>
      <c r="AD1239" s="142" t="n"/>
      <c r="AE1239" s="142" t="n"/>
    </row>
    <row r="1240" ht="15" customHeight="1" thickBot="1">
      <c r="B1240" s="702" t="inlineStr">
        <is>
          <t>90MSQ09L-L</t>
        </is>
      </c>
      <c r="C1240" s="89">
        <f>SUMIF(数量表!D:H,B1240,数量表!H:H)</f>
        <v/>
      </c>
      <c r="D1240" t="n">
        <v>27</v>
      </c>
      <c r="E1240" t="n">
        <v>105</v>
      </c>
      <c r="F1240" s="86" t="n">
        <v>868</v>
      </c>
      <c r="G1240" t="inlineStr">
        <is>
          <t>×</t>
        </is>
      </c>
      <c r="H1240" s="87" t="n">
        <v>1</v>
      </c>
      <c r="I1240" s="214">
        <f>C1240*H1240</f>
        <v/>
      </c>
      <c r="J1240" s="29" t="n"/>
      <c r="K1240" s="96" t="n"/>
      <c r="L1240" s="97" t="n"/>
      <c r="M1240" s="97" t="n"/>
      <c r="N1240" s="98" t="inlineStr">
        <is>
          <t>27×105</t>
        </is>
      </c>
      <c r="O1240" s="99">
        <f>F1240</f>
        <v/>
      </c>
      <c r="P1240" s="99">
        <f>SUM(I1240)</f>
        <v/>
      </c>
      <c r="Q1240" s="117" t="n"/>
      <c r="R1240" s="118" t="n"/>
      <c r="S1240" s="118" t="n"/>
      <c r="T1240" s="119" t="n"/>
      <c r="U1240" s="120" t="n"/>
      <c r="V1240" s="120" t="n"/>
      <c r="W1240" s="121" t="n"/>
      <c r="X1240" s="122" t="n"/>
      <c r="Y1240" s="122" t="n"/>
      <c r="Z1240" s="143" t="n"/>
      <c r="AA1240" s="140" t="n"/>
      <c r="AB1240" s="140" t="n"/>
      <c r="AC1240" s="144" t="n"/>
      <c r="AD1240" s="142" t="n"/>
      <c r="AE1240" s="142" t="n"/>
    </row>
    <row r="1241" ht="15" customHeight="1" thickBot="1">
      <c r="B1241" s="702" t="inlineStr">
        <is>
          <t>90MSQ09L-L</t>
        </is>
      </c>
      <c r="C1241" s="89">
        <f>SUMIF(数量表!D:H,B1241,数量表!H:H)</f>
        <v/>
      </c>
      <c r="D1241" t="n">
        <v>27</v>
      </c>
      <c r="E1241" t="n">
        <v>105</v>
      </c>
      <c r="F1241" s="86" t="n">
        <v>532.5</v>
      </c>
      <c r="G1241" t="inlineStr">
        <is>
          <t>○</t>
        </is>
      </c>
      <c r="H1241" s="87" t="n">
        <v>2</v>
      </c>
      <c r="I1241" s="214">
        <f>C1241*H1241</f>
        <v/>
      </c>
      <c r="J1241" s="29" t="n"/>
      <c r="K1241" s="96" t="n"/>
      <c r="L1241" s="97" t="n"/>
      <c r="M1241" s="97" t="n"/>
      <c r="N1241" s="98" t="inlineStr">
        <is>
          <t>27×105</t>
        </is>
      </c>
      <c r="O1241" s="99">
        <f>F1241</f>
        <v/>
      </c>
      <c r="P1241" s="99">
        <f>SUM(I1241)</f>
        <v/>
      </c>
      <c r="Q1241" s="117" t="n"/>
      <c r="R1241" s="118" t="n"/>
      <c r="S1241" s="118" t="n"/>
      <c r="T1241" s="119" t="n"/>
      <c r="U1241" s="120" t="n"/>
      <c r="V1241" s="120" t="n"/>
      <c r="W1241" s="121" t="n"/>
      <c r="X1241" s="122" t="n"/>
      <c r="Y1241" s="122" t="n"/>
      <c r="Z1241" s="143" t="n"/>
      <c r="AA1241" s="140" t="n"/>
      <c r="AB1241" s="140" t="n"/>
      <c r="AC1241" s="144" t="n"/>
      <c r="AD1241" s="142" t="n"/>
      <c r="AE1241" s="142" t="n"/>
    </row>
    <row r="1242" ht="15" customHeight="1" thickBot="1">
      <c r="B1242" s="703" t="inlineStr">
        <is>
          <t>90MSQ09L-L</t>
        </is>
      </c>
      <c r="C1242" s="89">
        <f>SUMIF(数量表!D:H,B1242,数量表!H:H)</f>
        <v/>
      </c>
      <c r="D1242" s="89" t="n">
        <v>27</v>
      </c>
      <c r="E1242" s="89" t="n">
        <v>105</v>
      </c>
      <c r="F1242" s="90" t="n">
        <v>150</v>
      </c>
      <c r="G1242" s="89" t="inlineStr">
        <is>
          <t>×</t>
        </is>
      </c>
      <c r="H1242" s="91" t="n">
        <v>1</v>
      </c>
      <c r="I1242" s="213">
        <f>C1242*H1242</f>
        <v/>
      </c>
      <c r="J1242" s="29" t="n"/>
      <c r="K1242" s="96" t="n"/>
      <c r="L1242" s="97" t="n"/>
      <c r="M1242" s="97" t="n"/>
      <c r="N1242" s="98" t="inlineStr">
        <is>
          <t>27×105</t>
        </is>
      </c>
      <c r="O1242" s="99">
        <f>F1242</f>
        <v/>
      </c>
      <c r="P1242" s="99">
        <f>SUM(I1242)</f>
        <v/>
      </c>
      <c r="Q1242" s="117" t="n"/>
      <c r="R1242" s="118" t="n"/>
      <c r="S1242" s="118" t="n"/>
      <c r="T1242" s="119" t="n"/>
      <c r="U1242" s="120" t="n"/>
      <c r="V1242" s="120" t="n"/>
      <c r="W1242" s="121" t="n"/>
      <c r="X1242" s="122" t="n"/>
      <c r="Y1242" s="122" t="n"/>
      <c r="Z1242" s="143" t="n"/>
      <c r="AA1242" s="140" t="n"/>
      <c r="AB1242" s="140" t="n"/>
      <c r="AC1242" s="144" t="n"/>
      <c r="AD1242" s="142" t="n"/>
      <c r="AE1242" s="142" t="n"/>
    </row>
    <row r="1243" ht="15" customHeight="1" thickBot="1">
      <c r="B1243" s="701" t="inlineStr">
        <is>
          <t>90MSQ09-R</t>
        </is>
      </c>
      <c r="C1243" s="89">
        <f>SUMIF(数量表!D:H,B1243,数量表!H:H)</f>
        <v/>
      </c>
      <c r="D1243" s="80" t="n">
        <v>27</v>
      </c>
      <c r="E1243" s="80" t="n">
        <v>105</v>
      </c>
      <c r="F1243" s="81" t="n">
        <v>976</v>
      </c>
      <c r="G1243" s="80" t="inlineStr">
        <is>
          <t>×</t>
        </is>
      </c>
      <c r="H1243" s="82" t="n">
        <v>2</v>
      </c>
      <c r="I1243" s="212">
        <f>C1243*H1243</f>
        <v/>
      </c>
      <c r="J1243" s="29" t="n"/>
      <c r="K1243" s="96" t="n"/>
      <c r="L1243" s="97" t="n"/>
      <c r="M1243" s="97" t="n"/>
      <c r="N1243" s="98" t="inlineStr">
        <is>
          <t>27×105</t>
        </is>
      </c>
      <c r="O1243" s="99">
        <f>F1243</f>
        <v/>
      </c>
      <c r="P1243" s="99">
        <f>SUM(I1243)</f>
        <v/>
      </c>
      <c r="Q1243" s="117" t="n"/>
      <c r="R1243" s="118" t="n"/>
      <c r="S1243" s="118" t="n"/>
      <c r="T1243" s="119" t="n"/>
      <c r="U1243" s="120" t="n"/>
      <c r="V1243" s="120" t="n"/>
      <c r="W1243" s="121" t="n"/>
      <c r="X1243" s="122" t="n"/>
      <c r="Y1243" s="122" t="n"/>
      <c r="Z1243" s="143" t="n"/>
      <c r="AA1243" s="140" t="n"/>
      <c r="AB1243" s="140" t="n"/>
      <c r="AC1243" s="144" t="n"/>
      <c r="AD1243" s="142" t="n"/>
      <c r="AE1243" s="142" t="n"/>
    </row>
    <row r="1244" ht="15" customHeight="1" thickBot="1">
      <c r="B1244" s="702" t="inlineStr">
        <is>
          <t>90MSQ09-R</t>
        </is>
      </c>
      <c r="C1244" s="89">
        <f>SUMIF(数量表!D:H,B1244,数量表!H:H)</f>
        <v/>
      </c>
      <c r="D1244" t="n">
        <v>27</v>
      </c>
      <c r="E1244" t="n">
        <v>105</v>
      </c>
      <c r="F1244" s="86" t="n">
        <v>868</v>
      </c>
      <c r="G1244" t="inlineStr">
        <is>
          <t>×</t>
        </is>
      </c>
      <c r="H1244" s="87" t="n">
        <v>1</v>
      </c>
      <c r="I1244" s="214">
        <f>C1244*H1244</f>
        <v/>
      </c>
      <c r="J1244" s="29" t="n"/>
      <c r="K1244" s="96" t="n"/>
      <c r="L1244" s="97" t="n"/>
      <c r="M1244" s="97" t="n"/>
      <c r="N1244" s="98" t="inlineStr">
        <is>
          <t>27×105</t>
        </is>
      </c>
      <c r="O1244" s="99">
        <f>F1244</f>
        <v/>
      </c>
      <c r="P1244" s="99">
        <f>SUM(I1244)</f>
        <v/>
      </c>
      <c r="Q1244" s="117" t="n"/>
      <c r="R1244" s="118" t="n"/>
      <c r="S1244" s="118" t="n"/>
      <c r="T1244" s="119" t="n"/>
      <c r="U1244" s="120" t="n"/>
      <c r="V1244" s="120" t="n"/>
      <c r="W1244" s="121" t="n"/>
      <c r="X1244" s="122" t="n"/>
      <c r="Y1244" s="122" t="n"/>
      <c r="Z1244" s="143" t="n"/>
      <c r="AA1244" s="140" t="n"/>
      <c r="AB1244" s="140" t="n"/>
      <c r="AC1244" s="144" t="n"/>
      <c r="AD1244" s="142" t="n"/>
      <c r="AE1244" s="142" t="n"/>
    </row>
    <row r="1245" ht="15" customHeight="1" thickBot="1">
      <c r="B1245" s="702" t="inlineStr">
        <is>
          <t>90MSQ09-R</t>
        </is>
      </c>
      <c r="C1245" s="89">
        <f>SUMIF(数量表!D:H,B1245,数量表!H:H)</f>
        <v/>
      </c>
      <c r="D1245" t="n">
        <v>27</v>
      </c>
      <c r="E1245" t="n">
        <v>105</v>
      </c>
      <c r="F1245" s="86" t="n">
        <v>572.5</v>
      </c>
      <c r="G1245" t="inlineStr">
        <is>
          <t>○</t>
        </is>
      </c>
      <c r="H1245" s="87" t="n">
        <v>2</v>
      </c>
      <c r="I1245" s="214">
        <f>C1245*H1245</f>
        <v/>
      </c>
      <c r="J1245" s="29" t="n"/>
      <c r="K1245" s="101" t="n"/>
      <c r="L1245" s="102" t="n"/>
      <c r="M1245" s="102" t="n"/>
      <c r="N1245" s="103" t="inlineStr">
        <is>
          <t>27×105</t>
        </is>
      </c>
      <c r="O1245" s="99">
        <f>F1245</f>
        <v/>
      </c>
      <c r="P1245" s="99">
        <f>SUM(I1245)</f>
        <v/>
      </c>
      <c r="Q1245" s="123" t="n"/>
      <c r="R1245" s="124" t="n"/>
      <c r="S1245" s="124" t="n"/>
      <c r="T1245" s="125" t="n"/>
      <c r="U1245" s="126" t="n"/>
      <c r="V1245" s="126" t="n"/>
      <c r="W1245" s="127" t="n"/>
      <c r="X1245" s="145" t="n"/>
      <c r="Y1245" s="145" t="n"/>
      <c r="Z1245" s="146" t="n"/>
      <c r="AA1245" s="147" t="n"/>
      <c r="AB1245" s="147" t="n"/>
      <c r="AC1245" s="148" t="n"/>
      <c r="AD1245" s="149" t="n"/>
      <c r="AE1245" s="149" t="n"/>
    </row>
    <row r="1246" ht="15" customHeight="1" thickBot="1">
      <c r="B1246" s="703" t="inlineStr">
        <is>
          <t>90MSQ09-R</t>
        </is>
      </c>
      <c r="C1246" s="89">
        <f>SUMIF(数量表!D:H,B1246,数量表!H:H)</f>
        <v/>
      </c>
      <c r="D1246" s="89" t="n">
        <v>27</v>
      </c>
      <c r="E1246" s="89" t="n">
        <v>105</v>
      </c>
      <c r="F1246" s="90" t="n">
        <v>150</v>
      </c>
      <c r="G1246" s="89" t="inlineStr">
        <is>
          <t>×</t>
        </is>
      </c>
      <c r="H1246" s="91" t="n">
        <v>1</v>
      </c>
      <c r="I1246" s="213">
        <f>C1246*H1246</f>
        <v/>
      </c>
      <c r="J1246" s="29" t="n"/>
      <c r="K1246" s="107" t="n"/>
      <c r="L1246" s="108" t="n"/>
      <c r="M1246" s="108" t="n"/>
      <c r="N1246" s="109" t="inlineStr">
        <is>
          <t>27x105</t>
        </is>
      </c>
      <c r="O1246" s="99">
        <f>F1246</f>
        <v/>
      </c>
      <c r="P1246" s="99">
        <f>SUM(I1246)</f>
        <v/>
      </c>
      <c r="Q1246" s="129" t="n"/>
      <c r="R1246" s="130" t="n"/>
      <c r="S1246" s="130" t="n"/>
      <c r="T1246" s="131" t="n"/>
      <c r="U1246" s="132" t="n"/>
      <c r="V1246" s="132" t="n"/>
      <c r="W1246" s="133" t="n"/>
      <c r="X1246" s="134" t="n"/>
      <c r="Y1246" s="134" t="n"/>
      <c r="Z1246" s="151" t="n"/>
      <c r="AA1246" s="152" t="n"/>
      <c r="AB1246" s="152" t="n"/>
      <c r="AC1246" s="153" t="n"/>
      <c r="AD1246" s="154" t="n"/>
      <c r="AE1246" s="154" t="n"/>
    </row>
    <row r="1247" ht="15" customHeight="1" thickBot="1">
      <c r="B1247" s="701" t="inlineStr">
        <is>
          <t>90MSQ09R-R</t>
        </is>
      </c>
      <c r="C1247" s="89">
        <f>SUMIF(数量表!D:H,B1247,数量表!H:H)</f>
        <v/>
      </c>
      <c r="D1247" s="80" t="n">
        <v>27</v>
      </c>
      <c r="E1247" s="80" t="n">
        <v>105</v>
      </c>
      <c r="F1247" s="81" t="n">
        <v>2048</v>
      </c>
      <c r="G1247" s="80" t="inlineStr">
        <is>
          <t>×</t>
        </is>
      </c>
      <c r="H1247" s="82" t="n">
        <v>1</v>
      </c>
      <c r="I1247" s="212">
        <f>C1247*H1247</f>
        <v/>
      </c>
      <c r="J1247" s="29" t="n"/>
      <c r="K1247" s="96" t="n"/>
      <c r="L1247" s="97" t="n"/>
      <c r="M1247" s="97" t="n"/>
      <c r="N1247" s="98" t="inlineStr">
        <is>
          <t>27x105</t>
        </is>
      </c>
      <c r="O1247" s="99">
        <f>F1247</f>
        <v/>
      </c>
      <c r="P1247" s="99">
        <f>SUM(I1247)</f>
        <v/>
      </c>
      <c r="Q1247" s="117" t="n"/>
      <c r="R1247" s="118" t="n"/>
      <c r="S1247" s="118" t="n"/>
      <c r="T1247" s="119" t="n"/>
      <c r="U1247" s="120" t="n"/>
      <c r="V1247" s="120" t="n"/>
      <c r="W1247" s="121" t="n"/>
      <c r="X1247" s="122" t="n"/>
      <c r="Y1247" s="122" t="n"/>
      <c r="Z1247" s="143" t="n"/>
      <c r="AA1247" s="140" t="n"/>
      <c r="AB1247" s="140" t="n"/>
      <c r="AC1247" s="144" t="n"/>
      <c r="AD1247" s="142" t="n"/>
      <c r="AE1247" s="142" t="n"/>
    </row>
    <row r="1248" ht="15" customHeight="1" thickBot="1">
      <c r="B1248" s="702" t="inlineStr">
        <is>
          <t>90MSQ09R-R</t>
        </is>
      </c>
      <c r="C1248" s="89">
        <f>SUMIF(数量表!D:H,B1248,数量表!H:H)</f>
        <v/>
      </c>
      <c r="D1248" t="n">
        <v>27</v>
      </c>
      <c r="E1248" t="n">
        <v>105</v>
      </c>
      <c r="F1248" s="86" t="n">
        <v>976</v>
      </c>
      <c r="G1248" t="inlineStr">
        <is>
          <t>×</t>
        </is>
      </c>
      <c r="H1248" s="87" t="n">
        <v>2</v>
      </c>
      <c r="I1248" s="214">
        <f>C1248*H1248</f>
        <v/>
      </c>
      <c r="J1248" s="29" t="n"/>
      <c r="K1248" s="96" t="n"/>
      <c r="L1248" s="97" t="n"/>
      <c r="M1248" s="97" t="n"/>
      <c r="N1248" s="98" t="inlineStr">
        <is>
          <t>27x105</t>
        </is>
      </c>
      <c r="O1248" s="99">
        <f>F1248</f>
        <v/>
      </c>
      <c r="P1248" s="99">
        <f>SUM(I1248)</f>
        <v/>
      </c>
      <c r="Q1248" s="117" t="n"/>
      <c r="R1248" s="118" t="n"/>
      <c r="S1248" s="118" t="n"/>
      <c r="T1248" s="119" t="n"/>
      <c r="U1248" s="120" t="n"/>
      <c r="V1248" s="120" t="n"/>
      <c r="W1248" s="121" t="n"/>
      <c r="X1248" s="122" t="n"/>
      <c r="Y1248" s="122" t="n"/>
      <c r="Z1248" s="143" t="n"/>
      <c r="AA1248" s="140" t="n"/>
      <c r="AB1248" s="140" t="n"/>
      <c r="AC1248" s="144" t="n"/>
      <c r="AD1248" s="142" t="n"/>
      <c r="AE1248" s="142" t="n"/>
    </row>
    <row r="1249" ht="15" customHeight="1" thickBot="1">
      <c r="B1249" s="702" t="inlineStr">
        <is>
          <t>90MSQ09R-R</t>
        </is>
      </c>
      <c r="C1249" s="89">
        <f>SUMIF(数量表!D:H,B1249,数量表!H:H)</f>
        <v/>
      </c>
      <c r="D1249" t="n">
        <v>27</v>
      </c>
      <c r="E1249" t="n">
        <v>105</v>
      </c>
      <c r="F1249" s="86" t="n">
        <v>868</v>
      </c>
      <c r="G1249" t="inlineStr">
        <is>
          <t>×</t>
        </is>
      </c>
      <c r="H1249" s="87" t="n">
        <v>1</v>
      </c>
      <c r="I1249" s="214">
        <f>C1249*H1249</f>
        <v/>
      </c>
      <c r="J1249" s="29" t="n"/>
      <c r="K1249" s="101" t="n"/>
      <c r="L1249" s="102" t="n"/>
      <c r="M1249" s="102" t="n"/>
      <c r="N1249" s="103" t="inlineStr">
        <is>
          <t>27×105</t>
        </is>
      </c>
      <c r="O1249" s="99">
        <f>F1249</f>
        <v/>
      </c>
      <c r="P1249" s="99">
        <f>SUM(I1249)</f>
        <v/>
      </c>
      <c r="Q1249" s="117" t="n"/>
      <c r="R1249" s="118" t="n"/>
      <c r="S1249" s="118" t="n"/>
      <c r="T1249" s="119" t="n"/>
      <c r="U1249" s="120" t="n"/>
      <c r="V1249" s="120" t="n"/>
      <c r="W1249" s="121" t="n"/>
      <c r="X1249" s="122" t="n"/>
      <c r="Y1249" s="122" t="n"/>
      <c r="Z1249" s="143" t="n"/>
      <c r="AA1249" s="140" t="n"/>
      <c r="AB1249" s="140" t="n"/>
      <c r="AC1249" s="144" t="n"/>
      <c r="AD1249" s="142" t="n"/>
      <c r="AE1249" s="142" t="n"/>
    </row>
    <row r="1250" ht="15" customHeight="1" thickBot="1">
      <c r="B1250" s="702" t="inlineStr">
        <is>
          <t>90MSQ09R-R</t>
        </is>
      </c>
      <c r="C1250" s="89">
        <f>SUMIF(数量表!D:H,B1250,数量表!H:H)</f>
        <v/>
      </c>
      <c r="D1250" t="n">
        <v>27</v>
      </c>
      <c r="E1250" t="n">
        <v>105</v>
      </c>
      <c r="F1250" s="86" t="n">
        <v>532.5</v>
      </c>
      <c r="G1250" t="inlineStr">
        <is>
          <t>○</t>
        </is>
      </c>
      <c r="H1250" s="87" t="n">
        <v>2</v>
      </c>
      <c r="I1250" s="214">
        <f>C1250*H1250</f>
        <v/>
      </c>
      <c r="J1250" s="29" t="n"/>
      <c r="K1250" s="101" t="n"/>
      <c r="L1250" s="102" t="n"/>
      <c r="M1250" s="102" t="n"/>
      <c r="N1250" s="103" t="inlineStr">
        <is>
          <t>27×105</t>
        </is>
      </c>
      <c r="O1250" s="99">
        <f>F1250</f>
        <v/>
      </c>
      <c r="P1250" s="99">
        <f>SUM(I1250)</f>
        <v/>
      </c>
      <c r="Q1250" s="117" t="n"/>
      <c r="R1250" s="118" t="n"/>
      <c r="S1250" s="118" t="n"/>
      <c r="T1250" s="119" t="n"/>
      <c r="U1250" s="120" t="n"/>
      <c r="V1250" s="120" t="n"/>
      <c r="W1250" s="121" t="n"/>
      <c r="X1250" s="122" t="n"/>
      <c r="Y1250" s="122" t="n"/>
      <c r="Z1250" s="143" t="n"/>
      <c r="AA1250" s="140" t="n"/>
      <c r="AB1250" s="140" t="n"/>
      <c r="AC1250" s="144" t="n"/>
      <c r="AD1250" s="142" t="n"/>
      <c r="AE1250" s="142" t="n"/>
    </row>
    <row r="1251" ht="15" customHeight="1" thickBot="1">
      <c r="B1251" s="703" t="inlineStr">
        <is>
          <t>90MSQ09R-R</t>
        </is>
      </c>
      <c r="C1251" s="89">
        <f>SUMIF(数量表!D:H,B1251,数量表!H:H)</f>
        <v/>
      </c>
      <c r="D1251" s="89" t="n">
        <v>27</v>
      </c>
      <c r="E1251" s="89" t="n">
        <v>105</v>
      </c>
      <c r="F1251" s="90" t="n">
        <v>150</v>
      </c>
      <c r="G1251" s="89" t="inlineStr">
        <is>
          <t>×</t>
        </is>
      </c>
      <c r="H1251" s="91" t="n">
        <v>1</v>
      </c>
      <c r="I1251" s="213">
        <f>C1251*H1251</f>
        <v/>
      </c>
      <c r="J1251" s="29" t="n"/>
      <c r="K1251" s="101" t="n"/>
      <c r="L1251" s="102" t="n"/>
      <c r="M1251" s="102" t="n"/>
      <c r="N1251" s="103" t="inlineStr">
        <is>
          <t>27×105</t>
        </is>
      </c>
      <c r="O1251" s="99">
        <f>F1251</f>
        <v/>
      </c>
      <c r="P1251" s="99">
        <f>SUM(I1251)</f>
        <v/>
      </c>
      <c r="Q1251" s="117" t="n"/>
      <c r="R1251" s="118" t="n"/>
      <c r="S1251" s="118" t="n"/>
      <c r="T1251" s="119" t="n"/>
      <c r="U1251" s="120" t="n"/>
      <c r="V1251" s="120" t="n"/>
      <c r="W1251" s="121" t="n"/>
      <c r="X1251" s="122" t="n"/>
      <c r="Y1251" s="122" t="n"/>
      <c r="Z1251" s="143" t="n"/>
      <c r="AA1251" s="140" t="n"/>
      <c r="AB1251" s="140" t="n"/>
      <c r="AC1251" s="144" t="n"/>
      <c r="AD1251" s="142" t="n"/>
      <c r="AE1251" s="142" t="n"/>
    </row>
    <row r="1252" ht="15" customHeight="1" thickBot="1">
      <c r="B1252" s="83" t="inlineStr">
        <is>
          <t>SH11</t>
        </is>
      </c>
      <c r="C1252" s="89">
        <f>SUMIF(数量表!D:H,B1252,数量表!H:H)</f>
        <v/>
      </c>
      <c r="D1252" s="7" t="n">
        <v>27</v>
      </c>
      <c r="E1252" s="7" t="n">
        <v>105</v>
      </c>
      <c r="F1252" s="84" t="n">
        <v>345</v>
      </c>
      <c r="G1252" s="7" t="n"/>
      <c r="H1252" s="21" t="n">
        <v>2</v>
      </c>
      <c r="I1252" s="213">
        <f>C1252*H1252</f>
        <v/>
      </c>
      <c r="J1252" s="29" t="n"/>
      <c r="K1252" s="96" t="n"/>
      <c r="L1252" s="97" t="n"/>
      <c r="M1252" s="97" t="n"/>
      <c r="N1252" s="98" t="inlineStr">
        <is>
          <t>27×105</t>
        </is>
      </c>
      <c r="O1252" s="99">
        <f>F1252</f>
        <v/>
      </c>
      <c r="P1252" s="99">
        <f>SUM(I1252)</f>
        <v/>
      </c>
      <c r="Q1252" s="117" t="n"/>
      <c r="R1252" s="118" t="n"/>
      <c r="S1252" s="118" t="n"/>
      <c r="T1252" s="119" t="n"/>
      <c r="U1252" s="120" t="n"/>
      <c r="V1252" s="120" t="n"/>
      <c r="W1252" s="121" t="n"/>
      <c r="X1252" s="122" t="n"/>
      <c r="Y1252" s="122" t="n"/>
      <c r="Z1252" s="143" t="n"/>
      <c r="AA1252" s="140" t="n"/>
      <c r="AB1252" s="140" t="n"/>
      <c r="AC1252" s="144" t="n"/>
      <c r="AD1252" s="142" t="n"/>
      <c r="AE1252" s="142" t="n"/>
    </row>
    <row r="1253" ht="15" customHeight="1" thickBot="1">
      <c r="B1253" s="79" t="inlineStr">
        <is>
          <t>SH11L</t>
        </is>
      </c>
      <c r="C1253" s="89">
        <f>SUMIF(数量表!D:H,B1253,数量表!H:H)</f>
        <v/>
      </c>
      <c r="D1253" s="80" t="n">
        <v>27</v>
      </c>
      <c r="E1253" s="80" t="n">
        <v>105</v>
      </c>
      <c r="F1253" s="81" t="n">
        <v>332</v>
      </c>
      <c r="G1253" s="80" t="n"/>
      <c r="H1253" s="80" t="n">
        <v>2</v>
      </c>
      <c r="I1253" s="212">
        <f>C1253*H1253</f>
        <v/>
      </c>
      <c r="J1253" s="216" t="n"/>
      <c r="K1253" s="96" t="n"/>
      <c r="L1253" s="97" t="n"/>
      <c r="M1253" s="97" t="n"/>
      <c r="N1253" s="98" t="inlineStr">
        <is>
          <t>27×105</t>
        </is>
      </c>
      <c r="O1253" s="99">
        <f>F1253</f>
        <v/>
      </c>
      <c r="P1253" s="99">
        <f>SUM(I1253)</f>
        <v/>
      </c>
      <c r="Q1253" s="117" t="n"/>
      <c r="R1253" s="118" t="n"/>
      <c r="S1253" s="118" t="n"/>
      <c r="T1253" s="119" t="n"/>
      <c r="U1253" s="120" t="n"/>
      <c r="V1253" s="120" t="n"/>
      <c r="W1253" s="121" t="n"/>
      <c r="X1253" s="122" t="n"/>
      <c r="Y1253" s="122" t="n"/>
      <c r="Z1253" s="143" t="n"/>
      <c r="AA1253" s="140" t="n"/>
      <c r="AB1253" s="140" t="n"/>
      <c r="AC1253" s="144" t="n"/>
      <c r="AD1253" s="142" t="n"/>
      <c r="AE1253" s="142" t="n"/>
    </row>
    <row r="1254" ht="15" customHeight="1" thickBot="1">
      <c r="B1254" s="85" t="inlineStr">
        <is>
          <t>SH11L</t>
        </is>
      </c>
      <c r="C1254" s="89">
        <f>SUMIF(数量表!D:H,B1254,数量表!H:H)</f>
        <v/>
      </c>
      <c r="D1254" t="n">
        <v>27</v>
      </c>
      <c r="E1254" t="n">
        <v>105</v>
      </c>
      <c r="F1254" s="86" t="n">
        <v>450</v>
      </c>
      <c r="H1254" t="n">
        <v>1</v>
      </c>
      <c r="I1254" s="214">
        <f>C1254*H1254</f>
        <v/>
      </c>
      <c r="J1254" s="29" t="n"/>
      <c r="K1254" s="96" t="n"/>
      <c r="L1254" s="97" t="n"/>
      <c r="M1254" s="97" t="n"/>
      <c r="N1254" s="98" t="inlineStr">
        <is>
          <t>27×105</t>
        </is>
      </c>
      <c r="O1254" s="99">
        <f>F1254</f>
        <v/>
      </c>
      <c r="P1254" s="99">
        <f>SUM(I1254)</f>
        <v/>
      </c>
      <c r="Q1254" s="117" t="n"/>
      <c r="R1254" s="118" t="n"/>
      <c r="S1254" s="118" t="n"/>
      <c r="T1254" s="119" t="n"/>
      <c r="U1254" s="120" t="n"/>
      <c r="V1254" s="120" t="n"/>
      <c r="W1254" s="121" t="n"/>
      <c r="X1254" s="122" t="n"/>
      <c r="Y1254" s="122" t="n"/>
      <c r="Z1254" s="143" t="n"/>
      <c r="AA1254" s="140" t="n"/>
      <c r="AB1254" s="140" t="n"/>
      <c r="AC1254" s="144" t="n"/>
      <c r="AD1254" s="142" t="n"/>
      <c r="AE1254" s="142" t="n"/>
    </row>
    <row r="1255" ht="15" customHeight="1" thickBot="1">
      <c r="B1255" s="88" t="inlineStr">
        <is>
          <t>SH11L</t>
        </is>
      </c>
      <c r="C1255" s="89">
        <f>SUMIF(数量表!D:H,B1255,数量表!H:H)</f>
        <v/>
      </c>
      <c r="D1255" s="89" t="n">
        <v>27</v>
      </c>
      <c r="E1255" s="89" t="n">
        <v>105</v>
      </c>
      <c r="F1255" s="90" t="n">
        <v>868</v>
      </c>
      <c r="G1255" s="89" t="n"/>
      <c r="H1255" s="89" t="n">
        <v>1</v>
      </c>
      <c r="I1255" s="213">
        <f>C1255*H1255</f>
        <v/>
      </c>
      <c r="J1255" s="29" t="n"/>
      <c r="K1255" s="96" t="n"/>
      <c r="L1255" s="97" t="n"/>
      <c r="M1255" s="97" t="n"/>
      <c r="N1255" s="98" t="inlineStr">
        <is>
          <t>27×105</t>
        </is>
      </c>
      <c r="O1255" s="99">
        <f>F1255</f>
        <v/>
      </c>
      <c r="P1255" s="99">
        <f>SUM(I1255)</f>
        <v/>
      </c>
      <c r="Q1255" s="117" t="n"/>
      <c r="R1255" s="118" t="n"/>
      <c r="S1255" s="118" t="n"/>
      <c r="T1255" s="119" t="n"/>
      <c r="U1255" s="120" t="n"/>
      <c r="V1255" s="120" t="n"/>
      <c r="W1255" s="121" t="n"/>
      <c r="X1255" s="122" t="n"/>
      <c r="Y1255" s="122" t="n"/>
      <c r="Z1255" s="143" t="n"/>
      <c r="AA1255" s="140" t="n"/>
      <c r="AB1255" s="140" t="n"/>
      <c r="AC1255" s="144" t="n"/>
      <c r="AD1255" s="142" t="n"/>
      <c r="AE1255" s="142" t="n"/>
    </row>
    <row r="1256" ht="15" customHeight="1" thickBot="1">
      <c r="B1256" s="79" t="inlineStr">
        <is>
          <t>SH11R</t>
        </is>
      </c>
      <c r="C1256" s="89">
        <f>SUMIF(数量表!D:H,B1256,数量表!H:H)</f>
        <v/>
      </c>
      <c r="D1256" s="80" t="n">
        <v>27</v>
      </c>
      <c r="E1256" s="80" t="n">
        <v>105</v>
      </c>
      <c r="F1256" s="81" t="n">
        <v>332</v>
      </c>
      <c r="G1256" s="80" t="n"/>
      <c r="H1256" s="82" t="n">
        <v>2</v>
      </c>
      <c r="I1256" s="212">
        <f>C1256*H1256</f>
        <v/>
      </c>
      <c r="J1256" s="100" t="n"/>
      <c r="K1256" s="96" t="n"/>
      <c r="L1256" s="97" t="n"/>
      <c r="M1256" s="97" t="n"/>
      <c r="N1256" s="98" t="inlineStr">
        <is>
          <t>27×105</t>
        </is>
      </c>
      <c r="O1256" s="99">
        <f>F1256</f>
        <v/>
      </c>
      <c r="P1256" s="99">
        <f>SUM(I1256)</f>
        <v/>
      </c>
      <c r="Q1256" s="117" t="n"/>
      <c r="R1256" s="118" t="n"/>
      <c r="S1256" s="118" t="n"/>
      <c r="T1256" s="119" t="n"/>
      <c r="U1256" s="120" t="n"/>
      <c r="V1256" s="120" t="n"/>
      <c r="W1256" s="121" t="n"/>
      <c r="X1256" s="122" t="n"/>
      <c r="Y1256" s="122" t="n"/>
      <c r="Z1256" s="143" t="n"/>
      <c r="AA1256" s="140" t="n"/>
      <c r="AB1256" s="140" t="n"/>
      <c r="AC1256" s="144" t="n"/>
      <c r="AD1256" s="142" t="n"/>
      <c r="AE1256" s="142" t="n"/>
      <c r="AF1256" s="150" t="n"/>
    </row>
    <row r="1257" ht="15" customHeight="1" thickBot="1">
      <c r="B1257" s="85" t="inlineStr">
        <is>
          <t>SH11R</t>
        </is>
      </c>
      <c r="C1257" s="89">
        <f>SUMIF(数量表!D:H,B1257,数量表!H:H)</f>
        <v/>
      </c>
      <c r="D1257" t="n">
        <v>27</v>
      </c>
      <c r="E1257" t="n">
        <v>105</v>
      </c>
      <c r="F1257" s="86" t="n">
        <v>450</v>
      </c>
      <c r="H1257" s="87" t="n">
        <v>1</v>
      </c>
      <c r="I1257" s="214">
        <f>C1257*H1257</f>
        <v/>
      </c>
      <c r="J1257" s="100" t="n"/>
      <c r="K1257" s="96" t="n"/>
      <c r="L1257" s="97" t="n"/>
      <c r="M1257" s="97" t="n"/>
      <c r="N1257" s="98" t="inlineStr">
        <is>
          <t>27×105</t>
        </is>
      </c>
      <c r="O1257" s="99">
        <f>F1257</f>
        <v/>
      </c>
      <c r="P1257" s="99">
        <f>SUM(I1257)</f>
        <v/>
      </c>
      <c r="Q1257" s="117" t="n"/>
      <c r="R1257" s="118" t="n"/>
      <c r="S1257" s="118" t="n"/>
      <c r="T1257" s="119" t="n"/>
      <c r="U1257" s="120" t="n"/>
      <c r="V1257" s="120" t="n"/>
      <c r="W1257" s="121" t="n"/>
      <c r="X1257" s="122" t="n"/>
      <c r="Y1257" s="122" t="n"/>
      <c r="Z1257" s="143" t="n"/>
      <c r="AA1257" s="140" t="n"/>
      <c r="AB1257" s="140" t="n"/>
      <c r="AC1257" s="144" t="n"/>
      <c r="AD1257" s="142" t="n"/>
      <c r="AE1257" s="142" t="n"/>
      <c r="AF1257" s="150" t="n"/>
    </row>
    <row r="1258" ht="15" customHeight="1" thickBot="1">
      <c r="B1258" s="88" t="inlineStr">
        <is>
          <t>SH11R</t>
        </is>
      </c>
      <c r="C1258" s="89">
        <f>SUMIF(数量表!D:H,B1258,数量表!H:H)</f>
        <v/>
      </c>
      <c r="D1258" s="89" t="n">
        <v>27</v>
      </c>
      <c r="E1258" s="89" t="n">
        <v>105</v>
      </c>
      <c r="F1258" s="90" t="n">
        <v>868</v>
      </c>
      <c r="G1258" s="89" t="n"/>
      <c r="H1258" s="91" t="n">
        <v>1</v>
      </c>
      <c r="I1258" s="213">
        <f>C1258*H1258</f>
        <v/>
      </c>
      <c r="J1258" s="100" t="n"/>
      <c r="K1258" s="96" t="n"/>
      <c r="L1258" s="97" t="n"/>
      <c r="M1258" s="97" t="n"/>
      <c r="N1258" s="98" t="inlineStr">
        <is>
          <t>27×105</t>
        </is>
      </c>
      <c r="O1258" s="99">
        <f>F1258</f>
        <v/>
      </c>
      <c r="P1258" s="99">
        <f>SUM(I1258)</f>
        <v/>
      </c>
      <c r="Q1258" s="117" t="n"/>
      <c r="R1258" s="118" t="n"/>
      <c r="S1258" s="118" t="n"/>
      <c r="T1258" s="119" t="n"/>
      <c r="U1258" s="120" t="n"/>
      <c r="V1258" s="120" t="n"/>
      <c r="W1258" s="121" t="n"/>
      <c r="X1258" s="122" t="n"/>
      <c r="Y1258" s="122" t="n"/>
      <c r="Z1258" s="143" t="n"/>
      <c r="AA1258" s="140" t="n"/>
      <c r="AB1258" s="140" t="n"/>
      <c r="AC1258" s="144" t="n"/>
      <c r="AD1258" s="142" t="n"/>
      <c r="AE1258" s="142" t="n"/>
    </row>
    <row r="1259" ht="15" customHeight="1" thickBot="1">
      <c r="B1259" s="85" t="inlineStr">
        <is>
          <t>S11</t>
        </is>
      </c>
      <c r="C1259" s="89">
        <f>SUMIF(数量表!D:H,B1259,数量表!H:H)</f>
        <v/>
      </c>
      <c r="D1259" t="n">
        <v>27</v>
      </c>
      <c r="E1259" t="n">
        <v>105</v>
      </c>
      <c r="F1259" s="86" t="n">
        <v>1176</v>
      </c>
      <c r="G1259" t="inlineStr">
        <is>
          <t>×</t>
        </is>
      </c>
      <c r="H1259" s="87" t="n">
        <v>2</v>
      </c>
      <c r="I1259" s="214">
        <f>C1259*H1259</f>
        <v/>
      </c>
      <c r="J1259" s="2" t="n"/>
      <c r="K1259" s="96" t="n"/>
      <c r="L1259" s="97" t="n"/>
      <c r="M1259" s="97" t="n"/>
      <c r="N1259" s="98" t="inlineStr">
        <is>
          <t>27×105</t>
        </is>
      </c>
      <c r="O1259" s="99">
        <f>F1259</f>
        <v/>
      </c>
      <c r="P1259" s="99">
        <f>SUM(I1259)</f>
        <v/>
      </c>
      <c r="Q1259" s="117" t="n"/>
      <c r="R1259" s="118" t="n"/>
      <c r="S1259" s="118" t="n"/>
      <c r="T1259" s="119" t="n"/>
      <c r="U1259" s="120" t="n"/>
      <c r="V1259" s="120" t="n"/>
      <c r="W1259" s="121" t="n"/>
      <c r="X1259" s="122" t="n"/>
      <c r="Y1259" s="122" t="n"/>
      <c r="Z1259" s="143" t="n"/>
      <c r="AA1259" s="140" t="n"/>
      <c r="AB1259" s="140" t="n"/>
      <c r="AC1259" s="144" t="n"/>
      <c r="AD1259" s="142" t="n"/>
      <c r="AE1259" s="142" t="n"/>
    </row>
    <row r="1260" ht="15" customHeight="1" thickBot="1">
      <c r="B1260" s="85" t="inlineStr">
        <is>
          <t>S11</t>
        </is>
      </c>
      <c r="C1260" s="89">
        <f>SUMIF(数量表!D:H,B1260,数量表!H:H)</f>
        <v/>
      </c>
      <c r="D1260" t="n">
        <v>27</v>
      </c>
      <c r="E1260" t="n">
        <v>105</v>
      </c>
      <c r="F1260" s="86" t="n">
        <v>868</v>
      </c>
      <c r="G1260" t="inlineStr">
        <is>
          <t>×</t>
        </is>
      </c>
      <c r="H1260" s="87" t="n">
        <v>1</v>
      </c>
      <c r="I1260" s="214">
        <f>C1260*H1260</f>
        <v/>
      </c>
      <c r="J1260" s="2" t="n"/>
      <c r="K1260" s="96" t="n"/>
      <c r="L1260" s="97" t="n"/>
      <c r="M1260" s="97" t="n"/>
      <c r="N1260" s="98" t="inlineStr">
        <is>
          <t>27×105</t>
        </is>
      </c>
      <c r="O1260" s="99">
        <f>F1260</f>
        <v/>
      </c>
      <c r="P1260" s="99">
        <f>SUM(I1260)</f>
        <v/>
      </c>
      <c r="Q1260" s="117" t="n"/>
      <c r="R1260" s="118" t="n"/>
      <c r="S1260" s="118" t="n"/>
      <c r="T1260" s="119" t="n"/>
      <c r="U1260" s="120" t="n"/>
      <c r="V1260" s="120" t="n"/>
      <c r="W1260" s="121" t="n"/>
      <c r="X1260" s="122" t="n"/>
      <c r="Y1260" s="122" t="n"/>
      <c r="Z1260" s="143" t="n"/>
      <c r="AA1260" s="140" t="n"/>
      <c r="AB1260" s="140" t="n"/>
      <c r="AC1260" s="144" t="n"/>
      <c r="AD1260" s="142" t="n"/>
      <c r="AE1260" s="142" t="n"/>
    </row>
    <row r="1261" ht="15" customHeight="1" thickBot="1">
      <c r="B1261" s="85" t="inlineStr">
        <is>
          <t>S11</t>
        </is>
      </c>
      <c r="C1261" s="89">
        <f>SUMIF(数量表!D:H,B1261,数量表!H:H)</f>
        <v/>
      </c>
      <c r="D1261" t="n">
        <v>27</v>
      </c>
      <c r="E1261" t="n">
        <v>105</v>
      </c>
      <c r="F1261" s="86" t="n">
        <v>800</v>
      </c>
      <c r="G1261" t="inlineStr">
        <is>
          <t>○</t>
        </is>
      </c>
      <c r="H1261" s="87" t="n">
        <v>2</v>
      </c>
      <c r="I1261" s="214">
        <f>C1261*H1261</f>
        <v/>
      </c>
      <c r="J1261" s="2" t="n"/>
      <c r="K1261" s="106" t="n"/>
      <c r="L1261" s="97" t="n"/>
      <c r="M1261" s="97" t="n"/>
      <c r="N1261" s="98" t="inlineStr">
        <is>
          <t>27×105</t>
        </is>
      </c>
      <c r="O1261" s="99">
        <f>F1261</f>
        <v/>
      </c>
      <c r="P1261" s="99">
        <f>SUM(I1261)</f>
        <v/>
      </c>
      <c r="Q1261" s="117" t="n"/>
      <c r="R1261" s="118" t="n"/>
      <c r="S1261" s="118" t="n"/>
      <c r="T1261" s="119" t="n"/>
      <c r="U1261" s="120" t="n"/>
      <c r="V1261" s="120" t="n"/>
      <c r="W1261" s="121" t="n"/>
      <c r="X1261" s="122" t="n"/>
      <c r="Y1261" s="122" t="n"/>
      <c r="Z1261" s="143" t="n"/>
      <c r="AA1261" s="140" t="n"/>
      <c r="AB1261" s="140" t="n"/>
      <c r="AC1261" s="144" t="n"/>
      <c r="AD1261" s="142" t="n"/>
      <c r="AE1261" s="142" t="n"/>
    </row>
    <row r="1262" ht="15" customHeight="1" thickBot="1">
      <c r="B1262" s="85" t="inlineStr">
        <is>
          <t>S11</t>
        </is>
      </c>
      <c r="C1262" s="89">
        <f>SUMIF(数量表!D:H,B1262,数量表!H:H)</f>
        <v/>
      </c>
      <c r="D1262" t="n">
        <v>27</v>
      </c>
      <c r="E1262" t="n">
        <v>105</v>
      </c>
      <c r="F1262" s="86" t="n">
        <v>450</v>
      </c>
      <c r="G1262" t="inlineStr">
        <is>
          <t>×</t>
        </is>
      </c>
      <c r="H1262" s="87" t="n">
        <v>1</v>
      </c>
      <c r="I1262" s="214">
        <f>C1262*H1262</f>
        <v/>
      </c>
      <c r="J1262" s="2" t="n"/>
      <c r="K1262" s="106" t="n"/>
      <c r="L1262" s="97" t="n"/>
      <c r="M1262" s="97" t="n"/>
      <c r="N1262" s="98" t="inlineStr">
        <is>
          <t>27×105</t>
        </is>
      </c>
      <c r="O1262" s="99">
        <f>F1262</f>
        <v/>
      </c>
      <c r="P1262" s="99">
        <f>SUM(I1262)</f>
        <v/>
      </c>
      <c r="Q1262" s="117" t="n"/>
      <c r="R1262" s="118" t="n"/>
      <c r="S1262" s="118" t="n"/>
      <c r="T1262" s="119" t="n"/>
      <c r="U1262" s="120" t="n"/>
      <c r="V1262" s="120" t="n"/>
      <c r="W1262" s="121" t="n"/>
      <c r="X1262" s="122" t="n"/>
      <c r="Y1262" s="122" t="n"/>
      <c r="Z1262" s="143" t="n"/>
      <c r="AA1262" s="140" t="n"/>
      <c r="AB1262" s="140" t="n"/>
      <c r="AC1262" s="144" t="n"/>
      <c r="AD1262" s="142" t="n"/>
      <c r="AE1262" s="142" t="n"/>
    </row>
    <row r="1263" ht="15" customHeight="1" thickBot="1">
      <c r="B1263" s="79" t="inlineStr">
        <is>
          <t>S11L</t>
        </is>
      </c>
      <c r="C1263" s="89">
        <f>SUMIF(数量表!D:H,B1263,数量表!H:H)</f>
        <v/>
      </c>
      <c r="D1263" s="80" t="n">
        <v>27</v>
      </c>
      <c r="E1263" s="80" t="n">
        <v>105</v>
      </c>
      <c r="F1263" s="81" t="n">
        <v>868</v>
      </c>
      <c r="G1263" s="80" t="inlineStr">
        <is>
          <t>×</t>
        </is>
      </c>
      <c r="H1263" s="82" t="n">
        <v>1</v>
      </c>
      <c r="I1263" s="212">
        <f>C1263*H1263</f>
        <v/>
      </c>
      <c r="J1263" s="2" t="n"/>
      <c r="K1263" s="106" t="n"/>
      <c r="L1263" s="97" t="n"/>
      <c r="M1263" s="97" t="n"/>
      <c r="N1263" s="98" t="inlineStr">
        <is>
          <t>27×105</t>
        </is>
      </c>
      <c r="O1263" s="99">
        <f>F1263</f>
        <v/>
      </c>
      <c r="P1263" s="99">
        <f>SUM(I1263)</f>
        <v/>
      </c>
      <c r="Q1263" s="117" t="n"/>
      <c r="R1263" s="118" t="n"/>
      <c r="S1263" s="118" t="n"/>
      <c r="T1263" s="119" t="n"/>
      <c r="U1263" s="120" t="n"/>
      <c r="V1263" s="120" t="n"/>
      <c r="W1263" s="121" t="n"/>
      <c r="X1263" s="122" t="n"/>
      <c r="Y1263" s="122" t="n"/>
      <c r="Z1263" s="143" t="n"/>
      <c r="AA1263" s="140" t="n"/>
      <c r="AB1263" s="140" t="n"/>
      <c r="AC1263" s="144" t="n"/>
      <c r="AD1263" s="142" t="n"/>
      <c r="AE1263" s="142" t="n"/>
    </row>
    <row r="1264" ht="15" customHeight="1" thickBot="1">
      <c r="B1264" s="85" t="inlineStr">
        <is>
          <t>S11L</t>
        </is>
      </c>
      <c r="C1264" s="89">
        <f>SUMIF(数量表!D:H,B1264,数量表!H:H)</f>
        <v/>
      </c>
      <c r="D1264" t="n">
        <v>27</v>
      </c>
      <c r="E1264" t="n">
        <v>105</v>
      </c>
      <c r="F1264" s="86" t="n">
        <v>1176</v>
      </c>
      <c r="G1264" t="inlineStr">
        <is>
          <t>×</t>
        </is>
      </c>
      <c r="H1264" s="87" t="n">
        <v>2</v>
      </c>
      <c r="I1264" s="214">
        <f>C1264*H1264</f>
        <v/>
      </c>
      <c r="J1264" s="2" t="n"/>
      <c r="K1264" s="106" t="n"/>
      <c r="L1264" s="97" t="n"/>
      <c r="M1264" s="97" t="n"/>
      <c r="N1264" s="98" t="inlineStr">
        <is>
          <t>27×105</t>
        </is>
      </c>
      <c r="O1264" s="99">
        <f>F1264</f>
        <v/>
      </c>
      <c r="P1264" s="99">
        <f>SUM(I1264)</f>
        <v/>
      </c>
      <c r="Q1264" s="117" t="n"/>
      <c r="R1264" s="118" t="n"/>
      <c r="S1264" s="118" t="n"/>
      <c r="T1264" s="119" t="n"/>
      <c r="U1264" s="120" t="n"/>
      <c r="V1264" s="120" t="n"/>
      <c r="W1264" s="121" t="n"/>
      <c r="X1264" s="122" t="n"/>
      <c r="Y1264" s="122" t="n"/>
      <c r="Z1264" s="143" t="n"/>
      <c r="AA1264" s="140" t="n"/>
      <c r="AB1264" s="140" t="n"/>
      <c r="AC1264" s="144" t="n"/>
      <c r="AD1264" s="142" t="n"/>
      <c r="AE1264" s="142" t="n"/>
    </row>
    <row r="1265" ht="15" customHeight="1" thickBot="1">
      <c r="B1265" s="85" t="inlineStr">
        <is>
          <t>S11L</t>
        </is>
      </c>
      <c r="C1265" s="89">
        <f>SUMIF(数量表!D:H,B1265,数量表!H:H)</f>
        <v/>
      </c>
      <c r="D1265" t="n">
        <v>27</v>
      </c>
      <c r="E1265" t="n">
        <v>105</v>
      </c>
      <c r="F1265" s="86" t="n">
        <v>868</v>
      </c>
      <c r="G1265" t="inlineStr">
        <is>
          <t>×</t>
        </is>
      </c>
      <c r="H1265" s="87" t="n">
        <v>1</v>
      </c>
      <c r="I1265" s="214">
        <f>C1265*H1265</f>
        <v/>
      </c>
      <c r="J1265" s="2" t="n"/>
      <c r="K1265" s="107" t="n"/>
      <c r="L1265" s="108" t="n"/>
      <c r="M1265" s="108" t="n"/>
      <c r="N1265" s="109" t="inlineStr">
        <is>
          <t>27×105</t>
        </is>
      </c>
      <c r="O1265" s="99">
        <f>F1265</f>
        <v/>
      </c>
      <c r="P1265" s="99">
        <f>SUM(I1265)</f>
        <v/>
      </c>
      <c r="Q1265" s="129" t="n"/>
      <c r="R1265" s="130" t="n"/>
      <c r="S1265" s="130" t="n"/>
      <c r="T1265" s="131" t="n"/>
      <c r="U1265" s="132" t="n"/>
      <c r="V1265" s="132" t="n"/>
      <c r="W1265" s="133" t="n"/>
      <c r="X1265" s="134" t="n"/>
      <c r="Y1265" s="134" t="n"/>
      <c r="Z1265" s="151" t="n"/>
      <c r="AA1265" s="152" t="n"/>
      <c r="AB1265" s="152" t="n"/>
      <c r="AC1265" s="153" t="n"/>
      <c r="AD1265" s="154" t="n"/>
      <c r="AE1265" s="154" t="n"/>
    </row>
    <row r="1266" ht="15" customHeight="1" thickBot="1">
      <c r="B1266" s="85" t="inlineStr">
        <is>
          <t>S11L</t>
        </is>
      </c>
      <c r="C1266" s="89">
        <f>SUMIF(数量表!D:H,B1266,数量表!H:H)</f>
        <v/>
      </c>
      <c r="D1266" t="n">
        <v>27</v>
      </c>
      <c r="E1266" t="n">
        <v>105</v>
      </c>
      <c r="F1266" s="86" t="n">
        <v>760</v>
      </c>
      <c r="G1266" t="inlineStr">
        <is>
          <t>○</t>
        </is>
      </c>
      <c r="H1266" s="87" t="n">
        <v>2</v>
      </c>
      <c r="I1266" s="214">
        <f>C1266*H1266</f>
        <v/>
      </c>
      <c r="J1266" s="2" t="n"/>
      <c r="K1266" s="96" t="n"/>
      <c r="L1266" s="97" t="n"/>
      <c r="M1266" s="218" t="n"/>
      <c r="N1266" s="98" t="inlineStr">
        <is>
          <t>27×105</t>
        </is>
      </c>
      <c r="O1266" s="99">
        <f>F1266</f>
        <v/>
      </c>
      <c r="P1266" s="99">
        <f>SUM(I1266)</f>
        <v/>
      </c>
      <c r="Q1266" s="117" t="n"/>
      <c r="R1266" s="118" t="n"/>
      <c r="S1266" s="118" t="n"/>
      <c r="T1266" s="119" t="n"/>
      <c r="U1266" s="120" t="n"/>
      <c r="V1266" s="120" t="n"/>
      <c r="W1266" s="121" t="n"/>
      <c r="X1266" s="122" t="n"/>
      <c r="Y1266" s="122" t="n"/>
      <c r="Z1266" s="143" t="n"/>
      <c r="AA1266" s="140" t="n"/>
      <c r="AB1266" s="140" t="n"/>
      <c r="AC1266" s="144" t="n"/>
      <c r="AD1266" s="142" t="n"/>
      <c r="AE1266" s="142" t="n"/>
    </row>
    <row r="1267" ht="15" customHeight="1" thickBot="1">
      <c r="B1267" s="85" t="inlineStr">
        <is>
          <t>S11L</t>
        </is>
      </c>
      <c r="C1267" s="89">
        <f>SUMIF(数量表!D:H,B1267,数量表!H:H)</f>
        <v/>
      </c>
      <c r="D1267" t="n">
        <v>27</v>
      </c>
      <c r="E1267" t="n">
        <v>105</v>
      </c>
      <c r="F1267" s="86" t="n">
        <v>450</v>
      </c>
      <c r="G1267" t="inlineStr">
        <is>
          <t>×</t>
        </is>
      </c>
      <c r="H1267" s="87" t="n">
        <v>1</v>
      </c>
      <c r="I1267" s="214">
        <f>C1267*H1267</f>
        <v/>
      </c>
      <c r="J1267" s="2" t="n"/>
      <c r="K1267" s="96" t="n"/>
      <c r="L1267" s="97" t="n"/>
      <c r="M1267" s="97" t="n"/>
      <c r="N1267" s="98" t="inlineStr">
        <is>
          <t>27×105</t>
        </is>
      </c>
      <c r="O1267" s="99">
        <f>F1267</f>
        <v/>
      </c>
      <c r="P1267" s="99">
        <f>SUM(I1267)</f>
        <v/>
      </c>
      <c r="Q1267" s="117" t="n"/>
      <c r="R1267" s="118" t="n"/>
      <c r="S1267" s="118" t="n"/>
      <c r="T1267" s="119" t="n"/>
      <c r="U1267" s="120" t="n"/>
      <c r="V1267" s="120" t="n"/>
      <c r="W1267" s="121" t="n"/>
      <c r="X1267" s="122" t="n"/>
      <c r="Y1267" s="122" t="n"/>
      <c r="Z1267" s="143" t="n"/>
      <c r="AA1267" s="140" t="n"/>
      <c r="AB1267" s="140" t="n"/>
      <c r="AC1267" s="144" t="n"/>
      <c r="AD1267" s="142" t="n"/>
      <c r="AE1267" s="142" t="n"/>
    </row>
    <row r="1268" ht="15" customHeight="1" thickBot="1">
      <c r="A1268" s="211" t="n"/>
      <c r="B1268" s="79" t="inlineStr">
        <is>
          <t>S11-L</t>
        </is>
      </c>
      <c r="C1268" s="89">
        <f>SUMIF(数量表!D:H,B1268,数量表!H:H)</f>
        <v/>
      </c>
      <c r="D1268" s="80" t="n">
        <v>27</v>
      </c>
      <c r="E1268" s="80" t="n">
        <v>105</v>
      </c>
      <c r="F1268" s="80" t="n">
        <v>450</v>
      </c>
      <c r="G1268" s="80" t="inlineStr">
        <is>
          <t>×</t>
        </is>
      </c>
      <c r="H1268" s="82" t="n">
        <v>1</v>
      </c>
      <c r="I1268" s="82">
        <f>C1268*H1268</f>
        <v/>
      </c>
      <c r="J1268" s="2" t="n"/>
      <c r="K1268" s="96" t="n"/>
      <c r="L1268" s="97" t="n"/>
      <c r="M1268" s="97" t="n"/>
      <c r="N1268" s="98" t="inlineStr">
        <is>
          <t>27×105</t>
        </is>
      </c>
      <c r="O1268" s="99">
        <f>F1268</f>
        <v/>
      </c>
      <c r="P1268" s="99">
        <f>SUM(I1268)</f>
        <v/>
      </c>
      <c r="Q1268" s="117" t="n"/>
      <c r="R1268" s="118" t="n"/>
      <c r="S1268" s="118" t="n"/>
      <c r="T1268" s="119" t="n"/>
      <c r="U1268" s="120" t="n"/>
      <c r="V1268" s="120" t="n"/>
      <c r="W1268" s="121" t="n"/>
      <c r="X1268" s="122" t="n"/>
      <c r="Y1268" s="122" t="n"/>
      <c r="Z1268" s="143" t="n"/>
      <c r="AA1268" s="140" t="n"/>
      <c r="AB1268" s="140" t="n"/>
      <c r="AC1268" s="144" t="n"/>
      <c r="AD1268" s="142" t="n"/>
      <c r="AE1268" s="142" t="n"/>
    </row>
    <row r="1269" ht="15" customHeight="1" thickBot="1">
      <c r="A1269" s="211" t="n"/>
      <c r="B1269" s="85" t="inlineStr">
        <is>
          <t>S11-L</t>
        </is>
      </c>
      <c r="C1269" s="89">
        <f>SUMIF(数量表!D:H,B1269,数量表!H:H)</f>
        <v/>
      </c>
      <c r="D1269" t="n">
        <v>27</v>
      </c>
      <c r="E1269" t="n">
        <v>105</v>
      </c>
      <c r="F1269" t="n">
        <v>800</v>
      </c>
      <c r="G1269" t="inlineStr">
        <is>
          <t>×</t>
        </is>
      </c>
      <c r="H1269" s="87" t="n">
        <v>2</v>
      </c>
      <c r="I1269" s="87">
        <f>C1269*H1269</f>
        <v/>
      </c>
      <c r="J1269" s="2" t="n"/>
      <c r="K1269" s="101" t="n"/>
      <c r="L1269" s="102" t="n"/>
      <c r="M1269" s="102" t="n"/>
      <c r="N1269" s="98" t="inlineStr">
        <is>
          <t>27×105</t>
        </is>
      </c>
      <c r="O1269" s="99">
        <f>F1269</f>
        <v/>
      </c>
      <c r="P1269" s="99">
        <f>SUM(I1269)</f>
        <v/>
      </c>
      <c r="Q1269" s="123" t="n"/>
      <c r="R1269" s="124" t="n"/>
      <c r="S1269" s="124" t="n"/>
      <c r="T1269" s="125" t="n"/>
      <c r="U1269" s="126" t="n"/>
      <c r="V1269" s="126" t="n"/>
      <c r="W1269" s="127" t="n"/>
      <c r="X1269" s="145" t="n"/>
      <c r="Y1269" s="145" t="n"/>
      <c r="Z1269" s="146" t="n"/>
      <c r="AA1269" s="147" t="n"/>
      <c r="AB1269" s="147" t="n"/>
      <c r="AC1269" s="148" t="n"/>
      <c r="AD1269" s="149" t="n"/>
      <c r="AE1269" s="149" t="n"/>
    </row>
    <row r="1270" ht="15" customHeight="1" thickBot="1">
      <c r="A1270" s="211" t="n"/>
      <c r="B1270" s="85" t="inlineStr">
        <is>
          <t>S11-L</t>
        </is>
      </c>
      <c r="C1270" s="89">
        <f>SUMIF(数量表!D:H,B1270,数量表!H:H)</f>
        <v/>
      </c>
      <c r="D1270" t="n">
        <v>27</v>
      </c>
      <c r="E1270" t="n">
        <v>105</v>
      </c>
      <c r="F1270" t="n">
        <v>868</v>
      </c>
      <c r="G1270" t="inlineStr">
        <is>
          <t>×</t>
        </is>
      </c>
      <c r="H1270" s="87" t="n">
        <v>1</v>
      </c>
      <c r="I1270" s="87">
        <f>C1270*H1270</f>
        <v/>
      </c>
      <c r="J1270" s="2" t="n"/>
      <c r="K1270" s="106" t="n"/>
      <c r="L1270" s="97" t="n"/>
      <c r="M1270" s="97" t="n"/>
      <c r="N1270" s="98" t="inlineStr">
        <is>
          <t>27×105</t>
        </is>
      </c>
      <c r="O1270" s="99">
        <f>F1270</f>
        <v/>
      </c>
      <c r="P1270" s="99">
        <f>SUM(I1270)</f>
        <v/>
      </c>
      <c r="Q1270" s="117" t="n"/>
      <c r="R1270" s="118" t="n"/>
      <c r="S1270" s="118" t="n"/>
      <c r="T1270" s="119" t="n"/>
      <c r="U1270" s="120" t="n"/>
      <c r="V1270" s="120" t="n"/>
      <c r="W1270" s="121" t="n"/>
      <c r="X1270" s="122" t="n"/>
      <c r="Y1270" s="122" t="n"/>
      <c r="Z1270" s="143" t="n"/>
      <c r="AA1270" s="140" t="n"/>
      <c r="AB1270" s="140" t="n"/>
      <c r="AC1270" s="144" t="n"/>
      <c r="AD1270" s="142" t="n"/>
      <c r="AE1270" s="142" t="n"/>
      <c r="AF1270" s="150" t="n"/>
    </row>
    <row r="1271" ht="15" customHeight="1" thickBot="1">
      <c r="A1271" s="211" t="n"/>
      <c r="B1271" s="88" t="inlineStr">
        <is>
          <t>S11-L</t>
        </is>
      </c>
      <c r="C1271" s="89">
        <f>SUMIF(数量表!D:H,B1271,数量表!H:H)</f>
        <v/>
      </c>
      <c r="D1271" s="89" t="n">
        <v>27</v>
      </c>
      <c r="E1271" s="89" t="n">
        <v>105</v>
      </c>
      <c r="F1271" s="89" t="n">
        <v>1176</v>
      </c>
      <c r="G1271" s="89" t="inlineStr">
        <is>
          <t>×</t>
        </is>
      </c>
      <c r="H1271" s="91" t="n">
        <v>2</v>
      </c>
      <c r="I1271" s="91">
        <f>C1271*H1271</f>
        <v/>
      </c>
      <c r="J1271" s="2" t="n"/>
      <c r="K1271" s="106" t="n"/>
      <c r="L1271" s="97" t="n"/>
      <c r="M1271" s="97" t="n"/>
      <c r="N1271" s="98" t="inlineStr">
        <is>
          <t>27×105</t>
        </is>
      </c>
      <c r="O1271" s="99">
        <f>F1271</f>
        <v/>
      </c>
      <c r="P1271" s="99">
        <f>SUM(I1271)</f>
        <v/>
      </c>
      <c r="Q1271" s="117" t="n"/>
      <c r="R1271" s="118" t="n"/>
      <c r="S1271" s="118" t="n"/>
      <c r="T1271" s="119" t="n"/>
      <c r="U1271" s="120" t="n"/>
      <c r="V1271" s="120" t="n"/>
      <c r="W1271" s="121" t="n"/>
      <c r="X1271" s="122" t="n"/>
      <c r="Y1271" s="122" t="n"/>
      <c r="Z1271" s="143" t="n"/>
      <c r="AA1271" s="140" t="n"/>
      <c r="AB1271" s="140" t="n"/>
      <c r="AC1271" s="144" t="n"/>
      <c r="AD1271" s="142" t="n"/>
      <c r="AE1271" s="142" t="n"/>
      <c r="AF1271" s="150" t="n"/>
    </row>
    <row r="1272" ht="15" customHeight="1" thickBot="1">
      <c r="B1272" s="79" t="inlineStr">
        <is>
          <t>S11L-L</t>
        </is>
      </c>
      <c r="C1272" s="89">
        <f>SUMIF(数量表!D:H,B1272,数量表!H:H)</f>
        <v/>
      </c>
      <c r="D1272" s="80" t="n">
        <v>27</v>
      </c>
      <c r="E1272" s="80" t="n">
        <v>105</v>
      </c>
      <c r="F1272" s="81" t="n">
        <v>450</v>
      </c>
      <c r="G1272" s="80" t="n"/>
      <c r="H1272" s="82" t="n">
        <v>1</v>
      </c>
      <c r="I1272" s="212">
        <f>C1272*H1272</f>
        <v/>
      </c>
      <c r="J1272" s="216" t="n"/>
      <c r="K1272" s="106" t="n"/>
      <c r="L1272" s="97" t="n"/>
      <c r="M1272" s="97" t="n"/>
      <c r="N1272" s="98" t="inlineStr">
        <is>
          <t>27×105</t>
        </is>
      </c>
      <c r="O1272" s="99">
        <f>F1272</f>
        <v/>
      </c>
      <c r="P1272" s="99">
        <f>SUM(I1272)</f>
        <v/>
      </c>
      <c r="Q1272" s="117" t="n"/>
      <c r="R1272" s="118" t="n"/>
      <c r="S1272" s="118" t="n"/>
      <c r="T1272" s="119" t="n"/>
      <c r="U1272" s="120" t="n"/>
      <c r="V1272" s="120" t="n"/>
      <c r="W1272" s="121" t="n"/>
      <c r="X1272" s="122" t="n"/>
      <c r="Y1272" s="122" t="n"/>
      <c r="Z1272" s="143" t="n"/>
      <c r="AA1272" s="140" t="n"/>
      <c r="AB1272" s="140" t="n"/>
      <c r="AC1272" s="144" t="n"/>
      <c r="AD1272" s="142" t="n"/>
      <c r="AE1272" s="142" t="n"/>
    </row>
    <row r="1273" ht="15" customHeight="1" thickBot="1">
      <c r="B1273" s="85" t="inlineStr">
        <is>
          <t>S11L-L</t>
        </is>
      </c>
      <c r="C1273" s="89">
        <f>SUMIF(数量表!D:H,B1273,数量表!H:H)</f>
        <v/>
      </c>
      <c r="D1273" t="n">
        <v>27</v>
      </c>
      <c r="E1273" t="n">
        <v>105</v>
      </c>
      <c r="F1273" s="86" t="n">
        <v>760</v>
      </c>
      <c r="H1273" s="87" t="n">
        <v>2</v>
      </c>
      <c r="I1273" s="214">
        <f>C1273*H1273</f>
        <v/>
      </c>
      <c r="J1273" s="29" t="n"/>
      <c r="K1273" s="106" t="n"/>
      <c r="L1273" s="97" t="n"/>
      <c r="M1273" s="97" t="n"/>
      <c r="N1273" s="98" t="inlineStr">
        <is>
          <t>27×105</t>
        </is>
      </c>
      <c r="O1273" s="99">
        <f>F1273</f>
        <v/>
      </c>
      <c r="P1273" s="99">
        <f>SUM(I1273)</f>
        <v/>
      </c>
      <c r="Q1273" s="117" t="n"/>
      <c r="R1273" s="118" t="n"/>
      <c r="S1273" s="118" t="n"/>
      <c r="T1273" s="119" t="n"/>
      <c r="U1273" s="120" t="n"/>
      <c r="V1273" s="120" t="n"/>
      <c r="W1273" s="121" t="n"/>
      <c r="X1273" s="122" t="n"/>
      <c r="Y1273" s="122" t="n"/>
      <c r="Z1273" s="143" t="n"/>
      <c r="AA1273" s="140" t="n"/>
      <c r="AB1273" s="140" t="n"/>
      <c r="AC1273" s="144" t="n"/>
      <c r="AD1273" s="142" t="n"/>
      <c r="AE1273" s="142" t="n"/>
    </row>
    <row r="1274" ht="15" customHeight="1" thickBot="1">
      <c r="B1274" s="85" t="inlineStr">
        <is>
          <t>S11L-L</t>
        </is>
      </c>
      <c r="C1274" s="89">
        <f>SUMIF(数量表!D:H,B1274,数量表!H:H)</f>
        <v/>
      </c>
      <c r="D1274" t="n">
        <v>27</v>
      </c>
      <c r="E1274" t="n">
        <v>105</v>
      </c>
      <c r="F1274" s="86" t="n">
        <v>1176</v>
      </c>
      <c r="H1274" s="87" t="n">
        <v>2</v>
      </c>
      <c r="I1274" s="214">
        <f>C1274*H1274</f>
        <v/>
      </c>
      <c r="J1274" s="29" t="n"/>
      <c r="K1274" s="106" t="n"/>
      <c r="L1274" s="97" t="n"/>
      <c r="M1274" s="97" t="n"/>
      <c r="N1274" s="98" t="inlineStr">
        <is>
          <t>27×105</t>
        </is>
      </c>
      <c r="O1274" s="99">
        <f>F1274</f>
        <v/>
      </c>
      <c r="P1274" s="99">
        <f>SUM(I1274)</f>
        <v/>
      </c>
      <c r="Q1274" s="117" t="n"/>
      <c r="R1274" s="118" t="n"/>
      <c r="S1274" s="118" t="n"/>
      <c r="T1274" s="119" t="n"/>
      <c r="U1274" s="120" t="n"/>
      <c r="V1274" s="120" t="n"/>
      <c r="W1274" s="121" t="n"/>
      <c r="X1274" s="122" t="n"/>
      <c r="Y1274" s="122" t="n"/>
      <c r="Z1274" s="143" t="n"/>
      <c r="AA1274" s="140" t="n"/>
      <c r="AB1274" s="140" t="n"/>
      <c r="AC1274" s="144" t="n"/>
      <c r="AD1274" s="142" t="n"/>
      <c r="AE1274" s="142" t="n"/>
    </row>
    <row r="1275" ht="15" customHeight="1" thickBot="1">
      <c r="B1275" s="85" t="inlineStr">
        <is>
          <t>S11L-L</t>
        </is>
      </c>
      <c r="C1275" s="89">
        <f>SUMIF(数量表!D:H,B1275,数量表!H:H)</f>
        <v/>
      </c>
      <c r="D1275" t="n">
        <v>27</v>
      </c>
      <c r="E1275" t="n">
        <v>105</v>
      </c>
      <c r="F1275" s="86" t="n">
        <v>868</v>
      </c>
      <c r="H1275" s="87" t="n">
        <v>1</v>
      </c>
      <c r="I1275" s="214">
        <f>C1275*H1275</f>
        <v/>
      </c>
      <c r="J1275" s="29" t="n"/>
      <c r="K1275" s="106" t="n"/>
      <c r="L1275" s="97" t="n"/>
      <c r="M1275" s="97" t="n"/>
      <c r="N1275" s="98" t="inlineStr">
        <is>
          <t>27×105</t>
        </is>
      </c>
      <c r="O1275" s="99">
        <f>F1275</f>
        <v/>
      </c>
      <c r="P1275" s="99">
        <f>SUM(I1275)</f>
        <v/>
      </c>
      <c r="Q1275" s="117" t="n"/>
      <c r="R1275" s="118" t="n"/>
      <c r="S1275" s="118" t="n"/>
      <c r="T1275" s="119" t="n"/>
      <c r="U1275" s="120" t="n"/>
      <c r="V1275" s="120" t="n"/>
      <c r="W1275" s="121" t="n"/>
      <c r="X1275" s="122" t="n"/>
      <c r="Y1275" s="122" t="n"/>
      <c r="Z1275" s="143" t="n"/>
      <c r="AA1275" s="140" t="n"/>
      <c r="AB1275" s="140" t="n"/>
      <c r="AC1275" s="144" t="n"/>
      <c r="AD1275" s="142" t="n"/>
      <c r="AE1275" s="142" t="n"/>
    </row>
    <row r="1276" ht="15" customHeight="1" thickBot="1">
      <c r="B1276" s="88" t="inlineStr">
        <is>
          <t>S11L-L</t>
        </is>
      </c>
      <c r="C1276" s="89">
        <f>SUMIF(数量表!D:H,B1276,数量表!H:H)</f>
        <v/>
      </c>
      <c r="D1276" s="89" t="n">
        <v>27</v>
      </c>
      <c r="E1276" s="89" t="n">
        <v>105</v>
      </c>
      <c r="F1276" s="90" t="n">
        <v>2548</v>
      </c>
      <c r="G1276" s="89" t="n"/>
      <c r="H1276" s="91" t="n">
        <v>1</v>
      </c>
      <c r="I1276" s="213">
        <f>C1276*H1276</f>
        <v/>
      </c>
      <c r="J1276" s="100" t="n"/>
      <c r="K1276" s="106" t="n"/>
      <c r="L1276" s="97" t="n"/>
      <c r="M1276" s="97" t="n"/>
      <c r="N1276" s="98" t="inlineStr">
        <is>
          <t>27×105</t>
        </is>
      </c>
      <c r="O1276" s="99">
        <f>F1276</f>
        <v/>
      </c>
      <c r="P1276" s="99">
        <f>SUM(I1276)</f>
        <v/>
      </c>
      <c r="Q1276" s="117" t="n"/>
      <c r="R1276" s="118" t="n"/>
      <c r="S1276" s="118" t="n"/>
      <c r="T1276" s="119" t="n"/>
      <c r="U1276" s="120" t="n"/>
      <c r="V1276" s="120" t="n"/>
      <c r="W1276" s="121" t="n"/>
      <c r="X1276" s="122" t="n"/>
      <c r="Y1276" s="122" t="n"/>
      <c r="Z1276" s="143" t="n"/>
      <c r="AA1276" s="140" t="n"/>
      <c r="AB1276" s="140" t="n"/>
      <c r="AC1276" s="144" t="n"/>
      <c r="AD1276" s="142" t="n"/>
      <c r="AE1276" s="142" t="n"/>
    </row>
    <row r="1277" ht="15" customHeight="1" thickBot="1">
      <c r="A1277" s="211" t="n"/>
      <c r="B1277" s="79" t="inlineStr">
        <is>
          <t>S11R</t>
        </is>
      </c>
      <c r="C1277" s="89">
        <f>SUMIF(数量表!D:H,B1277,数量表!H:H)</f>
        <v/>
      </c>
      <c r="D1277" s="80" t="n">
        <v>27</v>
      </c>
      <c r="E1277" s="80" t="n">
        <v>105</v>
      </c>
      <c r="F1277" s="80" t="n">
        <v>868</v>
      </c>
      <c r="G1277" s="80" t="inlineStr">
        <is>
          <t>×</t>
        </is>
      </c>
      <c r="H1277" s="80" t="n">
        <v>1</v>
      </c>
      <c r="I1277" s="214">
        <f>C1277*H1277</f>
        <v/>
      </c>
      <c r="J1277" s="2" t="n"/>
      <c r="K1277" s="106" t="n"/>
      <c r="L1277" s="97" t="n"/>
      <c r="M1277" s="97" t="n"/>
      <c r="N1277" s="98" t="inlineStr">
        <is>
          <t>27×105</t>
        </is>
      </c>
      <c r="O1277" s="99">
        <f>F1277</f>
        <v/>
      </c>
      <c r="P1277" s="99">
        <f>SUM(I1277)</f>
        <v/>
      </c>
      <c r="Q1277" s="117" t="n"/>
      <c r="R1277" s="118" t="n"/>
      <c r="S1277" s="118" t="n"/>
      <c r="T1277" s="119" t="n"/>
      <c r="U1277" s="120" t="n"/>
      <c r="V1277" s="120" t="n"/>
      <c r="W1277" s="121" t="n"/>
      <c r="X1277" s="122" t="n"/>
      <c r="Y1277" s="122" t="n"/>
      <c r="Z1277" s="143" t="n"/>
      <c r="AA1277" s="140" t="n"/>
      <c r="AB1277" s="140" t="n"/>
      <c r="AC1277" s="144" t="n"/>
      <c r="AD1277" s="142" t="n"/>
      <c r="AE1277" s="142" t="n"/>
    </row>
    <row r="1278" ht="15" customHeight="1" thickBot="1">
      <c r="A1278" s="211" t="n"/>
      <c r="B1278" s="85" t="inlineStr">
        <is>
          <t>S11R</t>
        </is>
      </c>
      <c r="C1278" s="89">
        <f>SUMIF(数量表!D:H,B1278,数量表!H:H)</f>
        <v/>
      </c>
      <c r="D1278" t="n">
        <v>27</v>
      </c>
      <c r="E1278" t="n">
        <v>105</v>
      </c>
      <c r="F1278" t="n">
        <v>760</v>
      </c>
      <c r="G1278" t="inlineStr">
        <is>
          <t>×</t>
        </is>
      </c>
      <c r="H1278" t="n">
        <v>2</v>
      </c>
      <c r="I1278" s="214">
        <f>C1278*H1278</f>
        <v/>
      </c>
      <c r="J1278" s="2" t="n"/>
      <c r="K1278" s="106" t="n"/>
      <c r="L1278" s="97" t="n"/>
      <c r="M1278" s="97" t="n"/>
      <c r="N1278" s="98" t="inlineStr">
        <is>
          <t>27×105</t>
        </is>
      </c>
      <c r="O1278" s="99">
        <f>F1278</f>
        <v/>
      </c>
      <c r="P1278" s="99">
        <f>SUM(I1278)</f>
        <v/>
      </c>
      <c r="Q1278" s="117" t="n"/>
      <c r="R1278" s="118" t="n"/>
      <c r="S1278" s="118" t="n"/>
      <c r="T1278" s="119" t="n"/>
      <c r="U1278" s="120" t="n"/>
      <c r="V1278" s="120" t="n"/>
      <c r="W1278" s="121" t="n"/>
      <c r="X1278" s="122" t="n"/>
      <c r="Y1278" s="122" t="n"/>
      <c r="Z1278" s="143" t="n"/>
      <c r="AA1278" s="140" t="n"/>
      <c r="AB1278" s="140" t="n"/>
      <c r="AC1278" s="144" t="n"/>
      <c r="AD1278" s="142" t="n"/>
      <c r="AE1278" s="142" t="n"/>
    </row>
    <row r="1279" ht="15" customHeight="1" thickBot="1">
      <c r="A1279" s="211" t="n"/>
      <c r="B1279" s="85" t="inlineStr">
        <is>
          <t>S11R</t>
        </is>
      </c>
      <c r="C1279" s="89">
        <f>SUMIF(数量表!D:H,B1279,数量表!H:H)</f>
        <v/>
      </c>
      <c r="D1279" t="n">
        <v>27</v>
      </c>
      <c r="E1279" t="n">
        <v>105</v>
      </c>
      <c r="F1279" t="n">
        <v>450</v>
      </c>
      <c r="G1279" t="inlineStr">
        <is>
          <t>×</t>
        </is>
      </c>
      <c r="H1279" t="n">
        <v>1</v>
      </c>
      <c r="I1279" s="214">
        <f>C1279*H1279</f>
        <v/>
      </c>
      <c r="J1279" s="2" t="n"/>
      <c r="K1279" s="107" t="n"/>
      <c r="L1279" s="108" t="n"/>
      <c r="M1279" s="108" t="n"/>
      <c r="N1279" s="109" t="inlineStr">
        <is>
          <t>27×105</t>
        </is>
      </c>
      <c r="O1279" s="99">
        <f>F1279</f>
        <v/>
      </c>
      <c r="P1279" s="99">
        <f>SUM(I1279)</f>
        <v/>
      </c>
      <c r="Q1279" s="129" t="n"/>
      <c r="R1279" s="130" t="n"/>
      <c r="S1279" s="130" t="n"/>
      <c r="T1279" s="131" t="n"/>
      <c r="U1279" s="132" t="n"/>
      <c r="V1279" s="132" t="n"/>
      <c r="W1279" s="133" t="n"/>
      <c r="X1279" s="134" t="n"/>
      <c r="Y1279" s="134" t="n"/>
      <c r="Z1279" s="151" t="n"/>
      <c r="AA1279" s="152" t="n"/>
      <c r="AB1279" s="152" t="n"/>
      <c r="AC1279" s="153" t="n"/>
      <c r="AD1279" s="154" t="n"/>
      <c r="AE1279" s="154" t="n"/>
    </row>
    <row r="1280" ht="15" customHeight="1" thickBot="1">
      <c r="A1280" s="211" t="n"/>
      <c r="B1280" s="85" t="inlineStr">
        <is>
          <t>S11R</t>
        </is>
      </c>
      <c r="C1280" s="89">
        <f>SUMIF(数量表!D:H,B1280,数量表!H:H)</f>
        <v/>
      </c>
      <c r="D1280" t="n">
        <v>27</v>
      </c>
      <c r="E1280" t="n">
        <v>105</v>
      </c>
      <c r="F1280" t="n">
        <v>1176</v>
      </c>
      <c r="G1280" t="inlineStr">
        <is>
          <t>×</t>
        </is>
      </c>
      <c r="H1280" t="n">
        <v>2</v>
      </c>
      <c r="I1280" s="214">
        <f>C1280*H1280</f>
        <v/>
      </c>
      <c r="J1280" s="2" t="n"/>
      <c r="K1280" s="96" t="n"/>
      <c r="L1280" s="97" t="n"/>
      <c r="M1280" s="218" t="n"/>
      <c r="N1280" s="98" t="inlineStr">
        <is>
          <t>27×105</t>
        </is>
      </c>
      <c r="O1280" s="99">
        <f>F1280</f>
        <v/>
      </c>
      <c r="P1280" s="99">
        <f>SUM(I1280)</f>
        <v/>
      </c>
      <c r="Q1280" s="117" t="n"/>
      <c r="R1280" s="118" t="n"/>
      <c r="S1280" s="118" t="n"/>
      <c r="T1280" s="119" t="n"/>
      <c r="U1280" s="120" t="n"/>
      <c r="V1280" s="120" t="n"/>
      <c r="W1280" s="121" t="n"/>
      <c r="X1280" s="122" t="n"/>
      <c r="Y1280" s="122" t="n"/>
      <c r="Z1280" s="143" t="n"/>
      <c r="AA1280" s="140" t="n"/>
      <c r="AB1280" s="140" t="n"/>
      <c r="AC1280" s="144" t="n"/>
      <c r="AD1280" s="142" t="n"/>
      <c r="AE1280" s="142" t="n"/>
    </row>
    <row r="1281" ht="15" customHeight="1" thickBot="1">
      <c r="A1281" s="211" t="n"/>
      <c r="B1281" s="85" t="inlineStr">
        <is>
          <t>S11R</t>
        </is>
      </c>
      <c r="C1281" s="89">
        <f>SUMIF(数量表!D:H,B1281,数量表!H:H)</f>
        <v/>
      </c>
      <c r="D1281" s="89" t="n">
        <v>27</v>
      </c>
      <c r="E1281" s="89" t="n">
        <v>105</v>
      </c>
      <c r="F1281" t="n">
        <v>2548</v>
      </c>
      <c r="G1281" t="inlineStr">
        <is>
          <t>×</t>
        </is>
      </c>
      <c r="H1281" t="n">
        <v>1</v>
      </c>
      <c r="I1281" s="214">
        <f>C1281*H1281</f>
        <v/>
      </c>
      <c r="J1281" s="2" t="n"/>
      <c r="K1281" s="96" t="n"/>
      <c r="L1281" s="97" t="n"/>
      <c r="M1281" s="97" t="n"/>
      <c r="N1281" s="98" t="inlineStr">
        <is>
          <t>27×105</t>
        </is>
      </c>
      <c r="O1281" s="99">
        <f>F1281</f>
        <v/>
      </c>
      <c r="P1281" s="99">
        <f>SUM(I1281)</f>
        <v/>
      </c>
      <c r="Q1281" s="117" t="n"/>
      <c r="R1281" s="118" t="n"/>
      <c r="S1281" s="118" t="n"/>
      <c r="T1281" s="119" t="n"/>
      <c r="U1281" s="120" t="n"/>
      <c r="V1281" s="120" t="n"/>
      <c r="W1281" s="121" t="n"/>
      <c r="X1281" s="122" t="n"/>
      <c r="Y1281" s="122" t="n"/>
      <c r="Z1281" s="143" t="n"/>
      <c r="AA1281" s="140" t="n"/>
      <c r="AB1281" s="140" t="n"/>
      <c r="AC1281" s="144" t="n"/>
      <c r="AD1281" s="142" t="n"/>
      <c r="AE1281" s="142" t="n"/>
    </row>
    <row r="1282" ht="15" customHeight="1" thickBot="1">
      <c r="B1282" s="79" t="inlineStr">
        <is>
          <t>S11-R</t>
        </is>
      </c>
      <c r="C1282" s="89">
        <f>SUMIF(数量表!D:H,B1282,数量表!H:H)</f>
        <v/>
      </c>
      <c r="D1282" s="80" t="n">
        <v>27</v>
      </c>
      <c r="E1282" s="80" t="n">
        <v>105</v>
      </c>
      <c r="F1282" s="81" t="n">
        <v>800</v>
      </c>
      <c r="G1282" s="80" t="inlineStr">
        <is>
          <t>×</t>
        </is>
      </c>
      <c r="H1282" s="80" t="n">
        <v>2</v>
      </c>
      <c r="I1282" s="212">
        <f>C1282*H1282</f>
        <v/>
      </c>
      <c r="J1282" s="2" t="n"/>
      <c r="K1282" s="96" t="n"/>
      <c r="L1282" s="97" t="n"/>
      <c r="M1282" s="97" t="n"/>
      <c r="N1282" s="98" t="inlineStr">
        <is>
          <t>27×105</t>
        </is>
      </c>
      <c r="O1282" s="99">
        <f>F1282</f>
        <v/>
      </c>
      <c r="P1282" s="99">
        <f>SUM(I1282)</f>
        <v/>
      </c>
      <c r="Q1282" s="117" t="n"/>
      <c r="R1282" s="118" t="n"/>
      <c r="S1282" s="118" t="n"/>
      <c r="T1282" s="119" t="n"/>
      <c r="U1282" s="120" t="n"/>
      <c r="V1282" s="120" t="n"/>
      <c r="W1282" s="121" t="n"/>
      <c r="X1282" s="122" t="n"/>
      <c r="Y1282" s="122" t="n"/>
      <c r="Z1282" s="143" t="n"/>
      <c r="AA1282" s="140" t="n"/>
      <c r="AB1282" s="140" t="n"/>
      <c r="AC1282" s="144" t="n"/>
      <c r="AD1282" s="142" t="n"/>
      <c r="AE1282" s="142" t="n"/>
    </row>
    <row r="1283" ht="15" customHeight="1" thickBot="1">
      <c r="B1283" s="85" t="inlineStr">
        <is>
          <t>S11-R</t>
        </is>
      </c>
      <c r="C1283" s="89">
        <f>SUMIF(数量表!D:H,B1283,数量表!H:H)</f>
        <v/>
      </c>
      <c r="D1283" t="n">
        <v>27</v>
      </c>
      <c r="E1283" t="n">
        <v>105</v>
      </c>
      <c r="F1283" s="86" t="n">
        <v>450</v>
      </c>
      <c r="G1283" t="inlineStr">
        <is>
          <t>×</t>
        </is>
      </c>
      <c r="H1283" t="n">
        <v>1</v>
      </c>
      <c r="I1283" s="214">
        <f>C1283*H1283</f>
        <v/>
      </c>
      <c r="J1283" s="2" t="n"/>
      <c r="K1283" s="96" t="n"/>
      <c r="L1283" s="97" t="n"/>
      <c r="M1283" s="97" t="n"/>
      <c r="N1283" s="98" t="inlineStr">
        <is>
          <t>27×105</t>
        </is>
      </c>
      <c r="O1283" s="99">
        <f>F1283</f>
        <v/>
      </c>
      <c r="P1283" s="99">
        <f>SUM(I1283)</f>
        <v/>
      </c>
      <c r="Q1283" s="117" t="n"/>
      <c r="R1283" s="118" t="n"/>
      <c r="S1283" s="118" t="n"/>
      <c r="T1283" s="119" t="n"/>
      <c r="U1283" s="120" t="n"/>
      <c r="V1283" s="120" t="n"/>
      <c r="W1283" s="121" t="n"/>
      <c r="X1283" s="122" t="n"/>
      <c r="Y1283" s="122" t="n"/>
      <c r="Z1283" s="143" t="n"/>
      <c r="AA1283" s="140" t="n"/>
      <c r="AB1283" s="140" t="n"/>
      <c r="AC1283" s="144" t="n"/>
      <c r="AD1283" s="142" t="n"/>
      <c r="AE1283" s="142" t="n"/>
    </row>
    <row r="1284" ht="15" customHeight="1" thickBot="1">
      <c r="B1284" s="85" t="inlineStr">
        <is>
          <t>S11-R</t>
        </is>
      </c>
      <c r="C1284" s="89">
        <f>SUMIF(数量表!D:H,B1284,数量表!H:H)</f>
        <v/>
      </c>
      <c r="D1284" t="n">
        <v>27</v>
      </c>
      <c r="E1284" t="n">
        <v>105</v>
      </c>
      <c r="F1284" s="86" t="n">
        <v>1176</v>
      </c>
      <c r="G1284" t="inlineStr">
        <is>
          <t>×</t>
        </is>
      </c>
      <c r="H1284" t="n">
        <v>2</v>
      </c>
      <c r="I1284" s="214">
        <f>C1284*H1284</f>
        <v/>
      </c>
      <c r="J1284" s="2" t="n"/>
      <c r="K1284" s="106" t="n"/>
      <c r="L1284" s="97" t="n"/>
      <c r="M1284" s="97" t="n"/>
      <c r="N1284" s="98" t="inlineStr">
        <is>
          <t>27×105</t>
        </is>
      </c>
      <c r="O1284" s="99">
        <f>F1284</f>
        <v/>
      </c>
      <c r="P1284" s="99">
        <f>SUM(I1284)</f>
        <v/>
      </c>
      <c r="Q1284" s="117" t="n"/>
      <c r="R1284" s="118" t="n"/>
      <c r="S1284" s="118" t="n"/>
      <c r="T1284" s="119" t="n"/>
      <c r="U1284" s="120" t="n"/>
      <c r="V1284" s="120" t="n"/>
      <c r="W1284" s="121" t="n"/>
      <c r="X1284" s="122" t="n"/>
      <c r="Y1284" s="122" t="n"/>
      <c r="Z1284" s="143" t="n"/>
      <c r="AA1284" s="140" t="n"/>
      <c r="AB1284" s="140" t="n"/>
      <c r="AC1284" s="144" t="n"/>
      <c r="AD1284" s="142" t="n"/>
      <c r="AE1284" s="142" t="n"/>
    </row>
    <row r="1285" ht="15" customHeight="1" thickBot="1">
      <c r="B1285" s="88" t="inlineStr">
        <is>
          <t>S11-R</t>
        </is>
      </c>
      <c r="C1285" s="89">
        <f>SUMIF(数量表!D:H,B1285,数量表!H:H)</f>
        <v/>
      </c>
      <c r="D1285" s="89" t="n">
        <v>27</v>
      </c>
      <c r="E1285" s="89" t="n">
        <v>105</v>
      </c>
      <c r="F1285" s="90" t="n">
        <v>868</v>
      </c>
      <c r="G1285" s="89" t="inlineStr">
        <is>
          <t>×</t>
        </is>
      </c>
      <c r="H1285" s="89" t="n">
        <v>1</v>
      </c>
      <c r="I1285" s="213">
        <f>C1285*H1285</f>
        <v/>
      </c>
      <c r="J1285" s="2" t="n"/>
      <c r="K1285" s="106" t="n"/>
      <c r="L1285" s="97" t="n"/>
      <c r="M1285" s="97" t="n"/>
      <c r="N1285" s="98" t="inlineStr">
        <is>
          <t>27×105</t>
        </is>
      </c>
      <c r="O1285" s="99">
        <f>F1285</f>
        <v/>
      </c>
      <c r="P1285" s="99">
        <f>SUM(I1285)</f>
        <v/>
      </c>
      <c r="Q1285" s="117" t="n"/>
      <c r="R1285" s="118" t="n"/>
      <c r="S1285" s="118" t="n"/>
      <c r="T1285" s="119" t="n"/>
      <c r="U1285" s="120" t="n"/>
      <c r="V1285" s="120" t="n"/>
      <c r="W1285" s="121" t="n"/>
      <c r="X1285" s="122" t="n"/>
      <c r="Y1285" s="122" t="n"/>
      <c r="Z1285" s="143" t="n"/>
      <c r="AA1285" s="140" t="n"/>
      <c r="AB1285" s="140" t="n"/>
      <c r="AC1285" s="144" t="n"/>
      <c r="AD1285" s="142" t="n"/>
      <c r="AE1285" s="142" t="n"/>
    </row>
    <row r="1286" ht="15" customHeight="1" thickBot="1">
      <c r="B1286" s="79" t="inlineStr">
        <is>
          <t>S11R-R</t>
        </is>
      </c>
      <c r="C1286" s="89">
        <f>SUMIF(数量表!D:H,B1286,数量表!H:H)</f>
        <v/>
      </c>
      <c r="D1286" s="80" t="n">
        <v>27</v>
      </c>
      <c r="E1286" s="80" t="n">
        <v>105</v>
      </c>
      <c r="F1286" s="81" t="n">
        <v>450</v>
      </c>
      <c r="G1286" s="80" t="n"/>
      <c r="H1286" s="82" t="n">
        <v>1</v>
      </c>
      <c r="I1286" s="212">
        <f>C1286*H1286</f>
        <v/>
      </c>
      <c r="J1286" s="216" t="n"/>
      <c r="K1286" s="106" t="n"/>
      <c r="L1286" s="97" t="n"/>
      <c r="M1286" s="97" t="n"/>
      <c r="N1286" s="98" t="inlineStr">
        <is>
          <t>27×105</t>
        </is>
      </c>
      <c r="O1286" s="99">
        <f>F1286</f>
        <v/>
      </c>
      <c r="P1286" s="99">
        <f>SUM(I1286)</f>
        <v/>
      </c>
      <c r="Q1286" s="117" t="n"/>
      <c r="R1286" s="118" t="n"/>
      <c r="S1286" s="118" t="n"/>
      <c r="T1286" s="119" t="n"/>
      <c r="U1286" s="120" t="n"/>
      <c r="V1286" s="120" t="n"/>
      <c r="W1286" s="121" t="n"/>
      <c r="X1286" s="122" t="n"/>
      <c r="Y1286" s="122" t="n"/>
      <c r="Z1286" s="143" t="n"/>
      <c r="AA1286" s="140" t="n"/>
      <c r="AB1286" s="140" t="n"/>
      <c r="AC1286" s="144" t="n"/>
      <c r="AD1286" s="142" t="n"/>
      <c r="AE1286" s="142" t="n"/>
    </row>
    <row r="1287" ht="15" customHeight="1" thickBot="1">
      <c r="B1287" s="85" t="inlineStr">
        <is>
          <t>S11R-R</t>
        </is>
      </c>
      <c r="C1287" s="89">
        <f>SUMIF(数量表!D:H,B1287,数量表!H:H)</f>
        <v/>
      </c>
      <c r="D1287" t="n">
        <v>27</v>
      </c>
      <c r="E1287" t="n">
        <v>105</v>
      </c>
      <c r="F1287" s="86" t="n">
        <v>760</v>
      </c>
      <c r="H1287" s="87" t="n">
        <v>2</v>
      </c>
      <c r="I1287" s="214">
        <f>C1287*H1287</f>
        <v/>
      </c>
      <c r="J1287" s="29" t="n"/>
      <c r="K1287" s="106" t="n"/>
      <c r="L1287" s="97" t="n"/>
      <c r="M1287" s="97" t="n"/>
      <c r="N1287" s="98" t="inlineStr">
        <is>
          <t>27×105</t>
        </is>
      </c>
      <c r="O1287" s="99">
        <f>F1287</f>
        <v/>
      </c>
      <c r="P1287" s="99">
        <f>SUM(I1287)</f>
        <v/>
      </c>
      <c r="Q1287" s="117" t="n"/>
      <c r="R1287" s="118" t="n"/>
      <c r="S1287" s="118" t="n"/>
      <c r="T1287" s="119" t="n"/>
      <c r="U1287" s="120" t="n"/>
      <c r="V1287" s="120" t="n"/>
      <c r="W1287" s="121" t="n"/>
      <c r="X1287" s="122" t="n"/>
      <c r="Y1287" s="122" t="n"/>
      <c r="Z1287" s="143" t="n"/>
      <c r="AA1287" s="140" t="n"/>
      <c r="AB1287" s="140" t="n"/>
      <c r="AC1287" s="144" t="n"/>
      <c r="AD1287" s="142" t="n"/>
      <c r="AE1287" s="142" t="n"/>
    </row>
    <row r="1288" ht="15" customHeight="1" thickBot="1">
      <c r="B1288" s="85" t="inlineStr">
        <is>
          <t>S11R-R</t>
        </is>
      </c>
      <c r="C1288" s="89">
        <f>SUMIF(数量表!D:H,B1288,数量表!H:H)</f>
        <v/>
      </c>
      <c r="D1288" t="n">
        <v>27</v>
      </c>
      <c r="E1288" t="n">
        <v>105</v>
      </c>
      <c r="F1288" s="86" t="n">
        <v>1176</v>
      </c>
      <c r="H1288" s="87" t="n">
        <v>2</v>
      </c>
      <c r="I1288" s="214">
        <f>C1288*H1288</f>
        <v/>
      </c>
      <c r="J1288" s="29" t="n"/>
      <c r="K1288" s="106" t="n"/>
      <c r="L1288" s="97" t="n"/>
      <c r="M1288" s="97" t="n"/>
      <c r="N1288" s="98" t="inlineStr">
        <is>
          <t>27×105</t>
        </is>
      </c>
      <c r="O1288" s="99">
        <f>F1288</f>
        <v/>
      </c>
      <c r="P1288" s="99">
        <f>SUM(I1288)</f>
        <v/>
      </c>
      <c r="Q1288" s="117" t="n"/>
      <c r="R1288" s="118" t="n"/>
      <c r="S1288" s="118" t="n"/>
      <c r="T1288" s="119" t="n"/>
      <c r="U1288" s="120" t="n"/>
      <c r="V1288" s="120" t="n"/>
      <c r="W1288" s="121" t="n"/>
      <c r="X1288" s="122" t="n"/>
      <c r="Y1288" s="122" t="n"/>
      <c r="Z1288" s="143" t="n"/>
      <c r="AA1288" s="140" t="n"/>
      <c r="AB1288" s="140" t="n"/>
      <c r="AC1288" s="144" t="n"/>
      <c r="AD1288" s="142" t="n"/>
      <c r="AE1288" s="142" t="n"/>
    </row>
    <row r="1289" ht="15" customHeight="1" thickBot="1">
      <c r="B1289" s="85" t="inlineStr">
        <is>
          <t>S11R-R</t>
        </is>
      </c>
      <c r="C1289" s="89">
        <f>SUMIF(数量表!D:H,B1289,数量表!H:H)</f>
        <v/>
      </c>
      <c r="D1289" t="n">
        <v>27</v>
      </c>
      <c r="E1289" t="n">
        <v>105</v>
      </c>
      <c r="F1289" s="86" t="n">
        <v>868</v>
      </c>
      <c r="H1289" s="87" t="n">
        <v>1</v>
      </c>
      <c r="I1289" s="214">
        <f>C1289*H1289</f>
        <v/>
      </c>
      <c r="J1289" s="29" t="n"/>
      <c r="K1289" s="106" t="n"/>
      <c r="L1289" s="97" t="n"/>
      <c r="M1289" s="97" t="n"/>
      <c r="N1289" s="98" t="inlineStr">
        <is>
          <t>27×105</t>
        </is>
      </c>
      <c r="O1289" s="99">
        <f>F1289</f>
        <v/>
      </c>
      <c r="P1289" s="99">
        <f>SUM(I1289)</f>
        <v/>
      </c>
      <c r="Q1289" s="117" t="n"/>
      <c r="R1289" s="118" t="n"/>
      <c r="S1289" s="118" t="n"/>
      <c r="T1289" s="119" t="n"/>
      <c r="U1289" s="120" t="n"/>
      <c r="V1289" s="120" t="n"/>
      <c r="W1289" s="121" t="n"/>
      <c r="X1289" s="122" t="n"/>
      <c r="Y1289" s="122" t="n"/>
      <c r="Z1289" s="143" t="n"/>
      <c r="AA1289" s="140" t="n"/>
      <c r="AB1289" s="140" t="n"/>
      <c r="AC1289" s="144" t="n"/>
      <c r="AD1289" s="142" t="n"/>
      <c r="AE1289" s="142" t="n"/>
    </row>
    <row r="1290" ht="15" customHeight="1" thickBot="1">
      <c r="B1290" s="88" t="inlineStr">
        <is>
          <t>S11R-R</t>
        </is>
      </c>
      <c r="C1290" s="89">
        <f>SUMIF(数量表!D:H,B1290,数量表!H:H)</f>
        <v/>
      </c>
      <c r="D1290" s="89" t="n">
        <v>27</v>
      </c>
      <c r="E1290" s="89" t="n">
        <v>105</v>
      </c>
      <c r="F1290" s="90" t="n">
        <v>2548</v>
      </c>
      <c r="G1290" s="89" t="n"/>
      <c r="H1290" s="91" t="n">
        <v>1</v>
      </c>
      <c r="I1290" s="213">
        <f>C1290*H1290</f>
        <v/>
      </c>
      <c r="J1290" s="29" t="n"/>
      <c r="K1290" s="106" t="n"/>
      <c r="L1290" s="97" t="n"/>
      <c r="M1290" s="97" t="n"/>
      <c r="N1290" s="98" t="inlineStr">
        <is>
          <t>27×105</t>
        </is>
      </c>
      <c r="O1290" s="99">
        <f>F1290</f>
        <v/>
      </c>
      <c r="P1290" s="99">
        <f>SUM(I1290)</f>
        <v/>
      </c>
      <c r="Q1290" s="117" t="n"/>
      <c r="R1290" s="118" t="n"/>
      <c r="S1290" s="118" t="n"/>
      <c r="T1290" s="119" t="n"/>
      <c r="U1290" s="120" t="n"/>
      <c r="V1290" s="120" t="n"/>
      <c r="W1290" s="121" t="n"/>
      <c r="X1290" s="122" t="n"/>
      <c r="Y1290" s="122" t="n"/>
      <c r="Z1290" s="143" t="n"/>
      <c r="AA1290" s="140" t="n"/>
      <c r="AB1290" s="140" t="n"/>
      <c r="AC1290" s="144" t="n"/>
      <c r="AD1290" s="142" t="n"/>
      <c r="AE1290" s="142" t="n"/>
    </row>
    <row r="1291" ht="15" customHeight="1" thickBot="1">
      <c r="A1291" s="211" t="n"/>
      <c r="B1291" s="79" t="inlineStr">
        <is>
          <t>SQ11-L</t>
        </is>
      </c>
      <c r="C1291" s="89">
        <f>SUMIF(数量表!D:H,B1291,数量表!H:H)</f>
        <v/>
      </c>
      <c r="D1291" s="80" t="n">
        <v>27</v>
      </c>
      <c r="E1291" s="80" t="n">
        <v>105</v>
      </c>
      <c r="F1291" s="80" t="n">
        <v>868</v>
      </c>
      <c r="G1291" s="80" t="inlineStr">
        <is>
          <t>×</t>
        </is>
      </c>
      <c r="H1291" s="82" t="n">
        <v>1</v>
      </c>
      <c r="I1291" s="212">
        <f>C1291*H1291</f>
        <v/>
      </c>
      <c r="J1291" s="2" t="n"/>
      <c r="K1291" s="106" t="n"/>
      <c r="L1291" s="97" t="n"/>
      <c r="M1291" s="97" t="n"/>
      <c r="N1291" s="98" t="inlineStr">
        <is>
          <t>27×105</t>
        </is>
      </c>
      <c r="O1291" s="99">
        <f>F1291</f>
        <v/>
      </c>
      <c r="P1291" s="99">
        <f>SUM(I1291)</f>
        <v/>
      </c>
      <c r="Q1291" s="117" t="n"/>
      <c r="R1291" s="118" t="n"/>
      <c r="S1291" s="118" t="n"/>
      <c r="T1291" s="119" t="n"/>
      <c r="U1291" s="120" t="n"/>
      <c r="V1291" s="120" t="n"/>
      <c r="W1291" s="121" t="n"/>
      <c r="X1291" s="122" t="n"/>
      <c r="Y1291" s="122" t="n"/>
      <c r="Z1291" s="143" t="n"/>
      <c r="AA1291" s="140" t="n"/>
      <c r="AB1291" s="140" t="n"/>
      <c r="AC1291" s="144" t="n"/>
      <c r="AD1291" s="142" t="n"/>
      <c r="AE1291" s="142" t="n"/>
    </row>
    <row r="1292" ht="15" customHeight="1" thickBot="1">
      <c r="A1292" s="211" t="n"/>
      <c r="B1292" s="85" t="inlineStr">
        <is>
          <t>SQ11-L</t>
        </is>
      </c>
      <c r="C1292" s="89">
        <f>SUMIF(数量表!D:H,B1292,数量表!H:H)</f>
        <v/>
      </c>
      <c r="D1292" t="n">
        <v>27</v>
      </c>
      <c r="E1292" t="n">
        <v>105</v>
      </c>
      <c r="F1292" t="n">
        <v>450</v>
      </c>
      <c r="G1292" t="inlineStr">
        <is>
          <t>×</t>
        </is>
      </c>
      <c r="H1292" s="87" t="n">
        <v>1</v>
      </c>
      <c r="I1292" s="214">
        <f>C1292*H1292</f>
        <v/>
      </c>
      <c r="J1292" s="2" t="n"/>
      <c r="K1292" s="106" t="n"/>
      <c r="L1292" s="97" t="n"/>
      <c r="M1292" s="97" t="n"/>
      <c r="N1292" s="98" t="inlineStr">
        <is>
          <t>27×105</t>
        </is>
      </c>
      <c r="O1292" s="99">
        <f>F1292</f>
        <v/>
      </c>
      <c r="P1292" s="99">
        <f>SUM(I1292)</f>
        <v/>
      </c>
      <c r="Q1292" s="117" t="n"/>
      <c r="R1292" s="118" t="n"/>
      <c r="S1292" s="118" t="n"/>
      <c r="T1292" s="119" t="n"/>
      <c r="U1292" s="120" t="n"/>
      <c r="V1292" s="120" t="n"/>
      <c r="W1292" s="121" t="n"/>
      <c r="X1292" s="122" t="n"/>
      <c r="Y1292" s="122" t="n"/>
      <c r="Z1292" s="143" t="n"/>
      <c r="AA1292" s="140" t="n"/>
      <c r="AB1292" s="140" t="n"/>
      <c r="AC1292" s="144" t="n"/>
      <c r="AD1292" s="142" t="n"/>
      <c r="AE1292" s="142" t="n"/>
    </row>
    <row r="1293" ht="15" customHeight="1" thickBot="1">
      <c r="A1293" s="211" t="n"/>
      <c r="B1293" s="85" t="inlineStr">
        <is>
          <t>SQ11-L</t>
        </is>
      </c>
      <c r="C1293" s="89">
        <f>SUMIF(数量表!D:H,B1293,数量表!H:H)</f>
        <v/>
      </c>
      <c r="D1293" t="n">
        <v>27</v>
      </c>
      <c r="E1293" t="n">
        <v>105</v>
      </c>
      <c r="F1293" t="n">
        <v>1176</v>
      </c>
      <c r="G1293" t="inlineStr">
        <is>
          <t>×</t>
        </is>
      </c>
      <c r="H1293" s="87" t="n">
        <v>2</v>
      </c>
      <c r="I1293" s="214">
        <f>C1293*H1293</f>
        <v/>
      </c>
      <c r="J1293" s="2" t="n"/>
      <c r="K1293" s="106" t="n"/>
      <c r="L1293" s="97" t="n"/>
      <c r="M1293" s="97" t="n"/>
      <c r="N1293" s="98" t="inlineStr">
        <is>
          <t>27×105</t>
        </is>
      </c>
      <c r="O1293" s="99">
        <f>F1293</f>
        <v/>
      </c>
      <c r="P1293" s="99">
        <f>SUM(I1293)</f>
        <v/>
      </c>
      <c r="Q1293" s="117" t="n"/>
      <c r="R1293" s="118" t="n"/>
      <c r="S1293" s="118" t="n"/>
      <c r="T1293" s="119" t="n"/>
      <c r="U1293" s="120" t="n"/>
      <c r="V1293" s="120" t="n"/>
      <c r="W1293" s="121" t="n"/>
      <c r="X1293" s="122" t="n"/>
      <c r="Y1293" s="122" t="n"/>
      <c r="Z1293" s="143" t="n"/>
      <c r="AA1293" s="140" t="n"/>
      <c r="AB1293" s="140" t="n"/>
      <c r="AC1293" s="144" t="n"/>
      <c r="AD1293" s="142" t="n"/>
      <c r="AE1293" s="142" t="n"/>
    </row>
    <row r="1294" ht="15" customHeight="1" thickBot="1">
      <c r="A1294" s="211" t="n"/>
      <c r="B1294" s="88" t="inlineStr">
        <is>
          <t>SQ11-L</t>
        </is>
      </c>
      <c r="C1294" s="89">
        <f>SUMIF(数量表!D:H,B1294,数量表!H:H)</f>
        <v/>
      </c>
      <c r="D1294" s="89" t="n">
        <v>27</v>
      </c>
      <c r="E1294" s="89" t="n">
        <v>105</v>
      </c>
      <c r="F1294" s="89" t="n">
        <v>572.5</v>
      </c>
      <c r="G1294" s="89" t="inlineStr">
        <is>
          <t>×</t>
        </is>
      </c>
      <c r="H1294" s="91" t="n">
        <v>2</v>
      </c>
      <c r="I1294" s="213">
        <f>C1294*H1294</f>
        <v/>
      </c>
      <c r="J1294" s="2" t="n"/>
      <c r="K1294" s="106" t="n"/>
      <c r="L1294" s="97" t="n"/>
      <c r="M1294" s="97" t="n"/>
      <c r="N1294" s="98" t="inlineStr">
        <is>
          <t>27×105</t>
        </is>
      </c>
      <c r="O1294" s="99">
        <f>F1294</f>
        <v/>
      </c>
      <c r="P1294" s="99">
        <f>SUM(I1294)</f>
        <v/>
      </c>
      <c r="Q1294" s="117" t="n"/>
      <c r="R1294" s="118" t="n"/>
      <c r="S1294" s="118" t="n"/>
      <c r="T1294" s="119" t="n"/>
      <c r="U1294" s="120" t="n"/>
      <c r="V1294" s="120" t="n"/>
      <c r="W1294" s="121" t="n"/>
      <c r="X1294" s="122" t="n"/>
      <c r="Y1294" s="122" t="n"/>
      <c r="Z1294" s="143" t="n"/>
      <c r="AA1294" s="140" t="n"/>
      <c r="AB1294" s="140" t="n"/>
      <c r="AC1294" s="144" t="n"/>
      <c r="AD1294" s="142" t="n"/>
      <c r="AE1294" s="142" t="n"/>
    </row>
    <row r="1295" ht="15" customHeight="1" thickBot="1">
      <c r="A1295" s="211" t="n"/>
      <c r="B1295" s="79" t="inlineStr">
        <is>
          <t>SQ11L-L</t>
        </is>
      </c>
      <c r="C1295" s="89">
        <f>SUMIF(数量表!D:H,B1295,数量表!H:H)</f>
        <v/>
      </c>
      <c r="D1295" t="n">
        <v>27</v>
      </c>
      <c r="E1295" t="n">
        <v>105</v>
      </c>
      <c r="F1295" t="n">
        <v>868</v>
      </c>
      <c r="G1295" t="inlineStr">
        <is>
          <t>×</t>
        </is>
      </c>
      <c r="H1295" s="87" t="n">
        <v>1</v>
      </c>
      <c r="I1295" s="214">
        <f>C1295*H1295</f>
        <v/>
      </c>
      <c r="J1295" s="2" t="n"/>
      <c r="K1295" s="106" t="n"/>
      <c r="L1295" s="97" t="n"/>
      <c r="M1295" s="97" t="n"/>
      <c r="N1295" s="98" t="inlineStr">
        <is>
          <t>27×105</t>
        </is>
      </c>
      <c r="O1295" s="99">
        <f>F1295</f>
        <v/>
      </c>
      <c r="P1295" s="99">
        <f>SUM(I1295)</f>
        <v/>
      </c>
      <c r="Q1295" s="117" t="n"/>
      <c r="R1295" s="118" t="n"/>
      <c r="S1295" s="118" t="n"/>
      <c r="T1295" s="119" t="n"/>
      <c r="U1295" s="120" t="n"/>
      <c r="V1295" s="120" t="n"/>
      <c r="W1295" s="121" t="n"/>
      <c r="X1295" s="122" t="n"/>
      <c r="Y1295" s="122" t="n"/>
      <c r="Z1295" s="143" t="n"/>
      <c r="AA1295" s="140" t="n"/>
      <c r="AB1295" s="140" t="n"/>
      <c r="AC1295" s="144" t="n"/>
      <c r="AD1295" s="142" t="n"/>
      <c r="AE1295" s="142" t="n"/>
    </row>
    <row r="1296" ht="15" customHeight="1" thickBot="1">
      <c r="A1296" s="211" t="n"/>
      <c r="B1296" s="85" t="inlineStr">
        <is>
          <t>SQ11L-L</t>
        </is>
      </c>
      <c r="C1296" s="89">
        <f>SUMIF(数量表!D:H,B1296,数量表!H:H)</f>
        <v/>
      </c>
      <c r="D1296" t="n">
        <v>27</v>
      </c>
      <c r="E1296" t="n">
        <v>105</v>
      </c>
      <c r="F1296" t="n">
        <v>2548</v>
      </c>
      <c r="G1296" t="inlineStr">
        <is>
          <t>×</t>
        </is>
      </c>
      <c r="H1296" s="87" t="n">
        <v>1</v>
      </c>
      <c r="I1296" s="214">
        <f>C1296*H1296</f>
        <v/>
      </c>
      <c r="J1296" s="2" t="n"/>
      <c r="K1296" s="106" t="n"/>
      <c r="L1296" s="97" t="n"/>
      <c r="M1296" s="97" t="n"/>
      <c r="N1296" s="98" t="inlineStr">
        <is>
          <t>27×105</t>
        </is>
      </c>
      <c r="O1296" s="99">
        <f>F1296</f>
        <v/>
      </c>
      <c r="P1296" s="99">
        <f>SUM(I1296)</f>
        <v/>
      </c>
      <c r="Q1296" s="117" t="n"/>
      <c r="R1296" s="118" t="n"/>
      <c r="S1296" s="118" t="n"/>
      <c r="T1296" s="119" t="n"/>
      <c r="U1296" s="120" t="n"/>
      <c r="V1296" s="120" t="n"/>
      <c r="W1296" s="121" t="n"/>
      <c r="X1296" s="122" t="n"/>
      <c r="Y1296" s="122" t="n"/>
      <c r="Z1296" s="143" t="n"/>
      <c r="AA1296" s="140" t="n"/>
      <c r="AB1296" s="140" t="n"/>
      <c r="AC1296" s="144" t="n"/>
      <c r="AD1296" s="142" t="n"/>
      <c r="AE1296" s="142" t="n"/>
    </row>
    <row r="1297" ht="15" customHeight="1" thickBot="1">
      <c r="A1297" s="211" t="n"/>
      <c r="B1297" s="85" t="inlineStr">
        <is>
          <t>SQ11L-L</t>
        </is>
      </c>
      <c r="C1297" s="89">
        <f>SUMIF(数量表!D:H,B1297,数量表!H:H)</f>
        <v/>
      </c>
      <c r="D1297" t="n">
        <v>27</v>
      </c>
      <c r="E1297" t="n">
        <v>105</v>
      </c>
      <c r="F1297" t="n">
        <v>450</v>
      </c>
      <c r="G1297" t="inlineStr">
        <is>
          <t>×</t>
        </is>
      </c>
      <c r="H1297" s="87" t="n">
        <v>1</v>
      </c>
      <c r="I1297" s="214">
        <f>C1297*H1297</f>
        <v/>
      </c>
      <c r="J1297" s="2" t="n"/>
      <c r="K1297" s="106" t="n"/>
      <c r="L1297" s="97" t="n"/>
      <c r="M1297" s="97" t="n"/>
      <c r="N1297" s="98" t="inlineStr">
        <is>
          <t>27×105</t>
        </is>
      </c>
      <c r="O1297" s="99">
        <f>F1297</f>
        <v/>
      </c>
      <c r="P1297" s="99">
        <f>SUM(I1297)</f>
        <v/>
      </c>
      <c r="Q1297" s="117" t="n"/>
      <c r="R1297" s="118" t="n"/>
      <c r="S1297" s="118" t="n"/>
      <c r="T1297" s="119" t="n"/>
      <c r="U1297" s="120" t="n"/>
      <c r="V1297" s="120" t="n"/>
      <c r="W1297" s="121" t="n"/>
      <c r="X1297" s="122" t="n"/>
      <c r="Y1297" s="122" t="n"/>
      <c r="Z1297" s="143" t="n"/>
      <c r="AA1297" s="140" t="n"/>
      <c r="AB1297" s="140" t="n"/>
      <c r="AC1297" s="144" t="n"/>
      <c r="AD1297" s="142" t="n"/>
      <c r="AE1297" s="142" t="n"/>
    </row>
    <row r="1298" ht="15" customHeight="1" thickBot="1">
      <c r="A1298" s="211" t="n"/>
      <c r="B1298" s="85" t="inlineStr">
        <is>
          <t>SQ11L-L</t>
        </is>
      </c>
      <c r="C1298" s="89">
        <f>SUMIF(数量表!D:H,B1298,数量表!H:H)</f>
        <v/>
      </c>
      <c r="D1298" t="n">
        <v>27</v>
      </c>
      <c r="E1298" t="n">
        <v>105</v>
      </c>
      <c r="F1298" t="n">
        <v>532.5</v>
      </c>
      <c r="G1298" t="inlineStr">
        <is>
          <t>×</t>
        </is>
      </c>
      <c r="H1298" s="87" t="n">
        <v>2</v>
      </c>
      <c r="I1298" s="214">
        <f>C1298*H1298</f>
        <v/>
      </c>
      <c r="J1298" s="2" t="n"/>
      <c r="K1298" s="106" t="n"/>
      <c r="L1298" s="97" t="n"/>
      <c r="M1298" s="97" t="n"/>
      <c r="N1298" s="98" t="inlineStr">
        <is>
          <t>27×105</t>
        </is>
      </c>
      <c r="O1298" s="99">
        <f>F1298</f>
        <v/>
      </c>
      <c r="P1298" s="99">
        <f>SUM(I1298)</f>
        <v/>
      </c>
      <c r="Q1298" s="117" t="n"/>
      <c r="R1298" s="118" t="n"/>
      <c r="S1298" s="118" t="n"/>
      <c r="T1298" s="119" t="n"/>
      <c r="U1298" s="120" t="n"/>
      <c r="V1298" s="120" t="n"/>
      <c r="W1298" s="121" t="n"/>
      <c r="X1298" s="122" t="n"/>
      <c r="Y1298" s="122" t="n"/>
      <c r="Z1298" s="143" t="n"/>
      <c r="AA1298" s="140" t="n"/>
      <c r="AB1298" s="140" t="n"/>
      <c r="AC1298" s="144" t="n"/>
      <c r="AD1298" s="142" t="n"/>
      <c r="AE1298" s="142" t="n"/>
    </row>
    <row r="1299" ht="15" customHeight="1" thickBot="1">
      <c r="A1299" s="211" t="n"/>
      <c r="B1299" s="88" t="inlineStr">
        <is>
          <t>SQ11L-L</t>
        </is>
      </c>
      <c r="C1299" s="89">
        <f>SUMIF(数量表!D:H,B1299,数量表!H:H)</f>
        <v/>
      </c>
      <c r="D1299" s="89" t="n">
        <v>27</v>
      </c>
      <c r="E1299" s="89" t="n">
        <v>105</v>
      </c>
      <c r="F1299" s="89" t="n">
        <v>1176</v>
      </c>
      <c r="G1299" s="89" t="inlineStr">
        <is>
          <t>×</t>
        </is>
      </c>
      <c r="H1299" s="91" t="n">
        <v>2</v>
      </c>
      <c r="I1299" s="213">
        <f>C1299*H1299</f>
        <v/>
      </c>
      <c r="J1299" s="2" t="n"/>
      <c r="K1299" s="106" t="n"/>
      <c r="L1299" s="97" t="n"/>
      <c r="M1299" s="97" t="n"/>
      <c r="N1299" s="98" t="inlineStr">
        <is>
          <t>27×105</t>
        </is>
      </c>
      <c r="O1299" s="99">
        <f>F1299</f>
        <v/>
      </c>
      <c r="P1299" s="99">
        <f>SUM(I1299)</f>
        <v/>
      </c>
      <c r="Q1299" s="117" t="n"/>
      <c r="R1299" s="118" t="n"/>
      <c r="S1299" s="118" t="n"/>
      <c r="T1299" s="119" t="n"/>
      <c r="U1299" s="120" t="n"/>
      <c r="V1299" s="120" t="n"/>
      <c r="W1299" s="121" t="n"/>
      <c r="X1299" s="122" t="n"/>
      <c r="Y1299" s="122" t="n"/>
      <c r="Z1299" s="143" t="n"/>
      <c r="AA1299" s="140" t="n"/>
      <c r="AB1299" s="140" t="n"/>
      <c r="AC1299" s="144" t="n"/>
      <c r="AD1299" s="142" t="n"/>
      <c r="AE1299" s="142" t="n"/>
    </row>
    <row r="1300" ht="15" customHeight="1" thickBot="1">
      <c r="A1300" s="211" t="n"/>
      <c r="B1300" s="85" t="inlineStr">
        <is>
          <t>SQ11-R</t>
        </is>
      </c>
      <c r="C1300" s="89">
        <f>SUMIF(数量表!D:H,B1300,数量表!H:H)</f>
        <v/>
      </c>
      <c r="D1300" s="80" t="n">
        <v>27</v>
      </c>
      <c r="E1300" s="80" t="n">
        <v>105</v>
      </c>
      <c r="F1300" s="80" t="n">
        <v>868</v>
      </c>
      <c r="G1300" s="80" t="inlineStr">
        <is>
          <t>×</t>
        </is>
      </c>
      <c r="H1300" s="82" t="n">
        <v>1</v>
      </c>
      <c r="I1300" s="212">
        <f>C1300*H1300</f>
        <v/>
      </c>
      <c r="J1300" s="2" t="n"/>
      <c r="K1300" s="106" t="n"/>
      <c r="L1300" s="97" t="n"/>
      <c r="M1300" s="97" t="n"/>
      <c r="N1300" s="98" t="inlineStr">
        <is>
          <t>27×105</t>
        </is>
      </c>
      <c r="O1300" s="99">
        <f>F1300</f>
        <v/>
      </c>
      <c r="P1300" s="99">
        <f>SUM(I1300)</f>
        <v/>
      </c>
      <c r="Q1300" s="117" t="n"/>
      <c r="R1300" s="118" t="n"/>
      <c r="S1300" s="118" t="n"/>
      <c r="T1300" s="119" t="n"/>
      <c r="U1300" s="120" t="n"/>
      <c r="V1300" s="120" t="n"/>
      <c r="W1300" s="121" t="n"/>
      <c r="X1300" s="122" t="n"/>
      <c r="Y1300" s="122" t="n"/>
      <c r="Z1300" s="143" t="n"/>
      <c r="AA1300" s="140" t="n"/>
      <c r="AB1300" s="140" t="n"/>
      <c r="AC1300" s="144" t="n"/>
      <c r="AD1300" s="142" t="n"/>
      <c r="AE1300" s="142" t="n"/>
    </row>
    <row r="1301" ht="15" customHeight="1" thickBot="1">
      <c r="A1301" s="211" t="n"/>
      <c r="B1301" s="85" t="inlineStr">
        <is>
          <t>SQ11-R</t>
        </is>
      </c>
      <c r="C1301" s="89">
        <f>SUMIF(数量表!D:H,B1301,数量表!H:H)</f>
        <v/>
      </c>
      <c r="D1301" t="n">
        <v>27</v>
      </c>
      <c r="E1301" t="n">
        <v>105</v>
      </c>
      <c r="F1301" t="n">
        <v>450</v>
      </c>
      <c r="G1301" t="inlineStr">
        <is>
          <t>×</t>
        </is>
      </c>
      <c r="H1301" s="87" t="n">
        <v>1</v>
      </c>
      <c r="I1301" s="214">
        <f>C1301*H1301</f>
        <v/>
      </c>
      <c r="J1301" s="2" t="n"/>
      <c r="K1301" s="106" t="n"/>
      <c r="L1301" s="97" t="n"/>
      <c r="M1301" s="97" t="n"/>
      <c r="N1301" s="98" t="inlineStr">
        <is>
          <t>27×105</t>
        </is>
      </c>
      <c r="O1301" s="99">
        <f>F1301</f>
        <v/>
      </c>
      <c r="P1301" s="99">
        <f>SUM(I1301)</f>
        <v/>
      </c>
      <c r="Q1301" s="117" t="n"/>
      <c r="R1301" s="118" t="n"/>
      <c r="S1301" s="118" t="n"/>
      <c r="T1301" s="119" t="n"/>
      <c r="U1301" s="120" t="n"/>
      <c r="V1301" s="120" t="n"/>
      <c r="W1301" s="121" t="n"/>
      <c r="X1301" s="122" t="n"/>
      <c r="Y1301" s="122" t="n"/>
      <c r="Z1301" s="143" t="n"/>
      <c r="AA1301" s="140" t="n"/>
      <c r="AB1301" s="140" t="n"/>
      <c r="AC1301" s="144" t="n"/>
      <c r="AD1301" s="142" t="n"/>
      <c r="AE1301" s="142" t="n"/>
    </row>
    <row r="1302" ht="15" customHeight="1" thickBot="1">
      <c r="A1302" s="211" t="n"/>
      <c r="B1302" s="85" t="inlineStr">
        <is>
          <t>SQ11-R</t>
        </is>
      </c>
      <c r="C1302" s="89">
        <f>SUMIF(数量表!D:H,B1302,数量表!H:H)</f>
        <v/>
      </c>
      <c r="D1302" t="n">
        <v>27</v>
      </c>
      <c r="E1302" t="n">
        <v>105</v>
      </c>
      <c r="F1302" t="n">
        <v>1176</v>
      </c>
      <c r="G1302" t="inlineStr">
        <is>
          <t>×</t>
        </is>
      </c>
      <c r="H1302" s="87" t="n">
        <v>2</v>
      </c>
      <c r="I1302" s="214">
        <f>C1302*H1302</f>
        <v/>
      </c>
      <c r="J1302" s="2" t="n"/>
      <c r="K1302" s="101" t="n"/>
      <c r="L1302" s="102" t="n"/>
      <c r="M1302" s="102" t="n"/>
      <c r="N1302" s="103" t="inlineStr">
        <is>
          <t>27×105</t>
        </is>
      </c>
      <c r="O1302" s="99">
        <f>F1302</f>
        <v/>
      </c>
      <c r="P1302" s="99">
        <f>SUM(I1302)</f>
        <v/>
      </c>
      <c r="Q1302" s="123" t="n"/>
      <c r="R1302" s="124" t="n"/>
      <c r="S1302" s="124" t="n"/>
      <c r="T1302" s="125" t="n"/>
      <c r="U1302" s="126" t="n"/>
      <c r="V1302" s="126" t="n"/>
      <c r="W1302" s="127" t="n"/>
      <c r="X1302" s="145" t="n"/>
      <c r="Y1302" s="145" t="n"/>
      <c r="Z1302" s="146" t="n"/>
      <c r="AA1302" s="147" t="n"/>
      <c r="AB1302" s="147" t="n"/>
      <c r="AC1302" s="148" t="n"/>
      <c r="AD1302" s="149" t="n"/>
      <c r="AE1302" s="149" t="n"/>
    </row>
    <row r="1303" ht="15" customHeight="1" thickBot="1">
      <c r="A1303" s="211" t="n"/>
      <c r="B1303" s="88" t="inlineStr">
        <is>
          <t>SQ11-R</t>
        </is>
      </c>
      <c r="C1303" s="89">
        <f>SUMIF(数量表!D:H,B1303,数量表!H:H)</f>
        <v/>
      </c>
      <c r="D1303" s="89" t="n">
        <v>27</v>
      </c>
      <c r="E1303" s="89" t="n">
        <v>105</v>
      </c>
      <c r="F1303" s="89" t="n">
        <v>572.5</v>
      </c>
      <c r="G1303" s="89" t="inlineStr">
        <is>
          <t>×</t>
        </is>
      </c>
      <c r="H1303" s="91" t="n">
        <v>2</v>
      </c>
      <c r="I1303" s="213">
        <f>C1303*H1303</f>
        <v/>
      </c>
      <c r="J1303" s="2" t="n"/>
      <c r="K1303" s="107" t="n"/>
      <c r="L1303" s="108" t="n"/>
      <c r="M1303" s="108" t="n"/>
      <c r="N1303" s="109" t="inlineStr">
        <is>
          <t>27x105</t>
        </is>
      </c>
      <c r="O1303" s="99">
        <f>F1303</f>
        <v/>
      </c>
      <c r="P1303" s="99">
        <f>SUM(I1303)</f>
        <v/>
      </c>
      <c r="Q1303" s="129" t="n"/>
      <c r="R1303" s="130" t="n"/>
      <c r="S1303" s="130" t="n"/>
      <c r="T1303" s="131" t="n"/>
      <c r="U1303" s="132" t="n"/>
      <c r="V1303" s="132" t="n"/>
      <c r="W1303" s="133" t="n"/>
      <c r="X1303" s="134" t="n"/>
      <c r="Y1303" s="134" t="n"/>
      <c r="Z1303" s="151" t="n"/>
      <c r="AA1303" s="152" t="n"/>
      <c r="AB1303" s="152" t="n"/>
      <c r="AC1303" s="153" t="n"/>
      <c r="AD1303" s="154" t="n"/>
      <c r="AE1303" s="154" t="n"/>
    </row>
    <row r="1304" ht="15" customHeight="1" thickBot="1">
      <c r="A1304" s="211" t="n"/>
      <c r="B1304" s="85" t="inlineStr">
        <is>
          <t>SQ11R-R</t>
        </is>
      </c>
      <c r="C1304" s="89">
        <f>SUMIF(数量表!D:H,B1304,数量表!H:H)</f>
        <v/>
      </c>
      <c r="D1304" t="n">
        <v>27</v>
      </c>
      <c r="E1304" t="n">
        <v>105</v>
      </c>
      <c r="F1304" t="n">
        <v>868</v>
      </c>
      <c r="G1304" t="inlineStr">
        <is>
          <t>×</t>
        </is>
      </c>
      <c r="H1304" s="87" t="n">
        <v>1</v>
      </c>
      <c r="I1304" s="214">
        <f>C1304*H1304</f>
        <v/>
      </c>
      <c r="J1304" s="2" t="n"/>
      <c r="K1304" s="96" t="n"/>
      <c r="L1304" s="97" t="n"/>
      <c r="M1304" s="97" t="n"/>
      <c r="N1304" s="98" t="inlineStr">
        <is>
          <t>27x105</t>
        </is>
      </c>
      <c r="O1304" s="99">
        <f>F1304</f>
        <v/>
      </c>
      <c r="P1304" s="99">
        <f>SUM(I1304)</f>
        <v/>
      </c>
      <c r="Q1304" s="117" t="n"/>
      <c r="R1304" s="118" t="n"/>
      <c r="S1304" s="118" t="n"/>
      <c r="T1304" s="119" t="n"/>
      <c r="U1304" s="120" t="n"/>
      <c r="V1304" s="120" t="n"/>
      <c r="W1304" s="121" t="n"/>
      <c r="X1304" s="122" t="n"/>
      <c r="Y1304" s="122" t="n"/>
      <c r="Z1304" s="143" t="n"/>
      <c r="AA1304" s="140" t="n"/>
      <c r="AB1304" s="140" t="n"/>
      <c r="AC1304" s="144" t="n"/>
      <c r="AD1304" s="142" t="n"/>
      <c r="AE1304" s="142" t="n"/>
    </row>
    <row r="1305" ht="15" customHeight="1" thickBot="1">
      <c r="A1305" s="211" t="n"/>
      <c r="B1305" s="85" t="inlineStr">
        <is>
          <t>SQ11R-R</t>
        </is>
      </c>
      <c r="C1305" s="89">
        <f>SUMIF(数量表!D:H,B1305,数量表!H:H)</f>
        <v/>
      </c>
      <c r="D1305" t="n">
        <v>27</v>
      </c>
      <c r="E1305" t="n">
        <v>105</v>
      </c>
      <c r="F1305" t="n">
        <v>2548</v>
      </c>
      <c r="G1305" t="inlineStr">
        <is>
          <t>×</t>
        </is>
      </c>
      <c r="H1305" s="87" t="n">
        <v>1</v>
      </c>
      <c r="I1305" s="214">
        <f>C1305*H1305</f>
        <v/>
      </c>
      <c r="J1305" s="2" t="n"/>
      <c r="K1305" s="96" t="n"/>
      <c r="L1305" s="97" t="n"/>
      <c r="M1305" s="97" t="n"/>
      <c r="N1305" s="98" t="inlineStr">
        <is>
          <t>27x105</t>
        </is>
      </c>
      <c r="O1305" s="99">
        <f>F1305</f>
        <v/>
      </c>
      <c r="P1305" s="99">
        <f>SUM(I1305)</f>
        <v/>
      </c>
      <c r="Q1305" s="117" t="n"/>
      <c r="R1305" s="118" t="n"/>
      <c r="S1305" s="118" t="n"/>
      <c r="T1305" s="119" t="n"/>
      <c r="U1305" s="120" t="n"/>
      <c r="V1305" s="120" t="n"/>
      <c r="W1305" s="121" t="n"/>
      <c r="X1305" s="122" t="n"/>
      <c r="Y1305" s="122" t="n"/>
      <c r="Z1305" s="143" t="n"/>
      <c r="AA1305" s="140" t="n"/>
      <c r="AB1305" s="140" t="n"/>
      <c r="AC1305" s="144" t="n"/>
      <c r="AD1305" s="142" t="n"/>
      <c r="AE1305" s="142" t="n"/>
    </row>
    <row r="1306" ht="15" customHeight="1" thickBot="1">
      <c r="A1306" s="211" t="n"/>
      <c r="B1306" s="85" t="inlineStr">
        <is>
          <t>SQ11R-R</t>
        </is>
      </c>
      <c r="C1306" s="89">
        <f>SUMIF(数量表!D:H,B1306,数量表!H:H)</f>
        <v/>
      </c>
      <c r="D1306" t="n">
        <v>27</v>
      </c>
      <c r="E1306" t="n">
        <v>105</v>
      </c>
      <c r="F1306" t="n">
        <v>450</v>
      </c>
      <c r="G1306" t="inlineStr">
        <is>
          <t>×</t>
        </is>
      </c>
      <c r="H1306" s="87" t="n">
        <v>1</v>
      </c>
      <c r="I1306" s="214">
        <f>C1306*H1306</f>
        <v/>
      </c>
      <c r="J1306" s="2" t="n"/>
      <c r="K1306" s="101" t="n"/>
      <c r="L1306" s="102" t="n"/>
      <c r="M1306" s="102" t="n"/>
      <c r="N1306" s="103" t="inlineStr">
        <is>
          <t>27×105</t>
        </is>
      </c>
      <c r="O1306" s="99">
        <f>F1306</f>
        <v/>
      </c>
      <c r="P1306" s="99">
        <f>SUM(I1306)</f>
        <v/>
      </c>
      <c r="Q1306" s="117" t="n"/>
      <c r="R1306" s="118" t="n"/>
      <c r="S1306" s="118" t="n"/>
      <c r="T1306" s="119" t="n"/>
      <c r="U1306" s="120" t="n"/>
      <c r="V1306" s="120" t="n"/>
      <c r="W1306" s="121" t="n"/>
      <c r="X1306" s="122" t="n"/>
      <c r="Y1306" s="122" t="n"/>
      <c r="Z1306" s="143" t="n"/>
      <c r="AA1306" s="140" t="n"/>
      <c r="AB1306" s="140" t="n"/>
      <c r="AC1306" s="144" t="n"/>
      <c r="AD1306" s="142" t="n"/>
      <c r="AE1306" s="142" t="n"/>
    </row>
    <row r="1307" ht="15" customHeight="1" thickBot="1">
      <c r="A1307" s="211" t="n"/>
      <c r="B1307" s="85" t="inlineStr">
        <is>
          <t>SQ11R-R</t>
        </is>
      </c>
      <c r="C1307" s="89">
        <f>SUMIF(数量表!D:H,B1307,数量表!H:H)</f>
        <v/>
      </c>
      <c r="D1307" t="n">
        <v>27</v>
      </c>
      <c r="E1307" t="n">
        <v>105</v>
      </c>
      <c r="F1307" t="n">
        <v>532.5</v>
      </c>
      <c r="G1307" t="inlineStr">
        <is>
          <t>×</t>
        </is>
      </c>
      <c r="H1307" s="87" t="n">
        <v>2</v>
      </c>
      <c r="I1307" s="214">
        <f>C1307*H1307</f>
        <v/>
      </c>
      <c r="J1307" s="2" t="n"/>
      <c r="K1307" s="101" t="n"/>
      <c r="L1307" s="102" t="n"/>
      <c r="M1307" s="102" t="n"/>
      <c r="N1307" s="103" t="inlineStr">
        <is>
          <t>27×105</t>
        </is>
      </c>
      <c r="O1307" s="99">
        <f>F1307</f>
        <v/>
      </c>
      <c r="P1307" s="99">
        <f>SUM(I1307)</f>
        <v/>
      </c>
      <c r="Q1307" s="117" t="n"/>
      <c r="R1307" s="118" t="n"/>
      <c r="S1307" s="118" t="n"/>
      <c r="T1307" s="119" t="n"/>
      <c r="U1307" s="120" t="n"/>
      <c r="V1307" s="120" t="n"/>
      <c r="W1307" s="121" t="n"/>
      <c r="X1307" s="122" t="n"/>
      <c r="Y1307" s="122" t="n"/>
      <c r="Z1307" s="143" t="n"/>
      <c r="AA1307" s="140" t="n"/>
      <c r="AB1307" s="140" t="n"/>
      <c r="AC1307" s="144" t="n"/>
      <c r="AD1307" s="142" t="n"/>
      <c r="AE1307" s="142" t="n"/>
    </row>
    <row r="1308" ht="15" customHeight="1" thickBot="1">
      <c r="A1308" s="211" t="n"/>
      <c r="B1308" s="85" t="inlineStr">
        <is>
          <t>SQ11R-R</t>
        </is>
      </c>
      <c r="C1308" s="89">
        <f>SUMIF(数量表!D:H,B1308,数量表!H:H)</f>
        <v/>
      </c>
      <c r="D1308" s="89" t="n">
        <v>27</v>
      </c>
      <c r="E1308" s="89" t="n">
        <v>105</v>
      </c>
      <c r="F1308" s="89" t="n">
        <v>1176</v>
      </c>
      <c r="G1308" s="89" t="inlineStr">
        <is>
          <t>×</t>
        </is>
      </c>
      <c r="H1308" s="91" t="n">
        <v>2</v>
      </c>
      <c r="I1308" s="213">
        <f>C1308*H1308</f>
        <v/>
      </c>
      <c r="J1308" s="2" t="n"/>
      <c r="K1308" s="101" t="n"/>
      <c r="L1308" s="102" t="n"/>
      <c r="M1308" s="102" t="n"/>
      <c r="N1308" s="103" t="inlineStr">
        <is>
          <t>27×105</t>
        </is>
      </c>
      <c r="O1308" s="99">
        <f>F1308</f>
        <v/>
      </c>
      <c r="P1308" s="99">
        <f>SUM(I1308)</f>
        <v/>
      </c>
      <c r="Q1308" s="117" t="n"/>
      <c r="R1308" s="118" t="n"/>
      <c r="S1308" s="118" t="n"/>
      <c r="T1308" s="119" t="n"/>
      <c r="U1308" s="120" t="n"/>
      <c r="V1308" s="120" t="n"/>
      <c r="W1308" s="121" t="n"/>
      <c r="X1308" s="122" t="n"/>
      <c r="Y1308" s="122" t="n"/>
      <c r="Z1308" s="143" t="n"/>
      <c r="AA1308" s="140" t="n"/>
      <c r="AB1308" s="140" t="n"/>
      <c r="AC1308" s="144" t="n"/>
      <c r="AD1308" s="142" t="n"/>
      <c r="AE1308" s="142" t="n"/>
    </row>
    <row r="1309" ht="15" customHeight="1" thickBot="1">
      <c r="B1309" s="83" t="inlineStr">
        <is>
          <t>22MSH11</t>
        </is>
      </c>
      <c r="C1309" s="89">
        <f>SUMIF(数量表!D:H,B1309,数量表!H:H)</f>
        <v/>
      </c>
      <c r="D1309" s="7" t="n">
        <v>27</v>
      </c>
      <c r="E1309" s="7" t="n">
        <v>105</v>
      </c>
      <c r="F1309" s="84" t="n">
        <v>345</v>
      </c>
      <c r="G1309" s="7" t="n"/>
      <c r="H1309" s="21" t="n">
        <v>2</v>
      </c>
      <c r="I1309" s="213">
        <f>C1309*H1309</f>
        <v/>
      </c>
      <c r="J1309" s="29" t="n"/>
      <c r="K1309" s="96" t="n"/>
      <c r="L1309" s="97" t="n"/>
      <c r="M1309" s="97" t="n"/>
      <c r="N1309" s="98" t="inlineStr">
        <is>
          <t>27×105</t>
        </is>
      </c>
      <c r="O1309" s="99">
        <f>F1309</f>
        <v/>
      </c>
      <c r="P1309" s="99">
        <f>SUM(I1309)</f>
        <v/>
      </c>
      <c r="Q1309" s="117" t="n"/>
      <c r="R1309" s="118" t="n"/>
      <c r="S1309" s="118" t="n"/>
      <c r="T1309" s="119" t="n"/>
      <c r="U1309" s="120" t="n"/>
      <c r="V1309" s="120" t="n"/>
      <c r="W1309" s="121" t="n"/>
      <c r="X1309" s="122" t="n"/>
      <c r="Y1309" s="122" t="n"/>
      <c r="Z1309" s="143" t="n"/>
      <c r="AA1309" s="140" t="n"/>
      <c r="AB1309" s="140" t="n"/>
      <c r="AC1309" s="144" t="n"/>
      <c r="AD1309" s="142" t="n"/>
      <c r="AE1309" s="142" t="n"/>
    </row>
    <row r="1310" ht="15" customHeight="1" thickBot="1">
      <c r="B1310" s="79" t="inlineStr">
        <is>
          <t>22MSH11L</t>
        </is>
      </c>
      <c r="C1310" s="89">
        <f>SUMIF(数量表!D:H,B1310,数量表!H:H)</f>
        <v/>
      </c>
      <c r="D1310" s="80" t="n">
        <v>27</v>
      </c>
      <c r="E1310" s="80" t="n">
        <v>105</v>
      </c>
      <c r="F1310" s="81" t="n">
        <v>332</v>
      </c>
      <c r="G1310" s="80" t="n"/>
      <c r="H1310" s="80" t="n">
        <v>2</v>
      </c>
      <c r="I1310" s="212">
        <f>C1310*H1310</f>
        <v/>
      </c>
      <c r="J1310" s="29" t="n"/>
      <c r="K1310" s="96" t="n"/>
      <c r="L1310" s="97" t="n"/>
      <c r="M1310" s="97" t="n"/>
      <c r="N1310" s="98" t="inlineStr">
        <is>
          <t>27×105</t>
        </is>
      </c>
      <c r="O1310" s="99">
        <f>F1310</f>
        <v/>
      </c>
      <c r="P1310" s="99">
        <f>SUM(I1310)</f>
        <v/>
      </c>
      <c r="Q1310" s="117" t="n"/>
      <c r="R1310" s="118" t="n"/>
      <c r="S1310" s="118" t="n"/>
      <c r="T1310" s="119" t="n"/>
      <c r="U1310" s="120" t="n"/>
      <c r="V1310" s="120" t="n"/>
      <c r="W1310" s="121" t="n"/>
      <c r="X1310" s="122" t="n"/>
      <c r="Y1310" s="122" t="n"/>
      <c r="Z1310" s="143" t="n"/>
      <c r="AA1310" s="140" t="n"/>
      <c r="AB1310" s="140" t="n"/>
      <c r="AC1310" s="144" t="n"/>
      <c r="AD1310" s="142" t="n"/>
      <c r="AE1310" s="142" t="n"/>
    </row>
    <row r="1311" ht="15" customHeight="1" thickBot="1">
      <c r="B1311" s="85" t="inlineStr">
        <is>
          <t>22MSH11L</t>
        </is>
      </c>
      <c r="C1311" s="89">
        <f>SUMIF(数量表!D:H,B1311,数量表!H:H)</f>
        <v/>
      </c>
      <c r="D1311" t="n">
        <v>27</v>
      </c>
      <c r="E1311" t="n">
        <v>105</v>
      </c>
      <c r="F1311" s="86" t="n">
        <v>325</v>
      </c>
      <c r="H1311" t="n">
        <v>1</v>
      </c>
      <c r="I1311" s="214">
        <f>C1311*H1311</f>
        <v/>
      </c>
      <c r="J1311" s="29" t="n"/>
      <c r="K1311" s="96" t="n"/>
      <c r="L1311" s="97" t="n"/>
      <c r="M1311" s="97" t="n"/>
      <c r="N1311" s="98" t="inlineStr">
        <is>
          <t>27×105</t>
        </is>
      </c>
      <c r="O1311" s="99">
        <f>F1311</f>
        <v/>
      </c>
      <c r="P1311" s="99">
        <f>SUM(I1311)</f>
        <v/>
      </c>
      <c r="Q1311" s="117" t="n"/>
      <c r="R1311" s="118" t="n"/>
      <c r="S1311" s="118" t="n"/>
      <c r="T1311" s="119" t="n"/>
      <c r="U1311" s="120" t="n"/>
      <c r="V1311" s="120" t="n"/>
      <c r="W1311" s="121" t="n"/>
      <c r="X1311" s="122" t="n"/>
      <c r="Y1311" s="122" t="n"/>
      <c r="Z1311" s="143" t="n"/>
      <c r="AA1311" s="140" t="n"/>
      <c r="AB1311" s="140" t="n"/>
      <c r="AC1311" s="144" t="n"/>
      <c r="AD1311" s="142" t="n"/>
      <c r="AE1311" s="142" t="n"/>
    </row>
    <row r="1312" ht="15" customHeight="1" thickBot="1">
      <c r="B1312" s="88" t="inlineStr">
        <is>
          <t>22MSH11L</t>
        </is>
      </c>
      <c r="C1312" s="89">
        <f>SUMIF(数量表!D:H,B1312,数量表!H:H)</f>
        <v/>
      </c>
      <c r="D1312" s="89" t="n">
        <v>27</v>
      </c>
      <c r="E1312" s="89" t="n">
        <v>105</v>
      </c>
      <c r="F1312" s="90" t="n">
        <v>868</v>
      </c>
      <c r="G1312" s="89" t="n"/>
      <c r="H1312" s="89" t="n">
        <v>1</v>
      </c>
      <c r="I1312" s="213">
        <f>C1312*H1312</f>
        <v/>
      </c>
      <c r="J1312" s="29" t="n"/>
      <c r="K1312" s="96" t="n"/>
      <c r="L1312" s="97" t="n"/>
      <c r="M1312" s="97" t="n"/>
      <c r="N1312" s="98" t="inlineStr">
        <is>
          <t>27×105</t>
        </is>
      </c>
      <c r="O1312" s="99">
        <f>F1312</f>
        <v/>
      </c>
      <c r="P1312" s="99">
        <f>SUM(I1312)</f>
        <v/>
      </c>
      <c r="Q1312" s="117" t="n"/>
      <c r="R1312" s="118" t="n"/>
      <c r="S1312" s="118" t="n"/>
      <c r="T1312" s="119" t="n"/>
      <c r="U1312" s="120" t="n"/>
      <c r="V1312" s="120" t="n"/>
      <c r="W1312" s="121" t="n"/>
      <c r="X1312" s="122" t="n"/>
      <c r="Y1312" s="122" t="n"/>
      <c r="Z1312" s="143" t="n"/>
      <c r="AA1312" s="140" t="n"/>
      <c r="AB1312" s="140" t="n"/>
      <c r="AC1312" s="144" t="n"/>
      <c r="AD1312" s="142" t="n"/>
      <c r="AE1312" s="142" t="n"/>
    </row>
    <row r="1313" ht="15" customHeight="1" thickBot="1">
      <c r="B1313" s="79" t="inlineStr">
        <is>
          <t>22MSH11R</t>
        </is>
      </c>
      <c r="C1313" s="89">
        <f>SUMIF(数量表!D:H,B1313,数量表!H:H)</f>
        <v/>
      </c>
      <c r="D1313" s="80" t="n">
        <v>27</v>
      </c>
      <c r="E1313" s="80" t="n">
        <v>105</v>
      </c>
      <c r="F1313" s="81" t="n">
        <v>332</v>
      </c>
      <c r="G1313" s="80" t="n"/>
      <c r="H1313" s="82" t="n">
        <v>2</v>
      </c>
      <c r="I1313" s="212">
        <f>C1313*H1313</f>
        <v/>
      </c>
      <c r="J1313" s="29" t="n"/>
      <c r="K1313" s="96" t="n"/>
      <c r="L1313" s="97" t="n"/>
      <c r="M1313" s="97" t="n"/>
      <c r="N1313" s="98" t="inlineStr">
        <is>
          <t>27×105</t>
        </is>
      </c>
      <c r="O1313" s="99">
        <f>F1313</f>
        <v/>
      </c>
      <c r="P1313" s="99">
        <f>SUM(I1313)</f>
        <v/>
      </c>
      <c r="Q1313" s="117" t="n"/>
      <c r="R1313" s="118" t="n"/>
      <c r="S1313" s="118" t="n"/>
      <c r="T1313" s="119" t="n"/>
      <c r="U1313" s="120" t="n"/>
      <c r="V1313" s="120" t="n"/>
      <c r="W1313" s="121" t="n"/>
      <c r="X1313" s="122" t="n"/>
      <c r="Y1313" s="122" t="n"/>
      <c r="Z1313" s="143" t="n"/>
      <c r="AA1313" s="140" t="n"/>
      <c r="AB1313" s="140" t="n"/>
      <c r="AC1313" s="144" t="n"/>
      <c r="AD1313" s="142" t="n"/>
      <c r="AE1313" s="142" t="n"/>
      <c r="AF1313" s="150" t="n"/>
    </row>
    <row r="1314" ht="15" customHeight="1" thickBot="1">
      <c r="B1314" s="85" t="inlineStr">
        <is>
          <t>22MSH11R</t>
        </is>
      </c>
      <c r="C1314" s="89">
        <f>SUMIF(数量表!D:H,B1314,数量表!H:H)</f>
        <v/>
      </c>
      <c r="D1314" t="n">
        <v>27</v>
      </c>
      <c r="E1314" t="n">
        <v>105</v>
      </c>
      <c r="F1314" s="86" t="n">
        <v>325</v>
      </c>
      <c r="H1314" s="87" t="n">
        <v>1</v>
      </c>
      <c r="I1314" s="214">
        <f>C1314*H1314</f>
        <v/>
      </c>
      <c r="J1314" s="29" t="n"/>
      <c r="K1314" s="96" t="n"/>
      <c r="L1314" s="97" t="n"/>
      <c r="M1314" s="97" t="n"/>
      <c r="N1314" s="98" t="inlineStr">
        <is>
          <t>27×105</t>
        </is>
      </c>
      <c r="O1314" s="99">
        <f>F1314</f>
        <v/>
      </c>
      <c r="P1314" s="99">
        <f>SUM(I1314)</f>
        <v/>
      </c>
      <c r="Q1314" s="117" t="n"/>
      <c r="R1314" s="118" t="n"/>
      <c r="S1314" s="118" t="n"/>
      <c r="T1314" s="119" t="n"/>
      <c r="U1314" s="120" t="n"/>
      <c r="V1314" s="120" t="n"/>
      <c r="W1314" s="121" t="n"/>
      <c r="X1314" s="122" t="n"/>
      <c r="Y1314" s="122" t="n"/>
      <c r="Z1314" s="143" t="n"/>
      <c r="AA1314" s="140" t="n"/>
      <c r="AB1314" s="140" t="n"/>
      <c r="AC1314" s="144" t="n"/>
      <c r="AD1314" s="142" t="n"/>
      <c r="AE1314" s="142" t="n"/>
      <c r="AF1314" s="150" t="n"/>
    </row>
    <row r="1315" ht="15" customHeight="1" thickBot="1">
      <c r="B1315" s="88" t="inlineStr">
        <is>
          <t>22MSH11R</t>
        </is>
      </c>
      <c r="C1315" s="89">
        <f>SUMIF(数量表!D:H,B1315,数量表!H:H)</f>
        <v/>
      </c>
      <c r="D1315" s="89" t="n">
        <v>27</v>
      </c>
      <c r="E1315" s="89" t="n">
        <v>105</v>
      </c>
      <c r="F1315" s="90" t="n">
        <v>868</v>
      </c>
      <c r="G1315" s="89" t="n"/>
      <c r="H1315" s="91" t="n">
        <v>1</v>
      </c>
      <c r="I1315" s="213">
        <f>C1315*H1315</f>
        <v/>
      </c>
      <c r="J1315" s="29" t="n"/>
      <c r="K1315" s="96" t="n"/>
      <c r="L1315" s="97" t="n"/>
      <c r="M1315" s="97" t="n"/>
      <c r="N1315" s="98" t="inlineStr">
        <is>
          <t>27×105</t>
        </is>
      </c>
      <c r="O1315" s="99">
        <f>F1315</f>
        <v/>
      </c>
      <c r="P1315" s="99">
        <f>SUM(I1315)</f>
        <v/>
      </c>
      <c r="Q1315" s="117" t="n"/>
      <c r="R1315" s="118" t="n"/>
      <c r="S1315" s="118" t="n"/>
      <c r="T1315" s="119" t="n"/>
      <c r="U1315" s="120" t="n"/>
      <c r="V1315" s="120" t="n"/>
      <c r="W1315" s="121" t="n"/>
      <c r="X1315" s="122" t="n"/>
      <c r="Y1315" s="122" t="n"/>
      <c r="Z1315" s="143" t="n"/>
      <c r="AA1315" s="140" t="n"/>
      <c r="AB1315" s="140" t="n"/>
      <c r="AC1315" s="144" t="n"/>
      <c r="AD1315" s="142" t="n"/>
      <c r="AE1315" s="142" t="n"/>
    </row>
    <row r="1316" ht="15" customHeight="1" thickBot="1">
      <c r="B1316" s="85" t="inlineStr">
        <is>
          <t>22MS11</t>
        </is>
      </c>
      <c r="C1316" s="89">
        <f>SUMIF(数量表!D:H,B1316,数量表!H:H)</f>
        <v/>
      </c>
      <c r="D1316" t="n">
        <v>27</v>
      </c>
      <c r="E1316" t="n">
        <v>105</v>
      </c>
      <c r="F1316" s="86" t="n">
        <v>1176</v>
      </c>
      <c r="G1316" t="inlineStr">
        <is>
          <t>×</t>
        </is>
      </c>
      <c r="H1316" s="87" t="n">
        <v>2</v>
      </c>
      <c r="I1316" s="214">
        <f>C1316*H1316</f>
        <v/>
      </c>
      <c r="J1316" s="29" t="n"/>
      <c r="K1316" s="96" t="n"/>
      <c r="L1316" s="97" t="n"/>
      <c r="M1316" s="97" t="n"/>
      <c r="N1316" s="98" t="inlineStr">
        <is>
          <t>27×105</t>
        </is>
      </c>
      <c r="O1316" s="99">
        <f>F1316</f>
        <v/>
      </c>
      <c r="P1316" s="99">
        <f>SUM(I1316)</f>
        <v/>
      </c>
      <c r="Q1316" s="117" t="n"/>
      <c r="R1316" s="118" t="n"/>
      <c r="S1316" s="118" t="n"/>
      <c r="T1316" s="119" t="n"/>
      <c r="U1316" s="120" t="n"/>
      <c r="V1316" s="120" t="n"/>
      <c r="W1316" s="121" t="n"/>
      <c r="X1316" s="122" t="n"/>
      <c r="Y1316" s="122" t="n"/>
      <c r="Z1316" s="143" t="n"/>
      <c r="AA1316" s="140" t="n"/>
      <c r="AB1316" s="140" t="n"/>
      <c r="AC1316" s="144" t="n"/>
      <c r="AD1316" s="142" t="n"/>
      <c r="AE1316" s="142" t="n"/>
    </row>
    <row r="1317" ht="15" customHeight="1" thickBot="1">
      <c r="B1317" s="85" t="inlineStr">
        <is>
          <t>22MS11</t>
        </is>
      </c>
      <c r="C1317" s="89">
        <f>SUMIF(数量表!D:H,B1317,数量表!H:H)</f>
        <v/>
      </c>
      <c r="D1317" t="n">
        <v>27</v>
      </c>
      <c r="E1317" t="n">
        <v>105</v>
      </c>
      <c r="F1317" s="86" t="n">
        <v>868</v>
      </c>
      <c r="G1317" t="inlineStr">
        <is>
          <t>×</t>
        </is>
      </c>
      <c r="H1317" s="87" t="n">
        <v>1</v>
      </c>
      <c r="I1317" s="214">
        <f>C1317*H1317</f>
        <v/>
      </c>
      <c r="J1317" s="29" t="n"/>
      <c r="K1317" s="96" t="n"/>
      <c r="L1317" s="97" t="n"/>
      <c r="M1317" s="97" t="n"/>
      <c r="N1317" s="98" t="inlineStr">
        <is>
          <t>27×105</t>
        </is>
      </c>
      <c r="O1317" s="99">
        <f>F1317</f>
        <v/>
      </c>
      <c r="P1317" s="99">
        <f>SUM(I1317)</f>
        <v/>
      </c>
      <c r="Q1317" s="117" t="n"/>
      <c r="R1317" s="118" t="n"/>
      <c r="S1317" s="118" t="n"/>
      <c r="T1317" s="119" t="n"/>
      <c r="U1317" s="120" t="n"/>
      <c r="V1317" s="120" t="n"/>
      <c r="W1317" s="121" t="n"/>
      <c r="X1317" s="122" t="n"/>
      <c r="Y1317" s="122" t="n"/>
      <c r="Z1317" s="143" t="n"/>
      <c r="AA1317" s="140" t="n"/>
      <c r="AB1317" s="140" t="n"/>
      <c r="AC1317" s="144" t="n"/>
      <c r="AD1317" s="142" t="n"/>
      <c r="AE1317" s="142" t="n"/>
    </row>
    <row r="1318" ht="15" customHeight="1" thickBot="1">
      <c r="B1318" s="85" t="inlineStr">
        <is>
          <t>22MS11</t>
        </is>
      </c>
      <c r="C1318" s="89">
        <f>SUMIF(数量表!D:H,B1318,数量表!H:H)</f>
        <v/>
      </c>
      <c r="D1318" t="n">
        <v>27</v>
      </c>
      <c r="E1318" t="n">
        <v>105</v>
      </c>
      <c r="F1318" s="86" t="n">
        <v>800</v>
      </c>
      <c r="G1318" t="inlineStr">
        <is>
          <t>○</t>
        </is>
      </c>
      <c r="H1318" s="87" t="n">
        <v>2</v>
      </c>
      <c r="I1318" s="214">
        <f>C1318*H1318</f>
        <v/>
      </c>
      <c r="J1318" s="29" t="n"/>
      <c r="K1318" s="106" t="n"/>
      <c r="L1318" s="97" t="n"/>
      <c r="M1318" s="97" t="n"/>
      <c r="N1318" s="98" t="inlineStr">
        <is>
          <t>27×105</t>
        </is>
      </c>
      <c r="O1318" s="99">
        <f>F1318</f>
        <v/>
      </c>
      <c r="P1318" s="99">
        <f>SUM(I1318)</f>
        <v/>
      </c>
      <c r="Q1318" s="117" t="n"/>
      <c r="R1318" s="118" t="n"/>
      <c r="S1318" s="118" t="n"/>
      <c r="T1318" s="119" t="n"/>
      <c r="U1318" s="120" t="n"/>
      <c r="V1318" s="120" t="n"/>
      <c r="W1318" s="121" t="n"/>
      <c r="X1318" s="122" t="n"/>
      <c r="Y1318" s="122" t="n"/>
      <c r="Z1318" s="143" t="n"/>
      <c r="AA1318" s="140" t="n"/>
      <c r="AB1318" s="140" t="n"/>
      <c r="AC1318" s="144" t="n"/>
      <c r="AD1318" s="142" t="n"/>
      <c r="AE1318" s="142" t="n"/>
    </row>
    <row r="1319" ht="15" customHeight="1" thickBot="1">
      <c r="B1319" s="85" t="inlineStr">
        <is>
          <t>22MS11</t>
        </is>
      </c>
      <c r="C1319" s="89">
        <f>SUMIF(数量表!D:H,B1319,数量表!H:H)</f>
        <v/>
      </c>
      <c r="D1319" t="n">
        <v>27</v>
      </c>
      <c r="E1319" t="n">
        <v>105</v>
      </c>
      <c r="F1319" s="86" t="n">
        <v>325</v>
      </c>
      <c r="G1319" t="inlineStr">
        <is>
          <t>×</t>
        </is>
      </c>
      <c r="H1319" s="87" t="n">
        <v>1</v>
      </c>
      <c r="I1319" s="214">
        <f>C1319*H1319</f>
        <v/>
      </c>
      <c r="J1319" s="29" t="n"/>
      <c r="K1319" s="106" t="n"/>
      <c r="L1319" s="97" t="n"/>
      <c r="M1319" s="97" t="n"/>
      <c r="N1319" s="98" t="inlineStr">
        <is>
          <t>27×105</t>
        </is>
      </c>
      <c r="O1319" s="99">
        <f>F1319</f>
        <v/>
      </c>
      <c r="P1319" s="99">
        <f>SUM(I1319)</f>
        <v/>
      </c>
      <c r="Q1319" s="117" t="n"/>
      <c r="R1319" s="118" t="n"/>
      <c r="S1319" s="118" t="n"/>
      <c r="T1319" s="119" t="n"/>
      <c r="U1319" s="120" t="n"/>
      <c r="V1319" s="120" t="n"/>
      <c r="W1319" s="121" t="n"/>
      <c r="X1319" s="122" t="n"/>
      <c r="Y1319" s="122" t="n"/>
      <c r="Z1319" s="143" t="n"/>
      <c r="AA1319" s="140" t="n"/>
      <c r="AB1319" s="140" t="n"/>
      <c r="AC1319" s="144" t="n"/>
      <c r="AD1319" s="142" t="n"/>
      <c r="AE1319" s="142" t="n"/>
    </row>
    <row r="1320" ht="15" customHeight="1" thickBot="1">
      <c r="B1320" s="79" t="inlineStr">
        <is>
          <t>22MS11L</t>
        </is>
      </c>
      <c r="C1320" s="89">
        <f>SUMIF(数量表!D:H,B1320,数量表!H:H)</f>
        <v/>
      </c>
      <c r="D1320" s="80" t="n">
        <v>27</v>
      </c>
      <c r="E1320" s="80" t="n">
        <v>105</v>
      </c>
      <c r="F1320" s="81" t="n">
        <v>2423</v>
      </c>
      <c r="G1320" s="80" t="inlineStr">
        <is>
          <t>×</t>
        </is>
      </c>
      <c r="H1320" s="82" t="n">
        <v>1</v>
      </c>
      <c r="I1320" s="212">
        <f>C1320*H1320</f>
        <v/>
      </c>
      <c r="J1320" s="29" t="n"/>
      <c r="K1320" s="106" t="n"/>
      <c r="L1320" s="97" t="n"/>
      <c r="M1320" s="97" t="n"/>
      <c r="N1320" s="98" t="inlineStr">
        <is>
          <t>27×105</t>
        </is>
      </c>
      <c r="O1320" s="99">
        <f>F1320</f>
        <v/>
      </c>
      <c r="P1320" s="99">
        <f>SUM(I1320)</f>
        <v/>
      </c>
      <c r="Q1320" s="117" t="n"/>
      <c r="R1320" s="118" t="n"/>
      <c r="S1320" s="118" t="n"/>
      <c r="T1320" s="119" t="n"/>
      <c r="U1320" s="120" t="n"/>
      <c r="V1320" s="120" t="n"/>
      <c r="W1320" s="121" t="n"/>
      <c r="X1320" s="122" t="n"/>
      <c r="Y1320" s="122" t="n"/>
      <c r="Z1320" s="143" t="n"/>
      <c r="AA1320" s="140" t="n"/>
      <c r="AB1320" s="140" t="n"/>
      <c r="AC1320" s="144" t="n"/>
      <c r="AD1320" s="142" t="n"/>
      <c r="AE1320" s="142" t="n"/>
    </row>
    <row r="1321" ht="15" customHeight="1" thickBot="1">
      <c r="B1321" s="85" t="inlineStr">
        <is>
          <t>22MS11L</t>
        </is>
      </c>
      <c r="C1321" s="89">
        <f>SUMIF(数量表!D:H,B1321,数量表!H:H)</f>
        <v/>
      </c>
      <c r="D1321" t="n">
        <v>27</v>
      </c>
      <c r="E1321" t="n">
        <v>105</v>
      </c>
      <c r="F1321" s="86" t="n">
        <v>1176</v>
      </c>
      <c r="G1321" t="inlineStr">
        <is>
          <t>×</t>
        </is>
      </c>
      <c r="H1321" s="87" t="n">
        <v>2</v>
      </c>
      <c r="I1321" s="214">
        <f>C1321*H1321</f>
        <v/>
      </c>
      <c r="J1321" s="29" t="n"/>
      <c r="K1321" s="106" t="n"/>
      <c r="L1321" s="97" t="n"/>
      <c r="M1321" s="97" t="n"/>
      <c r="N1321" s="98" t="inlineStr">
        <is>
          <t>27×105</t>
        </is>
      </c>
      <c r="O1321" s="99">
        <f>F1321</f>
        <v/>
      </c>
      <c r="P1321" s="99">
        <f>SUM(I1321)</f>
        <v/>
      </c>
      <c r="Q1321" s="117" t="n"/>
      <c r="R1321" s="118" t="n"/>
      <c r="S1321" s="118" t="n"/>
      <c r="T1321" s="119" t="n"/>
      <c r="U1321" s="120" t="n"/>
      <c r="V1321" s="120" t="n"/>
      <c r="W1321" s="121" t="n"/>
      <c r="X1321" s="122" t="n"/>
      <c r="Y1321" s="122" t="n"/>
      <c r="Z1321" s="143" t="n"/>
      <c r="AA1321" s="140" t="n"/>
      <c r="AB1321" s="140" t="n"/>
      <c r="AC1321" s="144" t="n"/>
      <c r="AD1321" s="142" t="n"/>
      <c r="AE1321" s="142" t="n"/>
    </row>
    <row r="1322" ht="15" customHeight="1" thickBot="1">
      <c r="B1322" s="85" t="inlineStr">
        <is>
          <t>22MS11L</t>
        </is>
      </c>
      <c r="C1322" s="89">
        <f>SUMIF(数量表!D:H,B1322,数量表!H:H)</f>
        <v/>
      </c>
      <c r="D1322" t="n">
        <v>27</v>
      </c>
      <c r="E1322" t="n">
        <v>105</v>
      </c>
      <c r="F1322" s="86" t="n">
        <v>868</v>
      </c>
      <c r="G1322" t="inlineStr">
        <is>
          <t>×</t>
        </is>
      </c>
      <c r="H1322" s="87" t="n">
        <v>1</v>
      </c>
      <c r="I1322" s="214">
        <f>C1322*H1322</f>
        <v/>
      </c>
      <c r="J1322" s="29" t="n"/>
      <c r="K1322" s="107" t="n"/>
      <c r="L1322" s="108" t="n"/>
      <c r="M1322" s="108" t="n"/>
      <c r="N1322" s="109" t="inlineStr">
        <is>
          <t>27×105</t>
        </is>
      </c>
      <c r="O1322" s="99">
        <f>F1322</f>
        <v/>
      </c>
      <c r="P1322" s="99">
        <f>SUM(I1322)</f>
        <v/>
      </c>
      <c r="Q1322" s="129" t="n"/>
      <c r="R1322" s="130" t="n"/>
      <c r="S1322" s="130" t="n"/>
      <c r="T1322" s="131" t="n"/>
      <c r="U1322" s="132" t="n"/>
      <c r="V1322" s="132" t="n"/>
      <c r="W1322" s="133" t="n"/>
      <c r="X1322" s="134" t="n"/>
      <c r="Y1322" s="134" t="n"/>
      <c r="Z1322" s="151" t="n"/>
      <c r="AA1322" s="152" t="n"/>
      <c r="AB1322" s="152" t="n"/>
      <c r="AC1322" s="153" t="n"/>
      <c r="AD1322" s="154" t="n"/>
      <c r="AE1322" s="154" t="n"/>
    </row>
    <row r="1323" ht="15" customHeight="1" thickBot="1">
      <c r="B1323" s="85" t="inlineStr">
        <is>
          <t>22MS11L</t>
        </is>
      </c>
      <c r="C1323" s="89">
        <f>SUMIF(数量表!D:H,B1323,数量表!H:H)</f>
        <v/>
      </c>
      <c r="D1323" t="n">
        <v>27</v>
      </c>
      <c r="E1323" t="n">
        <v>105</v>
      </c>
      <c r="F1323" s="86" t="n">
        <v>760</v>
      </c>
      <c r="G1323" t="inlineStr">
        <is>
          <t>○</t>
        </is>
      </c>
      <c r="H1323" s="87" t="n">
        <v>2</v>
      </c>
      <c r="I1323" s="214">
        <f>C1323*H1323</f>
        <v/>
      </c>
      <c r="J1323" s="29" t="n"/>
      <c r="K1323" s="96" t="n"/>
      <c r="L1323" s="97" t="n"/>
      <c r="M1323" s="218" t="n"/>
      <c r="N1323" s="98" t="inlineStr">
        <is>
          <t>27×105</t>
        </is>
      </c>
      <c r="O1323" s="99">
        <f>F1323</f>
        <v/>
      </c>
      <c r="P1323" s="99">
        <f>SUM(I1323)</f>
        <v/>
      </c>
      <c r="Q1323" s="117" t="n"/>
      <c r="R1323" s="118" t="n"/>
      <c r="S1323" s="118" t="n"/>
      <c r="T1323" s="119" t="n"/>
      <c r="U1323" s="120" t="n"/>
      <c r="V1323" s="120" t="n"/>
      <c r="W1323" s="121" t="n"/>
      <c r="X1323" s="122" t="n"/>
      <c r="Y1323" s="122" t="n"/>
      <c r="Z1323" s="143" t="n"/>
      <c r="AA1323" s="140" t="n"/>
      <c r="AB1323" s="140" t="n"/>
      <c r="AC1323" s="144" t="n"/>
      <c r="AD1323" s="142" t="n"/>
      <c r="AE1323" s="142" t="n"/>
    </row>
    <row r="1324" ht="15" customHeight="1" thickBot="1">
      <c r="B1324" s="85" t="inlineStr">
        <is>
          <t>22MS11L</t>
        </is>
      </c>
      <c r="C1324" s="89">
        <f>SUMIF(数量表!D:H,B1324,数量表!H:H)</f>
        <v/>
      </c>
      <c r="D1324" t="n">
        <v>27</v>
      </c>
      <c r="E1324" t="n">
        <v>105</v>
      </c>
      <c r="F1324" s="86" t="n">
        <v>325</v>
      </c>
      <c r="G1324" t="inlineStr">
        <is>
          <t>×</t>
        </is>
      </c>
      <c r="H1324" s="87" t="n">
        <v>1</v>
      </c>
      <c r="I1324" s="214">
        <f>C1324*H1324</f>
        <v/>
      </c>
      <c r="J1324" s="29" t="n"/>
      <c r="K1324" s="96" t="n"/>
      <c r="L1324" s="97" t="n"/>
      <c r="M1324" s="97" t="n"/>
      <c r="N1324" s="98" t="inlineStr">
        <is>
          <t>27×105</t>
        </is>
      </c>
      <c r="O1324" s="99">
        <f>F1324</f>
        <v/>
      </c>
      <c r="P1324" s="99">
        <f>SUM(I1324)</f>
        <v/>
      </c>
      <c r="Q1324" s="117" t="n"/>
      <c r="R1324" s="118" t="n"/>
      <c r="S1324" s="118" t="n"/>
      <c r="T1324" s="119" t="n"/>
      <c r="U1324" s="120" t="n"/>
      <c r="V1324" s="120" t="n"/>
      <c r="W1324" s="121" t="n"/>
      <c r="X1324" s="122" t="n"/>
      <c r="Y1324" s="122" t="n"/>
      <c r="Z1324" s="143" t="n"/>
      <c r="AA1324" s="140" t="n"/>
      <c r="AB1324" s="140" t="n"/>
      <c r="AC1324" s="144" t="n"/>
      <c r="AD1324" s="142" t="n"/>
      <c r="AE1324" s="142" t="n"/>
    </row>
    <row r="1325" ht="15" customHeight="1" thickBot="1">
      <c r="B1325" s="79" t="inlineStr">
        <is>
          <t>22MS11-L</t>
        </is>
      </c>
      <c r="C1325" s="89">
        <f>SUMIF(数量表!D:H,B1325,数量表!H:H)</f>
        <v/>
      </c>
      <c r="D1325" s="80" t="n">
        <v>27</v>
      </c>
      <c r="E1325" s="80" t="n">
        <v>105</v>
      </c>
      <c r="F1325" s="80" t="n">
        <v>325</v>
      </c>
      <c r="G1325" s="80" t="inlineStr">
        <is>
          <t>×</t>
        </is>
      </c>
      <c r="H1325" s="82" t="n">
        <v>1</v>
      </c>
      <c r="I1325" s="82">
        <f>C1325*H1325</f>
        <v/>
      </c>
      <c r="J1325" s="29" t="n"/>
      <c r="K1325" s="96" t="n"/>
      <c r="L1325" s="97" t="n"/>
      <c r="M1325" s="97" t="n"/>
      <c r="N1325" s="98" t="inlineStr">
        <is>
          <t>27×105</t>
        </is>
      </c>
      <c r="O1325" s="99">
        <f>F1325</f>
        <v/>
      </c>
      <c r="P1325" s="99">
        <f>SUM(I1325)</f>
        <v/>
      </c>
      <c r="Q1325" s="117" t="n"/>
      <c r="R1325" s="118" t="n"/>
      <c r="S1325" s="118" t="n"/>
      <c r="T1325" s="119" t="n"/>
      <c r="U1325" s="120" t="n"/>
      <c r="V1325" s="120" t="n"/>
      <c r="W1325" s="121" t="n"/>
      <c r="X1325" s="122" t="n"/>
      <c r="Y1325" s="122" t="n"/>
      <c r="Z1325" s="143" t="n"/>
      <c r="AA1325" s="140" t="n"/>
      <c r="AB1325" s="140" t="n"/>
      <c r="AC1325" s="144" t="n"/>
      <c r="AD1325" s="142" t="n"/>
      <c r="AE1325" s="142" t="n"/>
    </row>
    <row r="1326" ht="15" customHeight="1" thickBot="1">
      <c r="B1326" s="85" t="inlineStr">
        <is>
          <t>22MS11-L</t>
        </is>
      </c>
      <c r="C1326" s="89">
        <f>SUMIF(数量表!D:H,B1326,数量表!H:H)</f>
        <v/>
      </c>
      <c r="D1326" t="n">
        <v>27</v>
      </c>
      <c r="E1326" t="n">
        <v>105</v>
      </c>
      <c r="F1326" t="n">
        <v>800</v>
      </c>
      <c r="G1326" t="inlineStr">
        <is>
          <t>×</t>
        </is>
      </c>
      <c r="H1326" s="87" t="n">
        <v>2</v>
      </c>
      <c r="I1326" s="87">
        <f>C1326*H1326</f>
        <v/>
      </c>
      <c r="J1326" s="29" t="n"/>
      <c r="K1326" s="101" t="n"/>
      <c r="L1326" s="102" t="n"/>
      <c r="M1326" s="102" t="n"/>
      <c r="N1326" s="98" t="inlineStr">
        <is>
          <t>27×105</t>
        </is>
      </c>
      <c r="O1326" s="99">
        <f>F1326</f>
        <v/>
      </c>
      <c r="P1326" s="99">
        <f>SUM(I1326)</f>
        <v/>
      </c>
      <c r="Q1326" s="123" t="n"/>
      <c r="R1326" s="124" t="n"/>
      <c r="S1326" s="124" t="n"/>
      <c r="T1326" s="125" t="n"/>
      <c r="U1326" s="126" t="n"/>
      <c r="V1326" s="126" t="n"/>
      <c r="W1326" s="127" t="n"/>
      <c r="X1326" s="145" t="n"/>
      <c r="Y1326" s="145" t="n"/>
      <c r="Z1326" s="146" t="n"/>
      <c r="AA1326" s="147" t="n"/>
      <c r="AB1326" s="147" t="n"/>
      <c r="AC1326" s="148" t="n"/>
      <c r="AD1326" s="149" t="n"/>
      <c r="AE1326" s="149" t="n"/>
    </row>
    <row r="1327" ht="15" customHeight="1" thickBot="1">
      <c r="B1327" s="85" t="inlineStr">
        <is>
          <t>22MS11-L</t>
        </is>
      </c>
      <c r="C1327" s="89">
        <f>SUMIF(数量表!D:H,B1327,数量表!H:H)</f>
        <v/>
      </c>
      <c r="D1327" t="n">
        <v>27</v>
      </c>
      <c r="E1327" t="n">
        <v>105</v>
      </c>
      <c r="F1327" t="n">
        <v>868</v>
      </c>
      <c r="G1327" t="inlineStr">
        <is>
          <t>×</t>
        </is>
      </c>
      <c r="H1327" s="87" t="n">
        <v>1</v>
      </c>
      <c r="I1327" s="87">
        <f>C1327*H1327</f>
        <v/>
      </c>
      <c r="J1327" s="29" t="n"/>
      <c r="K1327" s="106" t="n"/>
      <c r="L1327" s="97" t="n"/>
      <c r="M1327" s="97" t="n"/>
      <c r="N1327" s="98" t="inlineStr">
        <is>
          <t>27×105</t>
        </is>
      </c>
      <c r="O1327" s="99">
        <f>F1327</f>
        <v/>
      </c>
      <c r="P1327" s="99">
        <f>SUM(I1327)</f>
        <v/>
      </c>
      <c r="Q1327" s="117" t="n"/>
      <c r="R1327" s="118" t="n"/>
      <c r="S1327" s="118" t="n"/>
      <c r="T1327" s="119" t="n"/>
      <c r="U1327" s="120" t="n"/>
      <c r="V1327" s="120" t="n"/>
      <c r="W1327" s="121" t="n"/>
      <c r="X1327" s="122" t="n"/>
      <c r="Y1327" s="122" t="n"/>
      <c r="Z1327" s="143" t="n"/>
      <c r="AA1327" s="140" t="n"/>
      <c r="AB1327" s="140" t="n"/>
      <c r="AC1327" s="144" t="n"/>
      <c r="AD1327" s="142" t="n"/>
      <c r="AE1327" s="142" t="n"/>
      <c r="AF1327" s="150" t="n"/>
    </row>
    <row r="1328" ht="15" customHeight="1" thickBot="1">
      <c r="B1328" s="88" t="inlineStr">
        <is>
          <t>22MS11-L</t>
        </is>
      </c>
      <c r="C1328" s="89">
        <f>SUMIF(数量表!D:H,B1328,数量表!H:H)</f>
        <v/>
      </c>
      <c r="D1328" s="89" t="n">
        <v>27</v>
      </c>
      <c r="E1328" s="89" t="n">
        <v>105</v>
      </c>
      <c r="F1328" s="89" t="n">
        <v>1176</v>
      </c>
      <c r="G1328" s="89" t="inlineStr">
        <is>
          <t>×</t>
        </is>
      </c>
      <c r="H1328" s="91" t="n">
        <v>2</v>
      </c>
      <c r="I1328" s="91">
        <f>C1328*H1328</f>
        <v/>
      </c>
      <c r="J1328" s="29" t="n"/>
      <c r="K1328" s="106" t="n"/>
      <c r="L1328" s="97" t="n"/>
      <c r="M1328" s="97" t="n"/>
      <c r="N1328" s="98" t="inlineStr">
        <is>
          <t>27×105</t>
        </is>
      </c>
      <c r="O1328" s="99">
        <f>F1328</f>
        <v/>
      </c>
      <c r="P1328" s="99">
        <f>SUM(I1328)</f>
        <v/>
      </c>
      <c r="Q1328" s="117" t="n"/>
      <c r="R1328" s="118" t="n"/>
      <c r="S1328" s="118" t="n"/>
      <c r="T1328" s="119" t="n"/>
      <c r="U1328" s="120" t="n"/>
      <c r="V1328" s="120" t="n"/>
      <c r="W1328" s="121" t="n"/>
      <c r="X1328" s="122" t="n"/>
      <c r="Y1328" s="122" t="n"/>
      <c r="Z1328" s="143" t="n"/>
      <c r="AA1328" s="140" t="n"/>
      <c r="AB1328" s="140" t="n"/>
      <c r="AC1328" s="144" t="n"/>
      <c r="AD1328" s="142" t="n"/>
      <c r="AE1328" s="142" t="n"/>
      <c r="AF1328" s="150" t="n"/>
    </row>
    <row r="1329" ht="15" customHeight="1" thickBot="1">
      <c r="B1329" s="79" t="inlineStr">
        <is>
          <t>22MS11L-L</t>
        </is>
      </c>
      <c r="C1329" s="89">
        <f>SUMIF(数量表!D:H,B1329,数量表!H:H)</f>
        <v/>
      </c>
      <c r="D1329" s="80" t="n">
        <v>27</v>
      </c>
      <c r="E1329" s="80" t="n">
        <v>105</v>
      </c>
      <c r="F1329" s="81" t="n">
        <v>325</v>
      </c>
      <c r="G1329" s="80" t="n"/>
      <c r="H1329" s="82" t="n">
        <v>1</v>
      </c>
      <c r="I1329" s="212">
        <f>C1329*H1329</f>
        <v/>
      </c>
      <c r="J1329" s="29" t="n"/>
      <c r="K1329" s="106" t="n"/>
      <c r="L1329" s="97" t="n"/>
      <c r="M1329" s="97" t="n"/>
      <c r="N1329" s="98" t="inlineStr">
        <is>
          <t>27×105</t>
        </is>
      </c>
      <c r="O1329" s="99">
        <f>F1329</f>
        <v/>
      </c>
      <c r="P1329" s="99">
        <f>SUM(I1329)</f>
        <v/>
      </c>
      <c r="Q1329" s="117" t="n"/>
      <c r="R1329" s="118" t="n"/>
      <c r="S1329" s="118" t="n"/>
      <c r="T1329" s="119" t="n"/>
      <c r="U1329" s="120" t="n"/>
      <c r="V1329" s="120" t="n"/>
      <c r="W1329" s="121" t="n"/>
      <c r="X1329" s="122" t="n"/>
      <c r="Y1329" s="122" t="n"/>
      <c r="Z1329" s="143" t="n"/>
      <c r="AA1329" s="140" t="n"/>
      <c r="AB1329" s="140" t="n"/>
      <c r="AC1329" s="144" t="n"/>
      <c r="AD1329" s="142" t="n"/>
      <c r="AE1329" s="142" t="n"/>
    </row>
    <row r="1330" ht="15" customHeight="1" thickBot="1">
      <c r="B1330" s="85" t="inlineStr">
        <is>
          <t>22MS11L-L</t>
        </is>
      </c>
      <c r="C1330" s="89">
        <f>SUMIF(数量表!D:H,B1330,数量表!H:H)</f>
        <v/>
      </c>
      <c r="D1330" t="n">
        <v>27</v>
      </c>
      <c r="E1330" t="n">
        <v>105</v>
      </c>
      <c r="F1330" s="86" t="n">
        <v>760</v>
      </c>
      <c r="H1330" s="87" t="n">
        <v>2</v>
      </c>
      <c r="I1330" s="214">
        <f>C1330*H1330</f>
        <v/>
      </c>
      <c r="J1330" s="29" t="n"/>
      <c r="K1330" s="106" t="n"/>
      <c r="L1330" s="97" t="n"/>
      <c r="M1330" s="97" t="n"/>
      <c r="N1330" s="98" t="inlineStr">
        <is>
          <t>27×105</t>
        </is>
      </c>
      <c r="O1330" s="99">
        <f>F1330</f>
        <v/>
      </c>
      <c r="P1330" s="99">
        <f>SUM(I1330)</f>
        <v/>
      </c>
      <c r="Q1330" s="117" t="n"/>
      <c r="R1330" s="118" t="n"/>
      <c r="S1330" s="118" t="n"/>
      <c r="T1330" s="119" t="n"/>
      <c r="U1330" s="120" t="n"/>
      <c r="V1330" s="120" t="n"/>
      <c r="W1330" s="121" t="n"/>
      <c r="X1330" s="122" t="n"/>
      <c r="Y1330" s="122" t="n"/>
      <c r="Z1330" s="143" t="n"/>
      <c r="AA1330" s="140" t="n"/>
      <c r="AB1330" s="140" t="n"/>
      <c r="AC1330" s="144" t="n"/>
      <c r="AD1330" s="142" t="n"/>
      <c r="AE1330" s="142" t="n"/>
    </row>
    <row r="1331" ht="15" customHeight="1" thickBot="1">
      <c r="B1331" s="85" t="inlineStr">
        <is>
          <t>22MS11L-L</t>
        </is>
      </c>
      <c r="C1331" s="89">
        <f>SUMIF(数量表!D:H,B1331,数量表!H:H)</f>
        <v/>
      </c>
      <c r="D1331" t="n">
        <v>27</v>
      </c>
      <c r="E1331" t="n">
        <v>105</v>
      </c>
      <c r="F1331" s="86" t="n">
        <v>1176</v>
      </c>
      <c r="H1331" s="87" t="n">
        <v>2</v>
      </c>
      <c r="I1331" s="214">
        <f>C1331*H1331</f>
        <v/>
      </c>
      <c r="J1331" s="29" t="n"/>
      <c r="K1331" s="106" t="n"/>
      <c r="L1331" s="97" t="n"/>
      <c r="M1331" s="97" t="n"/>
      <c r="N1331" s="98" t="inlineStr">
        <is>
          <t>27×105</t>
        </is>
      </c>
      <c r="O1331" s="99">
        <f>F1331</f>
        <v/>
      </c>
      <c r="P1331" s="99">
        <f>SUM(I1331)</f>
        <v/>
      </c>
      <c r="Q1331" s="117" t="n"/>
      <c r="R1331" s="118" t="n"/>
      <c r="S1331" s="118" t="n"/>
      <c r="T1331" s="119" t="n"/>
      <c r="U1331" s="120" t="n"/>
      <c r="V1331" s="120" t="n"/>
      <c r="W1331" s="121" t="n"/>
      <c r="X1331" s="122" t="n"/>
      <c r="Y1331" s="122" t="n"/>
      <c r="Z1331" s="143" t="n"/>
      <c r="AA1331" s="140" t="n"/>
      <c r="AB1331" s="140" t="n"/>
      <c r="AC1331" s="144" t="n"/>
      <c r="AD1331" s="142" t="n"/>
      <c r="AE1331" s="142" t="n"/>
    </row>
    <row r="1332" ht="15" customHeight="1" thickBot="1">
      <c r="B1332" s="85" t="inlineStr">
        <is>
          <t>22MS11L-L</t>
        </is>
      </c>
      <c r="C1332" s="89">
        <f>SUMIF(数量表!D:H,B1332,数量表!H:H)</f>
        <v/>
      </c>
      <c r="D1332" t="n">
        <v>27</v>
      </c>
      <c r="E1332" t="n">
        <v>105</v>
      </c>
      <c r="F1332" s="86" t="n">
        <v>868</v>
      </c>
      <c r="H1332" s="87" t="n">
        <v>1</v>
      </c>
      <c r="I1332" s="214">
        <f>C1332*H1332</f>
        <v/>
      </c>
      <c r="J1332" s="29" t="n"/>
      <c r="K1332" s="106" t="n"/>
      <c r="L1332" s="97" t="n"/>
      <c r="M1332" s="97" t="n"/>
      <c r="N1332" s="98" t="inlineStr">
        <is>
          <t>27×105</t>
        </is>
      </c>
      <c r="O1332" s="99">
        <f>F1332</f>
        <v/>
      </c>
      <c r="P1332" s="99">
        <f>SUM(I1332)</f>
        <v/>
      </c>
      <c r="Q1332" s="117" t="n"/>
      <c r="R1332" s="118" t="n"/>
      <c r="S1332" s="118" t="n"/>
      <c r="T1332" s="119" t="n"/>
      <c r="U1332" s="120" t="n"/>
      <c r="V1332" s="120" t="n"/>
      <c r="W1332" s="121" t="n"/>
      <c r="X1332" s="122" t="n"/>
      <c r="Y1332" s="122" t="n"/>
      <c r="Z1332" s="143" t="n"/>
      <c r="AA1332" s="140" t="n"/>
      <c r="AB1332" s="140" t="n"/>
      <c r="AC1332" s="144" t="n"/>
      <c r="AD1332" s="142" t="n"/>
      <c r="AE1332" s="142" t="n"/>
    </row>
    <row r="1333" ht="15" customHeight="1" thickBot="1">
      <c r="B1333" s="88" t="inlineStr">
        <is>
          <t>22MS11L-L</t>
        </is>
      </c>
      <c r="C1333" s="89">
        <f>SUMIF(数量表!D:H,B1333,数量表!H:H)</f>
        <v/>
      </c>
      <c r="D1333" s="89" t="n">
        <v>27</v>
      </c>
      <c r="E1333" s="89" t="n">
        <v>105</v>
      </c>
      <c r="F1333" s="90" t="n">
        <v>2423</v>
      </c>
      <c r="G1333" s="89" t="n"/>
      <c r="H1333" s="91" t="n">
        <v>1</v>
      </c>
      <c r="I1333" s="213">
        <f>C1333*H1333</f>
        <v/>
      </c>
      <c r="J1333" s="29" t="n"/>
      <c r="K1333" s="106" t="n"/>
      <c r="L1333" s="97" t="n"/>
      <c r="M1333" s="97" t="n"/>
      <c r="N1333" s="98" t="inlineStr">
        <is>
          <t>27×105</t>
        </is>
      </c>
      <c r="O1333" s="99">
        <f>F1333</f>
        <v/>
      </c>
      <c r="P1333" s="99">
        <f>SUM(I1333)</f>
        <v/>
      </c>
      <c r="Q1333" s="117" t="n"/>
      <c r="R1333" s="118" t="n"/>
      <c r="S1333" s="118" t="n"/>
      <c r="T1333" s="119" t="n"/>
      <c r="U1333" s="120" t="n"/>
      <c r="V1333" s="120" t="n"/>
      <c r="W1333" s="121" t="n"/>
      <c r="X1333" s="122" t="n"/>
      <c r="Y1333" s="122" t="n"/>
      <c r="Z1333" s="143" t="n"/>
      <c r="AA1333" s="140" t="n"/>
      <c r="AB1333" s="140" t="n"/>
      <c r="AC1333" s="144" t="n"/>
      <c r="AD1333" s="142" t="n"/>
      <c r="AE1333" s="142" t="n"/>
    </row>
    <row r="1334" ht="15" customHeight="1" thickBot="1">
      <c r="B1334" s="79" t="inlineStr">
        <is>
          <t>22MS11R</t>
        </is>
      </c>
      <c r="C1334" s="89">
        <f>SUMIF(数量表!D:H,B1334,数量表!H:H)</f>
        <v/>
      </c>
      <c r="D1334" s="80" t="n">
        <v>27</v>
      </c>
      <c r="E1334" s="80" t="n">
        <v>105</v>
      </c>
      <c r="F1334" s="80" t="n">
        <v>868</v>
      </c>
      <c r="G1334" s="80" t="inlineStr">
        <is>
          <t>×</t>
        </is>
      </c>
      <c r="H1334" s="80" t="n">
        <v>1</v>
      </c>
      <c r="I1334" s="214">
        <f>C1334*H1334</f>
        <v/>
      </c>
      <c r="J1334" s="29" t="n"/>
      <c r="K1334" s="106" t="n"/>
      <c r="L1334" s="97" t="n"/>
      <c r="M1334" s="97" t="n"/>
      <c r="N1334" s="98" t="inlineStr">
        <is>
          <t>27×105</t>
        </is>
      </c>
      <c r="O1334" s="99">
        <f>F1334</f>
        <v/>
      </c>
      <c r="P1334" s="99">
        <f>SUM(I1334)</f>
        <v/>
      </c>
      <c r="Q1334" s="117" t="n"/>
      <c r="R1334" s="118" t="n"/>
      <c r="S1334" s="118" t="n"/>
      <c r="T1334" s="119" t="n"/>
      <c r="U1334" s="120" t="n"/>
      <c r="V1334" s="120" t="n"/>
      <c r="W1334" s="121" t="n"/>
      <c r="X1334" s="122" t="n"/>
      <c r="Y1334" s="122" t="n"/>
      <c r="Z1334" s="143" t="n"/>
      <c r="AA1334" s="140" t="n"/>
      <c r="AB1334" s="140" t="n"/>
      <c r="AC1334" s="144" t="n"/>
      <c r="AD1334" s="142" t="n"/>
      <c r="AE1334" s="142" t="n"/>
    </row>
    <row r="1335" ht="15" customHeight="1" thickBot="1">
      <c r="B1335" s="85" t="inlineStr">
        <is>
          <t>22MS11R</t>
        </is>
      </c>
      <c r="C1335" s="89">
        <f>SUMIF(数量表!D:H,B1335,数量表!H:H)</f>
        <v/>
      </c>
      <c r="D1335" t="n">
        <v>27</v>
      </c>
      <c r="E1335" t="n">
        <v>105</v>
      </c>
      <c r="F1335" t="n">
        <v>760</v>
      </c>
      <c r="G1335" t="inlineStr">
        <is>
          <t>×</t>
        </is>
      </c>
      <c r="H1335" t="n">
        <v>2</v>
      </c>
      <c r="I1335" s="214">
        <f>C1335*H1335</f>
        <v/>
      </c>
      <c r="J1335" s="29" t="n"/>
      <c r="K1335" s="106" t="n"/>
      <c r="L1335" s="97" t="n"/>
      <c r="M1335" s="97" t="n"/>
      <c r="N1335" s="98" t="inlineStr">
        <is>
          <t>27×105</t>
        </is>
      </c>
      <c r="O1335" s="99">
        <f>F1335</f>
        <v/>
      </c>
      <c r="P1335" s="99">
        <f>SUM(I1335)</f>
        <v/>
      </c>
      <c r="Q1335" s="117" t="n"/>
      <c r="R1335" s="118" t="n"/>
      <c r="S1335" s="118" t="n"/>
      <c r="T1335" s="119" t="n"/>
      <c r="U1335" s="120" t="n"/>
      <c r="V1335" s="120" t="n"/>
      <c r="W1335" s="121" t="n"/>
      <c r="X1335" s="122" t="n"/>
      <c r="Y1335" s="122" t="n"/>
      <c r="Z1335" s="143" t="n"/>
      <c r="AA1335" s="140" t="n"/>
      <c r="AB1335" s="140" t="n"/>
      <c r="AC1335" s="144" t="n"/>
      <c r="AD1335" s="142" t="n"/>
      <c r="AE1335" s="142" t="n"/>
    </row>
    <row r="1336" ht="15" customHeight="1" thickBot="1">
      <c r="B1336" s="85" t="inlineStr">
        <is>
          <t>22MS11R</t>
        </is>
      </c>
      <c r="C1336" s="89">
        <f>SUMIF(数量表!D:H,B1336,数量表!H:H)</f>
        <v/>
      </c>
      <c r="D1336" t="n">
        <v>27</v>
      </c>
      <c r="E1336" t="n">
        <v>105</v>
      </c>
      <c r="F1336" t="n">
        <v>325</v>
      </c>
      <c r="G1336" t="inlineStr">
        <is>
          <t>×</t>
        </is>
      </c>
      <c r="H1336" t="n">
        <v>1</v>
      </c>
      <c r="I1336" s="214">
        <f>C1336*H1336</f>
        <v/>
      </c>
      <c r="J1336" s="29" t="n"/>
      <c r="K1336" s="107" t="n"/>
      <c r="L1336" s="108" t="n"/>
      <c r="M1336" s="108" t="n"/>
      <c r="N1336" s="109" t="inlineStr">
        <is>
          <t>27×105</t>
        </is>
      </c>
      <c r="O1336" s="99">
        <f>F1336</f>
        <v/>
      </c>
      <c r="P1336" s="99">
        <f>SUM(I1336)</f>
        <v/>
      </c>
      <c r="Q1336" s="129" t="n"/>
      <c r="R1336" s="130" t="n"/>
      <c r="S1336" s="130" t="n"/>
      <c r="T1336" s="131" t="n"/>
      <c r="U1336" s="132" t="n"/>
      <c r="V1336" s="132" t="n"/>
      <c r="W1336" s="133" t="n"/>
      <c r="X1336" s="134" t="n"/>
      <c r="Y1336" s="134" t="n"/>
      <c r="Z1336" s="151" t="n"/>
      <c r="AA1336" s="152" t="n"/>
      <c r="AB1336" s="152" t="n"/>
      <c r="AC1336" s="153" t="n"/>
      <c r="AD1336" s="154" t="n"/>
      <c r="AE1336" s="154" t="n"/>
    </row>
    <row r="1337" ht="15" customHeight="1" thickBot="1">
      <c r="B1337" s="85" t="inlineStr">
        <is>
          <t>22MS11R</t>
        </is>
      </c>
      <c r="C1337" s="89">
        <f>SUMIF(数量表!D:H,B1337,数量表!H:H)</f>
        <v/>
      </c>
      <c r="D1337" t="n">
        <v>27</v>
      </c>
      <c r="E1337" t="n">
        <v>105</v>
      </c>
      <c r="F1337" t="n">
        <v>1176</v>
      </c>
      <c r="G1337" t="inlineStr">
        <is>
          <t>×</t>
        </is>
      </c>
      <c r="H1337" t="n">
        <v>2</v>
      </c>
      <c r="I1337" s="214">
        <f>C1337*H1337</f>
        <v/>
      </c>
      <c r="J1337" s="29" t="n"/>
      <c r="K1337" s="96" t="n"/>
      <c r="L1337" s="97" t="n"/>
      <c r="M1337" s="218" t="n"/>
      <c r="N1337" s="98" t="inlineStr">
        <is>
          <t>27×105</t>
        </is>
      </c>
      <c r="O1337" s="99">
        <f>F1337</f>
        <v/>
      </c>
      <c r="P1337" s="99">
        <f>SUM(I1337)</f>
        <v/>
      </c>
      <c r="Q1337" s="117" t="n"/>
      <c r="R1337" s="118" t="n"/>
      <c r="S1337" s="118" t="n"/>
      <c r="T1337" s="119" t="n"/>
      <c r="U1337" s="120" t="n"/>
      <c r="V1337" s="120" t="n"/>
      <c r="W1337" s="121" t="n"/>
      <c r="X1337" s="122" t="n"/>
      <c r="Y1337" s="122" t="n"/>
      <c r="Z1337" s="143" t="n"/>
      <c r="AA1337" s="140" t="n"/>
      <c r="AB1337" s="140" t="n"/>
      <c r="AC1337" s="144" t="n"/>
      <c r="AD1337" s="142" t="n"/>
      <c r="AE1337" s="142" t="n"/>
    </row>
    <row r="1338" ht="15" customHeight="1" thickBot="1">
      <c r="B1338" s="85" t="inlineStr">
        <is>
          <t>22MS11R</t>
        </is>
      </c>
      <c r="C1338" s="89">
        <f>SUMIF(数量表!D:H,B1338,数量表!H:H)</f>
        <v/>
      </c>
      <c r="D1338" s="89" t="n">
        <v>27</v>
      </c>
      <c r="E1338" s="89" t="n">
        <v>105</v>
      </c>
      <c r="F1338" t="n">
        <v>2423</v>
      </c>
      <c r="G1338" t="inlineStr">
        <is>
          <t>×</t>
        </is>
      </c>
      <c r="H1338" t="n">
        <v>1</v>
      </c>
      <c r="I1338" s="214">
        <f>C1338*H1338</f>
        <v/>
      </c>
      <c r="J1338" s="29" t="n"/>
      <c r="K1338" s="96" t="n"/>
      <c r="L1338" s="97" t="n"/>
      <c r="M1338" s="97" t="n"/>
      <c r="N1338" s="98" t="inlineStr">
        <is>
          <t>27×105</t>
        </is>
      </c>
      <c r="O1338" s="99">
        <f>F1338</f>
        <v/>
      </c>
      <c r="P1338" s="99">
        <f>SUM(I1338)</f>
        <v/>
      </c>
      <c r="Q1338" s="117" t="n"/>
      <c r="R1338" s="118" t="n"/>
      <c r="S1338" s="118" t="n"/>
      <c r="T1338" s="119" t="n"/>
      <c r="U1338" s="120" t="n"/>
      <c r="V1338" s="120" t="n"/>
      <c r="W1338" s="121" t="n"/>
      <c r="X1338" s="122" t="n"/>
      <c r="Y1338" s="122" t="n"/>
      <c r="Z1338" s="143" t="n"/>
      <c r="AA1338" s="140" t="n"/>
      <c r="AB1338" s="140" t="n"/>
      <c r="AC1338" s="144" t="n"/>
      <c r="AD1338" s="142" t="n"/>
      <c r="AE1338" s="142" t="n"/>
    </row>
    <row r="1339" ht="15" customHeight="1" thickBot="1">
      <c r="B1339" s="79" t="inlineStr">
        <is>
          <t>22MS11-R</t>
        </is>
      </c>
      <c r="C1339" s="89">
        <f>SUMIF(数量表!D:H,B1339,数量表!H:H)</f>
        <v/>
      </c>
      <c r="D1339" s="80" t="n">
        <v>27</v>
      </c>
      <c r="E1339" s="80" t="n">
        <v>105</v>
      </c>
      <c r="F1339" s="81" t="n">
        <v>800</v>
      </c>
      <c r="G1339" s="80" t="inlineStr">
        <is>
          <t>×</t>
        </is>
      </c>
      <c r="H1339" s="80" t="n">
        <v>2</v>
      </c>
      <c r="I1339" s="212">
        <f>C1339*H1339</f>
        <v/>
      </c>
      <c r="J1339" s="29" t="n"/>
      <c r="K1339" s="96" t="n"/>
      <c r="L1339" s="97" t="n"/>
      <c r="M1339" s="97" t="n"/>
      <c r="N1339" s="98" t="inlineStr">
        <is>
          <t>27×105</t>
        </is>
      </c>
      <c r="O1339" s="99">
        <f>F1339</f>
        <v/>
      </c>
      <c r="P1339" s="99">
        <f>SUM(I1339)</f>
        <v/>
      </c>
      <c r="Q1339" s="117" t="n"/>
      <c r="R1339" s="118" t="n"/>
      <c r="S1339" s="118" t="n"/>
      <c r="T1339" s="119" t="n"/>
      <c r="U1339" s="120" t="n"/>
      <c r="V1339" s="120" t="n"/>
      <c r="W1339" s="121" t="n"/>
      <c r="X1339" s="122" t="n"/>
      <c r="Y1339" s="122" t="n"/>
      <c r="Z1339" s="143" t="n"/>
      <c r="AA1339" s="140" t="n"/>
      <c r="AB1339" s="140" t="n"/>
      <c r="AC1339" s="144" t="n"/>
      <c r="AD1339" s="142" t="n"/>
      <c r="AE1339" s="142" t="n"/>
    </row>
    <row r="1340" ht="15" customHeight="1" thickBot="1">
      <c r="B1340" s="85" t="inlineStr">
        <is>
          <t>22MS11-R</t>
        </is>
      </c>
      <c r="C1340" s="89">
        <f>SUMIF(数量表!D:H,B1340,数量表!H:H)</f>
        <v/>
      </c>
      <c r="D1340" t="n">
        <v>27</v>
      </c>
      <c r="E1340" t="n">
        <v>105</v>
      </c>
      <c r="F1340" s="86" t="n">
        <v>325</v>
      </c>
      <c r="G1340" t="inlineStr">
        <is>
          <t>×</t>
        </is>
      </c>
      <c r="H1340" t="n">
        <v>1</v>
      </c>
      <c r="I1340" s="214">
        <f>C1340*H1340</f>
        <v/>
      </c>
      <c r="J1340" s="29" t="n"/>
      <c r="K1340" s="96" t="n"/>
      <c r="L1340" s="97" t="n"/>
      <c r="M1340" s="97" t="n"/>
      <c r="N1340" s="98" t="inlineStr">
        <is>
          <t>27×105</t>
        </is>
      </c>
      <c r="O1340" s="99">
        <f>F1340</f>
        <v/>
      </c>
      <c r="P1340" s="99">
        <f>SUM(I1340)</f>
        <v/>
      </c>
      <c r="Q1340" s="117" t="n"/>
      <c r="R1340" s="118" t="n"/>
      <c r="S1340" s="118" t="n"/>
      <c r="T1340" s="119" t="n"/>
      <c r="U1340" s="120" t="n"/>
      <c r="V1340" s="120" t="n"/>
      <c r="W1340" s="121" t="n"/>
      <c r="X1340" s="122" t="n"/>
      <c r="Y1340" s="122" t="n"/>
      <c r="Z1340" s="143" t="n"/>
      <c r="AA1340" s="140" t="n"/>
      <c r="AB1340" s="140" t="n"/>
      <c r="AC1340" s="144" t="n"/>
      <c r="AD1340" s="142" t="n"/>
      <c r="AE1340" s="142" t="n"/>
    </row>
    <row r="1341" ht="15" customHeight="1" thickBot="1">
      <c r="B1341" s="85" t="inlineStr">
        <is>
          <t>22MS11-R</t>
        </is>
      </c>
      <c r="C1341" s="89">
        <f>SUMIF(数量表!D:H,B1341,数量表!H:H)</f>
        <v/>
      </c>
      <c r="D1341" t="n">
        <v>27</v>
      </c>
      <c r="E1341" t="n">
        <v>105</v>
      </c>
      <c r="F1341" s="86" t="n">
        <v>1176</v>
      </c>
      <c r="G1341" t="inlineStr">
        <is>
          <t>×</t>
        </is>
      </c>
      <c r="H1341" t="n">
        <v>2</v>
      </c>
      <c r="I1341" s="214">
        <f>C1341*H1341</f>
        <v/>
      </c>
      <c r="J1341" s="29" t="n"/>
      <c r="K1341" s="106" t="n"/>
      <c r="L1341" s="97" t="n"/>
      <c r="M1341" s="97" t="n"/>
      <c r="N1341" s="98" t="inlineStr">
        <is>
          <t>27×105</t>
        </is>
      </c>
      <c r="O1341" s="99">
        <f>F1341</f>
        <v/>
      </c>
      <c r="P1341" s="99">
        <f>SUM(I1341)</f>
        <v/>
      </c>
      <c r="Q1341" s="117" t="n"/>
      <c r="R1341" s="118" t="n"/>
      <c r="S1341" s="118" t="n"/>
      <c r="T1341" s="119" t="n"/>
      <c r="U1341" s="120" t="n"/>
      <c r="V1341" s="120" t="n"/>
      <c r="W1341" s="121" t="n"/>
      <c r="X1341" s="122" t="n"/>
      <c r="Y1341" s="122" t="n"/>
      <c r="Z1341" s="143" t="n"/>
      <c r="AA1341" s="140" t="n"/>
      <c r="AB1341" s="140" t="n"/>
      <c r="AC1341" s="144" t="n"/>
      <c r="AD1341" s="142" t="n"/>
      <c r="AE1341" s="142" t="n"/>
    </row>
    <row r="1342" ht="15" customHeight="1" thickBot="1">
      <c r="B1342" s="88" t="inlineStr">
        <is>
          <t>22MS11-R</t>
        </is>
      </c>
      <c r="C1342" s="89">
        <f>SUMIF(数量表!D:H,B1342,数量表!H:H)</f>
        <v/>
      </c>
      <c r="D1342" s="89" t="n">
        <v>27</v>
      </c>
      <c r="E1342" s="89" t="n">
        <v>105</v>
      </c>
      <c r="F1342" s="90" t="n">
        <v>868</v>
      </c>
      <c r="G1342" s="89" t="inlineStr">
        <is>
          <t>×</t>
        </is>
      </c>
      <c r="H1342" s="89" t="n">
        <v>1</v>
      </c>
      <c r="I1342" s="213">
        <f>C1342*H1342</f>
        <v/>
      </c>
      <c r="J1342" s="29" t="n"/>
      <c r="K1342" s="106" t="n"/>
      <c r="L1342" s="97" t="n"/>
      <c r="M1342" s="97" t="n"/>
      <c r="N1342" s="98" t="inlineStr">
        <is>
          <t>27×105</t>
        </is>
      </c>
      <c r="O1342" s="99">
        <f>F1342</f>
        <v/>
      </c>
      <c r="P1342" s="99">
        <f>SUM(I1342)</f>
        <v/>
      </c>
      <c r="Q1342" s="117" t="n"/>
      <c r="R1342" s="118" t="n"/>
      <c r="S1342" s="118" t="n"/>
      <c r="T1342" s="119" t="n"/>
      <c r="U1342" s="120" t="n"/>
      <c r="V1342" s="120" t="n"/>
      <c r="W1342" s="121" t="n"/>
      <c r="X1342" s="122" t="n"/>
      <c r="Y1342" s="122" t="n"/>
      <c r="Z1342" s="143" t="n"/>
      <c r="AA1342" s="140" t="n"/>
      <c r="AB1342" s="140" t="n"/>
      <c r="AC1342" s="144" t="n"/>
      <c r="AD1342" s="142" t="n"/>
      <c r="AE1342" s="142" t="n"/>
    </row>
    <row r="1343" ht="15" customHeight="1" thickBot="1">
      <c r="B1343" s="79" t="inlineStr">
        <is>
          <t>22MS11R-R</t>
        </is>
      </c>
      <c r="C1343" s="89">
        <f>SUMIF(数量表!D:H,B1343,数量表!H:H)</f>
        <v/>
      </c>
      <c r="D1343" s="80" t="n">
        <v>27</v>
      </c>
      <c r="E1343" s="80" t="n">
        <v>105</v>
      </c>
      <c r="F1343" s="81" t="n">
        <v>325</v>
      </c>
      <c r="G1343" s="80" t="n"/>
      <c r="H1343" s="82" t="n">
        <v>1</v>
      </c>
      <c r="I1343" s="212">
        <f>C1343*H1343</f>
        <v/>
      </c>
      <c r="J1343" s="29" t="n"/>
      <c r="K1343" s="106" t="n"/>
      <c r="L1343" s="97" t="n"/>
      <c r="M1343" s="97" t="n"/>
      <c r="N1343" s="98" t="inlineStr">
        <is>
          <t>27×105</t>
        </is>
      </c>
      <c r="O1343" s="99">
        <f>F1343</f>
        <v/>
      </c>
      <c r="P1343" s="99">
        <f>SUM(I1343)</f>
        <v/>
      </c>
      <c r="Q1343" s="117" t="n"/>
      <c r="R1343" s="118" t="n"/>
      <c r="S1343" s="118" t="n"/>
      <c r="T1343" s="119" t="n"/>
      <c r="U1343" s="120" t="n"/>
      <c r="V1343" s="120" t="n"/>
      <c r="W1343" s="121" t="n"/>
      <c r="X1343" s="122" t="n"/>
      <c r="Y1343" s="122" t="n"/>
      <c r="Z1343" s="143" t="n"/>
      <c r="AA1343" s="140" t="n"/>
      <c r="AB1343" s="140" t="n"/>
      <c r="AC1343" s="144" t="n"/>
      <c r="AD1343" s="142" t="n"/>
      <c r="AE1343" s="142" t="n"/>
    </row>
    <row r="1344" ht="15" customHeight="1" thickBot="1">
      <c r="B1344" s="85" t="inlineStr">
        <is>
          <t>22MS11R-R</t>
        </is>
      </c>
      <c r="C1344" s="89">
        <f>SUMIF(数量表!D:H,B1344,数量表!H:H)</f>
        <v/>
      </c>
      <c r="D1344" t="n">
        <v>27</v>
      </c>
      <c r="E1344" t="n">
        <v>105</v>
      </c>
      <c r="F1344" s="86" t="n">
        <v>760</v>
      </c>
      <c r="H1344" s="87" t="n">
        <v>2</v>
      </c>
      <c r="I1344" s="214">
        <f>C1344*H1344</f>
        <v/>
      </c>
      <c r="J1344" s="29" t="n"/>
      <c r="K1344" s="106" t="n"/>
      <c r="L1344" s="97" t="n"/>
      <c r="M1344" s="97" t="n"/>
      <c r="N1344" s="98" t="inlineStr">
        <is>
          <t>27×105</t>
        </is>
      </c>
      <c r="O1344" s="99">
        <f>F1344</f>
        <v/>
      </c>
      <c r="P1344" s="99">
        <f>SUM(I1344)</f>
        <v/>
      </c>
      <c r="Q1344" s="117" t="n"/>
      <c r="R1344" s="118" t="n"/>
      <c r="S1344" s="118" t="n"/>
      <c r="T1344" s="119" t="n"/>
      <c r="U1344" s="120" t="n"/>
      <c r="V1344" s="120" t="n"/>
      <c r="W1344" s="121" t="n"/>
      <c r="X1344" s="122" t="n"/>
      <c r="Y1344" s="122" t="n"/>
      <c r="Z1344" s="143" t="n"/>
      <c r="AA1344" s="140" t="n"/>
      <c r="AB1344" s="140" t="n"/>
      <c r="AC1344" s="144" t="n"/>
      <c r="AD1344" s="142" t="n"/>
      <c r="AE1344" s="142" t="n"/>
    </row>
    <row r="1345" ht="15" customHeight="1" thickBot="1">
      <c r="B1345" s="85" t="inlineStr">
        <is>
          <t>22MS11R-R</t>
        </is>
      </c>
      <c r="C1345" s="89">
        <f>SUMIF(数量表!D:H,B1345,数量表!H:H)</f>
        <v/>
      </c>
      <c r="D1345" t="n">
        <v>27</v>
      </c>
      <c r="E1345" t="n">
        <v>105</v>
      </c>
      <c r="F1345" s="86" t="n">
        <v>1176</v>
      </c>
      <c r="H1345" s="87" t="n">
        <v>2</v>
      </c>
      <c r="I1345" s="214">
        <f>C1345*H1345</f>
        <v/>
      </c>
      <c r="J1345" s="29" t="n"/>
      <c r="K1345" s="106" t="n"/>
      <c r="L1345" s="97" t="n"/>
      <c r="M1345" s="97" t="n"/>
      <c r="N1345" s="98" t="inlineStr">
        <is>
          <t>27×105</t>
        </is>
      </c>
      <c r="O1345" s="99">
        <f>F1345</f>
        <v/>
      </c>
      <c r="P1345" s="99">
        <f>SUM(I1345)</f>
        <v/>
      </c>
      <c r="Q1345" s="117" t="n"/>
      <c r="R1345" s="118" t="n"/>
      <c r="S1345" s="118" t="n"/>
      <c r="T1345" s="119" t="n"/>
      <c r="U1345" s="120" t="n"/>
      <c r="V1345" s="120" t="n"/>
      <c r="W1345" s="121" t="n"/>
      <c r="X1345" s="122" t="n"/>
      <c r="Y1345" s="122" t="n"/>
      <c r="Z1345" s="143" t="n"/>
      <c r="AA1345" s="140" t="n"/>
      <c r="AB1345" s="140" t="n"/>
      <c r="AC1345" s="144" t="n"/>
      <c r="AD1345" s="142" t="n"/>
      <c r="AE1345" s="142" t="n"/>
    </row>
    <row r="1346" ht="15" customHeight="1" thickBot="1">
      <c r="B1346" s="85" t="inlineStr">
        <is>
          <t>22MS11R-R</t>
        </is>
      </c>
      <c r="C1346" s="89">
        <f>SUMIF(数量表!D:H,B1346,数量表!H:H)</f>
        <v/>
      </c>
      <c r="D1346" t="n">
        <v>27</v>
      </c>
      <c r="E1346" t="n">
        <v>105</v>
      </c>
      <c r="F1346" s="86" t="n">
        <v>868</v>
      </c>
      <c r="H1346" s="87" t="n">
        <v>1</v>
      </c>
      <c r="I1346" s="214">
        <f>C1346*H1346</f>
        <v/>
      </c>
      <c r="J1346" s="29" t="n"/>
      <c r="K1346" s="106" t="n"/>
      <c r="L1346" s="97" t="n"/>
      <c r="M1346" s="97" t="n"/>
      <c r="N1346" s="98" t="inlineStr">
        <is>
          <t>27×105</t>
        </is>
      </c>
      <c r="O1346" s="99">
        <f>F1346</f>
        <v/>
      </c>
      <c r="P1346" s="99">
        <f>SUM(I1346)</f>
        <v/>
      </c>
      <c r="Q1346" s="117" t="n"/>
      <c r="R1346" s="118" t="n"/>
      <c r="S1346" s="118" t="n"/>
      <c r="T1346" s="119" t="n"/>
      <c r="U1346" s="120" t="n"/>
      <c r="V1346" s="120" t="n"/>
      <c r="W1346" s="121" t="n"/>
      <c r="X1346" s="122" t="n"/>
      <c r="Y1346" s="122" t="n"/>
      <c r="Z1346" s="143" t="n"/>
      <c r="AA1346" s="140" t="n"/>
      <c r="AB1346" s="140" t="n"/>
      <c r="AC1346" s="144" t="n"/>
      <c r="AD1346" s="142" t="n"/>
      <c r="AE1346" s="142" t="n"/>
    </row>
    <row r="1347" ht="15" customHeight="1" thickBot="1">
      <c r="B1347" s="88" t="inlineStr">
        <is>
          <t>22MS11R-R</t>
        </is>
      </c>
      <c r="C1347" s="89">
        <f>SUMIF(数量表!D:H,B1347,数量表!H:H)</f>
        <v/>
      </c>
      <c r="D1347" s="89" t="n">
        <v>27</v>
      </c>
      <c r="E1347" s="89" t="n">
        <v>105</v>
      </c>
      <c r="F1347" s="90" t="n">
        <v>2423</v>
      </c>
      <c r="G1347" s="89" t="n"/>
      <c r="H1347" s="91" t="n">
        <v>1</v>
      </c>
      <c r="I1347" s="213">
        <f>C1347*H1347</f>
        <v/>
      </c>
      <c r="J1347" s="29" t="n"/>
      <c r="K1347" s="106" t="n"/>
      <c r="L1347" s="97" t="n"/>
      <c r="M1347" s="97" t="n"/>
      <c r="N1347" s="98" t="inlineStr">
        <is>
          <t>27×105</t>
        </is>
      </c>
      <c r="O1347" s="99">
        <f>F1347</f>
        <v/>
      </c>
      <c r="P1347" s="99">
        <f>SUM(I1347)</f>
        <v/>
      </c>
      <c r="Q1347" s="117" t="n"/>
      <c r="R1347" s="118" t="n"/>
      <c r="S1347" s="118" t="n"/>
      <c r="T1347" s="119" t="n"/>
      <c r="U1347" s="120" t="n"/>
      <c r="V1347" s="120" t="n"/>
      <c r="W1347" s="121" t="n"/>
      <c r="X1347" s="122" t="n"/>
      <c r="Y1347" s="122" t="n"/>
      <c r="Z1347" s="143" t="n"/>
      <c r="AA1347" s="140" t="n"/>
      <c r="AB1347" s="140" t="n"/>
      <c r="AC1347" s="144" t="n"/>
      <c r="AD1347" s="142" t="n"/>
      <c r="AE1347" s="142" t="n"/>
    </row>
    <row r="1348" ht="15" customHeight="1" thickBot="1">
      <c r="B1348" s="79" t="inlineStr">
        <is>
          <t>22MSQ11-L</t>
        </is>
      </c>
      <c r="C1348" s="89">
        <f>SUMIF(数量表!D:H,B1348,数量表!H:H)</f>
        <v/>
      </c>
      <c r="D1348" s="80" t="n">
        <v>27</v>
      </c>
      <c r="E1348" s="80" t="n">
        <v>105</v>
      </c>
      <c r="F1348" s="80" t="n">
        <v>868</v>
      </c>
      <c r="G1348" s="80" t="inlineStr">
        <is>
          <t>×</t>
        </is>
      </c>
      <c r="H1348" s="82" t="n">
        <v>1</v>
      </c>
      <c r="I1348" s="212">
        <f>C1348*H1348</f>
        <v/>
      </c>
      <c r="J1348" s="29" t="n"/>
      <c r="K1348" s="106" t="n"/>
      <c r="L1348" s="97" t="n"/>
      <c r="M1348" s="97" t="n"/>
      <c r="N1348" s="98" t="inlineStr">
        <is>
          <t>27×105</t>
        </is>
      </c>
      <c r="O1348" s="99">
        <f>F1348</f>
        <v/>
      </c>
      <c r="P1348" s="99">
        <f>SUM(I1348)</f>
        <v/>
      </c>
      <c r="Q1348" s="117" t="n"/>
      <c r="R1348" s="118" t="n"/>
      <c r="S1348" s="118" t="n"/>
      <c r="T1348" s="119" t="n"/>
      <c r="U1348" s="120" t="n"/>
      <c r="V1348" s="120" t="n"/>
      <c r="W1348" s="121" t="n"/>
      <c r="X1348" s="122" t="n"/>
      <c r="Y1348" s="122" t="n"/>
      <c r="Z1348" s="143" t="n"/>
      <c r="AA1348" s="140" t="n"/>
      <c r="AB1348" s="140" t="n"/>
      <c r="AC1348" s="144" t="n"/>
      <c r="AD1348" s="142" t="n"/>
      <c r="AE1348" s="142" t="n"/>
    </row>
    <row r="1349" ht="15" customHeight="1" thickBot="1">
      <c r="B1349" s="85" t="inlineStr">
        <is>
          <t>22MSQ11-L</t>
        </is>
      </c>
      <c r="C1349" s="89">
        <f>SUMIF(数量表!D:H,B1349,数量表!H:H)</f>
        <v/>
      </c>
      <c r="D1349" t="n">
        <v>27</v>
      </c>
      <c r="E1349" t="n">
        <v>105</v>
      </c>
      <c r="F1349" t="n">
        <v>325</v>
      </c>
      <c r="G1349" t="inlineStr">
        <is>
          <t>×</t>
        </is>
      </c>
      <c r="H1349" s="87" t="n">
        <v>1</v>
      </c>
      <c r="I1349" s="214">
        <f>C1349*H1349</f>
        <v/>
      </c>
      <c r="J1349" s="29" t="n"/>
      <c r="K1349" s="106" t="n"/>
      <c r="L1349" s="97" t="n"/>
      <c r="M1349" s="97" t="n"/>
      <c r="N1349" s="98" t="inlineStr">
        <is>
          <t>27×105</t>
        </is>
      </c>
      <c r="O1349" s="99">
        <f>F1349</f>
        <v/>
      </c>
      <c r="P1349" s="99">
        <f>SUM(I1349)</f>
        <v/>
      </c>
      <c r="Q1349" s="117" t="n"/>
      <c r="R1349" s="118" t="n"/>
      <c r="S1349" s="118" t="n"/>
      <c r="T1349" s="119" t="n"/>
      <c r="U1349" s="120" t="n"/>
      <c r="V1349" s="120" t="n"/>
      <c r="W1349" s="121" t="n"/>
      <c r="X1349" s="122" t="n"/>
      <c r="Y1349" s="122" t="n"/>
      <c r="Z1349" s="143" t="n"/>
      <c r="AA1349" s="140" t="n"/>
      <c r="AB1349" s="140" t="n"/>
      <c r="AC1349" s="144" t="n"/>
      <c r="AD1349" s="142" t="n"/>
      <c r="AE1349" s="142" t="n"/>
    </row>
    <row r="1350" ht="15" customHeight="1" thickBot="1">
      <c r="B1350" s="85" t="inlineStr">
        <is>
          <t>22MSQ11-L</t>
        </is>
      </c>
      <c r="C1350" s="89">
        <f>SUMIF(数量表!D:H,B1350,数量表!H:H)</f>
        <v/>
      </c>
      <c r="D1350" t="n">
        <v>27</v>
      </c>
      <c r="E1350" t="n">
        <v>105</v>
      </c>
      <c r="F1350" t="n">
        <v>1176</v>
      </c>
      <c r="G1350" t="inlineStr">
        <is>
          <t>×</t>
        </is>
      </c>
      <c r="H1350" s="87" t="n">
        <v>2</v>
      </c>
      <c r="I1350" s="214">
        <f>C1350*H1350</f>
        <v/>
      </c>
      <c r="J1350" s="29" t="n"/>
      <c r="K1350" s="106" t="n"/>
      <c r="L1350" s="97" t="n"/>
      <c r="M1350" s="97" t="n"/>
      <c r="N1350" s="98" t="inlineStr">
        <is>
          <t>27×105</t>
        </is>
      </c>
      <c r="O1350" s="99">
        <f>F1350</f>
        <v/>
      </c>
      <c r="P1350" s="99">
        <f>SUM(I1350)</f>
        <v/>
      </c>
      <c r="Q1350" s="117" t="n"/>
      <c r="R1350" s="118" t="n"/>
      <c r="S1350" s="118" t="n"/>
      <c r="T1350" s="119" t="n"/>
      <c r="U1350" s="120" t="n"/>
      <c r="V1350" s="120" t="n"/>
      <c r="W1350" s="121" t="n"/>
      <c r="X1350" s="122" t="n"/>
      <c r="Y1350" s="122" t="n"/>
      <c r="Z1350" s="143" t="n"/>
      <c r="AA1350" s="140" t="n"/>
      <c r="AB1350" s="140" t="n"/>
      <c r="AC1350" s="144" t="n"/>
      <c r="AD1350" s="142" t="n"/>
      <c r="AE1350" s="142" t="n"/>
    </row>
    <row r="1351" ht="15" customHeight="1" thickBot="1">
      <c r="B1351" s="88" t="inlineStr">
        <is>
          <t>22MSQ11-L</t>
        </is>
      </c>
      <c r="C1351" s="89">
        <f>SUMIF(数量表!D:H,B1351,数量表!H:H)</f>
        <v/>
      </c>
      <c r="D1351" s="89" t="n">
        <v>27</v>
      </c>
      <c r="E1351" s="89" t="n">
        <v>105</v>
      </c>
      <c r="F1351" s="89" t="n">
        <v>572.5</v>
      </c>
      <c r="G1351" s="89" t="inlineStr">
        <is>
          <t>×</t>
        </is>
      </c>
      <c r="H1351" s="91" t="n">
        <v>2</v>
      </c>
      <c r="I1351" s="213">
        <f>C1351*H1351</f>
        <v/>
      </c>
      <c r="J1351" s="29" t="n"/>
      <c r="K1351" s="106" t="n"/>
      <c r="L1351" s="97" t="n"/>
      <c r="M1351" s="97" t="n"/>
      <c r="N1351" s="98" t="inlineStr">
        <is>
          <t>27×105</t>
        </is>
      </c>
      <c r="O1351" s="99">
        <f>F1351</f>
        <v/>
      </c>
      <c r="P1351" s="99">
        <f>SUM(I1351)</f>
        <v/>
      </c>
      <c r="Q1351" s="117" t="n"/>
      <c r="R1351" s="118" t="n"/>
      <c r="S1351" s="118" t="n"/>
      <c r="T1351" s="119" t="n"/>
      <c r="U1351" s="120" t="n"/>
      <c r="V1351" s="120" t="n"/>
      <c r="W1351" s="121" t="n"/>
      <c r="X1351" s="122" t="n"/>
      <c r="Y1351" s="122" t="n"/>
      <c r="Z1351" s="143" t="n"/>
      <c r="AA1351" s="140" t="n"/>
      <c r="AB1351" s="140" t="n"/>
      <c r="AC1351" s="144" t="n"/>
      <c r="AD1351" s="142" t="n"/>
      <c r="AE1351" s="142" t="n"/>
    </row>
    <row r="1352" ht="15" customHeight="1" thickBot="1">
      <c r="B1352" s="79" t="inlineStr">
        <is>
          <t>22MSQ11L-L</t>
        </is>
      </c>
      <c r="C1352" s="89">
        <f>SUMIF(数量表!D:H,B1352,数量表!H:H)</f>
        <v/>
      </c>
      <c r="D1352" t="n">
        <v>27</v>
      </c>
      <c r="E1352" t="n">
        <v>105</v>
      </c>
      <c r="F1352" t="n">
        <v>868</v>
      </c>
      <c r="G1352" t="inlineStr">
        <is>
          <t>×</t>
        </is>
      </c>
      <c r="H1352" s="87" t="n">
        <v>1</v>
      </c>
      <c r="I1352" s="214">
        <f>C1352*H1352</f>
        <v/>
      </c>
      <c r="J1352" s="29" t="n"/>
      <c r="K1352" s="106" t="n"/>
      <c r="L1352" s="97" t="n"/>
      <c r="M1352" s="97" t="n"/>
      <c r="N1352" s="98" t="inlineStr">
        <is>
          <t>27×105</t>
        </is>
      </c>
      <c r="O1352" s="99">
        <f>F1352</f>
        <v/>
      </c>
      <c r="P1352" s="99">
        <f>SUM(I1352)</f>
        <v/>
      </c>
      <c r="Q1352" s="117" t="n"/>
      <c r="R1352" s="118" t="n"/>
      <c r="S1352" s="118" t="n"/>
      <c r="T1352" s="119" t="n"/>
      <c r="U1352" s="120" t="n"/>
      <c r="V1352" s="120" t="n"/>
      <c r="W1352" s="121" t="n"/>
      <c r="X1352" s="122" t="n"/>
      <c r="Y1352" s="122" t="n"/>
      <c r="Z1352" s="143" t="n"/>
      <c r="AA1352" s="140" t="n"/>
      <c r="AB1352" s="140" t="n"/>
      <c r="AC1352" s="144" t="n"/>
      <c r="AD1352" s="142" t="n"/>
      <c r="AE1352" s="142" t="n"/>
    </row>
    <row r="1353" ht="15" customHeight="1" thickBot="1">
      <c r="B1353" s="85" t="inlineStr">
        <is>
          <t>22MSQ11L-L</t>
        </is>
      </c>
      <c r="C1353" s="89">
        <f>SUMIF(数量表!D:H,B1353,数量表!H:H)</f>
        <v/>
      </c>
      <c r="D1353" t="n">
        <v>27</v>
      </c>
      <c r="E1353" t="n">
        <v>105</v>
      </c>
      <c r="F1353" t="n">
        <v>2423</v>
      </c>
      <c r="G1353" t="inlineStr">
        <is>
          <t>×</t>
        </is>
      </c>
      <c r="H1353" s="87" t="n">
        <v>1</v>
      </c>
      <c r="I1353" s="214">
        <f>C1353*H1353</f>
        <v/>
      </c>
      <c r="J1353" s="29" t="n"/>
      <c r="K1353" s="106" t="n"/>
      <c r="L1353" s="97" t="n"/>
      <c r="M1353" s="97" t="n"/>
      <c r="N1353" s="98" t="inlineStr">
        <is>
          <t>27×105</t>
        </is>
      </c>
      <c r="O1353" s="99">
        <f>F1353</f>
        <v/>
      </c>
      <c r="P1353" s="99">
        <f>SUM(I1353)</f>
        <v/>
      </c>
      <c r="Q1353" s="117" t="n"/>
      <c r="R1353" s="118" t="n"/>
      <c r="S1353" s="118" t="n"/>
      <c r="T1353" s="119" t="n"/>
      <c r="U1353" s="120" t="n"/>
      <c r="V1353" s="120" t="n"/>
      <c r="W1353" s="121" t="n"/>
      <c r="X1353" s="122" t="n"/>
      <c r="Y1353" s="122" t="n"/>
      <c r="Z1353" s="143" t="n"/>
      <c r="AA1353" s="140" t="n"/>
      <c r="AB1353" s="140" t="n"/>
      <c r="AC1353" s="144" t="n"/>
      <c r="AD1353" s="142" t="n"/>
      <c r="AE1353" s="142" t="n"/>
    </row>
    <row r="1354" ht="15" customHeight="1" thickBot="1">
      <c r="B1354" s="85" t="inlineStr">
        <is>
          <t>22MSQ11L-L</t>
        </is>
      </c>
      <c r="C1354" s="89">
        <f>SUMIF(数量表!D:H,B1354,数量表!H:H)</f>
        <v/>
      </c>
      <c r="D1354" t="n">
        <v>27</v>
      </c>
      <c r="E1354" t="n">
        <v>105</v>
      </c>
      <c r="F1354" t="n">
        <v>325</v>
      </c>
      <c r="G1354" t="inlineStr">
        <is>
          <t>×</t>
        </is>
      </c>
      <c r="H1354" s="87" t="n">
        <v>1</v>
      </c>
      <c r="I1354" s="214">
        <f>C1354*H1354</f>
        <v/>
      </c>
      <c r="J1354" s="29" t="n"/>
      <c r="K1354" s="106" t="n"/>
      <c r="L1354" s="97" t="n"/>
      <c r="M1354" s="97" t="n"/>
      <c r="N1354" s="98" t="inlineStr">
        <is>
          <t>27×105</t>
        </is>
      </c>
      <c r="O1354" s="99">
        <f>F1354</f>
        <v/>
      </c>
      <c r="P1354" s="99">
        <f>SUM(I1354)</f>
        <v/>
      </c>
      <c r="Q1354" s="117" t="n"/>
      <c r="R1354" s="118" t="n"/>
      <c r="S1354" s="118" t="n"/>
      <c r="T1354" s="119" t="n"/>
      <c r="U1354" s="120" t="n"/>
      <c r="V1354" s="120" t="n"/>
      <c r="W1354" s="121" t="n"/>
      <c r="X1354" s="122" t="n"/>
      <c r="Y1354" s="122" t="n"/>
      <c r="Z1354" s="143" t="n"/>
      <c r="AA1354" s="140" t="n"/>
      <c r="AB1354" s="140" t="n"/>
      <c r="AC1354" s="144" t="n"/>
      <c r="AD1354" s="142" t="n"/>
      <c r="AE1354" s="142" t="n"/>
    </row>
    <row r="1355" ht="15" customHeight="1" thickBot="1">
      <c r="B1355" s="85" t="inlineStr">
        <is>
          <t>22MSQ11L-L</t>
        </is>
      </c>
      <c r="C1355" s="89">
        <f>SUMIF(数量表!D:H,B1355,数量表!H:H)</f>
        <v/>
      </c>
      <c r="D1355" t="n">
        <v>27</v>
      </c>
      <c r="E1355" t="n">
        <v>105</v>
      </c>
      <c r="F1355" t="n">
        <v>532.5</v>
      </c>
      <c r="G1355" t="inlineStr">
        <is>
          <t>×</t>
        </is>
      </c>
      <c r="H1355" s="87" t="n">
        <v>2</v>
      </c>
      <c r="I1355" s="214">
        <f>C1355*H1355</f>
        <v/>
      </c>
      <c r="J1355" s="29" t="n"/>
      <c r="K1355" s="106" t="n"/>
      <c r="L1355" s="97" t="n"/>
      <c r="M1355" s="97" t="n"/>
      <c r="N1355" s="98" t="inlineStr">
        <is>
          <t>27×105</t>
        </is>
      </c>
      <c r="O1355" s="99">
        <f>F1355</f>
        <v/>
      </c>
      <c r="P1355" s="99">
        <f>SUM(I1355)</f>
        <v/>
      </c>
      <c r="Q1355" s="117" t="n"/>
      <c r="R1355" s="118" t="n"/>
      <c r="S1355" s="118" t="n"/>
      <c r="T1355" s="119" t="n"/>
      <c r="U1355" s="120" t="n"/>
      <c r="V1355" s="120" t="n"/>
      <c r="W1355" s="121" t="n"/>
      <c r="X1355" s="122" t="n"/>
      <c r="Y1355" s="122" t="n"/>
      <c r="Z1355" s="143" t="n"/>
      <c r="AA1355" s="140" t="n"/>
      <c r="AB1355" s="140" t="n"/>
      <c r="AC1355" s="144" t="n"/>
      <c r="AD1355" s="142" t="n"/>
      <c r="AE1355" s="142" t="n"/>
    </row>
    <row r="1356" ht="15" customHeight="1" thickBot="1">
      <c r="B1356" s="88" t="inlineStr">
        <is>
          <t>22MSQ11L-L</t>
        </is>
      </c>
      <c r="C1356" s="89">
        <f>SUMIF(数量表!D:H,B1356,数量表!H:H)</f>
        <v/>
      </c>
      <c r="D1356" s="89" t="n">
        <v>27</v>
      </c>
      <c r="E1356" s="89" t="n">
        <v>105</v>
      </c>
      <c r="F1356" s="89" t="n">
        <v>1176</v>
      </c>
      <c r="G1356" s="89" t="inlineStr">
        <is>
          <t>×</t>
        </is>
      </c>
      <c r="H1356" s="91" t="n">
        <v>2</v>
      </c>
      <c r="I1356" s="213">
        <f>C1356*H1356</f>
        <v/>
      </c>
      <c r="J1356" s="29" t="n"/>
      <c r="K1356" s="106" t="n"/>
      <c r="L1356" s="97" t="n"/>
      <c r="M1356" s="97" t="n"/>
      <c r="N1356" s="98" t="inlineStr">
        <is>
          <t>27×105</t>
        </is>
      </c>
      <c r="O1356" s="99">
        <f>F1356</f>
        <v/>
      </c>
      <c r="P1356" s="99">
        <f>SUM(I1356)</f>
        <v/>
      </c>
      <c r="Q1356" s="117" t="n"/>
      <c r="R1356" s="118" t="n"/>
      <c r="S1356" s="118" t="n"/>
      <c r="T1356" s="119" t="n"/>
      <c r="U1356" s="120" t="n"/>
      <c r="V1356" s="120" t="n"/>
      <c r="W1356" s="121" t="n"/>
      <c r="X1356" s="122" t="n"/>
      <c r="Y1356" s="122" t="n"/>
      <c r="Z1356" s="143" t="n"/>
      <c r="AA1356" s="140" t="n"/>
      <c r="AB1356" s="140" t="n"/>
      <c r="AC1356" s="144" t="n"/>
      <c r="AD1356" s="142" t="n"/>
      <c r="AE1356" s="142" t="n"/>
    </row>
    <row r="1357" ht="15" customHeight="1" thickBot="1">
      <c r="B1357" s="85" t="inlineStr">
        <is>
          <t>22MSQ11-R</t>
        </is>
      </c>
      <c r="C1357" s="89">
        <f>SUMIF(数量表!D:H,B1357,数量表!H:H)</f>
        <v/>
      </c>
      <c r="D1357" s="80" t="n">
        <v>27</v>
      </c>
      <c r="E1357" s="80" t="n">
        <v>105</v>
      </c>
      <c r="F1357" s="80" t="n">
        <v>868</v>
      </c>
      <c r="G1357" s="80" t="inlineStr">
        <is>
          <t>×</t>
        </is>
      </c>
      <c r="H1357" s="82" t="n">
        <v>1</v>
      </c>
      <c r="I1357" s="212">
        <f>C1357*H1357</f>
        <v/>
      </c>
      <c r="J1357" s="29" t="n"/>
      <c r="K1357" s="106" t="n"/>
      <c r="L1357" s="97" t="n"/>
      <c r="M1357" s="97" t="n"/>
      <c r="N1357" s="98" t="inlineStr">
        <is>
          <t>27×105</t>
        </is>
      </c>
      <c r="O1357" s="99">
        <f>F1357</f>
        <v/>
      </c>
      <c r="P1357" s="99">
        <f>SUM(I1357)</f>
        <v/>
      </c>
      <c r="Q1357" s="117" t="n"/>
      <c r="R1357" s="118" t="n"/>
      <c r="S1357" s="118" t="n"/>
      <c r="T1357" s="119" t="n"/>
      <c r="U1357" s="120" t="n"/>
      <c r="V1357" s="120" t="n"/>
      <c r="W1357" s="121" t="n"/>
      <c r="X1357" s="122" t="n"/>
      <c r="Y1357" s="122" t="n"/>
      <c r="Z1357" s="143" t="n"/>
      <c r="AA1357" s="140" t="n"/>
      <c r="AB1357" s="140" t="n"/>
      <c r="AC1357" s="144" t="n"/>
      <c r="AD1357" s="142" t="n"/>
      <c r="AE1357" s="142" t="n"/>
    </row>
    <row r="1358" ht="15" customHeight="1" thickBot="1">
      <c r="B1358" s="85" t="inlineStr">
        <is>
          <t>22MSQ11-R</t>
        </is>
      </c>
      <c r="C1358" s="89">
        <f>SUMIF(数量表!D:H,B1358,数量表!H:H)</f>
        <v/>
      </c>
      <c r="D1358" t="n">
        <v>27</v>
      </c>
      <c r="E1358" t="n">
        <v>105</v>
      </c>
      <c r="F1358" t="n">
        <v>325</v>
      </c>
      <c r="G1358" t="inlineStr">
        <is>
          <t>×</t>
        </is>
      </c>
      <c r="H1358" s="87" t="n">
        <v>1</v>
      </c>
      <c r="I1358" s="214">
        <f>C1358*H1358</f>
        <v/>
      </c>
      <c r="J1358" s="29" t="n"/>
      <c r="K1358" s="106" t="n"/>
      <c r="L1358" s="97" t="n"/>
      <c r="M1358" s="97" t="n"/>
      <c r="N1358" s="98" t="inlineStr">
        <is>
          <t>27×105</t>
        </is>
      </c>
      <c r="O1358" s="99">
        <f>F1358</f>
        <v/>
      </c>
      <c r="P1358" s="99">
        <f>SUM(I1358)</f>
        <v/>
      </c>
      <c r="Q1358" s="117" t="n"/>
      <c r="R1358" s="118" t="n"/>
      <c r="S1358" s="118" t="n"/>
      <c r="T1358" s="119" t="n"/>
      <c r="U1358" s="120" t="n"/>
      <c r="V1358" s="120" t="n"/>
      <c r="W1358" s="121" t="n"/>
      <c r="X1358" s="122" t="n"/>
      <c r="Y1358" s="122" t="n"/>
      <c r="Z1358" s="143" t="n"/>
      <c r="AA1358" s="140" t="n"/>
      <c r="AB1358" s="140" t="n"/>
      <c r="AC1358" s="144" t="n"/>
      <c r="AD1358" s="142" t="n"/>
      <c r="AE1358" s="142" t="n"/>
    </row>
    <row r="1359" ht="15" customHeight="1" thickBot="1">
      <c r="B1359" s="85" t="inlineStr">
        <is>
          <t>22MSQ11-R</t>
        </is>
      </c>
      <c r="C1359" s="89">
        <f>SUMIF(数量表!D:H,B1359,数量表!H:H)</f>
        <v/>
      </c>
      <c r="D1359" t="n">
        <v>27</v>
      </c>
      <c r="E1359" t="n">
        <v>105</v>
      </c>
      <c r="F1359" t="n">
        <v>1176</v>
      </c>
      <c r="G1359" t="inlineStr">
        <is>
          <t>×</t>
        </is>
      </c>
      <c r="H1359" s="87" t="n">
        <v>2</v>
      </c>
      <c r="I1359" s="214">
        <f>C1359*H1359</f>
        <v/>
      </c>
      <c r="J1359" s="29" t="n"/>
      <c r="K1359" s="101" t="n"/>
      <c r="L1359" s="102" t="n"/>
      <c r="M1359" s="102" t="n"/>
      <c r="N1359" s="103" t="inlineStr">
        <is>
          <t>27×105</t>
        </is>
      </c>
      <c r="O1359" s="99">
        <f>F1359</f>
        <v/>
      </c>
      <c r="P1359" s="99">
        <f>SUM(I1359)</f>
        <v/>
      </c>
      <c r="Q1359" s="123" t="n"/>
      <c r="R1359" s="124" t="n"/>
      <c r="S1359" s="124" t="n"/>
      <c r="T1359" s="125" t="n"/>
      <c r="U1359" s="126" t="n"/>
      <c r="V1359" s="126" t="n"/>
      <c r="W1359" s="127" t="n"/>
      <c r="X1359" s="145" t="n"/>
      <c r="Y1359" s="145" t="n"/>
      <c r="Z1359" s="146" t="n"/>
      <c r="AA1359" s="147" t="n"/>
      <c r="AB1359" s="147" t="n"/>
      <c r="AC1359" s="148" t="n"/>
      <c r="AD1359" s="149" t="n"/>
      <c r="AE1359" s="149" t="n"/>
    </row>
    <row r="1360" ht="15" customHeight="1" thickBot="1">
      <c r="B1360" s="88" t="inlineStr">
        <is>
          <t>22MSQ11-R</t>
        </is>
      </c>
      <c r="C1360" s="89">
        <f>SUMIF(数量表!D:H,B1360,数量表!H:H)</f>
        <v/>
      </c>
      <c r="D1360" s="89" t="n">
        <v>27</v>
      </c>
      <c r="E1360" s="89" t="n">
        <v>105</v>
      </c>
      <c r="F1360" s="89" t="n">
        <v>572.5</v>
      </c>
      <c r="G1360" s="89" t="inlineStr">
        <is>
          <t>×</t>
        </is>
      </c>
      <c r="H1360" s="91" t="n">
        <v>2</v>
      </c>
      <c r="I1360" s="213">
        <f>C1360*H1360</f>
        <v/>
      </c>
      <c r="J1360" s="29" t="n"/>
      <c r="K1360" s="107" t="n"/>
      <c r="L1360" s="108" t="n"/>
      <c r="M1360" s="108" t="n"/>
      <c r="N1360" s="109" t="inlineStr">
        <is>
          <t>27x105</t>
        </is>
      </c>
      <c r="O1360" s="99">
        <f>F1360</f>
        <v/>
      </c>
      <c r="P1360" s="99">
        <f>SUM(I1360)</f>
        <v/>
      </c>
      <c r="Q1360" s="129" t="n"/>
      <c r="R1360" s="130" t="n"/>
      <c r="S1360" s="130" t="n"/>
      <c r="T1360" s="131" t="n"/>
      <c r="U1360" s="132" t="n"/>
      <c r="V1360" s="132" t="n"/>
      <c r="W1360" s="133" t="n"/>
      <c r="X1360" s="134" t="n"/>
      <c r="Y1360" s="134" t="n"/>
      <c r="Z1360" s="151" t="n"/>
      <c r="AA1360" s="152" t="n"/>
      <c r="AB1360" s="152" t="n"/>
      <c r="AC1360" s="153" t="n"/>
      <c r="AD1360" s="154" t="n"/>
      <c r="AE1360" s="154" t="n"/>
    </row>
    <row r="1361" ht="15" customHeight="1" thickBot="1">
      <c r="B1361" s="85" t="inlineStr">
        <is>
          <t>22MSQ11R-R</t>
        </is>
      </c>
      <c r="C1361" s="89">
        <f>SUMIF(数量表!D:H,B1361,数量表!H:H)</f>
        <v/>
      </c>
      <c r="D1361" t="n">
        <v>27</v>
      </c>
      <c r="E1361" t="n">
        <v>105</v>
      </c>
      <c r="F1361" t="n">
        <v>868</v>
      </c>
      <c r="G1361" t="inlineStr">
        <is>
          <t>×</t>
        </is>
      </c>
      <c r="H1361" s="87" t="n">
        <v>1</v>
      </c>
      <c r="I1361" s="214">
        <f>C1361*H1361</f>
        <v/>
      </c>
      <c r="J1361" s="29" t="n"/>
      <c r="K1361" s="96" t="n"/>
      <c r="L1361" s="97" t="n"/>
      <c r="M1361" s="97" t="n"/>
      <c r="N1361" s="98" t="inlineStr">
        <is>
          <t>27x105</t>
        </is>
      </c>
      <c r="O1361" s="99">
        <f>F1361</f>
        <v/>
      </c>
      <c r="P1361" s="99">
        <f>SUM(I1361)</f>
        <v/>
      </c>
      <c r="Q1361" s="117" t="n"/>
      <c r="R1361" s="118" t="n"/>
      <c r="S1361" s="118" t="n"/>
      <c r="T1361" s="119" t="n"/>
      <c r="U1361" s="120" t="n"/>
      <c r="V1361" s="120" t="n"/>
      <c r="W1361" s="121" t="n"/>
      <c r="X1361" s="122" t="n"/>
      <c r="Y1361" s="122" t="n"/>
      <c r="Z1361" s="143" t="n"/>
      <c r="AA1361" s="140" t="n"/>
      <c r="AB1361" s="140" t="n"/>
      <c r="AC1361" s="144" t="n"/>
      <c r="AD1361" s="142" t="n"/>
      <c r="AE1361" s="142" t="n"/>
    </row>
    <row r="1362" ht="15" customHeight="1" thickBot="1">
      <c r="B1362" s="85" t="inlineStr">
        <is>
          <t>22MSQ11R-R</t>
        </is>
      </c>
      <c r="C1362" s="89">
        <f>SUMIF(数量表!D:H,B1362,数量表!H:H)</f>
        <v/>
      </c>
      <c r="D1362" t="n">
        <v>27</v>
      </c>
      <c r="E1362" t="n">
        <v>105</v>
      </c>
      <c r="F1362" t="n">
        <v>2423</v>
      </c>
      <c r="G1362" t="inlineStr">
        <is>
          <t>×</t>
        </is>
      </c>
      <c r="H1362" s="87" t="n">
        <v>1</v>
      </c>
      <c r="I1362" s="214">
        <f>C1362*H1362</f>
        <v/>
      </c>
      <c r="J1362" s="29" t="n"/>
      <c r="K1362" s="96" t="n"/>
      <c r="L1362" s="97" t="n"/>
      <c r="M1362" s="97" t="n"/>
      <c r="N1362" s="98" t="inlineStr">
        <is>
          <t>27x105</t>
        </is>
      </c>
      <c r="O1362" s="99">
        <f>F1362</f>
        <v/>
      </c>
      <c r="P1362" s="99">
        <f>SUM(I1362)</f>
        <v/>
      </c>
      <c r="Q1362" s="117" t="n"/>
      <c r="R1362" s="118" t="n"/>
      <c r="S1362" s="118" t="n"/>
      <c r="T1362" s="119" t="n"/>
      <c r="U1362" s="120" t="n"/>
      <c r="V1362" s="120" t="n"/>
      <c r="W1362" s="121" t="n"/>
      <c r="X1362" s="122" t="n"/>
      <c r="Y1362" s="122" t="n"/>
      <c r="Z1362" s="143" t="n"/>
      <c r="AA1362" s="140" t="n"/>
      <c r="AB1362" s="140" t="n"/>
      <c r="AC1362" s="144" t="n"/>
      <c r="AD1362" s="142" t="n"/>
      <c r="AE1362" s="142" t="n"/>
    </row>
    <row r="1363" ht="15" customHeight="1" thickBot="1">
      <c r="B1363" s="85" t="inlineStr">
        <is>
          <t>22MSQ11R-R</t>
        </is>
      </c>
      <c r="C1363" s="89">
        <f>SUMIF(数量表!D:H,B1363,数量表!H:H)</f>
        <v/>
      </c>
      <c r="D1363" t="n">
        <v>27</v>
      </c>
      <c r="E1363" t="n">
        <v>105</v>
      </c>
      <c r="F1363" t="n">
        <v>325</v>
      </c>
      <c r="G1363" t="inlineStr">
        <is>
          <t>×</t>
        </is>
      </c>
      <c r="H1363" s="87" t="n">
        <v>1</v>
      </c>
      <c r="I1363" s="214">
        <f>C1363*H1363</f>
        <v/>
      </c>
      <c r="J1363" s="29" t="n"/>
      <c r="K1363" s="101" t="n"/>
      <c r="L1363" s="102" t="n"/>
      <c r="M1363" s="102" t="n"/>
      <c r="N1363" s="103" t="inlineStr">
        <is>
          <t>27×105</t>
        </is>
      </c>
      <c r="O1363" s="99">
        <f>F1363</f>
        <v/>
      </c>
      <c r="P1363" s="99">
        <f>SUM(I1363)</f>
        <v/>
      </c>
      <c r="Q1363" s="117" t="n"/>
      <c r="R1363" s="118" t="n"/>
      <c r="S1363" s="118" t="n"/>
      <c r="T1363" s="119" t="n"/>
      <c r="U1363" s="120" t="n"/>
      <c r="V1363" s="120" t="n"/>
      <c r="W1363" s="121" t="n"/>
      <c r="X1363" s="122" t="n"/>
      <c r="Y1363" s="122" t="n"/>
      <c r="Z1363" s="143" t="n"/>
      <c r="AA1363" s="140" t="n"/>
      <c r="AB1363" s="140" t="n"/>
      <c r="AC1363" s="144" t="n"/>
      <c r="AD1363" s="142" t="n"/>
      <c r="AE1363" s="142" t="n"/>
    </row>
    <row r="1364" ht="15" customHeight="1" thickBot="1">
      <c r="B1364" s="85" t="inlineStr">
        <is>
          <t>22MSQ11R-R</t>
        </is>
      </c>
      <c r="C1364" s="89">
        <f>SUMIF(数量表!D:H,B1364,数量表!H:H)</f>
        <v/>
      </c>
      <c r="D1364" t="n">
        <v>27</v>
      </c>
      <c r="E1364" t="n">
        <v>105</v>
      </c>
      <c r="F1364" t="n">
        <v>532.5</v>
      </c>
      <c r="G1364" t="inlineStr">
        <is>
          <t>×</t>
        </is>
      </c>
      <c r="H1364" s="87" t="n">
        <v>2</v>
      </c>
      <c r="I1364" s="214">
        <f>C1364*H1364</f>
        <v/>
      </c>
      <c r="J1364" s="29" t="n"/>
      <c r="K1364" s="101" t="n"/>
      <c r="L1364" s="102" t="n"/>
      <c r="M1364" s="102" t="n"/>
      <c r="N1364" s="103" t="inlineStr">
        <is>
          <t>27×105</t>
        </is>
      </c>
      <c r="O1364" s="99">
        <f>F1364</f>
        <v/>
      </c>
      <c r="P1364" s="99">
        <f>SUM(I1364)</f>
        <v/>
      </c>
      <c r="Q1364" s="117" t="n"/>
      <c r="R1364" s="118" t="n"/>
      <c r="S1364" s="118" t="n"/>
      <c r="T1364" s="119" t="n"/>
      <c r="U1364" s="120" t="n"/>
      <c r="V1364" s="120" t="n"/>
      <c r="W1364" s="121" t="n"/>
      <c r="X1364" s="122" t="n"/>
      <c r="Y1364" s="122" t="n"/>
      <c r="Z1364" s="143" t="n"/>
      <c r="AA1364" s="140" t="n"/>
      <c r="AB1364" s="140" t="n"/>
      <c r="AC1364" s="144" t="n"/>
      <c r="AD1364" s="142" t="n"/>
      <c r="AE1364" s="142" t="n"/>
    </row>
    <row r="1365" ht="15" customHeight="1" thickBot="1">
      <c r="B1365" s="85" t="inlineStr">
        <is>
          <t>22MSQ11R-R</t>
        </is>
      </c>
      <c r="C1365" s="89">
        <f>SUMIF(数量表!D:H,B1365,数量表!H:H)</f>
        <v/>
      </c>
      <c r="D1365" s="89" t="n">
        <v>27</v>
      </c>
      <c r="E1365" s="89" t="n">
        <v>105</v>
      </c>
      <c r="F1365" s="89" t="n">
        <v>1176</v>
      </c>
      <c r="G1365" s="89" t="inlineStr">
        <is>
          <t>×</t>
        </is>
      </c>
      <c r="H1365" s="91" t="n">
        <v>2</v>
      </c>
      <c r="I1365" s="213">
        <f>C1365*H1365</f>
        <v/>
      </c>
      <c r="J1365" s="29" t="n"/>
      <c r="K1365" s="101" t="n"/>
      <c r="L1365" s="102" t="n"/>
      <c r="M1365" s="102" t="n"/>
      <c r="N1365" s="103" t="inlineStr">
        <is>
          <t>27×105</t>
        </is>
      </c>
      <c r="O1365" s="99">
        <f>F1365</f>
        <v/>
      </c>
      <c r="P1365" s="99">
        <f>SUM(I1365)</f>
        <v/>
      </c>
      <c r="Q1365" s="117" t="n"/>
      <c r="R1365" s="118" t="n"/>
      <c r="S1365" s="118" t="n"/>
      <c r="T1365" s="119" t="n"/>
      <c r="U1365" s="120" t="n"/>
      <c r="V1365" s="120" t="n"/>
      <c r="W1365" s="121" t="n"/>
      <c r="X1365" s="122" t="n"/>
      <c r="Y1365" s="122" t="n"/>
      <c r="Z1365" s="143" t="n"/>
      <c r="AA1365" s="140" t="n"/>
      <c r="AB1365" s="140" t="n"/>
      <c r="AC1365" s="144" t="n"/>
      <c r="AD1365" s="142" t="n"/>
      <c r="AE1365" s="142" t="n"/>
    </row>
    <row r="1366" ht="15" customHeight="1" thickBot="1">
      <c r="B1366" s="83" t="inlineStr">
        <is>
          <t>45MSH11</t>
        </is>
      </c>
      <c r="C1366" s="89">
        <f>SUMIF(数量表!D:H,B1366,数量表!H:H)</f>
        <v/>
      </c>
      <c r="D1366" s="7" t="n">
        <v>27</v>
      </c>
      <c r="E1366" s="7" t="n">
        <v>105</v>
      </c>
      <c r="F1366" s="84" t="n">
        <v>345</v>
      </c>
      <c r="G1366" s="7" t="n"/>
      <c r="H1366" s="21" t="n">
        <v>2</v>
      </c>
      <c r="I1366" s="213">
        <f>C1366*H1366</f>
        <v/>
      </c>
      <c r="J1366" s="29" t="n"/>
      <c r="K1366" s="96" t="n"/>
      <c r="L1366" s="97" t="n"/>
      <c r="M1366" s="97" t="n"/>
      <c r="N1366" s="98" t="inlineStr">
        <is>
          <t>27×105</t>
        </is>
      </c>
      <c r="O1366" s="99">
        <f>F1366</f>
        <v/>
      </c>
      <c r="P1366" s="99">
        <f>SUM(I1366)</f>
        <v/>
      </c>
      <c r="Q1366" s="117" t="n"/>
      <c r="R1366" s="118" t="n"/>
      <c r="S1366" s="118" t="n"/>
      <c r="T1366" s="119" t="n"/>
      <c r="U1366" s="120" t="n"/>
      <c r="V1366" s="120" t="n"/>
      <c r="W1366" s="121" t="n"/>
      <c r="X1366" s="122" t="n"/>
      <c r="Y1366" s="122" t="n"/>
      <c r="Z1366" s="143" t="n"/>
      <c r="AA1366" s="140" t="n"/>
      <c r="AB1366" s="140" t="n"/>
      <c r="AC1366" s="144" t="n"/>
      <c r="AD1366" s="142" t="n"/>
      <c r="AE1366" s="142" t="n"/>
    </row>
    <row r="1367" ht="15" customHeight="1" thickBot="1">
      <c r="B1367" s="79" t="inlineStr">
        <is>
          <t>45MSH11L</t>
        </is>
      </c>
      <c r="C1367" s="89">
        <f>SUMIF(数量表!D:H,B1367,数量表!H:H)</f>
        <v/>
      </c>
      <c r="D1367" s="80" t="n">
        <v>27</v>
      </c>
      <c r="E1367" s="80" t="n">
        <v>105</v>
      </c>
      <c r="F1367" s="81" t="n">
        <v>332</v>
      </c>
      <c r="G1367" s="80" t="n"/>
      <c r="H1367" s="80" t="n">
        <v>2</v>
      </c>
      <c r="I1367" s="212">
        <f>C1367*H1367</f>
        <v/>
      </c>
      <c r="J1367" s="29" t="n"/>
      <c r="K1367" s="96" t="n"/>
      <c r="L1367" s="97" t="n"/>
      <c r="M1367" s="97" t="n"/>
      <c r="N1367" s="98" t="inlineStr">
        <is>
          <t>27×105</t>
        </is>
      </c>
      <c r="O1367" s="99">
        <f>F1367</f>
        <v/>
      </c>
      <c r="P1367" s="99">
        <f>SUM(I1367)</f>
        <v/>
      </c>
      <c r="Q1367" s="117" t="n"/>
      <c r="R1367" s="118" t="n"/>
      <c r="S1367" s="118" t="n"/>
      <c r="T1367" s="119" t="n"/>
      <c r="U1367" s="120" t="n"/>
      <c r="V1367" s="120" t="n"/>
      <c r="W1367" s="121" t="n"/>
      <c r="X1367" s="122" t="n"/>
      <c r="Y1367" s="122" t="n"/>
      <c r="Z1367" s="143" t="n"/>
      <c r="AA1367" s="140" t="n"/>
      <c r="AB1367" s="140" t="n"/>
      <c r="AC1367" s="144" t="n"/>
      <c r="AD1367" s="142" t="n"/>
      <c r="AE1367" s="142" t="n"/>
    </row>
    <row r="1368" ht="15" customHeight="1" thickBot="1">
      <c r="B1368" s="85" t="inlineStr">
        <is>
          <t>45MSH11L</t>
        </is>
      </c>
      <c r="C1368" s="89">
        <f>SUMIF(数量表!D:H,B1368,数量表!H:H)</f>
        <v/>
      </c>
      <c r="D1368" t="n">
        <v>27</v>
      </c>
      <c r="E1368" t="n">
        <v>105</v>
      </c>
      <c r="F1368" s="86" t="n">
        <v>200</v>
      </c>
      <c r="H1368" t="n">
        <v>1</v>
      </c>
      <c r="I1368" s="214">
        <f>C1368*H1368</f>
        <v/>
      </c>
      <c r="J1368" s="29" t="n"/>
      <c r="K1368" s="96" t="n"/>
      <c r="L1368" s="97" t="n"/>
      <c r="M1368" s="97" t="n"/>
      <c r="N1368" s="98" t="inlineStr">
        <is>
          <t>27×105</t>
        </is>
      </c>
      <c r="O1368" s="99">
        <f>F1368</f>
        <v/>
      </c>
      <c r="P1368" s="99">
        <f>SUM(I1368)</f>
        <v/>
      </c>
      <c r="Q1368" s="117" t="n"/>
      <c r="R1368" s="118" t="n"/>
      <c r="S1368" s="118" t="n"/>
      <c r="T1368" s="119" t="n"/>
      <c r="U1368" s="120" t="n"/>
      <c r="V1368" s="120" t="n"/>
      <c r="W1368" s="121" t="n"/>
      <c r="X1368" s="122" t="n"/>
      <c r="Y1368" s="122" t="n"/>
      <c r="Z1368" s="143" t="n"/>
      <c r="AA1368" s="140" t="n"/>
      <c r="AB1368" s="140" t="n"/>
      <c r="AC1368" s="144" t="n"/>
      <c r="AD1368" s="142" t="n"/>
      <c r="AE1368" s="142" t="n"/>
    </row>
    <row r="1369" ht="15" customHeight="1" thickBot="1">
      <c r="B1369" s="88" t="inlineStr">
        <is>
          <t>45MSH11L</t>
        </is>
      </c>
      <c r="C1369" s="89">
        <f>SUMIF(数量表!D:H,B1369,数量表!H:H)</f>
        <v/>
      </c>
      <c r="D1369" s="89" t="n">
        <v>27</v>
      </c>
      <c r="E1369" s="89" t="n">
        <v>105</v>
      </c>
      <c r="F1369" s="90" t="n">
        <v>868</v>
      </c>
      <c r="G1369" s="89" t="n"/>
      <c r="H1369" s="89" t="n">
        <v>1</v>
      </c>
      <c r="I1369" s="213">
        <f>C1369*H1369</f>
        <v/>
      </c>
      <c r="J1369" s="29" t="n"/>
      <c r="K1369" s="96" t="n"/>
      <c r="L1369" s="97" t="n"/>
      <c r="M1369" s="97" t="n"/>
      <c r="N1369" s="98" t="inlineStr">
        <is>
          <t>27×105</t>
        </is>
      </c>
      <c r="O1369" s="99">
        <f>F1369</f>
        <v/>
      </c>
      <c r="P1369" s="99">
        <f>SUM(I1369)</f>
        <v/>
      </c>
      <c r="Q1369" s="117" t="n"/>
      <c r="R1369" s="118" t="n"/>
      <c r="S1369" s="118" t="n"/>
      <c r="T1369" s="119" t="n"/>
      <c r="U1369" s="120" t="n"/>
      <c r="V1369" s="120" t="n"/>
      <c r="W1369" s="121" t="n"/>
      <c r="X1369" s="122" t="n"/>
      <c r="Y1369" s="122" t="n"/>
      <c r="Z1369" s="143" t="n"/>
      <c r="AA1369" s="140" t="n"/>
      <c r="AB1369" s="140" t="n"/>
      <c r="AC1369" s="144" t="n"/>
      <c r="AD1369" s="142" t="n"/>
      <c r="AE1369" s="142" t="n"/>
    </row>
    <row r="1370" ht="15" customHeight="1" thickBot="1">
      <c r="B1370" s="79" t="inlineStr">
        <is>
          <t>45MSH11R</t>
        </is>
      </c>
      <c r="C1370" s="89">
        <f>SUMIF(数量表!D:H,B1370,数量表!H:H)</f>
        <v/>
      </c>
      <c r="D1370" s="80" t="n">
        <v>27</v>
      </c>
      <c r="E1370" s="80" t="n">
        <v>105</v>
      </c>
      <c r="F1370" s="81" t="n">
        <v>332</v>
      </c>
      <c r="G1370" s="80" t="n"/>
      <c r="H1370" s="82" t="n">
        <v>2</v>
      </c>
      <c r="I1370" s="212">
        <f>C1370*H1370</f>
        <v/>
      </c>
      <c r="J1370" s="29" t="n"/>
      <c r="K1370" s="96" t="n"/>
      <c r="L1370" s="97" t="n"/>
      <c r="M1370" s="97" t="n"/>
      <c r="N1370" s="98" t="inlineStr">
        <is>
          <t>27×105</t>
        </is>
      </c>
      <c r="O1370" s="99">
        <f>F1370</f>
        <v/>
      </c>
      <c r="P1370" s="99">
        <f>SUM(I1370)</f>
        <v/>
      </c>
      <c r="Q1370" s="117" t="n"/>
      <c r="R1370" s="118" t="n"/>
      <c r="S1370" s="118" t="n"/>
      <c r="T1370" s="119" t="n"/>
      <c r="U1370" s="120" t="n"/>
      <c r="V1370" s="120" t="n"/>
      <c r="W1370" s="121" t="n"/>
      <c r="X1370" s="122" t="n"/>
      <c r="Y1370" s="122" t="n"/>
      <c r="Z1370" s="143" t="n"/>
      <c r="AA1370" s="140" t="n"/>
      <c r="AB1370" s="140" t="n"/>
      <c r="AC1370" s="144" t="n"/>
      <c r="AD1370" s="142" t="n"/>
      <c r="AE1370" s="142" t="n"/>
      <c r="AF1370" s="150" t="n"/>
    </row>
    <row r="1371" ht="15" customHeight="1" thickBot="1">
      <c r="B1371" s="85" t="inlineStr">
        <is>
          <t>45MSH11R</t>
        </is>
      </c>
      <c r="C1371" s="89">
        <f>SUMIF(数量表!D:H,B1371,数量表!H:H)</f>
        <v/>
      </c>
      <c r="D1371" t="n">
        <v>27</v>
      </c>
      <c r="E1371" t="n">
        <v>105</v>
      </c>
      <c r="F1371" s="86" t="n">
        <v>200</v>
      </c>
      <c r="H1371" s="87" t="n">
        <v>1</v>
      </c>
      <c r="I1371" s="214">
        <f>C1371*H1371</f>
        <v/>
      </c>
      <c r="J1371" s="29" t="n"/>
      <c r="K1371" s="96" t="n"/>
      <c r="L1371" s="97" t="n"/>
      <c r="M1371" s="97" t="n"/>
      <c r="N1371" s="98" t="inlineStr">
        <is>
          <t>27×105</t>
        </is>
      </c>
      <c r="O1371" s="99">
        <f>F1371</f>
        <v/>
      </c>
      <c r="P1371" s="99">
        <f>SUM(I1371)</f>
        <v/>
      </c>
      <c r="Q1371" s="117" t="n"/>
      <c r="R1371" s="118" t="n"/>
      <c r="S1371" s="118" t="n"/>
      <c r="T1371" s="119" t="n"/>
      <c r="U1371" s="120" t="n"/>
      <c r="V1371" s="120" t="n"/>
      <c r="W1371" s="121" t="n"/>
      <c r="X1371" s="122" t="n"/>
      <c r="Y1371" s="122" t="n"/>
      <c r="Z1371" s="143" t="n"/>
      <c r="AA1371" s="140" t="n"/>
      <c r="AB1371" s="140" t="n"/>
      <c r="AC1371" s="144" t="n"/>
      <c r="AD1371" s="142" t="n"/>
      <c r="AE1371" s="142" t="n"/>
      <c r="AF1371" s="150" t="n"/>
    </row>
    <row r="1372" ht="15" customHeight="1" thickBot="1">
      <c r="B1372" s="88" t="inlineStr">
        <is>
          <t>45MSH11R</t>
        </is>
      </c>
      <c r="C1372" s="89">
        <f>SUMIF(数量表!D:H,B1372,数量表!H:H)</f>
        <v/>
      </c>
      <c r="D1372" s="89" t="n">
        <v>27</v>
      </c>
      <c r="E1372" s="89" t="n">
        <v>105</v>
      </c>
      <c r="F1372" s="90" t="n">
        <v>868</v>
      </c>
      <c r="G1372" s="89" t="n"/>
      <c r="H1372" s="91" t="n">
        <v>1</v>
      </c>
      <c r="I1372" s="213">
        <f>C1372*H1372</f>
        <v/>
      </c>
      <c r="J1372" s="29" t="n"/>
      <c r="K1372" s="96" t="n"/>
      <c r="L1372" s="97" t="n"/>
      <c r="M1372" s="97" t="n"/>
      <c r="N1372" s="98" t="inlineStr">
        <is>
          <t>27×105</t>
        </is>
      </c>
      <c r="O1372" s="99">
        <f>F1372</f>
        <v/>
      </c>
      <c r="P1372" s="99">
        <f>SUM(I1372)</f>
        <v/>
      </c>
      <c r="Q1372" s="117" t="n"/>
      <c r="R1372" s="118" t="n"/>
      <c r="S1372" s="118" t="n"/>
      <c r="T1372" s="119" t="n"/>
      <c r="U1372" s="120" t="n"/>
      <c r="V1372" s="120" t="n"/>
      <c r="W1372" s="121" t="n"/>
      <c r="X1372" s="122" t="n"/>
      <c r="Y1372" s="122" t="n"/>
      <c r="Z1372" s="143" t="n"/>
      <c r="AA1372" s="140" t="n"/>
      <c r="AB1372" s="140" t="n"/>
      <c r="AC1372" s="144" t="n"/>
      <c r="AD1372" s="142" t="n"/>
      <c r="AE1372" s="142" t="n"/>
    </row>
    <row r="1373" ht="15" customHeight="1" thickBot="1">
      <c r="B1373" s="85" t="inlineStr">
        <is>
          <t>45MS11</t>
        </is>
      </c>
      <c r="C1373" s="89">
        <f>SUMIF(数量表!D:H,B1373,数量表!H:H)</f>
        <v/>
      </c>
      <c r="D1373" t="n">
        <v>27</v>
      </c>
      <c r="E1373" t="n">
        <v>105</v>
      </c>
      <c r="F1373" s="86" t="n">
        <v>1176</v>
      </c>
      <c r="G1373" t="inlineStr">
        <is>
          <t>×</t>
        </is>
      </c>
      <c r="H1373" s="87" t="n">
        <v>2</v>
      </c>
      <c r="I1373" s="214">
        <f>C1373*H1373</f>
        <v/>
      </c>
      <c r="J1373" s="29" t="n"/>
      <c r="K1373" s="96" t="n"/>
      <c r="L1373" s="97" t="n"/>
      <c r="M1373" s="97" t="n"/>
      <c r="N1373" s="98" t="inlineStr">
        <is>
          <t>27×105</t>
        </is>
      </c>
      <c r="O1373" s="99">
        <f>F1373</f>
        <v/>
      </c>
      <c r="P1373" s="99">
        <f>SUM(I1373)</f>
        <v/>
      </c>
      <c r="Q1373" s="117" t="n"/>
      <c r="R1373" s="118" t="n"/>
      <c r="S1373" s="118" t="n"/>
      <c r="T1373" s="119" t="n"/>
      <c r="U1373" s="120" t="n"/>
      <c r="V1373" s="120" t="n"/>
      <c r="W1373" s="121" t="n"/>
      <c r="X1373" s="122" t="n"/>
      <c r="Y1373" s="122" t="n"/>
      <c r="Z1373" s="143" t="n"/>
      <c r="AA1373" s="140" t="n"/>
      <c r="AB1373" s="140" t="n"/>
      <c r="AC1373" s="144" t="n"/>
      <c r="AD1373" s="142" t="n"/>
      <c r="AE1373" s="142" t="n"/>
    </row>
    <row r="1374" ht="15" customHeight="1" thickBot="1">
      <c r="B1374" s="85" t="inlineStr">
        <is>
          <t>45MS11</t>
        </is>
      </c>
      <c r="C1374" s="89">
        <f>SUMIF(数量表!D:H,B1374,数量表!H:H)</f>
        <v/>
      </c>
      <c r="D1374" t="n">
        <v>27</v>
      </c>
      <c r="E1374" t="n">
        <v>105</v>
      </c>
      <c r="F1374" s="86" t="n">
        <v>868</v>
      </c>
      <c r="G1374" t="inlineStr">
        <is>
          <t>×</t>
        </is>
      </c>
      <c r="H1374" s="87" t="n">
        <v>1</v>
      </c>
      <c r="I1374" s="214">
        <f>C1374*H1374</f>
        <v/>
      </c>
      <c r="J1374" s="29" t="n"/>
      <c r="K1374" s="96" t="n"/>
      <c r="L1374" s="97" t="n"/>
      <c r="M1374" s="97" t="n"/>
      <c r="N1374" s="98" t="inlineStr">
        <is>
          <t>27×105</t>
        </is>
      </c>
      <c r="O1374" s="99">
        <f>F1374</f>
        <v/>
      </c>
      <c r="P1374" s="99">
        <f>SUM(I1374)</f>
        <v/>
      </c>
      <c r="Q1374" s="117" t="n"/>
      <c r="R1374" s="118" t="n"/>
      <c r="S1374" s="118" t="n"/>
      <c r="T1374" s="119" t="n"/>
      <c r="U1374" s="120" t="n"/>
      <c r="V1374" s="120" t="n"/>
      <c r="W1374" s="121" t="n"/>
      <c r="X1374" s="122" t="n"/>
      <c r="Y1374" s="122" t="n"/>
      <c r="Z1374" s="143" t="n"/>
      <c r="AA1374" s="140" t="n"/>
      <c r="AB1374" s="140" t="n"/>
      <c r="AC1374" s="144" t="n"/>
      <c r="AD1374" s="142" t="n"/>
      <c r="AE1374" s="142" t="n"/>
    </row>
    <row r="1375" ht="15" customHeight="1" thickBot="1">
      <c r="B1375" s="85" t="inlineStr">
        <is>
          <t>45MS11</t>
        </is>
      </c>
      <c r="C1375" s="89">
        <f>SUMIF(数量表!D:H,B1375,数量表!H:H)</f>
        <v/>
      </c>
      <c r="D1375" t="n">
        <v>27</v>
      </c>
      <c r="E1375" t="n">
        <v>105</v>
      </c>
      <c r="F1375" s="86" t="n">
        <v>800</v>
      </c>
      <c r="G1375" t="inlineStr">
        <is>
          <t>○</t>
        </is>
      </c>
      <c r="H1375" s="87" t="n">
        <v>2</v>
      </c>
      <c r="I1375" s="214">
        <f>C1375*H1375</f>
        <v/>
      </c>
      <c r="J1375" s="29" t="n"/>
      <c r="K1375" s="106" t="n"/>
      <c r="L1375" s="97" t="n"/>
      <c r="M1375" s="97" t="n"/>
      <c r="N1375" s="98" t="inlineStr">
        <is>
          <t>27×105</t>
        </is>
      </c>
      <c r="O1375" s="99">
        <f>F1375</f>
        <v/>
      </c>
      <c r="P1375" s="99">
        <f>SUM(I1375)</f>
        <v/>
      </c>
      <c r="Q1375" s="117" t="n"/>
      <c r="R1375" s="118" t="n"/>
      <c r="S1375" s="118" t="n"/>
      <c r="T1375" s="119" t="n"/>
      <c r="U1375" s="120" t="n"/>
      <c r="V1375" s="120" t="n"/>
      <c r="W1375" s="121" t="n"/>
      <c r="X1375" s="122" t="n"/>
      <c r="Y1375" s="122" t="n"/>
      <c r="Z1375" s="143" t="n"/>
      <c r="AA1375" s="140" t="n"/>
      <c r="AB1375" s="140" t="n"/>
      <c r="AC1375" s="144" t="n"/>
      <c r="AD1375" s="142" t="n"/>
      <c r="AE1375" s="142" t="n"/>
    </row>
    <row r="1376" ht="15" customHeight="1" thickBot="1">
      <c r="B1376" s="85" t="inlineStr">
        <is>
          <t>45MS11</t>
        </is>
      </c>
      <c r="C1376" s="89">
        <f>SUMIF(数量表!D:H,B1376,数量表!H:H)</f>
        <v/>
      </c>
      <c r="D1376" t="n">
        <v>27</v>
      </c>
      <c r="E1376" t="n">
        <v>105</v>
      </c>
      <c r="F1376" s="86" t="n">
        <v>200</v>
      </c>
      <c r="G1376" t="inlineStr">
        <is>
          <t>×</t>
        </is>
      </c>
      <c r="H1376" s="87" t="n">
        <v>1</v>
      </c>
      <c r="I1376" s="214">
        <f>C1376*H1376</f>
        <v/>
      </c>
      <c r="J1376" s="29" t="n"/>
      <c r="K1376" s="106" t="n"/>
      <c r="L1376" s="97" t="n"/>
      <c r="M1376" s="97" t="n"/>
      <c r="N1376" s="98" t="inlineStr">
        <is>
          <t>27×105</t>
        </is>
      </c>
      <c r="O1376" s="99">
        <f>F1376</f>
        <v/>
      </c>
      <c r="P1376" s="99">
        <f>SUM(I1376)</f>
        <v/>
      </c>
      <c r="Q1376" s="117" t="n"/>
      <c r="R1376" s="118" t="n"/>
      <c r="S1376" s="118" t="n"/>
      <c r="T1376" s="119" t="n"/>
      <c r="U1376" s="120" t="n"/>
      <c r="V1376" s="120" t="n"/>
      <c r="W1376" s="121" t="n"/>
      <c r="X1376" s="122" t="n"/>
      <c r="Y1376" s="122" t="n"/>
      <c r="Z1376" s="143" t="n"/>
      <c r="AA1376" s="140" t="n"/>
      <c r="AB1376" s="140" t="n"/>
      <c r="AC1376" s="144" t="n"/>
      <c r="AD1376" s="142" t="n"/>
      <c r="AE1376" s="142" t="n"/>
    </row>
    <row r="1377" ht="15" customHeight="1" thickBot="1">
      <c r="B1377" s="79" t="inlineStr">
        <is>
          <t>45MS11L</t>
        </is>
      </c>
      <c r="C1377" s="89">
        <f>SUMIF(数量表!D:H,B1377,数量表!H:H)</f>
        <v/>
      </c>
      <c r="D1377" s="80" t="n">
        <v>27</v>
      </c>
      <c r="E1377" s="80" t="n">
        <v>105</v>
      </c>
      <c r="F1377" s="81" t="n">
        <v>2298</v>
      </c>
      <c r="G1377" s="80" t="inlineStr">
        <is>
          <t>×</t>
        </is>
      </c>
      <c r="H1377" s="82" t="n">
        <v>1</v>
      </c>
      <c r="I1377" s="212">
        <f>C1377*H1377</f>
        <v/>
      </c>
      <c r="J1377" s="29" t="n"/>
      <c r="K1377" s="106" t="n"/>
      <c r="L1377" s="97" t="n"/>
      <c r="M1377" s="97" t="n"/>
      <c r="N1377" s="98" t="inlineStr">
        <is>
          <t>27×105</t>
        </is>
      </c>
      <c r="O1377" s="99">
        <f>F1377</f>
        <v/>
      </c>
      <c r="P1377" s="99">
        <f>SUM(I1377)</f>
        <v/>
      </c>
      <c r="Q1377" s="117" t="n"/>
      <c r="R1377" s="118" t="n"/>
      <c r="S1377" s="118" t="n"/>
      <c r="T1377" s="119" t="n"/>
      <c r="U1377" s="120" t="n"/>
      <c r="V1377" s="120" t="n"/>
      <c r="W1377" s="121" t="n"/>
      <c r="X1377" s="122" t="n"/>
      <c r="Y1377" s="122" t="n"/>
      <c r="Z1377" s="143" t="n"/>
      <c r="AA1377" s="140" t="n"/>
      <c r="AB1377" s="140" t="n"/>
      <c r="AC1377" s="144" t="n"/>
      <c r="AD1377" s="142" t="n"/>
      <c r="AE1377" s="142" t="n"/>
    </row>
    <row r="1378" ht="15" customHeight="1" thickBot="1">
      <c r="B1378" s="85" t="inlineStr">
        <is>
          <t>45MS11L</t>
        </is>
      </c>
      <c r="C1378" s="89">
        <f>SUMIF(数量表!D:H,B1378,数量表!H:H)</f>
        <v/>
      </c>
      <c r="D1378" t="n">
        <v>27</v>
      </c>
      <c r="E1378" t="n">
        <v>105</v>
      </c>
      <c r="F1378" s="86" t="n">
        <v>1176</v>
      </c>
      <c r="G1378" t="inlineStr">
        <is>
          <t>×</t>
        </is>
      </c>
      <c r="H1378" s="87" t="n">
        <v>2</v>
      </c>
      <c r="I1378" s="214">
        <f>C1378*H1378</f>
        <v/>
      </c>
      <c r="J1378" s="29" t="n"/>
      <c r="K1378" s="106" t="n"/>
      <c r="L1378" s="97" t="n"/>
      <c r="M1378" s="97" t="n"/>
      <c r="N1378" s="98" t="inlineStr">
        <is>
          <t>27×105</t>
        </is>
      </c>
      <c r="O1378" s="99">
        <f>F1378</f>
        <v/>
      </c>
      <c r="P1378" s="99">
        <f>SUM(I1378)</f>
        <v/>
      </c>
      <c r="Q1378" s="117" t="n"/>
      <c r="R1378" s="118" t="n"/>
      <c r="S1378" s="118" t="n"/>
      <c r="T1378" s="119" t="n"/>
      <c r="U1378" s="120" t="n"/>
      <c r="V1378" s="120" t="n"/>
      <c r="W1378" s="121" t="n"/>
      <c r="X1378" s="122" t="n"/>
      <c r="Y1378" s="122" t="n"/>
      <c r="Z1378" s="143" t="n"/>
      <c r="AA1378" s="140" t="n"/>
      <c r="AB1378" s="140" t="n"/>
      <c r="AC1378" s="144" t="n"/>
      <c r="AD1378" s="142" t="n"/>
      <c r="AE1378" s="142" t="n"/>
    </row>
    <row r="1379" ht="15" customHeight="1" thickBot="1">
      <c r="B1379" s="85" t="inlineStr">
        <is>
          <t>45MS11L</t>
        </is>
      </c>
      <c r="C1379" s="89">
        <f>SUMIF(数量表!D:H,B1379,数量表!H:H)</f>
        <v/>
      </c>
      <c r="D1379" t="n">
        <v>27</v>
      </c>
      <c r="E1379" t="n">
        <v>105</v>
      </c>
      <c r="F1379" s="86" t="n">
        <v>868</v>
      </c>
      <c r="G1379" t="inlineStr">
        <is>
          <t>×</t>
        </is>
      </c>
      <c r="H1379" s="87" t="n">
        <v>1</v>
      </c>
      <c r="I1379" s="214">
        <f>C1379*H1379</f>
        <v/>
      </c>
      <c r="J1379" s="29" t="n"/>
      <c r="K1379" s="107" t="n"/>
      <c r="L1379" s="108" t="n"/>
      <c r="M1379" s="108" t="n"/>
      <c r="N1379" s="109" t="inlineStr">
        <is>
          <t>27×105</t>
        </is>
      </c>
      <c r="O1379" s="99">
        <f>F1379</f>
        <v/>
      </c>
      <c r="P1379" s="99">
        <f>SUM(I1379)</f>
        <v/>
      </c>
      <c r="Q1379" s="129" t="n"/>
      <c r="R1379" s="130" t="n"/>
      <c r="S1379" s="130" t="n"/>
      <c r="T1379" s="131" t="n"/>
      <c r="U1379" s="132" t="n"/>
      <c r="V1379" s="132" t="n"/>
      <c r="W1379" s="133" t="n"/>
      <c r="X1379" s="134" t="n"/>
      <c r="Y1379" s="134" t="n"/>
      <c r="Z1379" s="151" t="n"/>
      <c r="AA1379" s="152" t="n"/>
      <c r="AB1379" s="152" t="n"/>
      <c r="AC1379" s="153" t="n"/>
      <c r="AD1379" s="154" t="n"/>
      <c r="AE1379" s="154" t="n"/>
    </row>
    <row r="1380" ht="15" customHeight="1" thickBot="1">
      <c r="B1380" s="85" t="inlineStr">
        <is>
          <t>45MS11L</t>
        </is>
      </c>
      <c r="C1380" s="89">
        <f>SUMIF(数量表!D:H,B1380,数量表!H:H)</f>
        <v/>
      </c>
      <c r="D1380" t="n">
        <v>27</v>
      </c>
      <c r="E1380" t="n">
        <v>105</v>
      </c>
      <c r="F1380" s="86" t="n">
        <v>760</v>
      </c>
      <c r="G1380" t="inlineStr">
        <is>
          <t>○</t>
        </is>
      </c>
      <c r="H1380" s="87" t="n">
        <v>2</v>
      </c>
      <c r="I1380" s="214">
        <f>C1380*H1380</f>
        <v/>
      </c>
      <c r="J1380" s="29" t="n"/>
      <c r="K1380" s="96" t="n"/>
      <c r="L1380" s="97" t="n"/>
      <c r="M1380" s="218" t="n"/>
      <c r="N1380" s="98" t="inlineStr">
        <is>
          <t>27×105</t>
        </is>
      </c>
      <c r="O1380" s="99">
        <f>F1380</f>
        <v/>
      </c>
      <c r="P1380" s="99">
        <f>SUM(I1380)</f>
        <v/>
      </c>
      <c r="Q1380" s="117" t="n"/>
      <c r="R1380" s="118" t="n"/>
      <c r="S1380" s="118" t="n"/>
      <c r="T1380" s="119" t="n"/>
      <c r="U1380" s="120" t="n"/>
      <c r="V1380" s="120" t="n"/>
      <c r="W1380" s="121" t="n"/>
      <c r="X1380" s="122" t="n"/>
      <c r="Y1380" s="122" t="n"/>
      <c r="Z1380" s="143" t="n"/>
      <c r="AA1380" s="140" t="n"/>
      <c r="AB1380" s="140" t="n"/>
      <c r="AC1380" s="144" t="n"/>
      <c r="AD1380" s="142" t="n"/>
      <c r="AE1380" s="142" t="n"/>
    </row>
    <row r="1381" ht="15" customHeight="1" thickBot="1">
      <c r="B1381" s="85" t="inlineStr">
        <is>
          <t>45MS11L</t>
        </is>
      </c>
      <c r="C1381" s="89">
        <f>SUMIF(数量表!D:H,B1381,数量表!H:H)</f>
        <v/>
      </c>
      <c r="D1381" t="n">
        <v>27</v>
      </c>
      <c r="E1381" t="n">
        <v>105</v>
      </c>
      <c r="F1381" s="86" t="n">
        <v>200</v>
      </c>
      <c r="G1381" t="inlineStr">
        <is>
          <t>×</t>
        </is>
      </c>
      <c r="H1381" s="87" t="n">
        <v>1</v>
      </c>
      <c r="I1381" s="214">
        <f>C1381*H1381</f>
        <v/>
      </c>
      <c r="J1381" s="29" t="n"/>
      <c r="K1381" s="96" t="n"/>
      <c r="L1381" s="97" t="n"/>
      <c r="M1381" s="97" t="n"/>
      <c r="N1381" s="98" t="inlineStr">
        <is>
          <t>27×105</t>
        </is>
      </c>
      <c r="O1381" s="99">
        <f>F1381</f>
        <v/>
      </c>
      <c r="P1381" s="99">
        <f>SUM(I1381)</f>
        <v/>
      </c>
      <c r="Q1381" s="117" t="n"/>
      <c r="R1381" s="118" t="n"/>
      <c r="S1381" s="118" t="n"/>
      <c r="T1381" s="119" t="n"/>
      <c r="U1381" s="120" t="n"/>
      <c r="V1381" s="120" t="n"/>
      <c r="W1381" s="121" t="n"/>
      <c r="X1381" s="122" t="n"/>
      <c r="Y1381" s="122" t="n"/>
      <c r="Z1381" s="143" t="n"/>
      <c r="AA1381" s="140" t="n"/>
      <c r="AB1381" s="140" t="n"/>
      <c r="AC1381" s="144" t="n"/>
      <c r="AD1381" s="142" t="n"/>
      <c r="AE1381" s="142" t="n"/>
    </row>
    <row r="1382" ht="15" customHeight="1" thickBot="1">
      <c r="B1382" s="79" t="inlineStr">
        <is>
          <t>45MS11-L</t>
        </is>
      </c>
      <c r="C1382" s="89">
        <f>SUMIF(数量表!D:H,B1382,数量表!H:H)</f>
        <v/>
      </c>
      <c r="D1382" s="80" t="n">
        <v>27</v>
      </c>
      <c r="E1382" s="80" t="n">
        <v>105</v>
      </c>
      <c r="F1382" s="80" t="n">
        <v>200</v>
      </c>
      <c r="G1382" s="80" t="inlineStr">
        <is>
          <t>×</t>
        </is>
      </c>
      <c r="H1382" s="82" t="n">
        <v>1</v>
      </c>
      <c r="I1382" s="82">
        <f>C1382*H1382</f>
        <v/>
      </c>
      <c r="J1382" s="29" t="n"/>
      <c r="K1382" s="96" t="n"/>
      <c r="L1382" s="97" t="n"/>
      <c r="M1382" s="97" t="n"/>
      <c r="N1382" s="98" t="inlineStr">
        <is>
          <t>27×105</t>
        </is>
      </c>
      <c r="O1382" s="99">
        <f>F1382</f>
        <v/>
      </c>
      <c r="P1382" s="99">
        <f>SUM(I1382)</f>
        <v/>
      </c>
      <c r="Q1382" s="117" t="n"/>
      <c r="R1382" s="118" t="n"/>
      <c r="S1382" s="118" t="n"/>
      <c r="T1382" s="119" t="n"/>
      <c r="U1382" s="120" t="n"/>
      <c r="V1382" s="120" t="n"/>
      <c r="W1382" s="121" t="n"/>
      <c r="X1382" s="122" t="n"/>
      <c r="Y1382" s="122" t="n"/>
      <c r="Z1382" s="143" t="n"/>
      <c r="AA1382" s="140" t="n"/>
      <c r="AB1382" s="140" t="n"/>
      <c r="AC1382" s="144" t="n"/>
      <c r="AD1382" s="142" t="n"/>
      <c r="AE1382" s="142" t="n"/>
    </row>
    <row r="1383" ht="15" customHeight="1" thickBot="1">
      <c r="B1383" s="85" t="inlineStr">
        <is>
          <t>45MS11-L</t>
        </is>
      </c>
      <c r="C1383" s="89">
        <f>SUMIF(数量表!D:H,B1383,数量表!H:H)</f>
        <v/>
      </c>
      <c r="D1383" t="n">
        <v>27</v>
      </c>
      <c r="E1383" t="n">
        <v>105</v>
      </c>
      <c r="F1383" t="n">
        <v>800</v>
      </c>
      <c r="G1383" t="inlineStr">
        <is>
          <t>×</t>
        </is>
      </c>
      <c r="H1383" s="87" t="n">
        <v>2</v>
      </c>
      <c r="I1383" s="87">
        <f>C1383*H1383</f>
        <v/>
      </c>
      <c r="J1383" s="29" t="n"/>
      <c r="K1383" s="101" t="n"/>
      <c r="L1383" s="102" t="n"/>
      <c r="M1383" s="102" t="n"/>
      <c r="N1383" s="98" t="inlineStr">
        <is>
          <t>27×105</t>
        </is>
      </c>
      <c r="O1383" s="99">
        <f>F1383</f>
        <v/>
      </c>
      <c r="P1383" s="99">
        <f>SUM(I1383)</f>
        <v/>
      </c>
      <c r="Q1383" s="123" t="n"/>
      <c r="R1383" s="124" t="n"/>
      <c r="S1383" s="124" t="n"/>
      <c r="T1383" s="125" t="n"/>
      <c r="U1383" s="126" t="n"/>
      <c r="V1383" s="126" t="n"/>
      <c r="W1383" s="127" t="n"/>
      <c r="X1383" s="145" t="n"/>
      <c r="Y1383" s="145" t="n"/>
      <c r="Z1383" s="146" t="n"/>
      <c r="AA1383" s="147" t="n"/>
      <c r="AB1383" s="147" t="n"/>
      <c r="AC1383" s="148" t="n"/>
      <c r="AD1383" s="149" t="n"/>
      <c r="AE1383" s="149" t="n"/>
    </row>
    <row r="1384" ht="15" customHeight="1" thickBot="1">
      <c r="B1384" s="85" t="inlineStr">
        <is>
          <t>45MS11-L</t>
        </is>
      </c>
      <c r="C1384" s="89">
        <f>SUMIF(数量表!D:H,B1384,数量表!H:H)</f>
        <v/>
      </c>
      <c r="D1384" t="n">
        <v>27</v>
      </c>
      <c r="E1384" t="n">
        <v>105</v>
      </c>
      <c r="F1384" t="n">
        <v>868</v>
      </c>
      <c r="G1384" t="inlineStr">
        <is>
          <t>×</t>
        </is>
      </c>
      <c r="H1384" s="87" t="n">
        <v>1</v>
      </c>
      <c r="I1384" s="87">
        <f>C1384*H1384</f>
        <v/>
      </c>
      <c r="J1384" s="29" t="n"/>
      <c r="K1384" s="106" t="n"/>
      <c r="L1384" s="97" t="n"/>
      <c r="M1384" s="97" t="n"/>
      <c r="N1384" s="98" t="inlineStr">
        <is>
          <t>27×105</t>
        </is>
      </c>
      <c r="O1384" s="99">
        <f>F1384</f>
        <v/>
      </c>
      <c r="P1384" s="99">
        <f>SUM(I1384)</f>
        <v/>
      </c>
      <c r="Q1384" s="117" t="n"/>
      <c r="R1384" s="118" t="n"/>
      <c r="S1384" s="118" t="n"/>
      <c r="T1384" s="119" t="n"/>
      <c r="U1384" s="120" t="n"/>
      <c r="V1384" s="120" t="n"/>
      <c r="W1384" s="121" t="n"/>
      <c r="X1384" s="122" t="n"/>
      <c r="Y1384" s="122" t="n"/>
      <c r="Z1384" s="143" t="n"/>
      <c r="AA1384" s="140" t="n"/>
      <c r="AB1384" s="140" t="n"/>
      <c r="AC1384" s="144" t="n"/>
      <c r="AD1384" s="142" t="n"/>
      <c r="AE1384" s="142" t="n"/>
      <c r="AF1384" s="150" t="n"/>
    </row>
    <row r="1385" ht="15" customHeight="1" thickBot="1">
      <c r="B1385" s="88" t="inlineStr">
        <is>
          <t>45MS11-L</t>
        </is>
      </c>
      <c r="C1385" s="89">
        <f>SUMIF(数量表!D:H,B1385,数量表!H:H)</f>
        <v/>
      </c>
      <c r="D1385" s="89" t="n">
        <v>27</v>
      </c>
      <c r="E1385" s="89" t="n">
        <v>105</v>
      </c>
      <c r="F1385" s="89" t="n">
        <v>1176</v>
      </c>
      <c r="G1385" s="89" t="inlineStr">
        <is>
          <t>×</t>
        </is>
      </c>
      <c r="H1385" s="91" t="n">
        <v>2</v>
      </c>
      <c r="I1385" s="91">
        <f>C1385*H1385</f>
        <v/>
      </c>
      <c r="J1385" s="29" t="n"/>
      <c r="K1385" s="106" t="n"/>
      <c r="L1385" s="97" t="n"/>
      <c r="M1385" s="97" t="n"/>
      <c r="N1385" s="98" t="inlineStr">
        <is>
          <t>27×105</t>
        </is>
      </c>
      <c r="O1385" s="99">
        <f>F1385</f>
        <v/>
      </c>
      <c r="P1385" s="99">
        <f>SUM(I1385)</f>
        <v/>
      </c>
      <c r="Q1385" s="117" t="n"/>
      <c r="R1385" s="118" t="n"/>
      <c r="S1385" s="118" t="n"/>
      <c r="T1385" s="119" t="n"/>
      <c r="U1385" s="120" t="n"/>
      <c r="V1385" s="120" t="n"/>
      <c r="W1385" s="121" t="n"/>
      <c r="X1385" s="122" t="n"/>
      <c r="Y1385" s="122" t="n"/>
      <c r="Z1385" s="143" t="n"/>
      <c r="AA1385" s="140" t="n"/>
      <c r="AB1385" s="140" t="n"/>
      <c r="AC1385" s="144" t="n"/>
      <c r="AD1385" s="142" t="n"/>
      <c r="AE1385" s="142" t="n"/>
      <c r="AF1385" s="150" t="n"/>
    </row>
    <row r="1386" ht="15" customHeight="1" thickBot="1">
      <c r="B1386" s="79" t="inlineStr">
        <is>
          <t>45MS11L-L</t>
        </is>
      </c>
      <c r="C1386" s="89">
        <f>SUMIF(数量表!D:H,B1386,数量表!H:H)</f>
        <v/>
      </c>
      <c r="D1386" s="80" t="n">
        <v>27</v>
      </c>
      <c r="E1386" s="80" t="n">
        <v>105</v>
      </c>
      <c r="F1386" s="81" t="n">
        <v>200</v>
      </c>
      <c r="G1386" s="80" t="n"/>
      <c r="H1386" s="82" t="n">
        <v>1</v>
      </c>
      <c r="I1386" s="212">
        <f>C1386*H1386</f>
        <v/>
      </c>
      <c r="J1386" s="29" t="n"/>
      <c r="K1386" s="106" t="n"/>
      <c r="L1386" s="97" t="n"/>
      <c r="M1386" s="97" t="n"/>
      <c r="N1386" s="98" t="inlineStr">
        <is>
          <t>27×105</t>
        </is>
      </c>
      <c r="O1386" s="99">
        <f>F1386</f>
        <v/>
      </c>
      <c r="P1386" s="99">
        <f>SUM(I1386)</f>
        <v/>
      </c>
      <c r="Q1386" s="117" t="n"/>
      <c r="R1386" s="118" t="n"/>
      <c r="S1386" s="118" t="n"/>
      <c r="T1386" s="119" t="n"/>
      <c r="U1386" s="120" t="n"/>
      <c r="V1386" s="120" t="n"/>
      <c r="W1386" s="121" t="n"/>
      <c r="X1386" s="122" t="n"/>
      <c r="Y1386" s="122" t="n"/>
      <c r="Z1386" s="143" t="n"/>
      <c r="AA1386" s="140" t="n"/>
      <c r="AB1386" s="140" t="n"/>
      <c r="AC1386" s="144" t="n"/>
      <c r="AD1386" s="142" t="n"/>
      <c r="AE1386" s="142" t="n"/>
    </row>
    <row r="1387" ht="15" customHeight="1" thickBot="1">
      <c r="B1387" s="85" t="inlineStr">
        <is>
          <t>45MS11L-L</t>
        </is>
      </c>
      <c r="C1387" s="89">
        <f>SUMIF(数量表!D:H,B1387,数量表!H:H)</f>
        <v/>
      </c>
      <c r="D1387" t="n">
        <v>27</v>
      </c>
      <c r="E1387" t="n">
        <v>105</v>
      </c>
      <c r="F1387" s="86" t="n">
        <v>760</v>
      </c>
      <c r="H1387" s="87" t="n">
        <v>2</v>
      </c>
      <c r="I1387" s="214">
        <f>C1387*H1387</f>
        <v/>
      </c>
      <c r="J1387" s="29" t="n"/>
      <c r="K1387" s="106" t="n"/>
      <c r="L1387" s="97" t="n"/>
      <c r="M1387" s="97" t="n"/>
      <c r="N1387" s="98" t="inlineStr">
        <is>
          <t>27×105</t>
        </is>
      </c>
      <c r="O1387" s="99">
        <f>F1387</f>
        <v/>
      </c>
      <c r="P1387" s="99">
        <f>SUM(I1387)</f>
        <v/>
      </c>
      <c r="Q1387" s="117" t="n"/>
      <c r="R1387" s="118" t="n"/>
      <c r="S1387" s="118" t="n"/>
      <c r="T1387" s="119" t="n"/>
      <c r="U1387" s="120" t="n"/>
      <c r="V1387" s="120" t="n"/>
      <c r="W1387" s="121" t="n"/>
      <c r="X1387" s="122" t="n"/>
      <c r="Y1387" s="122" t="n"/>
      <c r="Z1387" s="143" t="n"/>
      <c r="AA1387" s="140" t="n"/>
      <c r="AB1387" s="140" t="n"/>
      <c r="AC1387" s="144" t="n"/>
      <c r="AD1387" s="142" t="n"/>
      <c r="AE1387" s="142" t="n"/>
    </row>
    <row r="1388" ht="15" customHeight="1" thickBot="1">
      <c r="B1388" s="85" t="inlineStr">
        <is>
          <t>45MS11L-L</t>
        </is>
      </c>
      <c r="C1388" s="89">
        <f>SUMIF(数量表!D:H,B1388,数量表!H:H)</f>
        <v/>
      </c>
      <c r="D1388" t="n">
        <v>27</v>
      </c>
      <c r="E1388" t="n">
        <v>105</v>
      </c>
      <c r="F1388" s="86" t="n">
        <v>1176</v>
      </c>
      <c r="H1388" s="87" t="n">
        <v>2</v>
      </c>
      <c r="I1388" s="214">
        <f>C1388*H1388</f>
        <v/>
      </c>
      <c r="J1388" s="29" t="n"/>
      <c r="K1388" s="106" t="n"/>
      <c r="L1388" s="97" t="n"/>
      <c r="M1388" s="97" t="n"/>
      <c r="N1388" s="98" t="inlineStr">
        <is>
          <t>27×105</t>
        </is>
      </c>
      <c r="O1388" s="99">
        <f>F1388</f>
        <v/>
      </c>
      <c r="P1388" s="99">
        <f>SUM(I1388)</f>
        <v/>
      </c>
      <c r="Q1388" s="117" t="n"/>
      <c r="R1388" s="118" t="n"/>
      <c r="S1388" s="118" t="n"/>
      <c r="T1388" s="119" t="n"/>
      <c r="U1388" s="120" t="n"/>
      <c r="V1388" s="120" t="n"/>
      <c r="W1388" s="121" t="n"/>
      <c r="X1388" s="122" t="n"/>
      <c r="Y1388" s="122" t="n"/>
      <c r="Z1388" s="143" t="n"/>
      <c r="AA1388" s="140" t="n"/>
      <c r="AB1388" s="140" t="n"/>
      <c r="AC1388" s="144" t="n"/>
      <c r="AD1388" s="142" t="n"/>
      <c r="AE1388" s="142" t="n"/>
    </row>
    <row r="1389" ht="15" customHeight="1" thickBot="1">
      <c r="B1389" s="85" t="inlineStr">
        <is>
          <t>45MS11L-L</t>
        </is>
      </c>
      <c r="C1389" s="89">
        <f>SUMIF(数量表!D:H,B1389,数量表!H:H)</f>
        <v/>
      </c>
      <c r="D1389" t="n">
        <v>27</v>
      </c>
      <c r="E1389" t="n">
        <v>105</v>
      </c>
      <c r="F1389" s="86" t="n">
        <v>868</v>
      </c>
      <c r="H1389" s="87" t="n">
        <v>1</v>
      </c>
      <c r="I1389" s="214">
        <f>C1389*H1389</f>
        <v/>
      </c>
      <c r="J1389" s="29" t="n"/>
      <c r="K1389" s="106" t="n"/>
      <c r="L1389" s="97" t="n"/>
      <c r="M1389" s="97" t="n"/>
      <c r="N1389" s="98" t="inlineStr">
        <is>
          <t>27×105</t>
        </is>
      </c>
      <c r="O1389" s="99">
        <f>F1389</f>
        <v/>
      </c>
      <c r="P1389" s="99">
        <f>SUM(I1389)</f>
        <v/>
      </c>
      <c r="Q1389" s="117" t="n"/>
      <c r="R1389" s="118" t="n"/>
      <c r="S1389" s="118" t="n"/>
      <c r="T1389" s="119" t="n"/>
      <c r="U1389" s="120" t="n"/>
      <c r="V1389" s="120" t="n"/>
      <c r="W1389" s="121" t="n"/>
      <c r="X1389" s="122" t="n"/>
      <c r="Y1389" s="122" t="n"/>
      <c r="Z1389" s="143" t="n"/>
      <c r="AA1389" s="140" t="n"/>
      <c r="AB1389" s="140" t="n"/>
      <c r="AC1389" s="144" t="n"/>
      <c r="AD1389" s="142" t="n"/>
      <c r="AE1389" s="142" t="n"/>
    </row>
    <row r="1390" ht="15" customHeight="1" thickBot="1">
      <c r="B1390" s="88" t="inlineStr">
        <is>
          <t>45MS11L-L</t>
        </is>
      </c>
      <c r="C1390" s="89">
        <f>SUMIF(数量表!D:H,B1390,数量表!H:H)</f>
        <v/>
      </c>
      <c r="D1390" s="89" t="n">
        <v>27</v>
      </c>
      <c r="E1390" s="89" t="n">
        <v>105</v>
      </c>
      <c r="F1390" s="90" t="n">
        <v>2298</v>
      </c>
      <c r="G1390" s="89" t="n"/>
      <c r="H1390" s="91" t="n">
        <v>1</v>
      </c>
      <c r="I1390" s="213">
        <f>C1390*H1390</f>
        <v/>
      </c>
      <c r="J1390" s="29" t="n"/>
      <c r="K1390" s="106" t="n"/>
      <c r="L1390" s="97" t="n"/>
      <c r="M1390" s="97" t="n"/>
      <c r="N1390" s="98" t="inlineStr">
        <is>
          <t>27×105</t>
        </is>
      </c>
      <c r="O1390" s="99">
        <f>F1390</f>
        <v/>
      </c>
      <c r="P1390" s="99">
        <f>SUM(I1390)</f>
        <v/>
      </c>
      <c r="Q1390" s="117" t="n"/>
      <c r="R1390" s="118" t="n"/>
      <c r="S1390" s="118" t="n"/>
      <c r="T1390" s="119" t="n"/>
      <c r="U1390" s="120" t="n"/>
      <c r="V1390" s="120" t="n"/>
      <c r="W1390" s="121" t="n"/>
      <c r="X1390" s="122" t="n"/>
      <c r="Y1390" s="122" t="n"/>
      <c r="Z1390" s="143" t="n"/>
      <c r="AA1390" s="140" t="n"/>
      <c r="AB1390" s="140" t="n"/>
      <c r="AC1390" s="144" t="n"/>
      <c r="AD1390" s="142" t="n"/>
      <c r="AE1390" s="142" t="n"/>
    </row>
    <row r="1391" ht="15" customHeight="1" thickBot="1">
      <c r="B1391" s="79" t="inlineStr">
        <is>
          <t>45MS11R</t>
        </is>
      </c>
      <c r="C1391" s="89">
        <f>SUMIF(数量表!D:H,B1391,数量表!H:H)</f>
        <v/>
      </c>
      <c r="D1391" s="80" t="n">
        <v>27</v>
      </c>
      <c r="E1391" s="80" t="n">
        <v>105</v>
      </c>
      <c r="F1391" s="80" t="n">
        <v>868</v>
      </c>
      <c r="G1391" s="80" t="inlineStr">
        <is>
          <t>×</t>
        </is>
      </c>
      <c r="H1391" s="80" t="n">
        <v>1</v>
      </c>
      <c r="I1391" s="214">
        <f>C1391*H1391</f>
        <v/>
      </c>
      <c r="J1391" s="29" t="n"/>
      <c r="K1391" s="106" t="n"/>
      <c r="L1391" s="97" t="n"/>
      <c r="M1391" s="97" t="n"/>
      <c r="N1391" s="98" t="inlineStr">
        <is>
          <t>27×105</t>
        </is>
      </c>
      <c r="O1391" s="99">
        <f>F1391</f>
        <v/>
      </c>
      <c r="P1391" s="99">
        <f>SUM(I1391)</f>
        <v/>
      </c>
      <c r="Q1391" s="117" t="n"/>
      <c r="R1391" s="118" t="n"/>
      <c r="S1391" s="118" t="n"/>
      <c r="T1391" s="119" t="n"/>
      <c r="U1391" s="120" t="n"/>
      <c r="V1391" s="120" t="n"/>
      <c r="W1391" s="121" t="n"/>
      <c r="X1391" s="122" t="n"/>
      <c r="Y1391" s="122" t="n"/>
      <c r="Z1391" s="143" t="n"/>
      <c r="AA1391" s="140" t="n"/>
      <c r="AB1391" s="140" t="n"/>
      <c r="AC1391" s="144" t="n"/>
      <c r="AD1391" s="142" t="n"/>
      <c r="AE1391" s="142" t="n"/>
    </row>
    <row r="1392" ht="15" customHeight="1" thickBot="1">
      <c r="B1392" s="85" t="inlineStr">
        <is>
          <t>45MS11R</t>
        </is>
      </c>
      <c r="C1392" s="89">
        <f>SUMIF(数量表!D:H,B1392,数量表!H:H)</f>
        <v/>
      </c>
      <c r="D1392" t="n">
        <v>27</v>
      </c>
      <c r="E1392" t="n">
        <v>105</v>
      </c>
      <c r="F1392" t="n">
        <v>760</v>
      </c>
      <c r="G1392" t="inlineStr">
        <is>
          <t>×</t>
        </is>
      </c>
      <c r="H1392" t="n">
        <v>2</v>
      </c>
      <c r="I1392" s="214">
        <f>C1392*H1392</f>
        <v/>
      </c>
      <c r="J1392" s="29" t="n"/>
      <c r="K1392" s="106" t="n"/>
      <c r="L1392" s="97" t="n"/>
      <c r="M1392" s="97" t="n"/>
      <c r="N1392" s="98" t="inlineStr">
        <is>
          <t>27×105</t>
        </is>
      </c>
      <c r="O1392" s="99">
        <f>F1392</f>
        <v/>
      </c>
      <c r="P1392" s="99">
        <f>SUM(I1392)</f>
        <v/>
      </c>
      <c r="Q1392" s="117" t="n"/>
      <c r="R1392" s="118" t="n"/>
      <c r="S1392" s="118" t="n"/>
      <c r="T1392" s="119" t="n"/>
      <c r="U1392" s="120" t="n"/>
      <c r="V1392" s="120" t="n"/>
      <c r="W1392" s="121" t="n"/>
      <c r="X1392" s="122" t="n"/>
      <c r="Y1392" s="122" t="n"/>
      <c r="Z1392" s="143" t="n"/>
      <c r="AA1392" s="140" t="n"/>
      <c r="AB1392" s="140" t="n"/>
      <c r="AC1392" s="144" t="n"/>
      <c r="AD1392" s="142" t="n"/>
      <c r="AE1392" s="142" t="n"/>
    </row>
    <row r="1393" ht="15" customHeight="1" thickBot="1">
      <c r="B1393" s="85" t="inlineStr">
        <is>
          <t>45MS11R</t>
        </is>
      </c>
      <c r="C1393" s="89">
        <f>SUMIF(数量表!D:H,B1393,数量表!H:H)</f>
        <v/>
      </c>
      <c r="D1393" t="n">
        <v>27</v>
      </c>
      <c r="E1393" t="n">
        <v>105</v>
      </c>
      <c r="F1393" t="n">
        <v>200</v>
      </c>
      <c r="G1393" t="inlineStr">
        <is>
          <t>×</t>
        </is>
      </c>
      <c r="H1393" t="n">
        <v>1</v>
      </c>
      <c r="I1393" s="214">
        <f>C1393*H1393</f>
        <v/>
      </c>
      <c r="J1393" s="29" t="n"/>
      <c r="K1393" s="107" t="n"/>
      <c r="L1393" s="108" t="n"/>
      <c r="M1393" s="108" t="n"/>
      <c r="N1393" s="109" t="inlineStr">
        <is>
          <t>27×105</t>
        </is>
      </c>
      <c r="O1393" s="99">
        <f>F1393</f>
        <v/>
      </c>
      <c r="P1393" s="99">
        <f>SUM(I1393)</f>
        <v/>
      </c>
      <c r="Q1393" s="129" t="n"/>
      <c r="R1393" s="130" t="n"/>
      <c r="S1393" s="130" t="n"/>
      <c r="T1393" s="131" t="n"/>
      <c r="U1393" s="132" t="n"/>
      <c r="V1393" s="132" t="n"/>
      <c r="W1393" s="133" t="n"/>
      <c r="X1393" s="134" t="n"/>
      <c r="Y1393" s="134" t="n"/>
      <c r="Z1393" s="151" t="n"/>
      <c r="AA1393" s="152" t="n"/>
      <c r="AB1393" s="152" t="n"/>
      <c r="AC1393" s="153" t="n"/>
      <c r="AD1393" s="154" t="n"/>
      <c r="AE1393" s="154" t="n"/>
    </row>
    <row r="1394" ht="15" customHeight="1" thickBot="1">
      <c r="B1394" s="85" t="inlineStr">
        <is>
          <t>45MS11R</t>
        </is>
      </c>
      <c r="C1394" s="89">
        <f>SUMIF(数量表!D:H,B1394,数量表!H:H)</f>
        <v/>
      </c>
      <c r="D1394" t="n">
        <v>27</v>
      </c>
      <c r="E1394" t="n">
        <v>105</v>
      </c>
      <c r="F1394" t="n">
        <v>1176</v>
      </c>
      <c r="G1394" t="inlineStr">
        <is>
          <t>×</t>
        </is>
      </c>
      <c r="H1394" t="n">
        <v>2</v>
      </c>
      <c r="I1394" s="214">
        <f>C1394*H1394</f>
        <v/>
      </c>
      <c r="J1394" s="29" t="n"/>
      <c r="K1394" s="96" t="n"/>
      <c r="L1394" s="97" t="n"/>
      <c r="M1394" s="218" t="n"/>
      <c r="N1394" s="98" t="inlineStr">
        <is>
          <t>27×105</t>
        </is>
      </c>
      <c r="O1394" s="99">
        <f>F1394</f>
        <v/>
      </c>
      <c r="P1394" s="99">
        <f>SUM(I1394)</f>
        <v/>
      </c>
      <c r="Q1394" s="117" t="n"/>
      <c r="R1394" s="118" t="n"/>
      <c r="S1394" s="118" t="n"/>
      <c r="T1394" s="119" t="n"/>
      <c r="U1394" s="120" t="n"/>
      <c r="V1394" s="120" t="n"/>
      <c r="W1394" s="121" t="n"/>
      <c r="X1394" s="122" t="n"/>
      <c r="Y1394" s="122" t="n"/>
      <c r="Z1394" s="143" t="n"/>
      <c r="AA1394" s="140" t="n"/>
      <c r="AB1394" s="140" t="n"/>
      <c r="AC1394" s="144" t="n"/>
      <c r="AD1394" s="142" t="n"/>
      <c r="AE1394" s="142" t="n"/>
    </row>
    <row r="1395" ht="15" customHeight="1" thickBot="1">
      <c r="B1395" s="85" t="inlineStr">
        <is>
          <t>45MS11R</t>
        </is>
      </c>
      <c r="C1395" s="89">
        <f>SUMIF(数量表!D:H,B1395,数量表!H:H)</f>
        <v/>
      </c>
      <c r="D1395" s="89" t="n">
        <v>27</v>
      </c>
      <c r="E1395" s="89" t="n">
        <v>105</v>
      </c>
      <c r="F1395" t="n">
        <v>2298</v>
      </c>
      <c r="G1395" t="inlineStr">
        <is>
          <t>×</t>
        </is>
      </c>
      <c r="H1395" t="n">
        <v>1</v>
      </c>
      <c r="I1395" s="214">
        <f>C1395*H1395</f>
        <v/>
      </c>
      <c r="J1395" s="29" t="n"/>
      <c r="K1395" s="96" t="n"/>
      <c r="L1395" s="97" t="n"/>
      <c r="M1395" s="97" t="n"/>
      <c r="N1395" s="98" t="inlineStr">
        <is>
          <t>27×105</t>
        </is>
      </c>
      <c r="O1395" s="99">
        <f>F1395</f>
        <v/>
      </c>
      <c r="P1395" s="99">
        <f>SUM(I1395)</f>
        <v/>
      </c>
      <c r="Q1395" s="117" t="n"/>
      <c r="R1395" s="118" t="n"/>
      <c r="S1395" s="118" t="n"/>
      <c r="T1395" s="119" t="n"/>
      <c r="U1395" s="120" t="n"/>
      <c r="V1395" s="120" t="n"/>
      <c r="W1395" s="121" t="n"/>
      <c r="X1395" s="122" t="n"/>
      <c r="Y1395" s="122" t="n"/>
      <c r="Z1395" s="143" t="n"/>
      <c r="AA1395" s="140" t="n"/>
      <c r="AB1395" s="140" t="n"/>
      <c r="AC1395" s="144" t="n"/>
      <c r="AD1395" s="142" t="n"/>
      <c r="AE1395" s="142" t="n"/>
    </row>
    <row r="1396" ht="15" customHeight="1" thickBot="1">
      <c r="B1396" s="79" t="inlineStr">
        <is>
          <t>45MS11-R</t>
        </is>
      </c>
      <c r="C1396" s="89">
        <f>SUMIF(数量表!D:H,B1396,数量表!H:H)</f>
        <v/>
      </c>
      <c r="D1396" s="80" t="n">
        <v>27</v>
      </c>
      <c r="E1396" s="80" t="n">
        <v>105</v>
      </c>
      <c r="F1396" s="81" t="n">
        <v>800</v>
      </c>
      <c r="G1396" s="80" t="inlineStr">
        <is>
          <t>×</t>
        </is>
      </c>
      <c r="H1396" s="80" t="n">
        <v>2</v>
      </c>
      <c r="I1396" s="212">
        <f>C1396*H1396</f>
        <v/>
      </c>
      <c r="J1396" s="29" t="n"/>
      <c r="K1396" s="96" t="n"/>
      <c r="L1396" s="97" t="n"/>
      <c r="M1396" s="97" t="n"/>
      <c r="N1396" s="98" t="inlineStr">
        <is>
          <t>27×105</t>
        </is>
      </c>
      <c r="O1396" s="99">
        <f>F1396</f>
        <v/>
      </c>
      <c r="P1396" s="99">
        <f>SUM(I1396)</f>
        <v/>
      </c>
      <c r="Q1396" s="117" t="n"/>
      <c r="R1396" s="118" t="n"/>
      <c r="S1396" s="118" t="n"/>
      <c r="T1396" s="119" t="n"/>
      <c r="U1396" s="120" t="n"/>
      <c r="V1396" s="120" t="n"/>
      <c r="W1396" s="121" t="n"/>
      <c r="X1396" s="122" t="n"/>
      <c r="Y1396" s="122" t="n"/>
      <c r="Z1396" s="143" t="n"/>
      <c r="AA1396" s="140" t="n"/>
      <c r="AB1396" s="140" t="n"/>
      <c r="AC1396" s="144" t="n"/>
      <c r="AD1396" s="142" t="n"/>
      <c r="AE1396" s="142" t="n"/>
    </row>
    <row r="1397" ht="15" customHeight="1" thickBot="1">
      <c r="B1397" s="85" t="inlineStr">
        <is>
          <t>45MS11-R</t>
        </is>
      </c>
      <c r="C1397" s="89">
        <f>SUMIF(数量表!D:H,B1397,数量表!H:H)</f>
        <v/>
      </c>
      <c r="D1397" t="n">
        <v>27</v>
      </c>
      <c r="E1397" t="n">
        <v>105</v>
      </c>
      <c r="F1397" s="86" t="n">
        <v>200</v>
      </c>
      <c r="G1397" t="inlineStr">
        <is>
          <t>×</t>
        </is>
      </c>
      <c r="H1397" t="n">
        <v>1</v>
      </c>
      <c r="I1397" s="214">
        <f>C1397*H1397</f>
        <v/>
      </c>
      <c r="J1397" s="29" t="n"/>
      <c r="K1397" s="96" t="n"/>
      <c r="L1397" s="97" t="n"/>
      <c r="M1397" s="97" t="n"/>
      <c r="N1397" s="98" t="inlineStr">
        <is>
          <t>27×105</t>
        </is>
      </c>
      <c r="O1397" s="99">
        <f>F1397</f>
        <v/>
      </c>
      <c r="P1397" s="99">
        <f>SUM(I1397)</f>
        <v/>
      </c>
      <c r="Q1397" s="117" t="n"/>
      <c r="R1397" s="118" t="n"/>
      <c r="S1397" s="118" t="n"/>
      <c r="T1397" s="119" t="n"/>
      <c r="U1397" s="120" t="n"/>
      <c r="V1397" s="120" t="n"/>
      <c r="W1397" s="121" t="n"/>
      <c r="X1397" s="122" t="n"/>
      <c r="Y1397" s="122" t="n"/>
      <c r="Z1397" s="143" t="n"/>
      <c r="AA1397" s="140" t="n"/>
      <c r="AB1397" s="140" t="n"/>
      <c r="AC1397" s="144" t="n"/>
      <c r="AD1397" s="142" t="n"/>
      <c r="AE1397" s="142" t="n"/>
    </row>
    <row r="1398" ht="15" customHeight="1" thickBot="1">
      <c r="B1398" s="85" t="inlineStr">
        <is>
          <t>45MS11-R</t>
        </is>
      </c>
      <c r="C1398" s="89">
        <f>SUMIF(数量表!D:H,B1398,数量表!H:H)</f>
        <v/>
      </c>
      <c r="D1398" t="n">
        <v>27</v>
      </c>
      <c r="E1398" t="n">
        <v>105</v>
      </c>
      <c r="F1398" s="86" t="n">
        <v>1176</v>
      </c>
      <c r="G1398" t="inlineStr">
        <is>
          <t>×</t>
        </is>
      </c>
      <c r="H1398" t="n">
        <v>2</v>
      </c>
      <c r="I1398" s="214">
        <f>C1398*H1398</f>
        <v/>
      </c>
      <c r="J1398" s="29" t="n"/>
      <c r="K1398" s="106" t="n"/>
      <c r="L1398" s="97" t="n"/>
      <c r="M1398" s="97" t="n"/>
      <c r="N1398" s="98" t="inlineStr">
        <is>
          <t>27×105</t>
        </is>
      </c>
      <c r="O1398" s="99">
        <f>F1398</f>
        <v/>
      </c>
      <c r="P1398" s="99">
        <f>SUM(I1398)</f>
        <v/>
      </c>
      <c r="Q1398" s="117" t="n"/>
      <c r="R1398" s="118" t="n"/>
      <c r="S1398" s="118" t="n"/>
      <c r="T1398" s="119" t="n"/>
      <c r="U1398" s="120" t="n"/>
      <c r="V1398" s="120" t="n"/>
      <c r="W1398" s="121" t="n"/>
      <c r="X1398" s="122" t="n"/>
      <c r="Y1398" s="122" t="n"/>
      <c r="Z1398" s="143" t="n"/>
      <c r="AA1398" s="140" t="n"/>
      <c r="AB1398" s="140" t="n"/>
      <c r="AC1398" s="144" t="n"/>
      <c r="AD1398" s="142" t="n"/>
      <c r="AE1398" s="142" t="n"/>
    </row>
    <row r="1399" ht="15" customHeight="1" thickBot="1">
      <c r="B1399" s="88" t="inlineStr">
        <is>
          <t>45MS11-R</t>
        </is>
      </c>
      <c r="C1399" s="89">
        <f>SUMIF(数量表!D:H,B1399,数量表!H:H)</f>
        <v/>
      </c>
      <c r="D1399" s="89" t="n">
        <v>27</v>
      </c>
      <c r="E1399" s="89" t="n">
        <v>105</v>
      </c>
      <c r="F1399" s="90" t="n">
        <v>868</v>
      </c>
      <c r="G1399" s="89" t="inlineStr">
        <is>
          <t>×</t>
        </is>
      </c>
      <c r="H1399" s="89" t="n">
        <v>1</v>
      </c>
      <c r="I1399" s="213">
        <f>C1399*H1399</f>
        <v/>
      </c>
      <c r="J1399" s="29" t="n"/>
      <c r="K1399" s="106" t="n"/>
      <c r="L1399" s="97" t="n"/>
      <c r="M1399" s="97" t="n"/>
      <c r="N1399" s="98" t="inlineStr">
        <is>
          <t>27×105</t>
        </is>
      </c>
      <c r="O1399" s="99">
        <f>F1399</f>
        <v/>
      </c>
      <c r="P1399" s="99">
        <f>SUM(I1399)</f>
        <v/>
      </c>
      <c r="Q1399" s="117" t="n"/>
      <c r="R1399" s="118" t="n"/>
      <c r="S1399" s="118" t="n"/>
      <c r="T1399" s="119" t="n"/>
      <c r="U1399" s="120" t="n"/>
      <c r="V1399" s="120" t="n"/>
      <c r="W1399" s="121" t="n"/>
      <c r="X1399" s="122" t="n"/>
      <c r="Y1399" s="122" t="n"/>
      <c r="Z1399" s="143" t="n"/>
      <c r="AA1399" s="140" t="n"/>
      <c r="AB1399" s="140" t="n"/>
      <c r="AC1399" s="144" t="n"/>
      <c r="AD1399" s="142" t="n"/>
      <c r="AE1399" s="142" t="n"/>
    </row>
    <row r="1400" ht="15" customHeight="1" thickBot="1">
      <c r="B1400" s="79" t="inlineStr">
        <is>
          <t>45MS11R-R</t>
        </is>
      </c>
      <c r="C1400" s="89">
        <f>SUMIF(数量表!D:H,B1400,数量表!H:H)</f>
        <v/>
      </c>
      <c r="D1400" s="80" t="n">
        <v>27</v>
      </c>
      <c r="E1400" s="80" t="n">
        <v>105</v>
      </c>
      <c r="F1400" s="81" t="n">
        <v>200</v>
      </c>
      <c r="G1400" s="80" t="n"/>
      <c r="H1400" s="82" t="n">
        <v>1</v>
      </c>
      <c r="I1400" s="212">
        <f>C1400*H1400</f>
        <v/>
      </c>
      <c r="J1400" s="29" t="n"/>
      <c r="K1400" s="106" t="n"/>
      <c r="L1400" s="97" t="n"/>
      <c r="M1400" s="97" t="n"/>
      <c r="N1400" s="98" t="inlineStr">
        <is>
          <t>27×105</t>
        </is>
      </c>
      <c r="O1400" s="99">
        <f>F1400</f>
        <v/>
      </c>
      <c r="P1400" s="99">
        <f>SUM(I1400)</f>
        <v/>
      </c>
      <c r="Q1400" s="117" t="n"/>
      <c r="R1400" s="118" t="n"/>
      <c r="S1400" s="118" t="n"/>
      <c r="T1400" s="119" t="n"/>
      <c r="U1400" s="120" t="n"/>
      <c r="V1400" s="120" t="n"/>
      <c r="W1400" s="121" t="n"/>
      <c r="X1400" s="122" t="n"/>
      <c r="Y1400" s="122" t="n"/>
      <c r="Z1400" s="143" t="n"/>
      <c r="AA1400" s="140" t="n"/>
      <c r="AB1400" s="140" t="n"/>
      <c r="AC1400" s="144" t="n"/>
      <c r="AD1400" s="142" t="n"/>
      <c r="AE1400" s="142" t="n"/>
    </row>
    <row r="1401" ht="15" customHeight="1" thickBot="1">
      <c r="B1401" s="85" t="inlineStr">
        <is>
          <t>45MS11R-R</t>
        </is>
      </c>
      <c r="C1401" s="89">
        <f>SUMIF(数量表!D:H,B1401,数量表!H:H)</f>
        <v/>
      </c>
      <c r="D1401" t="n">
        <v>27</v>
      </c>
      <c r="E1401" t="n">
        <v>105</v>
      </c>
      <c r="F1401" s="86" t="n">
        <v>760</v>
      </c>
      <c r="H1401" s="87" t="n">
        <v>2</v>
      </c>
      <c r="I1401" s="214">
        <f>C1401*H1401</f>
        <v/>
      </c>
      <c r="J1401" s="29" t="n"/>
      <c r="K1401" s="106" t="n"/>
      <c r="L1401" s="97" t="n"/>
      <c r="M1401" s="97" t="n"/>
      <c r="N1401" s="98" t="inlineStr">
        <is>
          <t>27×105</t>
        </is>
      </c>
      <c r="O1401" s="99">
        <f>F1401</f>
        <v/>
      </c>
      <c r="P1401" s="99">
        <f>SUM(I1401)</f>
        <v/>
      </c>
      <c r="Q1401" s="117" t="n"/>
      <c r="R1401" s="118" t="n"/>
      <c r="S1401" s="118" t="n"/>
      <c r="T1401" s="119" t="n"/>
      <c r="U1401" s="120" t="n"/>
      <c r="V1401" s="120" t="n"/>
      <c r="W1401" s="121" t="n"/>
      <c r="X1401" s="122" t="n"/>
      <c r="Y1401" s="122" t="n"/>
      <c r="Z1401" s="143" t="n"/>
      <c r="AA1401" s="140" t="n"/>
      <c r="AB1401" s="140" t="n"/>
      <c r="AC1401" s="144" t="n"/>
      <c r="AD1401" s="142" t="n"/>
      <c r="AE1401" s="142" t="n"/>
    </row>
    <row r="1402" ht="15" customHeight="1" thickBot="1">
      <c r="B1402" s="85" t="inlineStr">
        <is>
          <t>45MS11R-R</t>
        </is>
      </c>
      <c r="C1402" s="89">
        <f>SUMIF(数量表!D:H,B1402,数量表!H:H)</f>
        <v/>
      </c>
      <c r="D1402" t="n">
        <v>27</v>
      </c>
      <c r="E1402" t="n">
        <v>105</v>
      </c>
      <c r="F1402" s="86" t="n">
        <v>1176</v>
      </c>
      <c r="H1402" s="87" t="n">
        <v>2</v>
      </c>
      <c r="I1402" s="214">
        <f>C1402*H1402</f>
        <v/>
      </c>
      <c r="J1402" s="29" t="n"/>
      <c r="K1402" s="106" t="n"/>
      <c r="L1402" s="97" t="n"/>
      <c r="M1402" s="97" t="n"/>
      <c r="N1402" s="98" t="inlineStr">
        <is>
          <t>27×105</t>
        </is>
      </c>
      <c r="O1402" s="99">
        <f>F1402</f>
        <v/>
      </c>
      <c r="P1402" s="99">
        <f>SUM(I1402)</f>
        <v/>
      </c>
      <c r="Q1402" s="117" t="n"/>
      <c r="R1402" s="118" t="n"/>
      <c r="S1402" s="118" t="n"/>
      <c r="T1402" s="119" t="n"/>
      <c r="U1402" s="120" t="n"/>
      <c r="V1402" s="120" t="n"/>
      <c r="W1402" s="121" t="n"/>
      <c r="X1402" s="122" t="n"/>
      <c r="Y1402" s="122" t="n"/>
      <c r="Z1402" s="143" t="n"/>
      <c r="AA1402" s="140" t="n"/>
      <c r="AB1402" s="140" t="n"/>
      <c r="AC1402" s="144" t="n"/>
      <c r="AD1402" s="142" t="n"/>
      <c r="AE1402" s="142" t="n"/>
    </row>
    <row r="1403" ht="15" customHeight="1" thickBot="1">
      <c r="B1403" s="85" t="inlineStr">
        <is>
          <t>45MS11R-R</t>
        </is>
      </c>
      <c r="C1403" s="89">
        <f>SUMIF(数量表!D:H,B1403,数量表!H:H)</f>
        <v/>
      </c>
      <c r="D1403" t="n">
        <v>27</v>
      </c>
      <c r="E1403" t="n">
        <v>105</v>
      </c>
      <c r="F1403" s="86" t="n">
        <v>868</v>
      </c>
      <c r="H1403" s="87" t="n">
        <v>1</v>
      </c>
      <c r="I1403" s="214">
        <f>C1403*H1403</f>
        <v/>
      </c>
      <c r="J1403" s="29" t="n"/>
      <c r="K1403" s="106" t="n"/>
      <c r="L1403" s="97" t="n"/>
      <c r="M1403" s="97" t="n"/>
      <c r="N1403" s="98" t="inlineStr">
        <is>
          <t>27×105</t>
        </is>
      </c>
      <c r="O1403" s="99">
        <f>F1403</f>
        <v/>
      </c>
      <c r="P1403" s="99">
        <f>SUM(I1403)</f>
        <v/>
      </c>
      <c r="Q1403" s="117" t="n"/>
      <c r="R1403" s="118" t="n"/>
      <c r="S1403" s="118" t="n"/>
      <c r="T1403" s="119" t="n"/>
      <c r="U1403" s="120" t="n"/>
      <c r="V1403" s="120" t="n"/>
      <c r="W1403" s="121" t="n"/>
      <c r="X1403" s="122" t="n"/>
      <c r="Y1403" s="122" t="n"/>
      <c r="Z1403" s="143" t="n"/>
      <c r="AA1403" s="140" t="n"/>
      <c r="AB1403" s="140" t="n"/>
      <c r="AC1403" s="144" t="n"/>
      <c r="AD1403" s="142" t="n"/>
      <c r="AE1403" s="142" t="n"/>
    </row>
    <row r="1404" ht="15" customHeight="1" thickBot="1">
      <c r="B1404" s="88" t="inlineStr">
        <is>
          <t>45MS11R-R</t>
        </is>
      </c>
      <c r="C1404" s="89">
        <f>SUMIF(数量表!D:H,B1404,数量表!H:H)</f>
        <v/>
      </c>
      <c r="D1404" s="89" t="n">
        <v>27</v>
      </c>
      <c r="E1404" s="89" t="n">
        <v>105</v>
      </c>
      <c r="F1404" s="90" t="n">
        <v>2298</v>
      </c>
      <c r="G1404" s="89" t="n"/>
      <c r="H1404" s="91" t="n">
        <v>1</v>
      </c>
      <c r="I1404" s="213">
        <f>C1404*H1404</f>
        <v/>
      </c>
      <c r="J1404" s="29" t="n"/>
      <c r="K1404" s="106" t="n"/>
      <c r="L1404" s="97" t="n"/>
      <c r="M1404" s="97" t="n"/>
      <c r="N1404" s="98" t="inlineStr">
        <is>
          <t>27×105</t>
        </is>
      </c>
      <c r="O1404" s="99">
        <f>F1404</f>
        <v/>
      </c>
      <c r="P1404" s="99">
        <f>SUM(I1404)</f>
        <v/>
      </c>
      <c r="Q1404" s="117" t="n"/>
      <c r="R1404" s="118" t="n"/>
      <c r="S1404" s="118" t="n"/>
      <c r="T1404" s="119" t="n"/>
      <c r="U1404" s="120" t="n"/>
      <c r="V1404" s="120" t="n"/>
      <c r="W1404" s="121" t="n"/>
      <c r="X1404" s="122" t="n"/>
      <c r="Y1404" s="122" t="n"/>
      <c r="Z1404" s="143" t="n"/>
      <c r="AA1404" s="140" t="n"/>
      <c r="AB1404" s="140" t="n"/>
      <c r="AC1404" s="144" t="n"/>
      <c r="AD1404" s="142" t="n"/>
      <c r="AE1404" s="142" t="n"/>
    </row>
    <row r="1405" ht="15" customHeight="1" thickBot="1">
      <c r="B1405" s="79" t="inlineStr">
        <is>
          <t>45MSQ11-L</t>
        </is>
      </c>
      <c r="C1405" s="89">
        <f>SUMIF(数量表!D:H,B1405,数量表!H:H)</f>
        <v/>
      </c>
      <c r="D1405" s="80" t="n">
        <v>27</v>
      </c>
      <c r="E1405" s="80" t="n">
        <v>105</v>
      </c>
      <c r="F1405" s="80" t="n">
        <v>868</v>
      </c>
      <c r="G1405" s="80" t="inlineStr">
        <is>
          <t>×</t>
        </is>
      </c>
      <c r="H1405" s="82" t="n">
        <v>1</v>
      </c>
      <c r="I1405" s="212">
        <f>C1405*H1405</f>
        <v/>
      </c>
      <c r="J1405" s="29" t="n"/>
      <c r="K1405" s="106" t="n"/>
      <c r="L1405" s="97" t="n"/>
      <c r="M1405" s="97" t="n"/>
      <c r="N1405" s="98" t="inlineStr">
        <is>
          <t>27×105</t>
        </is>
      </c>
      <c r="O1405" s="99">
        <f>F1405</f>
        <v/>
      </c>
      <c r="P1405" s="99">
        <f>SUM(I1405)</f>
        <v/>
      </c>
      <c r="Q1405" s="117" t="n"/>
      <c r="R1405" s="118" t="n"/>
      <c r="S1405" s="118" t="n"/>
      <c r="T1405" s="119" t="n"/>
      <c r="U1405" s="120" t="n"/>
      <c r="V1405" s="120" t="n"/>
      <c r="W1405" s="121" t="n"/>
      <c r="X1405" s="122" t="n"/>
      <c r="Y1405" s="122" t="n"/>
      <c r="Z1405" s="143" t="n"/>
      <c r="AA1405" s="140" t="n"/>
      <c r="AB1405" s="140" t="n"/>
      <c r="AC1405" s="144" t="n"/>
      <c r="AD1405" s="142" t="n"/>
      <c r="AE1405" s="142" t="n"/>
    </row>
    <row r="1406" ht="15" customHeight="1" thickBot="1">
      <c r="B1406" s="85" t="inlineStr">
        <is>
          <t>45MSQ11-L</t>
        </is>
      </c>
      <c r="C1406" s="89">
        <f>SUMIF(数量表!D:H,B1406,数量表!H:H)</f>
        <v/>
      </c>
      <c r="D1406" t="n">
        <v>27</v>
      </c>
      <c r="E1406" t="n">
        <v>105</v>
      </c>
      <c r="F1406" t="n">
        <v>200</v>
      </c>
      <c r="G1406" t="inlineStr">
        <is>
          <t>×</t>
        </is>
      </c>
      <c r="H1406" s="87" t="n">
        <v>1</v>
      </c>
      <c r="I1406" s="214">
        <f>C1406*H1406</f>
        <v/>
      </c>
      <c r="J1406" s="29" t="n"/>
      <c r="K1406" s="106" t="n"/>
      <c r="L1406" s="97" t="n"/>
      <c r="M1406" s="97" t="n"/>
      <c r="N1406" s="98" t="inlineStr">
        <is>
          <t>27×105</t>
        </is>
      </c>
      <c r="O1406" s="99">
        <f>F1406</f>
        <v/>
      </c>
      <c r="P1406" s="99">
        <f>SUM(I1406)</f>
        <v/>
      </c>
      <c r="Q1406" s="117" t="n"/>
      <c r="R1406" s="118" t="n"/>
      <c r="S1406" s="118" t="n"/>
      <c r="T1406" s="119" t="n"/>
      <c r="U1406" s="120" t="n"/>
      <c r="V1406" s="120" t="n"/>
      <c r="W1406" s="121" t="n"/>
      <c r="X1406" s="122" t="n"/>
      <c r="Y1406" s="122" t="n"/>
      <c r="Z1406" s="143" t="n"/>
      <c r="AA1406" s="140" t="n"/>
      <c r="AB1406" s="140" t="n"/>
      <c r="AC1406" s="144" t="n"/>
      <c r="AD1406" s="142" t="n"/>
      <c r="AE1406" s="142" t="n"/>
    </row>
    <row r="1407" ht="15" customHeight="1" thickBot="1">
      <c r="B1407" s="85" t="inlineStr">
        <is>
          <t>45MSQ11-L</t>
        </is>
      </c>
      <c r="C1407" s="89">
        <f>SUMIF(数量表!D:H,B1407,数量表!H:H)</f>
        <v/>
      </c>
      <c r="D1407" t="n">
        <v>27</v>
      </c>
      <c r="E1407" t="n">
        <v>105</v>
      </c>
      <c r="F1407" t="n">
        <v>1176</v>
      </c>
      <c r="G1407" t="inlineStr">
        <is>
          <t>×</t>
        </is>
      </c>
      <c r="H1407" s="87" t="n">
        <v>2</v>
      </c>
      <c r="I1407" s="214">
        <f>C1407*H1407</f>
        <v/>
      </c>
      <c r="J1407" s="29" t="n"/>
      <c r="K1407" s="106" t="n"/>
      <c r="L1407" s="97" t="n"/>
      <c r="M1407" s="97" t="n"/>
      <c r="N1407" s="98" t="inlineStr">
        <is>
          <t>27×105</t>
        </is>
      </c>
      <c r="O1407" s="99">
        <f>F1407</f>
        <v/>
      </c>
      <c r="P1407" s="99">
        <f>SUM(I1407)</f>
        <v/>
      </c>
      <c r="Q1407" s="117" t="n"/>
      <c r="R1407" s="118" t="n"/>
      <c r="S1407" s="118" t="n"/>
      <c r="T1407" s="119" t="n"/>
      <c r="U1407" s="120" t="n"/>
      <c r="V1407" s="120" t="n"/>
      <c r="W1407" s="121" t="n"/>
      <c r="X1407" s="122" t="n"/>
      <c r="Y1407" s="122" t="n"/>
      <c r="Z1407" s="143" t="n"/>
      <c r="AA1407" s="140" t="n"/>
      <c r="AB1407" s="140" t="n"/>
      <c r="AC1407" s="144" t="n"/>
      <c r="AD1407" s="142" t="n"/>
      <c r="AE1407" s="142" t="n"/>
    </row>
    <row r="1408" ht="15" customHeight="1" thickBot="1">
      <c r="B1408" s="88" t="inlineStr">
        <is>
          <t>45MSQ11-L</t>
        </is>
      </c>
      <c r="C1408" s="89">
        <f>SUMIF(数量表!D:H,B1408,数量表!H:H)</f>
        <v/>
      </c>
      <c r="D1408" s="89" t="n">
        <v>27</v>
      </c>
      <c r="E1408" s="89" t="n">
        <v>105</v>
      </c>
      <c r="F1408" s="89" t="n">
        <v>572.5</v>
      </c>
      <c r="G1408" s="89" t="inlineStr">
        <is>
          <t>×</t>
        </is>
      </c>
      <c r="H1408" s="91" t="n">
        <v>2</v>
      </c>
      <c r="I1408" s="213">
        <f>C1408*H1408</f>
        <v/>
      </c>
      <c r="J1408" s="29" t="n"/>
      <c r="K1408" s="106" t="n"/>
      <c r="L1408" s="97" t="n"/>
      <c r="M1408" s="97" t="n"/>
      <c r="N1408" s="98" t="inlineStr">
        <is>
          <t>27×105</t>
        </is>
      </c>
      <c r="O1408" s="99">
        <f>F1408</f>
        <v/>
      </c>
      <c r="P1408" s="99">
        <f>SUM(I1408)</f>
        <v/>
      </c>
      <c r="Q1408" s="117" t="n"/>
      <c r="R1408" s="118" t="n"/>
      <c r="S1408" s="118" t="n"/>
      <c r="T1408" s="119" t="n"/>
      <c r="U1408" s="120" t="n"/>
      <c r="V1408" s="120" t="n"/>
      <c r="W1408" s="121" t="n"/>
      <c r="X1408" s="122" t="n"/>
      <c r="Y1408" s="122" t="n"/>
      <c r="Z1408" s="143" t="n"/>
      <c r="AA1408" s="140" t="n"/>
      <c r="AB1408" s="140" t="n"/>
      <c r="AC1408" s="144" t="n"/>
      <c r="AD1408" s="142" t="n"/>
      <c r="AE1408" s="142" t="n"/>
    </row>
    <row r="1409" ht="15" customHeight="1" thickBot="1">
      <c r="B1409" s="79" t="inlineStr">
        <is>
          <t>45MSQ11L-L</t>
        </is>
      </c>
      <c r="C1409" s="89">
        <f>SUMIF(数量表!D:H,B1409,数量表!H:H)</f>
        <v/>
      </c>
      <c r="D1409" t="n">
        <v>27</v>
      </c>
      <c r="E1409" t="n">
        <v>105</v>
      </c>
      <c r="F1409" t="n">
        <v>868</v>
      </c>
      <c r="G1409" t="inlineStr">
        <is>
          <t>×</t>
        </is>
      </c>
      <c r="H1409" s="87" t="n">
        <v>1</v>
      </c>
      <c r="I1409" s="214">
        <f>C1409*H1409</f>
        <v/>
      </c>
      <c r="J1409" s="29" t="n"/>
      <c r="K1409" s="106" t="n"/>
      <c r="L1409" s="97" t="n"/>
      <c r="M1409" s="97" t="n"/>
      <c r="N1409" s="98" t="inlineStr">
        <is>
          <t>27×105</t>
        </is>
      </c>
      <c r="O1409" s="99">
        <f>F1409</f>
        <v/>
      </c>
      <c r="P1409" s="99">
        <f>SUM(I1409)</f>
        <v/>
      </c>
      <c r="Q1409" s="117" t="n"/>
      <c r="R1409" s="118" t="n"/>
      <c r="S1409" s="118" t="n"/>
      <c r="T1409" s="119" t="n"/>
      <c r="U1409" s="120" t="n"/>
      <c r="V1409" s="120" t="n"/>
      <c r="W1409" s="121" t="n"/>
      <c r="X1409" s="122" t="n"/>
      <c r="Y1409" s="122" t="n"/>
      <c r="Z1409" s="143" t="n"/>
      <c r="AA1409" s="140" t="n"/>
      <c r="AB1409" s="140" t="n"/>
      <c r="AC1409" s="144" t="n"/>
      <c r="AD1409" s="142" t="n"/>
      <c r="AE1409" s="142" t="n"/>
    </row>
    <row r="1410" ht="15" customHeight="1" thickBot="1">
      <c r="B1410" s="85" t="inlineStr">
        <is>
          <t>45MSQ11L-L</t>
        </is>
      </c>
      <c r="C1410" s="89">
        <f>SUMIF(数量表!D:H,B1410,数量表!H:H)</f>
        <v/>
      </c>
      <c r="D1410" t="n">
        <v>27</v>
      </c>
      <c r="E1410" t="n">
        <v>105</v>
      </c>
      <c r="F1410" t="n">
        <v>2298</v>
      </c>
      <c r="G1410" t="inlineStr">
        <is>
          <t>×</t>
        </is>
      </c>
      <c r="H1410" s="87" t="n">
        <v>1</v>
      </c>
      <c r="I1410" s="214">
        <f>C1410*H1410</f>
        <v/>
      </c>
      <c r="J1410" s="29" t="n"/>
      <c r="K1410" s="106" t="n"/>
      <c r="L1410" s="97" t="n"/>
      <c r="M1410" s="97" t="n"/>
      <c r="N1410" s="98" t="inlineStr">
        <is>
          <t>27×105</t>
        </is>
      </c>
      <c r="O1410" s="99">
        <f>F1410</f>
        <v/>
      </c>
      <c r="P1410" s="99">
        <f>SUM(I1410)</f>
        <v/>
      </c>
      <c r="Q1410" s="117" t="n"/>
      <c r="R1410" s="118" t="n"/>
      <c r="S1410" s="118" t="n"/>
      <c r="T1410" s="119" t="n"/>
      <c r="U1410" s="120" t="n"/>
      <c r="V1410" s="120" t="n"/>
      <c r="W1410" s="121" t="n"/>
      <c r="X1410" s="122" t="n"/>
      <c r="Y1410" s="122" t="n"/>
      <c r="Z1410" s="143" t="n"/>
      <c r="AA1410" s="140" t="n"/>
      <c r="AB1410" s="140" t="n"/>
      <c r="AC1410" s="144" t="n"/>
      <c r="AD1410" s="142" t="n"/>
      <c r="AE1410" s="142" t="n"/>
    </row>
    <row r="1411" ht="15" customHeight="1" thickBot="1">
      <c r="B1411" s="85" t="inlineStr">
        <is>
          <t>45MSQ11L-L</t>
        </is>
      </c>
      <c r="C1411" s="89">
        <f>SUMIF(数量表!D:H,B1411,数量表!H:H)</f>
        <v/>
      </c>
      <c r="D1411" t="n">
        <v>27</v>
      </c>
      <c r="E1411" t="n">
        <v>105</v>
      </c>
      <c r="F1411" t="n">
        <v>200</v>
      </c>
      <c r="G1411" t="inlineStr">
        <is>
          <t>×</t>
        </is>
      </c>
      <c r="H1411" s="87" t="n">
        <v>1</v>
      </c>
      <c r="I1411" s="214">
        <f>C1411*H1411</f>
        <v/>
      </c>
      <c r="J1411" s="29" t="n"/>
      <c r="K1411" s="106" t="n"/>
      <c r="L1411" s="97" t="n"/>
      <c r="M1411" s="97" t="n"/>
      <c r="N1411" s="98" t="inlineStr">
        <is>
          <t>27×105</t>
        </is>
      </c>
      <c r="O1411" s="99">
        <f>F1411</f>
        <v/>
      </c>
      <c r="P1411" s="99">
        <f>SUM(I1411)</f>
        <v/>
      </c>
      <c r="Q1411" s="117" t="n"/>
      <c r="R1411" s="118" t="n"/>
      <c r="S1411" s="118" t="n"/>
      <c r="T1411" s="119" t="n"/>
      <c r="U1411" s="120" t="n"/>
      <c r="V1411" s="120" t="n"/>
      <c r="W1411" s="121" t="n"/>
      <c r="X1411" s="122" t="n"/>
      <c r="Y1411" s="122" t="n"/>
      <c r="Z1411" s="143" t="n"/>
      <c r="AA1411" s="140" t="n"/>
      <c r="AB1411" s="140" t="n"/>
      <c r="AC1411" s="144" t="n"/>
      <c r="AD1411" s="142" t="n"/>
      <c r="AE1411" s="142" t="n"/>
    </row>
    <row r="1412" ht="15" customHeight="1" thickBot="1">
      <c r="B1412" s="85" t="inlineStr">
        <is>
          <t>45MSQ11L-L</t>
        </is>
      </c>
      <c r="C1412" s="89">
        <f>SUMIF(数量表!D:H,B1412,数量表!H:H)</f>
        <v/>
      </c>
      <c r="D1412" t="n">
        <v>27</v>
      </c>
      <c r="E1412" t="n">
        <v>105</v>
      </c>
      <c r="F1412" t="n">
        <v>532.5</v>
      </c>
      <c r="G1412" t="inlineStr">
        <is>
          <t>×</t>
        </is>
      </c>
      <c r="H1412" s="87" t="n">
        <v>2</v>
      </c>
      <c r="I1412" s="214">
        <f>C1412*H1412</f>
        <v/>
      </c>
      <c r="J1412" s="29" t="n"/>
      <c r="K1412" s="106" t="n"/>
      <c r="L1412" s="97" t="n"/>
      <c r="M1412" s="97" t="n"/>
      <c r="N1412" s="98" t="inlineStr">
        <is>
          <t>27×105</t>
        </is>
      </c>
      <c r="O1412" s="99">
        <f>F1412</f>
        <v/>
      </c>
      <c r="P1412" s="99">
        <f>SUM(I1412)</f>
        <v/>
      </c>
      <c r="Q1412" s="117" t="n"/>
      <c r="R1412" s="118" t="n"/>
      <c r="S1412" s="118" t="n"/>
      <c r="T1412" s="119" t="n"/>
      <c r="U1412" s="120" t="n"/>
      <c r="V1412" s="120" t="n"/>
      <c r="W1412" s="121" t="n"/>
      <c r="X1412" s="122" t="n"/>
      <c r="Y1412" s="122" t="n"/>
      <c r="Z1412" s="143" t="n"/>
      <c r="AA1412" s="140" t="n"/>
      <c r="AB1412" s="140" t="n"/>
      <c r="AC1412" s="144" t="n"/>
      <c r="AD1412" s="142" t="n"/>
      <c r="AE1412" s="142" t="n"/>
    </row>
    <row r="1413" ht="15" customHeight="1" thickBot="1">
      <c r="B1413" s="88" t="inlineStr">
        <is>
          <t>45MSQ11L-L</t>
        </is>
      </c>
      <c r="C1413" s="89">
        <f>SUMIF(数量表!D:H,B1413,数量表!H:H)</f>
        <v/>
      </c>
      <c r="D1413" s="89" t="n">
        <v>27</v>
      </c>
      <c r="E1413" s="89" t="n">
        <v>105</v>
      </c>
      <c r="F1413" s="89" t="n">
        <v>1176</v>
      </c>
      <c r="G1413" s="89" t="inlineStr">
        <is>
          <t>×</t>
        </is>
      </c>
      <c r="H1413" s="91" t="n">
        <v>2</v>
      </c>
      <c r="I1413" s="213">
        <f>C1413*H1413</f>
        <v/>
      </c>
      <c r="J1413" s="29" t="n"/>
      <c r="K1413" s="106" t="n"/>
      <c r="L1413" s="97" t="n"/>
      <c r="M1413" s="97" t="n"/>
      <c r="N1413" s="98" t="inlineStr">
        <is>
          <t>27×105</t>
        </is>
      </c>
      <c r="O1413" s="99">
        <f>F1413</f>
        <v/>
      </c>
      <c r="P1413" s="99">
        <f>SUM(I1413)</f>
        <v/>
      </c>
      <c r="Q1413" s="117" t="n"/>
      <c r="R1413" s="118" t="n"/>
      <c r="S1413" s="118" t="n"/>
      <c r="T1413" s="119" t="n"/>
      <c r="U1413" s="120" t="n"/>
      <c r="V1413" s="120" t="n"/>
      <c r="W1413" s="121" t="n"/>
      <c r="X1413" s="122" t="n"/>
      <c r="Y1413" s="122" t="n"/>
      <c r="Z1413" s="143" t="n"/>
      <c r="AA1413" s="140" t="n"/>
      <c r="AB1413" s="140" t="n"/>
      <c r="AC1413" s="144" t="n"/>
      <c r="AD1413" s="142" t="n"/>
      <c r="AE1413" s="142" t="n"/>
    </row>
    <row r="1414" ht="15" customHeight="1" thickBot="1">
      <c r="B1414" s="85" t="inlineStr">
        <is>
          <t>45MSQ11-R</t>
        </is>
      </c>
      <c r="C1414" s="89">
        <f>SUMIF(数量表!D:H,B1414,数量表!H:H)</f>
        <v/>
      </c>
      <c r="D1414" s="80" t="n">
        <v>27</v>
      </c>
      <c r="E1414" s="80" t="n">
        <v>105</v>
      </c>
      <c r="F1414" s="80" t="n">
        <v>868</v>
      </c>
      <c r="G1414" s="80" t="inlineStr">
        <is>
          <t>×</t>
        </is>
      </c>
      <c r="H1414" s="82" t="n">
        <v>1</v>
      </c>
      <c r="I1414" s="212">
        <f>C1414*H1414</f>
        <v/>
      </c>
      <c r="J1414" s="29" t="n"/>
      <c r="K1414" s="106" t="n"/>
      <c r="L1414" s="97" t="n"/>
      <c r="M1414" s="97" t="n"/>
      <c r="N1414" s="98" t="inlineStr">
        <is>
          <t>27×105</t>
        </is>
      </c>
      <c r="O1414" s="99">
        <f>F1414</f>
        <v/>
      </c>
      <c r="P1414" s="99">
        <f>SUM(I1414)</f>
        <v/>
      </c>
      <c r="Q1414" s="117" t="n"/>
      <c r="R1414" s="118" t="n"/>
      <c r="S1414" s="118" t="n"/>
      <c r="T1414" s="119" t="n"/>
      <c r="U1414" s="120" t="n"/>
      <c r="V1414" s="120" t="n"/>
      <c r="W1414" s="121" t="n"/>
      <c r="X1414" s="122" t="n"/>
      <c r="Y1414" s="122" t="n"/>
      <c r="Z1414" s="143" t="n"/>
      <c r="AA1414" s="140" t="n"/>
      <c r="AB1414" s="140" t="n"/>
      <c r="AC1414" s="144" t="n"/>
      <c r="AD1414" s="142" t="n"/>
      <c r="AE1414" s="142" t="n"/>
    </row>
    <row r="1415" ht="15" customHeight="1" thickBot="1">
      <c r="B1415" s="85" t="inlineStr">
        <is>
          <t>45MSQ11-R</t>
        </is>
      </c>
      <c r="C1415" s="89">
        <f>SUMIF(数量表!D:H,B1415,数量表!H:H)</f>
        <v/>
      </c>
      <c r="D1415" t="n">
        <v>27</v>
      </c>
      <c r="E1415" t="n">
        <v>105</v>
      </c>
      <c r="F1415" t="n">
        <v>200</v>
      </c>
      <c r="G1415" t="inlineStr">
        <is>
          <t>×</t>
        </is>
      </c>
      <c r="H1415" s="87" t="n">
        <v>1</v>
      </c>
      <c r="I1415" s="214">
        <f>C1415*H1415</f>
        <v/>
      </c>
      <c r="J1415" s="29" t="n"/>
      <c r="K1415" s="106" t="n"/>
      <c r="L1415" s="97" t="n"/>
      <c r="M1415" s="97" t="n"/>
      <c r="N1415" s="98" t="inlineStr">
        <is>
          <t>27×105</t>
        </is>
      </c>
      <c r="O1415" s="99">
        <f>F1415</f>
        <v/>
      </c>
      <c r="P1415" s="99">
        <f>SUM(I1415)</f>
        <v/>
      </c>
      <c r="Q1415" s="117" t="n"/>
      <c r="R1415" s="118" t="n"/>
      <c r="S1415" s="118" t="n"/>
      <c r="T1415" s="119" t="n"/>
      <c r="U1415" s="120" t="n"/>
      <c r="V1415" s="120" t="n"/>
      <c r="W1415" s="121" t="n"/>
      <c r="X1415" s="122" t="n"/>
      <c r="Y1415" s="122" t="n"/>
      <c r="Z1415" s="143" t="n"/>
      <c r="AA1415" s="140" t="n"/>
      <c r="AB1415" s="140" t="n"/>
      <c r="AC1415" s="144" t="n"/>
      <c r="AD1415" s="142" t="n"/>
      <c r="AE1415" s="142" t="n"/>
    </row>
    <row r="1416" ht="15" customHeight="1" thickBot="1">
      <c r="B1416" s="85" t="inlineStr">
        <is>
          <t>45MSQ11-R</t>
        </is>
      </c>
      <c r="C1416" s="89">
        <f>SUMIF(数量表!D:H,B1416,数量表!H:H)</f>
        <v/>
      </c>
      <c r="D1416" t="n">
        <v>27</v>
      </c>
      <c r="E1416" t="n">
        <v>105</v>
      </c>
      <c r="F1416" t="n">
        <v>1176</v>
      </c>
      <c r="G1416" t="inlineStr">
        <is>
          <t>×</t>
        </is>
      </c>
      <c r="H1416" s="87" t="n">
        <v>2</v>
      </c>
      <c r="I1416" s="214">
        <f>C1416*H1416</f>
        <v/>
      </c>
      <c r="J1416" s="29" t="n"/>
      <c r="K1416" s="96" t="n"/>
      <c r="L1416" s="97" t="n"/>
      <c r="M1416" s="97" t="n"/>
      <c r="N1416" s="98" t="inlineStr">
        <is>
          <t>27×105</t>
        </is>
      </c>
      <c r="O1416" s="99">
        <f>F1416</f>
        <v/>
      </c>
      <c r="P1416" s="99">
        <f>SUM(I1416)</f>
        <v/>
      </c>
      <c r="Q1416" s="117" t="n"/>
      <c r="R1416" s="118" t="n"/>
      <c r="S1416" s="118" t="n"/>
      <c r="T1416" s="119" t="n"/>
      <c r="U1416" s="120" t="n"/>
      <c r="V1416" s="120" t="n"/>
      <c r="W1416" s="121" t="n"/>
      <c r="X1416" s="122" t="n"/>
      <c r="Y1416" s="122" t="n"/>
      <c r="Z1416" s="143" t="n"/>
      <c r="AA1416" s="140" t="n"/>
      <c r="AB1416" s="140" t="n"/>
      <c r="AC1416" s="144" t="n"/>
      <c r="AD1416" s="142" t="n"/>
      <c r="AE1416" s="142" t="n"/>
    </row>
    <row r="1417" ht="15" customHeight="1" thickBot="1">
      <c r="B1417" s="88" t="inlineStr">
        <is>
          <t>45MSQ11-R</t>
        </is>
      </c>
      <c r="C1417" s="89">
        <f>SUMIF(数量表!D:H,B1417,数量表!H:H)</f>
        <v/>
      </c>
      <c r="D1417" s="89" t="n">
        <v>27</v>
      </c>
      <c r="E1417" s="89" t="n">
        <v>105</v>
      </c>
      <c r="F1417" s="89" t="n">
        <v>572.5</v>
      </c>
      <c r="G1417" s="89" t="inlineStr">
        <is>
          <t>×</t>
        </is>
      </c>
      <c r="H1417" s="91" t="n">
        <v>2</v>
      </c>
      <c r="I1417" s="213">
        <f>C1417*H1417</f>
        <v/>
      </c>
      <c r="J1417" s="29" t="n"/>
      <c r="K1417" s="96" t="n"/>
      <c r="L1417" s="97" t="n"/>
      <c r="M1417" s="97" t="n"/>
      <c r="N1417" s="98" t="inlineStr">
        <is>
          <t>27×105</t>
        </is>
      </c>
      <c r="O1417" s="99">
        <f>F1417</f>
        <v/>
      </c>
      <c r="P1417" s="99">
        <f>SUM(I1417)</f>
        <v/>
      </c>
      <c r="Q1417" s="117" t="n"/>
      <c r="R1417" s="118" t="n"/>
      <c r="S1417" s="118" t="n"/>
      <c r="T1417" s="119" t="n"/>
      <c r="U1417" s="120" t="n"/>
      <c r="V1417" s="120" t="n"/>
      <c r="W1417" s="121" t="n"/>
      <c r="X1417" s="122" t="n"/>
      <c r="Y1417" s="122" t="n"/>
      <c r="Z1417" s="143" t="n"/>
      <c r="AA1417" s="140" t="n"/>
      <c r="AB1417" s="140" t="n"/>
      <c r="AC1417" s="144" t="n"/>
      <c r="AD1417" s="142" t="n"/>
      <c r="AE1417" s="142" t="n"/>
    </row>
    <row r="1418" ht="15" customHeight="1" thickBot="1">
      <c r="B1418" s="85" t="inlineStr">
        <is>
          <t>45MSQ11R-R</t>
        </is>
      </c>
      <c r="C1418" s="89">
        <f>SUMIF(数量表!D:H,B1418,数量表!H:H)</f>
        <v/>
      </c>
      <c r="D1418" t="n">
        <v>27</v>
      </c>
      <c r="E1418" t="n">
        <v>105</v>
      </c>
      <c r="F1418" t="n">
        <v>868</v>
      </c>
      <c r="G1418" t="inlineStr">
        <is>
          <t>×</t>
        </is>
      </c>
      <c r="H1418" s="87" t="n">
        <v>1</v>
      </c>
      <c r="I1418" s="214">
        <f>C1418*H1418</f>
        <v/>
      </c>
      <c r="J1418" s="29" t="n"/>
      <c r="K1418" s="96" t="n"/>
      <c r="L1418" s="97" t="n"/>
      <c r="M1418" s="97" t="n"/>
      <c r="N1418" s="98" t="inlineStr">
        <is>
          <t>27×105</t>
        </is>
      </c>
      <c r="O1418" s="99">
        <f>F1418</f>
        <v/>
      </c>
      <c r="P1418" s="99">
        <f>SUM(I1418)</f>
        <v/>
      </c>
      <c r="Q1418" s="117" t="n"/>
      <c r="R1418" s="118" t="n"/>
      <c r="S1418" s="118" t="n"/>
      <c r="T1418" s="119" t="n"/>
      <c r="U1418" s="120" t="n"/>
      <c r="V1418" s="120" t="n"/>
      <c r="W1418" s="121" t="n"/>
      <c r="X1418" s="122" t="n"/>
      <c r="Y1418" s="122" t="n"/>
      <c r="Z1418" s="143" t="n"/>
      <c r="AA1418" s="140" t="n"/>
      <c r="AB1418" s="140" t="n"/>
      <c r="AC1418" s="144" t="n"/>
      <c r="AD1418" s="142" t="n"/>
      <c r="AE1418" s="142" t="n"/>
    </row>
    <row r="1419" ht="15" customHeight="1" thickBot="1">
      <c r="B1419" s="85" t="inlineStr">
        <is>
          <t>45MSQ11R-R</t>
        </is>
      </c>
      <c r="C1419" s="89">
        <f>SUMIF(数量表!D:H,B1419,数量表!H:H)</f>
        <v/>
      </c>
      <c r="D1419" t="n">
        <v>27</v>
      </c>
      <c r="E1419" t="n">
        <v>105</v>
      </c>
      <c r="F1419" t="n">
        <v>2298</v>
      </c>
      <c r="G1419" t="inlineStr">
        <is>
          <t>×</t>
        </is>
      </c>
      <c r="H1419" s="87" t="n">
        <v>1</v>
      </c>
      <c r="I1419" s="214">
        <f>C1419*H1419</f>
        <v/>
      </c>
      <c r="J1419" s="29" t="n"/>
      <c r="K1419" s="96" t="n"/>
      <c r="L1419" s="97" t="n"/>
      <c r="M1419" s="97" t="n"/>
      <c r="N1419" s="98" t="inlineStr">
        <is>
          <t>27×105</t>
        </is>
      </c>
      <c r="O1419" s="99">
        <f>F1419</f>
        <v/>
      </c>
      <c r="P1419" s="99">
        <f>SUM(I1419)</f>
        <v/>
      </c>
      <c r="Q1419" s="117" t="n"/>
      <c r="R1419" s="118" t="n"/>
      <c r="S1419" s="118" t="n"/>
      <c r="T1419" s="119" t="n"/>
      <c r="U1419" s="120" t="n"/>
      <c r="V1419" s="120" t="n"/>
      <c r="W1419" s="121" t="n"/>
      <c r="X1419" s="122" t="n"/>
      <c r="Y1419" s="122" t="n"/>
      <c r="Z1419" s="143" t="n"/>
      <c r="AA1419" s="140" t="n"/>
      <c r="AB1419" s="140" t="n"/>
      <c r="AC1419" s="144" t="n"/>
      <c r="AD1419" s="142" t="n"/>
      <c r="AE1419" s="142" t="n"/>
    </row>
    <row r="1420" ht="15" customHeight="1" thickBot="1">
      <c r="B1420" s="85" t="inlineStr">
        <is>
          <t>45MSQ11R-R</t>
        </is>
      </c>
      <c r="C1420" s="89">
        <f>SUMIF(数量表!D:H,B1420,数量表!H:H)</f>
        <v/>
      </c>
      <c r="D1420" t="n">
        <v>27</v>
      </c>
      <c r="E1420" t="n">
        <v>105</v>
      </c>
      <c r="F1420" t="n">
        <v>200</v>
      </c>
      <c r="G1420" t="inlineStr">
        <is>
          <t>×</t>
        </is>
      </c>
      <c r="H1420" s="87" t="n">
        <v>1</v>
      </c>
      <c r="I1420" s="214">
        <f>C1420*H1420</f>
        <v/>
      </c>
      <c r="J1420" s="29" t="n"/>
      <c r="K1420" s="96" t="n"/>
      <c r="L1420" s="97" t="n"/>
      <c r="M1420" s="97" t="n"/>
      <c r="N1420" s="98" t="inlineStr">
        <is>
          <t>27×105</t>
        </is>
      </c>
      <c r="O1420" s="99">
        <f>F1420</f>
        <v/>
      </c>
      <c r="P1420" s="99">
        <f>SUM(I1420)</f>
        <v/>
      </c>
      <c r="Q1420" s="117" t="n"/>
      <c r="R1420" s="118" t="n"/>
      <c r="S1420" s="118" t="n"/>
      <c r="T1420" s="119" t="n"/>
      <c r="U1420" s="120" t="n"/>
      <c r="V1420" s="120" t="n"/>
      <c r="W1420" s="121" t="n"/>
      <c r="X1420" s="122" t="n"/>
      <c r="Y1420" s="122" t="n"/>
      <c r="Z1420" s="143" t="n"/>
      <c r="AA1420" s="140" t="n"/>
      <c r="AB1420" s="140" t="n"/>
      <c r="AC1420" s="144" t="n"/>
      <c r="AD1420" s="142" t="n"/>
      <c r="AE1420" s="142" t="n"/>
    </row>
    <row r="1421" ht="15" customHeight="1" thickBot="1">
      <c r="B1421" s="85" t="inlineStr">
        <is>
          <t>45MSQ11R-R</t>
        </is>
      </c>
      <c r="C1421" s="89">
        <f>SUMIF(数量表!D:H,B1421,数量表!H:H)</f>
        <v/>
      </c>
      <c r="D1421" t="n">
        <v>27</v>
      </c>
      <c r="E1421" t="n">
        <v>105</v>
      </c>
      <c r="F1421" t="n">
        <v>532.5</v>
      </c>
      <c r="G1421" t="inlineStr">
        <is>
          <t>×</t>
        </is>
      </c>
      <c r="H1421" s="87" t="n">
        <v>2</v>
      </c>
      <c r="I1421" s="214">
        <f>C1421*H1421</f>
        <v/>
      </c>
      <c r="J1421" s="29" t="n"/>
      <c r="K1421" s="96" t="n"/>
      <c r="L1421" s="97" t="n"/>
      <c r="M1421" s="97" t="n"/>
      <c r="N1421" s="98" t="inlineStr">
        <is>
          <t>27×105</t>
        </is>
      </c>
      <c r="O1421" s="99">
        <f>F1421</f>
        <v/>
      </c>
      <c r="P1421" s="99">
        <f>SUM(I1421)</f>
        <v/>
      </c>
      <c r="Q1421" s="117" t="n"/>
      <c r="R1421" s="118" t="n"/>
      <c r="S1421" s="118" t="n"/>
      <c r="T1421" s="119" t="n"/>
      <c r="U1421" s="120" t="n"/>
      <c r="V1421" s="120" t="n"/>
      <c r="W1421" s="121" t="n"/>
      <c r="X1421" s="122" t="n"/>
      <c r="Y1421" s="122" t="n"/>
      <c r="Z1421" s="143" t="n"/>
      <c r="AA1421" s="140" t="n"/>
      <c r="AB1421" s="140" t="n"/>
      <c r="AC1421" s="144" t="n"/>
      <c r="AD1421" s="142" t="n"/>
      <c r="AE1421" s="142" t="n"/>
    </row>
    <row r="1422" ht="15" customHeight="1" thickBot="1">
      <c r="B1422" s="85" t="inlineStr">
        <is>
          <t>45MSQ11R-R</t>
        </is>
      </c>
      <c r="C1422" s="89">
        <f>SUMIF(数量表!D:H,B1422,数量表!H:H)</f>
        <v/>
      </c>
      <c r="D1422" s="89" t="n">
        <v>27</v>
      </c>
      <c r="E1422" s="89" t="n">
        <v>105</v>
      </c>
      <c r="F1422" s="89" t="n">
        <v>1176</v>
      </c>
      <c r="G1422" s="89" t="inlineStr">
        <is>
          <t>×</t>
        </is>
      </c>
      <c r="H1422" s="91" t="n">
        <v>2</v>
      </c>
      <c r="I1422" s="213">
        <f>C1422*H1422</f>
        <v/>
      </c>
      <c r="J1422" s="29" t="n"/>
      <c r="K1422" s="96" t="n"/>
      <c r="L1422" s="97" t="n"/>
      <c r="M1422" s="97" t="n"/>
      <c r="N1422" s="98" t="inlineStr">
        <is>
          <t>27×105</t>
        </is>
      </c>
      <c r="O1422" s="99">
        <f>F1422</f>
        <v/>
      </c>
      <c r="P1422" s="99">
        <f>SUM(I1422)</f>
        <v/>
      </c>
      <c r="Q1422" s="117" t="n"/>
      <c r="R1422" s="118" t="n"/>
      <c r="S1422" s="118" t="n"/>
      <c r="T1422" s="119" t="n"/>
      <c r="U1422" s="120" t="n"/>
      <c r="V1422" s="120" t="n"/>
      <c r="W1422" s="121" t="n"/>
      <c r="X1422" s="122" t="n"/>
      <c r="Y1422" s="122" t="n"/>
      <c r="Z1422" s="143" t="n"/>
      <c r="AA1422" s="140" t="n"/>
      <c r="AB1422" s="140" t="n"/>
      <c r="AC1422" s="144" t="n"/>
      <c r="AD1422" s="142" t="n"/>
      <c r="AE1422" s="142" t="n"/>
    </row>
    <row r="1423" ht="15" customHeight="1" thickBot="1">
      <c r="B1423" s="79" t="inlineStr">
        <is>
          <t>4Z09</t>
        </is>
      </c>
      <c r="C1423" s="89">
        <f>SUMIF(数量表!D:H,B1423,数量表!H:H)</f>
        <v/>
      </c>
      <c r="D1423" s="80" t="n">
        <v>27</v>
      </c>
      <c r="E1423" s="80" t="n">
        <v>105</v>
      </c>
      <c r="F1423" s="81" t="n">
        <v>1162</v>
      </c>
      <c r="G1423" s="80" t="n"/>
      <c r="H1423" s="82" t="n">
        <v>1</v>
      </c>
      <c r="I1423" s="212">
        <f>C1423*H1423</f>
        <v/>
      </c>
      <c r="J1423" s="29" t="n"/>
      <c r="K1423" s="96" t="n"/>
      <c r="L1423" s="97" t="n"/>
      <c r="M1423" s="97" t="n"/>
      <c r="N1423" s="98" t="inlineStr">
        <is>
          <t>27×105</t>
        </is>
      </c>
      <c r="O1423" s="99">
        <f>F1423</f>
        <v/>
      </c>
      <c r="P1423" s="99">
        <f>SUM(I1423)</f>
        <v/>
      </c>
      <c r="Q1423" s="117" t="n"/>
      <c r="R1423" s="118" t="n"/>
      <c r="S1423" s="118" t="n"/>
      <c r="T1423" s="119" t="n"/>
      <c r="U1423" s="120" t="n"/>
      <c r="V1423" s="120" t="n"/>
      <c r="W1423" s="121" t="n"/>
      <c r="X1423" s="122" t="n"/>
      <c r="Y1423" s="122" t="n"/>
      <c r="Z1423" s="143" t="n"/>
      <c r="AA1423" s="140" t="n"/>
      <c r="AB1423" s="140" t="n"/>
      <c r="AC1423" s="144" t="n"/>
      <c r="AD1423" s="142" t="n"/>
      <c r="AE1423" s="142" t="n"/>
    </row>
    <row r="1424" ht="15" customHeight="1" thickBot="1">
      <c r="B1424" s="85" t="inlineStr">
        <is>
          <t>4Z09</t>
        </is>
      </c>
      <c r="C1424" s="89">
        <f>SUMIF(数量表!D:H,B1424,数量表!H:H)</f>
        <v/>
      </c>
      <c r="D1424" t="n">
        <v>27</v>
      </c>
      <c r="E1424" t="n">
        <v>105</v>
      </c>
      <c r="F1424" s="86" t="n">
        <v>800</v>
      </c>
      <c r="H1424" s="87" t="n">
        <v>2</v>
      </c>
      <c r="I1424" s="214">
        <f>C1424*H1424</f>
        <v/>
      </c>
      <c r="J1424" s="29" t="n"/>
      <c r="K1424" s="96" t="n"/>
      <c r="L1424" s="97" t="n"/>
      <c r="M1424" s="97" t="n"/>
      <c r="N1424" s="98" t="inlineStr">
        <is>
          <t>27×105</t>
        </is>
      </c>
      <c r="O1424" s="99">
        <f>F1424</f>
        <v/>
      </c>
      <c r="P1424" s="99">
        <f>SUM(I1424)</f>
        <v/>
      </c>
      <c r="Q1424" s="117" t="n"/>
      <c r="R1424" s="118" t="n"/>
      <c r="S1424" s="118" t="n"/>
      <c r="T1424" s="119" t="n"/>
      <c r="U1424" s="120" t="n"/>
      <c r="V1424" s="120" t="n"/>
      <c r="W1424" s="121" t="n"/>
      <c r="X1424" s="122" t="n"/>
      <c r="Y1424" s="122" t="n"/>
      <c r="Z1424" s="143" t="n"/>
      <c r="AA1424" s="140" t="n"/>
      <c r="AB1424" s="140" t="n"/>
      <c r="AC1424" s="144" t="n"/>
      <c r="AD1424" s="142" t="n"/>
      <c r="AE1424" s="142" t="n"/>
    </row>
    <row r="1425" ht="15" customHeight="1" thickBot="1">
      <c r="B1425" s="85" t="inlineStr">
        <is>
          <t>4Z09</t>
        </is>
      </c>
      <c r="C1425" s="89">
        <f>SUMIF(数量表!D:H,B1425,数量表!H:H)</f>
        <v/>
      </c>
      <c r="D1425" t="n">
        <v>27</v>
      </c>
      <c r="E1425" t="n">
        <v>105</v>
      </c>
      <c r="F1425" s="86" t="n">
        <v>976</v>
      </c>
      <c r="H1425" s="87" t="n">
        <v>2</v>
      </c>
      <c r="I1425" s="214">
        <f>C1425*H1425</f>
        <v/>
      </c>
      <c r="J1425" s="29" t="n"/>
      <c r="K1425" s="96" t="n"/>
      <c r="L1425" s="97" t="n"/>
      <c r="M1425" s="97" t="n"/>
      <c r="N1425" s="98" t="inlineStr">
        <is>
          <t>27×105</t>
        </is>
      </c>
      <c r="O1425" s="99">
        <f>F1425</f>
        <v/>
      </c>
      <c r="P1425" s="99">
        <f>SUM(I1425)</f>
        <v/>
      </c>
      <c r="Q1425" s="117" t="n"/>
      <c r="R1425" s="118" t="n"/>
      <c r="S1425" s="118" t="n"/>
      <c r="T1425" s="119" t="n"/>
      <c r="U1425" s="120" t="n"/>
      <c r="V1425" s="120" t="n"/>
      <c r="W1425" s="121" t="n"/>
      <c r="X1425" s="122" t="n"/>
      <c r="Y1425" s="122" t="n"/>
      <c r="Z1425" s="143" t="n"/>
      <c r="AA1425" s="140" t="n"/>
      <c r="AB1425" s="140" t="n"/>
      <c r="AC1425" s="144" t="n"/>
      <c r="AD1425" s="142" t="n"/>
      <c r="AE1425" s="142" t="n"/>
    </row>
    <row r="1426" ht="15" customHeight="1" thickBot="1">
      <c r="B1426" s="88" t="inlineStr">
        <is>
          <t>4Z09</t>
        </is>
      </c>
      <c r="C1426" s="89">
        <f>SUMIF(数量表!D:H,B1426,数量表!H:H)</f>
        <v/>
      </c>
      <c r="D1426" s="89" t="n">
        <v>27</v>
      </c>
      <c r="E1426" s="89" t="n">
        <v>105</v>
      </c>
      <c r="F1426" s="90" t="n">
        <v>356</v>
      </c>
      <c r="G1426" s="89" t="n"/>
      <c r="H1426" s="91" t="n">
        <v>1</v>
      </c>
      <c r="I1426" s="213">
        <f>C1426*H1426</f>
        <v/>
      </c>
      <c r="J1426" s="29" t="n"/>
      <c r="K1426" s="96" t="n"/>
      <c r="L1426" s="97" t="n"/>
      <c r="M1426" s="97" t="n"/>
      <c r="N1426" s="98" t="inlineStr">
        <is>
          <t>27×105</t>
        </is>
      </c>
      <c r="O1426" s="99">
        <f>F1426</f>
        <v/>
      </c>
      <c r="P1426" s="99">
        <f>SUM(I1426)</f>
        <v/>
      </c>
      <c r="Q1426" s="117" t="n"/>
      <c r="R1426" s="118" t="n"/>
      <c r="S1426" s="118" t="n"/>
      <c r="T1426" s="119" t="n"/>
      <c r="U1426" s="120" t="n"/>
      <c r="V1426" s="120" t="n"/>
      <c r="W1426" s="121" t="n"/>
      <c r="X1426" s="122" t="n"/>
      <c r="Y1426" s="122" t="n"/>
      <c r="Z1426" s="143" t="n"/>
      <c r="AA1426" s="140" t="n"/>
      <c r="AB1426" s="140" t="n"/>
      <c r="AC1426" s="144" t="n"/>
      <c r="AD1426" s="142" t="n"/>
      <c r="AE1426" s="142" t="n"/>
    </row>
    <row r="1427" ht="15" customHeight="1" thickBot="1">
      <c r="B1427" s="79" t="inlineStr">
        <is>
          <t>4Z09L</t>
        </is>
      </c>
      <c r="C1427" s="89">
        <f>SUMIF(数量表!D:H,B1427,数量表!H:H)</f>
        <v/>
      </c>
      <c r="D1427" s="80" t="n">
        <v>27</v>
      </c>
      <c r="E1427" s="80" t="n">
        <v>105</v>
      </c>
      <c r="F1427" s="81" t="n">
        <v>1162</v>
      </c>
      <c r="G1427" s="80" t="n"/>
      <c r="H1427" s="82" t="n">
        <v>1</v>
      </c>
      <c r="I1427" s="212">
        <f>C1427*H1427</f>
        <v/>
      </c>
      <c r="J1427" s="29" t="n"/>
      <c r="K1427" s="96" t="n"/>
      <c r="L1427" s="97" t="n"/>
      <c r="M1427" s="97" t="n"/>
      <c r="N1427" s="98" t="inlineStr">
        <is>
          <t>27×105</t>
        </is>
      </c>
      <c r="O1427" s="99">
        <f>F1427</f>
        <v/>
      </c>
      <c r="P1427" s="99">
        <f>SUM(I1427)</f>
        <v/>
      </c>
      <c r="Q1427" s="117" t="n"/>
      <c r="R1427" s="118" t="n"/>
      <c r="S1427" s="118" t="n"/>
      <c r="T1427" s="119" t="n"/>
      <c r="U1427" s="120" t="n"/>
      <c r="V1427" s="120" t="n"/>
      <c r="W1427" s="121" t="n"/>
      <c r="X1427" s="122" t="n"/>
      <c r="Y1427" s="122" t="n"/>
      <c r="Z1427" s="143" t="n"/>
      <c r="AA1427" s="140" t="n"/>
      <c r="AB1427" s="140" t="n"/>
      <c r="AC1427" s="144" t="n"/>
      <c r="AD1427" s="142" t="n"/>
      <c r="AE1427" s="142" t="n"/>
    </row>
    <row r="1428" ht="15" customHeight="1" thickBot="1">
      <c r="B1428" s="85" t="inlineStr">
        <is>
          <t>4Z09L</t>
        </is>
      </c>
      <c r="C1428" s="89">
        <f>SUMIF(数量表!D:H,B1428,数量表!H:H)</f>
        <v/>
      </c>
      <c r="D1428" t="n">
        <v>27</v>
      </c>
      <c r="E1428" t="n">
        <v>105</v>
      </c>
      <c r="F1428" s="86" t="n">
        <v>800</v>
      </c>
      <c r="H1428" s="87" t="n">
        <v>2</v>
      </c>
      <c r="I1428" s="214">
        <f>C1428*H1428</f>
        <v/>
      </c>
      <c r="J1428" s="29" t="n"/>
      <c r="K1428" s="96" t="n"/>
      <c r="L1428" s="97" t="n"/>
      <c r="M1428" s="97" t="n"/>
      <c r="N1428" s="98" t="inlineStr">
        <is>
          <t>27×105</t>
        </is>
      </c>
      <c r="O1428" s="99">
        <f>F1428</f>
        <v/>
      </c>
      <c r="P1428" s="99">
        <f>SUM(I1428)</f>
        <v/>
      </c>
      <c r="Q1428" s="117" t="n"/>
      <c r="R1428" s="118" t="n"/>
      <c r="S1428" s="118" t="n"/>
      <c r="T1428" s="119" t="n"/>
      <c r="U1428" s="120" t="n"/>
      <c r="V1428" s="120" t="n"/>
      <c r="W1428" s="121" t="n"/>
      <c r="X1428" s="122" t="n"/>
      <c r="Y1428" s="122" t="n"/>
      <c r="Z1428" s="143" t="n"/>
      <c r="AA1428" s="140" t="n"/>
      <c r="AB1428" s="140" t="n"/>
      <c r="AC1428" s="144" t="n"/>
      <c r="AD1428" s="142" t="n"/>
      <c r="AE1428" s="142" t="n"/>
    </row>
    <row r="1429" ht="15" customHeight="1" thickBot="1">
      <c r="B1429" s="85" t="inlineStr">
        <is>
          <t>4Z09L</t>
        </is>
      </c>
      <c r="C1429" s="89">
        <f>SUMIF(数量表!D:H,B1429,数量表!H:H)</f>
        <v/>
      </c>
      <c r="D1429" t="n">
        <v>27</v>
      </c>
      <c r="E1429" t="n">
        <v>105</v>
      </c>
      <c r="F1429" s="86" t="n">
        <v>976</v>
      </c>
      <c r="H1429" s="87" t="n">
        <v>2</v>
      </c>
      <c r="I1429" s="214">
        <f>C1429*H1429</f>
        <v/>
      </c>
      <c r="J1429" s="29" t="n"/>
      <c r="K1429" s="96" t="n"/>
      <c r="L1429" s="97" t="n"/>
      <c r="M1429" s="97" t="n"/>
      <c r="N1429" s="98" t="inlineStr">
        <is>
          <t>27×105</t>
        </is>
      </c>
      <c r="O1429" s="99">
        <f>F1429</f>
        <v/>
      </c>
      <c r="P1429" s="99">
        <f>SUM(I1429)</f>
        <v/>
      </c>
      <c r="Q1429" s="117" t="n"/>
      <c r="R1429" s="118" t="n"/>
      <c r="S1429" s="118" t="n"/>
      <c r="T1429" s="119" t="n"/>
      <c r="U1429" s="120" t="n"/>
      <c r="V1429" s="120" t="n"/>
      <c r="W1429" s="121" t="n"/>
      <c r="X1429" s="122" t="n"/>
      <c r="Y1429" s="122" t="n"/>
      <c r="Z1429" s="143" t="n"/>
      <c r="AA1429" s="140" t="n"/>
      <c r="AB1429" s="140" t="n"/>
      <c r="AC1429" s="144" t="n"/>
      <c r="AD1429" s="142" t="n"/>
      <c r="AE1429" s="142" t="n"/>
    </row>
    <row r="1430" ht="15" customHeight="1" thickBot="1">
      <c r="B1430" s="85" t="inlineStr">
        <is>
          <t>4Z09L</t>
        </is>
      </c>
      <c r="C1430" s="89">
        <f>SUMIF(数量表!D:H,B1430,数量表!H:H)</f>
        <v/>
      </c>
      <c r="D1430" t="n">
        <v>27</v>
      </c>
      <c r="E1430" t="n">
        <v>105</v>
      </c>
      <c r="F1430" s="86" t="n">
        <v>356</v>
      </c>
      <c r="H1430" s="87" t="n">
        <v>1</v>
      </c>
      <c r="I1430" s="214">
        <f>C1430*H1430</f>
        <v/>
      </c>
      <c r="J1430" s="29" t="n"/>
      <c r="K1430" s="96" t="n"/>
      <c r="L1430" s="97" t="n"/>
      <c r="M1430" s="97" t="n"/>
      <c r="N1430" s="98" t="inlineStr">
        <is>
          <t>27×105</t>
        </is>
      </c>
      <c r="O1430" s="99">
        <f>F1430</f>
        <v/>
      </c>
      <c r="P1430" s="99">
        <f>SUM(I1430)</f>
        <v/>
      </c>
      <c r="Q1430" s="117" t="n"/>
      <c r="R1430" s="118" t="n"/>
      <c r="S1430" s="118" t="n"/>
      <c r="T1430" s="119" t="n"/>
      <c r="U1430" s="120" t="n"/>
      <c r="V1430" s="120" t="n"/>
      <c r="W1430" s="121" t="n"/>
      <c r="X1430" s="122" t="n"/>
      <c r="Y1430" s="122" t="n"/>
      <c r="Z1430" s="143" t="n"/>
      <c r="AA1430" s="140" t="n"/>
      <c r="AB1430" s="140" t="n"/>
      <c r="AC1430" s="144" t="n"/>
      <c r="AD1430" s="142" t="n"/>
      <c r="AE1430" s="142" t="n"/>
    </row>
    <row r="1431" ht="15" customHeight="1" thickBot="1">
      <c r="B1431" s="88" t="inlineStr">
        <is>
          <t>4Z09L</t>
        </is>
      </c>
      <c r="C1431" s="89">
        <f>SUMIF(数量表!D:H,B1431,数量表!H:H)</f>
        <v/>
      </c>
      <c r="D1431" s="89" t="n">
        <v>27</v>
      </c>
      <c r="E1431" s="89" t="n">
        <v>105</v>
      </c>
      <c r="F1431" s="90" t="n">
        <v>2548</v>
      </c>
      <c r="G1431" s="89" t="n"/>
      <c r="H1431" s="91" t="n">
        <v>1</v>
      </c>
      <c r="I1431" s="213">
        <f>C1431*H1431</f>
        <v/>
      </c>
      <c r="J1431" s="29" t="n"/>
      <c r="K1431" s="96" t="n"/>
      <c r="L1431" s="97" t="n"/>
      <c r="M1431" s="97" t="n"/>
      <c r="N1431" s="98" t="inlineStr">
        <is>
          <t>27×105</t>
        </is>
      </c>
      <c r="O1431" s="99">
        <f>F1431</f>
        <v/>
      </c>
      <c r="P1431" s="99">
        <f>SUM(I1431)</f>
        <v/>
      </c>
      <c r="Q1431" s="117" t="n"/>
      <c r="R1431" s="118" t="n"/>
      <c r="S1431" s="118" t="n"/>
      <c r="T1431" s="119" t="n"/>
      <c r="U1431" s="120" t="n"/>
      <c r="V1431" s="120" t="n"/>
      <c r="W1431" s="121" t="n"/>
      <c r="X1431" s="122" t="n"/>
      <c r="Y1431" s="122" t="n"/>
      <c r="Z1431" s="143" t="n"/>
      <c r="AA1431" s="140" t="n"/>
      <c r="AB1431" s="140" t="n"/>
      <c r="AC1431" s="144" t="n"/>
      <c r="AD1431" s="142" t="n"/>
      <c r="AE1431" s="142" t="n"/>
    </row>
    <row r="1432" ht="15" customHeight="1" thickBot="1">
      <c r="B1432" s="79" t="inlineStr">
        <is>
          <t>4Z09-L</t>
        </is>
      </c>
      <c r="C1432" s="89">
        <f>SUMIF(数量表!D:H,B1432,数量表!H:H)</f>
        <v/>
      </c>
      <c r="D1432" s="80" t="n">
        <v>27</v>
      </c>
      <c r="E1432" s="80" t="n">
        <v>105</v>
      </c>
      <c r="F1432" s="81" t="n">
        <v>1162</v>
      </c>
      <c r="G1432" s="80" t="n"/>
      <c r="H1432" s="82" t="n">
        <v>1</v>
      </c>
      <c r="I1432" s="212">
        <f>C1432*H1432</f>
        <v/>
      </c>
      <c r="J1432" s="29" t="n"/>
      <c r="K1432" s="96" t="n"/>
      <c r="L1432" s="97" t="n"/>
      <c r="M1432" s="97" t="n"/>
      <c r="N1432" s="98" t="inlineStr">
        <is>
          <t>27×105</t>
        </is>
      </c>
      <c r="O1432" s="99">
        <f>F1432</f>
        <v/>
      </c>
      <c r="P1432" s="99">
        <f>SUM(I1432)</f>
        <v/>
      </c>
      <c r="Q1432" s="117" t="n"/>
      <c r="R1432" s="118" t="n"/>
      <c r="S1432" s="118" t="n"/>
      <c r="T1432" s="119" t="n"/>
      <c r="U1432" s="120" t="n"/>
      <c r="V1432" s="120" t="n"/>
      <c r="W1432" s="121" t="n"/>
      <c r="X1432" s="122" t="n"/>
      <c r="Y1432" s="122" t="n"/>
      <c r="Z1432" s="143" t="n"/>
      <c r="AA1432" s="140" t="n"/>
      <c r="AB1432" s="140" t="n"/>
      <c r="AC1432" s="144" t="n"/>
      <c r="AD1432" s="142" t="n"/>
      <c r="AE1432" s="142" t="n"/>
    </row>
    <row r="1433" ht="15" customHeight="1" thickBot="1">
      <c r="B1433" s="85" t="inlineStr">
        <is>
          <t>4Z09-L</t>
        </is>
      </c>
      <c r="C1433" s="89">
        <f>SUMIF(数量表!D:H,B1433,数量表!H:H)</f>
        <v/>
      </c>
      <c r="D1433" t="n">
        <v>27</v>
      </c>
      <c r="E1433" t="n">
        <v>105</v>
      </c>
      <c r="F1433" s="86" t="n">
        <v>800</v>
      </c>
      <c r="H1433" s="87" t="n">
        <v>2</v>
      </c>
      <c r="I1433" s="214">
        <f>C1433*H1433</f>
        <v/>
      </c>
      <c r="J1433" s="29" t="n"/>
      <c r="K1433" s="96" t="n"/>
      <c r="L1433" s="97" t="n"/>
      <c r="M1433" s="97" t="n"/>
      <c r="N1433" s="98" t="inlineStr">
        <is>
          <t>27×105</t>
        </is>
      </c>
      <c r="O1433" s="99">
        <f>F1433</f>
        <v/>
      </c>
      <c r="P1433" s="99">
        <f>SUM(I1433)</f>
        <v/>
      </c>
      <c r="Q1433" s="117" t="n"/>
      <c r="R1433" s="118" t="n"/>
      <c r="S1433" s="118" t="n"/>
      <c r="T1433" s="119" t="n"/>
      <c r="U1433" s="120" t="n"/>
      <c r="V1433" s="120" t="n"/>
      <c r="W1433" s="121" t="n"/>
      <c r="X1433" s="122" t="n"/>
      <c r="Y1433" s="122" t="n"/>
      <c r="Z1433" s="143" t="n"/>
      <c r="AA1433" s="140" t="n"/>
      <c r="AB1433" s="140" t="n"/>
      <c r="AC1433" s="144" t="n"/>
      <c r="AD1433" s="142" t="n"/>
      <c r="AE1433" s="142" t="n"/>
    </row>
    <row r="1434" ht="15" customHeight="1" thickBot="1">
      <c r="B1434" s="85" t="inlineStr">
        <is>
          <t>4Z09-L</t>
        </is>
      </c>
      <c r="C1434" s="89">
        <f>SUMIF(数量表!D:H,B1434,数量表!H:H)</f>
        <v/>
      </c>
      <c r="D1434" t="n">
        <v>27</v>
      </c>
      <c r="E1434" t="n">
        <v>105</v>
      </c>
      <c r="F1434" s="86" t="n">
        <v>976</v>
      </c>
      <c r="H1434" s="87" t="n">
        <v>2</v>
      </c>
      <c r="I1434" s="214">
        <f>C1434*H1434</f>
        <v/>
      </c>
      <c r="J1434" s="29" t="n"/>
      <c r="K1434" s="96" t="n"/>
      <c r="L1434" s="97" t="n"/>
      <c r="M1434" s="97" t="n"/>
      <c r="N1434" s="98" t="inlineStr">
        <is>
          <t>27×105</t>
        </is>
      </c>
      <c r="O1434" s="99">
        <f>F1434</f>
        <v/>
      </c>
      <c r="P1434" s="99">
        <f>SUM(I1434)</f>
        <v/>
      </c>
      <c r="Q1434" s="117" t="n"/>
      <c r="R1434" s="118" t="n"/>
      <c r="S1434" s="118" t="n"/>
      <c r="T1434" s="119" t="n"/>
      <c r="U1434" s="120" t="n"/>
      <c r="V1434" s="120" t="n"/>
      <c r="W1434" s="121" t="n"/>
      <c r="X1434" s="122" t="n"/>
      <c r="Y1434" s="122" t="n"/>
      <c r="Z1434" s="143" t="n"/>
      <c r="AA1434" s="140" t="n"/>
      <c r="AB1434" s="140" t="n"/>
      <c r="AC1434" s="144" t="n"/>
      <c r="AD1434" s="142" t="n"/>
      <c r="AE1434" s="142" t="n"/>
    </row>
    <row r="1435" ht="15" customHeight="1" thickBot="1">
      <c r="B1435" s="88" t="inlineStr">
        <is>
          <t>4Z09-L</t>
        </is>
      </c>
      <c r="C1435" s="89">
        <f>SUMIF(数量表!D:H,B1435,数量表!H:H)</f>
        <v/>
      </c>
      <c r="D1435" s="89" t="n">
        <v>27</v>
      </c>
      <c r="E1435" s="89" t="n">
        <v>105</v>
      </c>
      <c r="F1435" s="90" t="n">
        <v>356</v>
      </c>
      <c r="G1435" s="89" t="n"/>
      <c r="H1435" s="91" t="n">
        <v>1</v>
      </c>
      <c r="I1435" s="213">
        <f>C1435*H1435</f>
        <v/>
      </c>
      <c r="J1435" s="29" t="n"/>
      <c r="K1435" s="96" t="n"/>
      <c r="L1435" s="97" t="n"/>
      <c r="M1435" s="97" t="n"/>
      <c r="N1435" s="98" t="inlineStr">
        <is>
          <t>27×105</t>
        </is>
      </c>
      <c r="O1435" s="99">
        <f>F1435</f>
        <v/>
      </c>
      <c r="P1435" s="99">
        <f>SUM(I1435)</f>
        <v/>
      </c>
      <c r="Q1435" s="117" t="n"/>
      <c r="R1435" s="118" t="n"/>
      <c r="S1435" s="118" t="n"/>
      <c r="T1435" s="119" t="n"/>
      <c r="U1435" s="120" t="n"/>
      <c r="V1435" s="120" t="n"/>
      <c r="W1435" s="121" t="n"/>
      <c r="X1435" s="122" t="n"/>
      <c r="Y1435" s="122" t="n"/>
      <c r="Z1435" s="143" t="n"/>
      <c r="AA1435" s="140" t="n"/>
      <c r="AB1435" s="140" t="n"/>
      <c r="AC1435" s="144" t="n"/>
      <c r="AD1435" s="142" t="n"/>
      <c r="AE1435" s="142" t="n"/>
    </row>
    <row r="1436" ht="15" customHeight="1" thickBot="1">
      <c r="B1436" s="79" t="inlineStr">
        <is>
          <t>4Z09L-L</t>
        </is>
      </c>
      <c r="C1436" s="89">
        <f>SUMIF(数量表!D:H,B1436,数量表!H:H)</f>
        <v/>
      </c>
      <c r="D1436" s="80" t="n">
        <v>27</v>
      </c>
      <c r="E1436" s="80" t="n">
        <v>105</v>
      </c>
      <c r="F1436" s="81" t="n">
        <v>1162</v>
      </c>
      <c r="G1436" s="80" t="n"/>
      <c r="H1436" s="82" t="n">
        <v>1</v>
      </c>
      <c r="I1436" s="212">
        <f>C1436*H1436</f>
        <v/>
      </c>
      <c r="J1436" s="29" t="n"/>
      <c r="K1436" s="96" t="n"/>
      <c r="L1436" s="97" t="n"/>
      <c r="M1436" s="97" t="n"/>
      <c r="N1436" s="98" t="inlineStr">
        <is>
          <t>27×105</t>
        </is>
      </c>
      <c r="O1436" s="99">
        <f>F1436</f>
        <v/>
      </c>
      <c r="P1436" s="99">
        <f>SUM(I1436)</f>
        <v/>
      </c>
      <c r="Q1436" s="117" t="n"/>
      <c r="R1436" s="118" t="n"/>
      <c r="S1436" s="118" t="n"/>
      <c r="T1436" s="119" t="n"/>
      <c r="U1436" s="120" t="n"/>
      <c r="V1436" s="120" t="n"/>
      <c r="W1436" s="121" t="n"/>
      <c r="X1436" s="122" t="n"/>
      <c r="Y1436" s="122" t="n"/>
      <c r="Z1436" s="143" t="n"/>
      <c r="AA1436" s="140" t="n"/>
      <c r="AB1436" s="140" t="n"/>
      <c r="AC1436" s="144" t="n"/>
      <c r="AD1436" s="142" t="n"/>
      <c r="AE1436" s="142" t="n"/>
    </row>
    <row r="1437" ht="15" customHeight="1" thickBot="1">
      <c r="B1437" s="85" t="inlineStr">
        <is>
          <t>4Z09L-L</t>
        </is>
      </c>
      <c r="C1437" s="89">
        <f>SUMIF(数量表!D:H,B1437,数量表!H:H)</f>
        <v/>
      </c>
      <c r="D1437" t="n">
        <v>27</v>
      </c>
      <c r="E1437" t="n">
        <v>105</v>
      </c>
      <c r="F1437" s="86" t="n">
        <v>800</v>
      </c>
      <c r="H1437" s="87" t="n">
        <v>2</v>
      </c>
      <c r="I1437" s="214">
        <f>C1437*H1437</f>
        <v/>
      </c>
      <c r="J1437" s="29" t="n"/>
      <c r="K1437" s="96" t="n"/>
      <c r="L1437" s="97" t="n"/>
      <c r="M1437" s="97" t="n"/>
      <c r="N1437" s="98" t="inlineStr">
        <is>
          <t>27×105</t>
        </is>
      </c>
      <c r="O1437" s="99">
        <f>F1437</f>
        <v/>
      </c>
      <c r="P1437" s="99">
        <f>SUM(I1437)</f>
        <v/>
      </c>
      <c r="Q1437" s="117" t="n"/>
      <c r="R1437" s="118" t="n"/>
      <c r="S1437" s="118" t="n"/>
      <c r="T1437" s="119" t="n"/>
      <c r="U1437" s="120" t="n"/>
      <c r="V1437" s="120" t="n"/>
      <c r="W1437" s="121" t="n"/>
      <c r="X1437" s="122" t="n"/>
      <c r="Y1437" s="122" t="n"/>
      <c r="Z1437" s="143" t="n"/>
      <c r="AA1437" s="140" t="n"/>
      <c r="AB1437" s="140" t="n"/>
      <c r="AC1437" s="144" t="n"/>
      <c r="AD1437" s="142" t="n"/>
      <c r="AE1437" s="142" t="n"/>
    </row>
    <row r="1438" ht="15" customHeight="1" thickBot="1">
      <c r="B1438" s="85" t="inlineStr">
        <is>
          <t>4Z09L-L</t>
        </is>
      </c>
      <c r="C1438" s="89">
        <f>SUMIF(数量表!D:H,B1438,数量表!H:H)</f>
        <v/>
      </c>
      <c r="D1438" t="n">
        <v>27</v>
      </c>
      <c r="E1438" t="n">
        <v>105</v>
      </c>
      <c r="F1438" s="86" t="n">
        <v>976</v>
      </c>
      <c r="H1438" s="87" t="n">
        <v>2</v>
      </c>
      <c r="I1438" s="214">
        <f>C1438*H1438</f>
        <v/>
      </c>
      <c r="J1438" s="29" t="n"/>
      <c r="K1438" s="96" t="n"/>
      <c r="L1438" s="97" t="n"/>
      <c r="M1438" s="97" t="n"/>
      <c r="N1438" s="98" t="inlineStr">
        <is>
          <t>27×105</t>
        </is>
      </c>
      <c r="O1438" s="99">
        <f>F1438</f>
        <v/>
      </c>
      <c r="P1438" s="99">
        <f>SUM(I1438)</f>
        <v/>
      </c>
      <c r="Q1438" s="117" t="n"/>
      <c r="R1438" s="118" t="n"/>
      <c r="S1438" s="118" t="n"/>
      <c r="T1438" s="119" t="n"/>
      <c r="U1438" s="120" t="n"/>
      <c r="V1438" s="120" t="n"/>
      <c r="W1438" s="121" t="n"/>
      <c r="X1438" s="122" t="n"/>
      <c r="Y1438" s="122" t="n"/>
      <c r="Z1438" s="143" t="n"/>
      <c r="AA1438" s="140" t="n"/>
      <c r="AB1438" s="140" t="n"/>
      <c r="AC1438" s="144" t="n"/>
      <c r="AD1438" s="142" t="n"/>
      <c r="AE1438" s="142" t="n"/>
    </row>
    <row r="1439" ht="15" customHeight="1" thickBot="1">
      <c r="B1439" s="85" t="inlineStr">
        <is>
          <t>4Z09L-L</t>
        </is>
      </c>
      <c r="C1439" s="89">
        <f>SUMIF(数量表!D:H,B1439,数量表!H:H)</f>
        <v/>
      </c>
      <c r="D1439" t="n">
        <v>27</v>
      </c>
      <c r="E1439" t="n">
        <v>105</v>
      </c>
      <c r="F1439" s="86" t="n">
        <v>356</v>
      </c>
      <c r="H1439" s="87" t="n">
        <v>1</v>
      </c>
      <c r="I1439" s="214">
        <f>C1439*H1439</f>
        <v/>
      </c>
      <c r="J1439" s="29" t="n"/>
      <c r="K1439" s="96" t="n"/>
      <c r="L1439" s="97" t="n"/>
      <c r="M1439" s="97" t="n"/>
      <c r="N1439" s="98" t="inlineStr">
        <is>
          <t>27×105</t>
        </is>
      </c>
      <c r="O1439" s="99">
        <f>F1439</f>
        <v/>
      </c>
      <c r="P1439" s="99">
        <f>SUM(I1439)</f>
        <v/>
      </c>
      <c r="Q1439" s="117" t="n"/>
      <c r="R1439" s="118" t="n"/>
      <c r="S1439" s="118" t="n"/>
      <c r="T1439" s="119" t="n"/>
      <c r="U1439" s="120" t="n"/>
      <c r="V1439" s="120" t="n"/>
      <c r="W1439" s="121" t="n"/>
      <c r="X1439" s="122" t="n"/>
      <c r="Y1439" s="122" t="n"/>
      <c r="Z1439" s="143" t="n"/>
      <c r="AA1439" s="140" t="n"/>
      <c r="AB1439" s="140" t="n"/>
      <c r="AC1439" s="144" t="n"/>
      <c r="AD1439" s="142" t="n"/>
      <c r="AE1439" s="142" t="n"/>
    </row>
    <row r="1440" ht="15" customHeight="1" thickBot="1">
      <c r="B1440" s="88" t="inlineStr">
        <is>
          <t>4Z09L-L</t>
        </is>
      </c>
      <c r="C1440" s="89">
        <f>SUMIF(数量表!D:H,B1440,数量表!H:H)</f>
        <v/>
      </c>
      <c r="D1440" s="89" t="n">
        <v>27</v>
      </c>
      <c r="E1440" s="89" t="n">
        <v>105</v>
      </c>
      <c r="F1440" s="90" t="n">
        <v>2548</v>
      </c>
      <c r="G1440" s="89" t="n"/>
      <c r="H1440" s="91" t="n">
        <v>1</v>
      </c>
      <c r="I1440" s="213">
        <f>C1440*H1440</f>
        <v/>
      </c>
      <c r="J1440" s="29" t="n"/>
      <c r="K1440" s="96" t="n"/>
      <c r="L1440" s="97" t="n"/>
      <c r="M1440" s="97" t="n"/>
      <c r="N1440" s="98" t="inlineStr">
        <is>
          <t>27×105</t>
        </is>
      </c>
      <c r="O1440" s="99">
        <f>F1440</f>
        <v/>
      </c>
      <c r="P1440" s="99">
        <f>SUM(I1440)</f>
        <v/>
      </c>
      <c r="Q1440" s="117" t="n"/>
      <c r="R1440" s="118" t="n"/>
      <c r="S1440" s="118" t="n"/>
      <c r="T1440" s="119" t="n"/>
      <c r="U1440" s="120" t="n"/>
      <c r="V1440" s="120" t="n"/>
      <c r="W1440" s="121" t="n"/>
      <c r="X1440" s="122" t="n"/>
      <c r="Y1440" s="122" t="n"/>
      <c r="Z1440" s="143" t="n"/>
      <c r="AA1440" s="140" t="n"/>
      <c r="AB1440" s="140" t="n"/>
      <c r="AC1440" s="144" t="n"/>
      <c r="AD1440" s="142" t="n"/>
      <c r="AE1440" s="142" t="n"/>
    </row>
    <row r="1441" ht="15" customHeight="1" thickBot="1">
      <c r="B1441" s="79" t="inlineStr">
        <is>
          <t>4Z09R</t>
        </is>
      </c>
      <c r="C1441" s="89">
        <f>SUMIF(数量表!D:H,B1441,数量表!H:H)</f>
        <v/>
      </c>
      <c r="D1441" s="80" t="n">
        <v>27</v>
      </c>
      <c r="E1441" s="80" t="n">
        <v>105</v>
      </c>
      <c r="F1441" s="81" t="n">
        <v>1162</v>
      </c>
      <c r="G1441" s="80" t="n"/>
      <c r="H1441" s="82" t="n">
        <v>1</v>
      </c>
      <c r="I1441" s="212">
        <f>C1441*H1441</f>
        <v/>
      </c>
      <c r="J1441" s="29" t="n"/>
      <c r="K1441" s="96" t="n"/>
      <c r="L1441" s="97" t="n"/>
      <c r="M1441" s="97" t="n"/>
      <c r="N1441" s="98" t="inlineStr">
        <is>
          <t>27×105</t>
        </is>
      </c>
      <c r="O1441" s="99">
        <f>F1441</f>
        <v/>
      </c>
      <c r="P1441" s="99">
        <f>SUM(I1441)</f>
        <v/>
      </c>
      <c r="Q1441" s="117" t="n"/>
      <c r="R1441" s="118" t="n"/>
      <c r="S1441" s="118" t="n"/>
      <c r="T1441" s="119" t="n"/>
      <c r="U1441" s="120" t="n"/>
      <c r="V1441" s="120" t="n"/>
      <c r="W1441" s="121" t="n"/>
      <c r="X1441" s="122" t="n"/>
      <c r="Y1441" s="122" t="n"/>
      <c r="Z1441" s="143" t="n"/>
      <c r="AA1441" s="140" t="n"/>
      <c r="AB1441" s="140" t="n"/>
      <c r="AC1441" s="144" t="n"/>
      <c r="AD1441" s="142" t="n"/>
      <c r="AE1441" s="142" t="n"/>
    </row>
    <row r="1442" ht="15" customHeight="1" thickBot="1">
      <c r="B1442" s="85" t="inlineStr">
        <is>
          <t>4Z09R</t>
        </is>
      </c>
      <c r="C1442" s="89">
        <f>SUMIF(数量表!D:H,B1442,数量表!H:H)</f>
        <v/>
      </c>
      <c r="D1442" t="n">
        <v>27</v>
      </c>
      <c r="E1442" t="n">
        <v>105</v>
      </c>
      <c r="F1442" s="86" t="n">
        <v>800</v>
      </c>
      <c r="H1442" s="87" t="n">
        <v>2</v>
      </c>
      <c r="I1442" s="214">
        <f>C1442*H1442</f>
        <v/>
      </c>
      <c r="J1442" s="29" t="n"/>
      <c r="K1442" s="96" t="n"/>
      <c r="L1442" s="97" t="n"/>
      <c r="M1442" s="97" t="n"/>
      <c r="N1442" s="98" t="inlineStr">
        <is>
          <t>27×105</t>
        </is>
      </c>
      <c r="O1442" s="99">
        <f>F1442</f>
        <v/>
      </c>
      <c r="P1442" s="99">
        <f>SUM(I1442)</f>
        <v/>
      </c>
      <c r="Q1442" s="117" t="n"/>
      <c r="R1442" s="118" t="n"/>
      <c r="S1442" s="118" t="n"/>
      <c r="T1442" s="119" t="n"/>
      <c r="U1442" s="120" t="n"/>
      <c r="V1442" s="120" t="n"/>
      <c r="W1442" s="121" t="n"/>
      <c r="X1442" s="122" t="n"/>
      <c r="Y1442" s="122" t="n"/>
      <c r="Z1442" s="143" t="n"/>
      <c r="AA1442" s="140" t="n"/>
      <c r="AB1442" s="140" t="n"/>
      <c r="AC1442" s="144" t="n"/>
      <c r="AD1442" s="142" t="n"/>
      <c r="AE1442" s="142" t="n"/>
    </row>
    <row r="1443" ht="15" customHeight="1" thickBot="1">
      <c r="B1443" s="85" t="inlineStr">
        <is>
          <t>4Z09R</t>
        </is>
      </c>
      <c r="C1443" s="89">
        <f>SUMIF(数量表!D:H,B1443,数量表!H:H)</f>
        <v/>
      </c>
      <c r="D1443" t="n">
        <v>27</v>
      </c>
      <c r="E1443" t="n">
        <v>105</v>
      </c>
      <c r="F1443" s="86" t="n">
        <v>976</v>
      </c>
      <c r="H1443" s="87" t="n">
        <v>2</v>
      </c>
      <c r="I1443" s="214">
        <f>C1443*H1443</f>
        <v/>
      </c>
      <c r="J1443" s="29" t="n"/>
      <c r="K1443" s="96" t="n"/>
      <c r="L1443" s="97" t="n"/>
      <c r="M1443" s="97" t="n"/>
      <c r="N1443" s="98" t="inlineStr">
        <is>
          <t>27×105</t>
        </is>
      </c>
      <c r="O1443" s="99">
        <f>F1443</f>
        <v/>
      </c>
      <c r="P1443" s="99">
        <f>SUM(I1443)</f>
        <v/>
      </c>
      <c r="Q1443" s="117" t="n"/>
      <c r="R1443" s="118" t="n"/>
      <c r="S1443" s="118" t="n"/>
      <c r="T1443" s="119" t="n"/>
      <c r="U1443" s="120" t="n"/>
      <c r="V1443" s="120" t="n"/>
      <c r="W1443" s="121" t="n"/>
      <c r="X1443" s="122" t="n"/>
      <c r="Y1443" s="122" t="n"/>
      <c r="Z1443" s="143" t="n"/>
      <c r="AA1443" s="140" t="n"/>
      <c r="AB1443" s="140" t="n"/>
      <c r="AC1443" s="144" t="n"/>
      <c r="AD1443" s="142" t="n"/>
      <c r="AE1443" s="142" t="n"/>
    </row>
    <row r="1444" ht="15" customHeight="1" thickBot="1">
      <c r="B1444" s="85" t="inlineStr">
        <is>
          <t>4Z09R</t>
        </is>
      </c>
      <c r="C1444" s="89">
        <f>SUMIF(数量表!D:H,B1444,数量表!H:H)</f>
        <v/>
      </c>
      <c r="D1444" t="n">
        <v>27</v>
      </c>
      <c r="E1444" t="n">
        <v>105</v>
      </c>
      <c r="F1444" s="86" t="n">
        <v>356</v>
      </c>
      <c r="H1444" s="87" t="n">
        <v>1</v>
      </c>
      <c r="I1444" s="214">
        <f>C1444*H1444</f>
        <v/>
      </c>
      <c r="J1444" s="29" t="n"/>
      <c r="K1444" s="96" t="n"/>
      <c r="L1444" s="97" t="n"/>
      <c r="M1444" s="97" t="n"/>
      <c r="N1444" s="98" t="inlineStr">
        <is>
          <t>27×105</t>
        </is>
      </c>
      <c r="O1444" s="99">
        <f>F1444</f>
        <v/>
      </c>
      <c r="P1444" s="99">
        <f>SUM(I1444)</f>
        <v/>
      </c>
      <c r="Q1444" s="117" t="n"/>
      <c r="R1444" s="118" t="n"/>
      <c r="S1444" s="118" t="n"/>
      <c r="T1444" s="119" t="n"/>
      <c r="U1444" s="120" t="n"/>
      <c r="V1444" s="120" t="n"/>
      <c r="W1444" s="121" t="n"/>
      <c r="X1444" s="122" t="n"/>
      <c r="Y1444" s="122" t="n"/>
      <c r="Z1444" s="143" t="n"/>
      <c r="AA1444" s="140" t="n"/>
      <c r="AB1444" s="140" t="n"/>
      <c r="AC1444" s="144" t="n"/>
      <c r="AD1444" s="142" t="n"/>
      <c r="AE1444" s="142" t="n"/>
    </row>
    <row r="1445" ht="15" customHeight="1" thickBot="1">
      <c r="B1445" s="88" t="inlineStr">
        <is>
          <t>4Z09R</t>
        </is>
      </c>
      <c r="C1445" s="89">
        <f>SUMIF(数量表!D:H,B1445,数量表!H:H)</f>
        <v/>
      </c>
      <c r="D1445" s="89" t="n">
        <v>27</v>
      </c>
      <c r="E1445" s="89" t="n">
        <v>105</v>
      </c>
      <c r="F1445" s="90" t="n">
        <v>2548</v>
      </c>
      <c r="G1445" s="89" t="n"/>
      <c r="H1445" s="91" t="n">
        <v>1</v>
      </c>
      <c r="I1445" s="213">
        <f>C1445*H1445</f>
        <v/>
      </c>
      <c r="J1445" s="29" t="n"/>
      <c r="K1445" s="96" t="n"/>
      <c r="L1445" s="97" t="n"/>
      <c r="M1445" s="97" t="n"/>
      <c r="N1445" s="98" t="inlineStr">
        <is>
          <t>27×105</t>
        </is>
      </c>
      <c r="O1445" s="99">
        <f>F1445</f>
        <v/>
      </c>
      <c r="P1445" s="99">
        <f>SUM(I1445)</f>
        <v/>
      </c>
      <c r="Q1445" s="117" t="n"/>
      <c r="R1445" s="118" t="n"/>
      <c r="S1445" s="118" t="n"/>
      <c r="T1445" s="119" t="n"/>
      <c r="U1445" s="120" t="n"/>
      <c r="V1445" s="120" t="n"/>
      <c r="W1445" s="121" t="n"/>
      <c r="X1445" s="122" t="n"/>
      <c r="Y1445" s="122" t="n"/>
      <c r="Z1445" s="143" t="n"/>
      <c r="AA1445" s="140" t="n"/>
      <c r="AB1445" s="140" t="n"/>
      <c r="AC1445" s="144" t="n"/>
      <c r="AD1445" s="142" t="n"/>
      <c r="AE1445" s="142" t="n"/>
    </row>
    <row r="1446" ht="15" customHeight="1" thickBot="1">
      <c r="B1446" s="79" t="inlineStr">
        <is>
          <t>4Z09-R</t>
        </is>
      </c>
      <c r="C1446" s="89">
        <f>SUMIF(数量表!D:H,B1446,数量表!H:H)</f>
        <v/>
      </c>
      <c r="D1446" s="80" t="n">
        <v>27</v>
      </c>
      <c r="E1446" s="80" t="n">
        <v>105</v>
      </c>
      <c r="F1446" s="81" t="n">
        <v>1162</v>
      </c>
      <c r="G1446" s="80" t="n"/>
      <c r="H1446" s="82" t="n">
        <v>1</v>
      </c>
      <c r="I1446" s="212">
        <f>C1446*H1446</f>
        <v/>
      </c>
      <c r="J1446" s="29" t="n"/>
      <c r="K1446" s="96" t="n"/>
      <c r="L1446" s="97" t="n"/>
      <c r="M1446" s="97" t="n"/>
      <c r="N1446" s="98" t="inlineStr">
        <is>
          <t>27×105</t>
        </is>
      </c>
      <c r="O1446" s="99">
        <f>F1446</f>
        <v/>
      </c>
      <c r="P1446" s="99">
        <f>SUM(I1446)</f>
        <v/>
      </c>
      <c r="Q1446" s="117" t="n"/>
      <c r="R1446" s="118" t="n"/>
      <c r="S1446" s="118" t="n"/>
      <c r="T1446" s="119" t="n"/>
      <c r="U1446" s="120" t="n"/>
      <c r="V1446" s="120" t="n"/>
      <c r="W1446" s="121" t="n"/>
      <c r="X1446" s="122" t="n"/>
      <c r="Y1446" s="122" t="n"/>
      <c r="Z1446" s="143" t="n"/>
      <c r="AA1446" s="140" t="n"/>
      <c r="AB1446" s="140" t="n"/>
      <c r="AC1446" s="144" t="n"/>
      <c r="AD1446" s="142" t="n"/>
      <c r="AE1446" s="142" t="n"/>
    </row>
    <row r="1447" ht="15" customHeight="1" thickBot="1">
      <c r="B1447" s="85" t="inlineStr">
        <is>
          <t>4Z09-R</t>
        </is>
      </c>
      <c r="C1447" s="89">
        <f>SUMIF(数量表!D:H,B1447,数量表!H:H)</f>
        <v/>
      </c>
      <c r="D1447" t="n">
        <v>27</v>
      </c>
      <c r="E1447" t="n">
        <v>105</v>
      </c>
      <c r="F1447" s="86" t="n">
        <v>800</v>
      </c>
      <c r="H1447" s="87" t="n">
        <v>2</v>
      </c>
      <c r="I1447" s="214">
        <f>C1447*H1447</f>
        <v/>
      </c>
      <c r="J1447" s="29" t="n"/>
      <c r="K1447" s="96" t="n"/>
      <c r="L1447" s="97" t="n"/>
      <c r="M1447" s="97" t="n"/>
      <c r="N1447" s="98" t="inlineStr">
        <is>
          <t>27×105</t>
        </is>
      </c>
      <c r="O1447" s="99">
        <f>F1447</f>
        <v/>
      </c>
      <c r="P1447" s="99">
        <f>SUM(I1447)</f>
        <v/>
      </c>
      <c r="Q1447" s="117" t="n"/>
      <c r="R1447" s="118" t="n"/>
      <c r="S1447" s="118" t="n"/>
      <c r="T1447" s="119" t="n"/>
      <c r="U1447" s="120" t="n"/>
      <c r="V1447" s="120" t="n"/>
      <c r="W1447" s="121" t="n"/>
      <c r="X1447" s="122" t="n"/>
      <c r="Y1447" s="122" t="n"/>
      <c r="Z1447" s="143" t="n"/>
      <c r="AA1447" s="140" t="n"/>
      <c r="AB1447" s="140" t="n"/>
      <c r="AC1447" s="144" t="n"/>
      <c r="AD1447" s="142" t="n"/>
      <c r="AE1447" s="142" t="n"/>
    </row>
    <row r="1448" ht="15" customHeight="1" thickBot="1">
      <c r="B1448" s="85" t="inlineStr">
        <is>
          <t>4Z09-R</t>
        </is>
      </c>
      <c r="C1448" s="89">
        <f>SUMIF(数量表!D:H,B1448,数量表!H:H)</f>
        <v/>
      </c>
      <c r="D1448" t="n">
        <v>27</v>
      </c>
      <c r="E1448" t="n">
        <v>105</v>
      </c>
      <c r="F1448" s="86" t="n">
        <v>976</v>
      </c>
      <c r="H1448" s="87" t="n">
        <v>2</v>
      </c>
      <c r="I1448" s="214">
        <f>C1448*H1448</f>
        <v/>
      </c>
      <c r="J1448" s="29" t="n"/>
      <c r="K1448" s="96" t="n"/>
      <c r="L1448" s="97" t="n"/>
      <c r="M1448" s="97" t="n"/>
      <c r="N1448" s="98" t="inlineStr">
        <is>
          <t>27×105</t>
        </is>
      </c>
      <c r="O1448" s="99">
        <f>F1448</f>
        <v/>
      </c>
      <c r="P1448" s="99">
        <f>SUM(I1448)</f>
        <v/>
      </c>
      <c r="Q1448" s="117" t="n"/>
      <c r="R1448" s="118" t="n"/>
      <c r="S1448" s="118" t="n"/>
      <c r="T1448" s="119" t="n"/>
      <c r="U1448" s="120" t="n"/>
      <c r="V1448" s="120" t="n"/>
      <c r="W1448" s="121" t="n"/>
      <c r="X1448" s="122" t="n"/>
      <c r="Y1448" s="122" t="n"/>
      <c r="Z1448" s="143" t="n"/>
      <c r="AA1448" s="140" t="n"/>
      <c r="AB1448" s="140" t="n"/>
      <c r="AC1448" s="144" t="n"/>
      <c r="AD1448" s="142" t="n"/>
      <c r="AE1448" s="142" t="n"/>
    </row>
    <row r="1449" ht="15" customHeight="1" thickBot="1">
      <c r="B1449" s="88" t="inlineStr">
        <is>
          <t>4Z09-R</t>
        </is>
      </c>
      <c r="C1449" s="89">
        <f>SUMIF(数量表!D:H,B1449,数量表!H:H)</f>
        <v/>
      </c>
      <c r="D1449" s="89" t="n">
        <v>27</v>
      </c>
      <c r="E1449" s="89" t="n">
        <v>105</v>
      </c>
      <c r="F1449" s="90" t="n">
        <v>356</v>
      </c>
      <c r="G1449" s="89" t="n"/>
      <c r="H1449" s="91" t="n">
        <v>1</v>
      </c>
      <c r="I1449" s="213">
        <f>C1449*H1449</f>
        <v/>
      </c>
      <c r="J1449" s="29" t="n"/>
      <c r="K1449" s="96" t="n"/>
      <c r="L1449" s="97" t="n"/>
      <c r="M1449" s="97" t="n"/>
      <c r="N1449" s="98" t="inlineStr">
        <is>
          <t>27×105</t>
        </is>
      </c>
      <c r="O1449" s="99">
        <f>F1449</f>
        <v/>
      </c>
      <c r="P1449" s="99">
        <f>SUM(I1449)</f>
        <v/>
      </c>
      <c r="Q1449" s="117" t="n"/>
      <c r="R1449" s="118" t="n"/>
      <c r="S1449" s="118" t="n"/>
      <c r="T1449" s="119" t="n"/>
      <c r="U1449" s="120" t="n"/>
      <c r="V1449" s="120" t="n"/>
      <c r="W1449" s="121" t="n"/>
      <c r="X1449" s="122" t="n"/>
      <c r="Y1449" s="122" t="n"/>
      <c r="Z1449" s="143" t="n"/>
      <c r="AA1449" s="140" t="n"/>
      <c r="AB1449" s="140" t="n"/>
      <c r="AC1449" s="144" t="n"/>
      <c r="AD1449" s="142" t="n"/>
      <c r="AE1449" s="142" t="n"/>
    </row>
    <row r="1450" ht="15" customHeight="1" thickBot="1">
      <c r="B1450" s="79" t="inlineStr">
        <is>
          <t>4Z09R-R</t>
        </is>
      </c>
      <c r="C1450" s="89">
        <f>SUMIF(数量表!D:H,B1450,数量表!H:H)</f>
        <v/>
      </c>
      <c r="D1450" s="80" t="n">
        <v>27</v>
      </c>
      <c r="E1450" s="80" t="n">
        <v>105</v>
      </c>
      <c r="F1450" s="81" t="n">
        <v>1162</v>
      </c>
      <c r="G1450" s="80" t="n"/>
      <c r="H1450" s="82" t="n">
        <v>1</v>
      </c>
      <c r="I1450" s="212">
        <f>C1450*H1450</f>
        <v/>
      </c>
      <c r="J1450" s="29" t="n"/>
      <c r="K1450" s="96" t="n"/>
      <c r="L1450" s="97" t="n"/>
      <c r="M1450" s="97" t="n"/>
      <c r="N1450" s="98" t="inlineStr">
        <is>
          <t>27×105</t>
        </is>
      </c>
      <c r="O1450" s="99">
        <f>F1450</f>
        <v/>
      </c>
      <c r="P1450" s="99">
        <f>SUM(I1450)</f>
        <v/>
      </c>
      <c r="Q1450" s="117" t="n"/>
      <c r="R1450" s="118" t="n"/>
      <c r="S1450" s="118" t="n"/>
      <c r="T1450" s="119" t="n"/>
      <c r="U1450" s="120" t="n"/>
      <c r="V1450" s="120" t="n"/>
      <c r="W1450" s="121" t="n"/>
      <c r="X1450" s="122" t="n"/>
      <c r="Y1450" s="122" t="n"/>
      <c r="Z1450" s="143" t="n"/>
      <c r="AA1450" s="140" t="n"/>
      <c r="AB1450" s="140" t="n"/>
      <c r="AC1450" s="144" t="n"/>
      <c r="AD1450" s="142" t="n"/>
      <c r="AE1450" s="142" t="n"/>
    </row>
    <row r="1451" ht="15" customHeight="1" thickBot="1">
      <c r="B1451" s="85" t="inlineStr">
        <is>
          <t>4Z09R-R</t>
        </is>
      </c>
      <c r="C1451" s="89">
        <f>SUMIF(数量表!D:H,B1451,数量表!H:H)</f>
        <v/>
      </c>
      <c r="D1451" t="n">
        <v>27</v>
      </c>
      <c r="E1451" t="n">
        <v>105</v>
      </c>
      <c r="F1451" s="86" t="n">
        <v>800</v>
      </c>
      <c r="H1451" s="87" t="n">
        <v>2</v>
      </c>
      <c r="I1451" s="214">
        <f>C1451*H1451</f>
        <v/>
      </c>
      <c r="J1451" s="29" t="n"/>
      <c r="K1451" s="96" t="n"/>
      <c r="L1451" s="97" t="n"/>
      <c r="M1451" s="97" t="n"/>
      <c r="N1451" s="98" t="inlineStr">
        <is>
          <t>27×105</t>
        </is>
      </c>
      <c r="O1451" s="99">
        <f>F1451</f>
        <v/>
      </c>
      <c r="P1451" s="99">
        <f>SUM(I1451)</f>
        <v/>
      </c>
      <c r="Q1451" s="117" t="n"/>
      <c r="R1451" s="118" t="n"/>
      <c r="S1451" s="118" t="n"/>
      <c r="T1451" s="119" t="n"/>
      <c r="U1451" s="120" t="n"/>
      <c r="V1451" s="120" t="n"/>
      <c r="W1451" s="121" t="n"/>
      <c r="X1451" s="122" t="n"/>
      <c r="Y1451" s="122" t="n"/>
      <c r="Z1451" s="143" t="n"/>
      <c r="AA1451" s="140" t="n"/>
      <c r="AB1451" s="140" t="n"/>
      <c r="AC1451" s="144" t="n"/>
      <c r="AD1451" s="142" t="n"/>
      <c r="AE1451" s="142" t="n"/>
    </row>
    <row r="1452" ht="15" customHeight="1" thickBot="1">
      <c r="B1452" s="85" t="inlineStr">
        <is>
          <t>4Z09R-R</t>
        </is>
      </c>
      <c r="C1452" s="89">
        <f>SUMIF(数量表!D:H,B1452,数量表!H:H)</f>
        <v/>
      </c>
      <c r="D1452" t="n">
        <v>27</v>
      </c>
      <c r="E1452" t="n">
        <v>105</v>
      </c>
      <c r="F1452" s="86" t="n">
        <v>976</v>
      </c>
      <c r="H1452" s="87" t="n">
        <v>2</v>
      </c>
      <c r="I1452" s="214">
        <f>C1452*H1452</f>
        <v/>
      </c>
      <c r="J1452" s="29" t="n"/>
      <c r="K1452" s="96" t="n"/>
      <c r="L1452" s="97" t="n"/>
      <c r="M1452" s="97" t="n"/>
      <c r="N1452" s="98" t="inlineStr">
        <is>
          <t>27×105</t>
        </is>
      </c>
      <c r="O1452" s="99">
        <f>F1452</f>
        <v/>
      </c>
      <c r="P1452" s="99">
        <f>SUM(I1452)</f>
        <v/>
      </c>
      <c r="Q1452" s="117" t="n"/>
      <c r="R1452" s="118" t="n"/>
      <c r="S1452" s="118" t="n"/>
      <c r="T1452" s="119" t="n"/>
      <c r="U1452" s="120" t="n"/>
      <c r="V1452" s="120" t="n"/>
      <c r="W1452" s="121" t="n"/>
      <c r="X1452" s="122" t="n"/>
      <c r="Y1452" s="122" t="n"/>
      <c r="Z1452" s="143" t="n"/>
      <c r="AA1452" s="140" t="n"/>
      <c r="AB1452" s="140" t="n"/>
      <c r="AC1452" s="144" t="n"/>
      <c r="AD1452" s="142" t="n"/>
      <c r="AE1452" s="142" t="n"/>
    </row>
    <row r="1453" ht="15" customHeight="1" thickBot="1">
      <c r="B1453" s="85" t="inlineStr">
        <is>
          <t>4Z09R-R</t>
        </is>
      </c>
      <c r="C1453" s="89">
        <f>SUMIF(数量表!D:H,B1453,数量表!H:H)</f>
        <v/>
      </c>
      <c r="D1453" t="n">
        <v>27</v>
      </c>
      <c r="E1453" t="n">
        <v>105</v>
      </c>
      <c r="F1453" s="86" t="n">
        <v>356</v>
      </c>
      <c r="H1453" s="87" t="n">
        <v>1</v>
      </c>
      <c r="I1453" s="214">
        <f>C1453*H1453</f>
        <v/>
      </c>
      <c r="J1453" s="29" t="n"/>
      <c r="K1453" s="96" t="n"/>
      <c r="L1453" s="97" t="n"/>
      <c r="M1453" s="97" t="n"/>
      <c r="N1453" s="98" t="inlineStr">
        <is>
          <t>27×105</t>
        </is>
      </c>
      <c r="O1453" s="99">
        <f>F1453</f>
        <v/>
      </c>
      <c r="P1453" s="99">
        <f>SUM(I1453)</f>
        <v/>
      </c>
      <c r="Q1453" s="117" t="n"/>
      <c r="R1453" s="118" t="n"/>
      <c r="S1453" s="118" t="n"/>
      <c r="T1453" s="119" t="n"/>
      <c r="U1453" s="120" t="n"/>
      <c r="V1453" s="120" t="n"/>
      <c r="W1453" s="121" t="n"/>
      <c r="X1453" s="122" t="n"/>
      <c r="Y1453" s="122" t="n"/>
      <c r="Z1453" s="143" t="n"/>
      <c r="AA1453" s="140" t="n"/>
      <c r="AB1453" s="140" t="n"/>
      <c r="AC1453" s="144" t="n"/>
      <c r="AD1453" s="142" t="n"/>
      <c r="AE1453" s="142" t="n"/>
    </row>
    <row r="1454" ht="15" customHeight="1" thickBot="1">
      <c r="B1454" s="88" t="inlineStr">
        <is>
          <t>4Z09R-R</t>
        </is>
      </c>
      <c r="C1454" s="89">
        <f>SUMIF(数量表!D:H,B1454,数量表!H:H)</f>
        <v/>
      </c>
      <c r="D1454" s="89" t="n">
        <v>27</v>
      </c>
      <c r="E1454" s="89" t="n">
        <v>105</v>
      </c>
      <c r="F1454" s="90" t="n">
        <v>2548</v>
      </c>
      <c r="G1454" s="89" t="n"/>
      <c r="H1454" s="91" t="n">
        <v>1</v>
      </c>
      <c r="I1454" s="213">
        <f>C1454*H1454</f>
        <v/>
      </c>
      <c r="J1454" s="29" t="n"/>
      <c r="K1454" s="96" t="n"/>
      <c r="L1454" s="97" t="n"/>
      <c r="M1454" s="97" t="n"/>
      <c r="N1454" s="98" t="inlineStr">
        <is>
          <t>27×105</t>
        </is>
      </c>
      <c r="O1454" s="99">
        <f>F1454</f>
        <v/>
      </c>
      <c r="P1454" s="99">
        <f>SUM(I1454)</f>
        <v/>
      </c>
      <c r="Q1454" s="117" t="n"/>
      <c r="R1454" s="118" t="n"/>
      <c r="S1454" s="118" t="n"/>
      <c r="T1454" s="119" t="n"/>
      <c r="U1454" s="120" t="n"/>
      <c r="V1454" s="120" t="n"/>
      <c r="W1454" s="121" t="n"/>
      <c r="X1454" s="122" t="n"/>
      <c r="Y1454" s="122" t="n"/>
      <c r="Z1454" s="143" t="n"/>
      <c r="AA1454" s="140" t="n"/>
      <c r="AB1454" s="140" t="n"/>
      <c r="AC1454" s="144" t="n"/>
      <c r="AD1454" s="142" t="n"/>
      <c r="AE1454" s="142" t="n"/>
    </row>
    <row r="1455" ht="15" customHeight="1" thickBot="1">
      <c r="B1455" s="79" t="inlineStr">
        <is>
          <t>22M4Z09</t>
        </is>
      </c>
      <c r="C1455" s="89">
        <f>SUMIF(数量表!D:H,B1455,数量表!H:H)</f>
        <v/>
      </c>
      <c r="D1455" s="80" t="n">
        <v>27</v>
      </c>
      <c r="E1455" s="80" t="n">
        <v>105</v>
      </c>
      <c r="F1455" s="81" t="n">
        <v>1037</v>
      </c>
      <c r="G1455" s="80" t="n"/>
      <c r="H1455" s="82" t="n">
        <v>1</v>
      </c>
      <c r="I1455" s="212">
        <f>C1455*H1455</f>
        <v/>
      </c>
      <c r="J1455" s="29" t="n"/>
      <c r="K1455" s="96" t="n"/>
      <c r="L1455" s="97" t="n"/>
      <c r="M1455" s="97" t="n"/>
      <c r="N1455" s="98" t="inlineStr">
        <is>
          <t>27×105</t>
        </is>
      </c>
      <c r="O1455" s="99">
        <f>F1455</f>
        <v/>
      </c>
      <c r="P1455" s="99">
        <f>SUM(I1455)</f>
        <v/>
      </c>
      <c r="Q1455" s="117" t="n"/>
      <c r="R1455" s="118" t="n"/>
      <c r="S1455" s="118" t="n"/>
      <c r="T1455" s="119" t="n"/>
      <c r="U1455" s="120" t="n"/>
      <c r="V1455" s="120" t="n"/>
      <c r="W1455" s="121" t="n"/>
      <c r="X1455" s="122" t="n"/>
      <c r="Y1455" s="122" t="n"/>
      <c r="Z1455" s="143" t="n"/>
      <c r="AA1455" s="140" t="n"/>
      <c r="AB1455" s="140" t="n"/>
      <c r="AC1455" s="144" t="n"/>
      <c r="AD1455" s="142" t="n"/>
      <c r="AE1455" s="142" t="n"/>
    </row>
    <row r="1456" ht="15" customHeight="1" thickBot="1">
      <c r="B1456" s="85" t="inlineStr">
        <is>
          <t>22M4Z09</t>
        </is>
      </c>
      <c r="C1456" s="89">
        <f>SUMIF(数量表!D:H,B1456,数量表!H:H)</f>
        <v/>
      </c>
      <c r="D1456" t="n">
        <v>27</v>
      </c>
      <c r="E1456" t="n">
        <v>105</v>
      </c>
      <c r="F1456" s="86" t="n">
        <v>800</v>
      </c>
      <c r="H1456" s="87" t="n">
        <v>2</v>
      </c>
      <c r="I1456" s="214">
        <f>C1456*H1456</f>
        <v/>
      </c>
      <c r="J1456" s="29" t="n"/>
      <c r="K1456" s="96" t="n"/>
      <c r="L1456" s="97" t="n"/>
      <c r="M1456" s="97" t="n"/>
      <c r="N1456" s="98" t="inlineStr">
        <is>
          <t>27×105</t>
        </is>
      </c>
      <c r="O1456" s="99">
        <f>F1456</f>
        <v/>
      </c>
      <c r="P1456" s="99">
        <f>SUM(I1456)</f>
        <v/>
      </c>
      <c r="Q1456" s="117" t="n"/>
      <c r="R1456" s="118" t="n"/>
      <c r="S1456" s="118" t="n"/>
      <c r="T1456" s="119" t="n"/>
      <c r="U1456" s="120" t="n"/>
      <c r="V1456" s="120" t="n"/>
      <c r="W1456" s="121" t="n"/>
      <c r="X1456" s="122" t="n"/>
      <c r="Y1456" s="122" t="n"/>
      <c r="Z1456" s="143" t="n"/>
      <c r="AA1456" s="140" t="n"/>
      <c r="AB1456" s="140" t="n"/>
      <c r="AC1456" s="144" t="n"/>
      <c r="AD1456" s="142" t="n"/>
      <c r="AE1456" s="142" t="n"/>
    </row>
    <row r="1457" ht="15" customHeight="1" thickBot="1">
      <c r="B1457" s="85" t="inlineStr">
        <is>
          <t>22M4Z09</t>
        </is>
      </c>
      <c r="C1457" s="89">
        <f>SUMIF(数量表!D:H,B1457,数量表!H:H)</f>
        <v/>
      </c>
      <c r="D1457" t="n">
        <v>27</v>
      </c>
      <c r="E1457" t="n">
        <v>105</v>
      </c>
      <c r="F1457" s="86" t="n">
        <v>976</v>
      </c>
      <c r="H1457" s="87" t="n">
        <v>2</v>
      </c>
      <c r="I1457" s="214">
        <f>C1457*H1457</f>
        <v/>
      </c>
      <c r="J1457" s="29" t="n"/>
      <c r="K1457" s="96" t="n"/>
      <c r="L1457" s="97" t="n"/>
      <c r="M1457" s="97" t="n"/>
      <c r="N1457" s="98" t="inlineStr">
        <is>
          <t>27×105</t>
        </is>
      </c>
      <c r="O1457" s="99">
        <f>F1457</f>
        <v/>
      </c>
      <c r="P1457" s="99">
        <f>SUM(I1457)</f>
        <v/>
      </c>
      <c r="Q1457" s="117" t="n"/>
      <c r="R1457" s="118" t="n"/>
      <c r="S1457" s="118" t="n"/>
      <c r="T1457" s="119" t="n"/>
      <c r="U1457" s="120" t="n"/>
      <c r="V1457" s="120" t="n"/>
      <c r="W1457" s="121" t="n"/>
      <c r="X1457" s="122" t="n"/>
      <c r="Y1457" s="122" t="n"/>
      <c r="Z1457" s="143" t="n"/>
      <c r="AA1457" s="140" t="n"/>
      <c r="AB1457" s="140" t="n"/>
      <c r="AC1457" s="144" t="n"/>
      <c r="AD1457" s="142" t="n"/>
      <c r="AE1457" s="142" t="n"/>
    </row>
    <row r="1458" ht="15" customHeight="1" thickBot="1">
      <c r="B1458" s="88" t="inlineStr">
        <is>
          <t>22M4Z09</t>
        </is>
      </c>
      <c r="C1458" s="89">
        <f>SUMIF(数量表!D:H,B1458,数量表!H:H)</f>
        <v/>
      </c>
      <c r="D1458" s="89" t="n">
        <v>27</v>
      </c>
      <c r="E1458" s="89" t="n">
        <v>105</v>
      </c>
      <c r="F1458" s="90" t="n">
        <v>356</v>
      </c>
      <c r="G1458" s="89" t="n"/>
      <c r="H1458" s="91" t="n">
        <v>1</v>
      </c>
      <c r="I1458" s="213">
        <f>C1458*H1458</f>
        <v/>
      </c>
      <c r="J1458" s="29" t="n"/>
      <c r="K1458" s="96" t="n"/>
      <c r="L1458" s="97" t="n"/>
      <c r="M1458" s="97" t="n"/>
      <c r="N1458" s="98" t="inlineStr">
        <is>
          <t>27×105</t>
        </is>
      </c>
      <c r="O1458" s="99">
        <f>F1458</f>
        <v/>
      </c>
      <c r="P1458" s="99">
        <f>SUM(I1458)</f>
        <v/>
      </c>
      <c r="Q1458" s="117" t="n"/>
      <c r="R1458" s="118" t="n"/>
      <c r="S1458" s="118" t="n"/>
      <c r="T1458" s="119" t="n"/>
      <c r="U1458" s="120" t="n"/>
      <c r="V1458" s="120" t="n"/>
      <c r="W1458" s="121" t="n"/>
      <c r="X1458" s="122" t="n"/>
      <c r="Y1458" s="122" t="n"/>
      <c r="Z1458" s="143" t="n"/>
      <c r="AA1458" s="140" t="n"/>
      <c r="AB1458" s="140" t="n"/>
      <c r="AC1458" s="144" t="n"/>
      <c r="AD1458" s="142" t="n"/>
      <c r="AE1458" s="142" t="n"/>
    </row>
    <row r="1459" ht="15" customHeight="1" thickBot="1">
      <c r="B1459" s="79" t="inlineStr">
        <is>
          <t>22M4Z09L</t>
        </is>
      </c>
      <c r="C1459" s="89">
        <f>SUMIF(数量表!D:H,B1459,数量表!H:H)</f>
        <v/>
      </c>
      <c r="D1459" s="80" t="n">
        <v>27</v>
      </c>
      <c r="E1459" s="80" t="n">
        <v>105</v>
      </c>
      <c r="F1459" s="81" t="n">
        <v>1037</v>
      </c>
      <c r="G1459" s="80" t="n"/>
      <c r="H1459" s="82" t="n">
        <v>1</v>
      </c>
      <c r="I1459" s="212">
        <f>C1459*H1459</f>
        <v/>
      </c>
      <c r="J1459" s="29" t="n"/>
      <c r="K1459" s="96" t="n"/>
      <c r="L1459" s="97" t="n"/>
      <c r="M1459" s="97" t="n"/>
      <c r="N1459" s="98" t="inlineStr">
        <is>
          <t>27×105</t>
        </is>
      </c>
      <c r="O1459" s="99">
        <f>F1459</f>
        <v/>
      </c>
      <c r="P1459" s="99">
        <f>SUM(I1459)</f>
        <v/>
      </c>
      <c r="Q1459" s="117" t="n"/>
      <c r="R1459" s="118" t="n"/>
      <c r="S1459" s="118" t="n"/>
      <c r="T1459" s="119" t="n"/>
      <c r="U1459" s="120" t="n"/>
      <c r="V1459" s="120" t="n"/>
      <c r="W1459" s="121" t="n"/>
      <c r="X1459" s="122" t="n"/>
      <c r="Y1459" s="122" t="n"/>
      <c r="Z1459" s="143" t="n"/>
      <c r="AA1459" s="140" t="n"/>
      <c r="AB1459" s="140" t="n"/>
      <c r="AC1459" s="144" t="n"/>
      <c r="AD1459" s="142" t="n"/>
      <c r="AE1459" s="142" t="n"/>
    </row>
    <row r="1460" ht="15" customHeight="1" thickBot="1">
      <c r="B1460" s="85" t="inlineStr">
        <is>
          <t>22M4Z09L</t>
        </is>
      </c>
      <c r="C1460" s="89">
        <f>SUMIF(数量表!D:H,B1460,数量表!H:H)</f>
        <v/>
      </c>
      <c r="D1460" t="n">
        <v>27</v>
      </c>
      <c r="E1460" t="n">
        <v>105</v>
      </c>
      <c r="F1460" s="86" t="n">
        <v>800</v>
      </c>
      <c r="H1460" s="87" t="n">
        <v>2</v>
      </c>
      <c r="I1460" s="214">
        <f>C1460*H1460</f>
        <v/>
      </c>
      <c r="J1460" s="29" t="n"/>
      <c r="K1460" s="96" t="n"/>
      <c r="L1460" s="97" t="n"/>
      <c r="M1460" s="97" t="n"/>
      <c r="N1460" s="98" t="inlineStr">
        <is>
          <t>27×105</t>
        </is>
      </c>
      <c r="O1460" s="99">
        <f>F1460</f>
        <v/>
      </c>
      <c r="P1460" s="99">
        <f>SUM(I1460)</f>
        <v/>
      </c>
      <c r="Q1460" s="117" t="n"/>
      <c r="R1460" s="118" t="n"/>
      <c r="S1460" s="118" t="n"/>
      <c r="T1460" s="119" t="n"/>
      <c r="U1460" s="120" t="n"/>
      <c r="V1460" s="120" t="n"/>
      <c r="W1460" s="121" t="n"/>
      <c r="X1460" s="122" t="n"/>
      <c r="Y1460" s="122" t="n"/>
      <c r="Z1460" s="143" t="n"/>
      <c r="AA1460" s="140" t="n"/>
      <c r="AB1460" s="140" t="n"/>
      <c r="AC1460" s="144" t="n"/>
      <c r="AD1460" s="142" t="n"/>
      <c r="AE1460" s="142" t="n"/>
    </row>
    <row r="1461" ht="15" customHeight="1" thickBot="1">
      <c r="B1461" s="85" t="inlineStr">
        <is>
          <t>22M4Z09L</t>
        </is>
      </c>
      <c r="C1461" s="89">
        <f>SUMIF(数量表!D:H,B1461,数量表!H:H)</f>
        <v/>
      </c>
      <c r="D1461" t="n">
        <v>27</v>
      </c>
      <c r="E1461" t="n">
        <v>105</v>
      </c>
      <c r="F1461" s="86" t="n">
        <v>976</v>
      </c>
      <c r="H1461" s="87" t="n">
        <v>2</v>
      </c>
      <c r="I1461" s="214">
        <f>C1461*H1461</f>
        <v/>
      </c>
      <c r="J1461" s="29" t="n"/>
      <c r="K1461" s="96" t="n"/>
      <c r="L1461" s="97" t="n"/>
      <c r="M1461" s="97" t="n"/>
      <c r="N1461" s="98" t="inlineStr">
        <is>
          <t>27×105</t>
        </is>
      </c>
      <c r="O1461" s="99">
        <f>F1461</f>
        <v/>
      </c>
      <c r="P1461" s="99">
        <f>SUM(I1461)</f>
        <v/>
      </c>
      <c r="Q1461" s="117" t="n"/>
      <c r="R1461" s="118" t="n"/>
      <c r="S1461" s="118" t="n"/>
      <c r="T1461" s="119" t="n"/>
      <c r="U1461" s="120" t="n"/>
      <c r="V1461" s="120" t="n"/>
      <c r="W1461" s="121" t="n"/>
      <c r="X1461" s="122" t="n"/>
      <c r="Y1461" s="122" t="n"/>
      <c r="Z1461" s="143" t="n"/>
      <c r="AA1461" s="140" t="n"/>
      <c r="AB1461" s="140" t="n"/>
      <c r="AC1461" s="144" t="n"/>
      <c r="AD1461" s="142" t="n"/>
      <c r="AE1461" s="142" t="n"/>
    </row>
    <row r="1462" ht="15" customHeight="1" thickBot="1">
      <c r="B1462" s="85" t="inlineStr">
        <is>
          <t>22M4Z09L</t>
        </is>
      </c>
      <c r="C1462" s="89">
        <f>SUMIF(数量表!D:H,B1462,数量表!H:H)</f>
        <v/>
      </c>
      <c r="D1462" t="n">
        <v>27</v>
      </c>
      <c r="E1462" t="n">
        <v>105</v>
      </c>
      <c r="F1462" s="86" t="n">
        <v>356</v>
      </c>
      <c r="H1462" s="87" t="n">
        <v>1</v>
      </c>
      <c r="I1462" s="214">
        <f>C1462*H1462</f>
        <v/>
      </c>
      <c r="J1462" s="29" t="n"/>
      <c r="K1462" s="96" t="n"/>
      <c r="L1462" s="97" t="n"/>
      <c r="M1462" s="97" t="n"/>
      <c r="N1462" s="98" t="inlineStr">
        <is>
          <t>27×105</t>
        </is>
      </c>
      <c r="O1462" s="99">
        <f>F1462</f>
        <v/>
      </c>
      <c r="P1462" s="99">
        <f>SUM(I1462)</f>
        <v/>
      </c>
      <c r="Q1462" s="117" t="n"/>
      <c r="R1462" s="118" t="n"/>
      <c r="S1462" s="118" t="n"/>
      <c r="T1462" s="119" t="n"/>
      <c r="U1462" s="120" t="n"/>
      <c r="V1462" s="120" t="n"/>
      <c r="W1462" s="121" t="n"/>
      <c r="X1462" s="122" t="n"/>
      <c r="Y1462" s="122" t="n"/>
      <c r="Z1462" s="143" t="n"/>
      <c r="AA1462" s="140" t="n"/>
      <c r="AB1462" s="140" t="n"/>
      <c r="AC1462" s="144" t="n"/>
      <c r="AD1462" s="142" t="n"/>
      <c r="AE1462" s="142" t="n"/>
    </row>
    <row r="1463" ht="15" customHeight="1" thickBot="1">
      <c r="B1463" s="88" t="inlineStr">
        <is>
          <t>22M4Z09L</t>
        </is>
      </c>
      <c r="C1463" s="89">
        <f>SUMIF(数量表!D:H,B1463,数量表!H:H)</f>
        <v/>
      </c>
      <c r="D1463" s="89" t="n">
        <v>27</v>
      </c>
      <c r="E1463" s="89" t="n">
        <v>105</v>
      </c>
      <c r="F1463" s="90" t="n">
        <v>2423</v>
      </c>
      <c r="G1463" s="89" t="n"/>
      <c r="H1463" s="91" t="n">
        <v>1</v>
      </c>
      <c r="I1463" s="213">
        <f>C1463*H1463</f>
        <v/>
      </c>
      <c r="J1463" s="29" t="n"/>
      <c r="K1463" s="96" t="n"/>
      <c r="L1463" s="97" t="n"/>
      <c r="M1463" s="97" t="n"/>
      <c r="N1463" s="98" t="inlineStr">
        <is>
          <t>27×105</t>
        </is>
      </c>
      <c r="O1463" s="99">
        <f>F1463</f>
        <v/>
      </c>
      <c r="P1463" s="99">
        <f>SUM(I1463)</f>
        <v/>
      </c>
      <c r="Q1463" s="117" t="n"/>
      <c r="R1463" s="118" t="n"/>
      <c r="S1463" s="118" t="n"/>
      <c r="T1463" s="119" t="n"/>
      <c r="U1463" s="120" t="n"/>
      <c r="V1463" s="120" t="n"/>
      <c r="W1463" s="121" t="n"/>
      <c r="X1463" s="122" t="n"/>
      <c r="Y1463" s="122" t="n"/>
      <c r="Z1463" s="143" t="n"/>
      <c r="AA1463" s="140" t="n"/>
      <c r="AB1463" s="140" t="n"/>
      <c r="AC1463" s="144" t="n"/>
      <c r="AD1463" s="142" t="n"/>
      <c r="AE1463" s="142" t="n"/>
    </row>
    <row r="1464" ht="15" customHeight="1" thickBot="1">
      <c r="B1464" s="79" t="inlineStr">
        <is>
          <t>22M4Z09-L</t>
        </is>
      </c>
      <c r="C1464" s="89">
        <f>SUMIF(数量表!D:H,B1464,数量表!H:H)</f>
        <v/>
      </c>
      <c r="D1464" s="80" t="n">
        <v>27</v>
      </c>
      <c r="E1464" s="80" t="n">
        <v>105</v>
      </c>
      <c r="F1464" s="81" t="n">
        <v>1037</v>
      </c>
      <c r="G1464" s="80" t="n"/>
      <c r="H1464" s="82" t="n">
        <v>1</v>
      </c>
      <c r="I1464" s="212">
        <f>C1464*H1464</f>
        <v/>
      </c>
      <c r="J1464" s="29" t="n"/>
      <c r="K1464" s="96" t="n"/>
      <c r="L1464" s="97" t="n"/>
      <c r="M1464" s="97" t="n"/>
      <c r="N1464" s="98" t="inlineStr">
        <is>
          <t>27×105</t>
        </is>
      </c>
      <c r="O1464" s="99">
        <f>F1464</f>
        <v/>
      </c>
      <c r="P1464" s="99">
        <f>SUM(I1464)</f>
        <v/>
      </c>
      <c r="Q1464" s="117" t="n"/>
      <c r="R1464" s="118" t="n"/>
      <c r="S1464" s="118" t="n"/>
      <c r="T1464" s="119" t="n"/>
      <c r="U1464" s="120" t="n"/>
      <c r="V1464" s="120" t="n"/>
      <c r="W1464" s="121" t="n"/>
      <c r="X1464" s="122" t="n"/>
      <c r="Y1464" s="122" t="n"/>
      <c r="Z1464" s="143" t="n"/>
      <c r="AA1464" s="140" t="n"/>
      <c r="AB1464" s="140" t="n"/>
      <c r="AC1464" s="144" t="n"/>
      <c r="AD1464" s="142" t="n"/>
      <c r="AE1464" s="142" t="n"/>
    </row>
    <row r="1465" ht="15" customHeight="1" thickBot="1">
      <c r="B1465" s="85" t="inlineStr">
        <is>
          <t>22M4Z09-L</t>
        </is>
      </c>
      <c r="C1465" s="89">
        <f>SUMIF(数量表!D:H,B1465,数量表!H:H)</f>
        <v/>
      </c>
      <c r="D1465" t="n">
        <v>27</v>
      </c>
      <c r="E1465" t="n">
        <v>105</v>
      </c>
      <c r="F1465" s="86" t="n">
        <v>800</v>
      </c>
      <c r="H1465" s="87" t="n">
        <v>2</v>
      </c>
      <c r="I1465" s="214">
        <f>C1465*H1465</f>
        <v/>
      </c>
      <c r="J1465" s="29" t="n"/>
      <c r="K1465" s="96" t="n"/>
      <c r="L1465" s="97" t="n"/>
      <c r="M1465" s="97" t="n"/>
      <c r="N1465" s="98" t="inlineStr">
        <is>
          <t>27×105</t>
        </is>
      </c>
      <c r="O1465" s="99">
        <f>F1465</f>
        <v/>
      </c>
      <c r="P1465" s="99">
        <f>SUM(I1465)</f>
        <v/>
      </c>
      <c r="Q1465" s="117" t="n"/>
      <c r="R1465" s="118" t="n"/>
      <c r="S1465" s="118" t="n"/>
      <c r="T1465" s="119" t="n"/>
      <c r="U1465" s="120" t="n"/>
      <c r="V1465" s="120" t="n"/>
      <c r="W1465" s="121" t="n"/>
      <c r="X1465" s="122" t="n"/>
      <c r="Y1465" s="122" t="n"/>
      <c r="Z1465" s="143" t="n"/>
      <c r="AA1465" s="140" t="n"/>
      <c r="AB1465" s="140" t="n"/>
      <c r="AC1465" s="144" t="n"/>
      <c r="AD1465" s="142" t="n"/>
      <c r="AE1465" s="142" t="n"/>
    </row>
    <row r="1466" ht="15" customHeight="1" thickBot="1">
      <c r="B1466" s="85" t="inlineStr">
        <is>
          <t>22M4Z09-L</t>
        </is>
      </c>
      <c r="C1466" s="89">
        <f>SUMIF(数量表!D:H,B1466,数量表!H:H)</f>
        <v/>
      </c>
      <c r="D1466" t="n">
        <v>27</v>
      </c>
      <c r="E1466" t="n">
        <v>105</v>
      </c>
      <c r="F1466" s="86" t="n">
        <v>976</v>
      </c>
      <c r="H1466" s="87" t="n">
        <v>2</v>
      </c>
      <c r="I1466" s="214">
        <f>C1466*H1466</f>
        <v/>
      </c>
      <c r="J1466" s="29" t="n"/>
      <c r="K1466" s="96" t="n"/>
      <c r="L1466" s="97" t="n"/>
      <c r="M1466" s="97" t="n"/>
      <c r="N1466" s="98" t="inlineStr">
        <is>
          <t>27×105</t>
        </is>
      </c>
      <c r="O1466" s="99">
        <f>F1466</f>
        <v/>
      </c>
      <c r="P1466" s="99">
        <f>SUM(I1466)</f>
        <v/>
      </c>
      <c r="Q1466" s="117" t="n"/>
      <c r="R1466" s="118" t="n"/>
      <c r="S1466" s="118" t="n"/>
      <c r="T1466" s="119" t="n"/>
      <c r="U1466" s="120" t="n"/>
      <c r="V1466" s="120" t="n"/>
      <c r="W1466" s="121" t="n"/>
      <c r="X1466" s="122" t="n"/>
      <c r="Y1466" s="122" t="n"/>
      <c r="Z1466" s="143" t="n"/>
      <c r="AA1466" s="140" t="n"/>
      <c r="AB1466" s="140" t="n"/>
      <c r="AC1466" s="144" t="n"/>
      <c r="AD1466" s="142" t="n"/>
      <c r="AE1466" s="142" t="n"/>
    </row>
    <row r="1467" ht="15" customHeight="1" thickBot="1">
      <c r="B1467" s="88" t="inlineStr">
        <is>
          <t>22M4Z09-L</t>
        </is>
      </c>
      <c r="C1467" s="89">
        <f>SUMIF(数量表!D:H,B1467,数量表!H:H)</f>
        <v/>
      </c>
      <c r="D1467" s="89" t="n">
        <v>27</v>
      </c>
      <c r="E1467" s="89" t="n">
        <v>105</v>
      </c>
      <c r="F1467" s="90" t="n">
        <v>356</v>
      </c>
      <c r="G1467" s="89" t="n"/>
      <c r="H1467" s="91" t="n">
        <v>1</v>
      </c>
      <c r="I1467" s="213">
        <f>C1467*H1467</f>
        <v/>
      </c>
      <c r="J1467" s="29" t="n"/>
      <c r="K1467" s="96" t="n"/>
      <c r="L1467" s="97" t="n"/>
      <c r="M1467" s="97" t="n"/>
      <c r="N1467" s="98" t="inlineStr">
        <is>
          <t>27×105</t>
        </is>
      </c>
      <c r="O1467" s="99">
        <f>F1467</f>
        <v/>
      </c>
      <c r="P1467" s="99">
        <f>SUM(I1467)</f>
        <v/>
      </c>
      <c r="Q1467" s="117" t="n"/>
      <c r="R1467" s="118" t="n"/>
      <c r="S1467" s="118" t="n"/>
      <c r="T1467" s="119" t="n"/>
      <c r="U1467" s="120" t="n"/>
      <c r="V1467" s="120" t="n"/>
      <c r="W1467" s="121" t="n"/>
      <c r="X1467" s="122" t="n"/>
      <c r="Y1467" s="122" t="n"/>
      <c r="Z1467" s="143" t="n"/>
      <c r="AA1467" s="140" t="n"/>
      <c r="AB1467" s="140" t="n"/>
      <c r="AC1467" s="144" t="n"/>
      <c r="AD1467" s="142" t="n"/>
      <c r="AE1467" s="142" t="n"/>
    </row>
    <row r="1468" ht="15" customHeight="1" thickBot="1">
      <c r="B1468" s="79" t="inlineStr">
        <is>
          <t>22M4Z09L-L</t>
        </is>
      </c>
      <c r="C1468" s="89">
        <f>SUMIF(数量表!D:H,B1468,数量表!H:H)</f>
        <v/>
      </c>
      <c r="D1468" s="80" t="n">
        <v>27</v>
      </c>
      <c r="E1468" s="80" t="n">
        <v>105</v>
      </c>
      <c r="F1468" s="81" t="n">
        <v>1037</v>
      </c>
      <c r="G1468" s="80" t="n"/>
      <c r="H1468" s="82" t="n">
        <v>1</v>
      </c>
      <c r="I1468" s="212">
        <f>C1468*H1468</f>
        <v/>
      </c>
      <c r="J1468" s="29" t="n"/>
      <c r="K1468" s="96" t="n"/>
      <c r="L1468" s="97" t="n"/>
      <c r="M1468" s="97" t="n"/>
      <c r="N1468" s="98" t="inlineStr">
        <is>
          <t>27×105</t>
        </is>
      </c>
      <c r="O1468" s="99">
        <f>F1468</f>
        <v/>
      </c>
      <c r="P1468" s="99">
        <f>SUM(I1468)</f>
        <v/>
      </c>
      <c r="Q1468" s="117" t="n"/>
      <c r="R1468" s="118" t="n"/>
      <c r="S1468" s="118" t="n"/>
      <c r="T1468" s="119" t="n"/>
      <c r="U1468" s="120" t="n"/>
      <c r="V1468" s="120" t="n"/>
      <c r="W1468" s="121" t="n"/>
      <c r="X1468" s="122" t="n"/>
      <c r="Y1468" s="122" t="n"/>
      <c r="Z1468" s="143" t="n"/>
      <c r="AA1468" s="140" t="n"/>
      <c r="AB1468" s="140" t="n"/>
      <c r="AC1468" s="144" t="n"/>
      <c r="AD1468" s="142" t="n"/>
      <c r="AE1468" s="142" t="n"/>
    </row>
    <row r="1469" ht="15" customHeight="1" thickBot="1">
      <c r="B1469" s="85" t="inlineStr">
        <is>
          <t>22M4Z09L-L</t>
        </is>
      </c>
      <c r="C1469" s="89">
        <f>SUMIF(数量表!D:H,B1469,数量表!H:H)</f>
        <v/>
      </c>
      <c r="D1469" t="n">
        <v>27</v>
      </c>
      <c r="E1469" t="n">
        <v>105</v>
      </c>
      <c r="F1469" s="86" t="n">
        <v>800</v>
      </c>
      <c r="H1469" s="87" t="n">
        <v>2</v>
      </c>
      <c r="I1469" s="214">
        <f>C1469*H1469</f>
        <v/>
      </c>
      <c r="J1469" s="29" t="n"/>
      <c r="K1469" s="96" t="n"/>
      <c r="L1469" s="97" t="n"/>
      <c r="M1469" s="97" t="n"/>
      <c r="N1469" s="98" t="inlineStr">
        <is>
          <t>27×105</t>
        </is>
      </c>
      <c r="O1469" s="99">
        <f>F1469</f>
        <v/>
      </c>
      <c r="P1469" s="99">
        <f>SUM(I1469)</f>
        <v/>
      </c>
      <c r="Q1469" s="117" t="n"/>
      <c r="R1469" s="118" t="n"/>
      <c r="S1469" s="118" t="n"/>
      <c r="T1469" s="119" t="n"/>
      <c r="U1469" s="120" t="n"/>
      <c r="V1469" s="120" t="n"/>
      <c r="W1469" s="121" t="n"/>
      <c r="X1469" s="122" t="n"/>
      <c r="Y1469" s="122" t="n"/>
      <c r="Z1469" s="143" t="n"/>
      <c r="AA1469" s="140" t="n"/>
      <c r="AB1469" s="140" t="n"/>
      <c r="AC1469" s="144" t="n"/>
      <c r="AD1469" s="142" t="n"/>
      <c r="AE1469" s="142" t="n"/>
    </row>
    <row r="1470" ht="15" customHeight="1" thickBot="1">
      <c r="B1470" s="85" t="inlineStr">
        <is>
          <t>22M4Z09L-L</t>
        </is>
      </c>
      <c r="C1470" s="89">
        <f>SUMIF(数量表!D:H,B1470,数量表!H:H)</f>
        <v/>
      </c>
      <c r="D1470" t="n">
        <v>27</v>
      </c>
      <c r="E1470" t="n">
        <v>105</v>
      </c>
      <c r="F1470" s="86" t="n">
        <v>976</v>
      </c>
      <c r="H1470" s="87" t="n">
        <v>2</v>
      </c>
      <c r="I1470" s="214">
        <f>C1470*H1470</f>
        <v/>
      </c>
      <c r="J1470" s="29" t="n"/>
      <c r="K1470" s="96" t="n"/>
      <c r="L1470" s="97" t="n"/>
      <c r="M1470" s="97" t="n"/>
      <c r="N1470" s="98" t="inlineStr">
        <is>
          <t>27×105</t>
        </is>
      </c>
      <c r="O1470" s="99">
        <f>F1470</f>
        <v/>
      </c>
      <c r="P1470" s="99">
        <f>SUM(I1470)</f>
        <v/>
      </c>
      <c r="Q1470" s="117" t="n"/>
      <c r="R1470" s="118" t="n"/>
      <c r="S1470" s="118" t="n"/>
      <c r="T1470" s="119" t="n"/>
      <c r="U1470" s="120" t="n"/>
      <c r="V1470" s="120" t="n"/>
      <c r="W1470" s="121" t="n"/>
      <c r="X1470" s="122" t="n"/>
      <c r="Y1470" s="122" t="n"/>
      <c r="Z1470" s="143" t="n"/>
      <c r="AA1470" s="140" t="n"/>
      <c r="AB1470" s="140" t="n"/>
      <c r="AC1470" s="144" t="n"/>
      <c r="AD1470" s="142" t="n"/>
      <c r="AE1470" s="142" t="n"/>
    </row>
    <row r="1471" ht="15" customHeight="1" thickBot="1">
      <c r="B1471" s="85" t="inlineStr">
        <is>
          <t>22M4Z09L-L</t>
        </is>
      </c>
      <c r="C1471" s="89">
        <f>SUMIF(数量表!D:H,B1471,数量表!H:H)</f>
        <v/>
      </c>
      <c r="D1471" t="n">
        <v>27</v>
      </c>
      <c r="E1471" t="n">
        <v>105</v>
      </c>
      <c r="F1471" s="86" t="n">
        <v>356</v>
      </c>
      <c r="H1471" s="87" t="n">
        <v>1</v>
      </c>
      <c r="I1471" s="214">
        <f>C1471*H1471</f>
        <v/>
      </c>
      <c r="J1471" s="29" t="n"/>
      <c r="K1471" s="96" t="n"/>
      <c r="L1471" s="97" t="n"/>
      <c r="M1471" s="97" t="n"/>
      <c r="N1471" s="98" t="inlineStr">
        <is>
          <t>27×105</t>
        </is>
      </c>
      <c r="O1471" s="99">
        <f>F1471</f>
        <v/>
      </c>
      <c r="P1471" s="99">
        <f>SUM(I1471)</f>
        <v/>
      </c>
      <c r="Q1471" s="117" t="n"/>
      <c r="R1471" s="118" t="n"/>
      <c r="S1471" s="118" t="n"/>
      <c r="T1471" s="119" t="n"/>
      <c r="U1471" s="120" t="n"/>
      <c r="V1471" s="120" t="n"/>
      <c r="W1471" s="121" t="n"/>
      <c r="X1471" s="122" t="n"/>
      <c r="Y1471" s="122" t="n"/>
      <c r="Z1471" s="143" t="n"/>
      <c r="AA1471" s="140" t="n"/>
      <c r="AB1471" s="140" t="n"/>
      <c r="AC1471" s="144" t="n"/>
      <c r="AD1471" s="142" t="n"/>
      <c r="AE1471" s="142" t="n"/>
    </row>
    <row r="1472" ht="15" customHeight="1" thickBot="1">
      <c r="B1472" s="88" t="inlineStr">
        <is>
          <t>22M4Z09L-L</t>
        </is>
      </c>
      <c r="C1472" s="89">
        <f>SUMIF(数量表!D:H,B1472,数量表!H:H)</f>
        <v/>
      </c>
      <c r="D1472" s="89" t="n">
        <v>27</v>
      </c>
      <c r="E1472" s="89" t="n">
        <v>105</v>
      </c>
      <c r="F1472" s="90" t="n">
        <v>2423</v>
      </c>
      <c r="G1472" s="89" t="n"/>
      <c r="H1472" s="91" t="n">
        <v>1</v>
      </c>
      <c r="I1472" s="213">
        <f>C1472*H1472</f>
        <v/>
      </c>
      <c r="J1472" s="29" t="n"/>
      <c r="K1472" s="96" t="n"/>
      <c r="L1472" s="97" t="n"/>
      <c r="M1472" s="97" t="n"/>
      <c r="N1472" s="98" t="inlineStr">
        <is>
          <t>27×105</t>
        </is>
      </c>
      <c r="O1472" s="99">
        <f>F1472</f>
        <v/>
      </c>
      <c r="P1472" s="99">
        <f>SUM(I1472)</f>
        <v/>
      </c>
      <c r="Q1472" s="117" t="n"/>
      <c r="R1472" s="118" t="n"/>
      <c r="S1472" s="118" t="n"/>
      <c r="T1472" s="119" t="n"/>
      <c r="U1472" s="120" t="n"/>
      <c r="V1472" s="120" t="n"/>
      <c r="W1472" s="121" t="n"/>
      <c r="X1472" s="122" t="n"/>
      <c r="Y1472" s="122" t="n"/>
      <c r="Z1472" s="143" t="n"/>
      <c r="AA1472" s="140" t="n"/>
      <c r="AB1472" s="140" t="n"/>
      <c r="AC1472" s="144" t="n"/>
      <c r="AD1472" s="142" t="n"/>
      <c r="AE1472" s="142" t="n"/>
    </row>
    <row r="1473" ht="15" customHeight="1" thickBot="1">
      <c r="B1473" s="79" t="inlineStr">
        <is>
          <t>22M4Z09R</t>
        </is>
      </c>
      <c r="C1473" s="89">
        <f>SUMIF(数量表!D:H,B1473,数量表!H:H)</f>
        <v/>
      </c>
      <c r="D1473" s="80" t="n">
        <v>27</v>
      </c>
      <c r="E1473" s="80" t="n">
        <v>105</v>
      </c>
      <c r="F1473" s="81" t="n">
        <v>1037</v>
      </c>
      <c r="G1473" s="80" t="n"/>
      <c r="H1473" s="82" t="n">
        <v>1</v>
      </c>
      <c r="I1473" s="212">
        <f>C1473*H1473</f>
        <v/>
      </c>
      <c r="J1473" s="29" t="n"/>
      <c r="K1473" s="96" t="n"/>
      <c r="L1473" s="97" t="n"/>
      <c r="M1473" s="97" t="n"/>
      <c r="N1473" s="98" t="inlineStr">
        <is>
          <t>27×105</t>
        </is>
      </c>
      <c r="O1473" s="99">
        <f>F1473</f>
        <v/>
      </c>
      <c r="P1473" s="99">
        <f>SUM(I1473)</f>
        <v/>
      </c>
      <c r="Q1473" s="117" t="n"/>
      <c r="R1473" s="118" t="n"/>
      <c r="S1473" s="118" t="n"/>
      <c r="T1473" s="119" t="n"/>
      <c r="U1473" s="120" t="n"/>
      <c r="V1473" s="120" t="n"/>
      <c r="W1473" s="121" t="n"/>
      <c r="X1473" s="122" t="n"/>
      <c r="Y1473" s="122" t="n"/>
      <c r="Z1473" s="143" t="n"/>
      <c r="AA1473" s="140" t="n"/>
      <c r="AB1473" s="140" t="n"/>
      <c r="AC1473" s="144" t="n"/>
      <c r="AD1473" s="142" t="n"/>
      <c r="AE1473" s="142" t="n"/>
    </row>
    <row r="1474" ht="15" customHeight="1" thickBot="1">
      <c r="B1474" s="85" t="inlineStr">
        <is>
          <t>22M4Z09R</t>
        </is>
      </c>
      <c r="C1474" s="89">
        <f>SUMIF(数量表!D:H,B1474,数量表!H:H)</f>
        <v/>
      </c>
      <c r="D1474" t="n">
        <v>27</v>
      </c>
      <c r="E1474" t="n">
        <v>105</v>
      </c>
      <c r="F1474" s="86" t="n">
        <v>800</v>
      </c>
      <c r="H1474" s="87" t="n">
        <v>2</v>
      </c>
      <c r="I1474" s="214">
        <f>C1474*H1474</f>
        <v/>
      </c>
      <c r="J1474" s="29" t="n"/>
      <c r="K1474" s="96" t="n"/>
      <c r="L1474" s="97" t="n"/>
      <c r="M1474" s="97" t="n"/>
      <c r="N1474" s="98" t="inlineStr">
        <is>
          <t>27×105</t>
        </is>
      </c>
      <c r="O1474" s="99">
        <f>F1474</f>
        <v/>
      </c>
      <c r="P1474" s="99">
        <f>SUM(I1474)</f>
        <v/>
      </c>
      <c r="Q1474" s="117" t="n"/>
      <c r="R1474" s="118" t="n"/>
      <c r="S1474" s="118" t="n"/>
      <c r="T1474" s="119" t="n"/>
      <c r="U1474" s="120" t="n"/>
      <c r="V1474" s="120" t="n"/>
      <c r="W1474" s="121" t="n"/>
      <c r="X1474" s="122" t="n"/>
      <c r="Y1474" s="122" t="n"/>
      <c r="Z1474" s="143" t="n"/>
      <c r="AA1474" s="140" t="n"/>
      <c r="AB1474" s="140" t="n"/>
      <c r="AC1474" s="144" t="n"/>
      <c r="AD1474" s="142" t="n"/>
      <c r="AE1474" s="142" t="n"/>
    </row>
    <row r="1475" ht="15" customHeight="1" thickBot="1">
      <c r="B1475" s="85" t="inlineStr">
        <is>
          <t>22M4Z09R</t>
        </is>
      </c>
      <c r="C1475" s="89">
        <f>SUMIF(数量表!D:H,B1475,数量表!H:H)</f>
        <v/>
      </c>
      <c r="D1475" t="n">
        <v>27</v>
      </c>
      <c r="E1475" t="n">
        <v>105</v>
      </c>
      <c r="F1475" s="86" t="n">
        <v>976</v>
      </c>
      <c r="H1475" s="87" t="n">
        <v>2</v>
      </c>
      <c r="I1475" s="214">
        <f>C1475*H1475</f>
        <v/>
      </c>
      <c r="J1475" s="29" t="n"/>
      <c r="K1475" s="96" t="n"/>
      <c r="L1475" s="97" t="n"/>
      <c r="M1475" s="97" t="n"/>
      <c r="N1475" s="98" t="inlineStr">
        <is>
          <t>27×105</t>
        </is>
      </c>
      <c r="O1475" s="99">
        <f>F1475</f>
        <v/>
      </c>
      <c r="P1475" s="99">
        <f>SUM(I1475)</f>
        <v/>
      </c>
      <c r="Q1475" s="117" t="n"/>
      <c r="R1475" s="118" t="n"/>
      <c r="S1475" s="118" t="n"/>
      <c r="T1475" s="119" t="n"/>
      <c r="U1475" s="120" t="n"/>
      <c r="V1475" s="120" t="n"/>
      <c r="W1475" s="121" t="n"/>
      <c r="X1475" s="122" t="n"/>
      <c r="Y1475" s="122" t="n"/>
      <c r="Z1475" s="143" t="n"/>
      <c r="AA1475" s="140" t="n"/>
      <c r="AB1475" s="140" t="n"/>
      <c r="AC1475" s="144" t="n"/>
      <c r="AD1475" s="142" t="n"/>
      <c r="AE1475" s="142" t="n"/>
    </row>
    <row r="1476" ht="15" customHeight="1" thickBot="1">
      <c r="B1476" s="85" t="inlineStr">
        <is>
          <t>22M4Z09R</t>
        </is>
      </c>
      <c r="C1476" s="89">
        <f>SUMIF(数量表!D:H,B1476,数量表!H:H)</f>
        <v/>
      </c>
      <c r="D1476" t="n">
        <v>27</v>
      </c>
      <c r="E1476" t="n">
        <v>105</v>
      </c>
      <c r="F1476" s="86" t="n">
        <v>356</v>
      </c>
      <c r="H1476" s="87" t="n">
        <v>1</v>
      </c>
      <c r="I1476" s="214">
        <f>C1476*H1476</f>
        <v/>
      </c>
      <c r="J1476" s="29" t="n"/>
      <c r="K1476" s="96" t="n"/>
      <c r="L1476" s="97" t="n"/>
      <c r="M1476" s="97" t="n"/>
      <c r="N1476" s="98" t="inlineStr">
        <is>
          <t>27×105</t>
        </is>
      </c>
      <c r="O1476" s="99">
        <f>F1476</f>
        <v/>
      </c>
      <c r="P1476" s="99">
        <f>SUM(I1476)</f>
        <v/>
      </c>
      <c r="Q1476" s="117" t="n"/>
      <c r="R1476" s="118" t="n"/>
      <c r="S1476" s="118" t="n"/>
      <c r="T1476" s="119" t="n"/>
      <c r="U1476" s="120" t="n"/>
      <c r="V1476" s="120" t="n"/>
      <c r="W1476" s="121" t="n"/>
      <c r="X1476" s="122" t="n"/>
      <c r="Y1476" s="122" t="n"/>
      <c r="Z1476" s="143" t="n"/>
      <c r="AA1476" s="140" t="n"/>
      <c r="AB1476" s="140" t="n"/>
      <c r="AC1476" s="144" t="n"/>
      <c r="AD1476" s="142" t="n"/>
      <c r="AE1476" s="142" t="n"/>
    </row>
    <row r="1477" ht="15" customHeight="1" thickBot="1">
      <c r="B1477" s="88" t="inlineStr">
        <is>
          <t>22M4Z09R</t>
        </is>
      </c>
      <c r="C1477" s="89">
        <f>SUMIF(数量表!D:H,B1477,数量表!H:H)</f>
        <v/>
      </c>
      <c r="D1477" s="89" t="n">
        <v>27</v>
      </c>
      <c r="E1477" s="89" t="n">
        <v>105</v>
      </c>
      <c r="F1477" s="90" t="n">
        <v>2423</v>
      </c>
      <c r="G1477" s="89" t="n"/>
      <c r="H1477" s="91" t="n">
        <v>1</v>
      </c>
      <c r="I1477" s="213">
        <f>C1477*H1477</f>
        <v/>
      </c>
      <c r="J1477" s="29" t="n"/>
      <c r="K1477" s="96" t="n"/>
      <c r="L1477" s="97" t="n"/>
      <c r="M1477" s="97" t="n"/>
      <c r="N1477" s="98" t="inlineStr">
        <is>
          <t>27×105</t>
        </is>
      </c>
      <c r="O1477" s="99">
        <f>F1477</f>
        <v/>
      </c>
      <c r="P1477" s="99">
        <f>SUM(I1477)</f>
        <v/>
      </c>
      <c r="Q1477" s="117" t="n"/>
      <c r="R1477" s="118" t="n"/>
      <c r="S1477" s="118" t="n"/>
      <c r="T1477" s="119" t="n"/>
      <c r="U1477" s="120" t="n"/>
      <c r="V1477" s="120" t="n"/>
      <c r="W1477" s="121" t="n"/>
      <c r="X1477" s="122" t="n"/>
      <c r="Y1477" s="122" t="n"/>
      <c r="Z1477" s="143" t="n"/>
      <c r="AA1477" s="140" t="n"/>
      <c r="AB1477" s="140" t="n"/>
      <c r="AC1477" s="144" t="n"/>
      <c r="AD1477" s="142" t="n"/>
      <c r="AE1477" s="142" t="n"/>
    </row>
    <row r="1478" ht="15" customHeight="1" thickBot="1">
      <c r="B1478" s="79" t="inlineStr">
        <is>
          <t>22M4Z09-R</t>
        </is>
      </c>
      <c r="C1478" s="89">
        <f>SUMIF(数量表!D:H,B1478,数量表!H:H)</f>
        <v/>
      </c>
      <c r="D1478" s="80" t="n">
        <v>27</v>
      </c>
      <c r="E1478" s="80" t="n">
        <v>105</v>
      </c>
      <c r="F1478" s="81" t="n">
        <v>1037</v>
      </c>
      <c r="G1478" s="80" t="n"/>
      <c r="H1478" s="82" t="n">
        <v>1</v>
      </c>
      <c r="I1478" s="212">
        <f>C1478*H1478</f>
        <v/>
      </c>
      <c r="J1478" s="29" t="n"/>
      <c r="K1478" s="96" t="n"/>
      <c r="L1478" s="97" t="n"/>
      <c r="M1478" s="97" t="n"/>
      <c r="N1478" s="98" t="inlineStr">
        <is>
          <t>27×105</t>
        </is>
      </c>
      <c r="O1478" s="99">
        <f>F1478</f>
        <v/>
      </c>
      <c r="P1478" s="99">
        <f>SUM(I1478)</f>
        <v/>
      </c>
      <c r="Q1478" s="117" t="n"/>
      <c r="R1478" s="118" t="n"/>
      <c r="S1478" s="118" t="n"/>
      <c r="T1478" s="119" t="n"/>
      <c r="U1478" s="120" t="n"/>
      <c r="V1478" s="120" t="n"/>
      <c r="W1478" s="121" t="n"/>
      <c r="X1478" s="122" t="n"/>
      <c r="Y1478" s="122" t="n"/>
      <c r="Z1478" s="143" t="n"/>
      <c r="AA1478" s="140" t="n"/>
      <c r="AB1478" s="140" t="n"/>
      <c r="AC1478" s="144" t="n"/>
      <c r="AD1478" s="142" t="n"/>
      <c r="AE1478" s="142" t="n"/>
    </row>
    <row r="1479" ht="15" customHeight="1" thickBot="1">
      <c r="B1479" s="85" t="inlineStr">
        <is>
          <t>22M4Z09-R</t>
        </is>
      </c>
      <c r="C1479" s="89">
        <f>SUMIF(数量表!D:H,B1479,数量表!H:H)</f>
        <v/>
      </c>
      <c r="D1479" t="n">
        <v>27</v>
      </c>
      <c r="E1479" t="n">
        <v>105</v>
      </c>
      <c r="F1479" s="86" t="n">
        <v>800</v>
      </c>
      <c r="H1479" s="87" t="n">
        <v>2</v>
      </c>
      <c r="I1479" s="214">
        <f>C1479*H1479</f>
        <v/>
      </c>
      <c r="J1479" s="29" t="n"/>
      <c r="K1479" s="96" t="n"/>
      <c r="L1479" s="97" t="n"/>
      <c r="M1479" s="97" t="n"/>
      <c r="N1479" s="98" t="inlineStr">
        <is>
          <t>27×105</t>
        </is>
      </c>
      <c r="O1479" s="99">
        <f>F1479</f>
        <v/>
      </c>
      <c r="P1479" s="99">
        <f>SUM(I1479)</f>
        <v/>
      </c>
      <c r="Q1479" s="117" t="n"/>
      <c r="R1479" s="118" t="n"/>
      <c r="S1479" s="118" t="n"/>
      <c r="T1479" s="119" t="n"/>
      <c r="U1479" s="120" t="n"/>
      <c r="V1479" s="120" t="n"/>
      <c r="W1479" s="121" t="n"/>
      <c r="X1479" s="122" t="n"/>
      <c r="Y1479" s="122" t="n"/>
      <c r="Z1479" s="143" t="n"/>
      <c r="AA1479" s="140" t="n"/>
      <c r="AB1479" s="140" t="n"/>
      <c r="AC1479" s="144" t="n"/>
      <c r="AD1479" s="142" t="n"/>
      <c r="AE1479" s="142" t="n"/>
    </row>
    <row r="1480" ht="15" customHeight="1" thickBot="1">
      <c r="B1480" s="85" t="inlineStr">
        <is>
          <t>22M4Z09-R</t>
        </is>
      </c>
      <c r="C1480" s="89">
        <f>SUMIF(数量表!D:H,B1480,数量表!H:H)</f>
        <v/>
      </c>
      <c r="D1480" t="n">
        <v>27</v>
      </c>
      <c r="E1480" t="n">
        <v>105</v>
      </c>
      <c r="F1480" s="86" t="n">
        <v>976</v>
      </c>
      <c r="H1480" s="87" t="n">
        <v>2</v>
      </c>
      <c r="I1480" s="214">
        <f>C1480*H1480</f>
        <v/>
      </c>
      <c r="J1480" s="29" t="n"/>
      <c r="K1480" s="96" t="n"/>
      <c r="L1480" s="97" t="n"/>
      <c r="M1480" s="97" t="n"/>
      <c r="N1480" s="98" t="inlineStr">
        <is>
          <t>27×105</t>
        </is>
      </c>
      <c r="O1480" s="99">
        <f>F1480</f>
        <v/>
      </c>
      <c r="P1480" s="99">
        <f>SUM(I1480)</f>
        <v/>
      </c>
      <c r="Q1480" s="117" t="n"/>
      <c r="R1480" s="118" t="n"/>
      <c r="S1480" s="118" t="n"/>
      <c r="T1480" s="119" t="n"/>
      <c r="U1480" s="120" t="n"/>
      <c r="V1480" s="120" t="n"/>
      <c r="W1480" s="121" t="n"/>
      <c r="X1480" s="122" t="n"/>
      <c r="Y1480" s="122" t="n"/>
      <c r="Z1480" s="143" t="n"/>
      <c r="AA1480" s="140" t="n"/>
      <c r="AB1480" s="140" t="n"/>
      <c r="AC1480" s="144" t="n"/>
      <c r="AD1480" s="142" t="n"/>
      <c r="AE1480" s="142" t="n"/>
    </row>
    <row r="1481" ht="15" customHeight="1" thickBot="1">
      <c r="B1481" s="88" t="inlineStr">
        <is>
          <t>22M4Z09-R</t>
        </is>
      </c>
      <c r="C1481" s="89">
        <f>SUMIF(数量表!D:H,B1481,数量表!H:H)</f>
        <v/>
      </c>
      <c r="D1481" s="89" t="n">
        <v>27</v>
      </c>
      <c r="E1481" s="89" t="n">
        <v>105</v>
      </c>
      <c r="F1481" s="90" t="n">
        <v>356</v>
      </c>
      <c r="G1481" s="89" t="n"/>
      <c r="H1481" s="91" t="n">
        <v>1</v>
      </c>
      <c r="I1481" s="213">
        <f>C1481*H1481</f>
        <v/>
      </c>
      <c r="J1481" s="29" t="n"/>
      <c r="K1481" s="96" t="n"/>
      <c r="L1481" s="97" t="n"/>
      <c r="M1481" s="97" t="n"/>
      <c r="N1481" s="98" t="inlineStr">
        <is>
          <t>27×105</t>
        </is>
      </c>
      <c r="O1481" s="99">
        <f>F1481</f>
        <v/>
      </c>
      <c r="P1481" s="99">
        <f>SUM(I1481)</f>
        <v/>
      </c>
      <c r="Q1481" s="117" t="n"/>
      <c r="R1481" s="118" t="n"/>
      <c r="S1481" s="118" t="n"/>
      <c r="T1481" s="119" t="n"/>
      <c r="U1481" s="120" t="n"/>
      <c r="V1481" s="120" t="n"/>
      <c r="W1481" s="121" t="n"/>
      <c r="X1481" s="122" t="n"/>
      <c r="Y1481" s="122" t="n"/>
      <c r="Z1481" s="143" t="n"/>
      <c r="AA1481" s="140" t="n"/>
      <c r="AB1481" s="140" t="n"/>
      <c r="AC1481" s="144" t="n"/>
      <c r="AD1481" s="142" t="n"/>
      <c r="AE1481" s="142" t="n"/>
    </row>
    <row r="1482" ht="15" customHeight="1" thickBot="1">
      <c r="B1482" s="79" t="inlineStr">
        <is>
          <t>22M4Z09R-R</t>
        </is>
      </c>
      <c r="C1482" s="89">
        <f>SUMIF(数量表!D:H,B1482,数量表!H:H)</f>
        <v/>
      </c>
      <c r="D1482" s="80" t="n">
        <v>27</v>
      </c>
      <c r="E1482" s="80" t="n">
        <v>105</v>
      </c>
      <c r="F1482" s="81" t="n">
        <v>1037</v>
      </c>
      <c r="G1482" s="80" t="n"/>
      <c r="H1482" s="82" t="n">
        <v>1</v>
      </c>
      <c r="I1482" s="212">
        <f>C1482*H1482</f>
        <v/>
      </c>
      <c r="J1482" s="29" t="n"/>
      <c r="K1482" s="96" t="n"/>
      <c r="L1482" s="97" t="n"/>
      <c r="M1482" s="97" t="n"/>
      <c r="N1482" s="98" t="inlineStr">
        <is>
          <t>27×105</t>
        </is>
      </c>
      <c r="O1482" s="99">
        <f>F1482</f>
        <v/>
      </c>
      <c r="P1482" s="99">
        <f>SUM(I1482)</f>
        <v/>
      </c>
      <c r="Q1482" s="117" t="n"/>
      <c r="R1482" s="118" t="n"/>
      <c r="S1482" s="118" t="n"/>
      <c r="T1482" s="119" t="n"/>
      <c r="U1482" s="120" t="n"/>
      <c r="V1482" s="120" t="n"/>
      <c r="W1482" s="121" t="n"/>
      <c r="X1482" s="122" t="n"/>
      <c r="Y1482" s="122" t="n"/>
      <c r="Z1482" s="143" t="n"/>
      <c r="AA1482" s="140" t="n"/>
      <c r="AB1482" s="140" t="n"/>
      <c r="AC1482" s="144" t="n"/>
      <c r="AD1482" s="142" t="n"/>
      <c r="AE1482" s="142" t="n"/>
    </row>
    <row r="1483" ht="15" customHeight="1" thickBot="1">
      <c r="B1483" s="85" t="inlineStr">
        <is>
          <t>22M4Z09R-R</t>
        </is>
      </c>
      <c r="C1483" s="89">
        <f>SUMIF(数量表!D:H,B1483,数量表!H:H)</f>
        <v/>
      </c>
      <c r="D1483" t="n">
        <v>27</v>
      </c>
      <c r="E1483" t="n">
        <v>105</v>
      </c>
      <c r="F1483" s="86" t="n">
        <v>800</v>
      </c>
      <c r="H1483" s="87" t="n">
        <v>2</v>
      </c>
      <c r="I1483" s="214">
        <f>C1483*H1483</f>
        <v/>
      </c>
      <c r="J1483" s="29" t="n"/>
      <c r="K1483" s="96" t="n"/>
      <c r="L1483" s="97" t="n"/>
      <c r="M1483" s="97" t="n"/>
      <c r="N1483" s="98" t="inlineStr">
        <is>
          <t>27×105</t>
        </is>
      </c>
      <c r="O1483" s="99">
        <f>F1483</f>
        <v/>
      </c>
      <c r="P1483" s="99">
        <f>SUM(I1483)</f>
        <v/>
      </c>
      <c r="Q1483" s="117" t="n"/>
      <c r="R1483" s="118" t="n"/>
      <c r="S1483" s="118" t="n"/>
      <c r="T1483" s="119" t="n"/>
      <c r="U1483" s="120" t="n"/>
      <c r="V1483" s="120" t="n"/>
      <c r="W1483" s="121" t="n"/>
      <c r="X1483" s="122" t="n"/>
      <c r="Y1483" s="122" t="n"/>
      <c r="Z1483" s="143" t="n"/>
      <c r="AA1483" s="140" t="n"/>
      <c r="AB1483" s="140" t="n"/>
      <c r="AC1483" s="144" t="n"/>
      <c r="AD1483" s="142" t="n"/>
      <c r="AE1483" s="142" t="n"/>
    </row>
    <row r="1484" ht="15" customHeight="1" thickBot="1">
      <c r="B1484" s="85" t="inlineStr">
        <is>
          <t>22M4Z09R-R</t>
        </is>
      </c>
      <c r="C1484" s="89">
        <f>SUMIF(数量表!D:H,B1484,数量表!H:H)</f>
        <v/>
      </c>
      <c r="D1484" t="n">
        <v>27</v>
      </c>
      <c r="E1484" t="n">
        <v>105</v>
      </c>
      <c r="F1484" s="86" t="n">
        <v>976</v>
      </c>
      <c r="H1484" s="87" t="n">
        <v>2</v>
      </c>
      <c r="I1484" s="214">
        <f>C1484*H1484</f>
        <v/>
      </c>
      <c r="J1484" s="29" t="n"/>
      <c r="K1484" s="96" t="n"/>
      <c r="L1484" s="97" t="n"/>
      <c r="M1484" s="97" t="n"/>
      <c r="N1484" s="98" t="inlineStr">
        <is>
          <t>27×105</t>
        </is>
      </c>
      <c r="O1484" s="99">
        <f>F1484</f>
        <v/>
      </c>
      <c r="P1484" s="99">
        <f>SUM(I1484)</f>
        <v/>
      </c>
      <c r="Q1484" s="117" t="n"/>
      <c r="R1484" s="118" t="n"/>
      <c r="S1484" s="118" t="n"/>
      <c r="T1484" s="119" t="n"/>
      <c r="U1484" s="120" t="n"/>
      <c r="V1484" s="120" t="n"/>
      <c r="W1484" s="121" t="n"/>
      <c r="X1484" s="122" t="n"/>
      <c r="Y1484" s="122" t="n"/>
      <c r="Z1484" s="143" t="n"/>
      <c r="AA1484" s="140" t="n"/>
      <c r="AB1484" s="140" t="n"/>
      <c r="AC1484" s="144" t="n"/>
      <c r="AD1484" s="142" t="n"/>
      <c r="AE1484" s="142" t="n"/>
    </row>
    <row r="1485" ht="15" customHeight="1" thickBot="1">
      <c r="B1485" s="85" t="inlineStr">
        <is>
          <t>22M4Z09R-R</t>
        </is>
      </c>
      <c r="C1485" s="89">
        <f>SUMIF(数量表!D:H,B1485,数量表!H:H)</f>
        <v/>
      </c>
      <c r="D1485" t="n">
        <v>27</v>
      </c>
      <c r="E1485" t="n">
        <v>105</v>
      </c>
      <c r="F1485" s="86" t="n">
        <v>356</v>
      </c>
      <c r="H1485" s="87" t="n">
        <v>1</v>
      </c>
      <c r="I1485" s="214">
        <f>C1485*H1485</f>
        <v/>
      </c>
      <c r="J1485" s="29" t="n"/>
      <c r="K1485" s="96" t="n"/>
      <c r="L1485" s="97" t="n"/>
      <c r="M1485" s="97" t="n"/>
      <c r="N1485" s="98" t="inlineStr">
        <is>
          <t>27×105</t>
        </is>
      </c>
      <c r="O1485" s="99">
        <f>F1485</f>
        <v/>
      </c>
      <c r="P1485" s="99">
        <f>SUM(I1485)</f>
        <v/>
      </c>
      <c r="Q1485" s="117" t="n"/>
      <c r="R1485" s="118" t="n"/>
      <c r="S1485" s="118" t="n"/>
      <c r="T1485" s="119" t="n"/>
      <c r="U1485" s="120" t="n"/>
      <c r="V1485" s="120" t="n"/>
      <c r="W1485" s="121" t="n"/>
      <c r="X1485" s="122" t="n"/>
      <c r="Y1485" s="122" t="n"/>
      <c r="Z1485" s="143" t="n"/>
      <c r="AA1485" s="140" t="n"/>
      <c r="AB1485" s="140" t="n"/>
      <c r="AC1485" s="144" t="n"/>
      <c r="AD1485" s="142" t="n"/>
      <c r="AE1485" s="142" t="n"/>
    </row>
    <row r="1486" ht="15" customHeight="1" thickBot="1">
      <c r="B1486" s="88" t="inlineStr">
        <is>
          <t>22M4Z09R-R</t>
        </is>
      </c>
      <c r="C1486" s="89">
        <f>SUMIF(数量表!D:H,B1486,数量表!H:H)</f>
        <v/>
      </c>
      <c r="D1486" s="89" t="n">
        <v>27</v>
      </c>
      <c r="E1486" s="89" t="n">
        <v>105</v>
      </c>
      <c r="F1486" s="90" t="n">
        <v>2423</v>
      </c>
      <c r="G1486" s="89" t="n"/>
      <c r="H1486" s="91" t="n">
        <v>1</v>
      </c>
      <c r="I1486" s="213">
        <f>C1486*H1486</f>
        <v/>
      </c>
      <c r="J1486" s="29" t="n"/>
      <c r="K1486" s="96" t="n"/>
      <c r="L1486" s="97" t="n"/>
      <c r="M1486" s="97" t="n"/>
      <c r="N1486" s="98" t="inlineStr">
        <is>
          <t>27×105</t>
        </is>
      </c>
      <c r="O1486" s="99">
        <f>F1486</f>
        <v/>
      </c>
      <c r="P1486" s="99">
        <f>SUM(I1486)</f>
        <v/>
      </c>
      <c r="Q1486" s="117" t="n"/>
      <c r="R1486" s="118" t="n"/>
      <c r="S1486" s="118" t="n"/>
      <c r="T1486" s="119" t="n"/>
      <c r="U1486" s="120" t="n"/>
      <c r="V1486" s="120" t="n"/>
      <c r="W1486" s="121" t="n"/>
      <c r="X1486" s="122" t="n"/>
      <c r="Y1486" s="122" t="n"/>
      <c r="Z1486" s="143" t="n"/>
      <c r="AA1486" s="140" t="n"/>
      <c r="AB1486" s="140" t="n"/>
      <c r="AC1486" s="144" t="n"/>
      <c r="AD1486" s="142" t="n"/>
      <c r="AE1486" s="142" t="n"/>
    </row>
    <row r="1487" ht="15" customHeight="1" thickBot="1">
      <c r="B1487" s="79" t="inlineStr">
        <is>
          <t>45M4Z09</t>
        </is>
      </c>
      <c r="C1487" s="89">
        <f>SUMIF(数量表!D:H,B1487,数量表!H:H)</f>
        <v/>
      </c>
      <c r="D1487" s="80" t="n">
        <v>27</v>
      </c>
      <c r="E1487" s="80" t="n">
        <v>105</v>
      </c>
      <c r="F1487" s="81" t="n">
        <v>912</v>
      </c>
      <c r="G1487" s="80" t="n"/>
      <c r="H1487" s="82" t="n">
        <v>1</v>
      </c>
      <c r="I1487" s="212">
        <f>C1487*H1487</f>
        <v/>
      </c>
      <c r="J1487" s="29" t="n"/>
      <c r="K1487" s="96" t="n"/>
      <c r="L1487" s="97" t="n"/>
      <c r="M1487" s="97" t="n"/>
      <c r="N1487" s="98" t="inlineStr">
        <is>
          <t>27×105</t>
        </is>
      </c>
      <c r="O1487" s="99">
        <f>F1487</f>
        <v/>
      </c>
      <c r="P1487" s="99">
        <f>SUM(I1487)</f>
        <v/>
      </c>
      <c r="Q1487" s="117" t="n"/>
      <c r="R1487" s="118" t="n"/>
      <c r="S1487" s="118" t="n"/>
      <c r="T1487" s="119" t="n"/>
      <c r="U1487" s="120" t="n"/>
      <c r="V1487" s="120" t="n"/>
      <c r="W1487" s="121" t="n"/>
      <c r="X1487" s="122" t="n"/>
      <c r="Y1487" s="122" t="n"/>
      <c r="Z1487" s="143" t="n"/>
      <c r="AA1487" s="140" t="n"/>
      <c r="AB1487" s="140" t="n"/>
      <c r="AC1487" s="144" t="n"/>
      <c r="AD1487" s="142" t="n"/>
      <c r="AE1487" s="142" t="n"/>
    </row>
    <row r="1488" ht="15" customHeight="1" thickBot="1">
      <c r="B1488" s="85" t="inlineStr">
        <is>
          <t>45M4Z09</t>
        </is>
      </c>
      <c r="C1488" s="89">
        <f>SUMIF(数量表!D:H,B1488,数量表!H:H)</f>
        <v/>
      </c>
      <c r="D1488" t="n">
        <v>27</v>
      </c>
      <c r="E1488" t="n">
        <v>105</v>
      </c>
      <c r="F1488" s="86" t="n">
        <v>800</v>
      </c>
      <c r="H1488" s="87" t="n">
        <v>2</v>
      </c>
      <c r="I1488" s="214">
        <f>C1488*H1488</f>
        <v/>
      </c>
      <c r="J1488" s="29" t="n"/>
      <c r="K1488" s="96" t="n"/>
      <c r="L1488" s="97" t="n"/>
      <c r="M1488" s="97" t="n"/>
      <c r="N1488" s="98" t="inlineStr">
        <is>
          <t>27×105</t>
        </is>
      </c>
      <c r="O1488" s="99">
        <f>F1488</f>
        <v/>
      </c>
      <c r="P1488" s="99">
        <f>SUM(I1488)</f>
        <v/>
      </c>
      <c r="Q1488" s="117" t="n"/>
      <c r="R1488" s="118" t="n"/>
      <c r="S1488" s="118" t="n"/>
      <c r="T1488" s="119" t="n"/>
      <c r="U1488" s="120" t="n"/>
      <c r="V1488" s="120" t="n"/>
      <c r="W1488" s="121" t="n"/>
      <c r="X1488" s="122" t="n"/>
      <c r="Y1488" s="122" t="n"/>
      <c r="Z1488" s="143" t="n"/>
      <c r="AA1488" s="140" t="n"/>
      <c r="AB1488" s="140" t="n"/>
      <c r="AC1488" s="144" t="n"/>
      <c r="AD1488" s="142" t="n"/>
      <c r="AE1488" s="142" t="n"/>
    </row>
    <row r="1489" ht="15" customHeight="1" thickBot="1">
      <c r="B1489" s="85" t="inlineStr">
        <is>
          <t>45M4Z09</t>
        </is>
      </c>
      <c r="C1489" s="89">
        <f>SUMIF(数量表!D:H,B1489,数量表!H:H)</f>
        <v/>
      </c>
      <c r="D1489" t="n">
        <v>27</v>
      </c>
      <c r="E1489" t="n">
        <v>105</v>
      </c>
      <c r="F1489" s="86" t="n">
        <v>976</v>
      </c>
      <c r="H1489" s="87" t="n">
        <v>2</v>
      </c>
      <c r="I1489" s="214">
        <f>C1489*H1489</f>
        <v/>
      </c>
      <c r="J1489" s="29" t="n"/>
      <c r="K1489" s="96" t="n"/>
      <c r="L1489" s="97" t="n"/>
      <c r="M1489" s="97" t="n"/>
      <c r="N1489" s="98" t="inlineStr">
        <is>
          <t>27×105</t>
        </is>
      </c>
      <c r="O1489" s="99">
        <f>F1489</f>
        <v/>
      </c>
      <c r="P1489" s="99">
        <f>SUM(I1489)</f>
        <v/>
      </c>
      <c r="Q1489" s="117" t="n"/>
      <c r="R1489" s="118" t="n"/>
      <c r="S1489" s="118" t="n"/>
      <c r="T1489" s="119" t="n"/>
      <c r="U1489" s="120" t="n"/>
      <c r="V1489" s="120" t="n"/>
      <c r="W1489" s="121" t="n"/>
      <c r="X1489" s="122" t="n"/>
      <c r="Y1489" s="122" t="n"/>
      <c r="Z1489" s="143" t="n"/>
      <c r="AA1489" s="140" t="n"/>
      <c r="AB1489" s="140" t="n"/>
      <c r="AC1489" s="144" t="n"/>
      <c r="AD1489" s="142" t="n"/>
      <c r="AE1489" s="142" t="n"/>
    </row>
    <row r="1490" ht="15" customHeight="1" thickBot="1">
      <c r="B1490" s="88" t="inlineStr">
        <is>
          <t>45M4Z09</t>
        </is>
      </c>
      <c r="C1490" s="89">
        <f>SUMIF(数量表!D:H,B1490,数量表!H:H)</f>
        <v/>
      </c>
      <c r="D1490" s="89" t="n">
        <v>27</v>
      </c>
      <c r="E1490" s="89" t="n">
        <v>105</v>
      </c>
      <c r="F1490" s="90" t="n">
        <v>356</v>
      </c>
      <c r="G1490" s="89" t="n"/>
      <c r="H1490" s="91" t="n">
        <v>1</v>
      </c>
      <c r="I1490" s="213">
        <f>C1490*H1490</f>
        <v/>
      </c>
      <c r="J1490" s="29" t="n"/>
      <c r="K1490" s="96" t="n"/>
      <c r="L1490" s="97" t="n"/>
      <c r="M1490" s="97" t="n"/>
      <c r="N1490" s="98" t="inlineStr">
        <is>
          <t>27×105</t>
        </is>
      </c>
      <c r="O1490" s="99">
        <f>F1490</f>
        <v/>
      </c>
      <c r="P1490" s="99">
        <f>SUM(I1490)</f>
        <v/>
      </c>
      <c r="Q1490" s="117" t="n"/>
      <c r="R1490" s="118" t="n"/>
      <c r="S1490" s="118" t="n"/>
      <c r="T1490" s="119" t="n"/>
      <c r="U1490" s="120" t="n"/>
      <c r="V1490" s="120" t="n"/>
      <c r="W1490" s="121" t="n"/>
      <c r="X1490" s="122" t="n"/>
      <c r="Y1490" s="122" t="n"/>
      <c r="Z1490" s="143" t="n"/>
      <c r="AA1490" s="140" t="n"/>
      <c r="AB1490" s="140" t="n"/>
      <c r="AC1490" s="144" t="n"/>
      <c r="AD1490" s="142" t="n"/>
      <c r="AE1490" s="142" t="n"/>
    </row>
    <row r="1491" ht="15" customHeight="1" thickBot="1">
      <c r="B1491" s="79" t="inlineStr">
        <is>
          <t>45M4Z09L</t>
        </is>
      </c>
      <c r="C1491" s="89">
        <f>SUMIF(数量表!D:H,B1491,数量表!H:H)</f>
        <v/>
      </c>
      <c r="D1491" s="80" t="n">
        <v>27</v>
      </c>
      <c r="E1491" s="80" t="n">
        <v>105</v>
      </c>
      <c r="F1491" s="81" t="n">
        <v>912</v>
      </c>
      <c r="G1491" s="80" t="n"/>
      <c r="H1491" s="82" t="n">
        <v>1</v>
      </c>
      <c r="I1491" s="212">
        <f>C1491*H1491</f>
        <v/>
      </c>
      <c r="J1491" s="29" t="n"/>
      <c r="K1491" s="96" t="n"/>
      <c r="L1491" s="97" t="n"/>
      <c r="M1491" s="97" t="n"/>
      <c r="N1491" s="98" t="inlineStr">
        <is>
          <t>27×105</t>
        </is>
      </c>
      <c r="O1491" s="99">
        <f>F1491</f>
        <v/>
      </c>
      <c r="P1491" s="99">
        <f>SUM(I1491)</f>
        <v/>
      </c>
      <c r="Q1491" s="117" t="n"/>
      <c r="R1491" s="118" t="n"/>
      <c r="S1491" s="118" t="n"/>
      <c r="T1491" s="119" t="n"/>
      <c r="U1491" s="120" t="n"/>
      <c r="V1491" s="120" t="n"/>
      <c r="W1491" s="121" t="n"/>
      <c r="X1491" s="122" t="n"/>
      <c r="Y1491" s="122" t="n"/>
      <c r="Z1491" s="143" t="n"/>
      <c r="AA1491" s="140" t="n"/>
      <c r="AB1491" s="140" t="n"/>
      <c r="AC1491" s="144" t="n"/>
      <c r="AD1491" s="142" t="n"/>
      <c r="AE1491" s="142" t="n"/>
    </row>
    <row r="1492" ht="15" customHeight="1" thickBot="1">
      <c r="B1492" s="85" t="inlineStr">
        <is>
          <t>45M4Z09L</t>
        </is>
      </c>
      <c r="C1492" s="89">
        <f>SUMIF(数量表!D:H,B1492,数量表!H:H)</f>
        <v/>
      </c>
      <c r="D1492" t="n">
        <v>27</v>
      </c>
      <c r="E1492" t="n">
        <v>105</v>
      </c>
      <c r="F1492" s="86" t="n">
        <v>800</v>
      </c>
      <c r="H1492" s="87" t="n">
        <v>2</v>
      </c>
      <c r="I1492" s="214">
        <f>C1492*H1492</f>
        <v/>
      </c>
      <c r="J1492" s="29" t="n"/>
      <c r="K1492" s="96" t="n"/>
      <c r="L1492" s="97" t="n"/>
      <c r="M1492" s="97" t="n"/>
      <c r="N1492" s="98" t="inlineStr">
        <is>
          <t>27×105</t>
        </is>
      </c>
      <c r="O1492" s="99">
        <f>F1492</f>
        <v/>
      </c>
      <c r="P1492" s="99">
        <f>SUM(I1492)</f>
        <v/>
      </c>
      <c r="Q1492" s="117" t="n"/>
      <c r="R1492" s="118" t="n"/>
      <c r="S1492" s="118" t="n"/>
      <c r="T1492" s="119" t="n"/>
      <c r="U1492" s="120" t="n"/>
      <c r="V1492" s="120" t="n"/>
      <c r="W1492" s="121" t="n"/>
      <c r="X1492" s="122" t="n"/>
      <c r="Y1492" s="122" t="n"/>
      <c r="Z1492" s="143" t="n"/>
      <c r="AA1492" s="140" t="n"/>
      <c r="AB1492" s="140" t="n"/>
      <c r="AC1492" s="144" t="n"/>
      <c r="AD1492" s="142" t="n"/>
      <c r="AE1492" s="142" t="n"/>
    </row>
    <row r="1493" ht="15" customHeight="1" thickBot="1">
      <c r="B1493" s="85" t="inlineStr">
        <is>
          <t>45M4Z09L</t>
        </is>
      </c>
      <c r="C1493" s="89">
        <f>SUMIF(数量表!D:H,B1493,数量表!H:H)</f>
        <v/>
      </c>
      <c r="D1493" t="n">
        <v>27</v>
      </c>
      <c r="E1493" t="n">
        <v>105</v>
      </c>
      <c r="F1493" s="86" t="n">
        <v>976</v>
      </c>
      <c r="H1493" s="87" t="n">
        <v>2</v>
      </c>
      <c r="I1493" s="214">
        <f>C1493*H1493</f>
        <v/>
      </c>
      <c r="J1493" s="29" t="n"/>
      <c r="K1493" s="96" t="n"/>
      <c r="L1493" s="97" t="n"/>
      <c r="M1493" s="97" t="n"/>
      <c r="N1493" s="98" t="inlineStr">
        <is>
          <t>27×105</t>
        </is>
      </c>
      <c r="O1493" s="99">
        <f>F1493</f>
        <v/>
      </c>
      <c r="P1493" s="99">
        <f>SUM(I1493)</f>
        <v/>
      </c>
      <c r="Q1493" s="117" t="n"/>
      <c r="R1493" s="118" t="n"/>
      <c r="S1493" s="118" t="n"/>
      <c r="T1493" s="119" t="n"/>
      <c r="U1493" s="120" t="n"/>
      <c r="V1493" s="120" t="n"/>
      <c r="W1493" s="121" t="n"/>
      <c r="X1493" s="122" t="n"/>
      <c r="Y1493" s="122" t="n"/>
      <c r="Z1493" s="143" t="n"/>
      <c r="AA1493" s="140" t="n"/>
      <c r="AB1493" s="140" t="n"/>
      <c r="AC1493" s="144" t="n"/>
      <c r="AD1493" s="142" t="n"/>
      <c r="AE1493" s="142" t="n"/>
    </row>
    <row r="1494" ht="15" customHeight="1" thickBot="1">
      <c r="B1494" s="85" t="inlineStr">
        <is>
          <t>45M4Z09L</t>
        </is>
      </c>
      <c r="C1494" s="89">
        <f>SUMIF(数量表!D:H,B1494,数量表!H:H)</f>
        <v/>
      </c>
      <c r="D1494" t="n">
        <v>27</v>
      </c>
      <c r="E1494" t="n">
        <v>105</v>
      </c>
      <c r="F1494" s="86" t="n">
        <v>356</v>
      </c>
      <c r="H1494" s="87" t="n">
        <v>1</v>
      </c>
      <c r="I1494" s="214">
        <f>C1494*H1494</f>
        <v/>
      </c>
      <c r="J1494" s="29" t="n"/>
      <c r="K1494" s="96" t="n"/>
      <c r="L1494" s="97" t="n"/>
      <c r="M1494" s="97" t="n"/>
      <c r="N1494" s="98" t="inlineStr">
        <is>
          <t>27×105</t>
        </is>
      </c>
      <c r="O1494" s="99">
        <f>F1494</f>
        <v/>
      </c>
      <c r="P1494" s="99">
        <f>SUM(I1494)</f>
        <v/>
      </c>
      <c r="Q1494" s="117" t="n"/>
      <c r="R1494" s="118" t="n"/>
      <c r="S1494" s="118" t="n"/>
      <c r="T1494" s="119" t="n"/>
      <c r="U1494" s="120" t="n"/>
      <c r="V1494" s="120" t="n"/>
      <c r="W1494" s="121" t="n"/>
      <c r="X1494" s="122" t="n"/>
      <c r="Y1494" s="122" t="n"/>
      <c r="Z1494" s="143" t="n"/>
      <c r="AA1494" s="140" t="n"/>
      <c r="AB1494" s="140" t="n"/>
      <c r="AC1494" s="144" t="n"/>
      <c r="AD1494" s="142" t="n"/>
      <c r="AE1494" s="142" t="n"/>
    </row>
    <row r="1495" ht="15" customHeight="1" thickBot="1">
      <c r="B1495" s="88" t="inlineStr">
        <is>
          <t>45M4Z09L</t>
        </is>
      </c>
      <c r="C1495" s="89">
        <f>SUMIF(数量表!D:H,B1495,数量表!H:H)</f>
        <v/>
      </c>
      <c r="D1495" s="89" t="n">
        <v>27</v>
      </c>
      <c r="E1495" s="89" t="n">
        <v>105</v>
      </c>
      <c r="F1495" s="90" t="n">
        <v>2548</v>
      </c>
      <c r="G1495" s="89" t="n"/>
      <c r="H1495" s="91" t="n">
        <v>1</v>
      </c>
      <c r="I1495" s="213">
        <f>C1495*H1495</f>
        <v/>
      </c>
      <c r="J1495" s="29" t="n"/>
      <c r="K1495" s="96" t="n"/>
      <c r="L1495" s="97" t="n"/>
      <c r="M1495" s="97" t="n"/>
      <c r="N1495" s="98" t="inlineStr">
        <is>
          <t>27×105</t>
        </is>
      </c>
      <c r="O1495" s="99">
        <f>F1495</f>
        <v/>
      </c>
      <c r="P1495" s="99">
        <f>SUM(I1495)</f>
        <v/>
      </c>
      <c r="Q1495" s="117" t="n"/>
      <c r="R1495" s="118" t="n"/>
      <c r="S1495" s="118" t="n"/>
      <c r="T1495" s="119" t="n"/>
      <c r="U1495" s="120" t="n"/>
      <c r="V1495" s="120" t="n"/>
      <c r="W1495" s="121" t="n"/>
      <c r="X1495" s="122" t="n"/>
      <c r="Y1495" s="122" t="n"/>
      <c r="Z1495" s="143" t="n"/>
      <c r="AA1495" s="140" t="n"/>
      <c r="AB1495" s="140" t="n"/>
      <c r="AC1495" s="144" t="n"/>
      <c r="AD1495" s="142" t="n"/>
      <c r="AE1495" s="142" t="n"/>
    </row>
    <row r="1496" ht="15" customHeight="1" thickBot="1">
      <c r="B1496" s="79" t="inlineStr">
        <is>
          <t>45M4Z09-L</t>
        </is>
      </c>
      <c r="C1496" s="89">
        <f>SUMIF(数量表!D:H,B1496,数量表!H:H)</f>
        <v/>
      </c>
      <c r="D1496" s="80" t="n">
        <v>27</v>
      </c>
      <c r="E1496" s="80" t="n">
        <v>105</v>
      </c>
      <c r="F1496" s="81" t="n">
        <v>912</v>
      </c>
      <c r="G1496" s="80" t="n"/>
      <c r="H1496" s="82" t="n">
        <v>1</v>
      </c>
      <c r="I1496" s="212">
        <f>C1496*H1496</f>
        <v/>
      </c>
      <c r="J1496" s="29" t="n"/>
      <c r="K1496" s="96" t="n"/>
      <c r="L1496" s="97" t="n"/>
      <c r="M1496" s="97" t="n"/>
      <c r="N1496" s="98" t="inlineStr">
        <is>
          <t>27×105</t>
        </is>
      </c>
      <c r="O1496" s="99">
        <f>F1496</f>
        <v/>
      </c>
      <c r="P1496" s="99">
        <f>SUM(I1496)</f>
        <v/>
      </c>
      <c r="Q1496" s="117" t="n"/>
      <c r="R1496" s="118" t="n"/>
      <c r="S1496" s="118" t="n"/>
      <c r="T1496" s="119" t="n"/>
      <c r="U1496" s="120" t="n"/>
      <c r="V1496" s="120" t="n"/>
      <c r="W1496" s="121" t="n"/>
      <c r="X1496" s="122" t="n"/>
      <c r="Y1496" s="122" t="n"/>
      <c r="Z1496" s="143" t="n"/>
      <c r="AA1496" s="140" t="n"/>
      <c r="AB1496" s="140" t="n"/>
      <c r="AC1496" s="144" t="n"/>
      <c r="AD1496" s="142" t="n"/>
      <c r="AE1496" s="142" t="n"/>
    </row>
    <row r="1497" ht="15" customHeight="1" thickBot="1">
      <c r="B1497" s="85" t="inlineStr">
        <is>
          <t>45M4Z09-L</t>
        </is>
      </c>
      <c r="C1497" s="89">
        <f>SUMIF(数量表!D:H,B1497,数量表!H:H)</f>
        <v/>
      </c>
      <c r="D1497" t="n">
        <v>27</v>
      </c>
      <c r="E1497" t="n">
        <v>105</v>
      </c>
      <c r="F1497" s="86" t="n">
        <v>800</v>
      </c>
      <c r="H1497" s="87" t="n">
        <v>2</v>
      </c>
      <c r="I1497" s="214">
        <f>C1497*H1497</f>
        <v/>
      </c>
      <c r="J1497" s="29" t="n"/>
      <c r="K1497" s="96" t="n"/>
      <c r="L1497" s="97" t="n"/>
      <c r="M1497" s="97" t="n"/>
      <c r="N1497" s="98" t="inlineStr">
        <is>
          <t>27×105</t>
        </is>
      </c>
      <c r="O1497" s="99">
        <f>F1497</f>
        <v/>
      </c>
      <c r="P1497" s="99">
        <f>SUM(I1497)</f>
        <v/>
      </c>
      <c r="Q1497" s="117" t="n"/>
      <c r="R1497" s="118" t="n"/>
      <c r="S1497" s="118" t="n"/>
      <c r="T1497" s="119" t="n"/>
      <c r="U1497" s="120" t="n"/>
      <c r="V1497" s="120" t="n"/>
      <c r="W1497" s="121" t="n"/>
      <c r="X1497" s="122" t="n"/>
      <c r="Y1497" s="122" t="n"/>
      <c r="Z1497" s="143" t="n"/>
      <c r="AA1497" s="140" t="n"/>
      <c r="AB1497" s="140" t="n"/>
      <c r="AC1497" s="144" t="n"/>
      <c r="AD1497" s="142" t="n"/>
      <c r="AE1497" s="142" t="n"/>
    </row>
    <row r="1498" ht="15" customHeight="1" thickBot="1">
      <c r="B1498" s="85" t="inlineStr">
        <is>
          <t>45M4Z09-L</t>
        </is>
      </c>
      <c r="C1498" s="89">
        <f>SUMIF(数量表!D:H,B1498,数量表!H:H)</f>
        <v/>
      </c>
      <c r="D1498" t="n">
        <v>27</v>
      </c>
      <c r="E1498" t="n">
        <v>105</v>
      </c>
      <c r="F1498" s="86" t="n">
        <v>976</v>
      </c>
      <c r="H1498" s="87" t="n">
        <v>2</v>
      </c>
      <c r="I1498" s="214">
        <f>C1498*H1498</f>
        <v/>
      </c>
      <c r="J1498" s="29" t="n"/>
      <c r="K1498" s="96" t="n"/>
      <c r="L1498" s="97" t="n"/>
      <c r="M1498" s="97" t="n"/>
      <c r="N1498" s="98" t="inlineStr">
        <is>
          <t>27×105</t>
        </is>
      </c>
      <c r="O1498" s="99">
        <f>F1498</f>
        <v/>
      </c>
      <c r="P1498" s="99">
        <f>SUM(I1498)</f>
        <v/>
      </c>
      <c r="Q1498" s="117" t="n"/>
      <c r="R1498" s="118" t="n"/>
      <c r="S1498" s="118" t="n"/>
      <c r="T1498" s="119" t="n"/>
      <c r="U1498" s="120" t="n"/>
      <c r="V1498" s="120" t="n"/>
      <c r="W1498" s="121" t="n"/>
      <c r="X1498" s="122" t="n"/>
      <c r="Y1498" s="122" t="n"/>
      <c r="Z1498" s="143" t="n"/>
      <c r="AA1498" s="140" t="n"/>
      <c r="AB1498" s="140" t="n"/>
      <c r="AC1498" s="144" t="n"/>
      <c r="AD1498" s="142" t="n"/>
      <c r="AE1498" s="142" t="n"/>
    </row>
    <row r="1499" ht="15" customHeight="1" thickBot="1">
      <c r="B1499" s="88" t="inlineStr">
        <is>
          <t>45M4Z09-L</t>
        </is>
      </c>
      <c r="C1499" s="89">
        <f>SUMIF(数量表!D:H,B1499,数量表!H:H)</f>
        <v/>
      </c>
      <c r="D1499" s="89" t="n">
        <v>27</v>
      </c>
      <c r="E1499" s="89" t="n">
        <v>105</v>
      </c>
      <c r="F1499" s="90" t="n">
        <v>356</v>
      </c>
      <c r="G1499" s="89" t="n"/>
      <c r="H1499" s="91" t="n">
        <v>1</v>
      </c>
      <c r="I1499" s="213">
        <f>C1499*H1499</f>
        <v/>
      </c>
      <c r="J1499" s="29" t="n"/>
      <c r="K1499" s="96" t="n"/>
      <c r="L1499" s="97" t="n"/>
      <c r="M1499" s="97" t="n"/>
      <c r="N1499" s="98" t="inlineStr">
        <is>
          <t>27×105</t>
        </is>
      </c>
      <c r="O1499" s="99">
        <f>F1499</f>
        <v/>
      </c>
      <c r="P1499" s="99">
        <f>SUM(I1499)</f>
        <v/>
      </c>
      <c r="Q1499" s="117" t="n"/>
      <c r="R1499" s="118" t="n"/>
      <c r="S1499" s="118" t="n"/>
      <c r="T1499" s="119" t="n"/>
      <c r="U1499" s="120" t="n"/>
      <c r="V1499" s="120" t="n"/>
      <c r="W1499" s="121" t="n"/>
      <c r="X1499" s="122" t="n"/>
      <c r="Y1499" s="122" t="n"/>
      <c r="Z1499" s="143" t="n"/>
      <c r="AA1499" s="140" t="n"/>
      <c r="AB1499" s="140" t="n"/>
      <c r="AC1499" s="144" t="n"/>
      <c r="AD1499" s="142" t="n"/>
      <c r="AE1499" s="142" t="n"/>
    </row>
    <row r="1500" ht="15" customHeight="1" thickBot="1">
      <c r="B1500" s="79" t="inlineStr">
        <is>
          <t>45M4Z09L-L</t>
        </is>
      </c>
      <c r="C1500" s="89">
        <f>SUMIF(数量表!D:H,B1500,数量表!H:H)</f>
        <v/>
      </c>
      <c r="D1500" s="80" t="n">
        <v>27</v>
      </c>
      <c r="E1500" s="80" t="n">
        <v>105</v>
      </c>
      <c r="F1500" s="81" t="n">
        <v>912</v>
      </c>
      <c r="G1500" s="80" t="n"/>
      <c r="H1500" s="82" t="n">
        <v>1</v>
      </c>
      <c r="I1500" s="212">
        <f>C1500*H1500</f>
        <v/>
      </c>
      <c r="J1500" s="29" t="n"/>
      <c r="K1500" s="96" t="n"/>
      <c r="L1500" s="97" t="n"/>
      <c r="M1500" s="97" t="n"/>
      <c r="N1500" s="98" t="inlineStr">
        <is>
          <t>27×105</t>
        </is>
      </c>
      <c r="O1500" s="99">
        <f>F1500</f>
        <v/>
      </c>
      <c r="P1500" s="99">
        <f>SUM(I1500)</f>
        <v/>
      </c>
      <c r="Q1500" s="117" t="n"/>
      <c r="R1500" s="118" t="n"/>
      <c r="S1500" s="118" t="n"/>
      <c r="T1500" s="119" t="n"/>
      <c r="U1500" s="120" t="n"/>
      <c r="V1500" s="120" t="n"/>
      <c r="W1500" s="121" t="n"/>
      <c r="X1500" s="122" t="n"/>
      <c r="Y1500" s="122" t="n"/>
      <c r="Z1500" s="143" t="n"/>
      <c r="AA1500" s="140" t="n"/>
      <c r="AB1500" s="140" t="n"/>
      <c r="AC1500" s="144" t="n"/>
      <c r="AD1500" s="142" t="n"/>
      <c r="AE1500" s="142" t="n"/>
    </row>
    <row r="1501" ht="15" customHeight="1" thickBot="1">
      <c r="B1501" s="85" t="inlineStr">
        <is>
          <t>45M4Z09L-L</t>
        </is>
      </c>
      <c r="C1501" s="89">
        <f>SUMIF(数量表!D:H,B1501,数量表!H:H)</f>
        <v/>
      </c>
      <c r="D1501" t="n">
        <v>27</v>
      </c>
      <c r="E1501" t="n">
        <v>105</v>
      </c>
      <c r="F1501" s="86" t="n">
        <v>800</v>
      </c>
      <c r="H1501" s="87" t="n">
        <v>2</v>
      </c>
      <c r="I1501" s="214">
        <f>C1501*H1501</f>
        <v/>
      </c>
      <c r="J1501" s="29" t="n"/>
      <c r="K1501" s="96" t="n"/>
      <c r="L1501" s="97" t="n"/>
      <c r="M1501" s="97" t="n"/>
      <c r="N1501" s="98" t="inlineStr">
        <is>
          <t>27×105</t>
        </is>
      </c>
      <c r="O1501" s="99">
        <f>F1501</f>
        <v/>
      </c>
      <c r="P1501" s="99">
        <f>SUM(I1501)</f>
        <v/>
      </c>
      <c r="Q1501" s="117" t="n"/>
      <c r="R1501" s="118" t="n"/>
      <c r="S1501" s="118" t="n"/>
      <c r="T1501" s="119" t="n"/>
      <c r="U1501" s="120" t="n"/>
      <c r="V1501" s="120" t="n"/>
      <c r="W1501" s="121" t="n"/>
      <c r="X1501" s="122" t="n"/>
      <c r="Y1501" s="122" t="n"/>
      <c r="Z1501" s="143" t="n"/>
      <c r="AA1501" s="140" t="n"/>
      <c r="AB1501" s="140" t="n"/>
      <c r="AC1501" s="144" t="n"/>
      <c r="AD1501" s="142" t="n"/>
      <c r="AE1501" s="142" t="n"/>
    </row>
    <row r="1502" ht="15" customHeight="1" thickBot="1">
      <c r="B1502" s="85" t="inlineStr">
        <is>
          <t>45M4Z09L-L</t>
        </is>
      </c>
      <c r="C1502" s="89">
        <f>SUMIF(数量表!D:H,B1502,数量表!H:H)</f>
        <v/>
      </c>
      <c r="D1502" t="n">
        <v>27</v>
      </c>
      <c r="E1502" t="n">
        <v>105</v>
      </c>
      <c r="F1502" s="86" t="n">
        <v>976</v>
      </c>
      <c r="H1502" s="87" t="n">
        <v>2</v>
      </c>
      <c r="I1502" s="214">
        <f>C1502*H1502</f>
        <v/>
      </c>
      <c r="J1502" s="29" t="n"/>
      <c r="K1502" s="96" t="n"/>
      <c r="L1502" s="97" t="n"/>
      <c r="M1502" s="97" t="n"/>
      <c r="N1502" s="98" t="inlineStr">
        <is>
          <t>27×105</t>
        </is>
      </c>
      <c r="O1502" s="99">
        <f>F1502</f>
        <v/>
      </c>
      <c r="P1502" s="99">
        <f>SUM(I1502)</f>
        <v/>
      </c>
      <c r="Q1502" s="117" t="n"/>
      <c r="R1502" s="118" t="n"/>
      <c r="S1502" s="118" t="n"/>
      <c r="T1502" s="119" t="n"/>
      <c r="U1502" s="120" t="n"/>
      <c r="V1502" s="120" t="n"/>
      <c r="W1502" s="121" t="n"/>
      <c r="X1502" s="122" t="n"/>
      <c r="Y1502" s="122" t="n"/>
      <c r="Z1502" s="143" t="n"/>
      <c r="AA1502" s="140" t="n"/>
      <c r="AB1502" s="140" t="n"/>
      <c r="AC1502" s="144" t="n"/>
      <c r="AD1502" s="142" t="n"/>
      <c r="AE1502" s="142" t="n"/>
    </row>
    <row r="1503" ht="15" customHeight="1" thickBot="1">
      <c r="B1503" s="85" t="inlineStr">
        <is>
          <t>45M4Z09L-L</t>
        </is>
      </c>
      <c r="C1503" s="89">
        <f>SUMIF(数量表!D:H,B1503,数量表!H:H)</f>
        <v/>
      </c>
      <c r="D1503" t="n">
        <v>27</v>
      </c>
      <c r="E1503" t="n">
        <v>105</v>
      </c>
      <c r="F1503" s="86" t="n">
        <v>356</v>
      </c>
      <c r="H1503" s="87" t="n">
        <v>1</v>
      </c>
      <c r="I1503" s="214">
        <f>C1503*H1503</f>
        <v/>
      </c>
      <c r="J1503" s="29" t="n"/>
      <c r="K1503" s="96" t="n"/>
      <c r="L1503" s="97" t="n"/>
      <c r="M1503" s="97" t="n"/>
      <c r="N1503" s="98" t="inlineStr">
        <is>
          <t>27×105</t>
        </is>
      </c>
      <c r="O1503" s="99">
        <f>F1503</f>
        <v/>
      </c>
      <c r="P1503" s="99">
        <f>SUM(I1503)</f>
        <v/>
      </c>
      <c r="Q1503" s="117" t="n"/>
      <c r="R1503" s="118" t="n"/>
      <c r="S1503" s="118" t="n"/>
      <c r="T1503" s="119" t="n"/>
      <c r="U1503" s="120" t="n"/>
      <c r="V1503" s="120" t="n"/>
      <c r="W1503" s="121" t="n"/>
      <c r="X1503" s="122" t="n"/>
      <c r="Y1503" s="122" t="n"/>
      <c r="Z1503" s="143" t="n"/>
      <c r="AA1503" s="140" t="n"/>
      <c r="AB1503" s="140" t="n"/>
      <c r="AC1503" s="144" t="n"/>
      <c r="AD1503" s="142" t="n"/>
      <c r="AE1503" s="142" t="n"/>
    </row>
    <row r="1504" ht="15" customHeight="1" thickBot="1">
      <c r="B1504" s="88" t="inlineStr">
        <is>
          <t>45M4Z09L-L</t>
        </is>
      </c>
      <c r="C1504" s="89">
        <f>SUMIF(数量表!D:H,B1504,数量表!H:H)</f>
        <v/>
      </c>
      <c r="D1504" s="89" t="n">
        <v>27</v>
      </c>
      <c r="E1504" s="89" t="n">
        <v>105</v>
      </c>
      <c r="F1504" s="90" t="n">
        <v>2298</v>
      </c>
      <c r="G1504" s="89" t="n"/>
      <c r="H1504" s="91" t="n">
        <v>1</v>
      </c>
      <c r="I1504" s="213">
        <f>C1504*H1504</f>
        <v/>
      </c>
      <c r="J1504" s="29" t="n"/>
      <c r="K1504" s="96" t="n"/>
      <c r="L1504" s="97" t="n"/>
      <c r="M1504" s="97" t="n"/>
      <c r="N1504" s="98" t="inlineStr">
        <is>
          <t>27×105</t>
        </is>
      </c>
      <c r="O1504" s="99">
        <f>F1504</f>
        <v/>
      </c>
      <c r="P1504" s="99">
        <f>SUM(I1504)</f>
        <v/>
      </c>
      <c r="Q1504" s="117" t="n"/>
      <c r="R1504" s="118" t="n"/>
      <c r="S1504" s="118" t="n"/>
      <c r="T1504" s="119" t="n"/>
      <c r="U1504" s="120" t="n"/>
      <c r="V1504" s="120" t="n"/>
      <c r="W1504" s="121" t="n"/>
      <c r="X1504" s="122" t="n"/>
      <c r="Y1504" s="122" t="n"/>
      <c r="Z1504" s="143" t="n"/>
      <c r="AA1504" s="140" t="n"/>
      <c r="AB1504" s="140" t="n"/>
      <c r="AC1504" s="144" t="n"/>
      <c r="AD1504" s="142" t="n"/>
      <c r="AE1504" s="142" t="n"/>
    </row>
    <row r="1505" ht="15" customHeight="1" thickBot="1">
      <c r="B1505" s="79" t="inlineStr">
        <is>
          <t>45M4Z09R</t>
        </is>
      </c>
      <c r="C1505" s="89">
        <f>SUMIF(数量表!D:H,B1505,数量表!H:H)</f>
        <v/>
      </c>
      <c r="D1505" s="80" t="n">
        <v>27</v>
      </c>
      <c r="E1505" s="80" t="n">
        <v>105</v>
      </c>
      <c r="F1505" s="81" t="n">
        <v>912</v>
      </c>
      <c r="G1505" s="80" t="n"/>
      <c r="H1505" s="82" t="n">
        <v>1</v>
      </c>
      <c r="I1505" s="212">
        <f>C1505*H1505</f>
        <v/>
      </c>
      <c r="J1505" s="29" t="n"/>
      <c r="K1505" s="96" t="n"/>
      <c r="L1505" s="97" t="n"/>
      <c r="M1505" s="97" t="n"/>
      <c r="N1505" s="98" t="inlineStr">
        <is>
          <t>27×105</t>
        </is>
      </c>
      <c r="O1505" s="99">
        <f>F1505</f>
        <v/>
      </c>
      <c r="P1505" s="99">
        <f>SUM(I1505)</f>
        <v/>
      </c>
      <c r="Q1505" s="117" t="n"/>
      <c r="R1505" s="118" t="n"/>
      <c r="S1505" s="118" t="n"/>
      <c r="T1505" s="119" t="n"/>
      <c r="U1505" s="120" t="n"/>
      <c r="V1505" s="120" t="n"/>
      <c r="W1505" s="121" t="n"/>
      <c r="X1505" s="122" t="n"/>
      <c r="Y1505" s="122" t="n"/>
      <c r="Z1505" s="143" t="n"/>
      <c r="AA1505" s="140" t="n"/>
      <c r="AB1505" s="140" t="n"/>
      <c r="AC1505" s="144" t="n"/>
      <c r="AD1505" s="142" t="n"/>
      <c r="AE1505" s="142" t="n"/>
    </row>
    <row r="1506" ht="15" customHeight="1" thickBot="1">
      <c r="B1506" s="85" t="inlineStr">
        <is>
          <t>45M4Z09R</t>
        </is>
      </c>
      <c r="C1506" s="89">
        <f>SUMIF(数量表!D:H,B1506,数量表!H:H)</f>
        <v/>
      </c>
      <c r="D1506" t="n">
        <v>27</v>
      </c>
      <c r="E1506" t="n">
        <v>105</v>
      </c>
      <c r="F1506" s="86" t="n">
        <v>800</v>
      </c>
      <c r="H1506" s="87" t="n">
        <v>2</v>
      </c>
      <c r="I1506" s="214">
        <f>C1506*H1506</f>
        <v/>
      </c>
      <c r="J1506" s="29" t="n"/>
      <c r="K1506" s="96" t="n"/>
      <c r="L1506" s="97" t="n"/>
      <c r="M1506" s="97" t="n"/>
      <c r="N1506" s="98" t="inlineStr">
        <is>
          <t>27×105</t>
        </is>
      </c>
      <c r="O1506" s="99">
        <f>F1506</f>
        <v/>
      </c>
      <c r="P1506" s="99">
        <f>SUM(I1506)</f>
        <v/>
      </c>
      <c r="Q1506" s="117" t="n"/>
      <c r="R1506" s="118" t="n"/>
      <c r="S1506" s="118" t="n"/>
      <c r="T1506" s="119" t="n"/>
      <c r="U1506" s="120" t="n"/>
      <c r="V1506" s="120" t="n"/>
      <c r="W1506" s="121" t="n"/>
      <c r="X1506" s="122" t="n"/>
      <c r="Y1506" s="122" t="n"/>
      <c r="Z1506" s="143" t="n"/>
      <c r="AA1506" s="140" t="n"/>
      <c r="AB1506" s="140" t="n"/>
      <c r="AC1506" s="144" t="n"/>
      <c r="AD1506" s="142" t="n"/>
      <c r="AE1506" s="142" t="n"/>
    </row>
    <row r="1507" ht="15" customHeight="1" thickBot="1">
      <c r="B1507" s="85" t="inlineStr">
        <is>
          <t>45M4Z09R</t>
        </is>
      </c>
      <c r="C1507" s="89">
        <f>SUMIF(数量表!D:H,B1507,数量表!H:H)</f>
        <v/>
      </c>
      <c r="D1507" t="n">
        <v>27</v>
      </c>
      <c r="E1507" t="n">
        <v>105</v>
      </c>
      <c r="F1507" s="86" t="n">
        <v>976</v>
      </c>
      <c r="H1507" s="87" t="n">
        <v>2</v>
      </c>
      <c r="I1507" s="214">
        <f>C1507*H1507</f>
        <v/>
      </c>
      <c r="J1507" s="29" t="n"/>
      <c r="K1507" s="96" t="n"/>
      <c r="L1507" s="97" t="n"/>
      <c r="M1507" s="97" t="n"/>
      <c r="N1507" s="98" t="inlineStr">
        <is>
          <t>27×105</t>
        </is>
      </c>
      <c r="O1507" s="99">
        <f>F1507</f>
        <v/>
      </c>
      <c r="P1507" s="99">
        <f>SUM(I1507)</f>
        <v/>
      </c>
      <c r="Q1507" s="117" t="n"/>
      <c r="R1507" s="118" t="n"/>
      <c r="S1507" s="118" t="n"/>
      <c r="T1507" s="119" t="n"/>
      <c r="U1507" s="120" t="n"/>
      <c r="V1507" s="120" t="n"/>
      <c r="W1507" s="121" t="n"/>
      <c r="X1507" s="122" t="n"/>
      <c r="Y1507" s="122" t="n"/>
      <c r="Z1507" s="143" t="n"/>
      <c r="AA1507" s="140" t="n"/>
      <c r="AB1507" s="140" t="n"/>
      <c r="AC1507" s="144" t="n"/>
      <c r="AD1507" s="142" t="n"/>
      <c r="AE1507" s="142" t="n"/>
    </row>
    <row r="1508" ht="15" customHeight="1" thickBot="1">
      <c r="B1508" s="85" t="inlineStr">
        <is>
          <t>45M4Z09R</t>
        </is>
      </c>
      <c r="C1508" s="89">
        <f>SUMIF(数量表!D:H,B1508,数量表!H:H)</f>
        <v/>
      </c>
      <c r="D1508" t="n">
        <v>27</v>
      </c>
      <c r="E1508" t="n">
        <v>105</v>
      </c>
      <c r="F1508" s="86" t="n">
        <v>356</v>
      </c>
      <c r="H1508" s="87" t="n">
        <v>1</v>
      </c>
      <c r="I1508" s="214">
        <f>C1508*H1508</f>
        <v/>
      </c>
      <c r="J1508" s="29" t="n"/>
      <c r="K1508" s="96" t="n"/>
      <c r="L1508" s="97" t="n"/>
      <c r="M1508" s="97" t="n"/>
      <c r="N1508" s="98" t="inlineStr">
        <is>
          <t>27×105</t>
        </is>
      </c>
      <c r="O1508" s="99">
        <f>F1508</f>
        <v/>
      </c>
      <c r="P1508" s="99">
        <f>SUM(I1508)</f>
        <v/>
      </c>
      <c r="Q1508" s="117" t="n"/>
      <c r="R1508" s="118" t="n"/>
      <c r="S1508" s="118" t="n"/>
      <c r="T1508" s="119" t="n"/>
      <c r="U1508" s="120" t="n"/>
      <c r="V1508" s="120" t="n"/>
      <c r="W1508" s="121" t="n"/>
      <c r="X1508" s="122" t="n"/>
      <c r="Y1508" s="122" t="n"/>
      <c r="Z1508" s="143" t="n"/>
      <c r="AA1508" s="140" t="n"/>
      <c r="AB1508" s="140" t="n"/>
      <c r="AC1508" s="144" t="n"/>
      <c r="AD1508" s="142" t="n"/>
      <c r="AE1508" s="142" t="n"/>
    </row>
    <row r="1509" ht="15" customHeight="1" thickBot="1">
      <c r="B1509" s="88" t="inlineStr">
        <is>
          <t>45M4Z09R</t>
        </is>
      </c>
      <c r="C1509" s="89">
        <f>SUMIF(数量表!D:H,B1509,数量表!H:H)</f>
        <v/>
      </c>
      <c r="D1509" s="89" t="n">
        <v>27</v>
      </c>
      <c r="E1509" s="89" t="n">
        <v>105</v>
      </c>
      <c r="F1509" s="90" t="n">
        <v>2298</v>
      </c>
      <c r="G1509" s="89" t="n"/>
      <c r="H1509" s="91" t="n">
        <v>1</v>
      </c>
      <c r="I1509" s="213">
        <f>C1509*H1509</f>
        <v/>
      </c>
      <c r="J1509" s="29" t="n"/>
      <c r="K1509" s="96" t="n"/>
      <c r="L1509" s="97" t="n"/>
      <c r="M1509" s="97" t="n"/>
      <c r="N1509" s="98" t="inlineStr">
        <is>
          <t>27×105</t>
        </is>
      </c>
      <c r="O1509" s="99">
        <f>F1509</f>
        <v/>
      </c>
      <c r="P1509" s="99">
        <f>SUM(I1509)</f>
        <v/>
      </c>
      <c r="Q1509" s="117" t="n"/>
      <c r="R1509" s="118" t="n"/>
      <c r="S1509" s="118" t="n"/>
      <c r="T1509" s="119" t="n"/>
      <c r="U1509" s="120" t="n"/>
      <c r="V1509" s="120" t="n"/>
      <c r="W1509" s="121" t="n"/>
      <c r="X1509" s="122" t="n"/>
      <c r="Y1509" s="122" t="n"/>
      <c r="Z1509" s="143" t="n"/>
      <c r="AA1509" s="140" t="n"/>
      <c r="AB1509" s="140" t="n"/>
      <c r="AC1509" s="144" t="n"/>
      <c r="AD1509" s="142" t="n"/>
      <c r="AE1509" s="142" t="n"/>
    </row>
    <row r="1510" ht="15" customHeight="1" thickBot="1">
      <c r="B1510" s="79" t="inlineStr">
        <is>
          <t>45M4Z09-R</t>
        </is>
      </c>
      <c r="C1510" s="89">
        <f>SUMIF(数量表!D:H,B1510,数量表!H:H)</f>
        <v/>
      </c>
      <c r="D1510" s="80" t="n">
        <v>27</v>
      </c>
      <c r="E1510" s="80" t="n">
        <v>105</v>
      </c>
      <c r="F1510" s="81" t="n">
        <v>912</v>
      </c>
      <c r="G1510" s="80" t="n"/>
      <c r="H1510" s="82" t="n">
        <v>1</v>
      </c>
      <c r="I1510" s="212">
        <f>C1510*H1510</f>
        <v/>
      </c>
      <c r="J1510" s="29" t="n"/>
      <c r="K1510" s="96" t="n"/>
      <c r="L1510" s="97" t="n"/>
      <c r="M1510" s="97" t="n"/>
      <c r="N1510" s="98" t="inlineStr">
        <is>
          <t>27×105</t>
        </is>
      </c>
      <c r="O1510" s="99">
        <f>F1510</f>
        <v/>
      </c>
      <c r="P1510" s="99">
        <f>SUM(I1510)</f>
        <v/>
      </c>
      <c r="Q1510" s="117" t="n"/>
      <c r="R1510" s="118" t="n"/>
      <c r="S1510" s="118" t="n"/>
      <c r="T1510" s="119" t="n"/>
      <c r="U1510" s="120" t="n"/>
      <c r="V1510" s="120" t="n"/>
      <c r="W1510" s="121" t="n"/>
      <c r="X1510" s="122" t="n"/>
      <c r="Y1510" s="122" t="n"/>
      <c r="Z1510" s="143" t="n"/>
      <c r="AA1510" s="140" t="n"/>
      <c r="AB1510" s="140" t="n"/>
      <c r="AC1510" s="144" t="n"/>
      <c r="AD1510" s="142" t="n"/>
      <c r="AE1510" s="142" t="n"/>
    </row>
    <row r="1511" ht="15" customHeight="1" thickBot="1">
      <c r="B1511" s="85" t="inlineStr">
        <is>
          <t>45M4Z09-R</t>
        </is>
      </c>
      <c r="C1511" s="89">
        <f>SUMIF(数量表!D:H,B1511,数量表!H:H)</f>
        <v/>
      </c>
      <c r="D1511" t="n">
        <v>27</v>
      </c>
      <c r="E1511" t="n">
        <v>105</v>
      </c>
      <c r="F1511" s="86" t="n">
        <v>800</v>
      </c>
      <c r="H1511" s="87" t="n">
        <v>2</v>
      </c>
      <c r="I1511" s="214">
        <f>C1511*H1511</f>
        <v/>
      </c>
      <c r="J1511" s="29" t="n"/>
      <c r="K1511" s="96" t="n"/>
      <c r="L1511" s="97" t="n"/>
      <c r="M1511" s="97" t="n"/>
      <c r="N1511" s="98" t="inlineStr">
        <is>
          <t>27×105</t>
        </is>
      </c>
      <c r="O1511" s="99">
        <f>F1511</f>
        <v/>
      </c>
      <c r="P1511" s="99">
        <f>SUM(I1511)</f>
        <v/>
      </c>
      <c r="Q1511" s="117" t="n"/>
      <c r="R1511" s="118" t="n"/>
      <c r="S1511" s="118" t="n"/>
      <c r="T1511" s="119" t="n"/>
      <c r="U1511" s="120" t="n"/>
      <c r="V1511" s="120" t="n"/>
      <c r="W1511" s="121" t="n"/>
      <c r="X1511" s="122" t="n"/>
      <c r="Y1511" s="122" t="n"/>
      <c r="Z1511" s="143" t="n"/>
      <c r="AA1511" s="140" t="n"/>
      <c r="AB1511" s="140" t="n"/>
      <c r="AC1511" s="144" t="n"/>
      <c r="AD1511" s="142" t="n"/>
      <c r="AE1511" s="142" t="n"/>
    </row>
    <row r="1512" ht="15" customHeight="1" thickBot="1">
      <c r="B1512" s="85" t="inlineStr">
        <is>
          <t>45M4Z09-R</t>
        </is>
      </c>
      <c r="C1512" s="89">
        <f>SUMIF(数量表!D:H,B1512,数量表!H:H)</f>
        <v/>
      </c>
      <c r="D1512" t="n">
        <v>27</v>
      </c>
      <c r="E1512" t="n">
        <v>105</v>
      </c>
      <c r="F1512" s="86" t="n">
        <v>976</v>
      </c>
      <c r="H1512" s="87" t="n">
        <v>2</v>
      </c>
      <c r="I1512" s="214">
        <f>C1512*H1512</f>
        <v/>
      </c>
      <c r="J1512" s="29" t="n"/>
      <c r="K1512" s="96" t="n"/>
      <c r="L1512" s="97" t="n"/>
      <c r="M1512" s="97" t="n"/>
      <c r="N1512" s="98" t="inlineStr">
        <is>
          <t>27×105</t>
        </is>
      </c>
      <c r="O1512" s="99">
        <f>F1512</f>
        <v/>
      </c>
      <c r="P1512" s="99">
        <f>SUM(I1512)</f>
        <v/>
      </c>
      <c r="Q1512" s="117" t="n"/>
      <c r="R1512" s="118" t="n"/>
      <c r="S1512" s="118" t="n"/>
      <c r="T1512" s="119" t="n"/>
      <c r="U1512" s="120" t="n"/>
      <c r="V1512" s="120" t="n"/>
      <c r="W1512" s="121" t="n"/>
      <c r="X1512" s="122" t="n"/>
      <c r="Y1512" s="122" t="n"/>
      <c r="Z1512" s="143" t="n"/>
      <c r="AA1512" s="140" t="n"/>
      <c r="AB1512" s="140" t="n"/>
      <c r="AC1512" s="144" t="n"/>
      <c r="AD1512" s="142" t="n"/>
      <c r="AE1512" s="142" t="n"/>
    </row>
    <row r="1513" ht="15" customHeight="1" thickBot="1">
      <c r="B1513" s="88" t="inlineStr">
        <is>
          <t>45M4Z09-R</t>
        </is>
      </c>
      <c r="C1513" s="89">
        <f>SUMIF(数量表!D:H,B1513,数量表!H:H)</f>
        <v/>
      </c>
      <c r="D1513" s="89" t="n">
        <v>27</v>
      </c>
      <c r="E1513" s="89" t="n">
        <v>105</v>
      </c>
      <c r="F1513" s="90" t="n">
        <v>356</v>
      </c>
      <c r="G1513" s="89" t="n"/>
      <c r="H1513" s="91" t="n">
        <v>1</v>
      </c>
      <c r="I1513" s="213">
        <f>C1513*H1513</f>
        <v/>
      </c>
      <c r="J1513" s="29" t="n"/>
      <c r="K1513" s="96" t="n"/>
      <c r="L1513" s="97" t="n"/>
      <c r="M1513" s="97" t="n"/>
      <c r="N1513" s="98" t="inlineStr">
        <is>
          <t>27×105</t>
        </is>
      </c>
      <c r="O1513" s="99">
        <f>F1513</f>
        <v/>
      </c>
      <c r="P1513" s="99">
        <f>SUM(I1513)</f>
        <v/>
      </c>
      <c r="Q1513" s="117" t="n"/>
      <c r="R1513" s="118" t="n"/>
      <c r="S1513" s="118" t="n"/>
      <c r="T1513" s="119" t="n"/>
      <c r="U1513" s="120" t="n"/>
      <c r="V1513" s="120" t="n"/>
      <c r="W1513" s="121" t="n"/>
      <c r="X1513" s="122" t="n"/>
      <c r="Y1513" s="122" t="n"/>
      <c r="Z1513" s="143" t="n"/>
      <c r="AA1513" s="140" t="n"/>
      <c r="AB1513" s="140" t="n"/>
      <c r="AC1513" s="144" t="n"/>
      <c r="AD1513" s="142" t="n"/>
      <c r="AE1513" s="142" t="n"/>
    </row>
    <row r="1514" ht="15" customHeight="1" thickBot="1">
      <c r="B1514" s="79" t="inlineStr">
        <is>
          <t>45M4Z09R-R</t>
        </is>
      </c>
      <c r="C1514" s="89">
        <f>SUMIF(数量表!D:H,B1514,数量表!H:H)</f>
        <v/>
      </c>
      <c r="D1514" s="80" t="n">
        <v>27</v>
      </c>
      <c r="E1514" s="80" t="n">
        <v>105</v>
      </c>
      <c r="F1514" s="81" t="n">
        <v>912</v>
      </c>
      <c r="G1514" s="80" t="n"/>
      <c r="H1514" s="82" t="n">
        <v>1</v>
      </c>
      <c r="I1514" s="212">
        <f>C1514*H1514</f>
        <v/>
      </c>
      <c r="J1514" s="29" t="n"/>
      <c r="K1514" s="96" t="n"/>
      <c r="L1514" s="97" t="n"/>
      <c r="M1514" s="97" t="n"/>
      <c r="N1514" s="98" t="inlineStr">
        <is>
          <t>27×105</t>
        </is>
      </c>
      <c r="O1514" s="99">
        <f>F1514</f>
        <v/>
      </c>
      <c r="P1514" s="99">
        <f>SUM(I1514)</f>
        <v/>
      </c>
      <c r="Q1514" s="117" t="n"/>
      <c r="R1514" s="118" t="n"/>
      <c r="S1514" s="118" t="n"/>
      <c r="T1514" s="119" t="n"/>
      <c r="U1514" s="120" t="n"/>
      <c r="V1514" s="120" t="n"/>
      <c r="W1514" s="121" t="n"/>
      <c r="X1514" s="122" t="n"/>
      <c r="Y1514" s="122" t="n"/>
      <c r="Z1514" s="143" t="n"/>
      <c r="AA1514" s="140" t="n"/>
      <c r="AB1514" s="140" t="n"/>
      <c r="AC1514" s="144" t="n"/>
      <c r="AD1514" s="142" t="n"/>
      <c r="AE1514" s="142" t="n"/>
    </row>
    <row r="1515" ht="15" customHeight="1" thickBot="1">
      <c r="B1515" s="85" t="inlineStr">
        <is>
          <t>45M4Z09R-R</t>
        </is>
      </c>
      <c r="C1515" s="89">
        <f>SUMIF(数量表!D:H,B1515,数量表!H:H)</f>
        <v/>
      </c>
      <c r="D1515" t="n">
        <v>27</v>
      </c>
      <c r="E1515" t="n">
        <v>105</v>
      </c>
      <c r="F1515" s="86" t="n">
        <v>800</v>
      </c>
      <c r="H1515" s="87" t="n">
        <v>2</v>
      </c>
      <c r="I1515" s="214">
        <f>C1515*H1515</f>
        <v/>
      </c>
      <c r="J1515" s="29" t="n"/>
      <c r="K1515" s="96" t="n"/>
      <c r="L1515" s="97" t="n"/>
      <c r="M1515" s="97" t="n"/>
      <c r="N1515" s="98" t="inlineStr">
        <is>
          <t>27×105</t>
        </is>
      </c>
      <c r="O1515" s="99">
        <f>F1515</f>
        <v/>
      </c>
      <c r="P1515" s="99">
        <f>SUM(I1515)</f>
        <v/>
      </c>
      <c r="Q1515" s="117" t="n"/>
      <c r="R1515" s="118" t="n"/>
      <c r="S1515" s="118" t="n"/>
      <c r="T1515" s="119" t="n"/>
      <c r="U1515" s="120" t="n"/>
      <c r="V1515" s="120" t="n"/>
      <c r="W1515" s="121" t="n"/>
      <c r="X1515" s="122" t="n"/>
      <c r="Y1515" s="122" t="n"/>
      <c r="Z1515" s="143" t="n"/>
      <c r="AA1515" s="140" t="n"/>
      <c r="AB1515" s="140" t="n"/>
      <c r="AC1515" s="144" t="n"/>
      <c r="AD1515" s="142" t="n"/>
      <c r="AE1515" s="142" t="n"/>
    </row>
    <row r="1516" ht="15" customHeight="1" thickBot="1">
      <c r="B1516" s="85" t="inlineStr">
        <is>
          <t>45M4Z09R-R</t>
        </is>
      </c>
      <c r="C1516" s="89">
        <f>SUMIF(数量表!D:H,B1516,数量表!H:H)</f>
        <v/>
      </c>
      <c r="D1516" t="n">
        <v>27</v>
      </c>
      <c r="E1516" t="n">
        <v>105</v>
      </c>
      <c r="F1516" s="86" t="n">
        <v>976</v>
      </c>
      <c r="H1516" s="87" t="n">
        <v>2</v>
      </c>
      <c r="I1516" s="214">
        <f>C1516*H1516</f>
        <v/>
      </c>
      <c r="J1516" s="29" t="n"/>
      <c r="K1516" s="96" t="n"/>
      <c r="L1516" s="97" t="n"/>
      <c r="M1516" s="97" t="n"/>
      <c r="N1516" s="98" t="inlineStr">
        <is>
          <t>27×105</t>
        </is>
      </c>
      <c r="O1516" s="99">
        <f>F1516</f>
        <v/>
      </c>
      <c r="P1516" s="99">
        <f>SUM(I1516)</f>
        <v/>
      </c>
      <c r="Q1516" s="117" t="n"/>
      <c r="R1516" s="118" t="n"/>
      <c r="S1516" s="118" t="n"/>
      <c r="T1516" s="119" t="n"/>
      <c r="U1516" s="120" t="n"/>
      <c r="V1516" s="120" t="n"/>
      <c r="W1516" s="121" t="n"/>
      <c r="X1516" s="122" t="n"/>
      <c r="Y1516" s="122" t="n"/>
      <c r="Z1516" s="143" t="n"/>
      <c r="AA1516" s="140" t="n"/>
      <c r="AB1516" s="140" t="n"/>
      <c r="AC1516" s="144" t="n"/>
      <c r="AD1516" s="142" t="n"/>
      <c r="AE1516" s="142" t="n"/>
    </row>
    <row r="1517" ht="15" customHeight="1" thickBot="1">
      <c r="B1517" s="85" t="inlineStr">
        <is>
          <t>45M4Z09R-R</t>
        </is>
      </c>
      <c r="C1517" s="89">
        <f>SUMIF(数量表!D:H,B1517,数量表!H:H)</f>
        <v/>
      </c>
      <c r="D1517" t="n">
        <v>27</v>
      </c>
      <c r="E1517" t="n">
        <v>105</v>
      </c>
      <c r="F1517" s="86" t="n">
        <v>356</v>
      </c>
      <c r="H1517" s="87" t="n">
        <v>1</v>
      </c>
      <c r="I1517" s="214">
        <f>C1517*H1517</f>
        <v/>
      </c>
      <c r="J1517" s="29" t="n"/>
      <c r="K1517" s="96" t="n"/>
      <c r="L1517" s="97" t="n"/>
      <c r="M1517" s="97" t="n"/>
      <c r="N1517" s="98" t="inlineStr">
        <is>
          <t>27×105</t>
        </is>
      </c>
      <c r="O1517" s="99">
        <f>F1517</f>
        <v/>
      </c>
      <c r="P1517" s="99">
        <f>SUM(I1517)</f>
        <v/>
      </c>
      <c r="Q1517" s="117" t="n"/>
      <c r="R1517" s="118" t="n"/>
      <c r="S1517" s="118" t="n"/>
      <c r="T1517" s="119" t="n"/>
      <c r="U1517" s="120" t="n"/>
      <c r="V1517" s="120" t="n"/>
      <c r="W1517" s="121" t="n"/>
      <c r="X1517" s="122" t="n"/>
      <c r="Y1517" s="122" t="n"/>
      <c r="Z1517" s="143" t="n"/>
      <c r="AA1517" s="140" t="n"/>
      <c r="AB1517" s="140" t="n"/>
      <c r="AC1517" s="144" t="n"/>
      <c r="AD1517" s="142" t="n"/>
      <c r="AE1517" s="142" t="n"/>
    </row>
    <row r="1518" ht="15" customHeight="1" thickBot="1">
      <c r="B1518" s="88" t="inlineStr">
        <is>
          <t>45M4Z09R-R</t>
        </is>
      </c>
      <c r="C1518" s="89">
        <f>SUMIF(数量表!D:H,B1518,数量表!H:H)</f>
        <v/>
      </c>
      <c r="D1518" s="89" t="n">
        <v>27</v>
      </c>
      <c r="E1518" s="89" t="n">
        <v>105</v>
      </c>
      <c r="F1518" s="90" t="n">
        <v>2298</v>
      </c>
      <c r="G1518" s="89" t="n"/>
      <c r="H1518" s="91" t="n">
        <v>1</v>
      </c>
      <c r="I1518" s="213">
        <f>C1518*H1518</f>
        <v/>
      </c>
      <c r="J1518" s="29" t="n"/>
      <c r="K1518" s="96" t="n"/>
      <c r="L1518" s="97" t="n"/>
      <c r="M1518" s="97" t="n"/>
      <c r="N1518" s="98" t="inlineStr">
        <is>
          <t>27×105</t>
        </is>
      </c>
      <c r="O1518" s="99">
        <f>F1518</f>
        <v/>
      </c>
      <c r="P1518" s="99">
        <f>SUM(I1518)</f>
        <v/>
      </c>
      <c r="Q1518" s="117" t="n"/>
      <c r="R1518" s="118" t="n"/>
      <c r="S1518" s="118" t="n"/>
      <c r="T1518" s="119" t="n"/>
      <c r="U1518" s="120" t="n"/>
      <c r="V1518" s="120" t="n"/>
      <c r="W1518" s="121" t="n"/>
      <c r="X1518" s="122" t="n"/>
      <c r="Y1518" s="122" t="n"/>
      <c r="Z1518" s="143" t="n"/>
      <c r="AA1518" s="140" t="n"/>
      <c r="AB1518" s="140" t="n"/>
      <c r="AC1518" s="144" t="n"/>
      <c r="AD1518" s="142" t="n"/>
      <c r="AE1518" s="142" t="n"/>
    </row>
    <row r="1519" ht="15" customHeight="1" thickBot="1">
      <c r="B1519" s="79" t="inlineStr">
        <is>
          <t>68M4Z09</t>
        </is>
      </c>
      <c r="C1519" s="89">
        <f>SUMIF(数量表!D:H,B1519,数量表!H:H)</f>
        <v/>
      </c>
      <c r="D1519" s="80" t="n">
        <v>27</v>
      </c>
      <c r="E1519" s="80" t="n">
        <v>105</v>
      </c>
      <c r="F1519" s="81" t="n">
        <v>787</v>
      </c>
      <c r="G1519" s="80" t="n"/>
      <c r="H1519" s="82" t="n">
        <v>1</v>
      </c>
      <c r="I1519" s="212">
        <f>C1519*H1519</f>
        <v/>
      </c>
      <c r="J1519" s="29" t="n"/>
      <c r="K1519" s="96" t="n"/>
      <c r="L1519" s="97" t="n"/>
      <c r="M1519" s="97" t="n"/>
      <c r="N1519" s="98" t="inlineStr">
        <is>
          <t>27×105</t>
        </is>
      </c>
      <c r="O1519" s="99">
        <f>F1519</f>
        <v/>
      </c>
      <c r="P1519" s="99">
        <f>SUM(I1519)</f>
        <v/>
      </c>
      <c r="Q1519" s="117" t="n"/>
      <c r="R1519" s="118" t="n"/>
      <c r="S1519" s="118" t="n"/>
      <c r="T1519" s="119" t="n"/>
      <c r="U1519" s="120" t="n"/>
      <c r="V1519" s="120" t="n"/>
      <c r="W1519" s="121" t="n"/>
      <c r="X1519" s="122" t="n"/>
      <c r="Y1519" s="122" t="n"/>
      <c r="Z1519" s="143" t="n"/>
      <c r="AA1519" s="140" t="n"/>
      <c r="AB1519" s="140" t="n"/>
      <c r="AC1519" s="144" t="n"/>
      <c r="AD1519" s="142" t="n"/>
      <c r="AE1519" s="142" t="n"/>
    </row>
    <row r="1520" ht="15" customHeight="1" thickBot="1">
      <c r="B1520" s="85" t="inlineStr">
        <is>
          <t>68M4Z09</t>
        </is>
      </c>
      <c r="C1520" s="89">
        <f>SUMIF(数量表!D:H,B1520,数量表!H:H)</f>
        <v/>
      </c>
      <c r="D1520" t="n">
        <v>27</v>
      </c>
      <c r="E1520" t="n">
        <v>105</v>
      </c>
      <c r="F1520" s="86" t="n">
        <v>800</v>
      </c>
      <c r="H1520" s="87" t="n">
        <v>2</v>
      </c>
      <c r="I1520" s="214">
        <f>C1520*H1520</f>
        <v/>
      </c>
      <c r="J1520" s="29" t="n"/>
      <c r="K1520" s="96" t="n"/>
      <c r="L1520" s="97" t="n"/>
      <c r="M1520" s="97" t="n"/>
      <c r="N1520" s="98" t="inlineStr">
        <is>
          <t>27×105</t>
        </is>
      </c>
      <c r="O1520" s="99">
        <f>F1520</f>
        <v/>
      </c>
      <c r="P1520" s="99">
        <f>SUM(I1520)</f>
        <v/>
      </c>
      <c r="Q1520" s="117" t="n"/>
      <c r="R1520" s="118" t="n"/>
      <c r="S1520" s="118" t="n"/>
      <c r="T1520" s="119" t="n"/>
      <c r="U1520" s="120" t="n"/>
      <c r="V1520" s="120" t="n"/>
      <c r="W1520" s="121" t="n"/>
      <c r="X1520" s="122" t="n"/>
      <c r="Y1520" s="122" t="n"/>
      <c r="Z1520" s="143" t="n"/>
      <c r="AA1520" s="140" t="n"/>
      <c r="AB1520" s="140" t="n"/>
      <c r="AC1520" s="144" t="n"/>
      <c r="AD1520" s="142" t="n"/>
      <c r="AE1520" s="142" t="n"/>
    </row>
    <row r="1521" ht="15" customHeight="1" thickBot="1">
      <c r="B1521" s="85" t="inlineStr">
        <is>
          <t>68M4Z09</t>
        </is>
      </c>
      <c r="C1521" s="89">
        <f>SUMIF(数量表!D:H,B1521,数量表!H:H)</f>
        <v/>
      </c>
      <c r="D1521" t="n">
        <v>27</v>
      </c>
      <c r="E1521" t="n">
        <v>105</v>
      </c>
      <c r="F1521" s="86" t="n">
        <v>976</v>
      </c>
      <c r="H1521" s="87" t="n">
        <v>2</v>
      </c>
      <c r="I1521" s="214">
        <f>C1521*H1521</f>
        <v/>
      </c>
      <c r="J1521" s="29" t="n"/>
      <c r="K1521" s="96" t="n"/>
      <c r="L1521" s="97" t="n"/>
      <c r="M1521" s="97" t="n"/>
      <c r="N1521" s="98" t="inlineStr">
        <is>
          <t>27×105</t>
        </is>
      </c>
      <c r="O1521" s="99">
        <f>F1521</f>
        <v/>
      </c>
      <c r="P1521" s="99">
        <f>SUM(I1521)</f>
        <v/>
      </c>
      <c r="Q1521" s="117" t="n"/>
      <c r="R1521" s="118" t="n"/>
      <c r="S1521" s="118" t="n"/>
      <c r="T1521" s="119" t="n"/>
      <c r="U1521" s="120" t="n"/>
      <c r="V1521" s="120" t="n"/>
      <c r="W1521" s="121" t="n"/>
      <c r="X1521" s="122" t="n"/>
      <c r="Y1521" s="122" t="n"/>
      <c r="Z1521" s="143" t="n"/>
      <c r="AA1521" s="140" t="n"/>
      <c r="AB1521" s="140" t="n"/>
      <c r="AC1521" s="144" t="n"/>
      <c r="AD1521" s="142" t="n"/>
      <c r="AE1521" s="142" t="n"/>
    </row>
    <row r="1522" ht="15" customHeight="1" thickBot="1">
      <c r="B1522" s="88" t="inlineStr">
        <is>
          <t>68M4Z09</t>
        </is>
      </c>
      <c r="C1522" s="89">
        <f>SUMIF(数量表!D:H,B1522,数量表!H:H)</f>
        <v/>
      </c>
      <c r="D1522" s="89" t="n">
        <v>27</v>
      </c>
      <c r="E1522" s="89" t="n">
        <v>105</v>
      </c>
      <c r="F1522" s="90" t="n">
        <v>356</v>
      </c>
      <c r="G1522" s="89" t="n"/>
      <c r="H1522" s="91" t="n">
        <v>1</v>
      </c>
      <c r="I1522" s="213">
        <f>C1522*H1522</f>
        <v/>
      </c>
      <c r="J1522" s="29" t="n"/>
      <c r="K1522" s="96" t="n"/>
      <c r="L1522" s="97" t="n"/>
      <c r="M1522" s="97" t="n"/>
      <c r="N1522" s="98" t="inlineStr">
        <is>
          <t>27×105</t>
        </is>
      </c>
      <c r="O1522" s="99">
        <f>F1522</f>
        <v/>
      </c>
      <c r="P1522" s="99">
        <f>SUM(I1522)</f>
        <v/>
      </c>
      <c r="Q1522" s="117" t="n"/>
      <c r="R1522" s="118" t="n"/>
      <c r="S1522" s="118" t="n"/>
      <c r="T1522" s="119" t="n"/>
      <c r="U1522" s="120" t="n"/>
      <c r="V1522" s="120" t="n"/>
      <c r="W1522" s="121" t="n"/>
      <c r="X1522" s="122" t="n"/>
      <c r="Y1522" s="122" t="n"/>
      <c r="Z1522" s="143" t="n"/>
      <c r="AA1522" s="140" t="n"/>
      <c r="AB1522" s="140" t="n"/>
      <c r="AC1522" s="144" t="n"/>
      <c r="AD1522" s="142" t="n"/>
      <c r="AE1522" s="142" t="n"/>
    </row>
    <row r="1523" ht="15" customHeight="1" thickBot="1">
      <c r="B1523" s="79" t="inlineStr">
        <is>
          <t>68M4Z09L</t>
        </is>
      </c>
      <c r="C1523" s="89">
        <f>SUMIF(数量表!D:H,B1523,数量表!H:H)</f>
        <v/>
      </c>
      <c r="D1523" s="80" t="n">
        <v>27</v>
      </c>
      <c r="E1523" s="80" t="n">
        <v>105</v>
      </c>
      <c r="F1523" s="81" t="n">
        <v>787</v>
      </c>
      <c r="G1523" s="80" t="n"/>
      <c r="H1523" s="82" t="n">
        <v>1</v>
      </c>
      <c r="I1523" s="212">
        <f>C1523*H1523</f>
        <v/>
      </c>
      <c r="J1523" s="29" t="n"/>
      <c r="K1523" s="96" t="n"/>
      <c r="L1523" s="97" t="n"/>
      <c r="M1523" s="97" t="n"/>
      <c r="N1523" s="98" t="inlineStr">
        <is>
          <t>27×105</t>
        </is>
      </c>
      <c r="O1523" s="99">
        <f>F1523</f>
        <v/>
      </c>
      <c r="P1523" s="99">
        <f>SUM(I1523)</f>
        <v/>
      </c>
      <c r="Q1523" s="117" t="n"/>
      <c r="R1523" s="118" t="n"/>
      <c r="S1523" s="118" t="n"/>
      <c r="T1523" s="119" t="n"/>
      <c r="U1523" s="120" t="n"/>
      <c r="V1523" s="120" t="n"/>
      <c r="W1523" s="121" t="n"/>
      <c r="X1523" s="122" t="n"/>
      <c r="Y1523" s="122" t="n"/>
      <c r="Z1523" s="143" t="n"/>
      <c r="AA1523" s="140" t="n"/>
      <c r="AB1523" s="140" t="n"/>
      <c r="AC1523" s="144" t="n"/>
      <c r="AD1523" s="142" t="n"/>
      <c r="AE1523" s="142" t="n"/>
    </row>
    <row r="1524" ht="15" customHeight="1" thickBot="1">
      <c r="B1524" s="85" t="inlineStr">
        <is>
          <t>68M4Z09L</t>
        </is>
      </c>
      <c r="C1524" s="89">
        <f>SUMIF(数量表!D:H,B1524,数量表!H:H)</f>
        <v/>
      </c>
      <c r="D1524" t="n">
        <v>27</v>
      </c>
      <c r="E1524" t="n">
        <v>105</v>
      </c>
      <c r="F1524" s="86" t="n">
        <v>800</v>
      </c>
      <c r="H1524" s="87" t="n">
        <v>2</v>
      </c>
      <c r="I1524" s="214">
        <f>C1524*H1524</f>
        <v/>
      </c>
      <c r="J1524" s="29" t="n"/>
      <c r="K1524" s="96" t="n"/>
      <c r="L1524" s="97" t="n"/>
      <c r="M1524" s="97" t="n"/>
      <c r="N1524" s="98" t="inlineStr">
        <is>
          <t>27×105</t>
        </is>
      </c>
      <c r="O1524" s="99">
        <f>F1524</f>
        <v/>
      </c>
      <c r="P1524" s="99">
        <f>SUM(I1524)</f>
        <v/>
      </c>
      <c r="Q1524" s="117" t="n"/>
      <c r="R1524" s="118" t="n"/>
      <c r="S1524" s="118" t="n"/>
      <c r="T1524" s="119" t="n"/>
      <c r="U1524" s="120" t="n"/>
      <c r="V1524" s="120" t="n"/>
      <c r="W1524" s="121" t="n"/>
      <c r="X1524" s="122" t="n"/>
      <c r="Y1524" s="122" t="n"/>
      <c r="Z1524" s="143" t="n"/>
      <c r="AA1524" s="140" t="n"/>
      <c r="AB1524" s="140" t="n"/>
      <c r="AC1524" s="144" t="n"/>
      <c r="AD1524" s="142" t="n"/>
      <c r="AE1524" s="142" t="n"/>
    </row>
    <row r="1525" ht="15" customHeight="1" thickBot="1">
      <c r="B1525" s="85" t="inlineStr">
        <is>
          <t>68M4Z09L</t>
        </is>
      </c>
      <c r="C1525" s="89">
        <f>SUMIF(数量表!D:H,B1525,数量表!H:H)</f>
        <v/>
      </c>
      <c r="D1525" t="n">
        <v>27</v>
      </c>
      <c r="E1525" t="n">
        <v>105</v>
      </c>
      <c r="F1525" s="86" t="n">
        <v>976</v>
      </c>
      <c r="H1525" s="87" t="n">
        <v>2</v>
      </c>
      <c r="I1525" s="214">
        <f>C1525*H1525</f>
        <v/>
      </c>
      <c r="J1525" s="29" t="n"/>
      <c r="K1525" s="96" t="n"/>
      <c r="L1525" s="97" t="n"/>
      <c r="M1525" s="97" t="n"/>
      <c r="N1525" s="98" t="inlineStr">
        <is>
          <t>27×105</t>
        </is>
      </c>
      <c r="O1525" s="99">
        <f>F1525</f>
        <v/>
      </c>
      <c r="P1525" s="99">
        <f>SUM(I1525)</f>
        <v/>
      </c>
      <c r="Q1525" s="117" t="n"/>
      <c r="R1525" s="118" t="n"/>
      <c r="S1525" s="118" t="n"/>
      <c r="T1525" s="119" t="n"/>
      <c r="U1525" s="120" t="n"/>
      <c r="V1525" s="120" t="n"/>
      <c r="W1525" s="121" t="n"/>
      <c r="X1525" s="122" t="n"/>
      <c r="Y1525" s="122" t="n"/>
      <c r="Z1525" s="143" t="n"/>
      <c r="AA1525" s="140" t="n"/>
      <c r="AB1525" s="140" t="n"/>
      <c r="AC1525" s="144" t="n"/>
      <c r="AD1525" s="142" t="n"/>
      <c r="AE1525" s="142" t="n"/>
    </row>
    <row r="1526" ht="15" customHeight="1" thickBot="1">
      <c r="B1526" s="85" t="inlineStr">
        <is>
          <t>68M4Z09L</t>
        </is>
      </c>
      <c r="C1526" s="89">
        <f>SUMIF(数量表!D:H,B1526,数量表!H:H)</f>
        <v/>
      </c>
      <c r="D1526" t="n">
        <v>27</v>
      </c>
      <c r="E1526" t="n">
        <v>105</v>
      </c>
      <c r="F1526" s="86" t="n">
        <v>356</v>
      </c>
      <c r="H1526" s="87" t="n">
        <v>1</v>
      </c>
      <c r="I1526" s="214">
        <f>C1526*H1526</f>
        <v/>
      </c>
      <c r="J1526" s="29" t="n"/>
      <c r="K1526" s="96" t="n"/>
      <c r="L1526" s="97" t="n"/>
      <c r="M1526" s="97" t="n"/>
      <c r="N1526" s="98" t="inlineStr">
        <is>
          <t>27×105</t>
        </is>
      </c>
      <c r="O1526" s="99">
        <f>F1526</f>
        <v/>
      </c>
      <c r="P1526" s="99">
        <f>SUM(I1526)</f>
        <v/>
      </c>
      <c r="Q1526" s="117" t="n"/>
      <c r="R1526" s="118" t="n"/>
      <c r="S1526" s="118" t="n"/>
      <c r="T1526" s="119" t="n"/>
      <c r="U1526" s="120" t="n"/>
      <c r="V1526" s="120" t="n"/>
      <c r="W1526" s="121" t="n"/>
      <c r="X1526" s="122" t="n"/>
      <c r="Y1526" s="122" t="n"/>
      <c r="Z1526" s="143" t="n"/>
      <c r="AA1526" s="140" t="n"/>
      <c r="AB1526" s="140" t="n"/>
      <c r="AC1526" s="144" t="n"/>
      <c r="AD1526" s="142" t="n"/>
      <c r="AE1526" s="142" t="n"/>
    </row>
    <row r="1527" ht="15" customHeight="1" thickBot="1">
      <c r="B1527" s="88" t="inlineStr">
        <is>
          <t>68M4Z09L</t>
        </is>
      </c>
      <c r="C1527" s="89">
        <f>SUMIF(数量表!D:H,B1527,数量表!H:H)</f>
        <v/>
      </c>
      <c r="D1527" s="89" t="n">
        <v>27</v>
      </c>
      <c r="E1527" s="89" t="n">
        <v>105</v>
      </c>
      <c r="F1527" s="90" t="n">
        <v>2173</v>
      </c>
      <c r="G1527" s="89" t="n"/>
      <c r="H1527" s="91" t="n">
        <v>1</v>
      </c>
      <c r="I1527" s="213">
        <f>C1527*H1527</f>
        <v/>
      </c>
      <c r="J1527" s="29" t="n"/>
      <c r="K1527" s="96" t="n"/>
      <c r="L1527" s="97" t="n"/>
      <c r="M1527" s="97" t="n"/>
      <c r="N1527" s="98" t="inlineStr">
        <is>
          <t>27×105</t>
        </is>
      </c>
      <c r="O1527" s="99">
        <f>F1527</f>
        <v/>
      </c>
      <c r="P1527" s="99">
        <f>SUM(I1527)</f>
        <v/>
      </c>
      <c r="Q1527" s="117" t="n"/>
      <c r="R1527" s="118" t="n"/>
      <c r="S1527" s="118" t="n"/>
      <c r="T1527" s="119" t="n"/>
      <c r="U1527" s="120" t="n"/>
      <c r="V1527" s="120" t="n"/>
      <c r="W1527" s="121" t="n"/>
      <c r="X1527" s="122" t="n"/>
      <c r="Y1527" s="122" t="n"/>
      <c r="Z1527" s="143" t="n"/>
      <c r="AA1527" s="140" t="n"/>
      <c r="AB1527" s="140" t="n"/>
      <c r="AC1527" s="144" t="n"/>
      <c r="AD1527" s="142" t="n"/>
      <c r="AE1527" s="142" t="n"/>
    </row>
    <row r="1528" ht="15" customHeight="1" thickBot="1">
      <c r="B1528" s="79" t="inlineStr">
        <is>
          <t>68M4Z09-L</t>
        </is>
      </c>
      <c r="C1528" s="89">
        <f>SUMIF(数量表!D:H,B1528,数量表!H:H)</f>
        <v/>
      </c>
      <c r="D1528" s="80" t="n">
        <v>27</v>
      </c>
      <c r="E1528" s="80" t="n">
        <v>105</v>
      </c>
      <c r="F1528" s="81" t="n">
        <v>787</v>
      </c>
      <c r="G1528" s="80" t="n"/>
      <c r="H1528" s="82" t="n">
        <v>1</v>
      </c>
      <c r="I1528" s="212">
        <f>C1528*H1528</f>
        <v/>
      </c>
      <c r="J1528" s="29" t="n"/>
      <c r="K1528" s="96" t="n"/>
      <c r="L1528" s="97" t="n"/>
      <c r="M1528" s="97" t="n"/>
      <c r="N1528" s="98" t="inlineStr">
        <is>
          <t>27×105</t>
        </is>
      </c>
      <c r="O1528" s="99">
        <f>F1528</f>
        <v/>
      </c>
      <c r="P1528" s="99">
        <f>SUM(I1528)</f>
        <v/>
      </c>
      <c r="Q1528" s="117" t="n"/>
      <c r="R1528" s="118" t="n"/>
      <c r="S1528" s="118" t="n"/>
      <c r="T1528" s="119" t="n"/>
      <c r="U1528" s="120" t="n"/>
      <c r="V1528" s="120" t="n"/>
      <c r="W1528" s="121" t="n"/>
      <c r="X1528" s="122" t="n"/>
      <c r="Y1528" s="122" t="n"/>
      <c r="Z1528" s="143" t="n"/>
      <c r="AA1528" s="140" t="n"/>
      <c r="AB1528" s="140" t="n"/>
      <c r="AC1528" s="144" t="n"/>
      <c r="AD1528" s="142" t="n"/>
      <c r="AE1528" s="142" t="n"/>
    </row>
    <row r="1529" ht="15" customHeight="1" thickBot="1">
      <c r="B1529" s="85" t="inlineStr">
        <is>
          <t>68M4Z09-L</t>
        </is>
      </c>
      <c r="C1529" s="89">
        <f>SUMIF(数量表!D:H,B1529,数量表!H:H)</f>
        <v/>
      </c>
      <c r="D1529" t="n">
        <v>27</v>
      </c>
      <c r="E1529" t="n">
        <v>105</v>
      </c>
      <c r="F1529" s="86" t="n">
        <v>800</v>
      </c>
      <c r="H1529" s="87" t="n">
        <v>2</v>
      </c>
      <c r="I1529" s="214">
        <f>C1529*H1529</f>
        <v/>
      </c>
      <c r="J1529" s="29" t="n"/>
      <c r="K1529" s="96" t="n"/>
      <c r="L1529" s="97" t="n"/>
      <c r="M1529" s="97" t="n"/>
      <c r="N1529" s="98" t="inlineStr">
        <is>
          <t>27×105</t>
        </is>
      </c>
      <c r="O1529" s="99">
        <f>F1529</f>
        <v/>
      </c>
      <c r="P1529" s="99">
        <f>SUM(I1529)</f>
        <v/>
      </c>
      <c r="Q1529" s="117" t="n"/>
      <c r="R1529" s="118" t="n"/>
      <c r="S1529" s="118" t="n"/>
      <c r="T1529" s="119" t="n"/>
      <c r="U1529" s="120" t="n"/>
      <c r="V1529" s="120" t="n"/>
      <c r="W1529" s="121" t="n"/>
      <c r="X1529" s="122" t="n"/>
      <c r="Y1529" s="122" t="n"/>
      <c r="Z1529" s="143" t="n"/>
      <c r="AA1529" s="140" t="n"/>
      <c r="AB1529" s="140" t="n"/>
      <c r="AC1529" s="144" t="n"/>
      <c r="AD1529" s="142" t="n"/>
      <c r="AE1529" s="142" t="n"/>
    </row>
    <row r="1530" ht="15" customHeight="1" thickBot="1">
      <c r="B1530" s="85" t="inlineStr">
        <is>
          <t>68M4Z09-L</t>
        </is>
      </c>
      <c r="C1530" s="89">
        <f>SUMIF(数量表!D:H,B1530,数量表!H:H)</f>
        <v/>
      </c>
      <c r="D1530" t="n">
        <v>27</v>
      </c>
      <c r="E1530" t="n">
        <v>105</v>
      </c>
      <c r="F1530" s="86" t="n">
        <v>976</v>
      </c>
      <c r="H1530" s="87" t="n">
        <v>2</v>
      </c>
      <c r="I1530" s="214">
        <f>C1530*H1530</f>
        <v/>
      </c>
      <c r="J1530" s="29" t="n"/>
      <c r="K1530" s="96" t="n"/>
      <c r="L1530" s="97" t="n"/>
      <c r="M1530" s="97" t="n"/>
      <c r="N1530" s="98" t="inlineStr">
        <is>
          <t>27×105</t>
        </is>
      </c>
      <c r="O1530" s="99">
        <f>F1530</f>
        <v/>
      </c>
      <c r="P1530" s="99">
        <f>SUM(I1530)</f>
        <v/>
      </c>
      <c r="Q1530" s="117" t="n"/>
      <c r="R1530" s="118" t="n"/>
      <c r="S1530" s="118" t="n"/>
      <c r="T1530" s="119" t="n"/>
      <c r="U1530" s="120" t="n"/>
      <c r="V1530" s="120" t="n"/>
      <c r="W1530" s="121" t="n"/>
      <c r="X1530" s="122" t="n"/>
      <c r="Y1530" s="122" t="n"/>
      <c r="Z1530" s="143" t="n"/>
      <c r="AA1530" s="140" t="n"/>
      <c r="AB1530" s="140" t="n"/>
      <c r="AC1530" s="144" t="n"/>
      <c r="AD1530" s="142" t="n"/>
      <c r="AE1530" s="142" t="n"/>
    </row>
    <row r="1531" ht="15" customHeight="1" thickBot="1">
      <c r="B1531" s="88" t="inlineStr">
        <is>
          <t>68M4Z09-L</t>
        </is>
      </c>
      <c r="C1531" s="89">
        <f>SUMIF(数量表!D:H,B1531,数量表!H:H)</f>
        <v/>
      </c>
      <c r="D1531" s="89" t="n">
        <v>27</v>
      </c>
      <c r="E1531" s="89" t="n">
        <v>105</v>
      </c>
      <c r="F1531" s="90" t="n">
        <v>356</v>
      </c>
      <c r="G1531" s="89" t="n"/>
      <c r="H1531" s="91" t="n">
        <v>1</v>
      </c>
      <c r="I1531" s="213">
        <f>C1531*H1531</f>
        <v/>
      </c>
      <c r="J1531" s="29" t="n"/>
      <c r="K1531" s="96" t="n"/>
      <c r="L1531" s="97" t="n"/>
      <c r="M1531" s="97" t="n"/>
      <c r="N1531" s="98" t="inlineStr">
        <is>
          <t>27×105</t>
        </is>
      </c>
      <c r="O1531" s="99">
        <f>F1531</f>
        <v/>
      </c>
      <c r="P1531" s="99">
        <f>SUM(I1531)</f>
        <v/>
      </c>
      <c r="Q1531" s="117" t="n"/>
      <c r="R1531" s="118" t="n"/>
      <c r="S1531" s="118" t="n"/>
      <c r="T1531" s="119" t="n"/>
      <c r="U1531" s="120" t="n"/>
      <c r="V1531" s="120" t="n"/>
      <c r="W1531" s="121" t="n"/>
      <c r="X1531" s="122" t="n"/>
      <c r="Y1531" s="122" t="n"/>
      <c r="Z1531" s="143" t="n"/>
      <c r="AA1531" s="140" t="n"/>
      <c r="AB1531" s="140" t="n"/>
      <c r="AC1531" s="144" t="n"/>
      <c r="AD1531" s="142" t="n"/>
      <c r="AE1531" s="142" t="n"/>
    </row>
    <row r="1532" ht="15" customHeight="1" thickBot="1">
      <c r="B1532" s="79" t="inlineStr">
        <is>
          <t>68M4Z09L-L</t>
        </is>
      </c>
      <c r="C1532" s="89">
        <f>SUMIF(数量表!D:H,B1532,数量表!H:H)</f>
        <v/>
      </c>
      <c r="D1532" s="80" t="n">
        <v>27</v>
      </c>
      <c r="E1532" s="80" t="n">
        <v>105</v>
      </c>
      <c r="F1532" s="81" t="n">
        <v>787</v>
      </c>
      <c r="G1532" s="80" t="n"/>
      <c r="H1532" s="82" t="n">
        <v>1</v>
      </c>
      <c r="I1532" s="212">
        <f>C1532*H1532</f>
        <v/>
      </c>
      <c r="J1532" s="29" t="n"/>
      <c r="K1532" s="96" t="n"/>
      <c r="L1532" s="97" t="n"/>
      <c r="M1532" s="97" t="n"/>
      <c r="N1532" s="98" t="inlineStr">
        <is>
          <t>27×105</t>
        </is>
      </c>
      <c r="O1532" s="99">
        <f>F1532</f>
        <v/>
      </c>
      <c r="P1532" s="99">
        <f>SUM(I1532)</f>
        <v/>
      </c>
      <c r="Q1532" s="117" t="n"/>
      <c r="R1532" s="118" t="n"/>
      <c r="S1532" s="118" t="n"/>
      <c r="T1532" s="119" t="n"/>
      <c r="U1532" s="120" t="n"/>
      <c r="V1532" s="120" t="n"/>
      <c r="W1532" s="121" t="n"/>
      <c r="X1532" s="122" t="n"/>
      <c r="Y1532" s="122" t="n"/>
      <c r="Z1532" s="143" t="n"/>
      <c r="AA1532" s="140" t="n"/>
      <c r="AB1532" s="140" t="n"/>
      <c r="AC1532" s="144" t="n"/>
      <c r="AD1532" s="142" t="n"/>
      <c r="AE1532" s="142" t="n"/>
    </row>
    <row r="1533" ht="15" customHeight="1" thickBot="1">
      <c r="B1533" s="85" t="inlineStr">
        <is>
          <t>68M4Z09L-L</t>
        </is>
      </c>
      <c r="C1533" s="89">
        <f>SUMIF(数量表!D:H,B1533,数量表!H:H)</f>
        <v/>
      </c>
      <c r="D1533" t="n">
        <v>27</v>
      </c>
      <c r="E1533" t="n">
        <v>105</v>
      </c>
      <c r="F1533" s="86" t="n">
        <v>800</v>
      </c>
      <c r="H1533" s="87" t="n">
        <v>2</v>
      </c>
      <c r="I1533" s="214">
        <f>C1533*H1533</f>
        <v/>
      </c>
      <c r="J1533" s="29" t="n"/>
      <c r="K1533" s="96" t="n"/>
      <c r="L1533" s="97" t="n"/>
      <c r="M1533" s="97" t="n"/>
      <c r="N1533" s="98" t="inlineStr">
        <is>
          <t>27×105</t>
        </is>
      </c>
      <c r="O1533" s="99">
        <f>F1533</f>
        <v/>
      </c>
      <c r="P1533" s="99">
        <f>SUM(I1533)</f>
        <v/>
      </c>
      <c r="Q1533" s="117" t="n"/>
      <c r="R1533" s="118" t="n"/>
      <c r="S1533" s="118" t="n"/>
      <c r="T1533" s="119" t="n"/>
      <c r="U1533" s="120" t="n"/>
      <c r="V1533" s="120" t="n"/>
      <c r="W1533" s="121" t="n"/>
      <c r="X1533" s="122" t="n"/>
      <c r="Y1533" s="122" t="n"/>
      <c r="Z1533" s="143" t="n"/>
      <c r="AA1533" s="140" t="n"/>
      <c r="AB1533" s="140" t="n"/>
      <c r="AC1533" s="144" t="n"/>
      <c r="AD1533" s="142" t="n"/>
      <c r="AE1533" s="142" t="n"/>
    </row>
    <row r="1534" ht="15" customHeight="1" thickBot="1">
      <c r="B1534" s="85" t="inlineStr">
        <is>
          <t>68M4Z09L-L</t>
        </is>
      </c>
      <c r="C1534" s="89">
        <f>SUMIF(数量表!D:H,B1534,数量表!H:H)</f>
        <v/>
      </c>
      <c r="D1534" t="n">
        <v>27</v>
      </c>
      <c r="E1534" t="n">
        <v>105</v>
      </c>
      <c r="F1534" s="86" t="n">
        <v>976</v>
      </c>
      <c r="H1534" s="87" t="n">
        <v>2</v>
      </c>
      <c r="I1534" s="214">
        <f>C1534*H1534</f>
        <v/>
      </c>
      <c r="J1534" s="29" t="n"/>
      <c r="K1534" s="96" t="n"/>
      <c r="L1534" s="97" t="n"/>
      <c r="M1534" s="97" t="n"/>
      <c r="N1534" s="98" t="inlineStr">
        <is>
          <t>27×105</t>
        </is>
      </c>
      <c r="O1534" s="99">
        <f>F1534</f>
        <v/>
      </c>
      <c r="P1534" s="99">
        <f>SUM(I1534)</f>
        <v/>
      </c>
      <c r="Q1534" s="117" t="n"/>
      <c r="R1534" s="118" t="n"/>
      <c r="S1534" s="118" t="n"/>
      <c r="T1534" s="119" t="n"/>
      <c r="U1534" s="120" t="n"/>
      <c r="V1534" s="120" t="n"/>
      <c r="W1534" s="121" t="n"/>
      <c r="X1534" s="122" t="n"/>
      <c r="Y1534" s="122" t="n"/>
      <c r="Z1534" s="143" t="n"/>
      <c r="AA1534" s="140" t="n"/>
      <c r="AB1534" s="140" t="n"/>
      <c r="AC1534" s="144" t="n"/>
      <c r="AD1534" s="142" t="n"/>
      <c r="AE1534" s="142" t="n"/>
    </row>
    <row r="1535" ht="15" customHeight="1" thickBot="1">
      <c r="B1535" s="85" t="inlineStr">
        <is>
          <t>68M4Z09L-L</t>
        </is>
      </c>
      <c r="C1535" s="89">
        <f>SUMIF(数量表!D:H,B1535,数量表!H:H)</f>
        <v/>
      </c>
      <c r="D1535" t="n">
        <v>27</v>
      </c>
      <c r="E1535" t="n">
        <v>105</v>
      </c>
      <c r="F1535" s="86" t="n">
        <v>356</v>
      </c>
      <c r="H1535" s="87" t="n">
        <v>1</v>
      </c>
      <c r="I1535" s="214">
        <f>C1535*H1535</f>
        <v/>
      </c>
      <c r="J1535" s="29" t="n"/>
      <c r="K1535" s="96" t="n"/>
      <c r="L1535" s="97" t="n"/>
      <c r="M1535" s="97" t="n"/>
      <c r="N1535" s="98" t="inlineStr">
        <is>
          <t>27×105</t>
        </is>
      </c>
      <c r="O1535" s="99">
        <f>F1535</f>
        <v/>
      </c>
      <c r="P1535" s="99">
        <f>SUM(I1535)</f>
        <v/>
      </c>
      <c r="Q1535" s="117" t="n"/>
      <c r="R1535" s="118" t="n"/>
      <c r="S1535" s="118" t="n"/>
      <c r="T1535" s="119" t="n"/>
      <c r="U1535" s="120" t="n"/>
      <c r="V1535" s="120" t="n"/>
      <c r="W1535" s="121" t="n"/>
      <c r="X1535" s="122" t="n"/>
      <c r="Y1535" s="122" t="n"/>
      <c r="Z1535" s="143" t="n"/>
      <c r="AA1535" s="140" t="n"/>
      <c r="AB1535" s="140" t="n"/>
      <c r="AC1535" s="144" t="n"/>
      <c r="AD1535" s="142" t="n"/>
      <c r="AE1535" s="142" t="n"/>
    </row>
    <row r="1536" ht="15" customHeight="1" thickBot="1">
      <c r="B1536" s="88" t="inlineStr">
        <is>
          <t>68M4Z09L-L</t>
        </is>
      </c>
      <c r="C1536" s="89">
        <f>SUMIF(数量表!D:H,B1536,数量表!H:H)</f>
        <v/>
      </c>
      <c r="D1536" s="89" t="n">
        <v>27</v>
      </c>
      <c r="E1536" s="89" t="n">
        <v>105</v>
      </c>
      <c r="F1536" s="90" t="n">
        <v>2173</v>
      </c>
      <c r="G1536" s="89" t="n"/>
      <c r="H1536" s="91" t="n">
        <v>1</v>
      </c>
      <c r="I1536" s="213">
        <f>C1536*H1536</f>
        <v/>
      </c>
      <c r="J1536" s="29" t="n"/>
      <c r="K1536" s="96" t="n"/>
      <c r="L1536" s="97" t="n"/>
      <c r="M1536" s="97" t="n"/>
      <c r="N1536" s="98" t="inlineStr">
        <is>
          <t>27×105</t>
        </is>
      </c>
      <c r="O1536" s="99">
        <f>F1536</f>
        <v/>
      </c>
      <c r="P1536" s="99">
        <f>SUM(I1536)</f>
        <v/>
      </c>
      <c r="Q1536" s="117" t="n"/>
      <c r="R1536" s="118" t="n"/>
      <c r="S1536" s="118" t="n"/>
      <c r="T1536" s="119" t="n"/>
      <c r="U1536" s="120" t="n"/>
      <c r="V1536" s="120" t="n"/>
      <c r="W1536" s="121" t="n"/>
      <c r="X1536" s="122" t="n"/>
      <c r="Y1536" s="122" t="n"/>
      <c r="Z1536" s="143" t="n"/>
      <c r="AA1536" s="140" t="n"/>
      <c r="AB1536" s="140" t="n"/>
      <c r="AC1536" s="144" t="n"/>
      <c r="AD1536" s="142" t="n"/>
      <c r="AE1536" s="142" t="n"/>
    </row>
    <row r="1537" ht="15" customHeight="1" thickBot="1">
      <c r="B1537" s="79" t="inlineStr">
        <is>
          <t>68M4Z09R</t>
        </is>
      </c>
      <c r="C1537" s="89">
        <f>SUMIF(数量表!D:H,B1537,数量表!H:H)</f>
        <v/>
      </c>
      <c r="D1537" s="80" t="n">
        <v>27</v>
      </c>
      <c r="E1537" s="80" t="n">
        <v>105</v>
      </c>
      <c r="F1537" s="81" t="n">
        <v>787</v>
      </c>
      <c r="G1537" s="80" t="n"/>
      <c r="H1537" s="82" t="n">
        <v>1</v>
      </c>
      <c r="I1537" s="212">
        <f>C1537*H1537</f>
        <v/>
      </c>
      <c r="J1537" s="29" t="n"/>
      <c r="K1537" s="96" t="n"/>
      <c r="L1537" s="97" t="n"/>
      <c r="M1537" s="97" t="n"/>
      <c r="N1537" s="98" t="inlineStr">
        <is>
          <t>27×105</t>
        </is>
      </c>
      <c r="O1537" s="99">
        <f>F1537</f>
        <v/>
      </c>
      <c r="P1537" s="99">
        <f>SUM(I1537)</f>
        <v/>
      </c>
      <c r="Q1537" s="117" t="n"/>
      <c r="R1537" s="118" t="n"/>
      <c r="S1537" s="118" t="n"/>
      <c r="T1537" s="119" t="n"/>
      <c r="U1537" s="120" t="n"/>
      <c r="V1537" s="120" t="n"/>
      <c r="W1537" s="121" t="n"/>
      <c r="X1537" s="122" t="n"/>
      <c r="Y1537" s="122" t="n"/>
      <c r="Z1537" s="143" t="n"/>
      <c r="AA1537" s="140" t="n"/>
      <c r="AB1537" s="140" t="n"/>
      <c r="AC1537" s="144" t="n"/>
      <c r="AD1537" s="142" t="n"/>
      <c r="AE1537" s="142" t="n"/>
    </row>
    <row r="1538" ht="15" customHeight="1" thickBot="1">
      <c r="B1538" s="85" t="inlineStr">
        <is>
          <t>68M4Z09R</t>
        </is>
      </c>
      <c r="C1538" s="89">
        <f>SUMIF(数量表!D:H,B1538,数量表!H:H)</f>
        <v/>
      </c>
      <c r="D1538" t="n">
        <v>27</v>
      </c>
      <c r="E1538" t="n">
        <v>105</v>
      </c>
      <c r="F1538" s="86" t="n">
        <v>800</v>
      </c>
      <c r="H1538" s="87" t="n">
        <v>2</v>
      </c>
      <c r="I1538" s="214">
        <f>C1538*H1538</f>
        <v/>
      </c>
      <c r="J1538" s="29" t="n"/>
      <c r="K1538" s="96" t="n"/>
      <c r="L1538" s="97" t="n"/>
      <c r="M1538" s="97" t="n"/>
      <c r="N1538" s="98" t="inlineStr">
        <is>
          <t>27×105</t>
        </is>
      </c>
      <c r="O1538" s="99">
        <f>F1538</f>
        <v/>
      </c>
      <c r="P1538" s="99">
        <f>SUM(I1538)</f>
        <v/>
      </c>
      <c r="Q1538" s="117" t="n"/>
      <c r="R1538" s="118" t="n"/>
      <c r="S1538" s="118" t="n"/>
      <c r="T1538" s="119" t="n"/>
      <c r="U1538" s="120" t="n"/>
      <c r="V1538" s="120" t="n"/>
      <c r="W1538" s="121" t="n"/>
      <c r="X1538" s="122" t="n"/>
      <c r="Y1538" s="122" t="n"/>
      <c r="Z1538" s="143" t="n"/>
      <c r="AA1538" s="140" t="n"/>
      <c r="AB1538" s="140" t="n"/>
      <c r="AC1538" s="144" t="n"/>
      <c r="AD1538" s="142" t="n"/>
      <c r="AE1538" s="142" t="n"/>
    </row>
    <row r="1539" ht="15" customHeight="1" thickBot="1">
      <c r="B1539" s="85" t="inlineStr">
        <is>
          <t>68M4Z09R</t>
        </is>
      </c>
      <c r="C1539" s="89">
        <f>SUMIF(数量表!D:H,B1539,数量表!H:H)</f>
        <v/>
      </c>
      <c r="D1539" t="n">
        <v>27</v>
      </c>
      <c r="E1539" t="n">
        <v>105</v>
      </c>
      <c r="F1539" s="86" t="n">
        <v>976</v>
      </c>
      <c r="H1539" s="87" t="n">
        <v>2</v>
      </c>
      <c r="I1539" s="214">
        <f>C1539*H1539</f>
        <v/>
      </c>
      <c r="J1539" s="29" t="n"/>
      <c r="K1539" s="96" t="n"/>
      <c r="L1539" s="97" t="n"/>
      <c r="M1539" s="97" t="n"/>
      <c r="N1539" s="98" t="inlineStr">
        <is>
          <t>27×105</t>
        </is>
      </c>
      <c r="O1539" s="99">
        <f>F1539</f>
        <v/>
      </c>
      <c r="P1539" s="99">
        <f>SUM(I1539)</f>
        <v/>
      </c>
      <c r="Q1539" s="117" t="n"/>
      <c r="R1539" s="118" t="n"/>
      <c r="S1539" s="118" t="n"/>
      <c r="T1539" s="119" t="n"/>
      <c r="U1539" s="120" t="n"/>
      <c r="V1539" s="120" t="n"/>
      <c r="W1539" s="121" t="n"/>
      <c r="X1539" s="122" t="n"/>
      <c r="Y1539" s="122" t="n"/>
      <c r="Z1539" s="143" t="n"/>
      <c r="AA1539" s="140" t="n"/>
      <c r="AB1539" s="140" t="n"/>
      <c r="AC1539" s="144" t="n"/>
      <c r="AD1539" s="142" t="n"/>
      <c r="AE1539" s="142" t="n"/>
    </row>
    <row r="1540" ht="15" customHeight="1" thickBot="1">
      <c r="B1540" s="85" t="inlineStr">
        <is>
          <t>68M4Z09R</t>
        </is>
      </c>
      <c r="C1540" s="89">
        <f>SUMIF(数量表!D:H,B1540,数量表!H:H)</f>
        <v/>
      </c>
      <c r="D1540" t="n">
        <v>27</v>
      </c>
      <c r="E1540" t="n">
        <v>105</v>
      </c>
      <c r="F1540" s="86" t="n">
        <v>356</v>
      </c>
      <c r="H1540" s="87" t="n">
        <v>1</v>
      </c>
      <c r="I1540" s="214">
        <f>C1540*H1540</f>
        <v/>
      </c>
      <c r="J1540" s="29" t="n"/>
      <c r="K1540" s="96" t="n"/>
      <c r="L1540" s="97" t="n"/>
      <c r="M1540" s="97" t="n"/>
      <c r="N1540" s="98" t="inlineStr">
        <is>
          <t>27×105</t>
        </is>
      </c>
      <c r="O1540" s="99">
        <f>F1540</f>
        <v/>
      </c>
      <c r="P1540" s="99">
        <f>SUM(I1540)</f>
        <v/>
      </c>
      <c r="Q1540" s="117" t="n"/>
      <c r="R1540" s="118" t="n"/>
      <c r="S1540" s="118" t="n"/>
      <c r="T1540" s="119" t="n"/>
      <c r="U1540" s="120" t="n"/>
      <c r="V1540" s="120" t="n"/>
      <c r="W1540" s="121" t="n"/>
      <c r="X1540" s="122" t="n"/>
      <c r="Y1540" s="122" t="n"/>
      <c r="Z1540" s="143" t="n"/>
      <c r="AA1540" s="140" t="n"/>
      <c r="AB1540" s="140" t="n"/>
      <c r="AC1540" s="144" t="n"/>
      <c r="AD1540" s="142" t="n"/>
      <c r="AE1540" s="142" t="n"/>
    </row>
    <row r="1541" ht="15" customHeight="1" thickBot="1">
      <c r="B1541" s="88" t="inlineStr">
        <is>
          <t>68M4Z09R</t>
        </is>
      </c>
      <c r="C1541" s="89">
        <f>SUMIF(数量表!D:H,B1541,数量表!H:H)</f>
        <v/>
      </c>
      <c r="D1541" s="89" t="n">
        <v>27</v>
      </c>
      <c r="E1541" s="89" t="n">
        <v>105</v>
      </c>
      <c r="F1541" s="90" t="n">
        <v>2173</v>
      </c>
      <c r="G1541" s="89" t="n"/>
      <c r="H1541" s="91" t="n">
        <v>1</v>
      </c>
      <c r="I1541" s="213">
        <f>C1541*H1541</f>
        <v/>
      </c>
      <c r="J1541" s="29" t="n"/>
      <c r="K1541" s="96" t="n"/>
      <c r="L1541" s="97" t="n"/>
      <c r="M1541" s="97" t="n"/>
      <c r="N1541" s="98" t="inlineStr">
        <is>
          <t>27×105</t>
        </is>
      </c>
      <c r="O1541" s="99">
        <f>F1541</f>
        <v/>
      </c>
      <c r="P1541" s="99">
        <f>SUM(I1541)</f>
        <v/>
      </c>
      <c r="Q1541" s="117" t="n"/>
      <c r="R1541" s="118" t="n"/>
      <c r="S1541" s="118" t="n"/>
      <c r="T1541" s="119" t="n"/>
      <c r="U1541" s="120" t="n"/>
      <c r="V1541" s="120" t="n"/>
      <c r="W1541" s="121" t="n"/>
      <c r="X1541" s="122" t="n"/>
      <c r="Y1541" s="122" t="n"/>
      <c r="Z1541" s="143" t="n"/>
      <c r="AA1541" s="140" t="n"/>
      <c r="AB1541" s="140" t="n"/>
      <c r="AC1541" s="144" t="n"/>
      <c r="AD1541" s="142" t="n"/>
      <c r="AE1541" s="142" t="n"/>
    </row>
    <row r="1542" ht="15" customHeight="1" thickBot="1">
      <c r="B1542" s="79" t="inlineStr">
        <is>
          <t>68M4Z09-R</t>
        </is>
      </c>
      <c r="C1542" s="89">
        <f>SUMIF(数量表!D:H,B1542,数量表!H:H)</f>
        <v/>
      </c>
      <c r="D1542" s="80" t="n">
        <v>27</v>
      </c>
      <c r="E1542" s="80" t="n">
        <v>105</v>
      </c>
      <c r="F1542" s="81" t="n">
        <v>787</v>
      </c>
      <c r="G1542" s="80" t="n"/>
      <c r="H1542" s="82" t="n">
        <v>1</v>
      </c>
      <c r="I1542" s="212">
        <f>C1542*H1542</f>
        <v/>
      </c>
      <c r="J1542" s="29" t="n"/>
      <c r="K1542" s="96" t="n"/>
      <c r="L1542" s="97" t="n"/>
      <c r="M1542" s="97" t="n"/>
      <c r="N1542" s="98" t="inlineStr">
        <is>
          <t>27×105</t>
        </is>
      </c>
      <c r="O1542" s="99">
        <f>F1542</f>
        <v/>
      </c>
      <c r="P1542" s="99">
        <f>SUM(I1542)</f>
        <v/>
      </c>
      <c r="Q1542" s="117" t="n"/>
      <c r="R1542" s="118" t="n"/>
      <c r="S1542" s="118" t="n"/>
      <c r="T1542" s="119" t="n"/>
      <c r="U1542" s="120" t="n"/>
      <c r="V1542" s="120" t="n"/>
      <c r="W1542" s="121" t="n"/>
      <c r="X1542" s="122" t="n"/>
      <c r="Y1542" s="122" t="n"/>
      <c r="Z1542" s="143" t="n"/>
      <c r="AA1542" s="140" t="n"/>
      <c r="AB1542" s="140" t="n"/>
      <c r="AC1542" s="144" t="n"/>
      <c r="AD1542" s="142" t="n"/>
      <c r="AE1542" s="142" t="n"/>
    </row>
    <row r="1543" ht="15" customHeight="1" thickBot="1">
      <c r="B1543" s="85" t="inlineStr">
        <is>
          <t>68M4Z09-R</t>
        </is>
      </c>
      <c r="C1543" s="89">
        <f>SUMIF(数量表!D:H,B1543,数量表!H:H)</f>
        <v/>
      </c>
      <c r="D1543" t="n">
        <v>27</v>
      </c>
      <c r="E1543" t="n">
        <v>105</v>
      </c>
      <c r="F1543" s="86" t="n">
        <v>800</v>
      </c>
      <c r="H1543" s="87" t="n">
        <v>2</v>
      </c>
      <c r="I1543" s="214">
        <f>C1543*H1543</f>
        <v/>
      </c>
      <c r="J1543" s="29" t="n"/>
      <c r="K1543" s="96" t="n"/>
      <c r="L1543" s="97" t="n"/>
      <c r="M1543" s="97" t="n"/>
      <c r="N1543" s="98" t="inlineStr">
        <is>
          <t>27×105</t>
        </is>
      </c>
      <c r="O1543" s="99">
        <f>F1543</f>
        <v/>
      </c>
      <c r="P1543" s="99">
        <f>SUM(I1543)</f>
        <v/>
      </c>
      <c r="Q1543" s="117" t="n"/>
      <c r="R1543" s="118" t="n"/>
      <c r="S1543" s="118" t="n"/>
      <c r="T1543" s="119" t="n"/>
      <c r="U1543" s="120" t="n"/>
      <c r="V1543" s="120" t="n"/>
      <c r="W1543" s="121" t="n"/>
      <c r="X1543" s="122" t="n"/>
      <c r="Y1543" s="122" t="n"/>
      <c r="Z1543" s="143" t="n"/>
      <c r="AA1543" s="140" t="n"/>
      <c r="AB1543" s="140" t="n"/>
      <c r="AC1543" s="144" t="n"/>
      <c r="AD1543" s="142" t="n"/>
      <c r="AE1543" s="142" t="n"/>
    </row>
    <row r="1544" ht="15" customHeight="1" thickBot="1">
      <c r="B1544" s="85" t="inlineStr">
        <is>
          <t>68M4Z09-R</t>
        </is>
      </c>
      <c r="C1544" s="89">
        <f>SUMIF(数量表!D:H,B1544,数量表!H:H)</f>
        <v/>
      </c>
      <c r="D1544" t="n">
        <v>27</v>
      </c>
      <c r="E1544" t="n">
        <v>105</v>
      </c>
      <c r="F1544" s="86" t="n">
        <v>976</v>
      </c>
      <c r="H1544" s="87" t="n">
        <v>2</v>
      </c>
      <c r="I1544" s="214">
        <f>C1544*H1544</f>
        <v/>
      </c>
      <c r="J1544" s="29" t="n"/>
      <c r="K1544" s="96" t="n"/>
      <c r="L1544" s="97" t="n"/>
      <c r="M1544" s="97" t="n"/>
      <c r="N1544" s="98" t="inlineStr">
        <is>
          <t>27×105</t>
        </is>
      </c>
      <c r="O1544" s="99">
        <f>F1544</f>
        <v/>
      </c>
      <c r="P1544" s="99">
        <f>SUM(I1544)</f>
        <v/>
      </c>
      <c r="Q1544" s="117" t="n"/>
      <c r="R1544" s="118" t="n"/>
      <c r="S1544" s="118" t="n"/>
      <c r="T1544" s="119" t="n"/>
      <c r="U1544" s="120" t="n"/>
      <c r="V1544" s="120" t="n"/>
      <c r="W1544" s="121" t="n"/>
      <c r="X1544" s="122" t="n"/>
      <c r="Y1544" s="122" t="n"/>
      <c r="Z1544" s="143" t="n"/>
      <c r="AA1544" s="140" t="n"/>
      <c r="AB1544" s="140" t="n"/>
      <c r="AC1544" s="144" t="n"/>
      <c r="AD1544" s="142" t="n"/>
      <c r="AE1544" s="142" t="n"/>
    </row>
    <row r="1545" ht="15" customHeight="1" thickBot="1">
      <c r="B1545" s="88" t="inlineStr">
        <is>
          <t>68M4Z09-R</t>
        </is>
      </c>
      <c r="C1545" s="89">
        <f>SUMIF(数量表!D:H,B1545,数量表!H:H)</f>
        <v/>
      </c>
      <c r="D1545" s="89" t="n">
        <v>27</v>
      </c>
      <c r="E1545" s="89" t="n">
        <v>105</v>
      </c>
      <c r="F1545" s="90" t="n">
        <v>356</v>
      </c>
      <c r="G1545" s="89" t="n"/>
      <c r="H1545" s="91" t="n">
        <v>1</v>
      </c>
      <c r="I1545" s="213">
        <f>C1545*H1545</f>
        <v/>
      </c>
      <c r="J1545" s="29" t="n"/>
      <c r="K1545" s="96" t="n"/>
      <c r="L1545" s="97" t="n"/>
      <c r="M1545" s="97" t="n"/>
      <c r="N1545" s="98" t="inlineStr">
        <is>
          <t>27×105</t>
        </is>
      </c>
      <c r="O1545" s="99">
        <f>F1545</f>
        <v/>
      </c>
      <c r="P1545" s="99">
        <f>SUM(I1545)</f>
        <v/>
      </c>
      <c r="Q1545" s="117" t="n"/>
      <c r="R1545" s="118" t="n"/>
      <c r="S1545" s="118" t="n"/>
      <c r="T1545" s="119" t="n"/>
      <c r="U1545" s="120" t="n"/>
      <c r="V1545" s="120" t="n"/>
      <c r="W1545" s="121" t="n"/>
      <c r="X1545" s="122" t="n"/>
      <c r="Y1545" s="122" t="n"/>
      <c r="Z1545" s="143" t="n"/>
      <c r="AA1545" s="140" t="n"/>
      <c r="AB1545" s="140" t="n"/>
      <c r="AC1545" s="144" t="n"/>
      <c r="AD1545" s="142" t="n"/>
      <c r="AE1545" s="142" t="n"/>
    </row>
    <row r="1546" ht="15" customHeight="1" thickBot="1">
      <c r="B1546" s="79" t="inlineStr">
        <is>
          <t>68M4Z09R-R</t>
        </is>
      </c>
      <c r="C1546" s="89">
        <f>SUMIF(数量表!D:H,B1546,数量表!H:H)</f>
        <v/>
      </c>
      <c r="D1546" s="80" t="n">
        <v>27</v>
      </c>
      <c r="E1546" s="80" t="n">
        <v>105</v>
      </c>
      <c r="F1546" s="81" t="n">
        <v>787</v>
      </c>
      <c r="G1546" s="80" t="n"/>
      <c r="H1546" s="82" t="n">
        <v>1</v>
      </c>
      <c r="I1546" s="212">
        <f>C1546*H1546</f>
        <v/>
      </c>
      <c r="J1546" s="29" t="n"/>
      <c r="K1546" s="96" t="n"/>
      <c r="L1546" s="97" t="n"/>
      <c r="M1546" s="97" t="n"/>
      <c r="N1546" s="98" t="inlineStr">
        <is>
          <t>27×105</t>
        </is>
      </c>
      <c r="O1546" s="99">
        <f>F1546</f>
        <v/>
      </c>
      <c r="P1546" s="99">
        <f>SUM(I1546)</f>
        <v/>
      </c>
      <c r="Q1546" s="117" t="n"/>
      <c r="R1546" s="118" t="n"/>
      <c r="S1546" s="118" t="n"/>
      <c r="T1546" s="119" t="n"/>
      <c r="U1546" s="120" t="n"/>
      <c r="V1546" s="120" t="n"/>
      <c r="W1546" s="121" t="n"/>
      <c r="X1546" s="122" t="n"/>
      <c r="Y1546" s="122" t="n"/>
      <c r="Z1546" s="143" t="n"/>
      <c r="AA1546" s="140" t="n"/>
      <c r="AB1546" s="140" t="n"/>
      <c r="AC1546" s="144" t="n"/>
      <c r="AD1546" s="142" t="n"/>
      <c r="AE1546" s="142" t="n"/>
    </row>
    <row r="1547" ht="15" customHeight="1" thickBot="1">
      <c r="B1547" s="85" t="inlineStr">
        <is>
          <t>68M4Z09R-R</t>
        </is>
      </c>
      <c r="C1547" s="89">
        <f>SUMIF(数量表!D:H,B1547,数量表!H:H)</f>
        <v/>
      </c>
      <c r="D1547" t="n">
        <v>27</v>
      </c>
      <c r="E1547" t="n">
        <v>105</v>
      </c>
      <c r="F1547" s="86" t="n">
        <v>800</v>
      </c>
      <c r="H1547" s="87" t="n">
        <v>2</v>
      </c>
      <c r="I1547" s="214">
        <f>C1547*H1547</f>
        <v/>
      </c>
      <c r="J1547" s="29" t="n"/>
      <c r="K1547" s="96" t="n"/>
      <c r="L1547" s="97" t="n"/>
      <c r="M1547" s="97" t="n"/>
      <c r="N1547" s="98" t="inlineStr">
        <is>
          <t>27×105</t>
        </is>
      </c>
      <c r="O1547" s="99">
        <f>F1547</f>
        <v/>
      </c>
      <c r="P1547" s="99">
        <f>SUM(I1547)</f>
        <v/>
      </c>
      <c r="Q1547" s="117" t="n"/>
      <c r="R1547" s="118" t="n"/>
      <c r="S1547" s="118" t="n"/>
      <c r="T1547" s="119" t="n"/>
      <c r="U1547" s="120" t="n"/>
      <c r="V1547" s="120" t="n"/>
      <c r="W1547" s="121" t="n"/>
      <c r="X1547" s="122" t="n"/>
      <c r="Y1547" s="122" t="n"/>
      <c r="Z1547" s="143" t="n"/>
      <c r="AA1547" s="140" t="n"/>
      <c r="AB1547" s="140" t="n"/>
      <c r="AC1547" s="144" t="n"/>
      <c r="AD1547" s="142" t="n"/>
      <c r="AE1547" s="142" t="n"/>
    </row>
    <row r="1548" ht="15" customHeight="1" thickBot="1">
      <c r="B1548" s="85" t="inlineStr">
        <is>
          <t>68M4Z09R-R</t>
        </is>
      </c>
      <c r="C1548" s="89">
        <f>SUMIF(数量表!D:H,B1548,数量表!H:H)</f>
        <v/>
      </c>
      <c r="D1548" t="n">
        <v>27</v>
      </c>
      <c r="E1548" t="n">
        <v>105</v>
      </c>
      <c r="F1548" s="86" t="n">
        <v>976</v>
      </c>
      <c r="H1548" s="87" t="n">
        <v>2</v>
      </c>
      <c r="I1548" s="214">
        <f>C1548*H1548</f>
        <v/>
      </c>
      <c r="J1548" s="29" t="n"/>
      <c r="K1548" s="96" t="n"/>
      <c r="L1548" s="97" t="n"/>
      <c r="M1548" s="97" t="n"/>
      <c r="N1548" s="98" t="inlineStr">
        <is>
          <t>27×105</t>
        </is>
      </c>
      <c r="O1548" s="99">
        <f>F1548</f>
        <v/>
      </c>
      <c r="P1548" s="99">
        <f>SUM(I1548)</f>
        <v/>
      </c>
      <c r="Q1548" s="117" t="n"/>
      <c r="R1548" s="118" t="n"/>
      <c r="S1548" s="118" t="n"/>
      <c r="T1548" s="119" t="n"/>
      <c r="U1548" s="120" t="n"/>
      <c r="V1548" s="120" t="n"/>
      <c r="W1548" s="121" t="n"/>
      <c r="X1548" s="122" t="n"/>
      <c r="Y1548" s="122" t="n"/>
      <c r="Z1548" s="143" t="n"/>
      <c r="AA1548" s="140" t="n"/>
      <c r="AB1548" s="140" t="n"/>
      <c r="AC1548" s="144" t="n"/>
      <c r="AD1548" s="142" t="n"/>
      <c r="AE1548" s="142" t="n"/>
    </row>
    <row r="1549" ht="15" customHeight="1" thickBot="1">
      <c r="B1549" s="85" t="inlineStr">
        <is>
          <t>68M4Z09R-R</t>
        </is>
      </c>
      <c r="C1549" s="89">
        <f>SUMIF(数量表!D:H,B1549,数量表!H:H)</f>
        <v/>
      </c>
      <c r="D1549" t="n">
        <v>27</v>
      </c>
      <c r="E1549" t="n">
        <v>105</v>
      </c>
      <c r="F1549" s="86" t="n">
        <v>356</v>
      </c>
      <c r="H1549" s="87" t="n">
        <v>1</v>
      </c>
      <c r="I1549" s="214">
        <f>C1549*H1549</f>
        <v/>
      </c>
      <c r="J1549" s="29" t="n"/>
      <c r="K1549" s="96" t="n"/>
      <c r="L1549" s="97" t="n"/>
      <c r="M1549" s="97" t="n"/>
      <c r="N1549" s="98" t="inlineStr">
        <is>
          <t>27×105</t>
        </is>
      </c>
      <c r="O1549" s="99">
        <f>F1549</f>
        <v/>
      </c>
      <c r="P1549" s="99">
        <f>SUM(I1549)</f>
        <v/>
      </c>
      <c r="Q1549" s="117" t="n"/>
      <c r="R1549" s="118" t="n"/>
      <c r="S1549" s="118" t="n"/>
      <c r="T1549" s="119" t="n"/>
      <c r="U1549" s="120" t="n"/>
      <c r="V1549" s="120" t="n"/>
      <c r="W1549" s="121" t="n"/>
      <c r="X1549" s="122" t="n"/>
      <c r="Y1549" s="122" t="n"/>
      <c r="Z1549" s="143" t="n"/>
      <c r="AA1549" s="140" t="n"/>
      <c r="AB1549" s="140" t="n"/>
      <c r="AC1549" s="144" t="n"/>
      <c r="AD1549" s="142" t="n"/>
      <c r="AE1549" s="142" t="n"/>
    </row>
    <row r="1550" ht="15" customHeight="1" thickBot="1">
      <c r="B1550" s="88" t="inlineStr">
        <is>
          <t>68M4Z09R-R</t>
        </is>
      </c>
      <c r="C1550" s="89">
        <f>SUMIF(数量表!D:H,B1550,数量表!H:H)</f>
        <v/>
      </c>
      <c r="D1550" s="89" t="n">
        <v>27</v>
      </c>
      <c r="E1550" s="89" t="n">
        <v>105</v>
      </c>
      <c r="F1550" s="90" t="n">
        <v>2173</v>
      </c>
      <c r="G1550" s="89" t="n"/>
      <c r="H1550" s="91" t="n">
        <v>1</v>
      </c>
      <c r="I1550" s="213">
        <f>C1550*H1550</f>
        <v/>
      </c>
      <c r="J1550" s="29" t="n"/>
      <c r="K1550" s="96" t="n"/>
      <c r="L1550" s="97" t="n"/>
      <c r="M1550" s="97" t="n"/>
      <c r="N1550" s="98" t="inlineStr">
        <is>
          <t>27×105</t>
        </is>
      </c>
      <c r="O1550" s="99">
        <f>F1550</f>
        <v/>
      </c>
      <c r="P1550" s="99">
        <f>SUM(I1550)</f>
        <v/>
      </c>
      <c r="Q1550" s="117" t="n"/>
      <c r="R1550" s="118" t="n"/>
      <c r="S1550" s="118" t="n"/>
      <c r="T1550" s="119" t="n"/>
      <c r="U1550" s="120" t="n"/>
      <c r="V1550" s="120" t="n"/>
      <c r="W1550" s="121" t="n"/>
      <c r="X1550" s="122" t="n"/>
      <c r="Y1550" s="122" t="n"/>
      <c r="Z1550" s="143" t="n"/>
      <c r="AA1550" s="140" t="n"/>
      <c r="AB1550" s="140" t="n"/>
      <c r="AC1550" s="144" t="n"/>
      <c r="AD1550" s="142" t="n"/>
      <c r="AE1550" s="142" t="n"/>
    </row>
    <row r="1551" ht="15" customHeight="1" thickBot="1">
      <c r="B1551" s="79" t="inlineStr">
        <is>
          <t>90M4Z09</t>
        </is>
      </c>
      <c r="C1551" s="89">
        <f>SUMIF(数量表!D:H,B1551,数量表!H:H)</f>
        <v/>
      </c>
      <c r="D1551" s="80" t="n">
        <v>27</v>
      </c>
      <c r="E1551" s="80" t="n">
        <v>105</v>
      </c>
      <c r="F1551" s="81" t="n">
        <v>662</v>
      </c>
      <c r="G1551" s="80" t="n"/>
      <c r="H1551" s="82" t="n">
        <v>1</v>
      </c>
      <c r="I1551" s="212">
        <f>C1551*H1551</f>
        <v/>
      </c>
      <c r="J1551" s="29" t="n"/>
      <c r="K1551" s="96" t="n"/>
      <c r="L1551" s="97" t="n"/>
      <c r="M1551" s="97" t="n"/>
      <c r="N1551" s="98" t="inlineStr">
        <is>
          <t>27×105</t>
        </is>
      </c>
      <c r="O1551" s="99">
        <f>F1551</f>
        <v/>
      </c>
      <c r="P1551" s="99">
        <f>SUM(I1551)</f>
        <v/>
      </c>
      <c r="Q1551" s="117" t="n"/>
      <c r="R1551" s="118" t="n"/>
      <c r="S1551" s="118" t="n"/>
      <c r="T1551" s="119" t="n"/>
      <c r="U1551" s="120" t="n"/>
      <c r="V1551" s="120" t="n"/>
      <c r="W1551" s="121" t="n"/>
      <c r="X1551" s="122" t="n"/>
      <c r="Y1551" s="122" t="n"/>
      <c r="Z1551" s="143" t="n"/>
      <c r="AA1551" s="140" t="n"/>
      <c r="AB1551" s="140" t="n"/>
      <c r="AC1551" s="144" t="n"/>
      <c r="AD1551" s="142" t="n"/>
      <c r="AE1551" s="142" t="n"/>
    </row>
    <row r="1552" ht="15" customHeight="1" thickBot="1">
      <c r="B1552" s="85" t="inlineStr">
        <is>
          <t>90M4Z09</t>
        </is>
      </c>
      <c r="C1552" s="89">
        <f>SUMIF(数量表!D:H,B1552,数量表!H:H)</f>
        <v/>
      </c>
      <c r="D1552" t="n">
        <v>27</v>
      </c>
      <c r="E1552" t="n">
        <v>105</v>
      </c>
      <c r="F1552" s="86" t="n">
        <v>800</v>
      </c>
      <c r="H1552" s="87" t="n">
        <v>2</v>
      </c>
      <c r="I1552" s="214">
        <f>C1552*H1552</f>
        <v/>
      </c>
      <c r="J1552" s="29" t="n"/>
      <c r="K1552" s="96" t="n"/>
      <c r="L1552" s="97" t="n"/>
      <c r="M1552" s="97" t="n"/>
      <c r="N1552" s="98" t="inlineStr">
        <is>
          <t>27×105</t>
        </is>
      </c>
      <c r="O1552" s="99">
        <f>F1552</f>
        <v/>
      </c>
      <c r="P1552" s="99">
        <f>SUM(I1552)</f>
        <v/>
      </c>
      <c r="Q1552" s="117" t="n"/>
      <c r="R1552" s="118" t="n"/>
      <c r="S1552" s="118" t="n"/>
      <c r="T1552" s="119" t="n"/>
      <c r="U1552" s="120" t="n"/>
      <c r="V1552" s="120" t="n"/>
      <c r="W1552" s="121" t="n"/>
      <c r="X1552" s="122" t="n"/>
      <c r="Y1552" s="122" t="n"/>
      <c r="Z1552" s="143" t="n"/>
      <c r="AA1552" s="140" t="n"/>
      <c r="AB1552" s="140" t="n"/>
      <c r="AC1552" s="144" t="n"/>
      <c r="AD1552" s="142" t="n"/>
      <c r="AE1552" s="142" t="n"/>
    </row>
    <row r="1553" ht="15" customHeight="1" thickBot="1">
      <c r="B1553" s="85" t="inlineStr">
        <is>
          <t>90M4Z09</t>
        </is>
      </c>
      <c r="C1553" s="89">
        <f>SUMIF(数量表!D:H,B1553,数量表!H:H)</f>
        <v/>
      </c>
      <c r="D1553" t="n">
        <v>27</v>
      </c>
      <c r="E1553" t="n">
        <v>105</v>
      </c>
      <c r="F1553" s="86" t="n">
        <v>976</v>
      </c>
      <c r="H1553" s="87" t="n">
        <v>2</v>
      </c>
      <c r="I1553" s="214">
        <f>C1553*H1553</f>
        <v/>
      </c>
      <c r="J1553" s="29" t="n"/>
      <c r="K1553" s="96" t="n"/>
      <c r="L1553" s="97" t="n"/>
      <c r="M1553" s="97" t="n"/>
      <c r="N1553" s="98" t="inlineStr">
        <is>
          <t>27×105</t>
        </is>
      </c>
      <c r="O1553" s="99">
        <f>F1553</f>
        <v/>
      </c>
      <c r="P1553" s="99">
        <f>SUM(I1553)</f>
        <v/>
      </c>
      <c r="Q1553" s="117" t="n"/>
      <c r="R1553" s="118" t="n"/>
      <c r="S1553" s="118" t="n"/>
      <c r="T1553" s="119" t="n"/>
      <c r="U1553" s="120" t="n"/>
      <c r="V1553" s="120" t="n"/>
      <c r="W1553" s="121" t="n"/>
      <c r="X1553" s="122" t="n"/>
      <c r="Y1553" s="122" t="n"/>
      <c r="Z1553" s="143" t="n"/>
      <c r="AA1553" s="140" t="n"/>
      <c r="AB1553" s="140" t="n"/>
      <c r="AC1553" s="144" t="n"/>
      <c r="AD1553" s="142" t="n"/>
      <c r="AE1553" s="142" t="n"/>
    </row>
    <row r="1554" ht="15" customHeight="1" thickBot="1">
      <c r="B1554" s="88" t="inlineStr">
        <is>
          <t>90M4Z09</t>
        </is>
      </c>
      <c r="C1554" s="89">
        <f>SUMIF(数量表!D:H,B1554,数量表!H:H)</f>
        <v/>
      </c>
      <c r="D1554" s="89" t="n">
        <v>27</v>
      </c>
      <c r="E1554" s="89" t="n">
        <v>105</v>
      </c>
      <c r="F1554" s="90" t="n">
        <v>356</v>
      </c>
      <c r="G1554" s="89" t="n"/>
      <c r="H1554" s="91" t="n">
        <v>1</v>
      </c>
      <c r="I1554" s="213">
        <f>C1554*H1554</f>
        <v/>
      </c>
      <c r="J1554" s="29" t="n"/>
      <c r="K1554" s="96" t="n"/>
      <c r="L1554" s="97" t="n"/>
      <c r="M1554" s="97" t="n"/>
      <c r="N1554" s="98" t="inlineStr">
        <is>
          <t>27×105</t>
        </is>
      </c>
      <c r="O1554" s="99">
        <f>F1554</f>
        <v/>
      </c>
      <c r="P1554" s="99">
        <f>SUM(I1554)</f>
        <v/>
      </c>
      <c r="Q1554" s="117" t="n"/>
      <c r="R1554" s="118" t="n"/>
      <c r="S1554" s="118" t="n"/>
      <c r="T1554" s="119" t="n"/>
      <c r="U1554" s="120" t="n"/>
      <c r="V1554" s="120" t="n"/>
      <c r="W1554" s="121" t="n"/>
      <c r="X1554" s="122" t="n"/>
      <c r="Y1554" s="122" t="n"/>
      <c r="Z1554" s="143" t="n"/>
      <c r="AA1554" s="140" t="n"/>
      <c r="AB1554" s="140" t="n"/>
      <c r="AC1554" s="144" t="n"/>
      <c r="AD1554" s="142" t="n"/>
      <c r="AE1554" s="142" t="n"/>
    </row>
    <row r="1555" ht="15" customHeight="1" thickBot="1">
      <c r="B1555" s="79" t="inlineStr">
        <is>
          <t>90M4Z09L</t>
        </is>
      </c>
      <c r="C1555" s="89">
        <f>SUMIF(数量表!D:H,B1555,数量表!H:H)</f>
        <v/>
      </c>
      <c r="D1555" s="80" t="n">
        <v>27</v>
      </c>
      <c r="E1555" s="80" t="n">
        <v>105</v>
      </c>
      <c r="F1555" s="81" t="n">
        <v>662</v>
      </c>
      <c r="G1555" s="80" t="n"/>
      <c r="H1555" s="82" t="n">
        <v>1</v>
      </c>
      <c r="I1555" s="212">
        <f>C1555*H1555</f>
        <v/>
      </c>
      <c r="J1555" s="29" t="n"/>
      <c r="K1555" s="96" t="n"/>
      <c r="L1555" s="97" t="n"/>
      <c r="M1555" s="97" t="n"/>
      <c r="N1555" s="98" t="inlineStr">
        <is>
          <t>27×105</t>
        </is>
      </c>
      <c r="O1555" s="99">
        <f>F1555</f>
        <v/>
      </c>
      <c r="P1555" s="99">
        <f>SUM(I1555)</f>
        <v/>
      </c>
      <c r="Q1555" s="117" t="n"/>
      <c r="R1555" s="118" t="n"/>
      <c r="S1555" s="118" t="n"/>
      <c r="T1555" s="119" t="n"/>
      <c r="U1555" s="120" t="n"/>
      <c r="V1555" s="120" t="n"/>
      <c r="W1555" s="121" t="n"/>
      <c r="X1555" s="122" t="n"/>
      <c r="Y1555" s="122" t="n"/>
      <c r="Z1555" s="143" t="n"/>
      <c r="AA1555" s="140" t="n"/>
      <c r="AB1555" s="140" t="n"/>
      <c r="AC1555" s="144" t="n"/>
      <c r="AD1555" s="142" t="n"/>
      <c r="AE1555" s="142" t="n"/>
    </row>
    <row r="1556" ht="15" customHeight="1" thickBot="1">
      <c r="B1556" s="85" t="inlineStr">
        <is>
          <t>90M4Z09L</t>
        </is>
      </c>
      <c r="C1556" s="89">
        <f>SUMIF(数量表!D:H,B1556,数量表!H:H)</f>
        <v/>
      </c>
      <c r="D1556" t="n">
        <v>27</v>
      </c>
      <c r="E1556" t="n">
        <v>105</v>
      </c>
      <c r="F1556" s="86" t="n">
        <v>800</v>
      </c>
      <c r="H1556" s="87" t="n">
        <v>2</v>
      </c>
      <c r="I1556" s="214">
        <f>C1556*H1556</f>
        <v/>
      </c>
      <c r="J1556" s="29" t="n"/>
      <c r="K1556" s="96" t="n"/>
      <c r="L1556" s="97" t="n"/>
      <c r="M1556" s="97" t="n"/>
      <c r="N1556" s="98" t="inlineStr">
        <is>
          <t>27×105</t>
        </is>
      </c>
      <c r="O1556" s="99">
        <f>F1556</f>
        <v/>
      </c>
      <c r="P1556" s="99">
        <f>SUM(I1556)</f>
        <v/>
      </c>
      <c r="Q1556" s="117" t="n"/>
      <c r="R1556" s="118" t="n"/>
      <c r="S1556" s="118" t="n"/>
      <c r="T1556" s="119" t="n"/>
      <c r="U1556" s="120" t="n"/>
      <c r="V1556" s="120" t="n"/>
      <c r="W1556" s="121" t="n"/>
      <c r="X1556" s="122" t="n"/>
      <c r="Y1556" s="122" t="n"/>
      <c r="Z1556" s="143" t="n"/>
      <c r="AA1556" s="140" t="n"/>
      <c r="AB1556" s="140" t="n"/>
      <c r="AC1556" s="144" t="n"/>
      <c r="AD1556" s="142" t="n"/>
      <c r="AE1556" s="142" t="n"/>
    </row>
    <row r="1557" ht="15" customHeight="1" thickBot="1">
      <c r="B1557" s="85" t="inlineStr">
        <is>
          <t>90M4Z09L</t>
        </is>
      </c>
      <c r="C1557" s="89">
        <f>SUMIF(数量表!D:H,B1557,数量表!H:H)</f>
        <v/>
      </c>
      <c r="D1557" t="n">
        <v>27</v>
      </c>
      <c r="E1557" t="n">
        <v>105</v>
      </c>
      <c r="F1557" s="86" t="n">
        <v>976</v>
      </c>
      <c r="H1557" s="87" t="n">
        <v>2</v>
      </c>
      <c r="I1557" s="214">
        <f>C1557*H1557</f>
        <v/>
      </c>
      <c r="J1557" s="29" t="n"/>
      <c r="K1557" s="96" t="n"/>
      <c r="L1557" s="97" t="n"/>
      <c r="M1557" s="97" t="n"/>
      <c r="N1557" s="98" t="inlineStr">
        <is>
          <t>27×105</t>
        </is>
      </c>
      <c r="O1557" s="99">
        <f>F1557</f>
        <v/>
      </c>
      <c r="P1557" s="99">
        <f>SUM(I1557)</f>
        <v/>
      </c>
      <c r="Q1557" s="117" t="n"/>
      <c r="R1557" s="118" t="n"/>
      <c r="S1557" s="118" t="n"/>
      <c r="T1557" s="119" t="n"/>
      <c r="U1557" s="120" t="n"/>
      <c r="V1557" s="120" t="n"/>
      <c r="W1557" s="121" t="n"/>
      <c r="X1557" s="122" t="n"/>
      <c r="Y1557" s="122" t="n"/>
      <c r="Z1557" s="143" t="n"/>
      <c r="AA1557" s="140" t="n"/>
      <c r="AB1557" s="140" t="n"/>
      <c r="AC1557" s="144" t="n"/>
      <c r="AD1557" s="142" t="n"/>
      <c r="AE1557" s="142" t="n"/>
    </row>
    <row r="1558" ht="15" customHeight="1" thickBot="1">
      <c r="B1558" s="85" t="inlineStr">
        <is>
          <t>90M4Z09L</t>
        </is>
      </c>
      <c r="C1558" s="89">
        <f>SUMIF(数量表!D:H,B1558,数量表!H:H)</f>
        <v/>
      </c>
      <c r="D1558" t="n">
        <v>27</v>
      </c>
      <c r="E1558" t="n">
        <v>105</v>
      </c>
      <c r="F1558" s="86" t="n">
        <v>356</v>
      </c>
      <c r="H1558" s="87" t="n">
        <v>1</v>
      </c>
      <c r="I1558" s="214">
        <f>C1558*H1558</f>
        <v/>
      </c>
      <c r="J1558" s="29" t="n"/>
      <c r="K1558" s="96" t="n"/>
      <c r="L1558" s="97" t="n"/>
      <c r="M1558" s="97" t="n"/>
      <c r="N1558" s="98" t="inlineStr">
        <is>
          <t>27×105</t>
        </is>
      </c>
      <c r="O1558" s="99">
        <f>F1558</f>
        <v/>
      </c>
      <c r="P1558" s="99">
        <f>SUM(I1558)</f>
        <v/>
      </c>
      <c r="Q1558" s="117" t="n"/>
      <c r="R1558" s="118" t="n"/>
      <c r="S1558" s="118" t="n"/>
      <c r="T1558" s="119" t="n"/>
      <c r="U1558" s="120" t="n"/>
      <c r="V1558" s="120" t="n"/>
      <c r="W1558" s="121" t="n"/>
      <c r="X1558" s="122" t="n"/>
      <c r="Y1558" s="122" t="n"/>
      <c r="Z1558" s="143" t="n"/>
      <c r="AA1558" s="140" t="n"/>
      <c r="AB1558" s="140" t="n"/>
      <c r="AC1558" s="144" t="n"/>
      <c r="AD1558" s="142" t="n"/>
      <c r="AE1558" s="142" t="n"/>
    </row>
    <row r="1559" ht="15" customHeight="1" thickBot="1">
      <c r="B1559" s="88" t="inlineStr">
        <is>
          <t>90M4Z09L</t>
        </is>
      </c>
      <c r="C1559" s="89">
        <f>SUMIF(数量表!D:H,B1559,数量表!H:H)</f>
        <v/>
      </c>
      <c r="D1559" s="89" t="n">
        <v>27</v>
      </c>
      <c r="E1559" s="89" t="n">
        <v>105</v>
      </c>
      <c r="F1559" s="90" t="n">
        <v>2048</v>
      </c>
      <c r="G1559" s="89" t="n"/>
      <c r="H1559" s="91" t="n">
        <v>1</v>
      </c>
      <c r="I1559" s="213">
        <f>C1559*H1559</f>
        <v/>
      </c>
      <c r="J1559" s="29" t="n"/>
      <c r="K1559" s="96" t="n"/>
      <c r="L1559" s="97" t="n"/>
      <c r="M1559" s="97" t="n"/>
      <c r="N1559" s="98" t="inlineStr">
        <is>
          <t>27×105</t>
        </is>
      </c>
      <c r="O1559" s="99">
        <f>F1559</f>
        <v/>
      </c>
      <c r="P1559" s="99">
        <f>SUM(I1559)</f>
        <v/>
      </c>
      <c r="Q1559" s="117" t="n"/>
      <c r="R1559" s="118" t="n"/>
      <c r="S1559" s="118" t="n"/>
      <c r="T1559" s="119" t="n"/>
      <c r="U1559" s="120" t="n"/>
      <c r="V1559" s="120" t="n"/>
      <c r="W1559" s="121" t="n"/>
      <c r="X1559" s="122" t="n"/>
      <c r="Y1559" s="122" t="n"/>
      <c r="Z1559" s="143" t="n"/>
      <c r="AA1559" s="140" t="n"/>
      <c r="AB1559" s="140" t="n"/>
      <c r="AC1559" s="144" t="n"/>
      <c r="AD1559" s="142" t="n"/>
      <c r="AE1559" s="142" t="n"/>
    </row>
    <row r="1560" ht="15" customHeight="1" thickBot="1">
      <c r="B1560" s="79" t="inlineStr">
        <is>
          <t>90M4Z09-L</t>
        </is>
      </c>
      <c r="C1560" s="89">
        <f>SUMIF(数量表!D:H,B1560,数量表!H:H)</f>
        <v/>
      </c>
      <c r="D1560" s="80" t="n">
        <v>27</v>
      </c>
      <c r="E1560" s="80" t="n">
        <v>105</v>
      </c>
      <c r="F1560" s="81" t="n">
        <v>662</v>
      </c>
      <c r="G1560" s="80" t="n"/>
      <c r="H1560" s="82" t="n">
        <v>1</v>
      </c>
      <c r="I1560" s="212">
        <f>C1560*H1560</f>
        <v/>
      </c>
      <c r="J1560" s="29" t="n"/>
      <c r="K1560" s="96" t="n"/>
      <c r="L1560" s="97" t="n"/>
      <c r="M1560" s="97" t="n"/>
      <c r="N1560" s="98" t="inlineStr">
        <is>
          <t>27×105</t>
        </is>
      </c>
      <c r="O1560" s="99">
        <f>F1560</f>
        <v/>
      </c>
      <c r="P1560" s="99">
        <f>SUM(I1560)</f>
        <v/>
      </c>
      <c r="Q1560" s="117" t="n"/>
      <c r="R1560" s="118" t="n"/>
      <c r="S1560" s="118" t="n"/>
      <c r="T1560" s="119" t="n"/>
      <c r="U1560" s="120" t="n"/>
      <c r="V1560" s="120" t="n"/>
      <c r="W1560" s="121" t="n"/>
      <c r="X1560" s="122" t="n"/>
      <c r="Y1560" s="122" t="n"/>
      <c r="Z1560" s="143" t="n"/>
      <c r="AA1560" s="140" t="n"/>
      <c r="AB1560" s="140" t="n"/>
      <c r="AC1560" s="144" t="n"/>
      <c r="AD1560" s="142" t="n"/>
      <c r="AE1560" s="142" t="n"/>
    </row>
    <row r="1561" ht="15" customHeight="1" thickBot="1">
      <c r="B1561" s="85" t="inlineStr">
        <is>
          <t>90M4Z09-L</t>
        </is>
      </c>
      <c r="C1561" s="89">
        <f>SUMIF(数量表!D:H,B1561,数量表!H:H)</f>
        <v/>
      </c>
      <c r="D1561" t="n">
        <v>27</v>
      </c>
      <c r="E1561" t="n">
        <v>105</v>
      </c>
      <c r="F1561" s="86" t="n">
        <v>800</v>
      </c>
      <c r="H1561" s="87" t="n">
        <v>2</v>
      </c>
      <c r="I1561" s="214">
        <f>C1561*H1561</f>
        <v/>
      </c>
      <c r="J1561" s="29" t="n"/>
      <c r="K1561" s="96" t="n"/>
      <c r="L1561" s="97" t="n"/>
      <c r="M1561" s="97" t="n"/>
      <c r="N1561" s="98" t="inlineStr">
        <is>
          <t>27×105</t>
        </is>
      </c>
      <c r="O1561" s="99">
        <f>F1561</f>
        <v/>
      </c>
      <c r="P1561" s="99">
        <f>SUM(I1561)</f>
        <v/>
      </c>
      <c r="Q1561" s="117" t="n"/>
      <c r="R1561" s="118" t="n"/>
      <c r="S1561" s="118" t="n"/>
      <c r="T1561" s="119" t="n"/>
      <c r="U1561" s="120" t="n"/>
      <c r="V1561" s="120" t="n"/>
      <c r="W1561" s="121" t="n"/>
      <c r="X1561" s="122" t="n"/>
      <c r="Y1561" s="122" t="n"/>
      <c r="Z1561" s="143" t="n"/>
      <c r="AA1561" s="140" t="n"/>
      <c r="AB1561" s="140" t="n"/>
      <c r="AC1561" s="144" t="n"/>
      <c r="AD1561" s="142" t="n"/>
      <c r="AE1561" s="142" t="n"/>
    </row>
    <row r="1562" ht="15" customHeight="1" thickBot="1">
      <c r="B1562" s="85" t="inlineStr">
        <is>
          <t>90M4Z09-L</t>
        </is>
      </c>
      <c r="C1562" s="89">
        <f>SUMIF(数量表!D:H,B1562,数量表!H:H)</f>
        <v/>
      </c>
      <c r="D1562" t="n">
        <v>27</v>
      </c>
      <c r="E1562" t="n">
        <v>105</v>
      </c>
      <c r="F1562" s="86" t="n">
        <v>976</v>
      </c>
      <c r="H1562" s="87" t="n">
        <v>2</v>
      </c>
      <c r="I1562" s="214">
        <f>C1562*H1562</f>
        <v/>
      </c>
      <c r="J1562" s="29" t="n"/>
      <c r="K1562" s="96" t="n"/>
      <c r="L1562" s="97" t="n"/>
      <c r="M1562" s="97" t="n"/>
      <c r="N1562" s="98" t="inlineStr">
        <is>
          <t>27×105</t>
        </is>
      </c>
      <c r="O1562" s="99">
        <f>F1562</f>
        <v/>
      </c>
      <c r="P1562" s="99">
        <f>SUM(I1562)</f>
        <v/>
      </c>
      <c r="Q1562" s="117" t="n"/>
      <c r="R1562" s="118" t="n"/>
      <c r="S1562" s="118" t="n"/>
      <c r="T1562" s="119" t="n"/>
      <c r="U1562" s="120" t="n"/>
      <c r="V1562" s="120" t="n"/>
      <c r="W1562" s="121" t="n"/>
      <c r="X1562" s="122" t="n"/>
      <c r="Y1562" s="122" t="n"/>
      <c r="Z1562" s="143" t="n"/>
      <c r="AA1562" s="140" t="n"/>
      <c r="AB1562" s="140" t="n"/>
      <c r="AC1562" s="144" t="n"/>
      <c r="AD1562" s="142" t="n"/>
      <c r="AE1562" s="142" t="n"/>
    </row>
    <row r="1563" ht="15" customHeight="1" thickBot="1">
      <c r="B1563" s="88" t="inlineStr">
        <is>
          <t>90M4Z09-L</t>
        </is>
      </c>
      <c r="C1563" s="89">
        <f>SUMIF(数量表!D:H,B1563,数量表!H:H)</f>
        <v/>
      </c>
      <c r="D1563" s="89" t="n">
        <v>27</v>
      </c>
      <c r="E1563" s="89" t="n">
        <v>105</v>
      </c>
      <c r="F1563" s="90" t="n">
        <v>356</v>
      </c>
      <c r="G1563" s="89" t="n"/>
      <c r="H1563" s="91" t="n">
        <v>1</v>
      </c>
      <c r="I1563" s="213">
        <f>C1563*H1563</f>
        <v/>
      </c>
      <c r="J1563" s="29" t="n"/>
      <c r="K1563" s="96" t="n"/>
      <c r="L1563" s="97" t="n"/>
      <c r="M1563" s="97" t="n"/>
      <c r="N1563" s="98" t="inlineStr">
        <is>
          <t>27×105</t>
        </is>
      </c>
      <c r="O1563" s="99">
        <f>F1563</f>
        <v/>
      </c>
      <c r="P1563" s="99">
        <f>SUM(I1563)</f>
        <v/>
      </c>
      <c r="Q1563" s="117" t="n"/>
      <c r="R1563" s="118" t="n"/>
      <c r="S1563" s="118" t="n"/>
      <c r="T1563" s="119" t="n"/>
      <c r="U1563" s="120" t="n"/>
      <c r="V1563" s="120" t="n"/>
      <c r="W1563" s="121" t="n"/>
      <c r="X1563" s="122" t="n"/>
      <c r="Y1563" s="122" t="n"/>
      <c r="Z1563" s="143" t="n"/>
      <c r="AA1563" s="140" t="n"/>
      <c r="AB1563" s="140" t="n"/>
      <c r="AC1563" s="144" t="n"/>
      <c r="AD1563" s="142" t="n"/>
      <c r="AE1563" s="142" t="n"/>
    </row>
    <row r="1564" ht="14.25" customHeight="1" thickBot="1">
      <c r="B1564" s="79" t="inlineStr">
        <is>
          <t>90M4Z09L-L</t>
        </is>
      </c>
      <c r="C1564" s="89">
        <f>SUMIF(数量表!D:H,B1564,数量表!H:H)</f>
        <v/>
      </c>
      <c r="D1564" s="80" t="n">
        <v>27</v>
      </c>
      <c r="E1564" s="80" t="n">
        <v>105</v>
      </c>
      <c r="F1564" s="81" t="n">
        <v>662</v>
      </c>
      <c r="G1564" s="80" t="n"/>
      <c r="H1564" s="82" t="n">
        <v>1</v>
      </c>
      <c r="I1564" s="212">
        <f>C1564*H1564</f>
        <v/>
      </c>
      <c r="J1564" s="29" t="n"/>
      <c r="K1564" s="96" t="n"/>
      <c r="L1564" s="97" t="n"/>
      <c r="M1564" s="97" t="n"/>
      <c r="N1564" s="98" t="inlineStr">
        <is>
          <t>27×105</t>
        </is>
      </c>
      <c r="O1564" s="99">
        <f>F1564</f>
        <v/>
      </c>
      <c r="P1564" s="99">
        <f>SUM(I1564)</f>
        <v/>
      </c>
      <c r="Q1564" s="117" t="n"/>
      <c r="R1564" s="118" t="n"/>
      <c r="S1564" s="118" t="n"/>
      <c r="T1564" s="119" t="n"/>
      <c r="U1564" s="120" t="n"/>
      <c r="V1564" s="120" t="n"/>
      <c r="W1564" s="121" t="n"/>
      <c r="X1564" s="122" t="n"/>
      <c r="Y1564" s="122" t="n"/>
      <c r="Z1564" s="143" t="n"/>
      <c r="AA1564" s="140" t="n"/>
      <c r="AB1564" s="140" t="n"/>
      <c r="AC1564" s="144" t="n"/>
      <c r="AD1564" s="142" t="n"/>
      <c r="AE1564" s="142" t="n"/>
    </row>
    <row r="1565" ht="14.25" customHeight="1" thickBot="1">
      <c r="B1565" s="85" t="inlineStr">
        <is>
          <t>90M4Z09L-L</t>
        </is>
      </c>
      <c r="C1565" s="89">
        <f>SUMIF(数量表!D:H,B1565,数量表!H:H)</f>
        <v/>
      </c>
      <c r="D1565" t="n">
        <v>27</v>
      </c>
      <c r="E1565" t="n">
        <v>105</v>
      </c>
      <c r="F1565" s="86" t="n">
        <v>800</v>
      </c>
      <c r="H1565" s="87" t="n">
        <v>2</v>
      </c>
      <c r="I1565" s="214">
        <f>C1565*H1565</f>
        <v/>
      </c>
      <c r="J1565" s="29" t="n"/>
      <c r="K1565" s="96" t="n"/>
      <c r="L1565" s="97" t="n"/>
      <c r="M1565" s="97" t="n"/>
      <c r="N1565" s="98" t="inlineStr">
        <is>
          <t>27×105</t>
        </is>
      </c>
      <c r="O1565" s="99">
        <f>F1565</f>
        <v/>
      </c>
      <c r="P1565" s="99">
        <f>SUM(I1565)</f>
        <v/>
      </c>
      <c r="Q1565" s="117" t="n"/>
      <c r="R1565" s="118" t="n"/>
      <c r="S1565" s="118" t="n"/>
      <c r="T1565" s="119" t="n"/>
      <c r="U1565" s="120" t="n"/>
      <c r="V1565" s="120" t="n"/>
      <c r="W1565" s="121" t="n"/>
      <c r="X1565" s="122" t="n"/>
      <c r="Y1565" s="122" t="n"/>
      <c r="Z1565" s="143" t="n"/>
      <c r="AA1565" s="140" t="n"/>
      <c r="AB1565" s="140" t="n"/>
      <c r="AC1565" s="144" t="n"/>
      <c r="AD1565" s="142" t="n"/>
      <c r="AE1565" s="142" t="n"/>
    </row>
    <row r="1566" ht="14.25" customHeight="1" thickBot="1">
      <c r="B1566" s="85" t="inlineStr">
        <is>
          <t>90M4Z09L-L</t>
        </is>
      </c>
      <c r="C1566" s="89">
        <f>SUMIF(数量表!D:H,B1566,数量表!H:H)</f>
        <v/>
      </c>
      <c r="D1566" t="n">
        <v>27</v>
      </c>
      <c r="E1566" t="n">
        <v>105</v>
      </c>
      <c r="F1566" s="86" t="n">
        <v>976</v>
      </c>
      <c r="H1566" s="87" t="n">
        <v>2</v>
      </c>
      <c r="I1566" s="214">
        <f>C1566*H1566</f>
        <v/>
      </c>
      <c r="J1566" s="29" t="n"/>
      <c r="K1566" s="96" t="n"/>
      <c r="L1566" s="97" t="n"/>
      <c r="M1566" s="97" t="n"/>
      <c r="N1566" s="98" t="inlineStr">
        <is>
          <t>27×105</t>
        </is>
      </c>
      <c r="O1566" s="99">
        <f>F1566</f>
        <v/>
      </c>
      <c r="P1566" s="99">
        <f>SUM(I1566)</f>
        <v/>
      </c>
      <c r="Q1566" s="117" t="n"/>
      <c r="R1566" s="118" t="n"/>
      <c r="S1566" s="118" t="n"/>
      <c r="T1566" s="119" t="n"/>
      <c r="U1566" s="120" t="n"/>
      <c r="V1566" s="120" t="n"/>
      <c r="W1566" s="121" t="n"/>
      <c r="X1566" s="122" t="n"/>
      <c r="Y1566" s="122" t="n"/>
      <c r="Z1566" s="143" t="n"/>
      <c r="AA1566" s="140" t="n"/>
      <c r="AB1566" s="140" t="n"/>
      <c r="AC1566" s="144" t="n"/>
      <c r="AD1566" s="142" t="n"/>
      <c r="AE1566" s="142" t="n"/>
    </row>
    <row r="1567" ht="15" customHeight="1" thickBot="1">
      <c r="B1567" s="85" t="inlineStr">
        <is>
          <t>90M4Z09L-L</t>
        </is>
      </c>
      <c r="C1567" s="89">
        <f>SUMIF(数量表!D:H,B1567,数量表!H:H)</f>
        <v/>
      </c>
      <c r="D1567" t="n">
        <v>27</v>
      </c>
      <c r="E1567" t="n">
        <v>105</v>
      </c>
      <c r="F1567" s="86" t="n">
        <v>356</v>
      </c>
      <c r="H1567" s="87" t="n">
        <v>1</v>
      </c>
      <c r="I1567" s="214">
        <f>C1567*H1567</f>
        <v/>
      </c>
      <c r="J1567" s="29" t="n"/>
      <c r="K1567" s="96" t="n"/>
      <c r="L1567" s="97" t="n"/>
      <c r="M1567" s="97" t="n"/>
      <c r="N1567" s="98" t="inlineStr">
        <is>
          <t>27×105</t>
        </is>
      </c>
      <c r="O1567" s="99">
        <f>F1567</f>
        <v/>
      </c>
      <c r="P1567" s="99">
        <f>SUM(I1567)</f>
        <v/>
      </c>
      <c r="Q1567" s="117" t="n"/>
      <c r="R1567" s="118" t="n"/>
      <c r="S1567" s="118" t="n"/>
      <c r="T1567" s="119" t="n"/>
      <c r="U1567" s="120" t="n"/>
      <c r="V1567" s="120" t="n"/>
      <c r="W1567" s="121" t="n"/>
      <c r="X1567" s="122" t="n"/>
      <c r="Y1567" s="122" t="n"/>
      <c r="Z1567" s="143" t="n"/>
      <c r="AA1567" s="140" t="n"/>
      <c r="AB1567" s="140" t="n"/>
      <c r="AC1567" s="144" t="n"/>
      <c r="AD1567" s="142" t="n"/>
      <c r="AE1567" s="142" t="n"/>
    </row>
    <row r="1568" ht="15" customHeight="1" thickBot="1">
      <c r="B1568" s="88" t="inlineStr">
        <is>
          <t>90M4Z09L-L</t>
        </is>
      </c>
      <c r="C1568" s="89">
        <f>SUMIF(数量表!D:H,B1568,数量表!H:H)</f>
        <v/>
      </c>
      <c r="D1568" s="89" t="n">
        <v>27</v>
      </c>
      <c r="E1568" s="89" t="n">
        <v>105</v>
      </c>
      <c r="F1568" s="90" t="n">
        <v>2048</v>
      </c>
      <c r="G1568" s="89" t="n"/>
      <c r="H1568" s="91" t="n">
        <v>1</v>
      </c>
      <c r="I1568" s="213">
        <f>C1568*H1568</f>
        <v/>
      </c>
      <c r="J1568" s="29" t="n"/>
      <c r="K1568" s="96" t="n"/>
      <c r="L1568" s="97" t="n"/>
      <c r="M1568" s="97" t="n"/>
      <c r="N1568" s="98" t="inlineStr">
        <is>
          <t>27×105</t>
        </is>
      </c>
      <c r="O1568" s="99">
        <f>F1568</f>
        <v/>
      </c>
      <c r="P1568" s="99">
        <f>SUM(I1568)</f>
        <v/>
      </c>
      <c r="Q1568" s="117" t="n"/>
      <c r="R1568" s="118" t="n"/>
      <c r="S1568" s="118" t="n"/>
      <c r="T1568" s="119" t="n"/>
      <c r="U1568" s="120" t="n"/>
      <c r="V1568" s="120" t="n"/>
      <c r="W1568" s="121" t="n"/>
      <c r="X1568" s="122" t="n"/>
      <c r="Y1568" s="122" t="n"/>
      <c r="Z1568" s="143" t="n"/>
      <c r="AA1568" s="140" t="n"/>
      <c r="AB1568" s="140" t="n"/>
      <c r="AC1568" s="144" t="n"/>
      <c r="AD1568" s="142" t="n"/>
      <c r="AE1568" s="142" t="n"/>
    </row>
    <row r="1569" ht="15" customHeight="1" thickBot="1">
      <c r="B1569" s="79" t="inlineStr">
        <is>
          <t>90M4Z09R</t>
        </is>
      </c>
      <c r="C1569" s="89">
        <f>SUMIF(数量表!D:H,B1569,数量表!H:H)</f>
        <v/>
      </c>
      <c r="D1569" s="80" t="n">
        <v>27</v>
      </c>
      <c r="E1569" s="80" t="n">
        <v>105</v>
      </c>
      <c r="F1569" s="81" t="n">
        <v>662</v>
      </c>
      <c r="G1569" s="80" t="n"/>
      <c r="H1569" s="82" t="n">
        <v>1</v>
      </c>
      <c r="I1569" s="212">
        <f>C1569*H1569</f>
        <v/>
      </c>
      <c r="J1569" s="29" t="n"/>
      <c r="K1569" s="96" t="n"/>
      <c r="L1569" s="97" t="n"/>
      <c r="M1569" s="97" t="n"/>
      <c r="N1569" s="98" t="inlineStr">
        <is>
          <t>27×105</t>
        </is>
      </c>
      <c r="O1569" s="99">
        <f>F1569</f>
        <v/>
      </c>
      <c r="P1569" s="99">
        <f>SUM(I1569)</f>
        <v/>
      </c>
      <c r="Q1569" s="117" t="n"/>
      <c r="R1569" s="118" t="n"/>
      <c r="S1569" s="118" t="n"/>
      <c r="T1569" s="119" t="n"/>
      <c r="U1569" s="120" t="n"/>
      <c r="V1569" s="120" t="n"/>
      <c r="W1569" s="121" t="n"/>
      <c r="X1569" s="122" t="n"/>
      <c r="Y1569" s="122" t="n"/>
      <c r="Z1569" s="143" t="n"/>
      <c r="AA1569" s="140" t="n"/>
      <c r="AB1569" s="140" t="n"/>
      <c r="AC1569" s="144" t="n"/>
      <c r="AD1569" s="142" t="n"/>
      <c r="AE1569" s="142" t="n"/>
    </row>
    <row r="1570" ht="15" customHeight="1" thickBot="1">
      <c r="B1570" s="85" t="inlineStr">
        <is>
          <t>90M4Z09R</t>
        </is>
      </c>
      <c r="C1570" s="89">
        <f>SUMIF(数量表!D:H,B1570,数量表!H:H)</f>
        <v/>
      </c>
      <c r="D1570" t="n">
        <v>27</v>
      </c>
      <c r="E1570" t="n">
        <v>105</v>
      </c>
      <c r="F1570" s="86" t="n">
        <v>800</v>
      </c>
      <c r="H1570" s="87" t="n">
        <v>2</v>
      </c>
      <c r="I1570" s="214">
        <f>C1570*H1570</f>
        <v/>
      </c>
      <c r="J1570" s="29" t="n"/>
      <c r="K1570" s="96" t="n"/>
      <c r="L1570" s="97" t="n"/>
      <c r="M1570" s="97" t="n"/>
      <c r="N1570" s="98" t="inlineStr">
        <is>
          <t>27×105</t>
        </is>
      </c>
      <c r="O1570" s="99">
        <f>F1570</f>
        <v/>
      </c>
      <c r="P1570" s="99">
        <f>SUM(I1570)</f>
        <v/>
      </c>
      <c r="Q1570" s="117" t="n"/>
      <c r="R1570" s="118" t="n"/>
      <c r="S1570" s="118" t="n"/>
      <c r="T1570" s="119" t="n"/>
      <c r="U1570" s="120" t="n"/>
      <c r="V1570" s="120" t="n"/>
      <c r="W1570" s="121" t="n"/>
      <c r="X1570" s="122" t="n"/>
      <c r="Y1570" s="122" t="n"/>
      <c r="Z1570" s="143" t="n"/>
      <c r="AA1570" s="140" t="n"/>
      <c r="AB1570" s="140" t="n"/>
      <c r="AC1570" s="144" t="n"/>
      <c r="AD1570" s="142" t="n"/>
      <c r="AE1570" s="142" t="n"/>
    </row>
    <row r="1571" ht="15" customHeight="1" thickBot="1">
      <c r="B1571" s="85" t="inlineStr">
        <is>
          <t>90M4Z09R</t>
        </is>
      </c>
      <c r="C1571" s="89">
        <f>SUMIF(数量表!D:H,B1571,数量表!H:H)</f>
        <v/>
      </c>
      <c r="D1571" t="n">
        <v>27</v>
      </c>
      <c r="E1571" t="n">
        <v>105</v>
      </c>
      <c r="F1571" s="86" t="n">
        <v>976</v>
      </c>
      <c r="H1571" s="87" t="n">
        <v>2</v>
      </c>
      <c r="I1571" s="214">
        <f>C1571*H1571</f>
        <v/>
      </c>
      <c r="J1571" s="29" t="n"/>
      <c r="K1571" s="96" t="n"/>
      <c r="L1571" s="97" t="n"/>
      <c r="M1571" s="97" t="n"/>
      <c r="N1571" s="98" t="inlineStr">
        <is>
          <t>27×105</t>
        </is>
      </c>
      <c r="O1571" s="99">
        <f>F1571</f>
        <v/>
      </c>
      <c r="P1571" s="99">
        <f>SUM(I1571)</f>
        <v/>
      </c>
      <c r="Q1571" s="117" t="n"/>
      <c r="R1571" s="118" t="n"/>
      <c r="S1571" s="118" t="n"/>
      <c r="T1571" s="119" t="n"/>
      <c r="U1571" s="120" t="n"/>
      <c r="V1571" s="120" t="n"/>
      <c r="W1571" s="121" t="n"/>
      <c r="X1571" s="122" t="n"/>
      <c r="Y1571" s="122" t="n"/>
      <c r="Z1571" s="143" t="n"/>
      <c r="AA1571" s="140" t="n"/>
      <c r="AB1571" s="140" t="n"/>
      <c r="AC1571" s="144" t="n"/>
      <c r="AD1571" s="142" t="n"/>
      <c r="AE1571" s="142" t="n"/>
    </row>
    <row r="1572" ht="15" customHeight="1" thickBot="1">
      <c r="B1572" s="85" t="inlineStr">
        <is>
          <t>90M4Z09R</t>
        </is>
      </c>
      <c r="C1572" s="89">
        <f>SUMIF(数量表!D:H,B1572,数量表!H:H)</f>
        <v/>
      </c>
      <c r="D1572" t="n">
        <v>27</v>
      </c>
      <c r="E1572" t="n">
        <v>105</v>
      </c>
      <c r="F1572" s="86" t="n">
        <v>356</v>
      </c>
      <c r="H1572" s="87" t="n">
        <v>1</v>
      </c>
      <c r="I1572" s="214">
        <f>C1572*H1572</f>
        <v/>
      </c>
      <c r="J1572" s="29" t="n"/>
      <c r="K1572" s="96" t="n"/>
      <c r="L1572" s="97" t="n"/>
      <c r="M1572" s="97" t="n"/>
      <c r="N1572" s="98" t="inlineStr">
        <is>
          <t>27×105</t>
        </is>
      </c>
      <c r="O1572" s="99">
        <f>F1572</f>
        <v/>
      </c>
      <c r="P1572" s="99">
        <f>SUM(I1572)</f>
        <v/>
      </c>
      <c r="Q1572" s="117" t="n"/>
      <c r="R1572" s="118" t="n"/>
      <c r="S1572" s="118" t="n"/>
      <c r="T1572" s="119" t="n"/>
      <c r="U1572" s="120" t="n"/>
      <c r="V1572" s="120" t="n"/>
      <c r="W1572" s="121" t="n"/>
      <c r="X1572" s="122" t="n"/>
      <c r="Y1572" s="122" t="n"/>
      <c r="Z1572" s="143" t="n"/>
      <c r="AA1572" s="140" t="n"/>
      <c r="AB1572" s="140" t="n"/>
      <c r="AC1572" s="144" t="n"/>
      <c r="AD1572" s="142" t="n"/>
      <c r="AE1572" s="142" t="n"/>
    </row>
    <row r="1573" ht="15" customHeight="1" thickBot="1">
      <c r="B1573" s="88" t="inlineStr">
        <is>
          <t>90M4Z09R</t>
        </is>
      </c>
      <c r="C1573" s="89">
        <f>SUMIF(数量表!D:H,B1573,数量表!H:H)</f>
        <v/>
      </c>
      <c r="D1573" s="89" t="n">
        <v>27</v>
      </c>
      <c r="E1573" s="89" t="n">
        <v>105</v>
      </c>
      <c r="F1573" s="90" t="n">
        <v>2048</v>
      </c>
      <c r="G1573" s="89" t="n"/>
      <c r="H1573" s="91" t="n">
        <v>1</v>
      </c>
      <c r="I1573" s="213">
        <f>C1573*H1573</f>
        <v/>
      </c>
      <c r="J1573" s="29" t="n"/>
      <c r="K1573" s="96" t="n"/>
      <c r="L1573" s="97" t="n"/>
      <c r="M1573" s="97" t="n"/>
      <c r="N1573" s="98" t="inlineStr">
        <is>
          <t>27×105</t>
        </is>
      </c>
      <c r="O1573" s="99">
        <f>F1573</f>
        <v/>
      </c>
      <c r="P1573" s="99">
        <f>SUM(I1573)</f>
        <v/>
      </c>
      <c r="Q1573" s="117" t="n"/>
      <c r="R1573" s="118" t="n"/>
      <c r="S1573" s="118" t="n"/>
      <c r="T1573" s="119" t="n"/>
      <c r="U1573" s="120" t="n"/>
      <c r="V1573" s="120" t="n"/>
      <c r="W1573" s="121" t="n"/>
      <c r="X1573" s="122" t="n"/>
      <c r="Y1573" s="122" t="n"/>
      <c r="Z1573" s="143" t="n"/>
      <c r="AA1573" s="140" t="n"/>
      <c r="AB1573" s="140" t="n"/>
      <c r="AC1573" s="144" t="n"/>
      <c r="AD1573" s="142" t="n"/>
      <c r="AE1573" s="142" t="n"/>
    </row>
    <row r="1574" ht="15" customHeight="1" thickBot="1">
      <c r="B1574" s="79" t="inlineStr">
        <is>
          <t>90M4Z09-R</t>
        </is>
      </c>
      <c r="C1574" s="89">
        <f>SUMIF(数量表!D:H,B1574,数量表!H:H)</f>
        <v/>
      </c>
      <c r="D1574" s="80" t="n">
        <v>27</v>
      </c>
      <c r="E1574" s="80" t="n">
        <v>105</v>
      </c>
      <c r="F1574" s="81" t="n">
        <v>662</v>
      </c>
      <c r="G1574" s="80" t="n"/>
      <c r="H1574" s="82" t="n">
        <v>1</v>
      </c>
      <c r="I1574" s="212">
        <f>C1574*H1574</f>
        <v/>
      </c>
      <c r="J1574" s="29" t="n"/>
      <c r="K1574" s="96" t="n"/>
      <c r="L1574" s="97" t="n"/>
      <c r="M1574" s="97" t="n"/>
      <c r="N1574" s="98" t="inlineStr">
        <is>
          <t>27×105</t>
        </is>
      </c>
      <c r="O1574" s="99">
        <f>F1574</f>
        <v/>
      </c>
      <c r="P1574" s="99">
        <f>SUM(I1574)</f>
        <v/>
      </c>
      <c r="Q1574" s="117" t="n"/>
      <c r="R1574" s="118" t="n"/>
      <c r="S1574" s="118" t="n"/>
      <c r="T1574" s="119" t="n"/>
      <c r="U1574" s="120" t="n"/>
      <c r="V1574" s="120" t="n"/>
      <c r="W1574" s="121" t="n"/>
      <c r="X1574" s="122" t="n"/>
      <c r="Y1574" s="122" t="n"/>
      <c r="Z1574" s="143" t="n"/>
      <c r="AA1574" s="140" t="n"/>
      <c r="AB1574" s="140" t="n"/>
      <c r="AC1574" s="144" t="n"/>
      <c r="AD1574" s="142" t="n"/>
      <c r="AE1574" s="142" t="n"/>
    </row>
    <row r="1575" ht="15" customHeight="1" thickBot="1">
      <c r="B1575" s="85" t="inlineStr">
        <is>
          <t>90M4Z09-R</t>
        </is>
      </c>
      <c r="C1575" s="89">
        <f>SUMIF(数量表!D:H,B1575,数量表!H:H)</f>
        <v/>
      </c>
      <c r="D1575" t="n">
        <v>27</v>
      </c>
      <c r="E1575" t="n">
        <v>105</v>
      </c>
      <c r="F1575" s="86" t="n">
        <v>800</v>
      </c>
      <c r="H1575" s="87" t="n">
        <v>2</v>
      </c>
      <c r="I1575" s="214">
        <f>C1575*H1575</f>
        <v/>
      </c>
      <c r="J1575" s="29" t="n"/>
      <c r="K1575" s="96" t="n"/>
      <c r="L1575" s="97" t="n"/>
      <c r="M1575" s="97" t="n"/>
      <c r="N1575" s="98" t="inlineStr">
        <is>
          <t>27×105</t>
        </is>
      </c>
      <c r="O1575" s="99">
        <f>F1575</f>
        <v/>
      </c>
      <c r="P1575" s="99">
        <f>SUM(I1575)</f>
        <v/>
      </c>
      <c r="Q1575" s="117" t="n"/>
      <c r="R1575" s="118" t="n"/>
      <c r="S1575" s="118" t="n"/>
      <c r="T1575" s="119" t="n"/>
      <c r="U1575" s="120" t="n"/>
      <c r="V1575" s="120" t="n"/>
      <c r="W1575" s="121" t="n"/>
      <c r="X1575" s="122" t="n"/>
      <c r="Y1575" s="122" t="n"/>
      <c r="Z1575" s="143" t="n"/>
      <c r="AA1575" s="140" t="n"/>
      <c r="AB1575" s="140" t="n"/>
      <c r="AC1575" s="144" t="n"/>
      <c r="AD1575" s="142" t="n"/>
      <c r="AE1575" s="142" t="n"/>
    </row>
    <row r="1576" ht="15" customHeight="1" thickBot="1">
      <c r="B1576" s="85" t="inlineStr">
        <is>
          <t>90M4Z09-R</t>
        </is>
      </c>
      <c r="C1576" s="89">
        <f>SUMIF(数量表!D:H,B1576,数量表!H:H)</f>
        <v/>
      </c>
      <c r="D1576" t="n">
        <v>27</v>
      </c>
      <c r="E1576" t="n">
        <v>105</v>
      </c>
      <c r="F1576" s="86" t="n">
        <v>976</v>
      </c>
      <c r="H1576" s="87" t="n">
        <v>2</v>
      </c>
      <c r="I1576" s="214">
        <f>C1576*H1576</f>
        <v/>
      </c>
      <c r="J1576" s="29" t="n"/>
      <c r="K1576" s="96" t="n"/>
      <c r="L1576" s="97" t="n"/>
      <c r="M1576" s="97" t="n"/>
      <c r="N1576" s="98" t="inlineStr">
        <is>
          <t>27×105</t>
        </is>
      </c>
      <c r="O1576" s="99">
        <f>F1576</f>
        <v/>
      </c>
      <c r="P1576" s="99">
        <f>SUM(I1576)</f>
        <v/>
      </c>
      <c r="Q1576" s="117" t="n"/>
      <c r="R1576" s="118" t="n"/>
      <c r="S1576" s="118" t="n"/>
      <c r="T1576" s="119" t="n"/>
      <c r="U1576" s="120" t="n"/>
      <c r="V1576" s="120" t="n"/>
      <c r="W1576" s="121" t="n"/>
      <c r="X1576" s="122" t="n"/>
      <c r="Y1576" s="122" t="n"/>
      <c r="Z1576" s="143" t="n"/>
      <c r="AA1576" s="140" t="n"/>
      <c r="AB1576" s="140" t="n"/>
      <c r="AC1576" s="144" t="n"/>
      <c r="AD1576" s="142" t="n"/>
      <c r="AE1576" s="142" t="n"/>
    </row>
    <row r="1577" ht="15" customHeight="1" thickBot="1">
      <c r="B1577" s="88" t="inlineStr">
        <is>
          <t>90M4Z09-R</t>
        </is>
      </c>
      <c r="C1577" s="89">
        <f>SUMIF(数量表!D:H,B1577,数量表!H:H)</f>
        <v/>
      </c>
      <c r="D1577" s="89" t="n">
        <v>27</v>
      </c>
      <c r="E1577" s="89" t="n">
        <v>105</v>
      </c>
      <c r="F1577" s="90" t="n">
        <v>356</v>
      </c>
      <c r="G1577" s="89" t="n"/>
      <c r="H1577" s="91" t="n">
        <v>1</v>
      </c>
      <c r="I1577" s="213">
        <f>C1577*H1577</f>
        <v/>
      </c>
      <c r="J1577" s="29" t="n"/>
      <c r="K1577" s="96" t="n"/>
      <c r="L1577" s="97" t="n"/>
      <c r="M1577" s="97" t="n"/>
      <c r="N1577" s="98" t="inlineStr">
        <is>
          <t>27×105</t>
        </is>
      </c>
      <c r="O1577" s="99">
        <f>F1577</f>
        <v/>
      </c>
      <c r="P1577" s="99">
        <f>SUM(I1577)</f>
        <v/>
      </c>
      <c r="Q1577" s="117" t="n"/>
      <c r="R1577" s="118" t="n"/>
      <c r="S1577" s="118" t="n"/>
      <c r="T1577" s="119" t="n"/>
      <c r="U1577" s="120" t="n"/>
      <c r="V1577" s="120" t="n"/>
      <c r="W1577" s="121" t="n"/>
      <c r="X1577" s="122" t="n"/>
      <c r="Y1577" s="122" t="n"/>
      <c r="Z1577" s="143" t="n"/>
      <c r="AA1577" s="140" t="n"/>
      <c r="AB1577" s="140" t="n"/>
      <c r="AC1577" s="144" t="n"/>
      <c r="AD1577" s="142" t="n"/>
      <c r="AE1577" s="142" t="n"/>
    </row>
    <row r="1578" ht="15" customHeight="1" thickBot="1">
      <c r="B1578" s="79" t="inlineStr">
        <is>
          <t>90M4Z09R-R</t>
        </is>
      </c>
      <c r="C1578" s="89">
        <f>SUMIF(数量表!D:H,B1578,数量表!H:H)</f>
        <v/>
      </c>
      <c r="D1578" s="80" t="n">
        <v>27</v>
      </c>
      <c r="E1578" s="80" t="n">
        <v>105</v>
      </c>
      <c r="F1578" s="81" t="n">
        <v>662</v>
      </c>
      <c r="G1578" s="80" t="n"/>
      <c r="H1578" s="82" t="n">
        <v>1</v>
      </c>
      <c r="I1578" s="212">
        <f>C1578*H1578</f>
        <v/>
      </c>
      <c r="J1578" s="29" t="n"/>
      <c r="K1578" s="96" t="n"/>
      <c r="L1578" s="97" t="n"/>
      <c r="M1578" s="97" t="n"/>
      <c r="N1578" s="98" t="inlineStr">
        <is>
          <t>27×105</t>
        </is>
      </c>
      <c r="O1578" s="99">
        <f>F1578</f>
        <v/>
      </c>
      <c r="P1578" s="99">
        <f>SUM(I1578)</f>
        <v/>
      </c>
      <c r="Q1578" s="117" t="n"/>
      <c r="R1578" s="118" t="n"/>
      <c r="S1578" s="118" t="n"/>
      <c r="T1578" s="119" t="n"/>
      <c r="U1578" s="120" t="n"/>
      <c r="V1578" s="120" t="n"/>
      <c r="W1578" s="121" t="n"/>
      <c r="X1578" s="122" t="n"/>
      <c r="Y1578" s="122" t="n"/>
      <c r="Z1578" s="143" t="n"/>
      <c r="AA1578" s="140" t="n"/>
      <c r="AB1578" s="140" t="n"/>
      <c r="AC1578" s="144" t="n"/>
      <c r="AD1578" s="142" t="n"/>
      <c r="AE1578" s="142" t="n"/>
    </row>
    <row r="1579" ht="15" customHeight="1" thickBot="1">
      <c r="B1579" s="85" t="inlineStr">
        <is>
          <t>90M4Z09R-R</t>
        </is>
      </c>
      <c r="C1579" s="89">
        <f>SUMIF(数量表!D:H,B1579,数量表!H:H)</f>
        <v/>
      </c>
      <c r="D1579" t="n">
        <v>27</v>
      </c>
      <c r="E1579" t="n">
        <v>105</v>
      </c>
      <c r="F1579" s="86" t="n">
        <v>800</v>
      </c>
      <c r="H1579" s="87" t="n">
        <v>2</v>
      </c>
      <c r="I1579" s="214">
        <f>C1579*H1579</f>
        <v/>
      </c>
      <c r="J1579" s="29" t="n"/>
      <c r="K1579" s="96" t="n"/>
      <c r="L1579" s="97" t="n"/>
      <c r="M1579" s="97" t="n"/>
      <c r="N1579" s="98" t="inlineStr">
        <is>
          <t>27×105</t>
        </is>
      </c>
      <c r="O1579" s="99">
        <f>F1579</f>
        <v/>
      </c>
      <c r="P1579" s="99">
        <f>SUM(I1579)</f>
        <v/>
      </c>
      <c r="Q1579" s="117" t="n"/>
      <c r="R1579" s="118" t="n"/>
      <c r="S1579" s="118" t="n"/>
      <c r="T1579" s="119" t="n"/>
      <c r="U1579" s="120" t="n"/>
      <c r="V1579" s="120" t="n"/>
      <c r="W1579" s="121" t="n"/>
      <c r="X1579" s="122" t="n"/>
      <c r="Y1579" s="122" t="n"/>
      <c r="Z1579" s="143" t="n"/>
      <c r="AA1579" s="140" t="n"/>
      <c r="AB1579" s="140" t="n"/>
      <c r="AC1579" s="144" t="n"/>
      <c r="AD1579" s="142" t="n"/>
      <c r="AE1579" s="142" t="n"/>
    </row>
    <row r="1580" ht="15" customHeight="1" thickBot="1">
      <c r="B1580" s="85" t="inlineStr">
        <is>
          <t>90M4Z09R-R</t>
        </is>
      </c>
      <c r="C1580" s="89">
        <f>SUMIF(数量表!D:H,B1580,数量表!H:H)</f>
        <v/>
      </c>
      <c r="D1580" t="n">
        <v>27</v>
      </c>
      <c r="E1580" t="n">
        <v>105</v>
      </c>
      <c r="F1580" s="86" t="n">
        <v>976</v>
      </c>
      <c r="H1580" s="87" t="n">
        <v>2</v>
      </c>
      <c r="I1580" s="214">
        <f>C1580*H1580</f>
        <v/>
      </c>
      <c r="J1580" s="29" t="n"/>
      <c r="K1580" s="96" t="n"/>
      <c r="L1580" s="97" t="n"/>
      <c r="M1580" s="97" t="n"/>
      <c r="N1580" s="98" t="inlineStr">
        <is>
          <t>27×105</t>
        </is>
      </c>
      <c r="O1580" s="99">
        <f>F1580</f>
        <v/>
      </c>
      <c r="P1580" s="99">
        <f>SUM(I1580)</f>
        <v/>
      </c>
      <c r="Q1580" s="117" t="n"/>
      <c r="R1580" s="118" t="n"/>
      <c r="S1580" s="118" t="n"/>
      <c r="T1580" s="119" t="n"/>
      <c r="U1580" s="120" t="n"/>
      <c r="V1580" s="120" t="n"/>
      <c r="W1580" s="121" t="n"/>
      <c r="X1580" s="122" t="n"/>
      <c r="Y1580" s="122" t="n"/>
      <c r="Z1580" s="143" t="n"/>
      <c r="AA1580" s="140" t="n"/>
      <c r="AB1580" s="140" t="n"/>
      <c r="AC1580" s="144" t="n"/>
      <c r="AD1580" s="142" t="n"/>
      <c r="AE1580" s="142" t="n"/>
    </row>
    <row r="1581" ht="15" customHeight="1" thickBot="1">
      <c r="B1581" s="85" t="inlineStr">
        <is>
          <t>90M4Z09R-R</t>
        </is>
      </c>
      <c r="C1581" s="89">
        <f>SUMIF(数量表!D:H,B1581,数量表!H:H)</f>
        <v/>
      </c>
      <c r="D1581" t="n">
        <v>27</v>
      </c>
      <c r="E1581" t="n">
        <v>105</v>
      </c>
      <c r="F1581" s="86" t="n">
        <v>356</v>
      </c>
      <c r="H1581" s="87" t="n">
        <v>1</v>
      </c>
      <c r="I1581" s="214">
        <f>C1581*H1581</f>
        <v/>
      </c>
      <c r="J1581" s="29" t="n"/>
      <c r="K1581" s="96" t="n"/>
      <c r="L1581" s="97" t="n"/>
      <c r="M1581" s="97" t="n"/>
      <c r="N1581" s="98" t="inlineStr">
        <is>
          <t>27×105</t>
        </is>
      </c>
      <c r="O1581" s="99">
        <f>F1581</f>
        <v/>
      </c>
      <c r="P1581" s="99">
        <f>SUM(I1581)</f>
        <v/>
      </c>
      <c r="Q1581" s="117" t="n"/>
      <c r="R1581" s="118" t="n"/>
      <c r="S1581" s="118" t="n"/>
      <c r="T1581" s="119" t="n"/>
      <c r="U1581" s="120" t="n"/>
      <c r="V1581" s="120" t="n"/>
      <c r="W1581" s="121" t="n"/>
      <c r="X1581" s="122" t="n"/>
      <c r="Y1581" s="122" t="n"/>
      <c r="Z1581" s="143" t="n"/>
      <c r="AA1581" s="140" t="n"/>
      <c r="AB1581" s="140" t="n"/>
      <c r="AC1581" s="144" t="n"/>
      <c r="AD1581" s="142" t="n"/>
      <c r="AE1581" s="142" t="n"/>
    </row>
    <row r="1582" ht="15" customHeight="1" thickBot="1">
      <c r="B1582" s="88" t="inlineStr">
        <is>
          <t>90M4Z09R-R</t>
        </is>
      </c>
      <c r="C1582" s="89">
        <f>SUMIF(数量表!D:H,B1582,数量表!H:H)</f>
        <v/>
      </c>
      <c r="D1582" s="89" t="n">
        <v>27</v>
      </c>
      <c r="E1582" s="89" t="n">
        <v>105</v>
      </c>
      <c r="F1582" s="90" t="n">
        <v>2048</v>
      </c>
      <c r="G1582" s="89" t="n"/>
      <c r="H1582" s="91" t="n">
        <v>1</v>
      </c>
      <c r="I1582" s="213">
        <f>C1582*H1582</f>
        <v/>
      </c>
      <c r="J1582" s="29" t="n"/>
      <c r="K1582" s="96" t="n"/>
      <c r="L1582" s="97" t="n"/>
      <c r="M1582" s="97" t="n"/>
      <c r="N1582" s="98" t="inlineStr">
        <is>
          <t>27×105</t>
        </is>
      </c>
      <c r="O1582" s="99">
        <f>F1582</f>
        <v/>
      </c>
      <c r="P1582" s="99">
        <f>SUM(I1582)</f>
        <v/>
      </c>
      <c r="Q1582" s="117" t="n"/>
      <c r="R1582" s="118" t="n"/>
      <c r="S1582" s="118" t="n"/>
      <c r="T1582" s="119" t="n"/>
      <c r="U1582" s="120" t="n"/>
      <c r="V1582" s="120" t="n"/>
      <c r="W1582" s="121" t="n"/>
      <c r="X1582" s="122" t="n"/>
      <c r="Y1582" s="122" t="n"/>
      <c r="Z1582" s="143" t="n"/>
      <c r="AA1582" s="140" t="n"/>
      <c r="AB1582" s="140" t="n"/>
      <c r="AC1582" s="144" t="n"/>
      <c r="AD1582" s="142" t="n"/>
      <c r="AE1582" s="142" t="n"/>
    </row>
    <row r="1583" ht="15" customHeight="1" thickBot="1">
      <c r="B1583" s="79" t="inlineStr">
        <is>
          <t>135M4Z09</t>
        </is>
      </c>
      <c r="C1583" s="89">
        <f>SUMIF(数量表!D:H,B1583,数量表!H:H)</f>
        <v/>
      </c>
      <c r="D1583" s="80" t="n">
        <v>27</v>
      </c>
      <c r="E1583" s="80" t="n">
        <v>105</v>
      </c>
      <c r="F1583" s="81" t="n">
        <v>412</v>
      </c>
      <c r="G1583" s="80" t="n"/>
      <c r="H1583" s="82" t="n">
        <v>1</v>
      </c>
      <c r="I1583" s="212">
        <f>C1583*H1583</f>
        <v/>
      </c>
      <c r="J1583" s="29" t="n"/>
      <c r="K1583" s="96" t="n"/>
      <c r="L1583" s="97" t="n"/>
      <c r="M1583" s="97" t="n"/>
      <c r="N1583" s="98" t="inlineStr">
        <is>
          <t>27×105</t>
        </is>
      </c>
      <c r="O1583" s="99">
        <f>F1583</f>
        <v/>
      </c>
      <c r="P1583" s="99">
        <f>SUM(I1583)</f>
        <v/>
      </c>
      <c r="Q1583" s="117" t="n"/>
      <c r="R1583" s="118" t="n"/>
      <c r="S1583" s="118" t="n"/>
      <c r="T1583" s="119" t="n"/>
      <c r="U1583" s="120" t="n"/>
      <c r="V1583" s="120" t="n"/>
      <c r="W1583" s="121" t="n"/>
      <c r="X1583" s="122" t="n"/>
      <c r="Y1583" s="122" t="n"/>
      <c r="Z1583" s="143" t="n"/>
      <c r="AA1583" s="140" t="n"/>
      <c r="AB1583" s="140" t="n"/>
      <c r="AC1583" s="144" t="n"/>
      <c r="AD1583" s="142" t="n"/>
      <c r="AE1583" s="142" t="n"/>
    </row>
    <row r="1584" ht="15" customHeight="1" thickBot="1">
      <c r="B1584" s="85" t="inlineStr">
        <is>
          <t>135M4Z09</t>
        </is>
      </c>
      <c r="C1584" s="89">
        <f>SUMIF(数量表!D:H,B1584,数量表!H:H)</f>
        <v/>
      </c>
      <c r="D1584" t="n">
        <v>27</v>
      </c>
      <c r="E1584" t="n">
        <v>105</v>
      </c>
      <c r="F1584" s="86" t="n">
        <v>800</v>
      </c>
      <c r="H1584" s="87" t="n">
        <v>2</v>
      </c>
      <c r="I1584" s="214">
        <f>C1584*H1584</f>
        <v/>
      </c>
      <c r="J1584" s="29" t="n"/>
      <c r="K1584" s="96" t="n"/>
      <c r="L1584" s="97" t="n"/>
      <c r="M1584" s="97" t="n"/>
      <c r="N1584" s="98" t="inlineStr">
        <is>
          <t>27×105</t>
        </is>
      </c>
      <c r="O1584" s="99">
        <f>F1584</f>
        <v/>
      </c>
      <c r="P1584" s="99">
        <f>SUM(I1584)</f>
        <v/>
      </c>
      <c r="Q1584" s="117" t="n"/>
      <c r="R1584" s="118" t="n"/>
      <c r="S1584" s="118" t="n"/>
      <c r="T1584" s="119" t="n"/>
      <c r="U1584" s="120" t="n"/>
      <c r="V1584" s="120" t="n"/>
      <c r="W1584" s="121" t="n"/>
      <c r="X1584" s="122" t="n"/>
      <c r="Y1584" s="122" t="n"/>
      <c r="Z1584" s="143" t="n"/>
      <c r="AA1584" s="140" t="n"/>
      <c r="AB1584" s="140" t="n"/>
      <c r="AC1584" s="144" t="n"/>
      <c r="AD1584" s="142" t="n"/>
      <c r="AE1584" s="142" t="n"/>
    </row>
    <row r="1585" ht="15" customHeight="1" thickBot="1">
      <c r="B1585" s="85" t="inlineStr">
        <is>
          <t>135M4Z09</t>
        </is>
      </c>
      <c r="C1585" s="89">
        <f>SUMIF(数量表!D:H,B1585,数量表!H:H)</f>
        <v/>
      </c>
      <c r="D1585" t="n">
        <v>27</v>
      </c>
      <c r="E1585" t="n">
        <v>105</v>
      </c>
      <c r="F1585" s="86" t="n">
        <v>976</v>
      </c>
      <c r="H1585" s="87" t="n">
        <v>2</v>
      </c>
      <c r="I1585" s="214">
        <f>C1585*H1585</f>
        <v/>
      </c>
      <c r="J1585" s="29" t="n"/>
      <c r="K1585" s="96" t="n"/>
      <c r="L1585" s="97" t="n"/>
      <c r="M1585" s="97" t="n"/>
      <c r="N1585" s="98" t="inlineStr">
        <is>
          <t>27×105</t>
        </is>
      </c>
      <c r="O1585" s="99">
        <f>F1585</f>
        <v/>
      </c>
      <c r="P1585" s="99">
        <f>SUM(I1585)</f>
        <v/>
      </c>
      <c r="Q1585" s="117" t="n"/>
      <c r="R1585" s="118" t="n"/>
      <c r="S1585" s="118" t="n"/>
      <c r="T1585" s="119" t="n"/>
      <c r="U1585" s="120" t="n"/>
      <c r="V1585" s="120" t="n"/>
      <c r="W1585" s="121" t="n"/>
      <c r="X1585" s="122" t="n"/>
      <c r="Y1585" s="122" t="n"/>
      <c r="Z1585" s="143" t="n"/>
      <c r="AA1585" s="140" t="n"/>
      <c r="AB1585" s="140" t="n"/>
      <c r="AC1585" s="144" t="n"/>
      <c r="AD1585" s="142" t="n"/>
      <c r="AE1585" s="142" t="n"/>
    </row>
    <row r="1586" ht="15" customHeight="1" thickBot="1">
      <c r="B1586" s="88" t="inlineStr">
        <is>
          <t>135M4Z09</t>
        </is>
      </c>
      <c r="C1586" s="89">
        <f>SUMIF(数量表!D:H,B1586,数量表!H:H)</f>
        <v/>
      </c>
      <c r="D1586" s="89" t="n">
        <v>27</v>
      </c>
      <c r="E1586" s="89" t="n">
        <v>105</v>
      </c>
      <c r="F1586" s="90" t="n">
        <v>356</v>
      </c>
      <c r="G1586" s="89" t="n"/>
      <c r="H1586" s="91" t="n">
        <v>1</v>
      </c>
      <c r="I1586" s="213">
        <f>C1586*H1586</f>
        <v/>
      </c>
      <c r="J1586" s="29" t="n"/>
      <c r="K1586" s="96" t="n"/>
      <c r="L1586" s="97" t="n"/>
      <c r="M1586" s="97" t="n"/>
      <c r="N1586" s="98" t="inlineStr">
        <is>
          <t>27×105</t>
        </is>
      </c>
      <c r="O1586" s="99">
        <f>F1586</f>
        <v/>
      </c>
      <c r="P1586" s="99">
        <f>SUM(I1586)</f>
        <v/>
      </c>
      <c r="Q1586" s="117" t="n"/>
      <c r="R1586" s="118" t="n"/>
      <c r="S1586" s="118" t="n"/>
      <c r="T1586" s="119" t="n"/>
      <c r="U1586" s="120" t="n"/>
      <c r="V1586" s="120" t="n"/>
      <c r="W1586" s="121" t="n"/>
      <c r="X1586" s="122" t="n"/>
      <c r="Y1586" s="122" t="n"/>
      <c r="Z1586" s="143" t="n"/>
      <c r="AA1586" s="140" t="n"/>
      <c r="AB1586" s="140" t="n"/>
      <c r="AC1586" s="144" t="n"/>
      <c r="AD1586" s="142" t="n"/>
      <c r="AE1586" s="142" t="n"/>
    </row>
    <row r="1587" ht="15" customHeight="1" thickBot="1">
      <c r="B1587" s="79" t="inlineStr">
        <is>
          <t>135M4Z09L</t>
        </is>
      </c>
      <c r="C1587" s="89">
        <f>SUMIF(数量表!D:H,B1587,数量表!H:H)</f>
        <v/>
      </c>
      <c r="D1587" s="80" t="n">
        <v>27</v>
      </c>
      <c r="E1587" s="80" t="n">
        <v>105</v>
      </c>
      <c r="F1587" s="81" t="n">
        <v>412</v>
      </c>
      <c r="G1587" s="80" t="n"/>
      <c r="H1587" s="82" t="n">
        <v>1</v>
      </c>
      <c r="I1587" s="212">
        <f>C1587*H1587</f>
        <v/>
      </c>
      <c r="J1587" s="29" t="n"/>
      <c r="K1587" s="96" t="n"/>
      <c r="L1587" s="97" t="n"/>
      <c r="M1587" s="97" t="n"/>
      <c r="N1587" s="98" t="inlineStr">
        <is>
          <t>27×105</t>
        </is>
      </c>
      <c r="O1587" s="99">
        <f>F1587</f>
        <v/>
      </c>
      <c r="P1587" s="99">
        <f>SUM(I1587)</f>
        <v/>
      </c>
      <c r="Q1587" s="117" t="n"/>
      <c r="R1587" s="118" t="n"/>
      <c r="S1587" s="118" t="n"/>
      <c r="T1587" s="119" t="n"/>
      <c r="U1587" s="120" t="n"/>
      <c r="V1587" s="120" t="n"/>
      <c r="W1587" s="121" t="n"/>
      <c r="X1587" s="122" t="n"/>
      <c r="Y1587" s="122" t="n"/>
      <c r="Z1587" s="143" t="n"/>
      <c r="AA1587" s="140" t="n"/>
      <c r="AB1587" s="140" t="n"/>
      <c r="AC1587" s="144" t="n"/>
      <c r="AD1587" s="142" t="n"/>
      <c r="AE1587" s="142" t="n"/>
    </row>
    <row r="1588" ht="15" customHeight="1" thickBot="1">
      <c r="B1588" s="85" t="inlineStr">
        <is>
          <t>135M4Z09L</t>
        </is>
      </c>
      <c r="C1588" s="89">
        <f>SUMIF(数量表!D:H,B1588,数量表!H:H)</f>
        <v/>
      </c>
      <c r="D1588" t="n">
        <v>27</v>
      </c>
      <c r="E1588" t="n">
        <v>105</v>
      </c>
      <c r="F1588" s="86" t="n">
        <v>800</v>
      </c>
      <c r="H1588" s="87" t="n">
        <v>2</v>
      </c>
      <c r="I1588" s="214">
        <f>C1588*H1588</f>
        <v/>
      </c>
      <c r="J1588" s="29" t="n"/>
      <c r="K1588" s="96" t="n"/>
      <c r="L1588" s="97" t="n"/>
      <c r="M1588" s="97" t="n"/>
      <c r="N1588" s="98" t="inlineStr">
        <is>
          <t>27×105</t>
        </is>
      </c>
      <c r="O1588" s="99">
        <f>F1588</f>
        <v/>
      </c>
      <c r="P1588" s="99">
        <f>SUM(I1588)</f>
        <v/>
      </c>
      <c r="Q1588" s="117" t="n"/>
      <c r="R1588" s="118" t="n"/>
      <c r="S1588" s="118" t="n"/>
      <c r="T1588" s="119" t="n"/>
      <c r="U1588" s="120" t="n"/>
      <c r="V1588" s="120" t="n"/>
      <c r="W1588" s="121" t="n"/>
      <c r="X1588" s="122" t="n"/>
      <c r="Y1588" s="122" t="n"/>
      <c r="Z1588" s="143" t="n"/>
      <c r="AA1588" s="140" t="n"/>
      <c r="AB1588" s="140" t="n"/>
      <c r="AC1588" s="144" t="n"/>
      <c r="AD1588" s="142" t="n"/>
      <c r="AE1588" s="142" t="n"/>
    </row>
    <row r="1589" ht="15" customHeight="1" thickBot="1">
      <c r="B1589" s="85" t="inlineStr">
        <is>
          <t>135M4Z09L</t>
        </is>
      </c>
      <c r="C1589" s="89">
        <f>SUMIF(数量表!D:H,B1589,数量表!H:H)</f>
        <v/>
      </c>
      <c r="D1589" t="n">
        <v>27</v>
      </c>
      <c r="E1589" t="n">
        <v>105</v>
      </c>
      <c r="F1589" s="86" t="n">
        <v>976</v>
      </c>
      <c r="H1589" s="87" t="n">
        <v>2</v>
      </c>
      <c r="I1589" s="214">
        <f>C1589*H1589</f>
        <v/>
      </c>
      <c r="J1589" s="29" t="n"/>
      <c r="K1589" s="96" t="n"/>
      <c r="L1589" s="97" t="n"/>
      <c r="M1589" s="97" t="n"/>
      <c r="N1589" s="98" t="inlineStr">
        <is>
          <t>27×105</t>
        </is>
      </c>
      <c r="O1589" s="99">
        <f>F1589</f>
        <v/>
      </c>
      <c r="P1589" s="99">
        <f>SUM(I1589)</f>
        <v/>
      </c>
      <c r="Q1589" s="117" t="n"/>
      <c r="R1589" s="118" t="n"/>
      <c r="S1589" s="118" t="n"/>
      <c r="T1589" s="119" t="n"/>
      <c r="U1589" s="120" t="n"/>
      <c r="V1589" s="120" t="n"/>
      <c r="W1589" s="121" t="n"/>
      <c r="X1589" s="122" t="n"/>
      <c r="Y1589" s="122" t="n"/>
      <c r="Z1589" s="143" t="n"/>
      <c r="AA1589" s="140" t="n"/>
      <c r="AB1589" s="140" t="n"/>
      <c r="AC1589" s="144" t="n"/>
      <c r="AD1589" s="142" t="n"/>
      <c r="AE1589" s="142" t="n"/>
    </row>
    <row r="1590" ht="15" customHeight="1" thickBot="1">
      <c r="B1590" s="85" t="inlineStr">
        <is>
          <t>135M4Z09L</t>
        </is>
      </c>
      <c r="C1590" s="89">
        <f>SUMIF(数量表!D:H,B1590,数量表!H:H)</f>
        <v/>
      </c>
      <c r="D1590" t="n">
        <v>27</v>
      </c>
      <c r="E1590" t="n">
        <v>105</v>
      </c>
      <c r="F1590" s="86" t="n">
        <v>356</v>
      </c>
      <c r="H1590" s="87" t="n">
        <v>1</v>
      </c>
      <c r="I1590" s="214">
        <f>C1590*H1590</f>
        <v/>
      </c>
      <c r="J1590" s="29" t="n"/>
      <c r="K1590" s="96" t="n"/>
      <c r="L1590" s="97" t="n"/>
      <c r="M1590" s="97" t="n"/>
      <c r="N1590" s="98" t="inlineStr">
        <is>
          <t>27×105</t>
        </is>
      </c>
      <c r="O1590" s="99">
        <f>F1590</f>
        <v/>
      </c>
      <c r="P1590" s="99">
        <f>SUM(I1590)</f>
        <v/>
      </c>
      <c r="Q1590" s="117" t="n"/>
      <c r="R1590" s="118" t="n"/>
      <c r="S1590" s="118" t="n"/>
      <c r="T1590" s="119" t="n"/>
      <c r="U1590" s="120" t="n"/>
      <c r="V1590" s="120" t="n"/>
      <c r="W1590" s="121" t="n"/>
      <c r="X1590" s="122" t="n"/>
      <c r="Y1590" s="122" t="n"/>
      <c r="Z1590" s="143" t="n"/>
      <c r="AA1590" s="140" t="n"/>
      <c r="AB1590" s="140" t="n"/>
      <c r="AC1590" s="144" t="n"/>
      <c r="AD1590" s="142" t="n"/>
      <c r="AE1590" s="142" t="n"/>
    </row>
    <row r="1591" ht="15" customHeight="1" thickBot="1">
      <c r="B1591" s="88" t="inlineStr">
        <is>
          <t>135M4Z09L</t>
        </is>
      </c>
      <c r="C1591" s="89">
        <f>SUMIF(数量表!D:H,B1591,数量表!H:H)</f>
        <v/>
      </c>
      <c r="D1591" s="89" t="n">
        <v>27</v>
      </c>
      <c r="E1591" s="89" t="n">
        <v>105</v>
      </c>
      <c r="F1591" s="90" t="n">
        <v>1798</v>
      </c>
      <c r="G1591" s="89" t="n"/>
      <c r="H1591" s="91" t="n">
        <v>1</v>
      </c>
      <c r="I1591" s="213">
        <f>C1591*H1591</f>
        <v/>
      </c>
      <c r="J1591" s="29" t="n"/>
      <c r="K1591" s="96" t="n"/>
      <c r="L1591" s="97" t="n"/>
      <c r="M1591" s="97" t="n"/>
      <c r="N1591" s="98" t="inlineStr">
        <is>
          <t>27×105</t>
        </is>
      </c>
      <c r="O1591" s="99">
        <f>F1591</f>
        <v/>
      </c>
      <c r="P1591" s="99">
        <f>SUM(I1591)</f>
        <v/>
      </c>
      <c r="Q1591" s="117" t="n"/>
      <c r="R1591" s="118" t="n"/>
      <c r="S1591" s="118" t="n"/>
      <c r="T1591" s="119" t="n"/>
      <c r="U1591" s="120" t="n"/>
      <c r="V1591" s="120" t="n"/>
      <c r="W1591" s="121" t="n"/>
      <c r="X1591" s="122" t="n"/>
      <c r="Y1591" s="122" t="n"/>
      <c r="Z1591" s="143" t="n"/>
      <c r="AA1591" s="140" t="n"/>
      <c r="AB1591" s="140" t="n"/>
      <c r="AC1591" s="144" t="n"/>
      <c r="AD1591" s="142" t="n"/>
      <c r="AE1591" s="142" t="n"/>
    </row>
    <row r="1592" ht="15" customHeight="1" thickBot="1">
      <c r="B1592" s="79" t="inlineStr">
        <is>
          <t>135M4Z09-L</t>
        </is>
      </c>
      <c r="C1592" s="89">
        <f>SUMIF(数量表!D:H,B1592,数量表!H:H)</f>
        <v/>
      </c>
      <c r="D1592" s="80" t="n">
        <v>27</v>
      </c>
      <c r="E1592" s="80" t="n">
        <v>105</v>
      </c>
      <c r="F1592" s="81" t="n">
        <v>412</v>
      </c>
      <c r="G1592" s="80" t="n"/>
      <c r="H1592" s="82" t="n">
        <v>1</v>
      </c>
      <c r="I1592" s="212">
        <f>C1592*H1592</f>
        <v/>
      </c>
      <c r="J1592" s="29" t="n"/>
      <c r="K1592" s="96" t="n"/>
      <c r="L1592" s="97" t="n"/>
      <c r="M1592" s="97" t="n"/>
      <c r="N1592" s="98" t="inlineStr">
        <is>
          <t>27×105</t>
        </is>
      </c>
      <c r="O1592" s="99">
        <f>F1592</f>
        <v/>
      </c>
      <c r="P1592" s="99">
        <f>SUM(I1592)</f>
        <v/>
      </c>
      <c r="Q1592" s="117" t="n"/>
      <c r="R1592" s="118" t="n"/>
      <c r="S1592" s="118" t="n"/>
      <c r="T1592" s="119" t="n"/>
      <c r="U1592" s="120" t="n"/>
      <c r="V1592" s="120" t="n"/>
      <c r="W1592" s="121" t="n"/>
      <c r="X1592" s="122" t="n"/>
      <c r="Y1592" s="122" t="n"/>
      <c r="Z1592" s="143" t="n"/>
      <c r="AA1592" s="140" t="n"/>
      <c r="AB1592" s="140" t="n"/>
      <c r="AC1592" s="144" t="n"/>
      <c r="AD1592" s="142" t="n"/>
      <c r="AE1592" s="142" t="n"/>
    </row>
    <row r="1593" ht="15" customHeight="1" thickBot="1">
      <c r="B1593" s="85" t="inlineStr">
        <is>
          <t>135M4Z09-L</t>
        </is>
      </c>
      <c r="C1593" s="89">
        <f>SUMIF(数量表!D:H,B1593,数量表!H:H)</f>
        <v/>
      </c>
      <c r="D1593" t="n">
        <v>27</v>
      </c>
      <c r="E1593" t="n">
        <v>105</v>
      </c>
      <c r="F1593" s="86" t="n">
        <v>800</v>
      </c>
      <c r="H1593" s="87" t="n">
        <v>2</v>
      </c>
      <c r="I1593" s="214">
        <f>C1593*H1593</f>
        <v/>
      </c>
      <c r="J1593" s="29" t="n"/>
      <c r="K1593" s="96" t="n"/>
      <c r="L1593" s="97" t="n"/>
      <c r="M1593" s="97" t="n"/>
      <c r="N1593" s="98" t="inlineStr">
        <is>
          <t>27×105</t>
        </is>
      </c>
      <c r="O1593" s="99">
        <f>F1593</f>
        <v/>
      </c>
      <c r="P1593" s="99">
        <f>SUM(I1593)</f>
        <v/>
      </c>
      <c r="Q1593" s="117" t="n"/>
      <c r="R1593" s="118" t="n"/>
      <c r="S1593" s="118" t="n"/>
      <c r="T1593" s="119" t="n"/>
      <c r="U1593" s="120" t="n"/>
      <c r="V1593" s="120" t="n"/>
      <c r="W1593" s="121" t="n"/>
      <c r="X1593" s="122" t="n"/>
      <c r="Y1593" s="122" t="n"/>
      <c r="Z1593" s="143" t="n"/>
      <c r="AA1593" s="140" t="n"/>
      <c r="AB1593" s="140" t="n"/>
      <c r="AC1593" s="144" t="n"/>
      <c r="AD1593" s="142" t="n"/>
      <c r="AE1593" s="142" t="n"/>
    </row>
    <row r="1594" ht="15" customHeight="1" thickBot="1">
      <c r="B1594" s="85" t="inlineStr">
        <is>
          <t>135M4Z09-L</t>
        </is>
      </c>
      <c r="C1594" s="89">
        <f>SUMIF(数量表!D:H,B1594,数量表!H:H)</f>
        <v/>
      </c>
      <c r="D1594" t="n">
        <v>27</v>
      </c>
      <c r="E1594" t="n">
        <v>105</v>
      </c>
      <c r="F1594" s="86" t="n">
        <v>976</v>
      </c>
      <c r="H1594" s="87" t="n">
        <v>2</v>
      </c>
      <c r="I1594" s="214">
        <f>C1594*H1594</f>
        <v/>
      </c>
      <c r="J1594" s="29" t="n"/>
      <c r="K1594" s="96" t="n"/>
      <c r="L1594" s="97" t="n"/>
      <c r="M1594" s="97" t="n"/>
      <c r="N1594" s="98" t="inlineStr">
        <is>
          <t>27×105</t>
        </is>
      </c>
      <c r="O1594" s="99">
        <f>F1594</f>
        <v/>
      </c>
      <c r="P1594" s="99">
        <f>SUM(I1594)</f>
        <v/>
      </c>
      <c r="Q1594" s="117" t="n"/>
      <c r="R1594" s="118" t="n"/>
      <c r="S1594" s="118" t="n"/>
      <c r="T1594" s="119" t="n"/>
      <c r="U1594" s="120" t="n"/>
      <c r="V1594" s="120" t="n"/>
      <c r="W1594" s="121" t="n"/>
      <c r="X1594" s="122" t="n"/>
      <c r="Y1594" s="122" t="n"/>
      <c r="Z1594" s="143" t="n"/>
      <c r="AA1594" s="140" t="n"/>
      <c r="AB1594" s="140" t="n"/>
      <c r="AC1594" s="144" t="n"/>
      <c r="AD1594" s="142" t="n"/>
      <c r="AE1594" s="142" t="n"/>
    </row>
    <row r="1595" ht="15" customHeight="1" thickBot="1">
      <c r="B1595" s="88" t="inlineStr">
        <is>
          <t>135M4Z09-L</t>
        </is>
      </c>
      <c r="C1595" s="89">
        <f>SUMIF(数量表!D:H,B1595,数量表!H:H)</f>
        <v/>
      </c>
      <c r="D1595" s="89" t="n">
        <v>27</v>
      </c>
      <c r="E1595" s="89" t="n">
        <v>105</v>
      </c>
      <c r="F1595" s="90" t="n">
        <v>356</v>
      </c>
      <c r="G1595" s="89" t="n"/>
      <c r="H1595" s="91" t="n">
        <v>1</v>
      </c>
      <c r="I1595" s="213">
        <f>C1595*H1595</f>
        <v/>
      </c>
      <c r="J1595" s="29" t="n"/>
      <c r="K1595" s="96" t="n"/>
      <c r="L1595" s="97" t="n"/>
      <c r="M1595" s="97" t="n"/>
      <c r="N1595" s="98" t="inlineStr">
        <is>
          <t>27×105</t>
        </is>
      </c>
      <c r="O1595" s="99">
        <f>F1595</f>
        <v/>
      </c>
      <c r="P1595" s="99">
        <f>SUM(I1595)</f>
        <v/>
      </c>
      <c r="Q1595" s="117" t="n"/>
      <c r="R1595" s="118" t="n"/>
      <c r="S1595" s="118" t="n"/>
      <c r="T1595" s="119" t="n"/>
      <c r="U1595" s="120" t="n"/>
      <c r="V1595" s="120" t="n"/>
      <c r="W1595" s="121" t="n"/>
      <c r="X1595" s="122" t="n"/>
      <c r="Y1595" s="122" t="n"/>
      <c r="Z1595" s="143" t="n"/>
      <c r="AA1595" s="140" t="n"/>
      <c r="AB1595" s="140" t="n"/>
      <c r="AC1595" s="144" t="n"/>
      <c r="AD1595" s="142" t="n"/>
      <c r="AE1595" s="142" t="n"/>
    </row>
    <row r="1596" ht="15" customHeight="1" thickBot="1">
      <c r="B1596" s="79" t="inlineStr">
        <is>
          <t>135M4Z09L-L</t>
        </is>
      </c>
      <c r="C1596" s="89">
        <f>SUMIF(数量表!D:H,B1596,数量表!H:H)</f>
        <v/>
      </c>
      <c r="D1596" s="80" t="n">
        <v>27</v>
      </c>
      <c r="E1596" s="80" t="n">
        <v>105</v>
      </c>
      <c r="F1596" s="81" t="n">
        <v>412</v>
      </c>
      <c r="G1596" s="80" t="n"/>
      <c r="H1596" s="82" t="n">
        <v>1</v>
      </c>
      <c r="I1596" s="212">
        <f>C1596*H1596</f>
        <v/>
      </c>
      <c r="J1596" s="29" t="n"/>
      <c r="K1596" s="96" t="n"/>
      <c r="L1596" s="97" t="n"/>
      <c r="M1596" s="97" t="n"/>
      <c r="N1596" s="98" t="inlineStr">
        <is>
          <t>27×105</t>
        </is>
      </c>
      <c r="O1596" s="99">
        <f>F1596</f>
        <v/>
      </c>
      <c r="P1596" s="99">
        <f>SUM(I1596)</f>
        <v/>
      </c>
      <c r="Q1596" s="117" t="n"/>
      <c r="R1596" s="118" t="n"/>
      <c r="S1596" s="118" t="n"/>
      <c r="T1596" s="119" t="n"/>
      <c r="U1596" s="120" t="n"/>
      <c r="V1596" s="120" t="n"/>
      <c r="W1596" s="121" t="n"/>
      <c r="X1596" s="122" t="n"/>
      <c r="Y1596" s="122" t="n"/>
      <c r="Z1596" s="143" t="n"/>
      <c r="AA1596" s="140" t="n"/>
      <c r="AB1596" s="140" t="n"/>
      <c r="AC1596" s="144" t="n"/>
      <c r="AD1596" s="142" t="n"/>
      <c r="AE1596" s="142" t="n"/>
    </row>
    <row r="1597" ht="15" customHeight="1" thickBot="1">
      <c r="B1597" s="85" t="inlineStr">
        <is>
          <t>135M4Z09L-L</t>
        </is>
      </c>
      <c r="C1597" s="89">
        <f>SUMIF(数量表!D:H,B1597,数量表!H:H)</f>
        <v/>
      </c>
      <c r="D1597" t="n">
        <v>27</v>
      </c>
      <c r="E1597" t="n">
        <v>105</v>
      </c>
      <c r="F1597" s="86" t="n">
        <v>800</v>
      </c>
      <c r="H1597" s="87" t="n">
        <v>2</v>
      </c>
      <c r="I1597" s="214">
        <f>C1597*H1597</f>
        <v/>
      </c>
      <c r="J1597" s="29" t="n"/>
      <c r="K1597" s="96" t="n"/>
      <c r="L1597" s="97" t="n"/>
      <c r="M1597" s="97" t="n"/>
      <c r="N1597" s="98" t="inlineStr">
        <is>
          <t>27×105</t>
        </is>
      </c>
      <c r="O1597" s="99">
        <f>F1597</f>
        <v/>
      </c>
      <c r="P1597" s="99">
        <f>SUM(I1597)</f>
        <v/>
      </c>
      <c r="Q1597" s="117" t="n"/>
      <c r="R1597" s="118" t="n"/>
      <c r="S1597" s="118" t="n"/>
      <c r="T1597" s="119" t="n"/>
      <c r="U1597" s="120" t="n"/>
      <c r="V1597" s="120" t="n"/>
      <c r="W1597" s="121" t="n"/>
      <c r="X1597" s="122" t="n"/>
      <c r="Y1597" s="122" t="n"/>
      <c r="Z1597" s="143" t="n"/>
      <c r="AA1597" s="140" t="n"/>
      <c r="AB1597" s="140" t="n"/>
      <c r="AC1597" s="144" t="n"/>
      <c r="AD1597" s="142" t="n"/>
      <c r="AE1597" s="142" t="n"/>
    </row>
    <row r="1598" ht="15" customHeight="1" thickBot="1">
      <c r="B1598" s="85" t="inlineStr">
        <is>
          <t>135M4Z09L-L</t>
        </is>
      </c>
      <c r="C1598" s="89">
        <f>SUMIF(数量表!D:H,B1598,数量表!H:H)</f>
        <v/>
      </c>
      <c r="D1598" t="n">
        <v>27</v>
      </c>
      <c r="E1598" t="n">
        <v>105</v>
      </c>
      <c r="F1598" s="86" t="n">
        <v>976</v>
      </c>
      <c r="H1598" s="87" t="n">
        <v>2</v>
      </c>
      <c r="I1598" s="214">
        <f>C1598*H1598</f>
        <v/>
      </c>
      <c r="J1598" s="29" t="n"/>
      <c r="K1598" s="96" t="n"/>
      <c r="L1598" s="97" t="n"/>
      <c r="M1598" s="97" t="n"/>
      <c r="N1598" s="98" t="inlineStr">
        <is>
          <t>27×105</t>
        </is>
      </c>
      <c r="O1598" s="99">
        <f>F1598</f>
        <v/>
      </c>
      <c r="P1598" s="99">
        <f>SUM(I1598)</f>
        <v/>
      </c>
      <c r="Q1598" s="117" t="n"/>
      <c r="R1598" s="118" t="n"/>
      <c r="S1598" s="118" t="n"/>
      <c r="T1598" s="119" t="n"/>
      <c r="U1598" s="120" t="n"/>
      <c r="V1598" s="120" t="n"/>
      <c r="W1598" s="121" t="n"/>
      <c r="X1598" s="122" t="n"/>
      <c r="Y1598" s="122" t="n"/>
      <c r="Z1598" s="143" t="n"/>
      <c r="AA1598" s="140" t="n"/>
      <c r="AB1598" s="140" t="n"/>
      <c r="AC1598" s="144" t="n"/>
      <c r="AD1598" s="142" t="n"/>
      <c r="AE1598" s="142" t="n"/>
    </row>
    <row r="1599" ht="15" customHeight="1" thickBot="1">
      <c r="B1599" s="85" t="inlineStr">
        <is>
          <t>135M4Z09L-L</t>
        </is>
      </c>
      <c r="C1599" s="89">
        <f>SUMIF(数量表!D:H,B1599,数量表!H:H)</f>
        <v/>
      </c>
      <c r="D1599" t="n">
        <v>27</v>
      </c>
      <c r="E1599" t="n">
        <v>105</v>
      </c>
      <c r="F1599" s="86" t="n">
        <v>356</v>
      </c>
      <c r="H1599" s="87" t="n">
        <v>1</v>
      </c>
      <c r="I1599" s="214">
        <f>C1599*H1599</f>
        <v/>
      </c>
      <c r="J1599" s="29" t="n"/>
      <c r="K1599" s="96" t="n"/>
      <c r="L1599" s="97" t="n"/>
      <c r="M1599" s="97" t="n"/>
      <c r="N1599" s="98" t="inlineStr">
        <is>
          <t>27×105</t>
        </is>
      </c>
      <c r="O1599" s="99">
        <f>F1599</f>
        <v/>
      </c>
      <c r="P1599" s="99">
        <f>SUM(I1599)</f>
        <v/>
      </c>
      <c r="Q1599" s="117" t="n"/>
      <c r="R1599" s="118" t="n"/>
      <c r="S1599" s="118" t="n"/>
      <c r="T1599" s="119" t="n"/>
      <c r="U1599" s="120" t="n"/>
      <c r="V1599" s="120" t="n"/>
      <c r="W1599" s="121" t="n"/>
      <c r="X1599" s="122" t="n"/>
      <c r="Y1599" s="122" t="n"/>
      <c r="Z1599" s="143" t="n"/>
      <c r="AA1599" s="140" t="n"/>
      <c r="AB1599" s="140" t="n"/>
      <c r="AC1599" s="144" t="n"/>
      <c r="AD1599" s="142" t="n"/>
      <c r="AE1599" s="142" t="n"/>
    </row>
    <row r="1600" ht="15" customHeight="1" thickBot="1">
      <c r="B1600" s="88" t="inlineStr">
        <is>
          <t>135M4Z09L-L</t>
        </is>
      </c>
      <c r="C1600" s="89">
        <f>SUMIF(数量表!D:H,B1600,数量表!H:H)</f>
        <v/>
      </c>
      <c r="D1600" s="89" t="n">
        <v>27</v>
      </c>
      <c r="E1600" s="89" t="n">
        <v>105</v>
      </c>
      <c r="F1600" s="90" t="n">
        <v>1798</v>
      </c>
      <c r="G1600" s="89" t="n"/>
      <c r="H1600" s="91" t="n">
        <v>1</v>
      </c>
      <c r="I1600" s="213">
        <f>C1600*H1600</f>
        <v/>
      </c>
      <c r="J1600" s="29" t="n"/>
      <c r="K1600" s="96" t="n"/>
      <c r="L1600" s="97" t="n"/>
      <c r="M1600" s="97" t="n"/>
      <c r="N1600" s="98" t="inlineStr">
        <is>
          <t>27×105</t>
        </is>
      </c>
      <c r="O1600" s="99">
        <f>F1600</f>
        <v/>
      </c>
      <c r="P1600" s="99">
        <f>SUM(I1600)</f>
        <v/>
      </c>
      <c r="Q1600" s="117" t="n"/>
      <c r="R1600" s="118" t="n"/>
      <c r="S1600" s="118" t="n"/>
      <c r="T1600" s="119" t="n"/>
      <c r="U1600" s="120" t="n"/>
      <c r="V1600" s="120" t="n"/>
      <c r="W1600" s="121" t="n"/>
      <c r="X1600" s="122" t="n"/>
      <c r="Y1600" s="122" t="n"/>
      <c r="Z1600" s="143" t="n"/>
      <c r="AA1600" s="140" t="n"/>
      <c r="AB1600" s="140" t="n"/>
      <c r="AC1600" s="144" t="n"/>
      <c r="AD1600" s="142" t="n"/>
      <c r="AE1600" s="142" t="n"/>
    </row>
    <row r="1601" ht="15" customHeight="1" thickBot="1">
      <c r="B1601" s="79" t="inlineStr">
        <is>
          <t>135M4Z09R</t>
        </is>
      </c>
      <c r="C1601" s="89">
        <f>SUMIF(数量表!D:H,B1601,数量表!H:H)</f>
        <v/>
      </c>
      <c r="D1601" s="80" t="n">
        <v>27</v>
      </c>
      <c r="E1601" s="80" t="n">
        <v>105</v>
      </c>
      <c r="F1601" s="81" t="n">
        <v>412</v>
      </c>
      <c r="G1601" s="80" t="n"/>
      <c r="H1601" s="82" t="n">
        <v>1</v>
      </c>
      <c r="I1601" s="212">
        <f>C1601*H1601</f>
        <v/>
      </c>
      <c r="J1601" s="29" t="n"/>
      <c r="K1601" s="96" t="n"/>
      <c r="L1601" s="97" t="n"/>
      <c r="M1601" s="97" t="n"/>
      <c r="N1601" s="98" t="inlineStr">
        <is>
          <t>27×105</t>
        </is>
      </c>
      <c r="O1601" s="99">
        <f>F1601</f>
        <v/>
      </c>
      <c r="P1601" s="99">
        <f>SUM(I1601)</f>
        <v/>
      </c>
      <c r="Q1601" s="117" t="n"/>
      <c r="R1601" s="118" t="n"/>
      <c r="S1601" s="118" t="n"/>
      <c r="T1601" s="119" t="n"/>
      <c r="U1601" s="120" t="n"/>
      <c r="V1601" s="120" t="n"/>
      <c r="W1601" s="121" t="n"/>
      <c r="X1601" s="122" t="n"/>
      <c r="Y1601" s="122" t="n"/>
      <c r="Z1601" s="143" t="n"/>
      <c r="AA1601" s="140" t="n"/>
      <c r="AB1601" s="140" t="n"/>
      <c r="AC1601" s="144" t="n"/>
      <c r="AD1601" s="142" t="n"/>
      <c r="AE1601" s="142" t="n"/>
    </row>
    <row r="1602" ht="15" customHeight="1" thickBot="1">
      <c r="B1602" s="85" t="inlineStr">
        <is>
          <t>135M4Z09R</t>
        </is>
      </c>
      <c r="C1602" s="89">
        <f>SUMIF(数量表!D:H,B1602,数量表!H:H)</f>
        <v/>
      </c>
      <c r="D1602" t="n">
        <v>27</v>
      </c>
      <c r="E1602" t="n">
        <v>105</v>
      </c>
      <c r="F1602" s="86" t="n">
        <v>800</v>
      </c>
      <c r="H1602" s="87" t="n">
        <v>2</v>
      </c>
      <c r="I1602" s="214">
        <f>C1602*H1602</f>
        <v/>
      </c>
      <c r="J1602" s="29" t="n"/>
      <c r="K1602" s="96" t="n"/>
      <c r="L1602" s="97" t="n"/>
      <c r="M1602" s="97" t="n"/>
      <c r="N1602" s="98" t="inlineStr">
        <is>
          <t>27×105</t>
        </is>
      </c>
      <c r="O1602" s="99">
        <f>F1602</f>
        <v/>
      </c>
      <c r="P1602" s="99">
        <f>SUM(I1602)</f>
        <v/>
      </c>
      <c r="Q1602" s="117" t="n"/>
      <c r="R1602" s="118" t="n"/>
      <c r="S1602" s="118" t="n"/>
      <c r="T1602" s="119" t="n"/>
      <c r="U1602" s="120" t="n"/>
      <c r="V1602" s="120" t="n"/>
      <c r="W1602" s="121" t="n"/>
      <c r="X1602" s="122" t="n"/>
      <c r="Y1602" s="122" t="n"/>
      <c r="Z1602" s="143" t="n"/>
      <c r="AA1602" s="140" t="n"/>
      <c r="AB1602" s="140" t="n"/>
      <c r="AC1602" s="144" t="n"/>
      <c r="AD1602" s="142" t="n"/>
      <c r="AE1602" s="142" t="n"/>
    </row>
    <row r="1603" ht="15" customHeight="1" thickBot="1">
      <c r="B1603" s="85" t="inlineStr">
        <is>
          <t>135M4Z09R</t>
        </is>
      </c>
      <c r="C1603" s="89">
        <f>SUMIF(数量表!D:H,B1603,数量表!H:H)</f>
        <v/>
      </c>
      <c r="D1603" t="n">
        <v>27</v>
      </c>
      <c r="E1603" t="n">
        <v>105</v>
      </c>
      <c r="F1603" s="86" t="n">
        <v>976</v>
      </c>
      <c r="H1603" s="87" t="n">
        <v>2</v>
      </c>
      <c r="I1603" s="214">
        <f>C1603*H1603</f>
        <v/>
      </c>
      <c r="J1603" s="29" t="n"/>
      <c r="K1603" s="96" t="n"/>
      <c r="L1603" s="97" t="n"/>
      <c r="M1603" s="97" t="n"/>
      <c r="N1603" s="98" t="inlineStr">
        <is>
          <t>27×105</t>
        </is>
      </c>
      <c r="O1603" s="99">
        <f>F1603</f>
        <v/>
      </c>
      <c r="P1603" s="99">
        <f>SUM(I1603)</f>
        <v/>
      </c>
      <c r="Q1603" s="117" t="n"/>
      <c r="R1603" s="118" t="n"/>
      <c r="S1603" s="118" t="n"/>
      <c r="T1603" s="119" t="n"/>
      <c r="U1603" s="120" t="n"/>
      <c r="V1603" s="120" t="n"/>
      <c r="W1603" s="121" t="n"/>
      <c r="X1603" s="122" t="n"/>
      <c r="Y1603" s="122" t="n"/>
      <c r="Z1603" s="143" t="n"/>
      <c r="AA1603" s="140" t="n"/>
      <c r="AB1603" s="140" t="n"/>
      <c r="AC1603" s="144" t="n"/>
      <c r="AD1603" s="142" t="n"/>
      <c r="AE1603" s="142" t="n"/>
    </row>
    <row r="1604" ht="15" customHeight="1" thickBot="1">
      <c r="B1604" s="85" t="inlineStr">
        <is>
          <t>135M4Z09R</t>
        </is>
      </c>
      <c r="C1604" s="89">
        <f>SUMIF(数量表!D:H,B1604,数量表!H:H)</f>
        <v/>
      </c>
      <c r="D1604" t="n">
        <v>27</v>
      </c>
      <c r="E1604" t="n">
        <v>105</v>
      </c>
      <c r="F1604" s="86" t="n">
        <v>356</v>
      </c>
      <c r="H1604" s="87" t="n">
        <v>1</v>
      </c>
      <c r="I1604" s="214">
        <f>C1604*H1604</f>
        <v/>
      </c>
      <c r="J1604" s="29" t="n"/>
      <c r="K1604" s="96" t="n"/>
      <c r="L1604" s="97" t="n"/>
      <c r="M1604" s="97" t="n"/>
      <c r="N1604" s="98" t="inlineStr">
        <is>
          <t>27×105</t>
        </is>
      </c>
      <c r="O1604" s="99">
        <f>F1604</f>
        <v/>
      </c>
      <c r="P1604" s="99">
        <f>SUM(I1604)</f>
        <v/>
      </c>
      <c r="Q1604" s="117" t="n"/>
      <c r="R1604" s="118" t="n"/>
      <c r="S1604" s="118" t="n"/>
      <c r="T1604" s="119" t="n"/>
      <c r="U1604" s="120" t="n"/>
      <c r="V1604" s="120" t="n"/>
      <c r="W1604" s="121" t="n"/>
      <c r="X1604" s="122" t="n"/>
      <c r="Y1604" s="122" t="n"/>
      <c r="Z1604" s="143" t="n"/>
      <c r="AA1604" s="140" t="n"/>
      <c r="AB1604" s="140" t="n"/>
      <c r="AC1604" s="144" t="n"/>
      <c r="AD1604" s="142" t="n"/>
      <c r="AE1604" s="142" t="n"/>
    </row>
    <row r="1605" ht="15" customHeight="1" thickBot="1">
      <c r="B1605" s="88" t="inlineStr">
        <is>
          <t>135M4Z09R</t>
        </is>
      </c>
      <c r="C1605" s="89">
        <f>SUMIF(数量表!D:H,B1605,数量表!H:H)</f>
        <v/>
      </c>
      <c r="D1605" s="89" t="n">
        <v>27</v>
      </c>
      <c r="E1605" s="89" t="n">
        <v>105</v>
      </c>
      <c r="F1605" s="90" t="n">
        <v>1798</v>
      </c>
      <c r="G1605" s="89" t="n"/>
      <c r="H1605" s="91" t="n">
        <v>1</v>
      </c>
      <c r="I1605" s="213">
        <f>C1605*H1605</f>
        <v/>
      </c>
      <c r="J1605" s="29" t="n"/>
      <c r="K1605" s="96" t="n"/>
      <c r="L1605" s="97" t="n"/>
      <c r="M1605" s="97" t="n"/>
      <c r="N1605" s="98" t="inlineStr">
        <is>
          <t>27×105</t>
        </is>
      </c>
      <c r="O1605" s="99">
        <f>F1605</f>
        <v/>
      </c>
      <c r="P1605" s="99">
        <f>SUM(I1605)</f>
        <v/>
      </c>
      <c r="Q1605" s="117" t="n"/>
      <c r="R1605" s="118" t="n"/>
      <c r="S1605" s="118" t="n"/>
      <c r="T1605" s="119" t="n"/>
      <c r="U1605" s="120" t="n"/>
      <c r="V1605" s="120" t="n"/>
      <c r="W1605" s="121" t="n"/>
      <c r="X1605" s="122" t="n"/>
      <c r="Y1605" s="122" t="n"/>
      <c r="Z1605" s="143" t="n"/>
      <c r="AA1605" s="140" t="n"/>
      <c r="AB1605" s="140" t="n"/>
      <c r="AC1605" s="144" t="n"/>
      <c r="AD1605" s="142" t="n"/>
      <c r="AE1605" s="142" t="n"/>
    </row>
    <row r="1606" ht="15" customHeight="1" thickBot="1">
      <c r="B1606" s="79" t="inlineStr">
        <is>
          <t>135M4Z09-R</t>
        </is>
      </c>
      <c r="C1606" s="89">
        <f>SUMIF(数量表!D:H,B1606,数量表!H:H)</f>
        <v/>
      </c>
      <c r="D1606" s="80" t="n">
        <v>27</v>
      </c>
      <c r="E1606" s="80" t="n">
        <v>105</v>
      </c>
      <c r="F1606" s="81" t="n">
        <v>412</v>
      </c>
      <c r="G1606" s="80" t="n"/>
      <c r="H1606" s="82" t="n">
        <v>1</v>
      </c>
      <c r="I1606" s="212">
        <f>C1606*H1606</f>
        <v/>
      </c>
      <c r="J1606" s="29" t="n"/>
      <c r="K1606" s="96" t="n"/>
      <c r="L1606" s="97" t="n"/>
      <c r="M1606" s="97" t="n"/>
      <c r="N1606" s="98" t="inlineStr">
        <is>
          <t>27×105</t>
        </is>
      </c>
      <c r="O1606" s="99">
        <f>F1606</f>
        <v/>
      </c>
      <c r="P1606" s="99">
        <f>SUM(I1606)</f>
        <v/>
      </c>
      <c r="Q1606" s="117" t="n"/>
      <c r="R1606" s="118" t="n"/>
      <c r="S1606" s="118" t="n"/>
      <c r="T1606" s="119" t="n"/>
      <c r="U1606" s="120" t="n"/>
      <c r="V1606" s="120" t="n"/>
      <c r="W1606" s="121" t="n"/>
      <c r="X1606" s="122" t="n"/>
      <c r="Y1606" s="122" t="n"/>
      <c r="Z1606" s="143" t="n"/>
      <c r="AA1606" s="140" t="n"/>
      <c r="AB1606" s="140" t="n"/>
      <c r="AC1606" s="144" t="n"/>
      <c r="AD1606" s="142" t="n"/>
      <c r="AE1606" s="142" t="n"/>
    </row>
    <row r="1607" ht="15" customHeight="1" thickBot="1">
      <c r="B1607" s="85" t="inlineStr">
        <is>
          <t>135M4Z09-R</t>
        </is>
      </c>
      <c r="C1607" s="89">
        <f>SUMIF(数量表!D:H,B1607,数量表!H:H)</f>
        <v/>
      </c>
      <c r="D1607" t="n">
        <v>27</v>
      </c>
      <c r="E1607" t="n">
        <v>105</v>
      </c>
      <c r="F1607" s="86" t="n">
        <v>800</v>
      </c>
      <c r="H1607" s="87" t="n">
        <v>2</v>
      </c>
      <c r="I1607" s="214">
        <f>C1607*H1607</f>
        <v/>
      </c>
      <c r="J1607" s="29" t="n"/>
      <c r="K1607" s="96" t="n"/>
      <c r="L1607" s="97" t="n"/>
      <c r="M1607" s="97" t="n"/>
      <c r="N1607" s="98" t="inlineStr">
        <is>
          <t>27×105</t>
        </is>
      </c>
      <c r="O1607" s="99">
        <f>F1607</f>
        <v/>
      </c>
      <c r="P1607" s="99">
        <f>SUM(I1607)</f>
        <v/>
      </c>
      <c r="Q1607" s="117" t="n"/>
      <c r="R1607" s="118" t="n"/>
      <c r="S1607" s="118" t="n"/>
      <c r="T1607" s="119" t="n"/>
      <c r="U1607" s="120" t="n"/>
      <c r="V1607" s="120" t="n"/>
      <c r="W1607" s="121" t="n"/>
      <c r="X1607" s="122" t="n"/>
      <c r="Y1607" s="122" t="n"/>
      <c r="Z1607" s="143" t="n"/>
      <c r="AA1607" s="140" t="n"/>
      <c r="AB1607" s="140" t="n"/>
      <c r="AC1607" s="144" t="n"/>
      <c r="AD1607" s="142" t="n"/>
      <c r="AE1607" s="142" t="n"/>
    </row>
    <row r="1608" ht="15" customHeight="1" thickBot="1">
      <c r="B1608" s="85" t="inlineStr">
        <is>
          <t>135M4Z09-R</t>
        </is>
      </c>
      <c r="C1608" s="89">
        <f>SUMIF(数量表!D:H,B1608,数量表!H:H)</f>
        <v/>
      </c>
      <c r="D1608" t="n">
        <v>27</v>
      </c>
      <c r="E1608" t="n">
        <v>105</v>
      </c>
      <c r="F1608" s="86" t="n">
        <v>976</v>
      </c>
      <c r="H1608" s="87" t="n">
        <v>2</v>
      </c>
      <c r="I1608" s="214">
        <f>C1608*H1608</f>
        <v/>
      </c>
      <c r="J1608" s="29" t="n"/>
      <c r="K1608" s="96" t="n"/>
      <c r="L1608" s="97" t="n"/>
      <c r="M1608" s="97" t="n"/>
      <c r="N1608" s="98" t="inlineStr">
        <is>
          <t>27×105</t>
        </is>
      </c>
      <c r="O1608" s="99">
        <f>F1608</f>
        <v/>
      </c>
      <c r="P1608" s="99">
        <f>SUM(I1608)</f>
        <v/>
      </c>
      <c r="Q1608" s="117" t="n"/>
      <c r="R1608" s="118" t="n"/>
      <c r="S1608" s="118" t="n"/>
      <c r="T1608" s="119" t="n"/>
      <c r="U1608" s="120" t="n"/>
      <c r="V1608" s="120" t="n"/>
      <c r="W1608" s="121" t="n"/>
      <c r="X1608" s="122" t="n"/>
      <c r="Y1608" s="122" t="n"/>
      <c r="Z1608" s="143" t="n"/>
      <c r="AA1608" s="140" t="n"/>
      <c r="AB1608" s="140" t="n"/>
      <c r="AC1608" s="144" t="n"/>
      <c r="AD1608" s="142" t="n"/>
      <c r="AE1608" s="142" t="n"/>
    </row>
    <row r="1609" ht="15" customHeight="1" thickBot="1">
      <c r="B1609" s="88" t="inlineStr">
        <is>
          <t>135M4Z09-R</t>
        </is>
      </c>
      <c r="C1609" s="89">
        <f>SUMIF(数量表!D:H,B1609,数量表!H:H)</f>
        <v/>
      </c>
      <c r="D1609" s="89" t="n">
        <v>27</v>
      </c>
      <c r="E1609" s="89" t="n">
        <v>105</v>
      </c>
      <c r="F1609" s="90" t="n">
        <v>356</v>
      </c>
      <c r="G1609" s="89" t="n"/>
      <c r="H1609" s="91" t="n">
        <v>1</v>
      </c>
      <c r="I1609" s="213">
        <f>C1609*H1609</f>
        <v/>
      </c>
      <c r="J1609" s="29" t="n"/>
      <c r="K1609" s="96" t="n"/>
      <c r="L1609" s="97" t="n"/>
      <c r="M1609" s="97" t="n"/>
      <c r="N1609" s="98" t="inlineStr">
        <is>
          <t>27×105</t>
        </is>
      </c>
      <c r="O1609" s="99">
        <f>F1609</f>
        <v/>
      </c>
      <c r="P1609" s="99">
        <f>SUM(I1609)</f>
        <v/>
      </c>
      <c r="Q1609" s="117" t="n"/>
      <c r="R1609" s="118" t="n"/>
      <c r="S1609" s="118" t="n"/>
      <c r="T1609" s="119" t="n"/>
      <c r="U1609" s="120" t="n"/>
      <c r="V1609" s="120" t="n"/>
      <c r="W1609" s="121" t="n"/>
      <c r="X1609" s="122" t="n"/>
      <c r="Y1609" s="122" t="n"/>
      <c r="Z1609" s="143" t="n"/>
      <c r="AA1609" s="140" t="n"/>
      <c r="AB1609" s="140" t="n"/>
      <c r="AC1609" s="144" t="n"/>
      <c r="AD1609" s="142" t="n"/>
      <c r="AE1609" s="142" t="n"/>
    </row>
    <row r="1610" ht="15" customHeight="1" thickBot="1">
      <c r="B1610" s="79" t="inlineStr">
        <is>
          <t>135M4Z09R-R</t>
        </is>
      </c>
      <c r="C1610" s="89">
        <f>SUMIF(数量表!D:H,B1610,数量表!H:H)</f>
        <v/>
      </c>
      <c r="D1610" s="80" t="n">
        <v>27</v>
      </c>
      <c r="E1610" s="80" t="n">
        <v>105</v>
      </c>
      <c r="F1610" s="81" t="n">
        <v>412</v>
      </c>
      <c r="G1610" s="80" t="n"/>
      <c r="H1610" s="82" t="n">
        <v>1</v>
      </c>
      <c r="I1610" s="212">
        <f>C1610*H1610</f>
        <v/>
      </c>
      <c r="J1610" s="29" t="n"/>
      <c r="K1610" s="96" t="n"/>
      <c r="L1610" s="97" t="n"/>
      <c r="M1610" s="97" t="n"/>
      <c r="N1610" s="98" t="inlineStr">
        <is>
          <t>27×105</t>
        </is>
      </c>
      <c r="O1610" s="99">
        <f>F1610</f>
        <v/>
      </c>
      <c r="P1610" s="99">
        <f>SUM(I1610)</f>
        <v/>
      </c>
      <c r="Q1610" s="117" t="n"/>
      <c r="R1610" s="118" t="n"/>
      <c r="S1610" s="118" t="n"/>
      <c r="T1610" s="119" t="n"/>
      <c r="U1610" s="120" t="n"/>
      <c r="V1610" s="120" t="n"/>
      <c r="W1610" s="121" t="n"/>
      <c r="X1610" s="122" t="n"/>
      <c r="Y1610" s="122" t="n"/>
      <c r="Z1610" s="143" t="n"/>
      <c r="AA1610" s="140" t="n"/>
      <c r="AB1610" s="140" t="n"/>
      <c r="AC1610" s="144" t="n"/>
      <c r="AD1610" s="142" t="n"/>
      <c r="AE1610" s="142" t="n"/>
    </row>
    <row r="1611" ht="15" customHeight="1" thickBot="1">
      <c r="B1611" s="85" t="inlineStr">
        <is>
          <t>135M4Z09R-R</t>
        </is>
      </c>
      <c r="C1611" s="89">
        <f>SUMIF(数量表!D:H,B1611,数量表!H:H)</f>
        <v/>
      </c>
      <c r="D1611" t="n">
        <v>27</v>
      </c>
      <c r="E1611" t="n">
        <v>105</v>
      </c>
      <c r="F1611" s="86" t="n">
        <v>800</v>
      </c>
      <c r="H1611" s="87" t="n">
        <v>2</v>
      </c>
      <c r="I1611" s="214">
        <f>C1611*H1611</f>
        <v/>
      </c>
      <c r="J1611" s="29" t="n"/>
      <c r="K1611" s="96" t="n"/>
      <c r="L1611" s="97" t="n"/>
      <c r="M1611" s="97" t="n"/>
      <c r="N1611" s="98" t="inlineStr">
        <is>
          <t>27×105</t>
        </is>
      </c>
      <c r="O1611" s="99">
        <f>F1611</f>
        <v/>
      </c>
      <c r="P1611" s="99">
        <f>SUM(I1611)</f>
        <v/>
      </c>
      <c r="Q1611" s="117" t="n"/>
      <c r="R1611" s="118" t="n"/>
      <c r="S1611" s="118" t="n"/>
      <c r="T1611" s="119" t="n"/>
      <c r="U1611" s="120" t="n"/>
      <c r="V1611" s="120" t="n"/>
      <c r="W1611" s="121" t="n"/>
      <c r="X1611" s="122" t="n"/>
      <c r="Y1611" s="122" t="n"/>
      <c r="Z1611" s="143" t="n"/>
      <c r="AA1611" s="140" t="n"/>
      <c r="AB1611" s="140" t="n"/>
      <c r="AC1611" s="144" t="n"/>
      <c r="AD1611" s="142" t="n"/>
      <c r="AE1611" s="142" t="n"/>
    </row>
    <row r="1612" ht="15" customHeight="1" thickBot="1">
      <c r="B1612" s="85" t="inlineStr">
        <is>
          <t>135M4Z09R-R</t>
        </is>
      </c>
      <c r="C1612" s="89">
        <f>SUMIF(数量表!D:H,B1612,数量表!H:H)</f>
        <v/>
      </c>
      <c r="D1612" t="n">
        <v>27</v>
      </c>
      <c r="E1612" t="n">
        <v>105</v>
      </c>
      <c r="F1612" s="86" t="n">
        <v>976</v>
      </c>
      <c r="H1612" s="87" t="n">
        <v>2</v>
      </c>
      <c r="I1612" s="214">
        <f>C1612*H1612</f>
        <v/>
      </c>
      <c r="J1612" s="29" t="n"/>
      <c r="K1612" s="96" t="n"/>
      <c r="L1612" s="97" t="n"/>
      <c r="M1612" s="97" t="n"/>
      <c r="N1612" s="98" t="inlineStr">
        <is>
          <t>27×105</t>
        </is>
      </c>
      <c r="O1612" s="99">
        <f>F1612</f>
        <v/>
      </c>
      <c r="P1612" s="99">
        <f>SUM(I1612)</f>
        <v/>
      </c>
      <c r="Q1612" s="117" t="n"/>
      <c r="R1612" s="118" t="n"/>
      <c r="S1612" s="118" t="n"/>
      <c r="T1612" s="119" t="n"/>
      <c r="U1612" s="120" t="n"/>
      <c r="V1612" s="120" t="n"/>
      <c r="W1612" s="121" t="n"/>
      <c r="X1612" s="122" t="n"/>
      <c r="Y1612" s="122" t="n"/>
      <c r="Z1612" s="143" t="n"/>
      <c r="AA1612" s="140" t="n"/>
      <c r="AB1612" s="140" t="n"/>
      <c r="AC1612" s="144" t="n"/>
      <c r="AD1612" s="142" t="n"/>
      <c r="AE1612" s="142" t="n"/>
    </row>
    <row r="1613" ht="15" customHeight="1" thickBot="1">
      <c r="B1613" s="85" t="inlineStr">
        <is>
          <t>135M4Z09R-R</t>
        </is>
      </c>
      <c r="C1613" s="89">
        <f>SUMIF(数量表!D:H,B1613,数量表!H:H)</f>
        <v/>
      </c>
      <c r="D1613" t="n">
        <v>27</v>
      </c>
      <c r="E1613" t="n">
        <v>105</v>
      </c>
      <c r="F1613" s="86" t="n">
        <v>356</v>
      </c>
      <c r="H1613" s="87" t="n">
        <v>1</v>
      </c>
      <c r="I1613" s="214">
        <f>C1613*H1613</f>
        <v/>
      </c>
      <c r="J1613" s="29" t="n"/>
      <c r="K1613" s="96" t="n"/>
      <c r="L1613" s="97" t="n"/>
      <c r="M1613" s="97" t="n"/>
      <c r="N1613" s="98" t="inlineStr">
        <is>
          <t>27×105</t>
        </is>
      </c>
      <c r="O1613" s="99">
        <f>F1613</f>
        <v/>
      </c>
      <c r="P1613" s="99">
        <f>SUM(I1613)</f>
        <v/>
      </c>
      <c r="Q1613" s="117" t="n"/>
      <c r="R1613" s="118" t="n"/>
      <c r="S1613" s="118" t="n"/>
      <c r="T1613" s="119" t="n"/>
      <c r="U1613" s="120" t="n"/>
      <c r="V1613" s="120" t="n"/>
      <c r="W1613" s="121" t="n"/>
      <c r="X1613" s="122" t="n"/>
      <c r="Y1613" s="122" t="n"/>
      <c r="Z1613" s="143" t="n"/>
      <c r="AA1613" s="140" t="n"/>
      <c r="AB1613" s="140" t="n"/>
      <c r="AC1613" s="144" t="n"/>
      <c r="AD1613" s="142" t="n"/>
      <c r="AE1613" s="142" t="n"/>
    </row>
    <row r="1614" ht="15" customHeight="1" thickBot="1">
      <c r="B1614" s="88" t="inlineStr">
        <is>
          <t>135M4Z09R-R</t>
        </is>
      </c>
      <c r="C1614" s="89">
        <f>SUMIF(数量表!D:H,B1614,数量表!H:H)</f>
        <v/>
      </c>
      <c r="D1614" s="89" t="n">
        <v>27</v>
      </c>
      <c r="E1614" s="89" t="n">
        <v>105</v>
      </c>
      <c r="F1614" s="90" t="n">
        <v>1798</v>
      </c>
      <c r="G1614" s="89" t="n"/>
      <c r="H1614" s="91" t="n">
        <v>1</v>
      </c>
      <c r="I1614" s="213">
        <f>C1614*H1614</f>
        <v/>
      </c>
      <c r="J1614" s="29" t="n"/>
      <c r="K1614" s="96" t="n"/>
      <c r="L1614" s="97" t="n"/>
      <c r="M1614" s="97" t="n"/>
      <c r="N1614" s="98" t="inlineStr">
        <is>
          <t>27×105</t>
        </is>
      </c>
      <c r="O1614" s="99">
        <f>F1614</f>
        <v/>
      </c>
      <c r="P1614" s="99">
        <f>SUM(I1614)</f>
        <v/>
      </c>
      <c r="Q1614" s="117" t="n"/>
      <c r="R1614" s="118" t="n"/>
      <c r="S1614" s="118" t="n"/>
      <c r="T1614" s="119" t="n"/>
      <c r="U1614" s="120" t="n"/>
      <c r="V1614" s="120" t="n"/>
      <c r="W1614" s="121" t="n"/>
      <c r="X1614" s="122" t="n"/>
      <c r="Y1614" s="122" t="n"/>
      <c r="Z1614" s="143" t="n"/>
      <c r="AA1614" s="140" t="n"/>
      <c r="AB1614" s="140" t="n"/>
      <c r="AC1614" s="144" t="n"/>
      <c r="AD1614" s="142" t="n"/>
      <c r="AE1614" s="142" t="n"/>
    </row>
    <row r="1615" ht="15" customHeight="1" thickBot="1">
      <c r="B1615" s="79" t="inlineStr">
        <is>
          <t>5Z09</t>
        </is>
      </c>
      <c r="C1615" s="89">
        <f>SUMIF(数量表!D:H,B1615,数量表!H:H)</f>
        <v/>
      </c>
      <c r="D1615" s="80" t="n">
        <v>27</v>
      </c>
      <c r="E1615" s="80" t="n">
        <v>105</v>
      </c>
      <c r="F1615" s="81" t="n">
        <v>1554</v>
      </c>
      <c r="G1615" s="80" t="n"/>
      <c r="H1615" s="82" t="n">
        <v>1</v>
      </c>
      <c r="I1615" s="212">
        <f>C1615*H1615</f>
        <v/>
      </c>
      <c r="J1615" s="29" t="n"/>
      <c r="K1615" s="96" t="n"/>
      <c r="L1615" s="97" t="n"/>
      <c r="M1615" s="97" t="n"/>
      <c r="N1615" s="98" t="inlineStr">
        <is>
          <t>27×105</t>
        </is>
      </c>
      <c r="O1615" s="99">
        <f>F1615</f>
        <v/>
      </c>
      <c r="P1615" s="99">
        <f>SUM(I1615)</f>
        <v/>
      </c>
      <c r="Q1615" s="117" t="n"/>
      <c r="R1615" s="118" t="n"/>
      <c r="S1615" s="118" t="n"/>
      <c r="T1615" s="119" t="n"/>
      <c r="U1615" s="120" t="n"/>
      <c r="V1615" s="120" t="n"/>
      <c r="W1615" s="121" t="n"/>
      <c r="X1615" s="122" t="n"/>
      <c r="Y1615" s="122" t="n"/>
      <c r="Z1615" s="143" t="n"/>
      <c r="AA1615" s="140" t="n"/>
      <c r="AB1615" s="140" t="n"/>
      <c r="AC1615" s="144" t="n"/>
      <c r="AD1615" s="142" t="n"/>
      <c r="AE1615" s="142" t="n"/>
    </row>
    <row r="1616" ht="15" customHeight="1" thickBot="1">
      <c r="B1616" s="85" t="inlineStr">
        <is>
          <t>5Z09</t>
        </is>
      </c>
      <c r="C1616" s="89">
        <f>SUMIF(数量表!D:H,B1616,数量表!H:H)</f>
        <v/>
      </c>
      <c r="D1616" t="n">
        <v>27</v>
      </c>
      <c r="E1616" t="n">
        <v>105</v>
      </c>
      <c r="F1616" s="86" t="n">
        <v>800</v>
      </c>
      <c r="H1616" s="87" t="n">
        <v>2</v>
      </c>
      <c r="I1616" s="214">
        <f>C1616*H1616</f>
        <v/>
      </c>
      <c r="J1616" s="29" t="n"/>
      <c r="K1616" s="96" t="n"/>
      <c r="L1616" s="97" t="n"/>
      <c r="M1616" s="97" t="n"/>
      <c r="N1616" s="98" t="inlineStr">
        <is>
          <t>27×105</t>
        </is>
      </c>
      <c r="O1616" s="99">
        <f>F1616</f>
        <v/>
      </c>
      <c r="P1616" s="99">
        <f>SUM(I1616)</f>
        <v/>
      </c>
      <c r="Q1616" s="117" t="n"/>
      <c r="R1616" s="118" t="n"/>
      <c r="S1616" s="118" t="n"/>
      <c r="T1616" s="119" t="n"/>
      <c r="U1616" s="120" t="n"/>
      <c r="V1616" s="120" t="n"/>
      <c r="W1616" s="121" t="n"/>
      <c r="X1616" s="122" t="n"/>
      <c r="Y1616" s="122" t="n"/>
      <c r="Z1616" s="143" t="n"/>
      <c r="AA1616" s="140" t="n"/>
      <c r="AB1616" s="140" t="n"/>
      <c r="AC1616" s="144" t="n"/>
      <c r="AD1616" s="142" t="n"/>
      <c r="AE1616" s="142" t="n"/>
    </row>
    <row r="1617" ht="15" customHeight="1" thickBot="1">
      <c r="B1617" s="85" t="inlineStr">
        <is>
          <t>5Z09</t>
        </is>
      </c>
      <c r="C1617" s="89">
        <f>SUMIF(数量表!D:H,B1617,数量表!H:H)</f>
        <v/>
      </c>
      <c r="D1617" t="n">
        <v>27</v>
      </c>
      <c r="E1617" t="n">
        <v>105</v>
      </c>
      <c r="F1617" s="86" t="n">
        <v>976</v>
      </c>
      <c r="H1617" s="87" t="n">
        <v>2</v>
      </c>
      <c r="I1617" s="214">
        <f>C1617*H1617</f>
        <v/>
      </c>
      <c r="J1617" s="29" t="n"/>
      <c r="K1617" s="96" t="n"/>
      <c r="L1617" s="97" t="n"/>
      <c r="M1617" s="97" t="n"/>
      <c r="N1617" s="98" t="inlineStr">
        <is>
          <t>27×105</t>
        </is>
      </c>
      <c r="O1617" s="99">
        <f>F1617</f>
        <v/>
      </c>
      <c r="P1617" s="99">
        <f>SUM(I1617)</f>
        <v/>
      </c>
      <c r="Q1617" s="117" t="n"/>
      <c r="R1617" s="118" t="n"/>
      <c r="S1617" s="118" t="n"/>
      <c r="T1617" s="119" t="n"/>
      <c r="U1617" s="120" t="n"/>
      <c r="V1617" s="120" t="n"/>
      <c r="W1617" s="121" t="n"/>
      <c r="X1617" s="122" t="n"/>
      <c r="Y1617" s="122" t="n"/>
      <c r="Z1617" s="143" t="n"/>
      <c r="AA1617" s="140" t="n"/>
      <c r="AB1617" s="140" t="n"/>
      <c r="AC1617" s="144" t="n"/>
      <c r="AD1617" s="142" t="n"/>
      <c r="AE1617" s="142" t="n"/>
    </row>
    <row r="1618" ht="15" customHeight="1" thickBot="1">
      <c r="B1618" s="79" t="inlineStr">
        <is>
          <t>5Z09L</t>
        </is>
      </c>
      <c r="C1618" s="89">
        <f>SUMIF(数量表!D:H,B1618,数量表!H:H)</f>
        <v/>
      </c>
      <c r="D1618" s="80" t="n">
        <v>27</v>
      </c>
      <c r="E1618" s="80" t="n">
        <v>105</v>
      </c>
      <c r="F1618" s="81" t="n">
        <v>1554</v>
      </c>
      <c r="G1618" s="80" t="n"/>
      <c r="H1618" s="82" t="n">
        <v>1</v>
      </c>
      <c r="I1618" s="212">
        <f>C1618*H1618</f>
        <v/>
      </c>
      <c r="J1618" s="29" t="n"/>
      <c r="K1618" s="96" t="n"/>
      <c r="L1618" s="97" t="n"/>
      <c r="M1618" s="97" t="n"/>
      <c r="N1618" s="98" t="inlineStr">
        <is>
          <t>27×105</t>
        </is>
      </c>
      <c r="O1618" s="99">
        <f>F1618</f>
        <v/>
      </c>
      <c r="P1618" s="99">
        <f>SUM(I1618)</f>
        <v/>
      </c>
      <c r="Q1618" s="117" t="n"/>
      <c r="R1618" s="118" t="n"/>
      <c r="S1618" s="118" t="n"/>
      <c r="T1618" s="119" t="n"/>
      <c r="U1618" s="120" t="n"/>
      <c r="V1618" s="120" t="n"/>
      <c r="W1618" s="121" t="n"/>
      <c r="X1618" s="122" t="n"/>
      <c r="Y1618" s="122" t="n"/>
      <c r="Z1618" s="143" t="n"/>
      <c r="AA1618" s="140" t="n"/>
      <c r="AB1618" s="140" t="n"/>
      <c r="AC1618" s="144" t="n"/>
      <c r="AD1618" s="142" t="n"/>
      <c r="AE1618" s="142" t="n"/>
    </row>
    <row r="1619" ht="15" customHeight="1" thickBot="1">
      <c r="B1619" s="85" t="inlineStr">
        <is>
          <t>5Z09L</t>
        </is>
      </c>
      <c r="C1619" s="89">
        <f>SUMIF(数量表!D:H,B1619,数量表!H:H)</f>
        <v/>
      </c>
      <c r="D1619" t="n">
        <v>27</v>
      </c>
      <c r="E1619" t="n">
        <v>105</v>
      </c>
      <c r="F1619" s="86" t="n">
        <v>760</v>
      </c>
      <c r="H1619" s="87" t="n">
        <v>2</v>
      </c>
      <c r="I1619" s="214">
        <f>C1619*H1619</f>
        <v/>
      </c>
      <c r="J1619" s="29" t="n"/>
      <c r="K1619" s="96" t="n"/>
      <c r="L1619" s="97" t="n"/>
      <c r="M1619" s="97" t="n"/>
      <c r="N1619" s="98" t="inlineStr">
        <is>
          <t>27×105</t>
        </is>
      </c>
      <c r="O1619" s="99">
        <f>F1619</f>
        <v/>
      </c>
      <c r="P1619" s="99">
        <f>SUM(I1619)</f>
        <v/>
      </c>
      <c r="Q1619" s="117" t="n"/>
      <c r="R1619" s="118" t="n"/>
      <c r="S1619" s="118" t="n"/>
      <c r="T1619" s="119" t="n"/>
      <c r="U1619" s="120" t="n"/>
      <c r="V1619" s="120" t="n"/>
      <c r="W1619" s="121" t="n"/>
      <c r="X1619" s="122" t="n"/>
      <c r="Y1619" s="122" t="n"/>
      <c r="Z1619" s="143" t="n"/>
      <c r="AA1619" s="140" t="n"/>
      <c r="AB1619" s="140" t="n"/>
      <c r="AC1619" s="144" t="n"/>
      <c r="AD1619" s="142" t="n"/>
      <c r="AE1619" s="142" t="n"/>
    </row>
    <row r="1620" ht="15" customHeight="1" thickBot="1">
      <c r="B1620" s="85" t="inlineStr">
        <is>
          <t>5Z09L</t>
        </is>
      </c>
      <c r="C1620" s="89">
        <f>SUMIF(数量表!D:H,B1620,数量表!H:H)</f>
        <v/>
      </c>
      <c r="D1620" t="n">
        <v>27</v>
      </c>
      <c r="E1620" t="n">
        <v>105</v>
      </c>
      <c r="F1620" s="86" t="n">
        <v>976</v>
      </c>
      <c r="H1620" s="87" t="n">
        <v>2</v>
      </c>
      <c r="I1620" s="214">
        <f>C1620*H1620</f>
        <v/>
      </c>
      <c r="J1620" s="29" t="n"/>
      <c r="K1620" s="96" t="n"/>
      <c r="L1620" s="97" t="n"/>
      <c r="M1620" s="97" t="n"/>
      <c r="N1620" s="98" t="inlineStr">
        <is>
          <t>27×105</t>
        </is>
      </c>
      <c r="O1620" s="99">
        <f>F1620</f>
        <v/>
      </c>
      <c r="P1620" s="99">
        <f>SUM(I1620)</f>
        <v/>
      </c>
      <c r="Q1620" s="117" t="n"/>
      <c r="R1620" s="118" t="n"/>
      <c r="S1620" s="118" t="n"/>
      <c r="T1620" s="119" t="n"/>
      <c r="U1620" s="120" t="n"/>
      <c r="V1620" s="120" t="n"/>
      <c r="W1620" s="121" t="n"/>
      <c r="X1620" s="122" t="n"/>
      <c r="Y1620" s="122" t="n"/>
      <c r="Z1620" s="143" t="n"/>
      <c r="AA1620" s="140" t="n"/>
      <c r="AB1620" s="140" t="n"/>
      <c r="AC1620" s="144" t="n"/>
      <c r="AD1620" s="142" t="n"/>
      <c r="AE1620" s="142" t="n"/>
    </row>
    <row r="1621" ht="15" customHeight="1" thickBot="1">
      <c r="B1621" s="85" t="inlineStr">
        <is>
          <t>5Z09L</t>
        </is>
      </c>
      <c r="C1621" s="89">
        <f>SUMIF(数量表!D:H,B1621,数量表!H:H)</f>
        <v/>
      </c>
      <c r="D1621" t="n">
        <v>27</v>
      </c>
      <c r="E1621" t="n">
        <v>105</v>
      </c>
      <c r="F1621" s="86" t="n">
        <v>2557</v>
      </c>
      <c r="H1621" s="87" t="n">
        <v>1</v>
      </c>
      <c r="I1621" s="214">
        <f>C1621*H1621</f>
        <v/>
      </c>
      <c r="J1621" s="29" t="n"/>
      <c r="K1621" s="96" t="n"/>
      <c r="L1621" s="97" t="n"/>
      <c r="M1621" s="97" t="n"/>
      <c r="N1621" s="98" t="inlineStr">
        <is>
          <t>27×105</t>
        </is>
      </c>
      <c r="O1621" s="99">
        <f>F1621</f>
        <v/>
      </c>
      <c r="P1621" s="99">
        <f>SUM(I1621)</f>
        <v/>
      </c>
      <c r="Q1621" s="117" t="n"/>
      <c r="R1621" s="118" t="n"/>
      <c r="S1621" s="118" t="n"/>
      <c r="T1621" s="119" t="n"/>
      <c r="U1621" s="120" t="n"/>
      <c r="V1621" s="120" t="n"/>
      <c r="W1621" s="121" t="n"/>
      <c r="X1621" s="122" t="n"/>
      <c r="Y1621" s="122" t="n"/>
      <c r="Z1621" s="143" t="n"/>
      <c r="AA1621" s="140" t="n"/>
      <c r="AB1621" s="140" t="n"/>
      <c r="AC1621" s="144" t="n"/>
      <c r="AD1621" s="142" t="n"/>
      <c r="AE1621" s="142" t="n"/>
    </row>
    <row r="1622" ht="15" customHeight="1" thickBot="1">
      <c r="B1622" s="79" t="inlineStr">
        <is>
          <t>5Z09-L</t>
        </is>
      </c>
      <c r="C1622" s="89">
        <f>SUMIF(数量表!D:H,B1622,数量表!H:H)</f>
        <v/>
      </c>
      <c r="D1622" s="80" t="n">
        <v>27</v>
      </c>
      <c r="E1622" s="80" t="n">
        <v>105</v>
      </c>
      <c r="F1622" s="81" t="n">
        <v>1554</v>
      </c>
      <c r="G1622" s="80" t="n"/>
      <c r="H1622" s="82" t="n">
        <v>1</v>
      </c>
      <c r="I1622" s="212">
        <f>C1622*H1622</f>
        <v/>
      </c>
      <c r="J1622" s="29" t="n"/>
      <c r="K1622" s="96" t="n"/>
      <c r="L1622" s="97" t="n"/>
      <c r="M1622" s="97" t="n"/>
      <c r="N1622" s="98" t="inlineStr">
        <is>
          <t>27×105</t>
        </is>
      </c>
      <c r="O1622" s="99">
        <f>F1622</f>
        <v/>
      </c>
      <c r="P1622" s="99">
        <f>SUM(I1622)</f>
        <v/>
      </c>
      <c r="Q1622" s="117" t="n"/>
      <c r="R1622" s="118" t="n"/>
      <c r="S1622" s="118" t="n"/>
      <c r="T1622" s="119" t="n"/>
      <c r="U1622" s="120" t="n"/>
      <c r="V1622" s="120" t="n"/>
      <c r="W1622" s="121" t="n"/>
      <c r="X1622" s="122" t="n"/>
      <c r="Y1622" s="122" t="n"/>
      <c r="Z1622" s="143" t="n"/>
      <c r="AA1622" s="140" t="n"/>
      <c r="AB1622" s="140" t="n"/>
      <c r="AC1622" s="144" t="n"/>
      <c r="AD1622" s="142" t="n"/>
      <c r="AE1622" s="142" t="n"/>
    </row>
    <row r="1623" ht="15" customHeight="1" thickBot="1">
      <c r="B1623" s="85" t="inlineStr">
        <is>
          <t>5Z09-L</t>
        </is>
      </c>
      <c r="C1623" s="89">
        <f>SUMIF(数量表!D:H,B1623,数量表!H:H)</f>
        <v/>
      </c>
      <c r="D1623" t="n">
        <v>27</v>
      </c>
      <c r="E1623" t="n">
        <v>105</v>
      </c>
      <c r="F1623" s="86" t="n">
        <v>800</v>
      </c>
      <c r="H1623" s="87" t="n">
        <v>2</v>
      </c>
      <c r="I1623" s="214">
        <f>C1623*H1623</f>
        <v/>
      </c>
      <c r="J1623" s="29" t="n"/>
      <c r="K1623" s="96" t="n"/>
      <c r="L1623" s="97" t="n"/>
      <c r="M1623" s="97" t="n"/>
      <c r="N1623" s="98" t="inlineStr">
        <is>
          <t>27×105</t>
        </is>
      </c>
      <c r="O1623" s="99">
        <f>F1623</f>
        <v/>
      </c>
      <c r="P1623" s="99">
        <f>SUM(I1623)</f>
        <v/>
      </c>
      <c r="Q1623" s="117" t="n"/>
      <c r="R1623" s="118" t="n"/>
      <c r="S1623" s="118" t="n"/>
      <c r="T1623" s="119" t="n"/>
      <c r="U1623" s="120" t="n"/>
      <c r="V1623" s="120" t="n"/>
      <c r="W1623" s="121" t="n"/>
      <c r="X1623" s="122" t="n"/>
      <c r="Y1623" s="122" t="n"/>
      <c r="Z1623" s="143" t="n"/>
      <c r="AA1623" s="140" t="n"/>
      <c r="AB1623" s="140" t="n"/>
      <c r="AC1623" s="144" t="n"/>
      <c r="AD1623" s="142" t="n"/>
      <c r="AE1623" s="142" t="n"/>
    </row>
    <row r="1624" ht="15" customHeight="1" thickBot="1">
      <c r="B1624" s="85" t="inlineStr">
        <is>
          <t>5Z09-L</t>
        </is>
      </c>
      <c r="C1624" s="89">
        <f>SUMIF(数量表!D:H,B1624,数量表!H:H)</f>
        <v/>
      </c>
      <c r="D1624" t="n">
        <v>27</v>
      </c>
      <c r="E1624" t="n">
        <v>105</v>
      </c>
      <c r="F1624" s="86" t="n">
        <v>976</v>
      </c>
      <c r="H1624" s="87" t="n">
        <v>2</v>
      </c>
      <c r="I1624" s="214">
        <f>C1624*H1624</f>
        <v/>
      </c>
      <c r="J1624" s="29" t="n"/>
      <c r="K1624" s="96" t="n"/>
      <c r="L1624" s="97" t="n"/>
      <c r="M1624" s="97" t="n"/>
      <c r="N1624" s="98" t="inlineStr">
        <is>
          <t>27×105</t>
        </is>
      </c>
      <c r="O1624" s="99">
        <f>F1624</f>
        <v/>
      </c>
      <c r="P1624" s="99">
        <f>SUM(I1624)</f>
        <v/>
      </c>
      <c r="Q1624" s="117" t="n"/>
      <c r="R1624" s="118" t="n"/>
      <c r="S1624" s="118" t="n"/>
      <c r="T1624" s="119" t="n"/>
      <c r="U1624" s="120" t="n"/>
      <c r="V1624" s="120" t="n"/>
      <c r="W1624" s="121" t="n"/>
      <c r="X1624" s="122" t="n"/>
      <c r="Y1624" s="122" t="n"/>
      <c r="Z1624" s="143" t="n"/>
      <c r="AA1624" s="140" t="n"/>
      <c r="AB1624" s="140" t="n"/>
      <c r="AC1624" s="144" t="n"/>
      <c r="AD1624" s="142" t="n"/>
      <c r="AE1624" s="142" t="n"/>
    </row>
    <row r="1625" ht="15" customHeight="1" thickBot="1">
      <c r="B1625" s="79" t="inlineStr">
        <is>
          <t>5Z09L-L</t>
        </is>
      </c>
      <c r="C1625" s="89">
        <f>SUMIF(数量表!D:H,B1625,数量表!H:H)</f>
        <v/>
      </c>
      <c r="D1625" s="80" t="n">
        <v>27</v>
      </c>
      <c r="E1625" s="80" t="n">
        <v>105</v>
      </c>
      <c r="F1625" s="81" t="n">
        <v>1554</v>
      </c>
      <c r="G1625" s="80" t="n"/>
      <c r="H1625" s="82" t="n">
        <v>1</v>
      </c>
      <c r="I1625" s="212">
        <f>C1625*H1625</f>
        <v/>
      </c>
      <c r="J1625" s="29" t="n"/>
      <c r="K1625" s="96" t="n"/>
      <c r="L1625" s="97" t="n"/>
      <c r="M1625" s="97" t="n"/>
      <c r="N1625" s="98" t="inlineStr">
        <is>
          <t>27×105</t>
        </is>
      </c>
      <c r="O1625" s="99">
        <f>F1625</f>
        <v/>
      </c>
      <c r="P1625" s="99">
        <f>SUM(I1625)</f>
        <v/>
      </c>
      <c r="Q1625" s="117" t="n"/>
      <c r="R1625" s="118" t="n"/>
      <c r="S1625" s="118" t="n"/>
      <c r="T1625" s="119" t="n"/>
      <c r="U1625" s="120" t="n"/>
      <c r="V1625" s="120" t="n"/>
      <c r="W1625" s="121" t="n"/>
      <c r="X1625" s="122" t="n"/>
      <c r="Y1625" s="122" t="n"/>
      <c r="Z1625" s="143" t="n"/>
      <c r="AA1625" s="140" t="n"/>
      <c r="AB1625" s="140" t="n"/>
      <c r="AC1625" s="144" t="n"/>
      <c r="AD1625" s="142" t="n"/>
      <c r="AE1625" s="142" t="n"/>
    </row>
    <row r="1626" ht="15" customHeight="1" thickBot="1">
      <c r="B1626" s="85" t="inlineStr">
        <is>
          <t>5Z09L-L</t>
        </is>
      </c>
      <c r="C1626" s="89">
        <f>SUMIF(数量表!D:H,B1626,数量表!H:H)</f>
        <v/>
      </c>
      <c r="D1626" t="n">
        <v>27</v>
      </c>
      <c r="E1626" t="n">
        <v>105</v>
      </c>
      <c r="F1626" s="86" t="n">
        <v>760</v>
      </c>
      <c r="H1626" s="87" t="n">
        <v>2</v>
      </c>
      <c r="I1626" s="214">
        <f>C1626*H1626</f>
        <v/>
      </c>
      <c r="J1626" s="29" t="n"/>
      <c r="K1626" s="96" t="n"/>
      <c r="L1626" s="97" t="n"/>
      <c r="M1626" s="97" t="n"/>
      <c r="N1626" s="98" t="inlineStr">
        <is>
          <t>27×105</t>
        </is>
      </c>
      <c r="O1626" s="99">
        <f>F1626</f>
        <v/>
      </c>
      <c r="P1626" s="99">
        <f>SUM(I1626)</f>
        <v/>
      </c>
      <c r="Q1626" s="117" t="n"/>
      <c r="R1626" s="118" t="n"/>
      <c r="S1626" s="118" t="n"/>
      <c r="T1626" s="119" t="n"/>
      <c r="U1626" s="120" t="n"/>
      <c r="V1626" s="120" t="n"/>
      <c r="W1626" s="121" t="n"/>
      <c r="X1626" s="122" t="n"/>
      <c r="Y1626" s="122" t="n"/>
      <c r="Z1626" s="143" t="n"/>
      <c r="AA1626" s="140" t="n"/>
      <c r="AB1626" s="140" t="n"/>
      <c r="AC1626" s="144" t="n"/>
      <c r="AD1626" s="142" t="n"/>
      <c r="AE1626" s="142" t="n"/>
    </row>
    <row r="1627" ht="15" customHeight="1" thickBot="1">
      <c r="B1627" s="85" t="inlineStr">
        <is>
          <t>5Z09L-L</t>
        </is>
      </c>
      <c r="C1627" s="89">
        <f>SUMIF(数量表!D:H,B1627,数量表!H:H)</f>
        <v/>
      </c>
      <c r="D1627" t="n">
        <v>27</v>
      </c>
      <c r="E1627" t="n">
        <v>105</v>
      </c>
      <c r="F1627" s="86" t="n">
        <v>976</v>
      </c>
      <c r="H1627" s="87" t="n">
        <v>2</v>
      </c>
      <c r="I1627" s="214">
        <f>C1627*H1627</f>
        <v/>
      </c>
      <c r="J1627" s="29" t="n"/>
      <c r="K1627" s="96" t="n"/>
      <c r="L1627" s="97" t="n"/>
      <c r="M1627" s="97" t="n"/>
      <c r="N1627" s="98" t="inlineStr">
        <is>
          <t>27×105</t>
        </is>
      </c>
      <c r="O1627" s="99">
        <f>F1627</f>
        <v/>
      </c>
      <c r="P1627" s="99">
        <f>SUM(I1627)</f>
        <v/>
      </c>
      <c r="Q1627" s="117" t="n"/>
      <c r="R1627" s="118" t="n"/>
      <c r="S1627" s="118" t="n"/>
      <c r="T1627" s="119" t="n"/>
      <c r="U1627" s="120" t="n"/>
      <c r="V1627" s="120" t="n"/>
      <c r="W1627" s="121" t="n"/>
      <c r="X1627" s="122" t="n"/>
      <c r="Y1627" s="122" t="n"/>
      <c r="Z1627" s="143" t="n"/>
      <c r="AA1627" s="140" t="n"/>
      <c r="AB1627" s="140" t="n"/>
      <c r="AC1627" s="144" t="n"/>
      <c r="AD1627" s="142" t="n"/>
      <c r="AE1627" s="142" t="n"/>
    </row>
    <row r="1628" ht="15" customHeight="1" thickBot="1">
      <c r="B1628" s="85" t="inlineStr">
        <is>
          <t>5Z09L-L</t>
        </is>
      </c>
      <c r="C1628" s="89">
        <f>SUMIF(数量表!D:H,B1628,数量表!H:H)</f>
        <v/>
      </c>
      <c r="D1628" t="n">
        <v>27</v>
      </c>
      <c r="E1628" t="n">
        <v>105</v>
      </c>
      <c r="F1628" s="86" t="n">
        <v>2557</v>
      </c>
      <c r="H1628" s="87" t="n">
        <v>1</v>
      </c>
      <c r="I1628" s="214">
        <f>C1628*H1628</f>
        <v/>
      </c>
      <c r="J1628" s="29" t="n"/>
      <c r="K1628" s="96" t="n"/>
      <c r="L1628" s="97" t="n"/>
      <c r="M1628" s="97" t="n"/>
      <c r="N1628" s="98" t="inlineStr">
        <is>
          <t>27×105</t>
        </is>
      </c>
      <c r="O1628" s="99">
        <f>F1628</f>
        <v/>
      </c>
      <c r="P1628" s="99">
        <f>SUM(I1628)</f>
        <v/>
      </c>
      <c r="Q1628" s="117" t="n"/>
      <c r="R1628" s="118" t="n"/>
      <c r="S1628" s="118" t="n"/>
      <c r="T1628" s="119" t="n"/>
      <c r="U1628" s="120" t="n"/>
      <c r="V1628" s="120" t="n"/>
      <c r="W1628" s="121" t="n"/>
      <c r="X1628" s="122" t="n"/>
      <c r="Y1628" s="122" t="n"/>
      <c r="Z1628" s="143" t="n"/>
      <c r="AA1628" s="140" t="n"/>
      <c r="AB1628" s="140" t="n"/>
      <c r="AC1628" s="144" t="n"/>
      <c r="AD1628" s="142" t="n"/>
      <c r="AE1628" s="142" t="n"/>
    </row>
    <row r="1629" ht="15" customHeight="1" thickBot="1">
      <c r="B1629" s="79" t="inlineStr">
        <is>
          <t>5Z09R</t>
        </is>
      </c>
      <c r="C1629" s="89">
        <f>SUMIF(数量表!D:H,B1629,数量表!H:H)</f>
        <v/>
      </c>
      <c r="D1629" s="80" t="n">
        <v>27</v>
      </c>
      <c r="E1629" s="80" t="n">
        <v>105</v>
      </c>
      <c r="F1629" s="81" t="n">
        <v>1554</v>
      </c>
      <c r="G1629" s="80" t="n"/>
      <c r="H1629" s="82" t="n">
        <v>1</v>
      </c>
      <c r="I1629" s="212">
        <f>C1629*H1629</f>
        <v/>
      </c>
      <c r="J1629" s="29" t="n"/>
      <c r="K1629" s="96" t="n"/>
      <c r="L1629" s="97" t="n"/>
      <c r="M1629" s="97" t="n"/>
      <c r="N1629" s="98" t="inlineStr">
        <is>
          <t>27×105</t>
        </is>
      </c>
      <c r="O1629" s="99">
        <f>F1629</f>
        <v/>
      </c>
      <c r="P1629" s="99">
        <f>SUM(I1629)</f>
        <v/>
      </c>
      <c r="Q1629" s="117" t="n"/>
      <c r="R1629" s="118" t="n"/>
      <c r="S1629" s="118" t="n"/>
      <c r="T1629" s="119" t="n"/>
      <c r="U1629" s="120" t="n"/>
      <c r="V1629" s="120" t="n"/>
      <c r="W1629" s="121" t="n"/>
      <c r="X1629" s="122" t="n"/>
      <c r="Y1629" s="122" t="n"/>
      <c r="Z1629" s="143" t="n"/>
      <c r="AA1629" s="140" t="n"/>
      <c r="AB1629" s="140" t="n"/>
      <c r="AC1629" s="144" t="n"/>
      <c r="AD1629" s="142" t="n"/>
      <c r="AE1629" s="142" t="n"/>
    </row>
    <row r="1630" ht="15" customHeight="1" thickBot="1">
      <c r="B1630" s="85" t="inlineStr">
        <is>
          <t>5Z09R</t>
        </is>
      </c>
      <c r="C1630" s="89">
        <f>SUMIF(数量表!D:H,B1630,数量表!H:H)</f>
        <v/>
      </c>
      <c r="D1630" t="n">
        <v>27</v>
      </c>
      <c r="E1630" t="n">
        <v>105</v>
      </c>
      <c r="F1630" s="86" t="n">
        <v>760</v>
      </c>
      <c r="H1630" s="87" t="n">
        <v>2</v>
      </c>
      <c r="I1630" s="214">
        <f>C1630*H1630</f>
        <v/>
      </c>
      <c r="J1630" s="29" t="n"/>
      <c r="K1630" s="96" t="n"/>
      <c r="L1630" s="97" t="n"/>
      <c r="M1630" s="97" t="n"/>
      <c r="N1630" s="98" t="inlineStr">
        <is>
          <t>27×105</t>
        </is>
      </c>
      <c r="O1630" s="99">
        <f>F1630</f>
        <v/>
      </c>
      <c r="P1630" s="99">
        <f>SUM(I1630)</f>
        <v/>
      </c>
      <c r="Q1630" s="117" t="n"/>
      <c r="R1630" s="118" t="n"/>
      <c r="S1630" s="118" t="n"/>
      <c r="T1630" s="119" t="n"/>
      <c r="U1630" s="120" t="n"/>
      <c r="V1630" s="120" t="n"/>
      <c r="W1630" s="121" t="n"/>
      <c r="X1630" s="122" t="n"/>
      <c r="Y1630" s="122" t="n"/>
      <c r="Z1630" s="143" t="n"/>
      <c r="AA1630" s="140" t="n"/>
      <c r="AB1630" s="140" t="n"/>
      <c r="AC1630" s="144" t="n"/>
      <c r="AD1630" s="142" t="n"/>
      <c r="AE1630" s="142" t="n"/>
    </row>
    <row r="1631" ht="15" customHeight="1" thickBot="1">
      <c r="B1631" s="85" t="inlineStr">
        <is>
          <t>5Z09R</t>
        </is>
      </c>
      <c r="C1631" s="89">
        <f>SUMIF(数量表!D:H,B1631,数量表!H:H)</f>
        <v/>
      </c>
      <c r="D1631" t="n">
        <v>27</v>
      </c>
      <c r="E1631" t="n">
        <v>105</v>
      </c>
      <c r="F1631" s="86" t="n">
        <v>976</v>
      </c>
      <c r="H1631" s="87" t="n">
        <v>2</v>
      </c>
      <c r="I1631" s="214">
        <f>C1631*H1631</f>
        <v/>
      </c>
      <c r="J1631" s="29" t="n"/>
      <c r="K1631" s="96" t="n"/>
      <c r="L1631" s="97" t="n"/>
      <c r="M1631" s="97" t="n"/>
      <c r="N1631" s="98" t="inlineStr">
        <is>
          <t>27×105</t>
        </is>
      </c>
      <c r="O1631" s="99">
        <f>F1631</f>
        <v/>
      </c>
      <c r="P1631" s="99">
        <f>SUM(I1631)</f>
        <v/>
      </c>
      <c r="Q1631" s="117" t="n"/>
      <c r="R1631" s="118" t="n"/>
      <c r="S1631" s="118" t="n"/>
      <c r="T1631" s="119" t="n"/>
      <c r="U1631" s="120" t="n"/>
      <c r="V1631" s="120" t="n"/>
      <c r="W1631" s="121" t="n"/>
      <c r="X1631" s="122" t="n"/>
      <c r="Y1631" s="122" t="n"/>
      <c r="Z1631" s="143" t="n"/>
      <c r="AA1631" s="140" t="n"/>
      <c r="AB1631" s="140" t="n"/>
      <c r="AC1631" s="144" t="n"/>
      <c r="AD1631" s="142" t="n"/>
      <c r="AE1631" s="142" t="n"/>
    </row>
    <row r="1632" ht="15" customHeight="1" thickBot="1">
      <c r="B1632" s="85" t="inlineStr">
        <is>
          <t>5Z09R</t>
        </is>
      </c>
      <c r="C1632" s="89">
        <f>SUMIF(数量表!D:H,B1632,数量表!H:H)</f>
        <v/>
      </c>
      <c r="D1632" t="n">
        <v>27</v>
      </c>
      <c r="E1632" t="n">
        <v>105</v>
      </c>
      <c r="F1632" s="86" t="n">
        <v>2557</v>
      </c>
      <c r="H1632" s="87" t="n">
        <v>1</v>
      </c>
      <c r="I1632" s="214">
        <f>C1632*H1632</f>
        <v/>
      </c>
      <c r="J1632" s="29" t="n"/>
      <c r="K1632" s="96" t="n"/>
      <c r="L1632" s="97" t="n"/>
      <c r="M1632" s="97" t="n"/>
      <c r="N1632" s="98" t="inlineStr">
        <is>
          <t>27×105</t>
        </is>
      </c>
      <c r="O1632" s="99">
        <f>F1632</f>
        <v/>
      </c>
      <c r="P1632" s="99">
        <f>SUM(I1632)</f>
        <v/>
      </c>
      <c r="Q1632" s="117" t="n"/>
      <c r="R1632" s="118" t="n"/>
      <c r="S1632" s="118" t="n"/>
      <c r="T1632" s="119" t="n"/>
      <c r="U1632" s="120" t="n"/>
      <c r="V1632" s="120" t="n"/>
      <c r="W1632" s="121" t="n"/>
      <c r="X1632" s="122" t="n"/>
      <c r="Y1632" s="122" t="n"/>
      <c r="Z1632" s="143" t="n"/>
      <c r="AA1632" s="140" t="n"/>
      <c r="AB1632" s="140" t="n"/>
      <c r="AC1632" s="144" t="n"/>
      <c r="AD1632" s="142" t="n"/>
      <c r="AE1632" s="142" t="n"/>
    </row>
    <row r="1633" ht="15" customHeight="1" thickBot="1">
      <c r="B1633" s="79" t="inlineStr">
        <is>
          <t>5Z09-R</t>
        </is>
      </c>
      <c r="C1633" s="89">
        <f>SUMIF(数量表!D:H,B1633,数量表!H:H)</f>
        <v/>
      </c>
      <c r="D1633" s="80" t="n">
        <v>27</v>
      </c>
      <c r="E1633" s="80" t="n">
        <v>105</v>
      </c>
      <c r="F1633" s="81" t="n">
        <v>1554</v>
      </c>
      <c r="G1633" s="80" t="n"/>
      <c r="H1633" s="82" t="n">
        <v>1</v>
      </c>
      <c r="I1633" s="212">
        <f>C1633*H1633</f>
        <v/>
      </c>
      <c r="J1633" s="29" t="n"/>
      <c r="K1633" s="96" t="n"/>
      <c r="L1633" s="97" t="n"/>
      <c r="M1633" s="97" t="n"/>
      <c r="N1633" s="98" t="inlineStr">
        <is>
          <t>27×105</t>
        </is>
      </c>
      <c r="O1633" s="99">
        <f>F1633</f>
        <v/>
      </c>
      <c r="P1633" s="99">
        <f>SUM(I1633)</f>
        <v/>
      </c>
      <c r="Q1633" s="117" t="n"/>
      <c r="R1633" s="118" t="n"/>
      <c r="S1633" s="118" t="n"/>
      <c r="T1633" s="119" t="n"/>
      <c r="U1633" s="120" t="n"/>
      <c r="V1633" s="120" t="n"/>
      <c r="W1633" s="121" t="n"/>
      <c r="X1633" s="122" t="n"/>
      <c r="Y1633" s="122" t="n"/>
      <c r="Z1633" s="143" t="n"/>
      <c r="AA1633" s="140" t="n"/>
      <c r="AB1633" s="140" t="n"/>
      <c r="AC1633" s="144" t="n"/>
      <c r="AD1633" s="142" t="n"/>
      <c r="AE1633" s="142" t="n"/>
    </row>
    <row r="1634" ht="15" customHeight="1" thickBot="1">
      <c r="B1634" s="85" t="inlineStr">
        <is>
          <t>5Z09-R</t>
        </is>
      </c>
      <c r="C1634" s="89">
        <f>SUMIF(数量表!D:H,B1634,数量表!H:H)</f>
        <v/>
      </c>
      <c r="D1634" t="n">
        <v>27</v>
      </c>
      <c r="E1634" t="n">
        <v>105</v>
      </c>
      <c r="F1634" s="86" t="n">
        <v>800</v>
      </c>
      <c r="H1634" s="87" t="n">
        <v>2</v>
      </c>
      <c r="I1634" s="214">
        <f>C1634*H1634</f>
        <v/>
      </c>
      <c r="J1634" s="29" t="n"/>
      <c r="K1634" s="96" t="n"/>
      <c r="L1634" s="97" t="n"/>
      <c r="M1634" s="97" t="n"/>
      <c r="N1634" s="98" t="inlineStr">
        <is>
          <t>27×105</t>
        </is>
      </c>
      <c r="O1634" s="99">
        <f>F1634</f>
        <v/>
      </c>
      <c r="P1634" s="99">
        <f>SUM(I1634)</f>
        <v/>
      </c>
      <c r="Q1634" s="117" t="n"/>
      <c r="R1634" s="118" t="n"/>
      <c r="S1634" s="118" t="n"/>
      <c r="T1634" s="119" t="n"/>
      <c r="U1634" s="120" t="n"/>
      <c r="V1634" s="120" t="n"/>
      <c r="W1634" s="121" t="n"/>
      <c r="X1634" s="122" t="n"/>
      <c r="Y1634" s="122" t="n"/>
      <c r="Z1634" s="143" t="n"/>
      <c r="AA1634" s="140" t="n"/>
      <c r="AB1634" s="140" t="n"/>
      <c r="AC1634" s="144" t="n"/>
      <c r="AD1634" s="142" t="n"/>
      <c r="AE1634" s="142" t="n"/>
    </row>
    <row r="1635" ht="15" customHeight="1" thickBot="1">
      <c r="B1635" s="85" t="inlineStr">
        <is>
          <t>5Z09-R</t>
        </is>
      </c>
      <c r="C1635" s="89">
        <f>SUMIF(数量表!D:H,B1635,数量表!H:H)</f>
        <v/>
      </c>
      <c r="D1635" t="n">
        <v>27</v>
      </c>
      <c r="E1635" t="n">
        <v>105</v>
      </c>
      <c r="F1635" s="86" t="n">
        <v>976</v>
      </c>
      <c r="H1635" s="87" t="n">
        <v>2</v>
      </c>
      <c r="I1635" s="214">
        <f>C1635*H1635</f>
        <v/>
      </c>
      <c r="J1635" s="29" t="n"/>
      <c r="K1635" s="96" t="n"/>
      <c r="L1635" s="97" t="n"/>
      <c r="M1635" s="97" t="n"/>
      <c r="N1635" s="98" t="inlineStr">
        <is>
          <t>27×105</t>
        </is>
      </c>
      <c r="O1635" s="99">
        <f>F1635</f>
        <v/>
      </c>
      <c r="P1635" s="99">
        <f>SUM(I1635)</f>
        <v/>
      </c>
      <c r="Q1635" s="117" t="n"/>
      <c r="R1635" s="118" t="n"/>
      <c r="S1635" s="118" t="n"/>
      <c r="T1635" s="119" t="n"/>
      <c r="U1635" s="120" t="n"/>
      <c r="V1635" s="120" t="n"/>
      <c r="W1635" s="121" t="n"/>
      <c r="X1635" s="122" t="n"/>
      <c r="Y1635" s="122" t="n"/>
      <c r="Z1635" s="143" t="n"/>
      <c r="AA1635" s="140" t="n"/>
      <c r="AB1635" s="140" t="n"/>
      <c r="AC1635" s="144" t="n"/>
      <c r="AD1635" s="142" t="n"/>
      <c r="AE1635" s="142" t="n"/>
    </row>
    <row r="1636" ht="15" customHeight="1" thickBot="1">
      <c r="B1636" s="79" t="inlineStr">
        <is>
          <t>5Z09L-R</t>
        </is>
      </c>
      <c r="C1636" s="89">
        <f>SUMIF(数量表!D:H,B1636,数量表!H:H)</f>
        <v/>
      </c>
      <c r="D1636" s="80" t="n">
        <v>27</v>
      </c>
      <c r="E1636" s="80" t="n">
        <v>105</v>
      </c>
      <c r="F1636" s="81" t="n">
        <v>1554</v>
      </c>
      <c r="G1636" s="80" t="n"/>
      <c r="H1636" s="82" t="n">
        <v>1</v>
      </c>
      <c r="I1636" s="212">
        <f>C1636*H1636</f>
        <v/>
      </c>
      <c r="J1636" s="29" t="n"/>
      <c r="K1636" s="96" t="n"/>
      <c r="L1636" s="97" t="n"/>
      <c r="M1636" s="97" t="n"/>
      <c r="N1636" s="98" t="inlineStr">
        <is>
          <t>27×105</t>
        </is>
      </c>
      <c r="O1636" s="99">
        <f>F1636</f>
        <v/>
      </c>
      <c r="P1636" s="99">
        <f>SUM(I1636)</f>
        <v/>
      </c>
      <c r="Q1636" s="117" t="n"/>
      <c r="R1636" s="118" t="n"/>
      <c r="S1636" s="118" t="n"/>
      <c r="T1636" s="119" t="n"/>
      <c r="U1636" s="120" t="n"/>
      <c r="V1636" s="120" t="n"/>
      <c r="W1636" s="121" t="n"/>
      <c r="X1636" s="122" t="n"/>
      <c r="Y1636" s="122" t="n"/>
      <c r="Z1636" s="143" t="n"/>
      <c r="AA1636" s="140" t="n"/>
      <c r="AB1636" s="140" t="n"/>
      <c r="AC1636" s="144" t="n"/>
      <c r="AD1636" s="142" t="n"/>
      <c r="AE1636" s="142" t="n"/>
    </row>
    <row r="1637" ht="15" customHeight="1" thickBot="1">
      <c r="B1637" s="85" t="inlineStr">
        <is>
          <t>5Z09L-R</t>
        </is>
      </c>
      <c r="C1637" s="89">
        <f>SUMIF(数量表!D:H,B1637,数量表!H:H)</f>
        <v/>
      </c>
      <c r="D1637" t="n">
        <v>27</v>
      </c>
      <c r="E1637" t="n">
        <v>105</v>
      </c>
      <c r="F1637" s="86" t="n">
        <v>760</v>
      </c>
      <c r="H1637" s="87" t="n">
        <v>2</v>
      </c>
      <c r="I1637" s="214">
        <f>C1637*H1637</f>
        <v/>
      </c>
      <c r="J1637" s="29" t="n"/>
      <c r="K1637" s="96" t="n"/>
      <c r="L1637" s="97" t="n"/>
      <c r="M1637" s="97" t="n"/>
      <c r="N1637" s="98" t="inlineStr">
        <is>
          <t>27×105</t>
        </is>
      </c>
      <c r="O1637" s="99">
        <f>F1637</f>
        <v/>
      </c>
      <c r="P1637" s="99">
        <f>SUM(I1637)</f>
        <v/>
      </c>
      <c r="Q1637" s="117" t="n"/>
      <c r="R1637" s="118" t="n"/>
      <c r="S1637" s="118" t="n"/>
      <c r="T1637" s="119" t="n"/>
      <c r="U1637" s="120" t="n"/>
      <c r="V1637" s="120" t="n"/>
      <c r="W1637" s="121" t="n"/>
      <c r="X1637" s="122" t="n"/>
      <c r="Y1637" s="122" t="n"/>
      <c r="Z1637" s="143" t="n"/>
      <c r="AA1637" s="140" t="n"/>
      <c r="AB1637" s="140" t="n"/>
      <c r="AC1637" s="144" t="n"/>
      <c r="AD1637" s="142" t="n"/>
      <c r="AE1637" s="142" t="n"/>
    </row>
    <row r="1638" ht="15" customHeight="1" thickBot="1">
      <c r="B1638" s="85" t="inlineStr">
        <is>
          <t>5Z09L-R</t>
        </is>
      </c>
      <c r="C1638" s="89">
        <f>SUMIF(数量表!D:H,B1638,数量表!H:H)</f>
        <v/>
      </c>
      <c r="D1638" t="n">
        <v>27</v>
      </c>
      <c r="E1638" t="n">
        <v>105</v>
      </c>
      <c r="F1638" s="86" t="n">
        <v>976</v>
      </c>
      <c r="H1638" s="87" t="n">
        <v>2</v>
      </c>
      <c r="I1638" s="214">
        <f>C1638*H1638</f>
        <v/>
      </c>
      <c r="J1638" s="29" t="n"/>
      <c r="K1638" s="96" t="n"/>
      <c r="L1638" s="97" t="n"/>
      <c r="M1638" s="97" t="n"/>
      <c r="N1638" s="98" t="inlineStr">
        <is>
          <t>27×105</t>
        </is>
      </c>
      <c r="O1638" s="99">
        <f>F1638</f>
        <v/>
      </c>
      <c r="P1638" s="99">
        <f>SUM(I1638)</f>
        <v/>
      </c>
      <c r="Q1638" s="117" t="n"/>
      <c r="R1638" s="118" t="n"/>
      <c r="S1638" s="118" t="n"/>
      <c r="T1638" s="119" t="n"/>
      <c r="U1638" s="120" t="n"/>
      <c r="V1638" s="120" t="n"/>
      <c r="W1638" s="121" t="n"/>
      <c r="X1638" s="122" t="n"/>
      <c r="Y1638" s="122" t="n"/>
      <c r="Z1638" s="143" t="n"/>
      <c r="AA1638" s="140" t="n"/>
      <c r="AB1638" s="140" t="n"/>
      <c r="AC1638" s="144" t="n"/>
      <c r="AD1638" s="142" t="n"/>
      <c r="AE1638" s="142" t="n"/>
    </row>
    <row r="1639" ht="15" customHeight="1" thickBot="1">
      <c r="B1639" s="85" t="inlineStr">
        <is>
          <t>5Z09L-R</t>
        </is>
      </c>
      <c r="C1639" s="89">
        <f>SUMIF(数量表!D:H,B1639,数量表!H:H)</f>
        <v/>
      </c>
      <c r="D1639" t="n">
        <v>27</v>
      </c>
      <c r="E1639" t="n">
        <v>105</v>
      </c>
      <c r="F1639" s="86" t="n">
        <v>2557</v>
      </c>
      <c r="H1639" s="87" t="n">
        <v>1</v>
      </c>
      <c r="I1639" s="214">
        <f>C1639*H1639</f>
        <v/>
      </c>
      <c r="J1639" s="29" t="n"/>
      <c r="K1639" s="96" t="n"/>
      <c r="L1639" s="97" t="n"/>
      <c r="M1639" s="97" t="n"/>
      <c r="N1639" s="98" t="inlineStr">
        <is>
          <t>27×105</t>
        </is>
      </c>
      <c r="O1639" s="99">
        <f>F1639</f>
        <v/>
      </c>
      <c r="P1639" s="99">
        <f>SUM(I1639)</f>
        <v/>
      </c>
      <c r="Q1639" s="117" t="n"/>
      <c r="R1639" s="118" t="n"/>
      <c r="S1639" s="118" t="n"/>
      <c r="T1639" s="119" t="n"/>
      <c r="U1639" s="120" t="n"/>
      <c r="V1639" s="120" t="n"/>
      <c r="W1639" s="121" t="n"/>
      <c r="X1639" s="122" t="n"/>
      <c r="Y1639" s="122" t="n"/>
      <c r="Z1639" s="143" t="n"/>
      <c r="AA1639" s="140" t="n"/>
      <c r="AB1639" s="140" t="n"/>
      <c r="AC1639" s="144" t="n"/>
      <c r="AD1639" s="142" t="n"/>
      <c r="AE1639" s="142" t="n"/>
    </row>
    <row r="1640" ht="15" customHeight="1" thickBot="1">
      <c r="B1640" s="79" t="inlineStr">
        <is>
          <t>45M5Z09</t>
        </is>
      </c>
      <c r="C1640" s="89">
        <f>SUMIF(数量表!D:H,B1640,数量表!H:H)</f>
        <v/>
      </c>
      <c r="D1640" s="80" t="n">
        <v>27</v>
      </c>
      <c r="E1640" s="80" t="n">
        <v>105</v>
      </c>
      <c r="F1640" s="81" t="n">
        <v>1304</v>
      </c>
      <c r="G1640" s="80" t="n"/>
      <c r="H1640" s="82" t="n">
        <v>1</v>
      </c>
      <c r="I1640" s="212">
        <f>C1640*H1640</f>
        <v/>
      </c>
      <c r="J1640" s="29" t="n"/>
      <c r="K1640" s="96" t="n"/>
      <c r="L1640" s="97" t="n"/>
      <c r="M1640" s="97" t="n"/>
      <c r="N1640" s="98" t="inlineStr">
        <is>
          <t>27×105</t>
        </is>
      </c>
      <c r="O1640" s="99">
        <f>F1640</f>
        <v/>
      </c>
      <c r="P1640" s="99">
        <f>SUM(I1640)</f>
        <v/>
      </c>
      <c r="Q1640" s="117" t="n"/>
      <c r="R1640" s="118" t="n"/>
      <c r="S1640" s="118" t="n"/>
      <c r="T1640" s="119" t="n"/>
      <c r="U1640" s="120" t="n"/>
      <c r="V1640" s="120" t="n"/>
      <c r="W1640" s="121" t="n"/>
      <c r="X1640" s="122" t="n"/>
      <c r="Y1640" s="122" t="n"/>
      <c r="Z1640" s="143" t="n"/>
      <c r="AA1640" s="140" t="n"/>
      <c r="AB1640" s="140" t="n"/>
      <c r="AC1640" s="144" t="n"/>
      <c r="AD1640" s="142" t="n"/>
      <c r="AE1640" s="142" t="n"/>
    </row>
    <row r="1641" ht="15" customHeight="1" thickBot="1">
      <c r="B1641" s="85" t="inlineStr">
        <is>
          <t>45M5Z09</t>
        </is>
      </c>
      <c r="C1641" s="89">
        <f>SUMIF(数量表!D:H,B1641,数量表!H:H)</f>
        <v/>
      </c>
      <c r="D1641" t="n">
        <v>27</v>
      </c>
      <c r="E1641" t="n">
        <v>105</v>
      </c>
      <c r="F1641" s="86" t="n">
        <v>800</v>
      </c>
      <c r="H1641" s="87" t="n">
        <v>2</v>
      </c>
      <c r="I1641" s="214">
        <f>C1641*H1641</f>
        <v/>
      </c>
      <c r="J1641" s="29" t="n"/>
      <c r="K1641" s="96" t="n"/>
      <c r="L1641" s="97" t="n"/>
      <c r="M1641" s="97" t="n"/>
      <c r="N1641" s="98" t="inlineStr">
        <is>
          <t>27×105</t>
        </is>
      </c>
      <c r="O1641" s="99">
        <f>F1641</f>
        <v/>
      </c>
      <c r="P1641" s="99">
        <f>SUM(I1641)</f>
        <v/>
      </c>
      <c r="Q1641" s="117" t="n"/>
      <c r="R1641" s="118" t="n"/>
      <c r="S1641" s="118" t="n"/>
      <c r="T1641" s="119" t="n"/>
      <c r="U1641" s="120" t="n"/>
      <c r="V1641" s="120" t="n"/>
      <c r="W1641" s="121" t="n"/>
      <c r="X1641" s="122" t="n"/>
      <c r="Y1641" s="122" t="n"/>
      <c r="Z1641" s="143" t="n"/>
      <c r="AA1641" s="140" t="n"/>
      <c r="AB1641" s="140" t="n"/>
      <c r="AC1641" s="144" t="n"/>
      <c r="AD1641" s="142" t="n"/>
      <c r="AE1641" s="142" t="n"/>
    </row>
    <row r="1642" ht="15" customHeight="1" thickBot="1">
      <c r="B1642" s="85" t="inlineStr">
        <is>
          <t>45M5Z09</t>
        </is>
      </c>
      <c r="C1642" s="89">
        <f>SUMIF(数量表!D:H,B1642,数量表!H:H)</f>
        <v/>
      </c>
      <c r="D1642" t="n">
        <v>27</v>
      </c>
      <c r="E1642" t="n">
        <v>105</v>
      </c>
      <c r="F1642" s="86" t="n">
        <v>976</v>
      </c>
      <c r="H1642" s="87" t="n">
        <v>2</v>
      </c>
      <c r="I1642" s="214">
        <f>C1642*H1642</f>
        <v/>
      </c>
      <c r="J1642" s="29" t="n"/>
      <c r="K1642" s="96" t="n"/>
      <c r="L1642" s="97" t="n"/>
      <c r="M1642" s="97" t="n"/>
      <c r="N1642" s="98" t="inlineStr">
        <is>
          <t>27×105</t>
        </is>
      </c>
      <c r="O1642" s="99">
        <f>F1642</f>
        <v/>
      </c>
      <c r="P1642" s="99">
        <f>SUM(I1642)</f>
        <v/>
      </c>
      <c r="Q1642" s="117" t="n"/>
      <c r="R1642" s="118" t="n"/>
      <c r="S1642" s="118" t="n"/>
      <c r="T1642" s="119" t="n"/>
      <c r="U1642" s="120" t="n"/>
      <c r="V1642" s="120" t="n"/>
      <c r="W1642" s="121" t="n"/>
      <c r="X1642" s="122" t="n"/>
      <c r="Y1642" s="122" t="n"/>
      <c r="Z1642" s="143" t="n"/>
      <c r="AA1642" s="140" t="n"/>
      <c r="AB1642" s="140" t="n"/>
      <c r="AC1642" s="144" t="n"/>
      <c r="AD1642" s="142" t="n"/>
      <c r="AE1642" s="142" t="n"/>
    </row>
    <row r="1643" ht="15" customHeight="1" thickBot="1">
      <c r="B1643" s="79" t="inlineStr">
        <is>
          <t>45M5Z09L</t>
        </is>
      </c>
      <c r="C1643" s="89">
        <f>SUMIF(数量表!D:H,B1643,数量表!H:H)</f>
        <v/>
      </c>
      <c r="D1643" s="80" t="n">
        <v>27</v>
      </c>
      <c r="E1643" s="80" t="n">
        <v>105</v>
      </c>
      <c r="F1643" s="81" t="n">
        <v>1304</v>
      </c>
      <c r="G1643" s="80" t="n"/>
      <c r="H1643" s="82" t="n">
        <v>1</v>
      </c>
      <c r="I1643" s="212">
        <f>C1643*H1643</f>
        <v/>
      </c>
      <c r="J1643" s="29" t="n"/>
      <c r="K1643" s="96" t="n"/>
      <c r="L1643" s="97" t="n"/>
      <c r="M1643" s="97" t="n"/>
      <c r="N1643" s="98" t="inlineStr">
        <is>
          <t>27×105</t>
        </is>
      </c>
      <c r="O1643" s="99">
        <f>F1643</f>
        <v/>
      </c>
      <c r="P1643" s="99">
        <f>SUM(I1643)</f>
        <v/>
      </c>
      <c r="Q1643" s="117" t="n"/>
      <c r="R1643" s="118" t="n"/>
      <c r="S1643" s="118" t="n"/>
      <c r="T1643" s="119" t="n"/>
      <c r="U1643" s="120" t="n"/>
      <c r="V1643" s="120" t="n"/>
      <c r="W1643" s="121" t="n"/>
      <c r="X1643" s="122" t="n"/>
      <c r="Y1643" s="122" t="n"/>
      <c r="Z1643" s="143" t="n"/>
      <c r="AA1643" s="140" t="n"/>
      <c r="AB1643" s="140" t="n"/>
      <c r="AC1643" s="144" t="n"/>
      <c r="AD1643" s="142" t="n"/>
      <c r="AE1643" s="142" t="n"/>
    </row>
    <row r="1644" ht="15" customHeight="1" thickBot="1">
      <c r="B1644" s="85" t="inlineStr">
        <is>
          <t>45M5Z09L</t>
        </is>
      </c>
      <c r="C1644" s="89">
        <f>SUMIF(数量表!D:H,B1644,数量表!H:H)</f>
        <v/>
      </c>
      <c r="D1644" t="n">
        <v>27</v>
      </c>
      <c r="E1644" t="n">
        <v>105</v>
      </c>
      <c r="F1644" s="86" t="n">
        <v>760</v>
      </c>
      <c r="H1644" s="87" t="n">
        <v>2</v>
      </c>
      <c r="I1644" s="214">
        <f>C1644*H1644</f>
        <v/>
      </c>
      <c r="J1644" s="29" t="n"/>
      <c r="K1644" s="96" t="n"/>
      <c r="L1644" s="97" t="n"/>
      <c r="M1644" s="97" t="n"/>
      <c r="N1644" s="98" t="inlineStr">
        <is>
          <t>27×105</t>
        </is>
      </c>
      <c r="O1644" s="99">
        <f>F1644</f>
        <v/>
      </c>
      <c r="P1644" s="99">
        <f>SUM(I1644)</f>
        <v/>
      </c>
      <c r="Q1644" s="117" t="n"/>
      <c r="R1644" s="118" t="n"/>
      <c r="S1644" s="118" t="n"/>
      <c r="T1644" s="119" t="n"/>
      <c r="U1644" s="120" t="n"/>
      <c r="V1644" s="120" t="n"/>
      <c r="W1644" s="121" t="n"/>
      <c r="X1644" s="122" t="n"/>
      <c r="Y1644" s="122" t="n"/>
      <c r="Z1644" s="143" t="n"/>
      <c r="AA1644" s="140" t="n"/>
      <c r="AB1644" s="140" t="n"/>
      <c r="AC1644" s="144" t="n"/>
      <c r="AD1644" s="142" t="n"/>
      <c r="AE1644" s="142" t="n"/>
    </row>
    <row r="1645" ht="15" customHeight="1" thickBot="1">
      <c r="B1645" s="85" t="inlineStr">
        <is>
          <t>45M5Z09L</t>
        </is>
      </c>
      <c r="C1645" s="89">
        <f>SUMIF(数量表!D:H,B1645,数量表!H:H)</f>
        <v/>
      </c>
      <c r="D1645" t="n">
        <v>27</v>
      </c>
      <c r="E1645" t="n">
        <v>105</v>
      </c>
      <c r="F1645" s="86" t="n">
        <v>976</v>
      </c>
      <c r="H1645" s="87" t="n">
        <v>2</v>
      </c>
      <c r="I1645" s="214">
        <f>C1645*H1645</f>
        <v/>
      </c>
      <c r="J1645" s="29" t="n"/>
      <c r="K1645" s="96" t="n"/>
      <c r="L1645" s="97" t="n"/>
      <c r="M1645" s="97" t="n"/>
      <c r="N1645" s="98" t="inlineStr">
        <is>
          <t>27×105</t>
        </is>
      </c>
      <c r="O1645" s="99">
        <f>F1645</f>
        <v/>
      </c>
      <c r="P1645" s="99">
        <f>SUM(I1645)</f>
        <v/>
      </c>
      <c r="Q1645" s="117" t="n"/>
      <c r="R1645" s="118" t="n"/>
      <c r="S1645" s="118" t="n"/>
      <c r="T1645" s="119" t="n"/>
      <c r="U1645" s="120" t="n"/>
      <c r="V1645" s="120" t="n"/>
      <c r="W1645" s="121" t="n"/>
      <c r="X1645" s="122" t="n"/>
      <c r="Y1645" s="122" t="n"/>
      <c r="Z1645" s="143" t="n"/>
      <c r="AA1645" s="140" t="n"/>
      <c r="AB1645" s="140" t="n"/>
      <c r="AC1645" s="144" t="n"/>
      <c r="AD1645" s="142" t="n"/>
      <c r="AE1645" s="142" t="n"/>
    </row>
    <row r="1646" ht="15" customHeight="1" thickBot="1">
      <c r="B1646" s="85" t="inlineStr">
        <is>
          <t>45M5Z09L</t>
        </is>
      </c>
      <c r="C1646" s="89">
        <f>SUMIF(数量表!D:H,B1646,数量表!H:H)</f>
        <v/>
      </c>
      <c r="D1646" t="n">
        <v>27</v>
      </c>
      <c r="E1646" t="n">
        <v>105</v>
      </c>
      <c r="F1646" s="86" t="n">
        <v>2307</v>
      </c>
      <c r="H1646" s="87" t="n">
        <v>1</v>
      </c>
      <c r="I1646" s="214">
        <f>C1646*H1646</f>
        <v/>
      </c>
      <c r="J1646" s="29" t="n"/>
      <c r="K1646" s="96" t="n"/>
      <c r="L1646" s="97" t="n"/>
      <c r="M1646" s="97" t="n"/>
      <c r="N1646" s="98" t="inlineStr">
        <is>
          <t>27×105</t>
        </is>
      </c>
      <c r="O1646" s="99">
        <f>F1646</f>
        <v/>
      </c>
      <c r="P1646" s="99">
        <f>SUM(I1646)</f>
        <v/>
      </c>
      <c r="Q1646" s="117" t="n"/>
      <c r="R1646" s="118" t="n"/>
      <c r="S1646" s="118" t="n"/>
      <c r="T1646" s="119" t="n"/>
      <c r="U1646" s="120" t="n"/>
      <c r="V1646" s="120" t="n"/>
      <c r="W1646" s="121" t="n"/>
      <c r="X1646" s="122" t="n"/>
      <c r="Y1646" s="122" t="n"/>
      <c r="Z1646" s="143" t="n"/>
      <c r="AA1646" s="140" t="n"/>
      <c r="AB1646" s="140" t="n"/>
      <c r="AC1646" s="144" t="n"/>
      <c r="AD1646" s="142" t="n"/>
      <c r="AE1646" s="142" t="n"/>
    </row>
    <row r="1647" ht="15" customHeight="1" thickBot="1">
      <c r="B1647" s="79" t="inlineStr">
        <is>
          <t>45M5Z09-L</t>
        </is>
      </c>
      <c r="C1647" s="89">
        <f>SUMIF(数量表!D:H,B1647,数量表!H:H)</f>
        <v/>
      </c>
      <c r="D1647" s="80" t="n">
        <v>27</v>
      </c>
      <c r="E1647" s="80" t="n">
        <v>105</v>
      </c>
      <c r="F1647" s="81" t="n">
        <v>1304</v>
      </c>
      <c r="G1647" s="80" t="n"/>
      <c r="H1647" s="82" t="n">
        <v>1</v>
      </c>
      <c r="I1647" s="212">
        <f>C1647*H1647</f>
        <v/>
      </c>
      <c r="J1647" s="29" t="n"/>
      <c r="K1647" s="96" t="n"/>
      <c r="L1647" s="97" t="n"/>
      <c r="M1647" s="97" t="n"/>
      <c r="N1647" s="98" t="inlineStr">
        <is>
          <t>27×105</t>
        </is>
      </c>
      <c r="O1647" s="99">
        <f>F1647</f>
        <v/>
      </c>
      <c r="P1647" s="99">
        <f>SUM(I1647)</f>
        <v/>
      </c>
      <c r="Q1647" s="117" t="n"/>
      <c r="R1647" s="118" t="n"/>
      <c r="S1647" s="118" t="n"/>
      <c r="T1647" s="119" t="n"/>
      <c r="U1647" s="120" t="n"/>
      <c r="V1647" s="120" t="n"/>
      <c r="W1647" s="121" t="n"/>
      <c r="X1647" s="122" t="n"/>
      <c r="Y1647" s="122" t="n"/>
      <c r="Z1647" s="143" t="n"/>
      <c r="AA1647" s="140" t="n"/>
      <c r="AB1647" s="140" t="n"/>
      <c r="AC1647" s="144" t="n"/>
      <c r="AD1647" s="142" t="n"/>
      <c r="AE1647" s="142" t="n"/>
    </row>
    <row r="1648" ht="15" customHeight="1" thickBot="1">
      <c r="B1648" s="85" t="inlineStr">
        <is>
          <t>45M5Z09-L</t>
        </is>
      </c>
      <c r="C1648" s="89">
        <f>SUMIF(数量表!D:H,B1648,数量表!H:H)</f>
        <v/>
      </c>
      <c r="D1648" t="n">
        <v>27</v>
      </c>
      <c r="E1648" t="n">
        <v>105</v>
      </c>
      <c r="F1648" s="86" t="n">
        <v>800</v>
      </c>
      <c r="H1648" s="87" t="n">
        <v>2</v>
      </c>
      <c r="I1648" s="214">
        <f>C1648*H1648</f>
        <v/>
      </c>
      <c r="J1648" s="29" t="n"/>
      <c r="K1648" s="96" t="n"/>
      <c r="L1648" s="97" t="n"/>
      <c r="M1648" s="97" t="n"/>
      <c r="N1648" s="98" t="inlineStr">
        <is>
          <t>27×105</t>
        </is>
      </c>
      <c r="O1648" s="99">
        <f>F1648</f>
        <v/>
      </c>
      <c r="P1648" s="99">
        <f>SUM(I1648)</f>
        <v/>
      </c>
      <c r="Q1648" s="117" t="n"/>
      <c r="R1648" s="118" t="n"/>
      <c r="S1648" s="118" t="n"/>
      <c r="T1648" s="119" t="n"/>
      <c r="U1648" s="120" t="n"/>
      <c r="V1648" s="120" t="n"/>
      <c r="W1648" s="121" t="n"/>
      <c r="X1648" s="122" t="n"/>
      <c r="Y1648" s="122" t="n"/>
      <c r="Z1648" s="143" t="n"/>
      <c r="AA1648" s="140" t="n"/>
      <c r="AB1648" s="140" t="n"/>
      <c r="AC1648" s="144" t="n"/>
      <c r="AD1648" s="142" t="n"/>
      <c r="AE1648" s="142" t="n"/>
    </row>
    <row r="1649" ht="15" customHeight="1" thickBot="1">
      <c r="B1649" s="85" t="inlineStr">
        <is>
          <t>45M5Z09-L</t>
        </is>
      </c>
      <c r="C1649" s="89">
        <f>SUMIF(数量表!D:H,B1649,数量表!H:H)</f>
        <v/>
      </c>
      <c r="D1649" t="n">
        <v>27</v>
      </c>
      <c r="E1649" t="n">
        <v>105</v>
      </c>
      <c r="F1649" s="86" t="n">
        <v>976</v>
      </c>
      <c r="H1649" s="87" t="n">
        <v>2</v>
      </c>
      <c r="I1649" s="214">
        <f>C1649*H1649</f>
        <v/>
      </c>
      <c r="J1649" s="29" t="n"/>
      <c r="K1649" s="96" t="n"/>
      <c r="L1649" s="97" t="n"/>
      <c r="M1649" s="97" t="n"/>
      <c r="N1649" s="98" t="inlineStr">
        <is>
          <t>27×105</t>
        </is>
      </c>
      <c r="O1649" s="99">
        <f>F1649</f>
        <v/>
      </c>
      <c r="P1649" s="99">
        <f>SUM(I1649)</f>
        <v/>
      </c>
      <c r="Q1649" s="117" t="n"/>
      <c r="R1649" s="118" t="n"/>
      <c r="S1649" s="118" t="n"/>
      <c r="T1649" s="119" t="n"/>
      <c r="U1649" s="120" t="n"/>
      <c r="V1649" s="120" t="n"/>
      <c r="W1649" s="121" t="n"/>
      <c r="X1649" s="122" t="n"/>
      <c r="Y1649" s="122" t="n"/>
      <c r="Z1649" s="143" t="n"/>
      <c r="AA1649" s="140" t="n"/>
      <c r="AB1649" s="140" t="n"/>
      <c r="AC1649" s="144" t="n"/>
      <c r="AD1649" s="142" t="n"/>
      <c r="AE1649" s="142" t="n"/>
    </row>
    <row r="1650" ht="15" customHeight="1" thickBot="1">
      <c r="B1650" s="79" t="inlineStr">
        <is>
          <t>45M5Z09L-L</t>
        </is>
      </c>
      <c r="C1650" s="89">
        <f>SUMIF(数量表!D:H,B1650,数量表!H:H)</f>
        <v/>
      </c>
      <c r="D1650" s="80" t="n">
        <v>27</v>
      </c>
      <c r="E1650" s="80" t="n">
        <v>105</v>
      </c>
      <c r="F1650" s="81" t="n">
        <v>1304</v>
      </c>
      <c r="G1650" s="80" t="n"/>
      <c r="H1650" s="82" t="n">
        <v>1</v>
      </c>
      <c r="I1650" s="212">
        <f>C1650*H1650</f>
        <v/>
      </c>
      <c r="J1650" s="29" t="n"/>
      <c r="K1650" s="96" t="n"/>
      <c r="L1650" s="97" t="n"/>
      <c r="M1650" s="97" t="n"/>
      <c r="N1650" s="98" t="inlineStr">
        <is>
          <t>27×105</t>
        </is>
      </c>
      <c r="O1650" s="99">
        <f>F1650</f>
        <v/>
      </c>
      <c r="P1650" s="99">
        <f>SUM(I1650)</f>
        <v/>
      </c>
      <c r="Q1650" s="117" t="n"/>
      <c r="R1650" s="118" t="n"/>
      <c r="S1650" s="118" t="n"/>
      <c r="T1650" s="119" t="n"/>
      <c r="U1650" s="120" t="n"/>
      <c r="V1650" s="120" t="n"/>
      <c r="W1650" s="121" t="n"/>
      <c r="X1650" s="122" t="n"/>
      <c r="Y1650" s="122" t="n"/>
      <c r="Z1650" s="143" t="n"/>
      <c r="AA1650" s="140" t="n"/>
      <c r="AB1650" s="140" t="n"/>
      <c r="AC1650" s="144" t="n"/>
      <c r="AD1650" s="142" t="n"/>
      <c r="AE1650" s="142" t="n"/>
    </row>
    <row r="1651" ht="15" customHeight="1" thickBot="1">
      <c r="B1651" s="85" t="inlineStr">
        <is>
          <t>45M5Z09L-L</t>
        </is>
      </c>
      <c r="C1651" s="89">
        <f>SUMIF(数量表!D:H,B1651,数量表!H:H)</f>
        <v/>
      </c>
      <c r="D1651" t="n">
        <v>27</v>
      </c>
      <c r="E1651" t="n">
        <v>105</v>
      </c>
      <c r="F1651" s="86" t="n">
        <v>760</v>
      </c>
      <c r="H1651" s="87" t="n">
        <v>2</v>
      </c>
      <c r="I1651" s="214">
        <f>C1651*H1651</f>
        <v/>
      </c>
      <c r="J1651" s="29" t="n"/>
      <c r="K1651" s="96" t="n"/>
      <c r="L1651" s="97" t="n"/>
      <c r="M1651" s="97" t="n"/>
      <c r="N1651" s="98" t="inlineStr">
        <is>
          <t>27×105</t>
        </is>
      </c>
      <c r="O1651" s="99">
        <f>F1651</f>
        <v/>
      </c>
      <c r="P1651" s="99">
        <f>SUM(I1651)</f>
        <v/>
      </c>
      <c r="Q1651" s="117" t="n"/>
      <c r="R1651" s="118" t="n"/>
      <c r="S1651" s="118" t="n"/>
      <c r="T1651" s="119" t="n"/>
      <c r="U1651" s="120" t="n"/>
      <c r="V1651" s="120" t="n"/>
      <c r="W1651" s="121" t="n"/>
      <c r="X1651" s="122" t="n"/>
      <c r="Y1651" s="122" t="n"/>
      <c r="Z1651" s="143" t="n"/>
      <c r="AA1651" s="140" t="n"/>
      <c r="AB1651" s="140" t="n"/>
      <c r="AC1651" s="144" t="n"/>
      <c r="AD1651" s="142" t="n"/>
      <c r="AE1651" s="142" t="n"/>
    </row>
    <row r="1652" ht="15" customHeight="1" thickBot="1">
      <c r="B1652" s="85" t="inlineStr">
        <is>
          <t>45M5Z09L-L</t>
        </is>
      </c>
      <c r="C1652" s="89">
        <f>SUMIF(数量表!D:H,B1652,数量表!H:H)</f>
        <v/>
      </c>
      <c r="D1652" t="n">
        <v>27</v>
      </c>
      <c r="E1652" t="n">
        <v>105</v>
      </c>
      <c r="F1652" s="86" t="n">
        <v>976</v>
      </c>
      <c r="H1652" s="87" t="n">
        <v>2</v>
      </c>
      <c r="I1652" s="214">
        <f>C1652*H1652</f>
        <v/>
      </c>
      <c r="J1652" s="29" t="n"/>
      <c r="K1652" s="96" t="n"/>
      <c r="L1652" s="97" t="n"/>
      <c r="M1652" s="97" t="n"/>
      <c r="N1652" s="98" t="inlineStr">
        <is>
          <t>27×105</t>
        </is>
      </c>
      <c r="O1652" s="99">
        <f>F1652</f>
        <v/>
      </c>
      <c r="P1652" s="99">
        <f>SUM(I1652)</f>
        <v/>
      </c>
      <c r="Q1652" s="117" t="n"/>
      <c r="R1652" s="118" t="n"/>
      <c r="S1652" s="118" t="n"/>
      <c r="T1652" s="119" t="n"/>
      <c r="U1652" s="120" t="n"/>
      <c r="V1652" s="120" t="n"/>
      <c r="W1652" s="121" t="n"/>
      <c r="X1652" s="122" t="n"/>
      <c r="Y1652" s="122" t="n"/>
      <c r="Z1652" s="143" t="n"/>
      <c r="AA1652" s="140" t="n"/>
      <c r="AB1652" s="140" t="n"/>
      <c r="AC1652" s="144" t="n"/>
      <c r="AD1652" s="142" t="n"/>
      <c r="AE1652" s="142" t="n"/>
    </row>
    <row r="1653" ht="15" customHeight="1" thickBot="1">
      <c r="B1653" s="85" t="inlineStr">
        <is>
          <t>45M5Z09L-L</t>
        </is>
      </c>
      <c r="C1653" s="89">
        <f>SUMIF(数量表!D:H,B1653,数量表!H:H)</f>
        <v/>
      </c>
      <c r="D1653" t="n">
        <v>27</v>
      </c>
      <c r="E1653" t="n">
        <v>105</v>
      </c>
      <c r="F1653" s="86" t="n">
        <v>2307</v>
      </c>
      <c r="H1653" s="87" t="n">
        <v>1</v>
      </c>
      <c r="I1653" s="214">
        <f>C1653*H1653</f>
        <v/>
      </c>
      <c r="J1653" s="29" t="n"/>
      <c r="K1653" s="96" t="n"/>
      <c r="L1653" s="97" t="n"/>
      <c r="M1653" s="97" t="n"/>
      <c r="N1653" s="98" t="inlineStr">
        <is>
          <t>27×105</t>
        </is>
      </c>
      <c r="O1653" s="99">
        <f>F1653</f>
        <v/>
      </c>
      <c r="P1653" s="99">
        <f>SUM(I1653)</f>
        <v/>
      </c>
      <c r="Q1653" s="117" t="n"/>
      <c r="R1653" s="118" t="n"/>
      <c r="S1653" s="118" t="n"/>
      <c r="T1653" s="119" t="n"/>
      <c r="U1653" s="120" t="n"/>
      <c r="V1653" s="120" t="n"/>
      <c r="W1653" s="121" t="n"/>
      <c r="X1653" s="122" t="n"/>
      <c r="Y1653" s="122" t="n"/>
      <c r="Z1653" s="143" t="n"/>
      <c r="AA1653" s="140" t="n"/>
      <c r="AB1653" s="140" t="n"/>
      <c r="AC1653" s="144" t="n"/>
      <c r="AD1653" s="142" t="n"/>
      <c r="AE1653" s="142" t="n"/>
    </row>
    <row r="1654" ht="15" customHeight="1" thickBot="1">
      <c r="B1654" s="79" t="inlineStr">
        <is>
          <t>45M5Z09R</t>
        </is>
      </c>
      <c r="C1654" s="89">
        <f>SUMIF(数量表!D:H,B1654,数量表!H:H)</f>
        <v/>
      </c>
      <c r="D1654" s="80" t="n">
        <v>27</v>
      </c>
      <c r="E1654" s="80" t="n">
        <v>105</v>
      </c>
      <c r="F1654" s="81" t="n">
        <v>1304</v>
      </c>
      <c r="G1654" s="80" t="n"/>
      <c r="H1654" s="82" t="n">
        <v>1</v>
      </c>
      <c r="I1654" s="212">
        <f>C1654*H1654</f>
        <v/>
      </c>
      <c r="J1654" s="29" t="n"/>
      <c r="K1654" s="96" t="n"/>
      <c r="L1654" s="97" t="n"/>
      <c r="M1654" s="97" t="n"/>
      <c r="N1654" s="98" t="inlineStr">
        <is>
          <t>27×105</t>
        </is>
      </c>
      <c r="O1654" s="99">
        <f>F1654</f>
        <v/>
      </c>
      <c r="P1654" s="99">
        <f>SUM(I1654)</f>
        <v/>
      </c>
      <c r="Q1654" s="117" t="n"/>
      <c r="R1654" s="118" t="n"/>
      <c r="S1654" s="118" t="n"/>
      <c r="T1654" s="119" t="n"/>
      <c r="U1654" s="120" t="n"/>
      <c r="V1654" s="120" t="n"/>
      <c r="W1654" s="121" t="n"/>
      <c r="X1654" s="122" t="n"/>
      <c r="Y1654" s="122" t="n"/>
      <c r="Z1654" s="143" t="n"/>
      <c r="AA1654" s="140" t="n"/>
      <c r="AB1654" s="140" t="n"/>
      <c r="AC1654" s="144" t="n"/>
      <c r="AD1654" s="142" t="n"/>
      <c r="AE1654" s="142" t="n"/>
    </row>
    <row r="1655" ht="15" customHeight="1" thickBot="1">
      <c r="B1655" s="85" t="inlineStr">
        <is>
          <t>45M5Z09R</t>
        </is>
      </c>
      <c r="C1655" s="89">
        <f>SUMIF(数量表!D:H,B1655,数量表!H:H)</f>
        <v/>
      </c>
      <c r="D1655" t="n">
        <v>27</v>
      </c>
      <c r="E1655" t="n">
        <v>105</v>
      </c>
      <c r="F1655" s="86" t="n">
        <v>760</v>
      </c>
      <c r="H1655" s="87" t="n">
        <v>2</v>
      </c>
      <c r="I1655" s="214">
        <f>C1655*H1655</f>
        <v/>
      </c>
      <c r="J1655" s="29" t="n"/>
      <c r="K1655" s="96" t="n"/>
      <c r="L1655" s="97" t="n"/>
      <c r="M1655" s="97" t="n"/>
      <c r="N1655" s="98" t="inlineStr">
        <is>
          <t>27×105</t>
        </is>
      </c>
      <c r="O1655" s="99">
        <f>F1655</f>
        <v/>
      </c>
      <c r="P1655" s="99">
        <f>SUM(I1655)</f>
        <v/>
      </c>
      <c r="Q1655" s="117" t="n"/>
      <c r="R1655" s="118" t="n"/>
      <c r="S1655" s="118" t="n"/>
      <c r="T1655" s="119" t="n"/>
      <c r="U1655" s="120" t="n"/>
      <c r="V1655" s="120" t="n"/>
      <c r="W1655" s="121" t="n"/>
      <c r="X1655" s="122" t="n"/>
      <c r="Y1655" s="122" t="n"/>
      <c r="Z1655" s="143" t="n"/>
      <c r="AA1655" s="140" t="n"/>
      <c r="AB1655" s="140" t="n"/>
      <c r="AC1655" s="144" t="n"/>
      <c r="AD1655" s="142" t="n"/>
      <c r="AE1655" s="142" t="n"/>
    </row>
    <row r="1656" ht="15" customHeight="1" thickBot="1">
      <c r="B1656" s="85" t="inlineStr">
        <is>
          <t>45M5Z09R</t>
        </is>
      </c>
      <c r="C1656" s="89">
        <f>SUMIF(数量表!D:H,B1656,数量表!H:H)</f>
        <v/>
      </c>
      <c r="D1656" t="n">
        <v>27</v>
      </c>
      <c r="E1656" t="n">
        <v>105</v>
      </c>
      <c r="F1656" s="86" t="n">
        <v>976</v>
      </c>
      <c r="H1656" s="87" t="n">
        <v>2</v>
      </c>
      <c r="I1656" s="214">
        <f>C1656*H1656</f>
        <v/>
      </c>
      <c r="J1656" s="29" t="n"/>
      <c r="K1656" s="96" t="n"/>
      <c r="L1656" s="97" t="n"/>
      <c r="M1656" s="97" t="n"/>
      <c r="N1656" s="98" t="inlineStr">
        <is>
          <t>27×105</t>
        </is>
      </c>
      <c r="O1656" s="99">
        <f>F1656</f>
        <v/>
      </c>
      <c r="P1656" s="99">
        <f>SUM(I1656)</f>
        <v/>
      </c>
      <c r="Q1656" s="117" t="n"/>
      <c r="R1656" s="118" t="n"/>
      <c r="S1656" s="118" t="n"/>
      <c r="T1656" s="119" t="n"/>
      <c r="U1656" s="120" t="n"/>
      <c r="V1656" s="120" t="n"/>
      <c r="W1656" s="121" t="n"/>
      <c r="X1656" s="122" t="n"/>
      <c r="Y1656" s="122" t="n"/>
      <c r="Z1656" s="143" t="n"/>
      <c r="AA1656" s="140" t="n"/>
      <c r="AB1656" s="140" t="n"/>
      <c r="AC1656" s="144" t="n"/>
      <c r="AD1656" s="142" t="n"/>
      <c r="AE1656" s="142" t="n"/>
    </row>
    <row r="1657" ht="15" customHeight="1" thickBot="1">
      <c r="B1657" s="85" t="inlineStr">
        <is>
          <t>45M5Z09R</t>
        </is>
      </c>
      <c r="C1657" s="89">
        <f>SUMIF(数量表!D:H,B1657,数量表!H:H)</f>
        <v/>
      </c>
      <c r="D1657" t="n">
        <v>27</v>
      </c>
      <c r="E1657" t="n">
        <v>105</v>
      </c>
      <c r="F1657" s="86" t="n">
        <v>2307</v>
      </c>
      <c r="H1657" s="87" t="n">
        <v>1</v>
      </c>
      <c r="I1657" s="214">
        <f>C1657*H1657</f>
        <v/>
      </c>
      <c r="J1657" s="29" t="n"/>
      <c r="K1657" s="96" t="n"/>
      <c r="L1657" s="97" t="n"/>
      <c r="M1657" s="97" t="n"/>
      <c r="N1657" s="98" t="inlineStr">
        <is>
          <t>27×105</t>
        </is>
      </c>
      <c r="O1657" s="99">
        <f>F1657</f>
        <v/>
      </c>
      <c r="P1657" s="99">
        <f>SUM(I1657)</f>
        <v/>
      </c>
      <c r="Q1657" s="117" t="n"/>
      <c r="R1657" s="118" t="n"/>
      <c r="S1657" s="118" t="n"/>
      <c r="T1657" s="119" t="n"/>
      <c r="U1657" s="120" t="n"/>
      <c r="V1657" s="120" t="n"/>
      <c r="W1657" s="121" t="n"/>
      <c r="X1657" s="122" t="n"/>
      <c r="Y1657" s="122" t="n"/>
      <c r="Z1657" s="143" t="n"/>
      <c r="AA1657" s="140" t="n"/>
      <c r="AB1657" s="140" t="n"/>
      <c r="AC1657" s="144" t="n"/>
      <c r="AD1657" s="142" t="n"/>
      <c r="AE1657" s="142" t="n"/>
    </row>
    <row r="1658" ht="15" customHeight="1" thickBot="1">
      <c r="B1658" s="79" t="inlineStr">
        <is>
          <t>45M5Z09-R</t>
        </is>
      </c>
      <c r="C1658" s="89">
        <f>SUMIF(数量表!D:H,B1658,数量表!H:H)</f>
        <v/>
      </c>
      <c r="D1658" s="80" t="n">
        <v>27</v>
      </c>
      <c r="E1658" s="80" t="n">
        <v>105</v>
      </c>
      <c r="F1658" s="81" t="n">
        <v>1304</v>
      </c>
      <c r="G1658" s="80" t="n"/>
      <c r="H1658" s="82" t="n">
        <v>1</v>
      </c>
      <c r="I1658" s="212">
        <f>C1658*H1658</f>
        <v/>
      </c>
      <c r="J1658" s="29" t="n"/>
      <c r="K1658" s="96" t="n"/>
      <c r="L1658" s="97" t="n"/>
      <c r="M1658" s="97" t="n"/>
      <c r="N1658" s="98" t="inlineStr">
        <is>
          <t>27×105</t>
        </is>
      </c>
      <c r="O1658" s="99">
        <f>F1658</f>
        <v/>
      </c>
      <c r="P1658" s="99">
        <f>SUM(I1658)</f>
        <v/>
      </c>
      <c r="Q1658" s="117" t="n"/>
      <c r="R1658" s="118" t="n"/>
      <c r="S1658" s="118" t="n"/>
      <c r="T1658" s="119" t="n"/>
      <c r="U1658" s="120" t="n"/>
      <c r="V1658" s="120" t="n"/>
      <c r="W1658" s="121" t="n"/>
      <c r="X1658" s="122" t="n"/>
      <c r="Y1658" s="122" t="n"/>
      <c r="Z1658" s="143" t="n"/>
      <c r="AA1658" s="140" t="n"/>
      <c r="AB1658" s="140" t="n"/>
      <c r="AC1658" s="144" t="n"/>
      <c r="AD1658" s="142" t="n"/>
      <c r="AE1658" s="142" t="n"/>
    </row>
    <row r="1659" ht="15" customHeight="1" thickBot="1">
      <c r="B1659" s="85" t="inlineStr">
        <is>
          <t>45M5Z09-R</t>
        </is>
      </c>
      <c r="C1659" s="89">
        <f>SUMIF(数量表!D:H,B1659,数量表!H:H)</f>
        <v/>
      </c>
      <c r="D1659" t="n">
        <v>27</v>
      </c>
      <c r="E1659" t="n">
        <v>105</v>
      </c>
      <c r="F1659" s="86" t="n">
        <v>800</v>
      </c>
      <c r="H1659" s="87" t="n">
        <v>2</v>
      </c>
      <c r="I1659" s="214">
        <f>C1659*H1659</f>
        <v/>
      </c>
      <c r="J1659" s="29" t="n"/>
      <c r="K1659" s="96" t="n"/>
      <c r="L1659" s="97" t="n"/>
      <c r="M1659" s="97" t="n"/>
      <c r="N1659" s="98" t="inlineStr">
        <is>
          <t>27×105</t>
        </is>
      </c>
      <c r="O1659" s="99">
        <f>F1659</f>
        <v/>
      </c>
      <c r="P1659" s="99">
        <f>SUM(I1659)</f>
        <v/>
      </c>
      <c r="Q1659" s="117" t="n"/>
      <c r="R1659" s="118" t="n"/>
      <c r="S1659" s="118" t="n"/>
      <c r="T1659" s="119" t="n"/>
      <c r="U1659" s="120" t="n"/>
      <c r="V1659" s="120" t="n"/>
      <c r="W1659" s="121" t="n"/>
      <c r="X1659" s="122" t="n"/>
      <c r="Y1659" s="122" t="n"/>
      <c r="Z1659" s="143" t="n"/>
      <c r="AA1659" s="140" t="n"/>
      <c r="AB1659" s="140" t="n"/>
      <c r="AC1659" s="144" t="n"/>
      <c r="AD1659" s="142" t="n"/>
      <c r="AE1659" s="142" t="n"/>
    </row>
    <row r="1660" ht="15" customHeight="1" thickBot="1">
      <c r="B1660" s="85" t="inlineStr">
        <is>
          <t>45M5Z09-R</t>
        </is>
      </c>
      <c r="C1660" s="89">
        <f>SUMIF(数量表!D:H,B1660,数量表!H:H)</f>
        <v/>
      </c>
      <c r="D1660" t="n">
        <v>27</v>
      </c>
      <c r="E1660" t="n">
        <v>105</v>
      </c>
      <c r="F1660" s="86" t="n">
        <v>976</v>
      </c>
      <c r="H1660" s="87" t="n">
        <v>2</v>
      </c>
      <c r="I1660" s="214">
        <f>C1660*H1660</f>
        <v/>
      </c>
      <c r="J1660" s="29" t="n"/>
      <c r="K1660" s="96" t="n"/>
      <c r="L1660" s="97" t="n"/>
      <c r="M1660" s="97" t="n"/>
      <c r="N1660" s="98" t="inlineStr">
        <is>
          <t>27×105</t>
        </is>
      </c>
      <c r="O1660" s="99">
        <f>F1660</f>
        <v/>
      </c>
      <c r="P1660" s="99">
        <f>SUM(I1660)</f>
        <v/>
      </c>
      <c r="Q1660" s="117" t="n"/>
      <c r="R1660" s="118" t="n"/>
      <c r="S1660" s="118" t="n"/>
      <c r="T1660" s="119" t="n"/>
      <c r="U1660" s="120" t="n"/>
      <c r="V1660" s="120" t="n"/>
      <c r="W1660" s="121" t="n"/>
      <c r="X1660" s="122" t="n"/>
      <c r="Y1660" s="122" t="n"/>
      <c r="Z1660" s="143" t="n"/>
      <c r="AA1660" s="140" t="n"/>
      <c r="AB1660" s="140" t="n"/>
      <c r="AC1660" s="144" t="n"/>
      <c r="AD1660" s="142" t="n"/>
      <c r="AE1660" s="142" t="n"/>
    </row>
    <row r="1661" ht="15" customHeight="1" thickBot="1">
      <c r="B1661" s="79" t="inlineStr">
        <is>
          <t>45M5Z09L-R</t>
        </is>
      </c>
      <c r="C1661" s="89">
        <f>SUMIF(数量表!D:H,B1661,数量表!H:H)</f>
        <v/>
      </c>
      <c r="D1661" s="80" t="n">
        <v>27</v>
      </c>
      <c r="E1661" s="80" t="n">
        <v>105</v>
      </c>
      <c r="F1661" s="81" t="n">
        <v>1304</v>
      </c>
      <c r="G1661" s="80" t="n"/>
      <c r="H1661" s="82" t="n">
        <v>1</v>
      </c>
      <c r="I1661" s="212">
        <f>C1661*H1661</f>
        <v/>
      </c>
      <c r="J1661" s="29" t="n"/>
      <c r="K1661" s="96" t="n"/>
      <c r="L1661" s="97" t="n"/>
      <c r="M1661" s="97" t="n"/>
      <c r="N1661" s="98" t="inlineStr">
        <is>
          <t>27×105</t>
        </is>
      </c>
      <c r="O1661" s="99">
        <f>F1661</f>
        <v/>
      </c>
      <c r="P1661" s="99">
        <f>SUM(I1661)</f>
        <v/>
      </c>
      <c r="Q1661" s="117" t="n"/>
      <c r="R1661" s="118" t="n"/>
      <c r="S1661" s="118" t="n"/>
      <c r="T1661" s="119" t="n"/>
      <c r="U1661" s="120" t="n"/>
      <c r="V1661" s="120" t="n"/>
      <c r="W1661" s="121" t="n"/>
      <c r="X1661" s="122" t="n"/>
      <c r="Y1661" s="122" t="n"/>
      <c r="Z1661" s="143" t="n"/>
      <c r="AA1661" s="140" t="n"/>
      <c r="AB1661" s="140" t="n"/>
      <c r="AC1661" s="144" t="n"/>
      <c r="AD1661" s="142" t="n"/>
      <c r="AE1661" s="142" t="n"/>
    </row>
    <row r="1662" ht="15" customHeight="1" thickBot="1">
      <c r="B1662" s="85" t="inlineStr">
        <is>
          <t>45M5Z09L-R</t>
        </is>
      </c>
      <c r="C1662" s="89">
        <f>SUMIF(数量表!D:H,B1662,数量表!H:H)</f>
        <v/>
      </c>
      <c r="D1662" t="n">
        <v>27</v>
      </c>
      <c r="E1662" t="n">
        <v>105</v>
      </c>
      <c r="F1662" s="86" t="n">
        <v>760</v>
      </c>
      <c r="H1662" s="87" t="n">
        <v>2</v>
      </c>
      <c r="I1662" s="214">
        <f>C1662*H1662</f>
        <v/>
      </c>
      <c r="J1662" s="29" t="n"/>
      <c r="K1662" s="96" t="n"/>
      <c r="L1662" s="97" t="n"/>
      <c r="M1662" s="97" t="n"/>
      <c r="N1662" s="98" t="inlineStr">
        <is>
          <t>27×105</t>
        </is>
      </c>
      <c r="O1662" s="99">
        <f>F1662</f>
        <v/>
      </c>
      <c r="P1662" s="99">
        <f>SUM(I1662)</f>
        <v/>
      </c>
      <c r="Q1662" s="117" t="n"/>
      <c r="R1662" s="118" t="n"/>
      <c r="S1662" s="118" t="n"/>
      <c r="T1662" s="119" t="n"/>
      <c r="U1662" s="120" t="n"/>
      <c r="V1662" s="120" t="n"/>
      <c r="W1662" s="121" t="n"/>
      <c r="X1662" s="122" t="n"/>
      <c r="Y1662" s="122" t="n"/>
      <c r="Z1662" s="143" t="n"/>
      <c r="AA1662" s="140" t="n"/>
      <c r="AB1662" s="140" t="n"/>
      <c r="AC1662" s="144" t="n"/>
      <c r="AD1662" s="142" t="n"/>
      <c r="AE1662" s="142" t="n"/>
    </row>
    <row r="1663" ht="15" customHeight="1" thickBot="1">
      <c r="B1663" s="85" t="inlineStr">
        <is>
          <t>45M5Z09L-R</t>
        </is>
      </c>
      <c r="C1663" s="89">
        <f>SUMIF(数量表!D:H,B1663,数量表!H:H)</f>
        <v/>
      </c>
      <c r="D1663" t="n">
        <v>27</v>
      </c>
      <c r="E1663" t="n">
        <v>105</v>
      </c>
      <c r="F1663" s="86" t="n">
        <v>976</v>
      </c>
      <c r="H1663" s="87" t="n">
        <v>2</v>
      </c>
      <c r="I1663" s="214">
        <f>C1663*H1663</f>
        <v/>
      </c>
      <c r="J1663" s="29" t="n"/>
      <c r="K1663" s="96" t="n"/>
      <c r="L1663" s="97" t="n"/>
      <c r="M1663" s="97" t="n"/>
      <c r="N1663" s="98" t="inlineStr">
        <is>
          <t>27×105</t>
        </is>
      </c>
      <c r="O1663" s="99">
        <f>F1663</f>
        <v/>
      </c>
      <c r="P1663" s="99">
        <f>SUM(I1663)</f>
        <v/>
      </c>
      <c r="Q1663" s="117" t="n"/>
      <c r="R1663" s="118" t="n"/>
      <c r="S1663" s="118" t="n"/>
      <c r="T1663" s="119" t="n"/>
      <c r="U1663" s="120" t="n"/>
      <c r="V1663" s="120" t="n"/>
      <c r="W1663" s="121" t="n"/>
      <c r="X1663" s="122" t="n"/>
      <c r="Y1663" s="122" t="n"/>
      <c r="Z1663" s="143" t="n"/>
      <c r="AA1663" s="140" t="n"/>
      <c r="AB1663" s="140" t="n"/>
      <c r="AC1663" s="144" t="n"/>
      <c r="AD1663" s="142" t="n"/>
      <c r="AE1663" s="142" t="n"/>
    </row>
    <row r="1664" ht="15" customHeight="1" thickBot="1">
      <c r="B1664" s="85" t="inlineStr">
        <is>
          <t>45M5Z09L-R</t>
        </is>
      </c>
      <c r="C1664" s="89">
        <f>SUMIF(数量表!D:H,B1664,数量表!H:H)</f>
        <v/>
      </c>
      <c r="D1664" t="n">
        <v>27</v>
      </c>
      <c r="E1664" t="n">
        <v>105</v>
      </c>
      <c r="F1664" s="86" t="n">
        <v>2307</v>
      </c>
      <c r="H1664" s="87" t="n">
        <v>1</v>
      </c>
      <c r="I1664" s="214">
        <f>C1664*H1664</f>
        <v/>
      </c>
      <c r="J1664" s="29" t="n"/>
      <c r="K1664" s="96" t="n"/>
      <c r="L1664" s="97" t="n"/>
      <c r="M1664" s="97" t="n"/>
      <c r="N1664" s="98" t="inlineStr">
        <is>
          <t>27×105</t>
        </is>
      </c>
      <c r="O1664" s="99">
        <f>F1664</f>
        <v/>
      </c>
      <c r="P1664" s="99">
        <f>SUM(I1664)</f>
        <v/>
      </c>
      <c r="Q1664" s="117" t="n"/>
      <c r="R1664" s="118" t="n"/>
      <c r="S1664" s="118" t="n"/>
      <c r="T1664" s="119" t="n"/>
      <c r="U1664" s="120" t="n"/>
      <c r="V1664" s="120" t="n"/>
      <c r="W1664" s="121" t="n"/>
      <c r="X1664" s="122" t="n"/>
      <c r="Y1664" s="122" t="n"/>
      <c r="Z1664" s="143" t="n"/>
      <c r="AA1664" s="140" t="n"/>
      <c r="AB1664" s="140" t="n"/>
      <c r="AC1664" s="144" t="n"/>
      <c r="AD1664" s="142" t="n"/>
      <c r="AE1664" s="142" t="n"/>
    </row>
    <row r="1665" ht="15" customHeight="1" thickBot="1">
      <c r="B1665" s="79" t="inlineStr">
        <is>
          <t>90M5Z09</t>
        </is>
      </c>
      <c r="C1665" s="89">
        <f>SUMIF(数量表!D:H,B1665,数量表!H:H)</f>
        <v/>
      </c>
      <c r="D1665" s="80" t="n">
        <v>27</v>
      </c>
      <c r="E1665" s="80" t="n">
        <v>105</v>
      </c>
      <c r="F1665" s="81" t="n">
        <v>1054</v>
      </c>
      <c r="G1665" s="80" t="n"/>
      <c r="H1665" s="82" t="n">
        <v>1</v>
      </c>
      <c r="I1665" s="212">
        <f>C1665*H1665</f>
        <v/>
      </c>
      <c r="J1665" s="29" t="n"/>
      <c r="K1665" s="96" t="n"/>
      <c r="L1665" s="97" t="n"/>
      <c r="M1665" s="97" t="n"/>
      <c r="N1665" s="98" t="inlineStr">
        <is>
          <t>27×105</t>
        </is>
      </c>
      <c r="O1665" s="99">
        <f>F1665</f>
        <v/>
      </c>
      <c r="P1665" s="99">
        <f>SUM(I1665)</f>
        <v/>
      </c>
      <c r="Q1665" s="117" t="n"/>
      <c r="R1665" s="118" t="n"/>
      <c r="S1665" s="118" t="n"/>
      <c r="T1665" s="119" t="n"/>
      <c r="U1665" s="120" t="n"/>
      <c r="V1665" s="120" t="n"/>
      <c r="W1665" s="121" t="n"/>
      <c r="X1665" s="122" t="n"/>
      <c r="Y1665" s="122" t="n"/>
      <c r="Z1665" s="143" t="n"/>
      <c r="AA1665" s="140" t="n"/>
      <c r="AB1665" s="140" t="n"/>
      <c r="AC1665" s="144" t="n"/>
      <c r="AD1665" s="142" t="n"/>
      <c r="AE1665" s="142" t="n"/>
    </row>
    <row r="1666" ht="15" customHeight="1" thickBot="1">
      <c r="B1666" s="85" t="inlineStr">
        <is>
          <t>90M5Z09</t>
        </is>
      </c>
      <c r="C1666" s="89">
        <f>SUMIF(数量表!D:H,B1666,数量表!H:H)</f>
        <v/>
      </c>
      <c r="D1666" t="n">
        <v>27</v>
      </c>
      <c r="E1666" t="n">
        <v>105</v>
      </c>
      <c r="F1666" s="86" t="n">
        <v>800</v>
      </c>
      <c r="H1666" s="87" t="n">
        <v>2</v>
      </c>
      <c r="I1666" s="214">
        <f>C1666*H1666</f>
        <v/>
      </c>
      <c r="J1666" s="29" t="n"/>
      <c r="K1666" s="96" t="n"/>
      <c r="L1666" s="97" t="n"/>
      <c r="M1666" s="97" t="n"/>
      <c r="N1666" s="98" t="inlineStr">
        <is>
          <t>27×105</t>
        </is>
      </c>
      <c r="O1666" s="99">
        <f>F1666</f>
        <v/>
      </c>
      <c r="P1666" s="99">
        <f>SUM(I1666)</f>
        <v/>
      </c>
      <c r="Q1666" s="117" t="n"/>
      <c r="R1666" s="118" t="n"/>
      <c r="S1666" s="118" t="n"/>
      <c r="T1666" s="119" t="n"/>
      <c r="U1666" s="120" t="n"/>
      <c r="V1666" s="120" t="n"/>
      <c r="W1666" s="121" t="n"/>
      <c r="X1666" s="122" t="n"/>
      <c r="Y1666" s="122" t="n"/>
      <c r="Z1666" s="143" t="n"/>
      <c r="AA1666" s="140" t="n"/>
      <c r="AB1666" s="140" t="n"/>
      <c r="AC1666" s="144" t="n"/>
      <c r="AD1666" s="142" t="n"/>
      <c r="AE1666" s="142" t="n"/>
    </row>
    <row r="1667" ht="15" customHeight="1" thickBot="1">
      <c r="B1667" s="85" t="inlineStr">
        <is>
          <t>90M5Z09</t>
        </is>
      </c>
      <c r="C1667" s="89">
        <f>SUMIF(数量表!D:H,B1667,数量表!H:H)</f>
        <v/>
      </c>
      <c r="D1667" t="n">
        <v>27</v>
      </c>
      <c r="E1667" t="n">
        <v>105</v>
      </c>
      <c r="F1667" s="86" t="n">
        <v>976</v>
      </c>
      <c r="H1667" s="87" t="n">
        <v>2</v>
      </c>
      <c r="I1667" s="214">
        <f>C1667*H1667</f>
        <v/>
      </c>
      <c r="J1667" s="29" t="n"/>
      <c r="K1667" s="96" t="n"/>
      <c r="L1667" s="97" t="n"/>
      <c r="M1667" s="97" t="n"/>
      <c r="N1667" s="98" t="inlineStr">
        <is>
          <t>27×105</t>
        </is>
      </c>
      <c r="O1667" s="99">
        <f>F1667</f>
        <v/>
      </c>
      <c r="P1667" s="99">
        <f>SUM(I1667)</f>
        <v/>
      </c>
      <c r="Q1667" s="117" t="n"/>
      <c r="R1667" s="118" t="n"/>
      <c r="S1667" s="118" t="n"/>
      <c r="T1667" s="119" t="n"/>
      <c r="U1667" s="120" t="n"/>
      <c r="V1667" s="120" t="n"/>
      <c r="W1667" s="121" t="n"/>
      <c r="X1667" s="122" t="n"/>
      <c r="Y1667" s="122" t="n"/>
      <c r="Z1667" s="143" t="n"/>
      <c r="AA1667" s="140" t="n"/>
      <c r="AB1667" s="140" t="n"/>
      <c r="AC1667" s="144" t="n"/>
      <c r="AD1667" s="142" t="n"/>
      <c r="AE1667" s="142" t="n"/>
    </row>
    <row r="1668" ht="15" customHeight="1" thickBot="1">
      <c r="B1668" s="79" t="inlineStr">
        <is>
          <t>90M5Z09L</t>
        </is>
      </c>
      <c r="C1668" s="89">
        <f>SUMIF(数量表!D:H,B1668,数量表!H:H)</f>
        <v/>
      </c>
      <c r="D1668" s="80" t="n">
        <v>27</v>
      </c>
      <c r="E1668" s="80" t="n">
        <v>105</v>
      </c>
      <c r="F1668" s="81" t="n">
        <v>1054</v>
      </c>
      <c r="G1668" s="80" t="n"/>
      <c r="H1668" s="82" t="n">
        <v>1</v>
      </c>
      <c r="I1668" s="212">
        <f>C1668*H1668</f>
        <v/>
      </c>
      <c r="J1668" s="29" t="n"/>
      <c r="K1668" s="96" t="n"/>
      <c r="L1668" s="97" t="n"/>
      <c r="M1668" s="97" t="n"/>
      <c r="N1668" s="98" t="inlineStr">
        <is>
          <t>27×105</t>
        </is>
      </c>
      <c r="O1668" s="99">
        <f>F1668</f>
        <v/>
      </c>
      <c r="P1668" s="99">
        <f>SUM(I1668)</f>
        <v/>
      </c>
      <c r="Q1668" s="117" t="n"/>
      <c r="R1668" s="118" t="n"/>
      <c r="S1668" s="118" t="n"/>
      <c r="T1668" s="119" t="n"/>
      <c r="U1668" s="120" t="n"/>
      <c r="V1668" s="120" t="n"/>
      <c r="W1668" s="121" t="n"/>
      <c r="X1668" s="122" t="n"/>
      <c r="Y1668" s="122" t="n"/>
      <c r="Z1668" s="143" t="n"/>
      <c r="AA1668" s="140" t="n"/>
      <c r="AB1668" s="140" t="n"/>
      <c r="AC1668" s="144" t="n"/>
      <c r="AD1668" s="142" t="n"/>
      <c r="AE1668" s="142" t="n"/>
    </row>
    <row r="1669" ht="15" customHeight="1" thickBot="1">
      <c r="B1669" s="85" t="inlineStr">
        <is>
          <t>90M5Z09L</t>
        </is>
      </c>
      <c r="C1669" s="89">
        <f>SUMIF(数量表!D:H,B1669,数量表!H:H)</f>
        <v/>
      </c>
      <c r="D1669" t="n">
        <v>27</v>
      </c>
      <c r="E1669" t="n">
        <v>105</v>
      </c>
      <c r="F1669" s="86" t="n">
        <v>760</v>
      </c>
      <c r="H1669" s="87" t="n">
        <v>2</v>
      </c>
      <c r="I1669" s="214">
        <f>C1669*H1669</f>
        <v/>
      </c>
      <c r="J1669" s="29" t="n"/>
      <c r="K1669" s="96" t="n"/>
      <c r="L1669" s="97" t="n"/>
      <c r="M1669" s="97" t="n"/>
      <c r="N1669" s="98" t="inlineStr">
        <is>
          <t>27×105</t>
        </is>
      </c>
      <c r="O1669" s="99">
        <f>F1669</f>
        <v/>
      </c>
      <c r="P1669" s="99">
        <f>SUM(I1669)</f>
        <v/>
      </c>
      <c r="Q1669" s="117" t="n"/>
      <c r="R1669" s="118" t="n"/>
      <c r="S1669" s="118" t="n"/>
      <c r="T1669" s="119" t="n"/>
      <c r="U1669" s="120" t="n"/>
      <c r="V1669" s="120" t="n"/>
      <c r="W1669" s="121" t="n"/>
      <c r="X1669" s="122" t="n"/>
      <c r="Y1669" s="122" t="n"/>
      <c r="Z1669" s="143" t="n"/>
      <c r="AA1669" s="140" t="n"/>
      <c r="AB1669" s="140" t="n"/>
      <c r="AC1669" s="144" t="n"/>
      <c r="AD1669" s="142" t="n"/>
      <c r="AE1669" s="142" t="n"/>
    </row>
    <row r="1670" ht="15" customHeight="1" thickBot="1">
      <c r="B1670" s="85" t="inlineStr">
        <is>
          <t>90M5Z09L</t>
        </is>
      </c>
      <c r="C1670" s="89">
        <f>SUMIF(数量表!D:H,B1670,数量表!H:H)</f>
        <v/>
      </c>
      <c r="D1670" t="n">
        <v>27</v>
      </c>
      <c r="E1670" t="n">
        <v>105</v>
      </c>
      <c r="F1670" s="86" t="n">
        <v>976</v>
      </c>
      <c r="H1670" s="87" t="n">
        <v>2</v>
      </c>
      <c r="I1670" s="214">
        <f>C1670*H1670</f>
        <v/>
      </c>
      <c r="J1670" s="29" t="n"/>
      <c r="K1670" s="96" t="n"/>
      <c r="L1670" s="97" t="n"/>
      <c r="M1670" s="97" t="n"/>
      <c r="N1670" s="98" t="inlineStr">
        <is>
          <t>27×105</t>
        </is>
      </c>
      <c r="O1670" s="99">
        <f>F1670</f>
        <v/>
      </c>
      <c r="P1670" s="99">
        <f>SUM(I1670)</f>
        <v/>
      </c>
      <c r="Q1670" s="117" t="n"/>
      <c r="R1670" s="118" t="n"/>
      <c r="S1670" s="118" t="n"/>
      <c r="T1670" s="119" t="n"/>
      <c r="U1670" s="120" t="n"/>
      <c r="V1670" s="120" t="n"/>
      <c r="W1670" s="121" t="n"/>
      <c r="X1670" s="122" t="n"/>
      <c r="Y1670" s="122" t="n"/>
      <c r="Z1670" s="143" t="n"/>
      <c r="AA1670" s="140" t="n"/>
      <c r="AB1670" s="140" t="n"/>
      <c r="AC1670" s="144" t="n"/>
      <c r="AD1670" s="142" t="n"/>
      <c r="AE1670" s="142" t="n"/>
    </row>
    <row r="1671" ht="15" customHeight="1" thickBot="1">
      <c r="B1671" s="85" t="inlineStr">
        <is>
          <t>90M5Z09L</t>
        </is>
      </c>
      <c r="C1671" s="89">
        <f>SUMIF(数量表!D:H,B1671,数量表!H:H)</f>
        <v/>
      </c>
      <c r="D1671" t="n">
        <v>27</v>
      </c>
      <c r="E1671" t="n">
        <v>105</v>
      </c>
      <c r="F1671" s="86" t="n">
        <v>2057</v>
      </c>
      <c r="H1671" s="87" t="n">
        <v>1</v>
      </c>
      <c r="I1671" s="214">
        <f>C1671*H1671</f>
        <v/>
      </c>
      <c r="J1671" s="29" t="n"/>
      <c r="K1671" s="96" t="n"/>
      <c r="L1671" s="97" t="n"/>
      <c r="M1671" s="97" t="n"/>
      <c r="N1671" s="98" t="inlineStr">
        <is>
          <t>27×105</t>
        </is>
      </c>
      <c r="O1671" s="99">
        <f>F1671</f>
        <v/>
      </c>
      <c r="P1671" s="99">
        <f>SUM(I1671)</f>
        <v/>
      </c>
      <c r="Q1671" s="117" t="n"/>
      <c r="R1671" s="118" t="n"/>
      <c r="S1671" s="118" t="n"/>
      <c r="T1671" s="119" t="n"/>
      <c r="U1671" s="120" t="n"/>
      <c r="V1671" s="120" t="n"/>
      <c r="W1671" s="121" t="n"/>
      <c r="X1671" s="122" t="n"/>
      <c r="Y1671" s="122" t="n"/>
      <c r="Z1671" s="143" t="n"/>
      <c r="AA1671" s="140" t="n"/>
      <c r="AB1671" s="140" t="n"/>
      <c r="AC1671" s="144" t="n"/>
      <c r="AD1671" s="142" t="n"/>
      <c r="AE1671" s="142" t="n"/>
    </row>
    <row r="1672" ht="15" customHeight="1" thickBot="1">
      <c r="B1672" s="79" t="inlineStr">
        <is>
          <t>90M5Z09-L</t>
        </is>
      </c>
      <c r="C1672" s="89">
        <f>SUMIF(数量表!D:H,B1672,数量表!H:H)</f>
        <v/>
      </c>
      <c r="D1672" s="80" t="n">
        <v>27</v>
      </c>
      <c r="E1672" s="80" t="n">
        <v>105</v>
      </c>
      <c r="F1672" s="81" t="n">
        <v>1054</v>
      </c>
      <c r="G1672" s="80" t="n"/>
      <c r="H1672" s="82" t="n">
        <v>1</v>
      </c>
      <c r="I1672" s="212">
        <f>C1672*H1672</f>
        <v/>
      </c>
      <c r="J1672" s="29" t="n"/>
      <c r="K1672" s="96" t="n"/>
      <c r="L1672" s="97" t="n"/>
      <c r="M1672" s="97" t="n"/>
      <c r="N1672" s="98" t="inlineStr">
        <is>
          <t>27×105</t>
        </is>
      </c>
      <c r="O1672" s="99">
        <f>F1672</f>
        <v/>
      </c>
      <c r="P1672" s="99">
        <f>SUM(I1672)</f>
        <v/>
      </c>
      <c r="Q1672" s="117" t="n"/>
      <c r="R1672" s="118" t="n"/>
      <c r="S1672" s="118" t="n"/>
      <c r="T1672" s="119" t="n"/>
      <c r="U1672" s="120" t="n"/>
      <c r="V1672" s="120" t="n"/>
      <c r="W1672" s="121" t="n"/>
      <c r="X1672" s="122" t="n"/>
      <c r="Y1672" s="122" t="n"/>
      <c r="Z1672" s="143" t="n"/>
      <c r="AA1672" s="140" t="n"/>
      <c r="AB1672" s="140" t="n"/>
      <c r="AC1672" s="144" t="n"/>
      <c r="AD1672" s="142" t="n"/>
      <c r="AE1672" s="142" t="n"/>
    </row>
    <row r="1673" ht="15" customHeight="1" thickBot="1">
      <c r="B1673" s="85" t="inlineStr">
        <is>
          <t>90M5Z09-L</t>
        </is>
      </c>
      <c r="C1673" s="89">
        <f>SUMIF(数量表!D:H,B1673,数量表!H:H)</f>
        <v/>
      </c>
      <c r="D1673" t="n">
        <v>27</v>
      </c>
      <c r="E1673" t="n">
        <v>105</v>
      </c>
      <c r="F1673" s="86" t="n">
        <v>800</v>
      </c>
      <c r="H1673" s="87" t="n">
        <v>2</v>
      </c>
      <c r="I1673" s="214">
        <f>C1673*H1673</f>
        <v/>
      </c>
      <c r="J1673" s="29" t="n"/>
      <c r="K1673" s="96" t="n"/>
      <c r="L1673" s="97" t="n"/>
      <c r="M1673" s="97" t="n"/>
      <c r="N1673" s="98" t="inlineStr">
        <is>
          <t>27×105</t>
        </is>
      </c>
      <c r="O1673" s="99">
        <f>F1673</f>
        <v/>
      </c>
      <c r="P1673" s="99">
        <f>SUM(I1673)</f>
        <v/>
      </c>
      <c r="Q1673" s="117" t="n"/>
      <c r="R1673" s="118" t="n"/>
      <c r="S1673" s="118" t="n"/>
      <c r="T1673" s="119" t="n"/>
      <c r="U1673" s="120" t="n"/>
      <c r="V1673" s="120" t="n"/>
      <c r="W1673" s="121" t="n"/>
      <c r="X1673" s="122" t="n"/>
      <c r="Y1673" s="122" t="n"/>
      <c r="Z1673" s="143" t="n"/>
      <c r="AA1673" s="140" t="n"/>
      <c r="AB1673" s="140" t="n"/>
      <c r="AC1673" s="144" t="n"/>
      <c r="AD1673" s="142" t="n"/>
      <c r="AE1673" s="142" t="n"/>
    </row>
    <row r="1674" ht="15" customHeight="1" thickBot="1">
      <c r="B1674" s="85" t="inlineStr">
        <is>
          <t>90M5Z09-L</t>
        </is>
      </c>
      <c r="C1674" s="89">
        <f>SUMIF(数量表!D:H,B1674,数量表!H:H)</f>
        <v/>
      </c>
      <c r="D1674" t="n">
        <v>27</v>
      </c>
      <c r="E1674" t="n">
        <v>105</v>
      </c>
      <c r="F1674" s="86" t="n">
        <v>976</v>
      </c>
      <c r="H1674" s="87" t="n">
        <v>2</v>
      </c>
      <c r="I1674" s="214">
        <f>C1674*H1674</f>
        <v/>
      </c>
      <c r="J1674" s="29" t="n"/>
      <c r="K1674" s="96" t="n"/>
      <c r="L1674" s="97" t="n"/>
      <c r="M1674" s="97" t="n"/>
      <c r="N1674" s="98" t="inlineStr">
        <is>
          <t>27×105</t>
        </is>
      </c>
      <c r="O1674" s="99">
        <f>F1674</f>
        <v/>
      </c>
      <c r="P1674" s="99">
        <f>SUM(I1674)</f>
        <v/>
      </c>
      <c r="Q1674" s="117" t="n"/>
      <c r="R1674" s="118" t="n"/>
      <c r="S1674" s="118" t="n"/>
      <c r="T1674" s="119" t="n"/>
      <c r="U1674" s="120" t="n"/>
      <c r="V1674" s="120" t="n"/>
      <c r="W1674" s="121" t="n"/>
      <c r="X1674" s="122" t="n"/>
      <c r="Y1674" s="122" t="n"/>
      <c r="Z1674" s="143" t="n"/>
      <c r="AA1674" s="140" t="n"/>
      <c r="AB1674" s="140" t="n"/>
      <c r="AC1674" s="144" t="n"/>
      <c r="AD1674" s="142" t="n"/>
      <c r="AE1674" s="142" t="n"/>
    </row>
    <row r="1675" ht="15" customHeight="1" thickBot="1">
      <c r="B1675" s="79" t="inlineStr">
        <is>
          <t>90M5Z09L-L</t>
        </is>
      </c>
      <c r="C1675" s="89">
        <f>SUMIF(数量表!D:H,B1675,数量表!H:H)</f>
        <v/>
      </c>
      <c r="D1675" s="80" t="n">
        <v>27</v>
      </c>
      <c r="E1675" s="80" t="n">
        <v>105</v>
      </c>
      <c r="F1675" s="81" t="n">
        <v>1054</v>
      </c>
      <c r="G1675" s="80" t="n"/>
      <c r="H1675" s="82" t="n">
        <v>1</v>
      </c>
      <c r="I1675" s="212">
        <f>C1675*H1675</f>
        <v/>
      </c>
      <c r="J1675" s="29" t="n"/>
      <c r="K1675" s="96" t="n"/>
      <c r="L1675" s="97" t="n"/>
      <c r="M1675" s="97" t="n"/>
      <c r="N1675" s="98" t="inlineStr">
        <is>
          <t>27×105</t>
        </is>
      </c>
      <c r="O1675" s="99">
        <f>F1675</f>
        <v/>
      </c>
      <c r="P1675" s="99">
        <f>SUM(I1675)</f>
        <v/>
      </c>
      <c r="Q1675" s="117" t="n"/>
      <c r="R1675" s="118" t="n"/>
      <c r="S1675" s="118" t="n"/>
      <c r="T1675" s="119" t="n"/>
      <c r="U1675" s="120" t="n"/>
      <c r="V1675" s="120" t="n"/>
      <c r="W1675" s="121" t="n"/>
      <c r="X1675" s="122" t="n"/>
      <c r="Y1675" s="122" t="n"/>
      <c r="Z1675" s="143" t="n"/>
      <c r="AA1675" s="140" t="n"/>
      <c r="AB1675" s="140" t="n"/>
      <c r="AC1675" s="144" t="n"/>
      <c r="AD1675" s="142" t="n"/>
      <c r="AE1675" s="142" t="n"/>
    </row>
    <row r="1676" ht="15" customHeight="1" thickBot="1">
      <c r="B1676" s="85" t="inlineStr">
        <is>
          <t>90M5Z09L-L</t>
        </is>
      </c>
      <c r="C1676" s="89">
        <f>SUMIF(数量表!D:H,B1676,数量表!H:H)</f>
        <v/>
      </c>
      <c r="D1676" t="n">
        <v>27</v>
      </c>
      <c r="E1676" t="n">
        <v>105</v>
      </c>
      <c r="F1676" s="86" t="n">
        <v>760</v>
      </c>
      <c r="H1676" s="87" t="n">
        <v>2</v>
      </c>
      <c r="I1676" s="214">
        <f>C1676*H1676</f>
        <v/>
      </c>
      <c r="J1676" s="29" t="n"/>
      <c r="K1676" s="96" t="n"/>
      <c r="L1676" s="97" t="n"/>
      <c r="M1676" s="97" t="n"/>
      <c r="N1676" s="98" t="inlineStr">
        <is>
          <t>27×105</t>
        </is>
      </c>
      <c r="O1676" s="99">
        <f>F1676</f>
        <v/>
      </c>
      <c r="P1676" s="99">
        <f>SUM(I1676)</f>
        <v/>
      </c>
      <c r="Q1676" s="117" t="n"/>
      <c r="R1676" s="118" t="n"/>
      <c r="S1676" s="118" t="n"/>
      <c r="T1676" s="119" t="n"/>
      <c r="U1676" s="120" t="n"/>
      <c r="V1676" s="120" t="n"/>
      <c r="W1676" s="121" t="n"/>
      <c r="X1676" s="122" t="n"/>
      <c r="Y1676" s="122" t="n"/>
      <c r="Z1676" s="143" t="n"/>
      <c r="AA1676" s="140" t="n"/>
      <c r="AB1676" s="140" t="n"/>
      <c r="AC1676" s="144" t="n"/>
      <c r="AD1676" s="142" t="n"/>
      <c r="AE1676" s="142" t="n"/>
    </row>
    <row r="1677" ht="15" customHeight="1" thickBot="1">
      <c r="B1677" s="85" t="inlineStr">
        <is>
          <t>90M5Z09L-L</t>
        </is>
      </c>
      <c r="C1677" s="89">
        <f>SUMIF(数量表!D:H,B1677,数量表!H:H)</f>
        <v/>
      </c>
      <c r="D1677" t="n">
        <v>27</v>
      </c>
      <c r="E1677" t="n">
        <v>105</v>
      </c>
      <c r="F1677" s="86" t="n">
        <v>976</v>
      </c>
      <c r="H1677" s="87" t="n">
        <v>2</v>
      </c>
      <c r="I1677" s="214">
        <f>C1677*H1677</f>
        <v/>
      </c>
      <c r="J1677" s="29" t="n"/>
      <c r="K1677" s="96" t="n"/>
      <c r="L1677" s="97" t="n"/>
      <c r="M1677" s="97" t="n"/>
      <c r="N1677" s="98" t="inlineStr">
        <is>
          <t>27×105</t>
        </is>
      </c>
      <c r="O1677" s="99">
        <f>F1677</f>
        <v/>
      </c>
      <c r="P1677" s="99">
        <f>SUM(I1677)</f>
        <v/>
      </c>
      <c r="Q1677" s="117" t="n"/>
      <c r="R1677" s="118" t="n"/>
      <c r="S1677" s="118" t="n"/>
      <c r="T1677" s="119" t="n"/>
      <c r="U1677" s="120" t="n"/>
      <c r="V1677" s="120" t="n"/>
      <c r="W1677" s="121" t="n"/>
      <c r="X1677" s="122" t="n"/>
      <c r="Y1677" s="122" t="n"/>
      <c r="Z1677" s="143" t="n"/>
      <c r="AA1677" s="140" t="n"/>
      <c r="AB1677" s="140" t="n"/>
      <c r="AC1677" s="144" t="n"/>
      <c r="AD1677" s="142" t="n"/>
      <c r="AE1677" s="142" t="n"/>
    </row>
    <row r="1678" ht="15" customHeight="1" thickBot="1">
      <c r="B1678" s="85" t="inlineStr">
        <is>
          <t>90M5Z09L-L</t>
        </is>
      </c>
      <c r="C1678" s="89">
        <f>SUMIF(数量表!D:H,B1678,数量表!H:H)</f>
        <v/>
      </c>
      <c r="D1678" t="n">
        <v>27</v>
      </c>
      <c r="E1678" t="n">
        <v>105</v>
      </c>
      <c r="F1678" s="86" t="n">
        <v>2057</v>
      </c>
      <c r="H1678" s="87" t="n">
        <v>1</v>
      </c>
      <c r="I1678" s="214">
        <f>C1678*H1678</f>
        <v/>
      </c>
      <c r="J1678" s="29" t="n"/>
      <c r="K1678" s="96" t="n"/>
      <c r="L1678" s="97" t="n"/>
      <c r="M1678" s="97" t="n"/>
      <c r="N1678" s="98" t="inlineStr">
        <is>
          <t>27×105</t>
        </is>
      </c>
      <c r="O1678" s="99">
        <f>F1678</f>
        <v/>
      </c>
      <c r="P1678" s="99">
        <f>SUM(I1678)</f>
        <v/>
      </c>
      <c r="Q1678" s="117" t="n"/>
      <c r="R1678" s="118" t="n"/>
      <c r="S1678" s="118" t="n"/>
      <c r="T1678" s="119" t="n"/>
      <c r="U1678" s="120" t="n"/>
      <c r="V1678" s="120" t="n"/>
      <c r="W1678" s="121" t="n"/>
      <c r="X1678" s="122" t="n"/>
      <c r="Y1678" s="122" t="n"/>
      <c r="Z1678" s="143" t="n"/>
      <c r="AA1678" s="140" t="n"/>
      <c r="AB1678" s="140" t="n"/>
      <c r="AC1678" s="144" t="n"/>
      <c r="AD1678" s="142" t="n"/>
      <c r="AE1678" s="142" t="n"/>
    </row>
    <row r="1679" ht="15" customHeight="1" thickBot="1">
      <c r="B1679" s="79" t="inlineStr">
        <is>
          <t>90M5Z09R</t>
        </is>
      </c>
      <c r="C1679" s="89">
        <f>SUMIF(数量表!D:H,B1679,数量表!H:H)</f>
        <v/>
      </c>
      <c r="D1679" s="80" t="n">
        <v>27</v>
      </c>
      <c r="E1679" s="80" t="n">
        <v>105</v>
      </c>
      <c r="F1679" s="81" t="n">
        <v>1054</v>
      </c>
      <c r="G1679" s="80" t="n"/>
      <c r="H1679" s="82" t="n">
        <v>1</v>
      </c>
      <c r="I1679" s="212">
        <f>C1679*H1679</f>
        <v/>
      </c>
      <c r="J1679" s="29" t="n"/>
      <c r="K1679" s="96" t="n"/>
      <c r="L1679" s="97" t="n"/>
      <c r="M1679" s="97" t="n"/>
      <c r="N1679" s="98" t="inlineStr">
        <is>
          <t>27×105</t>
        </is>
      </c>
      <c r="O1679" s="99">
        <f>F1679</f>
        <v/>
      </c>
      <c r="P1679" s="99">
        <f>SUM(I1679)</f>
        <v/>
      </c>
      <c r="Q1679" s="117" t="n"/>
      <c r="R1679" s="118" t="n"/>
      <c r="S1679" s="118" t="n"/>
      <c r="T1679" s="119" t="n"/>
      <c r="U1679" s="120" t="n"/>
      <c r="V1679" s="120" t="n"/>
      <c r="W1679" s="121" t="n"/>
      <c r="X1679" s="122" t="n"/>
      <c r="Y1679" s="122" t="n"/>
      <c r="Z1679" s="143" t="n"/>
      <c r="AA1679" s="140" t="n"/>
      <c r="AB1679" s="140" t="n"/>
      <c r="AC1679" s="144" t="n"/>
      <c r="AD1679" s="142" t="n"/>
      <c r="AE1679" s="142" t="n"/>
    </row>
    <row r="1680" ht="15" customHeight="1" thickBot="1">
      <c r="B1680" s="85" t="inlineStr">
        <is>
          <t>90M5Z09R</t>
        </is>
      </c>
      <c r="C1680" s="89">
        <f>SUMIF(数量表!D:H,B1680,数量表!H:H)</f>
        <v/>
      </c>
      <c r="D1680" t="n">
        <v>27</v>
      </c>
      <c r="E1680" t="n">
        <v>105</v>
      </c>
      <c r="F1680" s="86" t="n">
        <v>760</v>
      </c>
      <c r="H1680" s="87" t="n">
        <v>2</v>
      </c>
      <c r="I1680" s="214">
        <f>C1680*H1680</f>
        <v/>
      </c>
      <c r="J1680" s="29" t="n"/>
      <c r="K1680" s="96" t="n"/>
      <c r="L1680" s="97" t="n"/>
      <c r="M1680" s="97" t="n"/>
      <c r="N1680" s="98" t="inlineStr">
        <is>
          <t>27×105</t>
        </is>
      </c>
      <c r="O1680" s="99">
        <f>F1680</f>
        <v/>
      </c>
      <c r="P1680" s="99">
        <f>SUM(I1680)</f>
        <v/>
      </c>
      <c r="Q1680" s="117" t="n"/>
      <c r="R1680" s="118" t="n"/>
      <c r="S1680" s="118" t="n"/>
      <c r="T1680" s="119" t="n"/>
      <c r="U1680" s="120" t="n"/>
      <c r="V1680" s="120" t="n"/>
      <c r="W1680" s="121" t="n"/>
      <c r="X1680" s="122" t="n"/>
      <c r="Y1680" s="122" t="n"/>
      <c r="Z1680" s="143" t="n"/>
      <c r="AA1680" s="140" t="n"/>
      <c r="AB1680" s="140" t="n"/>
      <c r="AC1680" s="144" t="n"/>
      <c r="AD1680" s="142" t="n"/>
      <c r="AE1680" s="142" t="n"/>
    </row>
    <row r="1681" ht="15" customHeight="1" thickBot="1">
      <c r="B1681" s="85" t="inlineStr">
        <is>
          <t>90M5Z09R</t>
        </is>
      </c>
      <c r="C1681" s="89">
        <f>SUMIF(数量表!D:H,B1681,数量表!H:H)</f>
        <v/>
      </c>
      <c r="D1681" t="n">
        <v>27</v>
      </c>
      <c r="E1681" t="n">
        <v>105</v>
      </c>
      <c r="F1681" s="86" t="n">
        <v>976</v>
      </c>
      <c r="H1681" s="87" t="n">
        <v>2</v>
      </c>
      <c r="I1681" s="214">
        <f>C1681*H1681</f>
        <v/>
      </c>
      <c r="J1681" s="29" t="n"/>
      <c r="K1681" s="96" t="n"/>
      <c r="L1681" s="97" t="n"/>
      <c r="M1681" s="97" t="n"/>
      <c r="N1681" s="98" t="inlineStr">
        <is>
          <t>27×105</t>
        </is>
      </c>
      <c r="O1681" s="99">
        <f>F1681</f>
        <v/>
      </c>
      <c r="P1681" s="99">
        <f>SUM(I1681)</f>
        <v/>
      </c>
      <c r="Q1681" s="117" t="n"/>
      <c r="R1681" s="118" t="n"/>
      <c r="S1681" s="118" t="n"/>
      <c r="T1681" s="119" t="n"/>
      <c r="U1681" s="120" t="n"/>
      <c r="V1681" s="120" t="n"/>
      <c r="W1681" s="121" t="n"/>
      <c r="X1681" s="122" t="n"/>
      <c r="Y1681" s="122" t="n"/>
      <c r="Z1681" s="143" t="n"/>
      <c r="AA1681" s="140" t="n"/>
      <c r="AB1681" s="140" t="n"/>
      <c r="AC1681" s="144" t="n"/>
      <c r="AD1681" s="142" t="n"/>
      <c r="AE1681" s="142" t="n"/>
    </row>
    <row r="1682" ht="15" customHeight="1" thickBot="1">
      <c r="B1682" s="85" t="inlineStr">
        <is>
          <t>90M5Z09R</t>
        </is>
      </c>
      <c r="C1682" s="89">
        <f>SUMIF(数量表!D:H,B1682,数量表!H:H)</f>
        <v/>
      </c>
      <c r="D1682" t="n">
        <v>27</v>
      </c>
      <c r="E1682" t="n">
        <v>105</v>
      </c>
      <c r="F1682" s="86" t="n">
        <v>2057</v>
      </c>
      <c r="H1682" s="87" t="n">
        <v>1</v>
      </c>
      <c r="I1682" s="214">
        <f>C1682*H1682</f>
        <v/>
      </c>
      <c r="J1682" s="29" t="n"/>
      <c r="K1682" s="96" t="n"/>
      <c r="L1682" s="97" t="n"/>
      <c r="M1682" s="97" t="n"/>
      <c r="N1682" s="98" t="inlineStr">
        <is>
          <t>27×105</t>
        </is>
      </c>
      <c r="O1682" s="99">
        <f>F1682</f>
        <v/>
      </c>
      <c r="P1682" s="99">
        <f>SUM(I1682)</f>
        <v/>
      </c>
      <c r="Q1682" s="117" t="n"/>
      <c r="R1682" s="118" t="n"/>
      <c r="S1682" s="118" t="n"/>
      <c r="T1682" s="119" t="n"/>
      <c r="U1682" s="120" t="n"/>
      <c r="V1682" s="120" t="n"/>
      <c r="W1682" s="121" t="n"/>
      <c r="X1682" s="122" t="n"/>
      <c r="Y1682" s="122" t="n"/>
      <c r="Z1682" s="143" t="n"/>
      <c r="AA1682" s="140" t="n"/>
      <c r="AB1682" s="140" t="n"/>
      <c r="AC1682" s="144" t="n"/>
      <c r="AD1682" s="142" t="n"/>
      <c r="AE1682" s="142" t="n"/>
    </row>
    <row r="1683" ht="15" customHeight="1" thickBot="1">
      <c r="B1683" s="79" t="inlineStr">
        <is>
          <t>90M5Z09-R</t>
        </is>
      </c>
      <c r="C1683" s="89">
        <f>SUMIF(数量表!D:H,B1683,数量表!H:H)</f>
        <v/>
      </c>
      <c r="D1683" s="80" t="n">
        <v>27</v>
      </c>
      <c r="E1683" s="80" t="n">
        <v>105</v>
      </c>
      <c r="F1683" s="81" t="n">
        <v>1054</v>
      </c>
      <c r="G1683" s="80" t="n"/>
      <c r="H1683" s="82" t="n">
        <v>1</v>
      </c>
      <c r="I1683" s="212">
        <f>C1683*H1683</f>
        <v/>
      </c>
      <c r="J1683" s="29" t="n"/>
      <c r="K1683" s="96" t="n"/>
      <c r="L1683" s="97" t="n"/>
      <c r="M1683" s="97" t="n"/>
      <c r="N1683" s="98" t="inlineStr">
        <is>
          <t>27×105</t>
        </is>
      </c>
      <c r="O1683" s="99">
        <f>F1683</f>
        <v/>
      </c>
      <c r="P1683" s="99">
        <f>SUM(I1683)</f>
        <v/>
      </c>
      <c r="Q1683" s="117" t="n"/>
      <c r="R1683" s="118" t="n"/>
      <c r="S1683" s="118" t="n"/>
      <c r="T1683" s="119" t="n"/>
      <c r="U1683" s="120" t="n"/>
      <c r="V1683" s="120" t="n"/>
      <c r="W1683" s="121" t="n"/>
      <c r="X1683" s="122" t="n"/>
      <c r="Y1683" s="122" t="n"/>
      <c r="Z1683" s="143" t="n"/>
      <c r="AA1683" s="140" t="n"/>
      <c r="AB1683" s="140" t="n"/>
      <c r="AC1683" s="144" t="n"/>
      <c r="AD1683" s="142" t="n"/>
      <c r="AE1683" s="142" t="n"/>
    </row>
    <row r="1684" ht="15" customHeight="1" thickBot="1">
      <c r="B1684" s="85" t="inlineStr">
        <is>
          <t>90M5Z09-R</t>
        </is>
      </c>
      <c r="C1684" s="89">
        <f>SUMIF(数量表!D:H,B1684,数量表!H:H)</f>
        <v/>
      </c>
      <c r="D1684" t="n">
        <v>27</v>
      </c>
      <c r="E1684" t="n">
        <v>105</v>
      </c>
      <c r="F1684" s="86" t="n">
        <v>800</v>
      </c>
      <c r="H1684" s="87" t="n">
        <v>2</v>
      </c>
      <c r="I1684" s="214">
        <f>C1684*H1684</f>
        <v/>
      </c>
      <c r="J1684" s="29" t="n"/>
      <c r="K1684" s="96" t="n"/>
      <c r="L1684" s="97" t="n"/>
      <c r="M1684" s="97" t="n"/>
      <c r="N1684" s="98" t="inlineStr">
        <is>
          <t>27×105</t>
        </is>
      </c>
      <c r="O1684" s="99">
        <f>F1684</f>
        <v/>
      </c>
      <c r="P1684" s="99">
        <f>SUM(I1684)</f>
        <v/>
      </c>
      <c r="Q1684" s="117" t="n"/>
      <c r="R1684" s="118" t="n"/>
      <c r="S1684" s="118" t="n"/>
      <c r="T1684" s="119" t="n"/>
      <c r="U1684" s="120" t="n"/>
      <c r="V1684" s="120" t="n"/>
      <c r="W1684" s="121" t="n"/>
      <c r="X1684" s="122" t="n"/>
      <c r="Y1684" s="122" t="n"/>
      <c r="Z1684" s="143" t="n"/>
      <c r="AA1684" s="140" t="n"/>
      <c r="AB1684" s="140" t="n"/>
      <c r="AC1684" s="144" t="n"/>
      <c r="AD1684" s="142" t="n"/>
      <c r="AE1684" s="142" t="n"/>
    </row>
    <row r="1685" ht="15" customHeight="1" thickBot="1">
      <c r="B1685" s="85" t="inlineStr">
        <is>
          <t>90M5Z09-R</t>
        </is>
      </c>
      <c r="C1685" s="89">
        <f>SUMIF(数量表!D:H,B1685,数量表!H:H)</f>
        <v/>
      </c>
      <c r="D1685" t="n">
        <v>27</v>
      </c>
      <c r="E1685" t="n">
        <v>105</v>
      </c>
      <c r="F1685" s="86" t="n">
        <v>976</v>
      </c>
      <c r="H1685" s="87" t="n">
        <v>2</v>
      </c>
      <c r="I1685" s="214">
        <f>C1685*H1685</f>
        <v/>
      </c>
      <c r="J1685" s="29" t="n"/>
      <c r="K1685" s="96" t="n"/>
      <c r="L1685" s="97" t="n"/>
      <c r="M1685" s="97" t="n"/>
      <c r="N1685" s="98" t="inlineStr">
        <is>
          <t>27×105</t>
        </is>
      </c>
      <c r="O1685" s="99">
        <f>F1685</f>
        <v/>
      </c>
      <c r="P1685" s="99">
        <f>SUM(I1685)</f>
        <v/>
      </c>
      <c r="Q1685" s="117" t="n"/>
      <c r="R1685" s="118" t="n"/>
      <c r="S1685" s="118" t="n"/>
      <c r="T1685" s="119" t="n"/>
      <c r="U1685" s="120" t="n"/>
      <c r="V1685" s="120" t="n"/>
      <c r="W1685" s="121" t="n"/>
      <c r="X1685" s="122" t="n"/>
      <c r="Y1685" s="122" t="n"/>
      <c r="Z1685" s="143" t="n"/>
      <c r="AA1685" s="140" t="n"/>
      <c r="AB1685" s="140" t="n"/>
      <c r="AC1685" s="144" t="n"/>
      <c r="AD1685" s="142" t="n"/>
      <c r="AE1685" s="142" t="n"/>
    </row>
    <row r="1686" ht="15" customHeight="1" thickBot="1">
      <c r="B1686" s="79" t="inlineStr">
        <is>
          <t>90M5Z09L-R</t>
        </is>
      </c>
      <c r="C1686" s="89">
        <f>SUMIF(数量表!D:H,B1686,数量表!H:H)</f>
        <v/>
      </c>
      <c r="D1686" s="80" t="n">
        <v>27</v>
      </c>
      <c r="E1686" s="80" t="n">
        <v>105</v>
      </c>
      <c r="F1686" s="81" t="n">
        <v>1054</v>
      </c>
      <c r="G1686" s="80" t="n"/>
      <c r="H1686" s="82" t="n">
        <v>1</v>
      </c>
      <c r="I1686" s="212">
        <f>C1686*H1686</f>
        <v/>
      </c>
      <c r="J1686" s="29" t="n"/>
      <c r="K1686" s="96" t="n"/>
      <c r="L1686" s="97" t="n"/>
      <c r="M1686" s="97" t="n"/>
      <c r="N1686" s="98" t="inlineStr">
        <is>
          <t>27×105</t>
        </is>
      </c>
      <c r="O1686" s="99">
        <f>F1686</f>
        <v/>
      </c>
      <c r="P1686" s="99">
        <f>SUM(I1686)</f>
        <v/>
      </c>
      <c r="Q1686" s="117" t="n"/>
      <c r="R1686" s="118" t="n"/>
      <c r="S1686" s="118" t="n"/>
      <c r="T1686" s="119" t="n"/>
      <c r="U1686" s="120" t="n"/>
      <c r="V1686" s="120" t="n"/>
      <c r="W1686" s="121" t="n"/>
      <c r="X1686" s="122" t="n"/>
      <c r="Y1686" s="122" t="n"/>
      <c r="Z1686" s="143" t="n"/>
      <c r="AA1686" s="140" t="n"/>
      <c r="AB1686" s="140" t="n"/>
      <c r="AC1686" s="144" t="n"/>
      <c r="AD1686" s="142" t="n"/>
      <c r="AE1686" s="142" t="n"/>
    </row>
    <row r="1687" ht="15" customHeight="1" thickBot="1">
      <c r="B1687" s="85" t="inlineStr">
        <is>
          <t>90M5Z09L-R</t>
        </is>
      </c>
      <c r="C1687" s="89">
        <f>SUMIF(数量表!D:H,B1687,数量表!H:H)</f>
        <v/>
      </c>
      <c r="D1687" t="n">
        <v>27</v>
      </c>
      <c r="E1687" t="n">
        <v>105</v>
      </c>
      <c r="F1687" s="86" t="n">
        <v>760</v>
      </c>
      <c r="H1687" s="87" t="n">
        <v>2</v>
      </c>
      <c r="I1687" s="214">
        <f>C1687*H1687</f>
        <v/>
      </c>
      <c r="J1687" s="29" t="n"/>
      <c r="K1687" s="96" t="n"/>
      <c r="L1687" s="97" t="n"/>
      <c r="M1687" s="97" t="n"/>
      <c r="N1687" s="98" t="inlineStr">
        <is>
          <t>27×105</t>
        </is>
      </c>
      <c r="O1687" s="99">
        <f>F1687</f>
        <v/>
      </c>
      <c r="P1687" s="99">
        <f>SUM(I1687)</f>
        <v/>
      </c>
      <c r="Q1687" s="117" t="n"/>
      <c r="R1687" s="118" t="n"/>
      <c r="S1687" s="118" t="n"/>
      <c r="T1687" s="119" t="n"/>
      <c r="U1687" s="120" t="n"/>
      <c r="V1687" s="120" t="n"/>
      <c r="W1687" s="121" t="n"/>
      <c r="X1687" s="122" t="n"/>
      <c r="Y1687" s="122" t="n"/>
      <c r="Z1687" s="143" t="n"/>
      <c r="AA1687" s="140" t="n"/>
      <c r="AB1687" s="140" t="n"/>
      <c r="AC1687" s="144" t="n"/>
      <c r="AD1687" s="142" t="n"/>
      <c r="AE1687" s="142" t="n"/>
    </row>
    <row r="1688" ht="15" customHeight="1" thickBot="1">
      <c r="B1688" s="85" t="inlineStr">
        <is>
          <t>90M5Z09L-R</t>
        </is>
      </c>
      <c r="C1688" s="89">
        <f>SUMIF(数量表!D:H,B1688,数量表!H:H)</f>
        <v/>
      </c>
      <c r="D1688" t="n">
        <v>27</v>
      </c>
      <c r="E1688" t="n">
        <v>105</v>
      </c>
      <c r="F1688" s="86" t="n">
        <v>976</v>
      </c>
      <c r="H1688" s="87" t="n">
        <v>2</v>
      </c>
      <c r="I1688" s="214">
        <f>C1688*H1688</f>
        <v/>
      </c>
      <c r="J1688" s="29" t="n"/>
      <c r="K1688" s="96" t="n"/>
      <c r="L1688" s="97" t="n"/>
      <c r="M1688" s="97" t="n"/>
      <c r="N1688" s="98" t="inlineStr">
        <is>
          <t>27×105</t>
        </is>
      </c>
      <c r="O1688" s="99">
        <f>F1688</f>
        <v/>
      </c>
      <c r="P1688" s="99">
        <f>SUM(I1688)</f>
        <v/>
      </c>
      <c r="Q1688" s="117" t="n"/>
      <c r="R1688" s="118" t="n"/>
      <c r="S1688" s="118" t="n"/>
      <c r="T1688" s="119" t="n"/>
      <c r="U1688" s="120" t="n"/>
      <c r="V1688" s="120" t="n"/>
      <c r="W1688" s="121" t="n"/>
      <c r="X1688" s="122" t="n"/>
      <c r="Y1688" s="122" t="n"/>
      <c r="Z1688" s="143" t="n"/>
      <c r="AA1688" s="140" t="n"/>
      <c r="AB1688" s="140" t="n"/>
      <c r="AC1688" s="144" t="n"/>
      <c r="AD1688" s="142" t="n"/>
      <c r="AE1688" s="142" t="n"/>
    </row>
    <row r="1689" ht="15" customHeight="1" thickBot="1">
      <c r="B1689" s="85" t="inlineStr">
        <is>
          <t>90M5Z09L-R</t>
        </is>
      </c>
      <c r="C1689" s="89">
        <f>SUMIF(数量表!D:H,B1689,数量表!H:H)</f>
        <v/>
      </c>
      <c r="D1689" t="n">
        <v>27</v>
      </c>
      <c r="E1689" t="n">
        <v>105</v>
      </c>
      <c r="F1689" s="86" t="n">
        <v>2057</v>
      </c>
      <c r="H1689" s="87" t="n">
        <v>1</v>
      </c>
      <c r="I1689" s="214">
        <f>C1689*H1689</f>
        <v/>
      </c>
      <c r="J1689" s="29" t="n"/>
      <c r="K1689" s="96" t="n"/>
      <c r="L1689" s="97" t="n"/>
      <c r="M1689" s="97" t="n"/>
      <c r="N1689" s="98" t="inlineStr">
        <is>
          <t>27×105</t>
        </is>
      </c>
      <c r="O1689" s="99">
        <f>F1689</f>
        <v/>
      </c>
      <c r="P1689" s="99">
        <f>SUM(I1689)</f>
        <v/>
      </c>
      <c r="Q1689" s="117" t="n"/>
      <c r="R1689" s="118" t="n"/>
      <c r="S1689" s="118" t="n"/>
      <c r="T1689" s="119" t="n"/>
      <c r="U1689" s="120" t="n"/>
      <c r="V1689" s="120" t="n"/>
      <c r="W1689" s="121" t="n"/>
      <c r="X1689" s="122" t="n"/>
      <c r="Y1689" s="122" t="n"/>
      <c r="Z1689" s="143" t="n"/>
      <c r="AA1689" s="140" t="n"/>
      <c r="AB1689" s="140" t="n"/>
      <c r="AC1689" s="144" t="n"/>
      <c r="AD1689" s="142" t="n"/>
      <c r="AE1689" s="142" t="n"/>
    </row>
    <row r="1690" ht="15" customHeight="1" thickBot="1">
      <c r="B1690" s="79" t="inlineStr">
        <is>
          <t>135M5Z09</t>
        </is>
      </c>
      <c r="C1690" s="89">
        <f>SUMIF(数量表!D:H,B1690,数量表!H:H)</f>
        <v/>
      </c>
      <c r="D1690" s="80" t="n">
        <v>27</v>
      </c>
      <c r="E1690" s="80" t="n">
        <v>105</v>
      </c>
      <c r="F1690" s="81" t="n">
        <v>804</v>
      </c>
      <c r="G1690" s="80" t="n"/>
      <c r="H1690" s="82" t="n">
        <v>1</v>
      </c>
      <c r="I1690" s="212">
        <f>C1690*H1690</f>
        <v/>
      </c>
      <c r="J1690" s="29" t="n"/>
      <c r="K1690" s="96" t="n"/>
      <c r="L1690" s="97" t="n"/>
      <c r="M1690" s="97" t="n"/>
      <c r="N1690" s="98" t="inlineStr">
        <is>
          <t>27×105</t>
        </is>
      </c>
      <c r="O1690" s="99">
        <f>F1690</f>
        <v/>
      </c>
      <c r="P1690" s="99">
        <f>SUM(I1690)</f>
        <v/>
      </c>
      <c r="Q1690" s="117" t="n"/>
      <c r="R1690" s="118" t="n"/>
      <c r="S1690" s="118" t="n"/>
      <c r="T1690" s="119" t="n"/>
      <c r="U1690" s="120" t="n"/>
      <c r="V1690" s="120" t="n"/>
      <c r="W1690" s="121" t="n"/>
      <c r="X1690" s="122" t="n"/>
      <c r="Y1690" s="122" t="n"/>
      <c r="Z1690" s="143" t="n"/>
      <c r="AA1690" s="140" t="n"/>
      <c r="AB1690" s="140" t="n"/>
      <c r="AC1690" s="144" t="n"/>
      <c r="AD1690" s="142" t="n"/>
      <c r="AE1690" s="142" t="n"/>
    </row>
    <row r="1691" ht="15" customHeight="1" thickBot="1">
      <c r="B1691" s="85" t="inlineStr">
        <is>
          <t>135M5Z09</t>
        </is>
      </c>
      <c r="C1691" s="89">
        <f>SUMIF(数量表!D:H,B1691,数量表!H:H)</f>
        <v/>
      </c>
      <c r="D1691" t="n">
        <v>27</v>
      </c>
      <c r="E1691" t="n">
        <v>105</v>
      </c>
      <c r="F1691" s="86" t="n">
        <v>800</v>
      </c>
      <c r="H1691" s="87" t="n">
        <v>2</v>
      </c>
      <c r="I1691" s="214">
        <f>C1691*H1691</f>
        <v/>
      </c>
      <c r="J1691" s="29" t="n"/>
      <c r="K1691" s="96" t="n"/>
      <c r="L1691" s="97" t="n"/>
      <c r="M1691" s="97" t="n"/>
      <c r="N1691" s="98" t="inlineStr">
        <is>
          <t>27×105</t>
        </is>
      </c>
      <c r="O1691" s="99">
        <f>F1691</f>
        <v/>
      </c>
      <c r="P1691" s="99">
        <f>SUM(I1691)</f>
        <v/>
      </c>
      <c r="Q1691" s="117" t="n"/>
      <c r="R1691" s="118" t="n"/>
      <c r="S1691" s="118" t="n"/>
      <c r="T1691" s="119" t="n"/>
      <c r="U1691" s="120" t="n"/>
      <c r="V1691" s="120" t="n"/>
      <c r="W1691" s="121" t="n"/>
      <c r="X1691" s="122" t="n"/>
      <c r="Y1691" s="122" t="n"/>
      <c r="Z1691" s="143" t="n"/>
      <c r="AA1691" s="140" t="n"/>
      <c r="AB1691" s="140" t="n"/>
      <c r="AC1691" s="144" t="n"/>
      <c r="AD1691" s="142" t="n"/>
      <c r="AE1691" s="142" t="n"/>
    </row>
    <row r="1692" ht="15" customHeight="1" thickBot="1">
      <c r="B1692" s="85" t="inlineStr">
        <is>
          <t>135M5Z09</t>
        </is>
      </c>
      <c r="C1692" s="89">
        <f>SUMIF(数量表!D:H,B1692,数量表!H:H)</f>
        <v/>
      </c>
      <c r="D1692" t="n">
        <v>27</v>
      </c>
      <c r="E1692" t="n">
        <v>105</v>
      </c>
      <c r="F1692" s="86" t="n">
        <v>976</v>
      </c>
      <c r="H1692" s="87" t="n">
        <v>2</v>
      </c>
      <c r="I1692" s="214">
        <f>C1692*H1692</f>
        <v/>
      </c>
      <c r="J1692" s="29" t="n"/>
      <c r="K1692" s="96" t="n"/>
      <c r="L1692" s="97" t="n"/>
      <c r="M1692" s="97" t="n"/>
      <c r="N1692" s="98" t="inlineStr">
        <is>
          <t>27×105</t>
        </is>
      </c>
      <c r="O1692" s="99">
        <f>F1692</f>
        <v/>
      </c>
      <c r="P1692" s="99">
        <f>SUM(I1692)</f>
        <v/>
      </c>
      <c r="Q1692" s="117" t="n"/>
      <c r="R1692" s="118" t="n"/>
      <c r="S1692" s="118" t="n"/>
      <c r="T1692" s="119" t="n"/>
      <c r="U1692" s="120" t="n"/>
      <c r="V1692" s="120" t="n"/>
      <c r="W1692" s="121" t="n"/>
      <c r="X1692" s="122" t="n"/>
      <c r="Y1692" s="122" t="n"/>
      <c r="Z1692" s="143" t="n"/>
      <c r="AA1692" s="140" t="n"/>
      <c r="AB1692" s="140" t="n"/>
      <c r="AC1692" s="144" t="n"/>
      <c r="AD1692" s="142" t="n"/>
      <c r="AE1692" s="142" t="n"/>
    </row>
    <row r="1693" ht="15" customHeight="1" thickBot="1">
      <c r="B1693" s="79" t="inlineStr">
        <is>
          <t>135M5Z09L</t>
        </is>
      </c>
      <c r="C1693" s="89">
        <f>SUMIF(数量表!D:H,B1693,数量表!H:H)</f>
        <v/>
      </c>
      <c r="D1693" s="80" t="n">
        <v>27</v>
      </c>
      <c r="E1693" s="80" t="n">
        <v>105</v>
      </c>
      <c r="F1693" s="81" t="n">
        <v>804</v>
      </c>
      <c r="G1693" s="80" t="n"/>
      <c r="H1693" s="82" t="n">
        <v>1</v>
      </c>
      <c r="I1693" s="212">
        <f>C1693*H1693</f>
        <v/>
      </c>
      <c r="J1693" s="29" t="n"/>
      <c r="K1693" s="96" t="n"/>
      <c r="L1693" s="97" t="n"/>
      <c r="M1693" s="97" t="n"/>
      <c r="N1693" s="98" t="inlineStr">
        <is>
          <t>27×105</t>
        </is>
      </c>
      <c r="O1693" s="99">
        <f>F1693</f>
        <v/>
      </c>
      <c r="P1693" s="99">
        <f>SUM(I1693)</f>
        <v/>
      </c>
      <c r="Q1693" s="117" t="n"/>
      <c r="R1693" s="118" t="n"/>
      <c r="S1693" s="118" t="n"/>
      <c r="T1693" s="119" t="n"/>
      <c r="U1693" s="120" t="n"/>
      <c r="V1693" s="120" t="n"/>
      <c r="W1693" s="121" t="n"/>
      <c r="X1693" s="122" t="n"/>
      <c r="Y1693" s="122" t="n"/>
      <c r="Z1693" s="143" t="n"/>
      <c r="AA1693" s="140" t="n"/>
      <c r="AB1693" s="140" t="n"/>
      <c r="AC1693" s="144" t="n"/>
      <c r="AD1693" s="142" t="n"/>
      <c r="AE1693" s="142" t="n"/>
    </row>
    <row r="1694" ht="15" customHeight="1" thickBot="1">
      <c r="B1694" s="85" t="inlineStr">
        <is>
          <t>135M5Z09L</t>
        </is>
      </c>
      <c r="C1694" s="89">
        <f>SUMIF(数量表!D:H,B1694,数量表!H:H)</f>
        <v/>
      </c>
      <c r="D1694" t="n">
        <v>27</v>
      </c>
      <c r="E1694" t="n">
        <v>105</v>
      </c>
      <c r="F1694" s="86" t="n">
        <v>760</v>
      </c>
      <c r="H1694" s="87" t="n">
        <v>2</v>
      </c>
      <c r="I1694" s="214">
        <f>C1694*H1694</f>
        <v/>
      </c>
      <c r="J1694" s="29" t="n"/>
      <c r="K1694" s="96" t="n"/>
      <c r="L1694" s="97" t="n"/>
      <c r="M1694" s="97" t="n"/>
      <c r="N1694" s="98" t="inlineStr">
        <is>
          <t>27×105</t>
        </is>
      </c>
      <c r="O1694" s="99">
        <f>F1694</f>
        <v/>
      </c>
      <c r="P1694" s="99">
        <f>SUM(I1694)</f>
        <v/>
      </c>
      <c r="Q1694" s="117" t="n"/>
      <c r="R1694" s="118" t="n"/>
      <c r="S1694" s="118" t="n"/>
      <c r="T1694" s="119" t="n"/>
      <c r="U1694" s="120" t="n"/>
      <c r="V1694" s="120" t="n"/>
      <c r="W1694" s="121" t="n"/>
      <c r="X1694" s="122" t="n"/>
      <c r="Y1694" s="122" t="n"/>
      <c r="Z1694" s="143" t="n"/>
      <c r="AA1694" s="140" t="n"/>
      <c r="AB1694" s="140" t="n"/>
      <c r="AC1694" s="144" t="n"/>
      <c r="AD1694" s="142" t="n"/>
      <c r="AE1694" s="142" t="n"/>
    </row>
    <row r="1695" ht="15" customHeight="1" thickBot="1">
      <c r="B1695" s="85" t="inlineStr">
        <is>
          <t>135M5Z09L</t>
        </is>
      </c>
      <c r="C1695" s="89">
        <f>SUMIF(数量表!D:H,B1695,数量表!H:H)</f>
        <v/>
      </c>
      <c r="D1695" t="n">
        <v>27</v>
      </c>
      <c r="E1695" t="n">
        <v>105</v>
      </c>
      <c r="F1695" s="86" t="n">
        <v>976</v>
      </c>
      <c r="H1695" s="87" t="n">
        <v>2</v>
      </c>
      <c r="I1695" s="214">
        <f>C1695*H1695</f>
        <v/>
      </c>
      <c r="J1695" s="29" t="n"/>
      <c r="K1695" s="96" t="n"/>
      <c r="L1695" s="97" t="n"/>
      <c r="M1695" s="97" t="n"/>
      <c r="N1695" s="98" t="inlineStr">
        <is>
          <t>27×105</t>
        </is>
      </c>
      <c r="O1695" s="99">
        <f>F1695</f>
        <v/>
      </c>
      <c r="P1695" s="99">
        <f>SUM(I1695)</f>
        <v/>
      </c>
      <c r="Q1695" s="117" t="n"/>
      <c r="R1695" s="118" t="n"/>
      <c r="S1695" s="118" t="n"/>
      <c r="T1695" s="119" t="n"/>
      <c r="U1695" s="120" t="n"/>
      <c r="V1695" s="120" t="n"/>
      <c r="W1695" s="121" t="n"/>
      <c r="X1695" s="122" t="n"/>
      <c r="Y1695" s="122" t="n"/>
      <c r="Z1695" s="143" t="n"/>
      <c r="AA1695" s="140" t="n"/>
      <c r="AB1695" s="140" t="n"/>
      <c r="AC1695" s="144" t="n"/>
      <c r="AD1695" s="142" t="n"/>
      <c r="AE1695" s="142" t="n"/>
    </row>
    <row r="1696" ht="15" customHeight="1" thickBot="1">
      <c r="B1696" s="85" t="inlineStr">
        <is>
          <t>135M5Z09L</t>
        </is>
      </c>
      <c r="C1696" s="89">
        <f>SUMIF(数量表!D:H,B1696,数量表!H:H)</f>
        <v/>
      </c>
      <c r="D1696" t="n">
        <v>27</v>
      </c>
      <c r="E1696" t="n">
        <v>105</v>
      </c>
      <c r="F1696" s="86" t="n">
        <v>1807</v>
      </c>
      <c r="H1696" s="87" t="n">
        <v>1</v>
      </c>
      <c r="I1696" s="214">
        <f>C1696*H1696</f>
        <v/>
      </c>
      <c r="J1696" s="29" t="n"/>
      <c r="K1696" s="96" t="n"/>
      <c r="L1696" s="97" t="n"/>
      <c r="M1696" s="97" t="n"/>
      <c r="N1696" s="98" t="inlineStr">
        <is>
          <t>27×105</t>
        </is>
      </c>
      <c r="O1696" s="99">
        <f>F1696</f>
        <v/>
      </c>
      <c r="P1696" s="99">
        <f>SUM(I1696)</f>
        <v/>
      </c>
      <c r="Q1696" s="117" t="n"/>
      <c r="R1696" s="118" t="n"/>
      <c r="S1696" s="118" t="n"/>
      <c r="T1696" s="119" t="n"/>
      <c r="U1696" s="120" t="n"/>
      <c r="V1696" s="120" t="n"/>
      <c r="W1696" s="121" t="n"/>
      <c r="X1696" s="122" t="n"/>
      <c r="Y1696" s="122" t="n"/>
      <c r="Z1696" s="143" t="n"/>
      <c r="AA1696" s="140" t="n"/>
      <c r="AB1696" s="140" t="n"/>
      <c r="AC1696" s="144" t="n"/>
      <c r="AD1696" s="142" t="n"/>
      <c r="AE1696" s="142" t="n"/>
    </row>
    <row r="1697" ht="15" customHeight="1" thickBot="1">
      <c r="B1697" s="79" t="inlineStr">
        <is>
          <t>135M5Z09-L</t>
        </is>
      </c>
      <c r="C1697" s="89">
        <f>SUMIF(数量表!D:H,B1697,数量表!H:H)</f>
        <v/>
      </c>
      <c r="D1697" s="80" t="n">
        <v>27</v>
      </c>
      <c r="E1697" s="80" t="n">
        <v>105</v>
      </c>
      <c r="F1697" s="81" t="n">
        <v>804</v>
      </c>
      <c r="G1697" s="80" t="n"/>
      <c r="H1697" s="82" t="n">
        <v>1</v>
      </c>
      <c r="I1697" s="212">
        <f>C1697*H1697</f>
        <v/>
      </c>
      <c r="J1697" s="29" t="n"/>
      <c r="K1697" s="96" t="n"/>
      <c r="L1697" s="97" t="n"/>
      <c r="M1697" s="97" t="n"/>
      <c r="N1697" s="98" t="inlineStr">
        <is>
          <t>27×105</t>
        </is>
      </c>
      <c r="O1697" s="99">
        <f>F1697</f>
        <v/>
      </c>
      <c r="P1697" s="99">
        <f>SUM(I1697)</f>
        <v/>
      </c>
      <c r="Q1697" s="117" t="n"/>
      <c r="R1697" s="118" t="n"/>
      <c r="S1697" s="118" t="n"/>
      <c r="T1697" s="119" t="n"/>
      <c r="U1697" s="120" t="n"/>
      <c r="V1697" s="120" t="n"/>
      <c r="W1697" s="121" t="n"/>
      <c r="X1697" s="122" t="n"/>
      <c r="Y1697" s="122" t="n"/>
      <c r="Z1697" s="143" t="n"/>
      <c r="AA1697" s="140" t="n"/>
      <c r="AB1697" s="140" t="n"/>
      <c r="AC1697" s="144" t="n"/>
      <c r="AD1697" s="142" t="n"/>
      <c r="AE1697" s="142" t="n"/>
    </row>
    <row r="1698" ht="15" customHeight="1" thickBot="1">
      <c r="B1698" s="85" t="inlineStr">
        <is>
          <t>135M5Z09-L</t>
        </is>
      </c>
      <c r="C1698" s="89">
        <f>SUMIF(数量表!D:H,B1698,数量表!H:H)</f>
        <v/>
      </c>
      <c r="D1698" t="n">
        <v>27</v>
      </c>
      <c r="E1698" t="n">
        <v>105</v>
      </c>
      <c r="F1698" s="86" t="n">
        <v>800</v>
      </c>
      <c r="H1698" s="87" t="n">
        <v>2</v>
      </c>
      <c r="I1698" s="214">
        <f>C1698*H1698</f>
        <v/>
      </c>
      <c r="J1698" s="29" t="n"/>
      <c r="K1698" s="96" t="n"/>
      <c r="L1698" s="97" t="n"/>
      <c r="M1698" s="97" t="n"/>
      <c r="N1698" s="98" t="inlineStr">
        <is>
          <t>27×105</t>
        </is>
      </c>
      <c r="O1698" s="99">
        <f>F1698</f>
        <v/>
      </c>
      <c r="P1698" s="99">
        <f>SUM(I1698)</f>
        <v/>
      </c>
      <c r="Q1698" s="117" t="n"/>
      <c r="R1698" s="118" t="n"/>
      <c r="S1698" s="118" t="n"/>
      <c r="T1698" s="119" t="n"/>
      <c r="U1698" s="120" t="n"/>
      <c r="V1698" s="120" t="n"/>
      <c r="W1698" s="121" t="n"/>
      <c r="X1698" s="122" t="n"/>
      <c r="Y1698" s="122" t="n"/>
      <c r="Z1698" s="143" t="n"/>
      <c r="AA1698" s="140" t="n"/>
      <c r="AB1698" s="140" t="n"/>
      <c r="AC1698" s="144" t="n"/>
      <c r="AD1698" s="142" t="n"/>
      <c r="AE1698" s="142" t="n"/>
    </row>
    <row r="1699" ht="15" customHeight="1" thickBot="1">
      <c r="B1699" s="85" t="inlineStr">
        <is>
          <t>135M5Z09-L</t>
        </is>
      </c>
      <c r="C1699" s="89">
        <f>SUMIF(数量表!D:H,B1699,数量表!H:H)</f>
        <v/>
      </c>
      <c r="D1699" t="n">
        <v>27</v>
      </c>
      <c r="E1699" t="n">
        <v>105</v>
      </c>
      <c r="F1699" s="86" t="n">
        <v>976</v>
      </c>
      <c r="H1699" s="87" t="n">
        <v>2</v>
      </c>
      <c r="I1699" s="214">
        <f>C1699*H1699</f>
        <v/>
      </c>
      <c r="J1699" s="29" t="n"/>
      <c r="K1699" s="96" t="n"/>
      <c r="L1699" s="97" t="n"/>
      <c r="M1699" s="97" t="n"/>
      <c r="N1699" s="98" t="inlineStr">
        <is>
          <t>27×105</t>
        </is>
      </c>
      <c r="O1699" s="99">
        <f>F1699</f>
        <v/>
      </c>
      <c r="P1699" s="99">
        <f>SUM(I1699)</f>
        <v/>
      </c>
      <c r="Q1699" s="117" t="n"/>
      <c r="R1699" s="118" t="n"/>
      <c r="S1699" s="118" t="n"/>
      <c r="T1699" s="119" t="n"/>
      <c r="U1699" s="120" t="n"/>
      <c r="V1699" s="120" t="n"/>
      <c r="W1699" s="121" t="n"/>
      <c r="X1699" s="122" t="n"/>
      <c r="Y1699" s="122" t="n"/>
      <c r="Z1699" s="143" t="n"/>
      <c r="AA1699" s="140" t="n"/>
      <c r="AB1699" s="140" t="n"/>
      <c r="AC1699" s="144" t="n"/>
      <c r="AD1699" s="142" t="n"/>
      <c r="AE1699" s="142" t="n"/>
      <c r="AF1699" s="150" t="n"/>
    </row>
    <row r="1700" ht="15" customHeight="1" thickBot="1">
      <c r="B1700" s="79" t="inlineStr">
        <is>
          <t>135M5Z09L-L</t>
        </is>
      </c>
      <c r="C1700" s="89">
        <f>SUMIF(数量表!D:H,B1700,数量表!H:H)</f>
        <v/>
      </c>
      <c r="D1700" s="80" t="n">
        <v>27</v>
      </c>
      <c r="E1700" s="80" t="n">
        <v>105</v>
      </c>
      <c r="F1700" s="81" t="n">
        <v>804</v>
      </c>
      <c r="G1700" s="80" t="n"/>
      <c r="H1700" s="82" t="n">
        <v>1</v>
      </c>
      <c r="I1700" s="212">
        <f>C1700*H1700</f>
        <v/>
      </c>
      <c r="J1700" s="29" t="n"/>
      <c r="K1700" s="96" t="n"/>
      <c r="L1700" s="97" t="n"/>
      <c r="M1700" s="97" t="n"/>
      <c r="N1700" s="98" t="inlineStr">
        <is>
          <t>27×105</t>
        </is>
      </c>
      <c r="O1700" s="99">
        <f>F1700</f>
        <v/>
      </c>
      <c r="P1700" s="99">
        <f>SUM(I1700)</f>
        <v/>
      </c>
      <c r="Q1700" s="117" t="n"/>
      <c r="R1700" s="118" t="n"/>
      <c r="S1700" s="118" t="n"/>
      <c r="T1700" s="119" t="n"/>
      <c r="U1700" s="120" t="n"/>
      <c r="V1700" s="120" t="n"/>
      <c r="W1700" s="121" t="n"/>
      <c r="X1700" s="122" t="n"/>
      <c r="Y1700" s="122" t="n"/>
      <c r="Z1700" s="143" t="n"/>
      <c r="AA1700" s="140" t="n"/>
      <c r="AB1700" s="140" t="n"/>
      <c r="AC1700" s="144" t="n"/>
      <c r="AD1700" s="142" t="n"/>
      <c r="AE1700" s="142" t="n"/>
      <c r="AF1700" s="150" t="n"/>
    </row>
    <row r="1701" ht="15" customHeight="1" thickBot="1">
      <c r="B1701" s="85" t="inlineStr">
        <is>
          <t>135M5Z09L-L</t>
        </is>
      </c>
      <c r="C1701" s="89">
        <f>SUMIF(数量表!D:H,B1701,数量表!H:H)</f>
        <v/>
      </c>
      <c r="D1701" t="n">
        <v>27</v>
      </c>
      <c r="E1701" t="n">
        <v>105</v>
      </c>
      <c r="F1701" s="86" t="n">
        <v>760</v>
      </c>
      <c r="H1701" s="87" t="n">
        <v>2</v>
      </c>
      <c r="I1701" s="214">
        <f>C1701*H1701</f>
        <v/>
      </c>
      <c r="J1701" s="29" t="n"/>
      <c r="K1701" s="96" t="n"/>
      <c r="L1701" s="97" t="n"/>
      <c r="M1701" s="97" t="n"/>
      <c r="N1701" s="98" t="inlineStr">
        <is>
          <t>27×105</t>
        </is>
      </c>
      <c r="O1701" s="99">
        <f>F1701</f>
        <v/>
      </c>
      <c r="P1701" s="99">
        <f>SUM(I1701)</f>
        <v/>
      </c>
      <c r="Q1701" s="117" t="n"/>
      <c r="R1701" s="118" t="n"/>
      <c r="S1701" s="118" t="n"/>
      <c r="T1701" s="119" t="n"/>
      <c r="U1701" s="120" t="n"/>
      <c r="V1701" s="120" t="n"/>
      <c r="W1701" s="121" t="n"/>
      <c r="X1701" s="122" t="n"/>
      <c r="Y1701" s="122" t="n"/>
      <c r="Z1701" s="143" t="n"/>
      <c r="AA1701" s="140" t="n"/>
      <c r="AB1701" s="140" t="n"/>
      <c r="AC1701" s="144" t="n"/>
      <c r="AD1701" s="142" t="n"/>
      <c r="AE1701" s="142" t="n"/>
      <c r="AF1701" s="150" t="n"/>
    </row>
    <row r="1702" ht="15" customHeight="1" thickBot="1">
      <c r="B1702" s="85" t="inlineStr">
        <is>
          <t>135M5Z09L-L</t>
        </is>
      </c>
      <c r="C1702" s="89">
        <f>SUMIF(数量表!D:H,B1702,数量表!H:H)</f>
        <v/>
      </c>
      <c r="D1702" t="n">
        <v>27</v>
      </c>
      <c r="E1702" t="n">
        <v>105</v>
      </c>
      <c r="F1702" s="86" t="n">
        <v>976</v>
      </c>
      <c r="H1702" s="87" t="n">
        <v>2</v>
      </c>
      <c r="I1702" s="214">
        <f>C1702*H1702</f>
        <v/>
      </c>
      <c r="J1702" s="29" t="n"/>
      <c r="K1702" s="96" t="n"/>
      <c r="L1702" s="97" t="n"/>
      <c r="M1702" s="97" t="n"/>
      <c r="N1702" s="98" t="inlineStr">
        <is>
          <t>27×105</t>
        </is>
      </c>
      <c r="O1702" s="99">
        <f>F1702</f>
        <v/>
      </c>
      <c r="P1702" s="99">
        <f>SUM(I1702)</f>
        <v/>
      </c>
      <c r="Q1702" s="117" t="n"/>
      <c r="R1702" s="118" t="n"/>
      <c r="S1702" s="118" t="n"/>
      <c r="T1702" s="119" t="n"/>
      <c r="U1702" s="120" t="n"/>
      <c r="V1702" s="120" t="n"/>
      <c r="W1702" s="121" t="n"/>
      <c r="X1702" s="122" t="n"/>
      <c r="Y1702" s="122" t="n"/>
      <c r="Z1702" s="143" t="n"/>
      <c r="AA1702" s="140" t="n"/>
      <c r="AB1702" s="140" t="n"/>
      <c r="AC1702" s="144" t="n"/>
      <c r="AD1702" s="142" t="n"/>
      <c r="AE1702" s="142" t="n"/>
      <c r="AF1702" s="150" t="n"/>
    </row>
    <row r="1703" ht="15" customHeight="1" thickBot="1">
      <c r="B1703" s="85" t="inlineStr">
        <is>
          <t>135M5Z09L-L</t>
        </is>
      </c>
      <c r="C1703" s="89">
        <f>SUMIF(数量表!D:H,B1703,数量表!H:H)</f>
        <v/>
      </c>
      <c r="D1703" t="n">
        <v>27</v>
      </c>
      <c r="E1703" t="n">
        <v>105</v>
      </c>
      <c r="F1703" s="86" t="n">
        <v>1807</v>
      </c>
      <c r="H1703" s="87" t="n">
        <v>1</v>
      </c>
      <c r="I1703" s="214">
        <f>C1703*H1703</f>
        <v/>
      </c>
      <c r="J1703" s="29" t="n"/>
      <c r="K1703" s="96" t="n"/>
      <c r="L1703" s="97" t="n"/>
      <c r="M1703" s="97" t="n"/>
      <c r="N1703" s="98" t="inlineStr">
        <is>
          <t>27×105</t>
        </is>
      </c>
      <c r="O1703" s="99">
        <f>F1703</f>
        <v/>
      </c>
      <c r="P1703" s="99">
        <f>SUM(I1703)</f>
        <v/>
      </c>
      <c r="Q1703" s="117" t="n"/>
      <c r="R1703" s="118" t="n"/>
      <c r="S1703" s="118" t="n"/>
      <c r="T1703" s="119" t="n"/>
      <c r="U1703" s="120" t="n"/>
      <c r="V1703" s="120" t="n"/>
      <c r="W1703" s="121" t="n"/>
      <c r="X1703" s="122" t="n"/>
      <c r="Y1703" s="122" t="n"/>
      <c r="Z1703" s="143" t="n"/>
      <c r="AA1703" s="140" t="n"/>
      <c r="AB1703" s="140" t="n"/>
      <c r="AC1703" s="144" t="n"/>
      <c r="AD1703" s="142" t="n"/>
      <c r="AE1703" s="142" t="n"/>
      <c r="AF1703" s="150" t="n"/>
    </row>
    <row r="1704" ht="15" customHeight="1" thickBot="1">
      <c r="B1704" s="79" t="inlineStr">
        <is>
          <t>135M5Z09R</t>
        </is>
      </c>
      <c r="C1704" s="89">
        <f>SUMIF(数量表!D:H,B1704,数量表!H:H)</f>
        <v/>
      </c>
      <c r="D1704" s="80" t="n">
        <v>27</v>
      </c>
      <c r="E1704" s="80" t="n">
        <v>105</v>
      </c>
      <c r="F1704" s="81" t="n">
        <v>804</v>
      </c>
      <c r="G1704" s="80" t="n"/>
      <c r="H1704" s="82" t="n">
        <v>1</v>
      </c>
      <c r="I1704" s="212">
        <f>C1704*H1704</f>
        <v/>
      </c>
      <c r="J1704" s="29" t="n"/>
      <c r="K1704" s="96" t="n"/>
      <c r="L1704" s="97" t="n"/>
      <c r="M1704" s="97" t="n"/>
      <c r="N1704" s="98" t="inlineStr">
        <is>
          <t>27×105</t>
        </is>
      </c>
      <c r="O1704" s="99">
        <f>F1704</f>
        <v/>
      </c>
      <c r="P1704" s="99">
        <f>SUM(I1704)</f>
        <v/>
      </c>
      <c r="Q1704" s="117" t="n"/>
      <c r="R1704" s="118" t="n"/>
      <c r="S1704" s="118" t="n"/>
      <c r="T1704" s="119" t="n"/>
      <c r="U1704" s="120" t="n"/>
      <c r="V1704" s="120" t="n"/>
      <c r="W1704" s="121" t="n"/>
      <c r="X1704" s="122" t="n"/>
      <c r="Y1704" s="122" t="n"/>
      <c r="Z1704" s="143" t="n"/>
      <c r="AA1704" s="140" t="n"/>
      <c r="AB1704" s="140" t="n"/>
      <c r="AC1704" s="144" t="n"/>
      <c r="AD1704" s="142" t="n"/>
      <c r="AE1704" s="142" t="n"/>
      <c r="AF1704" s="150" t="n"/>
    </row>
    <row r="1705" ht="15" customHeight="1" thickBot="1">
      <c r="B1705" s="85" t="inlineStr">
        <is>
          <t>135M5Z09R</t>
        </is>
      </c>
      <c r="C1705" s="89">
        <f>SUMIF(数量表!D:H,B1705,数量表!H:H)</f>
        <v/>
      </c>
      <c r="D1705" t="n">
        <v>27</v>
      </c>
      <c r="E1705" t="n">
        <v>105</v>
      </c>
      <c r="F1705" s="86" t="n">
        <v>760</v>
      </c>
      <c r="H1705" s="87" t="n">
        <v>2</v>
      </c>
      <c r="I1705" s="214">
        <f>C1705*H1705</f>
        <v/>
      </c>
      <c r="J1705" s="29" t="n"/>
      <c r="K1705" s="96" t="n"/>
      <c r="L1705" s="97" t="n"/>
      <c r="M1705" s="97" t="n"/>
      <c r="N1705" s="98" t="inlineStr">
        <is>
          <t>27×105</t>
        </is>
      </c>
      <c r="O1705" s="99">
        <f>F1705</f>
        <v/>
      </c>
      <c r="P1705" s="99">
        <f>SUM(I1705)</f>
        <v/>
      </c>
      <c r="Q1705" s="117" t="n"/>
      <c r="R1705" s="118" t="n"/>
      <c r="S1705" s="118" t="n"/>
      <c r="T1705" s="119" t="n"/>
      <c r="U1705" s="120" t="n"/>
      <c r="V1705" s="120" t="n"/>
      <c r="W1705" s="121" t="n"/>
      <c r="X1705" s="122" t="n"/>
      <c r="Y1705" s="122" t="n"/>
      <c r="Z1705" s="143" t="n"/>
      <c r="AA1705" s="140" t="n"/>
      <c r="AB1705" s="140" t="n"/>
      <c r="AC1705" s="144" t="n"/>
      <c r="AD1705" s="142" t="n"/>
      <c r="AE1705" s="142" t="n"/>
      <c r="AF1705" s="150" t="n"/>
    </row>
    <row r="1706" ht="15" customHeight="1" thickBot="1">
      <c r="B1706" s="85" t="inlineStr">
        <is>
          <t>135M5Z09R</t>
        </is>
      </c>
      <c r="C1706" s="89">
        <f>SUMIF(数量表!D:H,B1706,数量表!H:H)</f>
        <v/>
      </c>
      <c r="D1706" t="n">
        <v>27</v>
      </c>
      <c r="E1706" t="n">
        <v>105</v>
      </c>
      <c r="F1706" s="86" t="n">
        <v>976</v>
      </c>
      <c r="H1706" s="87" t="n">
        <v>2</v>
      </c>
      <c r="I1706" s="214">
        <f>C1706*H1706</f>
        <v/>
      </c>
      <c r="J1706" s="29" t="n"/>
      <c r="K1706" s="96" t="n"/>
      <c r="L1706" s="97" t="n"/>
      <c r="M1706" s="97" t="n"/>
      <c r="N1706" s="98" t="inlineStr">
        <is>
          <t>27×105</t>
        </is>
      </c>
      <c r="O1706" s="99">
        <f>F1706</f>
        <v/>
      </c>
      <c r="P1706" s="99">
        <f>SUM(I1706)</f>
        <v/>
      </c>
      <c r="Q1706" s="117" t="n"/>
      <c r="R1706" s="118" t="n"/>
      <c r="S1706" s="118" t="n"/>
      <c r="T1706" s="119" t="n"/>
      <c r="U1706" s="120" t="n"/>
      <c r="V1706" s="120" t="n"/>
      <c r="W1706" s="121" t="n"/>
      <c r="X1706" s="122" t="n"/>
      <c r="Y1706" s="122" t="n"/>
      <c r="Z1706" s="143" t="n"/>
      <c r="AA1706" s="140" t="n"/>
      <c r="AB1706" s="140" t="n"/>
      <c r="AC1706" s="144" t="n"/>
      <c r="AD1706" s="142" t="n"/>
      <c r="AE1706" s="142" t="n"/>
      <c r="AF1706" s="150" t="n"/>
    </row>
    <row r="1707" ht="15" customHeight="1" thickBot="1">
      <c r="B1707" s="85" t="inlineStr">
        <is>
          <t>135M5Z09R</t>
        </is>
      </c>
      <c r="C1707" s="89">
        <f>SUMIF(数量表!D:H,B1707,数量表!H:H)</f>
        <v/>
      </c>
      <c r="D1707" t="n">
        <v>27</v>
      </c>
      <c r="E1707" t="n">
        <v>105</v>
      </c>
      <c r="F1707" s="86" t="n">
        <v>1807</v>
      </c>
      <c r="H1707" s="87" t="n">
        <v>1</v>
      </c>
      <c r="I1707" s="214">
        <f>C1707*H1707</f>
        <v/>
      </c>
      <c r="J1707" s="29" t="n"/>
      <c r="K1707" s="96" t="n"/>
      <c r="L1707" s="97" t="n"/>
      <c r="M1707" s="97" t="n"/>
      <c r="N1707" s="98" t="inlineStr">
        <is>
          <t>27×105</t>
        </is>
      </c>
      <c r="O1707" s="99">
        <f>F1707</f>
        <v/>
      </c>
      <c r="P1707" s="99">
        <f>SUM(I1707)</f>
        <v/>
      </c>
      <c r="Q1707" s="117" t="n"/>
      <c r="R1707" s="118" t="n"/>
      <c r="S1707" s="118" t="n"/>
      <c r="T1707" s="119" t="n"/>
      <c r="U1707" s="120" t="n"/>
      <c r="V1707" s="120" t="n"/>
      <c r="W1707" s="121" t="n"/>
      <c r="X1707" s="122" t="n"/>
      <c r="Y1707" s="122" t="n"/>
      <c r="Z1707" s="143" t="n"/>
      <c r="AA1707" s="140" t="n"/>
      <c r="AB1707" s="140" t="n"/>
      <c r="AC1707" s="144" t="n"/>
      <c r="AD1707" s="142" t="n"/>
      <c r="AE1707" s="142" t="n"/>
      <c r="AF1707" s="150" t="n"/>
    </row>
    <row r="1708" ht="15" customHeight="1" thickBot="1">
      <c r="B1708" s="79" t="inlineStr">
        <is>
          <t>135M5Z09-R</t>
        </is>
      </c>
      <c r="C1708" s="89">
        <f>SUMIF(数量表!D:H,B1708,数量表!H:H)</f>
        <v/>
      </c>
      <c r="D1708" s="80" t="n">
        <v>27</v>
      </c>
      <c r="E1708" s="80" t="n">
        <v>105</v>
      </c>
      <c r="F1708" s="81" t="n">
        <v>804</v>
      </c>
      <c r="G1708" s="80" t="n"/>
      <c r="H1708" s="82" t="n">
        <v>1</v>
      </c>
      <c r="I1708" s="212">
        <f>C1708*H1708</f>
        <v/>
      </c>
      <c r="J1708" s="29" t="n"/>
      <c r="K1708" s="96" t="n"/>
      <c r="L1708" s="97" t="n"/>
      <c r="M1708" s="97" t="n"/>
      <c r="N1708" s="98" t="inlineStr">
        <is>
          <t>27×105</t>
        </is>
      </c>
      <c r="O1708" s="99">
        <f>F1708</f>
        <v/>
      </c>
      <c r="P1708" s="99">
        <f>SUM(I1708)</f>
        <v/>
      </c>
      <c r="Q1708" s="117" t="n"/>
      <c r="R1708" s="118" t="n"/>
      <c r="S1708" s="118" t="n"/>
      <c r="T1708" s="119" t="n"/>
      <c r="U1708" s="120" t="n"/>
      <c r="V1708" s="120" t="n"/>
      <c r="W1708" s="121" t="n"/>
      <c r="X1708" s="122" t="n"/>
      <c r="Y1708" s="122" t="n"/>
      <c r="Z1708" s="143" t="n"/>
      <c r="AA1708" s="140" t="n"/>
      <c r="AB1708" s="140" t="n"/>
      <c r="AC1708" s="144" t="n"/>
      <c r="AD1708" s="142" t="n"/>
      <c r="AE1708" s="142" t="n"/>
      <c r="AF1708" s="150" t="n"/>
    </row>
    <row r="1709" ht="15" customHeight="1" thickBot="1">
      <c r="B1709" s="85" t="inlineStr">
        <is>
          <t>135M5Z09-R</t>
        </is>
      </c>
      <c r="C1709" s="89">
        <f>SUMIF(数量表!D:H,B1709,数量表!H:H)</f>
        <v/>
      </c>
      <c r="D1709" t="n">
        <v>27</v>
      </c>
      <c r="E1709" t="n">
        <v>105</v>
      </c>
      <c r="F1709" s="86" t="n">
        <v>800</v>
      </c>
      <c r="H1709" s="87" t="n">
        <v>2</v>
      </c>
      <c r="I1709" s="214">
        <f>C1709*H1709</f>
        <v/>
      </c>
      <c r="J1709" s="29" t="n"/>
      <c r="K1709" s="96" t="n"/>
      <c r="L1709" s="97" t="n"/>
      <c r="M1709" s="97" t="n"/>
      <c r="N1709" s="98" t="inlineStr">
        <is>
          <t>27×105</t>
        </is>
      </c>
      <c r="O1709" s="99">
        <f>F1709</f>
        <v/>
      </c>
      <c r="P1709" s="99">
        <f>SUM(I1709)</f>
        <v/>
      </c>
      <c r="Q1709" s="117" t="n"/>
      <c r="R1709" s="118" t="n"/>
      <c r="S1709" s="118" t="n"/>
      <c r="T1709" s="119" t="n"/>
      <c r="U1709" s="120" t="n"/>
      <c r="V1709" s="120" t="n"/>
      <c r="W1709" s="121" t="n"/>
      <c r="X1709" s="122" t="n"/>
      <c r="Y1709" s="122" t="n"/>
      <c r="Z1709" s="143" t="n"/>
      <c r="AA1709" s="140" t="n"/>
      <c r="AB1709" s="140" t="n"/>
      <c r="AC1709" s="144" t="n"/>
      <c r="AD1709" s="142" t="n"/>
      <c r="AE1709" s="142" t="n"/>
      <c r="AF1709" s="150" t="n"/>
    </row>
    <row r="1710" ht="15" customHeight="1" thickBot="1">
      <c r="B1710" s="85" t="inlineStr">
        <is>
          <t>135M5Z09-R</t>
        </is>
      </c>
      <c r="C1710" s="89">
        <f>SUMIF(数量表!D:H,B1710,数量表!H:H)</f>
        <v/>
      </c>
      <c r="D1710" t="n">
        <v>27</v>
      </c>
      <c r="E1710" t="n">
        <v>105</v>
      </c>
      <c r="F1710" s="86" t="n">
        <v>976</v>
      </c>
      <c r="H1710" s="87" t="n">
        <v>2</v>
      </c>
      <c r="I1710" s="214">
        <f>C1710*H1710</f>
        <v/>
      </c>
      <c r="J1710" s="29" t="n"/>
      <c r="K1710" s="96" t="n"/>
      <c r="L1710" s="97" t="n"/>
      <c r="M1710" s="97" t="n"/>
      <c r="N1710" s="98" t="inlineStr">
        <is>
          <t>27×105</t>
        </is>
      </c>
      <c r="O1710" s="99">
        <f>F1710</f>
        <v/>
      </c>
      <c r="P1710" s="99">
        <f>SUM(I1710)</f>
        <v/>
      </c>
      <c r="Q1710" s="117" t="n"/>
      <c r="R1710" s="118" t="n"/>
      <c r="S1710" s="118" t="n"/>
      <c r="T1710" s="119" t="n"/>
      <c r="U1710" s="120" t="n"/>
      <c r="V1710" s="120" t="n"/>
      <c r="W1710" s="121" t="n"/>
      <c r="X1710" s="122" t="n"/>
      <c r="Y1710" s="122" t="n"/>
      <c r="Z1710" s="143" t="n"/>
      <c r="AA1710" s="140" t="n"/>
      <c r="AB1710" s="140" t="n"/>
      <c r="AC1710" s="144" t="n"/>
      <c r="AD1710" s="142" t="n"/>
      <c r="AE1710" s="142" t="n"/>
      <c r="AF1710" s="150" t="n"/>
    </row>
    <row r="1711" ht="15" customHeight="1" thickBot="1">
      <c r="B1711" s="79" t="inlineStr">
        <is>
          <t>135M5Z09L-R</t>
        </is>
      </c>
      <c r="C1711" s="89">
        <f>SUMIF(数量表!D:H,B1711,数量表!H:H)</f>
        <v/>
      </c>
      <c r="D1711" s="80" t="n">
        <v>27</v>
      </c>
      <c r="E1711" s="80" t="n">
        <v>105</v>
      </c>
      <c r="F1711" s="81" t="n">
        <v>804</v>
      </c>
      <c r="G1711" s="80" t="n"/>
      <c r="H1711" s="82" t="n">
        <v>1</v>
      </c>
      <c r="I1711" s="212">
        <f>C1711*H1711</f>
        <v/>
      </c>
      <c r="J1711" s="29" t="n"/>
      <c r="K1711" s="96" t="n"/>
      <c r="L1711" s="97" t="n"/>
      <c r="M1711" s="97" t="n"/>
      <c r="N1711" s="98" t="inlineStr">
        <is>
          <t>27×105</t>
        </is>
      </c>
      <c r="O1711" s="99">
        <f>F1711</f>
        <v/>
      </c>
      <c r="P1711" s="99">
        <f>SUM(I1711)</f>
        <v/>
      </c>
      <c r="Q1711" s="117" t="n"/>
      <c r="R1711" s="118" t="n"/>
      <c r="S1711" s="118" t="n"/>
      <c r="T1711" s="119" t="n"/>
      <c r="U1711" s="120" t="n"/>
      <c r="V1711" s="120" t="n"/>
      <c r="W1711" s="121" t="n"/>
      <c r="X1711" s="122" t="n"/>
      <c r="Y1711" s="122" t="n"/>
      <c r="Z1711" s="143" t="n"/>
      <c r="AA1711" s="140" t="n"/>
      <c r="AB1711" s="140" t="n"/>
      <c r="AC1711" s="144" t="n"/>
      <c r="AD1711" s="142" t="n"/>
      <c r="AE1711" s="142" t="n"/>
      <c r="AF1711" s="150" t="n"/>
    </row>
    <row r="1712" ht="15" customHeight="1" thickBot="1">
      <c r="B1712" s="85" t="inlineStr">
        <is>
          <t>135M5Z09L-R</t>
        </is>
      </c>
      <c r="C1712" s="89">
        <f>SUMIF(数量表!D:H,B1712,数量表!H:H)</f>
        <v/>
      </c>
      <c r="D1712" t="n">
        <v>27</v>
      </c>
      <c r="E1712" t="n">
        <v>105</v>
      </c>
      <c r="F1712" s="86" t="n">
        <v>760</v>
      </c>
      <c r="H1712" s="87" t="n">
        <v>2</v>
      </c>
      <c r="I1712" s="214">
        <f>C1712*H1712</f>
        <v/>
      </c>
      <c r="J1712" s="29" t="n"/>
      <c r="K1712" s="96" t="n"/>
      <c r="L1712" s="97" t="n"/>
      <c r="M1712" s="97" t="n"/>
      <c r="N1712" s="98" t="inlineStr">
        <is>
          <t>27×105</t>
        </is>
      </c>
      <c r="O1712" s="99">
        <f>F1712</f>
        <v/>
      </c>
      <c r="P1712" s="99">
        <f>SUM(I1712)</f>
        <v/>
      </c>
      <c r="Q1712" s="117" t="n"/>
      <c r="R1712" s="118" t="n"/>
      <c r="S1712" s="118" t="n"/>
      <c r="T1712" s="119" t="n"/>
      <c r="U1712" s="120" t="n"/>
      <c r="V1712" s="120" t="n"/>
      <c r="W1712" s="121" t="n"/>
      <c r="X1712" s="122" t="n"/>
      <c r="Y1712" s="122" t="n"/>
      <c r="Z1712" s="143" t="n"/>
      <c r="AA1712" s="140" t="n"/>
      <c r="AB1712" s="140" t="n"/>
      <c r="AC1712" s="144" t="n"/>
      <c r="AD1712" s="142" t="n"/>
      <c r="AE1712" s="142" t="n"/>
      <c r="AF1712" s="150" t="n"/>
    </row>
    <row r="1713" ht="15" customHeight="1" thickBot="1">
      <c r="B1713" s="85" t="inlineStr">
        <is>
          <t>135M5Z09L-R</t>
        </is>
      </c>
      <c r="C1713" s="89">
        <f>SUMIF(数量表!D:H,B1713,数量表!H:H)</f>
        <v/>
      </c>
      <c r="D1713" t="n">
        <v>27</v>
      </c>
      <c r="E1713" t="n">
        <v>105</v>
      </c>
      <c r="F1713" s="86" t="n">
        <v>976</v>
      </c>
      <c r="H1713" s="87" t="n">
        <v>2</v>
      </c>
      <c r="I1713" s="214">
        <f>C1713*H1713</f>
        <v/>
      </c>
      <c r="J1713" s="29" t="n"/>
      <c r="K1713" s="96" t="n"/>
      <c r="L1713" s="97" t="n"/>
      <c r="M1713" s="97" t="n"/>
      <c r="N1713" s="98" t="inlineStr">
        <is>
          <t>27×105</t>
        </is>
      </c>
      <c r="O1713" s="99">
        <f>F1713</f>
        <v/>
      </c>
      <c r="P1713" s="99">
        <f>SUM(I1713)</f>
        <v/>
      </c>
      <c r="Q1713" s="117" t="n"/>
      <c r="R1713" s="118" t="n"/>
      <c r="S1713" s="118" t="n"/>
      <c r="T1713" s="119" t="n"/>
      <c r="U1713" s="120" t="n"/>
      <c r="V1713" s="120" t="n"/>
      <c r="W1713" s="121" t="n"/>
      <c r="X1713" s="122" t="n"/>
      <c r="Y1713" s="122" t="n"/>
      <c r="Z1713" s="143" t="n"/>
      <c r="AA1713" s="140" t="n"/>
      <c r="AB1713" s="140" t="n"/>
      <c r="AC1713" s="144" t="n"/>
      <c r="AD1713" s="142" t="n"/>
      <c r="AE1713" s="142" t="n"/>
      <c r="AF1713" s="150" t="n"/>
    </row>
    <row r="1714" ht="15" customHeight="1" thickBot="1">
      <c r="B1714" s="85" t="inlineStr">
        <is>
          <t>135M5Z09L-R</t>
        </is>
      </c>
      <c r="C1714" s="89">
        <f>SUMIF(数量表!D:H,B1714,数量表!H:H)</f>
        <v/>
      </c>
      <c r="D1714" t="n">
        <v>27</v>
      </c>
      <c r="E1714" t="n">
        <v>105</v>
      </c>
      <c r="F1714" s="86" t="n">
        <v>1807</v>
      </c>
      <c r="H1714" s="87" t="n">
        <v>1</v>
      </c>
      <c r="I1714" s="214">
        <f>C1714*H1714</f>
        <v/>
      </c>
      <c r="J1714" s="29" t="n"/>
      <c r="K1714" s="96" t="n"/>
      <c r="L1714" s="97" t="n"/>
      <c r="M1714" s="97" t="n"/>
      <c r="N1714" s="98" t="inlineStr">
        <is>
          <t>27×105</t>
        </is>
      </c>
      <c r="O1714" s="99">
        <f>F1714</f>
        <v/>
      </c>
      <c r="P1714" s="99">
        <f>SUM(I1714)</f>
        <v/>
      </c>
      <c r="Q1714" s="117" t="n"/>
      <c r="R1714" s="118" t="n"/>
      <c r="S1714" s="118" t="n"/>
      <c r="T1714" s="119" t="n"/>
      <c r="U1714" s="120" t="n"/>
      <c r="V1714" s="120" t="n"/>
      <c r="W1714" s="121" t="n"/>
      <c r="X1714" s="122" t="n"/>
      <c r="Y1714" s="122" t="n"/>
      <c r="Z1714" s="143" t="n"/>
      <c r="AA1714" s="140" t="n"/>
      <c r="AB1714" s="140" t="n"/>
      <c r="AC1714" s="144" t="n"/>
      <c r="AD1714" s="142" t="n"/>
      <c r="AE1714" s="142" t="n"/>
      <c r="AF1714" s="150" t="n"/>
    </row>
    <row r="1715" ht="15" customHeight="1" thickBot="1">
      <c r="B1715" s="79" t="inlineStr">
        <is>
          <t>G106</t>
        </is>
      </c>
      <c r="C1715" s="89">
        <f>SUMIF(数量表!D:H,B1715,数量表!H:H)</f>
        <v/>
      </c>
      <c r="D1715" s="80" t="n">
        <v>27</v>
      </c>
      <c r="E1715" s="80" t="n">
        <v>105</v>
      </c>
      <c r="F1715" s="81" t="n">
        <v>427</v>
      </c>
      <c r="G1715" s="80" t="n"/>
      <c r="H1715" s="82" t="n">
        <v>1</v>
      </c>
      <c r="I1715" s="212">
        <f>C1715*H1715</f>
        <v/>
      </c>
      <c r="J1715" s="29" t="n"/>
      <c r="K1715" s="101" t="n"/>
      <c r="L1715" s="102" t="n"/>
      <c r="M1715" s="102" t="n"/>
      <c r="N1715" s="103" t="inlineStr">
        <is>
          <t>27×105</t>
        </is>
      </c>
      <c r="O1715" s="99">
        <f>F1715</f>
        <v/>
      </c>
      <c r="P1715" s="99">
        <f>SUM(I1715)</f>
        <v/>
      </c>
      <c r="Q1715" s="123" t="n"/>
      <c r="R1715" s="124" t="n"/>
      <c r="S1715" s="124" t="n"/>
      <c r="T1715" s="125" t="n"/>
      <c r="U1715" s="126" t="n"/>
      <c r="V1715" s="126" t="n"/>
      <c r="W1715" s="127" t="n"/>
      <c r="X1715" s="145" t="n"/>
      <c r="Y1715" s="145" t="n"/>
      <c r="Z1715" s="146" t="n"/>
      <c r="AA1715" s="147" t="n"/>
      <c r="AB1715" s="147" t="n"/>
      <c r="AC1715" s="148" t="n"/>
      <c r="AD1715" s="149" t="n"/>
      <c r="AE1715" s="149" t="n"/>
    </row>
    <row r="1716" ht="15" customHeight="1" thickBot="1">
      <c r="B1716" s="88" t="inlineStr">
        <is>
          <t>G106</t>
        </is>
      </c>
      <c r="C1716" s="89">
        <f>SUMIF(数量表!D:H,B1716,数量表!H:H)</f>
        <v/>
      </c>
      <c r="D1716" s="89" t="n">
        <v>27</v>
      </c>
      <c r="E1716" s="89" t="n">
        <v>105</v>
      </c>
      <c r="F1716" s="90" t="n">
        <v>950</v>
      </c>
      <c r="G1716" s="89" t="n"/>
      <c r="H1716" s="91" t="n">
        <v>1</v>
      </c>
      <c r="I1716" s="213">
        <f>C1716*H1716</f>
        <v/>
      </c>
      <c r="J1716" s="2" t="n"/>
      <c r="K1716" s="96" t="n"/>
      <c r="L1716" s="97" t="n"/>
      <c r="M1716" s="97" t="n"/>
      <c r="N1716" s="98" t="inlineStr">
        <is>
          <t>27×105</t>
        </is>
      </c>
      <c r="O1716" s="99">
        <f>F1716</f>
        <v/>
      </c>
      <c r="P1716" s="99">
        <f>SUM(I1716)</f>
        <v/>
      </c>
      <c r="Q1716" s="117" t="n"/>
      <c r="R1716" s="118" t="n"/>
      <c r="S1716" s="118" t="n"/>
      <c r="T1716" s="119" t="n"/>
      <c r="U1716" s="120" t="n"/>
      <c r="V1716" s="120" t="n"/>
      <c r="W1716" s="121" t="n"/>
      <c r="X1716" s="122" t="n"/>
      <c r="Y1716" s="122" t="n"/>
      <c r="Z1716" s="143" t="n"/>
      <c r="AA1716" s="140" t="n"/>
      <c r="AB1716" s="140" t="n"/>
      <c r="AC1716" s="144" t="n"/>
      <c r="AD1716" s="142" t="n"/>
      <c r="AE1716" s="142" t="n"/>
    </row>
    <row r="1717" ht="15" customHeight="1" thickBot="1">
      <c r="B1717" s="79" t="inlineStr">
        <is>
          <t>G106L</t>
        </is>
      </c>
      <c r="C1717" s="89">
        <f>SUMIF(数量表!D:H,B1717,数量表!H:H)</f>
        <v/>
      </c>
      <c r="D1717" s="80" t="n">
        <v>27</v>
      </c>
      <c r="E1717" s="80" t="n">
        <v>105</v>
      </c>
      <c r="F1717" s="81" t="n">
        <v>427</v>
      </c>
      <c r="G1717" s="80" t="n"/>
      <c r="H1717" s="82" t="n">
        <v>2</v>
      </c>
      <c r="I1717" s="82">
        <f>C1717*H1717</f>
        <v/>
      </c>
      <c r="J1717" s="2" t="n"/>
      <c r="K1717" s="96" t="n"/>
      <c r="L1717" s="97" t="n"/>
      <c r="M1717" s="97" t="n"/>
      <c r="N1717" s="98" t="inlineStr">
        <is>
          <t>27×105</t>
        </is>
      </c>
      <c r="O1717" s="99">
        <f>F1717</f>
        <v/>
      </c>
      <c r="P1717" s="99">
        <f>SUM(I1717)</f>
        <v/>
      </c>
      <c r="Q1717" s="117" t="n"/>
      <c r="R1717" s="118" t="n"/>
      <c r="S1717" s="118" t="n"/>
      <c r="T1717" s="119" t="n"/>
      <c r="U1717" s="120" t="n"/>
      <c r="V1717" s="120" t="n"/>
      <c r="W1717" s="121" t="n"/>
      <c r="X1717" s="122" t="n"/>
      <c r="Y1717" s="122" t="n"/>
      <c r="Z1717" s="143" t="n"/>
      <c r="AA1717" s="140" t="n"/>
      <c r="AB1717" s="140" t="n"/>
      <c r="AC1717" s="144" t="n"/>
      <c r="AD1717" s="142" t="n"/>
      <c r="AE1717" s="142" t="n"/>
    </row>
    <row r="1718" ht="15" customHeight="1" thickBot="1">
      <c r="B1718" s="85" t="inlineStr">
        <is>
          <t>G106L</t>
        </is>
      </c>
      <c r="C1718" s="89">
        <f>SUMIF(数量表!D:H,B1718,数量表!H:H)</f>
        <v/>
      </c>
      <c r="D1718" t="n">
        <v>27</v>
      </c>
      <c r="E1718" t="n">
        <v>105</v>
      </c>
      <c r="F1718" s="86" t="n">
        <v>937</v>
      </c>
      <c r="H1718" s="87" t="n">
        <v>1</v>
      </c>
      <c r="I1718" s="87">
        <f>C1718*H1718</f>
        <v/>
      </c>
      <c r="J1718" s="2" t="n"/>
      <c r="K1718" s="96" t="n"/>
      <c r="L1718" s="97" t="n"/>
      <c r="M1718" s="97" t="n"/>
      <c r="N1718" s="98" t="inlineStr">
        <is>
          <t>27×105</t>
        </is>
      </c>
      <c r="O1718" s="99">
        <f>F1718</f>
        <v/>
      </c>
      <c r="P1718" s="99">
        <f>SUM(I1718)</f>
        <v/>
      </c>
      <c r="Q1718" s="117" t="n"/>
      <c r="R1718" s="118" t="n"/>
      <c r="S1718" s="118" t="n"/>
      <c r="T1718" s="119" t="n"/>
      <c r="U1718" s="120" t="n"/>
      <c r="V1718" s="120" t="n"/>
      <c r="W1718" s="121" t="n"/>
      <c r="X1718" s="219" t="n"/>
      <c r="Y1718" s="122" t="n"/>
      <c r="Z1718" s="143" t="n"/>
      <c r="AA1718" s="140" t="n"/>
      <c r="AB1718" s="140" t="n"/>
      <c r="AC1718" s="144" t="n"/>
      <c r="AD1718" s="142" t="n"/>
      <c r="AE1718" s="142" t="n"/>
    </row>
    <row r="1719" ht="15" customHeight="1" thickBot="1">
      <c r="B1719" s="79" t="inlineStr">
        <is>
          <t>G106R</t>
        </is>
      </c>
      <c r="C1719" s="89">
        <f>SUMIF(数量表!D:H,B1719,数量表!H:H)</f>
        <v/>
      </c>
      <c r="D1719" s="80" t="n">
        <v>27</v>
      </c>
      <c r="E1719" s="80" t="n">
        <v>105</v>
      </c>
      <c r="F1719" s="81" t="n">
        <v>427</v>
      </c>
      <c r="G1719" s="80" t="n"/>
      <c r="H1719" s="82" t="n">
        <v>2</v>
      </c>
      <c r="I1719" s="82">
        <f>C1719*H1719</f>
        <v/>
      </c>
      <c r="J1719" s="2" t="n"/>
      <c r="K1719" s="101" t="n"/>
      <c r="L1719" s="102" t="n"/>
      <c r="M1719" s="102" t="n"/>
      <c r="N1719" s="103" t="inlineStr">
        <is>
          <t>27×105</t>
        </is>
      </c>
      <c r="O1719" s="99">
        <f>F1719</f>
        <v/>
      </c>
      <c r="P1719" s="99">
        <f>SUM(I1719)</f>
        <v/>
      </c>
      <c r="Q1719" s="123" t="n"/>
      <c r="R1719" s="124" t="n"/>
      <c r="S1719" s="124" t="n"/>
      <c r="T1719" s="125" t="n"/>
      <c r="U1719" s="126" t="n"/>
      <c r="V1719" s="126" t="n"/>
      <c r="W1719" s="127" t="n"/>
      <c r="X1719" s="128" t="n"/>
      <c r="Y1719" s="145" t="n"/>
      <c r="Z1719" s="146" t="n"/>
      <c r="AA1719" s="147" t="n"/>
      <c r="AB1719" s="147" t="n"/>
      <c r="AC1719" s="148" t="n"/>
      <c r="AD1719" s="149" t="n"/>
      <c r="AE1719" s="149" t="n"/>
    </row>
    <row r="1720" ht="15" customHeight="1" thickBot="1">
      <c r="B1720" s="85" t="inlineStr">
        <is>
          <t>G106R</t>
        </is>
      </c>
      <c r="C1720" s="89">
        <f>SUMIF(数量表!D:H,B1720,数量表!H:H)</f>
        <v/>
      </c>
      <c r="D1720" t="n">
        <v>27</v>
      </c>
      <c r="E1720" t="n">
        <v>105</v>
      </c>
      <c r="F1720" s="86" t="n">
        <v>937</v>
      </c>
      <c r="H1720" s="87" t="n">
        <v>1</v>
      </c>
      <c r="I1720" s="87">
        <f>C1720*H1720</f>
        <v/>
      </c>
      <c r="J1720" s="2" t="n"/>
      <c r="K1720" s="107" t="n"/>
      <c r="L1720" s="108" t="n"/>
      <c r="M1720" s="108" t="n"/>
      <c r="N1720" s="109" t="inlineStr">
        <is>
          <t>27×105</t>
        </is>
      </c>
      <c r="O1720" s="99">
        <f>F1720</f>
        <v/>
      </c>
      <c r="P1720" s="99">
        <f>SUM(I1720)</f>
        <v/>
      </c>
      <c r="Q1720" s="129" t="n"/>
      <c r="R1720" s="130" t="n"/>
      <c r="S1720" s="130" t="n"/>
      <c r="T1720" s="131" t="n"/>
      <c r="U1720" s="132" t="n"/>
      <c r="V1720" s="132" t="n"/>
      <c r="W1720" s="133" t="n"/>
      <c r="X1720" s="134" t="n"/>
      <c r="Y1720" s="134" t="n"/>
      <c r="Z1720" s="151" t="n"/>
      <c r="AA1720" s="152" t="n"/>
      <c r="AB1720" s="152" t="n"/>
      <c r="AC1720" s="153" t="n"/>
      <c r="AD1720" s="154" t="n"/>
      <c r="AE1720" s="154" t="n"/>
    </row>
    <row r="1721" ht="15" customHeight="1" thickBot="1">
      <c r="B1721" s="85" t="inlineStr">
        <is>
          <t>G113</t>
        </is>
      </c>
      <c r="C1721" s="89">
        <f>SUMIF(数量表!D:H,B1721,数量表!H:H)</f>
        <v/>
      </c>
      <c r="D1721" t="n">
        <v>27</v>
      </c>
      <c r="E1721" t="n">
        <v>105</v>
      </c>
      <c r="F1721" s="86" t="n">
        <v>427</v>
      </c>
      <c r="H1721" s="87" t="n">
        <v>1</v>
      </c>
      <c r="I1721" s="214">
        <f>C1721*H1721</f>
        <v/>
      </c>
      <c r="J1721" s="29" t="n"/>
      <c r="K1721" s="101" t="n"/>
      <c r="L1721" s="102" t="n"/>
      <c r="M1721" s="102" t="n"/>
      <c r="N1721" s="103" t="inlineStr">
        <is>
          <t>27×105</t>
        </is>
      </c>
      <c r="O1721" s="99">
        <f>F1721</f>
        <v/>
      </c>
      <c r="P1721" s="99">
        <f>SUM(I1721)</f>
        <v/>
      </c>
      <c r="Q1721" s="123" t="n"/>
      <c r="R1721" s="124" t="n"/>
      <c r="S1721" s="124" t="n"/>
      <c r="T1721" s="125" t="n"/>
      <c r="U1721" s="126" t="n"/>
      <c r="V1721" s="126" t="n"/>
      <c r="W1721" s="127" t="n"/>
      <c r="X1721" s="145" t="n"/>
      <c r="Y1721" s="145" t="n"/>
      <c r="Z1721" s="146" t="n"/>
      <c r="AA1721" s="147" t="n"/>
      <c r="AB1721" s="147" t="n"/>
      <c r="AC1721" s="148" t="n"/>
      <c r="AD1721" s="149" t="n"/>
      <c r="AE1721" s="149" t="n"/>
    </row>
    <row r="1722" ht="15" customHeight="1" thickBot="1">
      <c r="B1722" s="88" t="inlineStr">
        <is>
          <t>G113</t>
        </is>
      </c>
      <c r="C1722" s="89">
        <f>SUMIF(数量表!D:H,B1722,数量表!H:H)</f>
        <v/>
      </c>
      <c r="D1722" s="89" t="n">
        <v>27</v>
      </c>
      <c r="E1722" s="89" t="n">
        <v>105</v>
      </c>
      <c r="F1722" s="90" t="n">
        <v>1027.5</v>
      </c>
      <c r="G1722" s="89" t="n"/>
      <c r="H1722" s="91" t="n">
        <v>1</v>
      </c>
      <c r="I1722" s="213">
        <f>C1722*H1722</f>
        <v/>
      </c>
      <c r="J1722" s="100" t="n"/>
      <c r="K1722" s="107" t="n"/>
      <c r="L1722" s="108" t="n"/>
      <c r="M1722" s="108" t="n"/>
      <c r="N1722" s="109" t="inlineStr">
        <is>
          <t>27×105</t>
        </is>
      </c>
      <c r="O1722" s="99">
        <f>F1722</f>
        <v/>
      </c>
      <c r="P1722" s="99">
        <f>SUM(I1722)</f>
        <v/>
      </c>
      <c r="Q1722" s="129" t="n"/>
      <c r="R1722" s="130" t="n"/>
      <c r="S1722" s="130" t="n"/>
      <c r="T1722" s="131" t="n"/>
      <c r="U1722" s="132" t="n"/>
      <c r="V1722" s="132" t="n"/>
      <c r="W1722" s="133" t="n"/>
      <c r="X1722" s="134" t="n"/>
      <c r="Y1722" s="134" t="n"/>
      <c r="Z1722" s="151" t="n"/>
      <c r="AA1722" s="152" t="n"/>
      <c r="AB1722" s="152" t="n"/>
      <c r="AC1722" s="153" t="n"/>
      <c r="AD1722" s="154" t="n"/>
      <c r="AE1722" s="154" t="n"/>
    </row>
    <row r="1723" ht="15" customHeight="1" thickBot="1">
      <c r="B1723" s="79" t="inlineStr">
        <is>
          <t>G113L</t>
        </is>
      </c>
      <c r="C1723" s="89">
        <f>SUMIF(数量表!D:H,B1723,数量表!H:H)</f>
        <v/>
      </c>
      <c r="D1723" s="80" t="n">
        <v>27</v>
      </c>
      <c r="E1723" s="80" t="n">
        <v>105</v>
      </c>
      <c r="F1723" s="81" t="n">
        <v>427</v>
      </c>
      <c r="G1723" s="80" t="n"/>
      <c r="H1723" s="80" t="n">
        <v>2</v>
      </c>
      <c r="I1723" s="212">
        <f>C1723*H1723</f>
        <v/>
      </c>
      <c r="J1723" s="2" t="n"/>
      <c r="K1723" s="96" t="n"/>
      <c r="L1723" s="97" t="n"/>
      <c r="M1723" s="97" t="n"/>
      <c r="N1723" s="98" t="inlineStr">
        <is>
          <t>27×105</t>
        </is>
      </c>
      <c r="O1723" s="99">
        <f>F1723</f>
        <v/>
      </c>
      <c r="P1723" s="99">
        <f>SUM(I1723)</f>
        <v/>
      </c>
      <c r="Q1723" s="117" t="n"/>
      <c r="R1723" s="118" t="n"/>
      <c r="S1723" s="118" t="n"/>
      <c r="T1723" s="119" t="n"/>
      <c r="U1723" s="120" t="n"/>
      <c r="V1723" s="120" t="n"/>
      <c r="W1723" s="121" t="n"/>
      <c r="X1723" s="122" t="n"/>
      <c r="Y1723" s="122" t="n"/>
      <c r="Z1723" s="143" t="n"/>
      <c r="AA1723" s="140" t="n"/>
      <c r="AB1723" s="140" t="n"/>
      <c r="AC1723" s="144" t="n"/>
      <c r="AD1723" s="142" t="n"/>
      <c r="AE1723" s="142" t="n"/>
      <c r="AF1723" s="150" t="n"/>
    </row>
    <row r="1724" ht="15" customHeight="1" thickBot="1">
      <c r="B1724" s="85" t="inlineStr">
        <is>
          <t>G113L</t>
        </is>
      </c>
      <c r="C1724" s="89">
        <f>SUMIF(数量表!D:H,B1724,数量表!H:H)</f>
        <v/>
      </c>
      <c r="D1724" t="n">
        <v>27</v>
      </c>
      <c r="E1724" t="n">
        <v>105</v>
      </c>
      <c r="F1724" s="86" t="n">
        <v>1014.5</v>
      </c>
      <c r="H1724" t="n">
        <v>1</v>
      </c>
      <c r="I1724" s="214">
        <f>C1724*H1724</f>
        <v/>
      </c>
      <c r="J1724" s="2" t="n"/>
      <c r="K1724" s="96" t="n"/>
      <c r="L1724" s="97" t="n"/>
      <c r="M1724" s="97" t="n"/>
      <c r="N1724" s="98" t="inlineStr">
        <is>
          <t>27×105</t>
        </is>
      </c>
      <c r="O1724" s="99">
        <f>F1724</f>
        <v/>
      </c>
      <c r="P1724" s="99">
        <f>SUM(I1724)</f>
        <v/>
      </c>
      <c r="Q1724" s="117" t="n"/>
      <c r="R1724" s="118" t="n"/>
      <c r="S1724" s="118" t="n"/>
      <c r="T1724" s="119" t="n"/>
      <c r="U1724" s="120" t="n"/>
      <c r="V1724" s="120" t="n"/>
      <c r="W1724" s="121" t="n"/>
      <c r="X1724" s="122" t="n"/>
      <c r="Y1724" s="122" t="n"/>
      <c r="Z1724" s="143" t="n"/>
      <c r="AA1724" s="140" t="n"/>
      <c r="AB1724" s="140" t="n"/>
      <c r="AC1724" s="144" t="n"/>
      <c r="AD1724" s="142" t="n"/>
      <c r="AE1724" s="142" t="n"/>
      <c r="AF1724" s="150" t="n"/>
    </row>
    <row r="1725" ht="15" customHeight="1" thickBot="1">
      <c r="B1725" s="79" t="inlineStr">
        <is>
          <t>G113R</t>
        </is>
      </c>
      <c r="C1725" s="89">
        <f>SUMIF(数量表!D:H,B1725,数量表!H:H)</f>
        <v/>
      </c>
      <c r="D1725" s="80" t="n">
        <v>27</v>
      </c>
      <c r="E1725" s="80" t="n">
        <v>105</v>
      </c>
      <c r="F1725" s="81" t="n">
        <v>427</v>
      </c>
      <c r="G1725" s="80" t="n"/>
      <c r="H1725" s="82" t="n">
        <v>2</v>
      </c>
      <c r="I1725" s="212">
        <f>C1725*H1725</f>
        <v/>
      </c>
      <c r="J1725" s="29" t="n"/>
      <c r="K1725" s="96" t="n"/>
      <c r="L1725" s="97" t="n"/>
      <c r="M1725" s="97" t="n"/>
      <c r="N1725" s="98" t="inlineStr">
        <is>
          <t>27×105</t>
        </is>
      </c>
      <c r="O1725" s="99">
        <f>F1725</f>
        <v/>
      </c>
      <c r="P1725" s="99">
        <f>SUM(I1725)</f>
        <v/>
      </c>
      <c r="Q1725" s="117" t="n"/>
      <c r="R1725" s="118" t="n"/>
      <c r="S1725" s="118" t="n"/>
      <c r="T1725" s="119" t="n"/>
      <c r="U1725" s="120" t="n"/>
      <c r="V1725" s="120" t="n"/>
      <c r="W1725" s="121" t="n"/>
      <c r="X1725" s="122" t="n"/>
      <c r="Y1725" s="122" t="n"/>
      <c r="Z1725" s="143" t="n"/>
      <c r="AA1725" s="140" t="n"/>
      <c r="AB1725" s="140" t="n"/>
      <c r="AC1725" s="144" t="n"/>
      <c r="AD1725" s="142" t="n"/>
      <c r="AE1725" s="142" t="n"/>
      <c r="AF1725" s="150" t="n"/>
    </row>
    <row r="1726" ht="15" customHeight="1" thickBot="1">
      <c r="B1726" s="88" t="inlineStr">
        <is>
          <t>G113R</t>
        </is>
      </c>
      <c r="C1726" s="89">
        <f>SUMIF(数量表!D:H,B1726,数量表!H:H)</f>
        <v/>
      </c>
      <c r="D1726" s="89" t="n">
        <v>27</v>
      </c>
      <c r="E1726" s="89" t="n">
        <v>105</v>
      </c>
      <c r="F1726" s="90" t="n">
        <v>1014.5</v>
      </c>
      <c r="G1726" s="89" t="n"/>
      <c r="H1726" s="91" t="n">
        <v>1</v>
      </c>
      <c r="I1726" s="213">
        <f>C1726*H1726</f>
        <v/>
      </c>
      <c r="J1726" s="100" t="n"/>
      <c r="K1726" s="106" t="n"/>
      <c r="L1726" s="97" t="n"/>
      <c r="M1726" s="97" t="n"/>
      <c r="N1726" s="105" t="inlineStr">
        <is>
          <t>27×105</t>
        </is>
      </c>
      <c r="O1726" s="99">
        <f>F1726</f>
        <v/>
      </c>
      <c r="P1726" s="99">
        <f>SUM(I1726)</f>
        <v/>
      </c>
      <c r="Q1726" s="117" t="n"/>
      <c r="R1726" s="118" t="n"/>
      <c r="S1726" s="118" t="n"/>
      <c r="T1726" s="119" t="n"/>
      <c r="U1726" s="120" t="n"/>
      <c r="V1726" s="120" t="n"/>
      <c r="W1726" s="121" t="n"/>
      <c r="X1726" s="122" t="n"/>
      <c r="Y1726" s="122" t="n"/>
      <c r="Z1726" s="143" t="n"/>
      <c r="AA1726" s="140" t="n"/>
      <c r="AB1726" s="140" t="n"/>
      <c r="AC1726" s="144" t="n"/>
      <c r="AD1726" s="142" t="n"/>
      <c r="AE1726" s="142" t="n"/>
      <c r="AF1726" s="150" t="n"/>
    </row>
    <row r="1727" ht="15" customHeight="1" thickBot="1">
      <c r="B1727" s="85" t="inlineStr">
        <is>
          <t>G115</t>
        </is>
      </c>
      <c r="C1727" s="89">
        <f>SUMIF(数量表!D:H,B1727,数量表!H:H)</f>
        <v/>
      </c>
      <c r="D1727" t="n">
        <v>27</v>
      </c>
      <c r="E1727" t="n">
        <v>105</v>
      </c>
      <c r="F1727" s="86" t="n">
        <v>427</v>
      </c>
      <c r="H1727" s="87" t="n">
        <v>1</v>
      </c>
      <c r="I1727" s="214">
        <f>C1727*H1727</f>
        <v/>
      </c>
      <c r="J1727" s="216" t="n"/>
      <c r="K1727" s="106" t="n"/>
      <c r="L1727" s="97" t="n"/>
      <c r="M1727" s="97" t="n"/>
      <c r="N1727" s="105" t="inlineStr">
        <is>
          <t>27×105</t>
        </is>
      </c>
      <c r="O1727" s="99">
        <f>F1727</f>
        <v/>
      </c>
      <c r="P1727" s="99">
        <f>SUM(I1727)</f>
        <v/>
      </c>
      <c r="Q1727" s="117" t="n"/>
      <c r="R1727" s="118" t="n"/>
      <c r="S1727" s="118" t="n"/>
      <c r="T1727" s="119" t="n"/>
      <c r="U1727" s="120" t="n"/>
      <c r="V1727" s="120" t="n"/>
      <c r="W1727" s="121" t="n"/>
      <c r="X1727" s="122" t="n"/>
      <c r="Y1727" s="122" t="n"/>
      <c r="Z1727" s="143" t="n"/>
      <c r="AA1727" s="140" t="n"/>
      <c r="AB1727" s="140" t="n"/>
      <c r="AC1727" s="144" t="n"/>
      <c r="AD1727" s="142" t="n"/>
      <c r="AE1727" s="142" t="n"/>
      <c r="AF1727" s="150" t="n"/>
    </row>
    <row r="1728" ht="15" customHeight="1" thickBot="1">
      <c r="B1728" s="88" t="inlineStr">
        <is>
          <t>G115</t>
        </is>
      </c>
      <c r="C1728" s="89">
        <f>SUMIF(数量表!D:H,B1728,数量表!H:H)</f>
        <v/>
      </c>
      <c r="D1728" s="89" t="n">
        <v>27</v>
      </c>
      <c r="E1728" s="89" t="n">
        <v>105</v>
      </c>
      <c r="F1728" s="90" t="n">
        <v>1040</v>
      </c>
      <c r="G1728" s="89" t="n"/>
      <c r="H1728" s="91" t="n">
        <v>1</v>
      </c>
      <c r="I1728" s="213">
        <f>C1728*H1728</f>
        <v/>
      </c>
      <c r="J1728" s="100" t="n"/>
      <c r="K1728" s="106" t="n"/>
      <c r="L1728" s="97" t="n"/>
      <c r="M1728" s="97" t="n"/>
      <c r="N1728" s="98" t="inlineStr">
        <is>
          <t>27×105</t>
        </is>
      </c>
      <c r="O1728" s="99">
        <f>F1728</f>
        <v/>
      </c>
      <c r="P1728" s="99">
        <f>SUM(I1728)</f>
        <v/>
      </c>
      <c r="Q1728" s="117" t="n"/>
      <c r="R1728" s="118" t="n"/>
      <c r="S1728" s="118" t="n"/>
      <c r="T1728" s="119" t="n"/>
      <c r="U1728" s="120" t="n"/>
      <c r="V1728" s="120" t="n"/>
      <c r="W1728" s="121" t="n"/>
      <c r="X1728" s="122" t="n"/>
      <c r="Y1728" s="122" t="n"/>
      <c r="Z1728" s="143" t="n"/>
      <c r="AA1728" s="140" t="n"/>
      <c r="AB1728" s="140" t="n"/>
      <c r="AC1728" s="144" t="n"/>
      <c r="AD1728" s="142" t="n"/>
      <c r="AE1728" s="142" t="n"/>
      <c r="AF1728" s="150" t="n"/>
    </row>
    <row r="1729" ht="15" customHeight="1" thickBot="1">
      <c r="B1729" s="79" t="inlineStr">
        <is>
          <t>G115L</t>
        </is>
      </c>
      <c r="C1729" s="89">
        <f>SUMIF(数量表!D:H,B1729,数量表!H:H)</f>
        <v/>
      </c>
      <c r="D1729" s="80" t="n">
        <v>27</v>
      </c>
      <c r="E1729" s="80" t="n">
        <v>105</v>
      </c>
      <c r="F1729" s="81" t="n">
        <v>427</v>
      </c>
      <c r="G1729" s="80" t="n"/>
      <c r="H1729" s="82" t="n">
        <v>2</v>
      </c>
      <c r="I1729" s="82">
        <f>C1729*H1729</f>
        <v/>
      </c>
      <c r="J1729" s="216" t="n"/>
      <c r="K1729" s="106" t="n"/>
      <c r="L1729" s="97" t="n"/>
      <c r="M1729" s="97" t="n"/>
      <c r="N1729" s="98" t="inlineStr">
        <is>
          <t>27×105</t>
        </is>
      </c>
      <c r="O1729" s="99">
        <f>F1729</f>
        <v/>
      </c>
      <c r="P1729" s="99">
        <f>SUM(I1729)</f>
        <v/>
      </c>
      <c r="Q1729" s="117" t="n"/>
      <c r="R1729" s="118" t="n"/>
      <c r="S1729" s="118" t="n"/>
      <c r="T1729" s="119" t="n"/>
      <c r="U1729" s="120" t="n"/>
      <c r="V1729" s="120" t="n"/>
      <c r="W1729" s="121" t="n"/>
      <c r="X1729" s="122" t="n"/>
      <c r="Y1729" s="122" t="n"/>
      <c r="Z1729" s="143" t="n"/>
      <c r="AA1729" s="140" t="n"/>
      <c r="AB1729" s="140" t="n"/>
      <c r="AC1729" s="144" t="n"/>
      <c r="AD1729" s="142" t="n"/>
      <c r="AE1729" s="142" t="n"/>
      <c r="AF1729" s="150" t="n"/>
    </row>
    <row r="1730" ht="15" customHeight="1" thickBot="1">
      <c r="B1730" s="85" t="inlineStr">
        <is>
          <t>G115L</t>
        </is>
      </c>
      <c r="C1730" s="89">
        <f>SUMIF(数量表!D:H,B1730,数量表!H:H)</f>
        <v/>
      </c>
      <c r="D1730" t="n">
        <v>27</v>
      </c>
      <c r="E1730" t="n">
        <v>105</v>
      </c>
      <c r="F1730" s="86" t="n">
        <v>1027</v>
      </c>
      <c r="H1730" s="87" t="n">
        <v>1</v>
      </c>
      <c r="I1730" s="87">
        <f>C1730*H1730</f>
        <v/>
      </c>
      <c r="J1730" s="29" t="n"/>
      <c r="K1730" s="106" t="n"/>
      <c r="L1730" s="97" t="n"/>
      <c r="M1730" s="97" t="n"/>
      <c r="N1730" s="105" t="inlineStr">
        <is>
          <t>27×105</t>
        </is>
      </c>
      <c r="O1730" s="99">
        <f>F1730</f>
        <v/>
      </c>
      <c r="P1730" s="99">
        <f>SUM(I1730)</f>
        <v/>
      </c>
      <c r="Q1730" s="117" t="n"/>
      <c r="R1730" s="118" t="n"/>
      <c r="S1730" s="118" t="n"/>
      <c r="T1730" s="119" t="n"/>
      <c r="U1730" s="120" t="n"/>
      <c r="V1730" s="120" t="n"/>
      <c r="W1730" s="121" t="n"/>
      <c r="X1730" s="122" t="n"/>
      <c r="Y1730" s="122" t="n"/>
      <c r="Z1730" s="143" t="n"/>
      <c r="AA1730" s="140" t="n"/>
      <c r="AB1730" s="140" t="n"/>
      <c r="AC1730" s="144" t="n"/>
      <c r="AD1730" s="142" t="n"/>
      <c r="AE1730" s="142" t="n"/>
      <c r="AF1730" s="150" t="n"/>
    </row>
    <row r="1731" ht="15" customHeight="1" thickBot="1">
      <c r="B1731" s="79" t="inlineStr">
        <is>
          <t>G115R</t>
        </is>
      </c>
      <c r="C1731" s="89">
        <f>SUMIF(数量表!D:H,B1731,数量表!H:H)</f>
        <v/>
      </c>
      <c r="D1731" s="80" t="n">
        <v>27</v>
      </c>
      <c r="E1731" s="80" t="n">
        <v>105</v>
      </c>
      <c r="F1731" s="81" t="n">
        <v>427</v>
      </c>
      <c r="G1731" s="80" t="n"/>
      <c r="H1731" s="82" t="n">
        <v>2</v>
      </c>
      <c r="I1731" s="212">
        <f>C1731*H1731</f>
        <v/>
      </c>
      <c r="J1731" s="29" t="n"/>
      <c r="K1731" s="106" t="n"/>
      <c r="L1731" s="97" t="n"/>
      <c r="M1731" s="97" t="n"/>
      <c r="N1731" s="105" t="inlineStr">
        <is>
          <t>27×105</t>
        </is>
      </c>
      <c r="O1731" s="99">
        <f>F1731</f>
        <v/>
      </c>
      <c r="P1731" s="99">
        <f>SUM(I1731)</f>
        <v/>
      </c>
      <c r="Q1731" s="117" t="n"/>
      <c r="R1731" s="118" t="n"/>
      <c r="S1731" s="118" t="n"/>
      <c r="T1731" s="119" t="n"/>
      <c r="U1731" s="120" t="n"/>
      <c r="V1731" s="120" t="n"/>
      <c r="W1731" s="121" t="n"/>
      <c r="X1731" s="122" t="n"/>
      <c r="Y1731" s="122" t="n"/>
      <c r="Z1731" s="143" t="n"/>
      <c r="AA1731" s="140" t="n"/>
      <c r="AB1731" s="140" t="n"/>
      <c r="AC1731" s="144" t="n"/>
      <c r="AD1731" s="142" t="n"/>
      <c r="AE1731" s="142" t="n"/>
      <c r="AF1731" s="150" t="n"/>
    </row>
    <row r="1732" ht="15" customHeight="1" thickBot="1">
      <c r="B1732" s="88" t="inlineStr">
        <is>
          <t>G115R</t>
        </is>
      </c>
      <c r="C1732" s="89">
        <f>SUMIF(数量表!D:H,B1732,数量表!H:H)</f>
        <v/>
      </c>
      <c r="D1732" s="89" t="n">
        <v>27</v>
      </c>
      <c r="E1732" s="89" t="n">
        <v>105</v>
      </c>
      <c r="F1732" s="90" t="n">
        <v>1027</v>
      </c>
      <c r="G1732" s="89" t="n"/>
      <c r="H1732" s="91" t="n">
        <v>1</v>
      </c>
      <c r="I1732" s="213">
        <f>C1732*H1732</f>
        <v/>
      </c>
      <c r="J1732" s="29" t="n"/>
      <c r="K1732" s="96" t="n"/>
      <c r="L1732" s="97" t="n"/>
      <c r="M1732" s="97" t="n"/>
      <c r="N1732" s="98" t="inlineStr">
        <is>
          <t>27×105</t>
        </is>
      </c>
      <c r="O1732" s="99">
        <f>F1732</f>
        <v/>
      </c>
      <c r="P1732" s="99">
        <f>SUM(I1732)</f>
        <v/>
      </c>
      <c r="Q1732" s="117" t="n"/>
      <c r="R1732" s="118" t="n"/>
      <c r="S1732" s="118" t="n"/>
      <c r="T1732" s="119" t="n"/>
      <c r="U1732" s="120" t="n"/>
      <c r="V1732" s="120" t="n"/>
      <c r="W1732" s="121" t="n"/>
      <c r="X1732" s="122" t="n"/>
      <c r="Y1732" s="122" t="n"/>
      <c r="Z1732" s="143" t="n"/>
      <c r="AA1732" s="140" t="n"/>
      <c r="AB1732" s="140" t="n"/>
      <c r="AC1732" s="144" t="n"/>
      <c r="AD1732" s="142" t="n"/>
      <c r="AE1732" s="142" t="n"/>
      <c r="AF1732" s="150" t="n"/>
    </row>
    <row r="1733" ht="15" customHeight="1" thickBot="1">
      <c r="A1733" s="211" t="n"/>
      <c r="B1733" s="79" t="inlineStr">
        <is>
          <t>G135</t>
        </is>
      </c>
      <c r="C1733" s="89">
        <f>SUMIF(数量表!D:H,B1733,数量表!H:H)</f>
        <v/>
      </c>
      <c r="D1733" s="80" t="n">
        <v>27</v>
      </c>
      <c r="E1733" s="80" t="n">
        <v>105</v>
      </c>
      <c r="F1733" s="81" t="n">
        <v>427</v>
      </c>
      <c r="G1733" s="80" t="inlineStr">
        <is>
          <t>×</t>
        </is>
      </c>
      <c r="H1733" s="82" t="n">
        <v>3</v>
      </c>
      <c r="I1733" s="212">
        <f>C1733*H1733</f>
        <v/>
      </c>
      <c r="J1733" s="2" t="n"/>
      <c r="K1733" s="96" t="n"/>
      <c r="L1733" s="97" t="n"/>
      <c r="M1733" s="97" t="n"/>
      <c r="N1733" s="98" t="inlineStr">
        <is>
          <t>27×105</t>
        </is>
      </c>
      <c r="O1733" s="99">
        <f>F1733</f>
        <v/>
      </c>
      <c r="P1733" s="99">
        <f>SUM(I1733)</f>
        <v/>
      </c>
      <c r="Q1733" s="117" t="n"/>
      <c r="R1733" s="118" t="n"/>
      <c r="S1733" s="118" t="n"/>
      <c r="T1733" s="119" t="n"/>
      <c r="U1733" s="120" t="n"/>
      <c r="V1733" s="120" t="n"/>
      <c r="W1733" s="121" t="n"/>
      <c r="X1733" s="122" t="n"/>
      <c r="Y1733" s="122" t="n"/>
      <c r="Z1733" s="143" t="n"/>
      <c r="AA1733" s="140" t="n"/>
      <c r="AB1733" s="140" t="n"/>
      <c r="AC1733" s="144" t="n"/>
      <c r="AD1733" s="142" t="n"/>
      <c r="AE1733" s="142" t="n"/>
      <c r="AF1733" s="150" t="n"/>
    </row>
    <row r="1734" ht="15" customHeight="1" thickBot="1">
      <c r="A1734" s="211" t="n"/>
      <c r="B1734" s="88" t="inlineStr">
        <is>
          <t>G135</t>
        </is>
      </c>
      <c r="C1734" s="89">
        <f>SUMIF(数量表!D:H,B1734,数量表!H:H)</f>
        <v/>
      </c>
      <c r="D1734" s="89" t="n">
        <v>27</v>
      </c>
      <c r="E1734" s="89" t="n">
        <v>105</v>
      </c>
      <c r="F1734" s="90" t="n">
        <v>1255</v>
      </c>
      <c r="G1734" s="89" t="inlineStr">
        <is>
          <t>×</t>
        </is>
      </c>
      <c r="H1734" s="91" t="n">
        <v>1</v>
      </c>
      <c r="I1734" s="213">
        <f>C1734*H1734</f>
        <v/>
      </c>
      <c r="J1734" s="2" t="n"/>
      <c r="K1734" s="96" t="n"/>
      <c r="L1734" s="97" t="n"/>
      <c r="M1734" s="97" t="n"/>
      <c r="N1734" s="98" t="inlineStr">
        <is>
          <t>27×105</t>
        </is>
      </c>
      <c r="O1734" s="99">
        <f>F1734</f>
        <v/>
      </c>
      <c r="P1734" s="99">
        <f>SUM(I1734)</f>
        <v/>
      </c>
      <c r="Q1734" s="117" t="n"/>
      <c r="R1734" s="118" t="n"/>
      <c r="S1734" s="118" t="n"/>
      <c r="T1734" s="119" t="n"/>
      <c r="U1734" s="120" t="n"/>
      <c r="V1734" s="120" t="n"/>
      <c r="W1734" s="121" t="n"/>
      <c r="X1734" s="122" t="n"/>
      <c r="Y1734" s="122" t="n"/>
      <c r="Z1734" s="143" t="n"/>
      <c r="AA1734" s="140" t="n"/>
      <c r="AB1734" s="140" t="n"/>
      <c r="AC1734" s="144" t="n"/>
      <c r="AD1734" s="142" t="n"/>
      <c r="AE1734" s="142" t="n"/>
      <c r="AF1734" s="150" t="n"/>
    </row>
    <row r="1735" ht="15" customHeight="1" thickBot="1">
      <c r="B1735" s="79" t="inlineStr">
        <is>
          <t>G135L</t>
        </is>
      </c>
      <c r="C1735" s="89">
        <f>SUMIF(数量表!D:H,B1735,数量表!H:H)</f>
        <v/>
      </c>
      <c r="D1735" s="80" t="n">
        <v>27</v>
      </c>
      <c r="E1735" s="80" t="n">
        <v>105</v>
      </c>
      <c r="F1735" s="81" t="n">
        <v>427</v>
      </c>
      <c r="G1735" s="80" t="inlineStr">
        <is>
          <t>×</t>
        </is>
      </c>
      <c r="H1735" s="82" t="n">
        <v>4</v>
      </c>
      <c r="I1735" s="212">
        <f>C1735*H1735</f>
        <v/>
      </c>
      <c r="J1735" s="2" t="n"/>
      <c r="K1735" s="96" t="n"/>
      <c r="L1735" s="97" t="n"/>
      <c r="M1735" s="97" t="n"/>
      <c r="N1735" s="98" t="inlineStr">
        <is>
          <t>27×105</t>
        </is>
      </c>
      <c r="O1735" s="99">
        <f>F1735</f>
        <v/>
      </c>
      <c r="P1735" s="99">
        <f>SUM(I1735)</f>
        <v/>
      </c>
      <c r="Q1735" s="117" t="n"/>
      <c r="R1735" s="118" t="n"/>
      <c r="S1735" s="118" t="n"/>
      <c r="T1735" s="119" t="n"/>
      <c r="U1735" s="120" t="n"/>
      <c r="V1735" s="120" t="n"/>
      <c r="W1735" s="121" t="n"/>
      <c r="X1735" s="122" t="n"/>
      <c r="Y1735" s="122" t="n"/>
      <c r="Z1735" s="143" t="n"/>
      <c r="AA1735" s="140" t="n"/>
      <c r="AB1735" s="140" t="n"/>
      <c r="AC1735" s="144" t="n"/>
      <c r="AD1735" s="142" t="n"/>
      <c r="AE1735" s="142" t="n"/>
      <c r="AF1735" s="150" t="n"/>
    </row>
    <row r="1736" ht="15" customHeight="1" thickBot="1">
      <c r="B1736" s="88" t="inlineStr">
        <is>
          <t>G135L</t>
        </is>
      </c>
      <c r="C1736" s="89">
        <f>SUMIF(数量表!D:H,B1736,数量表!H:H)</f>
        <v/>
      </c>
      <c r="D1736" s="89" t="n">
        <v>27</v>
      </c>
      <c r="E1736" s="89" t="n">
        <v>105</v>
      </c>
      <c r="F1736" s="90" t="n">
        <v>1242</v>
      </c>
      <c r="G1736" s="89" t="inlineStr">
        <is>
          <t>×</t>
        </is>
      </c>
      <c r="H1736" s="91" t="n">
        <v>1</v>
      </c>
      <c r="I1736" s="213">
        <f>C1736*H1736</f>
        <v/>
      </c>
      <c r="J1736" s="2" t="n"/>
      <c r="K1736" s="96" t="n"/>
      <c r="L1736" s="97" t="n"/>
      <c r="M1736" s="97" t="n"/>
      <c r="N1736" s="98" t="inlineStr">
        <is>
          <t>27×105</t>
        </is>
      </c>
      <c r="O1736" s="99">
        <f>F1736</f>
        <v/>
      </c>
      <c r="P1736" s="99">
        <f>SUM(I1736)</f>
        <v/>
      </c>
      <c r="Q1736" s="117" t="n"/>
      <c r="R1736" s="118" t="n"/>
      <c r="S1736" s="118" t="n"/>
      <c r="T1736" s="119" t="n"/>
      <c r="U1736" s="120" t="n"/>
      <c r="V1736" s="120" t="n"/>
      <c r="W1736" s="121" t="n"/>
      <c r="X1736" s="122" t="n"/>
      <c r="Y1736" s="122" t="n"/>
      <c r="Z1736" s="143" t="n"/>
      <c r="AA1736" s="140" t="n"/>
      <c r="AB1736" s="140" t="n"/>
      <c r="AC1736" s="144" t="n"/>
      <c r="AD1736" s="142" t="n"/>
      <c r="AE1736" s="142" t="n"/>
      <c r="AF1736" s="150" t="n"/>
    </row>
    <row r="1737" ht="15" customHeight="1" thickBot="1">
      <c r="B1737" s="79" t="inlineStr">
        <is>
          <t>G135R</t>
        </is>
      </c>
      <c r="C1737" s="89">
        <f>SUMIF(数量表!D:H,B1737,数量表!H:H)</f>
        <v/>
      </c>
      <c r="D1737" s="80" t="n">
        <v>27</v>
      </c>
      <c r="E1737" s="80" t="n">
        <v>105</v>
      </c>
      <c r="F1737" s="81" t="n">
        <v>427</v>
      </c>
      <c r="G1737" s="80" t="inlineStr">
        <is>
          <t>×</t>
        </is>
      </c>
      <c r="H1737" s="82" t="n">
        <v>4</v>
      </c>
      <c r="I1737" s="212">
        <f>C1737*H1737</f>
        <v/>
      </c>
      <c r="J1737" s="2" t="n"/>
      <c r="K1737" s="96" t="n"/>
      <c r="L1737" s="97" t="n"/>
      <c r="M1737" s="97" t="n"/>
      <c r="N1737" s="98" t="inlineStr">
        <is>
          <t>27×105</t>
        </is>
      </c>
      <c r="O1737" s="99">
        <f>F1737</f>
        <v/>
      </c>
      <c r="P1737" s="99">
        <f>SUM(I1737)</f>
        <v/>
      </c>
      <c r="Q1737" s="117" t="n"/>
      <c r="R1737" s="118" t="n"/>
      <c r="S1737" s="118" t="n"/>
      <c r="T1737" s="119" t="n"/>
      <c r="U1737" s="120" t="n"/>
      <c r="V1737" s="120" t="n"/>
      <c r="W1737" s="121" t="n"/>
      <c r="X1737" s="122" t="n"/>
      <c r="Y1737" s="122" t="n"/>
      <c r="Z1737" s="143" t="n"/>
      <c r="AA1737" s="140" t="n"/>
      <c r="AB1737" s="140" t="n"/>
      <c r="AC1737" s="144" t="n"/>
      <c r="AD1737" s="142" t="n"/>
      <c r="AE1737" s="142" t="n"/>
      <c r="AF1737" s="150" t="n"/>
    </row>
    <row r="1738" ht="15" customHeight="1" thickBot="1">
      <c r="B1738" s="88" t="inlineStr">
        <is>
          <t>G135R</t>
        </is>
      </c>
      <c r="C1738" s="89">
        <f>SUMIF(数量表!D:H,B1738,数量表!H:H)</f>
        <v/>
      </c>
      <c r="D1738" s="89" t="n">
        <v>27</v>
      </c>
      <c r="E1738" s="89" t="n">
        <v>105</v>
      </c>
      <c r="F1738" s="90" t="n">
        <v>1242</v>
      </c>
      <c r="G1738" s="89" t="inlineStr">
        <is>
          <t>×</t>
        </is>
      </c>
      <c r="H1738" s="91" t="n">
        <v>1</v>
      </c>
      <c r="I1738" s="213">
        <f>C1738*H1738</f>
        <v/>
      </c>
      <c r="J1738" s="2" t="n"/>
      <c r="K1738" s="96" t="n"/>
      <c r="L1738" s="97" t="n"/>
      <c r="M1738" s="97" t="n"/>
      <c r="N1738" s="98" t="inlineStr">
        <is>
          <t>27×105</t>
        </is>
      </c>
      <c r="O1738" s="99">
        <f>F1738</f>
        <v/>
      </c>
      <c r="P1738" s="99">
        <f>SUM(I1738)</f>
        <v/>
      </c>
      <c r="Q1738" s="117" t="n"/>
      <c r="R1738" s="118" t="n"/>
      <c r="S1738" s="118" t="n"/>
      <c r="T1738" s="119" t="n"/>
      <c r="U1738" s="120" t="n"/>
      <c r="V1738" s="120" t="n"/>
      <c r="W1738" s="121" t="n"/>
      <c r="X1738" s="122" t="n"/>
      <c r="Y1738" s="122" t="n"/>
      <c r="Z1738" s="143" t="n"/>
      <c r="AA1738" s="140" t="n"/>
      <c r="AB1738" s="140" t="n"/>
      <c r="AC1738" s="144" t="n"/>
      <c r="AD1738" s="142" t="n"/>
      <c r="AE1738" s="142" t="n"/>
      <c r="AF1738" s="150" t="n"/>
    </row>
    <row r="1739" ht="15" customHeight="1" thickBot="1">
      <c r="B1739" s="79" t="inlineStr">
        <is>
          <t>22MG106</t>
        </is>
      </c>
      <c r="C1739" s="89">
        <f>SUMIF(数量表!D:H,B1739,数量表!H:H)</f>
        <v/>
      </c>
      <c r="D1739" s="80" t="n">
        <v>27</v>
      </c>
      <c r="E1739" s="80" t="n">
        <v>105</v>
      </c>
      <c r="F1739" s="81" t="n">
        <v>302</v>
      </c>
      <c r="G1739" s="80" t="n"/>
      <c r="H1739" s="82" t="n">
        <v>1</v>
      </c>
      <c r="I1739" s="212">
        <f>C1739*H1739</f>
        <v/>
      </c>
      <c r="J1739" s="29" t="n"/>
      <c r="K1739" s="101" t="n"/>
      <c r="L1739" s="102" t="n"/>
      <c r="M1739" s="102" t="n"/>
      <c r="N1739" s="103" t="inlineStr">
        <is>
          <t>27×105</t>
        </is>
      </c>
      <c r="O1739" s="99">
        <f>F1739</f>
        <v/>
      </c>
      <c r="P1739" s="99">
        <f>SUM(I1739)</f>
        <v/>
      </c>
      <c r="Q1739" s="123" t="n"/>
      <c r="R1739" s="124" t="n"/>
      <c r="S1739" s="124" t="n"/>
      <c r="T1739" s="125" t="n"/>
      <c r="U1739" s="126" t="n"/>
      <c r="V1739" s="126" t="n"/>
      <c r="W1739" s="127" t="n"/>
      <c r="X1739" s="145" t="n"/>
      <c r="Y1739" s="145" t="n"/>
      <c r="Z1739" s="146" t="n"/>
      <c r="AA1739" s="147" t="n"/>
      <c r="AB1739" s="147" t="n"/>
      <c r="AC1739" s="148" t="n"/>
      <c r="AD1739" s="149" t="n"/>
      <c r="AE1739" s="149" t="n"/>
    </row>
    <row r="1740" ht="15" customHeight="1" thickBot="1">
      <c r="B1740" s="88" t="inlineStr">
        <is>
          <t>22MG106</t>
        </is>
      </c>
      <c r="C1740" s="89">
        <f>SUMIF(数量表!D:H,B1740,数量表!H:H)</f>
        <v/>
      </c>
      <c r="D1740" s="89" t="n">
        <v>27</v>
      </c>
      <c r="E1740" s="89" t="n">
        <v>105</v>
      </c>
      <c r="F1740" s="90" t="n">
        <v>950</v>
      </c>
      <c r="G1740" s="89" t="n"/>
      <c r="H1740" s="91" t="n">
        <v>1</v>
      </c>
      <c r="I1740" s="213">
        <f>C1740*H1740</f>
        <v/>
      </c>
      <c r="J1740" s="29" t="n"/>
      <c r="K1740" s="96" t="n"/>
      <c r="L1740" s="97" t="n"/>
      <c r="M1740" s="97" t="n"/>
      <c r="N1740" s="98" t="inlineStr">
        <is>
          <t>27×105</t>
        </is>
      </c>
      <c r="O1740" s="99">
        <f>F1740</f>
        <v/>
      </c>
      <c r="P1740" s="99">
        <f>SUM(I1740)</f>
        <v/>
      </c>
      <c r="Q1740" s="117" t="n"/>
      <c r="R1740" s="118" t="n"/>
      <c r="S1740" s="118" t="n"/>
      <c r="T1740" s="119" t="n"/>
      <c r="U1740" s="120" t="n"/>
      <c r="V1740" s="120" t="n"/>
      <c r="W1740" s="121" t="n"/>
      <c r="X1740" s="122" t="n"/>
      <c r="Y1740" s="122" t="n"/>
      <c r="Z1740" s="143" t="n"/>
      <c r="AA1740" s="140" t="n"/>
      <c r="AB1740" s="140" t="n"/>
      <c r="AC1740" s="144" t="n"/>
      <c r="AD1740" s="142" t="n"/>
      <c r="AE1740" s="142" t="n"/>
    </row>
    <row r="1741" ht="15" customHeight="1" thickBot="1">
      <c r="B1741" s="79" t="inlineStr">
        <is>
          <t>22MG106L</t>
        </is>
      </c>
      <c r="C1741" s="89">
        <f>SUMIF(数量表!D:H,B1741,数量表!H:H)</f>
        <v/>
      </c>
      <c r="D1741" s="80" t="n">
        <v>27</v>
      </c>
      <c r="E1741" s="80" t="n">
        <v>105</v>
      </c>
      <c r="F1741" s="81" t="n">
        <v>302</v>
      </c>
      <c r="G1741" s="80" t="n"/>
      <c r="H1741" s="82" t="n">
        <v>2</v>
      </c>
      <c r="I1741" s="82">
        <f>C1741*H1741</f>
        <v/>
      </c>
      <c r="J1741" s="29" t="n"/>
      <c r="K1741" s="96" t="n"/>
      <c r="L1741" s="97" t="n"/>
      <c r="M1741" s="97" t="n"/>
      <c r="N1741" s="98" t="inlineStr">
        <is>
          <t>27×105</t>
        </is>
      </c>
      <c r="O1741" s="99">
        <f>F1741</f>
        <v/>
      </c>
      <c r="P1741" s="99">
        <f>SUM(I1741)</f>
        <v/>
      </c>
      <c r="Q1741" s="117" t="n"/>
      <c r="R1741" s="118" t="n"/>
      <c r="S1741" s="118" t="n"/>
      <c r="T1741" s="119" t="n"/>
      <c r="U1741" s="120" t="n"/>
      <c r="V1741" s="120" t="n"/>
      <c r="W1741" s="121" t="n"/>
      <c r="X1741" s="122" t="n"/>
      <c r="Y1741" s="122" t="n"/>
      <c r="Z1741" s="143" t="n"/>
      <c r="AA1741" s="140" t="n"/>
      <c r="AB1741" s="140" t="n"/>
      <c r="AC1741" s="144" t="n"/>
      <c r="AD1741" s="142" t="n"/>
      <c r="AE1741" s="142" t="n"/>
    </row>
    <row r="1742" ht="15" customHeight="1" thickBot="1">
      <c r="B1742" s="85" t="inlineStr">
        <is>
          <t>22MG106L</t>
        </is>
      </c>
      <c r="C1742" s="89">
        <f>SUMIF(数量表!D:H,B1742,数量表!H:H)</f>
        <v/>
      </c>
      <c r="D1742" t="n">
        <v>27</v>
      </c>
      <c r="E1742" t="n">
        <v>105</v>
      </c>
      <c r="F1742" s="86" t="n">
        <v>937</v>
      </c>
      <c r="H1742" s="87" t="n">
        <v>1</v>
      </c>
      <c r="I1742" s="87">
        <f>C1742*H1742</f>
        <v/>
      </c>
      <c r="J1742" s="29" t="n"/>
      <c r="K1742" s="96" t="n"/>
      <c r="L1742" s="97" t="n"/>
      <c r="M1742" s="97" t="n"/>
      <c r="N1742" s="98" t="inlineStr">
        <is>
          <t>27×105</t>
        </is>
      </c>
      <c r="O1742" s="99">
        <f>F1742</f>
        <v/>
      </c>
      <c r="P1742" s="99">
        <f>SUM(I1742)</f>
        <v/>
      </c>
      <c r="Q1742" s="117" t="n"/>
      <c r="R1742" s="118" t="n"/>
      <c r="S1742" s="118" t="n"/>
      <c r="T1742" s="119" t="n"/>
      <c r="U1742" s="120" t="n"/>
      <c r="V1742" s="120" t="n"/>
      <c r="W1742" s="121" t="n"/>
      <c r="X1742" s="219" t="n"/>
      <c r="Y1742" s="122" t="n"/>
      <c r="Z1742" s="143" t="n"/>
      <c r="AA1742" s="140" t="n"/>
      <c r="AB1742" s="140" t="n"/>
      <c r="AC1742" s="144" t="n"/>
      <c r="AD1742" s="142" t="n"/>
      <c r="AE1742" s="142" t="n"/>
    </row>
    <row r="1743" ht="15" customHeight="1" thickBot="1">
      <c r="B1743" s="79" t="inlineStr">
        <is>
          <t>22MG106R</t>
        </is>
      </c>
      <c r="C1743" s="89">
        <f>SUMIF(数量表!D:H,B1743,数量表!H:H)</f>
        <v/>
      </c>
      <c r="D1743" s="80" t="n">
        <v>27</v>
      </c>
      <c r="E1743" s="80" t="n">
        <v>105</v>
      </c>
      <c r="F1743" s="81" t="n">
        <v>302</v>
      </c>
      <c r="G1743" s="80" t="n"/>
      <c r="H1743" s="82" t="n">
        <v>2</v>
      </c>
      <c r="I1743" s="82">
        <f>C1743*H1743</f>
        <v/>
      </c>
      <c r="J1743" s="29" t="n"/>
      <c r="K1743" s="101" t="n"/>
      <c r="L1743" s="102" t="n"/>
      <c r="M1743" s="102" t="n"/>
      <c r="N1743" s="103" t="inlineStr">
        <is>
          <t>27×105</t>
        </is>
      </c>
      <c r="O1743" s="99">
        <f>F1743</f>
        <v/>
      </c>
      <c r="P1743" s="99">
        <f>SUM(I1743)</f>
        <v/>
      </c>
      <c r="Q1743" s="123" t="n"/>
      <c r="R1743" s="124" t="n"/>
      <c r="S1743" s="124" t="n"/>
      <c r="T1743" s="125" t="n"/>
      <c r="U1743" s="126" t="n"/>
      <c r="V1743" s="126" t="n"/>
      <c r="W1743" s="127" t="n"/>
      <c r="X1743" s="128" t="n"/>
      <c r="Y1743" s="145" t="n"/>
      <c r="Z1743" s="146" t="n"/>
      <c r="AA1743" s="147" t="n"/>
      <c r="AB1743" s="147" t="n"/>
      <c r="AC1743" s="148" t="n"/>
      <c r="AD1743" s="149" t="n"/>
      <c r="AE1743" s="149" t="n"/>
    </row>
    <row r="1744" ht="15" customHeight="1" thickBot="1">
      <c r="B1744" s="85" t="inlineStr">
        <is>
          <t>22MG106R</t>
        </is>
      </c>
      <c r="C1744" s="89">
        <f>SUMIF(数量表!D:H,B1744,数量表!H:H)</f>
        <v/>
      </c>
      <c r="D1744" t="n">
        <v>27</v>
      </c>
      <c r="E1744" t="n">
        <v>105</v>
      </c>
      <c r="F1744" s="86" t="n">
        <v>937</v>
      </c>
      <c r="H1744" s="87" t="n">
        <v>1</v>
      </c>
      <c r="I1744" s="87">
        <f>C1744*H1744</f>
        <v/>
      </c>
      <c r="J1744" s="29" t="n"/>
      <c r="K1744" s="107" t="n"/>
      <c r="L1744" s="108" t="n"/>
      <c r="M1744" s="108" t="n"/>
      <c r="N1744" s="109" t="inlineStr">
        <is>
          <t>27×105</t>
        </is>
      </c>
      <c r="O1744" s="99">
        <f>F1744</f>
        <v/>
      </c>
      <c r="P1744" s="99">
        <f>SUM(I1744)</f>
        <v/>
      </c>
      <c r="Q1744" s="129" t="n"/>
      <c r="R1744" s="130" t="n"/>
      <c r="S1744" s="130" t="n"/>
      <c r="T1744" s="131" t="n"/>
      <c r="U1744" s="132" t="n"/>
      <c r="V1744" s="132" t="n"/>
      <c r="W1744" s="133" t="n"/>
      <c r="X1744" s="134" t="n"/>
      <c r="Y1744" s="134" t="n"/>
      <c r="Z1744" s="151" t="n"/>
      <c r="AA1744" s="152" t="n"/>
      <c r="AB1744" s="152" t="n"/>
      <c r="AC1744" s="153" t="n"/>
      <c r="AD1744" s="154" t="n"/>
      <c r="AE1744" s="154" t="n"/>
    </row>
    <row r="1745" ht="15" customHeight="1" thickBot="1">
      <c r="B1745" s="85" t="inlineStr">
        <is>
          <t>22MG113</t>
        </is>
      </c>
      <c r="C1745" s="89">
        <f>SUMIF(数量表!D:H,B1745,数量表!H:H)</f>
        <v/>
      </c>
      <c r="D1745" t="n">
        <v>27</v>
      </c>
      <c r="E1745" t="n">
        <v>105</v>
      </c>
      <c r="F1745" s="86" t="n">
        <v>302</v>
      </c>
      <c r="H1745" s="87" t="n">
        <v>1</v>
      </c>
      <c r="I1745" s="214">
        <f>C1745*H1745</f>
        <v/>
      </c>
      <c r="J1745" s="29" t="n"/>
      <c r="K1745" s="101" t="n"/>
      <c r="L1745" s="102" t="n"/>
      <c r="M1745" s="102" t="n"/>
      <c r="N1745" s="103" t="inlineStr">
        <is>
          <t>27×105</t>
        </is>
      </c>
      <c r="O1745" s="99">
        <f>F1745</f>
        <v/>
      </c>
      <c r="P1745" s="99">
        <f>SUM(I1745)</f>
        <v/>
      </c>
      <c r="Q1745" s="123" t="n"/>
      <c r="R1745" s="124" t="n"/>
      <c r="S1745" s="124" t="n"/>
      <c r="T1745" s="125" t="n"/>
      <c r="U1745" s="126" t="n"/>
      <c r="V1745" s="126" t="n"/>
      <c r="W1745" s="127" t="n"/>
      <c r="X1745" s="145" t="n"/>
      <c r="Y1745" s="145" t="n"/>
      <c r="Z1745" s="146" t="n"/>
      <c r="AA1745" s="147" t="n"/>
      <c r="AB1745" s="147" t="n"/>
      <c r="AC1745" s="148" t="n"/>
      <c r="AD1745" s="149" t="n"/>
      <c r="AE1745" s="149" t="n"/>
    </row>
    <row r="1746" ht="15" customHeight="1" thickBot="1">
      <c r="B1746" s="88" t="inlineStr">
        <is>
          <t>22MG113</t>
        </is>
      </c>
      <c r="C1746" s="89">
        <f>SUMIF(数量表!D:H,B1746,数量表!H:H)</f>
        <v/>
      </c>
      <c r="D1746" s="89" t="n">
        <v>27</v>
      </c>
      <c r="E1746" s="89" t="n">
        <v>105</v>
      </c>
      <c r="F1746" s="90" t="n">
        <v>1027.5</v>
      </c>
      <c r="G1746" s="89" t="n"/>
      <c r="H1746" s="91" t="n">
        <v>1</v>
      </c>
      <c r="I1746" s="213">
        <f>C1746*H1746</f>
        <v/>
      </c>
      <c r="J1746" s="29" t="n"/>
      <c r="K1746" s="107" t="n"/>
      <c r="L1746" s="108" t="n"/>
      <c r="M1746" s="108" t="n"/>
      <c r="N1746" s="109" t="inlineStr">
        <is>
          <t>27×105</t>
        </is>
      </c>
      <c r="O1746" s="99">
        <f>F1746</f>
        <v/>
      </c>
      <c r="P1746" s="99">
        <f>SUM(I1746)</f>
        <v/>
      </c>
      <c r="Q1746" s="129" t="n"/>
      <c r="R1746" s="130" t="n"/>
      <c r="S1746" s="130" t="n"/>
      <c r="T1746" s="131" t="n"/>
      <c r="U1746" s="132" t="n"/>
      <c r="V1746" s="132" t="n"/>
      <c r="W1746" s="133" t="n"/>
      <c r="X1746" s="134" t="n"/>
      <c r="Y1746" s="134" t="n"/>
      <c r="Z1746" s="151" t="n"/>
      <c r="AA1746" s="152" t="n"/>
      <c r="AB1746" s="152" t="n"/>
      <c r="AC1746" s="153" t="n"/>
      <c r="AD1746" s="154" t="n"/>
      <c r="AE1746" s="154" t="n"/>
    </row>
    <row r="1747" ht="15" customHeight="1" thickBot="1">
      <c r="B1747" s="79" t="inlineStr">
        <is>
          <t>22MG113L</t>
        </is>
      </c>
      <c r="C1747" s="89">
        <f>SUMIF(数量表!D:H,B1747,数量表!H:H)</f>
        <v/>
      </c>
      <c r="D1747" s="80" t="n">
        <v>27</v>
      </c>
      <c r="E1747" s="80" t="n">
        <v>105</v>
      </c>
      <c r="F1747" s="81" t="n">
        <v>302</v>
      </c>
      <c r="G1747" s="80" t="n"/>
      <c r="H1747" s="80" t="n">
        <v>2</v>
      </c>
      <c r="I1747" s="212">
        <f>C1747*H1747</f>
        <v/>
      </c>
      <c r="J1747" s="29" t="n"/>
      <c r="K1747" s="96" t="n"/>
      <c r="L1747" s="97" t="n"/>
      <c r="M1747" s="97" t="n"/>
      <c r="N1747" s="98" t="inlineStr">
        <is>
          <t>27×105</t>
        </is>
      </c>
      <c r="O1747" s="99">
        <f>F1747</f>
        <v/>
      </c>
      <c r="P1747" s="99">
        <f>SUM(I1747)</f>
        <v/>
      </c>
      <c r="Q1747" s="117" t="n"/>
      <c r="R1747" s="118" t="n"/>
      <c r="S1747" s="118" t="n"/>
      <c r="T1747" s="119" t="n"/>
      <c r="U1747" s="120" t="n"/>
      <c r="V1747" s="120" t="n"/>
      <c r="W1747" s="121" t="n"/>
      <c r="X1747" s="122" t="n"/>
      <c r="Y1747" s="122" t="n"/>
      <c r="Z1747" s="143" t="n"/>
      <c r="AA1747" s="140" t="n"/>
      <c r="AB1747" s="140" t="n"/>
      <c r="AC1747" s="144" t="n"/>
      <c r="AD1747" s="142" t="n"/>
      <c r="AE1747" s="142" t="n"/>
      <c r="AF1747" s="150" t="n"/>
    </row>
    <row r="1748" ht="15" customHeight="1" thickBot="1">
      <c r="B1748" s="85" t="inlineStr">
        <is>
          <t>22MG113L</t>
        </is>
      </c>
      <c r="C1748" s="89">
        <f>SUMIF(数量表!D:H,B1748,数量表!H:H)</f>
        <v/>
      </c>
      <c r="D1748" t="n">
        <v>27</v>
      </c>
      <c r="E1748" t="n">
        <v>105</v>
      </c>
      <c r="F1748" s="86" t="n">
        <v>1014.5</v>
      </c>
      <c r="H1748" t="n">
        <v>1</v>
      </c>
      <c r="I1748" s="214">
        <f>C1748*H1748</f>
        <v/>
      </c>
      <c r="J1748" s="29" t="n"/>
      <c r="K1748" s="96" t="n"/>
      <c r="L1748" s="97" t="n"/>
      <c r="M1748" s="97" t="n"/>
      <c r="N1748" s="98" t="inlineStr">
        <is>
          <t>27×105</t>
        </is>
      </c>
      <c r="O1748" s="99">
        <f>F1748</f>
        <v/>
      </c>
      <c r="P1748" s="99">
        <f>SUM(I1748)</f>
        <v/>
      </c>
      <c r="Q1748" s="117" t="n"/>
      <c r="R1748" s="118" t="n"/>
      <c r="S1748" s="118" t="n"/>
      <c r="T1748" s="119" t="n"/>
      <c r="U1748" s="120" t="n"/>
      <c r="V1748" s="120" t="n"/>
      <c r="W1748" s="121" t="n"/>
      <c r="X1748" s="122" t="n"/>
      <c r="Y1748" s="122" t="n"/>
      <c r="Z1748" s="143" t="n"/>
      <c r="AA1748" s="140" t="n"/>
      <c r="AB1748" s="140" t="n"/>
      <c r="AC1748" s="144" t="n"/>
      <c r="AD1748" s="142" t="n"/>
      <c r="AE1748" s="142" t="n"/>
      <c r="AF1748" s="150" t="n"/>
    </row>
    <row r="1749" ht="15" customHeight="1" thickBot="1">
      <c r="B1749" s="79" t="inlineStr">
        <is>
          <t>22MG113R</t>
        </is>
      </c>
      <c r="C1749" s="89">
        <f>SUMIF(数量表!D:H,B1749,数量表!H:H)</f>
        <v/>
      </c>
      <c r="D1749" s="80" t="n">
        <v>27</v>
      </c>
      <c r="E1749" s="80" t="n">
        <v>105</v>
      </c>
      <c r="F1749" s="81" t="n">
        <v>302</v>
      </c>
      <c r="G1749" s="80" t="n"/>
      <c r="H1749" s="82" t="n">
        <v>2</v>
      </c>
      <c r="I1749" s="212">
        <f>C1749*H1749</f>
        <v/>
      </c>
      <c r="J1749" s="29" t="n"/>
      <c r="K1749" s="96" t="n"/>
      <c r="L1749" s="97" t="n"/>
      <c r="M1749" s="97" t="n"/>
      <c r="N1749" s="98" t="inlineStr">
        <is>
          <t>27×105</t>
        </is>
      </c>
      <c r="O1749" s="99">
        <f>F1749</f>
        <v/>
      </c>
      <c r="P1749" s="99">
        <f>SUM(I1749)</f>
        <v/>
      </c>
      <c r="Q1749" s="117" t="n"/>
      <c r="R1749" s="118" t="n"/>
      <c r="S1749" s="118" t="n"/>
      <c r="T1749" s="119" t="n"/>
      <c r="U1749" s="120" t="n"/>
      <c r="V1749" s="120" t="n"/>
      <c r="W1749" s="121" t="n"/>
      <c r="X1749" s="122" t="n"/>
      <c r="Y1749" s="122" t="n"/>
      <c r="Z1749" s="143" t="n"/>
      <c r="AA1749" s="140" t="n"/>
      <c r="AB1749" s="140" t="n"/>
      <c r="AC1749" s="144" t="n"/>
      <c r="AD1749" s="142" t="n"/>
      <c r="AE1749" s="142" t="n"/>
      <c r="AF1749" s="150" t="n"/>
    </row>
    <row r="1750" ht="15" customHeight="1" thickBot="1">
      <c r="B1750" s="88" t="inlineStr">
        <is>
          <t>22MG113R</t>
        </is>
      </c>
      <c r="C1750" s="89">
        <f>SUMIF(数量表!D:H,B1750,数量表!H:H)</f>
        <v/>
      </c>
      <c r="D1750" s="89" t="n">
        <v>27</v>
      </c>
      <c r="E1750" s="89" t="n">
        <v>105</v>
      </c>
      <c r="F1750" s="90" t="n">
        <v>1014.5</v>
      </c>
      <c r="G1750" s="89" t="n"/>
      <c r="H1750" s="91" t="n">
        <v>1</v>
      </c>
      <c r="I1750" s="213">
        <f>C1750*H1750</f>
        <v/>
      </c>
      <c r="J1750" s="29" t="n"/>
      <c r="K1750" s="106" t="n"/>
      <c r="L1750" s="97" t="n"/>
      <c r="M1750" s="97" t="n"/>
      <c r="N1750" s="105" t="inlineStr">
        <is>
          <t>27×105</t>
        </is>
      </c>
      <c r="O1750" s="99">
        <f>F1750</f>
        <v/>
      </c>
      <c r="P1750" s="99">
        <f>SUM(I1750)</f>
        <v/>
      </c>
      <c r="Q1750" s="117" t="n"/>
      <c r="R1750" s="118" t="n"/>
      <c r="S1750" s="118" t="n"/>
      <c r="T1750" s="119" t="n"/>
      <c r="U1750" s="120" t="n"/>
      <c r="V1750" s="120" t="n"/>
      <c r="W1750" s="121" t="n"/>
      <c r="X1750" s="122" t="n"/>
      <c r="Y1750" s="122" t="n"/>
      <c r="Z1750" s="143" t="n"/>
      <c r="AA1750" s="140" t="n"/>
      <c r="AB1750" s="140" t="n"/>
      <c r="AC1750" s="144" t="n"/>
      <c r="AD1750" s="142" t="n"/>
      <c r="AE1750" s="142" t="n"/>
      <c r="AF1750" s="150" t="n"/>
    </row>
    <row r="1751" ht="15" customHeight="1" thickBot="1">
      <c r="B1751" s="85" t="inlineStr">
        <is>
          <t>22MG115</t>
        </is>
      </c>
      <c r="C1751" s="89">
        <f>SUMIF(数量表!D:H,B1751,数量表!H:H)</f>
        <v/>
      </c>
      <c r="D1751" t="n">
        <v>27</v>
      </c>
      <c r="E1751" t="n">
        <v>105</v>
      </c>
      <c r="F1751" s="86" t="n">
        <v>302</v>
      </c>
      <c r="H1751" s="87" t="n">
        <v>1</v>
      </c>
      <c r="I1751" s="214">
        <f>C1751*H1751</f>
        <v/>
      </c>
      <c r="J1751" s="29" t="n"/>
      <c r="K1751" s="106" t="n"/>
      <c r="L1751" s="97" t="n"/>
      <c r="M1751" s="97" t="n"/>
      <c r="N1751" s="105" t="inlineStr">
        <is>
          <t>27×105</t>
        </is>
      </c>
      <c r="O1751" s="99">
        <f>F1751</f>
        <v/>
      </c>
      <c r="P1751" s="99">
        <f>SUM(I1751)</f>
        <v/>
      </c>
      <c r="Q1751" s="117" t="n"/>
      <c r="R1751" s="118" t="n"/>
      <c r="S1751" s="118" t="n"/>
      <c r="T1751" s="119" t="n"/>
      <c r="U1751" s="120" t="n"/>
      <c r="V1751" s="120" t="n"/>
      <c r="W1751" s="121" t="n"/>
      <c r="X1751" s="122" t="n"/>
      <c r="Y1751" s="122" t="n"/>
      <c r="Z1751" s="143" t="n"/>
      <c r="AA1751" s="140" t="n"/>
      <c r="AB1751" s="140" t="n"/>
      <c r="AC1751" s="144" t="n"/>
      <c r="AD1751" s="142" t="n"/>
      <c r="AE1751" s="142" t="n"/>
      <c r="AF1751" s="150" t="n"/>
    </row>
    <row r="1752" ht="15" customHeight="1" thickBot="1">
      <c r="B1752" s="88" t="inlineStr">
        <is>
          <t>22MG115</t>
        </is>
      </c>
      <c r="C1752" s="89">
        <f>SUMIF(数量表!D:H,B1752,数量表!H:H)</f>
        <v/>
      </c>
      <c r="D1752" s="89" t="n">
        <v>27</v>
      </c>
      <c r="E1752" s="89" t="n">
        <v>105</v>
      </c>
      <c r="F1752" s="90" t="n">
        <v>1040</v>
      </c>
      <c r="G1752" s="89" t="n"/>
      <c r="H1752" s="91" t="n">
        <v>1</v>
      </c>
      <c r="I1752" s="213">
        <f>C1752*H1752</f>
        <v/>
      </c>
      <c r="J1752" s="29" t="n"/>
      <c r="K1752" s="106" t="n"/>
      <c r="L1752" s="97" t="n"/>
      <c r="M1752" s="97" t="n"/>
      <c r="N1752" s="98" t="inlineStr">
        <is>
          <t>27×105</t>
        </is>
      </c>
      <c r="O1752" s="99">
        <f>F1752</f>
        <v/>
      </c>
      <c r="P1752" s="99">
        <f>SUM(I1752)</f>
        <v/>
      </c>
      <c r="Q1752" s="117" t="n"/>
      <c r="R1752" s="118" t="n"/>
      <c r="S1752" s="118" t="n"/>
      <c r="T1752" s="119" t="n"/>
      <c r="U1752" s="120" t="n"/>
      <c r="V1752" s="120" t="n"/>
      <c r="W1752" s="121" t="n"/>
      <c r="X1752" s="122" t="n"/>
      <c r="Y1752" s="122" t="n"/>
      <c r="Z1752" s="143" t="n"/>
      <c r="AA1752" s="140" t="n"/>
      <c r="AB1752" s="140" t="n"/>
      <c r="AC1752" s="144" t="n"/>
      <c r="AD1752" s="142" t="n"/>
      <c r="AE1752" s="142" t="n"/>
      <c r="AF1752" s="150" t="n"/>
    </row>
    <row r="1753" ht="15" customHeight="1" thickBot="1">
      <c r="B1753" s="79" t="inlineStr">
        <is>
          <t>22MG115L</t>
        </is>
      </c>
      <c r="C1753" s="89">
        <f>SUMIF(数量表!D:H,B1753,数量表!H:H)</f>
        <v/>
      </c>
      <c r="D1753" s="80" t="n">
        <v>27</v>
      </c>
      <c r="E1753" s="80" t="n">
        <v>105</v>
      </c>
      <c r="F1753" s="81" t="n">
        <v>302</v>
      </c>
      <c r="G1753" s="80" t="n"/>
      <c r="H1753" s="82" t="n">
        <v>2</v>
      </c>
      <c r="I1753" s="82">
        <f>C1753*H1753</f>
        <v/>
      </c>
      <c r="J1753" s="29" t="n"/>
      <c r="K1753" s="106" t="n"/>
      <c r="L1753" s="97" t="n"/>
      <c r="M1753" s="97" t="n"/>
      <c r="N1753" s="98" t="inlineStr">
        <is>
          <t>27×105</t>
        </is>
      </c>
      <c r="O1753" s="99">
        <f>F1753</f>
        <v/>
      </c>
      <c r="P1753" s="99">
        <f>SUM(I1753)</f>
        <v/>
      </c>
      <c r="Q1753" s="117" t="n"/>
      <c r="R1753" s="118" t="n"/>
      <c r="S1753" s="118" t="n"/>
      <c r="T1753" s="119" t="n"/>
      <c r="U1753" s="120" t="n"/>
      <c r="V1753" s="120" t="n"/>
      <c r="W1753" s="121" t="n"/>
      <c r="X1753" s="122" t="n"/>
      <c r="Y1753" s="122" t="n"/>
      <c r="Z1753" s="143" t="n"/>
      <c r="AA1753" s="140" t="n"/>
      <c r="AB1753" s="140" t="n"/>
      <c r="AC1753" s="144" t="n"/>
      <c r="AD1753" s="142" t="n"/>
      <c r="AE1753" s="142" t="n"/>
      <c r="AF1753" s="150" t="n"/>
    </row>
    <row r="1754" ht="15" customHeight="1" thickBot="1">
      <c r="B1754" s="85" t="inlineStr">
        <is>
          <t>22MG115L</t>
        </is>
      </c>
      <c r="C1754" s="89">
        <f>SUMIF(数量表!D:H,B1754,数量表!H:H)</f>
        <v/>
      </c>
      <c r="D1754" t="n">
        <v>27</v>
      </c>
      <c r="E1754" t="n">
        <v>105</v>
      </c>
      <c r="F1754" s="86" t="n">
        <v>1027</v>
      </c>
      <c r="H1754" s="87" t="n">
        <v>1</v>
      </c>
      <c r="I1754" s="87">
        <f>C1754*H1754</f>
        <v/>
      </c>
      <c r="J1754" s="29" t="n"/>
      <c r="K1754" s="106" t="n"/>
      <c r="L1754" s="97" t="n"/>
      <c r="M1754" s="97" t="n"/>
      <c r="N1754" s="105" t="inlineStr">
        <is>
          <t>27×105</t>
        </is>
      </c>
      <c r="O1754" s="99">
        <f>F1754</f>
        <v/>
      </c>
      <c r="P1754" s="99">
        <f>SUM(I1754)</f>
        <v/>
      </c>
      <c r="Q1754" s="117" t="n"/>
      <c r="R1754" s="118" t="n"/>
      <c r="S1754" s="118" t="n"/>
      <c r="T1754" s="119" t="n"/>
      <c r="U1754" s="120" t="n"/>
      <c r="V1754" s="120" t="n"/>
      <c r="W1754" s="121" t="n"/>
      <c r="X1754" s="122" t="n"/>
      <c r="Y1754" s="122" t="n"/>
      <c r="Z1754" s="143" t="n"/>
      <c r="AA1754" s="140" t="n"/>
      <c r="AB1754" s="140" t="n"/>
      <c r="AC1754" s="144" t="n"/>
      <c r="AD1754" s="142" t="n"/>
      <c r="AE1754" s="142" t="n"/>
      <c r="AF1754" s="150" t="n"/>
    </row>
    <row r="1755" ht="15" customHeight="1" thickBot="1">
      <c r="B1755" s="79" t="inlineStr">
        <is>
          <t>22MG115R</t>
        </is>
      </c>
      <c r="C1755" s="89">
        <f>SUMIF(数量表!D:H,B1755,数量表!H:H)</f>
        <v/>
      </c>
      <c r="D1755" s="80" t="n">
        <v>27</v>
      </c>
      <c r="E1755" s="80" t="n">
        <v>105</v>
      </c>
      <c r="F1755" s="81" t="n">
        <v>302</v>
      </c>
      <c r="G1755" s="80" t="n"/>
      <c r="H1755" s="82" t="n">
        <v>2</v>
      </c>
      <c r="I1755" s="212">
        <f>C1755*H1755</f>
        <v/>
      </c>
      <c r="J1755" s="29" t="n"/>
      <c r="K1755" s="106" t="n"/>
      <c r="L1755" s="97" t="n"/>
      <c r="M1755" s="97" t="n"/>
      <c r="N1755" s="105" t="inlineStr">
        <is>
          <t>27×105</t>
        </is>
      </c>
      <c r="O1755" s="99">
        <f>F1755</f>
        <v/>
      </c>
      <c r="P1755" s="99">
        <f>SUM(I1755)</f>
        <v/>
      </c>
      <c r="Q1755" s="117" t="n"/>
      <c r="R1755" s="118" t="n"/>
      <c r="S1755" s="118" t="n"/>
      <c r="T1755" s="119" t="n"/>
      <c r="U1755" s="120" t="n"/>
      <c r="V1755" s="120" t="n"/>
      <c r="W1755" s="121" t="n"/>
      <c r="X1755" s="122" t="n"/>
      <c r="Y1755" s="122" t="n"/>
      <c r="Z1755" s="143" t="n"/>
      <c r="AA1755" s="140" t="n"/>
      <c r="AB1755" s="140" t="n"/>
      <c r="AC1755" s="144" t="n"/>
      <c r="AD1755" s="142" t="n"/>
      <c r="AE1755" s="142" t="n"/>
      <c r="AF1755" s="150" t="n"/>
    </row>
    <row r="1756" ht="15" customHeight="1" thickBot="1">
      <c r="B1756" s="88" t="inlineStr">
        <is>
          <t>22MG115R</t>
        </is>
      </c>
      <c r="C1756" s="89">
        <f>SUMIF(数量表!D:H,B1756,数量表!H:H)</f>
        <v/>
      </c>
      <c r="D1756" s="89" t="n">
        <v>27</v>
      </c>
      <c r="E1756" s="89" t="n">
        <v>105</v>
      </c>
      <c r="F1756" s="90" t="n">
        <v>1027</v>
      </c>
      <c r="G1756" s="89" t="n"/>
      <c r="H1756" s="91" t="n">
        <v>1</v>
      </c>
      <c r="I1756" s="213">
        <f>C1756*H1756</f>
        <v/>
      </c>
      <c r="J1756" s="29" t="n"/>
      <c r="K1756" s="96" t="n"/>
      <c r="L1756" s="97" t="n"/>
      <c r="M1756" s="97" t="n"/>
      <c r="N1756" s="98" t="inlineStr">
        <is>
          <t>27×105</t>
        </is>
      </c>
      <c r="O1756" s="99">
        <f>F1756</f>
        <v/>
      </c>
      <c r="P1756" s="99">
        <f>SUM(I1756)</f>
        <v/>
      </c>
      <c r="Q1756" s="117" t="n"/>
      <c r="R1756" s="118" t="n"/>
      <c r="S1756" s="118" t="n"/>
      <c r="T1756" s="119" t="n"/>
      <c r="U1756" s="120" t="n"/>
      <c r="V1756" s="120" t="n"/>
      <c r="W1756" s="121" t="n"/>
      <c r="X1756" s="122" t="n"/>
      <c r="Y1756" s="122" t="n"/>
      <c r="Z1756" s="143" t="n"/>
      <c r="AA1756" s="140" t="n"/>
      <c r="AB1756" s="140" t="n"/>
      <c r="AC1756" s="144" t="n"/>
      <c r="AD1756" s="142" t="n"/>
      <c r="AE1756" s="142" t="n"/>
      <c r="AF1756" s="150" t="n"/>
    </row>
    <row r="1757" ht="15" customHeight="1" thickBot="1">
      <c r="B1757" s="79" t="inlineStr">
        <is>
          <t>22MG135</t>
        </is>
      </c>
      <c r="C1757" s="89">
        <f>SUMIF(数量表!D:H,B1757,数量表!H:H)</f>
        <v/>
      </c>
      <c r="D1757" s="80" t="n">
        <v>27</v>
      </c>
      <c r="E1757" s="80" t="n">
        <v>105</v>
      </c>
      <c r="F1757" s="81" t="n">
        <v>302</v>
      </c>
      <c r="G1757" s="80" t="inlineStr">
        <is>
          <t>×</t>
        </is>
      </c>
      <c r="H1757" s="82" t="n">
        <v>3</v>
      </c>
      <c r="I1757" s="212">
        <f>C1757*H1757</f>
        <v/>
      </c>
      <c r="J1757" s="29" t="n"/>
      <c r="K1757" s="96" t="n"/>
      <c r="L1757" s="97" t="n"/>
      <c r="M1757" s="97" t="n"/>
      <c r="N1757" s="98" t="inlineStr">
        <is>
          <t>27×105</t>
        </is>
      </c>
      <c r="O1757" s="99">
        <f>F1757</f>
        <v/>
      </c>
      <c r="P1757" s="99">
        <f>SUM(I1757)</f>
        <v/>
      </c>
      <c r="Q1757" s="117" t="n"/>
      <c r="R1757" s="118" t="n"/>
      <c r="S1757" s="118" t="n"/>
      <c r="T1757" s="119" t="n"/>
      <c r="U1757" s="120" t="n"/>
      <c r="V1757" s="120" t="n"/>
      <c r="W1757" s="121" t="n"/>
      <c r="X1757" s="122" t="n"/>
      <c r="Y1757" s="122" t="n"/>
      <c r="Z1757" s="143" t="n"/>
      <c r="AA1757" s="140" t="n"/>
      <c r="AB1757" s="140" t="n"/>
      <c r="AC1757" s="144" t="n"/>
      <c r="AD1757" s="142" t="n"/>
      <c r="AE1757" s="142" t="n"/>
      <c r="AF1757" s="150" t="n"/>
    </row>
    <row r="1758" ht="15" customHeight="1" thickBot="1">
      <c r="B1758" s="88" t="inlineStr">
        <is>
          <t>22MG135</t>
        </is>
      </c>
      <c r="C1758" s="89">
        <f>SUMIF(数量表!D:H,B1758,数量表!H:H)</f>
        <v/>
      </c>
      <c r="D1758" s="89" t="n">
        <v>27</v>
      </c>
      <c r="E1758" s="89" t="n">
        <v>105</v>
      </c>
      <c r="F1758" s="90" t="n">
        <v>1255</v>
      </c>
      <c r="G1758" s="89" t="inlineStr">
        <is>
          <t>×</t>
        </is>
      </c>
      <c r="H1758" s="91" t="n">
        <v>1</v>
      </c>
      <c r="I1758" s="213">
        <f>C1758*H1758</f>
        <v/>
      </c>
      <c r="J1758" s="29" t="n"/>
      <c r="K1758" s="96" t="n"/>
      <c r="L1758" s="97" t="n"/>
      <c r="M1758" s="97" t="n"/>
      <c r="N1758" s="98" t="inlineStr">
        <is>
          <t>27×105</t>
        </is>
      </c>
      <c r="O1758" s="99">
        <f>F1758</f>
        <v/>
      </c>
      <c r="P1758" s="99">
        <f>SUM(I1758)</f>
        <v/>
      </c>
      <c r="Q1758" s="117" t="n"/>
      <c r="R1758" s="118" t="n"/>
      <c r="S1758" s="118" t="n"/>
      <c r="T1758" s="119" t="n"/>
      <c r="U1758" s="120" t="n"/>
      <c r="V1758" s="120" t="n"/>
      <c r="W1758" s="121" t="n"/>
      <c r="X1758" s="122" t="n"/>
      <c r="Y1758" s="122" t="n"/>
      <c r="Z1758" s="143" t="n"/>
      <c r="AA1758" s="140" t="n"/>
      <c r="AB1758" s="140" t="n"/>
      <c r="AC1758" s="144" t="n"/>
      <c r="AD1758" s="142" t="n"/>
      <c r="AE1758" s="142" t="n"/>
      <c r="AF1758" s="150" t="n"/>
    </row>
    <row r="1759" ht="15" customHeight="1" thickBot="1">
      <c r="B1759" s="79" t="inlineStr">
        <is>
          <t>22MG135L</t>
        </is>
      </c>
      <c r="C1759" s="89">
        <f>SUMIF(数量表!D:H,B1759,数量表!H:H)</f>
        <v/>
      </c>
      <c r="D1759" s="80" t="n">
        <v>27</v>
      </c>
      <c r="E1759" s="80" t="n">
        <v>105</v>
      </c>
      <c r="F1759" s="81" t="n">
        <v>302</v>
      </c>
      <c r="G1759" s="80" t="inlineStr">
        <is>
          <t>×</t>
        </is>
      </c>
      <c r="H1759" s="82" t="n">
        <v>4</v>
      </c>
      <c r="I1759" s="212">
        <f>C1759*H1759</f>
        <v/>
      </c>
      <c r="J1759" s="29" t="n"/>
      <c r="K1759" s="96" t="n"/>
      <c r="L1759" s="97" t="n"/>
      <c r="M1759" s="97" t="n"/>
      <c r="N1759" s="98" t="inlineStr">
        <is>
          <t>27×105</t>
        </is>
      </c>
      <c r="O1759" s="99">
        <f>F1759</f>
        <v/>
      </c>
      <c r="P1759" s="99">
        <f>SUM(I1759)</f>
        <v/>
      </c>
      <c r="Q1759" s="117" t="n"/>
      <c r="R1759" s="118" t="n"/>
      <c r="S1759" s="118" t="n"/>
      <c r="T1759" s="119" t="n"/>
      <c r="U1759" s="120" t="n"/>
      <c r="V1759" s="120" t="n"/>
      <c r="W1759" s="121" t="n"/>
      <c r="X1759" s="122" t="n"/>
      <c r="Y1759" s="122" t="n"/>
      <c r="Z1759" s="143" t="n"/>
      <c r="AA1759" s="140" t="n"/>
      <c r="AB1759" s="140" t="n"/>
      <c r="AC1759" s="144" t="n"/>
      <c r="AD1759" s="142" t="n"/>
      <c r="AE1759" s="142" t="n"/>
      <c r="AF1759" s="150" t="n"/>
    </row>
    <row r="1760" ht="15" customHeight="1" thickBot="1">
      <c r="B1760" s="88" t="inlineStr">
        <is>
          <t>22MG135L</t>
        </is>
      </c>
      <c r="C1760" s="89">
        <f>SUMIF(数量表!D:H,B1760,数量表!H:H)</f>
        <v/>
      </c>
      <c r="D1760" s="89" t="n">
        <v>27</v>
      </c>
      <c r="E1760" s="89" t="n">
        <v>105</v>
      </c>
      <c r="F1760" s="90" t="n">
        <v>1242</v>
      </c>
      <c r="G1760" s="89" t="inlineStr">
        <is>
          <t>×</t>
        </is>
      </c>
      <c r="H1760" s="91" t="n">
        <v>1</v>
      </c>
      <c r="I1760" s="213">
        <f>C1760*H1760</f>
        <v/>
      </c>
      <c r="J1760" s="29" t="n"/>
      <c r="K1760" s="96" t="n"/>
      <c r="L1760" s="97" t="n"/>
      <c r="M1760" s="97" t="n"/>
      <c r="N1760" s="98" t="inlineStr">
        <is>
          <t>27×105</t>
        </is>
      </c>
      <c r="O1760" s="99">
        <f>F1760</f>
        <v/>
      </c>
      <c r="P1760" s="99">
        <f>SUM(I1760)</f>
        <v/>
      </c>
      <c r="Q1760" s="117" t="n"/>
      <c r="R1760" s="118" t="n"/>
      <c r="S1760" s="118" t="n"/>
      <c r="T1760" s="119" t="n"/>
      <c r="U1760" s="120" t="n"/>
      <c r="V1760" s="120" t="n"/>
      <c r="W1760" s="121" t="n"/>
      <c r="X1760" s="122" t="n"/>
      <c r="Y1760" s="122" t="n"/>
      <c r="Z1760" s="143" t="n"/>
      <c r="AA1760" s="140" t="n"/>
      <c r="AB1760" s="140" t="n"/>
      <c r="AC1760" s="144" t="n"/>
      <c r="AD1760" s="142" t="n"/>
      <c r="AE1760" s="142" t="n"/>
      <c r="AF1760" s="150" t="n"/>
    </row>
    <row r="1761" ht="15" customHeight="1" thickBot="1">
      <c r="B1761" s="79" t="inlineStr">
        <is>
          <t>22MG135R</t>
        </is>
      </c>
      <c r="C1761" s="89">
        <f>SUMIF(数量表!D:H,B1761,数量表!H:H)</f>
        <v/>
      </c>
      <c r="D1761" s="80" t="n">
        <v>27</v>
      </c>
      <c r="E1761" s="80" t="n">
        <v>105</v>
      </c>
      <c r="F1761" s="81" t="n">
        <v>302</v>
      </c>
      <c r="G1761" s="80" t="inlineStr">
        <is>
          <t>×</t>
        </is>
      </c>
      <c r="H1761" s="82" t="n">
        <v>4</v>
      </c>
      <c r="I1761" s="212">
        <f>C1761*H1761</f>
        <v/>
      </c>
      <c r="J1761" s="29" t="n"/>
      <c r="K1761" s="96" t="n"/>
      <c r="L1761" s="97" t="n"/>
      <c r="M1761" s="97" t="n"/>
      <c r="N1761" s="98" t="inlineStr">
        <is>
          <t>27×105</t>
        </is>
      </c>
      <c r="O1761" s="99">
        <f>F1761</f>
        <v/>
      </c>
      <c r="P1761" s="99">
        <f>SUM(I1761)</f>
        <v/>
      </c>
      <c r="Q1761" s="117" t="n"/>
      <c r="R1761" s="118" t="n"/>
      <c r="S1761" s="118" t="n"/>
      <c r="T1761" s="119" t="n"/>
      <c r="U1761" s="120" t="n"/>
      <c r="V1761" s="120" t="n"/>
      <c r="W1761" s="121" t="n"/>
      <c r="X1761" s="122" t="n"/>
      <c r="Y1761" s="122" t="n"/>
      <c r="Z1761" s="143" t="n"/>
      <c r="AA1761" s="140" t="n"/>
      <c r="AB1761" s="140" t="n"/>
      <c r="AC1761" s="144" t="n"/>
      <c r="AD1761" s="142" t="n"/>
      <c r="AE1761" s="142" t="n"/>
      <c r="AF1761" s="150" t="n"/>
    </row>
    <row r="1762" ht="15" customHeight="1" thickBot="1">
      <c r="B1762" s="88" t="inlineStr">
        <is>
          <t>22MG135R</t>
        </is>
      </c>
      <c r="C1762" s="89">
        <f>SUMIF(数量表!D:H,B1762,数量表!H:H)</f>
        <v/>
      </c>
      <c r="D1762" s="89" t="n">
        <v>27</v>
      </c>
      <c r="E1762" s="89" t="n">
        <v>105</v>
      </c>
      <c r="F1762" s="90" t="n">
        <v>1242</v>
      </c>
      <c r="G1762" s="89" t="inlineStr">
        <is>
          <t>×</t>
        </is>
      </c>
      <c r="H1762" s="91" t="n">
        <v>1</v>
      </c>
      <c r="I1762" s="213">
        <f>C1762*H1762</f>
        <v/>
      </c>
      <c r="J1762" s="29" t="n"/>
      <c r="K1762" s="96" t="n"/>
      <c r="L1762" s="97" t="n"/>
      <c r="M1762" s="97" t="n"/>
      <c r="N1762" s="98" t="inlineStr">
        <is>
          <t>27×105</t>
        </is>
      </c>
      <c r="O1762" s="99">
        <f>F1762</f>
        <v/>
      </c>
      <c r="P1762" s="99">
        <f>SUM(I1762)</f>
        <v/>
      </c>
      <c r="Q1762" s="117" t="n"/>
      <c r="R1762" s="118" t="n"/>
      <c r="S1762" s="118" t="n"/>
      <c r="T1762" s="119" t="n"/>
      <c r="U1762" s="120" t="n"/>
      <c r="V1762" s="120" t="n"/>
      <c r="W1762" s="121" t="n"/>
      <c r="X1762" s="122" t="n"/>
      <c r="Y1762" s="122" t="n"/>
      <c r="Z1762" s="143" t="n"/>
      <c r="AA1762" s="140" t="n"/>
      <c r="AB1762" s="140" t="n"/>
      <c r="AC1762" s="144" t="n"/>
      <c r="AD1762" s="142" t="n"/>
      <c r="AE1762" s="142" t="n"/>
      <c r="AF1762" s="150" t="n"/>
    </row>
    <row r="1763" ht="15" customHeight="1" thickBot="1">
      <c r="B1763" s="79" t="inlineStr">
        <is>
          <t>45MG106</t>
        </is>
      </c>
      <c r="C1763" s="89">
        <f>SUMIF(数量表!D:H,B1763,数量表!H:H)</f>
        <v/>
      </c>
      <c r="D1763" s="80" t="n">
        <v>27</v>
      </c>
      <c r="E1763" s="80" t="n">
        <v>105</v>
      </c>
      <c r="F1763" s="81" t="n">
        <v>177</v>
      </c>
      <c r="G1763" s="80" t="n"/>
      <c r="H1763" s="82" t="n">
        <v>1</v>
      </c>
      <c r="I1763" s="212">
        <f>C1763*H1763</f>
        <v/>
      </c>
      <c r="J1763" s="29" t="n"/>
      <c r="K1763" s="101" t="n"/>
      <c r="L1763" s="102" t="n"/>
      <c r="M1763" s="102" t="n"/>
      <c r="N1763" s="103" t="inlineStr">
        <is>
          <t>27×105</t>
        </is>
      </c>
      <c r="O1763" s="99">
        <f>F1763</f>
        <v/>
      </c>
      <c r="P1763" s="99">
        <f>SUM(I1763)</f>
        <v/>
      </c>
      <c r="Q1763" s="123" t="n"/>
      <c r="R1763" s="124" t="n"/>
      <c r="S1763" s="124" t="n"/>
      <c r="T1763" s="125" t="n"/>
      <c r="U1763" s="126" t="n"/>
      <c r="V1763" s="126" t="n"/>
      <c r="W1763" s="127" t="n"/>
      <c r="X1763" s="145" t="n"/>
      <c r="Y1763" s="145" t="n"/>
      <c r="Z1763" s="146" t="n"/>
      <c r="AA1763" s="147" t="n"/>
      <c r="AB1763" s="147" t="n"/>
      <c r="AC1763" s="148" t="n"/>
      <c r="AD1763" s="149" t="n"/>
      <c r="AE1763" s="149" t="n"/>
    </row>
    <row r="1764" ht="15" customHeight="1" thickBot="1">
      <c r="B1764" s="88" t="inlineStr">
        <is>
          <t>45MG106</t>
        </is>
      </c>
      <c r="C1764" s="89">
        <f>SUMIF(数量表!D:H,B1764,数量表!H:H)</f>
        <v/>
      </c>
      <c r="D1764" s="89" t="n">
        <v>27</v>
      </c>
      <c r="E1764" s="89" t="n">
        <v>105</v>
      </c>
      <c r="F1764" s="90" t="n">
        <v>950</v>
      </c>
      <c r="G1764" s="89" t="n"/>
      <c r="H1764" s="91" t="n">
        <v>1</v>
      </c>
      <c r="I1764" s="213">
        <f>C1764*H1764</f>
        <v/>
      </c>
      <c r="J1764" s="29" t="n"/>
      <c r="K1764" s="96" t="n"/>
      <c r="L1764" s="97" t="n"/>
      <c r="M1764" s="97" t="n"/>
      <c r="N1764" s="98" t="inlineStr">
        <is>
          <t>27×105</t>
        </is>
      </c>
      <c r="O1764" s="99">
        <f>F1764</f>
        <v/>
      </c>
      <c r="P1764" s="99">
        <f>SUM(I1764)</f>
        <v/>
      </c>
      <c r="Q1764" s="117" t="n"/>
      <c r="R1764" s="118" t="n"/>
      <c r="S1764" s="118" t="n"/>
      <c r="T1764" s="119" t="n"/>
      <c r="U1764" s="120" t="n"/>
      <c r="V1764" s="120" t="n"/>
      <c r="W1764" s="121" t="n"/>
      <c r="X1764" s="122" t="n"/>
      <c r="Y1764" s="122" t="n"/>
      <c r="Z1764" s="143" t="n"/>
      <c r="AA1764" s="140" t="n"/>
      <c r="AB1764" s="140" t="n"/>
      <c r="AC1764" s="144" t="n"/>
      <c r="AD1764" s="142" t="n"/>
      <c r="AE1764" s="142" t="n"/>
    </row>
    <row r="1765" ht="15" customHeight="1" thickBot="1">
      <c r="B1765" s="79" t="inlineStr">
        <is>
          <t>45MG106L</t>
        </is>
      </c>
      <c r="C1765" s="89">
        <f>SUMIF(数量表!D:H,B1765,数量表!H:H)</f>
        <v/>
      </c>
      <c r="D1765" s="80" t="n">
        <v>27</v>
      </c>
      <c r="E1765" s="80" t="n">
        <v>105</v>
      </c>
      <c r="F1765" s="81" t="n">
        <v>177</v>
      </c>
      <c r="G1765" s="80" t="n"/>
      <c r="H1765" s="82" t="n">
        <v>2</v>
      </c>
      <c r="I1765" s="82">
        <f>C1765*H1765</f>
        <v/>
      </c>
      <c r="J1765" s="29" t="n"/>
      <c r="K1765" s="96" t="n"/>
      <c r="L1765" s="97" t="n"/>
      <c r="M1765" s="97" t="n"/>
      <c r="N1765" s="98" t="inlineStr">
        <is>
          <t>27×105</t>
        </is>
      </c>
      <c r="O1765" s="99">
        <f>F1765</f>
        <v/>
      </c>
      <c r="P1765" s="99">
        <f>SUM(I1765)</f>
        <v/>
      </c>
      <c r="Q1765" s="117" t="n"/>
      <c r="R1765" s="118" t="n"/>
      <c r="S1765" s="118" t="n"/>
      <c r="T1765" s="119" t="n"/>
      <c r="U1765" s="120" t="n"/>
      <c r="V1765" s="120" t="n"/>
      <c r="W1765" s="121" t="n"/>
      <c r="X1765" s="122" t="n"/>
      <c r="Y1765" s="122" t="n"/>
      <c r="Z1765" s="143" t="n"/>
      <c r="AA1765" s="140" t="n"/>
      <c r="AB1765" s="140" t="n"/>
      <c r="AC1765" s="144" t="n"/>
      <c r="AD1765" s="142" t="n"/>
      <c r="AE1765" s="142" t="n"/>
    </row>
    <row r="1766" ht="15" customHeight="1" thickBot="1">
      <c r="B1766" s="85" t="inlineStr">
        <is>
          <t>45MG106L</t>
        </is>
      </c>
      <c r="C1766" s="89">
        <f>SUMIF(数量表!D:H,B1766,数量表!H:H)</f>
        <v/>
      </c>
      <c r="D1766" t="n">
        <v>27</v>
      </c>
      <c r="E1766" t="n">
        <v>105</v>
      </c>
      <c r="F1766" s="86" t="n">
        <v>937</v>
      </c>
      <c r="H1766" s="87" t="n">
        <v>1</v>
      </c>
      <c r="I1766" s="87">
        <f>C1766*H1766</f>
        <v/>
      </c>
      <c r="J1766" s="29" t="n"/>
      <c r="K1766" s="96" t="n"/>
      <c r="L1766" s="97" t="n"/>
      <c r="M1766" s="97" t="n"/>
      <c r="N1766" s="98" t="inlineStr">
        <is>
          <t>27×105</t>
        </is>
      </c>
      <c r="O1766" s="99">
        <f>F1766</f>
        <v/>
      </c>
      <c r="P1766" s="99">
        <f>SUM(I1766)</f>
        <v/>
      </c>
      <c r="Q1766" s="117" t="n"/>
      <c r="R1766" s="118" t="n"/>
      <c r="S1766" s="118" t="n"/>
      <c r="T1766" s="119" t="n"/>
      <c r="U1766" s="120" t="n"/>
      <c r="V1766" s="120" t="n"/>
      <c r="W1766" s="121" t="n"/>
      <c r="X1766" s="219" t="n"/>
      <c r="Y1766" s="122" t="n"/>
      <c r="Z1766" s="143" t="n"/>
      <c r="AA1766" s="140" t="n"/>
      <c r="AB1766" s="140" t="n"/>
      <c r="AC1766" s="144" t="n"/>
      <c r="AD1766" s="142" t="n"/>
      <c r="AE1766" s="142" t="n"/>
    </row>
    <row r="1767" ht="15" customHeight="1" thickBot="1">
      <c r="B1767" s="79" t="inlineStr">
        <is>
          <t>45MG106R</t>
        </is>
      </c>
      <c r="C1767" s="89">
        <f>SUMIF(数量表!D:H,B1767,数量表!H:H)</f>
        <v/>
      </c>
      <c r="D1767" s="80" t="n">
        <v>27</v>
      </c>
      <c r="E1767" s="80" t="n">
        <v>105</v>
      </c>
      <c r="F1767" s="81" t="n">
        <v>177</v>
      </c>
      <c r="G1767" s="80" t="n"/>
      <c r="H1767" s="82" t="n">
        <v>2</v>
      </c>
      <c r="I1767" s="82">
        <f>C1767*H1767</f>
        <v/>
      </c>
      <c r="J1767" s="29" t="n"/>
      <c r="K1767" s="101" t="n"/>
      <c r="L1767" s="102" t="n"/>
      <c r="M1767" s="102" t="n"/>
      <c r="N1767" s="103" t="inlineStr">
        <is>
          <t>27×105</t>
        </is>
      </c>
      <c r="O1767" s="99">
        <f>F1767</f>
        <v/>
      </c>
      <c r="P1767" s="99">
        <f>SUM(I1767)</f>
        <v/>
      </c>
      <c r="Q1767" s="123" t="n"/>
      <c r="R1767" s="124" t="n"/>
      <c r="S1767" s="124" t="n"/>
      <c r="T1767" s="125" t="n"/>
      <c r="U1767" s="126" t="n"/>
      <c r="V1767" s="126" t="n"/>
      <c r="W1767" s="127" t="n"/>
      <c r="X1767" s="128" t="n"/>
      <c r="Y1767" s="145" t="n"/>
      <c r="Z1767" s="146" t="n"/>
      <c r="AA1767" s="147" t="n"/>
      <c r="AB1767" s="147" t="n"/>
      <c r="AC1767" s="148" t="n"/>
      <c r="AD1767" s="149" t="n"/>
      <c r="AE1767" s="149" t="n"/>
    </row>
    <row r="1768" ht="15" customHeight="1" thickBot="1">
      <c r="B1768" s="88" t="inlineStr">
        <is>
          <t>45MG106R</t>
        </is>
      </c>
      <c r="C1768" s="89">
        <f>SUMIF(数量表!D:H,B1768,数量表!H:H)</f>
        <v/>
      </c>
      <c r="D1768" s="89" t="n">
        <v>27</v>
      </c>
      <c r="E1768" s="89" t="n">
        <v>105</v>
      </c>
      <c r="F1768" s="90" t="n">
        <v>937</v>
      </c>
      <c r="G1768" s="89" t="n"/>
      <c r="H1768" s="91" t="n">
        <v>1</v>
      </c>
      <c r="I1768" s="91">
        <f>C1768*H1768</f>
        <v/>
      </c>
      <c r="J1768" s="29" t="n"/>
      <c r="K1768" s="107" t="n"/>
      <c r="L1768" s="108" t="n"/>
      <c r="M1768" s="108" t="n"/>
      <c r="N1768" s="109" t="inlineStr">
        <is>
          <t>27×105</t>
        </is>
      </c>
      <c r="O1768" s="99">
        <f>F1768</f>
        <v/>
      </c>
      <c r="P1768" s="99">
        <f>SUM(I1768)</f>
        <v/>
      </c>
      <c r="Q1768" s="129" t="n"/>
      <c r="R1768" s="130" t="n"/>
      <c r="S1768" s="130" t="n"/>
      <c r="T1768" s="131" t="n"/>
      <c r="U1768" s="132" t="n"/>
      <c r="V1768" s="132" t="n"/>
      <c r="W1768" s="133" t="n"/>
      <c r="X1768" s="134" t="n"/>
      <c r="Y1768" s="134" t="n"/>
      <c r="Z1768" s="151" t="n"/>
      <c r="AA1768" s="152" t="n"/>
      <c r="AB1768" s="152" t="n"/>
      <c r="AC1768" s="153" t="n"/>
      <c r="AD1768" s="154" t="n"/>
      <c r="AE1768" s="154" t="n"/>
    </row>
    <row r="1769" ht="15" customHeight="1" thickBot="1">
      <c r="B1769" s="85" t="inlineStr">
        <is>
          <t>45MG113</t>
        </is>
      </c>
      <c r="C1769" s="89">
        <f>SUMIF(数量表!D:H,B1769,数量表!H:H)</f>
        <v/>
      </c>
      <c r="D1769" t="n">
        <v>27</v>
      </c>
      <c r="E1769" t="n">
        <v>105</v>
      </c>
      <c r="F1769" s="86" t="n">
        <v>177</v>
      </c>
      <c r="H1769" s="87" t="n">
        <v>1</v>
      </c>
      <c r="I1769" s="214">
        <f>C1769*H1769</f>
        <v/>
      </c>
      <c r="J1769" s="29" t="n"/>
      <c r="K1769" s="101" t="n"/>
      <c r="L1769" s="102" t="n"/>
      <c r="M1769" s="102" t="n"/>
      <c r="N1769" s="103" t="inlineStr">
        <is>
          <t>27×105</t>
        </is>
      </c>
      <c r="O1769" s="99">
        <f>F1769</f>
        <v/>
      </c>
      <c r="P1769" s="99">
        <f>SUM(I1769)</f>
        <v/>
      </c>
      <c r="Q1769" s="123" t="n"/>
      <c r="R1769" s="124" t="n"/>
      <c r="S1769" s="124" t="n"/>
      <c r="T1769" s="125" t="n"/>
      <c r="U1769" s="126" t="n"/>
      <c r="V1769" s="126" t="n"/>
      <c r="W1769" s="127" t="n"/>
      <c r="X1769" s="145" t="n"/>
      <c r="Y1769" s="145" t="n"/>
      <c r="Z1769" s="146" t="n"/>
      <c r="AA1769" s="147" t="n"/>
      <c r="AB1769" s="147" t="n"/>
      <c r="AC1769" s="148" t="n"/>
      <c r="AD1769" s="149" t="n"/>
      <c r="AE1769" s="149" t="n"/>
    </row>
    <row r="1770" ht="15" customHeight="1" thickBot="1">
      <c r="B1770" s="88" t="inlineStr">
        <is>
          <t>45MG113</t>
        </is>
      </c>
      <c r="C1770" s="89">
        <f>SUMIF(数量表!D:H,B1770,数量表!H:H)</f>
        <v/>
      </c>
      <c r="D1770" s="89" t="n">
        <v>27</v>
      </c>
      <c r="E1770" s="89" t="n">
        <v>105</v>
      </c>
      <c r="F1770" s="90" t="n">
        <v>1027.5</v>
      </c>
      <c r="G1770" s="89" t="n"/>
      <c r="H1770" s="91" t="n">
        <v>1</v>
      </c>
      <c r="I1770" s="213">
        <f>C1770*H1770</f>
        <v/>
      </c>
      <c r="J1770" s="29" t="n"/>
      <c r="K1770" s="107" t="n"/>
      <c r="L1770" s="108" t="n"/>
      <c r="M1770" s="108" t="n"/>
      <c r="N1770" s="109" t="inlineStr">
        <is>
          <t>27×105</t>
        </is>
      </c>
      <c r="O1770" s="99">
        <f>F1770</f>
        <v/>
      </c>
      <c r="P1770" s="99">
        <f>SUM(I1770)</f>
        <v/>
      </c>
      <c r="Q1770" s="129" t="n"/>
      <c r="R1770" s="130" t="n"/>
      <c r="S1770" s="130" t="n"/>
      <c r="T1770" s="131" t="n"/>
      <c r="U1770" s="132" t="n"/>
      <c r="V1770" s="132" t="n"/>
      <c r="W1770" s="133" t="n"/>
      <c r="X1770" s="134" t="n"/>
      <c r="Y1770" s="134" t="n"/>
      <c r="Z1770" s="151" t="n"/>
      <c r="AA1770" s="152" t="n"/>
      <c r="AB1770" s="152" t="n"/>
      <c r="AC1770" s="153" t="n"/>
      <c r="AD1770" s="154" t="n"/>
      <c r="AE1770" s="154" t="n"/>
    </row>
    <row r="1771" ht="15" customHeight="1" thickBot="1">
      <c r="B1771" s="79" t="inlineStr">
        <is>
          <t>45MG113L</t>
        </is>
      </c>
      <c r="C1771" s="89">
        <f>SUMIF(数量表!D:H,B1771,数量表!H:H)</f>
        <v/>
      </c>
      <c r="D1771" s="80" t="n">
        <v>27</v>
      </c>
      <c r="E1771" s="80" t="n">
        <v>105</v>
      </c>
      <c r="F1771" s="81" t="n">
        <v>177</v>
      </c>
      <c r="G1771" s="80" t="n"/>
      <c r="H1771" s="80" t="n">
        <v>2</v>
      </c>
      <c r="I1771" s="212">
        <f>C1771*H1771</f>
        <v/>
      </c>
      <c r="J1771" s="29" t="n"/>
      <c r="K1771" s="96" t="n"/>
      <c r="L1771" s="97" t="n"/>
      <c r="M1771" s="97" t="n"/>
      <c r="N1771" s="98" t="inlineStr">
        <is>
          <t>27×105</t>
        </is>
      </c>
      <c r="O1771" s="99">
        <f>F1771</f>
        <v/>
      </c>
      <c r="P1771" s="99">
        <f>SUM(I1771)</f>
        <v/>
      </c>
      <c r="Q1771" s="117" t="n"/>
      <c r="R1771" s="118" t="n"/>
      <c r="S1771" s="118" t="n"/>
      <c r="T1771" s="119" t="n"/>
      <c r="U1771" s="120" t="n"/>
      <c r="V1771" s="120" t="n"/>
      <c r="W1771" s="121" t="n"/>
      <c r="X1771" s="122" t="n"/>
      <c r="Y1771" s="122" t="n"/>
      <c r="Z1771" s="143" t="n"/>
      <c r="AA1771" s="140" t="n"/>
      <c r="AB1771" s="140" t="n"/>
      <c r="AC1771" s="144" t="n"/>
      <c r="AD1771" s="142" t="n"/>
      <c r="AE1771" s="142" t="n"/>
    </row>
    <row r="1772" ht="15" customHeight="1" thickBot="1">
      <c r="B1772" s="85" t="inlineStr">
        <is>
          <t>45MG113L</t>
        </is>
      </c>
      <c r="C1772" s="89">
        <f>SUMIF(数量表!D:H,B1772,数量表!H:H)</f>
        <v/>
      </c>
      <c r="D1772" t="n">
        <v>27</v>
      </c>
      <c r="E1772" t="n">
        <v>105</v>
      </c>
      <c r="F1772" s="86" t="n">
        <v>1014.5</v>
      </c>
      <c r="H1772" t="n">
        <v>1</v>
      </c>
      <c r="I1772" s="214">
        <f>C1772*H1772</f>
        <v/>
      </c>
      <c r="J1772" s="29" t="n"/>
      <c r="K1772" s="96" t="n"/>
      <c r="L1772" s="97" t="n"/>
      <c r="M1772" s="97" t="n"/>
      <c r="N1772" s="98" t="inlineStr">
        <is>
          <t>27×105</t>
        </is>
      </c>
      <c r="O1772" s="99">
        <f>F1772</f>
        <v/>
      </c>
      <c r="P1772" s="99">
        <f>SUM(I1772)</f>
        <v/>
      </c>
      <c r="Q1772" s="117" t="n"/>
      <c r="R1772" s="118" t="n"/>
      <c r="S1772" s="118" t="n"/>
      <c r="T1772" s="119" t="n"/>
      <c r="U1772" s="120" t="n"/>
      <c r="V1772" s="120" t="n"/>
      <c r="W1772" s="121" t="n"/>
      <c r="X1772" s="122" t="n"/>
      <c r="Y1772" s="122" t="n"/>
      <c r="Z1772" s="143" t="n"/>
      <c r="AA1772" s="140" t="n"/>
      <c r="AB1772" s="140" t="n"/>
      <c r="AC1772" s="144" t="n"/>
      <c r="AD1772" s="142" t="n"/>
      <c r="AE1772" s="142" t="n"/>
    </row>
    <row r="1773" ht="15" customHeight="1" thickBot="1">
      <c r="B1773" s="79" t="inlineStr">
        <is>
          <t>45MG113R</t>
        </is>
      </c>
      <c r="C1773" s="89">
        <f>SUMIF(数量表!D:H,B1773,数量表!H:H)</f>
        <v/>
      </c>
      <c r="D1773" s="80" t="n">
        <v>27</v>
      </c>
      <c r="E1773" s="80" t="n">
        <v>105</v>
      </c>
      <c r="F1773" s="81" t="n">
        <v>177</v>
      </c>
      <c r="G1773" s="80" t="n"/>
      <c r="H1773" s="82" t="n">
        <v>2</v>
      </c>
      <c r="I1773" s="212">
        <f>C1773*H1773</f>
        <v/>
      </c>
      <c r="J1773" s="29" t="n"/>
      <c r="K1773" s="96" t="n"/>
      <c r="L1773" s="97" t="n"/>
      <c r="M1773" s="97" t="n"/>
      <c r="N1773" s="98" t="inlineStr">
        <is>
          <t>27×105</t>
        </is>
      </c>
      <c r="O1773" s="99">
        <f>F1773</f>
        <v/>
      </c>
      <c r="P1773" s="99">
        <f>SUM(I1773)</f>
        <v/>
      </c>
      <c r="Q1773" s="117" t="n"/>
      <c r="R1773" s="118" t="n"/>
      <c r="S1773" s="118" t="n"/>
      <c r="T1773" s="119" t="n"/>
      <c r="U1773" s="120" t="n"/>
      <c r="V1773" s="120" t="n"/>
      <c r="W1773" s="121" t="n"/>
      <c r="X1773" s="122" t="n"/>
      <c r="Y1773" s="122" t="n"/>
      <c r="Z1773" s="143" t="n"/>
      <c r="AA1773" s="140" t="n"/>
      <c r="AB1773" s="140" t="n"/>
      <c r="AC1773" s="144" t="n"/>
      <c r="AD1773" s="142" t="n"/>
      <c r="AE1773" s="142" t="n"/>
    </row>
    <row r="1774" ht="15" customHeight="1" thickBot="1">
      <c r="B1774" s="88" t="inlineStr">
        <is>
          <t>45MG113R</t>
        </is>
      </c>
      <c r="C1774" s="89">
        <f>SUMIF(数量表!D:H,B1774,数量表!H:H)</f>
        <v/>
      </c>
      <c r="D1774" s="89" t="n">
        <v>27</v>
      </c>
      <c r="E1774" s="89" t="n">
        <v>105</v>
      </c>
      <c r="F1774" s="90" t="n">
        <v>1014.5</v>
      </c>
      <c r="G1774" s="89" t="n"/>
      <c r="H1774" s="91" t="n">
        <v>1</v>
      </c>
      <c r="I1774" s="213">
        <f>C1774*H1774</f>
        <v/>
      </c>
      <c r="J1774" s="29" t="n"/>
      <c r="K1774" s="106" t="n"/>
      <c r="L1774" s="97" t="n"/>
      <c r="M1774" s="97" t="n"/>
      <c r="N1774" s="105" t="inlineStr">
        <is>
          <t>27×105</t>
        </is>
      </c>
      <c r="O1774" s="99">
        <f>F1774</f>
        <v/>
      </c>
      <c r="P1774" s="99">
        <f>SUM(I1774)</f>
        <v/>
      </c>
      <c r="Q1774" s="117" t="n"/>
      <c r="R1774" s="118" t="n"/>
      <c r="S1774" s="118" t="n"/>
      <c r="T1774" s="119" t="n"/>
      <c r="U1774" s="120" t="n"/>
      <c r="V1774" s="120" t="n"/>
      <c r="W1774" s="121" t="n"/>
      <c r="X1774" s="122" t="n"/>
      <c r="Y1774" s="122" t="n"/>
      <c r="Z1774" s="143" t="n"/>
      <c r="AA1774" s="140" t="n"/>
      <c r="AB1774" s="140" t="n"/>
      <c r="AC1774" s="144" t="n"/>
      <c r="AD1774" s="142" t="n"/>
      <c r="AE1774" s="142" t="n"/>
    </row>
    <row r="1775" ht="15" customHeight="1" thickBot="1">
      <c r="B1775" s="85" t="inlineStr">
        <is>
          <t>45MG115</t>
        </is>
      </c>
      <c r="C1775" s="89">
        <f>SUMIF(数量表!D:H,B1775,数量表!H:H)</f>
        <v/>
      </c>
      <c r="D1775" t="n">
        <v>27</v>
      </c>
      <c r="E1775" t="n">
        <v>105</v>
      </c>
      <c r="F1775" s="86" t="n">
        <v>177</v>
      </c>
      <c r="H1775" s="87" t="n">
        <v>1</v>
      </c>
      <c r="I1775" s="214">
        <f>C1775*H1775</f>
        <v/>
      </c>
      <c r="J1775" s="29" t="n"/>
      <c r="K1775" s="106" t="n"/>
      <c r="L1775" s="97" t="n"/>
      <c r="M1775" s="97" t="n"/>
      <c r="N1775" s="105" t="inlineStr">
        <is>
          <t>27×105</t>
        </is>
      </c>
      <c r="O1775" s="99">
        <f>F1775</f>
        <v/>
      </c>
      <c r="P1775" s="99">
        <f>SUM(I1775)</f>
        <v/>
      </c>
      <c r="Q1775" s="117" t="n"/>
      <c r="R1775" s="118" t="n"/>
      <c r="S1775" s="118" t="n"/>
      <c r="T1775" s="119" t="n"/>
      <c r="U1775" s="120" t="n"/>
      <c r="V1775" s="120" t="n"/>
      <c r="W1775" s="121" t="n"/>
      <c r="X1775" s="122" t="n"/>
      <c r="Y1775" s="122" t="n"/>
      <c r="Z1775" s="143" t="n"/>
      <c r="AA1775" s="140" t="n"/>
      <c r="AB1775" s="140" t="n"/>
      <c r="AC1775" s="144" t="n"/>
      <c r="AD1775" s="142" t="n"/>
      <c r="AE1775" s="142" t="n"/>
    </row>
    <row r="1776" ht="15" customHeight="1" thickBot="1">
      <c r="B1776" s="88" t="inlineStr">
        <is>
          <t>45MG115</t>
        </is>
      </c>
      <c r="C1776" s="89">
        <f>SUMIF(数量表!D:H,B1776,数量表!H:H)</f>
        <v/>
      </c>
      <c r="D1776" s="89" t="n">
        <v>27</v>
      </c>
      <c r="E1776" s="89" t="n">
        <v>105</v>
      </c>
      <c r="F1776" s="90" t="n">
        <v>1040</v>
      </c>
      <c r="G1776" s="89" t="n"/>
      <c r="H1776" s="91" t="n">
        <v>1</v>
      </c>
      <c r="I1776" s="213">
        <f>C1776*H1776</f>
        <v/>
      </c>
      <c r="J1776" s="29" t="n"/>
      <c r="K1776" s="106" t="n"/>
      <c r="L1776" s="97" t="n"/>
      <c r="M1776" s="97" t="n"/>
      <c r="N1776" s="98" t="inlineStr">
        <is>
          <t>27×105</t>
        </is>
      </c>
      <c r="O1776" s="99">
        <f>F1776</f>
        <v/>
      </c>
      <c r="P1776" s="99">
        <f>SUM(I1776)</f>
        <v/>
      </c>
      <c r="Q1776" s="117" t="n"/>
      <c r="R1776" s="118" t="n"/>
      <c r="S1776" s="118" t="n"/>
      <c r="T1776" s="119" t="n"/>
      <c r="U1776" s="120" t="n"/>
      <c r="V1776" s="120" t="n"/>
      <c r="W1776" s="121" t="n"/>
      <c r="X1776" s="122" t="n"/>
      <c r="Y1776" s="122" t="n"/>
      <c r="Z1776" s="143" t="n"/>
      <c r="AA1776" s="140" t="n"/>
      <c r="AB1776" s="140" t="n"/>
      <c r="AC1776" s="144" t="n"/>
      <c r="AD1776" s="142" t="n"/>
      <c r="AE1776" s="142" t="n"/>
    </row>
    <row r="1777" ht="15" customHeight="1" thickBot="1">
      <c r="B1777" s="79" t="inlineStr">
        <is>
          <t>45MG115L</t>
        </is>
      </c>
      <c r="C1777" s="89">
        <f>SUMIF(数量表!D:H,B1777,数量表!H:H)</f>
        <v/>
      </c>
      <c r="D1777" s="80" t="n">
        <v>27</v>
      </c>
      <c r="E1777" s="80" t="n">
        <v>105</v>
      </c>
      <c r="F1777" s="81" t="n">
        <v>177</v>
      </c>
      <c r="G1777" s="80" t="n"/>
      <c r="H1777" s="82" t="n">
        <v>2</v>
      </c>
      <c r="I1777" s="82">
        <f>C1777*H1777</f>
        <v/>
      </c>
      <c r="J1777" s="29" t="n"/>
      <c r="K1777" s="106" t="n"/>
      <c r="L1777" s="97" t="n"/>
      <c r="M1777" s="97" t="n"/>
      <c r="N1777" s="98" t="inlineStr">
        <is>
          <t>27×105</t>
        </is>
      </c>
      <c r="O1777" s="99">
        <f>F1777</f>
        <v/>
      </c>
      <c r="P1777" s="99">
        <f>SUM(I1777)</f>
        <v/>
      </c>
      <c r="Q1777" s="117" t="n"/>
      <c r="R1777" s="118" t="n"/>
      <c r="S1777" s="118" t="n"/>
      <c r="T1777" s="119" t="n"/>
      <c r="U1777" s="120" t="n"/>
      <c r="V1777" s="120" t="n"/>
      <c r="W1777" s="121" t="n"/>
      <c r="X1777" s="122" t="n"/>
      <c r="Y1777" s="122" t="n"/>
      <c r="Z1777" s="143" t="n"/>
      <c r="AA1777" s="140" t="n"/>
      <c r="AB1777" s="140" t="n"/>
      <c r="AC1777" s="144" t="n"/>
      <c r="AD1777" s="142" t="n"/>
      <c r="AE1777" s="142" t="n"/>
    </row>
    <row r="1778" ht="15" customHeight="1" thickBot="1">
      <c r="B1778" s="85" t="inlineStr">
        <is>
          <t>45MG115L</t>
        </is>
      </c>
      <c r="C1778" s="89">
        <f>SUMIF(数量表!D:H,B1778,数量表!H:H)</f>
        <v/>
      </c>
      <c r="D1778" t="n">
        <v>27</v>
      </c>
      <c r="E1778" t="n">
        <v>105</v>
      </c>
      <c r="F1778" s="86" t="n">
        <v>1027</v>
      </c>
      <c r="H1778" s="87" t="n">
        <v>1</v>
      </c>
      <c r="I1778" s="87">
        <f>C1778*H1778</f>
        <v/>
      </c>
      <c r="J1778" s="29" t="n"/>
      <c r="K1778" s="106" t="n"/>
      <c r="L1778" s="97" t="n"/>
      <c r="M1778" s="97" t="n"/>
      <c r="N1778" s="105" t="inlineStr">
        <is>
          <t>27×105</t>
        </is>
      </c>
      <c r="O1778" s="99">
        <f>F1778</f>
        <v/>
      </c>
      <c r="P1778" s="99">
        <f>SUM(I1778)</f>
        <v/>
      </c>
      <c r="Q1778" s="117" t="n"/>
      <c r="R1778" s="118" t="n"/>
      <c r="S1778" s="118" t="n"/>
      <c r="T1778" s="119" t="n"/>
      <c r="U1778" s="120" t="n"/>
      <c r="V1778" s="120" t="n"/>
      <c r="W1778" s="121" t="n"/>
      <c r="X1778" s="122" t="n"/>
      <c r="Y1778" s="122" t="n"/>
      <c r="Z1778" s="143" t="n"/>
      <c r="AA1778" s="140" t="n"/>
      <c r="AB1778" s="140" t="n"/>
      <c r="AC1778" s="144" t="n"/>
      <c r="AD1778" s="142" t="n"/>
      <c r="AE1778" s="142" t="n"/>
    </row>
    <row r="1779" ht="15" customHeight="1" thickBot="1">
      <c r="B1779" s="79" t="inlineStr">
        <is>
          <t>45MG115R</t>
        </is>
      </c>
      <c r="C1779" s="89">
        <f>SUMIF(数量表!D:H,B1779,数量表!H:H)</f>
        <v/>
      </c>
      <c r="D1779" s="80" t="n">
        <v>27</v>
      </c>
      <c r="E1779" s="80" t="n">
        <v>105</v>
      </c>
      <c r="F1779" s="81" t="n">
        <v>177</v>
      </c>
      <c r="G1779" s="80" t="n"/>
      <c r="H1779" s="82" t="n">
        <v>2</v>
      </c>
      <c r="I1779" s="212">
        <f>C1779*H1779</f>
        <v/>
      </c>
      <c r="J1779" s="29" t="n"/>
      <c r="K1779" s="106" t="n"/>
      <c r="L1779" s="97" t="n"/>
      <c r="M1779" s="97" t="n"/>
      <c r="N1779" s="105" t="inlineStr">
        <is>
          <t>27×105</t>
        </is>
      </c>
      <c r="O1779" s="99">
        <f>F1779</f>
        <v/>
      </c>
      <c r="P1779" s="99">
        <f>SUM(I1779)</f>
        <v/>
      </c>
      <c r="Q1779" s="117" t="n"/>
      <c r="R1779" s="118" t="n"/>
      <c r="S1779" s="118" t="n"/>
      <c r="T1779" s="119" t="n"/>
      <c r="U1779" s="120" t="n"/>
      <c r="V1779" s="120" t="n"/>
      <c r="W1779" s="121" t="n"/>
      <c r="X1779" s="122" t="n"/>
      <c r="Y1779" s="122" t="n"/>
      <c r="Z1779" s="143" t="n"/>
      <c r="AA1779" s="140" t="n"/>
      <c r="AB1779" s="140" t="n"/>
      <c r="AC1779" s="144" t="n"/>
      <c r="AD1779" s="142" t="n"/>
      <c r="AE1779" s="142" t="n"/>
    </row>
    <row r="1780" ht="15" customHeight="1" thickBot="1">
      <c r="B1780" s="88" t="inlineStr">
        <is>
          <t>45MG115R</t>
        </is>
      </c>
      <c r="C1780" s="89">
        <f>SUMIF(数量表!D:H,B1780,数量表!H:H)</f>
        <v/>
      </c>
      <c r="D1780" s="89" t="n">
        <v>27</v>
      </c>
      <c r="E1780" s="89" t="n">
        <v>105</v>
      </c>
      <c r="F1780" s="90" t="n">
        <v>1027</v>
      </c>
      <c r="G1780" s="89" t="n"/>
      <c r="H1780" s="91" t="n">
        <v>1</v>
      </c>
      <c r="I1780" s="213">
        <f>C1780*H1780</f>
        <v/>
      </c>
      <c r="J1780" s="29" t="n"/>
      <c r="K1780" s="106" t="n"/>
      <c r="L1780" s="97" t="n"/>
      <c r="M1780" s="97" t="n"/>
      <c r="N1780" s="105" t="inlineStr">
        <is>
          <t>27×105</t>
        </is>
      </c>
      <c r="O1780" s="99">
        <f>F1780</f>
        <v/>
      </c>
      <c r="P1780" s="99">
        <f>SUM(I1780)</f>
        <v/>
      </c>
      <c r="Q1780" s="117" t="n"/>
      <c r="R1780" s="118" t="n"/>
      <c r="S1780" s="118" t="n"/>
      <c r="T1780" s="119" t="n"/>
      <c r="U1780" s="120" t="n"/>
      <c r="V1780" s="120" t="n"/>
      <c r="W1780" s="121" t="n"/>
      <c r="X1780" s="122" t="n"/>
      <c r="Y1780" s="122" t="n"/>
      <c r="Z1780" s="143" t="n"/>
      <c r="AA1780" s="140" t="n"/>
      <c r="AB1780" s="140" t="n"/>
      <c r="AC1780" s="144" t="n"/>
      <c r="AD1780" s="142" t="n"/>
      <c r="AE1780" s="142" t="n"/>
    </row>
    <row r="1781" ht="15" customHeight="1" thickBot="1">
      <c r="B1781" s="79" t="inlineStr">
        <is>
          <t>45MG135</t>
        </is>
      </c>
      <c r="C1781" s="89">
        <f>SUMIF(数量表!D:H,B1781,数量表!H:H)</f>
        <v/>
      </c>
      <c r="D1781" s="80" t="n">
        <v>27</v>
      </c>
      <c r="E1781" s="80" t="n">
        <v>105</v>
      </c>
      <c r="F1781" s="81" t="n">
        <v>177</v>
      </c>
      <c r="G1781" s="80" t="inlineStr">
        <is>
          <t>×</t>
        </is>
      </c>
      <c r="H1781" s="82" t="n">
        <v>3</v>
      </c>
      <c r="I1781" s="212">
        <f>C1781*H1781</f>
        <v/>
      </c>
      <c r="J1781" s="29" t="n"/>
      <c r="K1781" s="106" t="n"/>
      <c r="L1781" s="97" t="n"/>
      <c r="M1781" s="97" t="n"/>
      <c r="N1781" s="105" t="inlineStr">
        <is>
          <t>27×105</t>
        </is>
      </c>
      <c r="O1781" s="99">
        <f>F1781</f>
        <v/>
      </c>
      <c r="P1781" s="99">
        <f>SUM(I1781)</f>
        <v/>
      </c>
      <c r="Q1781" s="117" t="n"/>
      <c r="R1781" s="118" t="n"/>
      <c r="S1781" s="118" t="n"/>
      <c r="T1781" s="119" t="n"/>
      <c r="U1781" s="120" t="n"/>
      <c r="V1781" s="120" t="n"/>
      <c r="W1781" s="121" t="n"/>
      <c r="X1781" s="122" t="n"/>
      <c r="Y1781" s="122" t="n"/>
      <c r="Z1781" s="143" t="n"/>
      <c r="AA1781" s="140" t="n"/>
      <c r="AB1781" s="140" t="n"/>
      <c r="AC1781" s="144" t="n"/>
      <c r="AD1781" s="142" t="n"/>
      <c r="AE1781" s="142" t="n"/>
    </row>
    <row r="1782" ht="15" customHeight="1" thickBot="1">
      <c r="B1782" s="88" t="inlineStr">
        <is>
          <t>45MG135</t>
        </is>
      </c>
      <c r="C1782" s="89">
        <f>SUMIF(数量表!D:H,B1782,数量表!H:H)</f>
        <v/>
      </c>
      <c r="D1782" s="89" t="n">
        <v>27</v>
      </c>
      <c r="E1782" s="89" t="n">
        <v>105</v>
      </c>
      <c r="F1782" s="90" t="n">
        <v>1255</v>
      </c>
      <c r="G1782" s="89" t="inlineStr">
        <is>
          <t>×</t>
        </is>
      </c>
      <c r="H1782" s="91" t="n">
        <v>1</v>
      </c>
      <c r="I1782" s="213">
        <f>C1782*H1782</f>
        <v/>
      </c>
      <c r="J1782" s="29" t="n"/>
      <c r="K1782" s="106" t="n"/>
      <c r="L1782" s="97" t="n"/>
      <c r="M1782" s="97" t="n"/>
      <c r="N1782" s="105" t="inlineStr">
        <is>
          <t>27×105</t>
        </is>
      </c>
      <c r="O1782" s="99">
        <f>F1782</f>
        <v/>
      </c>
      <c r="P1782" s="99">
        <f>SUM(I1782)</f>
        <v/>
      </c>
      <c r="Q1782" s="117" t="n"/>
      <c r="R1782" s="118" t="n"/>
      <c r="S1782" s="118" t="n"/>
      <c r="T1782" s="119" t="n"/>
      <c r="U1782" s="120" t="n"/>
      <c r="V1782" s="120" t="n"/>
      <c r="W1782" s="121" t="n"/>
      <c r="X1782" s="122" t="n"/>
      <c r="Y1782" s="122" t="n"/>
      <c r="Z1782" s="143" t="n"/>
      <c r="AA1782" s="140" t="n"/>
      <c r="AB1782" s="140" t="n"/>
      <c r="AC1782" s="144" t="n"/>
      <c r="AD1782" s="142" t="n"/>
      <c r="AE1782" s="142" t="n"/>
    </row>
    <row r="1783" ht="15" customHeight="1" thickBot="1">
      <c r="B1783" s="79" t="inlineStr">
        <is>
          <t>45MG135L</t>
        </is>
      </c>
      <c r="C1783" s="89">
        <f>SUMIF(数量表!D:H,B1783,数量表!H:H)</f>
        <v/>
      </c>
      <c r="D1783" s="80" t="n">
        <v>27</v>
      </c>
      <c r="E1783" s="80" t="n">
        <v>105</v>
      </c>
      <c r="F1783" s="81" t="n">
        <v>177</v>
      </c>
      <c r="G1783" s="80" t="inlineStr">
        <is>
          <t>×</t>
        </is>
      </c>
      <c r="H1783" s="82" t="n">
        <v>4</v>
      </c>
      <c r="I1783" s="212">
        <f>C1783*H1783</f>
        <v/>
      </c>
      <c r="J1783" s="29" t="n"/>
      <c r="K1783" s="106" t="n"/>
      <c r="L1783" s="97" t="n"/>
      <c r="M1783" s="97" t="n"/>
      <c r="N1783" s="105" t="inlineStr">
        <is>
          <t>27×105</t>
        </is>
      </c>
      <c r="O1783" s="99">
        <f>F1783</f>
        <v/>
      </c>
      <c r="P1783" s="99">
        <f>SUM(I1783)</f>
        <v/>
      </c>
      <c r="Q1783" s="117" t="n"/>
      <c r="R1783" s="118" t="n"/>
      <c r="S1783" s="118" t="n"/>
      <c r="T1783" s="119" t="n"/>
      <c r="U1783" s="120" t="n"/>
      <c r="V1783" s="120" t="n"/>
      <c r="W1783" s="121" t="n"/>
      <c r="X1783" s="122" t="n"/>
      <c r="Y1783" s="122" t="n"/>
      <c r="Z1783" s="143" t="n"/>
      <c r="AA1783" s="140" t="n"/>
      <c r="AB1783" s="140" t="n"/>
      <c r="AC1783" s="144" t="n"/>
      <c r="AD1783" s="142" t="n"/>
      <c r="AE1783" s="142" t="n"/>
    </row>
    <row r="1784" ht="15" customHeight="1" thickBot="1">
      <c r="B1784" s="88" t="inlineStr">
        <is>
          <t>45MG135L</t>
        </is>
      </c>
      <c r="C1784" s="89">
        <f>SUMIF(数量表!D:H,B1784,数量表!H:H)</f>
        <v/>
      </c>
      <c r="D1784" s="89" t="n">
        <v>27</v>
      </c>
      <c r="E1784" s="89" t="n">
        <v>105</v>
      </c>
      <c r="F1784" s="90" t="n">
        <v>1242</v>
      </c>
      <c r="G1784" s="89" t="inlineStr">
        <is>
          <t>×</t>
        </is>
      </c>
      <c r="H1784" s="91" t="n">
        <v>1</v>
      </c>
      <c r="I1784" s="213">
        <f>C1784*H1784</f>
        <v/>
      </c>
      <c r="J1784" s="29" t="n"/>
      <c r="K1784" s="106" t="n"/>
      <c r="L1784" s="97" t="n"/>
      <c r="M1784" s="97" t="n"/>
      <c r="N1784" s="105" t="inlineStr">
        <is>
          <t>27×105</t>
        </is>
      </c>
      <c r="O1784" s="99">
        <f>F1784</f>
        <v/>
      </c>
      <c r="P1784" s="99">
        <f>SUM(I1784)</f>
        <v/>
      </c>
      <c r="Q1784" s="117" t="n"/>
      <c r="R1784" s="118" t="n"/>
      <c r="S1784" s="118" t="n"/>
      <c r="T1784" s="119" t="n"/>
      <c r="U1784" s="120" t="n"/>
      <c r="V1784" s="120" t="n"/>
      <c r="W1784" s="121" t="n"/>
      <c r="X1784" s="122" t="n"/>
      <c r="Y1784" s="122" t="n"/>
      <c r="Z1784" s="143" t="n"/>
      <c r="AA1784" s="140" t="n"/>
      <c r="AB1784" s="140" t="n"/>
      <c r="AC1784" s="144" t="n"/>
      <c r="AD1784" s="142" t="n"/>
      <c r="AE1784" s="142" t="n"/>
    </row>
    <row r="1785" ht="15" customHeight="1" thickBot="1">
      <c r="B1785" s="79" t="inlineStr">
        <is>
          <t>45MG135R</t>
        </is>
      </c>
      <c r="C1785" s="89">
        <f>SUMIF(数量表!D:H,B1785,数量表!H:H)</f>
        <v/>
      </c>
      <c r="D1785" s="80" t="n">
        <v>27</v>
      </c>
      <c r="E1785" s="80" t="n">
        <v>105</v>
      </c>
      <c r="F1785" s="81" t="n">
        <v>177</v>
      </c>
      <c r="G1785" s="80" t="inlineStr">
        <is>
          <t>×</t>
        </is>
      </c>
      <c r="H1785" s="82" t="n">
        <v>4</v>
      </c>
      <c r="I1785" s="212">
        <f>C1785*H1785</f>
        <v/>
      </c>
      <c r="J1785" s="29" t="n"/>
      <c r="K1785" s="106" t="n"/>
      <c r="L1785" s="97" t="n"/>
      <c r="M1785" s="97" t="n"/>
      <c r="N1785" s="105" t="inlineStr">
        <is>
          <t>27×105</t>
        </is>
      </c>
      <c r="O1785" s="99">
        <f>F1785</f>
        <v/>
      </c>
      <c r="P1785" s="99">
        <f>SUM(I1785)</f>
        <v/>
      </c>
      <c r="Q1785" s="117" t="n"/>
      <c r="R1785" s="118" t="n"/>
      <c r="S1785" s="118" t="n"/>
      <c r="T1785" s="119" t="n"/>
      <c r="U1785" s="120" t="n"/>
      <c r="V1785" s="120" t="n"/>
      <c r="W1785" s="121" t="n"/>
      <c r="X1785" s="122" t="n"/>
      <c r="Y1785" s="122" t="n"/>
      <c r="Z1785" s="143" t="n"/>
      <c r="AA1785" s="140" t="n"/>
      <c r="AB1785" s="140" t="n"/>
      <c r="AC1785" s="144" t="n"/>
      <c r="AD1785" s="142" t="n"/>
      <c r="AE1785" s="142" t="n"/>
    </row>
    <row r="1786" ht="15" customHeight="1" thickBot="1">
      <c r="B1786" s="88" t="inlineStr">
        <is>
          <t>45MG135R</t>
        </is>
      </c>
      <c r="C1786" s="89">
        <f>SUMIF(数量表!D:H,B1786,数量表!H:H)</f>
        <v/>
      </c>
      <c r="D1786" s="89" t="n">
        <v>27</v>
      </c>
      <c r="E1786" s="89" t="n">
        <v>105</v>
      </c>
      <c r="F1786" s="90" t="n">
        <v>1242</v>
      </c>
      <c r="G1786" s="89" t="inlineStr">
        <is>
          <t>×</t>
        </is>
      </c>
      <c r="H1786" s="91" t="n">
        <v>1</v>
      </c>
      <c r="I1786" s="213">
        <f>C1786*H1786</f>
        <v/>
      </c>
      <c r="J1786" s="29" t="n"/>
      <c r="K1786" s="106" t="n"/>
      <c r="L1786" s="97" t="n"/>
      <c r="M1786" s="97" t="n"/>
      <c r="N1786" s="105" t="inlineStr">
        <is>
          <t>27×105</t>
        </is>
      </c>
      <c r="O1786" s="99">
        <f>F1786</f>
        <v/>
      </c>
      <c r="P1786" s="99">
        <f>SUM(I1786)</f>
        <v/>
      </c>
      <c r="Q1786" s="117" t="n"/>
      <c r="R1786" s="118" t="n"/>
      <c r="S1786" s="118" t="n"/>
      <c r="T1786" s="119" t="n"/>
      <c r="U1786" s="120" t="n"/>
      <c r="V1786" s="120" t="n"/>
      <c r="W1786" s="121" t="n"/>
      <c r="X1786" s="122" t="n"/>
      <c r="Y1786" s="122" t="n"/>
      <c r="Z1786" s="143" t="n"/>
      <c r="AA1786" s="140" t="n"/>
      <c r="AB1786" s="140" t="n"/>
      <c r="AC1786" s="144" t="n"/>
      <c r="AD1786" s="142" t="n"/>
      <c r="AE1786" s="142" t="n"/>
    </row>
    <row r="1787" ht="15" customHeight="1" thickBot="1">
      <c r="B1787" s="79" t="inlineStr">
        <is>
          <t>Y09H-L</t>
        </is>
      </c>
      <c r="C1787" s="89">
        <f>SUMIF(数量表!D:H,B1787,数量表!H:H)</f>
        <v/>
      </c>
      <c r="D1787" s="80" t="n">
        <v>27</v>
      </c>
      <c r="E1787" s="80" t="n">
        <v>105</v>
      </c>
      <c r="F1787" s="81" t="n">
        <v>750</v>
      </c>
      <c r="G1787" s="80" t="inlineStr">
        <is>
          <t>×</t>
        </is>
      </c>
      <c r="H1787" s="82" t="n">
        <v>1</v>
      </c>
      <c r="I1787" s="212">
        <f>C1787*H1787</f>
        <v/>
      </c>
      <c r="J1787" s="29" t="n"/>
      <c r="K1787" s="106" t="n"/>
      <c r="L1787" s="97" t="n"/>
      <c r="M1787" s="97" t="n"/>
      <c r="N1787" s="105" t="inlineStr">
        <is>
          <t>27×105</t>
        </is>
      </c>
      <c r="O1787" s="99">
        <f>F1787</f>
        <v/>
      </c>
      <c r="P1787" s="99">
        <f>SUM(I1787)</f>
        <v/>
      </c>
      <c r="Q1787" s="117" t="n"/>
      <c r="R1787" s="118" t="n"/>
      <c r="S1787" s="118" t="n"/>
      <c r="T1787" s="119" t="n"/>
      <c r="U1787" s="120" t="n"/>
      <c r="V1787" s="120" t="n"/>
      <c r="W1787" s="121" t="n"/>
      <c r="X1787" s="122" t="n"/>
      <c r="Y1787" s="122" t="n"/>
      <c r="Z1787" s="143" t="n"/>
      <c r="AA1787" s="140" t="n"/>
      <c r="AB1787" s="140" t="n"/>
      <c r="AC1787" s="144" t="n"/>
      <c r="AD1787" s="142" t="n"/>
      <c r="AE1787" s="142" t="n"/>
    </row>
    <row r="1788" ht="15" customHeight="1" thickBot="1">
      <c r="B1788" s="85" t="inlineStr">
        <is>
          <t>Y09H-L</t>
        </is>
      </c>
      <c r="C1788" s="89">
        <f>SUMIF(数量表!D:H,B1788,数量表!H:H)</f>
        <v/>
      </c>
      <c r="D1788" t="n">
        <v>27</v>
      </c>
      <c r="E1788" t="n">
        <v>105</v>
      </c>
      <c r="F1788" s="86" t="n">
        <v>800</v>
      </c>
      <c r="G1788" t="inlineStr">
        <is>
          <t>×</t>
        </is>
      </c>
      <c r="H1788" s="87" t="n">
        <v>2</v>
      </c>
      <c r="I1788" s="214">
        <f>C1788*H1788</f>
        <v/>
      </c>
      <c r="J1788" s="2" t="n"/>
      <c r="K1788" s="106" t="n"/>
      <c r="L1788" s="97" t="n"/>
      <c r="M1788" s="97" t="n"/>
      <c r="N1788" s="105" t="inlineStr">
        <is>
          <t>27×105</t>
        </is>
      </c>
      <c r="O1788" s="99">
        <f>F1788</f>
        <v/>
      </c>
      <c r="P1788" s="99">
        <f>SUM(I1788)</f>
        <v/>
      </c>
      <c r="Q1788" s="117" t="n"/>
      <c r="R1788" s="118" t="n"/>
      <c r="S1788" s="118" t="n"/>
      <c r="T1788" s="119" t="n"/>
      <c r="U1788" s="120" t="n"/>
      <c r="V1788" s="120" t="n"/>
      <c r="W1788" s="121" t="n"/>
      <c r="X1788" s="122" t="n"/>
      <c r="Y1788" s="122" t="n"/>
      <c r="Z1788" s="143" t="n"/>
      <c r="AA1788" s="140" t="n"/>
      <c r="AB1788" s="140" t="n"/>
      <c r="AC1788" s="144" t="n"/>
      <c r="AD1788" s="142" t="n"/>
      <c r="AE1788" s="142" t="n"/>
    </row>
    <row r="1789" ht="15" customHeight="1" thickBot="1">
      <c r="B1789" s="85" t="inlineStr">
        <is>
          <t>Y09H-L</t>
        </is>
      </c>
      <c r="C1789" s="89">
        <f>SUMIF(数量表!D:H,B1789,数量表!H:H)</f>
        <v/>
      </c>
      <c r="D1789" t="n">
        <v>27</v>
      </c>
      <c r="E1789" t="n">
        <v>105</v>
      </c>
      <c r="F1789" s="86" t="n">
        <v>976</v>
      </c>
      <c r="G1789" t="inlineStr">
        <is>
          <t>×</t>
        </is>
      </c>
      <c r="H1789" s="87" t="n">
        <v>2</v>
      </c>
      <c r="I1789" s="214">
        <f>C1789*H1789</f>
        <v/>
      </c>
      <c r="J1789" s="2" t="n"/>
      <c r="K1789" s="106" t="n"/>
      <c r="L1789" s="97" t="n"/>
      <c r="M1789" s="97" t="n"/>
      <c r="N1789" s="105" t="inlineStr">
        <is>
          <t>27×105</t>
        </is>
      </c>
      <c r="O1789" s="99">
        <f>F1789</f>
        <v/>
      </c>
      <c r="P1789" s="99">
        <f>SUM(I1789)</f>
        <v/>
      </c>
      <c r="Q1789" s="117" t="n"/>
      <c r="R1789" s="118" t="n"/>
      <c r="S1789" s="118" t="n"/>
      <c r="T1789" s="119" t="n"/>
      <c r="U1789" s="120" t="n"/>
      <c r="V1789" s="120" t="n"/>
      <c r="W1789" s="121" t="n"/>
      <c r="X1789" s="122" t="n"/>
      <c r="Y1789" s="122" t="n"/>
      <c r="Z1789" s="143" t="n"/>
      <c r="AA1789" s="140" t="n"/>
      <c r="AB1789" s="140" t="n"/>
      <c r="AC1789" s="144" t="n"/>
      <c r="AD1789" s="142" t="n"/>
      <c r="AE1789" s="142" t="n"/>
    </row>
    <row r="1790" ht="15" customHeight="1" thickBot="1">
      <c r="B1790" s="88" t="inlineStr">
        <is>
          <t>Y09H-L</t>
        </is>
      </c>
      <c r="C1790" s="89">
        <f>SUMIF(数量表!D:H,B1790,数量表!H:H)</f>
        <v/>
      </c>
      <c r="D1790" s="89" t="n">
        <v>27</v>
      </c>
      <c r="E1790" s="89" t="n">
        <v>105</v>
      </c>
      <c r="F1790" s="90" t="n">
        <v>768</v>
      </c>
      <c r="G1790" s="89" t="inlineStr">
        <is>
          <t>×</t>
        </is>
      </c>
      <c r="H1790" s="91" t="n">
        <v>1</v>
      </c>
      <c r="I1790" s="213">
        <f>C1790*H1790</f>
        <v/>
      </c>
      <c r="J1790" s="2" t="n"/>
      <c r="K1790" s="106" t="n"/>
      <c r="L1790" s="97" t="n"/>
      <c r="M1790" s="97" t="n"/>
      <c r="N1790" s="105" t="inlineStr">
        <is>
          <t>27×105</t>
        </is>
      </c>
      <c r="O1790" s="99">
        <f>F1790</f>
        <v/>
      </c>
      <c r="P1790" s="99">
        <f>SUM(I1790)</f>
        <v/>
      </c>
      <c r="Q1790" s="117" t="n"/>
      <c r="R1790" s="118" t="n"/>
      <c r="S1790" s="118" t="n"/>
      <c r="T1790" s="119" t="n"/>
      <c r="U1790" s="120" t="n"/>
      <c r="V1790" s="120" t="n"/>
      <c r="W1790" s="121" t="n"/>
      <c r="X1790" s="122" t="n"/>
      <c r="Y1790" s="122" t="n"/>
      <c r="Z1790" s="143" t="n"/>
      <c r="AA1790" s="140" t="n"/>
      <c r="AB1790" s="140" t="n"/>
      <c r="AC1790" s="144" t="n"/>
      <c r="AD1790" s="142" t="n"/>
      <c r="AE1790" s="142" t="n"/>
    </row>
    <row r="1791" ht="15" customHeight="1" thickBot="1">
      <c r="B1791" s="79" t="inlineStr">
        <is>
          <t>Y09HL-L</t>
        </is>
      </c>
      <c r="C1791" s="89">
        <f>SUMIF(数量表!D:H,B1791,数量表!H:H)</f>
        <v/>
      </c>
      <c r="D1791" s="80" t="n">
        <v>27</v>
      </c>
      <c r="E1791" s="80" t="n">
        <v>105</v>
      </c>
      <c r="F1791" s="81" t="n">
        <v>750</v>
      </c>
      <c r="G1791" s="80" t="inlineStr">
        <is>
          <t>×</t>
        </is>
      </c>
      <c r="H1791" s="82" t="n">
        <v>1</v>
      </c>
      <c r="I1791" s="212">
        <f>C1791*H1791</f>
        <v/>
      </c>
      <c r="J1791" s="2" t="n"/>
      <c r="K1791" s="106" t="n"/>
      <c r="L1791" s="97" t="n"/>
      <c r="M1791" s="97" t="n"/>
      <c r="N1791" s="105" t="inlineStr">
        <is>
          <t>27×105</t>
        </is>
      </c>
      <c r="O1791" s="99">
        <f>F1791</f>
        <v/>
      </c>
      <c r="P1791" s="99">
        <f>SUM(I1791)</f>
        <v/>
      </c>
      <c r="Q1791" s="117" t="n"/>
      <c r="R1791" s="118" t="n"/>
      <c r="S1791" s="118" t="n"/>
      <c r="T1791" s="119" t="n"/>
      <c r="U1791" s="120" t="n"/>
      <c r="V1791" s="120" t="n"/>
      <c r="W1791" s="121" t="n"/>
      <c r="X1791" s="122" t="n"/>
      <c r="Y1791" s="122" t="n"/>
      <c r="Z1791" s="143" t="n"/>
      <c r="AA1791" s="140" t="n"/>
      <c r="AB1791" s="140" t="n"/>
      <c r="AC1791" s="144" t="n"/>
      <c r="AD1791" s="142" t="n"/>
      <c r="AE1791" s="142" t="n"/>
    </row>
    <row r="1792" ht="15" customHeight="1" thickBot="1">
      <c r="B1792" s="85" t="inlineStr">
        <is>
          <t>Y09HL-L</t>
        </is>
      </c>
      <c r="C1792" s="89">
        <f>SUMIF(数量表!D:H,B1792,数量表!H:H)</f>
        <v/>
      </c>
      <c r="D1792" t="n">
        <v>27</v>
      </c>
      <c r="E1792" t="n">
        <v>105</v>
      </c>
      <c r="F1792" s="86" t="n">
        <v>760</v>
      </c>
      <c r="G1792" t="inlineStr">
        <is>
          <t>×</t>
        </is>
      </c>
      <c r="H1792" s="87" t="n">
        <v>2</v>
      </c>
      <c r="I1792" s="214">
        <f>C1792*H1792</f>
        <v/>
      </c>
      <c r="J1792" s="2" t="n"/>
      <c r="K1792" s="106" t="n"/>
      <c r="L1792" s="97" t="n"/>
      <c r="M1792" s="97" t="n"/>
      <c r="N1792" s="105" t="inlineStr">
        <is>
          <t>27×105</t>
        </is>
      </c>
      <c r="O1792" s="99">
        <f>F1792</f>
        <v/>
      </c>
      <c r="P1792" s="99">
        <f>SUM(I1792)</f>
        <v/>
      </c>
      <c r="Q1792" s="117" t="n"/>
      <c r="R1792" s="118" t="n"/>
      <c r="S1792" s="118" t="n"/>
      <c r="T1792" s="119" t="n"/>
      <c r="U1792" s="120" t="n"/>
      <c r="V1792" s="120" t="n"/>
      <c r="W1792" s="121" t="n"/>
      <c r="X1792" s="122" t="n"/>
      <c r="Y1792" s="122" t="n"/>
      <c r="Z1792" s="143" t="n"/>
      <c r="AA1792" s="140" t="n"/>
      <c r="AB1792" s="140" t="n"/>
      <c r="AC1792" s="144" t="n"/>
      <c r="AD1792" s="142" t="n"/>
      <c r="AE1792" s="142" t="n"/>
    </row>
    <row r="1793" ht="15" customHeight="1" thickBot="1">
      <c r="B1793" s="85" t="inlineStr">
        <is>
          <t>Y09HL-L</t>
        </is>
      </c>
      <c r="C1793" s="89">
        <f>SUMIF(数量表!D:H,B1793,数量表!H:H)</f>
        <v/>
      </c>
      <c r="D1793" t="n">
        <v>27</v>
      </c>
      <c r="E1793" t="n">
        <v>105</v>
      </c>
      <c r="F1793" s="86" t="n">
        <v>976</v>
      </c>
      <c r="G1793" t="inlineStr">
        <is>
          <t>×</t>
        </is>
      </c>
      <c r="H1793" s="87" t="n">
        <v>2</v>
      </c>
      <c r="I1793" s="214">
        <f>C1793*H1793</f>
        <v/>
      </c>
      <c r="J1793" s="2" t="n"/>
      <c r="K1793" s="106" t="n"/>
      <c r="L1793" s="97" t="n"/>
      <c r="M1793" s="97" t="n"/>
      <c r="N1793" s="105" t="inlineStr">
        <is>
          <t>27×105</t>
        </is>
      </c>
      <c r="O1793" s="99">
        <f>F1793</f>
        <v/>
      </c>
      <c r="P1793" s="99">
        <f>SUM(I1793)</f>
        <v/>
      </c>
      <c r="Q1793" s="117" t="n"/>
      <c r="R1793" s="118" t="n"/>
      <c r="S1793" s="118" t="n"/>
      <c r="T1793" s="119" t="n"/>
      <c r="U1793" s="120" t="n"/>
      <c r="V1793" s="120" t="n"/>
      <c r="W1793" s="121" t="n"/>
      <c r="X1793" s="122" t="n"/>
      <c r="Y1793" s="122" t="n"/>
      <c r="Z1793" s="143" t="n"/>
      <c r="AA1793" s="140" t="n"/>
      <c r="AB1793" s="140" t="n"/>
      <c r="AC1793" s="144" t="n"/>
      <c r="AD1793" s="142" t="n"/>
      <c r="AE1793" s="142" t="n"/>
    </row>
    <row r="1794" ht="15" customHeight="1" thickBot="1">
      <c r="B1794" s="85" t="inlineStr">
        <is>
          <t>Y09HL-L</t>
        </is>
      </c>
      <c r="C1794" s="89">
        <f>SUMIF(数量表!D:H,B1794,数量表!H:H)</f>
        <v/>
      </c>
      <c r="D1794" t="n">
        <v>27</v>
      </c>
      <c r="E1794" t="n">
        <v>105</v>
      </c>
      <c r="F1794" s="86" t="n">
        <v>768</v>
      </c>
      <c r="G1794" t="inlineStr">
        <is>
          <t>×</t>
        </is>
      </c>
      <c r="H1794" s="87" t="n">
        <v>1</v>
      </c>
      <c r="I1794" s="214">
        <f>C1794*H1794</f>
        <v/>
      </c>
      <c r="J1794" s="2" t="n"/>
      <c r="K1794" s="106" t="n"/>
      <c r="L1794" s="97" t="n"/>
      <c r="M1794" s="97" t="n"/>
      <c r="N1794" s="105" t="inlineStr">
        <is>
          <t>27×105</t>
        </is>
      </c>
      <c r="O1794" s="99">
        <f>F1794</f>
        <v/>
      </c>
      <c r="P1794" s="99">
        <f>SUM(I1794)</f>
        <v/>
      </c>
      <c r="Q1794" s="117" t="n"/>
      <c r="R1794" s="118" t="n"/>
      <c r="S1794" s="118" t="n"/>
      <c r="T1794" s="119" t="n"/>
      <c r="U1794" s="120" t="n"/>
      <c r="V1794" s="120" t="n"/>
      <c r="W1794" s="121" t="n"/>
      <c r="X1794" s="122" t="n"/>
      <c r="Y1794" s="122" t="n"/>
      <c r="Z1794" s="143" t="n"/>
      <c r="AA1794" s="140" t="n"/>
      <c r="AB1794" s="140" t="n"/>
      <c r="AC1794" s="144" t="n"/>
      <c r="AD1794" s="142" t="n"/>
      <c r="AE1794" s="142" t="n"/>
    </row>
    <row r="1795" ht="15" customHeight="1" thickBot="1">
      <c r="B1795" s="88" t="inlineStr">
        <is>
          <t>Y09HL-L</t>
        </is>
      </c>
      <c r="C1795" s="89">
        <f>SUMIF(数量表!D:H,B1795,数量表!H:H)</f>
        <v/>
      </c>
      <c r="D1795" s="89" t="n">
        <v>27</v>
      </c>
      <c r="E1795" s="89" t="n">
        <v>105</v>
      </c>
      <c r="F1795" s="90" t="n">
        <v>2548</v>
      </c>
      <c r="G1795" s="89" t="inlineStr">
        <is>
          <t>×</t>
        </is>
      </c>
      <c r="H1795" s="91" t="n">
        <v>1</v>
      </c>
      <c r="I1795" s="213">
        <f>C1795*H1795</f>
        <v/>
      </c>
      <c r="J1795" s="2" t="n"/>
      <c r="K1795" s="106" t="n"/>
      <c r="L1795" s="97" t="n"/>
      <c r="M1795" s="97" t="n"/>
      <c r="N1795" s="105" t="inlineStr">
        <is>
          <t>27×105</t>
        </is>
      </c>
      <c r="O1795" s="99">
        <f>F1795</f>
        <v/>
      </c>
      <c r="P1795" s="99">
        <f>SUM(I1795)</f>
        <v/>
      </c>
      <c r="Q1795" s="117" t="n"/>
      <c r="R1795" s="118" t="n"/>
      <c r="S1795" s="118" t="n"/>
      <c r="T1795" s="119" t="n"/>
      <c r="U1795" s="120" t="n"/>
      <c r="V1795" s="120" t="n"/>
      <c r="W1795" s="121" t="n"/>
      <c r="X1795" s="122" t="n"/>
      <c r="Y1795" s="122" t="n"/>
      <c r="Z1795" s="143" t="n"/>
      <c r="AA1795" s="140" t="n"/>
      <c r="AB1795" s="140" t="n"/>
      <c r="AC1795" s="144" t="n"/>
      <c r="AD1795" s="142" t="n"/>
      <c r="AE1795" s="142" t="n"/>
    </row>
    <row r="1796" ht="15" customHeight="1" thickBot="1">
      <c r="B1796" s="79" t="inlineStr">
        <is>
          <t>Y09HR-R</t>
        </is>
      </c>
      <c r="C1796" s="89">
        <f>SUMIF(数量表!D:H,B1796,数量表!H:H)</f>
        <v/>
      </c>
      <c r="D1796" s="80" t="n">
        <v>27</v>
      </c>
      <c r="E1796" s="80" t="n">
        <v>105</v>
      </c>
      <c r="F1796" s="81" t="n">
        <v>750</v>
      </c>
      <c r="G1796" s="80" t="inlineStr">
        <is>
          <t>×</t>
        </is>
      </c>
      <c r="H1796" s="82" t="n">
        <v>1</v>
      </c>
      <c r="I1796" s="212">
        <f>C1796*H1796</f>
        <v/>
      </c>
      <c r="J1796" s="2" t="n"/>
      <c r="K1796" s="106" t="n"/>
      <c r="L1796" s="97" t="n"/>
      <c r="M1796" s="97" t="n"/>
      <c r="N1796" s="105" t="inlineStr">
        <is>
          <t>27×105</t>
        </is>
      </c>
      <c r="O1796" s="99">
        <f>F1796</f>
        <v/>
      </c>
      <c r="P1796" s="99">
        <f>SUM(I1796)</f>
        <v/>
      </c>
      <c r="Q1796" s="117" t="n"/>
      <c r="R1796" s="118" t="n"/>
      <c r="S1796" s="118" t="n"/>
      <c r="T1796" s="119" t="n"/>
      <c r="U1796" s="120" t="n"/>
      <c r="V1796" s="120" t="n"/>
      <c r="W1796" s="121" t="n"/>
      <c r="X1796" s="122" t="n"/>
      <c r="Y1796" s="122" t="n"/>
      <c r="Z1796" s="143" t="n"/>
      <c r="AA1796" s="140" t="n"/>
      <c r="AB1796" s="140" t="n"/>
      <c r="AC1796" s="144" t="n"/>
      <c r="AD1796" s="142" t="n"/>
      <c r="AE1796" s="142" t="n"/>
    </row>
    <row r="1797" ht="15" customHeight="1" thickBot="1">
      <c r="B1797" s="85" t="inlineStr">
        <is>
          <t>Y09HR-R</t>
        </is>
      </c>
      <c r="C1797" s="89">
        <f>SUMIF(数量表!D:H,B1797,数量表!H:H)</f>
        <v/>
      </c>
      <c r="D1797" t="n">
        <v>27</v>
      </c>
      <c r="E1797" t="n">
        <v>105</v>
      </c>
      <c r="F1797" s="86" t="n">
        <v>760</v>
      </c>
      <c r="G1797" t="inlineStr">
        <is>
          <t>×</t>
        </is>
      </c>
      <c r="H1797" s="87" t="n">
        <v>2</v>
      </c>
      <c r="I1797" s="214">
        <f>C1797*H1797</f>
        <v/>
      </c>
      <c r="J1797" s="2" t="n"/>
      <c r="K1797" s="106" t="n"/>
      <c r="L1797" s="97" t="n"/>
      <c r="M1797" s="97" t="n"/>
      <c r="N1797" s="105" t="inlineStr">
        <is>
          <t>27×105</t>
        </is>
      </c>
      <c r="O1797" s="99">
        <f>F1797</f>
        <v/>
      </c>
      <c r="P1797" s="99">
        <f>SUM(I1797)</f>
        <v/>
      </c>
      <c r="Q1797" s="117" t="n"/>
      <c r="R1797" s="118" t="n"/>
      <c r="S1797" s="118" t="n"/>
      <c r="T1797" s="119" t="n"/>
      <c r="U1797" s="120" t="n"/>
      <c r="V1797" s="120" t="n"/>
      <c r="W1797" s="121" t="n"/>
      <c r="X1797" s="122" t="n"/>
      <c r="Y1797" s="122" t="n"/>
      <c r="Z1797" s="143" t="n"/>
      <c r="AA1797" s="140" t="n"/>
      <c r="AB1797" s="140" t="n"/>
      <c r="AC1797" s="144" t="n"/>
      <c r="AD1797" s="142" t="n"/>
      <c r="AE1797" s="142" t="n"/>
    </row>
    <row r="1798" ht="15" customHeight="1" thickBot="1">
      <c r="B1798" s="85" t="inlineStr">
        <is>
          <t>Y09HR-R</t>
        </is>
      </c>
      <c r="C1798" s="89">
        <f>SUMIF(数量表!D:H,B1798,数量表!H:H)</f>
        <v/>
      </c>
      <c r="D1798" t="n">
        <v>27</v>
      </c>
      <c r="E1798" t="n">
        <v>105</v>
      </c>
      <c r="F1798" s="86" t="n">
        <v>976</v>
      </c>
      <c r="G1798" t="inlineStr">
        <is>
          <t>×</t>
        </is>
      </c>
      <c r="H1798" s="87" t="n">
        <v>2</v>
      </c>
      <c r="I1798" s="214">
        <f>C1798*H1798</f>
        <v/>
      </c>
      <c r="J1798" s="2" t="n"/>
      <c r="K1798" s="106" t="n"/>
      <c r="L1798" s="97" t="n"/>
      <c r="M1798" s="97" t="n"/>
      <c r="N1798" s="105" t="inlineStr">
        <is>
          <t>27×105</t>
        </is>
      </c>
      <c r="O1798" s="99">
        <f>F1798</f>
        <v/>
      </c>
      <c r="P1798" s="99">
        <f>SUM(I1798)</f>
        <v/>
      </c>
      <c r="Q1798" s="117" t="n"/>
      <c r="R1798" s="118" t="n"/>
      <c r="S1798" s="118" t="n"/>
      <c r="T1798" s="119" t="n"/>
      <c r="U1798" s="120" t="n"/>
      <c r="V1798" s="120" t="n"/>
      <c r="W1798" s="121" t="n"/>
      <c r="X1798" s="122" t="n"/>
      <c r="Y1798" s="122" t="n"/>
      <c r="Z1798" s="143" t="n"/>
      <c r="AA1798" s="140" t="n"/>
      <c r="AB1798" s="140" t="n"/>
      <c r="AC1798" s="144" t="n"/>
      <c r="AD1798" s="142" t="n"/>
      <c r="AE1798" s="142" t="n"/>
    </row>
    <row r="1799" ht="15" customHeight="1" thickBot="1">
      <c r="B1799" s="85" t="inlineStr">
        <is>
          <t>Y09HR-R</t>
        </is>
      </c>
      <c r="C1799" s="89">
        <f>SUMIF(数量表!D:H,B1799,数量表!H:H)</f>
        <v/>
      </c>
      <c r="D1799" t="n">
        <v>27</v>
      </c>
      <c r="E1799" t="n">
        <v>105</v>
      </c>
      <c r="F1799" s="86" t="n">
        <v>768</v>
      </c>
      <c r="G1799" t="inlineStr">
        <is>
          <t>×</t>
        </is>
      </c>
      <c r="H1799" s="87" t="n">
        <v>1</v>
      </c>
      <c r="I1799" s="214">
        <f>C1799*H1799</f>
        <v/>
      </c>
      <c r="J1799" s="2" t="n"/>
      <c r="K1799" s="106" t="n"/>
      <c r="L1799" s="97" t="n"/>
      <c r="M1799" s="97" t="n"/>
      <c r="N1799" s="105" t="inlineStr">
        <is>
          <t>27×105</t>
        </is>
      </c>
      <c r="O1799" s="99">
        <f>F1799</f>
        <v/>
      </c>
      <c r="P1799" s="99">
        <f>SUM(I1799)</f>
        <v/>
      </c>
      <c r="Q1799" s="117" t="n"/>
      <c r="R1799" s="118" t="n"/>
      <c r="S1799" s="118" t="n"/>
      <c r="T1799" s="119" t="n"/>
      <c r="U1799" s="120" t="n"/>
      <c r="V1799" s="120" t="n"/>
      <c r="W1799" s="121" t="n"/>
      <c r="X1799" s="122" t="n"/>
      <c r="Y1799" s="122" t="n"/>
      <c r="Z1799" s="143" t="n"/>
      <c r="AA1799" s="140" t="n"/>
      <c r="AB1799" s="140" t="n"/>
      <c r="AC1799" s="144" t="n"/>
      <c r="AD1799" s="142" t="n"/>
      <c r="AE1799" s="142" t="n"/>
    </row>
    <row r="1800" ht="15" customHeight="1" thickBot="1">
      <c r="B1800" s="88" t="inlineStr">
        <is>
          <t>Y09HR-R</t>
        </is>
      </c>
      <c r="C1800" s="89">
        <f>SUMIF(数量表!D:H,B1800,数量表!H:H)</f>
        <v/>
      </c>
      <c r="D1800" s="89" t="n">
        <v>27</v>
      </c>
      <c r="E1800" s="89" t="n">
        <v>105</v>
      </c>
      <c r="F1800" s="90" t="n">
        <v>2548</v>
      </c>
      <c r="G1800" s="89" t="inlineStr">
        <is>
          <t>×</t>
        </is>
      </c>
      <c r="H1800" s="91" t="n">
        <v>1</v>
      </c>
      <c r="I1800" s="213">
        <f>C1800*H1800</f>
        <v/>
      </c>
      <c r="J1800" s="2" t="n"/>
      <c r="K1800" s="106" t="n"/>
      <c r="L1800" s="97" t="n"/>
      <c r="M1800" s="97" t="n"/>
      <c r="N1800" s="105" t="inlineStr">
        <is>
          <t>27×105</t>
        </is>
      </c>
      <c r="O1800" s="99">
        <f>F1800</f>
        <v/>
      </c>
      <c r="P1800" s="99">
        <f>SUM(I1800)</f>
        <v/>
      </c>
      <c r="Q1800" s="117" t="n"/>
      <c r="R1800" s="118" t="n"/>
      <c r="S1800" s="118" t="n"/>
      <c r="T1800" s="119" t="n"/>
      <c r="U1800" s="120" t="n"/>
      <c r="V1800" s="120" t="n"/>
      <c r="W1800" s="121" t="n"/>
      <c r="X1800" s="122" t="n"/>
      <c r="Y1800" s="122" t="n"/>
      <c r="Z1800" s="143" t="n"/>
      <c r="AA1800" s="140" t="n"/>
      <c r="AB1800" s="140" t="n"/>
      <c r="AC1800" s="144" t="n"/>
      <c r="AD1800" s="142" t="n"/>
      <c r="AE1800" s="142" t="n"/>
    </row>
    <row r="1801" ht="15" customHeight="1" thickBot="1">
      <c r="B1801" s="79" t="inlineStr">
        <is>
          <t>22MY09H-L</t>
        </is>
      </c>
      <c r="C1801" s="89">
        <f>SUMIF(数量表!D:H,B1801,数量表!H:H)</f>
        <v/>
      </c>
      <c r="D1801" s="80" t="n">
        <v>27</v>
      </c>
      <c r="E1801" s="80" t="n">
        <v>105</v>
      </c>
      <c r="F1801" s="81" t="n">
        <v>625</v>
      </c>
      <c r="G1801" s="80" t="inlineStr">
        <is>
          <t>×</t>
        </is>
      </c>
      <c r="H1801" s="82" t="n">
        <v>1</v>
      </c>
      <c r="I1801" s="212">
        <f>C1801*H1801</f>
        <v/>
      </c>
      <c r="J1801" s="29" t="n"/>
      <c r="K1801" s="106" t="n"/>
      <c r="L1801" s="97" t="n"/>
      <c r="M1801" s="97" t="n"/>
      <c r="N1801" s="105" t="inlineStr">
        <is>
          <t>27×105</t>
        </is>
      </c>
      <c r="O1801" s="99">
        <f>F1801</f>
        <v/>
      </c>
      <c r="P1801" s="99">
        <f>SUM(I1801)</f>
        <v/>
      </c>
      <c r="Q1801" s="117" t="n"/>
      <c r="R1801" s="118" t="n"/>
      <c r="S1801" s="118" t="n"/>
      <c r="T1801" s="119" t="n"/>
      <c r="U1801" s="120" t="n"/>
      <c r="V1801" s="120" t="n"/>
      <c r="W1801" s="121" t="n"/>
      <c r="X1801" s="122" t="n"/>
      <c r="Y1801" s="122" t="n"/>
      <c r="Z1801" s="143" t="n"/>
      <c r="AA1801" s="140" t="n"/>
      <c r="AB1801" s="140" t="n"/>
      <c r="AC1801" s="144" t="n"/>
      <c r="AD1801" s="142" t="n"/>
      <c r="AE1801" s="142" t="n"/>
    </row>
    <row r="1802" ht="15" customHeight="1" thickBot="1">
      <c r="B1802" s="85" t="inlineStr">
        <is>
          <t>22MY09H-L</t>
        </is>
      </c>
      <c r="C1802" s="89">
        <f>SUMIF(数量表!D:H,B1802,数量表!H:H)</f>
        <v/>
      </c>
      <c r="D1802" t="n">
        <v>27</v>
      </c>
      <c r="E1802" t="n">
        <v>105</v>
      </c>
      <c r="F1802" s="86" t="n">
        <v>800</v>
      </c>
      <c r="G1802" t="inlineStr">
        <is>
          <t>×</t>
        </is>
      </c>
      <c r="H1802" s="87" t="n">
        <v>2</v>
      </c>
      <c r="I1802" s="214">
        <f>C1802*H1802</f>
        <v/>
      </c>
      <c r="J1802" s="29" t="n"/>
      <c r="K1802" s="106" t="n"/>
      <c r="L1802" s="97" t="n"/>
      <c r="M1802" s="97" t="n"/>
      <c r="N1802" s="105" t="inlineStr">
        <is>
          <t>27×105</t>
        </is>
      </c>
      <c r="O1802" s="99">
        <f>F1802</f>
        <v/>
      </c>
      <c r="P1802" s="99">
        <f>SUM(I1802)</f>
        <v/>
      </c>
      <c r="Q1802" s="117" t="n"/>
      <c r="R1802" s="118" t="n"/>
      <c r="S1802" s="118" t="n"/>
      <c r="T1802" s="119" t="n"/>
      <c r="U1802" s="120" t="n"/>
      <c r="V1802" s="120" t="n"/>
      <c r="W1802" s="121" t="n"/>
      <c r="X1802" s="122" t="n"/>
      <c r="Y1802" s="122" t="n"/>
      <c r="Z1802" s="143" t="n"/>
      <c r="AA1802" s="140" t="n"/>
      <c r="AB1802" s="140" t="n"/>
      <c r="AC1802" s="144" t="n"/>
      <c r="AD1802" s="142" t="n"/>
      <c r="AE1802" s="142" t="n"/>
    </row>
    <row r="1803" ht="15" customHeight="1" thickBot="1">
      <c r="B1803" s="85" t="inlineStr">
        <is>
          <t>22MY09H-L</t>
        </is>
      </c>
      <c r="C1803" s="89">
        <f>SUMIF(数量表!D:H,B1803,数量表!H:H)</f>
        <v/>
      </c>
      <c r="D1803" t="n">
        <v>27</v>
      </c>
      <c r="E1803" t="n">
        <v>105</v>
      </c>
      <c r="F1803" s="86" t="n">
        <v>976</v>
      </c>
      <c r="G1803" t="inlineStr">
        <is>
          <t>×</t>
        </is>
      </c>
      <c r="H1803" s="87" t="n">
        <v>2</v>
      </c>
      <c r="I1803" s="214">
        <f>C1803*H1803</f>
        <v/>
      </c>
      <c r="J1803" s="29" t="n"/>
      <c r="K1803" s="106" t="n"/>
      <c r="L1803" s="97" t="n"/>
      <c r="M1803" s="97" t="n"/>
      <c r="N1803" s="105" t="inlineStr">
        <is>
          <t>27×105</t>
        </is>
      </c>
      <c r="O1803" s="99">
        <f>F1803</f>
        <v/>
      </c>
      <c r="P1803" s="99">
        <f>SUM(I1803)</f>
        <v/>
      </c>
      <c r="Q1803" s="117" t="n"/>
      <c r="R1803" s="118" t="n"/>
      <c r="S1803" s="118" t="n"/>
      <c r="T1803" s="119" t="n"/>
      <c r="U1803" s="120" t="n"/>
      <c r="V1803" s="120" t="n"/>
      <c r="W1803" s="121" t="n"/>
      <c r="X1803" s="122" t="n"/>
      <c r="Y1803" s="122" t="n"/>
      <c r="Z1803" s="143" t="n"/>
      <c r="AA1803" s="140" t="n"/>
      <c r="AB1803" s="140" t="n"/>
      <c r="AC1803" s="144" t="n"/>
      <c r="AD1803" s="142" t="n"/>
      <c r="AE1803" s="142" t="n"/>
    </row>
    <row r="1804" ht="15" customHeight="1" thickBot="1">
      <c r="B1804" s="88" t="inlineStr">
        <is>
          <t>22MY09H-L</t>
        </is>
      </c>
      <c r="C1804" s="89">
        <f>SUMIF(数量表!D:H,B1804,数量表!H:H)</f>
        <v/>
      </c>
      <c r="D1804" s="89" t="n">
        <v>27</v>
      </c>
      <c r="E1804" s="89" t="n">
        <v>105</v>
      </c>
      <c r="F1804" s="90" t="n">
        <v>768</v>
      </c>
      <c r="G1804" s="89" t="inlineStr">
        <is>
          <t>×</t>
        </is>
      </c>
      <c r="H1804" s="91" t="n">
        <v>1</v>
      </c>
      <c r="I1804" s="213">
        <f>C1804*H1804</f>
        <v/>
      </c>
      <c r="J1804" s="29" t="n"/>
      <c r="K1804" s="106" t="n"/>
      <c r="L1804" s="97" t="n"/>
      <c r="M1804" s="97" t="n"/>
      <c r="N1804" s="105" t="inlineStr">
        <is>
          <t>27×105</t>
        </is>
      </c>
      <c r="O1804" s="99">
        <f>F1804</f>
        <v/>
      </c>
      <c r="P1804" s="99">
        <f>SUM(I1804)</f>
        <v/>
      </c>
      <c r="Q1804" s="117" t="n"/>
      <c r="R1804" s="118" t="n"/>
      <c r="S1804" s="118" t="n"/>
      <c r="T1804" s="119" t="n"/>
      <c r="U1804" s="120" t="n"/>
      <c r="V1804" s="120" t="n"/>
      <c r="W1804" s="121" t="n"/>
      <c r="X1804" s="122" t="n"/>
      <c r="Y1804" s="122" t="n"/>
      <c r="Z1804" s="143" t="n"/>
      <c r="AA1804" s="140" t="n"/>
      <c r="AB1804" s="140" t="n"/>
      <c r="AC1804" s="144" t="n"/>
      <c r="AD1804" s="142" t="n"/>
      <c r="AE1804" s="142" t="n"/>
    </row>
    <row r="1805" ht="15" customHeight="1" thickBot="1">
      <c r="B1805" s="79" t="inlineStr">
        <is>
          <t>22MY09HL-L</t>
        </is>
      </c>
      <c r="C1805" s="89">
        <f>SUMIF(数量表!D:H,B1805,数量表!H:H)</f>
        <v/>
      </c>
      <c r="D1805" s="80" t="n">
        <v>27</v>
      </c>
      <c r="E1805" s="80" t="n">
        <v>105</v>
      </c>
      <c r="F1805" s="81" t="n">
        <v>625</v>
      </c>
      <c r="G1805" s="80" t="inlineStr">
        <is>
          <t>×</t>
        </is>
      </c>
      <c r="H1805" s="82" t="n">
        <v>1</v>
      </c>
      <c r="I1805" s="212">
        <f>C1805*H1805</f>
        <v/>
      </c>
      <c r="J1805" s="29" t="n"/>
      <c r="K1805" s="106" t="n"/>
      <c r="L1805" s="97" t="n"/>
      <c r="M1805" s="97" t="n"/>
      <c r="N1805" s="105" t="inlineStr">
        <is>
          <t>27×105</t>
        </is>
      </c>
      <c r="O1805" s="99">
        <f>F1805</f>
        <v/>
      </c>
      <c r="P1805" s="99">
        <f>SUM(I1805)</f>
        <v/>
      </c>
      <c r="Q1805" s="117" t="n"/>
      <c r="R1805" s="118" t="n"/>
      <c r="S1805" s="118" t="n"/>
      <c r="T1805" s="119" t="n"/>
      <c r="U1805" s="120" t="n"/>
      <c r="V1805" s="120" t="n"/>
      <c r="W1805" s="121" t="n"/>
      <c r="X1805" s="122" t="n"/>
      <c r="Y1805" s="122" t="n"/>
      <c r="Z1805" s="143" t="n"/>
      <c r="AA1805" s="140" t="n"/>
      <c r="AB1805" s="140" t="n"/>
      <c r="AC1805" s="144" t="n"/>
      <c r="AD1805" s="142" t="n"/>
      <c r="AE1805" s="142" t="n"/>
    </row>
    <row r="1806" ht="15" customHeight="1" thickBot="1">
      <c r="B1806" s="85" t="inlineStr">
        <is>
          <t>22MY09HL-L</t>
        </is>
      </c>
      <c r="C1806" s="89">
        <f>SUMIF(数量表!D:H,B1806,数量表!H:H)</f>
        <v/>
      </c>
      <c r="D1806" t="n">
        <v>27</v>
      </c>
      <c r="E1806" t="n">
        <v>105</v>
      </c>
      <c r="F1806" s="86" t="n">
        <v>760</v>
      </c>
      <c r="G1806" t="inlineStr">
        <is>
          <t>×</t>
        </is>
      </c>
      <c r="H1806" s="87" t="n">
        <v>2</v>
      </c>
      <c r="I1806" s="214">
        <f>C1806*H1806</f>
        <v/>
      </c>
      <c r="J1806" s="29" t="n"/>
      <c r="K1806" s="106" t="n"/>
      <c r="L1806" s="97" t="n"/>
      <c r="M1806" s="97" t="n"/>
      <c r="N1806" s="105" t="inlineStr">
        <is>
          <t>27×105</t>
        </is>
      </c>
      <c r="O1806" s="99">
        <f>F1806</f>
        <v/>
      </c>
      <c r="P1806" s="99">
        <f>SUM(I1806)</f>
        <v/>
      </c>
      <c r="Q1806" s="117" t="n"/>
      <c r="R1806" s="118" t="n"/>
      <c r="S1806" s="118" t="n"/>
      <c r="T1806" s="119" t="n"/>
      <c r="U1806" s="120" t="n"/>
      <c r="V1806" s="120" t="n"/>
      <c r="W1806" s="121" t="n"/>
      <c r="X1806" s="122" t="n"/>
      <c r="Y1806" s="122" t="n"/>
      <c r="Z1806" s="143" t="n"/>
      <c r="AA1806" s="140" t="n"/>
      <c r="AB1806" s="140" t="n"/>
      <c r="AC1806" s="144" t="n"/>
      <c r="AD1806" s="142" t="n"/>
      <c r="AE1806" s="142" t="n"/>
    </row>
    <row r="1807" ht="15" customHeight="1" thickBot="1">
      <c r="B1807" s="85" t="inlineStr">
        <is>
          <t>22MY09HL-L</t>
        </is>
      </c>
      <c r="C1807" s="89">
        <f>SUMIF(数量表!D:H,B1807,数量表!H:H)</f>
        <v/>
      </c>
      <c r="D1807" t="n">
        <v>27</v>
      </c>
      <c r="E1807" t="n">
        <v>105</v>
      </c>
      <c r="F1807" s="86" t="n">
        <v>976</v>
      </c>
      <c r="G1807" t="inlineStr">
        <is>
          <t>×</t>
        </is>
      </c>
      <c r="H1807" s="87" t="n">
        <v>2</v>
      </c>
      <c r="I1807" s="214">
        <f>C1807*H1807</f>
        <v/>
      </c>
      <c r="J1807" s="29" t="n"/>
      <c r="K1807" s="106" t="n"/>
      <c r="L1807" s="97" t="n"/>
      <c r="M1807" s="97" t="n"/>
      <c r="N1807" s="105" t="inlineStr">
        <is>
          <t>27×105</t>
        </is>
      </c>
      <c r="O1807" s="99">
        <f>F1807</f>
        <v/>
      </c>
      <c r="P1807" s="99">
        <f>SUM(I1807)</f>
        <v/>
      </c>
      <c r="Q1807" s="117" t="n"/>
      <c r="R1807" s="118" t="n"/>
      <c r="S1807" s="118" t="n"/>
      <c r="T1807" s="119" t="n"/>
      <c r="U1807" s="120" t="n"/>
      <c r="V1807" s="120" t="n"/>
      <c r="W1807" s="121" t="n"/>
      <c r="X1807" s="122" t="n"/>
      <c r="Y1807" s="122" t="n"/>
      <c r="Z1807" s="143" t="n"/>
      <c r="AA1807" s="140" t="n"/>
      <c r="AB1807" s="140" t="n"/>
      <c r="AC1807" s="144" t="n"/>
      <c r="AD1807" s="142" t="n"/>
      <c r="AE1807" s="142" t="n"/>
    </row>
    <row r="1808" ht="15" customHeight="1" thickBot="1">
      <c r="B1808" s="85" t="inlineStr">
        <is>
          <t>22MY09HL-L</t>
        </is>
      </c>
      <c r="C1808" s="89">
        <f>SUMIF(数量表!D:H,B1808,数量表!H:H)</f>
        <v/>
      </c>
      <c r="D1808" t="n">
        <v>27</v>
      </c>
      <c r="E1808" t="n">
        <v>105</v>
      </c>
      <c r="F1808" s="86" t="n">
        <v>768</v>
      </c>
      <c r="G1808" t="inlineStr">
        <is>
          <t>×</t>
        </is>
      </c>
      <c r="H1808" s="87" t="n">
        <v>1</v>
      </c>
      <c r="I1808" s="214">
        <f>C1808*H1808</f>
        <v/>
      </c>
      <c r="J1808" s="29" t="n"/>
      <c r="K1808" s="106" t="n"/>
      <c r="L1808" s="97" t="n"/>
      <c r="M1808" s="97" t="n"/>
      <c r="N1808" s="105" t="inlineStr">
        <is>
          <t>27×105</t>
        </is>
      </c>
      <c r="O1808" s="99">
        <f>F1808</f>
        <v/>
      </c>
      <c r="P1808" s="99">
        <f>SUM(I1808)</f>
        <v/>
      </c>
      <c r="Q1808" s="117" t="n"/>
      <c r="R1808" s="118" t="n"/>
      <c r="S1808" s="118" t="n"/>
      <c r="T1808" s="119" t="n"/>
      <c r="U1808" s="120" t="n"/>
      <c r="V1808" s="120" t="n"/>
      <c r="W1808" s="121" t="n"/>
      <c r="X1808" s="122" t="n"/>
      <c r="Y1808" s="122" t="n"/>
      <c r="Z1808" s="143" t="n"/>
      <c r="AA1808" s="140" t="n"/>
      <c r="AB1808" s="140" t="n"/>
      <c r="AC1808" s="144" t="n"/>
      <c r="AD1808" s="142" t="n"/>
      <c r="AE1808" s="142" t="n"/>
    </row>
    <row r="1809" ht="15" customHeight="1" thickBot="1">
      <c r="B1809" s="88" t="inlineStr">
        <is>
          <t>22MY09HL-L</t>
        </is>
      </c>
      <c r="C1809" s="89">
        <f>SUMIF(数量表!D:H,B1809,数量表!H:H)</f>
        <v/>
      </c>
      <c r="D1809" s="89" t="n">
        <v>27</v>
      </c>
      <c r="E1809" s="89" t="n">
        <v>105</v>
      </c>
      <c r="F1809" s="90" t="n">
        <v>2423</v>
      </c>
      <c r="G1809" s="89" t="inlineStr">
        <is>
          <t>×</t>
        </is>
      </c>
      <c r="H1809" s="91" t="n">
        <v>1</v>
      </c>
      <c r="I1809" s="213">
        <f>C1809*H1809</f>
        <v/>
      </c>
      <c r="J1809" s="29" t="n"/>
      <c r="K1809" s="106" t="n"/>
      <c r="L1809" s="97" t="n"/>
      <c r="M1809" s="97" t="n"/>
      <c r="N1809" s="105" t="inlineStr">
        <is>
          <t>27×105</t>
        </is>
      </c>
      <c r="O1809" s="99">
        <f>F1809</f>
        <v/>
      </c>
      <c r="P1809" s="99">
        <f>SUM(I1809)</f>
        <v/>
      </c>
      <c r="Q1809" s="117" t="n"/>
      <c r="R1809" s="118" t="n"/>
      <c r="S1809" s="118" t="n"/>
      <c r="T1809" s="119" t="n"/>
      <c r="U1809" s="120" t="n"/>
      <c r="V1809" s="120" t="n"/>
      <c r="W1809" s="121" t="n"/>
      <c r="X1809" s="122" t="n"/>
      <c r="Y1809" s="122" t="n"/>
      <c r="Z1809" s="143" t="n"/>
      <c r="AA1809" s="140" t="n"/>
      <c r="AB1809" s="140" t="n"/>
      <c r="AC1809" s="144" t="n"/>
      <c r="AD1809" s="142" t="n"/>
      <c r="AE1809" s="142" t="n"/>
    </row>
    <row r="1810" ht="15" customHeight="1" thickBot="1">
      <c r="B1810" s="79" t="inlineStr">
        <is>
          <t>22MY09HR-R</t>
        </is>
      </c>
      <c r="C1810" s="89">
        <f>SUMIF(数量表!D:H,B1810,数量表!H:H)</f>
        <v/>
      </c>
      <c r="D1810" s="80" t="n">
        <v>27</v>
      </c>
      <c r="E1810" s="80" t="n">
        <v>105</v>
      </c>
      <c r="F1810" s="81" t="n">
        <v>625</v>
      </c>
      <c r="G1810" s="80" t="inlineStr">
        <is>
          <t>×</t>
        </is>
      </c>
      <c r="H1810" s="82" t="n">
        <v>1</v>
      </c>
      <c r="I1810" s="212">
        <f>C1810*H1810</f>
        <v/>
      </c>
      <c r="J1810" s="29" t="n"/>
      <c r="K1810" s="106" t="n"/>
      <c r="L1810" s="97" t="n"/>
      <c r="M1810" s="97" t="n"/>
      <c r="N1810" s="105" t="inlineStr">
        <is>
          <t>27×105</t>
        </is>
      </c>
      <c r="O1810" s="99">
        <f>F1810</f>
        <v/>
      </c>
      <c r="P1810" s="99">
        <f>SUM(I1810)</f>
        <v/>
      </c>
      <c r="Q1810" s="117" t="n"/>
      <c r="R1810" s="118" t="n"/>
      <c r="S1810" s="118" t="n"/>
      <c r="T1810" s="119" t="n"/>
      <c r="U1810" s="120" t="n"/>
      <c r="V1810" s="120" t="n"/>
      <c r="W1810" s="121" t="n"/>
      <c r="X1810" s="122" t="n"/>
      <c r="Y1810" s="122" t="n"/>
      <c r="Z1810" s="143" t="n"/>
      <c r="AA1810" s="140" t="n"/>
      <c r="AB1810" s="140" t="n"/>
      <c r="AC1810" s="144" t="n"/>
      <c r="AD1810" s="142" t="n"/>
      <c r="AE1810" s="142" t="n"/>
    </row>
    <row r="1811" ht="15" customHeight="1" thickBot="1">
      <c r="B1811" s="85" t="inlineStr">
        <is>
          <t>22MY09HR-R</t>
        </is>
      </c>
      <c r="C1811" s="89">
        <f>SUMIF(数量表!D:H,B1811,数量表!H:H)</f>
        <v/>
      </c>
      <c r="D1811" t="n">
        <v>27</v>
      </c>
      <c r="E1811" t="n">
        <v>105</v>
      </c>
      <c r="F1811" s="86" t="n">
        <v>760</v>
      </c>
      <c r="G1811" t="inlineStr">
        <is>
          <t>×</t>
        </is>
      </c>
      <c r="H1811" s="87" t="n">
        <v>2</v>
      </c>
      <c r="I1811" s="214">
        <f>C1811*H1811</f>
        <v/>
      </c>
      <c r="J1811" s="29" t="n"/>
      <c r="K1811" s="106" t="n"/>
      <c r="L1811" s="97" t="n"/>
      <c r="M1811" s="97" t="n"/>
      <c r="N1811" s="105" t="inlineStr">
        <is>
          <t>27×105</t>
        </is>
      </c>
      <c r="O1811" s="99">
        <f>F1811</f>
        <v/>
      </c>
      <c r="P1811" s="99">
        <f>SUM(I1811)</f>
        <v/>
      </c>
      <c r="Q1811" s="117" t="n"/>
      <c r="R1811" s="118" t="n"/>
      <c r="S1811" s="118" t="n"/>
      <c r="T1811" s="119" t="n"/>
      <c r="U1811" s="120" t="n"/>
      <c r="V1811" s="120" t="n"/>
      <c r="W1811" s="121" t="n"/>
      <c r="X1811" s="122" t="n"/>
      <c r="Y1811" s="122" t="n"/>
      <c r="Z1811" s="143" t="n"/>
      <c r="AA1811" s="140" t="n"/>
      <c r="AB1811" s="140" t="n"/>
      <c r="AC1811" s="144" t="n"/>
      <c r="AD1811" s="142" t="n"/>
      <c r="AE1811" s="142" t="n"/>
    </row>
    <row r="1812" ht="15" customHeight="1" thickBot="1">
      <c r="B1812" s="85" t="inlineStr">
        <is>
          <t>22MY09HR-R</t>
        </is>
      </c>
      <c r="C1812" s="89">
        <f>SUMIF(数量表!D:H,B1812,数量表!H:H)</f>
        <v/>
      </c>
      <c r="D1812" t="n">
        <v>27</v>
      </c>
      <c r="E1812" t="n">
        <v>105</v>
      </c>
      <c r="F1812" s="86" t="n">
        <v>976</v>
      </c>
      <c r="G1812" t="inlineStr">
        <is>
          <t>×</t>
        </is>
      </c>
      <c r="H1812" s="87" t="n">
        <v>2</v>
      </c>
      <c r="I1812" s="214">
        <f>C1812*H1812</f>
        <v/>
      </c>
      <c r="J1812" s="29" t="n"/>
      <c r="K1812" s="106" t="n"/>
      <c r="L1812" s="97" t="n"/>
      <c r="M1812" s="97" t="n"/>
      <c r="N1812" s="105" t="inlineStr">
        <is>
          <t>27×105</t>
        </is>
      </c>
      <c r="O1812" s="99">
        <f>F1812</f>
        <v/>
      </c>
      <c r="P1812" s="99">
        <f>SUM(I1812)</f>
        <v/>
      </c>
      <c r="Q1812" s="117" t="n"/>
      <c r="R1812" s="118" t="n"/>
      <c r="S1812" s="118" t="n"/>
      <c r="T1812" s="119" t="n"/>
      <c r="U1812" s="120" t="n"/>
      <c r="V1812" s="120" t="n"/>
      <c r="W1812" s="121" t="n"/>
      <c r="X1812" s="122" t="n"/>
      <c r="Y1812" s="122" t="n"/>
      <c r="Z1812" s="143" t="n"/>
      <c r="AA1812" s="140" t="n"/>
      <c r="AB1812" s="140" t="n"/>
      <c r="AC1812" s="144" t="n"/>
      <c r="AD1812" s="142" t="n"/>
      <c r="AE1812" s="142" t="n"/>
    </row>
    <row r="1813" ht="15" customHeight="1" thickBot="1">
      <c r="B1813" s="85" t="inlineStr">
        <is>
          <t>22MY09HR-R</t>
        </is>
      </c>
      <c r="C1813" s="89">
        <f>SUMIF(数量表!D:H,B1813,数量表!H:H)</f>
        <v/>
      </c>
      <c r="D1813" t="n">
        <v>27</v>
      </c>
      <c r="E1813" t="n">
        <v>105</v>
      </c>
      <c r="F1813" s="86" t="n">
        <v>768</v>
      </c>
      <c r="G1813" t="inlineStr">
        <is>
          <t>×</t>
        </is>
      </c>
      <c r="H1813" s="87" t="n">
        <v>1</v>
      </c>
      <c r="I1813" s="214">
        <f>C1813*H1813</f>
        <v/>
      </c>
      <c r="J1813" s="29" t="n"/>
      <c r="K1813" s="106" t="n"/>
      <c r="L1813" s="97" t="n"/>
      <c r="M1813" s="97" t="n"/>
      <c r="N1813" s="105" t="inlineStr">
        <is>
          <t>27×105</t>
        </is>
      </c>
      <c r="O1813" s="99">
        <f>F1813</f>
        <v/>
      </c>
      <c r="P1813" s="99">
        <f>SUM(I1813)</f>
        <v/>
      </c>
      <c r="Q1813" s="117" t="n"/>
      <c r="R1813" s="118" t="n"/>
      <c r="S1813" s="118" t="n"/>
      <c r="T1813" s="119" t="n"/>
      <c r="U1813" s="120" t="n"/>
      <c r="V1813" s="120" t="n"/>
      <c r="W1813" s="121" t="n"/>
      <c r="X1813" s="122" t="n"/>
      <c r="Y1813" s="122" t="n"/>
      <c r="Z1813" s="143" t="n"/>
      <c r="AA1813" s="140" t="n"/>
      <c r="AB1813" s="140" t="n"/>
      <c r="AC1813" s="144" t="n"/>
      <c r="AD1813" s="142" t="n"/>
      <c r="AE1813" s="142" t="n"/>
    </row>
    <row r="1814" ht="15" customHeight="1" thickBot="1">
      <c r="B1814" s="88" t="inlineStr">
        <is>
          <t>22MY09HR-R</t>
        </is>
      </c>
      <c r="C1814" s="89">
        <f>SUMIF(数量表!D:H,B1814,数量表!H:H)</f>
        <v/>
      </c>
      <c r="D1814" s="89" t="n">
        <v>27</v>
      </c>
      <c r="E1814" s="89" t="n">
        <v>105</v>
      </c>
      <c r="F1814" s="90" t="n">
        <v>2423</v>
      </c>
      <c r="G1814" s="89" t="inlineStr">
        <is>
          <t>×</t>
        </is>
      </c>
      <c r="H1814" s="91" t="n">
        <v>1</v>
      </c>
      <c r="I1814" s="213">
        <f>C1814*H1814</f>
        <v/>
      </c>
      <c r="J1814" s="29" t="n"/>
      <c r="K1814" s="106" t="n"/>
      <c r="L1814" s="97" t="n"/>
      <c r="M1814" s="97" t="n"/>
      <c r="N1814" s="105" t="inlineStr">
        <is>
          <t>27×105</t>
        </is>
      </c>
      <c r="O1814" s="99">
        <f>F1814</f>
        <v/>
      </c>
      <c r="P1814" s="99">
        <f>SUM(I1814)</f>
        <v/>
      </c>
      <c r="Q1814" s="117" t="n"/>
      <c r="R1814" s="118" t="n"/>
      <c r="S1814" s="118" t="n"/>
      <c r="T1814" s="119" t="n"/>
      <c r="U1814" s="120" t="n"/>
      <c r="V1814" s="120" t="n"/>
      <c r="W1814" s="121" t="n"/>
      <c r="X1814" s="122" t="n"/>
      <c r="Y1814" s="122" t="n"/>
      <c r="Z1814" s="143" t="n"/>
      <c r="AA1814" s="140" t="n"/>
      <c r="AB1814" s="140" t="n"/>
      <c r="AC1814" s="144" t="n"/>
      <c r="AD1814" s="142" t="n"/>
      <c r="AE1814" s="142" t="n"/>
    </row>
    <row r="1815" ht="15" customHeight="1" thickBot="1">
      <c r="B1815" s="79" t="inlineStr">
        <is>
          <t>45MY09H-L</t>
        </is>
      </c>
      <c r="C1815" s="89">
        <f>SUMIF(数量表!D:H,B1815,数量表!H:H)</f>
        <v/>
      </c>
      <c r="D1815" s="80" t="n">
        <v>27</v>
      </c>
      <c r="E1815" s="80" t="n">
        <v>105</v>
      </c>
      <c r="F1815" s="81" t="n">
        <v>500</v>
      </c>
      <c r="G1815" s="80" t="inlineStr">
        <is>
          <t>×</t>
        </is>
      </c>
      <c r="H1815" s="82" t="n">
        <v>1</v>
      </c>
      <c r="I1815" s="212">
        <f>C1815*H1815</f>
        <v/>
      </c>
      <c r="J1815" s="29" t="n"/>
      <c r="K1815" s="106" t="n"/>
      <c r="L1815" s="97" t="n"/>
      <c r="M1815" s="97" t="n"/>
      <c r="N1815" s="105" t="inlineStr">
        <is>
          <t>27×105</t>
        </is>
      </c>
      <c r="O1815" s="99">
        <f>F1815</f>
        <v/>
      </c>
      <c r="P1815" s="99">
        <f>SUM(I1815)</f>
        <v/>
      </c>
      <c r="Q1815" s="117" t="n"/>
      <c r="R1815" s="118" t="n"/>
      <c r="S1815" s="118" t="n"/>
      <c r="T1815" s="119" t="n"/>
      <c r="U1815" s="120" t="n"/>
      <c r="V1815" s="120" t="n"/>
      <c r="W1815" s="121" t="n"/>
      <c r="X1815" s="122" t="n"/>
      <c r="Y1815" s="122" t="n"/>
      <c r="Z1815" s="143" t="n"/>
      <c r="AA1815" s="140" t="n"/>
      <c r="AB1815" s="140" t="n"/>
      <c r="AC1815" s="144" t="n"/>
      <c r="AD1815" s="142" t="n"/>
      <c r="AE1815" s="142" t="n"/>
    </row>
    <row r="1816" ht="15" customHeight="1" thickBot="1">
      <c r="B1816" s="85" t="inlineStr">
        <is>
          <t>45MY09H-L</t>
        </is>
      </c>
      <c r="C1816" s="89">
        <f>SUMIF(数量表!D:H,B1816,数量表!H:H)</f>
        <v/>
      </c>
      <c r="D1816" t="n">
        <v>27</v>
      </c>
      <c r="E1816" t="n">
        <v>105</v>
      </c>
      <c r="F1816" s="86" t="n">
        <v>800</v>
      </c>
      <c r="G1816" t="inlineStr">
        <is>
          <t>×</t>
        </is>
      </c>
      <c r="H1816" s="87" t="n">
        <v>2</v>
      </c>
      <c r="I1816" s="214">
        <f>C1816*H1816</f>
        <v/>
      </c>
      <c r="J1816" s="29" t="n"/>
      <c r="K1816" s="106" t="n"/>
      <c r="L1816" s="97" t="n"/>
      <c r="M1816" s="97" t="n"/>
      <c r="N1816" s="105" t="inlineStr">
        <is>
          <t>27×105</t>
        </is>
      </c>
      <c r="O1816" s="99">
        <f>F1816</f>
        <v/>
      </c>
      <c r="P1816" s="99">
        <f>SUM(I1816)</f>
        <v/>
      </c>
      <c r="Q1816" s="117" t="n"/>
      <c r="R1816" s="118" t="n"/>
      <c r="S1816" s="118" t="n"/>
      <c r="T1816" s="119" t="n"/>
      <c r="U1816" s="120" t="n"/>
      <c r="V1816" s="120" t="n"/>
      <c r="W1816" s="121" t="n"/>
      <c r="X1816" s="122" t="n"/>
      <c r="Y1816" s="122" t="n"/>
      <c r="Z1816" s="143" t="n"/>
      <c r="AA1816" s="140" t="n"/>
      <c r="AB1816" s="140" t="n"/>
      <c r="AC1816" s="144" t="n"/>
      <c r="AD1816" s="142" t="n"/>
      <c r="AE1816" s="142" t="n"/>
    </row>
    <row r="1817" ht="15" customHeight="1" thickBot="1">
      <c r="B1817" s="85" t="inlineStr">
        <is>
          <t>45MY09H-L</t>
        </is>
      </c>
      <c r="C1817" s="89">
        <f>SUMIF(数量表!D:H,B1817,数量表!H:H)</f>
        <v/>
      </c>
      <c r="D1817" t="n">
        <v>27</v>
      </c>
      <c r="E1817" t="n">
        <v>105</v>
      </c>
      <c r="F1817" s="86" t="n">
        <v>976</v>
      </c>
      <c r="G1817" t="inlineStr">
        <is>
          <t>×</t>
        </is>
      </c>
      <c r="H1817" s="87" t="n">
        <v>2</v>
      </c>
      <c r="I1817" s="214">
        <f>C1817*H1817</f>
        <v/>
      </c>
      <c r="J1817" s="29" t="n"/>
      <c r="K1817" s="106" t="n"/>
      <c r="L1817" s="97" t="n"/>
      <c r="M1817" s="97" t="n"/>
      <c r="N1817" s="105" t="inlineStr">
        <is>
          <t>27×105</t>
        </is>
      </c>
      <c r="O1817" s="99">
        <f>F1817</f>
        <v/>
      </c>
      <c r="P1817" s="99">
        <f>SUM(I1817)</f>
        <v/>
      </c>
      <c r="Q1817" s="117" t="n"/>
      <c r="R1817" s="118" t="n"/>
      <c r="S1817" s="118" t="n"/>
      <c r="T1817" s="119" t="n"/>
      <c r="U1817" s="120" t="n"/>
      <c r="V1817" s="120" t="n"/>
      <c r="W1817" s="121" t="n"/>
      <c r="X1817" s="122" t="n"/>
      <c r="Y1817" s="122" t="n"/>
      <c r="Z1817" s="143" t="n"/>
      <c r="AA1817" s="140" t="n"/>
      <c r="AB1817" s="140" t="n"/>
      <c r="AC1817" s="144" t="n"/>
      <c r="AD1817" s="142" t="n"/>
      <c r="AE1817" s="142" t="n"/>
    </row>
    <row r="1818" ht="15" customHeight="1" thickBot="1">
      <c r="B1818" s="88" t="inlineStr">
        <is>
          <t>45MY09H-L</t>
        </is>
      </c>
      <c r="C1818" s="89">
        <f>SUMIF(数量表!D:H,B1818,数量表!H:H)</f>
        <v/>
      </c>
      <c r="D1818" s="89" t="n">
        <v>27</v>
      </c>
      <c r="E1818" s="89" t="n">
        <v>105</v>
      </c>
      <c r="F1818" s="90" t="n">
        <v>768</v>
      </c>
      <c r="G1818" s="89" t="inlineStr">
        <is>
          <t>×</t>
        </is>
      </c>
      <c r="H1818" s="91" t="n">
        <v>1</v>
      </c>
      <c r="I1818" s="213">
        <f>C1818*H1818</f>
        <v/>
      </c>
      <c r="J1818" s="29" t="n"/>
      <c r="K1818" s="106" t="n"/>
      <c r="L1818" s="97" t="n"/>
      <c r="M1818" s="97" t="n"/>
      <c r="N1818" s="105" t="inlineStr">
        <is>
          <t>27×105</t>
        </is>
      </c>
      <c r="O1818" s="99">
        <f>F1818</f>
        <v/>
      </c>
      <c r="P1818" s="99">
        <f>SUM(I1818)</f>
        <v/>
      </c>
      <c r="Q1818" s="117" t="n"/>
      <c r="R1818" s="118" t="n"/>
      <c r="S1818" s="118" t="n"/>
      <c r="T1818" s="119" t="n"/>
      <c r="U1818" s="120" t="n"/>
      <c r="V1818" s="120" t="n"/>
      <c r="W1818" s="121" t="n"/>
      <c r="X1818" s="122" t="n"/>
      <c r="Y1818" s="122" t="n"/>
      <c r="Z1818" s="143" t="n"/>
      <c r="AA1818" s="140" t="n"/>
      <c r="AB1818" s="140" t="n"/>
      <c r="AC1818" s="144" t="n"/>
      <c r="AD1818" s="142" t="n"/>
      <c r="AE1818" s="142" t="n"/>
    </row>
    <row r="1819" ht="15" customHeight="1" thickBot="1">
      <c r="B1819" s="79" t="inlineStr">
        <is>
          <t>45MY09HL-L</t>
        </is>
      </c>
      <c r="C1819" s="89">
        <f>SUMIF(数量表!D:H,B1819,数量表!H:H)</f>
        <v/>
      </c>
      <c r="D1819" s="80" t="n">
        <v>27</v>
      </c>
      <c r="E1819" s="80" t="n">
        <v>105</v>
      </c>
      <c r="F1819" s="81" t="n">
        <v>500</v>
      </c>
      <c r="G1819" s="80" t="inlineStr">
        <is>
          <t>×</t>
        </is>
      </c>
      <c r="H1819" s="82" t="n">
        <v>1</v>
      </c>
      <c r="I1819" s="212">
        <f>C1819*H1819</f>
        <v/>
      </c>
      <c r="J1819" s="29" t="n"/>
      <c r="K1819" s="106" t="n"/>
      <c r="L1819" s="97" t="n"/>
      <c r="M1819" s="97" t="n"/>
      <c r="N1819" s="105" t="inlineStr">
        <is>
          <t>27×105</t>
        </is>
      </c>
      <c r="O1819" s="99">
        <f>F1819</f>
        <v/>
      </c>
      <c r="P1819" s="99">
        <f>SUM(I1819)</f>
        <v/>
      </c>
      <c r="Q1819" s="117" t="n"/>
      <c r="R1819" s="118" t="n"/>
      <c r="S1819" s="118" t="n"/>
      <c r="T1819" s="119" t="n"/>
      <c r="U1819" s="120" t="n"/>
      <c r="V1819" s="120" t="n"/>
      <c r="W1819" s="121" t="n"/>
      <c r="X1819" s="122" t="n"/>
      <c r="Y1819" s="122" t="n"/>
      <c r="Z1819" s="143" t="n"/>
      <c r="AA1819" s="140" t="n"/>
      <c r="AB1819" s="140" t="n"/>
      <c r="AC1819" s="144" t="n"/>
      <c r="AD1819" s="142" t="n"/>
      <c r="AE1819" s="142" t="n"/>
    </row>
    <row r="1820" ht="15" customHeight="1" thickBot="1">
      <c r="B1820" s="85" t="inlineStr">
        <is>
          <t>45MY09HL-L</t>
        </is>
      </c>
      <c r="C1820" s="89">
        <f>SUMIF(数量表!D:H,B1820,数量表!H:H)</f>
        <v/>
      </c>
      <c r="D1820" t="n">
        <v>27</v>
      </c>
      <c r="E1820" t="n">
        <v>105</v>
      </c>
      <c r="F1820" s="86" t="n">
        <v>760</v>
      </c>
      <c r="G1820" t="inlineStr">
        <is>
          <t>×</t>
        </is>
      </c>
      <c r="H1820" s="87" t="n">
        <v>2</v>
      </c>
      <c r="I1820" s="214">
        <f>C1820*H1820</f>
        <v/>
      </c>
      <c r="J1820" s="29" t="n"/>
      <c r="K1820" s="106" t="n"/>
      <c r="L1820" s="97" t="n"/>
      <c r="M1820" s="97" t="n"/>
      <c r="N1820" s="105" t="inlineStr">
        <is>
          <t>27×105</t>
        </is>
      </c>
      <c r="O1820" s="99">
        <f>F1820</f>
        <v/>
      </c>
      <c r="P1820" s="99">
        <f>SUM(I1820)</f>
        <v/>
      </c>
      <c r="Q1820" s="117" t="n"/>
      <c r="R1820" s="118" t="n"/>
      <c r="S1820" s="118" t="n"/>
      <c r="T1820" s="119" t="n"/>
      <c r="U1820" s="120" t="n"/>
      <c r="V1820" s="120" t="n"/>
      <c r="W1820" s="121" t="n"/>
      <c r="X1820" s="122" t="n"/>
      <c r="Y1820" s="122" t="n"/>
      <c r="Z1820" s="143" t="n"/>
      <c r="AA1820" s="140" t="n"/>
      <c r="AB1820" s="140" t="n"/>
      <c r="AC1820" s="144" t="n"/>
      <c r="AD1820" s="142" t="n"/>
      <c r="AE1820" s="142" t="n"/>
    </row>
    <row r="1821" ht="15" customHeight="1" thickBot="1">
      <c r="B1821" s="85" t="inlineStr">
        <is>
          <t>45MY09HL-L</t>
        </is>
      </c>
      <c r="C1821" s="89">
        <f>SUMIF(数量表!D:H,B1821,数量表!H:H)</f>
        <v/>
      </c>
      <c r="D1821" t="n">
        <v>27</v>
      </c>
      <c r="E1821" t="n">
        <v>105</v>
      </c>
      <c r="F1821" s="86" t="n">
        <v>976</v>
      </c>
      <c r="G1821" t="inlineStr">
        <is>
          <t>×</t>
        </is>
      </c>
      <c r="H1821" s="87" t="n">
        <v>2</v>
      </c>
      <c r="I1821" s="214">
        <f>C1821*H1821</f>
        <v/>
      </c>
      <c r="J1821" s="29" t="n"/>
      <c r="K1821" s="106" t="n"/>
      <c r="L1821" s="97" t="n"/>
      <c r="M1821" s="97" t="n"/>
      <c r="N1821" s="105" t="inlineStr">
        <is>
          <t>27×105</t>
        </is>
      </c>
      <c r="O1821" s="99">
        <f>F1821</f>
        <v/>
      </c>
      <c r="P1821" s="99">
        <f>SUM(I1821)</f>
        <v/>
      </c>
      <c r="Q1821" s="117" t="n"/>
      <c r="R1821" s="118" t="n"/>
      <c r="S1821" s="118" t="n"/>
      <c r="T1821" s="119" t="n"/>
      <c r="U1821" s="120" t="n"/>
      <c r="V1821" s="120" t="n"/>
      <c r="W1821" s="121" t="n"/>
      <c r="X1821" s="122" t="n"/>
      <c r="Y1821" s="122" t="n"/>
      <c r="Z1821" s="143" t="n"/>
      <c r="AA1821" s="140" t="n"/>
      <c r="AB1821" s="140" t="n"/>
      <c r="AC1821" s="144" t="n"/>
      <c r="AD1821" s="142" t="n"/>
      <c r="AE1821" s="142" t="n"/>
    </row>
    <row r="1822" ht="15" customHeight="1" thickBot="1">
      <c r="B1822" s="85" t="inlineStr">
        <is>
          <t>45MY09HL-L</t>
        </is>
      </c>
      <c r="C1822" s="89">
        <f>SUMIF(数量表!D:H,B1822,数量表!H:H)</f>
        <v/>
      </c>
      <c r="D1822" t="n">
        <v>27</v>
      </c>
      <c r="E1822" t="n">
        <v>105</v>
      </c>
      <c r="F1822" s="86" t="n">
        <v>768</v>
      </c>
      <c r="G1822" t="inlineStr">
        <is>
          <t>×</t>
        </is>
      </c>
      <c r="H1822" s="87" t="n">
        <v>1</v>
      </c>
      <c r="I1822" s="214">
        <f>C1822*H1822</f>
        <v/>
      </c>
      <c r="J1822" s="29" t="n"/>
      <c r="K1822" s="106" t="n"/>
      <c r="L1822" s="97" t="n"/>
      <c r="M1822" s="97" t="n"/>
      <c r="N1822" s="105" t="inlineStr">
        <is>
          <t>27×105</t>
        </is>
      </c>
      <c r="O1822" s="99">
        <f>F1822</f>
        <v/>
      </c>
      <c r="P1822" s="99">
        <f>SUM(I1822)</f>
        <v/>
      </c>
      <c r="Q1822" s="117" t="n"/>
      <c r="R1822" s="118" t="n"/>
      <c r="S1822" s="118" t="n"/>
      <c r="T1822" s="119" t="n"/>
      <c r="U1822" s="120" t="n"/>
      <c r="V1822" s="120" t="n"/>
      <c r="W1822" s="121" t="n"/>
      <c r="X1822" s="122" t="n"/>
      <c r="Y1822" s="122" t="n"/>
      <c r="Z1822" s="143" t="n"/>
      <c r="AA1822" s="140" t="n"/>
      <c r="AB1822" s="140" t="n"/>
      <c r="AC1822" s="144" t="n"/>
      <c r="AD1822" s="142" t="n"/>
      <c r="AE1822" s="142" t="n"/>
    </row>
    <row r="1823" ht="15" customHeight="1" thickBot="1">
      <c r="B1823" s="88" t="inlineStr">
        <is>
          <t>45MY09HL-L</t>
        </is>
      </c>
      <c r="C1823" s="89">
        <f>SUMIF(数量表!D:H,B1823,数量表!H:H)</f>
        <v/>
      </c>
      <c r="D1823" s="89" t="n">
        <v>27</v>
      </c>
      <c r="E1823" s="89" t="n">
        <v>105</v>
      </c>
      <c r="F1823" s="90" t="n">
        <v>2298</v>
      </c>
      <c r="G1823" s="89" t="inlineStr">
        <is>
          <t>×</t>
        </is>
      </c>
      <c r="H1823" s="91" t="n">
        <v>1</v>
      </c>
      <c r="I1823" s="213">
        <f>C1823*H1823</f>
        <v/>
      </c>
      <c r="J1823" s="29" t="n"/>
      <c r="K1823" s="106" t="n"/>
      <c r="L1823" s="97" t="n"/>
      <c r="M1823" s="97" t="n"/>
      <c r="N1823" s="105" t="inlineStr">
        <is>
          <t>27×105</t>
        </is>
      </c>
      <c r="O1823" s="99">
        <f>F1823</f>
        <v/>
      </c>
      <c r="P1823" s="99">
        <f>SUM(I1823)</f>
        <v/>
      </c>
      <c r="Q1823" s="117" t="n"/>
      <c r="R1823" s="118" t="n"/>
      <c r="S1823" s="118" t="n"/>
      <c r="T1823" s="119" t="n"/>
      <c r="U1823" s="120" t="n"/>
      <c r="V1823" s="120" t="n"/>
      <c r="W1823" s="121" t="n"/>
      <c r="X1823" s="122" t="n"/>
      <c r="Y1823" s="122" t="n"/>
      <c r="Z1823" s="143" t="n"/>
      <c r="AA1823" s="140" t="n"/>
      <c r="AB1823" s="140" t="n"/>
      <c r="AC1823" s="144" t="n"/>
      <c r="AD1823" s="142" t="n"/>
      <c r="AE1823" s="142" t="n"/>
    </row>
    <row r="1824" ht="15" customHeight="1" thickBot="1">
      <c r="B1824" s="79" t="inlineStr">
        <is>
          <t>45MY09HR-R</t>
        </is>
      </c>
      <c r="C1824" s="89">
        <f>SUMIF(数量表!D:H,B1824,数量表!H:H)</f>
        <v/>
      </c>
      <c r="D1824" s="80" t="n">
        <v>27</v>
      </c>
      <c r="E1824" s="80" t="n">
        <v>105</v>
      </c>
      <c r="F1824" s="81" t="n">
        <v>500</v>
      </c>
      <c r="G1824" s="80" t="inlineStr">
        <is>
          <t>×</t>
        </is>
      </c>
      <c r="H1824" s="82" t="n">
        <v>1</v>
      </c>
      <c r="I1824" s="212">
        <f>C1824*H1824</f>
        <v/>
      </c>
      <c r="J1824" s="29" t="n"/>
      <c r="K1824" s="106" t="n"/>
      <c r="L1824" s="97" t="n"/>
      <c r="M1824" s="97" t="n"/>
      <c r="N1824" s="105" t="inlineStr">
        <is>
          <t>27×105</t>
        </is>
      </c>
      <c r="O1824" s="99">
        <f>F1824</f>
        <v/>
      </c>
      <c r="P1824" s="99">
        <f>SUM(I1824)</f>
        <v/>
      </c>
      <c r="Q1824" s="117" t="n"/>
      <c r="R1824" s="118" t="n"/>
      <c r="S1824" s="118" t="n"/>
      <c r="T1824" s="119" t="n"/>
      <c r="U1824" s="120" t="n"/>
      <c r="V1824" s="120" t="n"/>
      <c r="W1824" s="121" t="n"/>
      <c r="X1824" s="122" t="n"/>
      <c r="Y1824" s="122" t="n"/>
      <c r="Z1824" s="143" t="n"/>
      <c r="AA1824" s="140" t="n"/>
      <c r="AB1824" s="140" t="n"/>
      <c r="AC1824" s="144" t="n"/>
      <c r="AD1824" s="142" t="n"/>
      <c r="AE1824" s="142" t="n"/>
    </row>
    <row r="1825" ht="15" customHeight="1" thickBot="1">
      <c r="B1825" s="85" t="inlineStr">
        <is>
          <t>45MY09HR-R</t>
        </is>
      </c>
      <c r="C1825" s="89">
        <f>SUMIF(数量表!D:H,B1825,数量表!H:H)</f>
        <v/>
      </c>
      <c r="D1825" t="n">
        <v>27</v>
      </c>
      <c r="E1825" t="n">
        <v>105</v>
      </c>
      <c r="F1825" s="86" t="n">
        <v>760</v>
      </c>
      <c r="G1825" t="inlineStr">
        <is>
          <t>×</t>
        </is>
      </c>
      <c r="H1825" s="87" t="n">
        <v>2</v>
      </c>
      <c r="I1825" s="214">
        <f>C1825*H1825</f>
        <v/>
      </c>
      <c r="J1825" s="29" t="n"/>
      <c r="K1825" s="106" t="n"/>
      <c r="L1825" s="97" t="n"/>
      <c r="M1825" s="97" t="n"/>
      <c r="N1825" s="105" t="inlineStr">
        <is>
          <t>27×105</t>
        </is>
      </c>
      <c r="O1825" s="99">
        <f>F1825</f>
        <v/>
      </c>
      <c r="P1825" s="99">
        <f>SUM(I1825)</f>
        <v/>
      </c>
      <c r="Q1825" s="117" t="n"/>
      <c r="R1825" s="118" t="n"/>
      <c r="S1825" s="118" t="n"/>
      <c r="T1825" s="119" t="n"/>
      <c r="U1825" s="120" t="n"/>
      <c r="V1825" s="120" t="n"/>
      <c r="W1825" s="121" t="n"/>
      <c r="X1825" s="122" t="n"/>
      <c r="Y1825" s="122" t="n"/>
      <c r="Z1825" s="143" t="n"/>
      <c r="AA1825" s="140" t="n"/>
      <c r="AB1825" s="140" t="n"/>
      <c r="AC1825" s="144" t="n"/>
      <c r="AD1825" s="142" t="n"/>
      <c r="AE1825" s="142" t="n"/>
    </row>
    <row r="1826" ht="15" customHeight="1" thickBot="1">
      <c r="B1826" s="85" t="inlineStr">
        <is>
          <t>45MY09HR-R</t>
        </is>
      </c>
      <c r="C1826" s="89">
        <f>SUMIF(数量表!D:H,B1826,数量表!H:H)</f>
        <v/>
      </c>
      <c r="D1826" t="n">
        <v>27</v>
      </c>
      <c r="E1826" t="n">
        <v>105</v>
      </c>
      <c r="F1826" s="86" t="n">
        <v>976</v>
      </c>
      <c r="G1826" t="inlineStr">
        <is>
          <t>×</t>
        </is>
      </c>
      <c r="H1826" s="87" t="n">
        <v>2</v>
      </c>
      <c r="I1826" s="214">
        <f>C1826*H1826</f>
        <v/>
      </c>
      <c r="J1826" s="29" t="n"/>
      <c r="K1826" s="106" t="n"/>
      <c r="L1826" s="97" t="n"/>
      <c r="M1826" s="97" t="n"/>
      <c r="N1826" s="105" t="inlineStr">
        <is>
          <t>27×105</t>
        </is>
      </c>
      <c r="O1826" s="99">
        <f>F1826</f>
        <v/>
      </c>
      <c r="P1826" s="99">
        <f>SUM(I1826)</f>
        <v/>
      </c>
      <c r="Q1826" s="117" t="n"/>
      <c r="R1826" s="118" t="n"/>
      <c r="S1826" s="118" t="n"/>
      <c r="T1826" s="119" t="n"/>
      <c r="U1826" s="120" t="n"/>
      <c r="V1826" s="120" t="n"/>
      <c r="W1826" s="121" t="n"/>
      <c r="X1826" s="122" t="n"/>
      <c r="Y1826" s="122" t="n"/>
      <c r="Z1826" s="143" t="n"/>
      <c r="AA1826" s="140" t="n"/>
      <c r="AB1826" s="140" t="n"/>
      <c r="AC1826" s="144" t="n"/>
      <c r="AD1826" s="142" t="n"/>
      <c r="AE1826" s="142" t="n"/>
    </row>
    <row r="1827" ht="15" customHeight="1" thickBot="1">
      <c r="B1827" s="85" t="inlineStr">
        <is>
          <t>45MY09HR-R</t>
        </is>
      </c>
      <c r="C1827" s="89">
        <f>SUMIF(数量表!D:H,B1827,数量表!H:H)</f>
        <v/>
      </c>
      <c r="D1827" t="n">
        <v>27</v>
      </c>
      <c r="E1827" t="n">
        <v>105</v>
      </c>
      <c r="F1827" s="86" t="n">
        <v>768</v>
      </c>
      <c r="G1827" t="inlineStr">
        <is>
          <t>×</t>
        </is>
      </c>
      <c r="H1827" s="87" t="n">
        <v>1</v>
      </c>
      <c r="I1827" s="214">
        <f>C1827*H1827</f>
        <v/>
      </c>
      <c r="J1827" s="29" t="n"/>
      <c r="K1827" s="106" t="n"/>
      <c r="L1827" s="97" t="n"/>
      <c r="M1827" s="97" t="n"/>
      <c r="N1827" s="105" t="inlineStr">
        <is>
          <t>27×105</t>
        </is>
      </c>
      <c r="O1827" s="99">
        <f>F1827</f>
        <v/>
      </c>
      <c r="P1827" s="99">
        <f>SUM(I1827)</f>
        <v/>
      </c>
      <c r="Q1827" s="117" t="n"/>
      <c r="R1827" s="118" t="n"/>
      <c r="S1827" s="118" t="n"/>
      <c r="T1827" s="119" t="n"/>
      <c r="U1827" s="120" t="n"/>
      <c r="V1827" s="120" t="n"/>
      <c r="W1827" s="121" t="n"/>
      <c r="X1827" s="122" t="n"/>
      <c r="Y1827" s="122" t="n"/>
      <c r="Z1827" s="143" t="n"/>
      <c r="AA1827" s="140" t="n"/>
      <c r="AB1827" s="140" t="n"/>
      <c r="AC1827" s="144" t="n"/>
      <c r="AD1827" s="142" t="n"/>
      <c r="AE1827" s="142" t="n"/>
    </row>
    <row r="1828" ht="15" customHeight="1" thickBot="1">
      <c r="B1828" s="88" t="inlineStr">
        <is>
          <t>45MY09HR-R</t>
        </is>
      </c>
      <c r="C1828" s="89">
        <f>SUMIF(数量表!D:H,B1828,数量表!H:H)</f>
        <v/>
      </c>
      <c r="D1828" s="89" t="n">
        <v>27</v>
      </c>
      <c r="E1828" s="89" t="n">
        <v>105</v>
      </c>
      <c r="F1828" s="90" t="n">
        <v>2298</v>
      </c>
      <c r="G1828" s="89" t="inlineStr">
        <is>
          <t>×</t>
        </is>
      </c>
      <c r="H1828" s="91" t="n">
        <v>1</v>
      </c>
      <c r="I1828" s="213">
        <f>C1828*H1828</f>
        <v/>
      </c>
      <c r="J1828" s="29" t="n"/>
      <c r="K1828" s="106" t="n"/>
      <c r="L1828" s="97" t="n"/>
      <c r="M1828" s="97" t="n"/>
      <c r="N1828" s="105" t="inlineStr">
        <is>
          <t>27×105</t>
        </is>
      </c>
      <c r="O1828" s="99">
        <f>F1828</f>
        <v/>
      </c>
      <c r="P1828" s="99">
        <f>SUM(I1828)</f>
        <v/>
      </c>
      <c r="Q1828" s="117" t="n"/>
      <c r="R1828" s="118" t="n"/>
      <c r="S1828" s="118" t="n"/>
      <c r="T1828" s="119" t="n"/>
      <c r="U1828" s="120" t="n"/>
      <c r="V1828" s="120" t="n"/>
      <c r="W1828" s="121" t="n"/>
      <c r="X1828" s="122" t="n"/>
      <c r="Y1828" s="122" t="n"/>
      <c r="Z1828" s="143" t="n"/>
      <c r="AA1828" s="140" t="n"/>
      <c r="AB1828" s="140" t="n"/>
      <c r="AC1828" s="144" t="n"/>
      <c r="AD1828" s="142" t="n"/>
      <c r="AE1828" s="142" t="n"/>
    </row>
    <row r="1829" ht="15" customHeight="1" thickBot="1">
      <c r="B1829" s="79" t="inlineStr">
        <is>
          <t>90MY09H-L</t>
        </is>
      </c>
      <c r="C1829" s="89">
        <f>SUMIF(数量表!D:H,B1829,数量表!H:H)</f>
        <v/>
      </c>
      <c r="D1829" s="80" t="n">
        <v>27</v>
      </c>
      <c r="E1829" s="80" t="n">
        <v>105</v>
      </c>
      <c r="F1829" s="81" t="n">
        <v>250</v>
      </c>
      <c r="G1829" s="80" t="inlineStr">
        <is>
          <t>×</t>
        </is>
      </c>
      <c r="H1829" s="82" t="n">
        <v>1</v>
      </c>
      <c r="I1829" s="212">
        <f>C1829*H1829</f>
        <v/>
      </c>
      <c r="J1829" s="29" t="n"/>
      <c r="K1829" s="106" t="n"/>
      <c r="L1829" s="97" t="n"/>
      <c r="M1829" s="97" t="n"/>
      <c r="N1829" s="105" t="inlineStr">
        <is>
          <t>27×105</t>
        </is>
      </c>
      <c r="O1829" s="99">
        <f>F1829</f>
        <v/>
      </c>
      <c r="P1829" s="99">
        <f>SUM(I1829)</f>
        <v/>
      </c>
      <c r="Q1829" s="117" t="n"/>
      <c r="R1829" s="118" t="n"/>
      <c r="S1829" s="118" t="n"/>
      <c r="T1829" s="119" t="n"/>
      <c r="U1829" s="120" t="n"/>
      <c r="V1829" s="120" t="n"/>
      <c r="W1829" s="121" t="n"/>
      <c r="X1829" s="122" t="n"/>
      <c r="Y1829" s="122" t="n"/>
      <c r="Z1829" s="143" t="n"/>
      <c r="AA1829" s="140" t="n"/>
      <c r="AB1829" s="140" t="n"/>
      <c r="AC1829" s="144" t="n"/>
      <c r="AD1829" s="142" t="n"/>
      <c r="AE1829" s="142" t="n"/>
    </row>
    <row r="1830" ht="15" customHeight="1" thickBot="1">
      <c r="B1830" s="85" t="inlineStr">
        <is>
          <t>90MY09H-L</t>
        </is>
      </c>
      <c r="C1830" s="89">
        <f>SUMIF(数量表!D:H,B1830,数量表!H:H)</f>
        <v/>
      </c>
      <c r="D1830" t="n">
        <v>27</v>
      </c>
      <c r="E1830" t="n">
        <v>105</v>
      </c>
      <c r="F1830" s="86" t="n">
        <v>800</v>
      </c>
      <c r="G1830" t="inlineStr">
        <is>
          <t>×</t>
        </is>
      </c>
      <c r="H1830" s="87" t="n">
        <v>2</v>
      </c>
      <c r="I1830" s="214">
        <f>C1830*H1830</f>
        <v/>
      </c>
      <c r="J1830" s="29" t="n"/>
      <c r="K1830" s="106" t="n"/>
      <c r="L1830" s="97" t="n"/>
      <c r="M1830" s="97" t="n"/>
      <c r="N1830" s="105" t="inlineStr">
        <is>
          <t>27×105</t>
        </is>
      </c>
      <c r="O1830" s="99">
        <f>F1830</f>
        <v/>
      </c>
      <c r="P1830" s="99">
        <f>SUM(I1830)</f>
        <v/>
      </c>
      <c r="Q1830" s="117" t="n"/>
      <c r="R1830" s="118" t="n"/>
      <c r="S1830" s="118" t="n"/>
      <c r="T1830" s="119" t="n"/>
      <c r="U1830" s="120" t="n"/>
      <c r="V1830" s="120" t="n"/>
      <c r="W1830" s="121" t="n"/>
      <c r="X1830" s="122" t="n"/>
      <c r="Y1830" s="122" t="n"/>
      <c r="Z1830" s="143" t="n"/>
      <c r="AA1830" s="140" t="n"/>
      <c r="AB1830" s="140" t="n"/>
      <c r="AC1830" s="144" t="n"/>
      <c r="AD1830" s="142" t="n"/>
      <c r="AE1830" s="142" t="n"/>
    </row>
    <row r="1831" ht="15" customHeight="1" thickBot="1">
      <c r="B1831" s="85" t="inlineStr">
        <is>
          <t>90MY09H-L</t>
        </is>
      </c>
      <c r="C1831" s="89">
        <f>SUMIF(数量表!D:H,B1831,数量表!H:H)</f>
        <v/>
      </c>
      <c r="D1831" t="n">
        <v>27</v>
      </c>
      <c r="E1831" t="n">
        <v>105</v>
      </c>
      <c r="F1831" s="86" t="n">
        <v>976</v>
      </c>
      <c r="G1831" t="inlineStr">
        <is>
          <t>×</t>
        </is>
      </c>
      <c r="H1831" s="87" t="n">
        <v>2</v>
      </c>
      <c r="I1831" s="214">
        <f>C1831*H1831</f>
        <v/>
      </c>
      <c r="J1831" s="29" t="n"/>
      <c r="K1831" s="106" t="n"/>
      <c r="L1831" s="97" t="n"/>
      <c r="M1831" s="97" t="n"/>
      <c r="N1831" s="105" t="inlineStr">
        <is>
          <t>27×105</t>
        </is>
      </c>
      <c r="O1831" s="99">
        <f>F1831</f>
        <v/>
      </c>
      <c r="P1831" s="99">
        <f>SUM(I1831)</f>
        <v/>
      </c>
      <c r="Q1831" s="117" t="n"/>
      <c r="R1831" s="118" t="n"/>
      <c r="S1831" s="118" t="n"/>
      <c r="T1831" s="119" t="n"/>
      <c r="U1831" s="120" t="n"/>
      <c r="V1831" s="120" t="n"/>
      <c r="W1831" s="121" t="n"/>
      <c r="X1831" s="122" t="n"/>
      <c r="Y1831" s="122" t="n"/>
      <c r="Z1831" s="143" t="n"/>
      <c r="AA1831" s="140" t="n"/>
      <c r="AB1831" s="140" t="n"/>
      <c r="AC1831" s="144" t="n"/>
      <c r="AD1831" s="142" t="n"/>
      <c r="AE1831" s="142" t="n"/>
    </row>
    <row r="1832" ht="15" customHeight="1" thickBot="1">
      <c r="B1832" s="88" t="inlineStr">
        <is>
          <t>90MY09H-L</t>
        </is>
      </c>
      <c r="C1832" s="89">
        <f>SUMIF(数量表!D:H,B1832,数量表!H:H)</f>
        <v/>
      </c>
      <c r="D1832" s="89" t="n">
        <v>27</v>
      </c>
      <c r="E1832" s="89" t="n">
        <v>105</v>
      </c>
      <c r="F1832" s="90" t="n">
        <v>768</v>
      </c>
      <c r="G1832" s="89" t="inlineStr">
        <is>
          <t>×</t>
        </is>
      </c>
      <c r="H1832" s="91" t="n">
        <v>1</v>
      </c>
      <c r="I1832" s="213">
        <f>C1832*H1832</f>
        <v/>
      </c>
      <c r="J1832" s="29" t="n"/>
      <c r="K1832" s="106" t="n"/>
      <c r="L1832" s="97" t="n"/>
      <c r="M1832" s="97" t="n"/>
      <c r="N1832" s="105" t="inlineStr">
        <is>
          <t>27×105</t>
        </is>
      </c>
      <c r="O1832" s="99">
        <f>F1832</f>
        <v/>
      </c>
      <c r="P1832" s="99">
        <f>SUM(I1832)</f>
        <v/>
      </c>
      <c r="Q1832" s="117" t="n"/>
      <c r="R1832" s="118" t="n"/>
      <c r="S1832" s="118" t="n"/>
      <c r="T1832" s="119" t="n"/>
      <c r="U1832" s="120" t="n"/>
      <c r="V1832" s="120" t="n"/>
      <c r="W1832" s="121" t="n"/>
      <c r="X1832" s="122" t="n"/>
      <c r="Y1832" s="122" t="n"/>
      <c r="Z1832" s="143" t="n"/>
      <c r="AA1832" s="140" t="n"/>
      <c r="AB1832" s="140" t="n"/>
      <c r="AC1832" s="144" t="n"/>
      <c r="AD1832" s="142" t="n"/>
      <c r="AE1832" s="142" t="n"/>
    </row>
    <row r="1833" ht="15" customHeight="1" thickBot="1">
      <c r="B1833" s="79" t="inlineStr">
        <is>
          <t>90MY09HL-L</t>
        </is>
      </c>
      <c r="C1833" s="89">
        <f>SUMIF(数量表!D:H,B1833,数量表!H:H)</f>
        <v/>
      </c>
      <c r="D1833" s="80" t="n">
        <v>27</v>
      </c>
      <c r="E1833" s="80" t="n">
        <v>105</v>
      </c>
      <c r="F1833" s="81" t="n">
        <v>250</v>
      </c>
      <c r="G1833" s="80" t="inlineStr">
        <is>
          <t>×</t>
        </is>
      </c>
      <c r="H1833" s="82" t="n">
        <v>1</v>
      </c>
      <c r="I1833" s="212">
        <f>C1833*H1833</f>
        <v/>
      </c>
      <c r="J1833" s="29" t="n"/>
      <c r="K1833" s="106" t="n"/>
      <c r="L1833" s="97" t="n"/>
      <c r="M1833" s="97" t="n"/>
      <c r="N1833" s="105" t="inlineStr">
        <is>
          <t>27×105</t>
        </is>
      </c>
      <c r="O1833" s="99">
        <f>F1833</f>
        <v/>
      </c>
      <c r="P1833" s="99">
        <f>SUM(I1833)</f>
        <v/>
      </c>
      <c r="Q1833" s="117" t="n"/>
      <c r="R1833" s="118" t="n"/>
      <c r="S1833" s="118" t="n"/>
      <c r="T1833" s="119" t="n"/>
      <c r="U1833" s="120" t="n"/>
      <c r="V1833" s="120" t="n"/>
      <c r="W1833" s="121" t="n"/>
      <c r="X1833" s="122" t="n"/>
      <c r="Y1833" s="122" t="n"/>
      <c r="Z1833" s="143" t="n"/>
      <c r="AA1833" s="140" t="n"/>
      <c r="AB1833" s="140" t="n"/>
      <c r="AC1833" s="144" t="n"/>
      <c r="AD1833" s="142" t="n"/>
      <c r="AE1833" s="142" t="n"/>
    </row>
    <row r="1834" ht="15" customHeight="1" thickBot="1">
      <c r="B1834" s="85" t="inlineStr">
        <is>
          <t>90MY09HL-L</t>
        </is>
      </c>
      <c r="C1834" s="89">
        <f>SUMIF(数量表!D:H,B1834,数量表!H:H)</f>
        <v/>
      </c>
      <c r="D1834" t="n">
        <v>27</v>
      </c>
      <c r="E1834" t="n">
        <v>105</v>
      </c>
      <c r="F1834" s="86" t="n">
        <v>760</v>
      </c>
      <c r="G1834" t="inlineStr">
        <is>
          <t>×</t>
        </is>
      </c>
      <c r="H1834" s="87" t="n">
        <v>2</v>
      </c>
      <c r="I1834" s="214">
        <f>C1834*H1834</f>
        <v/>
      </c>
      <c r="J1834" s="29" t="n"/>
      <c r="K1834" s="106" t="n"/>
      <c r="L1834" s="97" t="n"/>
      <c r="M1834" s="97" t="n"/>
      <c r="N1834" s="105" t="inlineStr">
        <is>
          <t>27×105</t>
        </is>
      </c>
      <c r="O1834" s="99">
        <f>F1834</f>
        <v/>
      </c>
      <c r="P1834" s="99">
        <f>SUM(I1834)</f>
        <v/>
      </c>
      <c r="Q1834" s="117" t="n"/>
      <c r="R1834" s="118" t="n"/>
      <c r="S1834" s="118" t="n"/>
      <c r="T1834" s="119" t="n"/>
      <c r="U1834" s="120" t="n"/>
      <c r="V1834" s="120" t="n"/>
      <c r="W1834" s="121" t="n"/>
      <c r="X1834" s="122" t="n"/>
      <c r="Y1834" s="122" t="n"/>
      <c r="Z1834" s="143" t="n"/>
      <c r="AA1834" s="140" t="n"/>
      <c r="AB1834" s="140" t="n"/>
      <c r="AC1834" s="144" t="n"/>
      <c r="AD1834" s="142" t="n"/>
      <c r="AE1834" s="142" t="n"/>
    </row>
    <row r="1835" ht="15" customHeight="1" thickBot="1">
      <c r="B1835" s="85" t="inlineStr">
        <is>
          <t>90MY09HL-L</t>
        </is>
      </c>
      <c r="C1835" s="89">
        <f>SUMIF(数量表!D:H,B1835,数量表!H:H)</f>
        <v/>
      </c>
      <c r="D1835" t="n">
        <v>27</v>
      </c>
      <c r="E1835" t="n">
        <v>105</v>
      </c>
      <c r="F1835" s="86" t="n">
        <v>976</v>
      </c>
      <c r="G1835" t="inlineStr">
        <is>
          <t>×</t>
        </is>
      </c>
      <c r="H1835" s="87" t="n">
        <v>2</v>
      </c>
      <c r="I1835" s="214">
        <f>C1835*H1835</f>
        <v/>
      </c>
      <c r="J1835" s="29" t="n"/>
      <c r="K1835" s="106" t="n"/>
      <c r="L1835" s="97" t="n"/>
      <c r="M1835" s="97" t="n"/>
      <c r="N1835" s="105" t="inlineStr">
        <is>
          <t>27×105</t>
        </is>
      </c>
      <c r="O1835" s="99">
        <f>F1835</f>
        <v/>
      </c>
      <c r="P1835" s="99">
        <f>SUM(I1835)</f>
        <v/>
      </c>
      <c r="Q1835" s="117" t="n"/>
      <c r="R1835" s="118" t="n"/>
      <c r="S1835" s="118" t="n"/>
      <c r="T1835" s="119" t="n"/>
      <c r="U1835" s="120" t="n"/>
      <c r="V1835" s="120" t="n"/>
      <c r="W1835" s="121" t="n"/>
      <c r="X1835" s="122" t="n"/>
      <c r="Y1835" s="122" t="n"/>
      <c r="Z1835" s="143" t="n"/>
      <c r="AA1835" s="140" t="n"/>
      <c r="AB1835" s="140" t="n"/>
      <c r="AC1835" s="144" t="n"/>
      <c r="AD1835" s="142" t="n"/>
      <c r="AE1835" s="142" t="n"/>
    </row>
    <row r="1836" ht="15" customHeight="1" thickBot="1">
      <c r="B1836" s="85" t="inlineStr">
        <is>
          <t>90MY09HL-L</t>
        </is>
      </c>
      <c r="C1836" s="89">
        <f>SUMIF(数量表!D:H,B1836,数量表!H:H)</f>
        <v/>
      </c>
      <c r="D1836" t="n">
        <v>27</v>
      </c>
      <c r="E1836" t="n">
        <v>105</v>
      </c>
      <c r="F1836" s="86" t="n">
        <v>768</v>
      </c>
      <c r="G1836" t="inlineStr">
        <is>
          <t>×</t>
        </is>
      </c>
      <c r="H1836" s="87" t="n">
        <v>1</v>
      </c>
      <c r="I1836" s="214">
        <f>C1836*H1836</f>
        <v/>
      </c>
      <c r="J1836" s="29" t="n"/>
      <c r="K1836" s="96" t="n"/>
      <c r="L1836" s="97" t="n"/>
      <c r="M1836" s="97" t="n"/>
      <c r="N1836" s="98" t="inlineStr">
        <is>
          <t>27×105</t>
        </is>
      </c>
      <c r="O1836" s="99">
        <f>F1836</f>
        <v/>
      </c>
      <c r="P1836" s="99">
        <f>SUM(I1836)</f>
        <v/>
      </c>
      <c r="Q1836" s="117" t="n"/>
      <c r="R1836" s="118" t="n"/>
      <c r="S1836" s="118" t="n"/>
      <c r="T1836" s="119" t="n"/>
      <c r="U1836" s="120" t="n"/>
      <c r="V1836" s="120" t="n"/>
      <c r="W1836" s="121" t="n"/>
      <c r="X1836" s="122" t="n"/>
      <c r="Y1836" s="122" t="n"/>
      <c r="Z1836" s="143" t="n"/>
      <c r="AA1836" s="140" t="n"/>
      <c r="AB1836" s="140" t="n"/>
      <c r="AC1836" s="144" t="n"/>
      <c r="AD1836" s="142" t="n"/>
      <c r="AE1836" s="142" t="n"/>
    </row>
    <row r="1837" ht="15" customHeight="1" thickBot="1">
      <c r="B1837" s="88" t="inlineStr">
        <is>
          <t>90MY09HL-L</t>
        </is>
      </c>
      <c r="C1837" s="89">
        <f>SUMIF(数量表!D:H,B1837,数量表!H:H)</f>
        <v/>
      </c>
      <c r="D1837" s="89" t="n">
        <v>27</v>
      </c>
      <c r="E1837" s="89" t="n">
        <v>105</v>
      </c>
      <c r="F1837" s="90" t="n">
        <v>2048</v>
      </c>
      <c r="G1837" s="89" t="inlineStr">
        <is>
          <t>×</t>
        </is>
      </c>
      <c r="H1837" s="91" t="n">
        <v>1</v>
      </c>
      <c r="I1837" s="213">
        <f>C1837*H1837</f>
        <v/>
      </c>
      <c r="J1837" s="29" t="n"/>
      <c r="K1837" s="96" t="n"/>
      <c r="L1837" s="97" t="n"/>
      <c r="M1837" s="97" t="n"/>
      <c r="N1837" s="98" t="inlineStr">
        <is>
          <t>27×105</t>
        </is>
      </c>
      <c r="O1837" s="99">
        <f>F1837</f>
        <v/>
      </c>
      <c r="P1837" s="99">
        <f>SUM(I1837)</f>
        <v/>
      </c>
      <c r="Q1837" s="117" t="n"/>
      <c r="R1837" s="118" t="n"/>
      <c r="S1837" s="118" t="n"/>
      <c r="T1837" s="119" t="n"/>
      <c r="U1837" s="120" t="n"/>
      <c r="V1837" s="120" t="n"/>
      <c r="W1837" s="121" t="n"/>
      <c r="X1837" s="122" t="n"/>
      <c r="Y1837" s="122" t="n"/>
      <c r="Z1837" s="143" t="n"/>
      <c r="AA1837" s="140" t="n"/>
      <c r="AB1837" s="140" t="n"/>
      <c r="AC1837" s="144" t="n"/>
      <c r="AD1837" s="142" t="n"/>
      <c r="AE1837" s="142" t="n"/>
    </row>
    <row r="1838" ht="15" customHeight="1" thickBot="1">
      <c r="B1838" s="79" t="inlineStr">
        <is>
          <t>90MY09HR-R</t>
        </is>
      </c>
      <c r="C1838" s="89">
        <f>SUMIF(数量表!D:H,B1838,数量表!H:H)</f>
        <v/>
      </c>
      <c r="D1838" s="80" t="n">
        <v>27</v>
      </c>
      <c r="E1838" s="80" t="n">
        <v>105</v>
      </c>
      <c r="F1838" s="81" t="n">
        <v>250</v>
      </c>
      <c r="G1838" s="80" t="inlineStr">
        <is>
          <t>×</t>
        </is>
      </c>
      <c r="H1838" s="82" t="n">
        <v>1</v>
      </c>
      <c r="I1838" s="212">
        <f>C1838*H1838</f>
        <v/>
      </c>
      <c r="J1838" s="29" t="n"/>
      <c r="K1838" s="96" t="n"/>
      <c r="L1838" s="97" t="n"/>
      <c r="M1838" s="97" t="n"/>
      <c r="N1838" s="98" t="inlineStr">
        <is>
          <t>27×105</t>
        </is>
      </c>
      <c r="O1838" s="99">
        <f>F1838</f>
        <v/>
      </c>
      <c r="P1838" s="99">
        <f>SUM(I1838)</f>
        <v/>
      </c>
      <c r="Q1838" s="117" t="n"/>
      <c r="R1838" s="118" t="n"/>
      <c r="S1838" s="118" t="n"/>
      <c r="T1838" s="119" t="n"/>
      <c r="U1838" s="120" t="n"/>
      <c r="V1838" s="120" t="n"/>
      <c r="W1838" s="121" t="n"/>
      <c r="X1838" s="122" t="n"/>
      <c r="Y1838" s="122" t="n"/>
      <c r="Z1838" s="143" t="n"/>
      <c r="AA1838" s="140" t="n"/>
      <c r="AB1838" s="140" t="n"/>
      <c r="AC1838" s="144" t="n"/>
      <c r="AD1838" s="142" t="n"/>
      <c r="AE1838" s="142" t="n"/>
    </row>
    <row r="1839" ht="15" customHeight="1" thickBot="1">
      <c r="B1839" s="85" t="inlineStr">
        <is>
          <t>90MY09HR-R</t>
        </is>
      </c>
      <c r="C1839" s="89">
        <f>SUMIF(数量表!D:H,B1839,数量表!H:H)</f>
        <v/>
      </c>
      <c r="D1839" t="n">
        <v>27</v>
      </c>
      <c r="E1839" t="n">
        <v>105</v>
      </c>
      <c r="F1839" s="86" t="n">
        <v>760</v>
      </c>
      <c r="G1839" t="inlineStr">
        <is>
          <t>×</t>
        </is>
      </c>
      <c r="H1839" s="87" t="n">
        <v>2</v>
      </c>
      <c r="I1839" s="214">
        <f>C1839*H1839</f>
        <v/>
      </c>
      <c r="J1839" s="29" t="n"/>
      <c r="K1839" s="96" t="n"/>
      <c r="L1839" s="97" t="n"/>
      <c r="M1839" s="97" t="n"/>
      <c r="N1839" s="98" t="inlineStr">
        <is>
          <t>27×105</t>
        </is>
      </c>
      <c r="O1839" s="99">
        <f>F1839</f>
        <v/>
      </c>
      <c r="P1839" s="99">
        <f>SUM(I1839)</f>
        <v/>
      </c>
      <c r="Q1839" s="117" t="n"/>
      <c r="R1839" s="118" t="n"/>
      <c r="S1839" s="118" t="n"/>
      <c r="T1839" s="119" t="n"/>
      <c r="U1839" s="120" t="n"/>
      <c r="V1839" s="120" t="n"/>
      <c r="W1839" s="121" t="n"/>
      <c r="X1839" s="122" t="n"/>
      <c r="Y1839" s="122" t="n"/>
      <c r="Z1839" s="143" t="n"/>
      <c r="AA1839" s="140" t="n"/>
      <c r="AB1839" s="140" t="n"/>
      <c r="AC1839" s="144" t="n"/>
      <c r="AD1839" s="142" t="n"/>
      <c r="AE1839" s="142" t="n"/>
    </row>
    <row r="1840" ht="15" customHeight="1" thickBot="1">
      <c r="B1840" s="85" t="inlineStr">
        <is>
          <t>90MY09HR-R</t>
        </is>
      </c>
      <c r="C1840" s="89">
        <f>SUMIF(数量表!D:H,B1840,数量表!H:H)</f>
        <v/>
      </c>
      <c r="D1840" t="n">
        <v>27</v>
      </c>
      <c r="E1840" t="n">
        <v>105</v>
      </c>
      <c r="F1840" s="86" t="n">
        <v>976</v>
      </c>
      <c r="G1840" t="inlineStr">
        <is>
          <t>×</t>
        </is>
      </c>
      <c r="H1840" s="87" t="n">
        <v>2</v>
      </c>
      <c r="I1840" s="214">
        <f>C1840*H1840</f>
        <v/>
      </c>
      <c r="J1840" s="29" t="n"/>
      <c r="K1840" s="96" t="n"/>
      <c r="L1840" s="97" t="n"/>
      <c r="M1840" s="97" t="n"/>
      <c r="N1840" s="98" t="inlineStr">
        <is>
          <t>27×105</t>
        </is>
      </c>
      <c r="O1840" s="99">
        <f>F1840</f>
        <v/>
      </c>
      <c r="P1840" s="99">
        <f>SUM(I1840)</f>
        <v/>
      </c>
      <c r="Q1840" s="117" t="n"/>
      <c r="R1840" s="118" t="n"/>
      <c r="S1840" s="118" t="n"/>
      <c r="T1840" s="119" t="n"/>
      <c r="U1840" s="120" t="n"/>
      <c r="V1840" s="120" t="n"/>
      <c r="W1840" s="121" t="n"/>
      <c r="X1840" s="122" t="n"/>
      <c r="Y1840" s="122" t="n"/>
      <c r="Z1840" s="143" t="n"/>
      <c r="AA1840" s="140" t="n"/>
      <c r="AB1840" s="140" t="n"/>
      <c r="AC1840" s="144" t="n"/>
      <c r="AD1840" s="142" t="n"/>
      <c r="AE1840" s="142" t="n"/>
    </row>
    <row r="1841" ht="15" customHeight="1" thickBot="1">
      <c r="B1841" s="85" t="inlineStr">
        <is>
          <t>90MY09HR-R</t>
        </is>
      </c>
      <c r="C1841" s="89">
        <f>SUMIF(数量表!D:H,B1841,数量表!H:H)</f>
        <v/>
      </c>
      <c r="D1841" t="n">
        <v>27</v>
      </c>
      <c r="E1841" t="n">
        <v>105</v>
      </c>
      <c r="F1841" s="86" t="n">
        <v>768</v>
      </c>
      <c r="G1841" t="inlineStr">
        <is>
          <t>×</t>
        </is>
      </c>
      <c r="H1841" s="87" t="n">
        <v>1</v>
      </c>
      <c r="I1841" s="214">
        <f>C1841*H1841</f>
        <v/>
      </c>
      <c r="J1841" s="29" t="n"/>
      <c r="K1841" s="96" t="n"/>
      <c r="L1841" s="97" t="n"/>
      <c r="M1841" s="97" t="n"/>
      <c r="N1841" s="98" t="inlineStr">
        <is>
          <t>27×105</t>
        </is>
      </c>
      <c r="O1841" s="99">
        <f>F1841</f>
        <v/>
      </c>
      <c r="P1841" s="99">
        <f>SUM(I1841)</f>
        <v/>
      </c>
      <c r="Q1841" s="117" t="n"/>
      <c r="R1841" s="118" t="n"/>
      <c r="S1841" s="118" t="n"/>
      <c r="T1841" s="119" t="n"/>
      <c r="U1841" s="120" t="n"/>
      <c r="V1841" s="120" t="n"/>
      <c r="W1841" s="121" t="n"/>
      <c r="X1841" s="122" t="n"/>
      <c r="Y1841" s="122" t="n"/>
      <c r="Z1841" s="143" t="n"/>
      <c r="AA1841" s="140" t="n"/>
      <c r="AB1841" s="140" t="n"/>
      <c r="AC1841" s="144" t="n"/>
      <c r="AD1841" s="142" t="n"/>
      <c r="AE1841" s="142" t="n"/>
    </row>
    <row r="1842" ht="15" customHeight="1" thickBot="1">
      <c r="B1842" s="88" t="inlineStr">
        <is>
          <t>90MY09HR-R</t>
        </is>
      </c>
      <c r="C1842" s="89">
        <f>SUMIF(数量表!D:H,B1842,数量表!H:H)</f>
        <v/>
      </c>
      <c r="D1842" s="89" t="n">
        <v>27</v>
      </c>
      <c r="E1842" s="89" t="n">
        <v>105</v>
      </c>
      <c r="F1842" s="90" t="n">
        <v>2048</v>
      </c>
      <c r="G1842" s="89" t="inlineStr">
        <is>
          <t>×</t>
        </is>
      </c>
      <c r="H1842" s="91" t="n">
        <v>1</v>
      </c>
      <c r="I1842" s="213">
        <f>C1842*H1842</f>
        <v/>
      </c>
      <c r="J1842" s="29" t="n"/>
      <c r="K1842" s="96" t="n"/>
      <c r="L1842" s="97" t="n"/>
      <c r="M1842" s="97" t="n"/>
      <c r="N1842" s="98" t="inlineStr">
        <is>
          <t>27×105</t>
        </is>
      </c>
      <c r="O1842" s="99">
        <f>F1842</f>
        <v/>
      </c>
      <c r="P1842" s="99">
        <f>SUM(I1842)</f>
        <v/>
      </c>
      <c r="Q1842" s="117" t="n"/>
      <c r="R1842" s="118" t="n"/>
      <c r="S1842" s="118" t="n"/>
      <c r="T1842" s="119" t="n"/>
      <c r="U1842" s="120" t="n"/>
      <c r="V1842" s="120" t="n"/>
      <c r="W1842" s="121" t="n"/>
      <c r="X1842" s="122" t="n"/>
      <c r="Y1842" s="122" t="n"/>
      <c r="Z1842" s="143" t="n"/>
      <c r="AA1842" s="140" t="n"/>
      <c r="AB1842" s="140" t="n"/>
      <c r="AC1842" s="144" t="n"/>
      <c r="AD1842" s="142" t="n"/>
      <c r="AE1842" s="142" t="n"/>
    </row>
    <row r="1843" ht="15" customHeight="1" thickBot="1">
      <c r="B1843" s="85" t="inlineStr">
        <is>
          <t>Y</t>
        </is>
      </c>
      <c r="C1843" s="89">
        <f>SUMIF(数量表!D:H,B1843,数量表!H:H)</f>
        <v/>
      </c>
      <c r="D1843" t="n">
        <v>27</v>
      </c>
      <c r="E1843" t="n">
        <v>105</v>
      </c>
      <c r="F1843" s="86" t="n">
        <v>1150</v>
      </c>
      <c r="G1843" t="inlineStr">
        <is>
          <t>×</t>
        </is>
      </c>
      <c r="H1843" s="87" t="n">
        <v>2</v>
      </c>
      <c r="I1843" s="214">
        <f>C1843*H1843</f>
        <v/>
      </c>
      <c r="J1843" s="29" t="n"/>
      <c r="K1843" s="96" t="n"/>
      <c r="L1843" s="97" t="n"/>
      <c r="M1843" s="97" t="n"/>
      <c r="N1843" s="98" t="inlineStr">
        <is>
          <t>27×105</t>
        </is>
      </c>
      <c r="O1843" s="99">
        <f>F1843</f>
        <v/>
      </c>
      <c r="P1843" s="99">
        <f>SUM(I1843)</f>
        <v/>
      </c>
      <c r="Q1843" s="117" t="n"/>
      <c r="R1843" s="118" t="n"/>
      <c r="S1843" s="118" t="n"/>
      <c r="T1843" s="119" t="n"/>
      <c r="U1843" s="120" t="n"/>
      <c r="V1843" s="120" t="n"/>
      <c r="W1843" s="121" t="n"/>
      <c r="X1843" s="122" t="n"/>
      <c r="Y1843" s="122" t="n"/>
      <c r="Z1843" s="143" t="n"/>
      <c r="AA1843" s="140" t="n"/>
      <c r="AB1843" s="140" t="n"/>
      <c r="AC1843" s="144" t="n"/>
      <c r="AD1843" s="142" t="n"/>
      <c r="AE1843" s="142" t="n"/>
    </row>
    <row r="1844" ht="15" customHeight="1" thickBot="1">
      <c r="B1844" s="85" t="inlineStr">
        <is>
          <t>Y</t>
        </is>
      </c>
      <c r="C1844" s="89">
        <f>SUMIF(数量表!D:H,B1844,数量表!H:H)</f>
        <v/>
      </c>
      <c r="D1844" t="n">
        <v>27</v>
      </c>
      <c r="E1844" t="n">
        <v>105</v>
      </c>
      <c r="F1844" s="86" t="n">
        <v>576</v>
      </c>
      <c r="G1844" t="inlineStr">
        <is>
          <t>×</t>
        </is>
      </c>
      <c r="H1844" s="87" t="n">
        <v>2</v>
      </c>
      <c r="I1844" s="214">
        <f>C1844*H1844</f>
        <v/>
      </c>
      <c r="J1844" s="2" t="n"/>
      <c r="K1844" s="96" t="n"/>
      <c r="L1844" s="97" t="n"/>
      <c r="M1844" s="97" t="n"/>
      <c r="N1844" s="98" t="inlineStr">
        <is>
          <t>27×105</t>
        </is>
      </c>
      <c r="O1844" s="99">
        <f>F1844</f>
        <v/>
      </c>
      <c r="P1844" s="99">
        <f>SUM(I1844)</f>
        <v/>
      </c>
      <c r="Q1844" s="117" t="n"/>
      <c r="R1844" s="118" t="n"/>
      <c r="S1844" s="118" t="n"/>
      <c r="T1844" s="119" t="n"/>
      <c r="U1844" s="120" t="n"/>
      <c r="V1844" s="120" t="n"/>
      <c r="W1844" s="121" t="n"/>
      <c r="X1844" s="122" t="n"/>
      <c r="Y1844" s="122" t="n"/>
      <c r="Z1844" s="143" t="n"/>
      <c r="AA1844" s="140" t="n"/>
      <c r="AB1844" s="140" t="n"/>
      <c r="AC1844" s="144" t="n"/>
      <c r="AD1844" s="142" t="n"/>
      <c r="AE1844" s="142" t="n"/>
    </row>
    <row r="1845" ht="15" customHeight="1" thickBot="1">
      <c r="B1845" s="85" t="inlineStr">
        <is>
          <t>Y</t>
        </is>
      </c>
      <c r="C1845" s="89">
        <f>SUMIF(数量表!D:H,B1845,数量表!H:H)</f>
        <v/>
      </c>
      <c r="D1845" t="n">
        <v>27</v>
      </c>
      <c r="E1845" t="n">
        <v>105</v>
      </c>
      <c r="F1845" s="86" t="n">
        <v>768</v>
      </c>
      <c r="G1845" t="inlineStr">
        <is>
          <t>×</t>
        </is>
      </c>
      <c r="H1845" s="87" t="n">
        <v>2</v>
      </c>
      <c r="I1845" s="214">
        <f>C1845*H1845</f>
        <v/>
      </c>
      <c r="J1845" s="2" t="n"/>
      <c r="K1845" s="96" t="n"/>
      <c r="L1845" s="97" t="n"/>
      <c r="M1845" s="97" t="n"/>
      <c r="N1845" s="98" t="inlineStr">
        <is>
          <t>27×105</t>
        </is>
      </c>
      <c r="O1845" s="99">
        <f>F1845</f>
        <v/>
      </c>
      <c r="P1845" s="99">
        <f>SUM(I1845)</f>
        <v/>
      </c>
      <c r="Q1845" s="117" t="n"/>
      <c r="R1845" s="118" t="n"/>
      <c r="S1845" s="118" t="n"/>
      <c r="T1845" s="119" t="n"/>
      <c r="U1845" s="120" t="n"/>
      <c r="V1845" s="120" t="n"/>
      <c r="W1845" s="121" t="n"/>
      <c r="X1845" s="122" t="n"/>
      <c r="Y1845" s="122" t="n"/>
      <c r="Z1845" s="143" t="n"/>
      <c r="AA1845" s="140" t="n"/>
      <c r="AB1845" s="140" t="n"/>
      <c r="AC1845" s="144" t="n"/>
      <c r="AD1845" s="142" t="n"/>
      <c r="AE1845" s="142" t="n"/>
    </row>
    <row r="1846" ht="15" customHeight="1" thickBot="1">
      <c r="B1846" s="85" t="inlineStr">
        <is>
          <t>Y</t>
        </is>
      </c>
      <c r="C1846" s="89">
        <f>SUMIF(数量表!D:H,B1846,数量表!H:H)</f>
        <v/>
      </c>
      <c r="D1846" t="n">
        <v>27</v>
      </c>
      <c r="E1846" t="n">
        <v>105</v>
      </c>
      <c r="F1846" s="86" t="n">
        <v>828</v>
      </c>
      <c r="G1846" t="inlineStr">
        <is>
          <t>×</t>
        </is>
      </c>
      <c r="H1846" s="87" t="n">
        <v>4</v>
      </c>
      <c r="I1846" s="214">
        <f>C1846*H1846</f>
        <v/>
      </c>
      <c r="J1846" s="2" t="n"/>
      <c r="K1846" s="96" t="n"/>
      <c r="L1846" s="97" t="n"/>
      <c r="M1846" s="97" t="n"/>
      <c r="N1846" s="98" t="inlineStr">
        <is>
          <t>27×105</t>
        </is>
      </c>
      <c r="O1846" s="99">
        <f>F1846</f>
        <v/>
      </c>
      <c r="P1846" s="99">
        <f>SUM(I1846)</f>
        <v/>
      </c>
      <c r="Q1846" s="117" t="n"/>
      <c r="R1846" s="118" t="n"/>
      <c r="S1846" s="118" t="n"/>
      <c r="T1846" s="119" t="n"/>
      <c r="U1846" s="120" t="n"/>
      <c r="V1846" s="120" t="n"/>
      <c r="W1846" s="121" t="n"/>
      <c r="X1846" s="122" t="n"/>
      <c r="Y1846" s="122" t="n"/>
      <c r="Z1846" s="143" t="n"/>
      <c r="AA1846" s="140" t="n"/>
      <c r="AB1846" s="140" t="n"/>
      <c r="AC1846" s="144" t="n"/>
      <c r="AD1846" s="142" t="n"/>
      <c r="AE1846" s="142" t="n"/>
    </row>
    <row r="1847" ht="15" customHeight="1" thickBot="1">
      <c r="B1847" s="88" t="inlineStr">
        <is>
          <t>Y</t>
        </is>
      </c>
      <c r="C1847" s="89">
        <f>SUMIF(数量表!D:H,B1847,数量表!H:H)</f>
        <v/>
      </c>
      <c r="D1847" s="89" t="n">
        <v>27</v>
      </c>
      <c r="E1847" s="89" t="n">
        <v>105</v>
      </c>
      <c r="F1847" s="90" t="n">
        <v>2548</v>
      </c>
      <c r="G1847" s="89" t="inlineStr">
        <is>
          <t>×</t>
        </is>
      </c>
      <c r="H1847" s="91" t="n">
        <v>2</v>
      </c>
      <c r="I1847" s="213">
        <f>C1847*H1847</f>
        <v/>
      </c>
      <c r="J1847" s="2" t="n"/>
      <c r="K1847" s="96" t="n"/>
      <c r="L1847" s="97" t="n"/>
      <c r="M1847" s="97" t="n"/>
      <c r="N1847" s="98" t="inlineStr">
        <is>
          <t>27×105</t>
        </is>
      </c>
      <c r="O1847" s="99">
        <f>F1847</f>
        <v/>
      </c>
      <c r="P1847" s="99">
        <f>SUM(I1847)</f>
        <v/>
      </c>
      <c r="Q1847" s="117" t="n"/>
      <c r="R1847" s="118" t="n"/>
      <c r="S1847" s="118" t="n"/>
      <c r="T1847" s="119" t="n"/>
      <c r="U1847" s="120" t="n"/>
      <c r="V1847" s="120" t="n"/>
      <c r="W1847" s="121" t="n"/>
      <c r="X1847" s="122" t="n"/>
      <c r="Y1847" s="122" t="n"/>
      <c r="Z1847" s="143" t="n"/>
      <c r="AA1847" s="140" t="n"/>
      <c r="AB1847" s="140" t="n"/>
      <c r="AC1847" s="144" t="n"/>
      <c r="AD1847" s="142" t="n"/>
      <c r="AE1847" s="142" t="n"/>
    </row>
    <row r="1848" ht="15" customHeight="1" thickBot="1">
      <c r="B1848" s="79" t="inlineStr">
        <is>
          <t>Y1</t>
        </is>
      </c>
      <c r="C1848" s="89">
        <f>SUMIF(数量表!D:H,B1848,数量表!H:H)</f>
        <v/>
      </c>
      <c r="D1848" t="n">
        <v>27</v>
      </c>
      <c r="E1848" t="n">
        <v>105</v>
      </c>
      <c r="F1848" s="86" t="n">
        <v>1150</v>
      </c>
      <c r="G1848" t="inlineStr">
        <is>
          <t>×</t>
        </is>
      </c>
      <c r="H1848" s="87" t="n">
        <v>2</v>
      </c>
      <c r="I1848" s="214">
        <f>C1848*H1848</f>
        <v/>
      </c>
      <c r="J1848" s="2" t="n"/>
      <c r="K1848" s="96" t="n"/>
      <c r="L1848" s="97" t="n"/>
      <c r="M1848" s="97" t="n"/>
      <c r="N1848" s="98" t="inlineStr">
        <is>
          <t>27×105</t>
        </is>
      </c>
      <c r="O1848" s="99">
        <f>F1848</f>
        <v/>
      </c>
      <c r="P1848" s="99">
        <f>SUM(I1848)</f>
        <v/>
      </c>
      <c r="Q1848" s="117" t="n"/>
      <c r="R1848" s="118" t="n"/>
      <c r="S1848" s="118" t="n"/>
      <c r="T1848" s="119" t="n"/>
      <c r="U1848" s="120" t="n"/>
      <c r="V1848" s="120" t="n"/>
      <c r="W1848" s="121" t="n"/>
      <c r="X1848" s="122" t="n"/>
      <c r="Y1848" s="122" t="n"/>
      <c r="Z1848" s="143" t="n"/>
      <c r="AA1848" s="140" t="n"/>
      <c r="AB1848" s="140" t="n"/>
      <c r="AC1848" s="144" t="n"/>
      <c r="AD1848" s="142" t="n"/>
      <c r="AE1848" s="142" t="n"/>
    </row>
    <row r="1849" ht="15" customHeight="1" thickBot="1">
      <c r="B1849" s="85" t="inlineStr">
        <is>
          <t>Y1</t>
        </is>
      </c>
      <c r="C1849" s="89">
        <f>SUMIF(数量表!D:H,B1849,数量表!H:H)</f>
        <v/>
      </c>
      <c r="D1849" t="n">
        <v>27</v>
      </c>
      <c r="E1849" t="n">
        <v>105</v>
      </c>
      <c r="F1849" s="86" t="n">
        <v>576</v>
      </c>
      <c r="G1849" t="inlineStr">
        <is>
          <t>×</t>
        </is>
      </c>
      <c r="H1849" s="87" t="n">
        <v>2</v>
      </c>
      <c r="I1849" s="214">
        <f>C1849*H1849</f>
        <v/>
      </c>
      <c r="J1849" s="2" t="n"/>
      <c r="K1849" s="96" t="n"/>
      <c r="L1849" s="97" t="n"/>
      <c r="M1849" s="97" t="n"/>
      <c r="N1849" s="98" t="inlineStr">
        <is>
          <t>27×105</t>
        </is>
      </c>
      <c r="O1849" s="99">
        <f>F1849</f>
        <v/>
      </c>
      <c r="P1849" s="99">
        <f>SUM(I1849)</f>
        <v/>
      </c>
      <c r="Q1849" s="117" t="n"/>
      <c r="R1849" s="118" t="n"/>
      <c r="S1849" s="118" t="n"/>
      <c r="T1849" s="119" t="n"/>
      <c r="U1849" s="120" t="n"/>
      <c r="V1849" s="120" t="n"/>
      <c r="W1849" s="121" t="n"/>
      <c r="X1849" s="122" t="n"/>
      <c r="Y1849" s="122" t="n"/>
      <c r="Z1849" s="143" t="n"/>
      <c r="AA1849" s="140" t="n"/>
      <c r="AB1849" s="140" t="n"/>
      <c r="AC1849" s="144" t="n"/>
      <c r="AD1849" s="142" t="n"/>
      <c r="AE1849" s="142" t="n"/>
    </row>
    <row r="1850" ht="15" customHeight="1" thickBot="1">
      <c r="B1850" s="85" t="inlineStr">
        <is>
          <t>Y1</t>
        </is>
      </c>
      <c r="C1850" s="89">
        <f>SUMIF(数量表!D:H,B1850,数量表!H:H)</f>
        <v/>
      </c>
      <c r="D1850" t="n">
        <v>27</v>
      </c>
      <c r="E1850" t="n">
        <v>105</v>
      </c>
      <c r="F1850" s="86" t="n">
        <v>768</v>
      </c>
      <c r="G1850" t="inlineStr">
        <is>
          <t>×</t>
        </is>
      </c>
      <c r="H1850" s="87" t="n">
        <v>2</v>
      </c>
      <c r="I1850" s="214">
        <f>C1850*H1850</f>
        <v/>
      </c>
      <c r="J1850" s="2" t="n"/>
      <c r="K1850" s="96" t="n"/>
      <c r="L1850" s="97" t="n"/>
      <c r="M1850" s="97" t="n"/>
      <c r="N1850" s="98" t="inlineStr">
        <is>
          <t>27×105</t>
        </is>
      </c>
      <c r="O1850" s="99">
        <f>F1850</f>
        <v/>
      </c>
      <c r="P1850" s="99">
        <f>SUM(I1850)</f>
        <v/>
      </c>
      <c r="Q1850" s="117" t="n"/>
      <c r="R1850" s="118" t="n"/>
      <c r="S1850" s="118" t="n"/>
      <c r="T1850" s="119" t="n"/>
      <c r="U1850" s="120" t="n"/>
      <c r="V1850" s="120" t="n"/>
      <c r="W1850" s="121" t="n"/>
      <c r="X1850" s="122" t="n"/>
      <c r="Y1850" s="122" t="n"/>
      <c r="Z1850" s="143" t="n"/>
      <c r="AA1850" s="140" t="n"/>
      <c r="AB1850" s="140" t="n"/>
      <c r="AC1850" s="144" t="n"/>
      <c r="AD1850" s="142" t="n"/>
      <c r="AE1850" s="142" t="n"/>
    </row>
    <row r="1851" ht="15" customHeight="1" thickBot="1">
      <c r="B1851" s="85" t="inlineStr">
        <is>
          <t>Y1</t>
        </is>
      </c>
      <c r="C1851" s="89">
        <f>SUMIF(数量表!D:H,B1851,数量表!H:H)</f>
        <v/>
      </c>
      <c r="D1851" t="n">
        <v>27</v>
      </c>
      <c r="E1851" t="n">
        <v>105</v>
      </c>
      <c r="F1851" s="86" t="n">
        <v>828</v>
      </c>
      <c r="G1851" t="inlineStr">
        <is>
          <t>×</t>
        </is>
      </c>
      <c r="H1851" s="87" t="n">
        <v>4</v>
      </c>
      <c r="I1851" s="214">
        <f>C1851*H1851</f>
        <v/>
      </c>
      <c r="J1851" s="2" t="n"/>
      <c r="K1851" s="96" t="n"/>
      <c r="L1851" s="97" t="n"/>
      <c r="M1851" s="97" t="n"/>
      <c r="N1851" s="98" t="inlineStr">
        <is>
          <t>27×105</t>
        </is>
      </c>
      <c r="O1851" s="99">
        <f>F1851</f>
        <v/>
      </c>
      <c r="P1851" s="99">
        <f>SUM(I1851)</f>
        <v/>
      </c>
      <c r="Q1851" s="117" t="n"/>
      <c r="R1851" s="118" t="n"/>
      <c r="S1851" s="118" t="n"/>
      <c r="T1851" s="119" t="n"/>
      <c r="U1851" s="120" t="n"/>
      <c r="V1851" s="120" t="n"/>
      <c r="W1851" s="121" t="n"/>
      <c r="X1851" s="122" t="n"/>
      <c r="Y1851" s="122" t="n"/>
      <c r="Z1851" s="143" t="n"/>
      <c r="AA1851" s="140" t="n"/>
      <c r="AB1851" s="140" t="n"/>
      <c r="AC1851" s="144" t="n"/>
      <c r="AD1851" s="142" t="n"/>
      <c r="AE1851" s="142" t="n"/>
    </row>
    <row r="1852" ht="15" customHeight="1" thickBot="1">
      <c r="B1852" s="88" t="inlineStr">
        <is>
          <t>Y1</t>
        </is>
      </c>
      <c r="C1852" s="89">
        <f>SUMIF(数量表!D:H,B1852,数量表!H:H)</f>
        <v/>
      </c>
      <c r="D1852" s="89" t="n">
        <v>27</v>
      </c>
      <c r="E1852" s="89" t="n">
        <v>105</v>
      </c>
      <c r="F1852" s="90" t="n">
        <v>2548</v>
      </c>
      <c r="G1852" s="89" t="inlineStr">
        <is>
          <t>×</t>
        </is>
      </c>
      <c r="H1852" s="91" t="n">
        <v>2</v>
      </c>
      <c r="I1852" s="213">
        <f>C1852*H1852</f>
        <v/>
      </c>
      <c r="J1852" s="2" t="n"/>
      <c r="K1852" s="96" t="n"/>
      <c r="L1852" s="97" t="n"/>
      <c r="M1852" s="97" t="n"/>
      <c r="N1852" s="98" t="inlineStr">
        <is>
          <t>27×105</t>
        </is>
      </c>
      <c r="O1852" s="99">
        <f>F1852</f>
        <v/>
      </c>
      <c r="P1852" s="99">
        <f>SUM(I1852)</f>
        <v/>
      </c>
      <c r="Q1852" s="117" t="n"/>
      <c r="R1852" s="118" t="n"/>
      <c r="S1852" s="118" t="n"/>
      <c r="T1852" s="119" t="n"/>
      <c r="U1852" s="120" t="n"/>
      <c r="V1852" s="120" t="n"/>
      <c r="W1852" s="121" t="n"/>
      <c r="X1852" s="122" t="n"/>
      <c r="Y1852" s="122" t="n"/>
      <c r="Z1852" s="143" t="n"/>
      <c r="AA1852" s="140" t="n"/>
      <c r="AB1852" s="140" t="n"/>
      <c r="AC1852" s="144" t="n"/>
      <c r="AD1852" s="142" t="n"/>
      <c r="AE1852" s="142" t="n"/>
    </row>
    <row r="1853" ht="15" customHeight="1" thickBot="1">
      <c r="B1853" s="79" t="inlineStr">
        <is>
          <t>YL</t>
        </is>
      </c>
      <c r="C1853" s="89">
        <f>SUMIF(数量表!D:H,B1853,数量表!H:H)</f>
        <v/>
      </c>
      <c r="D1853" t="n">
        <v>27</v>
      </c>
      <c r="E1853" t="n">
        <v>105</v>
      </c>
      <c r="F1853" s="86" t="n">
        <v>1150</v>
      </c>
      <c r="G1853" t="inlineStr">
        <is>
          <t>×</t>
        </is>
      </c>
      <c r="H1853" s="87" t="n">
        <v>2</v>
      </c>
      <c r="I1853" s="214">
        <f>C1853*H1853</f>
        <v/>
      </c>
      <c r="J1853" s="2" t="n"/>
      <c r="K1853" s="96" t="n"/>
      <c r="L1853" s="97" t="n"/>
      <c r="M1853" s="97" t="n"/>
      <c r="N1853" s="98" t="inlineStr">
        <is>
          <t>27×105</t>
        </is>
      </c>
      <c r="O1853" s="99">
        <f>F1853</f>
        <v/>
      </c>
      <c r="P1853" s="99">
        <f>SUM(I1853)</f>
        <v/>
      </c>
      <c r="Q1853" s="117" t="n"/>
      <c r="R1853" s="118" t="n"/>
      <c r="S1853" s="118" t="n"/>
      <c r="T1853" s="119" t="n"/>
      <c r="U1853" s="120" t="n"/>
      <c r="V1853" s="120" t="n"/>
      <c r="W1853" s="121" t="n"/>
      <c r="X1853" s="122" t="n"/>
      <c r="Y1853" s="122" t="n"/>
      <c r="Z1853" s="143" t="n"/>
      <c r="AA1853" s="140" t="n"/>
      <c r="AB1853" s="140" t="n"/>
      <c r="AC1853" s="144" t="n"/>
      <c r="AD1853" s="142" t="n"/>
      <c r="AE1853" s="142" t="n"/>
    </row>
    <row r="1854" ht="15" customHeight="1" thickBot="1">
      <c r="B1854" s="85" t="inlineStr">
        <is>
          <t>YL</t>
        </is>
      </c>
      <c r="C1854" s="89">
        <f>SUMIF(数量表!D:H,B1854,数量表!H:H)</f>
        <v/>
      </c>
      <c r="D1854" t="n">
        <v>27</v>
      </c>
      <c r="E1854" t="n">
        <v>105</v>
      </c>
      <c r="F1854" s="86" t="n">
        <v>828</v>
      </c>
      <c r="G1854" t="inlineStr">
        <is>
          <t>×</t>
        </is>
      </c>
      <c r="H1854" s="87" t="n">
        <v>2</v>
      </c>
      <c r="I1854" s="214">
        <f>C1854*H1854</f>
        <v/>
      </c>
      <c r="J1854" s="2" t="n"/>
      <c r="K1854" s="96" t="n"/>
      <c r="L1854" s="97" t="n"/>
      <c r="M1854" s="97" t="n"/>
      <c r="N1854" s="98" t="inlineStr">
        <is>
          <t>27×105</t>
        </is>
      </c>
      <c r="O1854" s="99">
        <f>F1854</f>
        <v/>
      </c>
      <c r="P1854" s="99">
        <f>SUM(I1854)</f>
        <v/>
      </c>
      <c r="Q1854" s="117" t="n"/>
      <c r="R1854" s="118" t="n"/>
      <c r="S1854" s="118" t="n"/>
      <c r="T1854" s="119" t="n"/>
      <c r="U1854" s="120" t="n"/>
      <c r="V1854" s="120" t="n"/>
      <c r="W1854" s="121" t="n"/>
      <c r="X1854" s="122" t="n"/>
      <c r="Y1854" s="122" t="n"/>
      <c r="Z1854" s="143" t="n"/>
      <c r="AA1854" s="140" t="n"/>
      <c r="AB1854" s="140" t="n"/>
      <c r="AC1854" s="144" t="n"/>
      <c r="AD1854" s="142" t="n"/>
      <c r="AE1854" s="142" t="n"/>
    </row>
    <row r="1855" ht="15" customHeight="1" thickBot="1">
      <c r="B1855" s="85" t="inlineStr">
        <is>
          <t>YL</t>
        </is>
      </c>
      <c r="C1855" s="89">
        <f>SUMIF(数量表!D:H,B1855,数量表!H:H)</f>
        <v/>
      </c>
      <c r="D1855" t="n">
        <v>27</v>
      </c>
      <c r="E1855" t="n">
        <v>105</v>
      </c>
      <c r="F1855" s="86" t="n">
        <v>576</v>
      </c>
      <c r="G1855" t="inlineStr">
        <is>
          <t>×</t>
        </is>
      </c>
      <c r="H1855" s="87" t="n">
        <v>2</v>
      </c>
      <c r="I1855" s="214">
        <f>C1855*H1855</f>
        <v/>
      </c>
      <c r="J1855" s="2" t="n"/>
      <c r="K1855" s="96" t="n"/>
      <c r="L1855" s="97" t="n"/>
      <c r="M1855" s="97" t="n"/>
      <c r="N1855" s="98" t="inlineStr">
        <is>
          <t>27×105</t>
        </is>
      </c>
      <c r="O1855" s="99">
        <f>F1855</f>
        <v/>
      </c>
      <c r="P1855" s="99">
        <f>SUM(I1855)</f>
        <v/>
      </c>
      <c r="Q1855" s="117" t="n"/>
      <c r="R1855" s="118" t="n"/>
      <c r="S1855" s="118" t="n"/>
      <c r="T1855" s="119" t="n"/>
      <c r="U1855" s="120" t="n"/>
      <c r="V1855" s="120" t="n"/>
      <c r="W1855" s="121" t="n"/>
      <c r="X1855" s="122" t="n"/>
      <c r="Y1855" s="122" t="n"/>
      <c r="Z1855" s="143" t="n"/>
      <c r="AA1855" s="140" t="n"/>
      <c r="AB1855" s="140" t="n"/>
      <c r="AC1855" s="144" t="n"/>
      <c r="AD1855" s="142" t="n"/>
      <c r="AE1855" s="142" t="n"/>
    </row>
    <row r="1856" ht="15" customHeight="1" thickBot="1">
      <c r="B1856" s="85" t="inlineStr">
        <is>
          <t>YL</t>
        </is>
      </c>
      <c r="C1856" s="89">
        <f>SUMIF(数量表!D:H,B1856,数量表!H:H)</f>
        <v/>
      </c>
      <c r="D1856" t="n">
        <v>27</v>
      </c>
      <c r="E1856" t="n">
        <v>105</v>
      </c>
      <c r="F1856" s="86" t="n">
        <v>768</v>
      </c>
      <c r="G1856" t="inlineStr">
        <is>
          <t>×</t>
        </is>
      </c>
      <c r="H1856" s="87" t="n">
        <v>2</v>
      </c>
      <c r="I1856" s="214">
        <f>C1856*H1856</f>
        <v/>
      </c>
      <c r="J1856" s="2" t="n"/>
      <c r="K1856" s="96" t="n"/>
      <c r="L1856" s="97" t="n"/>
      <c r="M1856" s="97" t="n"/>
      <c r="N1856" s="98" t="inlineStr">
        <is>
          <t>27×105</t>
        </is>
      </c>
      <c r="O1856" s="99">
        <f>F1856</f>
        <v/>
      </c>
      <c r="P1856" s="99">
        <f>SUM(I1856)</f>
        <v/>
      </c>
      <c r="Q1856" s="117" t="n"/>
      <c r="R1856" s="118" t="n"/>
      <c r="S1856" s="118" t="n"/>
      <c r="T1856" s="119" t="n"/>
      <c r="U1856" s="120" t="n"/>
      <c r="V1856" s="120" t="n"/>
      <c r="W1856" s="121" t="n"/>
      <c r="X1856" s="122" t="n"/>
      <c r="Y1856" s="122" t="n"/>
      <c r="Z1856" s="143" t="n"/>
      <c r="AA1856" s="140" t="n"/>
      <c r="AB1856" s="140" t="n"/>
      <c r="AC1856" s="144" t="n"/>
      <c r="AD1856" s="142" t="n"/>
      <c r="AE1856" s="142" t="n"/>
    </row>
    <row r="1857" ht="15" customHeight="1" thickBot="1">
      <c r="B1857" s="85" t="inlineStr">
        <is>
          <t>YL</t>
        </is>
      </c>
      <c r="C1857" s="89">
        <f>SUMIF(数量表!D:H,B1857,数量表!H:H)</f>
        <v/>
      </c>
      <c r="D1857" t="n">
        <v>27</v>
      </c>
      <c r="E1857" t="n">
        <v>105</v>
      </c>
      <c r="F1857" s="86" t="n">
        <v>788</v>
      </c>
      <c r="G1857" t="inlineStr">
        <is>
          <t>×</t>
        </is>
      </c>
      <c r="H1857" s="87" t="n">
        <v>2</v>
      </c>
      <c r="I1857" s="214">
        <f>C1857*H1857</f>
        <v/>
      </c>
      <c r="J1857" s="2" t="n"/>
      <c r="K1857" s="96" t="n"/>
      <c r="L1857" s="97" t="n"/>
      <c r="M1857" s="97" t="n"/>
      <c r="N1857" s="98" t="inlineStr">
        <is>
          <t>27×105</t>
        </is>
      </c>
      <c r="O1857" s="99">
        <f>F1857</f>
        <v/>
      </c>
      <c r="P1857" s="99">
        <f>SUM(I1857)</f>
        <v/>
      </c>
      <c r="Q1857" s="117" t="n"/>
      <c r="R1857" s="118" t="n"/>
      <c r="S1857" s="118" t="n"/>
      <c r="T1857" s="119" t="n"/>
      <c r="U1857" s="120" t="n"/>
      <c r="V1857" s="120" t="n"/>
      <c r="W1857" s="121" t="n"/>
      <c r="X1857" s="122" t="n"/>
      <c r="Y1857" s="122" t="n"/>
      <c r="Z1857" s="143" t="n"/>
      <c r="AA1857" s="140" t="n"/>
      <c r="AB1857" s="140" t="n"/>
      <c r="AC1857" s="144" t="n"/>
      <c r="AD1857" s="142" t="n"/>
      <c r="AE1857" s="142" t="n"/>
    </row>
    <row r="1858" ht="15" customHeight="1" thickBot="1">
      <c r="B1858" s="88" t="inlineStr">
        <is>
          <t>YL</t>
        </is>
      </c>
      <c r="C1858" s="89">
        <f>SUMIF(数量表!D:H,B1858,数量表!H:H)</f>
        <v/>
      </c>
      <c r="D1858" s="89" t="n">
        <v>27</v>
      </c>
      <c r="E1858" s="89" t="n">
        <v>105</v>
      </c>
      <c r="F1858" s="90" t="n">
        <v>2548</v>
      </c>
      <c r="G1858" s="89" t="inlineStr">
        <is>
          <t>×</t>
        </is>
      </c>
      <c r="H1858" s="91" t="n">
        <v>3</v>
      </c>
      <c r="I1858" s="213">
        <f>C1858*H1858</f>
        <v/>
      </c>
      <c r="J1858" s="2" t="n"/>
      <c r="K1858" s="96" t="n"/>
      <c r="L1858" s="97" t="n"/>
      <c r="M1858" s="97" t="n"/>
      <c r="N1858" s="98" t="inlineStr">
        <is>
          <t>27×105</t>
        </is>
      </c>
      <c r="O1858" s="99">
        <f>F1858</f>
        <v/>
      </c>
      <c r="P1858" s="99">
        <f>SUM(I1858)</f>
        <v/>
      </c>
      <c r="Q1858" s="117" t="n"/>
      <c r="R1858" s="130" t="n"/>
      <c r="S1858" s="130" t="n"/>
      <c r="T1858" s="131" t="n"/>
      <c r="U1858" s="132" t="n"/>
      <c r="V1858" s="132" t="n"/>
      <c r="W1858" s="133" t="n"/>
      <c r="X1858" s="134" t="n"/>
      <c r="Y1858" s="134" t="n"/>
      <c r="Z1858" s="151" t="n"/>
      <c r="AA1858" s="152" t="n"/>
      <c r="AB1858" s="152" t="n"/>
      <c r="AC1858" s="153" t="n"/>
      <c r="AD1858" s="154" t="n"/>
      <c r="AE1858" s="154" t="n"/>
    </row>
    <row r="1859" ht="15" customHeight="1" thickBot="1">
      <c r="B1859" s="79" t="inlineStr">
        <is>
          <t>Y1L</t>
        </is>
      </c>
      <c r="C1859" s="89">
        <f>SUMIF(数量表!D:H,B1859,数量表!H:H)</f>
        <v/>
      </c>
      <c r="D1859" t="n">
        <v>27</v>
      </c>
      <c r="E1859" t="n">
        <v>105</v>
      </c>
      <c r="F1859" s="86" t="n">
        <v>1150</v>
      </c>
      <c r="G1859" t="inlineStr">
        <is>
          <t>×</t>
        </is>
      </c>
      <c r="H1859" s="87" t="n">
        <v>2</v>
      </c>
      <c r="I1859" s="214">
        <f>C1859*H1859</f>
        <v/>
      </c>
      <c r="J1859" s="2" t="n"/>
      <c r="K1859" s="96" t="n"/>
      <c r="L1859" s="97" t="n"/>
      <c r="M1859" s="97" t="n"/>
      <c r="N1859" s="98" t="inlineStr">
        <is>
          <t>27×105</t>
        </is>
      </c>
      <c r="O1859" s="99">
        <f>F1859</f>
        <v/>
      </c>
      <c r="P1859" s="99">
        <f>SUM(I1859)</f>
        <v/>
      </c>
      <c r="Q1859" s="117" t="n"/>
      <c r="R1859" s="118" t="n"/>
      <c r="S1859" s="118" t="n"/>
      <c r="T1859" s="119" t="n"/>
      <c r="U1859" s="120" t="n"/>
      <c r="V1859" s="120" t="n"/>
      <c r="W1859" s="121" t="n"/>
      <c r="X1859" s="122" t="n"/>
      <c r="Y1859" s="122" t="n"/>
      <c r="Z1859" s="143" t="n"/>
      <c r="AA1859" s="140" t="n"/>
      <c r="AB1859" s="140" t="n"/>
      <c r="AC1859" s="144" t="n"/>
      <c r="AD1859" s="142" t="n"/>
      <c r="AE1859" s="142" t="n"/>
    </row>
    <row r="1860" ht="15" customHeight="1" thickBot="1">
      <c r="B1860" s="85" t="inlineStr">
        <is>
          <t>Y1L</t>
        </is>
      </c>
      <c r="C1860" s="89">
        <f>SUMIF(数量表!D:H,B1860,数量表!H:H)</f>
        <v/>
      </c>
      <c r="D1860" t="n">
        <v>27</v>
      </c>
      <c r="E1860" t="n">
        <v>105</v>
      </c>
      <c r="F1860" s="86" t="n">
        <v>828</v>
      </c>
      <c r="G1860" t="inlineStr">
        <is>
          <t>×</t>
        </is>
      </c>
      <c r="H1860" s="87" t="n">
        <v>2</v>
      </c>
      <c r="I1860" s="214">
        <f>C1860*H1860</f>
        <v/>
      </c>
      <c r="J1860" s="2" t="n"/>
      <c r="K1860" s="96" t="n"/>
      <c r="L1860" s="97" t="n"/>
      <c r="M1860" s="97" t="n"/>
      <c r="N1860" s="98" t="inlineStr">
        <is>
          <t>27×105</t>
        </is>
      </c>
      <c r="O1860" s="99">
        <f>F1860</f>
        <v/>
      </c>
      <c r="P1860" s="99">
        <f>SUM(I1860)</f>
        <v/>
      </c>
      <c r="Q1860" s="117" t="n"/>
      <c r="R1860" s="118" t="n"/>
      <c r="S1860" s="118" t="n"/>
      <c r="T1860" s="119" t="n"/>
      <c r="U1860" s="120" t="n"/>
      <c r="V1860" s="120" t="n"/>
      <c r="W1860" s="121" t="n"/>
      <c r="X1860" s="122" t="n"/>
      <c r="Y1860" s="122" t="n"/>
      <c r="Z1860" s="143" t="n"/>
      <c r="AA1860" s="140" t="n"/>
      <c r="AB1860" s="140" t="n"/>
      <c r="AC1860" s="144" t="n"/>
      <c r="AD1860" s="142" t="n"/>
      <c r="AE1860" s="142" t="n"/>
    </row>
    <row r="1861" ht="15" customHeight="1" thickBot="1">
      <c r="B1861" s="85" t="inlineStr">
        <is>
          <t>Y1L</t>
        </is>
      </c>
      <c r="C1861" s="89">
        <f>SUMIF(数量表!D:H,B1861,数量表!H:H)</f>
        <v/>
      </c>
      <c r="D1861" t="n">
        <v>27</v>
      </c>
      <c r="E1861" t="n">
        <v>105</v>
      </c>
      <c r="F1861" s="86" t="n">
        <v>576</v>
      </c>
      <c r="G1861" t="inlineStr">
        <is>
          <t>×</t>
        </is>
      </c>
      <c r="H1861" s="87" t="n">
        <v>2</v>
      </c>
      <c r="I1861" s="214">
        <f>C1861*H1861</f>
        <v/>
      </c>
      <c r="J1861" s="2" t="n"/>
      <c r="K1861" s="96" t="n"/>
      <c r="L1861" s="97" t="n"/>
      <c r="M1861" s="97" t="n"/>
      <c r="N1861" s="98" t="inlineStr">
        <is>
          <t>27×105</t>
        </is>
      </c>
      <c r="O1861" s="99">
        <f>F1861</f>
        <v/>
      </c>
      <c r="P1861" s="99">
        <f>SUM(I1861)</f>
        <v/>
      </c>
      <c r="Q1861" s="117" t="n"/>
      <c r="R1861" s="118" t="n"/>
      <c r="S1861" s="118" t="n"/>
      <c r="T1861" s="119" t="n"/>
      <c r="U1861" s="120" t="n"/>
      <c r="V1861" s="120" t="n"/>
      <c r="W1861" s="121" t="n"/>
      <c r="X1861" s="122" t="n"/>
      <c r="Y1861" s="122" t="n"/>
      <c r="Z1861" s="143" t="n"/>
      <c r="AA1861" s="140" t="n"/>
      <c r="AB1861" s="140" t="n"/>
      <c r="AC1861" s="144" t="n"/>
      <c r="AD1861" s="142" t="n"/>
      <c r="AE1861" s="142" t="n"/>
    </row>
    <row r="1862" ht="15" customHeight="1" thickBot="1">
      <c r="B1862" s="85" t="inlineStr">
        <is>
          <t>Y1L</t>
        </is>
      </c>
      <c r="C1862" s="89">
        <f>SUMIF(数量表!D:H,B1862,数量表!H:H)</f>
        <v/>
      </c>
      <c r="D1862" t="n">
        <v>27</v>
      </c>
      <c r="E1862" t="n">
        <v>105</v>
      </c>
      <c r="F1862" s="86" t="n">
        <v>768</v>
      </c>
      <c r="G1862" t="inlineStr">
        <is>
          <t>×</t>
        </is>
      </c>
      <c r="H1862" s="87" t="n">
        <v>2</v>
      </c>
      <c r="I1862" s="214">
        <f>C1862*H1862</f>
        <v/>
      </c>
      <c r="J1862" s="2" t="n"/>
      <c r="K1862" s="96" t="n"/>
      <c r="L1862" s="97" t="n"/>
      <c r="M1862" s="97" t="n"/>
      <c r="N1862" s="98" t="inlineStr">
        <is>
          <t>27×105</t>
        </is>
      </c>
      <c r="O1862" s="99">
        <f>F1862</f>
        <v/>
      </c>
      <c r="P1862" s="99">
        <f>SUM(I1862)</f>
        <v/>
      </c>
      <c r="Q1862" s="117" t="n"/>
      <c r="R1862" s="118" t="n"/>
      <c r="S1862" s="118" t="n"/>
      <c r="T1862" s="119" t="n"/>
      <c r="U1862" s="120" t="n"/>
      <c r="V1862" s="120" t="n"/>
      <c r="W1862" s="121" t="n"/>
      <c r="X1862" s="122" t="n"/>
      <c r="Y1862" s="122" t="n"/>
      <c r="Z1862" s="143" t="n"/>
      <c r="AA1862" s="140" t="n"/>
      <c r="AB1862" s="140" t="n"/>
      <c r="AC1862" s="144" t="n"/>
      <c r="AD1862" s="142" t="n"/>
      <c r="AE1862" s="142" t="n"/>
    </row>
    <row r="1863" ht="15" customHeight="1" thickBot="1">
      <c r="B1863" s="85" t="inlineStr">
        <is>
          <t>Y1L</t>
        </is>
      </c>
      <c r="C1863" s="89">
        <f>SUMIF(数量表!D:H,B1863,数量表!H:H)</f>
        <v/>
      </c>
      <c r="D1863" t="n">
        <v>27</v>
      </c>
      <c r="E1863" t="n">
        <v>105</v>
      </c>
      <c r="F1863" s="86" t="n">
        <v>788</v>
      </c>
      <c r="G1863" t="inlineStr">
        <is>
          <t>×</t>
        </is>
      </c>
      <c r="H1863" s="87" t="n">
        <v>2</v>
      </c>
      <c r="I1863" s="214">
        <f>C1863*H1863</f>
        <v/>
      </c>
      <c r="J1863" s="2" t="n"/>
      <c r="K1863" s="96" t="n"/>
      <c r="L1863" s="97" t="n"/>
      <c r="M1863" s="97" t="n"/>
      <c r="N1863" s="98" t="inlineStr">
        <is>
          <t>27×105</t>
        </is>
      </c>
      <c r="O1863" s="99">
        <f>F1863</f>
        <v/>
      </c>
      <c r="P1863" s="99">
        <f>SUM(I1863)</f>
        <v/>
      </c>
      <c r="Q1863" s="117" t="n"/>
      <c r="R1863" s="118" t="n"/>
      <c r="S1863" s="118" t="n"/>
      <c r="T1863" s="119" t="n"/>
      <c r="U1863" s="120" t="n"/>
      <c r="V1863" s="120" t="n"/>
      <c r="W1863" s="121" t="n"/>
      <c r="X1863" s="122" t="n"/>
      <c r="Y1863" s="122" t="n"/>
      <c r="Z1863" s="143" t="n"/>
      <c r="AA1863" s="140" t="n"/>
      <c r="AB1863" s="140" t="n"/>
      <c r="AC1863" s="144" t="n"/>
      <c r="AD1863" s="142" t="n"/>
      <c r="AE1863" s="142" t="n"/>
    </row>
    <row r="1864" ht="15" customHeight="1" thickBot="1">
      <c r="B1864" s="85" t="inlineStr">
        <is>
          <t>Y1L</t>
        </is>
      </c>
      <c r="C1864" s="89">
        <f>SUMIF(数量表!D:H,B1864,数量表!H:H)</f>
        <v/>
      </c>
      <c r="D1864" s="89" t="n">
        <v>27</v>
      </c>
      <c r="E1864" s="89" t="n">
        <v>105</v>
      </c>
      <c r="F1864" s="90" t="n">
        <v>2548</v>
      </c>
      <c r="G1864" s="89" t="inlineStr">
        <is>
          <t>×</t>
        </is>
      </c>
      <c r="H1864" s="91" t="n">
        <v>3</v>
      </c>
      <c r="I1864" s="213">
        <f>C1864*H1864</f>
        <v/>
      </c>
      <c r="J1864" s="2" t="n"/>
      <c r="K1864" s="96" t="n"/>
      <c r="L1864" s="97" t="n"/>
      <c r="M1864" s="97" t="n"/>
      <c r="N1864" s="98" t="inlineStr">
        <is>
          <t>27×105</t>
        </is>
      </c>
      <c r="O1864" s="99">
        <f>F1864</f>
        <v/>
      </c>
      <c r="P1864" s="99">
        <f>SUM(I1864)</f>
        <v/>
      </c>
      <c r="Q1864" s="117" t="n"/>
      <c r="R1864" s="118" t="n"/>
      <c r="S1864" s="118" t="n"/>
      <c r="T1864" s="119" t="n"/>
      <c r="U1864" s="120" t="n"/>
      <c r="V1864" s="120" t="n"/>
      <c r="W1864" s="121" t="n"/>
      <c r="X1864" s="122" t="n"/>
      <c r="Y1864" s="122" t="n"/>
      <c r="Z1864" s="143" t="n"/>
      <c r="AA1864" s="140" t="n"/>
      <c r="AB1864" s="140" t="n"/>
      <c r="AC1864" s="144" t="n"/>
      <c r="AD1864" s="142" t="n"/>
      <c r="AE1864" s="142" t="n"/>
    </row>
    <row r="1865" ht="15" customHeight="1" thickBot="1">
      <c r="B1865" s="79" t="inlineStr">
        <is>
          <t>YR</t>
        </is>
      </c>
      <c r="C1865" s="89">
        <f>SUMIF(数量表!D:H,B1865,数量表!H:H)</f>
        <v/>
      </c>
      <c r="D1865" t="n">
        <v>27</v>
      </c>
      <c r="E1865" t="n">
        <v>105</v>
      </c>
      <c r="F1865" s="86" t="n">
        <v>1150</v>
      </c>
      <c r="G1865" t="inlineStr">
        <is>
          <t>×</t>
        </is>
      </c>
      <c r="H1865" s="87" t="n">
        <v>2</v>
      </c>
      <c r="I1865" s="214">
        <f>C1865*H1865</f>
        <v/>
      </c>
      <c r="J1865" s="2" t="n"/>
      <c r="K1865" s="96" t="n"/>
      <c r="L1865" s="97" t="n"/>
      <c r="M1865" s="97" t="n"/>
      <c r="N1865" s="98" t="inlineStr">
        <is>
          <t>27×105</t>
        </is>
      </c>
      <c r="O1865" s="99">
        <f>F1865</f>
        <v/>
      </c>
      <c r="P1865" s="99">
        <f>SUM(I1865)</f>
        <v/>
      </c>
      <c r="Q1865" s="117" t="n"/>
      <c r="R1865" s="118" t="n"/>
      <c r="S1865" s="118" t="n"/>
      <c r="T1865" s="119" t="n"/>
      <c r="U1865" s="120" t="n"/>
      <c r="V1865" s="120" t="n"/>
      <c r="W1865" s="121" t="n"/>
      <c r="X1865" s="122" t="n"/>
      <c r="Y1865" s="122" t="n"/>
      <c r="Z1865" s="143" t="n"/>
      <c r="AA1865" s="140" t="n"/>
      <c r="AB1865" s="140" t="n"/>
      <c r="AC1865" s="144" t="n"/>
      <c r="AD1865" s="142" t="n"/>
      <c r="AE1865" s="142" t="n"/>
    </row>
    <row r="1866" ht="15" customHeight="1" thickBot="1">
      <c r="B1866" s="85" t="inlineStr">
        <is>
          <t>YR</t>
        </is>
      </c>
      <c r="C1866" s="89">
        <f>SUMIF(数量表!D:H,B1866,数量表!H:H)</f>
        <v/>
      </c>
      <c r="D1866" t="n">
        <v>27</v>
      </c>
      <c r="E1866" t="n">
        <v>105</v>
      </c>
      <c r="F1866" s="86" t="n">
        <v>828</v>
      </c>
      <c r="G1866" t="inlineStr">
        <is>
          <t>×</t>
        </is>
      </c>
      <c r="H1866" s="87" t="n">
        <v>2</v>
      </c>
      <c r="I1866" s="214">
        <f>C1866*H1866</f>
        <v/>
      </c>
      <c r="J1866" s="2" t="n"/>
      <c r="K1866" s="96" t="n"/>
      <c r="L1866" s="97" t="n"/>
      <c r="M1866" s="97" t="n"/>
      <c r="N1866" s="98" t="inlineStr">
        <is>
          <t>27×105</t>
        </is>
      </c>
      <c r="O1866" s="99">
        <f>F1866</f>
        <v/>
      </c>
      <c r="P1866" s="99">
        <f>SUM(I1866)</f>
        <v/>
      </c>
      <c r="Q1866" s="117" t="n"/>
      <c r="R1866" s="118" t="n"/>
      <c r="S1866" s="118" t="n"/>
      <c r="T1866" s="119" t="n"/>
      <c r="U1866" s="120" t="n"/>
      <c r="V1866" s="120" t="n"/>
      <c r="W1866" s="121" t="n"/>
      <c r="X1866" s="122" t="n"/>
      <c r="Y1866" s="122" t="n"/>
      <c r="Z1866" s="143" t="n"/>
      <c r="AA1866" s="140" t="n"/>
      <c r="AB1866" s="140" t="n"/>
      <c r="AC1866" s="144" t="n"/>
      <c r="AD1866" s="142" t="n"/>
      <c r="AE1866" s="142" t="n"/>
    </row>
    <row r="1867" ht="15" customHeight="1" thickBot="1">
      <c r="B1867" s="85" t="inlineStr">
        <is>
          <t>YR</t>
        </is>
      </c>
      <c r="C1867" s="89">
        <f>SUMIF(数量表!D:H,B1867,数量表!H:H)</f>
        <v/>
      </c>
      <c r="D1867" t="n">
        <v>27</v>
      </c>
      <c r="E1867" t="n">
        <v>105</v>
      </c>
      <c r="F1867" s="86" t="n">
        <v>576</v>
      </c>
      <c r="G1867" t="inlineStr">
        <is>
          <t>×</t>
        </is>
      </c>
      <c r="H1867" s="87" t="n">
        <v>2</v>
      </c>
      <c r="I1867" s="214">
        <f>C1867*H1867</f>
        <v/>
      </c>
      <c r="J1867" s="2" t="n"/>
      <c r="K1867" s="96" t="n"/>
      <c r="L1867" s="97" t="n"/>
      <c r="M1867" s="97" t="n"/>
      <c r="N1867" s="98" t="inlineStr">
        <is>
          <t>27×105</t>
        </is>
      </c>
      <c r="O1867" s="99">
        <f>F1867</f>
        <v/>
      </c>
      <c r="P1867" s="99">
        <f>SUM(I1867)</f>
        <v/>
      </c>
      <c r="Q1867" s="117" t="n"/>
      <c r="R1867" s="118" t="n"/>
      <c r="S1867" s="118" t="n"/>
      <c r="T1867" s="119" t="n"/>
      <c r="U1867" s="120" t="n"/>
      <c r="V1867" s="120" t="n"/>
      <c r="W1867" s="121" t="n"/>
      <c r="X1867" s="122" t="n"/>
      <c r="Y1867" s="122" t="n"/>
      <c r="Z1867" s="143" t="n"/>
      <c r="AA1867" s="140" t="n"/>
      <c r="AB1867" s="140" t="n"/>
      <c r="AC1867" s="144" t="n"/>
      <c r="AD1867" s="142" t="n"/>
      <c r="AE1867" s="142" t="n"/>
    </row>
    <row r="1868" ht="15" customHeight="1" thickBot="1">
      <c r="B1868" s="85" t="inlineStr">
        <is>
          <t>YR</t>
        </is>
      </c>
      <c r="C1868" s="89">
        <f>SUMIF(数量表!D:H,B1868,数量表!H:H)</f>
        <v/>
      </c>
      <c r="D1868" t="n">
        <v>27</v>
      </c>
      <c r="E1868" t="n">
        <v>105</v>
      </c>
      <c r="F1868" s="86" t="n">
        <v>768</v>
      </c>
      <c r="G1868" t="inlineStr">
        <is>
          <t>×</t>
        </is>
      </c>
      <c r="H1868" s="87" t="n">
        <v>2</v>
      </c>
      <c r="I1868" s="214">
        <f>C1868*H1868</f>
        <v/>
      </c>
      <c r="J1868" s="2" t="n"/>
      <c r="K1868" s="96" t="n"/>
      <c r="L1868" s="97" t="n"/>
      <c r="M1868" s="97" t="n"/>
      <c r="N1868" s="98" t="inlineStr">
        <is>
          <t>27×105</t>
        </is>
      </c>
      <c r="O1868" s="99">
        <f>F1868</f>
        <v/>
      </c>
      <c r="P1868" s="99">
        <f>SUM(I1868)</f>
        <v/>
      </c>
      <c r="Q1868" s="117" t="n"/>
      <c r="R1868" s="118" t="n"/>
      <c r="S1868" s="118" t="n"/>
      <c r="T1868" s="119" t="n"/>
      <c r="U1868" s="120" t="n"/>
      <c r="V1868" s="120" t="n"/>
      <c r="W1868" s="121" t="n"/>
      <c r="X1868" s="122" t="n"/>
      <c r="Y1868" s="122" t="n"/>
      <c r="Z1868" s="143" t="n"/>
      <c r="AA1868" s="140" t="n"/>
      <c r="AB1868" s="140" t="n"/>
      <c r="AC1868" s="144" t="n"/>
      <c r="AD1868" s="142" t="n"/>
      <c r="AE1868" s="142" t="n"/>
    </row>
    <row r="1869" ht="15" customHeight="1" thickBot="1">
      <c r="B1869" s="85" t="inlineStr">
        <is>
          <t>YR</t>
        </is>
      </c>
      <c r="C1869" s="89">
        <f>SUMIF(数量表!D:H,B1869,数量表!H:H)</f>
        <v/>
      </c>
      <c r="D1869" t="n">
        <v>27</v>
      </c>
      <c r="E1869" t="n">
        <v>105</v>
      </c>
      <c r="F1869" s="86" t="n">
        <v>788</v>
      </c>
      <c r="G1869" t="inlineStr">
        <is>
          <t>×</t>
        </is>
      </c>
      <c r="H1869" s="87" t="n">
        <v>2</v>
      </c>
      <c r="I1869" s="214">
        <f>C1869*H1869</f>
        <v/>
      </c>
      <c r="J1869" s="2" t="n"/>
      <c r="K1869" s="96" t="n"/>
      <c r="L1869" s="97" t="n"/>
      <c r="M1869" s="97" t="n"/>
      <c r="N1869" s="98" t="inlineStr">
        <is>
          <t>27×105</t>
        </is>
      </c>
      <c r="O1869" s="99">
        <f>F1869</f>
        <v/>
      </c>
      <c r="P1869" s="99">
        <f>SUM(I1869)</f>
        <v/>
      </c>
      <c r="Q1869" s="117" t="n"/>
      <c r="R1869" s="118" t="n"/>
      <c r="S1869" s="118" t="n"/>
      <c r="T1869" s="119" t="n"/>
      <c r="U1869" s="120" t="n"/>
      <c r="V1869" s="120" t="n"/>
      <c r="W1869" s="121" t="n"/>
      <c r="X1869" s="122" t="n"/>
      <c r="Y1869" s="122" t="n"/>
      <c r="Z1869" s="143" t="n"/>
      <c r="AA1869" s="140" t="n"/>
      <c r="AB1869" s="140" t="n"/>
      <c r="AC1869" s="144" t="n"/>
      <c r="AD1869" s="142" t="n"/>
      <c r="AE1869" s="142" t="n"/>
    </row>
    <row r="1870" ht="15" customHeight="1" thickBot="1">
      <c r="B1870" s="88" t="inlineStr">
        <is>
          <t>YR</t>
        </is>
      </c>
      <c r="C1870" s="89">
        <f>SUMIF(数量表!D:H,B1870,数量表!H:H)</f>
        <v/>
      </c>
      <c r="D1870" s="89" t="n">
        <v>27</v>
      </c>
      <c r="E1870" s="89" t="n">
        <v>105</v>
      </c>
      <c r="F1870" s="90" t="n">
        <v>2548</v>
      </c>
      <c r="G1870" s="89" t="inlineStr">
        <is>
          <t>×</t>
        </is>
      </c>
      <c r="H1870" s="91" t="n">
        <v>3</v>
      </c>
      <c r="I1870" s="213">
        <f>C1870*H1870</f>
        <v/>
      </c>
      <c r="J1870" s="2" t="n"/>
      <c r="K1870" s="96" t="n"/>
      <c r="L1870" s="97" t="n"/>
      <c r="M1870" s="97" t="n"/>
      <c r="N1870" s="98" t="inlineStr">
        <is>
          <t>27×105</t>
        </is>
      </c>
      <c r="O1870" s="99">
        <f>F1870</f>
        <v/>
      </c>
      <c r="P1870" s="99">
        <f>SUM(I1870)</f>
        <v/>
      </c>
      <c r="Q1870" s="117" t="n"/>
      <c r="R1870" s="130" t="n"/>
      <c r="S1870" s="130" t="n"/>
      <c r="T1870" s="131" t="n"/>
      <c r="U1870" s="132" t="n"/>
      <c r="V1870" s="132" t="n"/>
      <c r="W1870" s="133" t="n"/>
      <c r="X1870" s="134" t="n"/>
      <c r="Y1870" s="134" t="n"/>
      <c r="Z1870" s="151" t="n"/>
      <c r="AA1870" s="152" t="n"/>
      <c r="AB1870" s="152" t="n"/>
      <c r="AC1870" s="153" t="n"/>
      <c r="AD1870" s="154" t="n"/>
      <c r="AE1870" s="154" t="n"/>
    </row>
    <row r="1871" ht="15" customHeight="1" thickBot="1">
      <c r="B1871" s="79" t="inlineStr">
        <is>
          <t>Y1R</t>
        </is>
      </c>
      <c r="C1871" s="89">
        <f>SUMIF(数量表!D:H,B1871,数量表!H:H)</f>
        <v/>
      </c>
      <c r="D1871" t="n">
        <v>27</v>
      </c>
      <c r="E1871" t="n">
        <v>105</v>
      </c>
      <c r="F1871" s="86" t="n">
        <v>1150</v>
      </c>
      <c r="G1871" t="inlineStr">
        <is>
          <t>×</t>
        </is>
      </c>
      <c r="H1871" s="87" t="n">
        <v>2</v>
      </c>
      <c r="I1871" s="214">
        <f>C1871*H1871</f>
        <v/>
      </c>
      <c r="J1871" s="2" t="n"/>
      <c r="K1871" s="96" t="n"/>
      <c r="L1871" s="97" t="n"/>
      <c r="M1871" s="97" t="n"/>
      <c r="N1871" s="98" t="inlineStr">
        <is>
          <t>27×105</t>
        </is>
      </c>
      <c r="O1871" s="99">
        <f>F1871</f>
        <v/>
      </c>
      <c r="P1871" s="99">
        <f>SUM(I1871)</f>
        <v/>
      </c>
      <c r="Q1871" s="117" t="n"/>
      <c r="R1871" s="118" t="n"/>
      <c r="S1871" s="118" t="n"/>
      <c r="T1871" s="119" t="n"/>
      <c r="U1871" s="120" t="n"/>
      <c r="V1871" s="120" t="n"/>
      <c r="W1871" s="121" t="n"/>
      <c r="X1871" s="122" t="n"/>
      <c r="Y1871" s="122" t="n"/>
      <c r="Z1871" s="143" t="n"/>
      <c r="AA1871" s="140" t="n"/>
      <c r="AB1871" s="140" t="n"/>
      <c r="AC1871" s="144" t="n"/>
      <c r="AD1871" s="142" t="n"/>
      <c r="AE1871" s="142" t="n"/>
    </row>
    <row r="1872" ht="15" customHeight="1" thickBot="1">
      <c r="B1872" s="85" t="inlineStr">
        <is>
          <t>Y1R</t>
        </is>
      </c>
      <c r="C1872" s="89">
        <f>SUMIF(数量表!D:H,B1872,数量表!H:H)</f>
        <v/>
      </c>
      <c r="D1872" t="n">
        <v>27</v>
      </c>
      <c r="E1872" t="n">
        <v>105</v>
      </c>
      <c r="F1872" s="86" t="n">
        <v>828</v>
      </c>
      <c r="G1872" t="inlineStr">
        <is>
          <t>×</t>
        </is>
      </c>
      <c r="H1872" s="87" t="n">
        <v>2</v>
      </c>
      <c r="I1872" s="214">
        <f>C1872*H1872</f>
        <v/>
      </c>
      <c r="J1872" s="2" t="n"/>
      <c r="K1872" s="96" t="n"/>
      <c r="L1872" s="97" t="n"/>
      <c r="M1872" s="97" t="n"/>
      <c r="N1872" s="98" t="inlineStr">
        <is>
          <t>27×105</t>
        </is>
      </c>
      <c r="O1872" s="99">
        <f>F1872</f>
        <v/>
      </c>
      <c r="P1872" s="99">
        <f>SUM(I1872)</f>
        <v/>
      </c>
      <c r="Q1872" s="117" t="n"/>
      <c r="R1872" s="118" t="n"/>
      <c r="S1872" s="118" t="n"/>
      <c r="T1872" s="119" t="n"/>
      <c r="U1872" s="120" t="n"/>
      <c r="V1872" s="120" t="n"/>
      <c r="W1872" s="121" t="n"/>
      <c r="X1872" s="122" t="n"/>
      <c r="Y1872" s="122" t="n"/>
      <c r="Z1872" s="143" t="n"/>
      <c r="AA1872" s="140" t="n"/>
      <c r="AB1872" s="140" t="n"/>
      <c r="AC1872" s="144" t="n"/>
      <c r="AD1872" s="142" t="n"/>
      <c r="AE1872" s="142" t="n"/>
    </row>
    <row r="1873" ht="15" customHeight="1" thickBot="1">
      <c r="B1873" s="85" t="inlineStr">
        <is>
          <t>Y1R</t>
        </is>
      </c>
      <c r="C1873" s="89">
        <f>SUMIF(数量表!D:H,B1873,数量表!H:H)</f>
        <v/>
      </c>
      <c r="D1873" t="n">
        <v>27</v>
      </c>
      <c r="E1873" t="n">
        <v>105</v>
      </c>
      <c r="F1873" s="86" t="n">
        <v>576</v>
      </c>
      <c r="G1873" t="inlineStr">
        <is>
          <t>×</t>
        </is>
      </c>
      <c r="H1873" s="87" t="n">
        <v>2</v>
      </c>
      <c r="I1873" s="214">
        <f>C1873*H1873</f>
        <v/>
      </c>
      <c r="J1873" s="2" t="n"/>
      <c r="K1873" s="96" t="n"/>
      <c r="L1873" s="97" t="n"/>
      <c r="M1873" s="97" t="n"/>
      <c r="N1873" s="98" t="inlineStr">
        <is>
          <t>27×105</t>
        </is>
      </c>
      <c r="O1873" s="99">
        <f>F1873</f>
        <v/>
      </c>
      <c r="P1873" s="99">
        <f>SUM(I1873)</f>
        <v/>
      </c>
      <c r="Q1873" s="117" t="n"/>
      <c r="R1873" s="118" t="n"/>
      <c r="S1873" s="118" t="n"/>
      <c r="T1873" s="119" t="n"/>
      <c r="U1873" s="120" t="n"/>
      <c r="V1873" s="120" t="n"/>
      <c r="W1873" s="121" t="n"/>
      <c r="X1873" s="122" t="n"/>
      <c r="Y1873" s="122" t="n"/>
      <c r="Z1873" s="143" t="n"/>
      <c r="AA1873" s="140" t="n"/>
      <c r="AB1873" s="140" t="n"/>
      <c r="AC1873" s="144" t="n"/>
      <c r="AD1873" s="142" t="n"/>
      <c r="AE1873" s="142" t="n"/>
    </row>
    <row r="1874" ht="15" customHeight="1" thickBot="1">
      <c r="B1874" s="85" t="inlineStr">
        <is>
          <t>Y1R</t>
        </is>
      </c>
      <c r="C1874" s="89">
        <f>SUMIF(数量表!D:H,B1874,数量表!H:H)</f>
        <v/>
      </c>
      <c r="D1874" t="n">
        <v>27</v>
      </c>
      <c r="E1874" t="n">
        <v>105</v>
      </c>
      <c r="F1874" s="86" t="n">
        <v>768</v>
      </c>
      <c r="G1874" t="inlineStr">
        <is>
          <t>×</t>
        </is>
      </c>
      <c r="H1874" s="87" t="n">
        <v>2</v>
      </c>
      <c r="I1874" s="214">
        <f>C1874*H1874</f>
        <v/>
      </c>
      <c r="J1874" s="2" t="n"/>
      <c r="K1874" s="96" t="n"/>
      <c r="L1874" s="97" t="n"/>
      <c r="M1874" s="97" t="n"/>
      <c r="N1874" s="98" t="inlineStr">
        <is>
          <t>27×105</t>
        </is>
      </c>
      <c r="O1874" s="99">
        <f>F1874</f>
        <v/>
      </c>
      <c r="P1874" s="99">
        <f>SUM(I1874)</f>
        <v/>
      </c>
      <c r="Q1874" s="117" t="n"/>
      <c r="R1874" s="118" t="n"/>
      <c r="S1874" s="118" t="n"/>
      <c r="T1874" s="119" t="n"/>
      <c r="U1874" s="120" t="n"/>
      <c r="V1874" s="120" t="n"/>
      <c r="W1874" s="121" t="n"/>
      <c r="X1874" s="122" t="n"/>
      <c r="Y1874" s="122" t="n"/>
      <c r="Z1874" s="143" t="n"/>
      <c r="AA1874" s="140" t="n"/>
      <c r="AB1874" s="140" t="n"/>
      <c r="AC1874" s="144" t="n"/>
      <c r="AD1874" s="142" t="n"/>
      <c r="AE1874" s="142" t="n"/>
    </row>
    <row r="1875" ht="15" customHeight="1" thickBot="1">
      <c r="B1875" s="85" t="inlineStr">
        <is>
          <t>Y1R</t>
        </is>
      </c>
      <c r="C1875" s="89">
        <f>SUMIF(数量表!D:H,B1875,数量表!H:H)</f>
        <v/>
      </c>
      <c r="D1875" t="n">
        <v>27</v>
      </c>
      <c r="E1875" t="n">
        <v>105</v>
      </c>
      <c r="F1875" s="86" t="n">
        <v>788</v>
      </c>
      <c r="G1875" t="inlineStr">
        <is>
          <t>×</t>
        </is>
      </c>
      <c r="H1875" s="87" t="n">
        <v>2</v>
      </c>
      <c r="I1875" s="214">
        <f>C1875*H1875</f>
        <v/>
      </c>
      <c r="J1875" s="2" t="n"/>
      <c r="K1875" s="96" t="n"/>
      <c r="L1875" s="97" t="n"/>
      <c r="M1875" s="97" t="n"/>
      <c r="N1875" s="98" t="inlineStr">
        <is>
          <t>27×105</t>
        </is>
      </c>
      <c r="O1875" s="99">
        <f>F1875</f>
        <v/>
      </c>
      <c r="P1875" s="99">
        <f>SUM(I1875)</f>
        <v/>
      </c>
      <c r="Q1875" s="117" t="n"/>
      <c r="R1875" s="118" t="n"/>
      <c r="S1875" s="118" t="n"/>
      <c r="T1875" s="119" t="n"/>
      <c r="U1875" s="120" t="n"/>
      <c r="V1875" s="120" t="n"/>
      <c r="W1875" s="121" t="n"/>
      <c r="X1875" s="122" t="n"/>
      <c r="Y1875" s="122" t="n"/>
      <c r="Z1875" s="143" t="n"/>
      <c r="AA1875" s="140" t="n"/>
      <c r="AB1875" s="140" t="n"/>
      <c r="AC1875" s="144" t="n"/>
      <c r="AD1875" s="142" t="n"/>
      <c r="AE1875" s="142" t="n"/>
    </row>
    <row r="1876" ht="15" customHeight="1" thickBot="1">
      <c r="B1876" s="85" t="inlineStr">
        <is>
          <t>Y1R</t>
        </is>
      </c>
      <c r="C1876" s="89">
        <f>SUMIF(数量表!D:H,B1876,数量表!H:H)</f>
        <v/>
      </c>
      <c r="D1876" s="89" t="n">
        <v>27</v>
      </c>
      <c r="E1876" s="89" t="n">
        <v>105</v>
      </c>
      <c r="F1876" s="90" t="n">
        <v>2548</v>
      </c>
      <c r="G1876" s="89" t="inlineStr">
        <is>
          <t>×</t>
        </is>
      </c>
      <c r="H1876" s="91" t="n">
        <v>3</v>
      </c>
      <c r="I1876" s="213">
        <f>C1876*H1876</f>
        <v/>
      </c>
      <c r="J1876" s="2" t="n"/>
      <c r="K1876" s="106" t="n"/>
      <c r="L1876" s="97" t="n"/>
      <c r="M1876" s="97" t="n"/>
      <c r="N1876" s="105" t="inlineStr">
        <is>
          <t>27×105</t>
        </is>
      </c>
      <c r="O1876" s="99">
        <f>F1876</f>
        <v/>
      </c>
      <c r="P1876" s="99">
        <f>SUM(I1876)</f>
        <v/>
      </c>
      <c r="Q1876" s="117" t="n"/>
      <c r="R1876" s="118" t="n"/>
      <c r="S1876" s="118" t="n"/>
      <c r="T1876" s="119" t="n"/>
      <c r="U1876" s="120" t="n"/>
      <c r="V1876" s="120" t="n"/>
      <c r="W1876" s="121" t="n"/>
      <c r="X1876" s="122" t="n"/>
      <c r="Y1876" s="122" t="n"/>
      <c r="Z1876" s="143" t="n"/>
      <c r="AA1876" s="140" t="n"/>
      <c r="AB1876" s="140" t="n"/>
      <c r="AC1876" s="144" t="n"/>
      <c r="AD1876" s="142" t="n"/>
      <c r="AE1876" s="142" t="n"/>
    </row>
    <row r="1877" ht="15" customHeight="1" thickBot="1">
      <c r="B1877" s="79" t="inlineStr">
        <is>
          <t>YH-L</t>
        </is>
      </c>
      <c r="C1877" s="89">
        <f>SUMIF(数量表!D:H,B1877,数量表!H:H)</f>
        <v/>
      </c>
      <c r="D1877" s="80" t="n">
        <v>27</v>
      </c>
      <c r="E1877" s="80" t="n">
        <v>105</v>
      </c>
      <c r="F1877" s="81" t="n">
        <v>1150</v>
      </c>
      <c r="G1877" s="80" t="inlineStr">
        <is>
          <t>×</t>
        </is>
      </c>
      <c r="H1877" s="82" t="n">
        <v>1</v>
      </c>
      <c r="I1877" s="212">
        <f>C1877*H1877</f>
        <v/>
      </c>
      <c r="J1877" s="2" t="n"/>
      <c r="K1877" s="106" t="n"/>
      <c r="L1877" s="97" t="n"/>
      <c r="M1877" s="97" t="n"/>
      <c r="N1877" s="105" t="inlineStr">
        <is>
          <t>27×105</t>
        </is>
      </c>
      <c r="O1877" s="99">
        <f>F1877</f>
        <v/>
      </c>
      <c r="P1877" s="99">
        <f>SUM(I1877)</f>
        <v/>
      </c>
      <c r="Q1877" s="117" t="n"/>
      <c r="R1877" s="118" t="n"/>
      <c r="S1877" s="118" t="n"/>
      <c r="T1877" s="119" t="n"/>
      <c r="U1877" s="120" t="n"/>
      <c r="V1877" s="120" t="n"/>
      <c r="W1877" s="121" t="n"/>
      <c r="X1877" s="122" t="n"/>
      <c r="Y1877" s="122" t="n"/>
      <c r="Z1877" s="143" t="n"/>
      <c r="AA1877" s="140" t="n"/>
      <c r="AB1877" s="140" t="n"/>
      <c r="AC1877" s="144" t="n"/>
      <c r="AD1877" s="142" t="n"/>
      <c r="AE1877" s="142" t="n"/>
    </row>
    <row r="1878" ht="15" customHeight="1" thickBot="1">
      <c r="B1878" s="85" t="inlineStr">
        <is>
          <t>YH-L</t>
        </is>
      </c>
      <c r="C1878" s="89">
        <f>SUMIF(数量表!D:H,B1878,数量表!H:H)</f>
        <v/>
      </c>
      <c r="D1878" t="n">
        <v>27</v>
      </c>
      <c r="E1878" t="n">
        <v>105</v>
      </c>
      <c r="F1878" s="86" t="n">
        <v>800</v>
      </c>
      <c r="G1878" t="inlineStr">
        <is>
          <t>×</t>
        </is>
      </c>
      <c r="H1878" s="87" t="n">
        <v>2</v>
      </c>
      <c r="I1878" s="214">
        <f>C1878*H1878</f>
        <v/>
      </c>
      <c r="J1878" s="2" t="n"/>
      <c r="K1878" s="106" t="n"/>
      <c r="L1878" s="97" t="n"/>
      <c r="M1878" s="97" t="n"/>
      <c r="N1878" s="105" t="inlineStr">
        <is>
          <t>27×105</t>
        </is>
      </c>
      <c r="O1878" s="99">
        <f>F1878</f>
        <v/>
      </c>
      <c r="P1878" s="99">
        <f>SUM(I1878)</f>
        <v/>
      </c>
      <c r="Q1878" s="117" t="n"/>
      <c r="R1878" s="118" t="n"/>
      <c r="S1878" s="118" t="n"/>
      <c r="T1878" s="119" t="n"/>
      <c r="U1878" s="120" t="n"/>
      <c r="V1878" s="120" t="n"/>
      <c r="W1878" s="121" t="n"/>
      <c r="X1878" s="122" t="n"/>
      <c r="Y1878" s="122" t="n"/>
      <c r="Z1878" s="143" t="n"/>
      <c r="AA1878" s="140" t="n"/>
      <c r="AB1878" s="140" t="n"/>
      <c r="AC1878" s="144" t="n"/>
      <c r="AD1878" s="142" t="n"/>
      <c r="AE1878" s="142" t="n"/>
    </row>
    <row r="1879" ht="15" customHeight="1" thickBot="1">
      <c r="B1879" s="85" t="inlineStr">
        <is>
          <t>YH-L</t>
        </is>
      </c>
      <c r="C1879" s="89">
        <f>SUMIF(数量表!D:H,B1879,数量表!H:H)</f>
        <v/>
      </c>
      <c r="D1879" t="n">
        <v>27</v>
      </c>
      <c r="E1879" t="n">
        <v>105</v>
      </c>
      <c r="F1879" s="86" t="n">
        <v>576</v>
      </c>
      <c r="G1879" t="inlineStr">
        <is>
          <t>×</t>
        </is>
      </c>
      <c r="H1879" s="87" t="n">
        <v>2</v>
      </c>
      <c r="I1879" s="214">
        <f>C1879*H1879</f>
        <v/>
      </c>
      <c r="J1879" s="2" t="n"/>
      <c r="K1879" s="106" t="n"/>
      <c r="L1879" s="97" t="n"/>
      <c r="M1879" s="97" t="n"/>
      <c r="N1879" s="105" t="inlineStr">
        <is>
          <t>27×105</t>
        </is>
      </c>
      <c r="O1879" s="99">
        <f>F1879</f>
        <v/>
      </c>
      <c r="P1879" s="99">
        <f>SUM(I1879)</f>
        <v/>
      </c>
      <c r="Q1879" s="117" t="n"/>
      <c r="R1879" s="118" t="n"/>
      <c r="S1879" s="118" t="n"/>
      <c r="T1879" s="119" t="n"/>
      <c r="U1879" s="120" t="n"/>
      <c r="V1879" s="120" t="n"/>
      <c r="W1879" s="121" t="n"/>
      <c r="X1879" s="122" t="n"/>
      <c r="Y1879" s="122" t="n"/>
      <c r="Z1879" s="143" t="n"/>
      <c r="AA1879" s="140" t="n"/>
      <c r="AB1879" s="140" t="n"/>
      <c r="AC1879" s="144" t="n"/>
      <c r="AD1879" s="142" t="n"/>
      <c r="AE1879" s="142" t="n"/>
    </row>
    <row r="1880" ht="15" customHeight="1" thickBot="1">
      <c r="B1880" s="88" t="inlineStr">
        <is>
          <t>YH-L</t>
        </is>
      </c>
      <c r="C1880" s="89">
        <f>SUMIF(数量表!D:H,B1880,数量表!H:H)</f>
        <v/>
      </c>
      <c r="D1880" s="89" t="n">
        <v>27</v>
      </c>
      <c r="E1880" s="89" t="n">
        <v>105</v>
      </c>
      <c r="F1880" s="90" t="n">
        <v>768</v>
      </c>
      <c r="G1880" s="89" t="inlineStr">
        <is>
          <t>×</t>
        </is>
      </c>
      <c r="H1880" s="91" t="n">
        <v>1</v>
      </c>
      <c r="I1880" s="213">
        <f>C1880*H1880</f>
        <v/>
      </c>
      <c r="J1880" s="2" t="n"/>
      <c r="K1880" s="106" t="n"/>
      <c r="L1880" s="97" t="n"/>
      <c r="M1880" s="97" t="n"/>
      <c r="N1880" s="105" t="inlineStr">
        <is>
          <t>27×105</t>
        </is>
      </c>
      <c r="O1880" s="99">
        <f>F1880</f>
        <v/>
      </c>
      <c r="P1880" s="99">
        <f>SUM(I1880)</f>
        <v/>
      </c>
      <c r="Q1880" s="117" t="n"/>
      <c r="R1880" s="118" t="n"/>
      <c r="S1880" s="118" t="n"/>
      <c r="T1880" s="119" t="n"/>
      <c r="U1880" s="120" t="n"/>
      <c r="V1880" s="120" t="n"/>
      <c r="W1880" s="121" t="n"/>
      <c r="X1880" s="122" t="n"/>
      <c r="Y1880" s="122" t="n"/>
      <c r="Z1880" s="143" t="n"/>
      <c r="AA1880" s="140" t="n"/>
      <c r="AB1880" s="140" t="n"/>
      <c r="AC1880" s="144" t="n"/>
      <c r="AD1880" s="142" t="n"/>
      <c r="AE1880" s="142" t="n"/>
    </row>
    <row r="1881" ht="15" customHeight="1" thickBot="1">
      <c r="B1881" s="79" t="inlineStr">
        <is>
          <t>YH-R</t>
        </is>
      </c>
      <c r="C1881" s="89">
        <f>SUMIF(数量表!D:H,B1881,数量表!H:H)</f>
        <v/>
      </c>
      <c r="D1881" s="80" t="n">
        <v>27</v>
      </c>
      <c r="E1881" s="80" t="n">
        <v>105</v>
      </c>
      <c r="F1881" s="81" t="n">
        <v>1150</v>
      </c>
      <c r="G1881" s="80" t="inlineStr">
        <is>
          <t>×</t>
        </is>
      </c>
      <c r="H1881" s="82" t="n">
        <v>1</v>
      </c>
      <c r="I1881" s="212">
        <f>C1881*H1881</f>
        <v/>
      </c>
      <c r="J1881" s="2" t="n"/>
      <c r="K1881" s="106" t="n"/>
      <c r="L1881" s="97" t="n"/>
      <c r="M1881" s="97" t="n"/>
      <c r="N1881" s="105" t="inlineStr">
        <is>
          <t>27×105</t>
        </is>
      </c>
      <c r="O1881" s="99">
        <f>F1881</f>
        <v/>
      </c>
      <c r="P1881" s="99">
        <f>SUM(I1881)</f>
        <v/>
      </c>
      <c r="Q1881" s="117" t="n"/>
      <c r="R1881" s="118" t="n"/>
      <c r="S1881" s="118" t="n"/>
      <c r="T1881" s="119" t="n"/>
      <c r="U1881" s="120" t="n"/>
      <c r="V1881" s="120" t="n"/>
      <c r="W1881" s="121" t="n"/>
      <c r="X1881" s="122" t="n"/>
      <c r="Y1881" s="122" t="n"/>
      <c r="Z1881" s="143" t="n"/>
      <c r="AA1881" s="140" t="n"/>
      <c r="AB1881" s="140" t="n"/>
      <c r="AC1881" s="144" t="n"/>
      <c r="AD1881" s="142" t="n"/>
      <c r="AE1881" s="142" t="n"/>
    </row>
    <row r="1882" ht="15" customHeight="1" thickBot="1">
      <c r="B1882" s="85" t="inlineStr">
        <is>
          <t>YH-R</t>
        </is>
      </c>
      <c r="C1882" s="89">
        <f>SUMIF(数量表!D:H,B1882,数量表!H:H)</f>
        <v/>
      </c>
      <c r="D1882" t="n">
        <v>27</v>
      </c>
      <c r="E1882" t="n">
        <v>105</v>
      </c>
      <c r="F1882" s="86" t="n">
        <v>800</v>
      </c>
      <c r="G1882" t="inlineStr">
        <is>
          <t>×</t>
        </is>
      </c>
      <c r="H1882" s="87" t="n">
        <v>2</v>
      </c>
      <c r="I1882" s="214">
        <f>C1882*H1882</f>
        <v/>
      </c>
      <c r="J1882" s="2" t="n"/>
      <c r="K1882" s="106" t="n"/>
      <c r="L1882" s="97" t="n"/>
      <c r="M1882" s="97" t="n"/>
      <c r="N1882" s="105" t="inlineStr">
        <is>
          <t>27×105</t>
        </is>
      </c>
      <c r="O1882" s="99">
        <f>F1882</f>
        <v/>
      </c>
      <c r="P1882" s="99">
        <f>SUM(I1882)</f>
        <v/>
      </c>
      <c r="Q1882" s="117" t="n"/>
      <c r="R1882" s="118" t="n"/>
      <c r="S1882" s="118" t="n"/>
      <c r="T1882" s="119" t="n"/>
      <c r="U1882" s="120" t="n"/>
      <c r="V1882" s="120" t="n"/>
      <c r="W1882" s="121" t="n"/>
      <c r="X1882" s="122" t="n"/>
      <c r="Y1882" s="122" t="n"/>
      <c r="Z1882" s="143" t="n"/>
      <c r="AA1882" s="140" t="n"/>
      <c r="AB1882" s="140" t="n"/>
      <c r="AC1882" s="144" t="n"/>
      <c r="AD1882" s="142" t="n"/>
      <c r="AE1882" s="142" t="n"/>
    </row>
    <row r="1883" ht="15" customHeight="1" thickBot="1">
      <c r="B1883" s="85" t="inlineStr">
        <is>
          <t>YH-R</t>
        </is>
      </c>
      <c r="C1883" s="89">
        <f>SUMIF(数量表!D:H,B1883,数量表!H:H)</f>
        <v/>
      </c>
      <c r="D1883" t="n">
        <v>27</v>
      </c>
      <c r="E1883" t="n">
        <v>105</v>
      </c>
      <c r="F1883" s="86" t="n">
        <v>576</v>
      </c>
      <c r="G1883" t="inlineStr">
        <is>
          <t>×</t>
        </is>
      </c>
      <c r="H1883" s="87" t="n">
        <v>2</v>
      </c>
      <c r="I1883" s="214">
        <f>C1883*H1883</f>
        <v/>
      </c>
      <c r="J1883" s="2" t="n"/>
      <c r="K1883" s="106" t="n"/>
      <c r="L1883" s="97" t="n"/>
      <c r="M1883" s="97" t="n"/>
      <c r="N1883" s="105" t="inlineStr">
        <is>
          <t>27×105</t>
        </is>
      </c>
      <c r="O1883" s="99">
        <f>F1883</f>
        <v/>
      </c>
      <c r="P1883" s="99">
        <f>SUM(I1883)</f>
        <v/>
      </c>
      <c r="Q1883" s="117" t="n"/>
      <c r="R1883" s="118" t="n"/>
      <c r="S1883" s="118" t="n"/>
      <c r="T1883" s="119" t="n"/>
      <c r="U1883" s="120" t="n"/>
      <c r="V1883" s="120" t="n"/>
      <c r="W1883" s="121" t="n"/>
      <c r="X1883" s="122" t="n"/>
      <c r="Y1883" s="122" t="n"/>
      <c r="Z1883" s="143" t="n"/>
      <c r="AA1883" s="140" t="n"/>
      <c r="AB1883" s="140" t="n"/>
      <c r="AC1883" s="144" t="n"/>
      <c r="AD1883" s="142" t="n"/>
      <c r="AE1883" s="142" t="n"/>
    </row>
    <row r="1884" ht="15" customHeight="1" thickBot="1">
      <c r="B1884" s="88" t="inlineStr">
        <is>
          <t>YH-R</t>
        </is>
      </c>
      <c r="C1884" s="89">
        <f>SUMIF(数量表!D:H,B1884,数量表!H:H)</f>
        <v/>
      </c>
      <c r="D1884" s="89" t="n">
        <v>27</v>
      </c>
      <c r="E1884" s="89" t="n">
        <v>105</v>
      </c>
      <c r="F1884" s="90" t="n">
        <v>768</v>
      </c>
      <c r="G1884" s="89" t="inlineStr">
        <is>
          <t>×</t>
        </is>
      </c>
      <c r="H1884" s="91" t="n">
        <v>1</v>
      </c>
      <c r="I1884" s="213">
        <f>C1884*H1884</f>
        <v/>
      </c>
      <c r="J1884" s="2" t="n"/>
      <c r="K1884" s="106" t="n"/>
      <c r="L1884" s="97" t="n"/>
      <c r="M1884" s="97" t="n"/>
      <c r="N1884" s="105" t="inlineStr">
        <is>
          <t>27×105</t>
        </is>
      </c>
      <c r="O1884" s="99">
        <f>F1884</f>
        <v/>
      </c>
      <c r="P1884" s="99">
        <f>SUM(I1884)</f>
        <v/>
      </c>
      <c r="Q1884" s="117" t="n"/>
      <c r="R1884" s="118" t="n"/>
      <c r="S1884" s="118" t="n"/>
      <c r="T1884" s="119" t="n"/>
      <c r="U1884" s="120" t="n"/>
      <c r="V1884" s="120" t="n"/>
      <c r="W1884" s="121" t="n"/>
      <c r="X1884" s="122" t="n"/>
      <c r="Y1884" s="122" t="n"/>
      <c r="Z1884" s="143" t="n"/>
      <c r="AA1884" s="140" t="n"/>
      <c r="AB1884" s="140" t="n"/>
      <c r="AC1884" s="144" t="n"/>
      <c r="AD1884" s="142" t="n"/>
      <c r="AE1884" s="142" t="n"/>
    </row>
    <row r="1885" ht="15" customHeight="1" thickBot="1">
      <c r="B1885" s="79" t="inlineStr">
        <is>
          <t>YHL-L</t>
        </is>
      </c>
      <c r="C1885" s="89">
        <f>SUMIF(数量表!D:H,B1885,数量表!H:H)</f>
        <v/>
      </c>
      <c r="D1885" s="80" t="n">
        <v>27</v>
      </c>
      <c r="E1885" s="80" t="n">
        <v>105</v>
      </c>
      <c r="F1885" s="81" t="n">
        <v>1150</v>
      </c>
      <c r="G1885" s="80" t="inlineStr">
        <is>
          <t>×</t>
        </is>
      </c>
      <c r="H1885" s="82" t="n">
        <v>1</v>
      </c>
      <c r="I1885" s="212">
        <f>C1885*H1885</f>
        <v/>
      </c>
      <c r="J1885" s="2" t="n"/>
      <c r="K1885" s="106" t="n"/>
      <c r="L1885" s="97" t="n"/>
      <c r="M1885" s="97" t="n"/>
      <c r="N1885" s="105" t="inlineStr">
        <is>
          <t>27×105</t>
        </is>
      </c>
      <c r="O1885" s="99">
        <f>F1885</f>
        <v/>
      </c>
      <c r="P1885" s="99">
        <f>SUM(I1885)</f>
        <v/>
      </c>
      <c r="Q1885" s="117" t="n"/>
      <c r="R1885" s="118" t="n"/>
      <c r="S1885" s="118" t="n"/>
      <c r="T1885" s="119" t="n"/>
      <c r="U1885" s="120" t="n"/>
      <c r="V1885" s="120" t="n"/>
      <c r="W1885" s="121" t="n"/>
      <c r="X1885" s="122" t="n"/>
      <c r="Y1885" s="122" t="n"/>
      <c r="Z1885" s="143" t="n"/>
      <c r="AA1885" s="140" t="n"/>
      <c r="AB1885" s="140" t="n"/>
      <c r="AC1885" s="144" t="n"/>
      <c r="AD1885" s="142" t="n"/>
      <c r="AE1885" s="142" t="n"/>
    </row>
    <row r="1886" ht="15" customHeight="1" thickBot="1">
      <c r="B1886" s="85" t="inlineStr">
        <is>
          <t>YHL-L</t>
        </is>
      </c>
      <c r="C1886" s="89">
        <f>SUMIF(数量表!D:H,B1886,数量表!H:H)</f>
        <v/>
      </c>
      <c r="D1886" t="n">
        <v>27</v>
      </c>
      <c r="E1886" t="n">
        <v>105</v>
      </c>
      <c r="F1886" s="86" t="n">
        <v>760</v>
      </c>
      <c r="G1886" t="inlineStr">
        <is>
          <t>×</t>
        </is>
      </c>
      <c r="H1886" s="87" t="n">
        <v>2</v>
      </c>
      <c r="I1886" s="214">
        <f>C1886*H1886</f>
        <v/>
      </c>
      <c r="J1886" s="2" t="n"/>
      <c r="K1886" s="106" t="n"/>
      <c r="L1886" s="97" t="n"/>
      <c r="M1886" s="97" t="n"/>
      <c r="N1886" s="105" t="inlineStr">
        <is>
          <t>27×105</t>
        </is>
      </c>
      <c r="O1886" s="99">
        <f>F1886</f>
        <v/>
      </c>
      <c r="P1886" s="99">
        <f>SUM(I1886)</f>
        <v/>
      </c>
      <c r="Q1886" s="117" t="n"/>
      <c r="R1886" s="118" t="n"/>
      <c r="S1886" s="118" t="n"/>
      <c r="T1886" s="119" t="n"/>
      <c r="U1886" s="120" t="n"/>
      <c r="V1886" s="120" t="n"/>
      <c r="W1886" s="121" t="n"/>
      <c r="X1886" s="122" t="n"/>
      <c r="Y1886" s="122" t="n"/>
      <c r="Z1886" s="143" t="n"/>
      <c r="AA1886" s="140" t="n"/>
      <c r="AB1886" s="140" t="n"/>
      <c r="AC1886" s="144" t="n"/>
      <c r="AD1886" s="142" t="n"/>
      <c r="AE1886" s="142" t="n"/>
    </row>
    <row r="1887" ht="15" customHeight="1" thickBot="1">
      <c r="B1887" s="85" t="inlineStr">
        <is>
          <t>YHL-L</t>
        </is>
      </c>
      <c r="C1887" s="89">
        <f>SUMIF(数量表!D:H,B1887,数量表!H:H)</f>
        <v/>
      </c>
      <c r="D1887" t="n">
        <v>27</v>
      </c>
      <c r="E1887" t="n">
        <v>105</v>
      </c>
      <c r="F1887" s="86" t="n">
        <v>576</v>
      </c>
      <c r="G1887" t="inlineStr">
        <is>
          <t>×</t>
        </is>
      </c>
      <c r="H1887" s="87" t="n">
        <v>2</v>
      </c>
      <c r="I1887" s="214">
        <f>C1887*H1887</f>
        <v/>
      </c>
      <c r="J1887" s="2" t="n"/>
      <c r="K1887" s="106" t="n"/>
      <c r="L1887" s="97" t="n"/>
      <c r="M1887" s="97" t="n"/>
      <c r="N1887" s="105" t="inlineStr">
        <is>
          <t>27×105</t>
        </is>
      </c>
      <c r="O1887" s="99">
        <f>F1887</f>
        <v/>
      </c>
      <c r="P1887" s="99">
        <f>SUM(I1887)</f>
        <v/>
      </c>
      <c r="Q1887" s="117" t="n"/>
      <c r="R1887" s="118" t="n"/>
      <c r="S1887" s="118" t="n"/>
      <c r="T1887" s="119" t="n"/>
      <c r="U1887" s="120" t="n"/>
      <c r="V1887" s="120" t="n"/>
      <c r="W1887" s="121" t="n"/>
      <c r="X1887" s="122" t="n"/>
      <c r="Y1887" s="122" t="n"/>
      <c r="Z1887" s="143" t="n"/>
      <c r="AA1887" s="140" t="n"/>
      <c r="AB1887" s="140" t="n"/>
      <c r="AC1887" s="144" t="n"/>
      <c r="AD1887" s="142" t="n"/>
      <c r="AE1887" s="142" t="n"/>
    </row>
    <row r="1888" ht="15" customHeight="1" thickBot="1">
      <c r="B1888" s="85" t="inlineStr">
        <is>
          <t>YHL-L</t>
        </is>
      </c>
      <c r="C1888" s="89">
        <f>SUMIF(数量表!D:H,B1888,数量表!H:H)</f>
        <v/>
      </c>
      <c r="D1888" t="n">
        <v>27</v>
      </c>
      <c r="E1888" t="n">
        <v>105</v>
      </c>
      <c r="F1888" s="86" t="n">
        <v>768</v>
      </c>
      <c r="G1888" t="inlineStr">
        <is>
          <t>×</t>
        </is>
      </c>
      <c r="H1888" s="87" t="n">
        <v>1</v>
      </c>
      <c r="I1888" s="214">
        <f>C1888*H1888</f>
        <v/>
      </c>
      <c r="J1888" s="2" t="n"/>
      <c r="K1888" s="96" t="n"/>
      <c r="L1888" s="97" t="n"/>
      <c r="M1888" s="97" t="n"/>
      <c r="N1888" s="98" t="inlineStr">
        <is>
          <t>27×105</t>
        </is>
      </c>
      <c r="O1888" s="99">
        <f>F1888</f>
        <v/>
      </c>
      <c r="P1888" s="99">
        <f>SUM(I1888)</f>
        <v/>
      </c>
      <c r="Q1888" s="117" t="n"/>
      <c r="R1888" s="118" t="n"/>
      <c r="S1888" s="118" t="n"/>
      <c r="T1888" s="119" t="n"/>
      <c r="U1888" s="120" t="n"/>
      <c r="V1888" s="120" t="n"/>
      <c r="W1888" s="121" t="n"/>
      <c r="X1888" s="122" t="n"/>
      <c r="Y1888" s="122" t="n"/>
      <c r="Z1888" s="143" t="n"/>
      <c r="AA1888" s="140" t="n"/>
      <c r="AB1888" s="140" t="n"/>
      <c r="AC1888" s="144" t="n"/>
      <c r="AD1888" s="142" t="n"/>
      <c r="AE1888" s="142" t="n"/>
    </row>
    <row r="1889" ht="15" customHeight="1" thickBot="1">
      <c r="B1889" s="88" t="inlineStr">
        <is>
          <t>YHL-L</t>
        </is>
      </c>
      <c r="C1889" s="89">
        <f>SUMIF(数量表!D:H,B1889,数量表!H:H)</f>
        <v/>
      </c>
      <c r="D1889" s="89" t="n">
        <v>27</v>
      </c>
      <c r="E1889" s="89" t="n">
        <v>105</v>
      </c>
      <c r="F1889" s="90" t="n">
        <v>2548</v>
      </c>
      <c r="G1889" s="89" t="inlineStr">
        <is>
          <t>×</t>
        </is>
      </c>
      <c r="H1889" s="91" t="n">
        <v>1</v>
      </c>
      <c r="I1889" s="213">
        <f>C1889*H1889</f>
        <v/>
      </c>
      <c r="J1889" s="2" t="n"/>
      <c r="K1889" s="96" t="n"/>
      <c r="L1889" s="97" t="n"/>
      <c r="M1889" s="97" t="n"/>
      <c r="N1889" s="98" t="inlineStr">
        <is>
          <t>27×105</t>
        </is>
      </c>
      <c r="O1889" s="99">
        <f>F1889</f>
        <v/>
      </c>
      <c r="P1889" s="99">
        <f>SUM(I1889)</f>
        <v/>
      </c>
      <c r="Q1889" s="117" t="n"/>
      <c r="R1889" s="118" t="n"/>
      <c r="S1889" s="118" t="n"/>
      <c r="T1889" s="119" t="n"/>
      <c r="U1889" s="120" t="n"/>
      <c r="V1889" s="120" t="n"/>
      <c r="W1889" s="121" t="n"/>
      <c r="X1889" s="122" t="n"/>
      <c r="Y1889" s="122" t="n"/>
      <c r="Z1889" s="143" t="n"/>
      <c r="AA1889" s="140" t="n"/>
      <c r="AB1889" s="140" t="n"/>
      <c r="AC1889" s="144" t="n"/>
      <c r="AD1889" s="142" t="n"/>
      <c r="AE1889" s="142" t="n"/>
    </row>
    <row r="1890" ht="15" customHeight="1" thickBot="1">
      <c r="B1890" s="79" t="inlineStr">
        <is>
          <t>YHR-R</t>
        </is>
      </c>
      <c r="C1890" s="89">
        <f>SUMIF(数量表!D:H,B1890,数量表!H:H)</f>
        <v/>
      </c>
      <c r="D1890" s="80" t="n">
        <v>27</v>
      </c>
      <c r="E1890" s="80" t="n">
        <v>105</v>
      </c>
      <c r="F1890" s="81" t="n">
        <v>1150</v>
      </c>
      <c r="G1890" s="80" t="inlineStr">
        <is>
          <t>×</t>
        </is>
      </c>
      <c r="H1890" s="82" t="n">
        <v>1</v>
      </c>
      <c r="I1890" s="212">
        <f>C1890*H1890</f>
        <v/>
      </c>
      <c r="J1890" s="2" t="n"/>
      <c r="K1890" s="96" t="n"/>
      <c r="L1890" s="97" t="n"/>
      <c r="M1890" s="97" t="n"/>
      <c r="N1890" s="98" t="inlineStr">
        <is>
          <t>27×105</t>
        </is>
      </c>
      <c r="O1890" s="99">
        <f>F1890</f>
        <v/>
      </c>
      <c r="P1890" s="99">
        <f>SUM(I1890)</f>
        <v/>
      </c>
      <c r="Q1890" s="117" t="n"/>
      <c r="R1890" s="118" t="n"/>
      <c r="S1890" s="118" t="n"/>
      <c r="T1890" s="119" t="n"/>
      <c r="U1890" s="120" t="n"/>
      <c r="V1890" s="120" t="n"/>
      <c r="W1890" s="121" t="n"/>
      <c r="X1890" s="122" t="n"/>
      <c r="Y1890" s="122" t="n"/>
      <c r="Z1890" s="143" t="n"/>
      <c r="AA1890" s="140" t="n"/>
      <c r="AB1890" s="140" t="n"/>
      <c r="AC1890" s="144" t="n"/>
      <c r="AD1890" s="142" t="n"/>
      <c r="AE1890" s="142" t="n"/>
    </row>
    <row r="1891" ht="15" customHeight="1" thickBot="1">
      <c r="B1891" s="85" t="inlineStr">
        <is>
          <t>YHR-R</t>
        </is>
      </c>
      <c r="C1891" s="89">
        <f>SUMIF(数量表!D:H,B1891,数量表!H:H)</f>
        <v/>
      </c>
      <c r="D1891" t="n">
        <v>27</v>
      </c>
      <c r="E1891" t="n">
        <v>105</v>
      </c>
      <c r="F1891" s="86" t="n">
        <v>760</v>
      </c>
      <c r="G1891" t="inlineStr">
        <is>
          <t>×</t>
        </is>
      </c>
      <c r="H1891" s="87" t="n">
        <v>2</v>
      </c>
      <c r="I1891" s="214">
        <f>C1891*H1891</f>
        <v/>
      </c>
      <c r="J1891" s="2" t="n"/>
      <c r="K1891" s="96" t="n"/>
      <c r="L1891" s="97" t="n"/>
      <c r="M1891" s="97" t="n"/>
      <c r="N1891" s="98" t="inlineStr">
        <is>
          <t>27×105</t>
        </is>
      </c>
      <c r="O1891" s="99">
        <f>F1891</f>
        <v/>
      </c>
      <c r="P1891" s="99">
        <f>SUM(I1891)</f>
        <v/>
      </c>
      <c r="Q1891" s="117" t="n"/>
      <c r="R1891" s="118" t="n"/>
      <c r="S1891" s="118" t="n"/>
      <c r="T1891" s="119" t="n"/>
      <c r="U1891" s="120" t="n"/>
      <c r="V1891" s="120" t="n"/>
      <c r="W1891" s="121" t="n"/>
      <c r="X1891" s="122" t="n"/>
      <c r="Y1891" s="122" t="n"/>
      <c r="Z1891" s="143" t="n"/>
      <c r="AA1891" s="140" t="n"/>
      <c r="AB1891" s="140" t="n"/>
      <c r="AC1891" s="144" t="n"/>
      <c r="AD1891" s="142" t="n"/>
      <c r="AE1891" s="142" t="n"/>
    </row>
    <row r="1892" ht="15" customHeight="1" thickBot="1">
      <c r="B1892" s="85" t="inlineStr">
        <is>
          <t>YHR-R</t>
        </is>
      </c>
      <c r="C1892" s="89">
        <f>SUMIF(数量表!D:H,B1892,数量表!H:H)</f>
        <v/>
      </c>
      <c r="D1892" t="n">
        <v>27</v>
      </c>
      <c r="E1892" t="n">
        <v>105</v>
      </c>
      <c r="F1892" s="86" t="n">
        <v>576</v>
      </c>
      <c r="G1892" t="inlineStr">
        <is>
          <t>×</t>
        </is>
      </c>
      <c r="H1892" s="87" t="n">
        <v>2</v>
      </c>
      <c r="I1892" s="214">
        <f>C1892*H1892</f>
        <v/>
      </c>
      <c r="J1892" s="2" t="n"/>
      <c r="K1892" s="96" t="n"/>
      <c r="L1892" s="97" t="n"/>
      <c r="M1892" s="97" t="n"/>
      <c r="N1892" s="98" t="inlineStr">
        <is>
          <t>27×105</t>
        </is>
      </c>
      <c r="O1892" s="99">
        <f>F1892</f>
        <v/>
      </c>
      <c r="P1892" s="99">
        <f>SUM(I1892)</f>
        <v/>
      </c>
      <c r="Q1892" s="117" t="n"/>
      <c r="R1892" s="118" t="n"/>
      <c r="S1892" s="118" t="n"/>
      <c r="T1892" s="119" t="n"/>
      <c r="U1892" s="120" t="n"/>
      <c r="V1892" s="120" t="n"/>
      <c r="W1892" s="121" t="n"/>
      <c r="X1892" s="122" t="n"/>
      <c r="Y1892" s="122" t="n"/>
      <c r="Z1892" s="143" t="n"/>
      <c r="AA1892" s="140" t="n"/>
      <c r="AB1892" s="140" t="n"/>
      <c r="AC1892" s="144" t="n"/>
      <c r="AD1892" s="142" t="n"/>
      <c r="AE1892" s="142" t="n"/>
    </row>
    <row r="1893" ht="15" customHeight="1" thickBot="1">
      <c r="B1893" s="85" t="inlineStr">
        <is>
          <t>YHR-R</t>
        </is>
      </c>
      <c r="C1893" s="89">
        <f>SUMIF(数量表!D:H,B1893,数量表!H:H)</f>
        <v/>
      </c>
      <c r="D1893" t="n">
        <v>27</v>
      </c>
      <c r="E1893" t="n">
        <v>105</v>
      </c>
      <c r="F1893" s="86" t="n">
        <v>768</v>
      </c>
      <c r="G1893" t="inlineStr">
        <is>
          <t>×</t>
        </is>
      </c>
      <c r="H1893" s="87" t="n">
        <v>1</v>
      </c>
      <c r="I1893" s="214">
        <f>C1893*H1893</f>
        <v/>
      </c>
      <c r="J1893" s="2" t="n"/>
      <c r="K1893" s="96" t="n"/>
      <c r="L1893" s="97" t="n"/>
      <c r="M1893" s="97" t="n"/>
      <c r="N1893" s="98" t="inlineStr">
        <is>
          <t>27×105</t>
        </is>
      </c>
      <c r="O1893" s="99">
        <f>F1893</f>
        <v/>
      </c>
      <c r="P1893" s="99">
        <f>SUM(I1893)</f>
        <v/>
      </c>
      <c r="Q1893" s="117" t="n"/>
      <c r="R1893" s="118" t="n"/>
      <c r="S1893" s="118" t="n"/>
      <c r="T1893" s="119" t="n"/>
      <c r="U1893" s="120" t="n"/>
      <c r="V1893" s="120" t="n"/>
      <c r="W1893" s="121" t="n"/>
      <c r="X1893" s="122" t="n"/>
      <c r="Y1893" s="122" t="n"/>
      <c r="Z1893" s="143" t="n"/>
      <c r="AA1893" s="140" t="n"/>
      <c r="AB1893" s="140" t="n"/>
      <c r="AC1893" s="144" t="n"/>
      <c r="AD1893" s="142" t="n"/>
      <c r="AE1893" s="142" t="n"/>
    </row>
    <row r="1894" ht="15" customHeight="1" thickBot="1">
      <c r="B1894" s="88" t="inlineStr">
        <is>
          <t>YHR-R</t>
        </is>
      </c>
      <c r="C1894" s="89">
        <f>SUMIF(数量表!D:H,B1894,数量表!H:H)</f>
        <v/>
      </c>
      <c r="D1894" s="89" t="n">
        <v>27</v>
      </c>
      <c r="E1894" s="89" t="n">
        <v>105</v>
      </c>
      <c r="F1894" s="90" t="n">
        <v>2548</v>
      </c>
      <c r="G1894" s="89" t="inlineStr">
        <is>
          <t>×</t>
        </is>
      </c>
      <c r="H1894" s="91" t="n">
        <v>1</v>
      </c>
      <c r="I1894" s="213">
        <f>C1894*H1894</f>
        <v/>
      </c>
      <c r="J1894" s="2" t="n"/>
      <c r="K1894" s="96" t="n"/>
      <c r="L1894" s="97" t="n"/>
      <c r="M1894" s="97" t="n"/>
      <c r="N1894" s="98" t="inlineStr">
        <is>
          <t>27×105</t>
        </is>
      </c>
      <c r="O1894" s="99">
        <f>F1894</f>
        <v/>
      </c>
      <c r="P1894" s="99">
        <f>SUM(I1894)</f>
        <v/>
      </c>
      <c r="Q1894" s="117" t="n"/>
      <c r="R1894" s="118" t="n"/>
      <c r="S1894" s="118" t="n"/>
      <c r="T1894" s="119" t="n"/>
      <c r="U1894" s="120" t="n"/>
      <c r="V1894" s="120" t="n"/>
      <c r="W1894" s="121" t="n"/>
      <c r="X1894" s="122" t="n"/>
      <c r="Y1894" s="122" t="n"/>
      <c r="Z1894" s="143" t="n"/>
      <c r="AA1894" s="140" t="n"/>
      <c r="AB1894" s="140" t="n"/>
      <c r="AC1894" s="144" t="n"/>
      <c r="AD1894" s="142" t="n"/>
      <c r="AE1894" s="142" t="n"/>
    </row>
    <row r="1895" ht="15" customHeight="1" thickBot="1">
      <c r="B1895" s="85" t="inlineStr">
        <is>
          <t>22MY</t>
        </is>
      </c>
      <c r="C1895" s="89">
        <f>SUMIF(数量表!D:H,B1895,数量表!H:H)</f>
        <v/>
      </c>
      <c r="D1895" t="n">
        <v>27</v>
      </c>
      <c r="E1895" t="n">
        <v>105</v>
      </c>
      <c r="F1895" s="86" t="n">
        <v>1025</v>
      </c>
      <c r="G1895" t="inlineStr">
        <is>
          <t>×</t>
        </is>
      </c>
      <c r="H1895" s="87" t="n">
        <v>2</v>
      </c>
      <c r="I1895" s="214">
        <f>C1895*H1895</f>
        <v/>
      </c>
      <c r="J1895" s="29" t="n"/>
      <c r="K1895" s="96" t="n"/>
      <c r="L1895" s="97" t="n"/>
      <c r="M1895" s="97" t="n"/>
      <c r="N1895" s="98" t="inlineStr">
        <is>
          <t>27×105</t>
        </is>
      </c>
      <c r="O1895" s="99">
        <f>F1895</f>
        <v/>
      </c>
      <c r="P1895" s="99">
        <f>SUM(I1895)</f>
        <v/>
      </c>
      <c r="Q1895" s="117" t="n"/>
      <c r="R1895" s="118" t="n"/>
      <c r="S1895" s="118" t="n"/>
      <c r="T1895" s="119" t="n"/>
      <c r="U1895" s="120" t="n"/>
      <c r="V1895" s="120" t="n"/>
      <c r="W1895" s="121" t="n"/>
      <c r="X1895" s="122" t="n"/>
      <c r="Y1895" s="122" t="n"/>
      <c r="Z1895" s="143" t="n"/>
      <c r="AA1895" s="140" t="n"/>
      <c r="AB1895" s="140" t="n"/>
      <c r="AC1895" s="144" t="n"/>
      <c r="AD1895" s="142" t="n"/>
      <c r="AE1895" s="142" t="n"/>
    </row>
    <row r="1896" ht="15" customHeight="1" thickBot="1">
      <c r="B1896" s="85" t="inlineStr">
        <is>
          <t>22MY</t>
        </is>
      </c>
      <c r="C1896" s="89">
        <f>SUMIF(数量表!D:H,B1896,数量表!H:H)</f>
        <v/>
      </c>
      <c r="D1896" t="n">
        <v>27</v>
      </c>
      <c r="E1896" t="n">
        <v>105</v>
      </c>
      <c r="F1896" s="86" t="n">
        <v>576</v>
      </c>
      <c r="G1896" t="inlineStr">
        <is>
          <t>×</t>
        </is>
      </c>
      <c r="H1896" s="87" t="n">
        <v>2</v>
      </c>
      <c r="I1896" s="214">
        <f>C1896*H1896</f>
        <v/>
      </c>
      <c r="J1896" s="29" t="n"/>
      <c r="K1896" s="96" t="n"/>
      <c r="L1896" s="97" t="n"/>
      <c r="M1896" s="97" t="n"/>
      <c r="N1896" s="98" t="inlineStr">
        <is>
          <t>27×105</t>
        </is>
      </c>
      <c r="O1896" s="99">
        <f>F1896</f>
        <v/>
      </c>
      <c r="P1896" s="99">
        <f>SUM(I1896)</f>
        <v/>
      </c>
      <c r="Q1896" s="117" t="n"/>
      <c r="R1896" s="118" t="n"/>
      <c r="S1896" s="118" t="n"/>
      <c r="T1896" s="119" t="n"/>
      <c r="U1896" s="120" t="n"/>
      <c r="V1896" s="120" t="n"/>
      <c r="W1896" s="121" t="n"/>
      <c r="X1896" s="122" t="n"/>
      <c r="Y1896" s="122" t="n"/>
      <c r="Z1896" s="143" t="n"/>
      <c r="AA1896" s="140" t="n"/>
      <c r="AB1896" s="140" t="n"/>
      <c r="AC1896" s="144" t="n"/>
      <c r="AD1896" s="142" t="n"/>
      <c r="AE1896" s="142" t="n"/>
    </row>
    <row r="1897" ht="15" customHeight="1" thickBot="1">
      <c r="B1897" s="85" t="inlineStr">
        <is>
          <t>22MY</t>
        </is>
      </c>
      <c r="C1897" s="89">
        <f>SUMIF(数量表!D:H,B1897,数量表!H:H)</f>
        <v/>
      </c>
      <c r="D1897" t="n">
        <v>27</v>
      </c>
      <c r="E1897" t="n">
        <v>105</v>
      </c>
      <c r="F1897" s="86" t="n">
        <v>768</v>
      </c>
      <c r="G1897" t="inlineStr">
        <is>
          <t>×</t>
        </is>
      </c>
      <c r="H1897" s="87" t="n">
        <v>2</v>
      </c>
      <c r="I1897" s="214">
        <f>C1897*H1897</f>
        <v/>
      </c>
      <c r="J1897" s="29" t="n"/>
      <c r="K1897" s="96" t="n"/>
      <c r="L1897" s="97" t="n"/>
      <c r="M1897" s="97" t="n"/>
      <c r="N1897" s="98" t="inlineStr">
        <is>
          <t>27×105</t>
        </is>
      </c>
      <c r="O1897" s="99">
        <f>F1897</f>
        <v/>
      </c>
      <c r="P1897" s="99">
        <f>SUM(I1897)</f>
        <v/>
      </c>
      <c r="Q1897" s="117" t="n"/>
      <c r="R1897" s="118" t="n"/>
      <c r="S1897" s="118" t="n"/>
      <c r="T1897" s="119" t="n"/>
      <c r="U1897" s="120" t="n"/>
      <c r="V1897" s="120" t="n"/>
      <c r="W1897" s="121" t="n"/>
      <c r="X1897" s="122" t="n"/>
      <c r="Y1897" s="122" t="n"/>
      <c r="Z1897" s="143" t="n"/>
      <c r="AA1897" s="140" t="n"/>
      <c r="AB1897" s="140" t="n"/>
      <c r="AC1897" s="144" t="n"/>
      <c r="AD1897" s="142" t="n"/>
      <c r="AE1897" s="142" t="n"/>
    </row>
    <row r="1898" ht="15" customHeight="1" thickBot="1">
      <c r="B1898" s="85" t="inlineStr">
        <is>
          <t>22MY</t>
        </is>
      </c>
      <c r="C1898" s="89">
        <f>SUMIF(数量表!D:H,B1898,数量表!H:H)</f>
        <v/>
      </c>
      <c r="D1898" t="n">
        <v>27</v>
      </c>
      <c r="E1898" t="n">
        <v>105</v>
      </c>
      <c r="F1898" s="86" t="n">
        <v>828</v>
      </c>
      <c r="G1898" t="inlineStr">
        <is>
          <t>×</t>
        </is>
      </c>
      <c r="H1898" s="87" t="n">
        <v>4</v>
      </c>
      <c r="I1898" s="214">
        <f>C1898*H1898</f>
        <v/>
      </c>
      <c r="J1898" s="29" t="n"/>
      <c r="K1898" s="96" t="n"/>
      <c r="L1898" s="97" t="n"/>
      <c r="M1898" s="97" t="n"/>
      <c r="N1898" s="98" t="inlineStr">
        <is>
          <t>27×105</t>
        </is>
      </c>
      <c r="O1898" s="99">
        <f>F1898</f>
        <v/>
      </c>
      <c r="P1898" s="99">
        <f>SUM(I1898)</f>
        <v/>
      </c>
      <c r="Q1898" s="117" t="n"/>
      <c r="R1898" s="118" t="n"/>
      <c r="S1898" s="118" t="n"/>
      <c r="T1898" s="119" t="n"/>
      <c r="U1898" s="120" t="n"/>
      <c r="V1898" s="120" t="n"/>
      <c r="W1898" s="121" t="n"/>
      <c r="X1898" s="122" t="n"/>
      <c r="Y1898" s="122" t="n"/>
      <c r="Z1898" s="143" t="n"/>
      <c r="AA1898" s="140" t="n"/>
      <c r="AB1898" s="140" t="n"/>
      <c r="AC1898" s="144" t="n"/>
      <c r="AD1898" s="142" t="n"/>
      <c r="AE1898" s="142" t="n"/>
    </row>
    <row r="1899" ht="15" customHeight="1" thickBot="1">
      <c r="B1899" s="88" t="inlineStr">
        <is>
          <t>22MY</t>
        </is>
      </c>
      <c r="C1899" s="89">
        <f>SUMIF(数量表!D:H,B1899,数量表!H:H)</f>
        <v/>
      </c>
      <c r="D1899" s="89" t="n">
        <v>27</v>
      </c>
      <c r="E1899" s="89" t="n">
        <v>105</v>
      </c>
      <c r="F1899" s="90" t="n">
        <v>2423</v>
      </c>
      <c r="G1899" s="89" t="inlineStr">
        <is>
          <t>×</t>
        </is>
      </c>
      <c r="H1899" s="91" t="n">
        <v>2</v>
      </c>
      <c r="I1899" s="213">
        <f>C1899*H1899</f>
        <v/>
      </c>
      <c r="J1899" s="29" t="n"/>
      <c r="K1899" s="96" t="n"/>
      <c r="L1899" s="97" t="n"/>
      <c r="M1899" s="97" t="n"/>
      <c r="N1899" s="98" t="inlineStr">
        <is>
          <t>27×105</t>
        </is>
      </c>
      <c r="O1899" s="99">
        <f>F1899</f>
        <v/>
      </c>
      <c r="P1899" s="99">
        <f>SUM(I1899)</f>
        <v/>
      </c>
      <c r="Q1899" s="117" t="n"/>
      <c r="R1899" s="118" t="n"/>
      <c r="S1899" s="118" t="n"/>
      <c r="T1899" s="119" t="n"/>
      <c r="U1899" s="120" t="n"/>
      <c r="V1899" s="120" t="n"/>
      <c r="W1899" s="121" t="n"/>
      <c r="X1899" s="122" t="n"/>
      <c r="Y1899" s="122" t="n"/>
      <c r="Z1899" s="143" t="n"/>
      <c r="AA1899" s="140" t="n"/>
      <c r="AB1899" s="140" t="n"/>
      <c r="AC1899" s="144" t="n"/>
      <c r="AD1899" s="142" t="n"/>
      <c r="AE1899" s="142" t="n"/>
    </row>
    <row r="1900" ht="15" customHeight="1" thickBot="1">
      <c r="B1900" s="79" t="inlineStr">
        <is>
          <t>22MYH-L</t>
        </is>
      </c>
      <c r="C1900" s="89">
        <f>SUMIF(数量表!D:H,B1900,数量表!H:H)</f>
        <v/>
      </c>
      <c r="D1900" s="80" t="n">
        <v>27</v>
      </c>
      <c r="E1900" s="80" t="n">
        <v>105</v>
      </c>
      <c r="F1900" s="81" t="n">
        <v>1025</v>
      </c>
      <c r="G1900" s="80" t="inlineStr">
        <is>
          <t>×</t>
        </is>
      </c>
      <c r="H1900" s="82" t="n">
        <v>1</v>
      </c>
      <c r="I1900" s="212">
        <f>C1900*H1900</f>
        <v/>
      </c>
      <c r="J1900" s="29" t="n"/>
      <c r="K1900" s="106" t="n"/>
      <c r="L1900" s="97" t="n"/>
      <c r="M1900" s="97" t="n"/>
      <c r="N1900" s="105" t="inlineStr">
        <is>
          <t>27×105</t>
        </is>
      </c>
      <c r="O1900" s="99">
        <f>F1900</f>
        <v/>
      </c>
      <c r="P1900" s="99">
        <f>SUM(I1900)</f>
        <v/>
      </c>
      <c r="Q1900" s="117" t="n"/>
      <c r="R1900" s="118" t="n"/>
      <c r="S1900" s="118" t="n"/>
      <c r="T1900" s="119" t="n"/>
      <c r="U1900" s="120" t="n"/>
      <c r="V1900" s="120" t="n"/>
      <c r="W1900" s="121" t="n"/>
      <c r="X1900" s="122" t="n"/>
      <c r="Y1900" s="122" t="n"/>
      <c r="Z1900" s="143" t="n"/>
      <c r="AA1900" s="140" t="n"/>
      <c r="AB1900" s="140" t="n"/>
      <c r="AC1900" s="144" t="n"/>
      <c r="AD1900" s="142" t="n"/>
      <c r="AE1900" s="142" t="n"/>
    </row>
    <row r="1901" ht="15" customHeight="1" thickBot="1">
      <c r="B1901" s="85" t="inlineStr">
        <is>
          <t>22MYH-L</t>
        </is>
      </c>
      <c r="C1901" s="89">
        <f>SUMIF(数量表!D:H,B1901,数量表!H:H)</f>
        <v/>
      </c>
      <c r="D1901" t="n">
        <v>27</v>
      </c>
      <c r="E1901" t="n">
        <v>105</v>
      </c>
      <c r="F1901" s="86" t="n">
        <v>800</v>
      </c>
      <c r="G1901" t="inlineStr">
        <is>
          <t>×</t>
        </is>
      </c>
      <c r="H1901" s="87" t="n">
        <v>2</v>
      </c>
      <c r="I1901" s="214">
        <f>C1901*H1901</f>
        <v/>
      </c>
      <c r="J1901" s="29" t="n"/>
      <c r="K1901" s="106" t="n"/>
      <c r="L1901" s="97" t="n"/>
      <c r="M1901" s="97" t="n"/>
      <c r="N1901" s="105" t="inlineStr">
        <is>
          <t>27×105</t>
        </is>
      </c>
      <c r="O1901" s="99">
        <f>F1901</f>
        <v/>
      </c>
      <c r="P1901" s="99">
        <f>SUM(I1901)</f>
        <v/>
      </c>
      <c r="Q1901" s="117" t="n"/>
      <c r="R1901" s="118" t="n"/>
      <c r="S1901" s="118" t="n"/>
      <c r="T1901" s="119" t="n"/>
      <c r="U1901" s="120" t="n"/>
      <c r="V1901" s="120" t="n"/>
      <c r="W1901" s="121" t="n"/>
      <c r="X1901" s="122" t="n"/>
      <c r="Y1901" s="122" t="n"/>
      <c r="Z1901" s="143" t="n"/>
      <c r="AA1901" s="140" t="n"/>
      <c r="AB1901" s="140" t="n"/>
      <c r="AC1901" s="144" t="n"/>
      <c r="AD1901" s="142" t="n"/>
      <c r="AE1901" s="142" t="n"/>
    </row>
    <row r="1902" ht="15" customHeight="1" thickBot="1">
      <c r="B1902" s="85" t="inlineStr">
        <is>
          <t>22MYH-L</t>
        </is>
      </c>
      <c r="C1902" s="89">
        <f>SUMIF(数量表!D:H,B1902,数量表!H:H)</f>
        <v/>
      </c>
      <c r="D1902" t="n">
        <v>27</v>
      </c>
      <c r="E1902" t="n">
        <v>105</v>
      </c>
      <c r="F1902" s="86" t="n">
        <v>576</v>
      </c>
      <c r="G1902" t="inlineStr">
        <is>
          <t>×</t>
        </is>
      </c>
      <c r="H1902" s="87" t="n">
        <v>2</v>
      </c>
      <c r="I1902" s="214">
        <f>C1902*H1902</f>
        <v/>
      </c>
      <c r="J1902" s="29" t="n"/>
      <c r="K1902" s="106" t="n"/>
      <c r="L1902" s="97" t="n"/>
      <c r="M1902" s="97" t="n"/>
      <c r="N1902" s="105" t="inlineStr">
        <is>
          <t>27×105</t>
        </is>
      </c>
      <c r="O1902" s="99">
        <f>F1902</f>
        <v/>
      </c>
      <c r="P1902" s="99">
        <f>SUM(I1902)</f>
        <v/>
      </c>
      <c r="Q1902" s="117" t="n"/>
      <c r="R1902" s="118" t="n"/>
      <c r="S1902" s="118" t="n"/>
      <c r="T1902" s="119" t="n"/>
      <c r="U1902" s="120" t="n"/>
      <c r="V1902" s="120" t="n"/>
      <c r="W1902" s="121" t="n"/>
      <c r="X1902" s="122" t="n"/>
      <c r="Y1902" s="122" t="n"/>
      <c r="Z1902" s="143" t="n"/>
      <c r="AA1902" s="140" t="n"/>
      <c r="AB1902" s="140" t="n"/>
      <c r="AC1902" s="144" t="n"/>
      <c r="AD1902" s="142" t="n"/>
      <c r="AE1902" s="142" t="n"/>
    </row>
    <row r="1903" ht="15" customHeight="1" thickBot="1">
      <c r="B1903" s="88" t="inlineStr">
        <is>
          <t>22MYH-L</t>
        </is>
      </c>
      <c r="C1903" s="89">
        <f>SUMIF(数量表!D:H,B1903,数量表!H:H)</f>
        <v/>
      </c>
      <c r="D1903" s="89" t="n">
        <v>27</v>
      </c>
      <c r="E1903" s="89" t="n">
        <v>105</v>
      </c>
      <c r="F1903" s="90" t="n">
        <v>768</v>
      </c>
      <c r="G1903" s="89" t="inlineStr">
        <is>
          <t>×</t>
        </is>
      </c>
      <c r="H1903" s="91" t="n">
        <v>1</v>
      </c>
      <c r="I1903" s="213">
        <f>C1903*H1903</f>
        <v/>
      </c>
      <c r="J1903" s="29" t="n"/>
      <c r="K1903" s="106" t="n"/>
      <c r="L1903" s="97" t="n"/>
      <c r="M1903" s="97" t="n"/>
      <c r="N1903" s="105" t="inlineStr">
        <is>
          <t>27×105</t>
        </is>
      </c>
      <c r="O1903" s="99">
        <f>F1903</f>
        <v/>
      </c>
      <c r="P1903" s="99">
        <f>SUM(I1903)</f>
        <v/>
      </c>
      <c r="Q1903" s="117" t="n"/>
      <c r="R1903" s="118" t="n"/>
      <c r="S1903" s="118" t="n"/>
      <c r="T1903" s="119" t="n"/>
      <c r="U1903" s="120" t="n"/>
      <c r="V1903" s="120" t="n"/>
      <c r="W1903" s="121" t="n"/>
      <c r="X1903" s="122" t="n"/>
      <c r="Y1903" s="122" t="n"/>
      <c r="Z1903" s="143" t="n"/>
      <c r="AA1903" s="140" t="n"/>
      <c r="AB1903" s="140" t="n"/>
      <c r="AC1903" s="144" t="n"/>
      <c r="AD1903" s="142" t="n"/>
      <c r="AE1903" s="142" t="n"/>
    </row>
    <row r="1904" ht="15" customHeight="1" thickBot="1">
      <c r="B1904" s="79" t="inlineStr">
        <is>
          <t>22MYH-R</t>
        </is>
      </c>
      <c r="C1904" s="89">
        <f>SUMIF(数量表!D:H,B1904,数量表!H:H)</f>
        <v/>
      </c>
      <c r="D1904" s="80" t="n">
        <v>27</v>
      </c>
      <c r="E1904" s="80" t="n">
        <v>105</v>
      </c>
      <c r="F1904" s="81" t="n">
        <v>1025</v>
      </c>
      <c r="G1904" s="80" t="inlineStr">
        <is>
          <t>×</t>
        </is>
      </c>
      <c r="H1904" s="82" t="n">
        <v>1</v>
      </c>
      <c r="I1904" s="212">
        <f>C1904*H1904</f>
        <v/>
      </c>
      <c r="J1904" s="29" t="n"/>
      <c r="K1904" s="106" t="n"/>
      <c r="L1904" s="97" t="n"/>
      <c r="M1904" s="97" t="n"/>
      <c r="N1904" s="105" t="inlineStr">
        <is>
          <t>27×105</t>
        </is>
      </c>
      <c r="O1904" s="99">
        <f>F1904</f>
        <v/>
      </c>
      <c r="P1904" s="99">
        <f>SUM(I1904)</f>
        <v/>
      </c>
      <c r="Q1904" s="117" t="n"/>
      <c r="R1904" s="118" t="n"/>
      <c r="S1904" s="118" t="n"/>
      <c r="T1904" s="119" t="n"/>
      <c r="U1904" s="120" t="n"/>
      <c r="V1904" s="120" t="n"/>
      <c r="W1904" s="121" t="n"/>
      <c r="X1904" s="122" t="n"/>
      <c r="Y1904" s="122" t="n"/>
      <c r="Z1904" s="143" t="n"/>
      <c r="AA1904" s="140" t="n"/>
      <c r="AB1904" s="140" t="n"/>
      <c r="AC1904" s="144" t="n"/>
      <c r="AD1904" s="142" t="n"/>
      <c r="AE1904" s="142" t="n"/>
    </row>
    <row r="1905" ht="15" customHeight="1" thickBot="1">
      <c r="B1905" s="85" t="inlineStr">
        <is>
          <t>22MYH-R</t>
        </is>
      </c>
      <c r="C1905" s="89">
        <f>SUMIF(数量表!D:H,B1905,数量表!H:H)</f>
        <v/>
      </c>
      <c r="D1905" t="n">
        <v>27</v>
      </c>
      <c r="E1905" t="n">
        <v>105</v>
      </c>
      <c r="F1905" s="86" t="n">
        <v>800</v>
      </c>
      <c r="G1905" t="inlineStr">
        <is>
          <t>×</t>
        </is>
      </c>
      <c r="H1905" s="87" t="n">
        <v>2</v>
      </c>
      <c r="I1905" s="214">
        <f>C1905*H1905</f>
        <v/>
      </c>
      <c r="J1905" s="29" t="n"/>
      <c r="K1905" s="106" t="n"/>
      <c r="L1905" s="97" t="n"/>
      <c r="M1905" s="97" t="n"/>
      <c r="N1905" s="105" t="inlineStr">
        <is>
          <t>27×105</t>
        </is>
      </c>
      <c r="O1905" s="99">
        <f>F1905</f>
        <v/>
      </c>
      <c r="P1905" s="99">
        <f>SUM(I1905)</f>
        <v/>
      </c>
      <c r="Q1905" s="117" t="n"/>
      <c r="R1905" s="118" t="n"/>
      <c r="S1905" s="118" t="n"/>
      <c r="T1905" s="119" t="n"/>
      <c r="U1905" s="120" t="n"/>
      <c r="V1905" s="120" t="n"/>
      <c r="W1905" s="121" t="n"/>
      <c r="X1905" s="122" t="n"/>
      <c r="Y1905" s="122" t="n"/>
      <c r="Z1905" s="143" t="n"/>
      <c r="AA1905" s="140" t="n"/>
      <c r="AB1905" s="140" t="n"/>
      <c r="AC1905" s="144" t="n"/>
      <c r="AD1905" s="142" t="n"/>
      <c r="AE1905" s="142" t="n"/>
    </row>
    <row r="1906" ht="15" customHeight="1" thickBot="1">
      <c r="B1906" s="85" t="inlineStr">
        <is>
          <t>22MYH-R</t>
        </is>
      </c>
      <c r="C1906" s="89">
        <f>SUMIF(数量表!D:H,B1906,数量表!H:H)</f>
        <v/>
      </c>
      <c r="D1906" t="n">
        <v>27</v>
      </c>
      <c r="E1906" t="n">
        <v>105</v>
      </c>
      <c r="F1906" s="86" t="n">
        <v>576</v>
      </c>
      <c r="G1906" t="inlineStr">
        <is>
          <t>×</t>
        </is>
      </c>
      <c r="H1906" s="87" t="n">
        <v>2</v>
      </c>
      <c r="I1906" s="214">
        <f>C1906*H1906</f>
        <v/>
      </c>
      <c r="J1906" s="29" t="n"/>
      <c r="K1906" s="106" t="n"/>
      <c r="L1906" s="97" t="n"/>
      <c r="M1906" s="97" t="n"/>
      <c r="N1906" s="105" t="inlineStr">
        <is>
          <t>27×105</t>
        </is>
      </c>
      <c r="O1906" s="99">
        <f>F1906</f>
        <v/>
      </c>
      <c r="P1906" s="99">
        <f>SUM(I1906)</f>
        <v/>
      </c>
      <c r="Q1906" s="117" t="n"/>
      <c r="R1906" s="118" t="n"/>
      <c r="S1906" s="118" t="n"/>
      <c r="T1906" s="119" t="n"/>
      <c r="U1906" s="120" t="n"/>
      <c r="V1906" s="120" t="n"/>
      <c r="W1906" s="121" t="n"/>
      <c r="X1906" s="122" t="n"/>
      <c r="Y1906" s="122" t="n"/>
      <c r="Z1906" s="143" t="n"/>
      <c r="AA1906" s="140" t="n"/>
      <c r="AB1906" s="140" t="n"/>
      <c r="AC1906" s="144" t="n"/>
      <c r="AD1906" s="142" t="n"/>
      <c r="AE1906" s="142" t="n"/>
    </row>
    <row r="1907" ht="15" customHeight="1" thickBot="1">
      <c r="B1907" s="88" t="inlineStr">
        <is>
          <t>22MYH-R</t>
        </is>
      </c>
      <c r="C1907" s="89">
        <f>SUMIF(数量表!D:H,B1907,数量表!H:H)</f>
        <v/>
      </c>
      <c r="D1907" s="89" t="n">
        <v>27</v>
      </c>
      <c r="E1907" s="89" t="n">
        <v>105</v>
      </c>
      <c r="F1907" s="90" t="n">
        <v>768</v>
      </c>
      <c r="G1907" s="89" t="inlineStr">
        <is>
          <t>×</t>
        </is>
      </c>
      <c r="H1907" s="91" t="n">
        <v>1</v>
      </c>
      <c r="I1907" s="213">
        <f>C1907*H1907</f>
        <v/>
      </c>
      <c r="J1907" s="29" t="n"/>
      <c r="K1907" s="106" t="n"/>
      <c r="L1907" s="97" t="n"/>
      <c r="M1907" s="97" t="n"/>
      <c r="N1907" s="105" t="inlineStr">
        <is>
          <t>27×105</t>
        </is>
      </c>
      <c r="O1907" s="99">
        <f>F1907</f>
        <v/>
      </c>
      <c r="P1907" s="99">
        <f>SUM(I1907)</f>
        <v/>
      </c>
      <c r="Q1907" s="117" t="n"/>
      <c r="R1907" s="118" t="n"/>
      <c r="S1907" s="118" t="n"/>
      <c r="T1907" s="119" t="n"/>
      <c r="U1907" s="120" t="n"/>
      <c r="V1907" s="120" t="n"/>
      <c r="W1907" s="121" t="n"/>
      <c r="X1907" s="122" t="n"/>
      <c r="Y1907" s="122" t="n"/>
      <c r="Z1907" s="143" t="n"/>
      <c r="AA1907" s="140" t="n"/>
      <c r="AB1907" s="140" t="n"/>
      <c r="AC1907" s="144" t="n"/>
      <c r="AD1907" s="142" t="n"/>
      <c r="AE1907" s="142" t="n"/>
    </row>
    <row r="1908" ht="15" customHeight="1" thickBot="1">
      <c r="B1908" s="79" t="inlineStr">
        <is>
          <t>22MYHL-L</t>
        </is>
      </c>
      <c r="C1908" s="89">
        <f>SUMIF(数量表!D:H,B1908,数量表!H:H)</f>
        <v/>
      </c>
      <c r="D1908" s="80" t="n">
        <v>27</v>
      </c>
      <c r="E1908" s="80" t="n">
        <v>105</v>
      </c>
      <c r="F1908" s="81" t="n">
        <v>1025</v>
      </c>
      <c r="G1908" s="80" t="inlineStr">
        <is>
          <t>×</t>
        </is>
      </c>
      <c r="H1908" s="82" t="n">
        <v>1</v>
      </c>
      <c r="I1908" s="212">
        <f>C1908*H1908</f>
        <v/>
      </c>
      <c r="J1908" s="29" t="n"/>
      <c r="K1908" s="106" t="n"/>
      <c r="L1908" s="97" t="n"/>
      <c r="M1908" s="97" t="n"/>
      <c r="N1908" s="105" t="inlineStr">
        <is>
          <t>27×105</t>
        </is>
      </c>
      <c r="O1908" s="99">
        <f>F1908</f>
        <v/>
      </c>
      <c r="P1908" s="99">
        <f>SUM(I1908)</f>
        <v/>
      </c>
      <c r="Q1908" s="117" t="n"/>
      <c r="R1908" s="118" t="n"/>
      <c r="S1908" s="118" t="n"/>
      <c r="T1908" s="119" t="n"/>
      <c r="U1908" s="120" t="n"/>
      <c r="V1908" s="120" t="n"/>
      <c r="W1908" s="121" t="n"/>
      <c r="X1908" s="122" t="n"/>
      <c r="Y1908" s="122" t="n"/>
      <c r="Z1908" s="143" t="n"/>
      <c r="AA1908" s="140" t="n"/>
      <c r="AB1908" s="140" t="n"/>
      <c r="AC1908" s="144" t="n"/>
      <c r="AD1908" s="142" t="n"/>
      <c r="AE1908" s="142" t="n"/>
    </row>
    <row r="1909" ht="15" customHeight="1" thickBot="1">
      <c r="B1909" s="85" t="inlineStr">
        <is>
          <t>22MYHL-L</t>
        </is>
      </c>
      <c r="C1909" s="89">
        <f>SUMIF(数量表!D:H,B1909,数量表!H:H)</f>
        <v/>
      </c>
      <c r="D1909" t="n">
        <v>27</v>
      </c>
      <c r="E1909" t="n">
        <v>105</v>
      </c>
      <c r="F1909" s="86" t="n">
        <v>760</v>
      </c>
      <c r="G1909" t="inlineStr">
        <is>
          <t>×</t>
        </is>
      </c>
      <c r="H1909" s="87" t="n">
        <v>2</v>
      </c>
      <c r="I1909" s="214">
        <f>C1909*H1909</f>
        <v/>
      </c>
      <c r="J1909" s="29" t="n"/>
      <c r="K1909" s="106" t="n"/>
      <c r="L1909" s="97" t="n"/>
      <c r="M1909" s="97" t="n"/>
      <c r="N1909" s="105" t="inlineStr">
        <is>
          <t>27×105</t>
        </is>
      </c>
      <c r="O1909" s="99">
        <f>F1909</f>
        <v/>
      </c>
      <c r="P1909" s="99">
        <f>SUM(I1909)</f>
        <v/>
      </c>
      <c r="Q1909" s="117" t="n"/>
      <c r="R1909" s="118" t="n"/>
      <c r="S1909" s="118" t="n"/>
      <c r="T1909" s="119" t="n"/>
      <c r="U1909" s="120" t="n"/>
      <c r="V1909" s="120" t="n"/>
      <c r="W1909" s="121" t="n"/>
      <c r="X1909" s="122" t="n"/>
      <c r="Y1909" s="122" t="n"/>
      <c r="Z1909" s="143" t="n"/>
      <c r="AA1909" s="140" t="n"/>
      <c r="AB1909" s="140" t="n"/>
      <c r="AC1909" s="144" t="n"/>
      <c r="AD1909" s="142" t="n"/>
      <c r="AE1909" s="142" t="n"/>
    </row>
    <row r="1910" ht="15" customHeight="1" thickBot="1">
      <c r="B1910" s="85" t="inlineStr">
        <is>
          <t>22MYHL-L</t>
        </is>
      </c>
      <c r="C1910" s="89">
        <f>SUMIF(数量表!D:H,B1910,数量表!H:H)</f>
        <v/>
      </c>
      <c r="D1910" t="n">
        <v>27</v>
      </c>
      <c r="E1910" t="n">
        <v>105</v>
      </c>
      <c r="F1910" s="86" t="n">
        <v>576</v>
      </c>
      <c r="G1910" t="inlineStr">
        <is>
          <t>×</t>
        </is>
      </c>
      <c r="H1910" s="87" t="n">
        <v>2</v>
      </c>
      <c r="I1910" s="214">
        <f>C1910*H1910</f>
        <v/>
      </c>
      <c r="J1910" s="29" t="n"/>
      <c r="K1910" s="106" t="n"/>
      <c r="L1910" s="97" t="n"/>
      <c r="M1910" s="97" t="n"/>
      <c r="N1910" s="105" t="inlineStr">
        <is>
          <t>27×105</t>
        </is>
      </c>
      <c r="O1910" s="99">
        <f>F1910</f>
        <v/>
      </c>
      <c r="P1910" s="99">
        <f>SUM(I1910)</f>
        <v/>
      </c>
      <c r="Q1910" s="117" t="n"/>
      <c r="R1910" s="118" t="n"/>
      <c r="S1910" s="118" t="n"/>
      <c r="T1910" s="119" t="n"/>
      <c r="U1910" s="120" t="n"/>
      <c r="V1910" s="120" t="n"/>
      <c r="W1910" s="121" t="n"/>
      <c r="X1910" s="122" t="n"/>
      <c r="Y1910" s="122" t="n"/>
      <c r="Z1910" s="143" t="n"/>
      <c r="AA1910" s="140" t="n"/>
      <c r="AB1910" s="140" t="n"/>
      <c r="AC1910" s="144" t="n"/>
      <c r="AD1910" s="142" t="n"/>
      <c r="AE1910" s="142" t="n"/>
    </row>
    <row r="1911" ht="15" customHeight="1" thickBot="1">
      <c r="B1911" s="85" t="inlineStr">
        <is>
          <t>22MYHL-L</t>
        </is>
      </c>
      <c r="C1911" s="89">
        <f>SUMIF(数量表!D:H,B1911,数量表!H:H)</f>
        <v/>
      </c>
      <c r="D1911" t="n">
        <v>27</v>
      </c>
      <c r="E1911" t="n">
        <v>105</v>
      </c>
      <c r="F1911" s="86" t="n">
        <v>768</v>
      </c>
      <c r="G1911" t="inlineStr">
        <is>
          <t>×</t>
        </is>
      </c>
      <c r="H1911" s="87" t="n">
        <v>1</v>
      </c>
      <c r="I1911" s="214">
        <f>C1911*H1911</f>
        <v/>
      </c>
      <c r="J1911" s="29" t="n"/>
      <c r="K1911" s="96" t="n"/>
      <c r="L1911" s="97" t="n"/>
      <c r="M1911" s="97" t="n"/>
      <c r="N1911" s="98" t="inlineStr">
        <is>
          <t>27×105</t>
        </is>
      </c>
      <c r="O1911" s="99">
        <f>F1911</f>
        <v/>
      </c>
      <c r="P1911" s="99">
        <f>SUM(I1911)</f>
        <v/>
      </c>
      <c r="Q1911" s="117" t="n"/>
      <c r="R1911" s="118" t="n"/>
      <c r="S1911" s="118" t="n"/>
      <c r="T1911" s="119" t="n"/>
      <c r="U1911" s="120" t="n"/>
      <c r="V1911" s="120" t="n"/>
      <c r="W1911" s="121" t="n"/>
      <c r="X1911" s="122" t="n"/>
      <c r="Y1911" s="122" t="n"/>
      <c r="Z1911" s="143" t="n"/>
      <c r="AA1911" s="140" t="n"/>
      <c r="AB1911" s="140" t="n"/>
      <c r="AC1911" s="144" t="n"/>
      <c r="AD1911" s="142" t="n"/>
      <c r="AE1911" s="142" t="n"/>
    </row>
    <row r="1912" ht="15" customHeight="1" thickBot="1">
      <c r="B1912" s="88" t="inlineStr">
        <is>
          <t>22MYHL-L</t>
        </is>
      </c>
      <c r="C1912" s="89">
        <f>SUMIF(数量表!D:H,B1912,数量表!H:H)</f>
        <v/>
      </c>
      <c r="D1912" s="89" t="n">
        <v>27</v>
      </c>
      <c r="E1912" s="89" t="n">
        <v>105</v>
      </c>
      <c r="F1912" s="90" t="n">
        <v>2423</v>
      </c>
      <c r="G1912" s="89" t="inlineStr">
        <is>
          <t>×</t>
        </is>
      </c>
      <c r="H1912" s="91" t="n">
        <v>1</v>
      </c>
      <c r="I1912" s="213">
        <f>C1912*H1912</f>
        <v/>
      </c>
      <c r="J1912" s="29" t="n"/>
      <c r="K1912" s="96" t="n"/>
      <c r="L1912" s="97" t="n"/>
      <c r="M1912" s="97" t="n"/>
      <c r="N1912" s="98" t="inlineStr">
        <is>
          <t>27×105</t>
        </is>
      </c>
      <c r="O1912" s="99">
        <f>F1912</f>
        <v/>
      </c>
      <c r="P1912" s="99">
        <f>SUM(I1912)</f>
        <v/>
      </c>
      <c r="Q1912" s="117" t="n"/>
      <c r="R1912" s="118" t="n"/>
      <c r="S1912" s="118" t="n"/>
      <c r="T1912" s="119" t="n"/>
      <c r="U1912" s="120" t="n"/>
      <c r="V1912" s="120" t="n"/>
      <c r="W1912" s="121" t="n"/>
      <c r="X1912" s="122" t="n"/>
      <c r="Y1912" s="122" t="n"/>
      <c r="Z1912" s="143" t="n"/>
      <c r="AA1912" s="140" t="n"/>
      <c r="AB1912" s="140" t="n"/>
      <c r="AC1912" s="144" t="n"/>
      <c r="AD1912" s="142" t="n"/>
      <c r="AE1912" s="142" t="n"/>
    </row>
    <row r="1913" ht="15" customHeight="1" thickBot="1">
      <c r="B1913" s="79" t="inlineStr">
        <is>
          <t>22MYHR-R</t>
        </is>
      </c>
      <c r="C1913" s="89">
        <f>SUMIF(数量表!D:H,B1913,数量表!H:H)</f>
        <v/>
      </c>
      <c r="D1913" s="80" t="n">
        <v>27</v>
      </c>
      <c r="E1913" s="80" t="n">
        <v>105</v>
      </c>
      <c r="F1913" s="81" t="n">
        <v>1025</v>
      </c>
      <c r="G1913" s="80" t="inlineStr">
        <is>
          <t>×</t>
        </is>
      </c>
      <c r="H1913" s="82" t="n">
        <v>1</v>
      </c>
      <c r="I1913" s="212">
        <f>C1913*H1913</f>
        <v/>
      </c>
      <c r="J1913" s="29" t="n"/>
      <c r="K1913" s="96" t="n"/>
      <c r="L1913" s="97" t="n"/>
      <c r="M1913" s="97" t="n"/>
      <c r="N1913" s="98" t="inlineStr">
        <is>
          <t>27×105</t>
        </is>
      </c>
      <c r="O1913" s="99">
        <f>F1913</f>
        <v/>
      </c>
      <c r="P1913" s="99">
        <f>SUM(I1913)</f>
        <v/>
      </c>
      <c r="Q1913" s="117" t="n"/>
      <c r="R1913" s="118" t="n"/>
      <c r="S1913" s="118" t="n"/>
      <c r="T1913" s="119" t="n"/>
      <c r="U1913" s="120" t="n"/>
      <c r="V1913" s="120" t="n"/>
      <c r="W1913" s="121" t="n"/>
      <c r="X1913" s="122" t="n"/>
      <c r="Y1913" s="122" t="n"/>
      <c r="Z1913" s="143" t="n"/>
      <c r="AA1913" s="140" t="n"/>
      <c r="AB1913" s="140" t="n"/>
      <c r="AC1913" s="144" t="n"/>
      <c r="AD1913" s="142" t="n"/>
      <c r="AE1913" s="142" t="n"/>
    </row>
    <row r="1914" ht="15" customHeight="1" thickBot="1">
      <c r="B1914" s="85" t="inlineStr">
        <is>
          <t>22MYHR-R</t>
        </is>
      </c>
      <c r="C1914" s="89">
        <f>SUMIF(数量表!D:H,B1914,数量表!H:H)</f>
        <v/>
      </c>
      <c r="D1914" t="n">
        <v>27</v>
      </c>
      <c r="E1914" t="n">
        <v>105</v>
      </c>
      <c r="F1914" s="86" t="n">
        <v>760</v>
      </c>
      <c r="G1914" t="inlineStr">
        <is>
          <t>×</t>
        </is>
      </c>
      <c r="H1914" s="87" t="n">
        <v>2</v>
      </c>
      <c r="I1914" s="214">
        <f>C1914*H1914</f>
        <v/>
      </c>
      <c r="J1914" s="29" t="n"/>
      <c r="K1914" s="96" t="n"/>
      <c r="L1914" s="97" t="n"/>
      <c r="M1914" s="97" t="n"/>
      <c r="N1914" s="98" t="inlineStr">
        <is>
          <t>27×105</t>
        </is>
      </c>
      <c r="O1914" s="99">
        <f>F1914</f>
        <v/>
      </c>
      <c r="P1914" s="99">
        <f>SUM(I1914)</f>
        <v/>
      </c>
      <c r="Q1914" s="117" t="n"/>
      <c r="R1914" s="118" t="n"/>
      <c r="S1914" s="118" t="n"/>
      <c r="T1914" s="119" t="n"/>
      <c r="U1914" s="120" t="n"/>
      <c r="V1914" s="120" t="n"/>
      <c r="W1914" s="121" t="n"/>
      <c r="X1914" s="122" t="n"/>
      <c r="Y1914" s="122" t="n"/>
      <c r="Z1914" s="143" t="n"/>
      <c r="AA1914" s="140" t="n"/>
      <c r="AB1914" s="140" t="n"/>
      <c r="AC1914" s="144" t="n"/>
      <c r="AD1914" s="142" t="n"/>
      <c r="AE1914" s="142" t="n"/>
    </row>
    <row r="1915" ht="15" customHeight="1" thickBot="1">
      <c r="B1915" s="85" t="inlineStr">
        <is>
          <t>22MYHR-R</t>
        </is>
      </c>
      <c r="C1915" s="89">
        <f>SUMIF(数量表!D:H,B1915,数量表!H:H)</f>
        <v/>
      </c>
      <c r="D1915" t="n">
        <v>27</v>
      </c>
      <c r="E1915" t="n">
        <v>105</v>
      </c>
      <c r="F1915" s="86" t="n">
        <v>576</v>
      </c>
      <c r="G1915" t="inlineStr">
        <is>
          <t>×</t>
        </is>
      </c>
      <c r="H1915" s="87" t="n">
        <v>2</v>
      </c>
      <c r="I1915" s="214">
        <f>C1915*H1915</f>
        <v/>
      </c>
      <c r="J1915" s="29" t="n"/>
      <c r="K1915" s="96" t="n"/>
      <c r="L1915" s="97" t="n"/>
      <c r="M1915" s="97" t="n"/>
      <c r="N1915" s="98" t="inlineStr">
        <is>
          <t>27×105</t>
        </is>
      </c>
      <c r="O1915" s="99">
        <f>F1915</f>
        <v/>
      </c>
      <c r="P1915" s="99">
        <f>SUM(I1915)</f>
        <v/>
      </c>
      <c r="Q1915" s="117" t="n"/>
      <c r="R1915" s="118" t="n"/>
      <c r="S1915" s="118" t="n"/>
      <c r="T1915" s="119" t="n"/>
      <c r="U1915" s="120" t="n"/>
      <c r="V1915" s="120" t="n"/>
      <c r="W1915" s="121" t="n"/>
      <c r="X1915" s="122" t="n"/>
      <c r="Y1915" s="122" t="n"/>
      <c r="Z1915" s="143" t="n"/>
      <c r="AA1915" s="140" t="n"/>
      <c r="AB1915" s="140" t="n"/>
      <c r="AC1915" s="144" t="n"/>
      <c r="AD1915" s="142" t="n"/>
      <c r="AE1915" s="142" t="n"/>
    </row>
    <row r="1916" ht="15" customHeight="1" thickBot="1">
      <c r="B1916" s="85" t="inlineStr">
        <is>
          <t>22MYHR-R</t>
        </is>
      </c>
      <c r="C1916" s="89">
        <f>SUMIF(数量表!D:H,B1916,数量表!H:H)</f>
        <v/>
      </c>
      <c r="D1916" t="n">
        <v>27</v>
      </c>
      <c r="E1916" t="n">
        <v>105</v>
      </c>
      <c r="F1916" s="86" t="n">
        <v>768</v>
      </c>
      <c r="G1916" t="inlineStr">
        <is>
          <t>×</t>
        </is>
      </c>
      <c r="H1916" s="87" t="n">
        <v>1</v>
      </c>
      <c r="I1916" s="214">
        <f>C1916*H1916</f>
        <v/>
      </c>
      <c r="J1916" s="29" t="n"/>
      <c r="K1916" s="96" t="n"/>
      <c r="L1916" s="97" t="n"/>
      <c r="M1916" s="97" t="n"/>
      <c r="N1916" s="98" t="inlineStr">
        <is>
          <t>27×105</t>
        </is>
      </c>
      <c r="O1916" s="99">
        <f>F1916</f>
        <v/>
      </c>
      <c r="P1916" s="99">
        <f>SUM(I1916)</f>
        <v/>
      </c>
      <c r="Q1916" s="117" t="n"/>
      <c r="R1916" s="118" t="n"/>
      <c r="S1916" s="118" t="n"/>
      <c r="T1916" s="119" t="n"/>
      <c r="U1916" s="120" t="n"/>
      <c r="V1916" s="120" t="n"/>
      <c r="W1916" s="121" t="n"/>
      <c r="X1916" s="122" t="n"/>
      <c r="Y1916" s="122" t="n"/>
      <c r="Z1916" s="143" t="n"/>
      <c r="AA1916" s="140" t="n"/>
      <c r="AB1916" s="140" t="n"/>
      <c r="AC1916" s="144" t="n"/>
      <c r="AD1916" s="142" t="n"/>
      <c r="AE1916" s="142" t="n"/>
    </row>
    <row r="1917" ht="15" customHeight="1" thickBot="1">
      <c r="B1917" s="88" t="inlineStr">
        <is>
          <t>22MYHR-R</t>
        </is>
      </c>
      <c r="C1917" s="89">
        <f>SUMIF(数量表!D:H,B1917,数量表!H:H)</f>
        <v/>
      </c>
      <c r="D1917" s="89" t="n">
        <v>27</v>
      </c>
      <c r="E1917" s="89" t="n">
        <v>105</v>
      </c>
      <c r="F1917" s="90" t="n">
        <v>2423</v>
      </c>
      <c r="G1917" s="89" t="inlineStr">
        <is>
          <t>×</t>
        </is>
      </c>
      <c r="H1917" s="91" t="n">
        <v>1</v>
      </c>
      <c r="I1917" s="213">
        <f>C1917*H1917</f>
        <v/>
      </c>
      <c r="J1917" s="29" t="n"/>
      <c r="K1917" s="96" t="n"/>
      <c r="L1917" s="97" t="n"/>
      <c r="M1917" s="97" t="n"/>
      <c r="N1917" s="98" t="inlineStr">
        <is>
          <t>27×105</t>
        </is>
      </c>
      <c r="O1917" s="99">
        <f>F1917</f>
        <v/>
      </c>
      <c r="P1917" s="99">
        <f>SUM(I1917)</f>
        <v/>
      </c>
      <c r="Q1917" s="117" t="n"/>
      <c r="R1917" s="118" t="n"/>
      <c r="S1917" s="118" t="n"/>
      <c r="T1917" s="119" t="n"/>
      <c r="U1917" s="120" t="n"/>
      <c r="V1917" s="120" t="n"/>
      <c r="W1917" s="121" t="n"/>
      <c r="X1917" s="122" t="n"/>
      <c r="Y1917" s="122" t="n"/>
      <c r="Z1917" s="143" t="n"/>
      <c r="AA1917" s="140" t="n"/>
      <c r="AB1917" s="140" t="n"/>
      <c r="AC1917" s="144" t="n"/>
      <c r="AD1917" s="142" t="n"/>
      <c r="AE1917" s="142" t="n"/>
    </row>
    <row r="1918" ht="15" customHeight="1" thickBot="1">
      <c r="B1918" s="85" t="inlineStr">
        <is>
          <t>45MY</t>
        </is>
      </c>
      <c r="C1918" s="89">
        <f>SUMIF(数量表!D:H,B1918,数量表!H:H)</f>
        <v/>
      </c>
      <c r="D1918" t="n">
        <v>27</v>
      </c>
      <c r="E1918" t="n">
        <v>105</v>
      </c>
      <c r="F1918" s="86" t="n">
        <v>900</v>
      </c>
      <c r="G1918" t="inlineStr">
        <is>
          <t>×</t>
        </is>
      </c>
      <c r="H1918" s="87" t="n">
        <v>2</v>
      </c>
      <c r="I1918" s="214">
        <f>C1918*H1918</f>
        <v/>
      </c>
      <c r="J1918" s="29" t="n"/>
      <c r="K1918" s="96" t="n"/>
      <c r="L1918" s="97" t="n"/>
      <c r="M1918" s="97" t="n"/>
      <c r="N1918" s="98" t="inlineStr">
        <is>
          <t>27×105</t>
        </is>
      </c>
      <c r="O1918" s="99">
        <f>F1918</f>
        <v/>
      </c>
      <c r="P1918" s="99">
        <f>SUM(I1918)</f>
        <v/>
      </c>
      <c r="Q1918" s="117" t="n"/>
      <c r="R1918" s="118" t="n"/>
      <c r="S1918" s="118" t="n"/>
      <c r="T1918" s="119" t="n"/>
      <c r="U1918" s="120" t="n"/>
      <c r="V1918" s="120" t="n"/>
      <c r="W1918" s="121" t="n"/>
      <c r="X1918" s="122" t="n"/>
      <c r="Y1918" s="122" t="n"/>
      <c r="Z1918" s="143" t="n"/>
      <c r="AA1918" s="140" t="n"/>
      <c r="AB1918" s="140" t="n"/>
      <c r="AC1918" s="144" t="n"/>
      <c r="AD1918" s="142" t="n"/>
      <c r="AE1918" s="142" t="n"/>
    </row>
    <row r="1919" ht="15" customHeight="1" thickBot="1">
      <c r="B1919" s="85" t="inlineStr">
        <is>
          <t>45MY</t>
        </is>
      </c>
      <c r="C1919" s="89">
        <f>SUMIF(数量表!D:H,B1919,数量表!H:H)</f>
        <v/>
      </c>
      <c r="D1919" t="n">
        <v>27</v>
      </c>
      <c r="E1919" t="n">
        <v>105</v>
      </c>
      <c r="F1919" s="86" t="n">
        <v>576</v>
      </c>
      <c r="G1919" t="inlineStr">
        <is>
          <t>×</t>
        </is>
      </c>
      <c r="H1919" s="87" t="n">
        <v>2</v>
      </c>
      <c r="I1919" s="214">
        <f>C1919*H1919</f>
        <v/>
      </c>
      <c r="J1919" s="29" t="n"/>
      <c r="K1919" s="96" t="n"/>
      <c r="L1919" s="97" t="n"/>
      <c r="M1919" s="97" t="n"/>
      <c r="N1919" s="98" t="inlineStr">
        <is>
          <t>27×105</t>
        </is>
      </c>
      <c r="O1919" s="99">
        <f>F1919</f>
        <v/>
      </c>
      <c r="P1919" s="99">
        <f>SUM(I1919)</f>
        <v/>
      </c>
      <c r="Q1919" s="117" t="n"/>
      <c r="R1919" s="118" t="n"/>
      <c r="S1919" s="118" t="n"/>
      <c r="T1919" s="119" t="n"/>
      <c r="U1919" s="120" t="n"/>
      <c r="V1919" s="120" t="n"/>
      <c r="W1919" s="121" t="n"/>
      <c r="X1919" s="122" t="n"/>
      <c r="Y1919" s="122" t="n"/>
      <c r="Z1919" s="143" t="n"/>
      <c r="AA1919" s="140" t="n"/>
      <c r="AB1919" s="140" t="n"/>
      <c r="AC1919" s="144" t="n"/>
      <c r="AD1919" s="142" t="n"/>
      <c r="AE1919" s="142" t="n"/>
    </row>
    <row r="1920" ht="15" customHeight="1" thickBot="1">
      <c r="B1920" s="85" t="inlineStr">
        <is>
          <t>45MY</t>
        </is>
      </c>
      <c r="C1920" s="89">
        <f>SUMIF(数量表!D:H,B1920,数量表!H:H)</f>
        <v/>
      </c>
      <c r="D1920" t="n">
        <v>27</v>
      </c>
      <c r="E1920" t="n">
        <v>105</v>
      </c>
      <c r="F1920" s="86" t="n">
        <v>768</v>
      </c>
      <c r="G1920" t="inlineStr">
        <is>
          <t>×</t>
        </is>
      </c>
      <c r="H1920" s="87" t="n">
        <v>2</v>
      </c>
      <c r="I1920" s="214">
        <f>C1920*H1920</f>
        <v/>
      </c>
      <c r="J1920" s="29" t="n"/>
      <c r="K1920" s="96" t="n"/>
      <c r="L1920" s="97" t="n"/>
      <c r="M1920" s="97" t="n"/>
      <c r="N1920" s="98" t="inlineStr">
        <is>
          <t>27×105</t>
        </is>
      </c>
      <c r="O1920" s="99">
        <f>F1920</f>
        <v/>
      </c>
      <c r="P1920" s="99">
        <f>SUM(I1920)</f>
        <v/>
      </c>
      <c r="Q1920" s="117" t="n"/>
      <c r="R1920" s="118" t="n"/>
      <c r="S1920" s="118" t="n"/>
      <c r="T1920" s="119" t="n"/>
      <c r="U1920" s="120" t="n"/>
      <c r="V1920" s="120" t="n"/>
      <c r="W1920" s="121" t="n"/>
      <c r="X1920" s="122" t="n"/>
      <c r="Y1920" s="122" t="n"/>
      <c r="Z1920" s="143" t="n"/>
      <c r="AA1920" s="140" t="n"/>
      <c r="AB1920" s="140" t="n"/>
      <c r="AC1920" s="144" t="n"/>
      <c r="AD1920" s="142" t="n"/>
      <c r="AE1920" s="142" t="n"/>
    </row>
    <row r="1921" ht="15" customHeight="1" thickBot="1">
      <c r="B1921" s="85" t="inlineStr">
        <is>
          <t>45MY</t>
        </is>
      </c>
      <c r="C1921" s="89">
        <f>SUMIF(数量表!D:H,B1921,数量表!H:H)</f>
        <v/>
      </c>
      <c r="D1921" t="n">
        <v>27</v>
      </c>
      <c r="E1921" t="n">
        <v>105</v>
      </c>
      <c r="F1921" s="86" t="n">
        <v>828</v>
      </c>
      <c r="G1921" t="inlineStr">
        <is>
          <t>×</t>
        </is>
      </c>
      <c r="H1921" s="87" t="n">
        <v>4</v>
      </c>
      <c r="I1921" s="214">
        <f>C1921*H1921</f>
        <v/>
      </c>
      <c r="J1921" s="29" t="n"/>
      <c r="K1921" s="96" t="n"/>
      <c r="L1921" s="97" t="n"/>
      <c r="M1921" s="97" t="n"/>
      <c r="N1921" s="98" t="inlineStr">
        <is>
          <t>27×105</t>
        </is>
      </c>
      <c r="O1921" s="99">
        <f>F1921</f>
        <v/>
      </c>
      <c r="P1921" s="99">
        <f>SUM(I1921)</f>
        <v/>
      </c>
      <c r="Q1921" s="117" t="n"/>
      <c r="R1921" s="118" t="n"/>
      <c r="S1921" s="118" t="n"/>
      <c r="T1921" s="119" t="n"/>
      <c r="U1921" s="120" t="n"/>
      <c r="V1921" s="120" t="n"/>
      <c r="W1921" s="121" t="n"/>
      <c r="X1921" s="122" t="n"/>
      <c r="Y1921" s="122" t="n"/>
      <c r="Z1921" s="143" t="n"/>
      <c r="AA1921" s="140" t="n"/>
      <c r="AB1921" s="140" t="n"/>
      <c r="AC1921" s="144" t="n"/>
      <c r="AD1921" s="142" t="n"/>
      <c r="AE1921" s="142" t="n"/>
    </row>
    <row r="1922" ht="15" customHeight="1" thickBot="1">
      <c r="B1922" s="88" t="inlineStr">
        <is>
          <t>45MY</t>
        </is>
      </c>
      <c r="C1922" s="89">
        <f>SUMIF(数量表!D:H,B1922,数量表!H:H)</f>
        <v/>
      </c>
      <c r="D1922" s="89" t="n">
        <v>27</v>
      </c>
      <c r="E1922" s="89" t="n">
        <v>105</v>
      </c>
      <c r="F1922" s="90" t="n">
        <v>2298</v>
      </c>
      <c r="G1922" s="89" t="inlineStr">
        <is>
          <t>×</t>
        </is>
      </c>
      <c r="H1922" s="91" t="n">
        <v>2</v>
      </c>
      <c r="I1922" s="213">
        <f>C1922*H1922</f>
        <v/>
      </c>
      <c r="J1922" s="29" t="n"/>
      <c r="K1922" s="96" t="n"/>
      <c r="L1922" s="97" t="n"/>
      <c r="M1922" s="97" t="n"/>
      <c r="N1922" s="98" t="inlineStr">
        <is>
          <t>27×105</t>
        </is>
      </c>
      <c r="O1922" s="99">
        <f>F1922</f>
        <v/>
      </c>
      <c r="P1922" s="99">
        <f>SUM(I1922)</f>
        <v/>
      </c>
      <c r="Q1922" s="117" t="n"/>
      <c r="R1922" s="118" t="n"/>
      <c r="S1922" s="118" t="n"/>
      <c r="T1922" s="119" t="n"/>
      <c r="U1922" s="120" t="n"/>
      <c r="V1922" s="120" t="n"/>
      <c r="W1922" s="121" t="n"/>
      <c r="X1922" s="122" t="n"/>
      <c r="Y1922" s="122" t="n"/>
      <c r="Z1922" s="143" t="n"/>
      <c r="AA1922" s="140" t="n"/>
      <c r="AB1922" s="140" t="n"/>
      <c r="AC1922" s="144" t="n"/>
      <c r="AD1922" s="142" t="n"/>
      <c r="AE1922" s="142" t="n"/>
    </row>
    <row r="1923" ht="15" customHeight="1" thickBot="1">
      <c r="B1923" s="79" t="inlineStr">
        <is>
          <t>45MY2</t>
        </is>
      </c>
      <c r="C1923" s="89">
        <f>SUMIF(数量表!D:H,B1923,数量表!H:H)</f>
        <v/>
      </c>
      <c r="D1923" t="n">
        <v>27</v>
      </c>
      <c r="E1923" t="n">
        <v>105</v>
      </c>
      <c r="F1923" s="86" t="n">
        <v>900</v>
      </c>
      <c r="G1923" t="inlineStr">
        <is>
          <t>×</t>
        </is>
      </c>
      <c r="H1923" s="87" t="n">
        <v>2</v>
      </c>
      <c r="I1923" s="214">
        <f>C1923*H1923</f>
        <v/>
      </c>
      <c r="J1923" s="29" t="n"/>
      <c r="K1923" s="96" t="n"/>
      <c r="L1923" s="97" t="n"/>
      <c r="M1923" s="97" t="n"/>
      <c r="N1923" s="98" t="inlineStr">
        <is>
          <t>27×105</t>
        </is>
      </c>
      <c r="O1923" s="99">
        <f>F1923</f>
        <v/>
      </c>
      <c r="P1923" s="99">
        <f>SUM(I1923)</f>
        <v/>
      </c>
      <c r="Q1923" s="117" t="n"/>
      <c r="R1923" s="118" t="n"/>
      <c r="S1923" s="118" t="n"/>
      <c r="T1923" s="119" t="n"/>
      <c r="U1923" s="120" t="n"/>
      <c r="V1923" s="120" t="n"/>
      <c r="W1923" s="121" t="n"/>
      <c r="X1923" s="122" t="n"/>
      <c r="Y1923" s="122" t="n"/>
      <c r="Z1923" s="143" t="n"/>
      <c r="AA1923" s="140" t="n"/>
      <c r="AB1923" s="140" t="n"/>
      <c r="AC1923" s="144" t="n"/>
      <c r="AD1923" s="142" t="n"/>
      <c r="AE1923" s="142" t="n"/>
    </row>
    <row r="1924" ht="15" customHeight="1" thickBot="1">
      <c r="B1924" s="85" t="inlineStr">
        <is>
          <t>45MY2</t>
        </is>
      </c>
      <c r="C1924" s="89">
        <f>SUMIF(数量表!D:H,B1924,数量表!H:H)</f>
        <v/>
      </c>
      <c r="D1924" t="n">
        <v>27</v>
      </c>
      <c r="E1924" t="n">
        <v>105</v>
      </c>
      <c r="F1924" s="86" t="n">
        <v>576</v>
      </c>
      <c r="G1924" t="inlineStr">
        <is>
          <t>×</t>
        </is>
      </c>
      <c r="H1924" s="87" t="n">
        <v>2</v>
      </c>
      <c r="I1924" s="214">
        <f>C1924*H1924</f>
        <v/>
      </c>
      <c r="J1924" s="29" t="n"/>
      <c r="K1924" s="96" t="n"/>
      <c r="L1924" s="97" t="n"/>
      <c r="M1924" s="97" t="n"/>
      <c r="N1924" s="98" t="inlineStr">
        <is>
          <t>27×105</t>
        </is>
      </c>
      <c r="O1924" s="99">
        <f>F1924</f>
        <v/>
      </c>
      <c r="P1924" s="99">
        <f>SUM(I1924)</f>
        <v/>
      </c>
      <c r="Q1924" s="117" t="n"/>
      <c r="R1924" s="118" t="n"/>
      <c r="S1924" s="118" t="n"/>
      <c r="T1924" s="119" t="n"/>
      <c r="U1924" s="120" t="n"/>
      <c r="V1924" s="120" t="n"/>
      <c r="W1924" s="121" t="n"/>
      <c r="X1924" s="122" t="n"/>
      <c r="Y1924" s="122" t="n"/>
      <c r="Z1924" s="143" t="n"/>
      <c r="AA1924" s="140" t="n"/>
      <c r="AB1924" s="140" t="n"/>
      <c r="AC1924" s="144" t="n"/>
      <c r="AD1924" s="142" t="n"/>
      <c r="AE1924" s="142" t="n"/>
    </row>
    <row r="1925" ht="15" customHeight="1" thickBot="1">
      <c r="B1925" s="85" t="inlineStr">
        <is>
          <t>45MY2</t>
        </is>
      </c>
      <c r="C1925" s="89">
        <f>SUMIF(数量表!D:H,B1925,数量表!H:H)</f>
        <v/>
      </c>
      <c r="D1925" t="n">
        <v>27</v>
      </c>
      <c r="E1925" t="n">
        <v>105</v>
      </c>
      <c r="F1925" s="86" t="n">
        <v>768</v>
      </c>
      <c r="G1925" t="inlineStr">
        <is>
          <t>×</t>
        </is>
      </c>
      <c r="H1925" s="87" t="n">
        <v>2</v>
      </c>
      <c r="I1925" s="214">
        <f>C1925*H1925</f>
        <v/>
      </c>
      <c r="J1925" s="29" t="n"/>
      <c r="K1925" s="96" t="n"/>
      <c r="L1925" s="97" t="n"/>
      <c r="M1925" s="97" t="n"/>
      <c r="N1925" s="98" t="inlineStr">
        <is>
          <t>27×105</t>
        </is>
      </c>
      <c r="O1925" s="99">
        <f>F1925</f>
        <v/>
      </c>
      <c r="P1925" s="99">
        <f>SUM(I1925)</f>
        <v/>
      </c>
      <c r="Q1925" s="117" t="n"/>
      <c r="R1925" s="118" t="n"/>
      <c r="S1925" s="118" t="n"/>
      <c r="T1925" s="119" t="n"/>
      <c r="U1925" s="120" t="n"/>
      <c r="V1925" s="120" t="n"/>
      <c r="W1925" s="121" t="n"/>
      <c r="X1925" s="122" t="n"/>
      <c r="Y1925" s="122" t="n"/>
      <c r="Z1925" s="143" t="n"/>
      <c r="AA1925" s="140" t="n"/>
      <c r="AB1925" s="140" t="n"/>
      <c r="AC1925" s="144" t="n"/>
      <c r="AD1925" s="142" t="n"/>
      <c r="AE1925" s="142" t="n"/>
    </row>
    <row r="1926" ht="15" customHeight="1" thickBot="1">
      <c r="B1926" s="85" t="inlineStr">
        <is>
          <t>45MY2</t>
        </is>
      </c>
      <c r="C1926" s="89">
        <f>SUMIF(数量表!D:H,B1926,数量表!H:H)</f>
        <v/>
      </c>
      <c r="D1926" t="n">
        <v>27</v>
      </c>
      <c r="E1926" t="n">
        <v>105</v>
      </c>
      <c r="F1926" s="86" t="n">
        <v>828</v>
      </c>
      <c r="G1926" t="inlineStr">
        <is>
          <t>×</t>
        </is>
      </c>
      <c r="H1926" s="87" t="n">
        <v>4</v>
      </c>
      <c r="I1926" s="214">
        <f>C1926*H1926</f>
        <v/>
      </c>
      <c r="J1926" s="29" t="n"/>
      <c r="K1926" s="96" t="n"/>
      <c r="L1926" s="97" t="n"/>
      <c r="M1926" s="97" t="n"/>
      <c r="N1926" s="98" t="inlineStr">
        <is>
          <t>27×105</t>
        </is>
      </c>
      <c r="O1926" s="99">
        <f>F1926</f>
        <v/>
      </c>
      <c r="P1926" s="99">
        <f>SUM(I1926)</f>
        <v/>
      </c>
      <c r="Q1926" s="117" t="n"/>
      <c r="R1926" s="118" t="n"/>
      <c r="S1926" s="118" t="n"/>
      <c r="T1926" s="119" t="n"/>
      <c r="U1926" s="120" t="n"/>
      <c r="V1926" s="120" t="n"/>
      <c r="W1926" s="121" t="n"/>
      <c r="X1926" s="122" t="n"/>
      <c r="Y1926" s="122" t="n"/>
      <c r="Z1926" s="143" t="n"/>
      <c r="AA1926" s="140" t="n"/>
      <c r="AB1926" s="140" t="n"/>
      <c r="AC1926" s="144" t="n"/>
      <c r="AD1926" s="142" t="n"/>
      <c r="AE1926" s="142" t="n"/>
    </row>
    <row r="1927" ht="15" customHeight="1" thickBot="1">
      <c r="B1927" s="85" t="inlineStr">
        <is>
          <t>45MY2</t>
        </is>
      </c>
      <c r="C1927" s="89">
        <f>SUMIF(数量表!D:H,B1927,数量表!H:H)</f>
        <v/>
      </c>
      <c r="D1927" s="89" t="n">
        <v>27</v>
      </c>
      <c r="E1927" s="89" t="n">
        <v>105</v>
      </c>
      <c r="F1927" s="90" t="n">
        <v>2298</v>
      </c>
      <c r="G1927" s="89" t="inlineStr">
        <is>
          <t>×</t>
        </is>
      </c>
      <c r="H1927" s="91" t="n">
        <v>2</v>
      </c>
      <c r="I1927" s="213">
        <f>C1927*H1927</f>
        <v/>
      </c>
      <c r="J1927" s="29" t="n"/>
      <c r="K1927" s="96" t="n"/>
      <c r="L1927" s="97" t="n"/>
      <c r="M1927" s="97" t="n"/>
      <c r="N1927" s="98" t="inlineStr">
        <is>
          <t>27×105</t>
        </is>
      </c>
      <c r="O1927" s="99">
        <f>F1927</f>
        <v/>
      </c>
      <c r="P1927" s="99">
        <f>SUM(I1927)</f>
        <v/>
      </c>
      <c r="Q1927" s="117" t="n"/>
      <c r="R1927" s="118" t="n"/>
      <c r="S1927" s="118" t="n"/>
      <c r="T1927" s="119" t="n"/>
      <c r="U1927" s="120" t="n"/>
      <c r="V1927" s="120" t="n"/>
      <c r="W1927" s="121" t="n"/>
      <c r="X1927" s="122" t="n"/>
      <c r="Y1927" s="122" t="n"/>
      <c r="Z1927" s="143" t="n"/>
      <c r="AA1927" s="140" t="n"/>
      <c r="AB1927" s="140" t="n"/>
      <c r="AC1927" s="144" t="n"/>
      <c r="AD1927" s="142" t="n"/>
      <c r="AE1927" s="142" t="n"/>
    </row>
    <row r="1928" ht="15" customHeight="1" thickBot="1">
      <c r="B1928" s="79" t="inlineStr">
        <is>
          <t>45MYL</t>
        </is>
      </c>
      <c r="C1928" s="89">
        <f>SUMIF(数量表!D:H,B1928,数量表!H:H)</f>
        <v/>
      </c>
      <c r="D1928" t="n">
        <v>27</v>
      </c>
      <c r="E1928" t="n">
        <v>105</v>
      </c>
      <c r="F1928" s="86" t="n">
        <v>900</v>
      </c>
      <c r="G1928" t="inlineStr">
        <is>
          <t>×</t>
        </is>
      </c>
      <c r="H1928" s="87" t="n">
        <v>2</v>
      </c>
      <c r="I1928" s="214">
        <f>C1928*H1928</f>
        <v/>
      </c>
      <c r="J1928" s="29" t="n"/>
      <c r="K1928" s="96" t="n"/>
      <c r="L1928" s="97" t="n"/>
      <c r="M1928" s="97" t="n"/>
      <c r="N1928" s="98" t="inlineStr">
        <is>
          <t>27×105</t>
        </is>
      </c>
      <c r="O1928" s="99">
        <f>F1928</f>
        <v/>
      </c>
      <c r="P1928" s="99">
        <f>SUM(I1928)</f>
        <v/>
      </c>
      <c r="Q1928" s="117" t="n"/>
      <c r="R1928" s="118" t="n"/>
      <c r="S1928" s="118" t="n"/>
      <c r="T1928" s="119" t="n"/>
      <c r="U1928" s="120" t="n"/>
      <c r="V1928" s="120" t="n"/>
      <c r="W1928" s="121" t="n"/>
      <c r="X1928" s="122" t="n"/>
      <c r="Y1928" s="122" t="n"/>
      <c r="Z1928" s="143" t="n"/>
      <c r="AA1928" s="140" t="n"/>
      <c r="AB1928" s="140" t="n"/>
      <c r="AC1928" s="144" t="n"/>
      <c r="AD1928" s="142" t="n"/>
      <c r="AE1928" s="142" t="n"/>
    </row>
    <row r="1929" ht="15" customHeight="1" thickBot="1">
      <c r="B1929" s="85" t="inlineStr">
        <is>
          <t>45MYL</t>
        </is>
      </c>
      <c r="C1929" s="89">
        <f>SUMIF(数量表!D:H,B1929,数量表!H:H)</f>
        <v/>
      </c>
      <c r="D1929" t="n">
        <v>27</v>
      </c>
      <c r="E1929" t="n">
        <v>105</v>
      </c>
      <c r="F1929" s="86" t="n">
        <v>828</v>
      </c>
      <c r="G1929" t="inlineStr">
        <is>
          <t>×</t>
        </is>
      </c>
      <c r="H1929" s="87" t="n">
        <v>2</v>
      </c>
      <c r="I1929" s="214">
        <f>C1929*H1929</f>
        <v/>
      </c>
      <c r="J1929" s="29" t="n"/>
      <c r="K1929" s="96" t="n"/>
      <c r="L1929" s="97" t="n"/>
      <c r="M1929" s="97" t="n"/>
      <c r="N1929" s="98" t="inlineStr">
        <is>
          <t>27×105</t>
        </is>
      </c>
      <c r="O1929" s="99">
        <f>F1929</f>
        <v/>
      </c>
      <c r="P1929" s="99">
        <f>SUM(I1929)</f>
        <v/>
      </c>
      <c r="Q1929" s="117" t="n"/>
      <c r="R1929" s="118" t="n"/>
      <c r="S1929" s="118" t="n"/>
      <c r="T1929" s="119" t="n"/>
      <c r="U1929" s="120" t="n"/>
      <c r="V1929" s="120" t="n"/>
      <c r="W1929" s="121" t="n"/>
      <c r="X1929" s="122" t="n"/>
      <c r="Y1929" s="122" t="n"/>
      <c r="Z1929" s="143" t="n"/>
      <c r="AA1929" s="140" t="n"/>
      <c r="AB1929" s="140" t="n"/>
      <c r="AC1929" s="144" t="n"/>
      <c r="AD1929" s="142" t="n"/>
      <c r="AE1929" s="142" t="n"/>
    </row>
    <row r="1930" ht="15" customHeight="1" thickBot="1">
      <c r="B1930" s="85" t="inlineStr">
        <is>
          <t>45MYL</t>
        </is>
      </c>
      <c r="C1930" s="89">
        <f>SUMIF(数量表!D:H,B1930,数量表!H:H)</f>
        <v/>
      </c>
      <c r="D1930" t="n">
        <v>27</v>
      </c>
      <c r="E1930" t="n">
        <v>105</v>
      </c>
      <c r="F1930" s="86" t="n">
        <v>576</v>
      </c>
      <c r="G1930" t="inlineStr">
        <is>
          <t>×</t>
        </is>
      </c>
      <c r="H1930" s="87" t="n">
        <v>2</v>
      </c>
      <c r="I1930" s="214">
        <f>C1930*H1930</f>
        <v/>
      </c>
      <c r="J1930" s="29" t="n"/>
      <c r="K1930" s="96" t="n"/>
      <c r="L1930" s="97" t="n"/>
      <c r="M1930" s="97" t="n"/>
      <c r="N1930" s="98" t="inlineStr">
        <is>
          <t>27×105</t>
        </is>
      </c>
      <c r="O1930" s="99">
        <f>F1930</f>
        <v/>
      </c>
      <c r="P1930" s="99">
        <f>SUM(I1930)</f>
        <v/>
      </c>
      <c r="Q1930" s="117" t="n"/>
      <c r="R1930" s="118" t="n"/>
      <c r="S1930" s="118" t="n"/>
      <c r="T1930" s="119" t="n"/>
      <c r="U1930" s="120" t="n"/>
      <c r="V1930" s="120" t="n"/>
      <c r="W1930" s="121" t="n"/>
      <c r="X1930" s="122" t="n"/>
      <c r="Y1930" s="122" t="n"/>
      <c r="Z1930" s="143" t="n"/>
      <c r="AA1930" s="140" t="n"/>
      <c r="AB1930" s="140" t="n"/>
      <c r="AC1930" s="144" t="n"/>
      <c r="AD1930" s="142" t="n"/>
      <c r="AE1930" s="142" t="n"/>
    </row>
    <row r="1931" ht="15" customHeight="1" thickBot="1">
      <c r="B1931" s="85" t="inlineStr">
        <is>
          <t>45MYL</t>
        </is>
      </c>
      <c r="C1931" s="89">
        <f>SUMIF(数量表!D:H,B1931,数量表!H:H)</f>
        <v/>
      </c>
      <c r="D1931" t="n">
        <v>27</v>
      </c>
      <c r="E1931" t="n">
        <v>105</v>
      </c>
      <c r="F1931" s="86" t="n">
        <v>768</v>
      </c>
      <c r="G1931" t="inlineStr">
        <is>
          <t>×</t>
        </is>
      </c>
      <c r="H1931" s="87" t="n">
        <v>2</v>
      </c>
      <c r="I1931" s="214">
        <f>C1931*H1931</f>
        <v/>
      </c>
      <c r="J1931" s="29" t="n"/>
      <c r="K1931" s="96" t="n"/>
      <c r="L1931" s="97" t="n"/>
      <c r="M1931" s="97" t="n"/>
      <c r="N1931" s="98" t="inlineStr">
        <is>
          <t>27×105</t>
        </is>
      </c>
      <c r="O1931" s="99">
        <f>F1931</f>
        <v/>
      </c>
      <c r="P1931" s="99">
        <f>SUM(I1931)</f>
        <v/>
      </c>
      <c r="Q1931" s="117" t="n"/>
      <c r="R1931" s="118" t="n"/>
      <c r="S1931" s="118" t="n"/>
      <c r="T1931" s="119" t="n"/>
      <c r="U1931" s="120" t="n"/>
      <c r="V1931" s="120" t="n"/>
      <c r="W1931" s="121" t="n"/>
      <c r="X1931" s="122" t="n"/>
      <c r="Y1931" s="122" t="n"/>
      <c r="Z1931" s="143" t="n"/>
      <c r="AA1931" s="140" t="n"/>
      <c r="AB1931" s="140" t="n"/>
      <c r="AC1931" s="144" t="n"/>
      <c r="AD1931" s="142" t="n"/>
      <c r="AE1931" s="142" t="n"/>
    </row>
    <row r="1932" ht="15" customHeight="1" thickBot="1">
      <c r="B1932" s="85" t="inlineStr">
        <is>
          <t>45MYL</t>
        </is>
      </c>
      <c r="C1932" s="89">
        <f>SUMIF(数量表!D:H,B1932,数量表!H:H)</f>
        <v/>
      </c>
      <c r="D1932" t="n">
        <v>27</v>
      </c>
      <c r="E1932" t="n">
        <v>105</v>
      </c>
      <c r="F1932" s="86" t="n">
        <v>788</v>
      </c>
      <c r="G1932" t="inlineStr">
        <is>
          <t>×</t>
        </is>
      </c>
      <c r="H1932" s="87" t="n">
        <v>2</v>
      </c>
      <c r="I1932" s="214">
        <f>C1932*H1932</f>
        <v/>
      </c>
      <c r="J1932" s="29" t="n"/>
      <c r="K1932" s="96" t="n"/>
      <c r="L1932" s="97" t="n"/>
      <c r="M1932" s="97" t="n"/>
      <c r="N1932" s="98" t="inlineStr">
        <is>
          <t>27×105</t>
        </is>
      </c>
      <c r="O1932" s="99">
        <f>F1932</f>
        <v/>
      </c>
      <c r="P1932" s="99">
        <f>SUM(I1932)</f>
        <v/>
      </c>
      <c r="Q1932" s="117" t="n"/>
      <c r="R1932" s="118" t="n"/>
      <c r="S1932" s="118" t="n"/>
      <c r="T1932" s="119" t="n"/>
      <c r="U1932" s="120" t="n"/>
      <c r="V1932" s="120" t="n"/>
      <c r="W1932" s="121" t="n"/>
      <c r="X1932" s="122" t="n"/>
      <c r="Y1932" s="122" t="n"/>
      <c r="Z1932" s="143" t="n"/>
      <c r="AA1932" s="140" t="n"/>
      <c r="AB1932" s="140" t="n"/>
      <c r="AC1932" s="144" t="n"/>
      <c r="AD1932" s="142" t="n"/>
      <c r="AE1932" s="142" t="n"/>
    </row>
    <row r="1933" ht="15" customHeight="1" thickBot="1">
      <c r="B1933" s="88" t="inlineStr">
        <is>
          <t>45MYL</t>
        </is>
      </c>
      <c r="C1933" s="89">
        <f>SUMIF(数量表!D:H,B1933,数量表!H:H)</f>
        <v/>
      </c>
      <c r="D1933" s="89" t="n">
        <v>27</v>
      </c>
      <c r="E1933" s="89" t="n">
        <v>105</v>
      </c>
      <c r="F1933" s="90" t="n">
        <v>2298</v>
      </c>
      <c r="G1933" s="89" t="inlineStr">
        <is>
          <t>×</t>
        </is>
      </c>
      <c r="H1933" s="91" t="n">
        <v>3</v>
      </c>
      <c r="I1933" s="213">
        <f>C1933*H1933</f>
        <v/>
      </c>
      <c r="J1933" s="29" t="n"/>
      <c r="K1933" s="96" t="n"/>
      <c r="L1933" s="97" t="n"/>
      <c r="M1933" s="97" t="n"/>
      <c r="N1933" s="98" t="inlineStr">
        <is>
          <t>27×105</t>
        </is>
      </c>
      <c r="O1933" s="99">
        <f>F1933</f>
        <v/>
      </c>
      <c r="P1933" s="99">
        <f>SUM(I1933)</f>
        <v/>
      </c>
      <c r="Q1933" s="117" t="n"/>
      <c r="R1933" s="130" t="n"/>
      <c r="S1933" s="130" t="n"/>
      <c r="T1933" s="131" t="n"/>
      <c r="U1933" s="132" t="n"/>
      <c r="V1933" s="132" t="n"/>
      <c r="W1933" s="133" t="n"/>
      <c r="X1933" s="134" t="n"/>
      <c r="Y1933" s="134" t="n"/>
      <c r="Z1933" s="151" t="n"/>
      <c r="AA1933" s="152" t="n"/>
      <c r="AB1933" s="152" t="n"/>
      <c r="AC1933" s="153" t="n"/>
      <c r="AD1933" s="154" t="n"/>
      <c r="AE1933" s="154" t="n"/>
    </row>
    <row r="1934" ht="15" customHeight="1" thickBot="1">
      <c r="B1934" s="79" t="inlineStr">
        <is>
          <t>45MY2L</t>
        </is>
      </c>
      <c r="C1934" s="89">
        <f>SUMIF(数量表!D:H,B1934,数量表!H:H)</f>
        <v/>
      </c>
      <c r="D1934" t="n">
        <v>27</v>
      </c>
      <c r="E1934" t="n">
        <v>105</v>
      </c>
      <c r="F1934" s="86" t="n">
        <v>900</v>
      </c>
      <c r="G1934" t="inlineStr">
        <is>
          <t>×</t>
        </is>
      </c>
      <c r="H1934" s="87" t="n">
        <v>2</v>
      </c>
      <c r="I1934" s="214">
        <f>C1934*H1934</f>
        <v/>
      </c>
      <c r="J1934" s="29" t="n"/>
      <c r="K1934" s="96" t="n"/>
      <c r="L1934" s="97" t="n"/>
      <c r="M1934" s="97" t="n"/>
      <c r="N1934" s="98" t="inlineStr">
        <is>
          <t>27×105</t>
        </is>
      </c>
      <c r="O1934" s="99">
        <f>F1934</f>
        <v/>
      </c>
      <c r="P1934" s="99">
        <f>SUM(I1934)</f>
        <v/>
      </c>
      <c r="Q1934" s="117" t="n"/>
      <c r="R1934" s="118" t="n"/>
      <c r="S1934" s="118" t="n"/>
      <c r="T1934" s="119" t="n"/>
      <c r="U1934" s="120" t="n"/>
      <c r="V1934" s="120" t="n"/>
      <c r="W1934" s="121" t="n"/>
      <c r="X1934" s="122" t="n"/>
      <c r="Y1934" s="122" t="n"/>
      <c r="Z1934" s="143" t="n"/>
      <c r="AA1934" s="140" t="n"/>
      <c r="AB1934" s="140" t="n"/>
      <c r="AC1934" s="144" t="n"/>
      <c r="AD1934" s="142" t="n"/>
      <c r="AE1934" s="142" t="n"/>
    </row>
    <row r="1935" ht="15" customHeight="1" thickBot="1">
      <c r="B1935" s="85" t="inlineStr">
        <is>
          <t>45MY2L</t>
        </is>
      </c>
      <c r="C1935" s="89">
        <f>SUMIF(数量表!D:H,B1935,数量表!H:H)</f>
        <v/>
      </c>
      <c r="D1935" t="n">
        <v>27</v>
      </c>
      <c r="E1935" t="n">
        <v>105</v>
      </c>
      <c r="F1935" s="86" t="n">
        <v>828</v>
      </c>
      <c r="G1935" t="inlineStr">
        <is>
          <t>×</t>
        </is>
      </c>
      <c r="H1935" s="87" t="n">
        <v>2</v>
      </c>
      <c r="I1935" s="214">
        <f>C1935*H1935</f>
        <v/>
      </c>
      <c r="J1935" s="29" t="n"/>
      <c r="K1935" s="96" t="n"/>
      <c r="L1935" s="97" t="n"/>
      <c r="M1935" s="97" t="n"/>
      <c r="N1935" s="98" t="inlineStr">
        <is>
          <t>27×105</t>
        </is>
      </c>
      <c r="O1935" s="99">
        <f>F1935</f>
        <v/>
      </c>
      <c r="P1935" s="99">
        <f>SUM(I1935)</f>
        <v/>
      </c>
      <c r="Q1935" s="117" t="n"/>
      <c r="R1935" s="118" t="n"/>
      <c r="S1935" s="118" t="n"/>
      <c r="T1935" s="119" t="n"/>
      <c r="U1935" s="120" t="n"/>
      <c r="V1935" s="120" t="n"/>
      <c r="W1935" s="121" t="n"/>
      <c r="X1935" s="122" t="n"/>
      <c r="Y1935" s="122" t="n"/>
      <c r="Z1935" s="143" t="n"/>
      <c r="AA1935" s="140" t="n"/>
      <c r="AB1935" s="140" t="n"/>
      <c r="AC1935" s="144" t="n"/>
      <c r="AD1935" s="142" t="n"/>
      <c r="AE1935" s="142" t="n"/>
    </row>
    <row r="1936" ht="15" customHeight="1" thickBot="1">
      <c r="B1936" s="85" t="inlineStr">
        <is>
          <t>45MY2L</t>
        </is>
      </c>
      <c r="C1936" s="89">
        <f>SUMIF(数量表!D:H,B1936,数量表!H:H)</f>
        <v/>
      </c>
      <c r="D1936" t="n">
        <v>27</v>
      </c>
      <c r="E1936" t="n">
        <v>105</v>
      </c>
      <c r="F1936" s="86" t="n">
        <v>576</v>
      </c>
      <c r="G1936" t="inlineStr">
        <is>
          <t>×</t>
        </is>
      </c>
      <c r="H1936" s="87" t="n">
        <v>2</v>
      </c>
      <c r="I1936" s="214">
        <f>C1936*H1936</f>
        <v/>
      </c>
      <c r="J1936" s="29" t="n"/>
      <c r="K1936" s="96" t="n"/>
      <c r="L1936" s="97" t="n"/>
      <c r="M1936" s="97" t="n"/>
      <c r="N1936" s="98" t="inlineStr">
        <is>
          <t>27×105</t>
        </is>
      </c>
      <c r="O1936" s="99">
        <f>F1936</f>
        <v/>
      </c>
      <c r="P1936" s="99">
        <f>SUM(I1936)</f>
        <v/>
      </c>
      <c r="Q1936" s="117" t="n"/>
      <c r="R1936" s="118" t="n"/>
      <c r="S1936" s="118" t="n"/>
      <c r="T1936" s="119" t="n"/>
      <c r="U1936" s="120" t="n"/>
      <c r="V1936" s="120" t="n"/>
      <c r="W1936" s="121" t="n"/>
      <c r="X1936" s="122" t="n"/>
      <c r="Y1936" s="122" t="n"/>
      <c r="Z1936" s="143" t="n"/>
      <c r="AA1936" s="140" t="n"/>
      <c r="AB1936" s="140" t="n"/>
      <c r="AC1936" s="144" t="n"/>
      <c r="AD1936" s="142" t="n"/>
      <c r="AE1936" s="142" t="n"/>
    </row>
    <row r="1937" ht="15" customHeight="1" thickBot="1">
      <c r="B1937" s="85" t="inlineStr">
        <is>
          <t>45MY2L</t>
        </is>
      </c>
      <c r="C1937" s="89">
        <f>SUMIF(数量表!D:H,B1937,数量表!H:H)</f>
        <v/>
      </c>
      <c r="D1937" t="n">
        <v>27</v>
      </c>
      <c r="E1937" t="n">
        <v>105</v>
      </c>
      <c r="F1937" s="86" t="n">
        <v>768</v>
      </c>
      <c r="G1937" t="inlineStr">
        <is>
          <t>×</t>
        </is>
      </c>
      <c r="H1937" s="87" t="n">
        <v>2</v>
      </c>
      <c r="I1937" s="214">
        <f>C1937*H1937</f>
        <v/>
      </c>
      <c r="J1937" s="29" t="n"/>
      <c r="K1937" s="96" t="n"/>
      <c r="L1937" s="97" t="n"/>
      <c r="M1937" s="97" t="n"/>
      <c r="N1937" s="98" t="inlineStr">
        <is>
          <t>27×105</t>
        </is>
      </c>
      <c r="O1937" s="99">
        <f>F1937</f>
        <v/>
      </c>
      <c r="P1937" s="99">
        <f>SUM(I1937)</f>
        <v/>
      </c>
      <c r="Q1937" s="117" t="n"/>
      <c r="R1937" s="118" t="n"/>
      <c r="S1937" s="118" t="n"/>
      <c r="T1937" s="119" t="n"/>
      <c r="U1937" s="120" t="n"/>
      <c r="V1937" s="120" t="n"/>
      <c r="W1937" s="121" t="n"/>
      <c r="X1937" s="122" t="n"/>
      <c r="Y1937" s="122" t="n"/>
      <c r="Z1937" s="143" t="n"/>
      <c r="AA1937" s="140" t="n"/>
      <c r="AB1937" s="140" t="n"/>
      <c r="AC1937" s="144" t="n"/>
      <c r="AD1937" s="142" t="n"/>
      <c r="AE1937" s="142" t="n"/>
    </row>
    <row r="1938" ht="15" customHeight="1" thickBot="1">
      <c r="B1938" s="85" t="inlineStr">
        <is>
          <t>45MY2L</t>
        </is>
      </c>
      <c r="C1938" s="89">
        <f>SUMIF(数量表!D:H,B1938,数量表!H:H)</f>
        <v/>
      </c>
      <c r="D1938" t="n">
        <v>27</v>
      </c>
      <c r="E1938" t="n">
        <v>105</v>
      </c>
      <c r="F1938" s="86" t="n">
        <v>788</v>
      </c>
      <c r="G1938" t="inlineStr">
        <is>
          <t>×</t>
        </is>
      </c>
      <c r="H1938" s="87" t="n">
        <v>2</v>
      </c>
      <c r="I1938" s="214">
        <f>C1938*H1938</f>
        <v/>
      </c>
      <c r="J1938" s="29" t="n"/>
      <c r="K1938" s="96" t="n"/>
      <c r="L1938" s="97" t="n"/>
      <c r="M1938" s="97" t="n"/>
      <c r="N1938" s="98" t="inlineStr">
        <is>
          <t>27×105</t>
        </is>
      </c>
      <c r="O1938" s="99">
        <f>F1938</f>
        <v/>
      </c>
      <c r="P1938" s="99">
        <f>SUM(I1938)</f>
        <v/>
      </c>
      <c r="Q1938" s="117" t="n"/>
      <c r="R1938" s="118" t="n"/>
      <c r="S1938" s="118" t="n"/>
      <c r="T1938" s="119" t="n"/>
      <c r="U1938" s="120" t="n"/>
      <c r="V1938" s="120" t="n"/>
      <c r="W1938" s="121" t="n"/>
      <c r="X1938" s="122" t="n"/>
      <c r="Y1938" s="122" t="n"/>
      <c r="Z1938" s="143" t="n"/>
      <c r="AA1938" s="140" t="n"/>
      <c r="AB1938" s="140" t="n"/>
      <c r="AC1938" s="144" t="n"/>
      <c r="AD1938" s="142" t="n"/>
      <c r="AE1938" s="142" t="n"/>
    </row>
    <row r="1939" ht="15" customHeight="1" thickBot="1">
      <c r="B1939" s="85" t="inlineStr">
        <is>
          <t>45MY2L</t>
        </is>
      </c>
      <c r="C1939" s="89">
        <f>SUMIF(数量表!D:H,B1939,数量表!H:H)</f>
        <v/>
      </c>
      <c r="D1939" s="89" t="n">
        <v>27</v>
      </c>
      <c r="E1939" s="89" t="n">
        <v>105</v>
      </c>
      <c r="F1939" s="90" t="n">
        <v>2298</v>
      </c>
      <c r="G1939" s="89" t="inlineStr">
        <is>
          <t>×</t>
        </is>
      </c>
      <c r="H1939" s="91" t="n">
        <v>3</v>
      </c>
      <c r="I1939" s="213">
        <f>C1939*H1939</f>
        <v/>
      </c>
      <c r="J1939" s="29" t="n"/>
      <c r="K1939" s="96" t="n"/>
      <c r="L1939" s="97" t="n"/>
      <c r="M1939" s="97" t="n"/>
      <c r="N1939" s="98" t="inlineStr">
        <is>
          <t>27×105</t>
        </is>
      </c>
      <c r="O1939" s="99">
        <f>F1939</f>
        <v/>
      </c>
      <c r="P1939" s="99">
        <f>SUM(I1939)</f>
        <v/>
      </c>
      <c r="Q1939" s="117" t="n"/>
      <c r="R1939" s="118" t="n"/>
      <c r="S1939" s="118" t="n"/>
      <c r="T1939" s="119" t="n"/>
      <c r="U1939" s="120" t="n"/>
      <c r="V1939" s="120" t="n"/>
      <c r="W1939" s="121" t="n"/>
      <c r="X1939" s="122" t="n"/>
      <c r="Y1939" s="122" t="n"/>
      <c r="Z1939" s="143" t="n"/>
      <c r="AA1939" s="140" t="n"/>
      <c r="AB1939" s="140" t="n"/>
      <c r="AC1939" s="144" t="n"/>
      <c r="AD1939" s="142" t="n"/>
      <c r="AE1939" s="142" t="n"/>
    </row>
    <row r="1940" ht="15" customHeight="1" thickBot="1">
      <c r="B1940" s="79" t="inlineStr">
        <is>
          <t>45MYR</t>
        </is>
      </c>
      <c r="C1940" s="89">
        <f>SUMIF(数量表!D:H,B1940,数量表!H:H)</f>
        <v/>
      </c>
      <c r="D1940" t="n">
        <v>27</v>
      </c>
      <c r="E1940" t="n">
        <v>105</v>
      </c>
      <c r="F1940" s="86" t="n">
        <v>900</v>
      </c>
      <c r="G1940" t="inlineStr">
        <is>
          <t>×</t>
        </is>
      </c>
      <c r="H1940" s="87" t="n">
        <v>2</v>
      </c>
      <c r="I1940" s="214">
        <f>C1940*H1940</f>
        <v/>
      </c>
      <c r="J1940" s="29" t="n"/>
      <c r="K1940" s="96" t="n"/>
      <c r="L1940" s="97" t="n"/>
      <c r="M1940" s="97" t="n"/>
      <c r="N1940" s="98" t="inlineStr">
        <is>
          <t>27×105</t>
        </is>
      </c>
      <c r="O1940" s="99">
        <f>F1940</f>
        <v/>
      </c>
      <c r="P1940" s="99">
        <f>SUM(I1940)</f>
        <v/>
      </c>
      <c r="Q1940" s="117" t="n"/>
      <c r="R1940" s="118" t="n"/>
      <c r="S1940" s="118" t="n"/>
      <c r="T1940" s="119" t="n"/>
      <c r="U1940" s="120" t="n"/>
      <c r="V1940" s="120" t="n"/>
      <c r="W1940" s="121" t="n"/>
      <c r="X1940" s="122" t="n"/>
      <c r="Y1940" s="122" t="n"/>
      <c r="Z1940" s="143" t="n"/>
      <c r="AA1940" s="140" t="n"/>
      <c r="AB1940" s="140" t="n"/>
      <c r="AC1940" s="144" t="n"/>
      <c r="AD1940" s="142" t="n"/>
      <c r="AE1940" s="142" t="n"/>
    </row>
    <row r="1941" ht="15" customHeight="1" thickBot="1">
      <c r="B1941" s="85" t="inlineStr">
        <is>
          <t>45MYR</t>
        </is>
      </c>
      <c r="C1941" s="89">
        <f>SUMIF(数量表!D:H,B1941,数量表!H:H)</f>
        <v/>
      </c>
      <c r="D1941" t="n">
        <v>27</v>
      </c>
      <c r="E1941" t="n">
        <v>105</v>
      </c>
      <c r="F1941" s="86" t="n">
        <v>828</v>
      </c>
      <c r="G1941" t="inlineStr">
        <is>
          <t>×</t>
        </is>
      </c>
      <c r="H1941" s="87" t="n">
        <v>2</v>
      </c>
      <c r="I1941" s="214">
        <f>C1941*H1941</f>
        <v/>
      </c>
      <c r="J1941" s="29" t="n"/>
      <c r="K1941" s="96" t="n"/>
      <c r="L1941" s="97" t="n"/>
      <c r="M1941" s="97" t="n"/>
      <c r="N1941" s="98" t="inlineStr">
        <is>
          <t>27×105</t>
        </is>
      </c>
      <c r="O1941" s="99">
        <f>F1941</f>
        <v/>
      </c>
      <c r="P1941" s="99">
        <f>SUM(I1941)</f>
        <v/>
      </c>
      <c r="Q1941" s="117" t="n"/>
      <c r="R1941" s="118" t="n"/>
      <c r="S1941" s="118" t="n"/>
      <c r="T1941" s="119" t="n"/>
      <c r="U1941" s="120" t="n"/>
      <c r="V1941" s="120" t="n"/>
      <c r="W1941" s="121" t="n"/>
      <c r="X1941" s="122" t="n"/>
      <c r="Y1941" s="122" t="n"/>
      <c r="Z1941" s="143" t="n"/>
      <c r="AA1941" s="140" t="n"/>
      <c r="AB1941" s="140" t="n"/>
      <c r="AC1941" s="144" t="n"/>
      <c r="AD1941" s="142" t="n"/>
      <c r="AE1941" s="142" t="n"/>
    </row>
    <row r="1942" ht="15" customHeight="1" thickBot="1">
      <c r="B1942" s="85" t="inlineStr">
        <is>
          <t>45MYR</t>
        </is>
      </c>
      <c r="C1942" s="89">
        <f>SUMIF(数量表!D:H,B1942,数量表!H:H)</f>
        <v/>
      </c>
      <c r="D1942" t="n">
        <v>27</v>
      </c>
      <c r="E1942" t="n">
        <v>105</v>
      </c>
      <c r="F1942" s="86" t="n">
        <v>576</v>
      </c>
      <c r="G1942" t="inlineStr">
        <is>
          <t>×</t>
        </is>
      </c>
      <c r="H1942" s="87" t="n">
        <v>2</v>
      </c>
      <c r="I1942" s="214">
        <f>C1942*H1942</f>
        <v/>
      </c>
      <c r="J1942" s="29" t="n"/>
      <c r="K1942" s="96" t="n"/>
      <c r="L1942" s="97" t="n"/>
      <c r="M1942" s="97" t="n"/>
      <c r="N1942" s="98" t="inlineStr">
        <is>
          <t>27×105</t>
        </is>
      </c>
      <c r="O1942" s="99">
        <f>F1942</f>
        <v/>
      </c>
      <c r="P1942" s="99">
        <f>SUM(I1942)</f>
        <v/>
      </c>
      <c r="Q1942" s="117" t="n"/>
      <c r="R1942" s="118" t="n"/>
      <c r="S1942" s="118" t="n"/>
      <c r="T1942" s="119" t="n"/>
      <c r="U1942" s="120" t="n"/>
      <c r="V1942" s="120" t="n"/>
      <c r="W1942" s="121" t="n"/>
      <c r="X1942" s="122" t="n"/>
      <c r="Y1942" s="122" t="n"/>
      <c r="Z1942" s="143" t="n"/>
      <c r="AA1942" s="140" t="n"/>
      <c r="AB1942" s="140" t="n"/>
      <c r="AC1942" s="144" t="n"/>
      <c r="AD1942" s="142" t="n"/>
      <c r="AE1942" s="142" t="n"/>
    </row>
    <row r="1943" ht="15" customHeight="1" thickBot="1">
      <c r="B1943" s="85" t="inlineStr">
        <is>
          <t>45MYR</t>
        </is>
      </c>
      <c r="C1943" s="89">
        <f>SUMIF(数量表!D:H,B1943,数量表!H:H)</f>
        <v/>
      </c>
      <c r="D1943" t="n">
        <v>27</v>
      </c>
      <c r="E1943" t="n">
        <v>105</v>
      </c>
      <c r="F1943" s="86" t="n">
        <v>768</v>
      </c>
      <c r="G1943" t="inlineStr">
        <is>
          <t>×</t>
        </is>
      </c>
      <c r="H1943" s="87" t="n">
        <v>2</v>
      </c>
      <c r="I1943" s="214">
        <f>C1943*H1943</f>
        <v/>
      </c>
      <c r="J1943" s="29" t="n"/>
      <c r="K1943" s="96" t="n"/>
      <c r="L1943" s="97" t="n"/>
      <c r="M1943" s="97" t="n"/>
      <c r="N1943" s="98" t="inlineStr">
        <is>
          <t>27×105</t>
        </is>
      </c>
      <c r="O1943" s="99">
        <f>F1943</f>
        <v/>
      </c>
      <c r="P1943" s="99">
        <f>SUM(I1943)</f>
        <v/>
      </c>
      <c r="Q1943" s="117" t="n"/>
      <c r="R1943" s="118" t="n"/>
      <c r="S1943" s="118" t="n"/>
      <c r="T1943" s="119" t="n"/>
      <c r="U1943" s="120" t="n"/>
      <c r="V1943" s="120" t="n"/>
      <c r="W1943" s="121" t="n"/>
      <c r="X1943" s="122" t="n"/>
      <c r="Y1943" s="122" t="n"/>
      <c r="Z1943" s="143" t="n"/>
      <c r="AA1943" s="140" t="n"/>
      <c r="AB1943" s="140" t="n"/>
      <c r="AC1943" s="144" t="n"/>
      <c r="AD1943" s="142" t="n"/>
      <c r="AE1943" s="142" t="n"/>
    </row>
    <row r="1944" ht="15" customHeight="1" thickBot="1">
      <c r="B1944" s="85" t="inlineStr">
        <is>
          <t>45MYR</t>
        </is>
      </c>
      <c r="C1944" s="89">
        <f>SUMIF(数量表!D:H,B1944,数量表!H:H)</f>
        <v/>
      </c>
      <c r="D1944" t="n">
        <v>27</v>
      </c>
      <c r="E1944" t="n">
        <v>105</v>
      </c>
      <c r="F1944" s="86" t="n">
        <v>788</v>
      </c>
      <c r="G1944" t="inlineStr">
        <is>
          <t>×</t>
        </is>
      </c>
      <c r="H1944" s="87" t="n">
        <v>2</v>
      </c>
      <c r="I1944" s="214">
        <f>C1944*H1944</f>
        <v/>
      </c>
      <c r="J1944" s="29" t="n"/>
      <c r="K1944" s="96" t="n"/>
      <c r="L1944" s="97" t="n"/>
      <c r="M1944" s="97" t="n"/>
      <c r="N1944" s="98" t="inlineStr">
        <is>
          <t>27×105</t>
        </is>
      </c>
      <c r="O1944" s="99">
        <f>F1944</f>
        <v/>
      </c>
      <c r="P1944" s="99">
        <f>SUM(I1944)</f>
        <v/>
      </c>
      <c r="Q1944" s="117" t="n"/>
      <c r="R1944" s="118" t="n"/>
      <c r="S1944" s="118" t="n"/>
      <c r="T1944" s="119" t="n"/>
      <c r="U1944" s="120" t="n"/>
      <c r="V1944" s="120" t="n"/>
      <c r="W1944" s="121" t="n"/>
      <c r="X1944" s="122" t="n"/>
      <c r="Y1944" s="122" t="n"/>
      <c r="Z1944" s="143" t="n"/>
      <c r="AA1944" s="140" t="n"/>
      <c r="AB1944" s="140" t="n"/>
      <c r="AC1944" s="144" t="n"/>
      <c r="AD1944" s="142" t="n"/>
      <c r="AE1944" s="142" t="n"/>
    </row>
    <row r="1945" ht="15" customHeight="1" thickBot="1">
      <c r="B1945" s="88" t="inlineStr">
        <is>
          <t>45MYR</t>
        </is>
      </c>
      <c r="C1945" s="89">
        <f>SUMIF(数量表!D:H,B1945,数量表!H:H)</f>
        <v/>
      </c>
      <c r="D1945" s="89" t="n">
        <v>27</v>
      </c>
      <c r="E1945" s="89" t="n">
        <v>105</v>
      </c>
      <c r="F1945" s="90" t="n">
        <v>2298</v>
      </c>
      <c r="G1945" s="89" t="inlineStr">
        <is>
          <t>×</t>
        </is>
      </c>
      <c r="H1945" s="91" t="n">
        <v>3</v>
      </c>
      <c r="I1945" s="213">
        <f>C1945*H1945</f>
        <v/>
      </c>
      <c r="J1945" s="29" t="n"/>
      <c r="K1945" s="96" t="n"/>
      <c r="L1945" s="97" t="n"/>
      <c r="M1945" s="97" t="n"/>
      <c r="N1945" s="98" t="inlineStr">
        <is>
          <t>27×105</t>
        </is>
      </c>
      <c r="O1945" s="99">
        <f>F1945</f>
        <v/>
      </c>
      <c r="P1945" s="99">
        <f>SUM(I1945)</f>
        <v/>
      </c>
      <c r="Q1945" s="117" t="n"/>
      <c r="R1945" s="130" t="n"/>
      <c r="S1945" s="130" t="n"/>
      <c r="T1945" s="131" t="n"/>
      <c r="U1945" s="132" t="n"/>
      <c r="V1945" s="132" t="n"/>
      <c r="W1945" s="133" t="n"/>
      <c r="X1945" s="134" t="n"/>
      <c r="Y1945" s="134" t="n"/>
      <c r="Z1945" s="151" t="n"/>
      <c r="AA1945" s="152" t="n"/>
      <c r="AB1945" s="152" t="n"/>
      <c r="AC1945" s="153" t="n"/>
      <c r="AD1945" s="154" t="n"/>
      <c r="AE1945" s="154" t="n"/>
    </row>
    <row r="1946" ht="15" customHeight="1" thickBot="1">
      <c r="B1946" s="79" t="inlineStr">
        <is>
          <t>45MY2R</t>
        </is>
      </c>
      <c r="C1946" s="89">
        <f>SUMIF(数量表!D:H,B1946,数量表!H:H)</f>
        <v/>
      </c>
      <c r="D1946" t="n">
        <v>27</v>
      </c>
      <c r="E1946" t="n">
        <v>105</v>
      </c>
      <c r="F1946" s="86" t="n">
        <v>900</v>
      </c>
      <c r="G1946" t="inlineStr">
        <is>
          <t>×</t>
        </is>
      </c>
      <c r="H1946" s="87" t="n">
        <v>2</v>
      </c>
      <c r="I1946" s="214">
        <f>C1946*H1946</f>
        <v/>
      </c>
      <c r="J1946" s="29" t="n"/>
      <c r="K1946" s="106" t="n"/>
      <c r="L1946" s="97" t="n"/>
      <c r="M1946" s="97" t="n"/>
      <c r="N1946" s="105" t="inlineStr">
        <is>
          <t>27×105</t>
        </is>
      </c>
      <c r="O1946" s="99">
        <f>F1946</f>
        <v/>
      </c>
      <c r="P1946" s="99">
        <f>SUM(I1946)</f>
        <v/>
      </c>
      <c r="Q1946" s="117" t="n"/>
      <c r="R1946" s="118" t="n"/>
      <c r="S1946" s="118" t="n"/>
      <c r="T1946" s="119" t="n"/>
      <c r="U1946" s="120" t="n"/>
      <c r="V1946" s="120" t="n"/>
      <c r="W1946" s="121" t="n"/>
      <c r="X1946" s="122" t="n"/>
      <c r="Y1946" s="122" t="n"/>
      <c r="Z1946" s="143" t="n"/>
      <c r="AA1946" s="140" t="n"/>
      <c r="AB1946" s="140" t="n"/>
      <c r="AC1946" s="144" t="n"/>
      <c r="AD1946" s="142" t="n"/>
      <c r="AE1946" s="142" t="n"/>
    </row>
    <row r="1947" ht="15" customHeight="1" thickBot="1">
      <c r="B1947" s="85" t="inlineStr">
        <is>
          <t>45MY2R</t>
        </is>
      </c>
      <c r="C1947" s="89">
        <f>SUMIF(数量表!D:H,B1947,数量表!H:H)</f>
        <v/>
      </c>
      <c r="D1947" t="n">
        <v>27</v>
      </c>
      <c r="E1947" t="n">
        <v>105</v>
      </c>
      <c r="F1947" s="86" t="n">
        <v>828</v>
      </c>
      <c r="G1947" t="inlineStr">
        <is>
          <t>×</t>
        </is>
      </c>
      <c r="H1947" s="87" t="n">
        <v>2</v>
      </c>
      <c r="I1947" s="214">
        <f>C1947*H1947</f>
        <v/>
      </c>
      <c r="J1947" s="29" t="n"/>
      <c r="K1947" s="106" t="n"/>
      <c r="L1947" s="97" t="n"/>
      <c r="M1947" s="97" t="n"/>
      <c r="N1947" s="105" t="inlineStr">
        <is>
          <t>27×105</t>
        </is>
      </c>
      <c r="O1947" s="99">
        <f>F1947</f>
        <v/>
      </c>
      <c r="P1947" s="99">
        <f>SUM(I1947)</f>
        <v/>
      </c>
      <c r="Q1947" s="117" t="n"/>
      <c r="R1947" s="118" t="n"/>
      <c r="S1947" s="118" t="n"/>
      <c r="T1947" s="119" t="n"/>
      <c r="U1947" s="120" t="n"/>
      <c r="V1947" s="120" t="n"/>
      <c r="W1947" s="121" t="n"/>
      <c r="X1947" s="122" t="n"/>
      <c r="Y1947" s="122" t="n"/>
      <c r="Z1947" s="143" t="n"/>
      <c r="AA1947" s="140" t="n"/>
      <c r="AB1947" s="140" t="n"/>
      <c r="AC1947" s="144" t="n"/>
      <c r="AD1947" s="142" t="n"/>
      <c r="AE1947" s="142" t="n"/>
    </row>
    <row r="1948" ht="15" customHeight="1" thickBot="1">
      <c r="B1948" s="85" t="inlineStr">
        <is>
          <t>45MY2R</t>
        </is>
      </c>
      <c r="C1948" s="89">
        <f>SUMIF(数量表!D:H,B1948,数量表!H:H)</f>
        <v/>
      </c>
      <c r="D1948" t="n">
        <v>27</v>
      </c>
      <c r="E1948" t="n">
        <v>105</v>
      </c>
      <c r="F1948" s="86" t="n">
        <v>576</v>
      </c>
      <c r="G1948" t="inlineStr">
        <is>
          <t>×</t>
        </is>
      </c>
      <c r="H1948" s="87" t="n">
        <v>2</v>
      </c>
      <c r="I1948" s="214">
        <f>C1948*H1948</f>
        <v/>
      </c>
      <c r="J1948" s="29" t="n"/>
      <c r="K1948" s="106" t="n"/>
      <c r="L1948" s="97" t="n"/>
      <c r="M1948" s="97" t="n"/>
      <c r="N1948" s="105" t="inlineStr">
        <is>
          <t>27×105</t>
        </is>
      </c>
      <c r="O1948" s="99">
        <f>F1948</f>
        <v/>
      </c>
      <c r="P1948" s="99">
        <f>SUM(I1948)</f>
        <v/>
      </c>
      <c r="Q1948" s="117" t="n"/>
      <c r="R1948" s="118" t="n"/>
      <c r="S1948" s="118" t="n"/>
      <c r="T1948" s="119" t="n"/>
      <c r="U1948" s="120" t="n"/>
      <c r="V1948" s="120" t="n"/>
      <c r="W1948" s="121" t="n"/>
      <c r="X1948" s="122" t="n"/>
      <c r="Y1948" s="122" t="n"/>
      <c r="Z1948" s="143" t="n"/>
      <c r="AA1948" s="140" t="n"/>
      <c r="AB1948" s="140" t="n"/>
      <c r="AC1948" s="144" t="n"/>
      <c r="AD1948" s="142" t="n"/>
      <c r="AE1948" s="142" t="n"/>
    </row>
    <row r="1949" ht="15" customHeight="1" thickBot="1">
      <c r="B1949" s="85" t="inlineStr">
        <is>
          <t>45MY2R</t>
        </is>
      </c>
      <c r="C1949" s="89">
        <f>SUMIF(数量表!D:H,B1949,数量表!H:H)</f>
        <v/>
      </c>
      <c r="D1949" t="n">
        <v>27</v>
      </c>
      <c r="E1949" t="n">
        <v>105</v>
      </c>
      <c r="F1949" s="86" t="n">
        <v>768</v>
      </c>
      <c r="G1949" t="inlineStr">
        <is>
          <t>×</t>
        </is>
      </c>
      <c r="H1949" s="87" t="n">
        <v>2</v>
      </c>
      <c r="I1949" s="214">
        <f>C1949*H1949</f>
        <v/>
      </c>
      <c r="J1949" s="29" t="n"/>
      <c r="K1949" s="106" t="n"/>
      <c r="L1949" s="97" t="n"/>
      <c r="M1949" s="97" t="n"/>
      <c r="N1949" s="105" t="inlineStr">
        <is>
          <t>27×105</t>
        </is>
      </c>
      <c r="O1949" s="99">
        <f>F1949</f>
        <v/>
      </c>
      <c r="P1949" s="99">
        <f>SUM(I1949)</f>
        <v/>
      </c>
      <c r="Q1949" s="117" t="n"/>
      <c r="R1949" s="118" t="n"/>
      <c r="S1949" s="118" t="n"/>
      <c r="T1949" s="119" t="n"/>
      <c r="U1949" s="120" t="n"/>
      <c r="V1949" s="120" t="n"/>
      <c r="W1949" s="121" t="n"/>
      <c r="X1949" s="122" t="n"/>
      <c r="Y1949" s="122" t="n"/>
      <c r="Z1949" s="143" t="n"/>
      <c r="AA1949" s="140" t="n"/>
      <c r="AB1949" s="140" t="n"/>
      <c r="AC1949" s="144" t="n"/>
      <c r="AD1949" s="142" t="n"/>
      <c r="AE1949" s="142" t="n"/>
    </row>
    <row r="1950" ht="15" customHeight="1" thickBot="1">
      <c r="B1950" s="85" t="inlineStr">
        <is>
          <t>45MY2R</t>
        </is>
      </c>
      <c r="C1950" s="89">
        <f>SUMIF(数量表!D:H,B1950,数量表!H:H)</f>
        <v/>
      </c>
      <c r="D1950" t="n">
        <v>27</v>
      </c>
      <c r="E1950" t="n">
        <v>105</v>
      </c>
      <c r="F1950" s="86" t="n">
        <v>788</v>
      </c>
      <c r="G1950" t="inlineStr">
        <is>
          <t>×</t>
        </is>
      </c>
      <c r="H1950" s="87" t="n">
        <v>2</v>
      </c>
      <c r="I1950" s="214">
        <f>C1950*H1950</f>
        <v/>
      </c>
      <c r="J1950" s="29" t="n"/>
      <c r="K1950" s="106" t="n"/>
      <c r="L1950" s="97" t="n"/>
      <c r="M1950" s="97" t="n"/>
      <c r="N1950" s="105" t="inlineStr">
        <is>
          <t>27×105</t>
        </is>
      </c>
      <c r="O1950" s="99">
        <f>F1950</f>
        <v/>
      </c>
      <c r="P1950" s="99">
        <f>SUM(I1950)</f>
        <v/>
      </c>
      <c r="Q1950" s="117" t="n"/>
      <c r="R1950" s="118" t="n"/>
      <c r="S1950" s="118" t="n"/>
      <c r="T1950" s="119" t="n"/>
      <c r="U1950" s="120" t="n"/>
      <c r="V1950" s="120" t="n"/>
      <c r="W1950" s="121" t="n"/>
      <c r="X1950" s="122" t="n"/>
      <c r="Y1950" s="122" t="n"/>
      <c r="Z1950" s="143" t="n"/>
      <c r="AA1950" s="140" t="n"/>
      <c r="AB1950" s="140" t="n"/>
      <c r="AC1950" s="144" t="n"/>
      <c r="AD1950" s="142" t="n"/>
      <c r="AE1950" s="142" t="n"/>
    </row>
    <row r="1951" ht="15" customHeight="1" thickBot="1">
      <c r="B1951" s="85" t="inlineStr">
        <is>
          <t>45MY2R</t>
        </is>
      </c>
      <c r="C1951" s="89">
        <f>SUMIF(数量表!D:H,B1951,数量表!H:H)</f>
        <v/>
      </c>
      <c r="D1951" s="89" t="n">
        <v>27</v>
      </c>
      <c r="E1951" s="89" t="n">
        <v>105</v>
      </c>
      <c r="F1951" s="90" t="n">
        <v>2298</v>
      </c>
      <c r="G1951" s="89" t="inlineStr">
        <is>
          <t>×</t>
        </is>
      </c>
      <c r="H1951" s="91" t="n">
        <v>3</v>
      </c>
      <c r="I1951" s="213">
        <f>C1951*H1951</f>
        <v/>
      </c>
      <c r="J1951" s="29" t="n"/>
      <c r="K1951" s="106" t="n"/>
      <c r="L1951" s="97" t="n"/>
      <c r="M1951" s="97" t="n"/>
      <c r="N1951" s="105" t="inlineStr">
        <is>
          <t>27×105</t>
        </is>
      </c>
      <c r="O1951" s="99">
        <f>F1951</f>
        <v/>
      </c>
      <c r="P1951" s="99">
        <f>SUM(I1951)</f>
        <v/>
      </c>
      <c r="Q1951" s="117" t="n"/>
      <c r="R1951" s="118" t="n"/>
      <c r="S1951" s="118" t="n"/>
      <c r="T1951" s="119" t="n"/>
      <c r="U1951" s="120" t="n"/>
      <c r="V1951" s="120" t="n"/>
      <c r="W1951" s="121" t="n"/>
      <c r="X1951" s="122" t="n"/>
      <c r="Y1951" s="122" t="n"/>
      <c r="Z1951" s="143" t="n"/>
      <c r="AA1951" s="140" t="n"/>
      <c r="AB1951" s="140" t="n"/>
      <c r="AC1951" s="144" t="n"/>
      <c r="AD1951" s="142" t="n"/>
      <c r="AE1951" s="142" t="n"/>
    </row>
    <row r="1952" ht="15" customHeight="1" thickBot="1">
      <c r="B1952" s="79" t="inlineStr">
        <is>
          <t>45MYH-L</t>
        </is>
      </c>
      <c r="C1952" s="89">
        <f>SUMIF(数量表!D:H,B1952,数量表!H:H)</f>
        <v/>
      </c>
      <c r="D1952" s="80" t="n">
        <v>27</v>
      </c>
      <c r="E1952" s="80" t="n">
        <v>105</v>
      </c>
      <c r="F1952" s="81" t="n">
        <v>900</v>
      </c>
      <c r="G1952" s="80" t="inlineStr">
        <is>
          <t>×</t>
        </is>
      </c>
      <c r="H1952" s="82" t="n">
        <v>1</v>
      </c>
      <c r="I1952" s="212">
        <f>C1952*H1952</f>
        <v/>
      </c>
      <c r="J1952" s="29" t="n"/>
      <c r="K1952" s="106" t="n"/>
      <c r="L1952" s="97" t="n"/>
      <c r="M1952" s="97" t="n"/>
      <c r="N1952" s="105" t="inlineStr">
        <is>
          <t>27×105</t>
        </is>
      </c>
      <c r="O1952" s="99">
        <f>F1952</f>
        <v/>
      </c>
      <c r="P1952" s="99">
        <f>SUM(I1952)</f>
        <v/>
      </c>
      <c r="Q1952" s="117" t="n"/>
      <c r="R1952" s="118" t="n"/>
      <c r="S1952" s="118" t="n"/>
      <c r="T1952" s="119" t="n"/>
      <c r="U1952" s="120" t="n"/>
      <c r="V1952" s="120" t="n"/>
      <c r="W1952" s="121" t="n"/>
      <c r="X1952" s="122" t="n"/>
      <c r="Y1952" s="122" t="n"/>
      <c r="Z1952" s="143" t="n"/>
      <c r="AA1952" s="140" t="n"/>
      <c r="AB1952" s="140" t="n"/>
      <c r="AC1952" s="144" t="n"/>
      <c r="AD1952" s="142" t="n"/>
      <c r="AE1952" s="142" t="n"/>
    </row>
    <row r="1953" ht="15" customHeight="1" thickBot="1">
      <c r="B1953" s="85" t="inlineStr">
        <is>
          <t>45MYH-L</t>
        </is>
      </c>
      <c r="C1953" s="89">
        <f>SUMIF(数量表!D:H,B1953,数量表!H:H)</f>
        <v/>
      </c>
      <c r="D1953" t="n">
        <v>27</v>
      </c>
      <c r="E1953" t="n">
        <v>105</v>
      </c>
      <c r="F1953" s="86" t="n">
        <v>800</v>
      </c>
      <c r="G1953" t="inlineStr">
        <is>
          <t>×</t>
        </is>
      </c>
      <c r="H1953" s="87" t="n">
        <v>2</v>
      </c>
      <c r="I1953" s="214">
        <f>C1953*H1953</f>
        <v/>
      </c>
      <c r="J1953" s="29" t="n"/>
      <c r="K1953" s="106" t="n"/>
      <c r="L1953" s="97" t="n"/>
      <c r="M1953" s="97" t="n"/>
      <c r="N1953" s="105" t="inlineStr">
        <is>
          <t>27×105</t>
        </is>
      </c>
      <c r="O1953" s="99">
        <f>F1953</f>
        <v/>
      </c>
      <c r="P1953" s="99">
        <f>SUM(I1953)</f>
        <v/>
      </c>
      <c r="Q1953" s="117" t="n"/>
      <c r="R1953" s="118" t="n"/>
      <c r="S1953" s="118" t="n"/>
      <c r="T1953" s="119" t="n"/>
      <c r="U1953" s="120" t="n"/>
      <c r="V1953" s="120" t="n"/>
      <c r="W1953" s="121" t="n"/>
      <c r="X1953" s="122" t="n"/>
      <c r="Y1953" s="122" t="n"/>
      <c r="Z1953" s="143" t="n"/>
      <c r="AA1953" s="140" t="n"/>
      <c r="AB1953" s="140" t="n"/>
      <c r="AC1953" s="144" t="n"/>
      <c r="AD1953" s="142" t="n"/>
      <c r="AE1953" s="142" t="n"/>
    </row>
    <row r="1954" ht="15" customHeight="1" thickBot="1">
      <c r="B1954" s="85" t="inlineStr">
        <is>
          <t>45MYH-L</t>
        </is>
      </c>
      <c r="C1954" s="89">
        <f>SUMIF(数量表!D:H,B1954,数量表!H:H)</f>
        <v/>
      </c>
      <c r="D1954" t="n">
        <v>27</v>
      </c>
      <c r="E1954" t="n">
        <v>105</v>
      </c>
      <c r="F1954" s="86" t="n">
        <v>576</v>
      </c>
      <c r="G1954" t="inlineStr">
        <is>
          <t>×</t>
        </is>
      </c>
      <c r="H1954" s="87" t="n">
        <v>2</v>
      </c>
      <c r="I1954" s="214">
        <f>C1954*H1954</f>
        <v/>
      </c>
      <c r="J1954" s="29" t="n"/>
      <c r="K1954" s="106" t="n"/>
      <c r="L1954" s="97" t="n"/>
      <c r="M1954" s="97" t="n"/>
      <c r="N1954" s="105" t="inlineStr">
        <is>
          <t>27×105</t>
        </is>
      </c>
      <c r="O1954" s="99">
        <f>F1954</f>
        <v/>
      </c>
      <c r="P1954" s="99">
        <f>SUM(I1954)</f>
        <v/>
      </c>
      <c r="Q1954" s="117" t="n"/>
      <c r="R1954" s="118" t="n"/>
      <c r="S1954" s="118" t="n"/>
      <c r="T1954" s="119" t="n"/>
      <c r="U1954" s="120" t="n"/>
      <c r="V1954" s="120" t="n"/>
      <c r="W1954" s="121" t="n"/>
      <c r="X1954" s="122" t="n"/>
      <c r="Y1954" s="122" t="n"/>
      <c r="Z1954" s="143" t="n"/>
      <c r="AA1954" s="140" t="n"/>
      <c r="AB1954" s="140" t="n"/>
      <c r="AC1954" s="144" t="n"/>
      <c r="AD1954" s="142" t="n"/>
      <c r="AE1954" s="142" t="n"/>
    </row>
    <row r="1955" ht="15" customHeight="1" thickBot="1">
      <c r="B1955" s="88" t="inlineStr">
        <is>
          <t>45MYH-L</t>
        </is>
      </c>
      <c r="C1955" s="89">
        <f>SUMIF(数量表!D:H,B1955,数量表!H:H)</f>
        <v/>
      </c>
      <c r="D1955" s="89" t="n">
        <v>27</v>
      </c>
      <c r="E1955" s="89" t="n">
        <v>105</v>
      </c>
      <c r="F1955" s="90" t="n">
        <v>768</v>
      </c>
      <c r="G1955" s="89" t="inlineStr">
        <is>
          <t>×</t>
        </is>
      </c>
      <c r="H1955" s="91" t="n">
        <v>1</v>
      </c>
      <c r="I1955" s="213">
        <f>C1955*H1955</f>
        <v/>
      </c>
      <c r="J1955" s="29" t="n"/>
      <c r="K1955" s="106" t="n"/>
      <c r="L1955" s="97" t="n"/>
      <c r="M1955" s="97" t="n"/>
      <c r="N1955" s="105" t="inlineStr">
        <is>
          <t>27×105</t>
        </is>
      </c>
      <c r="O1955" s="99">
        <f>F1955</f>
        <v/>
      </c>
      <c r="P1955" s="99">
        <f>SUM(I1955)</f>
        <v/>
      </c>
      <c r="Q1955" s="117" t="n"/>
      <c r="R1955" s="118" t="n"/>
      <c r="S1955" s="118" t="n"/>
      <c r="T1955" s="119" t="n"/>
      <c r="U1955" s="120" t="n"/>
      <c r="V1955" s="120" t="n"/>
      <c r="W1955" s="121" t="n"/>
      <c r="X1955" s="122" t="n"/>
      <c r="Y1955" s="122" t="n"/>
      <c r="Z1955" s="143" t="n"/>
      <c r="AA1955" s="140" t="n"/>
      <c r="AB1955" s="140" t="n"/>
      <c r="AC1955" s="144" t="n"/>
      <c r="AD1955" s="142" t="n"/>
      <c r="AE1955" s="142" t="n"/>
    </row>
    <row r="1956" ht="15" customHeight="1" thickBot="1">
      <c r="B1956" s="79" t="inlineStr">
        <is>
          <t>45MYH-R</t>
        </is>
      </c>
      <c r="C1956" s="89">
        <f>SUMIF(数量表!D:H,B1956,数量表!H:H)</f>
        <v/>
      </c>
      <c r="D1956" s="80" t="n">
        <v>27</v>
      </c>
      <c r="E1956" s="80" t="n">
        <v>105</v>
      </c>
      <c r="F1956" s="81" t="n">
        <v>900</v>
      </c>
      <c r="G1956" s="80" t="inlineStr">
        <is>
          <t>×</t>
        </is>
      </c>
      <c r="H1956" s="82" t="n">
        <v>1</v>
      </c>
      <c r="I1956" s="212">
        <f>C1956*H1956</f>
        <v/>
      </c>
      <c r="J1956" s="29" t="n"/>
      <c r="K1956" s="106" t="n"/>
      <c r="L1956" s="97" t="n"/>
      <c r="M1956" s="97" t="n"/>
      <c r="N1956" s="105" t="inlineStr">
        <is>
          <t>27×105</t>
        </is>
      </c>
      <c r="O1956" s="99">
        <f>F1956</f>
        <v/>
      </c>
      <c r="P1956" s="99">
        <f>SUM(I1956)</f>
        <v/>
      </c>
      <c r="Q1956" s="117" t="n"/>
      <c r="R1956" s="118" t="n"/>
      <c r="S1956" s="118" t="n"/>
      <c r="T1956" s="119" t="n"/>
      <c r="U1956" s="120" t="n"/>
      <c r="V1956" s="120" t="n"/>
      <c r="W1956" s="121" t="n"/>
      <c r="X1956" s="122" t="n"/>
      <c r="Y1956" s="122" t="n"/>
      <c r="Z1956" s="143" t="n"/>
      <c r="AA1956" s="140" t="n"/>
      <c r="AB1956" s="140" t="n"/>
      <c r="AC1956" s="144" t="n"/>
      <c r="AD1956" s="142" t="n"/>
      <c r="AE1956" s="142" t="n"/>
    </row>
    <row r="1957" ht="15" customHeight="1" thickBot="1">
      <c r="B1957" s="85" t="inlineStr">
        <is>
          <t>45MYH-R</t>
        </is>
      </c>
      <c r="C1957" s="89">
        <f>SUMIF(数量表!D:H,B1957,数量表!H:H)</f>
        <v/>
      </c>
      <c r="D1957" t="n">
        <v>27</v>
      </c>
      <c r="E1957" t="n">
        <v>105</v>
      </c>
      <c r="F1957" s="86" t="n">
        <v>800</v>
      </c>
      <c r="G1957" t="inlineStr">
        <is>
          <t>×</t>
        </is>
      </c>
      <c r="H1957" s="87" t="n">
        <v>2</v>
      </c>
      <c r="I1957" s="214">
        <f>C1957*H1957</f>
        <v/>
      </c>
      <c r="J1957" s="29" t="n"/>
      <c r="K1957" s="106" t="n"/>
      <c r="L1957" s="97" t="n"/>
      <c r="M1957" s="97" t="n"/>
      <c r="N1957" s="105" t="inlineStr">
        <is>
          <t>27×105</t>
        </is>
      </c>
      <c r="O1957" s="99">
        <f>F1957</f>
        <v/>
      </c>
      <c r="P1957" s="99">
        <f>SUM(I1957)</f>
        <v/>
      </c>
      <c r="Q1957" s="117" t="n"/>
      <c r="R1957" s="118" t="n"/>
      <c r="S1957" s="118" t="n"/>
      <c r="T1957" s="119" t="n"/>
      <c r="U1957" s="120" t="n"/>
      <c r="V1957" s="120" t="n"/>
      <c r="W1957" s="121" t="n"/>
      <c r="X1957" s="122" t="n"/>
      <c r="Y1957" s="122" t="n"/>
      <c r="Z1957" s="143" t="n"/>
      <c r="AA1957" s="140" t="n"/>
      <c r="AB1957" s="140" t="n"/>
      <c r="AC1957" s="144" t="n"/>
      <c r="AD1957" s="142" t="n"/>
      <c r="AE1957" s="142" t="n"/>
    </row>
    <row r="1958" ht="15" customHeight="1" thickBot="1">
      <c r="B1958" s="85" t="inlineStr">
        <is>
          <t>45MYH-R</t>
        </is>
      </c>
      <c r="C1958" s="89">
        <f>SUMIF(数量表!D:H,B1958,数量表!H:H)</f>
        <v/>
      </c>
      <c r="D1958" t="n">
        <v>27</v>
      </c>
      <c r="E1958" t="n">
        <v>105</v>
      </c>
      <c r="F1958" s="86" t="n">
        <v>576</v>
      </c>
      <c r="G1958" t="inlineStr">
        <is>
          <t>×</t>
        </is>
      </c>
      <c r="H1958" s="87" t="n">
        <v>2</v>
      </c>
      <c r="I1958" s="214">
        <f>C1958*H1958</f>
        <v/>
      </c>
      <c r="J1958" s="29" t="n"/>
      <c r="K1958" s="106" t="n"/>
      <c r="L1958" s="97" t="n"/>
      <c r="M1958" s="97" t="n"/>
      <c r="N1958" s="105" t="inlineStr">
        <is>
          <t>27×105</t>
        </is>
      </c>
      <c r="O1958" s="99">
        <f>F1958</f>
        <v/>
      </c>
      <c r="P1958" s="99">
        <f>SUM(I1958)</f>
        <v/>
      </c>
      <c r="Q1958" s="117" t="n"/>
      <c r="R1958" s="118" t="n"/>
      <c r="S1958" s="118" t="n"/>
      <c r="T1958" s="119" t="n"/>
      <c r="U1958" s="120" t="n"/>
      <c r="V1958" s="120" t="n"/>
      <c r="W1958" s="121" t="n"/>
      <c r="X1958" s="122" t="n"/>
      <c r="Y1958" s="122" t="n"/>
      <c r="Z1958" s="143" t="n"/>
      <c r="AA1958" s="140" t="n"/>
      <c r="AB1958" s="140" t="n"/>
      <c r="AC1958" s="144" t="n"/>
      <c r="AD1958" s="142" t="n"/>
      <c r="AE1958" s="142" t="n"/>
    </row>
    <row r="1959" ht="15" customHeight="1" thickBot="1">
      <c r="B1959" s="88" t="inlineStr">
        <is>
          <t>45MYH-R</t>
        </is>
      </c>
      <c r="C1959" s="89">
        <f>SUMIF(数量表!D:H,B1959,数量表!H:H)</f>
        <v/>
      </c>
      <c r="D1959" s="89" t="n">
        <v>27</v>
      </c>
      <c r="E1959" s="89" t="n">
        <v>105</v>
      </c>
      <c r="F1959" s="90" t="n">
        <v>768</v>
      </c>
      <c r="G1959" s="89" t="inlineStr">
        <is>
          <t>×</t>
        </is>
      </c>
      <c r="H1959" s="91" t="n">
        <v>1</v>
      </c>
      <c r="I1959" s="213">
        <f>C1959*H1959</f>
        <v/>
      </c>
      <c r="J1959" s="29" t="n"/>
      <c r="K1959" s="106" t="n"/>
      <c r="L1959" s="97" t="n"/>
      <c r="M1959" s="97" t="n"/>
      <c r="N1959" s="105" t="inlineStr">
        <is>
          <t>27×105</t>
        </is>
      </c>
      <c r="O1959" s="99">
        <f>F1959</f>
        <v/>
      </c>
      <c r="P1959" s="99">
        <f>SUM(I1959)</f>
        <v/>
      </c>
      <c r="Q1959" s="117" t="n"/>
      <c r="R1959" s="118" t="n"/>
      <c r="S1959" s="118" t="n"/>
      <c r="T1959" s="119" t="n"/>
      <c r="U1959" s="120" t="n"/>
      <c r="V1959" s="120" t="n"/>
      <c r="W1959" s="121" t="n"/>
      <c r="X1959" s="122" t="n"/>
      <c r="Y1959" s="122" t="n"/>
      <c r="Z1959" s="143" t="n"/>
      <c r="AA1959" s="140" t="n"/>
      <c r="AB1959" s="140" t="n"/>
      <c r="AC1959" s="144" t="n"/>
      <c r="AD1959" s="142" t="n"/>
      <c r="AE1959" s="142" t="n"/>
    </row>
    <row r="1960" ht="15" customHeight="1" thickBot="1">
      <c r="B1960" s="79" t="inlineStr">
        <is>
          <t>45MYHL-L</t>
        </is>
      </c>
      <c r="C1960" s="89">
        <f>SUMIF(数量表!D:H,B1960,数量表!H:H)</f>
        <v/>
      </c>
      <c r="D1960" s="80" t="n">
        <v>27</v>
      </c>
      <c r="E1960" s="80" t="n">
        <v>105</v>
      </c>
      <c r="F1960" s="81" t="n">
        <v>900</v>
      </c>
      <c r="G1960" s="80" t="inlineStr">
        <is>
          <t>×</t>
        </is>
      </c>
      <c r="H1960" s="82" t="n">
        <v>1</v>
      </c>
      <c r="I1960" s="212">
        <f>C1960*H1960</f>
        <v/>
      </c>
      <c r="J1960" s="29" t="n"/>
      <c r="K1960" s="106" t="n"/>
      <c r="L1960" s="97" t="n"/>
      <c r="M1960" s="97" t="n"/>
      <c r="N1960" s="105" t="inlineStr">
        <is>
          <t>27×105</t>
        </is>
      </c>
      <c r="O1960" s="99">
        <f>F1960</f>
        <v/>
      </c>
      <c r="P1960" s="99">
        <f>SUM(I1960)</f>
        <v/>
      </c>
      <c r="Q1960" s="117" t="n"/>
      <c r="R1960" s="118" t="n"/>
      <c r="S1960" s="118" t="n"/>
      <c r="T1960" s="119" t="n"/>
      <c r="U1960" s="120" t="n"/>
      <c r="V1960" s="120" t="n"/>
      <c r="W1960" s="121" t="n"/>
      <c r="X1960" s="122" t="n"/>
      <c r="Y1960" s="122" t="n"/>
      <c r="Z1960" s="143" t="n"/>
      <c r="AA1960" s="140" t="n"/>
      <c r="AB1960" s="140" t="n"/>
      <c r="AC1960" s="144" t="n"/>
      <c r="AD1960" s="142" t="n"/>
      <c r="AE1960" s="142" t="n"/>
    </row>
    <row r="1961" ht="15" customHeight="1" thickBot="1">
      <c r="B1961" s="85" t="inlineStr">
        <is>
          <t>45MYHL-L</t>
        </is>
      </c>
      <c r="C1961" s="89">
        <f>SUMIF(数量表!D:H,B1961,数量表!H:H)</f>
        <v/>
      </c>
      <c r="D1961" t="n">
        <v>27</v>
      </c>
      <c r="E1961" t="n">
        <v>105</v>
      </c>
      <c r="F1961" s="86" t="n">
        <v>760</v>
      </c>
      <c r="G1961" t="inlineStr">
        <is>
          <t>×</t>
        </is>
      </c>
      <c r="H1961" s="87" t="n">
        <v>2</v>
      </c>
      <c r="I1961" s="214">
        <f>C1961*H1961</f>
        <v/>
      </c>
      <c r="J1961" s="29" t="n"/>
      <c r="K1961" s="106" t="n"/>
      <c r="L1961" s="97" t="n"/>
      <c r="M1961" s="97" t="n"/>
      <c r="N1961" s="105" t="inlineStr">
        <is>
          <t>27×105</t>
        </is>
      </c>
      <c r="O1961" s="99">
        <f>F1961</f>
        <v/>
      </c>
      <c r="P1961" s="99">
        <f>SUM(I1961)</f>
        <v/>
      </c>
      <c r="Q1961" s="117" t="n"/>
      <c r="R1961" s="118" t="n"/>
      <c r="S1961" s="118" t="n"/>
      <c r="T1961" s="119" t="n"/>
      <c r="U1961" s="120" t="n"/>
      <c r="V1961" s="120" t="n"/>
      <c r="W1961" s="121" t="n"/>
      <c r="X1961" s="122" t="n"/>
      <c r="Y1961" s="122" t="n"/>
      <c r="Z1961" s="143" t="n"/>
      <c r="AA1961" s="140" t="n"/>
      <c r="AB1961" s="140" t="n"/>
      <c r="AC1961" s="144" t="n"/>
      <c r="AD1961" s="142" t="n"/>
      <c r="AE1961" s="142" t="n"/>
    </row>
    <row r="1962" ht="15" customHeight="1" thickBot="1">
      <c r="B1962" s="85" t="inlineStr">
        <is>
          <t>45MYHL-L</t>
        </is>
      </c>
      <c r="C1962" s="89">
        <f>SUMIF(数量表!D:H,B1962,数量表!H:H)</f>
        <v/>
      </c>
      <c r="D1962" t="n">
        <v>27</v>
      </c>
      <c r="E1962" t="n">
        <v>105</v>
      </c>
      <c r="F1962" s="86" t="n">
        <v>576</v>
      </c>
      <c r="G1962" t="inlineStr">
        <is>
          <t>×</t>
        </is>
      </c>
      <c r="H1962" s="87" t="n">
        <v>2</v>
      </c>
      <c r="I1962" s="214">
        <f>C1962*H1962</f>
        <v/>
      </c>
      <c r="J1962" s="29" t="n"/>
      <c r="K1962" s="106" t="n"/>
      <c r="L1962" s="97" t="n"/>
      <c r="M1962" s="97" t="n"/>
      <c r="N1962" s="105" t="inlineStr">
        <is>
          <t>27×105</t>
        </is>
      </c>
      <c r="O1962" s="99">
        <f>F1962</f>
        <v/>
      </c>
      <c r="P1962" s="99">
        <f>SUM(I1962)</f>
        <v/>
      </c>
      <c r="Q1962" s="117" t="n"/>
      <c r="R1962" s="118" t="n"/>
      <c r="S1962" s="118" t="n"/>
      <c r="T1962" s="119" t="n"/>
      <c r="U1962" s="120" t="n"/>
      <c r="V1962" s="120" t="n"/>
      <c r="W1962" s="121" t="n"/>
      <c r="X1962" s="122" t="n"/>
      <c r="Y1962" s="122" t="n"/>
      <c r="Z1962" s="143" t="n"/>
      <c r="AA1962" s="140" t="n"/>
      <c r="AB1962" s="140" t="n"/>
      <c r="AC1962" s="144" t="n"/>
      <c r="AD1962" s="142" t="n"/>
      <c r="AE1962" s="142" t="n"/>
    </row>
    <row r="1963" ht="15" customHeight="1" thickBot="1">
      <c r="B1963" s="85" t="inlineStr">
        <is>
          <t>45MYHL-L</t>
        </is>
      </c>
      <c r="C1963" s="89">
        <f>SUMIF(数量表!D:H,B1963,数量表!H:H)</f>
        <v/>
      </c>
      <c r="D1963" t="n">
        <v>27</v>
      </c>
      <c r="E1963" t="n">
        <v>105</v>
      </c>
      <c r="F1963" s="86" t="n">
        <v>768</v>
      </c>
      <c r="G1963" t="inlineStr">
        <is>
          <t>×</t>
        </is>
      </c>
      <c r="H1963" s="87" t="n">
        <v>1</v>
      </c>
      <c r="I1963" s="214">
        <f>C1963*H1963</f>
        <v/>
      </c>
      <c r="J1963" s="29" t="n"/>
      <c r="K1963" s="96" t="n"/>
      <c r="L1963" s="97" t="n"/>
      <c r="M1963" s="97" t="n"/>
      <c r="N1963" s="98" t="inlineStr">
        <is>
          <t>27×105</t>
        </is>
      </c>
      <c r="O1963" s="99">
        <f>F1963</f>
        <v/>
      </c>
      <c r="P1963" s="99">
        <f>SUM(I1963)</f>
        <v/>
      </c>
      <c r="Q1963" s="117" t="n"/>
      <c r="R1963" s="118" t="n"/>
      <c r="S1963" s="118" t="n"/>
      <c r="T1963" s="119" t="n"/>
      <c r="U1963" s="120" t="n"/>
      <c r="V1963" s="120" t="n"/>
      <c r="W1963" s="121" t="n"/>
      <c r="X1963" s="122" t="n"/>
      <c r="Y1963" s="122" t="n"/>
      <c r="Z1963" s="143" t="n"/>
      <c r="AA1963" s="140" t="n"/>
      <c r="AB1963" s="140" t="n"/>
      <c r="AC1963" s="144" t="n"/>
      <c r="AD1963" s="142" t="n"/>
      <c r="AE1963" s="142" t="n"/>
    </row>
    <row r="1964" ht="15" customHeight="1" thickBot="1">
      <c r="B1964" s="88" t="inlineStr">
        <is>
          <t>45MYHL-L</t>
        </is>
      </c>
      <c r="C1964" s="89">
        <f>SUMIF(数量表!D:H,B1964,数量表!H:H)</f>
        <v/>
      </c>
      <c r="D1964" s="89" t="n">
        <v>27</v>
      </c>
      <c r="E1964" s="89" t="n">
        <v>105</v>
      </c>
      <c r="F1964" s="90" t="n">
        <v>2298</v>
      </c>
      <c r="G1964" s="89" t="inlineStr">
        <is>
          <t>×</t>
        </is>
      </c>
      <c r="H1964" s="91" t="n">
        <v>1</v>
      </c>
      <c r="I1964" s="213">
        <f>C1964*H1964</f>
        <v/>
      </c>
      <c r="J1964" s="29" t="n"/>
      <c r="K1964" s="96" t="n"/>
      <c r="L1964" s="97" t="n"/>
      <c r="M1964" s="97" t="n"/>
      <c r="N1964" s="98" t="inlineStr">
        <is>
          <t>27×105</t>
        </is>
      </c>
      <c r="O1964" s="99">
        <f>F1964</f>
        <v/>
      </c>
      <c r="P1964" s="99">
        <f>SUM(I1964)</f>
        <v/>
      </c>
      <c r="Q1964" s="117" t="n"/>
      <c r="R1964" s="118" t="n"/>
      <c r="S1964" s="118" t="n"/>
      <c r="T1964" s="119" t="n"/>
      <c r="U1964" s="120" t="n"/>
      <c r="V1964" s="120" t="n"/>
      <c r="W1964" s="121" t="n"/>
      <c r="X1964" s="122" t="n"/>
      <c r="Y1964" s="122" t="n"/>
      <c r="Z1964" s="143" t="n"/>
      <c r="AA1964" s="140" t="n"/>
      <c r="AB1964" s="140" t="n"/>
      <c r="AC1964" s="144" t="n"/>
      <c r="AD1964" s="142" t="n"/>
      <c r="AE1964" s="142" t="n"/>
    </row>
    <row r="1965" ht="15" customHeight="1" thickBot="1">
      <c r="B1965" s="79" t="inlineStr">
        <is>
          <t>45MYHR-R</t>
        </is>
      </c>
      <c r="C1965" s="89">
        <f>SUMIF(数量表!D:H,B1965,数量表!H:H)</f>
        <v/>
      </c>
      <c r="D1965" s="80" t="n">
        <v>27</v>
      </c>
      <c r="E1965" s="80" t="n">
        <v>105</v>
      </c>
      <c r="F1965" s="81" t="n">
        <v>900</v>
      </c>
      <c r="G1965" s="80" t="inlineStr">
        <is>
          <t>×</t>
        </is>
      </c>
      <c r="H1965" s="82" t="n">
        <v>1</v>
      </c>
      <c r="I1965" s="212">
        <f>C1965*H1965</f>
        <v/>
      </c>
      <c r="J1965" s="29" t="n"/>
      <c r="K1965" s="96" t="n"/>
      <c r="L1965" s="97" t="n"/>
      <c r="M1965" s="97" t="n"/>
      <c r="N1965" s="98" t="inlineStr">
        <is>
          <t>27×105</t>
        </is>
      </c>
      <c r="O1965" s="99">
        <f>F1965</f>
        <v/>
      </c>
      <c r="P1965" s="99">
        <f>SUM(I1965)</f>
        <v/>
      </c>
      <c r="Q1965" s="117" t="n"/>
      <c r="R1965" s="118" t="n"/>
      <c r="S1965" s="118" t="n"/>
      <c r="T1965" s="119" t="n"/>
      <c r="U1965" s="120" t="n"/>
      <c r="V1965" s="120" t="n"/>
      <c r="W1965" s="121" t="n"/>
      <c r="X1965" s="122" t="n"/>
      <c r="Y1965" s="122" t="n"/>
      <c r="Z1965" s="143" t="n"/>
      <c r="AA1965" s="140" t="n"/>
      <c r="AB1965" s="140" t="n"/>
      <c r="AC1965" s="144" t="n"/>
      <c r="AD1965" s="142" t="n"/>
      <c r="AE1965" s="142" t="n"/>
    </row>
    <row r="1966" ht="15" customHeight="1" thickBot="1">
      <c r="B1966" s="85" t="inlineStr">
        <is>
          <t>45MYHR-R</t>
        </is>
      </c>
      <c r="C1966" s="89">
        <f>SUMIF(数量表!D:H,B1966,数量表!H:H)</f>
        <v/>
      </c>
      <c r="D1966" t="n">
        <v>27</v>
      </c>
      <c r="E1966" t="n">
        <v>105</v>
      </c>
      <c r="F1966" s="86" t="n">
        <v>760</v>
      </c>
      <c r="G1966" t="inlineStr">
        <is>
          <t>×</t>
        </is>
      </c>
      <c r="H1966" s="87" t="n">
        <v>2</v>
      </c>
      <c r="I1966" s="214">
        <f>C1966*H1966</f>
        <v/>
      </c>
      <c r="J1966" s="29" t="n"/>
      <c r="K1966" s="96" t="n"/>
      <c r="L1966" s="97" t="n"/>
      <c r="M1966" s="97" t="n"/>
      <c r="N1966" s="98" t="inlineStr">
        <is>
          <t>27×105</t>
        </is>
      </c>
      <c r="O1966" s="99">
        <f>F1966</f>
        <v/>
      </c>
      <c r="P1966" s="99">
        <f>SUM(I1966)</f>
        <v/>
      </c>
      <c r="Q1966" s="117" t="n"/>
      <c r="R1966" s="118" t="n"/>
      <c r="S1966" s="118" t="n"/>
      <c r="T1966" s="119" t="n"/>
      <c r="U1966" s="120" t="n"/>
      <c r="V1966" s="120" t="n"/>
      <c r="W1966" s="121" t="n"/>
      <c r="X1966" s="122" t="n"/>
      <c r="Y1966" s="122" t="n"/>
      <c r="Z1966" s="143" t="n"/>
      <c r="AA1966" s="140" t="n"/>
      <c r="AB1966" s="140" t="n"/>
      <c r="AC1966" s="144" t="n"/>
      <c r="AD1966" s="142" t="n"/>
      <c r="AE1966" s="142" t="n"/>
    </row>
    <row r="1967" ht="15" customHeight="1" thickBot="1">
      <c r="B1967" s="85" t="inlineStr">
        <is>
          <t>45MYHR-R</t>
        </is>
      </c>
      <c r="C1967" s="89">
        <f>SUMIF(数量表!D:H,B1967,数量表!H:H)</f>
        <v/>
      </c>
      <c r="D1967" t="n">
        <v>27</v>
      </c>
      <c r="E1967" t="n">
        <v>105</v>
      </c>
      <c r="F1967" s="86" t="n">
        <v>576</v>
      </c>
      <c r="G1967" t="inlineStr">
        <is>
          <t>×</t>
        </is>
      </c>
      <c r="H1967" s="87" t="n">
        <v>2</v>
      </c>
      <c r="I1967" s="214">
        <f>C1967*H1967</f>
        <v/>
      </c>
      <c r="J1967" s="29" t="n"/>
      <c r="K1967" s="96" t="n"/>
      <c r="L1967" s="97" t="n"/>
      <c r="M1967" s="97" t="n"/>
      <c r="N1967" s="98" t="inlineStr">
        <is>
          <t>27×105</t>
        </is>
      </c>
      <c r="O1967" s="99">
        <f>F1967</f>
        <v/>
      </c>
      <c r="P1967" s="99">
        <f>SUM(I1967)</f>
        <v/>
      </c>
      <c r="Q1967" s="117" t="n"/>
      <c r="R1967" s="118" t="n"/>
      <c r="S1967" s="118" t="n"/>
      <c r="T1967" s="119" t="n"/>
      <c r="U1967" s="120" t="n"/>
      <c r="V1967" s="120" t="n"/>
      <c r="W1967" s="121" t="n"/>
      <c r="X1967" s="122" t="n"/>
      <c r="Y1967" s="122" t="n"/>
      <c r="Z1967" s="143" t="n"/>
      <c r="AA1967" s="140" t="n"/>
      <c r="AB1967" s="140" t="n"/>
      <c r="AC1967" s="144" t="n"/>
      <c r="AD1967" s="142" t="n"/>
      <c r="AE1967" s="142" t="n"/>
    </row>
    <row r="1968" ht="15" customHeight="1" thickBot="1">
      <c r="B1968" s="85" t="inlineStr">
        <is>
          <t>45MYHR-R</t>
        </is>
      </c>
      <c r="C1968" s="89">
        <f>SUMIF(数量表!D:H,B1968,数量表!H:H)</f>
        <v/>
      </c>
      <c r="D1968" t="n">
        <v>27</v>
      </c>
      <c r="E1968" t="n">
        <v>105</v>
      </c>
      <c r="F1968" s="86" t="n">
        <v>768</v>
      </c>
      <c r="G1968" t="inlineStr">
        <is>
          <t>×</t>
        </is>
      </c>
      <c r="H1968" s="87" t="n">
        <v>1</v>
      </c>
      <c r="I1968" s="214">
        <f>C1968*H1968</f>
        <v/>
      </c>
      <c r="J1968" s="29" t="n"/>
      <c r="K1968" s="96" t="n"/>
      <c r="L1968" s="97" t="n"/>
      <c r="M1968" s="97" t="n"/>
      <c r="N1968" s="98" t="inlineStr">
        <is>
          <t>27×105</t>
        </is>
      </c>
      <c r="O1968" s="99">
        <f>F1968</f>
        <v/>
      </c>
      <c r="P1968" s="99">
        <f>SUM(I1968)</f>
        <v/>
      </c>
      <c r="Q1968" s="117" t="n"/>
      <c r="R1968" s="118" t="n"/>
      <c r="S1968" s="118" t="n"/>
      <c r="T1968" s="119" t="n"/>
      <c r="U1968" s="120" t="n"/>
      <c r="V1968" s="120" t="n"/>
      <c r="W1968" s="121" t="n"/>
      <c r="X1968" s="122" t="n"/>
      <c r="Y1968" s="122" t="n"/>
      <c r="Z1968" s="143" t="n"/>
      <c r="AA1968" s="140" t="n"/>
      <c r="AB1968" s="140" t="n"/>
      <c r="AC1968" s="144" t="n"/>
      <c r="AD1968" s="142" t="n"/>
      <c r="AE1968" s="142" t="n"/>
    </row>
    <row r="1969" ht="15" customHeight="1" thickBot="1">
      <c r="B1969" s="88" t="inlineStr">
        <is>
          <t>45MYHR-R</t>
        </is>
      </c>
      <c r="C1969" s="89">
        <f>SUMIF(数量表!D:H,B1969,数量表!H:H)</f>
        <v/>
      </c>
      <c r="D1969" s="89" t="n">
        <v>27</v>
      </c>
      <c r="E1969" s="89" t="n">
        <v>105</v>
      </c>
      <c r="F1969" s="90" t="n">
        <v>2298</v>
      </c>
      <c r="G1969" s="89" t="inlineStr">
        <is>
          <t>×</t>
        </is>
      </c>
      <c r="H1969" s="91" t="n">
        <v>1</v>
      </c>
      <c r="I1969" s="213">
        <f>C1969*H1969</f>
        <v/>
      </c>
      <c r="J1969" s="29" t="n"/>
      <c r="K1969" s="96" t="n"/>
      <c r="L1969" s="97" t="n"/>
      <c r="M1969" s="97" t="n"/>
      <c r="N1969" s="98" t="inlineStr">
        <is>
          <t>27×105</t>
        </is>
      </c>
      <c r="O1969" s="99">
        <f>F1969</f>
        <v/>
      </c>
      <c r="P1969" s="99">
        <f>SUM(I1969)</f>
        <v/>
      </c>
      <c r="Q1969" s="117" t="n"/>
      <c r="R1969" s="118" t="n"/>
      <c r="S1969" s="118" t="n"/>
      <c r="T1969" s="119" t="n"/>
      <c r="U1969" s="120" t="n"/>
      <c r="V1969" s="120" t="n"/>
      <c r="W1969" s="121" t="n"/>
      <c r="X1969" s="122" t="n"/>
      <c r="Y1969" s="122" t="n"/>
      <c r="Z1969" s="143" t="n"/>
      <c r="AA1969" s="140" t="n"/>
      <c r="AB1969" s="140" t="n"/>
      <c r="AC1969" s="144" t="n"/>
      <c r="AD1969" s="142" t="n"/>
      <c r="AE1969" s="142" t="n"/>
    </row>
    <row r="1970" ht="15" customHeight="1" thickBot="1">
      <c r="B1970" s="85" t="inlineStr">
        <is>
          <t>90MY</t>
        </is>
      </c>
      <c r="C1970" s="89">
        <f>SUMIF(数量表!D:H,B1970,数量表!H:H)</f>
        <v/>
      </c>
      <c r="D1970" t="n">
        <v>27</v>
      </c>
      <c r="E1970" t="n">
        <v>105</v>
      </c>
      <c r="F1970" s="86" t="n">
        <v>650</v>
      </c>
      <c r="G1970" t="inlineStr">
        <is>
          <t>×</t>
        </is>
      </c>
      <c r="H1970" s="87" t="n">
        <v>2</v>
      </c>
      <c r="I1970" s="214">
        <f>C1970*H1970</f>
        <v/>
      </c>
      <c r="J1970" s="29" t="n"/>
      <c r="K1970" s="96" t="n"/>
      <c r="L1970" s="97" t="n"/>
      <c r="M1970" s="97" t="n"/>
      <c r="N1970" s="98" t="inlineStr">
        <is>
          <t>27×105</t>
        </is>
      </c>
      <c r="O1970" s="99">
        <f>F1970</f>
        <v/>
      </c>
      <c r="P1970" s="99">
        <f>SUM(I1970)</f>
        <v/>
      </c>
      <c r="Q1970" s="117" t="n"/>
      <c r="R1970" s="118" t="n"/>
      <c r="S1970" s="118" t="n"/>
      <c r="T1970" s="119" t="n"/>
      <c r="U1970" s="120" t="n"/>
      <c r="V1970" s="120" t="n"/>
      <c r="W1970" s="121" t="n"/>
      <c r="X1970" s="122" t="n"/>
      <c r="Y1970" s="122" t="n"/>
      <c r="Z1970" s="143" t="n"/>
      <c r="AA1970" s="140" t="n"/>
      <c r="AB1970" s="140" t="n"/>
      <c r="AC1970" s="144" t="n"/>
      <c r="AD1970" s="142" t="n"/>
      <c r="AE1970" s="142" t="n"/>
    </row>
    <row r="1971" ht="15" customHeight="1" thickBot="1">
      <c r="B1971" s="85" t="inlineStr">
        <is>
          <t>90MY</t>
        </is>
      </c>
      <c r="C1971" s="89">
        <f>SUMIF(数量表!D:H,B1971,数量表!H:H)</f>
        <v/>
      </c>
      <c r="D1971" t="n">
        <v>27</v>
      </c>
      <c r="E1971" t="n">
        <v>105</v>
      </c>
      <c r="F1971" s="86" t="n">
        <v>576</v>
      </c>
      <c r="G1971" t="inlineStr">
        <is>
          <t>×</t>
        </is>
      </c>
      <c r="H1971" s="87" t="n">
        <v>2</v>
      </c>
      <c r="I1971" s="214">
        <f>C1971*H1971</f>
        <v/>
      </c>
      <c r="J1971" s="29" t="n"/>
      <c r="K1971" s="96" t="n"/>
      <c r="L1971" s="97" t="n"/>
      <c r="M1971" s="97" t="n"/>
      <c r="N1971" s="98" t="inlineStr">
        <is>
          <t>27×105</t>
        </is>
      </c>
      <c r="O1971" s="99">
        <f>F1971</f>
        <v/>
      </c>
      <c r="P1971" s="99">
        <f>SUM(I1971)</f>
        <v/>
      </c>
      <c r="Q1971" s="117" t="n"/>
      <c r="R1971" s="118" t="n"/>
      <c r="S1971" s="118" t="n"/>
      <c r="T1971" s="119" t="n"/>
      <c r="U1971" s="120" t="n"/>
      <c r="V1971" s="120" t="n"/>
      <c r="W1971" s="121" t="n"/>
      <c r="X1971" s="122" t="n"/>
      <c r="Y1971" s="122" t="n"/>
      <c r="Z1971" s="143" t="n"/>
      <c r="AA1971" s="140" t="n"/>
      <c r="AB1971" s="140" t="n"/>
      <c r="AC1971" s="144" t="n"/>
      <c r="AD1971" s="142" t="n"/>
      <c r="AE1971" s="142" t="n"/>
    </row>
    <row r="1972" ht="15" customHeight="1" thickBot="1">
      <c r="B1972" s="85" t="inlineStr">
        <is>
          <t>90MY</t>
        </is>
      </c>
      <c r="C1972" s="89">
        <f>SUMIF(数量表!D:H,B1972,数量表!H:H)</f>
        <v/>
      </c>
      <c r="D1972" t="n">
        <v>27</v>
      </c>
      <c r="E1972" t="n">
        <v>105</v>
      </c>
      <c r="F1972" s="86" t="n">
        <v>768</v>
      </c>
      <c r="G1972" t="inlineStr">
        <is>
          <t>×</t>
        </is>
      </c>
      <c r="H1972" s="87" t="n">
        <v>2</v>
      </c>
      <c r="I1972" s="214">
        <f>C1972*H1972</f>
        <v/>
      </c>
      <c r="J1972" s="29" t="n"/>
      <c r="K1972" s="96" t="n"/>
      <c r="L1972" s="97" t="n"/>
      <c r="M1972" s="97" t="n"/>
      <c r="N1972" s="98" t="inlineStr">
        <is>
          <t>27×105</t>
        </is>
      </c>
      <c r="O1972" s="99">
        <f>F1972</f>
        <v/>
      </c>
      <c r="P1972" s="99">
        <f>SUM(I1972)</f>
        <v/>
      </c>
      <c r="Q1972" s="117" t="n"/>
      <c r="R1972" s="118" t="n"/>
      <c r="S1972" s="118" t="n"/>
      <c r="T1972" s="119" t="n"/>
      <c r="U1972" s="120" t="n"/>
      <c r="V1972" s="120" t="n"/>
      <c r="W1972" s="121" t="n"/>
      <c r="X1972" s="122" t="n"/>
      <c r="Y1972" s="122" t="n"/>
      <c r="Z1972" s="143" t="n"/>
      <c r="AA1972" s="140" t="n"/>
      <c r="AB1972" s="140" t="n"/>
      <c r="AC1972" s="144" t="n"/>
      <c r="AD1972" s="142" t="n"/>
      <c r="AE1972" s="142" t="n"/>
    </row>
    <row r="1973" ht="15" customHeight="1" thickBot="1">
      <c r="B1973" s="85" t="inlineStr">
        <is>
          <t>90MY</t>
        </is>
      </c>
      <c r="C1973" s="89">
        <f>SUMIF(数量表!D:H,B1973,数量表!H:H)</f>
        <v/>
      </c>
      <c r="D1973" t="n">
        <v>27</v>
      </c>
      <c r="E1973" t="n">
        <v>105</v>
      </c>
      <c r="F1973" s="86" t="n">
        <v>828</v>
      </c>
      <c r="G1973" t="inlineStr">
        <is>
          <t>×</t>
        </is>
      </c>
      <c r="H1973" s="87" t="n">
        <v>4</v>
      </c>
      <c r="I1973" s="214">
        <f>C1973*H1973</f>
        <v/>
      </c>
      <c r="J1973" s="29" t="n"/>
      <c r="K1973" s="96" t="n"/>
      <c r="L1973" s="97" t="n"/>
      <c r="M1973" s="97" t="n"/>
      <c r="N1973" s="98" t="inlineStr">
        <is>
          <t>27×105</t>
        </is>
      </c>
      <c r="O1973" s="99">
        <f>F1973</f>
        <v/>
      </c>
      <c r="P1973" s="99">
        <f>SUM(I1973)</f>
        <v/>
      </c>
      <c r="Q1973" s="117" t="n"/>
      <c r="R1973" s="118" t="n"/>
      <c r="S1973" s="118" t="n"/>
      <c r="T1973" s="119" t="n"/>
      <c r="U1973" s="120" t="n"/>
      <c r="V1973" s="120" t="n"/>
      <c r="W1973" s="121" t="n"/>
      <c r="X1973" s="122" t="n"/>
      <c r="Y1973" s="122" t="n"/>
      <c r="Z1973" s="143" t="n"/>
      <c r="AA1973" s="140" t="n"/>
      <c r="AB1973" s="140" t="n"/>
      <c r="AC1973" s="144" t="n"/>
      <c r="AD1973" s="142" t="n"/>
      <c r="AE1973" s="142" t="n"/>
    </row>
    <row r="1974" ht="15" customHeight="1" thickBot="1">
      <c r="B1974" s="88" t="inlineStr">
        <is>
          <t>90MY</t>
        </is>
      </c>
      <c r="C1974" s="89">
        <f>SUMIF(数量表!D:H,B1974,数量表!H:H)</f>
        <v/>
      </c>
      <c r="D1974" s="89" t="n">
        <v>27</v>
      </c>
      <c r="E1974" s="89" t="n">
        <v>105</v>
      </c>
      <c r="F1974" s="90" t="n">
        <v>2048</v>
      </c>
      <c r="G1974" s="89" t="inlineStr">
        <is>
          <t>×</t>
        </is>
      </c>
      <c r="H1974" s="91" t="n">
        <v>2</v>
      </c>
      <c r="I1974" s="213">
        <f>C1974*H1974</f>
        <v/>
      </c>
      <c r="J1974" s="29" t="n"/>
      <c r="K1974" s="96" t="n"/>
      <c r="L1974" s="97" t="n"/>
      <c r="M1974" s="97" t="n"/>
      <c r="N1974" s="98" t="inlineStr">
        <is>
          <t>27×105</t>
        </is>
      </c>
      <c r="O1974" s="99">
        <f>F1974</f>
        <v/>
      </c>
      <c r="P1974" s="99">
        <f>SUM(I1974)</f>
        <v/>
      </c>
      <c r="Q1974" s="117" t="n"/>
      <c r="R1974" s="118" t="n"/>
      <c r="S1974" s="118" t="n"/>
      <c r="T1974" s="119" t="n"/>
      <c r="U1974" s="120" t="n"/>
      <c r="V1974" s="120" t="n"/>
      <c r="W1974" s="121" t="n"/>
      <c r="X1974" s="122" t="n"/>
      <c r="Y1974" s="122" t="n"/>
      <c r="Z1974" s="143" t="n"/>
      <c r="AA1974" s="140" t="n"/>
      <c r="AB1974" s="140" t="n"/>
      <c r="AC1974" s="144" t="n"/>
      <c r="AD1974" s="142" t="n"/>
      <c r="AE1974" s="142" t="n"/>
    </row>
    <row r="1975" ht="15" customHeight="1" thickBot="1">
      <c r="B1975" s="79" t="inlineStr">
        <is>
          <t>90MY1</t>
        </is>
      </c>
      <c r="C1975" s="89">
        <f>SUMIF(数量表!D:H,B1975,数量表!H:H)</f>
        <v/>
      </c>
      <c r="D1975" t="n">
        <v>27</v>
      </c>
      <c r="E1975" t="n">
        <v>105</v>
      </c>
      <c r="F1975" s="86" t="n">
        <v>650</v>
      </c>
      <c r="G1975" t="inlineStr">
        <is>
          <t>×</t>
        </is>
      </c>
      <c r="H1975" s="87" t="n">
        <v>2</v>
      </c>
      <c r="I1975" s="214">
        <f>C1975*H1975</f>
        <v/>
      </c>
      <c r="J1975" s="29" t="n"/>
      <c r="K1975" s="96" t="n"/>
      <c r="L1975" s="97" t="n"/>
      <c r="M1975" s="97" t="n"/>
      <c r="N1975" s="98" t="inlineStr">
        <is>
          <t>27×105</t>
        </is>
      </c>
      <c r="O1975" s="99">
        <f>F1975</f>
        <v/>
      </c>
      <c r="P1975" s="99">
        <f>SUM(I1975)</f>
        <v/>
      </c>
      <c r="Q1975" s="117" t="n"/>
      <c r="R1975" s="118" t="n"/>
      <c r="S1975" s="118" t="n"/>
      <c r="T1975" s="119" t="n"/>
      <c r="U1975" s="120" t="n"/>
      <c r="V1975" s="120" t="n"/>
      <c r="W1975" s="121" t="n"/>
      <c r="X1975" s="122" t="n"/>
      <c r="Y1975" s="122" t="n"/>
      <c r="Z1975" s="143" t="n"/>
      <c r="AA1975" s="140" t="n"/>
      <c r="AB1975" s="140" t="n"/>
      <c r="AC1975" s="144" t="n"/>
      <c r="AD1975" s="142" t="n"/>
      <c r="AE1975" s="142" t="n"/>
    </row>
    <row r="1976" ht="15" customHeight="1" thickBot="1">
      <c r="B1976" s="85" t="inlineStr">
        <is>
          <t>90MY1</t>
        </is>
      </c>
      <c r="C1976" s="89">
        <f>SUMIF(数量表!D:H,B1976,数量表!H:H)</f>
        <v/>
      </c>
      <c r="D1976" t="n">
        <v>27</v>
      </c>
      <c r="E1976" t="n">
        <v>105</v>
      </c>
      <c r="F1976" s="86" t="n">
        <v>576</v>
      </c>
      <c r="G1976" t="inlineStr">
        <is>
          <t>×</t>
        </is>
      </c>
      <c r="H1976" s="87" t="n">
        <v>2</v>
      </c>
      <c r="I1976" s="214">
        <f>C1976*H1976</f>
        <v/>
      </c>
      <c r="J1976" s="29" t="n"/>
      <c r="K1976" s="96" t="n"/>
      <c r="L1976" s="97" t="n"/>
      <c r="M1976" s="97" t="n"/>
      <c r="N1976" s="98" t="inlineStr">
        <is>
          <t>27×105</t>
        </is>
      </c>
      <c r="O1976" s="99">
        <f>F1976</f>
        <v/>
      </c>
      <c r="P1976" s="99">
        <f>SUM(I1976)</f>
        <v/>
      </c>
      <c r="Q1976" s="117" t="n"/>
      <c r="R1976" s="118" t="n"/>
      <c r="S1976" s="118" t="n"/>
      <c r="T1976" s="119" t="n"/>
      <c r="U1976" s="120" t="n"/>
      <c r="V1976" s="120" t="n"/>
      <c r="W1976" s="121" t="n"/>
      <c r="X1976" s="122" t="n"/>
      <c r="Y1976" s="122" t="n"/>
      <c r="Z1976" s="143" t="n"/>
      <c r="AA1976" s="140" t="n"/>
      <c r="AB1976" s="140" t="n"/>
      <c r="AC1976" s="144" t="n"/>
      <c r="AD1976" s="142" t="n"/>
      <c r="AE1976" s="142" t="n"/>
    </row>
    <row r="1977" ht="15" customHeight="1" thickBot="1">
      <c r="B1977" s="85" t="inlineStr">
        <is>
          <t>90MY1</t>
        </is>
      </c>
      <c r="C1977" s="89">
        <f>SUMIF(数量表!D:H,B1977,数量表!H:H)</f>
        <v/>
      </c>
      <c r="D1977" t="n">
        <v>27</v>
      </c>
      <c r="E1977" t="n">
        <v>105</v>
      </c>
      <c r="F1977" s="86" t="n">
        <v>768</v>
      </c>
      <c r="G1977" t="inlineStr">
        <is>
          <t>×</t>
        </is>
      </c>
      <c r="H1977" s="87" t="n">
        <v>2</v>
      </c>
      <c r="I1977" s="214">
        <f>C1977*H1977</f>
        <v/>
      </c>
      <c r="J1977" s="29" t="n"/>
      <c r="K1977" s="96" t="n"/>
      <c r="L1977" s="97" t="n"/>
      <c r="M1977" s="97" t="n"/>
      <c r="N1977" s="98" t="inlineStr">
        <is>
          <t>27×105</t>
        </is>
      </c>
      <c r="O1977" s="99">
        <f>F1977</f>
        <v/>
      </c>
      <c r="P1977" s="99">
        <f>SUM(I1977)</f>
        <v/>
      </c>
      <c r="Q1977" s="117" t="n"/>
      <c r="R1977" s="118" t="n"/>
      <c r="S1977" s="118" t="n"/>
      <c r="T1977" s="119" t="n"/>
      <c r="U1977" s="120" t="n"/>
      <c r="V1977" s="120" t="n"/>
      <c r="W1977" s="121" t="n"/>
      <c r="X1977" s="122" t="n"/>
      <c r="Y1977" s="122" t="n"/>
      <c r="Z1977" s="143" t="n"/>
      <c r="AA1977" s="140" t="n"/>
      <c r="AB1977" s="140" t="n"/>
      <c r="AC1977" s="144" t="n"/>
      <c r="AD1977" s="142" t="n"/>
      <c r="AE1977" s="142" t="n"/>
    </row>
    <row r="1978" ht="15" customHeight="1" thickBot="1">
      <c r="B1978" s="85" t="inlineStr">
        <is>
          <t>90MY1</t>
        </is>
      </c>
      <c r="C1978" s="89">
        <f>SUMIF(数量表!D:H,B1978,数量表!H:H)</f>
        <v/>
      </c>
      <c r="D1978" t="n">
        <v>27</v>
      </c>
      <c r="E1978" t="n">
        <v>105</v>
      </c>
      <c r="F1978" s="86" t="n">
        <v>828</v>
      </c>
      <c r="G1978" t="inlineStr">
        <is>
          <t>×</t>
        </is>
      </c>
      <c r="H1978" s="87" t="n">
        <v>4</v>
      </c>
      <c r="I1978" s="214">
        <f>C1978*H1978</f>
        <v/>
      </c>
      <c r="J1978" s="29" t="n"/>
      <c r="K1978" s="96" t="n"/>
      <c r="L1978" s="97" t="n"/>
      <c r="M1978" s="97" t="n"/>
      <c r="N1978" s="98" t="inlineStr">
        <is>
          <t>27×105</t>
        </is>
      </c>
      <c r="O1978" s="99">
        <f>F1978</f>
        <v/>
      </c>
      <c r="P1978" s="99">
        <f>SUM(I1978)</f>
        <v/>
      </c>
      <c r="Q1978" s="117" t="n"/>
      <c r="R1978" s="118" t="n"/>
      <c r="S1978" s="118" t="n"/>
      <c r="T1978" s="119" t="n"/>
      <c r="U1978" s="120" t="n"/>
      <c r="V1978" s="120" t="n"/>
      <c r="W1978" s="121" t="n"/>
      <c r="X1978" s="122" t="n"/>
      <c r="Y1978" s="122" t="n"/>
      <c r="Z1978" s="143" t="n"/>
      <c r="AA1978" s="140" t="n"/>
      <c r="AB1978" s="140" t="n"/>
      <c r="AC1978" s="144" t="n"/>
      <c r="AD1978" s="142" t="n"/>
      <c r="AE1978" s="142" t="n"/>
    </row>
    <row r="1979" ht="15" customHeight="1" thickBot="1">
      <c r="B1979" s="88" t="inlineStr">
        <is>
          <t>90MY1</t>
        </is>
      </c>
      <c r="C1979" s="89">
        <f>SUMIF(数量表!D:H,B1979,数量表!H:H)</f>
        <v/>
      </c>
      <c r="D1979" s="89" t="n">
        <v>27</v>
      </c>
      <c r="E1979" s="89" t="n">
        <v>105</v>
      </c>
      <c r="F1979" s="90" t="n">
        <v>2048</v>
      </c>
      <c r="G1979" s="89" t="inlineStr">
        <is>
          <t>×</t>
        </is>
      </c>
      <c r="H1979" s="91" t="n">
        <v>2</v>
      </c>
      <c r="I1979" s="213">
        <f>C1979*H1979</f>
        <v/>
      </c>
      <c r="J1979" s="29" t="n"/>
      <c r="K1979" s="96" t="n"/>
      <c r="L1979" s="97" t="n"/>
      <c r="M1979" s="97" t="n"/>
      <c r="N1979" s="98" t="inlineStr">
        <is>
          <t>27×105</t>
        </is>
      </c>
      <c r="O1979" s="99">
        <f>F1979</f>
        <v/>
      </c>
      <c r="P1979" s="99">
        <f>SUM(I1979)</f>
        <v/>
      </c>
      <c r="Q1979" s="117" t="n"/>
      <c r="R1979" s="118" t="n"/>
      <c r="S1979" s="118" t="n"/>
      <c r="T1979" s="119" t="n"/>
      <c r="U1979" s="120" t="n"/>
      <c r="V1979" s="120" t="n"/>
      <c r="W1979" s="121" t="n"/>
      <c r="X1979" s="122" t="n"/>
      <c r="Y1979" s="122" t="n"/>
      <c r="Z1979" s="143" t="n"/>
      <c r="AA1979" s="140" t="n"/>
      <c r="AB1979" s="140" t="n"/>
      <c r="AC1979" s="144" t="n"/>
      <c r="AD1979" s="142" t="n"/>
      <c r="AE1979" s="142" t="n"/>
    </row>
    <row r="1980" ht="15" customHeight="1" thickBot="1">
      <c r="B1980" s="79" t="inlineStr">
        <is>
          <t>90MY2</t>
        </is>
      </c>
      <c r="C1980" s="89">
        <f>SUMIF(数量表!D:H,B1980,数量表!H:H)</f>
        <v/>
      </c>
      <c r="D1980" t="n">
        <v>27</v>
      </c>
      <c r="E1980" t="n">
        <v>105</v>
      </c>
      <c r="F1980" s="86" t="n">
        <v>650</v>
      </c>
      <c r="G1980" t="inlineStr">
        <is>
          <t>×</t>
        </is>
      </c>
      <c r="H1980" s="87" t="n">
        <v>2</v>
      </c>
      <c r="I1980" s="214">
        <f>C1980*H1980</f>
        <v/>
      </c>
      <c r="J1980" s="29" t="n"/>
      <c r="K1980" s="96" t="n"/>
      <c r="L1980" s="97" t="n"/>
      <c r="M1980" s="97" t="n"/>
      <c r="N1980" s="98" t="inlineStr">
        <is>
          <t>27×105</t>
        </is>
      </c>
      <c r="O1980" s="99">
        <f>F1980</f>
        <v/>
      </c>
      <c r="P1980" s="99">
        <f>SUM(I1980)</f>
        <v/>
      </c>
      <c r="Q1980" s="117" t="n"/>
      <c r="R1980" s="118" t="n"/>
      <c r="S1980" s="118" t="n"/>
      <c r="T1980" s="119" t="n"/>
      <c r="U1980" s="120" t="n"/>
      <c r="V1980" s="120" t="n"/>
      <c r="W1980" s="121" t="n"/>
      <c r="X1980" s="122" t="n"/>
      <c r="Y1980" s="122" t="n"/>
      <c r="Z1980" s="143" t="n"/>
      <c r="AA1980" s="140" t="n"/>
      <c r="AB1980" s="140" t="n"/>
      <c r="AC1980" s="144" t="n"/>
      <c r="AD1980" s="142" t="n"/>
      <c r="AE1980" s="142" t="n"/>
    </row>
    <row r="1981" ht="15" customHeight="1" thickBot="1">
      <c r="B1981" s="85" t="inlineStr">
        <is>
          <t>90MY2</t>
        </is>
      </c>
      <c r="C1981" s="89">
        <f>SUMIF(数量表!D:H,B1981,数量表!H:H)</f>
        <v/>
      </c>
      <c r="D1981" t="n">
        <v>27</v>
      </c>
      <c r="E1981" t="n">
        <v>105</v>
      </c>
      <c r="F1981" s="86" t="n">
        <v>576</v>
      </c>
      <c r="G1981" t="inlineStr">
        <is>
          <t>×</t>
        </is>
      </c>
      <c r="H1981" s="87" t="n">
        <v>2</v>
      </c>
      <c r="I1981" s="214">
        <f>C1981*H1981</f>
        <v/>
      </c>
      <c r="J1981" s="29" t="n"/>
      <c r="K1981" s="96" t="n"/>
      <c r="L1981" s="97" t="n"/>
      <c r="M1981" s="97" t="n"/>
      <c r="N1981" s="98" t="inlineStr">
        <is>
          <t>27×105</t>
        </is>
      </c>
      <c r="O1981" s="99">
        <f>F1981</f>
        <v/>
      </c>
      <c r="P1981" s="99">
        <f>SUM(I1981)</f>
        <v/>
      </c>
      <c r="Q1981" s="117" t="n"/>
      <c r="R1981" s="118" t="n"/>
      <c r="S1981" s="118" t="n"/>
      <c r="T1981" s="119" t="n"/>
      <c r="U1981" s="120" t="n"/>
      <c r="V1981" s="120" t="n"/>
      <c r="W1981" s="121" t="n"/>
      <c r="X1981" s="122" t="n"/>
      <c r="Y1981" s="122" t="n"/>
      <c r="Z1981" s="143" t="n"/>
      <c r="AA1981" s="140" t="n"/>
      <c r="AB1981" s="140" t="n"/>
      <c r="AC1981" s="144" t="n"/>
      <c r="AD1981" s="142" t="n"/>
      <c r="AE1981" s="142" t="n"/>
    </row>
    <row r="1982" ht="15" customHeight="1" thickBot="1">
      <c r="B1982" s="85" t="inlineStr">
        <is>
          <t>90MY2</t>
        </is>
      </c>
      <c r="C1982" s="89">
        <f>SUMIF(数量表!D:H,B1982,数量表!H:H)</f>
        <v/>
      </c>
      <c r="D1982" t="n">
        <v>27</v>
      </c>
      <c r="E1982" t="n">
        <v>105</v>
      </c>
      <c r="F1982" s="86" t="n">
        <v>768</v>
      </c>
      <c r="G1982" t="inlineStr">
        <is>
          <t>×</t>
        </is>
      </c>
      <c r="H1982" s="87" t="n">
        <v>2</v>
      </c>
      <c r="I1982" s="214">
        <f>C1982*H1982</f>
        <v/>
      </c>
      <c r="J1982" s="29" t="n"/>
      <c r="K1982" s="96" t="n"/>
      <c r="L1982" s="97" t="n"/>
      <c r="M1982" s="97" t="n"/>
      <c r="N1982" s="98" t="inlineStr">
        <is>
          <t>27×105</t>
        </is>
      </c>
      <c r="O1982" s="99">
        <f>F1982</f>
        <v/>
      </c>
      <c r="P1982" s="99">
        <f>SUM(I1982)</f>
        <v/>
      </c>
      <c r="Q1982" s="117" t="n"/>
      <c r="R1982" s="118" t="n"/>
      <c r="S1982" s="118" t="n"/>
      <c r="T1982" s="119" t="n"/>
      <c r="U1982" s="120" t="n"/>
      <c r="V1982" s="120" t="n"/>
      <c r="W1982" s="121" t="n"/>
      <c r="X1982" s="122" t="n"/>
      <c r="Y1982" s="122" t="n"/>
      <c r="Z1982" s="143" t="n"/>
      <c r="AA1982" s="140" t="n"/>
      <c r="AB1982" s="140" t="n"/>
      <c r="AC1982" s="144" t="n"/>
      <c r="AD1982" s="142" t="n"/>
      <c r="AE1982" s="142" t="n"/>
    </row>
    <row r="1983" ht="15" customHeight="1" thickBot="1">
      <c r="B1983" s="85" t="inlineStr">
        <is>
          <t>90MY2</t>
        </is>
      </c>
      <c r="C1983" s="89">
        <f>SUMIF(数量表!D:H,B1983,数量表!H:H)</f>
        <v/>
      </c>
      <c r="D1983" t="n">
        <v>27</v>
      </c>
      <c r="E1983" t="n">
        <v>105</v>
      </c>
      <c r="F1983" s="86" t="n">
        <v>828</v>
      </c>
      <c r="G1983" t="inlineStr">
        <is>
          <t>×</t>
        </is>
      </c>
      <c r="H1983" s="87" t="n">
        <v>4</v>
      </c>
      <c r="I1983" s="214">
        <f>C1983*H1983</f>
        <v/>
      </c>
      <c r="J1983" s="29" t="n"/>
      <c r="K1983" s="96" t="n"/>
      <c r="L1983" s="97" t="n"/>
      <c r="M1983" s="97" t="n"/>
      <c r="N1983" s="98" t="inlineStr">
        <is>
          <t>27×105</t>
        </is>
      </c>
      <c r="O1983" s="99">
        <f>F1983</f>
        <v/>
      </c>
      <c r="P1983" s="99">
        <f>SUM(I1983)</f>
        <v/>
      </c>
      <c r="Q1983" s="117" t="n"/>
      <c r="R1983" s="118" t="n"/>
      <c r="S1983" s="118" t="n"/>
      <c r="T1983" s="119" t="n"/>
      <c r="U1983" s="120" t="n"/>
      <c r="V1983" s="120" t="n"/>
      <c r="W1983" s="121" t="n"/>
      <c r="X1983" s="122" t="n"/>
      <c r="Y1983" s="122" t="n"/>
      <c r="Z1983" s="143" t="n"/>
      <c r="AA1983" s="140" t="n"/>
      <c r="AB1983" s="140" t="n"/>
      <c r="AC1983" s="144" t="n"/>
      <c r="AD1983" s="142" t="n"/>
      <c r="AE1983" s="142" t="n"/>
    </row>
    <row r="1984" ht="15" customHeight="1" thickBot="1">
      <c r="B1984" s="85" t="inlineStr">
        <is>
          <t>90MY2</t>
        </is>
      </c>
      <c r="C1984" s="89">
        <f>SUMIF(数量表!D:H,B1984,数量表!H:H)</f>
        <v/>
      </c>
      <c r="D1984" s="89" t="n">
        <v>27</v>
      </c>
      <c r="E1984" s="89" t="n">
        <v>105</v>
      </c>
      <c r="F1984" s="90" t="n">
        <v>2048</v>
      </c>
      <c r="G1984" s="89" t="inlineStr">
        <is>
          <t>×</t>
        </is>
      </c>
      <c r="H1984" s="91" t="n">
        <v>2</v>
      </c>
      <c r="I1984" s="213">
        <f>C1984*H1984</f>
        <v/>
      </c>
      <c r="J1984" s="29" t="n"/>
      <c r="K1984" s="96" t="n"/>
      <c r="L1984" s="97" t="n"/>
      <c r="M1984" s="97" t="n"/>
      <c r="N1984" s="98" t="inlineStr">
        <is>
          <t>27×105</t>
        </is>
      </c>
      <c r="O1984" s="99">
        <f>F1984</f>
        <v/>
      </c>
      <c r="P1984" s="99">
        <f>SUM(I1984)</f>
        <v/>
      </c>
      <c r="Q1984" s="117" t="n"/>
      <c r="R1984" s="118" t="n"/>
      <c r="S1984" s="118" t="n"/>
      <c r="T1984" s="119" t="n"/>
      <c r="U1984" s="120" t="n"/>
      <c r="V1984" s="120" t="n"/>
      <c r="W1984" s="121" t="n"/>
      <c r="X1984" s="122" t="n"/>
      <c r="Y1984" s="122" t="n"/>
      <c r="Z1984" s="143" t="n"/>
      <c r="AA1984" s="140" t="n"/>
      <c r="AB1984" s="140" t="n"/>
      <c r="AC1984" s="144" t="n"/>
      <c r="AD1984" s="142" t="n"/>
      <c r="AE1984" s="142" t="n"/>
    </row>
    <row r="1985" ht="15" customHeight="1" thickBot="1">
      <c r="B1985" s="79" t="inlineStr">
        <is>
          <t>90MYL</t>
        </is>
      </c>
      <c r="C1985" s="89">
        <f>SUMIF(数量表!D:H,B1985,数量表!H:H)</f>
        <v/>
      </c>
      <c r="D1985" t="n">
        <v>27</v>
      </c>
      <c r="E1985" t="n">
        <v>105</v>
      </c>
      <c r="F1985" s="86" t="n">
        <v>650</v>
      </c>
      <c r="G1985" t="inlineStr">
        <is>
          <t>×</t>
        </is>
      </c>
      <c r="H1985" s="87" t="n">
        <v>2</v>
      </c>
      <c r="I1985" s="214">
        <f>C1985*H1985</f>
        <v/>
      </c>
      <c r="J1985" s="29" t="n"/>
      <c r="K1985" s="96" t="n"/>
      <c r="L1985" s="97" t="n"/>
      <c r="M1985" s="97" t="n"/>
      <c r="N1985" s="98" t="inlineStr">
        <is>
          <t>27×105</t>
        </is>
      </c>
      <c r="O1985" s="99">
        <f>F1985</f>
        <v/>
      </c>
      <c r="P1985" s="99">
        <f>SUM(I1985)</f>
        <v/>
      </c>
      <c r="Q1985" s="117" t="n"/>
      <c r="R1985" s="118" t="n"/>
      <c r="S1985" s="118" t="n"/>
      <c r="T1985" s="119" t="n"/>
      <c r="U1985" s="120" t="n"/>
      <c r="V1985" s="120" t="n"/>
      <c r="W1985" s="121" t="n"/>
      <c r="X1985" s="122" t="n"/>
      <c r="Y1985" s="122" t="n"/>
      <c r="Z1985" s="143" t="n"/>
      <c r="AA1985" s="140" t="n"/>
      <c r="AB1985" s="140" t="n"/>
      <c r="AC1985" s="144" t="n"/>
      <c r="AD1985" s="142" t="n"/>
      <c r="AE1985" s="142" t="n"/>
    </row>
    <row r="1986" ht="15" customHeight="1" thickBot="1">
      <c r="B1986" s="85" t="inlineStr">
        <is>
          <t>90MYL</t>
        </is>
      </c>
      <c r="C1986" s="89">
        <f>SUMIF(数量表!D:H,B1986,数量表!H:H)</f>
        <v/>
      </c>
      <c r="D1986" t="n">
        <v>27</v>
      </c>
      <c r="E1986" t="n">
        <v>105</v>
      </c>
      <c r="F1986" s="86" t="n">
        <v>828</v>
      </c>
      <c r="G1986" t="inlineStr">
        <is>
          <t>×</t>
        </is>
      </c>
      <c r="H1986" s="87" t="n">
        <v>2</v>
      </c>
      <c r="I1986" s="214">
        <f>C1986*H1986</f>
        <v/>
      </c>
      <c r="J1986" s="29" t="n"/>
      <c r="K1986" s="96" t="n"/>
      <c r="L1986" s="97" t="n"/>
      <c r="M1986" s="97" t="n"/>
      <c r="N1986" s="98" t="inlineStr">
        <is>
          <t>27×105</t>
        </is>
      </c>
      <c r="O1986" s="99">
        <f>F1986</f>
        <v/>
      </c>
      <c r="P1986" s="99">
        <f>SUM(I1986)</f>
        <v/>
      </c>
      <c r="Q1986" s="117" t="n"/>
      <c r="R1986" s="118" t="n"/>
      <c r="S1986" s="118" t="n"/>
      <c r="T1986" s="119" t="n"/>
      <c r="U1986" s="120" t="n"/>
      <c r="V1986" s="120" t="n"/>
      <c r="W1986" s="121" t="n"/>
      <c r="X1986" s="122" t="n"/>
      <c r="Y1986" s="122" t="n"/>
      <c r="Z1986" s="143" t="n"/>
      <c r="AA1986" s="140" t="n"/>
      <c r="AB1986" s="140" t="n"/>
      <c r="AC1986" s="144" t="n"/>
      <c r="AD1986" s="142" t="n"/>
      <c r="AE1986" s="142" t="n"/>
    </row>
    <row r="1987" ht="15" customHeight="1" thickBot="1">
      <c r="B1987" s="85" t="inlineStr">
        <is>
          <t>90MYL</t>
        </is>
      </c>
      <c r="C1987" s="89">
        <f>SUMIF(数量表!D:H,B1987,数量表!H:H)</f>
        <v/>
      </c>
      <c r="D1987" t="n">
        <v>27</v>
      </c>
      <c r="E1987" t="n">
        <v>105</v>
      </c>
      <c r="F1987" s="86" t="n">
        <v>576</v>
      </c>
      <c r="G1987" t="inlineStr">
        <is>
          <t>×</t>
        </is>
      </c>
      <c r="H1987" s="87" t="n">
        <v>2</v>
      </c>
      <c r="I1987" s="214">
        <f>C1987*H1987</f>
        <v/>
      </c>
      <c r="J1987" s="29" t="n"/>
      <c r="K1987" s="96" t="n"/>
      <c r="L1987" s="97" t="n"/>
      <c r="M1987" s="97" t="n"/>
      <c r="N1987" s="98" t="inlineStr">
        <is>
          <t>27×105</t>
        </is>
      </c>
      <c r="O1987" s="99">
        <f>F1987</f>
        <v/>
      </c>
      <c r="P1987" s="99">
        <f>SUM(I1987)</f>
        <v/>
      </c>
      <c r="Q1987" s="117" t="n"/>
      <c r="R1987" s="118" t="n"/>
      <c r="S1987" s="118" t="n"/>
      <c r="T1987" s="119" t="n"/>
      <c r="U1987" s="120" t="n"/>
      <c r="V1987" s="120" t="n"/>
      <c r="W1987" s="121" t="n"/>
      <c r="X1987" s="122" t="n"/>
      <c r="Y1987" s="122" t="n"/>
      <c r="Z1987" s="143" t="n"/>
      <c r="AA1987" s="140" t="n"/>
      <c r="AB1987" s="140" t="n"/>
      <c r="AC1987" s="144" t="n"/>
      <c r="AD1987" s="142" t="n"/>
      <c r="AE1987" s="142" t="n"/>
    </row>
    <row r="1988" ht="15" customHeight="1" thickBot="1">
      <c r="B1988" s="85" t="inlineStr">
        <is>
          <t>90MYL</t>
        </is>
      </c>
      <c r="C1988" s="89">
        <f>SUMIF(数量表!D:H,B1988,数量表!H:H)</f>
        <v/>
      </c>
      <c r="D1988" t="n">
        <v>27</v>
      </c>
      <c r="E1988" t="n">
        <v>105</v>
      </c>
      <c r="F1988" s="86" t="n">
        <v>768</v>
      </c>
      <c r="G1988" t="inlineStr">
        <is>
          <t>×</t>
        </is>
      </c>
      <c r="H1988" s="87" t="n">
        <v>2</v>
      </c>
      <c r="I1988" s="214">
        <f>C1988*H1988</f>
        <v/>
      </c>
      <c r="J1988" s="29" t="n"/>
      <c r="K1988" s="96" t="n"/>
      <c r="L1988" s="97" t="n"/>
      <c r="M1988" s="97" t="n"/>
      <c r="N1988" s="98" t="inlineStr">
        <is>
          <t>27×105</t>
        </is>
      </c>
      <c r="O1988" s="99">
        <f>F1988</f>
        <v/>
      </c>
      <c r="P1988" s="99">
        <f>SUM(I1988)</f>
        <v/>
      </c>
      <c r="Q1988" s="117" t="n"/>
      <c r="R1988" s="118" t="n"/>
      <c r="S1988" s="118" t="n"/>
      <c r="T1988" s="119" t="n"/>
      <c r="U1988" s="120" t="n"/>
      <c r="V1988" s="120" t="n"/>
      <c r="W1988" s="121" t="n"/>
      <c r="X1988" s="122" t="n"/>
      <c r="Y1988" s="122" t="n"/>
      <c r="Z1988" s="143" t="n"/>
      <c r="AA1988" s="140" t="n"/>
      <c r="AB1988" s="140" t="n"/>
      <c r="AC1988" s="144" t="n"/>
      <c r="AD1988" s="142" t="n"/>
      <c r="AE1988" s="142" t="n"/>
    </row>
    <row r="1989" ht="15" customHeight="1" thickBot="1">
      <c r="B1989" s="85" t="inlineStr">
        <is>
          <t>90MYL</t>
        </is>
      </c>
      <c r="C1989" s="89">
        <f>SUMIF(数量表!D:H,B1989,数量表!H:H)</f>
        <v/>
      </c>
      <c r="D1989" t="n">
        <v>27</v>
      </c>
      <c r="E1989" t="n">
        <v>105</v>
      </c>
      <c r="F1989" s="86" t="n">
        <v>788</v>
      </c>
      <c r="G1989" t="inlineStr">
        <is>
          <t>×</t>
        </is>
      </c>
      <c r="H1989" s="87" t="n">
        <v>2</v>
      </c>
      <c r="I1989" s="214">
        <f>C1989*H1989</f>
        <v/>
      </c>
      <c r="J1989" s="29" t="n"/>
      <c r="K1989" s="96" t="n"/>
      <c r="L1989" s="97" t="n"/>
      <c r="M1989" s="97" t="n"/>
      <c r="N1989" s="98" t="inlineStr">
        <is>
          <t>27×105</t>
        </is>
      </c>
      <c r="O1989" s="99">
        <f>F1989</f>
        <v/>
      </c>
      <c r="P1989" s="99">
        <f>SUM(I1989)</f>
        <v/>
      </c>
      <c r="Q1989" s="117" t="n"/>
      <c r="R1989" s="118" t="n"/>
      <c r="S1989" s="118" t="n"/>
      <c r="T1989" s="119" t="n"/>
      <c r="U1989" s="120" t="n"/>
      <c r="V1989" s="120" t="n"/>
      <c r="W1989" s="121" t="n"/>
      <c r="X1989" s="122" t="n"/>
      <c r="Y1989" s="122" t="n"/>
      <c r="Z1989" s="143" t="n"/>
      <c r="AA1989" s="140" t="n"/>
      <c r="AB1989" s="140" t="n"/>
      <c r="AC1989" s="144" t="n"/>
      <c r="AD1989" s="142" t="n"/>
      <c r="AE1989" s="142" t="n"/>
    </row>
    <row r="1990" ht="15" customHeight="1" thickBot="1">
      <c r="B1990" s="88" t="inlineStr">
        <is>
          <t>90MYL</t>
        </is>
      </c>
      <c r="C1990" s="89">
        <f>SUMIF(数量表!D:H,B1990,数量表!H:H)</f>
        <v/>
      </c>
      <c r="D1990" s="89" t="n">
        <v>27</v>
      </c>
      <c r="E1990" s="89" t="n">
        <v>105</v>
      </c>
      <c r="F1990" s="90" t="n">
        <v>2048</v>
      </c>
      <c r="G1990" s="89" t="inlineStr">
        <is>
          <t>×</t>
        </is>
      </c>
      <c r="H1990" s="91" t="n">
        <v>3</v>
      </c>
      <c r="I1990" s="213">
        <f>C1990*H1990</f>
        <v/>
      </c>
      <c r="J1990" s="29" t="n"/>
      <c r="K1990" s="96" t="n"/>
      <c r="L1990" s="97" t="n"/>
      <c r="M1990" s="97" t="n"/>
      <c r="N1990" s="98" t="inlineStr">
        <is>
          <t>27×105</t>
        </is>
      </c>
      <c r="O1990" s="99">
        <f>F1990</f>
        <v/>
      </c>
      <c r="P1990" s="99">
        <f>SUM(I1990)</f>
        <v/>
      </c>
      <c r="Q1990" s="117" t="n"/>
      <c r="R1990" s="130" t="n"/>
      <c r="S1990" s="130" t="n"/>
      <c r="T1990" s="131" t="n"/>
      <c r="U1990" s="132" t="n"/>
      <c r="V1990" s="132" t="n"/>
      <c r="W1990" s="133" t="n"/>
      <c r="X1990" s="134" t="n"/>
      <c r="Y1990" s="134" t="n"/>
      <c r="Z1990" s="151" t="n"/>
      <c r="AA1990" s="152" t="n"/>
      <c r="AB1990" s="152" t="n"/>
      <c r="AC1990" s="153" t="n"/>
      <c r="AD1990" s="154" t="n"/>
      <c r="AE1990" s="154" t="n"/>
    </row>
    <row r="1991" ht="15" customHeight="1" thickBot="1">
      <c r="B1991" s="79" t="inlineStr">
        <is>
          <t>90MY1L</t>
        </is>
      </c>
      <c r="C1991" s="89">
        <f>SUMIF(数量表!D:H,B1991,数量表!H:H)</f>
        <v/>
      </c>
      <c r="D1991" t="n">
        <v>27</v>
      </c>
      <c r="E1991" t="n">
        <v>105</v>
      </c>
      <c r="F1991" s="86" t="n">
        <v>650</v>
      </c>
      <c r="G1991" t="inlineStr">
        <is>
          <t>×</t>
        </is>
      </c>
      <c r="H1991" s="87" t="n">
        <v>2</v>
      </c>
      <c r="I1991" s="214">
        <f>C1991*H1991</f>
        <v/>
      </c>
      <c r="J1991" s="29" t="n"/>
      <c r="K1991" s="96" t="n"/>
      <c r="L1991" s="97" t="n"/>
      <c r="M1991" s="97" t="n"/>
      <c r="N1991" s="98" t="inlineStr">
        <is>
          <t>27×105</t>
        </is>
      </c>
      <c r="O1991" s="99">
        <f>F1991</f>
        <v/>
      </c>
      <c r="P1991" s="99">
        <f>SUM(I1991)</f>
        <v/>
      </c>
      <c r="Q1991" s="117" t="n"/>
      <c r="R1991" s="118" t="n"/>
      <c r="S1991" s="118" t="n"/>
      <c r="T1991" s="119" t="n"/>
      <c r="U1991" s="120" t="n"/>
      <c r="V1991" s="120" t="n"/>
      <c r="W1991" s="121" t="n"/>
      <c r="X1991" s="122" t="n"/>
      <c r="Y1991" s="122" t="n"/>
      <c r="Z1991" s="143" t="n"/>
      <c r="AA1991" s="140" t="n"/>
      <c r="AB1991" s="140" t="n"/>
      <c r="AC1991" s="144" t="n"/>
      <c r="AD1991" s="142" t="n"/>
      <c r="AE1991" s="142" t="n"/>
    </row>
    <row r="1992" ht="15" customHeight="1" thickBot="1">
      <c r="B1992" s="85" t="inlineStr">
        <is>
          <t>90MY1L</t>
        </is>
      </c>
      <c r="C1992" s="89">
        <f>SUMIF(数量表!D:H,B1992,数量表!H:H)</f>
        <v/>
      </c>
      <c r="D1992" t="n">
        <v>27</v>
      </c>
      <c r="E1992" t="n">
        <v>105</v>
      </c>
      <c r="F1992" s="86" t="n">
        <v>828</v>
      </c>
      <c r="G1992" t="inlineStr">
        <is>
          <t>×</t>
        </is>
      </c>
      <c r="H1992" s="87" t="n">
        <v>2</v>
      </c>
      <c r="I1992" s="214">
        <f>C1992*H1992</f>
        <v/>
      </c>
      <c r="J1992" s="29" t="n"/>
      <c r="K1992" s="96" t="n"/>
      <c r="L1992" s="97" t="n"/>
      <c r="M1992" s="97" t="n"/>
      <c r="N1992" s="98" t="inlineStr">
        <is>
          <t>27×105</t>
        </is>
      </c>
      <c r="O1992" s="99">
        <f>F1992</f>
        <v/>
      </c>
      <c r="P1992" s="99">
        <f>SUM(I1992)</f>
        <v/>
      </c>
      <c r="Q1992" s="117" t="n"/>
      <c r="R1992" s="118" t="n"/>
      <c r="S1992" s="118" t="n"/>
      <c r="T1992" s="119" t="n"/>
      <c r="U1992" s="120" t="n"/>
      <c r="V1992" s="120" t="n"/>
      <c r="W1992" s="121" t="n"/>
      <c r="X1992" s="122" t="n"/>
      <c r="Y1992" s="122" t="n"/>
      <c r="Z1992" s="143" t="n"/>
      <c r="AA1992" s="140" t="n"/>
      <c r="AB1992" s="140" t="n"/>
      <c r="AC1992" s="144" t="n"/>
      <c r="AD1992" s="142" t="n"/>
      <c r="AE1992" s="142" t="n"/>
    </row>
    <row r="1993" ht="15" customHeight="1" thickBot="1">
      <c r="B1993" s="85" t="inlineStr">
        <is>
          <t>90MY1L</t>
        </is>
      </c>
      <c r="C1993" s="89">
        <f>SUMIF(数量表!D:H,B1993,数量表!H:H)</f>
        <v/>
      </c>
      <c r="D1993" t="n">
        <v>27</v>
      </c>
      <c r="E1993" t="n">
        <v>105</v>
      </c>
      <c r="F1993" s="86" t="n">
        <v>576</v>
      </c>
      <c r="G1993" t="inlineStr">
        <is>
          <t>×</t>
        </is>
      </c>
      <c r="H1993" s="87" t="n">
        <v>2</v>
      </c>
      <c r="I1993" s="214">
        <f>C1993*H1993</f>
        <v/>
      </c>
      <c r="J1993" s="29" t="n"/>
      <c r="K1993" s="96" t="n"/>
      <c r="L1993" s="97" t="n"/>
      <c r="M1993" s="97" t="n"/>
      <c r="N1993" s="98" t="inlineStr">
        <is>
          <t>27×105</t>
        </is>
      </c>
      <c r="O1993" s="99">
        <f>F1993</f>
        <v/>
      </c>
      <c r="P1993" s="99">
        <f>SUM(I1993)</f>
        <v/>
      </c>
      <c r="Q1993" s="117" t="n"/>
      <c r="R1993" s="118" t="n"/>
      <c r="S1993" s="118" t="n"/>
      <c r="T1993" s="119" t="n"/>
      <c r="U1993" s="120" t="n"/>
      <c r="V1993" s="120" t="n"/>
      <c r="W1993" s="121" t="n"/>
      <c r="X1993" s="122" t="n"/>
      <c r="Y1993" s="122" t="n"/>
      <c r="Z1993" s="143" t="n"/>
      <c r="AA1993" s="140" t="n"/>
      <c r="AB1993" s="140" t="n"/>
      <c r="AC1993" s="144" t="n"/>
      <c r="AD1993" s="142" t="n"/>
      <c r="AE1993" s="142" t="n"/>
    </row>
    <row r="1994" ht="15" customHeight="1" thickBot="1">
      <c r="B1994" s="85" t="inlineStr">
        <is>
          <t>90MY1L</t>
        </is>
      </c>
      <c r="C1994" s="89">
        <f>SUMIF(数量表!D:H,B1994,数量表!H:H)</f>
        <v/>
      </c>
      <c r="D1994" t="n">
        <v>27</v>
      </c>
      <c r="E1994" t="n">
        <v>105</v>
      </c>
      <c r="F1994" s="86" t="n">
        <v>768</v>
      </c>
      <c r="G1994" t="inlineStr">
        <is>
          <t>×</t>
        </is>
      </c>
      <c r="H1994" s="87" t="n">
        <v>2</v>
      </c>
      <c r="I1994" s="214">
        <f>C1994*H1994</f>
        <v/>
      </c>
      <c r="J1994" s="29" t="n"/>
      <c r="K1994" s="96" t="n"/>
      <c r="L1994" s="97" t="n"/>
      <c r="M1994" s="97" t="n"/>
      <c r="N1994" s="98" t="inlineStr">
        <is>
          <t>27×105</t>
        </is>
      </c>
      <c r="O1994" s="99">
        <f>F1994</f>
        <v/>
      </c>
      <c r="P1994" s="99">
        <f>SUM(I1994)</f>
        <v/>
      </c>
      <c r="Q1994" s="117" t="n"/>
      <c r="R1994" s="118" t="n"/>
      <c r="S1994" s="118" t="n"/>
      <c r="T1994" s="119" t="n"/>
      <c r="U1994" s="120" t="n"/>
      <c r="V1994" s="120" t="n"/>
      <c r="W1994" s="121" t="n"/>
      <c r="X1994" s="122" t="n"/>
      <c r="Y1994" s="122" t="n"/>
      <c r="Z1994" s="143" t="n"/>
      <c r="AA1994" s="140" t="n"/>
      <c r="AB1994" s="140" t="n"/>
      <c r="AC1994" s="144" t="n"/>
      <c r="AD1994" s="142" t="n"/>
      <c r="AE1994" s="142" t="n"/>
    </row>
    <row r="1995" ht="15" customHeight="1" thickBot="1">
      <c r="B1995" s="85" t="inlineStr">
        <is>
          <t>90MY1L</t>
        </is>
      </c>
      <c r="C1995" s="89">
        <f>SUMIF(数量表!D:H,B1995,数量表!H:H)</f>
        <v/>
      </c>
      <c r="D1995" t="n">
        <v>27</v>
      </c>
      <c r="E1995" t="n">
        <v>105</v>
      </c>
      <c r="F1995" s="86" t="n">
        <v>788</v>
      </c>
      <c r="G1995" t="inlineStr">
        <is>
          <t>×</t>
        </is>
      </c>
      <c r="H1995" s="87" t="n">
        <v>2</v>
      </c>
      <c r="I1995" s="214">
        <f>C1995*H1995</f>
        <v/>
      </c>
      <c r="J1995" s="29" t="n"/>
      <c r="K1995" s="96" t="n"/>
      <c r="L1995" s="97" t="n"/>
      <c r="M1995" s="97" t="n"/>
      <c r="N1995" s="98" t="inlineStr">
        <is>
          <t>27×105</t>
        </is>
      </c>
      <c r="O1995" s="99">
        <f>F1995</f>
        <v/>
      </c>
      <c r="P1995" s="99">
        <f>SUM(I1995)</f>
        <v/>
      </c>
      <c r="Q1995" s="117" t="n"/>
      <c r="R1995" s="118" t="n"/>
      <c r="S1995" s="118" t="n"/>
      <c r="T1995" s="119" t="n"/>
      <c r="U1995" s="120" t="n"/>
      <c r="V1995" s="120" t="n"/>
      <c r="W1995" s="121" t="n"/>
      <c r="X1995" s="122" t="n"/>
      <c r="Y1995" s="122" t="n"/>
      <c r="Z1995" s="143" t="n"/>
      <c r="AA1995" s="140" t="n"/>
      <c r="AB1995" s="140" t="n"/>
      <c r="AC1995" s="144" t="n"/>
      <c r="AD1995" s="142" t="n"/>
      <c r="AE1995" s="142" t="n"/>
    </row>
    <row r="1996" ht="15" customHeight="1" thickBot="1">
      <c r="B1996" s="85" t="inlineStr">
        <is>
          <t>90MY1L</t>
        </is>
      </c>
      <c r="C1996" s="89">
        <f>SUMIF(数量表!D:H,B1996,数量表!H:H)</f>
        <v/>
      </c>
      <c r="D1996" s="89" t="n">
        <v>27</v>
      </c>
      <c r="E1996" s="89" t="n">
        <v>105</v>
      </c>
      <c r="F1996" s="90" t="n">
        <v>2048</v>
      </c>
      <c r="G1996" s="89" t="inlineStr">
        <is>
          <t>×</t>
        </is>
      </c>
      <c r="H1996" s="91" t="n">
        <v>3</v>
      </c>
      <c r="I1996" s="213">
        <f>C1996*H1996</f>
        <v/>
      </c>
      <c r="J1996" s="29" t="n"/>
      <c r="K1996" s="96" t="n"/>
      <c r="L1996" s="97" t="n"/>
      <c r="M1996" s="97" t="n"/>
      <c r="N1996" s="98" t="inlineStr">
        <is>
          <t>27×105</t>
        </is>
      </c>
      <c r="O1996" s="99">
        <f>F1996</f>
        <v/>
      </c>
      <c r="P1996" s="99">
        <f>SUM(I1996)</f>
        <v/>
      </c>
      <c r="Q1996" s="117" t="n"/>
      <c r="R1996" s="118" t="n"/>
      <c r="S1996" s="118" t="n"/>
      <c r="T1996" s="119" t="n"/>
      <c r="U1996" s="120" t="n"/>
      <c r="V1996" s="120" t="n"/>
      <c r="W1996" s="121" t="n"/>
      <c r="X1996" s="122" t="n"/>
      <c r="Y1996" s="122" t="n"/>
      <c r="Z1996" s="143" t="n"/>
      <c r="AA1996" s="140" t="n"/>
      <c r="AB1996" s="140" t="n"/>
      <c r="AC1996" s="144" t="n"/>
      <c r="AD1996" s="142" t="n"/>
      <c r="AE1996" s="142" t="n"/>
    </row>
    <row r="1997" ht="15" customHeight="1" thickBot="1">
      <c r="B1997" s="79" t="inlineStr">
        <is>
          <t>90MY2L</t>
        </is>
      </c>
      <c r="C1997" s="89">
        <f>SUMIF(数量表!D:H,B1997,数量表!H:H)</f>
        <v/>
      </c>
      <c r="D1997" t="n">
        <v>27</v>
      </c>
      <c r="E1997" t="n">
        <v>105</v>
      </c>
      <c r="F1997" s="86" t="n">
        <v>650</v>
      </c>
      <c r="G1997" t="inlineStr">
        <is>
          <t>×</t>
        </is>
      </c>
      <c r="H1997" s="87" t="n">
        <v>2</v>
      </c>
      <c r="I1997" s="214">
        <f>C1997*H1997</f>
        <v/>
      </c>
      <c r="J1997" s="29" t="n"/>
      <c r="K1997" s="96" t="n"/>
      <c r="L1997" s="97" t="n"/>
      <c r="M1997" s="97" t="n"/>
      <c r="N1997" s="98" t="inlineStr">
        <is>
          <t>27×105</t>
        </is>
      </c>
      <c r="O1997" s="99">
        <f>F1997</f>
        <v/>
      </c>
      <c r="P1997" s="99">
        <f>SUM(I1997)</f>
        <v/>
      </c>
      <c r="Q1997" s="117" t="n"/>
      <c r="R1997" s="118" t="n"/>
      <c r="S1997" s="118" t="n"/>
      <c r="T1997" s="119" t="n"/>
      <c r="U1997" s="120" t="n"/>
      <c r="V1997" s="120" t="n"/>
      <c r="W1997" s="121" t="n"/>
      <c r="X1997" s="122" t="n"/>
      <c r="Y1997" s="122" t="n"/>
      <c r="Z1997" s="143" t="n"/>
      <c r="AA1997" s="140" t="n"/>
      <c r="AB1997" s="140" t="n"/>
      <c r="AC1997" s="144" t="n"/>
      <c r="AD1997" s="142" t="n"/>
      <c r="AE1997" s="142" t="n"/>
    </row>
    <row r="1998" ht="15" customHeight="1" thickBot="1">
      <c r="B1998" s="85" t="inlineStr">
        <is>
          <t>90MY2L</t>
        </is>
      </c>
      <c r="C1998" s="89">
        <f>SUMIF(数量表!D:H,B1998,数量表!H:H)</f>
        <v/>
      </c>
      <c r="D1998" t="n">
        <v>27</v>
      </c>
      <c r="E1998" t="n">
        <v>105</v>
      </c>
      <c r="F1998" s="86" t="n">
        <v>828</v>
      </c>
      <c r="G1998" t="inlineStr">
        <is>
          <t>×</t>
        </is>
      </c>
      <c r="H1998" s="87" t="n">
        <v>2</v>
      </c>
      <c r="I1998" s="214">
        <f>C1998*H1998</f>
        <v/>
      </c>
      <c r="J1998" s="29" t="n"/>
      <c r="K1998" s="96" t="n"/>
      <c r="L1998" s="97" t="n"/>
      <c r="M1998" s="97" t="n"/>
      <c r="N1998" s="98" t="inlineStr">
        <is>
          <t>27×105</t>
        </is>
      </c>
      <c r="O1998" s="99">
        <f>F1998</f>
        <v/>
      </c>
      <c r="P1998" s="99">
        <f>SUM(I1998)</f>
        <v/>
      </c>
      <c r="Q1998" s="117" t="n"/>
      <c r="R1998" s="118" t="n"/>
      <c r="S1998" s="118" t="n"/>
      <c r="T1998" s="119" t="n"/>
      <c r="U1998" s="120" t="n"/>
      <c r="V1998" s="120" t="n"/>
      <c r="W1998" s="121" t="n"/>
      <c r="X1998" s="122" t="n"/>
      <c r="Y1998" s="122" t="n"/>
      <c r="Z1998" s="143" t="n"/>
      <c r="AA1998" s="140" t="n"/>
      <c r="AB1998" s="140" t="n"/>
      <c r="AC1998" s="144" t="n"/>
      <c r="AD1998" s="142" t="n"/>
      <c r="AE1998" s="142" t="n"/>
    </row>
    <row r="1999" ht="15" customHeight="1" thickBot="1">
      <c r="B1999" s="85" t="inlineStr">
        <is>
          <t>90MY2L</t>
        </is>
      </c>
      <c r="C1999" s="89">
        <f>SUMIF(数量表!D:H,B1999,数量表!H:H)</f>
        <v/>
      </c>
      <c r="D1999" t="n">
        <v>27</v>
      </c>
      <c r="E1999" t="n">
        <v>105</v>
      </c>
      <c r="F1999" s="86" t="n">
        <v>576</v>
      </c>
      <c r="G1999" t="inlineStr">
        <is>
          <t>×</t>
        </is>
      </c>
      <c r="H1999" s="87" t="n">
        <v>2</v>
      </c>
      <c r="I1999" s="214">
        <f>C1999*H1999</f>
        <v/>
      </c>
      <c r="J1999" s="29" t="n"/>
      <c r="K1999" s="96" t="n"/>
      <c r="L1999" s="97" t="n"/>
      <c r="M1999" s="97" t="n"/>
      <c r="N1999" s="98" t="inlineStr">
        <is>
          <t>27×105</t>
        </is>
      </c>
      <c r="O1999" s="99">
        <f>F1999</f>
        <v/>
      </c>
      <c r="P1999" s="99">
        <f>SUM(I1999)</f>
        <v/>
      </c>
      <c r="Q1999" s="117" t="n"/>
      <c r="R1999" s="118" t="n"/>
      <c r="S1999" s="118" t="n"/>
      <c r="T1999" s="119" t="n"/>
      <c r="U1999" s="120" t="n"/>
      <c r="V1999" s="120" t="n"/>
      <c r="W1999" s="121" t="n"/>
      <c r="X1999" s="122" t="n"/>
      <c r="Y1999" s="122" t="n"/>
      <c r="Z1999" s="143" t="n"/>
      <c r="AA1999" s="140" t="n"/>
      <c r="AB1999" s="140" t="n"/>
      <c r="AC1999" s="144" t="n"/>
      <c r="AD1999" s="142" t="n"/>
      <c r="AE1999" s="142" t="n"/>
    </row>
    <row r="2000" ht="15" customHeight="1" thickBot="1">
      <c r="B2000" s="85" t="inlineStr">
        <is>
          <t>90MY2L</t>
        </is>
      </c>
      <c r="C2000" s="89">
        <f>SUMIF(数量表!D:H,B2000,数量表!H:H)</f>
        <v/>
      </c>
      <c r="D2000" t="n">
        <v>27</v>
      </c>
      <c r="E2000" t="n">
        <v>105</v>
      </c>
      <c r="F2000" s="86" t="n">
        <v>768</v>
      </c>
      <c r="G2000" t="inlineStr">
        <is>
          <t>×</t>
        </is>
      </c>
      <c r="H2000" s="87" t="n">
        <v>2</v>
      </c>
      <c r="I2000" s="214">
        <f>C2000*H2000</f>
        <v/>
      </c>
      <c r="J2000" s="29" t="n"/>
      <c r="K2000" s="96" t="n"/>
      <c r="L2000" s="97" t="n"/>
      <c r="M2000" s="97" t="n"/>
      <c r="N2000" s="98" t="inlineStr">
        <is>
          <t>27×105</t>
        </is>
      </c>
      <c r="O2000" s="99">
        <f>F2000</f>
        <v/>
      </c>
      <c r="P2000" s="99">
        <f>SUM(I2000)</f>
        <v/>
      </c>
      <c r="Q2000" s="117" t="n"/>
      <c r="R2000" s="118" t="n"/>
      <c r="S2000" s="118" t="n"/>
      <c r="T2000" s="119" t="n"/>
      <c r="U2000" s="120" t="n"/>
      <c r="V2000" s="120" t="n"/>
      <c r="W2000" s="121" t="n"/>
      <c r="X2000" s="122" t="n"/>
      <c r="Y2000" s="122" t="n"/>
      <c r="Z2000" s="143" t="n"/>
      <c r="AA2000" s="140" t="n"/>
      <c r="AB2000" s="140" t="n"/>
      <c r="AC2000" s="144" t="n"/>
      <c r="AD2000" s="142" t="n"/>
      <c r="AE2000" s="142" t="n"/>
    </row>
    <row r="2001" ht="15" customHeight="1" thickBot="1">
      <c r="B2001" s="85" t="inlineStr">
        <is>
          <t>90MY2L</t>
        </is>
      </c>
      <c r="C2001" s="89">
        <f>SUMIF(数量表!D:H,B2001,数量表!H:H)</f>
        <v/>
      </c>
      <c r="D2001" t="n">
        <v>27</v>
      </c>
      <c r="E2001" t="n">
        <v>105</v>
      </c>
      <c r="F2001" s="86" t="n">
        <v>788</v>
      </c>
      <c r="G2001" t="inlineStr">
        <is>
          <t>×</t>
        </is>
      </c>
      <c r="H2001" s="87" t="n">
        <v>2</v>
      </c>
      <c r="I2001" s="214">
        <f>C2001*H2001</f>
        <v/>
      </c>
      <c r="J2001" s="29" t="n"/>
      <c r="K2001" s="96" t="n"/>
      <c r="L2001" s="97" t="n"/>
      <c r="M2001" s="97" t="n"/>
      <c r="N2001" s="98" t="inlineStr">
        <is>
          <t>27×105</t>
        </is>
      </c>
      <c r="O2001" s="99">
        <f>F2001</f>
        <v/>
      </c>
      <c r="P2001" s="99">
        <f>SUM(I2001)</f>
        <v/>
      </c>
      <c r="Q2001" s="117" t="n"/>
      <c r="R2001" s="118" t="n"/>
      <c r="S2001" s="118" t="n"/>
      <c r="T2001" s="119" t="n"/>
      <c r="U2001" s="120" t="n"/>
      <c r="V2001" s="120" t="n"/>
      <c r="W2001" s="121" t="n"/>
      <c r="X2001" s="122" t="n"/>
      <c r="Y2001" s="122" t="n"/>
      <c r="Z2001" s="143" t="n"/>
      <c r="AA2001" s="140" t="n"/>
      <c r="AB2001" s="140" t="n"/>
      <c r="AC2001" s="144" t="n"/>
      <c r="AD2001" s="142" t="n"/>
      <c r="AE2001" s="142" t="n"/>
    </row>
    <row r="2002" ht="15" customHeight="1" thickBot="1">
      <c r="B2002" s="85" t="inlineStr">
        <is>
          <t>90MY2L</t>
        </is>
      </c>
      <c r="C2002" s="89">
        <f>SUMIF(数量表!D:H,B2002,数量表!H:H)</f>
        <v/>
      </c>
      <c r="D2002" s="89" t="n">
        <v>27</v>
      </c>
      <c r="E2002" s="89" t="n">
        <v>105</v>
      </c>
      <c r="F2002" s="90" t="n">
        <v>2048</v>
      </c>
      <c r="G2002" s="89" t="inlineStr">
        <is>
          <t>×</t>
        </is>
      </c>
      <c r="H2002" s="91" t="n">
        <v>3</v>
      </c>
      <c r="I2002" s="213">
        <f>C2002*H2002</f>
        <v/>
      </c>
      <c r="J2002" s="29" t="n"/>
      <c r="K2002" s="96" t="n"/>
      <c r="L2002" s="97" t="n"/>
      <c r="M2002" s="97" t="n"/>
      <c r="N2002" s="98" t="inlineStr">
        <is>
          <t>27×105</t>
        </is>
      </c>
      <c r="O2002" s="99">
        <f>F2002</f>
        <v/>
      </c>
      <c r="P2002" s="99">
        <f>SUM(I2002)</f>
        <v/>
      </c>
      <c r="Q2002" s="117" t="n"/>
      <c r="R2002" s="118" t="n"/>
      <c r="S2002" s="118" t="n"/>
      <c r="T2002" s="119" t="n"/>
      <c r="U2002" s="120" t="n"/>
      <c r="V2002" s="120" t="n"/>
      <c r="W2002" s="121" t="n"/>
      <c r="X2002" s="122" t="n"/>
      <c r="Y2002" s="122" t="n"/>
      <c r="Z2002" s="143" t="n"/>
      <c r="AA2002" s="140" t="n"/>
      <c r="AB2002" s="140" t="n"/>
      <c r="AC2002" s="144" t="n"/>
      <c r="AD2002" s="142" t="n"/>
      <c r="AE2002" s="142" t="n"/>
    </row>
    <row r="2003" ht="15" customHeight="1" thickBot="1">
      <c r="B2003" s="79" t="inlineStr">
        <is>
          <t>90MYR</t>
        </is>
      </c>
      <c r="C2003" s="89">
        <f>SUMIF(数量表!D:H,B2003,数量表!H:H)</f>
        <v/>
      </c>
      <c r="D2003" t="n">
        <v>27</v>
      </c>
      <c r="E2003" t="n">
        <v>105</v>
      </c>
      <c r="F2003" s="86" t="n">
        <v>650</v>
      </c>
      <c r="G2003" t="inlineStr">
        <is>
          <t>×</t>
        </is>
      </c>
      <c r="H2003" s="87" t="n">
        <v>2</v>
      </c>
      <c r="I2003" s="214">
        <f>C2003*H2003</f>
        <v/>
      </c>
      <c r="J2003" s="29" t="n"/>
      <c r="K2003" s="96" t="n"/>
      <c r="L2003" s="97" t="n"/>
      <c r="M2003" s="97" t="n"/>
      <c r="N2003" s="98" t="inlineStr">
        <is>
          <t>27×105</t>
        </is>
      </c>
      <c r="O2003" s="99">
        <f>F2003</f>
        <v/>
      </c>
      <c r="P2003" s="99">
        <f>SUM(I2003)</f>
        <v/>
      </c>
      <c r="Q2003" s="117" t="n"/>
      <c r="R2003" s="118" t="n"/>
      <c r="S2003" s="118" t="n"/>
      <c r="T2003" s="119" t="n"/>
      <c r="U2003" s="120" t="n"/>
      <c r="V2003" s="120" t="n"/>
      <c r="W2003" s="121" t="n"/>
      <c r="X2003" s="122" t="n"/>
      <c r="Y2003" s="122" t="n"/>
      <c r="Z2003" s="143" t="n"/>
      <c r="AA2003" s="140" t="n"/>
      <c r="AB2003" s="140" t="n"/>
      <c r="AC2003" s="144" t="n"/>
      <c r="AD2003" s="142" t="n"/>
      <c r="AE2003" s="142" t="n"/>
    </row>
    <row r="2004" ht="15" customHeight="1" thickBot="1">
      <c r="B2004" s="85" t="inlineStr">
        <is>
          <t>90MYR</t>
        </is>
      </c>
      <c r="C2004" s="89">
        <f>SUMIF(数量表!D:H,B2004,数量表!H:H)</f>
        <v/>
      </c>
      <c r="D2004" t="n">
        <v>27</v>
      </c>
      <c r="E2004" t="n">
        <v>105</v>
      </c>
      <c r="F2004" s="86" t="n">
        <v>828</v>
      </c>
      <c r="G2004" t="inlineStr">
        <is>
          <t>×</t>
        </is>
      </c>
      <c r="H2004" s="87" t="n">
        <v>2</v>
      </c>
      <c r="I2004" s="214">
        <f>C2004*H2004</f>
        <v/>
      </c>
      <c r="J2004" s="29" t="n"/>
      <c r="K2004" s="96" t="n"/>
      <c r="L2004" s="97" t="n"/>
      <c r="M2004" s="97" t="n"/>
      <c r="N2004" s="98" t="inlineStr">
        <is>
          <t>27×105</t>
        </is>
      </c>
      <c r="O2004" s="99">
        <f>F2004</f>
        <v/>
      </c>
      <c r="P2004" s="99">
        <f>SUM(I2004)</f>
        <v/>
      </c>
      <c r="Q2004" s="117" t="n"/>
      <c r="R2004" s="118" t="n"/>
      <c r="S2004" s="118" t="n"/>
      <c r="T2004" s="119" t="n"/>
      <c r="U2004" s="120" t="n"/>
      <c r="V2004" s="120" t="n"/>
      <c r="W2004" s="121" t="n"/>
      <c r="X2004" s="122" t="n"/>
      <c r="Y2004" s="122" t="n"/>
      <c r="Z2004" s="143" t="n"/>
      <c r="AA2004" s="140" t="n"/>
      <c r="AB2004" s="140" t="n"/>
      <c r="AC2004" s="144" t="n"/>
      <c r="AD2004" s="142" t="n"/>
      <c r="AE2004" s="142" t="n"/>
    </row>
    <row r="2005" ht="15" customHeight="1" thickBot="1">
      <c r="B2005" s="85" t="inlineStr">
        <is>
          <t>90MYR</t>
        </is>
      </c>
      <c r="C2005" s="89">
        <f>SUMIF(数量表!D:H,B2005,数量表!H:H)</f>
        <v/>
      </c>
      <c r="D2005" t="n">
        <v>27</v>
      </c>
      <c r="E2005" t="n">
        <v>105</v>
      </c>
      <c r="F2005" s="86" t="n">
        <v>576</v>
      </c>
      <c r="G2005" t="inlineStr">
        <is>
          <t>×</t>
        </is>
      </c>
      <c r="H2005" s="87" t="n">
        <v>2</v>
      </c>
      <c r="I2005" s="214">
        <f>C2005*H2005</f>
        <v/>
      </c>
      <c r="J2005" s="29" t="n"/>
      <c r="K2005" s="96" t="n"/>
      <c r="L2005" s="97" t="n"/>
      <c r="M2005" s="97" t="n"/>
      <c r="N2005" s="98" t="inlineStr">
        <is>
          <t>27×105</t>
        </is>
      </c>
      <c r="O2005" s="99">
        <f>F2005</f>
        <v/>
      </c>
      <c r="P2005" s="99">
        <f>SUM(I2005)</f>
        <v/>
      </c>
      <c r="Q2005" s="117" t="n"/>
      <c r="R2005" s="118" t="n"/>
      <c r="S2005" s="118" t="n"/>
      <c r="T2005" s="119" t="n"/>
      <c r="U2005" s="120" t="n"/>
      <c r="V2005" s="120" t="n"/>
      <c r="W2005" s="121" t="n"/>
      <c r="X2005" s="122" t="n"/>
      <c r="Y2005" s="122" t="n"/>
      <c r="Z2005" s="143" t="n"/>
      <c r="AA2005" s="140" t="n"/>
      <c r="AB2005" s="140" t="n"/>
      <c r="AC2005" s="144" t="n"/>
      <c r="AD2005" s="142" t="n"/>
      <c r="AE2005" s="142" t="n"/>
    </row>
    <row r="2006" ht="15" customHeight="1" thickBot="1">
      <c r="B2006" s="85" t="inlineStr">
        <is>
          <t>90MYR</t>
        </is>
      </c>
      <c r="C2006" s="89">
        <f>SUMIF(数量表!D:H,B2006,数量表!H:H)</f>
        <v/>
      </c>
      <c r="D2006" t="n">
        <v>27</v>
      </c>
      <c r="E2006" t="n">
        <v>105</v>
      </c>
      <c r="F2006" s="86" t="n">
        <v>768</v>
      </c>
      <c r="G2006" t="inlineStr">
        <is>
          <t>×</t>
        </is>
      </c>
      <c r="H2006" s="87" t="n">
        <v>2</v>
      </c>
      <c r="I2006" s="214">
        <f>C2006*H2006</f>
        <v/>
      </c>
      <c r="J2006" s="29" t="n"/>
      <c r="K2006" s="96" t="n"/>
      <c r="L2006" s="97" t="n"/>
      <c r="M2006" s="97" t="n"/>
      <c r="N2006" s="98" t="inlineStr">
        <is>
          <t>27×105</t>
        </is>
      </c>
      <c r="O2006" s="99">
        <f>F2006</f>
        <v/>
      </c>
      <c r="P2006" s="99">
        <f>SUM(I2006)</f>
        <v/>
      </c>
      <c r="Q2006" s="117" t="n"/>
      <c r="R2006" s="118" t="n"/>
      <c r="S2006" s="118" t="n"/>
      <c r="T2006" s="119" t="n"/>
      <c r="U2006" s="120" t="n"/>
      <c r="V2006" s="120" t="n"/>
      <c r="W2006" s="121" t="n"/>
      <c r="X2006" s="122" t="n"/>
      <c r="Y2006" s="122" t="n"/>
      <c r="Z2006" s="143" t="n"/>
      <c r="AA2006" s="140" t="n"/>
      <c r="AB2006" s="140" t="n"/>
      <c r="AC2006" s="144" t="n"/>
      <c r="AD2006" s="142" t="n"/>
      <c r="AE2006" s="142" t="n"/>
    </row>
    <row r="2007" ht="15" customHeight="1" thickBot="1">
      <c r="B2007" s="85" t="inlineStr">
        <is>
          <t>90MYR</t>
        </is>
      </c>
      <c r="C2007" s="89">
        <f>SUMIF(数量表!D:H,B2007,数量表!H:H)</f>
        <v/>
      </c>
      <c r="D2007" t="n">
        <v>27</v>
      </c>
      <c r="E2007" t="n">
        <v>105</v>
      </c>
      <c r="F2007" s="86" t="n">
        <v>788</v>
      </c>
      <c r="G2007" t="inlineStr">
        <is>
          <t>×</t>
        </is>
      </c>
      <c r="H2007" s="87" t="n">
        <v>2</v>
      </c>
      <c r="I2007" s="214">
        <f>C2007*H2007</f>
        <v/>
      </c>
      <c r="J2007" s="29" t="n"/>
      <c r="K2007" s="96" t="n"/>
      <c r="L2007" s="97" t="n"/>
      <c r="M2007" s="97" t="n"/>
      <c r="N2007" s="98" t="inlineStr">
        <is>
          <t>27×105</t>
        </is>
      </c>
      <c r="O2007" s="99">
        <f>F2007</f>
        <v/>
      </c>
      <c r="P2007" s="99">
        <f>SUM(I2007)</f>
        <v/>
      </c>
      <c r="Q2007" s="117" t="n"/>
      <c r="R2007" s="118" t="n"/>
      <c r="S2007" s="118" t="n"/>
      <c r="T2007" s="119" t="n"/>
      <c r="U2007" s="120" t="n"/>
      <c r="V2007" s="120" t="n"/>
      <c r="W2007" s="121" t="n"/>
      <c r="X2007" s="122" t="n"/>
      <c r="Y2007" s="122" t="n"/>
      <c r="Z2007" s="143" t="n"/>
      <c r="AA2007" s="140" t="n"/>
      <c r="AB2007" s="140" t="n"/>
      <c r="AC2007" s="144" t="n"/>
      <c r="AD2007" s="142" t="n"/>
      <c r="AE2007" s="142" t="n"/>
    </row>
    <row r="2008" ht="15" customHeight="1" thickBot="1">
      <c r="B2008" s="88" t="inlineStr">
        <is>
          <t>90MYR</t>
        </is>
      </c>
      <c r="C2008" s="89">
        <f>SUMIF(数量表!D:H,B2008,数量表!H:H)</f>
        <v/>
      </c>
      <c r="D2008" s="89" t="n">
        <v>27</v>
      </c>
      <c r="E2008" s="89" t="n">
        <v>105</v>
      </c>
      <c r="F2008" s="90" t="n">
        <v>2048</v>
      </c>
      <c r="G2008" s="89" t="inlineStr">
        <is>
          <t>×</t>
        </is>
      </c>
      <c r="H2008" s="91" t="n">
        <v>3</v>
      </c>
      <c r="I2008" s="213">
        <f>C2008*H2008</f>
        <v/>
      </c>
      <c r="J2008" s="29" t="n"/>
      <c r="K2008" s="96" t="n"/>
      <c r="L2008" s="97" t="n"/>
      <c r="M2008" s="97" t="n"/>
      <c r="N2008" s="98" t="inlineStr">
        <is>
          <t>27×105</t>
        </is>
      </c>
      <c r="O2008" s="99">
        <f>F2008</f>
        <v/>
      </c>
      <c r="P2008" s="99">
        <f>SUM(I2008)</f>
        <v/>
      </c>
      <c r="Q2008" s="117" t="n"/>
      <c r="R2008" s="130" t="n"/>
      <c r="S2008" s="130" t="n"/>
      <c r="T2008" s="131" t="n"/>
      <c r="U2008" s="132" t="n"/>
      <c r="V2008" s="132" t="n"/>
      <c r="W2008" s="133" t="n"/>
      <c r="X2008" s="134" t="n"/>
      <c r="Y2008" s="134" t="n"/>
      <c r="Z2008" s="151" t="n"/>
      <c r="AA2008" s="152" t="n"/>
      <c r="AB2008" s="152" t="n"/>
      <c r="AC2008" s="153" t="n"/>
      <c r="AD2008" s="154" t="n"/>
      <c r="AE2008" s="154" t="n"/>
    </row>
    <row r="2009" ht="15" customHeight="1" thickBot="1">
      <c r="B2009" s="79" t="inlineStr">
        <is>
          <t>90MY1R</t>
        </is>
      </c>
      <c r="C2009" s="89">
        <f>SUMIF(数量表!D:H,B2009,数量表!H:H)</f>
        <v/>
      </c>
      <c r="D2009" t="n">
        <v>27</v>
      </c>
      <c r="E2009" t="n">
        <v>105</v>
      </c>
      <c r="F2009" s="86" t="n">
        <v>650</v>
      </c>
      <c r="G2009" t="inlineStr">
        <is>
          <t>×</t>
        </is>
      </c>
      <c r="H2009" s="87" t="n">
        <v>2</v>
      </c>
      <c r="I2009" s="214">
        <f>C2009*H2009</f>
        <v/>
      </c>
      <c r="J2009" s="29" t="n"/>
      <c r="K2009" s="96" t="n"/>
      <c r="L2009" s="97" t="n"/>
      <c r="M2009" s="97" t="n"/>
      <c r="N2009" s="98" t="inlineStr">
        <is>
          <t>27×105</t>
        </is>
      </c>
      <c r="O2009" s="99">
        <f>F2009</f>
        <v/>
      </c>
      <c r="P2009" s="99">
        <f>SUM(I2009)</f>
        <v/>
      </c>
      <c r="Q2009" s="117" t="n"/>
      <c r="R2009" s="118" t="n"/>
      <c r="S2009" s="118" t="n"/>
      <c r="T2009" s="119" t="n"/>
      <c r="U2009" s="120" t="n"/>
      <c r="V2009" s="120" t="n"/>
      <c r="W2009" s="121" t="n"/>
      <c r="X2009" s="122" t="n"/>
      <c r="Y2009" s="122" t="n"/>
      <c r="Z2009" s="143" t="n"/>
      <c r="AA2009" s="140" t="n"/>
      <c r="AB2009" s="140" t="n"/>
      <c r="AC2009" s="144" t="n"/>
      <c r="AD2009" s="142" t="n"/>
      <c r="AE2009" s="142" t="n"/>
    </row>
    <row r="2010" ht="15" customHeight="1" thickBot="1">
      <c r="B2010" s="85" t="inlineStr">
        <is>
          <t>90MY1R</t>
        </is>
      </c>
      <c r="C2010" s="89">
        <f>SUMIF(数量表!D:H,B2010,数量表!H:H)</f>
        <v/>
      </c>
      <c r="D2010" t="n">
        <v>27</v>
      </c>
      <c r="E2010" t="n">
        <v>105</v>
      </c>
      <c r="F2010" s="86" t="n">
        <v>828</v>
      </c>
      <c r="G2010" t="inlineStr">
        <is>
          <t>×</t>
        </is>
      </c>
      <c r="H2010" s="87" t="n">
        <v>2</v>
      </c>
      <c r="I2010" s="214">
        <f>C2010*H2010</f>
        <v/>
      </c>
      <c r="J2010" s="29" t="n"/>
      <c r="K2010" s="96" t="n"/>
      <c r="L2010" s="97" t="n"/>
      <c r="M2010" s="97" t="n"/>
      <c r="N2010" s="98" t="inlineStr">
        <is>
          <t>27×105</t>
        </is>
      </c>
      <c r="O2010" s="99">
        <f>F2010</f>
        <v/>
      </c>
      <c r="P2010" s="99">
        <f>SUM(I2010)</f>
        <v/>
      </c>
      <c r="Q2010" s="117" t="n"/>
      <c r="R2010" s="118" t="n"/>
      <c r="S2010" s="118" t="n"/>
      <c r="T2010" s="119" t="n"/>
      <c r="U2010" s="120" t="n"/>
      <c r="V2010" s="120" t="n"/>
      <c r="W2010" s="121" t="n"/>
      <c r="X2010" s="122" t="n"/>
      <c r="Y2010" s="122" t="n"/>
      <c r="Z2010" s="143" t="n"/>
      <c r="AA2010" s="140" t="n"/>
      <c r="AB2010" s="140" t="n"/>
      <c r="AC2010" s="144" t="n"/>
      <c r="AD2010" s="142" t="n"/>
      <c r="AE2010" s="142" t="n"/>
    </row>
    <row r="2011" ht="15" customHeight="1" thickBot="1">
      <c r="B2011" s="85" t="inlineStr">
        <is>
          <t>90MY1R</t>
        </is>
      </c>
      <c r="C2011" s="89">
        <f>SUMIF(数量表!D:H,B2011,数量表!H:H)</f>
        <v/>
      </c>
      <c r="D2011" t="n">
        <v>27</v>
      </c>
      <c r="E2011" t="n">
        <v>105</v>
      </c>
      <c r="F2011" s="86" t="n">
        <v>576</v>
      </c>
      <c r="G2011" t="inlineStr">
        <is>
          <t>×</t>
        </is>
      </c>
      <c r="H2011" s="87" t="n">
        <v>2</v>
      </c>
      <c r="I2011" s="214">
        <f>C2011*H2011</f>
        <v/>
      </c>
      <c r="J2011" s="29" t="n"/>
      <c r="K2011" s="96" t="n"/>
      <c r="L2011" s="97" t="n"/>
      <c r="M2011" s="97" t="n"/>
      <c r="N2011" s="98" t="inlineStr">
        <is>
          <t>27×105</t>
        </is>
      </c>
      <c r="O2011" s="99">
        <f>F2011</f>
        <v/>
      </c>
      <c r="P2011" s="99">
        <f>SUM(I2011)</f>
        <v/>
      </c>
      <c r="Q2011" s="117" t="n"/>
      <c r="R2011" s="118" t="n"/>
      <c r="S2011" s="118" t="n"/>
      <c r="T2011" s="119" t="n"/>
      <c r="U2011" s="120" t="n"/>
      <c r="V2011" s="120" t="n"/>
      <c r="W2011" s="121" t="n"/>
      <c r="X2011" s="122" t="n"/>
      <c r="Y2011" s="122" t="n"/>
      <c r="Z2011" s="143" t="n"/>
      <c r="AA2011" s="140" t="n"/>
      <c r="AB2011" s="140" t="n"/>
      <c r="AC2011" s="144" t="n"/>
      <c r="AD2011" s="142" t="n"/>
      <c r="AE2011" s="142" t="n"/>
    </row>
    <row r="2012" ht="15" customHeight="1" thickBot="1">
      <c r="B2012" s="85" t="inlineStr">
        <is>
          <t>90MY1R</t>
        </is>
      </c>
      <c r="C2012" s="89">
        <f>SUMIF(数量表!D:H,B2012,数量表!H:H)</f>
        <v/>
      </c>
      <c r="D2012" t="n">
        <v>27</v>
      </c>
      <c r="E2012" t="n">
        <v>105</v>
      </c>
      <c r="F2012" s="86" t="n">
        <v>768</v>
      </c>
      <c r="G2012" t="inlineStr">
        <is>
          <t>×</t>
        </is>
      </c>
      <c r="H2012" s="87" t="n">
        <v>2</v>
      </c>
      <c r="I2012" s="214">
        <f>C2012*H2012</f>
        <v/>
      </c>
      <c r="J2012" s="29" t="n"/>
      <c r="K2012" s="96" t="n"/>
      <c r="L2012" s="97" t="n"/>
      <c r="M2012" s="97" t="n"/>
      <c r="N2012" s="98" t="inlineStr">
        <is>
          <t>27×105</t>
        </is>
      </c>
      <c r="O2012" s="99">
        <f>F2012</f>
        <v/>
      </c>
      <c r="P2012" s="99">
        <f>SUM(I2012)</f>
        <v/>
      </c>
      <c r="Q2012" s="117" t="n"/>
      <c r="R2012" s="118" t="n"/>
      <c r="S2012" s="118" t="n"/>
      <c r="T2012" s="119" t="n"/>
      <c r="U2012" s="120" t="n"/>
      <c r="V2012" s="120" t="n"/>
      <c r="W2012" s="121" t="n"/>
      <c r="X2012" s="122" t="n"/>
      <c r="Y2012" s="122" t="n"/>
      <c r="Z2012" s="143" t="n"/>
      <c r="AA2012" s="140" t="n"/>
      <c r="AB2012" s="140" t="n"/>
      <c r="AC2012" s="144" t="n"/>
      <c r="AD2012" s="142" t="n"/>
      <c r="AE2012" s="142" t="n"/>
    </row>
    <row r="2013" ht="15" customHeight="1" thickBot="1">
      <c r="B2013" s="85" t="inlineStr">
        <is>
          <t>90MY1R</t>
        </is>
      </c>
      <c r="C2013" s="89">
        <f>SUMIF(数量表!D:H,B2013,数量表!H:H)</f>
        <v/>
      </c>
      <c r="D2013" t="n">
        <v>27</v>
      </c>
      <c r="E2013" t="n">
        <v>105</v>
      </c>
      <c r="F2013" s="86" t="n">
        <v>788</v>
      </c>
      <c r="G2013" t="inlineStr">
        <is>
          <t>×</t>
        </is>
      </c>
      <c r="H2013" s="87" t="n">
        <v>2</v>
      </c>
      <c r="I2013" s="214">
        <f>C2013*H2013</f>
        <v/>
      </c>
      <c r="J2013" s="29" t="n"/>
      <c r="K2013" s="96" t="n"/>
      <c r="L2013" s="97" t="n"/>
      <c r="M2013" s="97" t="n"/>
      <c r="N2013" s="98" t="inlineStr">
        <is>
          <t>27×105</t>
        </is>
      </c>
      <c r="O2013" s="99">
        <f>F2013</f>
        <v/>
      </c>
      <c r="P2013" s="99">
        <f>SUM(I2013)</f>
        <v/>
      </c>
      <c r="Q2013" s="117" t="n"/>
      <c r="R2013" s="118" t="n"/>
      <c r="S2013" s="118" t="n"/>
      <c r="T2013" s="119" t="n"/>
      <c r="U2013" s="120" t="n"/>
      <c r="V2013" s="120" t="n"/>
      <c r="W2013" s="121" t="n"/>
      <c r="X2013" s="122" t="n"/>
      <c r="Y2013" s="122" t="n"/>
      <c r="Z2013" s="143" t="n"/>
      <c r="AA2013" s="140" t="n"/>
      <c r="AB2013" s="140" t="n"/>
      <c r="AC2013" s="144" t="n"/>
      <c r="AD2013" s="142" t="n"/>
      <c r="AE2013" s="142" t="n"/>
    </row>
    <row r="2014" ht="15" customHeight="1" thickBot="1">
      <c r="B2014" s="85" t="inlineStr">
        <is>
          <t>90MY1R</t>
        </is>
      </c>
      <c r="C2014" s="89">
        <f>SUMIF(数量表!D:H,B2014,数量表!H:H)</f>
        <v/>
      </c>
      <c r="D2014" s="89" t="n">
        <v>27</v>
      </c>
      <c r="E2014" s="89" t="n">
        <v>105</v>
      </c>
      <c r="F2014" s="90" t="n">
        <v>2048</v>
      </c>
      <c r="G2014" s="89" t="inlineStr">
        <is>
          <t>×</t>
        </is>
      </c>
      <c r="H2014" s="91" t="n">
        <v>3</v>
      </c>
      <c r="I2014" s="213">
        <f>C2014*H2014</f>
        <v/>
      </c>
      <c r="J2014" s="29" t="n"/>
      <c r="K2014" s="106" t="n"/>
      <c r="L2014" s="97" t="n"/>
      <c r="M2014" s="97" t="n"/>
      <c r="N2014" s="105" t="inlineStr">
        <is>
          <t>27×105</t>
        </is>
      </c>
      <c r="O2014" s="99">
        <f>F2014</f>
        <v/>
      </c>
      <c r="P2014" s="99">
        <f>SUM(I2014)</f>
        <v/>
      </c>
      <c r="Q2014" s="117" t="n"/>
      <c r="R2014" s="118" t="n"/>
      <c r="S2014" s="118" t="n"/>
      <c r="T2014" s="119" t="n"/>
      <c r="U2014" s="120" t="n"/>
      <c r="V2014" s="120" t="n"/>
      <c r="W2014" s="121" t="n"/>
      <c r="X2014" s="122" t="n"/>
      <c r="Y2014" s="122" t="n"/>
      <c r="Z2014" s="143" t="n"/>
      <c r="AA2014" s="140" t="n"/>
      <c r="AB2014" s="140" t="n"/>
      <c r="AC2014" s="144" t="n"/>
      <c r="AD2014" s="142" t="n"/>
      <c r="AE2014" s="142" t="n"/>
    </row>
    <row r="2015" ht="15" customHeight="1" thickBot="1">
      <c r="B2015" s="79" t="inlineStr">
        <is>
          <t>90MY2R</t>
        </is>
      </c>
      <c r="C2015" s="89">
        <f>SUMIF(数量表!D:H,B2015,数量表!H:H)</f>
        <v/>
      </c>
      <c r="D2015" t="n">
        <v>27</v>
      </c>
      <c r="E2015" t="n">
        <v>105</v>
      </c>
      <c r="F2015" s="86" t="n">
        <v>650</v>
      </c>
      <c r="G2015" t="inlineStr">
        <is>
          <t>×</t>
        </is>
      </c>
      <c r="H2015" s="87" t="n">
        <v>2</v>
      </c>
      <c r="I2015" s="214">
        <f>C2015*H2015</f>
        <v/>
      </c>
      <c r="J2015" s="29" t="n"/>
      <c r="K2015" s="106" t="n"/>
      <c r="L2015" s="97" t="n"/>
      <c r="M2015" s="97" t="n"/>
      <c r="N2015" s="105" t="inlineStr">
        <is>
          <t>27×105</t>
        </is>
      </c>
      <c r="O2015" s="99">
        <f>F2015</f>
        <v/>
      </c>
      <c r="P2015" s="99">
        <f>SUM(I2015)</f>
        <v/>
      </c>
      <c r="Q2015" s="117" t="n"/>
      <c r="R2015" s="118" t="n"/>
      <c r="S2015" s="118" t="n"/>
      <c r="T2015" s="119" t="n"/>
      <c r="U2015" s="120" t="n"/>
      <c r="V2015" s="120" t="n"/>
      <c r="W2015" s="121" t="n"/>
      <c r="X2015" s="122" t="n"/>
      <c r="Y2015" s="122" t="n"/>
      <c r="Z2015" s="143" t="n"/>
      <c r="AA2015" s="140" t="n"/>
      <c r="AB2015" s="140" t="n"/>
      <c r="AC2015" s="144" t="n"/>
      <c r="AD2015" s="142" t="n"/>
      <c r="AE2015" s="142" t="n"/>
    </row>
    <row r="2016" ht="15" customHeight="1" thickBot="1">
      <c r="B2016" s="85" t="inlineStr">
        <is>
          <t>90MY2R</t>
        </is>
      </c>
      <c r="C2016" s="89">
        <f>SUMIF(数量表!D:H,B2016,数量表!H:H)</f>
        <v/>
      </c>
      <c r="D2016" t="n">
        <v>27</v>
      </c>
      <c r="E2016" t="n">
        <v>105</v>
      </c>
      <c r="F2016" s="86" t="n">
        <v>828</v>
      </c>
      <c r="G2016" t="inlineStr">
        <is>
          <t>×</t>
        </is>
      </c>
      <c r="H2016" s="87" t="n">
        <v>2</v>
      </c>
      <c r="I2016" s="214">
        <f>C2016*H2016</f>
        <v/>
      </c>
      <c r="J2016" s="29" t="n"/>
      <c r="K2016" s="106" t="n"/>
      <c r="L2016" s="97" t="n"/>
      <c r="M2016" s="97" t="n"/>
      <c r="N2016" s="105" t="inlineStr">
        <is>
          <t>27×105</t>
        </is>
      </c>
      <c r="O2016" s="99">
        <f>F2016</f>
        <v/>
      </c>
      <c r="P2016" s="99">
        <f>SUM(I2016)</f>
        <v/>
      </c>
      <c r="Q2016" s="117" t="n"/>
      <c r="R2016" s="118" t="n"/>
      <c r="S2016" s="118" t="n"/>
      <c r="T2016" s="119" t="n"/>
      <c r="U2016" s="120" t="n"/>
      <c r="V2016" s="120" t="n"/>
      <c r="W2016" s="121" t="n"/>
      <c r="X2016" s="122" t="n"/>
      <c r="Y2016" s="122" t="n"/>
      <c r="Z2016" s="143" t="n"/>
      <c r="AA2016" s="140" t="n"/>
      <c r="AB2016" s="140" t="n"/>
      <c r="AC2016" s="144" t="n"/>
      <c r="AD2016" s="142" t="n"/>
      <c r="AE2016" s="142" t="n"/>
    </row>
    <row r="2017" ht="15" customHeight="1" thickBot="1">
      <c r="B2017" s="85" t="inlineStr">
        <is>
          <t>90MY2R</t>
        </is>
      </c>
      <c r="C2017" s="89">
        <f>SUMIF(数量表!D:H,B2017,数量表!H:H)</f>
        <v/>
      </c>
      <c r="D2017" t="n">
        <v>27</v>
      </c>
      <c r="E2017" t="n">
        <v>105</v>
      </c>
      <c r="F2017" s="86" t="n">
        <v>576</v>
      </c>
      <c r="G2017" t="inlineStr">
        <is>
          <t>×</t>
        </is>
      </c>
      <c r="H2017" s="87" t="n">
        <v>2</v>
      </c>
      <c r="I2017" s="214">
        <f>C2017*H2017</f>
        <v/>
      </c>
      <c r="J2017" s="29" t="n"/>
      <c r="K2017" s="106" t="n"/>
      <c r="L2017" s="97" t="n"/>
      <c r="M2017" s="97" t="n"/>
      <c r="N2017" s="105" t="inlineStr">
        <is>
          <t>27×105</t>
        </is>
      </c>
      <c r="O2017" s="99">
        <f>F2017</f>
        <v/>
      </c>
      <c r="P2017" s="99">
        <f>SUM(I2017)</f>
        <v/>
      </c>
      <c r="Q2017" s="117" t="n"/>
      <c r="R2017" s="118" t="n"/>
      <c r="S2017" s="118" t="n"/>
      <c r="T2017" s="119" t="n"/>
      <c r="U2017" s="120" t="n"/>
      <c r="V2017" s="120" t="n"/>
      <c r="W2017" s="121" t="n"/>
      <c r="X2017" s="122" t="n"/>
      <c r="Y2017" s="122" t="n"/>
      <c r="Z2017" s="143" t="n"/>
      <c r="AA2017" s="140" t="n"/>
      <c r="AB2017" s="140" t="n"/>
      <c r="AC2017" s="144" t="n"/>
      <c r="AD2017" s="142" t="n"/>
      <c r="AE2017" s="142" t="n"/>
    </row>
    <row r="2018" ht="15" customHeight="1" thickBot="1">
      <c r="B2018" s="85" t="inlineStr">
        <is>
          <t>90MY2R</t>
        </is>
      </c>
      <c r="C2018" s="89">
        <f>SUMIF(数量表!D:H,B2018,数量表!H:H)</f>
        <v/>
      </c>
      <c r="D2018" t="n">
        <v>27</v>
      </c>
      <c r="E2018" t="n">
        <v>105</v>
      </c>
      <c r="F2018" s="86" t="n">
        <v>768</v>
      </c>
      <c r="G2018" t="inlineStr">
        <is>
          <t>×</t>
        </is>
      </c>
      <c r="H2018" s="87" t="n">
        <v>2</v>
      </c>
      <c r="I2018" s="214">
        <f>C2018*H2018</f>
        <v/>
      </c>
      <c r="J2018" s="29" t="n"/>
      <c r="K2018" s="106" t="n"/>
      <c r="L2018" s="97" t="n"/>
      <c r="M2018" s="97" t="n"/>
      <c r="N2018" s="105" t="inlineStr">
        <is>
          <t>27×105</t>
        </is>
      </c>
      <c r="O2018" s="99">
        <f>F2018</f>
        <v/>
      </c>
      <c r="P2018" s="99">
        <f>SUM(I2018)</f>
        <v/>
      </c>
      <c r="Q2018" s="117" t="n"/>
      <c r="R2018" s="118" t="n"/>
      <c r="S2018" s="118" t="n"/>
      <c r="T2018" s="119" t="n"/>
      <c r="U2018" s="120" t="n"/>
      <c r="V2018" s="120" t="n"/>
      <c r="W2018" s="121" t="n"/>
      <c r="X2018" s="122" t="n"/>
      <c r="Y2018" s="122" t="n"/>
      <c r="Z2018" s="143" t="n"/>
      <c r="AA2018" s="140" t="n"/>
      <c r="AB2018" s="140" t="n"/>
      <c r="AC2018" s="144" t="n"/>
      <c r="AD2018" s="142" t="n"/>
      <c r="AE2018" s="142" t="n"/>
    </row>
    <row r="2019" ht="15" customHeight="1" thickBot="1">
      <c r="B2019" s="85" t="inlineStr">
        <is>
          <t>90MY2R</t>
        </is>
      </c>
      <c r="C2019" s="89">
        <f>SUMIF(数量表!D:H,B2019,数量表!H:H)</f>
        <v/>
      </c>
      <c r="D2019" t="n">
        <v>27</v>
      </c>
      <c r="E2019" t="n">
        <v>105</v>
      </c>
      <c r="F2019" s="86" t="n">
        <v>788</v>
      </c>
      <c r="G2019" t="inlineStr">
        <is>
          <t>×</t>
        </is>
      </c>
      <c r="H2019" s="87" t="n">
        <v>2</v>
      </c>
      <c r="I2019" s="214">
        <f>C2019*H2019</f>
        <v/>
      </c>
      <c r="J2019" s="29" t="n"/>
      <c r="K2019" s="106" t="n"/>
      <c r="L2019" s="97" t="n"/>
      <c r="M2019" s="97" t="n"/>
      <c r="N2019" s="105" t="inlineStr">
        <is>
          <t>27×105</t>
        </is>
      </c>
      <c r="O2019" s="99">
        <f>F2019</f>
        <v/>
      </c>
      <c r="P2019" s="99">
        <f>SUM(I2019)</f>
        <v/>
      </c>
      <c r="Q2019" s="117" t="n"/>
      <c r="R2019" s="118" t="n"/>
      <c r="S2019" s="118" t="n"/>
      <c r="T2019" s="119" t="n"/>
      <c r="U2019" s="120" t="n"/>
      <c r="V2019" s="120" t="n"/>
      <c r="W2019" s="121" t="n"/>
      <c r="X2019" s="122" t="n"/>
      <c r="Y2019" s="122" t="n"/>
      <c r="Z2019" s="143" t="n"/>
      <c r="AA2019" s="140" t="n"/>
      <c r="AB2019" s="140" t="n"/>
      <c r="AC2019" s="144" t="n"/>
      <c r="AD2019" s="142" t="n"/>
      <c r="AE2019" s="142" t="n"/>
    </row>
    <row r="2020" ht="15" customHeight="1" thickBot="1">
      <c r="B2020" s="85" t="inlineStr">
        <is>
          <t>90MY2R</t>
        </is>
      </c>
      <c r="C2020" s="89">
        <f>SUMIF(数量表!D:H,B2020,数量表!H:H)</f>
        <v/>
      </c>
      <c r="D2020" s="89" t="n">
        <v>27</v>
      </c>
      <c r="E2020" s="89" t="n">
        <v>105</v>
      </c>
      <c r="F2020" s="90" t="n">
        <v>2048</v>
      </c>
      <c r="G2020" s="89" t="inlineStr">
        <is>
          <t>×</t>
        </is>
      </c>
      <c r="H2020" s="91" t="n">
        <v>3</v>
      </c>
      <c r="I2020" s="213">
        <f>C2020*H2020</f>
        <v/>
      </c>
      <c r="J2020" s="29" t="n"/>
      <c r="K2020" s="106" t="n"/>
      <c r="L2020" s="97" t="n"/>
      <c r="M2020" s="97" t="n"/>
      <c r="N2020" s="105" t="inlineStr">
        <is>
          <t>27×105</t>
        </is>
      </c>
      <c r="O2020" s="99">
        <f>F2020</f>
        <v/>
      </c>
      <c r="P2020" s="99">
        <f>SUM(I2020)</f>
        <v/>
      </c>
      <c r="Q2020" s="117" t="n"/>
      <c r="R2020" s="118" t="n"/>
      <c r="S2020" s="118" t="n"/>
      <c r="T2020" s="119" t="n"/>
      <c r="U2020" s="120" t="n"/>
      <c r="V2020" s="120" t="n"/>
      <c r="W2020" s="121" t="n"/>
      <c r="X2020" s="122" t="n"/>
      <c r="Y2020" s="122" t="n"/>
      <c r="Z2020" s="143" t="n"/>
      <c r="AA2020" s="140" t="n"/>
      <c r="AB2020" s="140" t="n"/>
      <c r="AC2020" s="144" t="n"/>
      <c r="AD2020" s="142" t="n"/>
      <c r="AE2020" s="142" t="n"/>
    </row>
    <row r="2021" ht="15" customHeight="1" thickBot="1">
      <c r="B2021" s="79" t="inlineStr">
        <is>
          <t>90MYH-L</t>
        </is>
      </c>
      <c r="C2021" s="89">
        <f>SUMIF(数量表!D:H,B2021,数量表!H:H)</f>
        <v/>
      </c>
      <c r="D2021" s="80" t="n">
        <v>27</v>
      </c>
      <c r="E2021" s="80" t="n">
        <v>105</v>
      </c>
      <c r="F2021" s="81" t="n">
        <v>650</v>
      </c>
      <c r="G2021" s="80" t="inlineStr">
        <is>
          <t>×</t>
        </is>
      </c>
      <c r="H2021" s="82" t="n">
        <v>1</v>
      </c>
      <c r="I2021" s="212">
        <f>C2021*H2021</f>
        <v/>
      </c>
      <c r="J2021" s="29" t="n"/>
      <c r="K2021" s="106" t="n"/>
      <c r="L2021" s="97" t="n"/>
      <c r="M2021" s="97" t="n"/>
      <c r="N2021" s="105" t="inlineStr">
        <is>
          <t>27×105</t>
        </is>
      </c>
      <c r="O2021" s="99">
        <f>F2021</f>
        <v/>
      </c>
      <c r="P2021" s="99">
        <f>SUM(I2021)</f>
        <v/>
      </c>
      <c r="Q2021" s="117" t="n"/>
      <c r="R2021" s="118" t="n"/>
      <c r="S2021" s="118" t="n"/>
      <c r="T2021" s="119" t="n"/>
      <c r="U2021" s="120" t="n"/>
      <c r="V2021" s="120" t="n"/>
      <c r="W2021" s="121" t="n"/>
      <c r="X2021" s="122" t="n"/>
      <c r="Y2021" s="122" t="n"/>
      <c r="Z2021" s="143" t="n"/>
      <c r="AA2021" s="140" t="n"/>
      <c r="AB2021" s="140" t="n"/>
      <c r="AC2021" s="144" t="n"/>
      <c r="AD2021" s="142" t="n"/>
      <c r="AE2021" s="142" t="n"/>
    </row>
    <row r="2022" ht="15" customHeight="1" thickBot="1">
      <c r="B2022" s="85" t="inlineStr">
        <is>
          <t>90MYH-L</t>
        </is>
      </c>
      <c r="C2022" s="89">
        <f>SUMIF(数量表!D:H,B2022,数量表!H:H)</f>
        <v/>
      </c>
      <c r="D2022" t="n">
        <v>27</v>
      </c>
      <c r="E2022" t="n">
        <v>105</v>
      </c>
      <c r="F2022" s="86" t="n">
        <v>800</v>
      </c>
      <c r="G2022" t="inlineStr">
        <is>
          <t>×</t>
        </is>
      </c>
      <c r="H2022" s="87" t="n">
        <v>2</v>
      </c>
      <c r="I2022" s="214">
        <f>C2022*H2022</f>
        <v/>
      </c>
      <c r="J2022" s="29" t="n"/>
      <c r="K2022" s="106" t="n"/>
      <c r="L2022" s="97" t="n"/>
      <c r="M2022" s="97" t="n"/>
      <c r="N2022" s="105" t="inlineStr">
        <is>
          <t>27×105</t>
        </is>
      </c>
      <c r="O2022" s="99">
        <f>F2022</f>
        <v/>
      </c>
      <c r="P2022" s="99">
        <f>SUM(I2022)</f>
        <v/>
      </c>
      <c r="Q2022" s="117" t="n"/>
      <c r="R2022" s="118" t="n"/>
      <c r="S2022" s="118" t="n"/>
      <c r="T2022" s="119" t="n"/>
      <c r="U2022" s="120" t="n"/>
      <c r="V2022" s="120" t="n"/>
      <c r="W2022" s="121" t="n"/>
      <c r="X2022" s="122" t="n"/>
      <c r="Y2022" s="122" t="n"/>
      <c r="Z2022" s="143" t="n"/>
      <c r="AA2022" s="140" t="n"/>
      <c r="AB2022" s="140" t="n"/>
      <c r="AC2022" s="144" t="n"/>
      <c r="AD2022" s="142" t="n"/>
      <c r="AE2022" s="142" t="n"/>
    </row>
    <row r="2023" ht="15" customHeight="1" thickBot="1">
      <c r="B2023" s="85" t="inlineStr">
        <is>
          <t>90MYH-L</t>
        </is>
      </c>
      <c r="C2023" s="89">
        <f>SUMIF(数量表!D:H,B2023,数量表!H:H)</f>
        <v/>
      </c>
      <c r="D2023" t="n">
        <v>27</v>
      </c>
      <c r="E2023" t="n">
        <v>105</v>
      </c>
      <c r="F2023" s="86" t="n">
        <v>576</v>
      </c>
      <c r="G2023" t="inlineStr">
        <is>
          <t>×</t>
        </is>
      </c>
      <c r="H2023" s="87" t="n">
        <v>2</v>
      </c>
      <c r="I2023" s="214">
        <f>C2023*H2023</f>
        <v/>
      </c>
      <c r="J2023" s="29" t="n"/>
      <c r="K2023" s="106" t="n"/>
      <c r="L2023" s="97" t="n"/>
      <c r="M2023" s="97" t="n"/>
      <c r="N2023" s="105" t="inlineStr">
        <is>
          <t>27×105</t>
        </is>
      </c>
      <c r="O2023" s="99">
        <f>F2023</f>
        <v/>
      </c>
      <c r="P2023" s="99">
        <f>SUM(I2023)</f>
        <v/>
      </c>
      <c r="Q2023" s="117" t="n"/>
      <c r="R2023" s="118" t="n"/>
      <c r="S2023" s="118" t="n"/>
      <c r="T2023" s="119" t="n"/>
      <c r="U2023" s="120" t="n"/>
      <c r="V2023" s="120" t="n"/>
      <c r="W2023" s="121" t="n"/>
      <c r="X2023" s="122" t="n"/>
      <c r="Y2023" s="122" t="n"/>
      <c r="Z2023" s="143" t="n"/>
      <c r="AA2023" s="140" t="n"/>
      <c r="AB2023" s="140" t="n"/>
      <c r="AC2023" s="144" t="n"/>
      <c r="AD2023" s="142" t="n"/>
      <c r="AE2023" s="142" t="n"/>
    </row>
    <row r="2024" ht="15" customHeight="1" thickBot="1">
      <c r="B2024" s="88" t="inlineStr">
        <is>
          <t>90MYH-L</t>
        </is>
      </c>
      <c r="C2024" s="89">
        <f>SUMIF(数量表!D:H,B2024,数量表!H:H)</f>
        <v/>
      </c>
      <c r="D2024" s="89" t="n">
        <v>27</v>
      </c>
      <c r="E2024" s="89" t="n">
        <v>105</v>
      </c>
      <c r="F2024" s="90" t="n">
        <v>768</v>
      </c>
      <c r="G2024" s="89" t="inlineStr">
        <is>
          <t>×</t>
        </is>
      </c>
      <c r="H2024" s="91" t="n">
        <v>1</v>
      </c>
      <c r="I2024" s="213">
        <f>C2024*H2024</f>
        <v/>
      </c>
      <c r="J2024" s="29" t="n"/>
      <c r="K2024" s="106" t="n"/>
      <c r="L2024" s="97" t="n"/>
      <c r="M2024" s="97" t="n"/>
      <c r="N2024" s="105" t="inlineStr">
        <is>
          <t>27×105</t>
        </is>
      </c>
      <c r="O2024" s="99">
        <f>F2024</f>
        <v/>
      </c>
      <c r="P2024" s="99">
        <f>SUM(I2024)</f>
        <v/>
      </c>
      <c r="Q2024" s="117" t="n"/>
      <c r="R2024" s="118" t="n"/>
      <c r="S2024" s="118" t="n"/>
      <c r="T2024" s="119" t="n"/>
      <c r="U2024" s="120" t="n"/>
      <c r="V2024" s="120" t="n"/>
      <c r="W2024" s="121" t="n"/>
      <c r="X2024" s="122" t="n"/>
      <c r="Y2024" s="122" t="n"/>
      <c r="Z2024" s="143" t="n"/>
      <c r="AA2024" s="140" t="n"/>
      <c r="AB2024" s="140" t="n"/>
      <c r="AC2024" s="144" t="n"/>
      <c r="AD2024" s="142" t="n"/>
      <c r="AE2024" s="142" t="n"/>
    </row>
    <row r="2025" ht="15" customHeight="1" thickBot="1">
      <c r="B2025" s="79" t="inlineStr">
        <is>
          <t>90MYH-R</t>
        </is>
      </c>
      <c r="C2025" s="89">
        <f>SUMIF(数量表!D:H,B2025,数量表!H:H)</f>
        <v/>
      </c>
      <c r="D2025" s="80" t="n">
        <v>27</v>
      </c>
      <c r="E2025" s="80" t="n">
        <v>105</v>
      </c>
      <c r="F2025" s="81" t="n">
        <v>650</v>
      </c>
      <c r="G2025" s="80" t="inlineStr">
        <is>
          <t>×</t>
        </is>
      </c>
      <c r="H2025" s="82" t="n">
        <v>1</v>
      </c>
      <c r="I2025" s="212">
        <f>C2025*H2025</f>
        <v/>
      </c>
      <c r="J2025" s="29" t="n"/>
      <c r="K2025" s="106" t="n"/>
      <c r="L2025" s="97" t="n"/>
      <c r="M2025" s="97" t="n"/>
      <c r="N2025" s="105" t="inlineStr">
        <is>
          <t>27×105</t>
        </is>
      </c>
      <c r="O2025" s="99">
        <f>F2025</f>
        <v/>
      </c>
      <c r="P2025" s="99">
        <f>SUM(I2025)</f>
        <v/>
      </c>
      <c r="Q2025" s="117" t="n"/>
      <c r="R2025" s="118" t="n"/>
      <c r="S2025" s="118" t="n"/>
      <c r="T2025" s="119" t="n"/>
      <c r="U2025" s="120" t="n"/>
      <c r="V2025" s="120" t="n"/>
      <c r="W2025" s="121" t="n"/>
      <c r="X2025" s="122" t="n"/>
      <c r="Y2025" s="122" t="n"/>
      <c r="Z2025" s="143" t="n"/>
      <c r="AA2025" s="140" t="n"/>
      <c r="AB2025" s="140" t="n"/>
      <c r="AC2025" s="144" t="n"/>
      <c r="AD2025" s="142" t="n"/>
      <c r="AE2025" s="142" t="n"/>
    </row>
    <row r="2026" ht="15" customHeight="1" thickBot="1">
      <c r="B2026" s="85" t="inlineStr">
        <is>
          <t>90MYH-R</t>
        </is>
      </c>
      <c r="C2026" s="89">
        <f>SUMIF(数量表!D:H,B2026,数量表!H:H)</f>
        <v/>
      </c>
      <c r="D2026" t="n">
        <v>27</v>
      </c>
      <c r="E2026" t="n">
        <v>105</v>
      </c>
      <c r="F2026" s="86" t="n">
        <v>800</v>
      </c>
      <c r="G2026" t="inlineStr">
        <is>
          <t>×</t>
        </is>
      </c>
      <c r="H2026" s="87" t="n">
        <v>2</v>
      </c>
      <c r="I2026" s="214">
        <f>C2026*H2026</f>
        <v/>
      </c>
      <c r="J2026" s="29" t="n"/>
      <c r="K2026" s="106" t="n"/>
      <c r="L2026" s="97" t="n"/>
      <c r="M2026" s="97" t="n"/>
      <c r="N2026" s="105" t="inlineStr">
        <is>
          <t>27×105</t>
        </is>
      </c>
      <c r="O2026" s="99">
        <f>F2026</f>
        <v/>
      </c>
      <c r="P2026" s="99">
        <f>SUM(I2026)</f>
        <v/>
      </c>
      <c r="Q2026" s="117" t="n"/>
      <c r="R2026" s="118" t="n"/>
      <c r="S2026" s="118" t="n"/>
      <c r="T2026" s="119" t="n"/>
      <c r="U2026" s="120" t="n"/>
      <c r="V2026" s="120" t="n"/>
      <c r="W2026" s="121" t="n"/>
      <c r="X2026" s="122" t="n"/>
      <c r="Y2026" s="122" t="n"/>
      <c r="Z2026" s="143" t="n"/>
      <c r="AA2026" s="140" t="n"/>
      <c r="AB2026" s="140" t="n"/>
      <c r="AC2026" s="144" t="n"/>
      <c r="AD2026" s="142" t="n"/>
      <c r="AE2026" s="142" t="n"/>
    </row>
    <row r="2027" ht="15" customHeight="1" thickBot="1">
      <c r="B2027" s="85" t="inlineStr">
        <is>
          <t>90MYH-R</t>
        </is>
      </c>
      <c r="C2027" s="89">
        <f>SUMIF(数量表!D:H,B2027,数量表!H:H)</f>
        <v/>
      </c>
      <c r="D2027" t="n">
        <v>27</v>
      </c>
      <c r="E2027" t="n">
        <v>105</v>
      </c>
      <c r="F2027" s="86" t="n">
        <v>576</v>
      </c>
      <c r="G2027" t="inlineStr">
        <is>
          <t>×</t>
        </is>
      </c>
      <c r="H2027" s="87" t="n">
        <v>2</v>
      </c>
      <c r="I2027" s="214">
        <f>C2027*H2027</f>
        <v/>
      </c>
      <c r="J2027" s="29" t="n"/>
      <c r="K2027" s="106" t="n"/>
      <c r="L2027" s="97" t="n"/>
      <c r="M2027" s="97" t="n"/>
      <c r="N2027" s="105" t="inlineStr">
        <is>
          <t>27×105</t>
        </is>
      </c>
      <c r="O2027" s="99">
        <f>F2027</f>
        <v/>
      </c>
      <c r="P2027" s="99">
        <f>SUM(I2027)</f>
        <v/>
      </c>
      <c r="Q2027" s="117" t="n"/>
      <c r="R2027" s="118" t="n"/>
      <c r="S2027" s="118" t="n"/>
      <c r="T2027" s="119" t="n"/>
      <c r="U2027" s="120" t="n"/>
      <c r="V2027" s="120" t="n"/>
      <c r="W2027" s="121" t="n"/>
      <c r="X2027" s="122" t="n"/>
      <c r="Y2027" s="122" t="n"/>
      <c r="Z2027" s="143" t="n"/>
      <c r="AA2027" s="140" t="n"/>
      <c r="AB2027" s="140" t="n"/>
      <c r="AC2027" s="144" t="n"/>
      <c r="AD2027" s="142" t="n"/>
      <c r="AE2027" s="142" t="n"/>
    </row>
    <row r="2028" ht="15" customHeight="1" thickBot="1">
      <c r="B2028" s="88" t="inlineStr">
        <is>
          <t>90MYH-R</t>
        </is>
      </c>
      <c r="C2028" s="89">
        <f>SUMIF(数量表!D:H,B2028,数量表!H:H)</f>
        <v/>
      </c>
      <c r="D2028" s="89" t="n">
        <v>27</v>
      </c>
      <c r="E2028" s="89" t="n">
        <v>105</v>
      </c>
      <c r="F2028" s="90" t="n">
        <v>768</v>
      </c>
      <c r="G2028" s="89" t="inlineStr">
        <is>
          <t>×</t>
        </is>
      </c>
      <c r="H2028" s="91" t="n">
        <v>1</v>
      </c>
      <c r="I2028" s="213">
        <f>C2028*H2028</f>
        <v/>
      </c>
      <c r="J2028" s="29" t="n"/>
      <c r="K2028" s="106" t="n"/>
      <c r="L2028" s="97" t="n"/>
      <c r="M2028" s="97" t="n"/>
      <c r="N2028" s="105" t="inlineStr">
        <is>
          <t>27×105</t>
        </is>
      </c>
      <c r="O2028" s="99">
        <f>F2028</f>
        <v/>
      </c>
      <c r="P2028" s="99">
        <f>SUM(I2028)</f>
        <v/>
      </c>
      <c r="Q2028" s="117" t="n"/>
      <c r="R2028" s="118" t="n"/>
      <c r="S2028" s="118" t="n"/>
      <c r="T2028" s="119" t="n"/>
      <c r="U2028" s="120" t="n"/>
      <c r="V2028" s="120" t="n"/>
      <c r="W2028" s="121" t="n"/>
      <c r="X2028" s="122" t="n"/>
      <c r="Y2028" s="122" t="n"/>
      <c r="Z2028" s="143" t="n"/>
      <c r="AA2028" s="140" t="n"/>
      <c r="AB2028" s="140" t="n"/>
      <c r="AC2028" s="144" t="n"/>
      <c r="AD2028" s="142" t="n"/>
      <c r="AE2028" s="142" t="n"/>
    </row>
    <row r="2029" ht="15" customHeight="1" thickBot="1">
      <c r="B2029" s="79" t="inlineStr">
        <is>
          <t>90MYHL-L</t>
        </is>
      </c>
      <c r="C2029" s="89">
        <f>SUMIF(数量表!D:H,B2029,数量表!H:H)</f>
        <v/>
      </c>
      <c r="D2029" s="80" t="n">
        <v>27</v>
      </c>
      <c r="E2029" s="80" t="n">
        <v>105</v>
      </c>
      <c r="F2029" s="81" t="n">
        <v>650</v>
      </c>
      <c r="G2029" s="80" t="inlineStr">
        <is>
          <t>×</t>
        </is>
      </c>
      <c r="H2029" s="82" t="n">
        <v>1</v>
      </c>
      <c r="I2029" s="212">
        <f>C2029*H2029</f>
        <v/>
      </c>
      <c r="J2029" s="29" t="n"/>
      <c r="K2029" s="106" t="n"/>
      <c r="L2029" s="97" t="n"/>
      <c r="M2029" s="97" t="n"/>
      <c r="N2029" s="105" t="inlineStr">
        <is>
          <t>27×105</t>
        </is>
      </c>
      <c r="O2029" s="99">
        <f>F2029</f>
        <v/>
      </c>
      <c r="P2029" s="99">
        <f>SUM(I2029)</f>
        <v/>
      </c>
      <c r="Q2029" s="117" t="n"/>
      <c r="R2029" s="118" t="n"/>
      <c r="S2029" s="118" t="n"/>
      <c r="T2029" s="119" t="n"/>
      <c r="U2029" s="120" t="n"/>
      <c r="V2029" s="120" t="n"/>
      <c r="W2029" s="121" t="n"/>
      <c r="X2029" s="122" t="n"/>
      <c r="Y2029" s="122" t="n"/>
      <c r="Z2029" s="143" t="n"/>
      <c r="AA2029" s="140" t="n"/>
      <c r="AB2029" s="140" t="n"/>
      <c r="AC2029" s="144" t="n"/>
      <c r="AD2029" s="142" t="n"/>
      <c r="AE2029" s="142" t="n"/>
    </row>
    <row r="2030" ht="15" customHeight="1" thickBot="1">
      <c r="B2030" s="85" t="inlineStr">
        <is>
          <t>90MYHL-L</t>
        </is>
      </c>
      <c r="C2030" s="89">
        <f>SUMIF(数量表!D:H,B2030,数量表!H:H)</f>
        <v/>
      </c>
      <c r="D2030" t="n">
        <v>27</v>
      </c>
      <c r="E2030" t="n">
        <v>105</v>
      </c>
      <c r="F2030" s="86" t="n">
        <v>760</v>
      </c>
      <c r="G2030" t="inlineStr">
        <is>
          <t>×</t>
        </is>
      </c>
      <c r="H2030" s="87" t="n">
        <v>2</v>
      </c>
      <c r="I2030" s="214">
        <f>C2030*H2030</f>
        <v/>
      </c>
      <c r="J2030" s="29" t="n"/>
      <c r="K2030" s="106" t="n"/>
      <c r="L2030" s="97" t="n"/>
      <c r="M2030" s="97" t="n"/>
      <c r="N2030" s="105" t="inlineStr">
        <is>
          <t>27×105</t>
        </is>
      </c>
      <c r="O2030" s="99">
        <f>F2030</f>
        <v/>
      </c>
      <c r="P2030" s="99">
        <f>SUM(I2030)</f>
        <v/>
      </c>
      <c r="Q2030" s="117" t="n"/>
      <c r="R2030" s="118" t="n"/>
      <c r="S2030" s="118" t="n"/>
      <c r="T2030" s="119" t="n"/>
      <c r="U2030" s="120" t="n"/>
      <c r="V2030" s="120" t="n"/>
      <c r="W2030" s="121" t="n"/>
      <c r="X2030" s="122" t="n"/>
      <c r="Y2030" s="122" t="n"/>
      <c r="Z2030" s="143" t="n"/>
      <c r="AA2030" s="140" t="n"/>
      <c r="AB2030" s="140" t="n"/>
      <c r="AC2030" s="144" t="n"/>
      <c r="AD2030" s="142" t="n"/>
      <c r="AE2030" s="142" t="n"/>
    </row>
    <row r="2031" ht="15" customHeight="1" thickBot="1">
      <c r="B2031" s="85" t="inlineStr">
        <is>
          <t>90MYHL-L</t>
        </is>
      </c>
      <c r="C2031" s="89">
        <f>SUMIF(数量表!D:H,B2031,数量表!H:H)</f>
        <v/>
      </c>
      <c r="D2031" t="n">
        <v>27</v>
      </c>
      <c r="E2031" t="n">
        <v>105</v>
      </c>
      <c r="F2031" s="86" t="n">
        <v>576</v>
      </c>
      <c r="G2031" t="inlineStr">
        <is>
          <t>×</t>
        </is>
      </c>
      <c r="H2031" s="87" t="n">
        <v>2</v>
      </c>
      <c r="I2031" s="214">
        <f>C2031*H2031</f>
        <v/>
      </c>
      <c r="J2031" s="29" t="n"/>
      <c r="K2031" s="106" t="n"/>
      <c r="L2031" s="97" t="n"/>
      <c r="M2031" s="97" t="n"/>
      <c r="N2031" s="105" t="inlineStr">
        <is>
          <t>27×105</t>
        </is>
      </c>
      <c r="O2031" s="99">
        <f>F2031</f>
        <v/>
      </c>
      <c r="P2031" s="99">
        <f>SUM(I2031)</f>
        <v/>
      </c>
      <c r="Q2031" s="117" t="n"/>
      <c r="R2031" s="118" t="n"/>
      <c r="S2031" s="118" t="n"/>
      <c r="T2031" s="119" t="n"/>
      <c r="U2031" s="120" t="n"/>
      <c r="V2031" s="120" t="n"/>
      <c r="W2031" s="121" t="n"/>
      <c r="X2031" s="122" t="n"/>
      <c r="Y2031" s="122" t="n"/>
      <c r="Z2031" s="143" t="n"/>
      <c r="AA2031" s="140" t="n"/>
      <c r="AB2031" s="140" t="n"/>
      <c r="AC2031" s="144" t="n"/>
      <c r="AD2031" s="142" t="n"/>
      <c r="AE2031" s="142" t="n"/>
    </row>
    <row r="2032" ht="15" customHeight="1" thickBot="1">
      <c r="B2032" s="85" t="inlineStr">
        <is>
          <t>90MYHL-L</t>
        </is>
      </c>
      <c r="C2032" s="89">
        <f>SUMIF(数量表!D:H,B2032,数量表!H:H)</f>
        <v/>
      </c>
      <c r="D2032" t="n">
        <v>27</v>
      </c>
      <c r="E2032" t="n">
        <v>105</v>
      </c>
      <c r="F2032" s="86" t="n">
        <v>768</v>
      </c>
      <c r="G2032" t="inlineStr">
        <is>
          <t>×</t>
        </is>
      </c>
      <c r="H2032" s="87" t="n">
        <v>1</v>
      </c>
      <c r="I2032" s="214">
        <f>C2032*H2032</f>
        <v/>
      </c>
      <c r="J2032" s="29" t="n"/>
      <c r="K2032" s="96" t="n"/>
      <c r="L2032" s="97" t="n"/>
      <c r="M2032" s="97" t="n"/>
      <c r="N2032" s="98" t="inlineStr">
        <is>
          <t>27×105</t>
        </is>
      </c>
      <c r="O2032" s="99">
        <f>F2032</f>
        <v/>
      </c>
      <c r="P2032" s="99">
        <f>SUM(I2032)</f>
        <v/>
      </c>
      <c r="Q2032" s="117" t="n"/>
      <c r="R2032" s="118" t="n"/>
      <c r="S2032" s="118" t="n"/>
      <c r="T2032" s="119" t="n"/>
      <c r="U2032" s="120" t="n"/>
      <c r="V2032" s="120" t="n"/>
      <c r="W2032" s="121" t="n"/>
      <c r="X2032" s="122" t="n"/>
      <c r="Y2032" s="122" t="n"/>
      <c r="Z2032" s="143" t="n"/>
      <c r="AA2032" s="140" t="n"/>
      <c r="AB2032" s="140" t="n"/>
      <c r="AC2032" s="144" t="n"/>
      <c r="AD2032" s="142" t="n"/>
      <c r="AE2032" s="142" t="n"/>
    </row>
    <row r="2033" ht="15" customHeight="1" thickBot="1">
      <c r="B2033" s="88" t="inlineStr">
        <is>
          <t>90MYHL-L</t>
        </is>
      </c>
      <c r="C2033" s="89">
        <f>SUMIF(数量表!D:H,B2033,数量表!H:H)</f>
        <v/>
      </c>
      <c r="D2033" s="89" t="n">
        <v>27</v>
      </c>
      <c r="E2033" s="89" t="n">
        <v>105</v>
      </c>
      <c r="F2033" s="90" t="n">
        <v>2048</v>
      </c>
      <c r="G2033" s="89" t="inlineStr">
        <is>
          <t>×</t>
        </is>
      </c>
      <c r="H2033" s="91" t="n">
        <v>1</v>
      </c>
      <c r="I2033" s="213">
        <f>C2033*H2033</f>
        <v/>
      </c>
      <c r="J2033" s="29" t="n"/>
      <c r="K2033" s="96" t="n"/>
      <c r="L2033" s="97" t="n"/>
      <c r="M2033" s="97" t="n"/>
      <c r="N2033" s="98" t="inlineStr">
        <is>
          <t>27×105</t>
        </is>
      </c>
      <c r="O2033" s="99">
        <f>F2033</f>
        <v/>
      </c>
      <c r="P2033" s="99">
        <f>SUM(I2033)</f>
        <v/>
      </c>
      <c r="Q2033" s="117" t="n"/>
      <c r="R2033" s="118" t="n"/>
      <c r="S2033" s="118" t="n"/>
      <c r="T2033" s="119" t="n"/>
      <c r="U2033" s="120" t="n"/>
      <c r="V2033" s="120" t="n"/>
      <c r="W2033" s="121" t="n"/>
      <c r="X2033" s="122" t="n"/>
      <c r="Y2033" s="122" t="n"/>
      <c r="Z2033" s="143" t="n"/>
      <c r="AA2033" s="140" t="n"/>
      <c r="AB2033" s="140" t="n"/>
      <c r="AC2033" s="144" t="n"/>
      <c r="AD2033" s="142" t="n"/>
      <c r="AE2033" s="142" t="n"/>
    </row>
    <row r="2034" ht="15" customHeight="1" thickBot="1">
      <c r="B2034" s="79" t="inlineStr">
        <is>
          <t>90MYHR-R</t>
        </is>
      </c>
      <c r="C2034" s="89">
        <f>SUMIF(数量表!D:H,B2034,数量表!H:H)</f>
        <v/>
      </c>
      <c r="D2034" s="80" t="n">
        <v>27</v>
      </c>
      <c r="E2034" s="80" t="n">
        <v>105</v>
      </c>
      <c r="F2034" s="81" t="n">
        <v>650</v>
      </c>
      <c r="G2034" s="80" t="inlineStr">
        <is>
          <t>×</t>
        </is>
      </c>
      <c r="H2034" s="82" t="n">
        <v>1</v>
      </c>
      <c r="I2034" s="212">
        <f>C2034*H2034</f>
        <v/>
      </c>
      <c r="J2034" s="29" t="n"/>
      <c r="K2034" s="96" t="n"/>
      <c r="L2034" s="97" t="n"/>
      <c r="M2034" s="97" t="n"/>
      <c r="N2034" s="98" t="inlineStr">
        <is>
          <t>27×105</t>
        </is>
      </c>
      <c r="O2034" s="99">
        <f>F2034</f>
        <v/>
      </c>
      <c r="P2034" s="99">
        <f>SUM(I2034)</f>
        <v/>
      </c>
      <c r="Q2034" s="117" t="n"/>
      <c r="R2034" s="118" t="n"/>
      <c r="S2034" s="118" t="n"/>
      <c r="T2034" s="119" t="n"/>
      <c r="U2034" s="120" t="n"/>
      <c r="V2034" s="120" t="n"/>
      <c r="W2034" s="121" t="n"/>
      <c r="X2034" s="122" t="n"/>
      <c r="Y2034" s="122" t="n"/>
      <c r="Z2034" s="143" t="n"/>
      <c r="AA2034" s="140" t="n"/>
      <c r="AB2034" s="140" t="n"/>
      <c r="AC2034" s="144" t="n"/>
      <c r="AD2034" s="142" t="n"/>
      <c r="AE2034" s="142" t="n"/>
    </row>
    <row r="2035" ht="15" customHeight="1" thickBot="1">
      <c r="B2035" s="85" t="inlineStr">
        <is>
          <t>90MYHR-R</t>
        </is>
      </c>
      <c r="C2035" s="89">
        <f>SUMIF(数量表!D:H,B2035,数量表!H:H)</f>
        <v/>
      </c>
      <c r="D2035" t="n">
        <v>27</v>
      </c>
      <c r="E2035" t="n">
        <v>105</v>
      </c>
      <c r="F2035" s="86" t="n">
        <v>760</v>
      </c>
      <c r="G2035" t="inlineStr">
        <is>
          <t>×</t>
        </is>
      </c>
      <c r="H2035" s="87" t="n">
        <v>2</v>
      </c>
      <c r="I2035" s="214">
        <f>C2035*H2035</f>
        <v/>
      </c>
      <c r="J2035" s="29" t="n"/>
      <c r="K2035" s="96" t="n"/>
      <c r="L2035" s="97" t="n"/>
      <c r="M2035" s="97" t="n"/>
      <c r="N2035" s="98" t="inlineStr">
        <is>
          <t>27×105</t>
        </is>
      </c>
      <c r="O2035" s="99">
        <f>F2035</f>
        <v/>
      </c>
      <c r="P2035" s="99">
        <f>SUM(I2035)</f>
        <v/>
      </c>
      <c r="Q2035" s="117" t="n"/>
      <c r="R2035" s="118" t="n"/>
      <c r="S2035" s="118" t="n"/>
      <c r="T2035" s="119" t="n"/>
      <c r="U2035" s="120" t="n"/>
      <c r="V2035" s="120" t="n"/>
      <c r="W2035" s="121" t="n"/>
      <c r="X2035" s="122" t="n"/>
      <c r="Y2035" s="122" t="n"/>
      <c r="Z2035" s="143" t="n"/>
      <c r="AA2035" s="140" t="n"/>
      <c r="AB2035" s="140" t="n"/>
      <c r="AC2035" s="144" t="n"/>
      <c r="AD2035" s="142" t="n"/>
      <c r="AE2035" s="142" t="n"/>
    </row>
    <row r="2036" ht="15" customHeight="1" thickBot="1">
      <c r="B2036" s="85" t="inlineStr">
        <is>
          <t>90MYHR-R</t>
        </is>
      </c>
      <c r="C2036" s="89">
        <f>SUMIF(数量表!D:H,B2036,数量表!H:H)</f>
        <v/>
      </c>
      <c r="D2036" t="n">
        <v>27</v>
      </c>
      <c r="E2036" t="n">
        <v>105</v>
      </c>
      <c r="F2036" s="86" t="n">
        <v>576</v>
      </c>
      <c r="G2036" t="inlineStr">
        <is>
          <t>×</t>
        </is>
      </c>
      <c r="H2036" s="87" t="n">
        <v>2</v>
      </c>
      <c r="I2036" s="214">
        <f>C2036*H2036</f>
        <v/>
      </c>
      <c r="J2036" s="29" t="n"/>
      <c r="K2036" s="96" t="n"/>
      <c r="L2036" s="97" t="n"/>
      <c r="M2036" s="97" t="n"/>
      <c r="N2036" s="98" t="inlineStr">
        <is>
          <t>27×105</t>
        </is>
      </c>
      <c r="O2036" s="99">
        <f>F2036</f>
        <v/>
      </c>
      <c r="P2036" s="99">
        <f>SUM(I2036)</f>
        <v/>
      </c>
      <c r="Q2036" s="117" t="n"/>
      <c r="R2036" s="118" t="n"/>
      <c r="S2036" s="118" t="n"/>
      <c r="T2036" s="119" t="n"/>
      <c r="U2036" s="120" t="n"/>
      <c r="V2036" s="120" t="n"/>
      <c r="W2036" s="121" t="n"/>
      <c r="X2036" s="122" t="n"/>
      <c r="Y2036" s="122" t="n"/>
      <c r="Z2036" s="143" t="n"/>
      <c r="AA2036" s="140" t="n"/>
      <c r="AB2036" s="140" t="n"/>
      <c r="AC2036" s="144" t="n"/>
      <c r="AD2036" s="142" t="n"/>
      <c r="AE2036" s="142" t="n"/>
    </row>
    <row r="2037" ht="15" customHeight="1" thickBot="1">
      <c r="B2037" s="85" t="inlineStr">
        <is>
          <t>90MYHR-R</t>
        </is>
      </c>
      <c r="C2037" s="89">
        <f>SUMIF(数量表!D:H,B2037,数量表!H:H)</f>
        <v/>
      </c>
      <c r="D2037" t="n">
        <v>27</v>
      </c>
      <c r="E2037" t="n">
        <v>105</v>
      </c>
      <c r="F2037" s="86" t="n">
        <v>768</v>
      </c>
      <c r="G2037" t="inlineStr">
        <is>
          <t>×</t>
        </is>
      </c>
      <c r="H2037" s="87" t="n">
        <v>1</v>
      </c>
      <c r="I2037" s="214">
        <f>C2037*H2037</f>
        <v/>
      </c>
      <c r="J2037" s="29" t="n"/>
      <c r="K2037" s="96" t="n"/>
      <c r="L2037" s="97" t="n"/>
      <c r="M2037" s="97" t="n"/>
      <c r="N2037" s="98" t="inlineStr">
        <is>
          <t>27×105</t>
        </is>
      </c>
      <c r="O2037" s="99">
        <f>F2037</f>
        <v/>
      </c>
      <c r="P2037" s="99">
        <f>SUM(I2037)</f>
        <v/>
      </c>
      <c r="Q2037" s="117" t="n"/>
      <c r="R2037" s="118" t="n"/>
      <c r="S2037" s="118" t="n"/>
      <c r="T2037" s="119" t="n"/>
      <c r="U2037" s="120" t="n"/>
      <c r="V2037" s="120" t="n"/>
      <c r="W2037" s="121" t="n"/>
      <c r="X2037" s="122" t="n"/>
      <c r="Y2037" s="122" t="n"/>
      <c r="Z2037" s="143" t="n"/>
      <c r="AA2037" s="140" t="n"/>
      <c r="AB2037" s="140" t="n"/>
      <c r="AC2037" s="144" t="n"/>
      <c r="AD2037" s="142" t="n"/>
      <c r="AE2037" s="142" t="n"/>
    </row>
    <row r="2038" ht="15" customHeight="1" thickBot="1">
      <c r="B2038" s="88" t="inlineStr">
        <is>
          <t>90MYHR-R</t>
        </is>
      </c>
      <c r="C2038" s="89">
        <f>SUMIF(数量表!D:H,B2038,数量表!H:H)</f>
        <v/>
      </c>
      <c r="D2038" s="89" t="n">
        <v>27</v>
      </c>
      <c r="E2038" s="89" t="n">
        <v>105</v>
      </c>
      <c r="F2038" s="90" t="n">
        <v>2048</v>
      </c>
      <c r="G2038" s="89" t="inlineStr">
        <is>
          <t>×</t>
        </is>
      </c>
      <c r="H2038" s="91" t="n">
        <v>1</v>
      </c>
      <c r="I2038" s="213">
        <f>C2038*H2038</f>
        <v/>
      </c>
      <c r="J2038" s="29" t="n"/>
      <c r="K2038" s="96" t="n"/>
      <c r="L2038" s="97" t="n"/>
      <c r="M2038" s="97" t="n"/>
      <c r="N2038" s="98" t="inlineStr">
        <is>
          <t>27×105</t>
        </is>
      </c>
      <c r="O2038" s="99">
        <f>F2038</f>
        <v/>
      </c>
      <c r="P2038" s="99">
        <f>SUM(I2038)</f>
        <v/>
      </c>
      <c r="Q2038" s="117" t="n"/>
      <c r="R2038" s="118" t="n"/>
      <c r="S2038" s="118" t="n"/>
      <c r="T2038" s="119" t="n"/>
      <c r="U2038" s="120" t="n"/>
      <c r="V2038" s="120" t="n"/>
      <c r="W2038" s="121" t="n"/>
      <c r="X2038" s="122" t="n"/>
      <c r="Y2038" s="122" t="n"/>
      <c r="Z2038" s="143" t="n"/>
      <c r="AA2038" s="140" t="n"/>
      <c r="AB2038" s="140" t="n"/>
      <c r="AC2038" s="144" t="n"/>
      <c r="AD2038" s="142" t="n"/>
      <c r="AE2038" s="142" t="n"/>
    </row>
    <row r="2039" ht="15" customHeight="1" thickBot="1">
      <c r="B2039" s="85" t="inlineStr">
        <is>
          <t>135MY</t>
        </is>
      </c>
      <c r="C2039" s="89">
        <f>SUMIF(数量表!D:H,B2039,数量表!H:H)</f>
        <v/>
      </c>
      <c r="D2039" t="n">
        <v>27</v>
      </c>
      <c r="E2039" t="n">
        <v>105</v>
      </c>
      <c r="F2039" s="86" t="n">
        <v>400</v>
      </c>
      <c r="G2039" t="inlineStr">
        <is>
          <t>×</t>
        </is>
      </c>
      <c r="H2039" s="87" t="n">
        <v>2</v>
      </c>
      <c r="I2039" s="214">
        <f>C2039*H2039</f>
        <v/>
      </c>
      <c r="J2039" s="29" t="n"/>
      <c r="K2039" s="96" t="n"/>
      <c r="L2039" s="97" t="n"/>
      <c r="M2039" s="97" t="n"/>
      <c r="N2039" s="98" t="inlineStr">
        <is>
          <t>27×105</t>
        </is>
      </c>
      <c r="O2039" s="99">
        <f>F2039</f>
        <v/>
      </c>
      <c r="P2039" s="99">
        <f>SUM(I2039)</f>
        <v/>
      </c>
      <c r="Q2039" s="117" t="n"/>
      <c r="R2039" s="118" t="n"/>
      <c r="S2039" s="118" t="n"/>
      <c r="T2039" s="119" t="n"/>
      <c r="U2039" s="120" t="n"/>
      <c r="V2039" s="120" t="n"/>
      <c r="W2039" s="121" t="n"/>
      <c r="X2039" s="122" t="n"/>
      <c r="Y2039" s="122" t="n"/>
      <c r="Z2039" s="143" t="n"/>
      <c r="AA2039" s="140" t="n"/>
      <c r="AB2039" s="140" t="n"/>
      <c r="AC2039" s="144" t="n"/>
      <c r="AD2039" s="142" t="n"/>
      <c r="AE2039" s="142" t="n"/>
    </row>
    <row r="2040" ht="15" customHeight="1" thickBot="1">
      <c r="B2040" s="85" t="inlineStr">
        <is>
          <t>135MY</t>
        </is>
      </c>
      <c r="C2040" s="89">
        <f>SUMIF(数量表!D:H,B2040,数量表!H:H)</f>
        <v/>
      </c>
      <c r="D2040" t="n">
        <v>27</v>
      </c>
      <c r="E2040" t="n">
        <v>105</v>
      </c>
      <c r="F2040" s="86" t="n">
        <v>576</v>
      </c>
      <c r="G2040" t="inlineStr">
        <is>
          <t>×</t>
        </is>
      </c>
      <c r="H2040" s="87" t="n">
        <v>2</v>
      </c>
      <c r="I2040" s="214">
        <f>C2040*H2040</f>
        <v/>
      </c>
      <c r="J2040" s="29" t="n"/>
      <c r="K2040" s="96" t="n"/>
      <c r="L2040" s="97" t="n"/>
      <c r="M2040" s="97" t="n"/>
      <c r="N2040" s="98" t="inlineStr">
        <is>
          <t>27×105</t>
        </is>
      </c>
      <c r="O2040" s="99">
        <f>F2040</f>
        <v/>
      </c>
      <c r="P2040" s="99">
        <f>SUM(I2040)</f>
        <v/>
      </c>
      <c r="Q2040" s="117" t="n"/>
      <c r="R2040" s="118" t="n"/>
      <c r="S2040" s="118" t="n"/>
      <c r="T2040" s="119" t="n"/>
      <c r="U2040" s="120" t="n"/>
      <c r="V2040" s="120" t="n"/>
      <c r="W2040" s="121" t="n"/>
      <c r="X2040" s="122" t="n"/>
      <c r="Y2040" s="122" t="n"/>
      <c r="Z2040" s="143" t="n"/>
      <c r="AA2040" s="140" t="n"/>
      <c r="AB2040" s="140" t="n"/>
      <c r="AC2040" s="144" t="n"/>
      <c r="AD2040" s="142" t="n"/>
      <c r="AE2040" s="142" t="n"/>
    </row>
    <row r="2041" ht="15" customHeight="1" thickBot="1">
      <c r="B2041" s="85" t="inlineStr">
        <is>
          <t>135MY</t>
        </is>
      </c>
      <c r="C2041" s="89">
        <f>SUMIF(数量表!D:H,B2041,数量表!H:H)</f>
        <v/>
      </c>
      <c r="D2041" t="n">
        <v>27</v>
      </c>
      <c r="E2041" t="n">
        <v>105</v>
      </c>
      <c r="F2041" s="86" t="n">
        <v>768</v>
      </c>
      <c r="G2041" t="inlineStr">
        <is>
          <t>×</t>
        </is>
      </c>
      <c r="H2041" s="87" t="n">
        <v>2</v>
      </c>
      <c r="I2041" s="214">
        <f>C2041*H2041</f>
        <v/>
      </c>
      <c r="J2041" s="29" t="n"/>
      <c r="K2041" s="96" t="n"/>
      <c r="L2041" s="97" t="n"/>
      <c r="M2041" s="97" t="n"/>
      <c r="N2041" s="98" t="inlineStr">
        <is>
          <t>27×105</t>
        </is>
      </c>
      <c r="O2041" s="99">
        <f>F2041</f>
        <v/>
      </c>
      <c r="P2041" s="99">
        <f>SUM(I2041)</f>
        <v/>
      </c>
      <c r="Q2041" s="117" t="n"/>
      <c r="R2041" s="118" t="n"/>
      <c r="S2041" s="118" t="n"/>
      <c r="T2041" s="119" t="n"/>
      <c r="U2041" s="120" t="n"/>
      <c r="V2041" s="120" t="n"/>
      <c r="W2041" s="121" t="n"/>
      <c r="X2041" s="122" t="n"/>
      <c r="Y2041" s="122" t="n"/>
      <c r="Z2041" s="143" t="n"/>
      <c r="AA2041" s="140" t="n"/>
      <c r="AB2041" s="140" t="n"/>
      <c r="AC2041" s="144" t="n"/>
      <c r="AD2041" s="142" t="n"/>
      <c r="AE2041" s="142" t="n"/>
    </row>
    <row r="2042" ht="15" customHeight="1" thickBot="1">
      <c r="B2042" s="85" t="inlineStr">
        <is>
          <t>135MY</t>
        </is>
      </c>
      <c r="C2042" s="89">
        <f>SUMIF(数量表!D:H,B2042,数量表!H:H)</f>
        <v/>
      </c>
      <c r="D2042" t="n">
        <v>27</v>
      </c>
      <c r="E2042" t="n">
        <v>105</v>
      </c>
      <c r="F2042" s="86" t="n">
        <v>828</v>
      </c>
      <c r="G2042" t="inlineStr">
        <is>
          <t>×</t>
        </is>
      </c>
      <c r="H2042" s="87" t="n">
        <v>4</v>
      </c>
      <c r="I2042" s="214">
        <f>C2042*H2042</f>
        <v/>
      </c>
      <c r="J2042" s="29" t="n"/>
      <c r="K2042" s="96" t="n"/>
      <c r="L2042" s="97" t="n"/>
      <c r="M2042" s="97" t="n"/>
      <c r="N2042" s="98" t="inlineStr">
        <is>
          <t>27×105</t>
        </is>
      </c>
      <c r="O2042" s="99">
        <f>F2042</f>
        <v/>
      </c>
      <c r="P2042" s="99">
        <f>SUM(I2042)</f>
        <v/>
      </c>
      <c r="Q2042" s="117" t="n"/>
      <c r="R2042" s="118" t="n"/>
      <c r="S2042" s="118" t="n"/>
      <c r="T2042" s="119" t="n"/>
      <c r="U2042" s="120" t="n"/>
      <c r="V2042" s="120" t="n"/>
      <c r="W2042" s="121" t="n"/>
      <c r="X2042" s="122" t="n"/>
      <c r="Y2042" s="122" t="n"/>
      <c r="Z2042" s="143" t="n"/>
      <c r="AA2042" s="140" t="n"/>
      <c r="AB2042" s="140" t="n"/>
      <c r="AC2042" s="144" t="n"/>
      <c r="AD2042" s="142" t="n"/>
      <c r="AE2042" s="142" t="n"/>
    </row>
    <row r="2043" ht="15" customHeight="1" thickBot="1">
      <c r="B2043" s="88" t="inlineStr">
        <is>
          <t>135MY</t>
        </is>
      </c>
      <c r="C2043" s="89">
        <f>SUMIF(数量表!D:H,B2043,数量表!H:H)</f>
        <v/>
      </c>
      <c r="D2043" s="89" t="n">
        <v>27</v>
      </c>
      <c r="E2043" s="89" t="n">
        <v>105</v>
      </c>
      <c r="F2043" s="90" t="n">
        <v>1798</v>
      </c>
      <c r="G2043" s="89" t="inlineStr">
        <is>
          <t>×</t>
        </is>
      </c>
      <c r="H2043" s="91" t="n">
        <v>2</v>
      </c>
      <c r="I2043" s="213">
        <f>C2043*H2043</f>
        <v/>
      </c>
      <c r="J2043" s="29" t="n"/>
      <c r="K2043" s="96" t="n"/>
      <c r="L2043" s="97" t="n"/>
      <c r="M2043" s="97" t="n"/>
      <c r="N2043" s="98" t="inlineStr">
        <is>
          <t>27×105</t>
        </is>
      </c>
      <c r="O2043" s="99">
        <f>F2043</f>
        <v/>
      </c>
      <c r="P2043" s="99">
        <f>SUM(I2043)</f>
        <v/>
      </c>
      <c r="Q2043" s="117" t="n"/>
      <c r="R2043" s="118" t="n"/>
      <c r="S2043" s="118" t="n"/>
      <c r="T2043" s="119" t="n"/>
      <c r="U2043" s="120" t="n"/>
      <c r="V2043" s="120" t="n"/>
      <c r="W2043" s="121" t="n"/>
      <c r="X2043" s="122" t="n"/>
      <c r="Y2043" s="122" t="n"/>
      <c r="Z2043" s="143" t="n"/>
      <c r="AA2043" s="140" t="n"/>
      <c r="AB2043" s="140" t="n"/>
      <c r="AC2043" s="144" t="n"/>
      <c r="AD2043" s="142" t="n"/>
      <c r="AE2043" s="142" t="n"/>
    </row>
    <row r="2044" ht="15" customHeight="1" thickBot="1">
      <c r="B2044" s="79" t="inlineStr">
        <is>
          <t>135MY1</t>
        </is>
      </c>
      <c r="C2044" s="89">
        <f>SUMIF(数量表!D:H,B2044,数量表!H:H)</f>
        <v/>
      </c>
      <c r="D2044" t="n">
        <v>27</v>
      </c>
      <c r="E2044" t="n">
        <v>105</v>
      </c>
      <c r="F2044" s="86" t="n">
        <v>400</v>
      </c>
      <c r="G2044" t="inlineStr">
        <is>
          <t>×</t>
        </is>
      </c>
      <c r="H2044" s="87" t="n">
        <v>2</v>
      </c>
      <c r="I2044" s="214">
        <f>C2044*H2044</f>
        <v/>
      </c>
      <c r="J2044" s="29" t="n"/>
      <c r="K2044" s="96" t="n"/>
      <c r="L2044" s="97" t="n"/>
      <c r="M2044" s="97" t="n"/>
      <c r="N2044" s="98" t="inlineStr">
        <is>
          <t>27×105</t>
        </is>
      </c>
      <c r="O2044" s="99">
        <f>F2044</f>
        <v/>
      </c>
      <c r="P2044" s="99">
        <f>SUM(I2044)</f>
        <v/>
      </c>
      <c r="Q2044" s="117" t="n"/>
      <c r="R2044" s="118" t="n"/>
      <c r="S2044" s="118" t="n"/>
      <c r="T2044" s="119" t="n"/>
      <c r="U2044" s="120" t="n"/>
      <c r="V2044" s="120" t="n"/>
      <c r="W2044" s="121" t="n"/>
      <c r="X2044" s="122" t="n"/>
      <c r="Y2044" s="122" t="n"/>
      <c r="Z2044" s="143" t="n"/>
      <c r="AA2044" s="140" t="n"/>
      <c r="AB2044" s="140" t="n"/>
      <c r="AC2044" s="144" t="n"/>
      <c r="AD2044" s="142" t="n"/>
      <c r="AE2044" s="142" t="n"/>
    </row>
    <row r="2045" ht="15" customHeight="1" thickBot="1">
      <c r="B2045" s="85" t="inlineStr">
        <is>
          <t>135MY1</t>
        </is>
      </c>
      <c r="C2045" s="89">
        <f>SUMIF(数量表!D:H,B2045,数量表!H:H)</f>
        <v/>
      </c>
      <c r="D2045" t="n">
        <v>27</v>
      </c>
      <c r="E2045" t="n">
        <v>105</v>
      </c>
      <c r="F2045" s="86" t="n">
        <v>576</v>
      </c>
      <c r="G2045" t="inlineStr">
        <is>
          <t>×</t>
        </is>
      </c>
      <c r="H2045" s="87" t="n">
        <v>2</v>
      </c>
      <c r="I2045" s="214">
        <f>C2045*H2045</f>
        <v/>
      </c>
      <c r="J2045" s="29" t="n"/>
      <c r="K2045" s="96" t="n"/>
      <c r="L2045" s="97" t="n"/>
      <c r="M2045" s="97" t="n"/>
      <c r="N2045" s="98" t="inlineStr">
        <is>
          <t>27×105</t>
        </is>
      </c>
      <c r="O2045" s="99">
        <f>F2045</f>
        <v/>
      </c>
      <c r="P2045" s="99">
        <f>SUM(I2045)</f>
        <v/>
      </c>
      <c r="Q2045" s="117" t="n"/>
      <c r="R2045" s="118" t="n"/>
      <c r="S2045" s="118" t="n"/>
      <c r="T2045" s="119" t="n"/>
      <c r="U2045" s="120" t="n"/>
      <c r="V2045" s="120" t="n"/>
      <c r="W2045" s="121" t="n"/>
      <c r="X2045" s="122" t="n"/>
      <c r="Y2045" s="122" t="n"/>
      <c r="Z2045" s="143" t="n"/>
      <c r="AA2045" s="140" t="n"/>
      <c r="AB2045" s="140" t="n"/>
      <c r="AC2045" s="144" t="n"/>
      <c r="AD2045" s="142" t="n"/>
      <c r="AE2045" s="142" t="n"/>
    </row>
    <row r="2046" ht="15" customHeight="1" thickBot="1">
      <c r="B2046" s="85" t="inlineStr">
        <is>
          <t>135MY1</t>
        </is>
      </c>
      <c r="C2046" s="89">
        <f>SUMIF(数量表!D:H,B2046,数量表!H:H)</f>
        <v/>
      </c>
      <c r="D2046" t="n">
        <v>27</v>
      </c>
      <c r="E2046" t="n">
        <v>105</v>
      </c>
      <c r="F2046" s="86" t="n">
        <v>768</v>
      </c>
      <c r="G2046" t="inlineStr">
        <is>
          <t>×</t>
        </is>
      </c>
      <c r="H2046" s="87" t="n">
        <v>2</v>
      </c>
      <c r="I2046" s="214">
        <f>C2046*H2046</f>
        <v/>
      </c>
      <c r="J2046" s="29" t="n"/>
      <c r="K2046" s="96" t="n"/>
      <c r="L2046" s="97" t="n"/>
      <c r="M2046" s="97" t="n"/>
      <c r="N2046" s="98" t="inlineStr">
        <is>
          <t>27×105</t>
        </is>
      </c>
      <c r="O2046" s="99">
        <f>F2046</f>
        <v/>
      </c>
      <c r="P2046" s="99">
        <f>SUM(I2046)</f>
        <v/>
      </c>
      <c r="Q2046" s="117" t="n"/>
      <c r="R2046" s="118" t="n"/>
      <c r="S2046" s="118" t="n"/>
      <c r="T2046" s="119" t="n"/>
      <c r="U2046" s="120" t="n"/>
      <c r="V2046" s="120" t="n"/>
      <c r="W2046" s="121" t="n"/>
      <c r="X2046" s="122" t="n"/>
      <c r="Y2046" s="122" t="n"/>
      <c r="Z2046" s="143" t="n"/>
      <c r="AA2046" s="140" t="n"/>
      <c r="AB2046" s="140" t="n"/>
      <c r="AC2046" s="144" t="n"/>
      <c r="AD2046" s="142" t="n"/>
      <c r="AE2046" s="142" t="n"/>
    </row>
    <row r="2047" ht="15" customHeight="1" thickBot="1">
      <c r="B2047" s="85" t="inlineStr">
        <is>
          <t>135MY1</t>
        </is>
      </c>
      <c r="C2047" s="89">
        <f>SUMIF(数量表!D:H,B2047,数量表!H:H)</f>
        <v/>
      </c>
      <c r="D2047" t="n">
        <v>27</v>
      </c>
      <c r="E2047" t="n">
        <v>105</v>
      </c>
      <c r="F2047" s="86" t="n">
        <v>828</v>
      </c>
      <c r="G2047" t="inlineStr">
        <is>
          <t>×</t>
        </is>
      </c>
      <c r="H2047" s="87" t="n">
        <v>4</v>
      </c>
      <c r="I2047" s="214">
        <f>C2047*H2047</f>
        <v/>
      </c>
      <c r="J2047" s="29" t="n"/>
      <c r="K2047" s="96" t="n"/>
      <c r="L2047" s="97" t="n"/>
      <c r="M2047" s="97" t="n"/>
      <c r="N2047" s="98" t="inlineStr">
        <is>
          <t>27×105</t>
        </is>
      </c>
      <c r="O2047" s="99">
        <f>F2047</f>
        <v/>
      </c>
      <c r="P2047" s="99">
        <f>SUM(I2047)</f>
        <v/>
      </c>
      <c r="Q2047" s="117" t="n"/>
      <c r="R2047" s="118" t="n"/>
      <c r="S2047" s="118" t="n"/>
      <c r="T2047" s="119" t="n"/>
      <c r="U2047" s="120" t="n"/>
      <c r="V2047" s="120" t="n"/>
      <c r="W2047" s="121" t="n"/>
      <c r="X2047" s="122" t="n"/>
      <c r="Y2047" s="122" t="n"/>
      <c r="Z2047" s="143" t="n"/>
      <c r="AA2047" s="140" t="n"/>
      <c r="AB2047" s="140" t="n"/>
      <c r="AC2047" s="144" t="n"/>
      <c r="AD2047" s="142" t="n"/>
      <c r="AE2047" s="142" t="n"/>
    </row>
    <row r="2048" ht="15" customHeight="1" thickBot="1">
      <c r="B2048" s="88" t="inlineStr">
        <is>
          <t>135MY1</t>
        </is>
      </c>
      <c r="C2048" s="89">
        <f>SUMIF(数量表!D:H,B2048,数量表!H:H)</f>
        <v/>
      </c>
      <c r="D2048" s="89" t="n">
        <v>27</v>
      </c>
      <c r="E2048" s="89" t="n">
        <v>105</v>
      </c>
      <c r="F2048" s="90" t="n">
        <v>1798</v>
      </c>
      <c r="G2048" s="89" t="inlineStr">
        <is>
          <t>×</t>
        </is>
      </c>
      <c r="H2048" s="91" t="n">
        <v>2</v>
      </c>
      <c r="I2048" s="213">
        <f>C2048*H2048</f>
        <v/>
      </c>
      <c r="J2048" s="29" t="n"/>
      <c r="K2048" s="96" t="n"/>
      <c r="L2048" s="97" t="n"/>
      <c r="M2048" s="97" t="n"/>
      <c r="N2048" s="98" t="inlineStr">
        <is>
          <t>27×105</t>
        </is>
      </c>
      <c r="O2048" s="99">
        <f>F2048</f>
        <v/>
      </c>
      <c r="P2048" s="99">
        <f>SUM(I2048)</f>
        <v/>
      </c>
      <c r="Q2048" s="117" t="n"/>
      <c r="R2048" s="118" t="n"/>
      <c r="S2048" s="118" t="n"/>
      <c r="T2048" s="119" t="n"/>
      <c r="U2048" s="120" t="n"/>
      <c r="V2048" s="120" t="n"/>
      <c r="W2048" s="121" t="n"/>
      <c r="X2048" s="122" t="n"/>
      <c r="Y2048" s="122" t="n"/>
      <c r="Z2048" s="143" t="n"/>
      <c r="AA2048" s="140" t="n"/>
      <c r="AB2048" s="140" t="n"/>
      <c r="AC2048" s="144" t="n"/>
      <c r="AD2048" s="142" t="n"/>
      <c r="AE2048" s="142" t="n"/>
    </row>
    <row r="2049" ht="15" customHeight="1" thickBot="1">
      <c r="B2049" s="79" t="inlineStr">
        <is>
          <t>135MY2</t>
        </is>
      </c>
      <c r="C2049" s="89">
        <f>SUMIF(数量表!D:H,B2049,数量表!H:H)</f>
        <v/>
      </c>
      <c r="D2049" t="n">
        <v>27</v>
      </c>
      <c r="E2049" t="n">
        <v>105</v>
      </c>
      <c r="F2049" s="86" t="n">
        <v>400</v>
      </c>
      <c r="G2049" t="inlineStr">
        <is>
          <t>×</t>
        </is>
      </c>
      <c r="H2049" s="87" t="n">
        <v>2</v>
      </c>
      <c r="I2049" s="214">
        <f>C2049*H2049</f>
        <v/>
      </c>
      <c r="J2049" s="29" t="n"/>
      <c r="K2049" s="96" t="n"/>
      <c r="L2049" s="97" t="n"/>
      <c r="M2049" s="97" t="n"/>
      <c r="N2049" s="98" t="inlineStr">
        <is>
          <t>27×105</t>
        </is>
      </c>
      <c r="O2049" s="99">
        <f>F2049</f>
        <v/>
      </c>
      <c r="P2049" s="99">
        <f>SUM(I2049)</f>
        <v/>
      </c>
      <c r="Q2049" s="117" t="n"/>
      <c r="R2049" s="118" t="n"/>
      <c r="S2049" s="118" t="n"/>
      <c r="T2049" s="119" t="n"/>
      <c r="U2049" s="120" t="n"/>
      <c r="V2049" s="120" t="n"/>
      <c r="W2049" s="121" t="n"/>
      <c r="X2049" s="122" t="n"/>
      <c r="Y2049" s="122" t="n"/>
      <c r="Z2049" s="143" t="n"/>
      <c r="AA2049" s="140" t="n"/>
      <c r="AB2049" s="140" t="n"/>
      <c r="AC2049" s="144" t="n"/>
      <c r="AD2049" s="142" t="n"/>
      <c r="AE2049" s="142" t="n"/>
    </row>
    <row r="2050" ht="15" customHeight="1" thickBot="1">
      <c r="B2050" s="85" t="inlineStr">
        <is>
          <t>135MY2</t>
        </is>
      </c>
      <c r="C2050" s="89">
        <f>SUMIF(数量表!D:H,B2050,数量表!H:H)</f>
        <v/>
      </c>
      <c r="D2050" t="n">
        <v>27</v>
      </c>
      <c r="E2050" t="n">
        <v>105</v>
      </c>
      <c r="F2050" s="86" t="n">
        <v>576</v>
      </c>
      <c r="G2050" t="inlineStr">
        <is>
          <t>×</t>
        </is>
      </c>
      <c r="H2050" s="87" t="n">
        <v>2</v>
      </c>
      <c r="I2050" s="214">
        <f>C2050*H2050</f>
        <v/>
      </c>
      <c r="J2050" s="29" t="n"/>
      <c r="K2050" s="96" t="n"/>
      <c r="L2050" s="97" t="n"/>
      <c r="M2050" s="97" t="n"/>
      <c r="N2050" s="98" t="inlineStr">
        <is>
          <t>27×105</t>
        </is>
      </c>
      <c r="O2050" s="99">
        <f>F2050</f>
        <v/>
      </c>
      <c r="P2050" s="99">
        <f>SUM(I2050)</f>
        <v/>
      </c>
      <c r="Q2050" s="117" t="n"/>
      <c r="R2050" s="118" t="n"/>
      <c r="S2050" s="118" t="n"/>
      <c r="T2050" s="119" t="n"/>
      <c r="U2050" s="120" t="n"/>
      <c r="V2050" s="120" t="n"/>
      <c r="W2050" s="121" t="n"/>
      <c r="X2050" s="122" t="n"/>
      <c r="Y2050" s="122" t="n"/>
      <c r="Z2050" s="143" t="n"/>
      <c r="AA2050" s="140" t="n"/>
      <c r="AB2050" s="140" t="n"/>
      <c r="AC2050" s="144" t="n"/>
      <c r="AD2050" s="142" t="n"/>
      <c r="AE2050" s="142" t="n"/>
    </row>
    <row r="2051" ht="15" customHeight="1" thickBot="1">
      <c r="B2051" s="85" t="inlineStr">
        <is>
          <t>135MY2</t>
        </is>
      </c>
      <c r="C2051" s="89">
        <f>SUMIF(数量表!D:H,B2051,数量表!H:H)</f>
        <v/>
      </c>
      <c r="D2051" t="n">
        <v>27</v>
      </c>
      <c r="E2051" t="n">
        <v>105</v>
      </c>
      <c r="F2051" s="86" t="n">
        <v>768</v>
      </c>
      <c r="G2051" t="inlineStr">
        <is>
          <t>×</t>
        </is>
      </c>
      <c r="H2051" s="87" t="n">
        <v>2</v>
      </c>
      <c r="I2051" s="214">
        <f>C2051*H2051</f>
        <v/>
      </c>
      <c r="J2051" s="29" t="n"/>
      <c r="K2051" s="96" t="n"/>
      <c r="L2051" s="97" t="n"/>
      <c r="M2051" s="97" t="n"/>
      <c r="N2051" s="98" t="inlineStr">
        <is>
          <t>27×105</t>
        </is>
      </c>
      <c r="O2051" s="99">
        <f>F2051</f>
        <v/>
      </c>
      <c r="P2051" s="99">
        <f>SUM(I2051)</f>
        <v/>
      </c>
      <c r="Q2051" s="117" t="n"/>
      <c r="R2051" s="118" t="n"/>
      <c r="S2051" s="118" t="n"/>
      <c r="T2051" s="119" t="n"/>
      <c r="U2051" s="120" t="n"/>
      <c r="V2051" s="120" t="n"/>
      <c r="W2051" s="121" t="n"/>
      <c r="X2051" s="122" t="n"/>
      <c r="Y2051" s="122" t="n"/>
      <c r="Z2051" s="143" t="n"/>
      <c r="AA2051" s="140" t="n"/>
      <c r="AB2051" s="140" t="n"/>
      <c r="AC2051" s="144" t="n"/>
      <c r="AD2051" s="142" t="n"/>
      <c r="AE2051" s="142" t="n"/>
    </row>
    <row r="2052" ht="15" customHeight="1" thickBot="1">
      <c r="B2052" s="85" t="inlineStr">
        <is>
          <t>135MY2</t>
        </is>
      </c>
      <c r="C2052" s="89">
        <f>SUMIF(数量表!D:H,B2052,数量表!H:H)</f>
        <v/>
      </c>
      <c r="D2052" t="n">
        <v>27</v>
      </c>
      <c r="E2052" t="n">
        <v>105</v>
      </c>
      <c r="F2052" s="86" t="n">
        <v>828</v>
      </c>
      <c r="G2052" t="inlineStr">
        <is>
          <t>×</t>
        </is>
      </c>
      <c r="H2052" s="87" t="n">
        <v>4</v>
      </c>
      <c r="I2052" s="214">
        <f>C2052*H2052</f>
        <v/>
      </c>
      <c r="J2052" s="29" t="n"/>
      <c r="K2052" s="96" t="n"/>
      <c r="L2052" s="97" t="n"/>
      <c r="M2052" s="97" t="n"/>
      <c r="N2052" s="98" t="inlineStr">
        <is>
          <t>27×105</t>
        </is>
      </c>
      <c r="O2052" s="99">
        <f>F2052</f>
        <v/>
      </c>
      <c r="P2052" s="99">
        <f>SUM(I2052)</f>
        <v/>
      </c>
      <c r="Q2052" s="117" t="n"/>
      <c r="R2052" s="118" t="n"/>
      <c r="S2052" s="118" t="n"/>
      <c r="T2052" s="119" t="n"/>
      <c r="U2052" s="120" t="n"/>
      <c r="V2052" s="120" t="n"/>
      <c r="W2052" s="121" t="n"/>
      <c r="X2052" s="122" t="n"/>
      <c r="Y2052" s="122" t="n"/>
      <c r="Z2052" s="143" t="n"/>
      <c r="AA2052" s="140" t="n"/>
      <c r="AB2052" s="140" t="n"/>
      <c r="AC2052" s="144" t="n"/>
      <c r="AD2052" s="142" t="n"/>
      <c r="AE2052" s="142" t="n"/>
    </row>
    <row r="2053" ht="15" customHeight="1" thickBot="1">
      <c r="B2053" s="85" t="inlineStr">
        <is>
          <t>135MY2</t>
        </is>
      </c>
      <c r="C2053" s="89">
        <f>SUMIF(数量表!D:H,B2053,数量表!H:H)</f>
        <v/>
      </c>
      <c r="D2053" s="89" t="n">
        <v>27</v>
      </c>
      <c r="E2053" s="89" t="n">
        <v>105</v>
      </c>
      <c r="F2053" s="90" t="n">
        <v>1798</v>
      </c>
      <c r="G2053" s="89" t="inlineStr">
        <is>
          <t>×</t>
        </is>
      </c>
      <c r="H2053" s="91" t="n">
        <v>2</v>
      </c>
      <c r="I2053" s="213">
        <f>C2053*H2053</f>
        <v/>
      </c>
      <c r="J2053" s="29" t="n"/>
      <c r="K2053" s="96" t="n"/>
      <c r="L2053" s="97" t="n"/>
      <c r="M2053" s="97" t="n"/>
      <c r="N2053" s="98" t="inlineStr">
        <is>
          <t>27×105</t>
        </is>
      </c>
      <c r="O2053" s="99">
        <f>F2053</f>
        <v/>
      </c>
      <c r="P2053" s="99">
        <f>SUM(I2053)</f>
        <v/>
      </c>
      <c r="Q2053" s="117" t="n"/>
      <c r="R2053" s="118" t="n"/>
      <c r="S2053" s="118" t="n"/>
      <c r="T2053" s="119" t="n"/>
      <c r="U2053" s="120" t="n"/>
      <c r="V2053" s="120" t="n"/>
      <c r="W2053" s="121" t="n"/>
      <c r="X2053" s="122" t="n"/>
      <c r="Y2053" s="122" t="n"/>
      <c r="Z2053" s="143" t="n"/>
      <c r="AA2053" s="140" t="n"/>
      <c r="AB2053" s="140" t="n"/>
      <c r="AC2053" s="144" t="n"/>
      <c r="AD2053" s="142" t="n"/>
      <c r="AE2053" s="142" t="n"/>
    </row>
    <row r="2054" ht="15" customHeight="1" thickBot="1">
      <c r="B2054" s="79" t="inlineStr">
        <is>
          <t>135MYL</t>
        </is>
      </c>
      <c r="C2054" s="89">
        <f>SUMIF(数量表!D:H,B2054,数量表!H:H)</f>
        <v/>
      </c>
      <c r="D2054" t="n">
        <v>27</v>
      </c>
      <c r="E2054" t="n">
        <v>105</v>
      </c>
      <c r="F2054" s="86" t="n">
        <v>400</v>
      </c>
      <c r="G2054" t="inlineStr">
        <is>
          <t>×</t>
        </is>
      </c>
      <c r="H2054" s="87" t="n">
        <v>2</v>
      </c>
      <c r="I2054" s="214">
        <f>C2054*H2054</f>
        <v/>
      </c>
      <c r="J2054" s="29" t="n"/>
      <c r="K2054" s="96" t="n"/>
      <c r="L2054" s="97" t="n"/>
      <c r="M2054" s="97" t="n"/>
      <c r="N2054" s="98" t="inlineStr">
        <is>
          <t>27×105</t>
        </is>
      </c>
      <c r="O2054" s="99">
        <f>F2054</f>
        <v/>
      </c>
      <c r="P2054" s="99">
        <f>SUM(I2054)</f>
        <v/>
      </c>
      <c r="Q2054" s="117" t="n"/>
      <c r="R2054" s="118" t="n"/>
      <c r="S2054" s="118" t="n"/>
      <c r="T2054" s="119" t="n"/>
      <c r="U2054" s="120" t="n"/>
      <c r="V2054" s="120" t="n"/>
      <c r="W2054" s="121" t="n"/>
      <c r="X2054" s="122" t="n"/>
      <c r="Y2054" s="122" t="n"/>
      <c r="Z2054" s="143" t="n"/>
      <c r="AA2054" s="140" t="n"/>
      <c r="AB2054" s="140" t="n"/>
      <c r="AC2054" s="144" t="n"/>
      <c r="AD2054" s="142" t="n"/>
      <c r="AE2054" s="142" t="n"/>
    </row>
    <row r="2055" ht="15" customHeight="1" thickBot="1">
      <c r="B2055" s="85" t="inlineStr">
        <is>
          <t>135MYL</t>
        </is>
      </c>
      <c r="C2055" s="89">
        <f>SUMIF(数量表!D:H,B2055,数量表!H:H)</f>
        <v/>
      </c>
      <c r="D2055" t="n">
        <v>27</v>
      </c>
      <c r="E2055" t="n">
        <v>105</v>
      </c>
      <c r="F2055" s="86" t="n">
        <v>828</v>
      </c>
      <c r="G2055" t="inlineStr">
        <is>
          <t>×</t>
        </is>
      </c>
      <c r="H2055" s="87" t="n">
        <v>2</v>
      </c>
      <c r="I2055" s="214">
        <f>C2055*H2055</f>
        <v/>
      </c>
      <c r="J2055" s="29" t="n"/>
      <c r="K2055" s="96" t="n"/>
      <c r="L2055" s="97" t="n"/>
      <c r="M2055" s="97" t="n"/>
      <c r="N2055" s="98" t="inlineStr">
        <is>
          <t>27×105</t>
        </is>
      </c>
      <c r="O2055" s="99">
        <f>F2055</f>
        <v/>
      </c>
      <c r="P2055" s="99">
        <f>SUM(I2055)</f>
        <v/>
      </c>
      <c r="Q2055" s="117" t="n"/>
      <c r="R2055" s="118" t="n"/>
      <c r="S2055" s="118" t="n"/>
      <c r="T2055" s="119" t="n"/>
      <c r="U2055" s="120" t="n"/>
      <c r="V2055" s="120" t="n"/>
      <c r="W2055" s="121" t="n"/>
      <c r="X2055" s="122" t="n"/>
      <c r="Y2055" s="122" t="n"/>
      <c r="Z2055" s="143" t="n"/>
      <c r="AA2055" s="140" t="n"/>
      <c r="AB2055" s="140" t="n"/>
      <c r="AC2055" s="144" t="n"/>
      <c r="AD2055" s="142" t="n"/>
      <c r="AE2055" s="142" t="n"/>
    </row>
    <row r="2056" ht="15" customHeight="1" thickBot="1">
      <c r="B2056" s="85" t="inlineStr">
        <is>
          <t>135MYL</t>
        </is>
      </c>
      <c r="C2056" s="89">
        <f>SUMIF(数量表!D:H,B2056,数量表!H:H)</f>
        <v/>
      </c>
      <c r="D2056" t="n">
        <v>27</v>
      </c>
      <c r="E2056" t="n">
        <v>105</v>
      </c>
      <c r="F2056" s="86" t="n">
        <v>576</v>
      </c>
      <c r="G2056" t="inlineStr">
        <is>
          <t>×</t>
        </is>
      </c>
      <c r="H2056" s="87" t="n">
        <v>2</v>
      </c>
      <c r="I2056" s="214">
        <f>C2056*H2056</f>
        <v/>
      </c>
      <c r="J2056" s="29" t="n"/>
      <c r="K2056" s="96" t="n"/>
      <c r="L2056" s="97" t="n"/>
      <c r="M2056" s="97" t="n"/>
      <c r="N2056" s="98" t="inlineStr">
        <is>
          <t>27×105</t>
        </is>
      </c>
      <c r="O2056" s="99">
        <f>F2056</f>
        <v/>
      </c>
      <c r="P2056" s="99">
        <f>SUM(I2056)</f>
        <v/>
      </c>
      <c r="Q2056" s="117" t="n"/>
      <c r="R2056" s="118" t="n"/>
      <c r="S2056" s="118" t="n"/>
      <c r="T2056" s="119" t="n"/>
      <c r="U2056" s="120" t="n"/>
      <c r="V2056" s="120" t="n"/>
      <c r="W2056" s="121" t="n"/>
      <c r="X2056" s="122" t="n"/>
      <c r="Y2056" s="122" t="n"/>
      <c r="Z2056" s="143" t="n"/>
      <c r="AA2056" s="140" t="n"/>
      <c r="AB2056" s="140" t="n"/>
      <c r="AC2056" s="144" t="n"/>
      <c r="AD2056" s="142" t="n"/>
      <c r="AE2056" s="142" t="n"/>
    </row>
    <row r="2057" ht="15" customHeight="1" thickBot="1">
      <c r="B2057" s="85" t="inlineStr">
        <is>
          <t>135MYL</t>
        </is>
      </c>
      <c r="C2057" s="89">
        <f>SUMIF(数量表!D:H,B2057,数量表!H:H)</f>
        <v/>
      </c>
      <c r="D2057" t="n">
        <v>27</v>
      </c>
      <c r="E2057" t="n">
        <v>105</v>
      </c>
      <c r="F2057" s="86" t="n">
        <v>768</v>
      </c>
      <c r="G2057" t="inlineStr">
        <is>
          <t>×</t>
        </is>
      </c>
      <c r="H2057" s="87" t="n">
        <v>2</v>
      </c>
      <c r="I2057" s="214">
        <f>C2057*H2057</f>
        <v/>
      </c>
      <c r="J2057" s="29" t="n"/>
      <c r="K2057" s="96" t="n"/>
      <c r="L2057" s="97" t="n"/>
      <c r="M2057" s="97" t="n"/>
      <c r="N2057" s="98" t="inlineStr">
        <is>
          <t>27×105</t>
        </is>
      </c>
      <c r="O2057" s="99">
        <f>F2057</f>
        <v/>
      </c>
      <c r="P2057" s="99">
        <f>SUM(I2057)</f>
        <v/>
      </c>
      <c r="Q2057" s="117" t="n"/>
      <c r="R2057" s="118" t="n"/>
      <c r="S2057" s="118" t="n"/>
      <c r="T2057" s="119" t="n"/>
      <c r="U2057" s="120" t="n"/>
      <c r="V2057" s="120" t="n"/>
      <c r="W2057" s="121" t="n"/>
      <c r="X2057" s="122" t="n"/>
      <c r="Y2057" s="122" t="n"/>
      <c r="Z2057" s="143" t="n"/>
      <c r="AA2057" s="140" t="n"/>
      <c r="AB2057" s="140" t="n"/>
      <c r="AC2057" s="144" t="n"/>
      <c r="AD2057" s="142" t="n"/>
      <c r="AE2057" s="142" t="n"/>
    </row>
    <row r="2058" ht="15" customHeight="1" thickBot="1">
      <c r="B2058" s="85" t="inlineStr">
        <is>
          <t>135MYL</t>
        </is>
      </c>
      <c r="C2058" s="89">
        <f>SUMIF(数量表!D:H,B2058,数量表!H:H)</f>
        <v/>
      </c>
      <c r="D2058" t="n">
        <v>27</v>
      </c>
      <c r="E2058" t="n">
        <v>105</v>
      </c>
      <c r="F2058" s="86" t="n">
        <v>788</v>
      </c>
      <c r="G2058" t="inlineStr">
        <is>
          <t>×</t>
        </is>
      </c>
      <c r="H2058" s="87" t="n">
        <v>2</v>
      </c>
      <c r="I2058" s="214">
        <f>C2058*H2058</f>
        <v/>
      </c>
      <c r="J2058" s="29" t="n"/>
      <c r="K2058" s="96" t="n"/>
      <c r="L2058" s="97" t="n"/>
      <c r="M2058" s="97" t="n"/>
      <c r="N2058" s="98" t="inlineStr">
        <is>
          <t>27×105</t>
        </is>
      </c>
      <c r="O2058" s="99">
        <f>F2058</f>
        <v/>
      </c>
      <c r="P2058" s="99">
        <f>SUM(I2058)</f>
        <v/>
      </c>
      <c r="Q2058" s="117" t="n"/>
      <c r="R2058" s="118" t="n"/>
      <c r="S2058" s="118" t="n"/>
      <c r="T2058" s="119" t="n"/>
      <c r="U2058" s="120" t="n"/>
      <c r="V2058" s="120" t="n"/>
      <c r="W2058" s="121" t="n"/>
      <c r="X2058" s="122" t="n"/>
      <c r="Y2058" s="122" t="n"/>
      <c r="Z2058" s="143" t="n"/>
      <c r="AA2058" s="140" t="n"/>
      <c r="AB2058" s="140" t="n"/>
      <c r="AC2058" s="144" t="n"/>
      <c r="AD2058" s="142" t="n"/>
      <c r="AE2058" s="142" t="n"/>
    </row>
    <row r="2059" ht="15" customHeight="1" thickBot="1">
      <c r="B2059" s="88" t="inlineStr">
        <is>
          <t>135MYL</t>
        </is>
      </c>
      <c r="C2059" s="89">
        <f>SUMIF(数量表!D:H,B2059,数量表!H:H)</f>
        <v/>
      </c>
      <c r="D2059" s="89" t="n">
        <v>27</v>
      </c>
      <c r="E2059" s="89" t="n">
        <v>105</v>
      </c>
      <c r="F2059" s="90" t="n">
        <v>1798</v>
      </c>
      <c r="G2059" s="89" t="inlineStr">
        <is>
          <t>×</t>
        </is>
      </c>
      <c r="H2059" s="91" t="n">
        <v>3</v>
      </c>
      <c r="I2059" s="213">
        <f>C2059*H2059</f>
        <v/>
      </c>
      <c r="J2059" s="29" t="n"/>
      <c r="K2059" s="96" t="n"/>
      <c r="L2059" s="97" t="n"/>
      <c r="M2059" s="97" t="n"/>
      <c r="N2059" s="98" t="inlineStr">
        <is>
          <t>27×105</t>
        </is>
      </c>
      <c r="O2059" s="99">
        <f>F2059</f>
        <v/>
      </c>
      <c r="P2059" s="99">
        <f>SUM(I2059)</f>
        <v/>
      </c>
      <c r="Q2059" s="117" t="n"/>
      <c r="R2059" s="130" t="n"/>
      <c r="S2059" s="130" t="n"/>
      <c r="T2059" s="131" t="n"/>
      <c r="U2059" s="132" t="n"/>
      <c r="V2059" s="132" t="n"/>
      <c r="W2059" s="133" t="n"/>
      <c r="X2059" s="134" t="n"/>
      <c r="Y2059" s="134" t="n"/>
      <c r="Z2059" s="151" t="n"/>
      <c r="AA2059" s="152" t="n"/>
      <c r="AB2059" s="152" t="n"/>
      <c r="AC2059" s="153" t="n"/>
      <c r="AD2059" s="154" t="n"/>
      <c r="AE2059" s="154" t="n"/>
    </row>
    <row r="2060" ht="15" customHeight="1" thickBot="1">
      <c r="B2060" s="79" t="inlineStr">
        <is>
          <t>135MY1L</t>
        </is>
      </c>
      <c r="C2060" s="89">
        <f>SUMIF(数量表!D:H,B2060,数量表!H:H)</f>
        <v/>
      </c>
      <c r="D2060" t="n">
        <v>27</v>
      </c>
      <c r="E2060" t="n">
        <v>105</v>
      </c>
      <c r="F2060" s="86" t="n">
        <v>400</v>
      </c>
      <c r="G2060" t="inlineStr">
        <is>
          <t>×</t>
        </is>
      </c>
      <c r="H2060" s="87" t="n">
        <v>2</v>
      </c>
      <c r="I2060" s="214">
        <f>C2060*H2060</f>
        <v/>
      </c>
      <c r="J2060" s="29" t="n"/>
      <c r="K2060" s="96" t="n"/>
      <c r="L2060" s="97" t="n"/>
      <c r="M2060" s="97" t="n"/>
      <c r="N2060" s="98" t="inlineStr">
        <is>
          <t>27×105</t>
        </is>
      </c>
      <c r="O2060" s="99">
        <f>F2060</f>
        <v/>
      </c>
      <c r="P2060" s="99">
        <f>SUM(I2060)</f>
        <v/>
      </c>
      <c r="Q2060" s="117" t="n"/>
      <c r="R2060" s="118" t="n"/>
      <c r="S2060" s="118" t="n"/>
      <c r="T2060" s="119" t="n"/>
      <c r="U2060" s="120" t="n"/>
      <c r="V2060" s="120" t="n"/>
      <c r="W2060" s="121" t="n"/>
      <c r="X2060" s="122" t="n"/>
      <c r="Y2060" s="122" t="n"/>
      <c r="Z2060" s="143" t="n"/>
      <c r="AA2060" s="140" t="n"/>
      <c r="AB2060" s="140" t="n"/>
      <c r="AC2060" s="144" t="n"/>
      <c r="AD2060" s="142" t="n"/>
      <c r="AE2060" s="142" t="n"/>
    </row>
    <row r="2061" ht="15" customHeight="1" thickBot="1">
      <c r="B2061" s="85" t="inlineStr">
        <is>
          <t>135MY1L</t>
        </is>
      </c>
      <c r="C2061" s="89">
        <f>SUMIF(数量表!D:H,B2061,数量表!H:H)</f>
        <v/>
      </c>
      <c r="D2061" t="n">
        <v>27</v>
      </c>
      <c r="E2061" t="n">
        <v>105</v>
      </c>
      <c r="F2061" s="86" t="n">
        <v>828</v>
      </c>
      <c r="G2061" t="inlineStr">
        <is>
          <t>×</t>
        </is>
      </c>
      <c r="H2061" s="87" t="n">
        <v>2</v>
      </c>
      <c r="I2061" s="214">
        <f>C2061*H2061</f>
        <v/>
      </c>
      <c r="J2061" s="29" t="n"/>
      <c r="K2061" s="96" t="n"/>
      <c r="L2061" s="97" t="n"/>
      <c r="M2061" s="97" t="n"/>
      <c r="N2061" s="98" t="inlineStr">
        <is>
          <t>27×105</t>
        </is>
      </c>
      <c r="O2061" s="99">
        <f>F2061</f>
        <v/>
      </c>
      <c r="P2061" s="99">
        <f>SUM(I2061)</f>
        <v/>
      </c>
      <c r="Q2061" s="117" t="n"/>
      <c r="R2061" s="118" t="n"/>
      <c r="S2061" s="118" t="n"/>
      <c r="T2061" s="119" t="n"/>
      <c r="U2061" s="120" t="n"/>
      <c r="V2061" s="120" t="n"/>
      <c r="W2061" s="121" t="n"/>
      <c r="X2061" s="122" t="n"/>
      <c r="Y2061" s="122" t="n"/>
      <c r="Z2061" s="143" t="n"/>
      <c r="AA2061" s="140" t="n"/>
      <c r="AB2061" s="140" t="n"/>
      <c r="AC2061" s="144" t="n"/>
      <c r="AD2061" s="142" t="n"/>
      <c r="AE2061" s="142" t="n"/>
    </row>
    <row r="2062" ht="15" customHeight="1" thickBot="1">
      <c r="B2062" s="85" t="inlineStr">
        <is>
          <t>135MY1L</t>
        </is>
      </c>
      <c r="C2062" s="89">
        <f>SUMIF(数量表!D:H,B2062,数量表!H:H)</f>
        <v/>
      </c>
      <c r="D2062" t="n">
        <v>27</v>
      </c>
      <c r="E2062" t="n">
        <v>105</v>
      </c>
      <c r="F2062" s="86" t="n">
        <v>576</v>
      </c>
      <c r="G2062" t="inlineStr">
        <is>
          <t>×</t>
        </is>
      </c>
      <c r="H2062" s="87" t="n">
        <v>2</v>
      </c>
      <c r="I2062" s="214">
        <f>C2062*H2062</f>
        <v/>
      </c>
      <c r="J2062" s="29" t="n"/>
      <c r="K2062" s="96" t="n"/>
      <c r="L2062" s="97" t="n"/>
      <c r="M2062" s="97" t="n"/>
      <c r="N2062" s="98" t="inlineStr">
        <is>
          <t>27×105</t>
        </is>
      </c>
      <c r="O2062" s="99">
        <f>F2062</f>
        <v/>
      </c>
      <c r="P2062" s="99">
        <f>SUM(I2062)</f>
        <v/>
      </c>
      <c r="Q2062" s="117" t="n"/>
      <c r="R2062" s="118" t="n"/>
      <c r="S2062" s="118" t="n"/>
      <c r="T2062" s="119" t="n"/>
      <c r="U2062" s="120" t="n"/>
      <c r="V2062" s="120" t="n"/>
      <c r="W2062" s="121" t="n"/>
      <c r="X2062" s="122" t="n"/>
      <c r="Y2062" s="122" t="n"/>
      <c r="Z2062" s="143" t="n"/>
      <c r="AA2062" s="140" t="n"/>
      <c r="AB2062" s="140" t="n"/>
      <c r="AC2062" s="144" t="n"/>
      <c r="AD2062" s="142" t="n"/>
      <c r="AE2062" s="142" t="n"/>
    </row>
    <row r="2063" ht="15" customHeight="1" thickBot="1">
      <c r="B2063" s="85" t="inlineStr">
        <is>
          <t>135MY1L</t>
        </is>
      </c>
      <c r="C2063" s="89">
        <f>SUMIF(数量表!D:H,B2063,数量表!H:H)</f>
        <v/>
      </c>
      <c r="D2063" t="n">
        <v>27</v>
      </c>
      <c r="E2063" t="n">
        <v>105</v>
      </c>
      <c r="F2063" s="86" t="n">
        <v>768</v>
      </c>
      <c r="G2063" t="inlineStr">
        <is>
          <t>×</t>
        </is>
      </c>
      <c r="H2063" s="87" t="n">
        <v>2</v>
      </c>
      <c r="I2063" s="214">
        <f>C2063*H2063</f>
        <v/>
      </c>
      <c r="J2063" s="29" t="n"/>
      <c r="K2063" s="96" t="n"/>
      <c r="L2063" s="97" t="n"/>
      <c r="M2063" s="97" t="n"/>
      <c r="N2063" s="98" t="inlineStr">
        <is>
          <t>27×105</t>
        </is>
      </c>
      <c r="O2063" s="99">
        <f>F2063</f>
        <v/>
      </c>
      <c r="P2063" s="99">
        <f>SUM(I2063)</f>
        <v/>
      </c>
      <c r="Q2063" s="117" t="n"/>
      <c r="R2063" s="118" t="n"/>
      <c r="S2063" s="118" t="n"/>
      <c r="T2063" s="119" t="n"/>
      <c r="U2063" s="120" t="n"/>
      <c r="V2063" s="120" t="n"/>
      <c r="W2063" s="121" t="n"/>
      <c r="X2063" s="122" t="n"/>
      <c r="Y2063" s="122" t="n"/>
      <c r="Z2063" s="143" t="n"/>
      <c r="AA2063" s="140" t="n"/>
      <c r="AB2063" s="140" t="n"/>
      <c r="AC2063" s="144" t="n"/>
      <c r="AD2063" s="142" t="n"/>
      <c r="AE2063" s="142" t="n"/>
    </row>
    <row r="2064" ht="15" customHeight="1" thickBot="1">
      <c r="B2064" s="85" t="inlineStr">
        <is>
          <t>135MY1L</t>
        </is>
      </c>
      <c r="C2064" s="89">
        <f>SUMIF(数量表!D:H,B2064,数量表!H:H)</f>
        <v/>
      </c>
      <c r="D2064" t="n">
        <v>27</v>
      </c>
      <c r="E2064" t="n">
        <v>105</v>
      </c>
      <c r="F2064" s="86" t="n">
        <v>788</v>
      </c>
      <c r="G2064" t="inlineStr">
        <is>
          <t>×</t>
        </is>
      </c>
      <c r="H2064" s="87" t="n">
        <v>2</v>
      </c>
      <c r="I2064" s="214">
        <f>C2064*H2064</f>
        <v/>
      </c>
      <c r="J2064" s="29" t="n"/>
      <c r="K2064" s="96" t="n"/>
      <c r="L2064" s="97" t="n"/>
      <c r="M2064" s="97" t="n"/>
      <c r="N2064" s="98" t="inlineStr">
        <is>
          <t>27×105</t>
        </is>
      </c>
      <c r="O2064" s="99">
        <f>F2064</f>
        <v/>
      </c>
      <c r="P2064" s="99">
        <f>SUM(I2064)</f>
        <v/>
      </c>
      <c r="Q2064" s="117" t="n"/>
      <c r="R2064" s="118" t="n"/>
      <c r="S2064" s="118" t="n"/>
      <c r="T2064" s="119" t="n"/>
      <c r="U2064" s="120" t="n"/>
      <c r="V2064" s="120" t="n"/>
      <c r="W2064" s="121" t="n"/>
      <c r="X2064" s="122" t="n"/>
      <c r="Y2064" s="122" t="n"/>
      <c r="Z2064" s="143" t="n"/>
      <c r="AA2064" s="140" t="n"/>
      <c r="AB2064" s="140" t="n"/>
      <c r="AC2064" s="144" t="n"/>
      <c r="AD2064" s="142" t="n"/>
      <c r="AE2064" s="142" t="n"/>
    </row>
    <row r="2065" ht="15" customHeight="1" thickBot="1">
      <c r="B2065" s="85" t="inlineStr">
        <is>
          <t>135MY1L</t>
        </is>
      </c>
      <c r="C2065" s="89">
        <f>SUMIF(数量表!D:H,B2065,数量表!H:H)</f>
        <v/>
      </c>
      <c r="D2065" s="89" t="n">
        <v>27</v>
      </c>
      <c r="E2065" s="89" t="n">
        <v>105</v>
      </c>
      <c r="F2065" s="90" t="n">
        <v>1798</v>
      </c>
      <c r="G2065" s="89" t="inlineStr">
        <is>
          <t>×</t>
        </is>
      </c>
      <c r="H2065" s="91" t="n">
        <v>3</v>
      </c>
      <c r="I2065" s="213">
        <f>C2065*H2065</f>
        <v/>
      </c>
      <c r="J2065" s="29" t="n"/>
      <c r="K2065" s="96" t="n"/>
      <c r="L2065" s="97" t="n"/>
      <c r="M2065" s="97" t="n"/>
      <c r="N2065" s="98" t="inlineStr">
        <is>
          <t>27×105</t>
        </is>
      </c>
      <c r="O2065" s="99">
        <f>F2065</f>
        <v/>
      </c>
      <c r="P2065" s="99">
        <f>SUM(I2065)</f>
        <v/>
      </c>
      <c r="Q2065" s="117" t="n"/>
      <c r="R2065" s="118" t="n"/>
      <c r="S2065" s="118" t="n"/>
      <c r="T2065" s="119" t="n"/>
      <c r="U2065" s="120" t="n"/>
      <c r="V2065" s="120" t="n"/>
      <c r="W2065" s="121" t="n"/>
      <c r="X2065" s="122" t="n"/>
      <c r="Y2065" s="122" t="n"/>
      <c r="Z2065" s="143" t="n"/>
      <c r="AA2065" s="140" t="n"/>
      <c r="AB2065" s="140" t="n"/>
      <c r="AC2065" s="144" t="n"/>
      <c r="AD2065" s="142" t="n"/>
      <c r="AE2065" s="142" t="n"/>
    </row>
    <row r="2066" ht="15" customHeight="1" thickBot="1">
      <c r="B2066" s="79" t="inlineStr">
        <is>
          <t>135MY2L</t>
        </is>
      </c>
      <c r="C2066" s="89">
        <f>SUMIF(数量表!D:H,B2066,数量表!H:H)</f>
        <v/>
      </c>
      <c r="D2066" t="n">
        <v>27</v>
      </c>
      <c r="E2066" t="n">
        <v>105</v>
      </c>
      <c r="F2066" s="86" t="n">
        <v>400</v>
      </c>
      <c r="G2066" t="inlineStr">
        <is>
          <t>×</t>
        </is>
      </c>
      <c r="H2066" s="87" t="n">
        <v>2</v>
      </c>
      <c r="I2066" s="214">
        <f>C2066*H2066</f>
        <v/>
      </c>
      <c r="J2066" s="29" t="n"/>
      <c r="K2066" s="96" t="n"/>
      <c r="L2066" s="97" t="n"/>
      <c r="M2066" s="97" t="n"/>
      <c r="N2066" s="98" t="inlineStr">
        <is>
          <t>27×105</t>
        </is>
      </c>
      <c r="O2066" s="99">
        <f>F2066</f>
        <v/>
      </c>
      <c r="P2066" s="99">
        <f>SUM(I2066)</f>
        <v/>
      </c>
      <c r="Q2066" s="117" t="n"/>
      <c r="R2066" s="118" t="n"/>
      <c r="S2066" s="118" t="n"/>
      <c r="T2066" s="119" t="n"/>
      <c r="U2066" s="120" t="n"/>
      <c r="V2066" s="120" t="n"/>
      <c r="W2066" s="121" t="n"/>
      <c r="X2066" s="122" t="n"/>
      <c r="Y2066" s="122" t="n"/>
      <c r="Z2066" s="143" t="n"/>
      <c r="AA2066" s="140" t="n"/>
      <c r="AB2066" s="140" t="n"/>
      <c r="AC2066" s="144" t="n"/>
      <c r="AD2066" s="142" t="n"/>
      <c r="AE2066" s="142" t="n"/>
    </row>
    <row r="2067" ht="15" customHeight="1" thickBot="1">
      <c r="B2067" s="85" t="inlineStr">
        <is>
          <t>135MY2L</t>
        </is>
      </c>
      <c r="C2067" s="89">
        <f>SUMIF(数量表!D:H,B2067,数量表!H:H)</f>
        <v/>
      </c>
      <c r="D2067" t="n">
        <v>27</v>
      </c>
      <c r="E2067" t="n">
        <v>105</v>
      </c>
      <c r="F2067" s="86" t="n">
        <v>828</v>
      </c>
      <c r="G2067" t="inlineStr">
        <is>
          <t>×</t>
        </is>
      </c>
      <c r="H2067" s="87" t="n">
        <v>2</v>
      </c>
      <c r="I2067" s="214">
        <f>C2067*H2067</f>
        <v/>
      </c>
      <c r="J2067" s="29" t="n"/>
      <c r="K2067" s="96" t="n"/>
      <c r="L2067" s="97" t="n"/>
      <c r="M2067" s="97" t="n"/>
      <c r="N2067" s="98" t="inlineStr">
        <is>
          <t>27×105</t>
        </is>
      </c>
      <c r="O2067" s="99">
        <f>F2067</f>
        <v/>
      </c>
      <c r="P2067" s="99">
        <f>SUM(I2067)</f>
        <v/>
      </c>
      <c r="Q2067" s="117" t="n"/>
      <c r="R2067" s="118" t="n"/>
      <c r="S2067" s="118" t="n"/>
      <c r="T2067" s="119" t="n"/>
      <c r="U2067" s="120" t="n"/>
      <c r="V2067" s="120" t="n"/>
      <c r="W2067" s="121" t="n"/>
      <c r="X2067" s="122" t="n"/>
      <c r="Y2067" s="122" t="n"/>
      <c r="Z2067" s="143" t="n"/>
      <c r="AA2067" s="140" t="n"/>
      <c r="AB2067" s="140" t="n"/>
      <c r="AC2067" s="144" t="n"/>
      <c r="AD2067" s="142" t="n"/>
      <c r="AE2067" s="142" t="n"/>
    </row>
    <row r="2068" ht="15" customHeight="1" thickBot="1">
      <c r="B2068" s="85" t="inlineStr">
        <is>
          <t>135MY2L</t>
        </is>
      </c>
      <c r="C2068" s="89">
        <f>SUMIF(数量表!D:H,B2068,数量表!H:H)</f>
        <v/>
      </c>
      <c r="D2068" t="n">
        <v>27</v>
      </c>
      <c r="E2068" t="n">
        <v>105</v>
      </c>
      <c r="F2068" s="86" t="n">
        <v>576</v>
      </c>
      <c r="G2068" t="inlineStr">
        <is>
          <t>×</t>
        </is>
      </c>
      <c r="H2068" s="87" t="n">
        <v>2</v>
      </c>
      <c r="I2068" s="214">
        <f>C2068*H2068</f>
        <v/>
      </c>
      <c r="J2068" s="29" t="n"/>
      <c r="K2068" s="96" t="n"/>
      <c r="L2068" s="97" t="n"/>
      <c r="M2068" s="97" t="n"/>
      <c r="N2068" s="98" t="inlineStr">
        <is>
          <t>27×105</t>
        </is>
      </c>
      <c r="O2068" s="99">
        <f>F2068</f>
        <v/>
      </c>
      <c r="P2068" s="99">
        <f>SUM(I2068)</f>
        <v/>
      </c>
      <c r="Q2068" s="117" t="n"/>
      <c r="R2068" s="118" t="n"/>
      <c r="S2068" s="118" t="n"/>
      <c r="T2068" s="119" t="n"/>
      <c r="U2068" s="120" t="n"/>
      <c r="V2068" s="120" t="n"/>
      <c r="W2068" s="121" t="n"/>
      <c r="X2068" s="122" t="n"/>
      <c r="Y2068" s="122" t="n"/>
      <c r="Z2068" s="143" t="n"/>
      <c r="AA2068" s="140" t="n"/>
      <c r="AB2068" s="140" t="n"/>
      <c r="AC2068" s="144" t="n"/>
      <c r="AD2068" s="142" t="n"/>
      <c r="AE2068" s="142" t="n"/>
    </row>
    <row r="2069" ht="15" customHeight="1" thickBot="1">
      <c r="B2069" s="85" t="inlineStr">
        <is>
          <t>135MY2L</t>
        </is>
      </c>
      <c r="C2069" s="89">
        <f>SUMIF(数量表!D:H,B2069,数量表!H:H)</f>
        <v/>
      </c>
      <c r="D2069" t="n">
        <v>27</v>
      </c>
      <c r="E2069" t="n">
        <v>105</v>
      </c>
      <c r="F2069" s="86" t="n">
        <v>768</v>
      </c>
      <c r="G2069" t="inlineStr">
        <is>
          <t>×</t>
        </is>
      </c>
      <c r="H2069" s="87" t="n">
        <v>2</v>
      </c>
      <c r="I2069" s="214">
        <f>C2069*H2069</f>
        <v/>
      </c>
      <c r="J2069" s="29" t="n"/>
      <c r="K2069" s="96" t="n"/>
      <c r="L2069" s="97" t="n"/>
      <c r="M2069" s="97" t="n"/>
      <c r="N2069" s="98" t="inlineStr">
        <is>
          <t>27×105</t>
        </is>
      </c>
      <c r="O2069" s="99">
        <f>F2069</f>
        <v/>
      </c>
      <c r="P2069" s="99">
        <f>SUM(I2069)</f>
        <v/>
      </c>
      <c r="Q2069" s="117" t="n"/>
      <c r="R2069" s="118" t="n"/>
      <c r="S2069" s="118" t="n"/>
      <c r="T2069" s="119" t="n"/>
      <c r="U2069" s="120" t="n"/>
      <c r="V2069" s="120" t="n"/>
      <c r="W2069" s="121" t="n"/>
      <c r="X2069" s="122" t="n"/>
      <c r="Y2069" s="122" t="n"/>
      <c r="Z2069" s="143" t="n"/>
      <c r="AA2069" s="140" t="n"/>
      <c r="AB2069" s="140" t="n"/>
      <c r="AC2069" s="144" t="n"/>
      <c r="AD2069" s="142" t="n"/>
      <c r="AE2069" s="142" t="n"/>
    </row>
    <row r="2070" ht="15" customHeight="1" thickBot="1">
      <c r="B2070" s="85" t="inlineStr">
        <is>
          <t>135MY2L</t>
        </is>
      </c>
      <c r="C2070" s="89">
        <f>SUMIF(数量表!D:H,B2070,数量表!H:H)</f>
        <v/>
      </c>
      <c r="D2070" t="n">
        <v>27</v>
      </c>
      <c r="E2070" t="n">
        <v>105</v>
      </c>
      <c r="F2070" s="86" t="n">
        <v>788</v>
      </c>
      <c r="G2070" t="inlineStr">
        <is>
          <t>×</t>
        </is>
      </c>
      <c r="H2070" s="87" t="n">
        <v>2</v>
      </c>
      <c r="I2070" s="214">
        <f>C2070*H2070</f>
        <v/>
      </c>
      <c r="J2070" s="29" t="n"/>
      <c r="K2070" s="96" t="n"/>
      <c r="L2070" s="97" t="n"/>
      <c r="M2070" s="97" t="n"/>
      <c r="N2070" s="98" t="inlineStr">
        <is>
          <t>27×105</t>
        </is>
      </c>
      <c r="O2070" s="99">
        <f>F2070</f>
        <v/>
      </c>
      <c r="P2070" s="99">
        <f>SUM(I2070)</f>
        <v/>
      </c>
      <c r="Q2070" s="117" t="n"/>
      <c r="R2070" s="118" t="n"/>
      <c r="S2070" s="118" t="n"/>
      <c r="T2070" s="119" t="n"/>
      <c r="U2070" s="120" t="n"/>
      <c r="V2070" s="120" t="n"/>
      <c r="W2070" s="121" t="n"/>
      <c r="X2070" s="122" t="n"/>
      <c r="Y2070" s="122" t="n"/>
      <c r="Z2070" s="143" t="n"/>
      <c r="AA2070" s="140" t="n"/>
      <c r="AB2070" s="140" t="n"/>
      <c r="AC2070" s="144" t="n"/>
      <c r="AD2070" s="142" t="n"/>
      <c r="AE2070" s="142" t="n"/>
    </row>
    <row r="2071" ht="15" customHeight="1" thickBot="1">
      <c r="B2071" s="85" t="inlineStr">
        <is>
          <t>135MY2L</t>
        </is>
      </c>
      <c r="C2071" s="89">
        <f>SUMIF(数量表!D:H,B2071,数量表!H:H)</f>
        <v/>
      </c>
      <c r="D2071" s="89" t="n">
        <v>27</v>
      </c>
      <c r="E2071" s="89" t="n">
        <v>105</v>
      </c>
      <c r="F2071" s="90" t="n">
        <v>1798</v>
      </c>
      <c r="G2071" s="89" t="inlineStr">
        <is>
          <t>×</t>
        </is>
      </c>
      <c r="H2071" s="91" t="n">
        <v>3</v>
      </c>
      <c r="I2071" s="213">
        <f>C2071*H2071</f>
        <v/>
      </c>
      <c r="J2071" s="29" t="n"/>
      <c r="K2071" s="96" t="n"/>
      <c r="L2071" s="97" t="n"/>
      <c r="M2071" s="97" t="n"/>
      <c r="N2071" s="98" t="inlineStr">
        <is>
          <t>27×105</t>
        </is>
      </c>
      <c r="O2071" s="99">
        <f>F2071</f>
        <v/>
      </c>
      <c r="P2071" s="99">
        <f>SUM(I2071)</f>
        <v/>
      </c>
      <c r="Q2071" s="117" t="n"/>
      <c r="R2071" s="118" t="n"/>
      <c r="S2071" s="118" t="n"/>
      <c r="T2071" s="119" t="n"/>
      <c r="U2071" s="120" t="n"/>
      <c r="V2071" s="120" t="n"/>
      <c r="W2071" s="121" t="n"/>
      <c r="X2071" s="122" t="n"/>
      <c r="Y2071" s="122" t="n"/>
      <c r="Z2071" s="143" t="n"/>
      <c r="AA2071" s="140" t="n"/>
      <c r="AB2071" s="140" t="n"/>
      <c r="AC2071" s="144" t="n"/>
      <c r="AD2071" s="142" t="n"/>
      <c r="AE2071" s="142" t="n"/>
    </row>
    <row r="2072" ht="15" customHeight="1" thickBot="1">
      <c r="B2072" s="79" t="inlineStr">
        <is>
          <t>135MYR</t>
        </is>
      </c>
      <c r="C2072" s="89">
        <f>SUMIF(数量表!D:H,B2072,数量表!H:H)</f>
        <v/>
      </c>
      <c r="D2072" t="n">
        <v>27</v>
      </c>
      <c r="E2072" t="n">
        <v>105</v>
      </c>
      <c r="F2072" s="86" t="n">
        <v>400</v>
      </c>
      <c r="G2072" t="inlineStr">
        <is>
          <t>×</t>
        </is>
      </c>
      <c r="H2072" s="87" t="n">
        <v>2</v>
      </c>
      <c r="I2072" s="214">
        <f>C2072*H2072</f>
        <v/>
      </c>
      <c r="J2072" s="29" t="n"/>
      <c r="K2072" s="96" t="n"/>
      <c r="L2072" s="97" t="n"/>
      <c r="M2072" s="97" t="n"/>
      <c r="N2072" s="98" t="inlineStr">
        <is>
          <t>27×105</t>
        </is>
      </c>
      <c r="O2072" s="99">
        <f>F2072</f>
        <v/>
      </c>
      <c r="P2072" s="99">
        <f>SUM(I2072)</f>
        <v/>
      </c>
      <c r="Q2072" s="117" t="n"/>
      <c r="R2072" s="118" t="n"/>
      <c r="S2072" s="118" t="n"/>
      <c r="T2072" s="119" t="n"/>
      <c r="U2072" s="120" t="n"/>
      <c r="V2072" s="120" t="n"/>
      <c r="W2072" s="121" t="n"/>
      <c r="X2072" s="122" t="n"/>
      <c r="Y2072" s="122" t="n"/>
      <c r="Z2072" s="143" t="n"/>
      <c r="AA2072" s="140" t="n"/>
      <c r="AB2072" s="140" t="n"/>
      <c r="AC2072" s="144" t="n"/>
      <c r="AD2072" s="142" t="n"/>
      <c r="AE2072" s="142" t="n"/>
    </row>
    <row r="2073" ht="15" customHeight="1" thickBot="1">
      <c r="B2073" s="85" t="inlineStr">
        <is>
          <t>135MYR</t>
        </is>
      </c>
      <c r="C2073" s="89">
        <f>SUMIF(数量表!D:H,B2073,数量表!H:H)</f>
        <v/>
      </c>
      <c r="D2073" t="n">
        <v>27</v>
      </c>
      <c r="E2073" t="n">
        <v>105</v>
      </c>
      <c r="F2073" s="86" t="n">
        <v>828</v>
      </c>
      <c r="G2073" t="inlineStr">
        <is>
          <t>×</t>
        </is>
      </c>
      <c r="H2073" s="87" t="n">
        <v>2</v>
      </c>
      <c r="I2073" s="214">
        <f>C2073*H2073</f>
        <v/>
      </c>
      <c r="J2073" s="29" t="n"/>
      <c r="K2073" s="96" t="n"/>
      <c r="L2073" s="97" t="n"/>
      <c r="M2073" s="97" t="n"/>
      <c r="N2073" s="98" t="inlineStr">
        <is>
          <t>27×105</t>
        </is>
      </c>
      <c r="O2073" s="99">
        <f>F2073</f>
        <v/>
      </c>
      <c r="P2073" s="99">
        <f>SUM(I2073)</f>
        <v/>
      </c>
      <c r="Q2073" s="117" t="n"/>
      <c r="R2073" s="118" t="n"/>
      <c r="S2073" s="118" t="n"/>
      <c r="T2073" s="119" t="n"/>
      <c r="U2073" s="120" t="n"/>
      <c r="V2073" s="120" t="n"/>
      <c r="W2073" s="121" t="n"/>
      <c r="X2073" s="122" t="n"/>
      <c r="Y2073" s="122" t="n"/>
      <c r="Z2073" s="143" t="n"/>
      <c r="AA2073" s="140" t="n"/>
      <c r="AB2073" s="140" t="n"/>
      <c r="AC2073" s="144" t="n"/>
      <c r="AD2073" s="142" t="n"/>
      <c r="AE2073" s="142" t="n"/>
    </row>
    <row r="2074" ht="15" customHeight="1" thickBot="1">
      <c r="B2074" s="85" t="inlineStr">
        <is>
          <t>135MYR</t>
        </is>
      </c>
      <c r="C2074" s="89">
        <f>SUMIF(数量表!D:H,B2074,数量表!H:H)</f>
        <v/>
      </c>
      <c r="D2074" t="n">
        <v>27</v>
      </c>
      <c r="E2074" t="n">
        <v>105</v>
      </c>
      <c r="F2074" s="86" t="n">
        <v>576</v>
      </c>
      <c r="G2074" t="inlineStr">
        <is>
          <t>×</t>
        </is>
      </c>
      <c r="H2074" s="87" t="n">
        <v>2</v>
      </c>
      <c r="I2074" s="214">
        <f>C2074*H2074</f>
        <v/>
      </c>
      <c r="J2074" s="29" t="n"/>
      <c r="K2074" s="96" t="n"/>
      <c r="L2074" s="97" t="n"/>
      <c r="M2074" s="97" t="n"/>
      <c r="N2074" s="98" t="inlineStr">
        <is>
          <t>27×105</t>
        </is>
      </c>
      <c r="O2074" s="99">
        <f>F2074</f>
        <v/>
      </c>
      <c r="P2074" s="99">
        <f>SUM(I2074)</f>
        <v/>
      </c>
      <c r="Q2074" s="117" t="n"/>
      <c r="R2074" s="118" t="n"/>
      <c r="S2074" s="118" t="n"/>
      <c r="T2074" s="119" t="n"/>
      <c r="U2074" s="120" t="n"/>
      <c r="V2074" s="120" t="n"/>
      <c r="W2074" s="121" t="n"/>
      <c r="X2074" s="122" t="n"/>
      <c r="Y2074" s="122" t="n"/>
      <c r="Z2074" s="143" t="n"/>
      <c r="AA2074" s="140" t="n"/>
      <c r="AB2074" s="140" t="n"/>
      <c r="AC2074" s="144" t="n"/>
      <c r="AD2074" s="142" t="n"/>
      <c r="AE2074" s="142" t="n"/>
    </row>
    <row r="2075" ht="15" customHeight="1" thickBot="1">
      <c r="B2075" s="85" t="inlineStr">
        <is>
          <t>135MYR</t>
        </is>
      </c>
      <c r="C2075" s="89">
        <f>SUMIF(数量表!D:H,B2075,数量表!H:H)</f>
        <v/>
      </c>
      <c r="D2075" t="n">
        <v>27</v>
      </c>
      <c r="E2075" t="n">
        <v>105</v>
      </c>
      <c r="F2075" s="86" t="n">
        <v>768</v>
      </c>
      <c r="G2075" t="inlineStr">
        <is>
          <t>×</t>
        </is>
      </c>
      <c r="H2075" s="87" t="n">
        <v>2</v>
      </c>
      <c r="I2075" s="214">
        <f>C2075*H2075</f>
        <v/>
      </c>
      <c r="J2075" s="29" t="n"/>
      <c r="K2075" s="96" t="n"/>
      <c r="L2075" s="97" t="n"/>
      <c r="M2075" s="97" t="n"/>
      <c r="N2075" s="98" t="inlineStr">
        <is>
          <t>27×105</t>
        </is>
      </c>
      <c r="O2075" s="99">
        <f>F2075</f>
        <v/>
      </c>
      <c r="P2075" s="99">
        <f>SUM(I2075)</f>
        <v/>
      </c>
      <c r="Q2075" s="117" t="n"/>
      <c r="R2075" s="118" t="n"/>
      <c r="S2075" s="118" t="n"/>
      <c r="T2075" s="119" t="n"/>
      <c r="U2075" s="120" t="n"/>
      <c r="V2075" s="120" t="n"/>
      <c r="W2075" s="121" t="n"/>
      <c r="X2075" s="122" t="n"/>
      <c r="Y2075" s="122" t="n"/>
      <c r="Z2075" s="143" t="n"/>
      <c r="AA2075" s="140" t="n"/>
      <c r="AB2075" s="140" t="n"/>
      <c r="AC2075" s="144" t="n"/>
      <c r="AD2075" s="142" t="n"/>
      <c r="AE2075" s="142" t="n"/>
    </row>
    <row r="2076" ht="15" customHeight="1" thickBot="1">
      <c r="B2076" s="85" t="inlineStr">
        <is>
          <t>135MYR</t>
        </is>
      </c>
      <c r="C2076" s="89">
        <f>SUMIF(数量表!D:H,B2076,数量表!H:H)</f>
        <v/>
      </c>
      <c r="D2076" t="n">
        <v>27</v>
      </c>
      <c r="E2076" t="n">
        <v>105</v>
      </c>
      <c r="F2076" s="86" t="n">
        <v>788</v>
      </c>
      <c r="G2076" t="inlineStr">
        <is>
          <t>×</t>
        </is>
      </c>
      <c r="H2076" s="87" t="n">
        <v>2</v>
      </c>
      <c r="I2076" s="214">
        <f>C2076*H2076</f>
        <v/>
      </c>
      <c r="J2076" s="29" t="n"/>
      <c r="K2076" s="96" t="n"/>
      <c r="L2076" s="97" t="n"/>
      <c r="M2076" s="97" t="n"/>
      <c r="N2076" s="98" t="inlineStr">
        <is>
          <t>27×105</t>
        </is>
      </c>
      <c r="O2076" s="99">
        <f>F2076</f>
        <v/>
      </c>
      <c r="P2076" s="99">
        <f>SUM(I2076)</f>
        <v/>
      </c>
      <c r="Q2076" s="117" t="n"/>
      <c r="R2076" s="118" t="n"/>
      <c r="S2076" s="118" t="n"/>
      <c r="T2076" s="119" t="n"/>
      <c r="U2076" s="120" t="n"/>
      <c r="V2076" s="120" t="n"/>
      <c r="W2076" s="121" t="n"/>
      <c r="X2076" s="122" t="n"/>
      <c r="Y2076" s="122" t="n"/>
      <c r="Z2076" s="143" t="n"/>
      <c r="AA2076" s="140" t="n"/>
      <c r="AB2076" s="140" t="n"/>
      <c r="AC2076" s="144" t="n"/>
      <c r="AD2076" s="142" t="n"/>
      <c r="AE2076" s="142" t="n"/>
    </row>
    <row r="2077" ht="15" customHeight="1" thickBot="1">
      <c r="B2077" s="88" t="inlineStr">
        <is>
          <t>135MYR</t>
        </is>
      </c>
      <c r="C2077" s="89">
        <f>SUMIF(数量表!D:H,B2077,数量表!H:H)</f>
        <v/>
      </c>
      <c r="D2077" s="89" t="n">
        <v>27</v>
      </c>
      <c r="E2077" s="89" t="n">
        <v>105</v>
      </c>
      <c r="F2077" s="90" t="n">
        <v>1798</v>
      </c>
      <c r="G2077" s="89" t="inlineStr">
        <is>
          <t>×</t>
        </is>
      </c>
      <c r="H2077" s="91" t="n">
        <v>3</v>
      </c>
      <c r="I2077" s="213">
        <f>C2077*H2077</f>
        <v/>
      </c>
      <c r="J2077" s="29" t="n"/>
      <c r="K2077" s="96" t="n"/>
      <c r="L2077" s="97" t="n"/>
      <c r="M2077" s="97" t="n"/>
      <c r="N2077" s="98" t="inlineStr">
        <is>
          <t>27×105</t>
        </is>
      </c>
      <c r="O2077" s="99">
        <f>F2077</f>
        <v/>
      </c>
      <c r="P2077" s="99">
        <f>SUM(I2077)</f>
        <v/>
      </c>
      <c r="Q2077" s="117" t="n"/>
      <c r="R2077" s="130" t="n"/>
      <c r="S2077" s="130" t="n"/>
      <c r="T2077" s="131" t="n"/>
      <c r="U2077" s="132" t="n"/>
      <c r="V2077" s="132" t="n"/>
      <c r="W2077" s="133" t="n"/>
      <c r="X2077" s="134" t="n"/>
      <c r="Y2077" s="134" t="n"/>
      <c r="Z2077" s="151" t="n"/>
      <c r="AA2077" s="152" t="n"/>
      <c r="AB2077" s="152" t="n"/>
      <c r="AC2077" s="153" t="n"/>
      <c r="AD2077" s="154" t="n"/>
      <c r="AE2077" s="154" t="n"/>
    </row>
    <row r="2078" ht="15" customHeight="1" thickBot="1">
      <c r="B2078" s="79" t="inlineStr">
        <is>
          <t>135MY1R</t>
        </is>
      </c>
      <c r="C2078" s="89">
        <f>SUMIF(数量表!D:H,B2078,数量表!H:H)</f>
        <v/>
      </c>
      <c r="D2078" t="n">
        <v>27</v>
      </c>
      <c r="E2078" t="n">
        <v>105</v>
      </c>
      <c r="F2078" s="86" t="n">
        <v>400</v>
      </c>
      <c r="G2078" t="inlineStr">
        <is>
          <t>×</t>
        </is>
      </c>
      <c r="H2078" s="87" t="n">
        <v>2</v>
      </c>
      <c r="I2078" s="214">
        <f>C2078*H2078</f>
        <v/>
      </c>
      <c r="J2078" s="29" t="n"/>
      <c r="K2078" s="96" t="n"/>
      <c r="L2078" s="97" t="n"/>
      <c r="M2078" s="97" t="n"/>
      <c r="N2078" s="98" t="inlineStr">
        <is>
          <t>27×105</t>
        </is>
      </c>
      <c r="O2078" s="99">
        <f>F2078</f>
        <v/>
      </c>
      <c r="P2078" s="99">
        <f>SUM(I2078)</f>
        <v/>
      </c>
      <c r="Q2078" s="117" t="n"/>
      <c r="R2078" s="118" t="n"/>
      <c r="S2078" s="118" t="n"/>
      <c r="T2078" s="119" t="n"/>
      <c r="U2078" s="120" t="n"/>
      <c r="V2078" s="120" t="n"/>
      <c r="W2078" s="121" t="n"/>
      <c r="X2078" s="122" t="n"/>
      <c r="Y2078" s="122" t="n"/>
      <c r="Z2078" s="143" t="n"/>
      <c r="AA2078" s="140" t="n"/>
      <c r="AB2078" s="140" t="n"/>
      <c r="AC2078" s="144" t="n"/>
      <c r="AD2078" s="142" t="n"/>
      <c r="AE2078" s="142" t="n"/>
    </row>
    <row r="2079" ht="15" customHeight="1" thickBot="1">
      <c r="B2079" s="85" t="inlineStr">
        <is>
          <t>135MY1R</t>
        </is>
      </c>
      <c r="C2079" s="89">
        <f>SUMIF(数量表!D:H,B2079,数量表!H:H)</f>
        <v/>
      </c>
      <c r="D2079" t="n">
        <v>27</v>
      </c>
      <c r="E2079" t="n">
        <v>105</v>
      </c>
      <c r="F2079" s="86" t="n">
        <v>828</v>
      </c>
      <c r="G2079" t="inlineStr">
        <is>
          <t>×</t>
        </is>
      </c>
      <c r="H2079" s="87" t="n">
        <v>2</v>
      </c>
      <c r="I2079" s="214">
        <f>C2079*H2079</f>
        <v/>
      </c>
      <c r="J2079" s="29" t="n"/>
      <c r="K2079" s="96" t="n"/>
      <c r="L2079" s="97" t="n"/>
      <c r="M2079" s="97" t="n"/>
      <c r="N2079" s="98" t="inlineStr">
        <is>
          <t>27×105</t>
        </is>
      </c>
      <c r="O2079" s="99">
        <f>F2079</f>
        <v/>
      </c>
      <c r="P2079" s="99">
        <f>SUM(I2079)</f>
        <v/>
      </c>
      <c r="Q2079" s="117" t="n"/>
      <c r="R2079" s="118" t="n"/>
      <c r="S2079" s="118" t="n"/>
      <c r="T2079" s="119" t="n"/>
      <c r="U2079" s="120" t="n"/>
      <c r="V2079" s="120" t="n"/>
      <c r="W2079" s="121" t="n"/>
      <c r="X2079" s="122" t="n"/>
      <c r="Y2079" s="122" t="n"/>
      <c r="Z2079" s="143" t="n"/>
      <c r="AA2079" s="140" t="n"/>
      <c r="AB2079" s="140" t="n"/>
      <c r="AC2079" s="144" t="n"/>
      <c r="AD2079" s="142" t="n"/>
      <c r="AE2079" s="142" t="n"/>
    </row>
    <row r="2080" ht="15" customHeight="1" thickBot="1">
      <c r="B2080" s="85" t="inlineStr">
        <is>
          <t>135MY1R</t>
        </is>
      </c>
      <c r="C2080" s="89">
        <f>SUMIF(数量表!D:H,B2080,数量表!H:H)</f>
        <v/>
      </c>
      <c r="D2080" t="n">
        <v>27</v>
      </c>
      <c r="E2080" t="n">
        <v>105</v>
      </c>
      <c r="F2080" s="86" t="n">
        <v>576</v>
      </c>
      <c r="G2080" t="inlineStr">
        <is>
          <t>×</t>
        </is>
      </c>
      <c r="H2080" s="87" t="n">
        <v>2</v>
      </c>
      <c r="I2080" s="214">
        <f>C2080*H2080</f>
        <v/>
      </c>
      <c r="J2080" s="29" t="n"/>
      <c r="K2080" s="96" t="n"/>
      <c r="L2080" s="97" t="n"/>
      <c r="M2080" s="97" t="n"/>
      <c r="N2080" s="98" t="inlineStr">
        <is>
          <t>27×105</t>
        </is>
      </c>
      <c r="O2080" s="99">
        <f>F2080</f>
        <v/>
      </c>
      <c r="P2080" s="99">
        <f>SUM(I2080)</f>
        <v/>
      </c>
      <c r="Q2080" s="117" t="n"/>
      <c r="R2080" s="118" t="n"/>
      <c r="S2080" s="118" t="n"/>
      <c r="T2080" s="119" t="n"/>
      <c r="U2080" s="120" t="n"/>
      <c r="V2080" s="120" t="n"/>
      <c r="W2080" s="121" t="n"/>
      <c r="X2080" s="122" t="n"/>
      <c r="Y2080" s="122" t="n"/>
      <c r="Z2080" s="143" t="n"/>
      <c r="AA2080" s="140" t="n"/>
      <c r="AB2080" s="140" t="n"/>
      <c r="AC2080" s="144" t="n"/>
      <c r="AD2080" s="142" t="n"/>
      <c r="AE2080" s="142" t="n"/>
    </row>
    <row r="2081" ht="15" customHeight="1" thickBot="1">
      <c r="B2081" s="85" t="inlineStr">
        <is>
          <t>135MY1R</t>
        </is>
      </c>
      <c r="C2081" s="89">
        <f>SUMIF(数量表!D:H,B2081,数量表!H:H)</f>
        <v/>
      </c>
      <c r="D2081" t="n">
        <v>27</v>
      </c>
      <c r="E2081" t="n">
        <v>105</v>
      </c>
      <c r="F2081" s="86" t="n">
        <v>768</v>
      </c>
      <c r="G2081" t="inlineStr">
        <is>
          <t>×</t>
        </is>
      </c>
      <c r="H2081" s="87" t="n">
        <v>2</v>
      </c>
      <c r="I2081" s="214">
        <f>C2081*H2081</f>
        <v/>
      </c>
      <c r="J2081" s="29" t="n"/>
      <c r="K2081" s="96" t="n"/>
      <c r="L2081" s="97" t="n"/>
      <c r="M2081" s="97" t="n"/>
      <c r="N2081" s="98" t="inlineStr">
        <is>
          <t>27×105</t>
        </is>
      </c>
      <c r="O2081" s="99">
        <f>F2081</f>
        <v/>
      </c>
      <c r="P2081" s="99">
        <f>SUM(I2081)</f>
        <v/>
      </c>
      <c r="Q2081" s="117" t="n"/>
      <c r="R2081" s="118" t="n"/>
      <c r="S2081" s="118" t="n"/>
      <c r="T2081" s="119" t="n"/>
      <c r="U2081" s="120" t="n"/>
      <c r="V2081" s="120" t="n"/>
      <c r="W2081" s="121" t="n"/>
      <c r="X2081" s="122" t="n"/>
      <c r="Y2081" s="122" t="n"/>
      <c r="Z2081" s="143" t="n"/>
      <c r="AA2081" s="140" t="n"/>
      <c r="AB2081" s="140" t="n"/>
      <c r="AC2081" s="144" t="n"/>
      <c r="AD2081" s="142" t="n"/>
      <c r="AE2081" s="142" t="n"/>
    </row>
    <row r="2082" ht="15" customHeight="1" thickBot="1">
      <c r="B2082" s="85" t="inlineStr">
        <is>
          <t>135MY1R</t>
        </is>
      </c>
      <c r="C2082" s="89">
        <f>SUMIF(数量表!D:H,B2082,数量表!H:H)</f>
        <v/>
      </c>
      <c r="D2082" t="n">
        <v>27</v>
      </c>
      <c r="E2082" t="n">
        <v>105</v>
      </c>
      <c r="F2082" s="86" t="n">
        <v>788</v>
      </c>
      <c r="G2082" t="inlineStr">
        <is>
          <t>×</t>
        </is>
      </c>
      <c r="H2082" s="87" t="n">
        <v>2</v>
      </c>
      <c r="I2082" s="214">
        <f>C2082*H2082</f>
        <v/>
      </c>
      <c r="J2082" s="29" t="n"/>
      <c r="K2082" s="96" t="n"/>
      <c r="L2082" s="97" t="n"/>
      <c r="M2082" s="97" t="n"/>
      <c r="N2082" s="98" t="inlineStr">
        <is>
          <t>27×105</t>
        </is>
      </c>
      <c r="O2082" s="99">
        <f>F2082</f>
        <v/>
      </c>
      <c r="P2082" s="99">
        <f>SUM(I2082)</f>
        <v/>
      </c>
      <c r="Q2082" s="117" t="n"/>
      <c r="R2082" s="118" t="n"/>
      <c r="S2082" s="118" t="n"/>
      <c r="T2082" s="119" t="n"/>
      <c r="U2082" s="120" t="n"/>
      <c r="V2082" s="120" t="n"/>
      <c r="W2082" s="121" t="n"/>
      <c r="X2082" s="122" t="n"/>
      <c r="Y2082" s="122" t="n"/>
      <c r="Z2082" s="143" t="n"/>
      <c r="AA2082" s="140" t="n"/>
      <c r="AB2082" s="140" t="n"/>
      <c r="AC2082" s="144" t="n"/>
      <c r="AD2082" s="142" t="n"/>
      <c r="AE2082" s="142" t="n"/>
    </row>
    <row r="2083" ht="15" customHeight="1" thickBot="1">
      <c r="B2083" s="85" t="inlineStr">
        <is>
          <t>135MY1R</t>
        </is>
      </c>
      <c r="C2083" s="89">
        <f>SUMIF(数量表!D:H,B2083,数量表!H:H)</f>
        <v/>
      </c>
      <c r="D2083" s="89" t="n">
        <v>27</v>
      </c>
      <c r="E2083" s="89" t="n">
        <v>105</v>
      </c>
      <c r="F2083" s="90" t="n">
        <v>1798</v>
      </c>
      <c r="G2083" s="89" t="inlineStr">
        <is>
          <t>×</t>
        </is>
      </c>
      <c r="H2083" s="91" t="n">
        <v>3</v>
      </c>
      <c r="I2083" s="213">
        <f>C2083*H2083</f>
        <v/>
      </c>
      <c r="J2083" s="29" t="n"/>
      <c r="K2083" s="106" t="n"/>
      <c r="L2083" s="97" t="n"/>
      <c r="M2083" s="97" t="n"/>
      <c r="N2083" s="105" t="inlineStr">
        <is>
          <t>27×105</t>
        </is>
      </c>
      <c r="O2083" s="99">
        <f>F2083</f>
        <v/>
      </c>
      <c r="P2083" s="99">
        <f>SUM(I2083)</f>
        <v/>
      </c>
      <c r="Q2083" s="117" t="n"/>
      <c r="R2083" s="118" t="n"/>
      <c r="S2083" s="118" t="n"/>
      <c r="T2083" s="119" t="n"/>
      <c r="U2083" s="120" t="n"/>
      <c r="V2083" s="120" t="n"/>
      <c r="W2083" s="121" t="n"/>
      <c r="X2083" s="122" t="n"/>
      <c r="Y2083" s="122" t="n"/>
      <c r="Z2083" s="143" t="n"/>
      <c r="AA2083" s="140" t="n"/>
      <c r="AB2083" s="140" t="n"/>
      <c r="AC2083" s="144" t="n"/>
      <c r="AD2083" s="142" t="n"/>
      <c r="AE2083" s="142" t="n"/>
    </row>
    <row r="2084" ht="15" customHeight="1" thickBot="1">
      <c r="B2084" s="79" t="inlineStr">
        <is>
          <t>135MY2R</t>
        </is>
      </c>
      <c r="C2084" s="89">
        <f>SUMIF(数量表!D:H,B2084,数量表!H:H)</f>
        <v/>
      </c>
      <c r="D2084" t="n">
        <v>27</v>
      </c>
      <c r="E2084" t="n">
        <v>105</v>
      </c>
      <c r="F2084" s="86" t="n">
        <v>400</v>
      </c>
      <c r="G2084" t="inlineStr">
        <is>
          <t>×</t>
        </is>
      </c>
      <c r="H2084" s="87" t="n">
        <v>2</v>
      </c>
      <c r="I2084" s="214">
        <f>C2084*H2084</f>
        <v/>
      </c>
      <c r="J2084" s="29" t="n"/>
      <c r="K2084" s="106" t="n"/>
      <c r="L2084" s="97" t="n"/>
      <c r="M2084" s="97" t="n"/>
      <c r="N2084" s="105" t="inlineStr">
        <is>
          <t>27×105</t>
        </is>
      </c>
      <c r="O2084" s="99">
        <f>F2084</f>
        <v/>
      </c>
      <c r="P2084" s="99">
        <f>SUM(I2084)</f>
        <v/>
      </c>
      <c r="Q2084" s="117" t="n"/>
      <c r="R2084" s="118" t="n"/>
      <c r="S2084" s="118" t="n"/>
      <c r="T2084" s="119" t="n"/>
      <c r="U2084" s="120" t="n"/>
      <c r="V2084" s="120" t="n"/>
      <c r="W2084" s="121" t="n"/>
      <c r="X2084" s="122" t="n"/>
      <c r="Y2084" s="122" t="n"/>
      <c r="Z2084" s="143" t="n"/>
      <c r="AA2084" s="140" t="n"/>
      <c r="AB2084" s="140" t="n"/>
      <c r="AC2084" s="144" t="n"/>
      <c r="AD2084" s="142" t="n"/>
      <c r="AE2084" s="142" t="n"/>
    </row>
    <row r="2085" ht="15" customHeight="1" thickBot="1">
      <c r="B2085" s="85" t="inlineStr">
        <is>
          <t>135MY2R</t>
        </is>
      </c>
      <c r="C2085" s="89">
        <f>SUMIF(数量表!D:H,B2085,数量表!H:H)</f>
        <v/>
      </c>
      <c r="D2085" t="n">
        <v>27</v>
      </c>
      <c r="E2085" t="n">
        <v>105</v>
      </c>
      <c r="F2085" s="86" t="n">
        <v>828</v>
      </c>
      <c r="G2085" t="inlineStr">
        <is>
          <t>×</t>
        </is>
      </c>
      <c r="H2085" s="87" t="n">
        <v>2</v>
      </c>
      <c r="I2085" s="214">
        <f>C2085*H2085</f>
        <v/>
      </c>
      <c r="J2085" s="29" t="n"/>
      <c r="K2085" s="106" t="n"/>
      <c r="L2085" s="97" t="n"/>
      <c r="M2085" s="97" t="n"/>
      <c r="N2085" s="105" t="inlineStr">
        <is>
          <t>27×105</t>
        </is>
      </c>
      <c r="O2085" s="99">
        <f>F2085</f>
        <v/>
      </c>
      <c r="P2085" s="99">
        <f>SUM(I2085)</f>
        <v/>
      </c>
      <c r="Q2085" s="117" t="n"/>
      <c r="R2085" s="118" t="n"/>
      <c r="S2085" s="118" t="n"/>
      <c r="T2085" s="119" t="n"/>
      <c r="U2085" s="120" t="n"/>
      <c r="V2085" s="120" t="n"/>
      <c r="W2085" s="121" t="n"/>
      <c r="X2085" s="122" t="n"/>
      <c r="Y2085" s="122" t="n"/>
      <c r="Z2085" s="143" t="n"/>
      <c r="AA2085" s="140" t="n"/>
      <c r="AB2085" s="140" t="n"/>
      <c r="AC2085" s="144" t="n"/>
      <c r="AD2085" s="142" t="n"/>
      <c r="AE2085" s="142" t="n"/>
    </row>
    <row r="2086" ht="15" customHeight="1" thickBot="1">
      <c r="B2086" s="85" t="inlineStr">
        <is>
          <t>135MY2R</t>
        </is>
      </c>
      <c r="C2086" s="89">
        <f>SUMIF(数量表!D:H,B2086,数量表!H:H)</f>
        <v/>
      </c>
      <c r="D2086" t="n">
        <v>27</v>
      </c>
      <c r="E2086" t="n">
        <v>105</v>
      </c>
      <c r="F2086" s="86" t="n">
        <v>576</v>
      </c>
      <c r="G2086" t="inlineStr">
        <is>
          <t>×</t>
        </is>
      </c>
      <c r="H2086" s="87" t="n">
        <v>2</v>
      </c>
      <c r="I2086" s="214">
        <f>C2086*H2086</f>
        <v/>
      </c>
      <c r="J2086" s="29" t="n"/>
      <c r="K2086" s="106" t="n"/>
      <c r="L2086" s="97" t="n"/>
      <c r="M2086" s="97" t="n"/>
      <c r="N2086" s="105" t="inlineStr">
        <is>
          <t>27×105</t>
        </is>
      </c>
      <c r="O2086" s="99">
        <f>F2086</f>
        <v/>
      </c>
      <c r="P2086" s="99">
        <f>SUM(I2086)</f>
        <v/>
      </c>
      <c r="Q2086" s="117" t="n"/>
      <c r="R2086" s="118" t="n"/>
      <c r="S2086" s="118" t="n"/>
      <c r="T2086" s="119" t="n"/>
      <c r="U2086" s="120" t="n"/>
      <c r="V2086" s="120" t="n"/>
      <c r="W2086" s="121" t="n"/>
      <c r="X2086" s="122" t="n"/>
      <c r="Y2086" s="122" t="n"/>
      <c r="Z2086" s="143" t="n"/>
      <c r="AA2086" s="140" t="n"/>
      <c r="AB2086" s="140" t="n"/>
      <c r="AC2086" s="144" t="n"/>
      <c r="AD2086" s="142" t="n"/>
      <c r="AE2086" s="142" t="n"/>
    </row>
    <row r="2087" ht="15" customHeight="1" thickBot="1">
      <c r="B2087" s="85" t="inlineStr">
        <is>
          <t>135MY2R</t>
        </is>
      </c>
      <c r="C2087" s="89">
        <f>SUMIF(数量表!D:H,B2087,数量表!H:H)</f>
        <v/>
      </c>
      <c r="D2087" t="n">
        <v>27</v>
      </c>
      <c r="E2087" t="n">
        <v>105</v>
      </c>
      <c r="F2087" s="86" t="n">
        <v>768</v>
      </c>
      <c r="G2087" t="inlineStr">
        <is>
          <t>×</t>
        </is>
      </c>
      <c r="H2087" s="87" t="n">
        <v>2</v>
      </c>
      <c r="I2087" s="214">
        <f>C2087*H2087</f>
        <v/>
      </c>
      <c r="J2087" s="29" t="n"/>
      <c r="K2087" s="106" t="n"/>
      <c r="L2087" s="97" t="n"/>
      <c r="M2087" s="97" t="n"/>
      <c r="N2087" s="105" t="inlineStr">
        <is>
          <t>27×105</t>
        </is>
      </c>
      <c r="O2087" s="99">
        <f>F2087</f>
        <v/>
      </c>
      <c r="P2087" s="99">
        <f>SUM(I2087)</f>
        <v/>
      </c>
      <c r="Q2087" s="117" t="n"/>
      <c r="R2087" s="118" t="n"/>
      <c r="S2087" s="118" t="n"/>
      <c r="T2087" s="119" t="n"/>
      <c r="U2087" s="120" t="n"/>
      <c r="V2087" s="120" t="n"/>
      <c r="W2087" s="121" t="n"/>
      <c r="X2087" s="122" t="n"/>
      <c r="Y2087" s="122" t="n"/>
      <c r="Z2087" s="143" t="n"/>
      <c r="AA2087" s="140" t="n"/>
      <c r="AB2087" s="140" t="n"/>
      <c r="AC2087" s="144" t="n"/>
      <c r="AD2087" s="142" t="n"/>
      <c r="AE2087" s="142" t="n"/>
    </row>
    <row r="2088" ht="15" customHeight="1" thickBot="1">
      <c r="B2088" s="85" t="inlineStr">
        <is>
          <t>135MY2R</t>
        </is>
      </c>
      <c r="C2088" s="89">
        <f>SUMIF(数量表!D:H,B2088,数量表!H:H)</f>
        <v/>
      </c>
      <c r="D2088" t="n">
        <v>27</v>
      </c>
      <c r="E2088" t="n">
        <v>105</v>
      </c>
      <c r="F2088" s="86" t="n">
        <v>788</v>
      </c>
      <c r="G2088" t="inlineStr">
        <is>
          <t>×</t>
        </is>
      </c>
      <c r="H2088" s="87" t="n">
        <v>2</v>
      </c>
      <c r="I2088" s="214">
        <f>C2088*H2088</f>
        <v/>
      </c>
      <c r="J2088" s="29" t="n"/>
      <c r="K2088" s="106" t="n"/>
      <c r="L2088" s="97" t="n"/>
      <c r="M2088" s="97" t="n"/>
      <c r="N2088" s="105" t="inlineStr">
        <is>
          <t>27×105</t>
        </is>
      </c>
      <c r="O2088" s="99">
        <f>F2088</f>
        <v/>
      </c>
      <c r="P2088" s="99">
        <f>SUM(I2088)</f>
        <v/>
      </c>
      <c r="Q2088" s="117" t="n"/>
      <c r="R2088" s="118" t="n"/>
      <c r="S2088" s="118" t="n"/>
      <c r="T2088" s="119" t="n"/>
      <c r="U2088" s="120" t="n"/>
      <c r="V2088" s="120" t="n"/>
      <c r="W2088" s="121" t="n"/>
      <c r="X2088" s="122" t="n"/>
      <c r="Y2088" s="122" t="n"/>
      <c r="Z2088" s="143" t="n"/>
      <c r="AA2088" s="140" t="n"/>
      <c r="AB2088" s="140" t="n"/>
      <c r="AC2088" s="144" t="n"/>
      <c r="AD2088" s="142" t="n"/>
      <c r="AE2088" s="142" t="n"/>
    </row>
    <row r="2089" ht="15" customHeight="1" thickBot="1">
      <c r="B2089" s="85" t="inlineStr">
        <is>
          <t>135MY2R</t>
        </is>
      </c>
      <c r="C2089" s="89">
        <f>SUMIF(数量表!D:H,B2089,数量表!H:H)</f>
        <v/>
      </c>
      <c r="D2089" s="89" t="n">
        <v>27</v>
      </c>
      <c r="E2089" s="89" t="n">
        <v>105</v>
      </c>
      <c r="F2089" s="90" t="n">
        <v>1798</v>
      </c>
      <c r="G2089" s="89" t="inlineStr">
        <is>
          <t>×</t>
        </is>
      </c>
      <c r="H2089" s="91" t="n">
        <v>3</v>
      </c>
      <c r="I2089" s="213">
        <f>C2089*H2089</f>
        <v/>
      </c>
      <c r="J2089" s="29" t="n"/>
      <c r="K2089" s="106" t="n"/>
      <c r="L2089" s="97" t="n"/>
      <c r="M2089" s="97" t="n"/>
      <c r="N2089" s="105" t="inlineStr">
        <is>
          <t>27×105</t>
        </is>
      </c>
      <c r="O2089" s="99">
        <f>F2089</f>
        <v/>
      </c>
      <c r="P2089" s="99">
        <f>SUM(I2089)</f>
        <v/>
      </c>
      <c r="Q2089" s="117" t="n"/>
      <c r="R2089" s="118" t="n"/>
      <c r="S2089" s="118" t="n"/>
      <c r="T2089" s="119" t="n"/>
      <c r="U2089" s="120" t="n"/>
      <c r="V2089" s="120" t="n"/>
      <c r="W2089" s="121" t="n"/>
      <c r="X2089" s="122" t="n"/>
      <c r="Y2089" s="122" t="n"/>
      <c r="Z2089" s="143" t="n"/>
      <c r="AA2089" s="140" t="n"/>
      <c r="AB2089" s="140" t="n"/>
      <c r="AC2089" s="144" t="n"/>
      <c r="AD2089" s="142" t="n"/>
      <c r="AE2089" s="142" t="n"/>
    </row>
    <row r="2090" ht="15" customHeight="1" thickBot="1">
      <c r="B2090" s="79" t="inlineStr">
        <is>
          <t>135MYH-L</t>
        </is>
      </c>
      <c r="C2090" s="89">
        <f>SUMIF(数量表!D:H,B2090,数量表!H:H)</f>
        <v/>
      </c>
      <c r="D2090" s="80" t="n">
        <v>27</v>
      </c>
      <c r="E2090" s="80" t="n">
        <v>105</v>
      </c>
      <c r="F2090" s="81" t="n">
        <v>400</v>
      </c>
      <c r="G2090" s="80" t="inlineStr">
        <is>
          <t>×</t>
        </is>
      </c>
      <c r="H2090" s="82" t="n">
        <v>1</v>
      </c>
      <c r="I2090" s="212">
        <f>C2090*H2090</f>
        <v/>
      </c>
      <c r="J2090" s="29" t="n"/>
      <c r="K2090" s="106" t="n"/>
      <c r="L2090" s="97" t="n"/>
      <c r="M2090" s="97" t="n"/>
      <c r="N2090" s="105" t="inlineStr">
        <is>
          <t>27×105</t>
        </is>
      </c>
      <c r="O2090" s="99">
        <f>F2090</f>
        <v/>
      </c>
      <c r="P2090" s="99">
        <f>SUM(I2090)</f>
        <v/>
      </c>
      <c r="Q2090" s="117" t="n"/>
      <c r="R2090" s="118" t="n"/>
      <c r="S2090" s="118" t="n"/>
      <c r="T2090" s="119" t="n"/>
      <c r="U2090" s="120" t="n"/>
      <c r="V2090" s="120" t="n"/>
      <c r="W2090" s="121" t="n"/>
      <c r="X2090" s="122" t="n"/>
      <c r="Y2090" s="122" t="n"/>
      <c r="Z2090" s="143" t="n"/>
      <c r="AA2090" s="140" t="n"/>
      <c r="AB2090" s="140" t="n"/>
      <c r="AC2090" s="144" t="n"/>
      <c r="AD2090" s="142" t="n"/>
      <c r="AE2090" s="142" t="n"/>
    </row>
    <row r="2091" ht="15" customHeight="1" thickBot="1">
      <c r="B2091" s="85" t="inlineStr">
        <is>
          <t>135MYH-L</t>
        </is>
      </c>
      <c r="C2091" s="89">
        <f>SUMIF(数量表!D:H,B2091,数量表!H:H)</f>
        <v/>
      </c>
      <c r="D2091" t="n">
        <v>27</v>
      </c>
      <c r="E2091" t="n">
        <v>105</v>
      </c>
      <c r="F2091" s="86" t="n">
        <v>800</v>
      </c>
      <c r="G2091" t="inlineStr">
        <is>
          <t>×</t>
        </is>
      </c>
      <c r="H2091" s="87" t="n">
        <v>2</v>
      </c>
      <c r="I2091" s="214">
        <f>C2091*H2091</f>
        <v/>
      </c>
      <c r="J2091" s="29" t="n"/>
      <c r="K2091" s="106" t="n"/>
      <c r="L2091" s="97" t="n"/>
      <c r="M2091" s="97" t="n"/>
      <c r="N2091" s="105" t="inlineStr">
        <is>
          <t>27×105</t>
        </is>
      </c>
      <c r="O2091" s="99">
        <f>F2091</f>
        <v/>
      </c>
      <c r="P2091" s="99">
        <f>SUM(I2091)</f>
        <v/>
      </c>
      <c r="Q2091" s="117" t="n"/>
      <c r="R2091" s="118" t="n"/>
      <c r="S2091" s="118" t="n"/>
      <c r="T2091" s="119" t="n"/>
      <c r="U2091" s="120" t="n"/>
      <c r="V2091" s="120" t="n"/>
      <c r="W2091" s="121" t="n"/>
      <c r="X2091" s="122" t="n"/>
      <c r="Y2091" s="122" t="n"/>
      <c r="Z2091" s="143" t="n"/>
      <c r="AA2091" s="140" t="n"/>
      <c r="AB2091" s="140" t="n"/>
      <c r="AC2091" s="144" t="n"/>
      <c r="AD2091" s="142" t="n"/>
      <c r="AE2091" s="142" t="n"/>
    </row>
    <row r="2092" ht="15" customHeight="1" thickBot="1">
      <c r="B2092" s="85" t="inlineStr">
        <is>
          <t>135MYH-L</t>
        </is>
      </c>
      <c r="C2092" s="89">
        <f>SUMIF(数量表!D:H,B2092,数量表!H:H)</f>
        <v/>
      </c>
      <c r="D2092" t="n">
        <v>27</v>
      </c>
      <c r="E2092" t="n">
        <v>105</v>
      </c>
      <c r="F2092" s="86" t="n">
        <v>576</v>
      </c>
      <c r="G2092" t="inlineStr">
        <is>
          <t>×</t>
        </is>
      </c>
      <c r="H2092" s="87" t="n">
        <v>2</v>
      </c>
      <c r="I2092" s="214">
        <f>C2092*H2092</f>
        <v/>
      </c>
      <c r="J2092" s="29" t="n"/>
      <c r="K2092" s="106" t="n"/>
      <c r="L2092" s="97" t="n"/>
      <c r="M2092" s="97" t="n"/>
      <c r="N2092" s="105" t="inlineStr">
        <is>
          <t>27×105</t>
        </is>
      </c>
      <c r="O2092" s="99">
        <f>F2092</f>
        <v/>
      </c>
      <c r="P2092" s="99">
        <f>SUM(I2092)</f>
        <v/>
      </c>
      <c r="Q2092" s="117" t="n"/>
      <c r="R2092" s="118" t="n"/>
      <c r="S2092" s="118" t="n"/>
      <c r="T2092" s="119" t="n"/>
      <c r="U2092" s="120" t="n"/>
      <c r="V2092" s="120" t="n"/>
      <c r="W2092" s="121" t="n"/>
      <c r="X2092" s="122" t="n"/>
      <c r="Y2092" s="122" t="n"/>
      <c r="Z2092" s="143" t="n"/>
      <c r="AA2092" s="140" t="n"/>
      <c r="AB2092" s="140" t="n"/>
      <c r="AC2092" s="144" t="n"/>
      <c r="AD2092" s="142" t="n"/>
      <c r="AE2092" s="142" t="n"/>
    </row>
    <row r="2093" ht="15" customHeight="1" thickBot="1">
      <c r="B2093" s="88" t="inlineStr">
        <is>
          <t>135MYH-L</t>
        </is>
      </c>
      <c r="C2093" s="89">
        <f>SUMIF(数量表!D:H,B2093,数量表!H:H)</f>
        <v/>
      </c>
      <c r="D2093" s="89" t="n">
        <v>27</v>
      </c>
      <c r="E2093" s="89" t="n">
        <v>105</v>
      </c>
      <c r="F2093" s="90" t="n">
        <v>768</v>
      </c>
      <c r="G2093" s="89" t="inlineStr">
        <is>
          <t>×</t>
        </is>
      </c>
      <c r="H2093" s="91" t="n">
        <v>1</v>
      </c>
      <c r="I2093" s="213">
        <f>C2093*H2093</f>
        <v/>
      </c>
      <c r="J2093" s="29" t="n"/>
      <c r="K2093" s="106" t="n"/>
      <c r="L2093" s="97" t="n"/>
      <c r="M2093" s="97" t="n"/>
      <c r="N2093" s="105" t="inlineStr">
        <is>
          <t>27×105</t>
        </is>
      </c>
      <c r="O2093" s="99">
        <f>F2093</f>
        <v/>
      </c>
      <c r="P2093" s="99">
        <f>SUM(I2093)</f>
        <v/>
      </c>
      <c r="Q2093" s="117" t="n"/>
      <c r="R2093" s="118" t="n"/>
      <c r="S2093" s="118" t="n"/>
      <c r="T2093" s="119" t="n"/>
      <c r="U2093" s="120" t="n"/>
      <c r="V2093" s="120" t="n"/>
      <c r="W2093" s="121" t="n"/>
      <c r="X2093" s="122" t="n"/>
      <c r="Y2093" s="122" t="n"/>
      <c r="Z2093" s="143" t="n"/>
      <c r="AA2093" s="140" t="n"/>
      <c r="AB2093" s="140" t="n"/>
      <c r="AC2093" s="144" t="n"/>
      <c r="AD2093" s="142" t="n"/>
      <c r="AE2093" s="142" t="n"/>
    </row>
    <row r="2094" ht="15" customHeight="1" thickBot="1">
      <c r="B2094" s="79" t="inlineStr">
        <is>
          <t>135MYH-R</t>
        </is>
      </c>
      <c r="C2094" s="89">
        <f>SUMIF(数量表!D:H,B2094,数量表!H:H)</f>
        <v/>
      </c>
      <c r="D2094" s="80" t="n">
        <v>27</v>
      </c>
      <c r="E2094" s="80" t="n">
        <v>105</v>
      </c>
      <c r="F2094" s="81" t="n">
        <v>400</v>
      </c>
      <c r="G2094" s="80" t="inlineStr">
        <is>
          <t>×</t>
        </is>
      </c>
      <c r="H2094" s="82" t="n">
        <v>1</v>
      </c>
      <c r="I2094" s="212">
        <f>C2094*H2094</f>
        <v/>
      </c>
      <c r="J2094" s="29" t="n"/>
      <c r="K2094" s="106" t="n"/>
      <c r="L2094" s="97" t="n"/>
      <c r="M2094" s="97" t="n"/>
      <c r="N2094" s="105" t="inlineStr">
        <is>
          <t>27×105</t>
        </is>
      </c>
      <c r="O2094" s="99">
        <f>F2094</f>
        <v/>
      </c>
      <c r="P2094" s="99">
        <f>SUM(I2094)</f>
        <v/>
      </c>
      <c r="Q2094" s="117" t="n"/>
      <c r="R2094" s="118" t="n"/>
      <c r="S2094" s="118" t="n"/>
      <c r="T2094" s="119" t="n"/>
      <c r="U2094" s="120" t="n"/>
      <c r="V2094" s="120" t="n"/>
      <c r="W2094" s="121" t="n"/>
      <c r="X2094" s="122" t="n"/>
      <c r="Y2094" s="122" t="n"/>
      <c r="Z2094" s="143" t="n"/>
      <c r="AA2094" s="140" t="n"/>
      <c r="AB2094" s="140" t="n"/>
      <c r="AC2094" s="144" t="n"/>
      <c r="AD2094" s="142" t="n"/>
      <c r="AE2094" s="142" t="n"/>
    </row>
    <row r="2095" ht="15" customHeight="1" thickBot="1">
      <c r="B2095" s="85" t="inlineStr">
        <is>
          <t>135MYH-R</t>
        </is>
      </c>
      <c r="C2095" s="89">
        <f>SUMIF(数量表!D:H,B2095,数量表!H:H)</f>
        <v/>
      </c>
      <c r="D2095" t="n">
        <v>27</v>
      </c>
      <c r="E2095" t="n">
        <v>105</v>
      </c>
      <c r="F2095" s="86" t="n">
        <v>800</v>
      </c>
      <c r="G2095" t="inlineStr">
        <is>
          <t>×</t>
        </is>
      </c>
      <c r="H2095" s="87" t="n">
        <v>2</v>
      </c>
      <c r="I2095" s="214">
        <f>C2095*H2095</f>
        <v/>
      </c>
      <c r="J2095" s="29" t="n"/>
      <c r="K2095" s="106" t="n"/>
      <c r="L2095" s="97" t="n"/>
      <c r="M2095" s="97" t="n"/>
      <c r="N2095" s="105" t="inlineStr">
        <is>
          <t>27×105</t>
        </is>
      </c>
      <c r="O2095" s="99">
        <f>F2095</f>
        <v/>
      </c>
      <c r="P2095" s="99">
        <f>SUM(I2095)</f>
        <v/>
      </c>
      <c r="Q2095" s="117" t="n"/>
      <c r="R2095" s="118" t="n"/>
      <c r="S2095" s="118" t="n"/>
      <c r="T2095" s="119" t="n"/>
      <c r="U2095" s="120" t="n"/>
      <c r="V2095" s="120" t="n"/>
      <c r="W2095" s="121" t="n"/>
      <c r="X2095" s="122" t="n"/>
      <c r="Y2095" s="122" t="n"/>
      <c r="Z2095" s="143" t="n"/>
      <c r="AA2095" s="140" t="n"/>
      <c r="AB2095" s="140" t="n"/>
      <c r="AC2095" s="144" t="n"/>
      <c r="AD2095" s="142" t="n"/>
      <c r="AE2095" s="142" t="n"/>
    </row>
    <row r="2096" ht="15" customHeight="1" thickBot="1">
      <c r="B2096" s="85" t="inlineStr">
        <is>
          <t>135MYH-R</t>
        </is>
      </c>
      <c r="C2096" s="89">
        <f>SUMIF(数量表!D:H,B2096,数量表!H:H)</f>
        <v/>
      </c>
      <c r="D2096" t="n">
        <v>27</v>
      </c>
      <c r="E2096" t="n">
        <v>105</v>
      </c>
      <c r="F2096" s="86" t="n">
        <v>576</v>
      </c>
      <c r="G2096" t="inlineStr">
        <is>
          <t>×</t>
        </is>
      </c>
      <c r="H2096" s="87" t="n">
        <v>2</v>
      </c>
      <c r="I2096" s="214">
        <f>C2096*H2096</f>
        <v/>
      </c>
      <c r="J2096" s="29" t="n"/>
      <c r="K2096" s="106" t="n"/>
      <c r="L2096" s="97" t="n"/>
      <c r="M2096" s="97" t="n"/>
      <c r="N2096" s="105" t="inlineStr">
        <is>
          <t>27×105</t>
        </is>
      </c>
      <c r="O2096" s="99">
        <f>F2096</f>
        <v/>
      </c>
      <c r="P2096" s="99">
        <f>SUM(I2096)</f>
        <v/>
      </c>
      <c r="Q2096" s="117" t="n"/>
      <c r="R2096" s="118" t="n"/>
      <c r="S2096" s="118" t="n"/>
      <c r="T2096" s="119" t="n"/>
      <c r="U2096" s="120" t="n"/>
      <c r="V2096" s="120" t="n"/>
      <c r="W2096" s="121" t="n"/>
      <c r="X2096" s="122" t="n"/>
      <c r="Y2096" s="122" t="n"/>
      <c r="Z2096" s="143" t="n"/>
      <c r="AA2096" s="140" t="n"/>
      <c r="AB2096" s="140" t="n"/>
      <c r="AC2096" s="144" t="n"/>
      <c r="AD2096" s="142" t="n"/>
      <c r="AE2096" s="142" t="n"/>
    </row>
    <row r="2097" ht="15" customHeight="1" thickBot="1">
      <c r="B2097" s="88" t="inlineStr">
        <is>
          <t>135MYH-R</t>
        </is>
      </c>
      <c r="C2097" s="89">
        <f>SUMIF(数量表!D:H,B2097,数量表!H:H)</f>
        <v/>
      </c>
      <c r="D2097" s="89" t="n">
        <v>27</v>
      </c>
      <c r="E2097" s="89" t="n">
        <v>105</v>
      </c>
      <c r="F2097" s="90" t="n">
        <v>768</v>
      </c>
      <c r="G2097" s="89" t="inlineStr">
        <is>
          <t>×</t>
        </is>
      </c>
      <c r="H2097" s="91" t="n">
        <v>1</v>
      </c>
      <c r="I2097" s="213">
        <f>C2097*H2097</f>
        <v/>
      </c>
      <c r="J2097" s="29" t="n"/>
      <c r="K2097" s="106" t="n"/>
      <c r="L2097" s="97" t="n"/>
      <c r="M2097" s="97" t="n"/>
      <c r="N2097" s="105" t="inlineStr">
        <is>
          <t>27×105</t>
        </is>
      </c>
      <c r="O2097" s="99">
        <f>F2097</f>
        <v/>
      </c>
      <c r="P2097" s="99">
        <f>SUM(I2097)</f>
        <v/>
      </c>
      <c r="Q2097" s="117" t="n"/>
      <c r="R2097" s="118" t="n"/>
      <c r="S2097" s="118" t="n"/>
      <c r="T2097" s="119" t="n"/>
      <c r="U2097" s="120" t="n"/>
      <c r="V2097" s="120" t="n"/>
      <c r="W2097" s="121" t="n"/>
      <c r="X2097" s="122" t="n"/>
      <c r="Y2097" s="122" t="n"/>
      <c r="Z2097" s="143" t="n"/>
      <c r="AA2097" s="140" t="n"/>
      <c r="AB2097" s="140" t="n"/>
      <c r="AC2097" s="144" t="n"/>
      <c r="AD2097" s="142" t="n"/>
      <c r="AE2097" s="142" t="n"/>
    </row>
    <row r="2098" ht="15" customHeight="1" thickBot="1">
      <c r="B2098" s="79" t="inlineStr">
        <is>
          <t>135MYHL-L</t>
        </is>
      </c>
      <c r="C2098" s="89">
        <f>SUMIF(数量表!D:H,B2098,数量表!H:H)</f>
        <v/>
      </c>
      <c r="D2098" s="80" t="n">
        <v>27</v>
      </c>
      <c r="E2098" s="80" t="n">
        <v>105</v>
      </c>
      <c r="F2098" s="81" t="n">
        <v>400</v>
      </c>
      <c r="G2098" s="80" t="inlineStr">
        <is>
          <t>×</t>
        </is>
      </c>
      <c r="H2098" s="82" t="n">
        <v>1</v>
      </c>
      <c r="I2098" s="212">
        <f>C2098*H2098</f>
        <v/>
      </c>
      <c r="J2098" s="29" t="n"/>
      <c r="K2098" s="106" t="n"/>
      <c r="L2098" s="97" t="n"/>
      <c r="M2098" s="97" t="n"/>
      <c r="N2098" s="105" t="inlineStr">
        <is>
          <t>27×105</t>
        </is>
      </c>
      <c r="O2098" s="99">
        <f>F2098</f>
        <v/>
      </c>
      <c r="P2098" s="99">
        <f>SUM(I2098)</f>
        <v/>
      </c>
      <c r="Q2098" s="117" t="n"/>
      <c r="R2098" s="118" t="n"/>
      <c r="S2098" s="118" t="n"/>
      <c r="T2098" s="119" t="n"/>
      <c r="U2098" s="120" t="n"/>
      <c r="V2098" s="120" t="n"/>
      <c r="W2098" s="121" t="n"/>
      <c r="X2098" s="122" t="n"/>
      <c r="Y2098" s="122" t="n"/>
      <c r="Z2098" s="143" t="n"/>
      <c r="AA2098" s="140" t="n"/>
      <c r="AB2098" s="140" t="n"/>
      <c r="AC2098" s="144" t="n"/>
      <c r="AD2098" s="142" t="n"/>
      <c r="AE2098" s="142" t="n"/>
    </row>
    <row r="2099" ht="15" customHeight="1" thickBot="1">
      <c r="B2099" s="85" t="inlineStr">
        <is>
          <t>135MYHL-L</t>
        </is>
      </c>
      <c r="C2099" s="89">
        <f>SUMIF(数量表!D:H,B2099,数量表!H:H)</f>
        <v/>
      </c>
      <c r="D2099" t="n">
        <v>27</v>
      </c>
      <c r="E2099" t="n">
        <v>105</v>
      </c>
      <c r="F2099" s="86" t="n">
        <v>760</v>
      </c>
      <c r="G2099" t="inlineStr">
        <is>
          <t>×</t>
        </is>
      </c>
      <c r="H2099" s="87" t="n">
        <v>2</v>
      </c>
      <c r="I2099" s="214">
        <f>C2099*H2099</f>
        <v/>
      </c>
      <c r="J2099" s="29" t="n"/>
      <c r="K2099" s="106" t="n"/>
      <c r="L2099" s="97" t="n"/>
      <c r="M2099" s="97" t="n"/>
      <c r="N2099" s="105" t="inlineStr">
        <is>
          <t>27×105</t>
        </is>
      </c>
      <c r="O2099" s="99">
        <f>F2099</f>
        <v/>
      </c>
      <c r="P2099" s="99">
        <f>SUM(I2099)</f>
        <v/>
      </c>
      <c r="Q2099" s="117" t="n"/>
      <c r="R2099" s="118" t="n"/>
      <c r="S2099" s="118" t="n"/>
      <c r="T2099" s="119" t="n"/>
      <c r="U2099" s="120" t="n"/>
      <c r="V2099" s="120" t="n"/>
      <c r="W2099" s="121" t="n"/>
      <c r="X2099" s="122" t="n"/>
      <c r="Y2099" s="122" t="n"/>
      <c r="Z2099" s="143" t="n"/>
      <c r="AA2099" s="140" t="n"/>
      <c r="AB2099" s="140" t="n"/>
      <c r="AC2099" s="144" t="n"/>
      <c r="AD2099" s="142" t="n"/>
      <c r="AE2099" s="142" t="n"/>
    </row>
    <row r="2100" ht="15" customHeight="1" thickBot="1">
      <c r="B2100" s="85" t="inlineStr">
        <is>
          <t>135MYHL-L</t>
        </is>
      </c>
      <c r="C2100" s="89">
        <f>SUMIF(数量表!D:H,B2100,数量表!H:H)</f>
        <v/>
      </c>
      <c r="D2100" t="n">
        <v>27</v>
      </c>
      <c r="E2100" t="n">
        <v>105</v>
      </c>
      <c r="F2100" s="86" t="n">
        <v>576</v>
      </c>
      <c r="G2100" t="inlineStr">
        <is>
          <t>×</t>
        </is>
      </c>
      <c r="H2100" s="87" t="n">
        <v>2</v>
      </c>
      <c r="I2100" s="214">
        <f>C2100*H2100</f>
        <v/>
      </c>
      <c r="J2100" s="29" t="n"/>
      <c r="K2100" s="106" t="n"/>
      <c r="L2100" s="97" t="n"/>
      <c r="M2100" s="97" t="n"/>
      <c r="N2100" s="105" t="inlineStr">
        <is>
          <t>27×105</t>
        </is>
      </c>
      <c r="O2100" s="99">
        <f>F2100</f>
        <v/>
      </c>
      <c r="P2100" s="99">
        <f>SUM(I2100)</f>
        <v/>
      </c>
      <c r="Q2100" s="117" t="n"/>
      <c r="R2100" s="118" t="n"/>
      <c r="S2100" s="118" t="n"/>
      <c r="T2100" s="119" t="n"/>
      <c r="U2100" s="120" t="n"/>
      <c r="V2100" s="120" t="n"/>
      <c r="W2100" s="121" t="n"/>
      <c r="X2100" s="122" t="n"/>
      <c r="Y2100" s="122" t="n"/>
      <c r="Z2100" s="143" t="n"/>
      <c r="AA2100" s="140" t="n"/>
      <c r="AB2100" s="140" t="n"/>
      <c r="AC2100" s="144" t="n"/>
      <c r="AD2100" s="142" t="n"/>
      <c r="AE2100" s="142" t="n"/>
    </row>
    <row r="2101" ht="15" customHeight="1" thickBot="1">
      <c r="B2101" s="85" t="inlineStr">
        <is>
          <t>135MYHL-L</t>
        </is>
      </c>
      <c r="C2101" s="89">
        <f>SUMIF(数量表!D:H,B2101,数量表!H:H)</f>
        <v/>
      </c>
      <c r="D2101" t="n">
        <v>27</v>
      </c>
      <c r="E2101" t="n">
        <v>105</v>
      </c>
      <c r="F2101" s="86" t="n">
        <v>768</v>
      </c>
      <c r="G2101" t="inlineStr">
        <is>
          <t>×</t>
        </is>
      </c>
      <c r="H2101" s="87" t="n">
        <v>1</v>
      </c>
      <c r="I2101" s="214">
        <f>C2101*H2101</f>
        <v/>
      </c>
      <c r="J2101" s="29" t="n"/>
      <c r="K2101" s="107" t="n"/>
      <c r="L2101" s="108" t="n"/>
      <c r="M2101" s="108" t="n"/>
      <c r="N2101" s="109" t="inlineStr">
        <is>
          <t>27x105</t>
        </is>
      </c>
      <c r="O2101" s="99">
        <f>F2101</f>
        <v/>
      </c>
      <c r="P2101" s="99">
        <f>SUM(I2101)</f>
        <v/>
      </c>
      <c r="Q2101" s="129" t="n"/>
      <c r="R2101" s="130" t="n"/>
      <c r="S2101" s="130" t="n"/>
      <c r="T2101" s="131" t="n"/>
      <c r="U2101" s="132" t="n"/>
      <c r="V2101" s="132" t="n"/>
      <c r="W2101" s="133" t="n"/>
      <c r="X2101" s="134" t="n"/>
      <c r="Y2101" s="134" t="n"/>
      <c r="Z2101" s="151" t="n"/>
      <c r="AA2101" s="152" t="n"/>
      <c r="AB2101" s="152" t="n"/>
      <c r="AC2101" s="153" t="n"/>
      <c r="AD2101" s="154" t="n"/>
      <c r="AE2101" s="154" t="n"/>
    </row>
    <row r="2102" ht="15" customHeight="1" thickBot="1">
      <c r="B2102" s="88" t="inlineStr">
        <is>
          <t>135MYHL-L</t>
        </is>
      </c>
      <c r="C2102" s="89">
        <f>SUMIF(数量表!D:H,B2102,数量表!H:H)</f>
        <v/>
      </c>
      <c r="D2102" s="89" t="n">
        <v>27</v>
      </c>
      <c r="E2102" s="89" t="n">
        <v>105</v>
      </c>
      <c r="F2102" s="90" t="n">
        <v>1798</v>
      </c>
      <c r="G2102" s="89" t="inlineStr">
        <is>
          <t>×</t>
        </is>
      </c>
      <c r="H2102" s="91" t="n">
        <v>1</v>
      </c>
      <c r="I2102" s="213">
        <f>C2102*H2102</f>
        <v/>
      </c>
      <c r="J2102" s="29" t="n"/>
      <c r="K2102" s="96" t="n"/>
      <c r="L2102" s="97" t="n"/>
      <c r="M2102" s="97" t="n"/>
      <c r="N2102" s="98" t="inlineStr">
        <is>
          <t>27x105</t>
        </is>
      </c>
      <c r="O2102" s="99">
        <f>F2102</f>
        <v/>
      </c>
      <c r="P2102" s="99">
        <f>SUM(I2102)</f>
        <v/>
      </c>
      <c r="Q2102" s="117" t="n"/>
      <c r="R2102" s="118" t="n"/>
      <c r="S2102" s="118" t="n"/>
      <c r="T2102" s="119" t="n"/>
      <c r="U2102" s="120" t="n"/>
      <c r="V2102" s="120" t="n"/>
      <c r="W2102" s="121" t="n"/>
      <c r="X2102" s="122" t="n"/>
      <c r="Y2102" s="122" t="n"/>
      <c r="Z2102" s="143" t="n"/>
      <c r="AA2102" s="140" t="n"/>
      <c r="AB2102" s="140" t="n"/>
      <c r="AC2102" s="144" t="n"/>
      <c r="AD2102" s="142" t="n"/>
      <c r="AE2102" s="142" t="n"/>
    </row>
    <row r="2103" ht="15" customHeight="1" thickBot="1">
      <c r="B2103" s="79" t="inlineStr">
        <is>
          <t>135MYHR-R</t>
        </is>
      </c>
      <c r="C2103" s="89">
        <f>SUMIF(数量表!D:H,B2103,数量表!H:H)</f>
        <v/>
      </c>
      <c r="D2103" s="80" t="n">
        <v>27</v>
      </c>
      <c r="E2103" s="80" t="n">
        <v>105</v>
      </c>
      <c r="F2103" s="81" t="n">
        <v>400</v>
      </c>
      <c r="G2103" s="80" t="inlineStr">
        <is>
          <t>×</t>
        </is>
      </c>
      <c r="H2103" s="82" t="n">
        <v>1</v>
      </c>
      <c r="I2103" s="212">
        <f>C2103*H2103</f>
        <v/>
      </c>
      <c r="J2103" s="29" t="n"/>
      <c r="K2103" s="101" t="n"/>
      <c r="L2103" s="102" t="n"/>
      <c r="M2103" s="102" t="n"/>
      <c r="N2103" s="103" t="n"/>
      <c r="O2103" s="99">
        <f>F2103</f>
        <v/>
      </c>
      <c r="P2103" s="99">
        <f>SUM(I2103)</f>
        <v/>
      </c>
      <c r="Q2103" s="123" t="n"/>
      <c r="R2103" s="124" t="n"/>
      <c r="S2103" s="124" t="n"/>
      <c r="T2103" s="125" t="n"/>
      <c r="U2103" s="126" t="n"/>
      <c r="V2103" s="126" t="n"/>
      <c r="W2103" s="127" t="n"/>
      <c r="X2103" s="145" t="n"/>
      <c r="Y2103" s="145" t="n"/>
      <c r="Z2103" s="146" t="n"/>
      <c r="AA2103" s="147" t="n"/>
      <c r="AB2103" s="147" t="n"/>
      <c r="AC2103" s="199" t="n"/>
      <c r="AD2103" s="200" t="n"/>
      <c r="AE2103" s="200" t="n"/>
    </row>
    <row r="2104" ht="15" customHeight="1" thickBot="1">
      <c r="B2104" s="85" t="inlineStr">
        <is>
          <t>135MYHR-R</t>
        </is>
      </c>
      <c r="C2104" s="89">
        <f>SUMIF(数量表!D:H,B2104,数量表!H:H)</f>
        <v/>
      </c>
      <c r="D2104" t="n">
        <v>27</v>
      </c>
      <c r="E2104" t="n">
        <v>105</v>
      </c>
      <c r="F2104" s="86" t="n">
        <v>760</v>
      </c>
      <c r="G2104" t="inlineStr">
        <is>
          <t>×</t>
        </is>
      </c>
      <c r="H2104" s="87" t="n">
        <v>2</v>
      </c>
      <c r="I2104" s="214">
        <f>C2104*H2104</f>
        <v/>
      </c>
      <c r="J2104" s="29" t="n"/>
      <c r="K2104" s="96" t="n"/>
      <c r="L2104" s="97" t="n"/>
      <c r="M2104" s="97" t="n"/>
      <c r="N2104" s="98" t="inlineStr">
        <is>
          <t>27×105</t>
        </is>
      </c>
      <c r="O2104" s="99">
        <f>F2104</f>
        <v/>
      </c>
      <c r="P2104" s="99">
        <f>SUM(I2104)</f>
        <v/>
      </c>
      <c r="Q2104" s="117" t="n"/>
      <c r="R2104" s="118" t="n"/>
      <c r="S2104" s="118" t="n"/>
      <c r="T2104" s="119" t="n"/>
      <c r="U2104" s="120" t="n"/>
      <c r="V2104" s="120" t="n"/>
      <c r="W2104" s="121" t="n"/>
      <c r="X2104" s="122" t="n"/>
      <c r="Y2104" s="122" t="n"/>
      <c r="Z2104" s="143" t="n"/>
      <c r="AA2104" s="140" t="n"/>
      <c r="AB2104" s="140" t="n"/>
      <c r="AC2104" s="144" t="n"/>
      <c r="AD2104" s="142" t="n"/>
      <c r="AE2104" s="142" t="n"/>
    </row>
    <row r="2105" ht="15" customHeight="1" thickBot="1">
      <c r="B2105" s="85" t="inlineStr">
        <is>
          <t>135MYHR-R</t>
        </is>
      </c>
      <c r="C2105" s="89">
        <f>SUMIF(数量表!D:H,B2105,数量表!H:H)</f>
        <v/>
      </c>
      <c r="D2105" t="n">
        <v>27</v>
      </c>
      <c r="E2105" t="n">
        <v>105</v>
      </c>
      <c r="F2105" s="86" t="n">
        <v>576</v>
      </c>
      <c r="G2105" t="inlineStr">
        <is>
          <t>×</t>
        </is>
      </c>
      <c r="H2105" s="87" t="n">
        <v>2</v>
      </c>
      <c r="I2105" s="214">
        <f>C2105*H2105</f>
        <v/>
      </c>
      <c r="J2105" s="29" t="n"/>
      <c r="K2105" s="96" t="n"/>
      <c r="L2105" s="97" t="n"/>
      <c r="M2105" s="97" t="n"/>
      <c r="N2105" s="98" t="inlineStr">
        <is>
          <t>27×105</t>
        </is>
      </c>
      <c r="O2105" s="99">
        <f>F2105</f>
        <v/>
      </c>
      <c r="P2105" s="99">
        <f>SUM(I2105)</f>
        <v/>
      </c>
      <c r="Q2105" s="117" t="n"/>
      <c r="R2105" s="118" t="n"/>
      <c r="S2105" s="118" t="n"/>
      <c r="T2105" s="119" t="n"/>
      <c r="U2105" s="120" t="n"/>
      <c r="V2105" s="120" t="n"/>
      <c r="W2105" s="121" t="n"/>
      <c r="X2105" s="122" t="n"/>
      <c r="Y2105" s="122" t="n"/>
      <c r="Z2105" s="143" t="n"/>
      <c r="AA2105" s="140" t="n"/>
      <c r="AB2105" s="140" t="n"/>
      <c r="AC2105" s="144" t="n"/>
      <c r="AD2105" s="142" t="n"/>
      <c r="AE2105" s="142" t="n"/>
    </row>
    <row r="2106" ht="15" customHeight="1" thickBot="1">
      <c r="B2106" s="85" t="inlineStr">
        <is>
          <t>135MYHR-R</t>
        </is>
      </c>
      <c r="C2106" s="89">
        <f>SUMIF(数量表!D:H,B2106,数量表!H:H)</f>
        <v/>
      </c>
      <c r="D2106" t="n">
        <v>27</v>
      </c>
      <c r="E2106" t="n">
        <v>105</v>
      </c>
      <c r="F2106" s="86" t="n">
        <v>768</v>
      </c>
      <c r="G2106" t="inlineStr">
        <is>
          <t>×</t>
        </is>
      </c>
      <c r="H2106" s="87" t="n">
        <v>1</v>
      </c>
      <c r="I2106" s="214">
        <f>C2106*H2106</f>
        <v/>
      </c>
      <c r="J2106" s="29" t="n"/>
      <c r="K2106" s="96" t="n"/>
      <c r="L2106" s="97" t="n"/>
      <c r="M2106" s="97" t="n"/>
      <c r="N2106" s="98" t="inlineStr">
        <is>
          <t>27×105</t>
        </is>
      </c>
      <c r="O2106" s="99">
        <f>F2106</f>
        <v/>
      </c>
      <c r="P2106" s="99">
        <f>SUM(I2106)</f>
        <v/>
      </c>
      <c r="Q2106" s="117" t="n"/>
      <c r="R2106" s="118" t="n"/>
      <c r="S2106" s="118" t="n"/>
      <c r="T2106" s="119" t="n"/>
      <c r="U2106" s="120" t="n"/>
      <c r="V2106" s="120" t="n"/>
      <c r="W2106" s="121" t="n"/>
      <c r="X2106" s="122" t="n"/>
      <c r="Y2106" s="122" t="n"/>
      <c r="Z2106" s="143" t="n"/>
      <c r="AA2106" s="140" t="n"/>
      <c r="AB2106" s="140" t="n"/>
      <c r="AC2106" s="144" t="n"/>
      <c r="AD2106" s="142" t="n"/>
      <c r="AE2106" s="142" t="n"/>
    </row>
    <row r="2107" ht="15" customHeight="1" thickBot="1">
      <c r="B2107" s="88" t="inlineStr">
        <is>
          <t>135MYHR-R</t>
        </is>
      </c>
      <c r="C2107" s="89">
        <f>SUMIF(数量表!D:H,B2107,数量表!H:H)</f>
        <v/>
      </c>
      <c r="D2107" s="89" t="n">
        <v>27</v>
      </c>
      <c r="E2107" s="89" t="n">
        <v>105</v>
      </c>
      <c r="F2107" s="90" t="n">
        <v>1798</v>
      </c>
      <c r="G2107" s="89" t="inlineStr">
        <is>
          <t>×</t>
        </is>
      </c>
      <c r="H2107" s="91" t="n">
        <v>1</v>
      </c>
      <c r="I2107" s="213">
        <f>C2107*H2107</f>
        <v/>
      </c>
      <c r="J2107" s="29" t="n"/>
      <c r="K2107" s="96" t="n"/>
      <c r="L2107" s="97" t="n"/>
      <c r="M2107" s="97" t="n"/>
      <c r="N2107" s="98" t="inlineStr">
        <is>
          <t>27×105</t>
        </is>
      </c>
      <c r="O2107" s="99">
        <f>F2107</f>
        <v/>
      </c>
      <c r="P2107" s="99">
        <f>SUM(I2107)</f>
        <v/>
      </c>
      <c r="Q2107" s="117" t="n"/>
      <c r="R2107" s="118" t="n"/>
      <c r="S2107" s="118" t="n"/>
      <c r="T2107" s="119" t="n"/>
      <c r="U2107" s="120" t="n"/>
      <c r="V2107" s="120" t="n"/>
      <c r="W2107" s="121" t="n"/>
      <c r="X2107" s="122" t="n"/>
      <c r="Y2107" s="122" t="n"/>
      <c r="Z2107" s="143" t="n"/>
      <c r="AA2107" s="140" t="n"/>
      <c r="AB2107" s="140" t="n"/>
      <c r="AC2107" s="144" t="n"/>
      <c r="AD2107" s="142" t="n"/>
      <c r="AE2107" s="142" t="n"/>
    </row>
    <row r="2108" ht="15" customHeight="1" thickBot="1">
      <c r="B2108" s="79" t="inlineStr">
        <is>
          <t>LO03</t>
        </is>
      </c>
      <c r="C2108" s="89">
        <f>SUMIF(数量表!D:H,B2108,数量表!H:H)</f>
        <v/>
      </c>
      <c r="D2108" s="80" t="n">
        <v>27</v>
      </c>
      <c r="E2108" s="80" t="n">
        <v>105</v>
      </c>
      <c r="F2108" s="81" t="n">
        <v>413</v>
      </c>
      <c r="G2108" s="80" t="n"/>
      <c r="H2108" s="80" t="n">
        <v>2</v>
      </c>
      <c r="I2108" s="212">
        <f>C2108*H2108</f>
        <v/>
      </c>
      <c r="J2108" s="29" t="n"/>
      <c r="K2108" s="96" t="n"/>
      <c r="L2108" s="97" t="n"/>
      <c r="M2108" s="97" t="n"/>
      <c r="N2108" s="98" t="inlineStr">
        <is>
          <t>27×105</t>
        </is>
      </c>
      <c r="O2108" s="99">
        <f>F2108</f>
        <v/>
      </c>
      <c r="P2108" s="99">
        <f>SUM(I2108)</f>
        <v/>
      </c>
      <c r="Q2108" s="117" t="n"/>
      <c r="R2108" s="118" t="n"/>
      <c r="S2108" s="118" t="n"/>
      <c r="T2108" s="119" t="n"/>
      <c r="U2108" s="120" t="n"/>
      <c r="V2108" s="120" t="n"/>
      <c r="W2108" s="121" t="n"/>
      <c r="X2108" s="122" t="n"/>
      <c r="Y2108" s="122" t="n"/>
      <c r="Z2108" s="143" t="n"/>
      <c r="AA2108" s="140" t="n"/>
      <c r="AB2108" s="140" t="n"/>
      <c r="AC2108" s="144" t="n"/>
      <c r="AD2108" s="142" t="n"/>
      <c r="AE2108" s="142" t="n"/>
    </row>
    <row r="2109" ht="15" customHeight="1" thickBot="1">
      <c r="B2109" s="85" t="inlineStr">
        <is>
          <t>LO03</t>
        </is>
      </c>
      <c r="C2109" s="89">
        <f>SUMIF(数量表!D:H,B2109,数量表!H:H)</f>
        <v/>
      </c>
      <c r="D2109" t="n">
        <v>27</v>
      </c>
      <c r="E2109" t="n">
        <v>105</v>
      </c>
      <c r="F2109" s="86" t="n">
        <v>799.5</v>
      </c>
      <c r="H2109" t="n">
        <v>2</v>
      </c>
      <c r="I2109" s="214">
        <f>C2109*H2109</f>
        <v/>
      </c>
      <c r="J2109" s="29" t="n"/>
      <c r="K2109" s="96" t="n"/>
      <c r="L2109" s="97" t="n"/>
      <c r="M2109" s="97" t="n"/>
      <c r="N2109" s="98" t="inlineStr">
        <is>
          <t>27×105</t>
        </is>
      </c>
      <c r="O2109" s="99">
        <f>F2109</f>
        <v/>
      </c>
      <c r="P2109" s="99">
        <f>SUM(I2109)</f>
        <v/>
      </c>
      <c r="Q2109" s="117" t="n"/>
      <c r="R2109" s="118" t="n"/>
      <c r="S2109" s="118" t="n"/>
      <c r="T2109" s="119" t="n"/>
      <c r="U2109" s="120" t="n"/>
      <c r="V2109" s="120" t="n"/>
      <c r="W2109" s="121" t="n"/>
      <c r="X2109" s="122" t="n"/>
      <c r="Y2109" s="122" t="n"/>
      <c r="Z2109" s="143" t="n"/>
      <c r="AA2109" s="140" t="n"/>
      <c r="AB2109" s="140" t="n"/>
      <c r="AC2109" s="144" t="n"/>
      <c r="AD2109" s="142" t="n"/>
      <c r="AE2109" s="142" t="n"/>
    </row>
    <row r="2110" ht="15" customHeight="1" thickBot="1">
      <c r="B2110" s="88" t="inlineStr">
        <is>
          <t>LO03</t>
        </is>
      </c>
      <c r="C2110" s="89">
        <f>SUMIF(数量表!D:H,B2110,数量表!H:H)</f>
        <v/>
      </c>
      <c r="D2110" s="89" t="n">
        <v>45</v>
      </c>
      <c r="E2110" s="89" t="n">
        <v>105</v>
      </c>
      <c r="F2110" s="90" t="n">
        <v>467</v>
      </c>
      <c r="G2110" s="89" t="n"/>
      <c r="H2110" s="91" t="n">
        <v>1</v>
      </c>
      <c r="I2110" s="213">
        <f>C2110*H2110</f>
        <v/>
      </c>
      <c r="J2110" s="100" t="n"/>
      <c r="K2110" s="96" t="n"/>
      <c r="L2110" s="97" t="n"/>
      <c r="M2110" s="97" t="n"/>
      <c r="N2110" s="98" t="n"/>
      <c r="O2110" s="99" t="n"/>
      <c r="P2110" s="99" t="n"/>
      <c r="Q2110" s="117" t="n"/>
      <c r="R2110" s="118" t="n"/>
      <c r="S2110" s="118" t="n"/>
      <c r="T2110" s="119" t="n"/>
      <c r="U2110" s="120" t="n"/>
      <c r="V2110" s="120" t="n"/>
      <c r="W2110" s="121" t="n"/>
      <c r="X2110" s="122" t="n"/>
      <c r="Y2110" s="122" t="n"/>
      <c r="Z2110" s="143" t="n"/>
      <c r="AA2110" s="140" t="n"/>
      <c r="AB2110" s="140" t="n"/>
      <c r="AC2110" s="144" t="inlineStr">
        <is>
          <t>45x105</t>
        </is>
      </c>
      <c r="AD2110" s="142">
        <f>F2110</f>
        <v/>
      </c>
      <c r="AE2110" s="142">
        <f>I2110</f>
        <v/>
      </c>
    </row>
    <row r="2111">
      <c r="B2111" s="79" t="inlineStr">
        <is>
          <t>4Z11</t>
        </is>
      </c>
      <c r="C2111" s="80">
        <f>SUMIF(数量表!D:H,B2111,数量表!H:H)</f>
        <v/>
      </c>
      <c r="D2111" s="80" t="n">
        <v>27</v>
      </c>
      <c r="E2111" s="80" t="n">
        <v>105</v>
      </c>
      <c r="F2111" s="81" t="n">
        <v>962</v>
      </c>
      <c r="G2111" s="80" t="n"/>
      <c r="H2111" s="82" t="n">
        <v>1</v>
      </c>
      <c r="I2111" s="212">
        <f>C2111*H2111</f>
        <v/>
      </c>
      <c r="J2111" s="29" t="n"/>
      <c r="K2111" s="96" t="n"/>
      <c r="L2111" s="97" t="n"/>
      <c r="M2111" s="97" t="n"/>
      <c r="N2111" s="98" t="inlineStr">
        <is>
          <t>27×105</t>
        </is>
      </c>
      <c r="O2111" s="99">
        <f>F2111</f>
        <v/>
      </c>
      <c r="P2111" s="99">
        <f>SUM(I2111)</f>
        <v/>
      </c>
      <c r="Q2111" s="117" t="n"/>
      <c r="R2111" s="118" t="n"/>
      <c r="S2111" s="118" t="n"/>
      <c r="T2111" s="119" t="n"/>
      <c r="U2111" s="120" t="n"/>
      <c r="V2111" s="120" t="n"/>
      <c r="W2111" s="121" t="n"/>
      <c r="X2111" s="122" t="n"/>
      <c r="Y2111" s="122" t="n"/>
      <c r="Z2111" s="143" t="n"/>
      <c r="AA2111" s="140" t="n"/>
      <c r="AB2111" s="140" t="n"/>
      <c r="AC2111" s="144" t="n"/>
      <c r="AD2111" s="142" t="n"/>
      <c r="AE2111" s="142" t="n"/>
    </row>
    <row r="2112">
      <c r="B2112" s="85" t="inlineStr">
        <is>
          <t>4Z11</t>
        </is>
      </c>
      <c r="C2112">
        <f>SUMIF(数量表!D:H,B2112,数量表!H:H)</f>
        <v/>
      </c>
      <c r="D2112" t="n">
        <v>27</v>
      </c>
      <c r="E2112" t="n">
        <v>105</v>
      </c>
      <c r="F2112" s="86" t="n">
        <v>800</v>
      </c>
      <c r="H2112" s="87" t="n">
        <v>2</v>
      </c>
      <c r="I2112" s="214">
        <f>C2112*H2112</f>
        <v/>
      </c>
      <c r="J2112" s="29" t="n"/>
      <c r="K2112" s="96" t="n"/>
      <c r="L2112" s="97" t="n"/>
      <c r="M2112" s="97" t="n"/>
      <c r="N2112" s="98" t="inlineStr">
        <is>
          <t>27×105</t>
        </is>
      </c>
      <c r="O2112" s="99">
        <f>F2112</f>
        <v/>
      </c>
      <c r="P2112" s="99">
        <f>SUM(I2112)</f>
        <v/>
      </c>
      <c r="Q2112" s="117" t="n"/>
      <c r="R2112" s="118" t="n"/>
      <c r="S2112" s="118" t="n"/>
      <c r="T2112" s="119" t="n"/>
      <c r="U2112" s="120" t="n"/>
      <c r="V2112" s="120" t="n"/>
      <c r="W2112" s="121" t="n"/>
      <c r="X2112" s="122" t="n"/>
      <c r="Y2112" s="122" t="n"/>
      <c r="Z2112" s="143" t="n"/>
      <c r="AA2112" s="140" t="n"/>
      <c r="AB2112" s="140" t="n"/>
      <c r="AC2112" s="144" t="n"/>
      <c r="AD2112" s="142" t="n"/>
      <c r="AE2112" s="142" t="n"/>
    </row>
    <row r="2113">
      <c r="B2113" s="85" t="inlineStr">
        <is>
          <t>4Z11</t>
        </is>
      </c>
      <c r="C2113">
        <f>SUMIF(数量表!D:H,B2113,数量表!H:H)</f>
        <v/>
      </c>
      <c r="D2113" t="n">
        <v>27</v>
      </c>
      <c r="E2113" t="n">
        <v>105</v>
      </c>
      <c r="F2113" s="86" t="n">
        <v>1176</v>
      </c>
      <c r="H2113" s="87" t="n">
        <v>2</v>
      </c>
      <c r="I2113" s="214">
        <f>C2113*H2113</f>
        <v/>
      </c>
      <c r="J2113" s="29" t="n"/>
      <c r="K2113" s="96" t="n"/>
      <c r="L2113" s="97" t="n"/>
      <c r="M2113" s="97" t="n"/>
      <c r="N2113" s="98" t="inlineStr">
        <is>
          <t>27×105</t>
        </is>
      </c>
      <c r="O2113" s="99">
        <f>F2113</f>
        <v/>
      </c>
      <c r="P2113" s="99">
        <f>SUM(I2113)</f>
        <v/>
      </c>
      <c r="Q2113" s="117" t="n"/>
      <c r="R2113" s="118" t="n"/>
      <c r="S2113" s="118" t="n"/>
      <c r="T2113" s="119" t="n"/>
      <c r="U2113" s="120" t="n"/>
      <c r="V2113" s="120" t="n"/>
      <c r="W2113" s="121" t="n"/>
      <c r="X2113" s="122" t="n"/>
      <c r="Y2113" s="122" t="n"/>
      <c r="Z2113" s="143" t="n"/>
      <c r="AA2113" s="140" t="n"/>
      <c r="AB2113" s="140" t="n"/>
      <c r="AC2113" s="144" t="n"/>
      <c r="AD2113" s="142" t="n"/>
      <c r="AE2113" s="142" t="n"/>
    </row>
    <row r="2114" ht="15" customHeight="1" thickBot="1">
      <c r="B2114" s="88" t="inlineStr">
        <is>
          <t>4Z11</t>
        </is>
      </c>
      <c r="C2114" s="89">
        <f>SUMIF(数量表!D:H,B2114,数量表!H:H)</f>
        <v/>
      </c>
      <c r="D2114" s="89" t="n">
        <v>27</v>
      </c>
      <c r="E2114" s="89" t="n">
        <v>105</v>
      </c>
      <c r="F2114" s="90" t="n">
        <v>356</v>
      </c>
      <c r="G2114" s="89" t="n"/>
      <c r="H2114" s="91" t="n">
        <v>1</v>
      </c>
      <c r="I2114" s="213">
        <f>C2114*H2114</f>
        <v/>
      </c>
      <c r="J2114" s="29" t="n"/>
      <c r="K2114" s="96" t="n"/>
      <c r="L2114" s="97" t="n"/>
      <c r="M2114" s="97" t="n"/>
      <c r="N2114" s="98" t="inlineStr">
        <is>
          <t>27×105</t>
        </is>
      </c>
      <c r="O2114" s="99">
        <f>F2114</f>
        <v/>
      </c>
      <c r="P2114" s="99">
        <f>SUM(I2114)</f>
        <v/>
      </c>
      <c r="Q2114" s="117" t="n"/>
      <c r="R2114" s="118" t="n"/>
      <c r="S2114" s="118" t="n"/>
      <c r="T2114" s="119" t="n"/>
      <c r="U2114" s="120" t="n"/>
      <c r="V2114" s="120" t="n"/>
      <c r="W2114" s="121" t="n"/>
      <c r="X2114" s="122" t="n"/>
      <c r="Y2114" s="122" t="n"/>
      <c r="Z2114" s="143" t="n"/>
      <c r="AA2114" s="140" t="n"/>
      <c r="AB2114" s="140" t="n"/>
      <c r="AC2114" s="144" t="n"/>
      <c r="AD2114" s="142" t="n"/>
      <c r="AE2114" s="142" t="n"/>
    </row>
    <row r="2115">
      <c r="B2115" s="79" t="inlineStr">
        <is>
          <t>4Z11L</t>
        </is>
      </c>
      <c r="C2115" s="80">
        <f>SUMIF(数量表!D:H,B2115,数量表!H:H)</f>
        <v/>
      </c>
      <c r="D2115" s="80" t="n">
        <v>27</v>
      </c>
      <c r="E2115" s="80" t="n">
        <v>105</v>
      </c>
      <c r="F2115" s="81" t="n">
        <v>962</v>
      </c>
      <c r="G2115" s="80" t="n"/>
      <c r="H2115" s="82" t="n">
        <v>1</v>
      </c>
      <c r="I2115" s="212">
        <f>C2115*H2115</f>
        <v/>
      </c>
      <c r="J2115" s="29" t="n"/>
      <c r="K2115" s="96" t="n"/>
      <c r="L2115" s="97" t="n"/>
      <c r="M2115" s="97" t="n"/>
      <c r="N2115" s="98" t="inlineStr">
        <is>
          <t>27×105</t>
        </is>
      </c>
      <c r="O2115" s="99">
        <f>F2115</f>
        <v/>
      </c>
      <c r="P2115" s="99">
        <f>SUM(I2115)</f>
        <v/>
      </c>
      <c r="Q2115" s="117" t="n"/>
      <c r="R2115" s="118" t="n"/>
      <c r="S2115" s="118" t="n"/>
      <c r="T2115" s="119" t="n"/>
      <c r="U2115" s="120" t="n"/>
      <c r="V2115" s="120" t="n"/>
      <c r="W2115" s="121" t="n"/>
      <c r="X2115" s="122" t="n"/>
      <c r="Y2115" s="122" t="n"/>
      <c r="Z2115" s="143" t="n"/>
      <c r="AA2115" s="140" t="n"/>
      <c r="AB2115" s="140" t="n"/>
      <c r="AC2115" s="144" t="n"/>
      <c r="AD2115" s="142" t="n"/>
      <c r="AE2115" s="142" t="n"/>
    </row>
    <row r="2116">
      <c r="B2116" s="85" t="inlineStr">
        <is>
          <t>4Z11L</t>
        </is>
      </c>
      <c r="C2116">
        <f>SUMIF(数量表!D:H,B2116,数量表!H:H)</f>
        <v/>
      </c>
      <c r="D2116" t="n">
        <v>27</v>
      </c>
      <c r="E2116" t="n">
        <v>105</v>
      </c>
      <c r="F2116" s="86" t="n">
        <v>760</v>
      </c>
      <c r="H2116" s="87" t="n">
        <v>2</v>
      </c>
      <c r="I2116" s="214">
        <f>C2116*H2116</f>
        <v/>
      </c>
      <c r="J2116" s="29" t="n"/>
      <c r="K2116" s="96" t="n"/>
      <c r="L2116" s="97" t="n"/>
      <c r="M2116" s="97" t="n"/>
      <c r="N2116" s="98" t="inlineStr">
        <is>
          <t>27×105</t>
        </is>
      </c>
      <c r="O2116" s="99">
        <f>F2116</f>
        <v/>
      </c>
      <c r="P2116" s="99">
        <f>SUM(I2116)</f>
        <v/>
      </c>
      <c r="Q2116" s="117" t="n"/>
      <c r="R2116" s="118" t="n"/>
      <c r="S2116" s="118" t="n"/>
      <c r="T2116" s="119" t="n"/>
      <c r="U2116" s="120" t="n"/>
      <c r="V2116" s="120" t="n"/>
      <c r="W2116" s="121" t="n"/>
      <c r="X2116" s="122" t="n"/>
      <c r="Y2116" s="122" t="n"/>
      <c r="Z2116" s="143" t="n"/>
      <c r="AA2116" s="140" t="n"/>
      <c r="AB2116" s="140" t="n"/>
      <c r="AC2116" s="144" t="n"/>
      <c r="AD2116" s="142" t="n"/>
      <c r="AE2116" s="142" t="n"/>
    </row>
    <row r="2117">
      <c r="B2117" s="85" t="inlineStr">
        <is>
          <t>4Z11L</t>
        </is>
      </c>
      <c r="C2117">
        <f>SUMIF(数量表!D:H,B2117,数量表!H:H)</f>
        <v/>
      </c>
      <c r="D2117" t="n">
        <v>27</v>
      </c>
      <c r="E2117" t="n">
        <v>105</v>
      </c>
      <c r="F2117" s="86" t="n">
        <v>1176</v>
      </c>
      <c r="H2117" s="87" t="n">
        <v>2</v>
      </c>
      <c r="I2117" s="214">
        <f>C2117*H2117</f>
        <v/>
      </c>
      <c r="J2117" s="29" t="n"/>
      <c r="K2117" s="96" t="n"/>
      <c r="L2117" s="97" t="n"/>
      <c r="M2117" s="97" t="n"/>
      <c r="N2117" s="98" t="inlineStr">
        <is>
          <t>27×105</t>
        </is>
      </c>
      <c r="O2117" s="99">
        <f>F2117</f>
        <v/>
      </c>
      <c r="P2117" s="99">
        <f>SUM(I2117)</f>
        <v/>
      </c>
      <c r="Q2117" s="117" t="n"/>
      <c r="R2117" s="118" t="n"/>
      <c r="S2117" s="118" t="n"/>
      <c r="T2117" s="119" t="n"/>
      <c r="U2117" s="120" t="n"/>
      <c r="V2117" s="120" t="n"/>
      <c r="W2117" s="121" t="n"/>
      <c r="X2117" s="122" t="n"/>
      <c r="Y2117" s="122" t="n"/>
      <c r="Z2117" s="143" t="n"/>
      <c r="AA2117" s="140" t="n"/>
      <c r="AB2117" s="140" t="n"/>
      <c r="AC2117" s="144" t="n"/>
      <c r="AD2117" s="142" t="n"/>
      <c r="AE2117" s="142" t="n"/>
    </row>
    <row r="2118">
      <c r="B2118" s="85" t="inlineStr">
        <is>
          <t>4Z11L</t>
        </is>
      </c>
      <c r="C2118">
        <f>SUMIF(数量表!D:H,B2118,数量表!H:H)</f>
        <v/>
      </c>
      <c r="D2118" t="n">
        <v>27</v>
      </c>
      <c r="E2118" t="n">
        <v>105</v>
      </c>
      <c r="F2118" s="86" t="n">
        <v>356</v>
      </c>
      <c r="H2118" s="87" t="n">
        <v>1</v>
      </c>
      <c r="I2118" s="214">
        <f>C2118*H2118</f>
        <v/>
      </c>
      <c r="J2118" s="29" t="n"/>
      <c r="K2118" s="96" t="n"/>
      <c r="L2118" s="97" t="n"/>
      <c r="M2118" s="97" t="n"/>
      <c r="N2118" s="98" t="inlineStr">
        <is>
          <t>27×105</t>
        </is>
      </c>
      <c r="O2118" s="99">
        <f>F2118</f>
        <v/>
      </c>
      <c r="P2118" s="99">
        <f>SUM(I2118)</f>
        <v/>
      </c>
      <c r="Q2118" s="117" t="n"/>
      <c r="R2118" s="118" t="n"/>
      <c r="S2118" s="118" t="n"/>
      <c r="T2118" s="119" t="n"/>
      <c r="U2118" s="120" t="n"/>
      <c r="V2118" s="120" t="n"/>
      <c r="W2118" s="121" t="n"/>
      <c r="X2118" s="122" t="n"/>
      <c r="Y2118" s="122" t="n"/>
      <c r="Z2118" s="143" t="n"/>
      <c r="AA2118" s="140" t="n"/>
      <c r="AB2118" s="140" t="n"/>
      <c r="AC2118" s="144" t="n"/>
      <c r="AD2118" s="142" t="n"/>
      <c r="AE2118" s="142" t="n"/>
    </row>
    <row r="2119" ht="15" customHeight="1" thickBot="1">
      <c r="B2119" s="88" t="inlineStr">
        <is>
          <t>4Z11L</t>
        </is>
      </c>
      <c r="C2119" s="89">
        <f>SUMIF(数量表!D:H,B2119,数量表!H:H)</f>
        <v/>
      </c>
      <c r="D2119" s="89" t="n">
        <v>27</v>
      </c>
      <c r="E2119" s="89" t="n">
        <v>105</v>
      </c>
      <c r="F2119" s="90" t="n">
        <v>2548</v>
      </c>
      <c r="G2119" s="89" t="n"/>
      <c r="H2119" s="91" t="n">
        <v>1</v>
      </c>
      <c r="I2119" s="213">
        <f>C2119*H2119</f>
        <v/>
      </c>
      <c r="J2119" s="29" t="n"/>
      <c r="K2119" s="96" t="n"/>
      <c r="L2119" s="97" t="n"/>
      <c r="M2119" s="97" t="n"/>
      <c r="N2119" s="98" t="inlineStr">
        <is>
          <t>27×105</t>
        </is>
      </c>
      <c r="O2119" s="99">
        <f>F2119</f>
        <v/>
      </c>
      <c r="P2119" s="99">
        <f>SUM(I2119)</f>
        <v/>
      </c>
      <c r="Q2119" s="117" t="n"/>
      <c r="R2119" s="118" t="n"/>
      <c r="S2119" s="118" t="n"/>
      <c r="T2119" s="119" t="n"/>
      <c r="U2119" s="120" t="n"/>
      <c r="V2119" s="120" t="n"/>
      <c r="W2119" s="121" t="n"/>
      <c r="X2119" s="122" t="n"/>
      <c r="Y2119" s="122" t="n"/>
      <c r="Z2119" s="143" t="n"/>
      <c r="AA2119" s="140" t="n"/>
      <c r="AB2119" s="140" t="n"/>
      <c r="AC2119" s="144" t="n"/>
      <c r="AD2119" s="142" t="n"/>
      <c r="AE2119" s="142" t="n"/>
    </row>
    <row r="2120">
      <c r="B2120" s="79" t="inlineStr">
        <is>
          <t>4Z11-L</t>
        </is>
      </c>
      <c r="C2120" s="80">
        <f>SUMIF(数量表!D:H,B2120,数量表!H:H)</f>
        <v/>
      </c>
      <c r="D2120" s="80" t="n">
        <v>27</v>
      </c>
      <c r="E2120" s="80" t="n">
        <v>105</v>
      </c>
      <c r="F2120" s="81" t="n">
        <v>962</v>
      </c>
      <c r="G2120" s="80" t="n"/>
      <c r="H2120" s="82" t="n">
        <v>1</v>
      </c>
      <c r="I2120" s="212">
        <f>C2120*H2120</f>
        <v/>
      </c>
      <c r="J2120" s="29" t="n"/>
      <c r="K2120" s="96" t="n"/>
      <c r="L2120" s="97" t="n"/>
      <c r="M2120" s="97" t="n"/>
      <c r="N2120" s="98" t="inlineStr">
        <is>
          <t>27×106</t>
        </is>
      </c>
      <c r="O2120" s="99">
        <f>F2120</f>
        <v/>
      </c>
      <c r="P2120" s="99">
        <f>SUM(I2120)</f>
        <v/>
      </c>
      <c r="Q2120" s="117" t="n"/>
      <c r="R2120" s="118" t="n"/>
      <c r="S2120" s="118" t="n"/>
      <c r="T2120" s="119" t="n"/>
      <c r="U2120" s="120" t="n"/>
      <c r="V2120" s="120" t="n"/>
      <c r="W2120" s="121" t="n"/>
      <c r="X2120" s="122" t="n"/>
      <c r="Y2120" s="122" t="n"/>
      <c r="Z2120" s="143" t="n"/>
      <c r="AA2120" s="140" t="n"/>
      <c r="AB2120" s="140" t="n"/>
      <c r="AC2120" s="144" t="n"/>
      <c r="AD2120" s="142" t="n"/>
      <c r="AE2120" s="142" t="n"/>
    </row>
    <row r="2121">
      <c r="B2121" s="85" t="inlineStr">
        <is>
          <t>4Z11-L</t>
        </is>
      </c>
      <c r="C2121">
        <f>SUMIF(数量表!D:H,B2121,数量表!H:H)</f>
        <v/>
      </c>
      <c r="D2121" t="n">
        <v>27</v>
      </c>
      <c r="E2121" t="n">
        <v>105</v>
      </c>
      <c r="F2121" s="86" t="n">
        <v>800</v>
      </c>
      <c r="H2121" s="87" t="n">
        <v>2</v>
      </c>
      <c r="I2121" s="214">
        <f>C2121*H2121</f>
        <v/>
      </c>
      <c r="J2121" s="29" t="n"/>
      <c r="K2121" s="96" t="n"/>
      <c r="L2121" s="97" t="n"/>
      <c r="M2121" s="97" t="n"/>
      <c r="N2121" s="98" t="inlineStr">
        <is>
          <t>27×105</t>
        </is>
      </c>
      <c r="O2121" s="99">
        <f>F2121</f>
        <v/>
      </c>
      <c r="P2121" s="99">
        <f>SUM(I2121)</f>
        <v/>
      </c>
      <c r="Q2121" s="117" t="n"/>
      <c r="R2121" s="118" t="n"/>
      <c r="S2121" s="118" t="n"/>
      <c r="T2121" s="119" t="n"/>
      <c r="U2121" s="120" t="n"/>
      <c r="V2121" s="120" t="n"/>
      <c r="W2121" s="121" t="n"/>
      <c r="X2121" s="122" t="n"/>
      <c r="Y2121" s="122" t="n"/>
      <c r="Z2121" s="143" t="n"/>
      <c r="AA2121" s="140" t="n"/>
      <c r="AB2121" s="140" t="n"/>
      <c r="AC2121" s="144" t="n"/>
      <c r="AD2121" s="142" t="n"/>
      <c r="AE2121" s="142" t="n"/>
    </row>
    <row r="2122">
      <c r="B2122" s="85" t="inlineStr">
        <is>
          <t>4Z11-L</t>
        </is>
      </c>
      <c r="C2122">
        <f>SUMIF(数量表!D:H,B2122,数量表!H:H)</f>
        <v/>
      </c>
      <c r="D2122" t="n">
        <v>27</v>
      </c>
      <c r="E2122" t="n">
        <v>105</v>
      </c>
      <c r="F2122" s="86" t="n">
        <v>1176</v>
      </c>
      <c r="H2122" s="87" t="n">
        <v>2</v>
      </c>
      <c r="I2122" s="214">
        <f>C2122*H2122</f>
        <v/>
      </c>
      <c r="J2122" s="29" t="n"/>
      <c r="K2122" s="96" t="n"/>
      <c r="L2122" s="97" t="n"/>
      <c r="M2122" s="97" t="n"/>
      <c r="N2122" s="98" t="inlineStr">
        <is>
          <t>27×105</t>
        </is>
      </c>
      <c r="O2122" s="99">
        <f>F2122</f>
        <v/>
      </c>
      <c r="P2122" s="99">
        <f>SUM(I2122)</f>
        <v/>
      </c>
      <c r="Q2122" s="117" t="n"/>
      <c r="R2122" s="118" t="n"/>
      <c r="S2122" s="118" t="n"/>
      <c r="T2122" s="119" t="n"/>
      <c r="U2122" s="120" t="n"/>
      <c r="V2122" s="120" t="n"/>
      <c r="W2122" s="121" t="n"/>
      <c r="X2122" s="122" t="n"/>
      <c r="Y2122" s="122" t="n"/>
      <c r="Z2122" s="143" t="n"/>
      <c r="AA2122" s="140" t="n"/>
      <c r="AB2122" s="140" t="n"/>
      <c r="AC2122" s="144" t="n"/>
      <c r="AD2122" s="142" t="n"/>
      <c r="AE2122" s="142" t="n"/>
    </row>
    <row r="2123" ht="15" customHeight="1" thickBot="1">
      <c r="B2123" s="88" t="inlineStr">
        <is>
          <t>4Z11-L</t>
        </is>
      </c>
      <c r="C2123" s="89">
        <f>SUMIF(数量表!D:H,B2123,数量表!H:H)</f>
        <v/>
      </c>
      <c r="D2123" s="89" t="n">
        <v>27</v>
      </c>
      <c r="E2123" s="89" t="n">
        <v>105</v>
      </c>
      <c r="F2123" s="90" t="n">
        <v>356</v>
      </c>
      <c r="G2123" s="89" t="n"/>
      <c r="H2123" s="91" t="n">
        <v>1</v>
      </c>
      <c r="I2123" s="213">
        <f>C2123*H2123</f>
        <v/>
      </c>
      <c r="J2123" s="29" t="n"/>
      <c r="K2123" s="96" t="n"/>
      <c r="L2123" s="97" t="n"/>
      <c r="M2123" s="97" t="n"/>
      <c r="N2123" s="98" t="inlineStr">
        <is>
          <t>27×105</t>
        </is>
      </c>
      <c r="O2123" s="99">
        <f>F2123</f>
        <v/>
      </c>
      <c r="P2123" s="99">
        <f>SUM(I2123)</f>
        <v/>
      </c>
      <c r="Q2123" s="117" t="n"/>
      <c r="R2123" s="118" t="n"/>
      <c r="S2123" s="118" t="n"/>
      <c r="T2123" s="119" t="n"/>
      <c r="U2123" s="120" t="n"/>
      <c r="V2123" s="120" t="n"/>
      <c r="W2123" s="121" t="n"/>
      <c r="X2123" s="122" t="n"/>
      <c r="Y2123" s="122" t="n"/>
      <c r="Z2123" s="143" t="n"/>
      <c r="AA2123" s="140" t="n"/>
      <c r="AB2123" s="140" t="n"/>
      <c r="AC2123" s="144" t="n"/>
      <c r="AD2123" s="142" t="n"/>
      <c r="AE2123" s="142" t="n"/>
    </row>
    <row r="2124">
      <c r="B2124" s="79" t="inlineStr">
        <is>
          <t>4Z11L-L</t>
        </is>
      </c>
      <c r="C2124" s="80">
        <f>SUMIF(数量表!D:H,B2124,数量表!H:H)</f>
        <v/>
      </c>
      <c r="D2124" s="80" t="n">
        <v>27</v>
      </c>
      <c r="E2124" s="80" t="n">
        <v>105</v>
      </c>
      <c r="F2124" s="81" t="n">
        <v>962</v>
      </c>
      <c r="G2124" s="80" t="n"/>
      <c r="H2124" s="82" t="n">
        <v>1</v>
      </c>
      <c r="I2124" s="212">
        <f>C2124*H2124</f>
        <v/>
      </c>
      <c r="J2124" s="29" t="n"/>
      <c r="K2124" s="96" t="n"/>
      <c r="L2124" s="97" t="n"/>
      <c r="M2124" s="97" t="n"/>
      <c r="N2124" s="98" t="inlineStr">
        <is>
          <t>27×105</t>
        </is>
      </c>
      <c r="O2124" s="99">
        <f>F2124</f>
        <v/>
      </c>
      <c r="P2124" s="99">
        <f>SUM(I2124)</f>
        <v/>
      </c>
      <c r="Q2124" s="117" t="n"/>
      <c r="R2124" s="118" t="n"/>
      <c r="S2124" s="118" t="n"/>
      <c r="T2124" s="119" t="n"/>
      <c r="U2124" s="120" t="n"/>
      <c r="V2124" s="120" t="n"/>
      <c r="W2124" s="121" t="n"/>
      <c r="X2124" s="122" t="n"/>
      <c r="Y2124" s="122" t="n"/>
      <c r="Z2124" s="143" t="n"/>
      <c r="AA2124" s="140" t="n"/>
      <c r="AB2124" s="140" t="n"/>
      <c r="AC2124" s="144" t="n"/>
      <c r="AD2124" s="142" t="n"/>
      <c r="AE2124" s="142" t="n"/>
    </row>
    <row r="2125">
      <c r="B2125" s="85" t="inlineStr">
        <is>
          <t>4Z11L-L</t>
        </is>
      </c>
      <c r="C2125">
        <f>SUMIF(数量表!D:H,B2125,数量表!H:H)</f>
        <v/>
      </c>
      <c r="D2125" t="n">
        <v>27</v>
      </c>
      <c r="E2125" t="n">
        <v>105</v>
      </c>
      <c r="F2125" s="86" t="n">
        <v>760</v>
      </c>
      <c r="H2125" s="87" t="n">
        <v>2</v>
      </c>
      <c r="I2125" s="214">
        <f>C2125*H2125</f>
        <v/>
      </c>
      <c r="J2125" s="29" t="n"/>
      <c r="K2125" s="96" t="n"/>
      <c r="L2125" s="97" t="n"/>
      <c r="M2125" s="97" t="n"/>
      <c r="N2125" s="98" t="inlineStr">
        <is>
          <t>27×105</t>
        </is>
      </c>
      <c r="O2125" s="99">
        <f>F2125</f>
        <v/>
      </c>
      <c r="P2125" s="99">
        <f>SUM(I2125)</f>
        <v/>
      </c>
      <c r="Q2125" s="117" t="n"/>
      <c r="R2125" s="118" t="n"/>
      <c r="S2125" s="118" t="n"/>
      <c r="T2125" s="119" t="n"/>
      <c r="U2125" s="120" t="n"/>
      <c r="V2125" s="120" t="n"/>
      <c r="W2125" s="121" t="n"/>
      <c r="X2125" s="122" t="n"/>
      <c r="Y2125" s="122" t="n"/>
      <c r="Z2125" s="143" t="n"/>
      <c r="AA2125" s="140" t="n"/>
      <c r="AB2125" s="140" t="n"/>
      <c r="AC2125" s="144" t="n"/>
      <c r="AD2125" s="142" t="n"/>
      <c r="AE2125" s="142" t="n"/>
    </row>
    <row r="2126">
      <c r="B2126" s="85" t="inlineStr">
        <is>
          <t>4Z11L-L</t>
        </is>
      </c>
      <c r="C2126">
        <f>SUMIF(数量表!D:H,B2126,数量表!H:H)</f>
        <v/>
      </c>
      <c r="D2126" t="n">
        <v>27</v>
      </c>
      <c r="E2126" t="n">
        <v>105</v>
      </c>
      <c r="F2126" s="86" t="n">
        <v>1176</v>
      </c>
      <c r="H2126" s="87" t="n">
        <v>2</v>
      </c>
      <c r="I2126" s="214">
        <f>C2126*H2126</f>
        <v/>
      </c>
      <c r="J2126" s="29" t="n"/>
      <c r="K2126" s="96" t="n"/>
      <c r="L2126" s="97" t="n"/>
      <c r="M2126" s="97" t="n"/>
      <c r="N2126" s="98" t="inlineStr">
        <is>
          <t>27×105</t>
        </is>
      </c>
      <c r="O2126" s="99">
        <f>F2126</f>
        <v/>
      </c>
      <c r="P2126" s="99">
        <f>SUM(I2126)</f>
        <v/>
      </c>
      <c r="Q2126" s="117" t="n"/>
      <c r="R2126" s="118" t="n"/>
      <c r="S2126" s="118" t="n"/>
      <c r="T2126" s="119" t="n"/>
      <c r="U2126" s="120" t="n"/>
      <c r="V2126" s="120" t="n"/>
      <c r="W2126" s="121" t="n"/>
      <c r="X2126" s="122" t="n"/>
      <c r="Y2126" s="122" t="n"/>
      <c r="Z2126" s="143" t="n"/>
      <c r="AA2126" s="140" t="n"/>
      <c r="AB2126" s="140" t="n"/>
      <c r="AC2126" s="144" t="n"/>
      <c r="AD2126" s="142" t="n"/>
      <c r="AE2126" s="142" t="n"/>
    </row>
    <row r="2127">
      <c r="B2127" s="85" t="inlineStr">
        <is>
          <t>4Z11L-L</t>
        </is>
      </c>
      <c r="C2127">
        <f>SUMIF(数量表!D:H,B2127,数量表!H:H)</f>
        <v/>
      </c>
      <c r="D2127" t="n">
        <v>27</v>
      </c>
      <c r="E2127" t="n">
        <v>105</v>
      </c>
      <c r="F2127" s="86" t="n">
        <v>356</v>
      </c>
      <c r="H2127" s="87" t="n">
        <v>2</v>
      </c>
      <c r="I2127" s="214">
        <f>C2127*H2127</f>
        <v/>
      </c>
      <c r="J2127" s="29" t="n"/>
      <c r="K2127" s="96" t="n"/>
      <c r="L2127" s="97" t="n"/>
      <c r="M2127" s="97" t="n"/>
      <c r="N2127" s="98" t="inlineStr">
        <is>
          <t>27×105</t>
        </is>
      </c>
      <c r="O2127" s="99">
        <f>F2127</f>
        <v/>
      </c>
      <c r="P2127" s="99">
        <f>SUM(I2127)</f>
        <v/>
      </c>
      <c r="Q2127" s="117" t="n"/>
      <c r="R2127" s="118" t="n"/>
      <c r="S2127" s="118" t="n"/>
      <c r="T2127" s="119" t="n"/>
      <c r="U2127" s="120" t="n"/>
      <c r="V2127" s="120" t="n"/>
      <c r="W2127" s="121" t="n"/>
      <c r="X2127" s="122" t="n"/>
      <c r="Y2127" s="122" t="n"/>
      <c r="Z2127" s="143" t="n"/>
      <c r="AA2127" s="140" t="n"/>
      <c r="AB2127" s="140" t="n"/>
      <c r="AC2127" s="144" t="n"/>
      <c r="AD2127" s="142" t="n"/>
      <c r="AE2127" s="142" t="n"/>
    </row>
    <row r="2128" ht="15" customHeight="1" thickBot="1">
      <c r="B2128" s="88" t="inlineStr">
        <is>
          <t>4Z11L-L</t>
        </is>
      </c>
      <c r="C2128" s="89">
        <f>SUMIF(数量表!D:H,B2128,数量表!H:H)</f>
        <v/>
      </c>
      <c r="D2128" s="89" t="n">
        <v>27</v>
      </c>
      <c r="E2128" s="89" t="n">
        <v>105</v>
      </c>
      <c r="F2128" s="90" t="n">
        <v>2548</v>
      </c>
      <c r="G2128" s="89" t="n"/>
      <c r="H2128" s="91" t="n">
        <v>1</v>
      </c>
      <c r="I2128" s="213">
        <f>C2128*H2128</f>
        <v/>
      </c>
      <c r="J2128" s="29" t="n"/>
      <c r="K2128" s="96" t="n"/>
      <c r="L2128" s="97" t="n"/>
      <c r="M2128" s="97" t="n"/>
      <c r="N2128" s="98" t="inlineStr">
        <is>
          <t>27×105</t>
        </is>
      </c>
      <c r="O2128" s="99">
        <f>F2128</f>
        <v/>
      </c>
      <c r="P2128" s="99">
        <f>SUM(I2128)</f>
        <v/>
      </c>
      <c r="Q2128" s="117" t="n"/>
      <c r="R2128" s="118" t="n"/>
      <c r="S2128" s="118" t="n"/>
      <c r="T2128" s="119" t="n"/>
      <c r="U2128" s="120" t="n"/>
      <c r="V2128" s="120" t="n"/>
      <c r="W2128" s="121" t="n"/>
      <c r="X2128" s="122" t="n"/>
      <c r="Y2128" s="122" t="n"/>
      <c r="Z2128" s="143" t="n"/>
      <c r="AA2128" s="140" t="n"/>
      <c r="AB2128" s="140" t="n"/>
      <c r="AC2128" s="144" t="n"/>
      <c r="AD2128" s="142" t="n"/>
      <c r="AE2128" s="142" t="n"/>
    </row>
    <row r="2129">
      <c r="B2129" s="79" t="inlineStr">
        <is>
          <t>4Z11R</t>
        </is>
      </c>
      <c r="C2129" s="80">
        <f>SUMIF(数量表!D:H,B2129,数量表!H:H)</f>
        <v/>
      </c>
      <c r="D2129" s="80" t="n">
        <v>27</v>
      </c>
      <c r="E2129" s="80" t="n">
        <v>105</v>
      </c>
      <c r="F2129" s="81" t="n">
        <v>962</v>
      </c>
      <c r="G2129" s="80" t="n"/>
      <c r="H2129" s="82" t="n">
        <v>1</v>
      </c>
      <c r="I2129" s="212">
        <f>C2129*H2129</f>
        <v/>
      </c>
      <c r="J2129" s="29" t="n"/>
      <c r="K2129" s="96" t="n"/>
      <c r="L2129" s="97" t="n"/>
      <c r="M2129" s="97" t="n"/>
      <c r="N2129" s="98" t="inlineStr">
        <is>
          <t>27×105</t>
        </is>
      </c>
      <c r="O2129" s="99">
        <f>F2129</f>
        <v/>
      </c>
      <c r="P2129" s="99">
        <f>SUM(I2129)</f>
        <v/>
      </c>
      <c r="Q2129" s="117" t="n"/>
      <c r="R2129" s="118" t="n"/>
      <c r="S2129" s="118" t="n"/>
      <c r="T2129" s="119" t="n"/>
      <c r="U2129" s="120" t="n"/>
      <c r="V2129" s="120" t="n"/>
      <c r="W2129" s="121" t="n"/>
      <c r="X2129" s="122" t="n"/>
      <c r="Y2129" s="122" t="n"/>
      <c r="Z2129" s="143" t="n"/>
      <c r="AA2129" s="140" t="n"/>
      <c r="AB2129" s="140" t="n"/>
      <c r="AC2129" s="144" t="n"/>
      <c r="AD2129" s="142" t="n"/>
      <c r="AE2129" s="142" t="n"/>
    </row>
    <row r="2130">
      <c r="B2130" s="85" t="inlineStr">
        <is>
          <t>4Z11R</t>
        </is>
      </c>
      <c r="C2130">
        <f>SUMIF(数量表!D:H,B2130,数量表!H:H)</f>
        <v/>
      </c>
      <c r="D2130" t="n">
        <v>27</v>
      </c>
      <c r="E2130" t="n">
        <v>105</v>
      </c>
      <c r="F2130" s="86" t="n">
        <v>760</v>
      </c>
      <c r="H2130" s="87" t="n">
        <v>2</v>
      </c>
      <c r="I2130" s="214">
        <f>C2130*H2130</f>
        <v/>
      </c>
      <c r="J2130" s="29" t="n"/>
      <c r="K2130" s="96" t="n"/>
      <c r="L2130" s="97" t="n"/>
      <c r="M2130" s="97" t="n"/>
      <c r="N2130" s="98" t="inlineStr">
        <is>
          <t>27×105</t>
        </is>
      </c>
      <c r="O2130" s="99">
        <f>F2130</f>
        <v/>
      </c>
      <c r="P2130" s="99">
        <f>SUM(I2130)</f>
        <v/>
      </c>
      <c r="Q2130" s="117" t="n"/>
      <c r="R2130" s="118" t="n"/>
      <c r="S2130" s="118" t="n"/>
      <c r="T2130" s="119" t="n"/>
      <c r="U2130" s="120" t="n"/>
      <c r="V2130" s="120" t="n"/>
      <c r="W2130" s="121" t="n"/>
      <c r="X2130" s="122" t="n"/>
      <c r="Y2130" s="122" t="n"/>
      <c r="Z2130" s="143" t="n"/>
      <c r="AA2130" s="140" t="n"/>
      <c r="AB2130" s="140" t="n"/>
      <c r="AC2130" s="144" t="n"/>
      <c r="AD2130" s="142" t="n"/>
      <c r="AE2130" s="142" t="n"/>
    </row>
    <row r="2131">
      <c r="B2131" s="85" t="inlineStr">
        <is>
          <t>4Z11R</t>
        </is>
      </c>
      <c r="C2131">
        <f>SUMIF(数量表!D:H,B2131,数量表!H:H)</f>
        <v/>
      </c>
      <c r="D2131" t="n">
        <v>27</v>
      </c>
      <c r="E2131" t="n">
        <v>105</v>
      </c>
      <c r="F2131" s="86" t="n">
        <v>1176</v>
      </c>
      <c r="H2131" s="87" t="n">
        <v>2</v>
      </c>
      <c r="I2131" s="214">
        <f>C2131*H2131</f>
        <v/>
      </c>
      <c r="J2131" s="29" t="n"/>
      <c r="K2131" s="96" t="n"/>
      <c r="L2131" s="97" t="n"/>
      <c r="M2131" s="97" t="n"/>
      <c r="N2131" s="98" t="inlineStr">
        <is>
          <t>27×105</t>
        </is>
      </c>
      <c r="O2131" s="99">
        <f>F2131</f>
        <v/>
      </c>
      <c r="P2131" s="99">
        <f>SUM(I2131)</f>
        <v/>
      </c>
      <c r="Q2131" s="117" t="n"/>
      <c r="R2131" s="118" t="n"/>
      <c r="S2131" s="118" t="n"/>
      <c r="T2131" s="119" t="n"/>
      <c r="U2131" s="120" t="n"/>
      <c r="V2131" s="120" t="n"/>
      <c r="W2131" s="121" t="n"/>
      <c r="X2131" s="122" t="n"/>
      <c r="Y2131" s="122" t="n"/>
      <c r="Z2131" s="143" t="n"/>
      <c r="AA2131" s="140" t="n"/>
      <c r="AB2131" s="140" t="n"/>
      <c r="AC2131" s="144" t="n"/>
      <c r="AD2131" s="142" t="n"/>
      <c r="AE2131" s="142" t="n"/>
    </row>
    <row r="2132">
      <c r="B2132" s="85" t="inlineStr">
        <is>
          <t>4Z11R</t>
        </is>
      </c>
      <c r="C2132">
        <f>SUMIF(数量表!D:H,B2132,数量表!H:H)</f>
        <v/>
      </c>
      <c r="D2132" t="n">
        <v>27</v>
      </c>
      <c r="E2132" t="n">
        <v>105</v>
      </c>
      <c r="F2132" s="86" t="n">
        <v>356</v>
      </c>
      <c r="H2132" s="87" t="n">
        <v>1</v>
      </c>
      <c r="I2132" s="214">
        <f>C2132*H2132</f>
        <v/>
      </c>
      <c r="J2132" s="29" t="n"/>
      <c r="K2132" s="96" t="n"/>
      <c r="L2132" s="97" t="n"/>
      <c r="M2132" s="97" t="n"/>
      <c r="N2132" s="98" t="inlineStr">
        <is>
          <t>27×105</t>
        </is>
      </c>
      <c r="O2132" s="99">
        <f>F2132</f>
        <v/>
      </c>
      <c r="P2132" s="99">
        <f>SUM(I2132)</f>
        <v/>
      </c>
      <c r="Q2132" s="117" t="n"/>
      <c r="R2132" s="118" t="n"/>
      <c r="S2132" s="118" t="n"/>
      <c r="T2132" s="119" t="n"/>
      <c r="U2132" s="120" t="n"/>
      <c r="V2132" s="120" t="n"/>
      <c r="W2132" s="121" t="n"/>
      <c r="X2132" s="122" t="n"/>
      <c r="Y2132" s="122" t="n"/>
      <c r="Z2132" s="143" t="n"/>
      <c r="AA2132" s="140" t="n"/>
      <c r="AB2132" s="140" t="n"/>
      <c r="AC2132" s="144" t="n"/>
      <c r="AD2132" s="142" t="n"/>
      <c r="AE2132" s="142" t="n"/>
    </row>
    <row r="2133" ht="15" customHeight="1" thickBot="1">
      <c r="B2133" s="88" t="inlineStr">
        <is>
          <t>4Z11R</t>
        </is>
      </c>
      <c r="C2133" s="89">
        <f>SUMIF(数量表!D:H,B2133,数量表!H:H)</f>
        <v/>
      </c>
      <c r="D2133" s="89" t="n">
        <v>27</v>
      </c>
      <c r="E2133" s="89" t="n">
        <v>105</v>
      </c>
      <c r="F2133" s="90" t="n">
        <v>2548</v>
      </c>
      <c r="G2133" s="89" t="n"/>
      <c r="H2133" s="91" t="n">
        <v>1</v>
      </c>
      <c r="I2133" s="213">
        <f>C2133*H2133</f>
        <v/>
      </c>
      <c r="J2133" s="29" t="n"/>
      <c r="K2133" s="96" t="n"/>
      <c r="L2133" s="97" t="n"/>
      <c r="M2133" s="97" t="n"/>
      <c r="N2133" s="98" t="inlineStr">
        <is>
          <t>27×105</t>
        </is>
      </c>
      <c r="O2133" s="99">
        <f>F2133</f>
        <v/>
      </c>
      <c r="P2133" s="99">
        <f>SUM(I2133)</f>
        <v/>
      </c>
      <c r="Q2133" s="117" t="n"/>
      <c r="R2133" s="118" t="n"/>
      <c r="S2133" s="118" t="n"/>
      <c r="T2133" s="119" t="n"/>
      <c r="U2133" s="120" t="n"/>
      <c r="V2133" s="120" t="n"/>
      <c r="W2133" s="121" t="n"/>
      <c r="X2133" s="122" t="n"/>
      <c r="Y2133" s="122" t="n"/>
      <c r="Z2133" s="143" t="n"/>
      <c r="AA2133" s="140" t="n"/>
      <c r="AB2133" s="140" t="n"/>
      <c r="AC2133" s="144" t="n"/>
      <c r="AD2133" s="142" t="n"/>
      <c r="AE2133" s="142" t="n"/>
    </row>
    <row r="2134">
      <c r="B2134" s="79" t="inlineStr">
        <is>
          <t>4Z11-R</t>
        </is>
      </c>
      <c r="C2134" s="80">
        <f>SUMIF(数量表!D:H,B2134,数量表!H:H)</f>
        <v/>
      </c>
      <c r="D2134" s="80" t="n">
        <v>27</v>
      </c>
      <c r="E2134" s="80" t="n">
        <v>105</v>
      </c>
      <c r="F2134" s="81" t="n">
        <v>962</v>
      </c>
      <c r="G2134" s="80" t="n"/>
      <c r="H2134" s="82" t="n">
        <v>1</v>
      </c>
      <c r="I2134" s="212">
        <f>C2134*H2134</f>
        <v/>
      </c>
      <c r="J2134" s="29" t="n"/>
      <c r="K2134" s="96" t="n"/>
      <c r="L2134" s="97" t="n"/>
      <c r="M2134" s="97" t="n"/>
      <c r="N2134" s="98" t="inlineStr">
        <is>
          <t>27×105</t>
        </is>
      </c>
      <c r="O2134" s="99">
        <f>F2134</f>
        <v/>
      </c>
      <c r="P2134" s="99">
        <f>SUM(I2134)</f>
        <v/>
      </c>
      <c r="Q2134" s="117" t="n"/>
      <c r="R2134" s="118" t="n"/>
      <c r="S2134" s="118" t="n"/>
      <c r="T2134" s="119" t="n"/>
      <c r="U2134" s="120" t="n"/>
      <c r="V2134" s="120" t="n"/>
      <c r="W2134" s="121" t="n"/>
      <c r="X2134" s="122" t="n"/>
      <c r="Y2134" s="122" t="n"/>
      <c r="Z2134" s="143" t="n"/>
      <c r="AA2134" s="140" t="n"/>
      <c r="AB2134" s="140" t="n"/>
      <c r="AC2134" s="144" t="n"/>
      <c r="AD2134" s="142" t="n"/>
      <c r="AE2134" s="142" t="n"/>
    </row>
    <row r="2135">
      <c r="B2135" s="85" t="inlineStr">
        <is>
          <t>4Z11-R</t>
        </is>
      </c>
      <c r="C2135">
        <f>SUMIF(数量表!D:H,B2135,数量表!H:H)</f>
        <v/>
      </c>
      <c r="D2135" t="n">
        <v>27</v>
      </c>
      <c r="E2135" t="n">
        <v>105</v>
      </c>
      <c r="F2135" s="86" t="n">
        <v>800</v>
      </c>
      <c r="H2135" s="87" t="n">
        <v>2</v>
      </c>
      <c r="I2135" s="214">
        <f>C2135*H2135</f>
        <v/>
      </c>
      <c r="J2135" s="29" t="n"/>
      <c r="K2135" s="96" t="n"/>
      <c r="L2135" s="97" t="n"/>
      <c r="M2135" s="97" t="n"/>
      <c r="N2135" s="98" t="inlineStr">
        <is>
          <t>27×105</t>
        </is>
      </c>
      <c r="O2135" s="99">
        <f>F2135</f>
        <v/>
      </c>
      <c r="P2135" s="99">
        <f>SUM(I2135)</f>
        <v/>
      </c>
      <c r="Q2135" s="117" t="n"/>
      <c r="R2135" s="118" t="n"/>
      <c r="S2135" s="118" t="n"/>
      <c r="T2135" s="119" t="n"/>
      <c r="U2135" s="120" t="n"/>
      <c r="V2135" s="120" t="n"/>
      <c r="W2135" s="121" t="n"/>
      <c r="X2135" s="122" t="n"/>
      <c r="Y2135" s="122" t="n"/>
      <c r="Z2135" s="143" t="n"/>
      <c r="AA2135" s="140" t="n"/>
      <c r="AB2135" s="140" t="n"/>
      <c r="AC2135" s="144" t="n"/>
      <c r="AD2135" s="142" t="n"/>
      <c r="AE2135" s="142" t="n"/>
    </row>
    <row r="2136">
      <c r="B2136" s="85" t="inlineStr">
        <is>
          <t>4Z11-R</t>
        </is>
      </c>
      <c r="C2136">
        <f>SUMIF(数量表!D:H,B2136,数量表!H:H)</f>
        <v/>
      </c>
      <c r="D2136" t="n">
        <v>27</v>
      </c>
      <c r="E2136" t="n">
        <v>105</v>
      </c>
      <c r="F2136" s="86" t="n">
        <v>1176</v>
      </c>
      <c r="H2136" s="87" t="n">
        <v>2</v>
      </c>
      <c r="I2136" s="214">
        <f>C2136*H2136</f>
        <v/>
      </c>
      <c r="J2136" s="29" t="n"/>
      <c r="K2136" s="96" t="n"/>
      <c r="L2136" s="97" t="n"/>
      <c r="M2136" s="97" t="n"/>
      <c r="N2136" s="98" t="inlineStr">
        <is>
          <t>27×105</t>
        </is>
      </c>
      <c r="O2136" s="99">
        <f>F2136</f>
        <v/>
      </c>
      <c r="P2136" s="99">
        <f>SUM(I2136)</f>
        <v/>
      </c>
      <c r="Q2136" s="117" t="n"/>
      <c r="R2136" s="118" t="n"/>
      <c r="S2136" s="118" t="n"/>
      <c r="T2136" s="119" t="n"/>
      <c r="U2136" s="120" t="n"/>
      <c r="V2136" s="120" t="n"/>
      <c r="W2136" s="121" t="n"/>
      <c r="X2136" s="122" t="n"/>
      <c r="Y2136" s="122" t="n"/>
      <c r="Z2136" s="143" t="n"/>
      <c r="AA2136" s="140" t="n"/>
      <c r="AB2136" s="140" t="n"/>
      <c r="AC2136" s="144" t="n"/>
      <c r="AD2136" s="142" t="n"/>
      <c r="AE2136" s="142" t="n"/>
    </row>
    <row r="2137" ht="15" customHeight="1" thickBot="1">
      <c r="B2137" s="88" t="inlineStr">
        <is>
          <t>4Z11-R</t>
        </is>
      </c>
      <c r="C2137" s="89">
        <f>SUMIF(数量表!D:H,B2137,数量表!H:H)</f>
        <v/>
      </c>
      <c r="D2137" s="89" t="n">
        <v>27</v>
      </c>
      <c r="E2137" s="89" t="n">
        <v>105</v>
      </c>
      <c r="F2137" s="90" t="n">
        <v>356</v>
      </c>
      <c r="G2137" s="89" t="n"/>
      <c r="H2137" s="91" t="n">
        <v>1</v>
      </c>
      <c r="I2137" s="213">
        <f>C2137*H2137</f>
        <v/>
      </c>
      <c r="J2137" s="29" t="n"/>
      <c r="K2137" s="96" t="n"/>
      <c r="L2137" s="97" t="n"/>
      <c r="M2137" s="97" t="n"/>
      <c r="N2137" s="98" t="inlineStr">
        <is>
          <t>27×105</t>
        </is>
      </c>
      <c r="O2137" s="99">
        <f>F2137</f>
        <v/>
      </c>
      <c r="P2137" s="99">
        <f>SUM(I2137)</f>
        <v/>
      </c>
      <c r="Q2137" s="117" t="n"/>
      <c r="R2137" s="118" t="n"/>
      <c r="S2137" s="118" t="n"/>
      <c r="T2137" s="119" t="n"/>
      <c r="U2137" s="120" t="n"/>
      <c r="V2137" s="120" t="n"/>
      <c r="W2137" s="121" t="n"/>
      <c r="X2137" s="122" t="n"/>
      <c r="Y2137" s="122" t="n"/>
      <c r="Z2137" s="143" t="n"/>
      <c r="AA2137" s="140" t="n"/>
      <c r="AB2137" s="140" t="n"/>
      <c r="AC2137" s="144" t="n"/>
      <c r="AD2137" s="142" t="n"/>
      <c r="AE2137" s="142" t="n"/>
    </row>
    <row r="2138">
      <c r="B2138" s="79" t="inlineStr">
        <is>
          <t>4Z11R-R</t>
        </is>
      </c>
      <c r="C2138" s="80">
        <f>SUMIF(数量表!D:H,B2138,数量表!H:H)</f>
        <v/>
      </c>
      <c r="D2138" s="80" t="n">
        <v>27</v>
      </c>
      <c r="E2138" s="80" t="n">
        <v>105</v>
      </c>
      <c r="F2138" s="81" t="n">
        <v>962</v>
      </c>
      <c r="G2138" s="80" t="n"/>
      <c r="H2138" s="82" t="n">
        <v>1</v>
      </c>
      <c r="I2138" s="212">
        <f>C2138*H2138</f>
        <v/>
      </c>
      <c r="J2138" s="29" t="n"/>
      <c r="K2138" s="96" t="n"/>
      <c r="L2138" s="97" t="n"/>
      <c r="M2138" s="97" t="n"/>
      <c r="N2138" s="98" t="inlineStr">
        <is>
          <t>27×105</t>
        </is>
      </c>
      <c r="O2138" s="99">
        <f>F2138</f>
        <v/>
      </c>
      <c r="P2138" s="99">
        <f>SUM(I2138)</f>
        <v/>
      </c>
      <c r="Q2138" s="117" t="n"/>
      <c r="R2138" s="118" t="n"/>
      <c r="S2138" s="118" t="n"/>
      <c r="T2138" s="119" t="n"/>
      <c r="U2138" s="120" t="n"/>
      <c r="V2138" s="120" t="n"/>
      <c r="W2138" s="121" t="n"/>
      <c r="X2138" s="122" t="n"/>
      <c r="Y2138" s="122" t="n"/>
      <c r="Z2138" s="143" t="n"/>
      <c r="AA2138" s="140" t="n"/>
      <c r="AB2138" s="140" t="n"/>
      <c r="AC2138" s="144" t="n"/>
      <c r="AD2138" s="142" t="n"/>
      <c r="AE2138" s="142" t="n"/>
    </row>
    <row r="2139">
      <c r="B2139" s="85" t="inlineStr">
        <is>
          <t>4Z11R-R</t>
        </is>
      </c>
      <c r="C2139">
        <f>SUMIF(数量表!D:H,B2139,数量表!H:H)</f>
        <v/>
      </c>
      <c r="D2139" t="n">
        <v>27</v>
      </c>
      <c r="E2139" t="n">
        <v>105</v>
      </c>
      <c r="F2139" s="86" t="n">
        <v>760</v>
      </c>
      <c r="H2139" s="87" t="n">
        <v>2</v>
      </c>
      <c r="I2139" s="214">
        <f>C2139*H2139</f>
        <v/>
      </c>
      <c r="J2139" s="29" t="n"/>
      <c r="K2139" s="96" t="n"/>
      <c r="L2139" s="97" t="n"/>
      <c r="M2139" s="97" t="n"/>
      <c r="N2139" s="98" t="inlineStr">
        <is>
          <t>27×105</t>
        </is>
      </c>
      <c r="O2139" s="99">
        <f>F2139</f>
        <v/>
      </c>
      <c r="P2139" s="99">
        <f>SUM(I2139)</f>
        <v/>
      </c>
      <c r="Q2139" s="117" t="n"/>
      <c r="R2139" s="118" t="n"/>
      <c r="S2139" s="118" t="n"/>
      <c r="T2139" s="119" t="n"/>
      <c r="U2139" s="120" t="n"/>
      <c r="V2139" s="120" t="n"/>
      <c r="W2139" s="121" t="n"/>
      <c r="X2139" s="122" t="n"/>
      <c r="Y2139" s="122" t="n"/>
      <c r="Z2139" s="143" t="n"/>
      <c r="AA2139" s="140" t="n"/>
      <c r="AB2139" s="140" t="n"/>
      <c r="AC2139" s="144" t="n"/>
      <c r="AD2139" s="142" t="n"/>
      <c r="AE2139" s="142" t="n"/>
    </row>
    <row r="2140">
      <c r="B2140" s="85" t="inlineStr">
        <is>
          <t>4Z11R-R</t>
        </is>
      </c>
      <c r="C2140">
        <f>SUMIF(数量表!D:H,B2140,数量表!H:H)</f>
        <v/>
      </c>
      <c r="D2140" t="n">
        <v>27</v>
      </c>
      <c r="E2140" t="n">
        <v>105</v>
      </c>
      <c r="F2140" s="86" t="n">
        <v>1176</v>
      </c>
      <c r="H2140" s="87" t="n">
        <v>2</v>
      </c>
      <c r="I2140" s="214">
        <f>C2140*H2140</f>
        <v/>
      </c>
      <c r="J2140" s="29" t="n"/>
      <c r="K2140" s="96" t="n"/>
      <c r="L2140" s="97" t="n"/>
      <c r="M2140" s="97" t="n"/>
      <c r="N2140" s="98" t="inlineStr">
        <is>
          <t>27×105</t>
        </is>
      </c>
      <c r="O2140" s="99">
        <f>F2140</f>
        <v/>
      </c>
      <c r="P2140" s="99">
        <f>SUM(I2140)</f>
        <v/>
      </c>
      <c r="Q2140" s="117" t="n"/>
      <c r="R2140" s="118" t="n"/>
      <c r="S2140" s="118" t="n"/>
      <c r="T2140" s="119" t="n"/>
      <c r="U2140" s="120" t="n"/>
      <c r="V2140" s="120" t="n"/>
      <c r="W2140" s="121" t="n"/>
      <c r="X2140" s="122" t="n"/>
      <c r="Y2140" s="122" t="n"/>
      <c r="Z2140" s="143" t="n"/>
      <c r="AA2140" s="140" t="n"/>
      <c r="AB2140" s="140" t="n"/>
      <c r="AC2140" s="144" t="n"/>
      <c r="AD2140" s="142" t="n"/>
      <c r="AE2140" s="142" t="n"/>
    </row>
    <row r="2141">
      <c r="B2141" s="85" t="inlineStr">
        <is>
          <t>4Z11R-R</t>
        </is>
      </c>
      <c r="C2141">
        <f>SUMIF(数量表!D:H,B2141,数量表!H:H)</f>
        <v/>
      </c>
      <c r="D2141" t="n">
        <v>27</v>
      </c>
      <c r="E2141" t="n">
        <v>105</v>
      </c>
      <c r="F2141" s="86" t="n">
        <v>356</v>
      </c>
      <c r="H2141" s="87" t="n">
        <v>1</v>
      </c>
      <c r="I2141" s="214">
        <f>C2141*H2141</f>
        <v/>
      </c>
      <c r="J2141" s="29" t="n"/>
      <c r="K2141" s="96" t="n"/>
      <c r="L2141" s="97" t="n"/>
      <c r="M2141" s="97" t="n"/>
      <c r="N2141" s="98" t="inlineStr">
        <is>
          <t>27×105</t>
        </is>
      </c>
      <c r="O2141" s="99">
        <f>F2141</f>
        <v/>
      </c>
      <c r="P2141" s="99">
        <f>SUM(I2141)</f>
        <v/>
      </c>
      <c r="Q2141" s="117" t="n"/>
      <c r="R2141" s="118" t="n"/>
      <c r="S2141" s="118" t="n"/>
      <c r="T2141" s="119" t="n"/>
      <c r="U2141" s="120" t="n"/>
      <c r="V2141" s="120" t="n"/>
      <c r="W2141" s="121" t="n"/>
      <c r="X2141" s="122" t="n"/>
      <c r="Y2141" s="122" t="n"/>
      <c r="Z2141" s="143" t="n"/>
      <c r="AA2141" s="140" t="n"/>
      <c r="AB2141" s="140" t="n"/>
      <c r="AC2141" s="144" t="n"/>
      <c r="AD2141" s="142" t="n"/>
      <c r="AE2141" s="142" t="n"/>
    </row>
    <row r="2142" ht="15" customHeight="1" thickBot="1">
      <c r="B2142" s="88" t="inlineStr">
        <is>
          <t>4Z11R-R</t>
        </is>
      </c>
      <c r="C2142" s="89">
        <f>SUMIF(数量表!D:H,B2142,数量表!H:H)</f>
        <v/>
      </c>
      <c r="D2142" s="89" t="n">
        <v>27</v>
      </c>
      <c r="E2142" s="89" t="n">
        <v>105</v>
      </c>
      <c r="F2142" s="90" t="n">
        <v>2548</v>
      </c>
      <c r="G2142" s="89" t="n"/>
      <c r="H2142" s="91" t="n">
        <v>1</v>
      </c>
      <c r="I2142" s="213">
        <f>C2142*H2142</f>
        <v/>
      </c>
      <c r="J2142" s="29" t="n"/>
      <c r="K2142" s="96" t="n"/>
      <c r="L2142" s="97" t="n"/>
      <c r="M2142" s="97" t="n"/>
      <c r="N2142" s="98" t="inlineStr">
        <is>
          <t>27×105</t>
        </is>
      </c>
      <c r="O2142" s="99">
        <f>F2142</f>
        <v/>
      </c>
      <c r="P2142" s="99">
        <f>SUM(I2142)</f>
        <v/>
      </c>
      <c r="Q2142" s="117" t="n"/>
      <c r="R2142" s="118" t="n"/>
      <c r="S2142" s="118" t="n"/>
      <c r="T2142" s="119" t="n"/>
      <c r="U2142" s="120" t="n"/>
      <c r="V2142" s="120" t="n"/>
      <c r="W2142" s="121" t="n"/>
      <c r="X2142" s="122" t="n"/>
      <c r="Y2142" s="122" t="n"/>
      <c r="Z2142" s="143" t="n"/>
      <c r="AA2142" s="140" t="n"/>
      <c r="AB2142" s="140" t="n"/>
      <c r="AC2142" s="144" t="n"/>
      <c r="AD2142" s="142" t="n"/>
      <c r="AE2142" s="142" t="n"/>
    </row>
    <row r="2143" ht="15" customHeight="1" thickBot="1">
      <c r="B2143" s="83" t="inlineStr">
        <is>
          <t>5ZH09</t>
        </is>
      </c>
      <c r="C2143" s="7">
        <f>SUMIF(数量表!D:H,B2143,数量表!H:H)</f>
        <v/>
      </c>
      <c r="D2143" s="7" t="n">
        <v>27</v>
      </c>
      <c r="E2143" s="7" t="n">
        <v>105</v>
      </c>
      <c r="F2143" s="84" t="n">
        <v>345</v>
      </c>
      <c r="G2143" s="7" t="n"/>
      <c r="H2143" s="21" t="n">
        <v>2</v>
      </c>
      <c r="I2143" s="217">
        <f>C2143*H2143</f>
        <v/>
      </c>
      <c r="J2143" s="29" t="n"/>
      <c r="K2143" s="96" t="n"/>
      <c r="L2143" s="97" t="n"/>
      <c r="M2143" s="97" t="n"/>
      <c r="N2143" s="98" t="inlineStr">
        <is>
          <t>27×105</t>
        </is>
      </c>
      <c r="O2143" s="99">
        <f>F2143</f>
        <v/>
      </c>
      <c r="P2143" s="99">
        <f>SUM(I2143)</f>
        <v/>
      </c>
      <c r="Q2143" s="117" t="n"/>
      <c r="R2143" s="118" t="n"/>
      <c r="S2143" s="118" t="n"/>
      <c r="T2143" s="119" t="n"/>
      <c r="U2143" s="120" t="n"/>
      <c r="V2143" s="120" t="n"/>
      <c r="W2143" s="121" t="n"/>
      <c r="X2143" s="122" t="n"/>
      <c r="Y2143" s="122" t="n"/>
      <c r="Z2143" s="143" t="n"/>
      <c r="AA2143" s="140" t="n"/>
      <c r="AB2143" s="140" t="n"/>
      <c r="AC2143" s="144" t="n"/>
      <c r="AD2143" s="142" t="n"/>
      <c r="AE2143" s="142" t="n"/>
    </row>
    <row r="2144">
      <c r="B2144" s="79" t="inlineStr">
        <is>
          <t>5ZH09L</t>
        </is>
      </c>
      <c r="C2144" s="80">
        <f>SUMIF(数量表!D:H,B2144,数量表!H:H)</f>
        <v/>
      </c>
      <c r="D2144" s="80" t="n">
        <v>27</v>
      </c>
      <c r="E2144" s="80" t="n">
        <v>105</v>
      </c>
      <c r="F2144" s="81" t="n">
        <v>332</v>
      </c>
      <c r="G2144" s="80" t="n"/>
      <c r="H2144" s="82" t="n">
        <v>2</v>
      </c>
      <c r="I2144" s="212">
        <f>C2144*H2144</f>
        <v/>
      </c>
      <c r="J2144" s="29" t="n"/>
      <c r="K2144" s="96" t="n"/>
      <c r="L2144" s="97" t="n"/>
      <c r="M2144" s="97" t="n"/>
      <c r="N2144" s="98" t="inlineStr">
        <is>
          <t>27×105</t>
        </is>
      </c>
      <c r="O2144" s="99">
        <f>F2144</f>
        <v/>
      </c>
      <c r="P2144" s="99">
        <f>SUM(I2144)</f>
        <v/>
      </c>
      <c r="Q2144" s="117" t="n"/>
      <c r="R2144" s="118" t="n"/>
      <c r="S2144" s="118" t="n"/>
      <c r="T2144" s="119" t="n"/>
      <c r="U2144" s="120" t="n"/>
      <c r="V2144" s="120" t="n"/>
      <c r="W2144" s="121" t="n"/>
      <c r="X2144" s="122" t="n"/>
      <c r="Y2144" s="122" t="n"/>
      <c r="Z2144" s="143" t="n"/>
      <c r="AA2144" s="140" t="n"/>
      <c r="AB2144" s="140" t="n"/>
      <c r="AC2144" s="144" t="n"/>
      <c r="AD2144" s="142" t="n"/>
      <c r="AE2144" s="142" t="n"/>
    </row>
    <row r="2145" ht="15" customHeight="1" thickBot="1">
      <c r="B2145" s="88" t="inlineStr">
        <is>
          <t>5ZH09L</t>
        </is>
      </c>
      <c r="C2145" s="89">
        <f>SUMIF(数量表!D:H,B2145,数量表!H:H)</f>
        <v/>
      </c>
      <c r="D2145" s="89" t="n">
        <v>27</v>
      </c>
      <c r="E2145" s="89" t="n">
        <v>105</v>
      </c>
      <c r="F2145" s="90" t="n">
        <v>1554</v>
      </c>
      <c r="G2145" s="89" t="n"/>
      <c r="H2145" s="91" t="n">
        <v>1</v>
      </c>
      <c r="I2145" s="213">
        <f>C2145*H2145</f>
        <v/>
      </c>
      <c r="J2145" s="29" t="n"/>
      <c r="K2145" s="96" t="n"/>
      <c r="L2145" s="97" t="n"/>
      <c r="M2145" s="97" t="n"/>
      <c r="N2145" s="98" t="inlineStr">
        <is>
          <t>27×105</t>
        </is>
      </c>
      <c r="O2145" s="99">
        <f>F2145</f>
        <v/>
      </c>
      <c r="P2145" s="99">
        <f>SUM(I2145)</f>
        <v/>
      </c>
      <c r="Q2145" s="117" t="n"/>
      <c r="R2145" s="118" t="n"/>
      <c r="S2145" s="118" t="n"/>
      <c r="T2145" s="119" t="n"/>
      <c r="U2145" s="120" t="n"/>
      <c r="V2145" s="120" t="n"/>
      <c r="W2145" s="121" t="n"/>
      <c r="X2145" s="122" t="n"/>
      <c r="Y2145" s="122" t="n"/>
      <c r="Z2145" s="143" t="n"/>
      <c r="AA2145" s="140" t="n"/>
      <c r="AB2145" s="140" t="n"/>
      <c r="AC2145" s="144" t="n"/>
      <c r="AD2145" s="142" t="n"/>
      <c r="AE2145" s="142" t="n"/>
    </row>
    <row r="2146">
      <c r="B2146" s="79" t="inlineStr">
        <is>
          <t>5ZH09R</t>
        </is>
      </c>
      <c r="C2146" s="80">
        <f>SUMIF(数量表!D:H,B2146,数量表!H:H)</f>
        <v/>
      </c>
      <c r="D2146" s="80" t="n">
        <v>27</v>
      </c>
      <c r="E2146" s="80" t="n">
        <v>105</v>
      </c>
      <c r="F2146" s="81" t="n">
        <v>332</v>
      </c>
      <c r="G2146" s="80" t="n"/>
      <c r="H2146" s="82" t="n">
        <v>2</v>
      </c>
      <c r="I2146" s="212">
        <f>C2146*H2146</f>
        <v/>
      </c>
      <c r="J2146" s="29" t="n"/>
      <c r="K2146" s="96" t="n"/>
      <c r="L2146" s="97" t="n"/>
      <c r="M2146" s="97" t="n"/>
      <c r="N2146" s="98" t="inlineStr">
        <is>
          <t>27×105</t>
        </is>
      </c>
      <c r="O2146" s="99">
        <f>F2146</f>
        <v/>
      </c>
      <c r="P2146" s="99">
        <f>SUM(I2146)</f>
        <v/>
      </c>
      <c r="Q2146" s="117" t="n"/>
      <c r="R2146" s="118" t="n"/>
      <c r="S2146" s="118" t="n"/>
      <c r="T2146" s="119" t="n"/>
      <c r="U2146" s="120" t="n"/>
      <c r="V2146" s="120" t="n"/>
      <c r="W2146" s="121" t="n"/>
      <c r="X2146" s="122" t="n"/>
      <c r="Y2146" s="122" t="n"/>
      <c r="Z2146" s="143" t="n"/>
      <c r="AA2146" s="140" t="n"/>
      <c r="AB2146" s="140" t="n"/>
      <c r="AC2146" s="144" t="n"/>
      <c r="AD2146" s="142" t="n"/>
      <c r="AE2146" s="142" t="n"/>
    </row>
    <row r="2147" ht="15" customHeight="1" thickBot="1">
      <c r="B2147" s="88" t="inlineStr">
        <is>
          <t>5ZH09R</t>
        </is>
      </c>
      <c r="C2147" s="89">
        <f>SUMIF(数量表!D:H,B2147,数量表!H:H)</f>
        <v/>
      </c>
      <c r="D2147" s="89" t="n">
        <v>27</v>
      </c>
      <c r="E2147" s="89" t="n">
        <v>105</v>
      </c>
      <c r="F2147" s="90" t="n">
        <v>1554</v>
      </c>
      <c r="G2147" s="89" t="n"/>
      <c r="H2147" s="91" t="n">
        <v>1</v>
      </c>
      <c r="I2147" s="213">
        <f>C2147*H2147</f>
        <v/>
      </c>
      <c r="J2147" s="29" t="n"/>
      <c r="K2147" s="96" t="n"/>
      <c r="L2147" s="97" t="n"/>
      <c r="M2147" s="97" t="n"/>
      <c r="N2147" s="98" t="inlineStr">
        <is>
          <t>27×105</t>
        </is>
      </c>
      <c r="O2147" s="99">
        <f>F2147</f>
        <v/>
      </c>
      <c r="P2147" s="99">
        <f>SUM(I2147)</f>
        <v/>
      </c>
      <c r="Q2147" s="117" t="n"/>
      <c r="R2147" s="118" t="n"/>
      <c r="S2147" s="118" t="n"/>
      <c r="T2147" s="119" t="n"/>
      <c r="U2147" s="120" t="n"/>
      <c r="V2147" s="120" t="n"/>
      <c r="W2147" s="121" t="n"/>
      <c r="X2147" s="122" t="n"/>
      <c r="Y2147" s="122" t="n"/>
      <c r="Z2147" s="143" t="n"/>
      <c r="AA2147" s="140" t="n"/>
      <c r="AB2147" s="140" t="n"/>
      <c r="AC2147" s="144" t="n"/>
      <c r="AD2147" s="142" t="n"/>
      <c r="AE2147" s="142" t="n"/>
    </row>
    <row r="2148">
      <c r="B2148" s="79" t="inlineStr">
        <is>
          <t>5Z11</t>
        </is>
      </c>
      <c r="C2148" s="80">
        <f>SUMIF(数量表!D:H,B2148,数量表!H:H)</f>
        <v/>
      </c>
      <c r="D2148" s="80" t="n">
        <v>27</v>
      </c>
      <c r="E2148" s="80" t="n">
        <v>105</v>
      </c>
      <c r="F2148" s="81" t="n">
        <v>1354</v>
      </c>
      <c r="G2148" s="80" t="n"/>
      <c r="H2148" s="82" t="n">
        <v>1</v>
      </c>
      <c r="I2148" s="212">
        <f>C2148*H2148</f>
        <v/>
      </c>
      <c r="J2148" s="29" t="n"/>
      <c r="K2148" s="96" t="n"/>
      <c r="L2148" s="97" t="n"/>
      <c r="M2148" s="97" t="n"/>
      <c r="N2148" s="98" t="inlineStr">
        <is>
          <t>27×105</t>
        </is>
      </c>
      <c r="O2148" s="99">
        <f>F2148</f>
        <v/>
      </c>
      <c r="P2148" s="99">
        <f>SUM(I2148)</f>
        <v/>
      </c>
      <c r="Q2148" s="117" t="n"/>
      <c r="R2148" s="118" t="n"/>
      <c r="S2148" s="118" t="n"/>
      <c r="T2148" s="119" t="n"/>
      <c r="U2148" s="120" t="n"/>
      <c r="V2148" s="120" t="n"/>
      <c r="W2148" s="121" t="n"/>
      <c r="X2148" s="122" t="n"/>
      <c r="Y2148" s="122" t="n"/>
      <c r="Z2148" s="143" t="n"/>
      <c r="AA2148" s="140" t="n"/>
      <c r="AB2148" s="140" t="n"/>
      <c r="AC2148" s="144" t="n"/>
      <c r="AD2148" s="142" t="n"/>
      <c r="AE2148" s="142" t="n"/>
    </row>
    <row r="2149">
      <c r="B2149" s="85" t="inlineStr">
        <is>
          <t>5Z11</t>
        </is>
      </c>
      <c r="C2149">
        <f>SUMIF(数量表!D:H,B2149,数量表!H:H)</f>
        <v/>
      </c>
      <c r="D2149" t="n">
        <v>27</v>
      </c>
      <c r="E2149" t="n">
        <v>105</v>
      </c>
      <c r="F2149" s="86" t="n">
        <v>800</v>
      </c>
      <c r="H2149" s="87" t="n">
        <v>2</v>
      </c>
      <c r="I2149" s="214">
        <f>C2149*H2149</f>
        <v/>
      </c>
      <c r="J2149" s="29" t="n"/>
      <c r="K2149" s="96" t="n"/>
      <c r="L2149" s="97" t="n"/>
      <c r="M2149" s="97" t="n"/>
      <c r="N2149" s="98" t="inlineStr">
        <is>
          <t>27×105</t>
        </is>
      </c>
      <c r="O2149" s="99">
        <f>F2149</f>
        <v/>
      </c>
      <c r="P2149" s="99">
        <f>SUM(I2149)</f>
        <v/>
      </c>
      <c r="Q2149" s="117" t="n"/>
      <c r="R2149" s="118" t="n"/>
      <c r="S2149" s="118" t="n"/>
      <c r="T2149" s="119" t="n"/>
      <c r="U2149" s="120" t="n"/>
      <c r="V2149" s="120" t="n"/>
      <c r="W2149" s="121" t="n"/>
      <c r="X2149" s="122" t="n"/>
      <c r="Y2149" s="122" t="n"/>
      <c r="Z2149" s="143" t="n"/>
      <c r="AA2149" s="140" t="n"/>
      <c r="AB2149" s="140" t="n"/>
      <c r="AC2149" s="144" t="n"/>
      <c r="AD2149" s="142" t="n"/>
      <c r="AE2149" s="142" t="n"/>
    </row>
    <row r="2150" ht="15" customHeight="1" thickBot="1">
      <c r="B2150" s="88" t="inlineStr">
        <is>
          <t>5Z11</t>
        </is>
      </c>
      <c r="C2150" s="89">
        <f>SUMIF(数量表!D:H,B2150,数量表!H:H)</f>
        <v/>
      </c>
      <c r="D2150" s="89" t="n">
        <v>27</v>
      </c>
      <c r="E2150" s="89" t="n">
        <v>105</v>
      </c>
      <c r="F2150" s="90" t="n">
        <v>1176</v>
      </c>
      <c r="G2150" s="89" t="n"/>
      <c r="H2150" s="91" t="n">
        <v>2</v>
      </c>
      <c r="I2150" s="213">
        <f>C2150*H2150</f>
        <v/>
      </c>
      <c r="J2150" s="29" t="n"/>
      <c r="K2150" s="96" t="n"/>
      <c r="L2150" s="97" t="n"/>
      <c r="M2150" s="97" t="n"/>
      <c r="N2150" s="98" t="inlineStr">
        <is>
          <t>27×105</t>
        </is>
      </c>
      <c r="O2150" s="99">
        <f>F2150</f>
        <v/>
      </c>
      <c r="P2150" s="99">
        <f>SUM(I2150)</f>
        <v/>
      </c>
      <c r="Q2150" s="117" t="n"/>
      <c r="R2150" s="118" t="n"/>
      <c r="S2150" s="118" t="n"/>
      <c r="T2150" s="119" t="n"/>
      <c r="U2150" s="120" t="n"/>
      <c r="V2150" s="120" t="n"/>
      <c r="W2150" s="121" t="n"/>
      <c r="X2150" s="122" t="n"/>
      <c r="Y2150" s="122" t="n"/>
      <c r="Z2150" s="143" t="n"/>
      <c r="AA2150" s="140" t="n"/>
      <c r="AB2150" s="140" t="n"/>
      <c r="AC2150" s="144" t="n"/>
      <c r="AD2150" s="142" t="n"/>
      <c r="AE2150" s="142" t="n"/>
    </row>
    <row r="2151">
      <c r="B2151" s="79" t="inlineStr">
        <is>
          <t>5Z11L</t>
        </is>
      </c>
      <c r="C2151" s="80">
        <f>SUMIF(数量表!D:H,B2151,数量表!H:H)</f>
        <v/>
      </c>
      <c r="D2151" s="80" t="n">
        <v>27</v>
      </c>
      <c r="E2151" s="80" t="n">
        <v>105</v>
      </c>
      <c r="F2151" s="81" t="n">
        <v>1354</v>
      </c>
      <c r="G2151" s="80" t="n"/>
      <c r="H2151" s="82" t="n">
        <v>1</v>
      </c>
      <c r="I2151" s="212">
        <f>C2151*H2151</f>
        <v/>
      </c>
      <c r="J2151" s="29" t="n"/>
      <c r="K2151" s="96" t="n"/>
      <c r="L2151" s="97" t="n"/>
      <c r="M2151" s="97" t="n"/>
      <c r="N2151" s="98" t="inlineStr">
        <is>
          <t>27×105</t>
        </is>
      </c>
      <c r="O2151" s="99">
        <f>F2151</f>
        <v/>
      </c>
      <c r="P2151" s="99">
        <f>SUM(I2151)</f>
        <v/>
      </c>
      <c r="Q2151" s="117" t="n"/>
      <c r="R2151" s="118" t="n"/>
      <c r="S2151" s="118" t="n"/>
      <c r="T2151" s="119" t="n"/>
      <c r="U2151" s="120" t="n"/>
      <c r="V2151" s="120" t="n"/>
      <c r="W2151" s="121" t="n"/>
      <c r="X2151" s="122" t="n"/>
      <c r="Y2151" s="122" t="n"/>
      <c r="Z2151" s="143" t="n"/>
      <c r="AA2151" s="140" t="n"/>
      <c r="AB2151" s="140" t="n"/>
      <c r="AC2151" s="144" t="n"/>
      <c r="AD2151" s="142" t="n"/>
      <c r="AE2151" s="142" t="n"/>
    </row>
    <row r="2152">
      <c r="B2152" s="85" t="inlineStr">
        <is>
          <t>5Z11L</t>
        </is>
      </c>
      <c r="C2152">
        <f>SUMIF(数量表!D:H,B2152,数量表!H:H)</f>
        <v/>
      </c>
      <c r="D2152" t="n">
        <v>27</v>
      </c>
      <c r="E2152" t="n">
        <v>105</v>
      </c>
      <c r="F2152" s="86" t="n">
        <v>760</v>
      </c>
      <c r="H2152" s="87" t="n">
        <v>1</v>
      </c>
      <c r="I2152" s="214">
        <f>C2152*H2152</f>
        <v/>
      </c>
      <c r="J2152" s="29" t="n"/>
      <c r="K2152" s="96" t="n"/>
      <c r="L2152" s="97" t="n"/>
      <c r="M2152" s="97" t="n"/>
      <c r="N2152" s="98" t="inlineStr">
        <is>
          <t>27×105</t>
        </is>
      </c>
      <c r="O2152" s="99">
        <f>F2152</f>
        <v/>
      </c>
      <c r="P2152" s="99">
        <f>SUM(I2152)</f>
        <v/>
      </c>
      <c r="Q2152" s="117" t="n"/>
      <c r="R2152" s="118" t="n"/>
      <c r="S2152" s="118" t="n"/>
      <c r="T2152" s="119" t="n"/>
      <c r="U2152" s="120" t="n"/>
      <c r="V2152" s="120" t="n"/>
      <c r="W2152" s="121" t="n"/>
      <c r="X2152" s="122" t="n"/>
      <c r="Y2152" s="122" t="n"/>
      <c r="Z2152" s="143" t="n"/>
      <c r="AA2152" s="140" t="n"/>
      <c r="AB2152" s="140" t="n"/>
      <c r="AC2152" s="144" t="n"/>
      <c r="AD2152" s="142" t="n"/>
      <c r="AE2152" s="142" t="n"/>
    </row>
    <row r="2153">
      <c r="B2153" s="85" t="inlineStr">
        <is>
          <t>5Z11L</t>
        </is>
      </c>
      <c r="C2153">
        <f>SUMIF(数量表!D:H,B2153,数量表!H:H)</f>
        <v/>
      </c>
      <c r="D2153" t="n">
        <v>27</v>
      </c>
      <c r="E2153" t="n">
        <v>105</v>
      </c>
      <c r="F2153" s="86" t="n">
        <v>787</v>
      </c>
      <c r="H2153" s="87" t="n">
        <v>1</v>
      </c>
      <c r="I2153" s="214">
        <f>C2153*H2153</f>
        <v/>
      </c>
      <c r="J2153" s="29" t="n"/>
      <c r="K2153" s="96" t="n"/>
      <c r="L2153" s="97" t="n"/>
      <c r="M2153" s="97" t="n"/>
      <c r="N2153" s="98" t="inlineStr">
        <is>
          <t>27×105</t>
        </is>
      </c>
      <c r="O2153" s="99">
        <f>F2153</f>
        <v/>
      </c>
      <c r="P2153" s="99">
        <f>SUM(I2153)</f>
        <v/>
      </c>
      <c r="Q2153" s="117" t="n"/>
      <c r="R2153" s="118" t="n"/>
      <c r="S2153" s="118" t="n"/>
      <c r="T2153" s="119" t="n"/>
      <c r="U2153" s="120" t="n"/>
      <c r="V2153" s="120" t="n"/>
      <c r="W2153" s="121" t="n"/>
      <c r="X2153" s="122" t="n"/>
      <c r="Y2153" s="122" t="n"/>
      <c r="Z2153" s="143" t="n"/>
      <c r="AA2153" s="140" t="n"/>
      <c r="AB2153" s="140" t="n"/>
      <c r="AC2153" s="144" t="n"/>
      <c r="AD2153" s="142" t="n"/>
      <c r="AE2153" s="142" t="n"/>
    </row>
    <row r="2154">
      <c r="B2154" s="85" t="inlineStr">
        <is>
          <t>5Z11L</t>
        </is>
      </c>
      <c r="C2154">
        <f>SUMIF(数量表!D:H,B2154,数量表!H:H)</f>
        <v/>
      </c>
      <c r="D2154" t="n">
        <v>27</v>
      </c>
      <c r="E2154" t="n">
        <v>105</v>
      </c>
      <c r="F2154" s="86" t="n">
        <v>1176</v>
      </c>
      <c r="H2154" s="87" t="n">
        <v>2</v>
      </c>
      <c r="I2154" s="214">
        <f>C2154*H2154</f>
        <v/>
      </c>
      <c r="J2154" s="29" t="n"/>
      <c r="K2154" s="96" t="n"/>
      <c r="L2154" s="97" t="n"/>
      <c r="M2154" s="97" t="n"/>
      <c r="N2154" s="98" t="inlineStr">
        <is>
          <t>27×105</t>
        </is>
      </c>
      <c r="O2154" s="99">
        <f>F2154</f>
        <v/>
      </c>
      <c r="P2154" s="99">
        <f>SUM(I2154)</f>
        <v/>
      </c>
      <c r="Q2154" s="117" t="n"/>
      <c r="R2154" s="118" t="n"/>
      <c r="S2154" s="118" t="n"/>
      <c r="T2154" s="119" t="n"/>
      <c r="U2154" s="120" t="n"/>
      <c r="V2154" s="120" t="n"/>
      <c r="W2154" s="121" t="n"/>
      <c r="X2154" s="122" t="n"/>
      <c r="Y2154" s="122" t="n"/>
      <c r="Z2154" s="143" t="n"/>
      <c r="AA2154" s="140" t="n"/>
      <c r="AB2154" s="140" t="n"/>
      <c r="AC2154" s="144" t="n"/>
      <c r="AD2154" s="142" t="n"/>
      <c r="AE2154" s="142" t="n"/>
    </row>
    <row r="2155" ht="15" customHeight="1" thickBot="1">
      <c r="B2155" s="88" t="inlineStr">
        <is>
          <t>5Z11L</t>
        </is>
      </c>
      <c r="C2155" s="89">
        <f>SUMIF(数量表!D:H,B2155,数量表!H:H)</f>
        <v/>
      </c>
      <c r="D2155" s="89" t="n">
        <v>27</v>
      </c>
      <c r="E2155" s="89" t="n">
        <v>105</v>
      </c>
      <c r="F2155" s="90" t="n">
        <v>2557</v>
      </c>
      <c r="G2155" s="89" t="n"/>
      <c r="H2155" s="91" t="n">
        <v>1</v>
      </c>
      <c r="I2155" s="213">
        <f>C2155*H2155</f>
        <v/>
      </c>
      <c r="J2155" s="29" t="n"/>
      <c r="K2155" s="96" t="n"/>
      <c r="L2155" s="97" t="n"/>
      <c r="M2155" s="97" t="n"/>
      <c r="N2155" s="98" t="inlineStr">
        <is>
          <t>27×105</t>
        </is>
      </c>
      <c r="O2155" s="99">
        <f>F2155</f>
        <v/>
      </c>
      <c r="P2155" s="99">
        <f>SUM(I2155)</f>
        <v/>
      </c>
      <c r="Q2155" s="117" t="n"/>
      <c r="R2155" s="118" t="n"/>
      <c r="S2155" s="118" t="n"/>
      <c r="T2155" s="119" t="n"/>
      <c r="U2155" s="120" t="n"/>
      <c r="V2155" s="120" t="n"/>
      <c r="W2155" s="121" t="n"/>
      <c r="X2155" s="122" t="n"/>
      <c r="Y2155" s="122" t="n"/>
      <c r="Z2155" s="143" t="n"/>
      <c r="AA2155" s="140" t="n"/>
      <c r="AB2155" s="140" t="n"/>
      <c r="AC2155" s="144" t="n"/>
      <c r="AD2155" s="142" t="n"/>
      <c r="AE2155" s="142" t="n"/>
    </row>
    <row r="2156">
      <c r="B2156" s="79" t="inlineStr">
        <is>
          <t>5Z11-L</t>
        </is>
      </c>
      <c r="C2156" s="80">
        <f>SUMIF(数量表!D:H,B2156,数量表!H:H)</f>
        <v/>
      </c>
      <c r="D2156" s="80" t="n">
        <v>27</v>
      </c>
      <c r="E2156" s="80" t="n">
        <v>105</v>
      </c>
      <c r="F2156" s="81" t="n">
        <v>1354</v>
      </c>
      <c r="G2156" s="80" t="n"/>
      <c r="H2156" s="82" t="n">
        <v>1</v>
      </c>
      <c r="I2156" s="212">
        <f>C2156*H2156</f>
        <v/>
      </c>
      <c r="J2156" s="29" t="n"/>
      <c r="K2156" s="96" t="n"/>
      <c r="L2156" s="97" t="n"/>
      <c r="M2156" s="97" t="n"/>
      <c r="N2156" s="98" t="inlineStr">
        <is>
          <t>27×105</t>
        </is>
      </c>
      <c r="O2156" s="99">
        <f>F2156</f>
        <v/>
      </c>
      <c r="P2156" s="99">
        <f>SUM(I2156)</f>
        <v/>
      </c>
      <c r="Q2156" s="117" t="n"/>
      <c r="R2156" s="118" t="n"/>
      <c r="S2156" s="118" t="n"/>
      <c r="T2156" s="119" t="n"/>
      <c r="U2156" s="120" t="n"/>
      <c r="V2156" s="120" t="n"/>
      <c r="W2156" s="121" t="n"/>
      <c r="X2156" s="122" t="n"/>
      <c r="Y2156" s="122" t="n"/>
      <c r="Z2156" s="143" t="n"/>
      <c r="AA2156" s="140" t="n"/>
      <c r="AB2156" s="140" t="n"/>
      <c r="AC2156" s="144" t="n"/>
      <c r="AD2156" s="142" t="n"/>
      <c r="AE2156" s="142" t="n"/>
    </row>
    <row r="2157">
      <c r="B2157" s="85" t="inlineStr">
        <is>
          <t>5Z11-L</t>
        </is>
      </c>
      <c r="C2157">
        <f>SUMIF(数量表!D:H,B2157,数量表!H:H)</f>
        <v/>
      </c>
      <c r="D2157" t="n">
        <v>27</v>
      </c>
      <c r="E2157" t="n">
        <v>105</v>
      </c>
      <c r="F2157" s="86" t="n">
        <v>800</v>
      </c>
      <c r="H2157" s="87" t="n">
        <v>2</v>
      </c>
      <c r="I2157" s="214">
        <f>C2157*H2157</f>
        <v/>
      </c>
      <c r="J2157" s="29" t="n"/>
      <c r="K2157" s="96" t="n"/>
      <c r="L2157" s="97" t="n"/>
      <c r="M2157" s="97" t="n"/>
      <c r="N2157" s="98" t="inlineStr">
        <is>
          <t>27×105</t>
        </is>
      </c>
      <c r="O2157" s="99">
        <f>F2157</f>
        <v/>
      </c>
      <c r="P2157" s="99">
        <f>SUM(I2157)</f>
        <v/>
      </c>
      <c r="Q2157" s="117" t="n"/>
      <c r="R2157" s="118" t="n"/>
      <c r="S2157" s="118" t="n"/>
      <c r="T2157" s="119" t="n"/>
      <c r="U2157" s="120" t="n"/>
      <c r="V2157" s="120" t="n"/>
      <c r="W2157" s="121" t="n"/>
      <c r="X2157" s="122" t="n"/>
      <c r="Y2157" s="122" t="n"/>
      <c r="Z2157" s="143" t="n"/>
      <c r="AA2157" s="140" t="n"/>
      <c r="AB2157" s="140" t="n"/>
      <c r="AC2157" s="144" t="n"/>
      <c r="AD2157" s="142" t="n"/>
      <c r="AE2157" s="142" t="n"/>
    </row>
    <row r="2158" ht="15" customHeight="1" thickBot="1">
      <c r="B2158" s="88" t="inlineStr">
        <is>
          <t>5Z11-L</t>
        </is>
      </c>
      <c r="C2158" s="89">
        <f>SUMIF(数量表!D:H,B2158,数量表!H:H)</f>
        <v/>
      </c>
      <c r="D2158" s="89" t="n">
        <v>27</v>
      </c>
      <c r="E2158" s="89" t="n">
        <v>105</v>
      </c>
      <c r="F2158" s="90" t="n">
        <v>1176</v>
      </c>
      <c r="G2158" s="89" t="n"/>
      <c r="H2158" s="91" t="n">
        <v>2</v>
      </c>
      <c r="I2158" s="213">
        <f>C2158*H2158</f>
        <v/>
      </c>
      <c r="J2158" s="29" t="n"/>
      <c r="K2158" s="96" t="n"/>
      <c r="L2158" s="97" t="n"/>
      <c r="M2158" s="97" t="n"/>
      <c r="N2158" s="98" t="inlineStr">
        <is>
          <t>27×105</t>
        </is>
      </c>
      <c r="O2158" s="99">
        <f>F2158</f>
        <v/>
      </c>
      <c r="P2158" s="99">
        <f>SUM(I2158)</f>
        <v/>
      </c>
      <c r="Q2158" s="117" t="n"/>
      <c r="R2158" s="118" t="n"/>
      <c r="S2158" s="118" t="n"/>
      <c r="T2158" s="119" t="n"/>
      <c r="U2158" s="120" t="n"/>
      <c r="V2158" s="120" t="n"/>
      <c r="W2158" s="121" t="n"/>
      <c r="X2158" s="122" t="n"/>
      <c r="Y2158" s="122" t="n"/>
      <c r="Z2158" s="143" t="n"/>
      <c r="AA2158" s="140" t="n"/>
      <c r="AB2158" s="140" t="n"/>
      <c r="AC2158" s="144" t="n"/>
      <c r="AD2158" s="142" t="n"/>
      <c r="AE2158" s="142" t="n"/>
    </row>
    <row r="2159">
      <c r="B2159" s="79" t="inlineStr">
        <is>
          <t>5Z11L-L</t>
        </is>
      </c>
      <c r="C2159" s="80">
        <f>SUMIF(数量表!D:H,B2159,数量表!H:H)</f>
        <v/>
      </c>
      <c r="D2159" s="80" t="n">
        <v>27</v>
      </c>
      <c r="E2159" s="80" t="n">
        <v>105</v>
      </c>
      <c r="F2159" s="81" t="n">
        <v>1354</v>
      </c>
      <c r="G2159" s="80" t="n"/>
      <c r="H2159" s="82" t="n">
        <v>1</v>
      </c>
      <c r="I2159" s="212">
        <f>C2159*H2159</f>
        <v/>
      </c>
      <c r="J2159" s="29" t="n"/>
      <c r="K2159" s="96" t="n"/>
      <c r="L2159" s="97" t="n"/>
      <c r="M2159" s="97" t="n"/>
      <c r="N2159" s="98" t="inlineStr">
        <is>
          <t>27×105</t>
        </is>
      </c>
      <c r="O2159" s="99">
        <f>F2159</f>
        <v/>
      </c>
      <c r="P2159" s="99">
        <f>SUM(I2159)</f>
        <v/>
      </c>
      <c r="Q2159" s="117" t="n"/>
      <c r="R2159" s="118" t="n"/>
      <c r="S2159" s="118" t="n"/>
      <c r="T2159" s="119" t="n"/>
      <c r="U2159" s="120" t="n"/>
      <c r="V2159" s="120" t="n"/>
      <c r="W2159" s="121" t="n"/>
      <c r="X2159" s="122" t="n"/>
      <c r="Y2159" s="122" t="n"/>
      <c r="Z2159" s="143" t="n"/>
      <c r="AA2159" s="140" t="n"/>
      <c r="AB2159" s="140" t="n"/>
      <c r="AC2159" s="144" t="n"/>
      <c r="AD2159" s="142" t="n"/>
      <c r="AE2159" s="142" t="n"/>
    </row>
    <row r="2160">
      <c r="B2160" s="85" t="inlineStr">
        <is>
          <t>5Z11L-L</t>
        </is>
      </c>
      <c r="C2160">
        <f>SUMIF(数量表!D:H,B2160,数量表!H:H)</f>
        <v/>
      </c>
      <c r="D2160" t="n">
        <v>27</v>
      </c>
      <c r="E2160" t="n">
        <v>105</v>
      </c>
      <c r="F2160" s="86" t="n">
        <v>760</v>
      </c>
      <c r="H2160" s="87" t="n">
        <v>1</v>
      </c>
      <c r="I2160" s="214">
        <f>C2160*H2160</f>
        <v/>
      </c>
      <c r="J2160" s="29" t="n"/>
      <c r="K2160" s="96" t="n"/>
      <c r="L2160" s="97" t="n"/>
      <c r="M2160" s="97" t="n"/>
      <c r="N2160" s="98" t="inlineStr">
        <is>
          <t>27×105</t>
        </is>
      </c>
      <c r="O2160" s="99">
        <f>F2160</f>
        <v/>
      </c>
      <c r="P2160" s="99">
        <f>SUM(I2160)</f>
        <v/>
      </c>
      <c r="Q2160" s="117" t="n"/>
      <c r="R2160" s="118" t="n"/>
      <c r="S2160" s="118" t="n"/>
      <c r="T2160" s="119" t="n"/>
      <c r="U2160" s="120" t="n"/>
      <c r="V2160" s="120" t="n"/>
      <c r="W2160" s="121" t="n"/>
      <c r="X2160" s="122" t="n"/>
      <c r="Y2160" s="122" t="n"/>
      <c r="Z2160" s="143" t="n"/>
      <c r="AA2160" s="140" t="n"/>
      <c r="AB2160" s="140" t="n"/>
      <c r="AC2160" s="144" t="n"/>
      <c r="AD2160" s="142" t="n"/>
      <c r="AE2160" s="142" t="n"/>
    </row>
    <row r="2161">
      <c r="B2161" s="85" t="inlineStr">
        <is>
          <t>5Z11L-L</t>
        </is>
      </c>
      <c r="C2161">
        <f>SUMIF(数量表!D:H,B2161,数量表!H:H)</f>
        <v/>
      </c>
      <c r="D2161" t="n">
        <v>27</v>
      </c>
      <c r="E2161" t="n">
        <v>105</v>
      </c>
      <c r="F2161" s="86" t="n">
        <v>787</v>
      </c>
      <c r="H2161" s="87" t="n">
        <v>1</v>
      </c>
      <c r="I2161" s="214">
        <f>C2161*H2161</f>
        <v/>
      </c>
      <c r="J2161" s="29" t="n"/>
      <c r="K2161" s="96" t="n"/>
      <c r="L2161" s="97" t="n"/>
      <c r="M2161" s="97" t="n"/>
      <c r="N2161" s="98" t="inlineStr">
        <is>
          <t>27×105</t>
        </is>
      </c>
      <c r="O2161" s="99">
        <f>F2161</f>
        <v/>
      </c>
      <c r="P2161" s="99">
        <f>SUM(I2161)</f>
        <v/>
      </c>
      <c r="Q2161" s="117" t="n"/>
      <c r="R2161" s="118" t="n"/>
      <c r="S2161" s="118" t="n"/>
      <c r="T2161" s="119" t="n"/>
      <c r="U2161" s="120" t="n"/>
      <c r="V2161" s="120" t="n"/>
      <c r="W2161" s="121" t="n"/>
      <c r="X2161" s="122" t="n"/>
      <c r="Y2161" s="122" t="n"/>
      <c r="Z2161" s="143" t="n"/>
      <c r="AA2161" s="140" t="n"/>
      <c r="AB2161" s="140" t="n"/>
      <c r="AC2161" s="144" t="n"/>
      <c r="AD2161" s="142" t="n"/>
      <c r="AE2161" s="142" t="n"/>
    </row>
    <row r="2162">
      <c r="B2162" s="85" t="inlineStr">
        <is>
          <t>5Z11L-L</t>
        </is>
      </c>
      <c r="C2162">
        <f>SUMIF(数量表!D:H,B2162,数量表!H:H)</f>
        <v/>
      </c>
      <c r="D2162" t="n">
        <v>27</v>
      </c>
      <c r="E2162" t="n">
        <v>105</v>
      </c>
      <c r="F2162" s="86" t="n">
        <v>1176</v>
      </c>
      <c r="H2162" s="87" t="n">
        <v>2</v>
      </c>
      <c r="I2162" s="214">
        <f>C2162*H2162</f>
        <v/>
      </c>
      <c r="J2162" s="29" t="n"/>
      <c r="K2162" s="96" t="n"/>
      <c r="L2162" s="97" t="n"/>
      <c r="M2162" s="97" t="n"/>
      <c r="N2162" s="98" t="inlineStr">
        <is>
          <t>27×105</t>
        </is>
      </c>
      <c r="O2162" s="99">
        <f>F2162</f>
        <v/>
      </c>
      <c r="P2162" s="99">
        <f>SUM(I2162)</f>
        <v/>
      </c>
      <c r="Q2162" s="117" t="n"/>
      <c r="R2162" s="118" t="n"/>
      <c r="S2162" s="118" t="n"/>
      <c r="T2162" s="119" t="n"/>
      <c r="U2162" s="120" t="n"/>
      <c r="V2162" s="120" t="n"/>
      <c r="W2162" s="121" t="n"/>
      <c r="X2162" s="122" t="n"/>
      <c r="Y2162" s="122" t="n"/>
      <c r="Z2162" s="143" t="n"/>
      <c r="AA2162" s="140" t="n"/>
      <c r="AB2162" s="140" t="n"/>
      <c r="AC2162" s="144" t="n"/>
      <c r="AD2162" s="142" t="n"/>
      <c r="AE2162" s="142" t="n"/>
    </row>
    <row r="2163" ht="15" customHeight="1" thickBot="1">
      <c r="B2163" s="88" t="inlineStr">
        <is>
          <t>5Z11L-L</t>
        </is>
      </c>
      <c r="C2163" s="89">
        <f>SUMIF(数量表!D:H,B2163,数量表!H:H)</f>
        <v/>
      </c>
      <c r="D2163" s="89" t="n">
        <v>27</v>
      </c>
      <c r="E2163" s="89" t="n">
        <v>105</v>
      </c>
      <c r="F2163" s="90" t="n">
        <v>2557</v>
      </c>
      <c r="G2163" s="89" t="n"/>
      <c r="H2163" s="91" t="n">
        <v>1</v>
      </c>
      <c r="I2163" s="213">
        <f>C2163*H2163</f>
        <v/>
      </c>
      <c r="J2163" s="29" t="n"/>
      <c r="K2163" s="96" t="n"/>
      <c r="L2163" s="97" t="n"/>
      <c r="M2163" s="97" t="n"/>
      <c r="N2163" s="98" t="inlineStr">
        <is>
          <t>27×105</t>
        </is>
      </c>
      <c r="O2163" s="99">
        <f>F2163</f>
        <v/>
      </c>
      <c r="P2163" s="99">
        <f>SUM(I2163)</f>
        <v/>
      </c>
      <c r="Q2163" s="117" t="n"/>
      <c r="R2163" s="118" t="n"/>
      <c r="S2163" s="118" t="n"/>
      <c r="T2163" s="119" t="n"/>
      <c r="U2163" s="120" t="n"/>
      <c r="V2163" s="120" t="n"/>
      <c r="W2163" s="121" t="n"/>
      <c r="X2163" s="122" t="n"/>
      <c r="Y2163" s="122" t="n"/>
      <c r="Z2163" s="143" t="n"/>
      <c r="AA2163" s="140" t="n"/>
      <c r="AB2163" s="140" t="n"/>
      <c r="AC2163" s="144" t="n"/>
      <c r="AD2163" s="142" t="n"/>
      <c r="AE2163" s="142" t="n"/>
    </row>
    <row r="2164">
      <c r="B2164" s="79" t="inlineStr">
        <is>
          <t>5Z11R</t>
        </is>
      </c>
      <c r="C2164" s="80">
        <f>SUMIF(数量表!D:H,B2164,数量表!H:H)</f>
        <v/>
      </c>
      <c r="D2164" s="80" t="n">
        <v>27</v>
      </c>
      <c r="E2164" s="80" t="n">
        <v>105</v>
      </c>
      <c r="F2164" s="81" t="n">
        <v>1354</v>
      </c>
      <c r="G2164" s="80" t="n"/>
      <c r="H2164" s="82" t="n">
        <v>1</v>
      </c>
      <c r="I2164" s="212">
        <f>C2164*H2164</f>
        <v/>
      </c>
      <c r="J2164" s="29" t="n"/>
      <c r="K2164" s="96" t="n"/>
      <c r="L2164" s="97" t="n"/>
      <c r="M2164" s="97" t="n"/>
      <c r="N2164" s="98" t="inlineStr">
        <is>
          <t>27×105</t>
        </is>
      </c>
      <c r="O2164" s="99">
        <f>F2164</f>
        <v/>
      </c>
      <c r="P2164" s="99">
        <f>SUM(I2164)</f>
        <v/>
      </c>
      <c r="Q2164" s="117" t="n"/>
      <c r="R2164" s="118" t="n"/>
      <c r="S2164" s="118" t="n"/>
      <c r="T2164" s="119" t="n"/>
      <c r="U2164" s="120" t="n"/>
      <c r="V2164" s="120" t="n"/>
      <c r="W2164" s="121" t="n"/>
      <c r="X2164" s="122" t="n"/>
      <c r="Y2164" s="122" t="n"/>
      <c r="Z2164" s="143" t="n"/>
      <c r="AA2164" s="140" t="n"/>
      <c r="AB2164" s="140" t="n"/>
      <c r="AC2164" s="144" t="n"/>
      <c r="AD2164" s="142" t="n"/>
      <c r="AE2164" s="142" t="n"/>
    </row>
    <row r="2165">
      <c r="B2165" s="85" t="inlineStr">
        <is>
          <t>5Z11R</t>
        </is>
      </c>
      <c r="C2165">
        <f>SUMIF(数量表!D:H,B2165,数量表!H:H)</f>
        <v/>
      </c>
      <c r="D2165" t="n">
        <v>27</v>
      </c>
      <c r="E2165" t="n">
        <v>105</v>
      </c>
      <c r="F2165" s="86" t="n">
        <v>760</v>
      </c>
      <c r="H2165" s="87" t="n">
        <v>1</v>
      </c>
      <c r="I2165" s="214">
        <f>C2165*H2165</f>
        <v/>
      </c>
      <c r="J2165" s="29" t="n"/>
      <c r="K2165" s="96" t="n"/>
      <c r="L2165" s="97" t="n"/>
      <c r="M2165" s="97" t="n"/>
      <c r="N2165" s="98" t="inlineStr">
        <is>
          <t>27×105</t>
        </is>
      </c>
      <c r="O2165" s="99">
        <f>F2165</f>
        <v/>
      </c>
      <c r="P2165" s="99">
        <f>SUM(I2165)</f>
        <v/>
      </c>
      <c r="Q2165" s="117" t="n"/>
      <c r="R2165" s="118" t="n"/>
      <c r="S2165" s="118" t="n"/>
      <c r="T2165" s="119" t="n"/>
      <c r="U2165" s="120" t="n"/>
      <c r="V2165" s="120" t="n"/>
      <c r="W2165" s="121" t="n"/>
      <c r="X2165" s="122" t="n"/>
      <c r="Y2165" s="122" t="n"/>
      <c r="Z2165" s="143" t="n"/>
      <c r="AA2165" s="140" t="n"/>
      <c r="AB2165" s="140" t="n"/>
      <c r="AC2165" s="144" t="n"/>
      <c r="AD2165" s="142" t="n"/>
      <c r="AE2165" s="142" t="n"/>
    </row>
    <row r="2166">
      <c r="B2166" s="85" t="inlineStr">
        <is>
          <t>5Z11R</t>
        </is>
      </c>
      <c r="C2166">
        <f>SUMIF(数量表!D:H,B2166,数量表!H:H)</f>
        <v/>
      </c>
      <c r="D2166" t="n">
        <v>27</v>
      </c>
      <c r="E2166" t="n">
        <v>105</v>
      </c>
      <c r="F2166" s="86" t="n">
        <v>787</v>
      </c>
      <c r="H2166" s="87" t="n">
        <v>1</v>
      </c>
      <c r="I2166" s="214">
        <f>C2166*H2166</f>
        <v/>
      </c>
      <c r="J2166" s="29" t="n"/>
      <c r="K2166" s="96" t="n"/>
      <c r="L2166" s="97" t="n"/>
      <c r="M2166" s="97" t="n"/>
      <c r="N2166" s="98" t="inlineStr">
        <is>
          <t>27×105</t>
        </is>
      </c>
      <c r="O2166" s="99">
        <f>F2166</f>
        <v/>
      </c>
      <c r="P2166" s="99">
        <f>SUM(I2166)</f>
        <v/>
      </c>
      <c r="Q2166" s="117" t="n"/>
      <c r="R2166" s="118" t="n"/>
      <c r="S2166" s="118" t="n"/>
      <c r="T2166" s="119" t="n"/>
      <c r="U2166" s="120" t="n"/>
      <c r="V2166" s="120" t="n"/>
      <c r="W2166" s="121" t="n"/>
      <c r="X2166" s="122" t="n"/>
      <c r="Y2166" s="122" t="n"/>
      <c r="Z2166" s="143" t="n"/>
      <c r="AA2166" s="140" t="n"/>
      <c r="AB2166" s="140" t="n"/>
      <c r="AC2166" s="144" t="n"/>
      <c r="AD2166" s="142" t="n"/>
      <c r="AE2166" s="142" t="n"/>
    </row>
    <row r="2167">
      <c r="B2167" s="85" t="inlineStr">
        <is>
          <t>5Z11R</t>
        </is>
      </c>
      <c r="C2167">
        <f>SUMIF(数量表!D:H,B2167,数量表!H:H)</f>
        <v/>
      </c>
      <c r="D2167" t="n">
        <v>27</v>
      </c>
      <c r="E2167" t="n">
        <v>105</v>
      </c>
      <c r="F2167" s="86" t="n">
        <v>1176</v>
      </c>
      <c r="H2167" s="87" t="n">
        <v>2</v>
      </c>
      <c r="I2167" s="214">
        <f>C2167*H2167</f>
        <v/>
      </c>
      <c r="J2167" s="29" t="n"/>
      <c r="K2167" s="96" t="n"/>
      <c r="L2167" s="97" t="n"/>
      <c r="M2167" s="97" t="n"/>
      <c r="N2167" s="98" t="inlineStr">
        <is>
          <t>27×105</t>
        </is>
      </c>
      <c r="O2167" s="99">
        <f>F2167</f>
        <v/>
      </c>
      <c r="P2167" s="99">
        <f>SUM(I2167)</f>
        <v/>
      </c>
      <c r="Q2167" s="117" t="n"/>
      <c r="R2167" s="118" t="n"/>
      <c r="S2167" s="118" t="n"/>
      <c r="T2167" s="119" t="n"/>
      <c r="U2167" s="120" t="n"/>
      <c r="V2167" s="120" t="n"/>
      <c r="W2167" s="121" t="n"/>
      <c r="X2167" s="122" t="n"/>
      <c r="Y2167" s="122" t="n"/>
      <c r="Z2167" s="143" t="n"/>
      <c r="AA2167" s="140" t="n"/>
      <c r="AB2167" s="140" t="n"/>
      <c r="AC2167" s="144" t="n"/>
      <c r="AD2167" s="142" t="n"/>
      <c r="AE2167" s="142" t="n"/>
    </row>
    <row r="2168" ht="15" customHeight="1" thickBot="1">
      <c r="B2168" s="88" t="inlineStr">
        <is>
          <t>5Z11R</t>
        </is>
      </c>
      <c r="C2168" s="89">
        <f>SUMIF(数量表!D:H,B2168,数量表!H:H)</f>
        <v/>
      </c>
      <c r="D2168" s="89" t="n">
        <v>27</v>
      </c>
      <c r="E2168" s="89" t="n">
        <v>105</v>
      </c>
      <c r="F2168" s="90" t="n">
        <v>2557</v>
      </c>
      <c r="G2168" s="89" t="n"/>
      <c r="H2168" s="91" t="n">
        <v>1</v>
      </c>
      <c r="I2168" s="213">
        <f>C2168*H2168</f>
        <v/>
      </c>
      <c r="J2168" s="29" t="n"/>
      <c r="K2168" s="96" t="n"/>
      <c r="L2168" s="97" t="n"/>
      <c r="M2168" s="97" t="n"/>
      <c r="N2168" s="98" t="inlineStr">
        <is>
          <t>27×105</t>
        </is>
      </c>
      <c r="O2168" s="99">
        <f>F2168</f>
        <v/>
      </c>
      <c r="P2168" s="99">
        <f>SUM(I2168)</f>
        <v/>
      </c>
      <c r="Q2168" s="117" t="n"/>
      <c r="R2168" s="118" t="n"/>
      <c r="S2168" s="118" t="n"/>
      <c r="T2168" s="119" t="n"/>
      <c r="U2168" s="120" t="n"/>
      <c r="V2168" s="120" t="n"/>
      <c r="W2168" s="121" t="n"/>
      <c r="X2168" s="122" t="n"/>
      <c r="Y2168" s="122" t="n"/>
      <c r="Z2168" s="143" t="n"/>
      <c r="AA2168" s="140" t="n"/>
      <c r="AB2168" s="140" t="n"/>
      <c r="AC2168" s="144" t="n"/>
      <c r="AD2168" s="142" t="n"/>
      <c r="AE2168" s="142" t="n"/>
    </row>
    <row r="2169">
      <c r="B2169" s="79" t="inlineStr">
        <is>
          <t>5Z11-R</t>
        </is>
      </c>
      <c r="C2169" s="80">
        <f>SUMIF(数量表!D:H,B2169,数量表!H:H)</f>
        <v/>
      </c>
      <c r="D2169" s="80" t="n">
        <v>27</v>
      </c>
      <c r="E2169" s="80" t="n">
        <v>105</v>
      </c>
      <c r="F2169" s="81" t="n">
        <v>1354</v>
      </c>
      <c r="G2169" s="80" t="n"/>
      <c r="H2169" s="82" t="n">
        <v>1</v>
      </c>
      <c r="I2169" s="212">
        <f>C2169*H2169</f>
        <v/>
      </c>
      <c r="J2169" s="29" t="n"/>
      <c r="K2169" s="96" t="n"/>
      <c r="L2169" s="97" t="n"/>
      <c r="M2169" s="97" t="n"/>
      <c r="N2169" s="98" t="inlineStr">
        <is>
          <t>27×105</t>
        </is>
      </c>
      <c r="O2169" s="99">
        <f>F2169</f>
        <v/>
      </c>
      <c r="P2169" s="99">
        <f>SUM(I2169)</f>
        <v/>
      </c>
      <c r="Q2169" s="117" t="n"/>
      <c r="R2169" s="118" t="n"/>
      <c r="S2169" s="118" t="n"/>
      <c r="T2169" s="119" t="n"/>
      <c r="U2169" s="120" t="n"/>
      <c r="V2169" s="120" t="n"/>
      <c r="W2169" s="121" t="n"/>
      <c r="X2169" s="122" t="n"/>
      <c r="Y2169" s="122" t="n"/>
      <c r="Z2169" s="143" t="n"/>
      <c r="AA2169" s="140" t="n"/>
      <c r="AB2169" s="140" t="n"/>
      <c r="AC2169" s="144" t="n"/>
      <c r="AD2169" s="142" t="n"/>
      <c r="AE2169" s="142" t="n"/>
    </row>
    <row r="2170">
      <c r="B2170" s="85" t="inlineStr">
        <is>
          <t>5Z11-R</t>
        </is>
      </c>
      <c r="C2170">
        <f>SUMIF(数量表!D:H,B2170,数量表!H:H)</f>
        <v/>
      </c>
      <c r="D2170" t="n">
        <v>27</v>
      </c>
      <c r="E2170" t="n">
        <v>105</v>
      </c>
      <c r="F2170" s="86" t="n">
        <v>800</v>
      </c>
      <c r="H2170" s="87" t="n">
        <v>2</v>
      </c>
      <c r="I2170" s="214">
        <f>C2170*H2170</f>
        <v/>
      </c>
      <c r="J2170" s="29" t="n"/>
      <c r="K2170" s="96" t="n"/>
      <c r="L2170" s="97" t="n"/>
      <c r="M2170" s="97" t="n"/>
      <c r="N2170" s="98" t="inlineStr">
        <is>
          <t>27×105</t>
        </is>
      </c>
      <c r="O2170" s="99">
        <f>F2170</f>
        <v/>
      </c>
      <c r="P2170" s="99">
        <f>SUM(I2170)</f>
        <v/>
      </c>
      <c r="Q2170" s="117" t="n"/>
      <c r="R2170" s="118" t="n"/>
      <c r="S2170" s="118" t="n"/>
      <c r="T2170" s="119" t="n"/>
      <c r="U2170" s="120" t="n"/>
      <c r="V2170" s="120" t="n"/>
      <c r="W2170" s="121" t="n"/>
      <c r="X2170" s="122" t="n"/>
      <c r="Y2170" s="122" t="n"/>
      <c r="Z2170" s="143" t="n"/>
      <c r="AA2170" s="140" t="n"/>
      <c r="AB2170" s="140" t="n"/>
      <c r="AC2170" s="144" t="n"/>
      <c r="AD2170" s="142" t="n"/>
      <c r="AE2170" s="142" t="n"/>
    </row>
    <row r="2171" ht="15" customHeight="1" thickBot="1">
      <c r="B2171" s="88" t="inlineStr">
        <is>
          <t>5Z11-R</t>
        </is>
      </c>
      <c r="C2171" s="89">
        <f>SUMIF(数量表!D:H,B2171,数量表!H:H)</f>
        <v/>
      </c>
      <c r="D2171" s="89" t="n">
        <v>27</v>
      </c>
      <c r="E2171" s="89" t="n">
        <v>105</v>
      </c>
      <c r="F2171" s="90" t="n">
        <v>1176</v>
      </c>
      <c r="G2171" s="89" t="n"/>
      <c r="H2171" s="91" t="n">
        <v>2</v>
      </c>
      <c r="I2171" s="213">
        <f>C2171*H2171</f>
        <v/>
      </c>
      <c r="J2171" s="29" t="n"/>
      <c r="K2171" s="96" t="n"/>
      <c r="L2171" s="97" t="n"/>
      <c r="M2171" s="97" t="n"/>
      <c r="N2171" s="98" t="inlineStr">
        <is>
          <t>27×105</t>
        </is>
      </c>
      <c r="O2171" s="99">
        <f>F2171</f>
        <v/>
      </c>
      <c r="P2171" s="99">
        <f>SUM(I2171)</f>
        <v/>
      </c>
      <c r="Q2171" s="117" t="n"/>
      <c r="R2171" s="118" t="n"/>
      <c r="S2171" s="118" t="n"/>
      <c r="T2171" s="119" t="n"/>
      <c r="U2171" s="120" t="n"/>
      <c r="V2171" s="120" t="n"/>
      <c r="W2171" s="121" t="n"/>
      <c r="X2171" s="122" t="n"/>
      <c r="Y2171" s="122" t="n"/>
      <c r="Z2171" s="143" t="n"/>
      <c r="AA2171" s="140" t="n"/>
      <c r="AB2171" s="140" t="n"/>
      <c r="AC2171" s="144" t="n"/>
      <c r="AD2171" s="142" t="n"/>
      <c r="AE2171" s="142" t="n"/>
    </row>
    <row r="2172">
      <c r="B2172" s="79" t="inlineStr">
        <is>
          <t>5Z11R-R</t>
        </is>
      </c>
      <c r="C2172" s="80">
        <f>SUMIF(数量表!D:H,B2172,数量表!H:H)</f>
        <v/>
      </c>
      <c r="D2172" s="80" t="n">
        <v>27</v>
      </c>
      <c r="E2172" s="80" t="n">
        <v>105</v>
      </c>
      <c r="F2172" s="81" t="n">
        <v>1354</v>
      </c>
      <c r="G2172" s="80" t="n"/>
      <c r="H2172" s="82" t="n">
        <v>1</v>
      </c>
      <c r="I2172" s="212">
        <f>C2172*H2172</f>
        <v/>
      </c>
      <c r="J2172" s="29" t="n"/>
      <c r="K2172" s="96" t="n"/>
      <c r="L2172" s="97" t="n"/>
      <c r="M2172" s="97" t="n"/>
      <c r="N2172" s="98" t="inlineStr">
        <is>
          <t>27×105</t>
        </is>
      </c>
      <c r="O2172" s="99">
        <f>F2172</f>
        <v/>
      </c>
      <c r="P2172" s="99">
        <f>SUM(I2172)</f>
        <v/>
      </c>
      <c r="Q2172" s="117" t="n"/>
      <c r="R2172" s="118" t="n"/>
      <c r="S2172" s="118" t="n"/>
      <c r="T2172" s="119" t="n"/>
      <c r="U2172" s="120" t="n"/>
      <c r="V2172" s="120" t="n"/>
      <c r="W2172" s="121" t="n"/>
      <c r="X2172" s="122" t="n"/>
      <c r="Y2172" s="122" t="n"/>
      <c r="Z2172" s="143" t="n"/>
      <c r="AA2172" s="140" t="n"/>
      <c r="AB2172" s="140" t="n"/>
      <c r="AC2172" s="144" t="n"/>
      <c r="AD2172" s="142" t="n"/>
      <c r="AE2172" s="142" t="n"/>
    </row>
    <row r="2173">
      <c r="B2173" s="85" t="inlineStr">
        <is>
          <t>5Z11R-R</t>
        </is>
      </c>
      <c r="C2173">
        <f>SUMIF(数量表!D:H,B2173,数量表!H:H)</f>
        <v/>
      </c>
      <c r="D2173" t="n">
        <v>27</v>
      </c>
      <c r="E2173" t="n">
        <v>105</v>
      </c>
      <c r="F2173" s="86" t="n">
        <v>760</v>
      </c>
      <c r="H2173" s="87" t="n">
        <v>1</v>
      </c>
      <c r="I2173" s="214">
        <f>C2173*H2173</f>
        <v/>
      </c>
      <c r="J2173" s="29" t="n"/>
      <c r="K2173" s="96" t="n"/>
      <c r="L2173" s="97" t="n"/>
      <c r="M2173" s="97" t="n"/>
      <c r="N2173" s="98" t="inlineStr">
        <is>
          <t>27×105</t>
        </is>
      </c>
      <c r="O2173" s="99">
        <f>F2173</f>
        <v/>
      </c>
      <c r="P2173" s="99">
        <f>SUM(I2173)</f>
        <v/>
      </c>
      <c r="Q2173" s="117" t="n"/>
      <c r="R2173" s="118" t="n"/>
      <c r="S2173" s="118" t="n"/>
      <c r="T2173" s="119" t="n"/>
      <c r="U2173" s="120" t="n"/>
      <c r="V2173" s="120" t="n"/>
      <c r="W2173" s="121" t="n"/>
      <c r="X2173" s="122" t="n"/>
      <c r="Y2173" s="122" t="n"/>
      <c r="Z2173" s="143" t="n"/>
      <c r="AA2173" s="140" t="n"/>
      <c r="AB2173" s="140" t="n"/>
      <c r="AC2173" s="144" t="n"/>
      <c r="AD2173" s="142" t="n"/>
      <c r="AE2173" s="142" t="n"/>
    </row>
    <row r="2174">
      <c r="B2174" s="85" t="inlineStr">
        <is>
          <t>5Z11R-R</t>
        </is>
      </c>
      <c r="C2174">
        <f>SUMIF(数量表!D:H,B2174,数量表!H:H)</f>
        <v/>
      </c>
      <c r="D2174" t="n">
        <v>27</v>
      </c>
      <c r="E2174" t="n">
        <v>105</v>
      </c>
      <c r="F2174" s="86" t="n">
        <v>787</v>
      </c>
      <c r="H2174" s="87" t="n">
        <v>1</v>
      </c>
      <c r="I2174" s="214">
        <f>C2174*H2174</f>
        <v/>
      </c>
      <c r="J2174" s="29" t="n"/>
      <c r="K2174" s="96" t="n"/>
      <c r="L2174" s="97" t="n"/>
      <c r="M2174" s="97" t="n"/>
      <c r="N2174" s="98" t="inlineStr">
        <is>
          <t>27×105</t>
        </is>
      </c>
      <c r="O2174" s="99">
        <f>F2174</f>
        <v/>
      </c>
      <c r="P2174" s="99">
        <f>SUM(I2174)</f>
        <v/>
      </c>
      <c r="Q2174" s="117" t="n"/>
      <c r="R2174" s="118" t="n"/>
      <c r="S2174" s="118" t="n"/>
      <c r="T2174" s="119" t="n"/>
      <c r="U2174" s="120" t="n"/>
      <c r="V2174" s="120" t="n"/>
      <c r="W2174" s="121" t="n"/>
      <c r="X2174" s="122" t="n"/>
      <c r="Y2174" s="122" t="n"/>
      <c r="Z2174" s="143" t="n"/>
      <c r="AA2174" s="140" t="n"/>
      <c r="AB2174" s="140" t="n"/>
      <c r="AC2174" s="144" t="n"/>
      <c r="AD2174" s="142" t="n"/>
      <c r="AE2174" s="142" t="n"/>
    </row>
    <row r="2175">
      <c r="B2175" s="85" t="inlineStr">
        <is>
          <t>5Z11R-R</t>
        </is>
      </c>
      <c r="C2175">
        <f>SUMIF(数量表!D:H,B2175,数量表!H:H)</f>
        <v/>
      </c>
      <c r="D2175" t="n">
        <v>27</v>
      </c>
      <c r="E2175" t="n">
        <v>105</v>
      </c>
      <c r="F2175" s="86" t="n">
        <v>1176</v>
      </c>
      <c r="H2175" s="87" t="n">
        <v>2</v>
      </c>
      <c r="I2175" s="214">
        <f>C2175*H2175</f>
        <v/>
      </c>
      <c r="J2175" s="29" t="n"/>
      <c r="K2175" s="96" t="n"/>
      <c r="L2175" s="97" t="n"/>
      <c r="M2175" s="97" t="n"/>
      <c r="N2175" s="98" t="inlineStr">
        <is>
          <t>27×105</t>
        </is>
      </c>
      <c r="O2175" s="99">
        <f>F2175</f>
        <v/>
      </c>
      <c r="P2175" s="99">
        <f>SUM(I2175)</f>
        <v/>
      </c>
      <c r="Q2175" s="117" t="n"/>
      <c r="R2175" s="118" t="n"/>
      <c r="S2175" s="118" t="n"/>
      <c r="T2175" s="119" t="n"/>
      <c r="U2175" s="120" t="n"/>
      <c r="V2175" s="120" t="n"/>
      <c r="W2175" s="121" t="n"/>
      <c r="X2175" s="122" t="n"/>
      <c r="Y2175" s="122" t="n"/>
      <c r="Z2175" s="143" t="n"/>
      <c r="AA2175" s="140" t="n"/>
      <c r="AB2175" s="140" t="n"/>
      <c r="AC2175" s="144" t="n"/>
      <c r="AD2175" s="142" t="n"/>
      <c r="AE2175" s="142" t="n"/>
    </row>
    <row r="2176" ht="15" customHeight="1" thickBot="1">
      <c r="B2176" s="88" t="inlineStr">
        <is>
          <t>5Z11R-R</t>
        </is>
      </c>
      <c r="C2176" s="89">
        <f>SUMIF(数量表!D:H,B2176,数量表!H:H)</f>
        <v/>
      </c>
      <c r="D2176" s="89" t="n">
        <v>27</v>
      </c>
      <c r="E2176" s="89" t="n">
        <v>105</v>
      </c>
      <c r="F2176" s="90" t="n">
        <v>2557</v>
      </c>
      <c r="G2176" s="89" t="n"/>
      <c r="H2176" s="91" t="n">
        <v>1</v>
      </c>
      <c r="I2176" s="213">
        <f>C2176*H2176</f>
        <v/>
      </c>
      <c r="J2176" s="29" t="n"/>
      <c r="K2176" s="96" t="n"/>
      <c r="L2176" s="97" t="n"/>
      <c r="M2176" s="97" t="n"/>
      <c r="N2176" s="98" t="inlineStr">
        <is>
          <t>27×105</t>
        </is>
      </c>
      <c r="O2176" s="99">
        <f>F2176</f>
        <v/>
      </c>
      <c r="P2176" s="99">
        <f>SUM(I2176)</f>
        <v/>
      </c>
      <c r="Q2176" s="117" t="n"/>
      <c r="R2176" s="118" t="n"/>
      <c r="S2176" s="118" t="n"/>
      <c r="T2176" s="119" t="n"/>
      <c r="U2176" s="120" t="n"/>
      <c r="V2176" s="120" t="n"/>
      <c r="W2176" s="121" t="n"/>
      <c r="X2176" s="122" t="n"/>
      <c r="Y2176" s="122" t="n"/>
      <c r="Z2176" s="143" t="n"/>
      <c r="AA2176" s="140" t="n"/>
      <c r="AB2176" s="140" t="n"/>
      <c r="AC2176" s="144" t="n"/>
      <c r="AD2176" s="142" t="n"/>
      <c r="AE2176" s="142" t="n"/>
    </row>
    <row r="2177" ht="15" customHeight="1" thickBot="1">
      <c r="B2177" s="83" t="inlineStr">
        <is>
          <t>4ZH11</t>
        </is>
      </c>
      <c r="C2177" s="7">
        <f>SUMIF(数量表!D:H,B2177,数量表!H:H)</f>
        <v/>
      </c>
      <c r="D2177" s="7" t="n">
        <v>27</v>
      </c>
      <c r="E2177" s="7" t="n">
        <v>105</v>
      </c>
      <c r="F2177" s="84" t="n">
        <v>345</v>
      </c>
      <c r="G2177" s="7" t="n"/>
      <c r="H2177" s="21" t="n">
        <v>2</v>
      </c>
      <c r="I2177" s="217">
        <f>C2177*H2177</f>
        <v/>
      </c>
      <c r="J2177" s="29" t="n"/>
      <c r="K2177" s="96" t="n"/>
      <c r="L2177" s="97" t="n"/>
      <c r="M2177" s="97" t="n"/>
      <c r="N2177" s="98" t="inlineStr">
        <is>
          <t>27×105</t>
        </is>
      </c>
      <c r="O2177" s="99">
        <f>F2177</f>
        <v/>
      </c>
      <c r="P2177" s="99">
        <f>SUM(I2177)</f>
        <v/>
      </c>
      <c r="Q2177" s="117" t="n"/>
      <c r="R2177" s="118" t="n"/>
      <c r="S2177" s="118" t="n"/>
      <c r="T2177" s="119" t="n"/>
      <c r="U2177" s="120" t="n"/>
      <c r="V2177" s="120" t="n"/>
      <c r="W2177" s="121" t="n"/>
      <c r="X2177" s="122" t="n"/>
      <c r="Y2177" s="122" t="n"/>
      <c r="Z2177" s="143" t="n"/>
      <c r="AA2177" s="140" t="n"/>
      <c r="AB2177" s="140" t="n"/>
      <c r="AC2177" s="144" t="n"/>
      <c r="AD2177" s="142" t="n"/>
      <c r="AE2177" s="142" t="n"/>
    </row>
    <row r="2178">
      <c r="B2178" s="79" t="inlineStr">
        <is>
          <t>4ZH11L</t>
        </is>
      </c>
      <c r="C2178" s="80">
        <f>SUMIF(数量表!D:H,B2178,数量表!H:H)</f>
        <v/>
      </c>
      <c r="D2178" s="80" t="n">
        <v>27</v>
      </c>
      <c r="E2178" s="80" t="n">
        <v>105</v>
      </c>
      <c r="F2178" s="81" t="n">
        <v>332</v>
      </c>
      <c r="G2178" s="80" t="n"/>
      <c r="H2178" s="82" t="n">
        <v>2</v>
      </c>
      <c r="I2178" s="212">
        <f>C2178*H2178</f>
        <v/>
      </c>
      <c r="J2178" s="29" t="n"/>
      <c r="K2178" s="96" t="n"/>
      <c r="L2178" s="97" t="n"/>
      <c r="M2178" s="97" t="n"/>
      <c r="N2178" s="98" t="inlineStr">
        <is>
          <t>27×105</t>
        </is>
      </c>
      <c r="O2178" s="99">
        <f>F2178</f>
        <v/>
      </c>
      <c r="P2178" s="99">
        <f>SUM(I2178)</f>
        <v/>
      </c>
      <c r="Q2178" s="117" t="n"/>
      <c r="R2178" s="118" t="n"/>
      <c r="S2178" s="118" t="n"/>
      <c r="T2178" s="119" t="n"/>
      <c r="U2178" s="120" t="n"/>
      <c r="V2178" s="120" t="n"/>
      <c r="W2178" s="121" t="n"/>
      <c r="X2178" s="122" t="n"/>
      <c r="Y2178" s="122" t="n"/>
      <c r="Z2178" s="143" t="n"/>
      <c r="AA2178" s="140" t="n"/>
      <c r="AB2178" s="140" t="n"/>
      <c r="AC2178" s="144" t="n"/>
      <c r="AD2178" s="142" t="n"/>
      <c r="AE2178" s="142" t="n"/>
    </row>
    <row r="2179">
      <c r="B2179" s="85" t="inlineStr">
        <is>
          <t>4ZH11L</t>
        </is>
      </c>
      <c r="C2179">
        <f>SUMIF(数量表!D:H,B2179,数量表!H:H)</f>
        <v/>
      </c>
      <c r="D2179" t="n">
        <v>27</v>
      </c>
      <c r="E2179" t="n">
        <v>105</v>
      </c>
      <c r="F2179" s="86" t="n">
        <v>962</v>
      </c>
      <c r="H2179" s="87" t="n">
        <v>1</v>
      </c>
      <c r="I2179" s="214">
        <f>C2179*H2179</f>
        <v/>
      </c>
      <c r="J2179" s="29" t="n"/>
      <c r="K2179" s="96" t="n"/>
      <c r="L2179" s="97" t="n"/>
      <c r="M2179" s="97" t="n"/>
      <c r="N2179" s="98" t="inlineStr">
        <is>
          <t>27×105</t>
        </is>
      </c>
      <c r="O2179" s="99">
        <f>F2179</f>
        <v/>
      </c>
      <c r="P2179" s="99">
        <f>SUM(I2179)</f>
        <v/>
      </c>
      <c r="Q2179" s="117" t="n"/>
      <c r="R2179" s="118" t="n"/>
      <c r="S2179" s="118" t="n"/>
      <c r="T2179" s="119" t="n"/>
      <c r="U2179" s="120" t="n"/>
      <c r="V2179" s="120" t="n"/>
      <c r="W2179" s="121" t="n"/>
      <c r="X2179" s="122" t="n"/>
      <c r="Y2179" s="122" t="n"/>
      <c r="Z2179" s="143" t="n"/>
      <c r="AA2179" s="140" t="n"/>
      <c r="AB2179" s="140" t="n"/>
      <c r="AC2179" s="144" t="n"/>
      <c r="AD2179" s="142" t="n"/>
      <c r="AE2179" s="142" t="n"/>
    </row>
    <row r="2180" ht="15" customHeight="1" thickBot="1">
      <c r="B2180" s="88" t="inlineStr">
        <is>
          <t>4ZH11L</t>
        </is>
      </c>
      <c r="C2180" s="89">
        <f>SUMIF(数量表!D:H,B2180,数量表!H:H)</f>
        <v/>
      </c>
      <c r="D2180" s="89" t="n">
        <v>27</v>
      </c>
      <c r="E2180" s="89" t="n">
        <v>105</v>
      </c>
      <c r="F2180" s="90" t="n">
        <v>356</v>
      </c>
      <c r="G2180" s="89" t="n"/>
      <c r="H2180" s="91" t="n">
        <v>1</v>
      </c>
      <c r="I2180" s="213">
        <f>C2180*H2180</f>
        <v/>
      </c>
      <c r="J2180" s="29" t="n"/>
      <c r="K2180" s="96" t="n"/>
      <c r="L2180" s="97" t="n"/>
      <c r="M2180" s="97" t="n"/>
      <c r="N2180" s="98" t="inlineStr">
        <is>
          <t>27×105</t>
        </is>
      </c>
      <c r="O2180" s="99">
        <f>F2180</f>
        <v/>
      </c>
      <c r="P2180" s="99">
        <f>SUM(I2180)</f>
        <v/>
      </c>
      <c r="Q2180" s="117" t="n"/>
      <c r="R2180" s="118" t="n"/>
      <c r="S2180" s="118" t="n"/>
      <c r="T2180" s="119" t="n"/>
      <c r="U2180" s="120" t="n"/>
      <c r="V2180" s="120" t="n"/>
      <c r="W2180" s="121" t="n"/>
      <c r="X2180" s="122" t="n"/>
      <c r="Y2180" s="122" t="n"/>
      <c r="Z2180" s="143" t="n"/>
      <c r="AA2180" s="140" t="n"/>
      <c r="AB2180" s="140" t="n"/>
      <c r="AC2180" s="144" t="n"/>
      <c r="AD2180" s="142" t="n"/>
      <c r="AE2180" s="142" t="n"/>
    </row>
    <row r="2181">
      <c r="B2181" s="79" t="inlineStr">
        <is>
          <t>4ZH11R</t>
        </is>
      </c>
      <c r="C2181" s="80">
        <f>SUMIF(数量表!D:H,B2181,数量表!H:H)</f>
        <v/>
      </c>
      <c r="D2181" s="80" t="n">
        <v>27</v>
      </c>
      <c r="E2181" s="80" t="n">
        <v>105</v>
      </c>
      <c r="F2181" s="81" t="n">
        <v>332</v>
      </c>
      <c r="G2181" s="80" t="n"/>
      <c r="H2181" s="82" t="n">
        <v>2</v>
      </c>
      <c r="I2181" s="212">
        <f>C2181*H2181</f>
        <v/>
      </c>
      <c r="J2181" s="29" t="n"/>
      <c r="K2181" s="96" t="n"/>
      <c r="L2181" s="97" t="n"/>
      <c r="M2181" s="97" t="n"/>
      <c r="N2181" s="98" t="inlineStr">
        <is>
          <t>27×105</t>
        </is>
      </c>
      <c r="O2181" s="99">
        <f>F2181</f>
        <v/>
      </c>
      <c r="P2181" s="99">
        <f>SUM(I2181)</f>
        <v/>
      </c>
      <c r="Q2181" s="117" t="n"/>
      <c r="R2181" s="118" t="n"/>
      <c r="S2181" s="118" t="n"/>
      <c r="T2181" s="119" t="n"/>
      <c r="U2181" s="120" t="n"/>
      <c r="V2181" s="120" t="n"/>
      <c r="W2181" s="121" t="n"/>
      <c r="X2181" s="122" t="n"/>
      <c r="Y2181" s="122" t="n"/>
      <c r="Z2181" s="143" t="n"/>
      <c r="AA2181" s="140" t="n"/>
      <c r="AB2181" s="140" t="n"/>
      <c r="AC2181" s="144" t="n"/>
      <c r="AD2181" s="142" t="n"/>
      <c r="AE2181" s="142" t="n"/>
    </row>
    <row r="2182">
      <c r="B2182" s="85" t="inlineStr">
        <is>
          <t>4ZH11R</t>
        </is>
      </c>
      <c r="C2182">
        <f>SUMIF(数量表!D:H,B2182,数量表!H:H)</f>
        <v/>
      </c>
      <c r="D2182" t="n">
        <v>27</v>
      </c>
      <c r="E2182" t="n">
        <v>105</v>
      </c>
      <c r="F2182" s="86" t="n">
        <v>962</v>
      </c>
      <c r="H2182" s="87" t="n">
        <v>1</v>
      </c>
      <c r="I2182" s="214">
        <f>C2182*H2182</f>
        <v/>
      </c>
      <c r="J2182" s="29" t="n"/>
      <c r="K2182" s="96" t="n"/>
      <c r="L2182" s="97" t="n"/>
      <c r="M2182" s="97" t="n"/>
      <c r="N2182" s="98" t="inlineStr">
        <is>
          <t>27×105</t>
        </is>
      </c>
      <c r="O2182" s="99">
        <f>F2182</f>
        <v/>
      </c>
      <c r="P2182" s="99">
        <f>SUM(I2182)</f>
        <v/>
      </c>
      <c r="Q2182" s="117" t="n"/>
      <c r="R2182" s="118" t="n"/>
      <c r="S2182" s="118" t="n"/>
      <c r="T2182" s="119" t="n"/>
      <c r="U2182" s="120" t="n"/>
      <c r="V2182" s="120" t="n"/>
      <c r="W2182" s="121" t="n"/>
      <c r="X2182" s="122" t="n"/>
      <c r="Y2182" s="122" t="n"/>
      <c r="Z2182" s="143" t="n"/>
      <c r="AA2182" s="140" t="n"/>
      <c r="AB2182" s="140" t="n"/>
      <c r="AC2182" s="144" t="n"/>
      <c r="AD2182" s="142" t="n"/>
      <c r="AE2182" s="142" t="n"/>
    </row>
    <row r="2183" ht="15" customHeight="1" thickBot="1">
      <c r="B2183" s="88" t="inlineStr">
        <is>
          <t>4ZH11R</t>
        </is>
      </c>
      <c r="C2183" s="89">
        <f>SUMIF(数量表!D:H,B2183,数量表!H:H)</f>
        <v/>
      </c>
      <c r="D2183" s="89" t="n">
        <v>27</v>
      </c>
      <c r="E2183" s="89" t="n">
        <v>105</v>
      </c>
      <c r="F2183" s="90" t="n">
        <v>356</v>
      </c>
      <c r="G2183" s="89" t="n"/>
      <c r="H2183" s="91" t="n">
        <v>1</v>
      </c>
      <c r="I2183" s="213">
        <f>C2183*H2183</f>
        <v/>
      </c>
      <c r="J2183" s="29" t="n"/>
      <c r="K2183" s="96" t="n"/>
      <c r="L2183" s="97" t="n"/>
      <c r="M2183" s="97" t="n"/>
      <c r="N2183" s="98" t="inlineStr">
        <is>
          <t>27×105</t>
        </is>
      </c>
      <c r="O2183" s="99">
        <f>F2183</f>
        <v/>
      </c>
      <c r="P2183" s="99">
        <f>SUM(I2183)</f>
        <v/>
      </c>
      <c r="Q2183" s="117" t="n"/>
      <c r="R2183" s="118" t="n"/>
      <c r="S2183" s="118" t="n"/>
      <c r="T2183" s="119" t="n"/>
      <c r="U2183" s="120" t="n"/>
      <c r="V2183" s="120" t="n"/>
      <c r="W2183" s="121" t="n"/>
      <c r="X2183" s="122" t="n"/>
      <c r="Y2183" s="122" t="n"/>
      <c r="Z2183" s="143" t="n"/>
      <c r="AA2183" s="140" t="n"/>
      <c r="AB2183" s="140" t="n"/>
      <c r="AC2183" s="144" t="n"/>
      <c r="AD2183" s="142" t="n"/>
      <c r="AE2183" s="142" t="n"/>
    </row>
    <row r="2184" ht="15" customHeight="1" thickBot="1">
      <c r="B2184" s="83" t="inlineStr">
        <is>
          <t>5ZH11</t>
        </is>
      </c>
      <c r="C2184" s="7">
        <f>SUMIF(数量表!D:H,B2184,数量表!H:H)</f>
        <v/>
      </c>
      <c r="D2184" s="7" t="n">
        <v>27</v>
      </c>
      <c r="E2184" s="7" t="n">
        <v>105</v>
      </c>
      <c r="F2184" s="84" t="n">
        <v>345</v>
      </c>
      <c r="G2184" s="7" t="n"/>
      <c r="H2184" s="21" t="n">
        <v>2</v>
      </c>
      <c r="I2184" s="217">
        <f>C2184*H2184</f>
        <v/>
      </c>
      <c r="J2184" s="29" t="n"/>
      <c r="K2184" s="96" t="n"/>
      <c r="L2184" s="97" t="n"/>
      <c r="M2184" s="97" t="n"/>
      <c r="N2184" s="98" t="inlineStr">
        <is>
          <t>27×105</t>
        </is>
      </c>
      <c r="O2184" s="99">
        <f>F2184</f>
        <v/>
      </c>
      <c r="P2184" s="99">
        <f>SUM(I2184)</f>
        <v/>
      </c>
      <c r="Q2184" s="117" t="n"/>
      <c r="R2184" s="118" t="n"/>
      <c r="S2184" s="118" t="n"/>
      <c r="T2184" s="119" t="n"/>
      <c r="U2184" s="120" t="n"/>
      <c r="V2184" s="120" t="n"/>
      <c r="W2184" s="121" t="n"/>
      <c r="X2184" s="122" t="n"/>
      <c r="Y2184" s="122" t="n"/>
      <c r="Z2184" s="143" t="n"/>
      <c r="AA2184" s="140" t="n"/>
      <c r="AB2184" s="140" t="n"/>
      <c r="AC2184" s="144" t="n"/>
      <c r="AD2184" s="142" t="n"/>
      <c r="AE2184" s="142" t="n"/>
    </row>
    <row r="2185">
      <c r="B2185" s="79" t="inlineStr">
        <is>
          <t>5ZH11L</t>
        </is>
      </c>
      <c r="C2185" s="80">
        <f>SUMIF(数量表!D:H,B2185,数量表!H:H)</f>
        <v/>
      </c>
      <c r="D2185" s="80" t="n">
        <v>27</v>
      </c>
      <c r="E2185" s="80" t="n">
        <v>105</v>
      </c>
      <c r="F2185" s="81" t="n">
        <v>332</v>
      </c>
      <c r="G2185" s="80" t="n"/>
      <c r="H2185" s="82" t="n">
        <v>2</v>
      </c>
      <c r="I2185" s="212">
        <f>C2185*H2185</f>
        <v/>
      </c>
      <c r="J2185" s="29" t="n"/>
      <c r="K2185" s="96" t="n"/>
      <c r="L2185" s="97" t="n"/>
      <c r="M2185" s="97" t="n"/>
      <c r="N2185" s="98" t="inlineStr">
        <is>
          <t>27×105</t>
        </is>
      </c>
      <c r="O2185" s="99">
        <f>F2185</f>
        <v/>
      </c>
      <c r="P2185" s="99">
        <f>SUM(I2185)</f>
        <v/>
      </c>
      <c r="Q2185" s="117" t="n"/>
      <c r="R2185" s="118" t="n"/>
      <c r="S2185" s="118" t="n"/>
      <c r="T2185" s="119" t="n"/>
      <c r="U2185" s="120" t="n"/>
      <c r="V2185" s="120" t="n"/>
      <c r="W2185" s="121" t="n"/>
      <c r="X2185" s="122" t="n"/>
      <c r="Y2185" s="122" t="n"/>
      <c r="Z2185" s="143" t="n"/>
      <c r="AA2185" s="140" t="n"/>
      <c r="AB2185" s="140" t="n"/>
      <c r="AC2185" s="144" t="n"/>
      <c r="AD2185" s="142" t="n"/>
      <c r="AE2185" s="142" t="n"/>
    </row>
    <row r="2186" ht="15" customHeight="1" thickBot="1">
      <c r="B2186" s="88" t="inlineStr">
        <is>
          <t>5ZH11L</t>
        </is>
      </c>
      <c r="C2186" s="89">
        <f>SUMIF(数量表!D:H,B2186,数量表!H:H)</f>
        <v/>
      </c>
      <c r="D2186" s="89" t="n">
        <v>27</v>
      </c>
      <c r="E2186" s="89" t="n">
        <v>105</v>
      </c>
      <c r="F2186" s="90" t="n">
        <v>1354</v>
      </c>
      <c r="G2186" s="89" t="n"/>
      <c r="H2186" s="91" t="n">
        <v>1</v>
      </c>
      <c r="I2186" s="213">
        <f>C2186*H2186</f>
        <v/>
      </c>
      <c r="J2186" s="29" t="n"/>
      <c r="K2186" s="96" t="n"/>
      <c r="L2186" s="97" t="n"/>
      <c r="M2186" s="97" t="n"/>
      <c r="N2186" s="98" t="inlineStr">
        <is>
          <t>27×105</t>
        </is>
      </c>
      <c r="O2186" s="99">
        <f>F2186</f>
        <v/>
      </c>
      <c r="P2186" s="99">
        <f>SUM(I2186)</f>
        <v/>
      </c>
      <c r="Q2186" s="117" t="n"/>
      <c r="R2186" s="118" t="n"/>
      <c r="S2186" s="118" t="n"/>
      <c r="T2186" s="119" t="n"/>
      <c r="U2186" s="120" t="n"/>
      <c r="V2186" s="120" t="n"/>
      <c r="W2186" s="121" t="n"/>
      <c r="X2186" s="122" t="n"/>
      <c r="Y2186" s="122" t="n"/>
      <c r="Z2186" s="143" t="n"/>
      <c r="AA2186" s="140" t="n"/>
      <c r="AB2186" s="140" t="n"/>
      <c r="AC2186" s="144" t="n"/>
      <c r="AD2186" s="142" t="n"/>
      <c r="AE2186" s="142" t="n"/>
    </row>
    <row r="2187">
      <c r="B2187" s="79" t="inlineStr">
        <is>
          <t>5ZH11R</t>
        </is>
      </c>
      <c r="C2187" s="80">
        <f>SUMIF(数量表!D:H,B2187,数量表!H:H)</f>
        <v/>
      </c>
      <c r="D2187" s="80" t="n">
        <v>27</v>
      </c>
      <c r="E2187" s="80" t="n">
        <v>105</v>
      </c>
      <c r="F2187" s="81" t="n">
        <v>332</v>
      </c>
      <c r="G2187" s="80" t="inlineStr">
        <is>
          <t>×</t>
        </is>
      </c>
      <c r="H2187" s="82" t="n">
        <v>2</v>
      </c>
      <c r="I2187" s="212">
        <f>C2187*H2187</f>
        <v/>
      </c>
      <c r="J2187" s="2" t="n"/>
      <c r="K2187" s="96" t="n"/>
      <c r="L2187" s="97" t="n"/>
      <c r="M2187" s="97" t="n"/>
      <c r="N2187" s="98" t="inlineStr">
        <is>
          <t>27×105</t>
        </is>
      </c>
      <c r="O2187" s="99">
        <f>F2187</f>
        <v/>
      </c>
      <c r="P2187" s="99">
        <f>SUM(I2187)</f>
        <v/>
      </c>
      <c r="Q2187" s="117" t="n"/>
      <c r="R2187" s="118" t="n"/>
      <c r="S2187" s="118" t="n"/>
      <c r="T2187" s="119" t="n"/>
      <c r="U2187" s="120" t="n"/>
      <c r="V2187" s="120" t="n"/>
      <c r="W2187" s="121" t="n"/>
      <c r="X2187" s="122" t="n"/>
      <c r="Y2187" s="122" t="n"/>
      <c r="Z2187" s="143" t="n"/>
      <c r="AA2187" s="140" t="n"/>
      <c r="AB2187" s="140" t="n"/>
      <c r="AC2187" s="144" t="n"/>
      <c r="AD2187" s="142" t="n"/>
      <c r="AE2187" s="142" t="n"/>
    </row>
    <row r="2188" ht="15" customHeight="1" thickBot="1">
      <c r="B2188" s="88" t="inlineStr">
        <is>
          <t>5ZH11R</t>
        </is>
      </c>
      <c r="C2188" s="89">
        <f>SUMIF(数量表!D:H,B2188,数量表!H:H)</f>
        <v/>
      </c>
      <c r="D2188" s="89" t="n">
        <v>27</v>
      </c>
      <c r="E2188" s="89" t="n">
        <v>105</v>
      </c>
      <c r="F2188" s="90" t="n">
        <v>1354</v>
      </c>
      <c r="G2188" s="89" t="inlineStr">
        <is>
          <t>×</t>
        </is>
      </c>
      <c r="H2188" s="91" t="n">
        <v>1</v>
      </c>
      <c r="I2188" s="213">
        <f>C2188*H2188</f>
        <v/>
      </c>
      <c r="J2188" s="2" t="n"/>
      <c r="K2188" s="96" t="n"/>
      <c r="L2188" s="97" t="n"/>
      <c r="M2188" s="97" t="n"/>
      <c r="N2188" s="98" t="inlineStr">
        <is>
          <t>27×105</t>
        </is>
      </c>
      <c r="O2188" s="99">
        <f>F2188</f>
        <v/>
      </c>
      <c r="P2188" s="99">
        <f>SUM(I2188)</f>
        <v/>
      </c>
      <c r="Q2188" s="117" t="n"/>
      <c r="R2188" s="118" t="n"/>
      <c r="S2188" s="118" t="n"/>
      <c r="T2188" s="119" t="n"/>
      <c r="U2188" s="120" t="n"/>
      <c r="V2188" s="120" t="n"/>
      <c r="W2188" s="121" t="n"/>
      <c r="X2188" s="122" t="n"/>
      <c r="Y2188" s="122" t="n"/>
      <c r="Z2188" s="143" t="n"/>
      <c r="AA2188" s="140" t="n"/>
      <c r="AB2188" s="140" t="n"/>
      <c r="AC2188" s="144" t="n"/>
      <c r="AD2188" s="142" t="n"/>
      <c r="AE2188" s="142" t="n"/>
    </row>
    <row r="2189" ht="15" customHeight="1" thickBot="1">
      <c r="B2189" s="83" t="inlineStr">
        <is>
          <t>4ZH09</t>
        </is>
      </c>
      <c r="C2189" s="7">
        <f>SUMIF(数量表!D:H,B2189,数量表!H:H)</f>
        <v/>
      </c>
      <c r="D2189" s="7" t="n">
        <v>27</v>
      </c>
      <c r="E2189" s="7" t="n">
        <v>105</v>
      </c>
      <c r="F2189" s="84" t="n">
        <v>345</v>
      </c>
      <c r="G2189" s="7" t="n"/>
      <c r="H2189" s="21" t="n">
        <v>2</v>
      </c>
      <c r="I2189" s="217">
        <f>C2189*H2189</f>
        <v/>
      </c>
      <c r="J2189" s="29" t="n"/>
      <c r="K2189" s="96" t="n"/>
      <c r="L2189" s="97" t="n"/>
      <c r="M2189" s="97" t="n"/>
      <c r="N2189" s="98" t="inlineStr">
        <is>
          <t>27×105</t>
        </is>
      </c>
      <c r="O2189" s="99">
        <f>F2189</f>
        <v/>
      </c>
      <c r="P2189" s="99">
        <f>SUM(I2189)</f>
        <v/>
      </c>
      <c r="Q2189" s="117" t="n"/>
      <c r="R2189" s="118" t="n"/>
      <c r="S2189" s="118" t="n"/>
      <c r="T2189" s="119" t="n"/>
      <c r="U2189" s="120" t="n"/>
      <c r="V2189" s="120" t="n"/>
      <c r="W2189" s="121" t="n"/>
      <c r="X2189" s="122" t="n"/>
      <c r="Y2189" s="122" t="n"/>
      <c r="Z2189" s="143" t="n"/>
      <c r="AA2189" s="140" t="n"/>
      <c r="AB2189" s="140" t="n"/>
      <c r="AC2189" s="144" t="n"/>
      <c r="AD2189" s="142" t="n"/>
      <c r="AE2189" s="142" t="n"/>
    </row>
    <row r="2190">
      <c r="B2190" s="79" t="inlineStr">
        <is>
          <t>4ZH09L</t>
        </is>
      </c>
      <c r="C2190" s="80">
        <f>SUMIF(数量表!D:H,B2190,数量表!H:H)</f>
        <v/>
      </c>
      <c r="D2190" s="80" t="n">
        <v>27</v>
      </c>
      <c r="E2190" s="80" t="n">
        <v>105</v>
      </c>
      <c r="F2190" s="81" t="n">
        <v>332</v>
      </c>
      <c r="G2190" s="80" t="n"/>
      <c r="H2190" s="82" t="n">
        <v>2</v>
      </c>
      <c r="I2190" s="212">
        <f>C2190*H2190</f>
        <v/>
      </c>
      <c r="J2190" s="29" t="n"/>
      <c r="K2190" s="96" t="n"/>
      <c r="L2190" s="97" t="n"/>
      <c r="M2190" s="97" t="n"/>
      <c r="N2190" s="98" t="inlineStr">
        <is>
          <t>27×105</t>
        </is>
      </c>
      <c r="O2190" s="99">
        <f>F2190</f>
        <v/>
      </c>
      <c r="P2190" s="99">
        <f>SUM(I2190)</f>
        <v/>
      </c>
      <c r="Q2190" s="117" t="n"/>
      <c r="R2190" s="118" t="n"/>
      <c r="S2190" s="118" t="n"/>
      <c r="T2190" s="119" t="n"/>
      <c r="U2190" s="120" t="n"/>
      <c r="V2190" s="120" t="n"/>
      <c r="W2190" s="121" t="n"/>
      <c r="X2190" s="122" t="n"/>
      <c r="Y2190" s="122" t="n"/>
      <c r="Z2190" s="143" t="n"/>
      <c r="AA2190" s="140" t="n"/>
      <c r="AB2190" s="140" t="n"/>
      <c r="AC2190" s="144" t="n"/>
      <c r="AD2190" s="142" t="n"/>
      <c r="AE2190" s="142" t="n"/>
    </row>
    <row r="2191">
      <c r="B2191" s="85" t="inlineStr">
        <is>
          <t>4ZH09L</t>
        </is>
      </c>
      <c r="C2191">
        <f>SUMIF(数量表!D:H,B2191,数量表!H:H)</f>
        <v/>
      </c>
      <c r="D2191" t="n">
        <v>27</v>
      </c>
      <c r="E2191" t="n">
        <v>105</v>
      </c>
      <c r="F2191" s="86" t="n">
        <v>1162</v>
      </c>
      <c r="H2191" s="87" t="n">
        <v>1</v>
      </c>
      <c r="I2191" s="214">
        <f>C2191*H2191</f>
        <v/>
      </c>
      <c r="J2191" s="29" t="n"/>
      <c r="K2191" s="96" t="n"/>
      <c r="L2191" s="97" t="n"/>
      <c r="M2191" s="97" t="n"/>
      <c r="N2191" s="98" t="inlineStr">
        <is>
          <t>27×105</t>
        </is>
      </c>
      <c r="O2191" s="99">
        <f>F2191</f>
        <v/>
      </c>
      <c r="P2191" s="99">
        <f>SUM(I2191)</f>
        <v/>
      </c>
      <c r="Q2191" s="117" t="n"/>
      <c r="R2191" s="118" t="n"/>
      <c r="S2191" s="118" t="n"/>
      <c r="T2191" s="119" t="n"/>
      <c r="U2191" s="120" t="n"/>
      <c r="V2191" s="120" t="n"/>
      <c r="W2191" s="121" t="n"/>
      <c r="X2191" s="122" t="n"/>
      <c r="Y2191" s="122" t="n"/>
      <c r="Z2191" s="143" t="n"/>
      <c r="AA2191" s="140" t="n"/>
      <c r="AB2191" s="140" t="n"/>
      <c r="AC2191" s="144" t="n"/>
      <c r="AD2191" s="142" t="n"/>
      <c r="AE2191" s="142" t="n"/>
    </row>
    <row r="2192" ht="15" customHeight="1" thickBot="1">
      <c r="B2192" s="88" t="inlineStr">
        <is>
          <t>4ZH09L</t>
        </is>
      </c>
      <c r="C2192" s="89">
        <f>SUMIF(数量表!D:H,B2192,数量表!H:H)</f>
        <v/>
      </c>
      <c r="D2192" s="89" t="n">
        <v>27</v>
      </c>
      <c r="E2192" s="89" t="n">
        <v>105</v>
      </c>
      <c r="F2192" s="90" t="n">
        <v>356</v>
      </c>
      <c r="G2192" s="89" t="n"/>
      <c r="H2192" s="91" t="n">
        <v>1</v>
      </c>
      <c r="I2192" s="213">
        <f>C2192*H2192</f>
        <v/>
      </c>
      <c r="J2192" s="29" t="n"/>
      <c r="K2192" s="96" t="n"/>
      <c r="L2192" s="97" t="n"/>
      <c r="M2192" s="97" t="n"/>
      <c r="N2192" s="98" t="inlineStr">
        <is>
          <t>27×105</t>
        </is>
      </c>
      <c r="O2192" s="99">
        <f>F2192</f>
        <v/>
      </c>
      <c r="P2192" s="99">
        <f>SUM(I2192)</f>
        <v/>
      </c>
      <c r="Q2192" s="117" t="n"/>
      <c r="R2192" s="118" t="n"/>
      <c r="S2192" s="118" t="n"/>
      <c r="T2192" s="119" t="n"/>
      <c r="U2192" s="120" t="n"/>
      <c r="V2192" s="120" t="n"/>
      <c r="W2192" s="121" t="n"/>
      <c r="X2192" s="122" t="n"/>
      <c r="Y2192" s="122" t="n"/>
      <c r="Z2192" s="143" t="n"/>
      <c r="AA2192" s="140" t="n"/>
      <c r="AB2192" s="140" t="n"/>
      <c r="AC2192" s="144" t="n"/>
      <c r="AD2192" s="142" t="n"/>
      <c r="AE2192" s="142" t="n"/>
    </row>
    <row r="2193">
      <c r="B2193" s="79" t="inlineStr">
        <is>
          <t>4ZH09R</t>
        </is>
      </c>
      <c r="C2193" s="80">
        <f>SUMIF(数量表!D:H,B2193,数量表!H:H)</f>
        <v/>
      </c>
      <c r="D2193" s="80" t="n">
        <v>27</v>
      </c>
      <c r="E2193" s="80" t="n">
        <v>105</v>
      </c>
      <c r="F2193" s="81" t="n">
        <v>332</v>
      </c>
      <c r="G2193" s="80" t="n"/>
      <c r="H2193" s="82" t="n">
        <v>2</v>
      </c>
      <c r="I2193" s="212">
        <f>C2193*H2193</f>
        <v/>
      </c>
      <c r="J2193" s="29" t="n"/>
      <c r="K2193" s="96" t="n"/>
      <c r="L2193" s="97" t="n"/>
      <c r="M2193" s="97" t="n"/>
      <c r="N2193" s="98" t="inlineStr">
        <is>
          <t>27×105</t>
        </is>
      </c>
      <c r="O2193" s="99">
        <f>F2193</f>
        <v/>
      </c>
      <c r="P2193" s="99">
        <f>SUM(I2193)</f>
        <v/>
      </c>
      <c r="Q2193" s="117" t="n"/>
      <c r="R2193" s="118" t="n"/>
      <c r="S2193" s="118" t="n"/>
      <c r="T2193" s="119" t="n"/>
      <c r="U2193" s="120" t="n"/>
      <c r="V2193" s="120" t="n"/>
      <c r="W2193" s="121" t="n"/>
      <c r="X2193" s="122" t="n"/>
      <c r="Y2193" s="122" t="n"/>
      <c r="Z2193" s="143" t="n"/>
      <c r="AA2193" s="140" t="n"/>
      <c r="AB2193" s="140" t="n"/>
      <c r="AC2193" s="144" t="n"/>
      <c r="AD2193" s="142" t="n"/>
      <c r="AE2193" s="142" t="n"/>
    </row>
    <row r="2194">
      <c r="B2194" s="85" t="inlineStr">
        <is>
          <t>4ZH09R</t>
        </is>
      </c>
      <c r="C2194">
        <f>SUMIF(数量表!D:H,B2194,数量表!H:H)</f>
        <v/>
      </c>
      <c r="D2194" t="n">
        <v>27</v>
      </c>
      <c r="E2194" t="n">
        <v>105</v>
      </c>
      <c r="F2194" s="86" t="n">
        <v>1162</v>
      </c>
      <c r="H2194" s="87" t="n">
        <v>1</v>
      </c>
      <c r="I2194" s="214">
        <f>C2194*H2194</f>
        <v/>
      </c>
      <c r="J2194" s="29" t="n"/>
      <c r="K2194" s="96" t="n"/>
      <c r="L2194" s="97" t="n"/>
      <c r="M2194" s="97" t="n"/>
      <c r="N2194" s="98" t="inlineStr">
        <is>
          <t>27×105</t>
        </is>
      </c>
      <c r="O2194" s="99">
        <f>F2194</f>
        <v/>
      </c>
      <c r="P2194" s="99">
        <f>SUM(I2194)</f>
        <v/>
      </c>
      <c r="Q2194" s="117" t="n"/>
      <c r="R2194" s="118" t="n"/>
      <c r="S2194" s="118" t="n"/>
      <c r="T2194" s="119" t="n"/>
      <c r="U2194" s="120" t="n"/>
      <c r="V2194" s="120" t="n"/>
      <c r="W2194" s="121" t="n"/>
      <c r="X2194" s="122" t="n"/>
      <c r="Y2194" s="122" t="n"/>
      <c r="Z2194" s="143" t="n"/>
      <c r="AA2194" s="140" t="n"/>
      <c r="AB2194" s="140" t="n"/>
      <c r="AC2194" s="144" t="n"/>
      <c r="AD2194" s="142" t="n"/>
      <c r="AE2194" s="142" t="n"/>
    </row>
    <row r="2195" ht="15" customHeight="1" thickBot="1">
      <c r="B2195" s="88" t="inlineStr">
        <is>
          <t>4ZH09R</t>
        </is>
      </c>
      <c r="C2195" s="89">
        <f>SUMIF(数量表!D:H,B2195,数量表!H:H)</f>
        <v/>
      </c>
      <c r="D2195" s="89" t="n">
        <v>27</v>
      </c>
      <c r="E2195" s="89" t="n">
        <v>105</v>
      </c>
      <c r="F2195" s="90" t="n">
        <v>356</v>
      </c>
      <c r="G2195" s="89" t="n"/>
      <c r="H2195" s="91" t="n">
        <v>1</v>
      </c>
      <c r="I2195" s="213">
        <f>C2195*H2195</f>
        <v/>
      </c>
      <c r="J2195" s="29" t="n"/>
      <c r="K2195" s="96" t="n"/>
      <c r="L2195" s="97" t="n"/>
      <c r="M2195" s="97" t="n"/>
      <c r="N2195" s="98" t="inlineStr">
        <is>
          <t>27×105</t>
        </is>
      </c>
      <c r="O2195" s="99">
        <f>F2195</f>
        <v/>
      </c>
      <c r="P2195" s="99">
        <f>SUM(I2195)</f>
        <v/>
      </c>
      <c r="Q2195" s="117" t="n"/>
      <c r="R2195" s="118" t="n"/>
      <c r="S2195" s="118" t="n"/>
      <c r="T2195" s="119" t="n"/>
      <c r="U2195" s="120" t="n"/>
      <c r="V2195" s="120" t="n"/>
      <c r="W2195" s="121" t="n"/>
      <c r="X2195" s="122" t="n"/>
      <c r="Y2195" s="122" t="n"/>
      <c r="Z2195" s="143" t="n"/>
      <c r="AA2195" s="140" t="n"/>
      <c r="AB2195" s="140" t="n"/>
      <c r="AC2195" s="144" t="n"/>
      <c r="AD2195" s="142" t="n"/>
      <c r="AE2195" s="142" t="n"/>
    </row>
    <row r="2196" ht="15" customHeight="1" thickBot="1">
      <c r="B2196" s="83" t="inlineStr">
        <is>
          <t>22M4ZH09</t>
        </is>
      </c>
      <c r="C2196" s="7">
        <f>SUMIF(数量表!D:H,B2196,数量表!H:H)</f>
        <v/>
      </c>
      <c r="D2196" s="7" t="n">
        <v>27</v>
      </c>
      <c r="E2196" s="7" t="n">
        <v>105</v>
      </c>
      <c r="F2196" s="84" t="n">
        <v>345</v>
      </c>
      <c r="G2196" s="7" t="n"/>
      <c r="H2196" s="21" t="n">
        <v>2</v>
      </c>
      <c r="I2196" s="217">
        <f>C2196*H2196</f>
        <v/>
      </c>
      <c r="J2196" s="29" t="n"/>
      <c r="K2196" s="96" t="n"/>
      <c r="L2196" s="97" t="n"/>
      <c r="M2196" s="97" t="n"/>
      <c r="N2196" s="98" t="inlineStr">
        <is>
          <t>27×105</t>
        </is>
      </c>
      <c r="O2196" s="99">
        <f>F2196</f>
        <v/>
      </c>
      <c r="P2196" s="99">
        <f>SUM(I2196)</f>
        <v/>
      </c>
      <c r="Q2196" s="117" t="n"/>
      <c r="R2196" s="118" t="n"/>
      <c r="S2196" s="118" t="n"/>
      <c r="T2196" s="119" t="n"/>
      <c r="U2196" s="120" t="n"/>
      <c r="V2196" s="120" t="n"/>
      <c r="W2196" s="121" t="n"/>
      <c r="X2196" s="122" t="n"/>
      <c r="Y2196" s="122" t="n"/>
      <c r="Z2196" s="143" t="n"/>
      <c r="AA2196" s="140" t="n"/>
      <c r="AB2196" s="140" t="n"/>
      <c r="AC2196" s="144" t="n"/>
      <c r="AD2196" s="142" t="n"/>
      <c r="AE2196" s="142" t="n"/>
    </row>
    <row r="2197">
      <c r="B2197" s="79" t="inlineStr">
        <is>
          <t>22M4ZH09L</t>
        </is>
      </c>
      <c r="C2197" s="80">
        <f>SUMIF(数量表!D:H,B2197,数量表!H:H)</f>
        <v/>
      </c>
      <c r="D2197" s="80" t="n">
        <v>27</v>
      </c>
      <c r="E2197" s="80" t="n">
        <v>105</v>
      </c>
      <c r="F2197" s="81" t="n">
        <v>332</v>
      </c>
      <c r="G2197" s="80" t="n"/>
      <c r="H2197" s="82" t="n">
        <v>2</v>
      </c>
      <c r="I2197" s="212">
        <f>C2197*H2197</f>
        <v/>
      </c>
      <c r="J2197" s="29" t="n"/>
      <c r="K2197" s="96" t="n"/>
      <c r="L2197" s="97" t="n"/>
      <c r="M2197" s="97" t="n"/>
      <c r="N2197" s="98" t="inlineStr">
        <is>
          <t>27×105</t>
        </is>
      </c>
      <c r="O2197" s="99">
        <f>F2197</f>
        <v/>
      </c>
      <c r="P2197" s="99">
        <f>SUM(I2197)</f>
        <v/>
      </c>
      <c r="Q2197" s="117" t="n"/>
      <c r="R2197" s="118" t="n"/>
      <c r="S2197" s="118" t="n"/>
      <c r="T2197" s="119" t="n"/>
      <c r="U2197" s="120" t="n"/>
      <c r="V2197" s="120" t="n"/>
      <c r="W2197" s="121" t="n"/>
      <c r="X2197" s="122" t="n"/>
      <c r="Y2197" s="122" t="n"/>
      <c r="Z2197" s="143" t="n"/>
      <c r="AA2197" s="140" t="n"/>
      <c r="AB2197" s="140" t="n"/>
      <c r="AC2197" s="144" t="n"/>
      <c r="AD2197" s="142" t="n"/>
      <c r="AE2197" s="142" t="n"/>
    </row>
    <row r="2198">
      <c r="B2198" s="85" t="inlineStr">
        <is>
          <t>22M4ZH09L</t>
        </is>
      </c>
      <c r="C2198">
        <f>SUMIF(数量表!D:H,B2198,数量表!H:H)</f>
        <v/>
      </c>
      <c r="D2198" t="n">
        <v>27</v>
      </c>
      <c r="E2198" t="n">
        <v>105</v>
      </c>
      <c r="F2198" s="86" t="n">
        <v>1037</v>
      </c>
      <c r="H2198" s="87" t="n">
        <v>1</v>
      </c>
      <c r="I2198" s="214">
        <f>C2198*H2198</f>
        <v/>
      </c>
      <c r="J2198" s="29" t="n"/>
      <c r="K2198" s="96" t="n"/>
      <c r="L2198" s="97" t="n"/>
      <c r="M2198" s="97" t="n"/>
      <c r="N2198" s="98" t="inlineStr">
        <is>
          <t>27×105</t>
        </is>
      </c>
      <c r="O2198" s="99">
        <f>F2198</f>
        <v/>
      </c>
      <c r="P2198" s="99">
        <f>SUM(I2198)</f>
        <v/>
      </c>
      <c r="Q2198" s="117" t="n"/>
      <c r="R2198" s="118" t="n"/>
      <c r="S2198" s="118" t="n"/>
      <c r="T2198" s="119" t="n"/>
      <c r="U2198" s="120" t="n"/>
      <c r="V2198" s="120" t="n"/>
      <c r="W2198" s="121" t="n"/>
      <c r="X2198" s="122" t="n"/>
      <c r="Y2198" s="122" t="n"/>
      <c r="Z2198" s="143" t="n"/>
      <c r="AA2198" s="140" t="n"/>
      <c r="AB2198" s="140" t="n"/>
      <c r="AC2198" s="144" t="n"/>
      <c r="AD2198" s="142" t="n"/>
      <c r="AE2198" s="142" t="n"/>
    </row>
    <row r="2199" ht="15" customHeight="1" thickBot="1">
      <c r="B2199" s="88" t="inlineStr">
        <is>
          <t>22M4ZH09L</t>
        </is>
      </c>
      <c r="C2199" s="89">
        <f>SUMIF(数量表!D:H,B2199,数量表!H:H)</f>
        <v/>
      </c>
      <c r="D2199" s="89" t="n">
        <v>27</v>
      </c>
      <c r="E2199" s="89" t="n">
        <v>105</v>
      </c>
      <c r="F2199" s="90" t="n">
        <v>356</v>
      </c>
      <c r="G2199" s="89" t="n"/>
      <c r="H2199" s="91" t="n">
        <v>1</v>
      </c>
      <c r="I2199" s="213">
        <f>C2199*H2199</f>
        <v/>
      </c>
      <c r="J2199" s="29" t="n"/>
      <c r="K2199" s="96" t="n"/>
      <c r="L2199" s="97" t="n"/>
      <c r="M2199" s="97" t="n"/>
      <c r="N2199" s="98" t="inlineStr">
        <is>
          <t>27×105</t>
        </is>
      </c>
      <c r="O2199" s="99">
        <f>F2199</f>
        <v/>
      </c>
      <c r="P2199" s="99">
        <f>SUM(I2199)</f>
        <v/>
      </c>
      <c r="Q2199" s="117" t="n"/>
      <c r="R2199" s="118" t="n"/>
      <c r="S2199" s="118" t="n"/>
      <c r="T2199" s="119" t="n"/>
      <c r="U2199" s="120" t="n"/>
      <c r="V2199" s="120" t="n"/>
      <c r="W2199" s="121" t="n"/>
      <c r="X2199" s="122" t="n"/>
      <c r="Y2199" s="122" t="n"/>
      <c r="Z2199" s="143" t="n"/>
      <c r="AA2199" s="140" t="n"/>
      <c r="AB2199" s="140" t="n"/>
      <c r="AC2199" s="144" t="n"/>
      <c r="AD2199" s="142" t="n"/>
      <c r="AE2199" s="142" t="n"/>
    </row>
    <row r="2200">
      <c r="B2200" s="79" t="inlineStr">
        <is>
          <t>22M4ZH09R</t>
        </is>
      </c>
      <c r="C2200" s="80">
        <f>SUMIF(数量表!D:H,B2200,数量表!H:H)</f>
        <v/>
      </c>
      <c r="D2200" s="80" t="n">
        <v>27</v>
      </c>
      <c r="E2200" s="80" t="n">
        <v>105</v>
      </c>
      <c r="F2200" s="81" t="n">
        <v>332</v>
      </c>
      <c r="G2200" s="80" t="n"/>
      <c r="H2200" s="82" t="n">
        <v>2</v>
      </c>
      <c r="I2200" s="212">
        <f>C2200*H2200</f>
        <v/>
      </c>
      <c r="J2200" s="29" t="n"/>
      <c r="K2200" s="96" t="n"/>
      <c r="L2200" s="97" t="n"/>
      <c r="M2200" s="97" t="n"/>
      <c r="N2200" s="98" t="inlineStr">
        <is>
          <t>27×105</t>
        </is>
      </c>
      <c r="O2200" s="99">
        <f>F2200</f>
        <v/>
      </c>
      <c r="P2200" s="99">
        <f>SUM(I2200)</f>
        <v/>
      </c>
      <c r="Q2200" s="117" t="n"/>
      <c r="R2200" s="118" t="n"/>
      <c r="S2200" s="118" t="n"/>
      <c r="T2200" s="119" t="n"/>
      <c r="U2200" s="120" t="n"/>
      <c r="V2200" s="120" t="n"/>
      <c r="W2200" s="121" t="n"/>
      <c r="X2200" s="122" t="n"/>
      <c r="Y2200" s="122" t="n"/>
      <c r="Z2200" s="143" t="n"/>
      <c r="AA2200" s="140" t="n"/>
      <c r="AB2200" s="140" t="n"/>
      <c r="AC2200" s="144" t="n"/>
      <c r="AD2200" s="142" t="n"/>
      <c r="AE2200" s="142" t="n"/>
    </row>
    <row r="2201">
      <c r="B2201" s="85" t="inlineStr">
        <is>
          <t>22M4ZH09R</t>
        </is>
      </c>
      <c r="C2201">
        <f>SUMIF(数量表!D:H,B2201,数量表!H:H)</f>
        <v/>
      </c>
      <c r="D2201" t="n">
        <v>27</v>
      </c>
      <c r="E2201" t="n">
        <v>105</v>
      </c>
      <c r="F2201" s="86" t="n">
        <v>1037</v>
      </c>
      <c r="H2201" s="87" t="n">
        <v>1</v>
      </c>
      <c r="I2201" s="214">
        <f>C2201*H2201</f>
        <v/>
      </c>
      <c r="J2201" s="29" t="n"/>
      <c r="K2201" s="96" t="n"/>
      <c r="L2201" s="97" t="n"/>
      <c r="M2201" s="97" t="n"/>
      <c r="N2201" s="98" t="inlineStr">
        <is>
          <t>27×105</t>
        </is>
      </c>
      <c r="O2201" s="99">
        <f>F2201</f>
        <v/>
      </c>
      <c r="P2201" s="99">
        <f>SUM(I2201)</f>
        <v/>
      </c>
      <c r="Q2201" s="117" t="n"/>
      <c r="R2201" s="118" t="n"/>
      <c r="S2201" s="118" t="n"/>
      <c r="T2201" s="119" t="n"/>
      <c r="U2201" s="120" t="n"/>
      <c r="V2201" s="120" t="n"/>
      <c r="W2201" s="121" t="n"/>
      <c r="X2201" s="122" t="n"/>
      <c r="Y2201" s="122" t="n"/>
      <c r="Z2201" s="143" t="n"/>
      <c r="AA2201" s="140" t="n"/>
      <c r="AB2201" s="140" t="n"/>
      <c r="AC2201" s="144" t="n"/>
      <c r="AD2201" s="142" t="n"/>
      <c r="AE2201" s="142" t="n"/>
    </row>
    <row r="2202" ht="15" customHeight="1" thickBot="1">
      <c r="B2202" s="88" t="inlineStr">
        <is>
          <t>22M4ZH09R</t>
        </is>
      </c>
      <c r="C2202" s="89">
        <f>SUMIF(数量表!D:H,B2202,数量表!H:H)</f>
        <v/>
      </c>
      <c r="D2202" s="89" t="n">
        <v>27</v>
      </c>
      <c r="E2202" s="89" t="n">
        <v>105</v>
      </c>
      <c r="F2202" s="90" t="n">
        <v>356</v>
      </c>
      <c r="G2202" s="89" t="n"/>
      <c r="H2202" s="91" t="n">
        <v>1</v>
      </c>
      <c r="I2202" s="213">
        <f>C2202*H2202</f>
        <v/>
      </c>
      <c r="J2202" s="29" t="n"/>
      <c r="K2202" s="96" t="n"/>
      <c r="L2202" s="97" t="n"/>
      <c r="M2202" s="97" t="n"/>
      <c r="N2202" s="98" t="inlineStr">
        <is>
          <t>27×105</t>
        </is>
      </c>
      <c r="O2202" s="99">
        <f>F2202</f>
        <v/>
      </c>
      <c r="P2202" s="99">
        <f>SUM(I2202)</f>
        <v/>
      </c>
      <c r="Q2202" s="117" t="n"/>
      <c r="R2202" s="118" t="n"/>
      <c r="S2202" s="118" t="n"/>
      <c r="T2202" s="119" t="n"/>
      <c r="U2202" s="120" t="n"/>
      <c r="V2202" s="120" t="n"/>
      <c r="W2202" s="121" t="n"/>
      <c r="X2202" s="122" t="n"/>
      <c r="Y2202" s="122" t="n"/>
      <c r="Z2202" s="143" t="n"/>
      <c r="AA2202" s="140" t="n"/>
      <c r="AB2202" s="140" t="n"/>
      <c r="AC2202" s="144" t="n"/>
      <c r="AD2202" s="142" t="n"/>
      <c r="AE2202" s="142" t="n"/>
    </row>
    <row r="2203" ht="15" customHeight="1" thickBot="1">
      <c r="B2203" s="83" t="inlineStr">
        <is>
          <t>22M4ZH11</t>
        </is>
      </c>
      <c r="C2203" s="7">
        <f>SUMIF(数量表!D:H,B2203,数量表!H:H)</f>
        <v/>
      </c>
      <c r="D2203" s="7" t="n">
        <v>27</v>
      </c>
      <c r="E2203" s="7" t="n">
        <v>105</v>
      </c>
      <c r="F2203" s="84" t="n">
        <v>345</v>
      </c>
      <c r="G2203" s="7" t="n"/>
      <c r="H2203" s="21" t="n">
        <v>2</v>
      </c>
      <c r="I2203" s="217">
        <f>C2203*H2203</f>
        <v/>
      </c>
      <c r="J2203" s="29" t="n"/>
      <c r="K2203" s="96" t="n"/>
      <c r="L2203" s="97" t="n"/>
      <c r="M2203" s="97" t="n"/>
      <c r="N2203" s="98" t="inlineStr">
        <is>
          <t>27×105</t>
        </is>
      </c>
      <c r="O2203" s="99">
        <f>F2203</f>
        <v/>
      </c>
      <c r="P2203" s="99">
        <f>SUM(I2203)</f>
        <v/>
      </c>
      <c r="Q2203" s="117" t="n"/>
      <c r="R2203" s="118" t="n"/>
      <c r="S2203" s="118" t="n"/>
      <c r="T2203" s="119" t="n"/>
      <c r="U2203" s="120" t="n"/>
      <c r="V2203" s="120" t="n"/>
      <c r="W2203" s="121" t="n"/>
      <c r="X2203" s="122" t="n"/>
      <c r="Y2203" s="122" t="n"/>
      <c r="Z2203" s="143" t="n"/>
      <c r="AA2203" s="140" t="n"/>
      <c r="AB2203" s="140" t="n"/>
      <c r="AC2203" s="144" t="n"/>
      <c r="AD2203" s="142" t="n"/>
      <c r="AE2203" s="142" t="n"/>
    </row>
    <row r="2204">
      <c r="B2204" s="79" t="inlineStr">
        <is>
          <t>22M4ZH11L</t>
        </is>
      </c>
      <c r="C2204" s="80">
        <f>SUMIF(数量表!D:H,B2204,数量表!H:H)</f>
        <v/>
      </c>
      <c r="D2204" s="80" t="n">
        <v>27</v>
      </c>
      <c r="E2204" s="80" t="n">
        <v>105</v>
      </c>
      <c r="F2204" s="81" t="n">
        <v>332</v>
      </c>
      <c r="G2204" s="80" t="n"/>
      <c r="H2204" s="82" t="n">
        <v>2</v>
      </c>
      <c r="I2204" s="212">
        <f>C2204*H2204</f>
        <v/>
      </c>
      <c r="J2204" s="29" t="n"/>
      <c r="K2204" s="96" t="n"/>
      <c r="L2204" s="97" t="n"/>
      <c r="M2204" s="97" t="n"/>
      <c r="N2204" s="98" t="inlineStr">
        <is>
          <t>27×105</t>
        </is>
      </c>
      <c r="O2204" s="99">
        <f>F2204</f>
        <v/>
      </c>
      <c r="P2204" s="99">
        <f>SUM(I2204)</f>
        <v/>
      </c>
      <c r="Q2204" s="117" t="n"/>
      <c r="R2204" s="118" t="n"/>
      <c r="S2204" s="118" t="n"/>
      <c r="T2204" s="119" t="n"/>
      <c r="U2204" s="120" t="n"/>
      <c r="V2204" s="120" t="n"/>
      <c r="W2204" s="121" t="n"/>
      <c r="X2204" s="122" t="n"/>
      <c r="Y2204" s="122" t="n"/>
      <c r="Z2204" s="143" t="n"/>
      <c r="AA2204" s="140" t="n"/>
      <c r="AB2204" s="140" t="n"/>
      <c r="AC2204" s="144" t="n"/>
      <c r="AD2204" s="142" t="n"/>
      <c r="AE2204" s="142" t="n"/>
    </row>
    <row r="2205">
      <c r="B2205" s="85" t="inlineStr">
        <is>
          <t>22M4ZH11L</t>
        </is>
      </c>
      <c r="C2205">
        <f>SUMIF(数量表!D:H,B2205,数量表!H:H)</f>
        <v/>
      </c>
      <c r="D2205" t="n">
        <v>27</v>
      </c>
      <c r="E2205" t="n">
        <v>105</v>
      </c>
      <c r="F2205" s="86" t="n">
        <v>837</v>
      </c>
      <c r="H2205" s="87" t="n">
        <v>1</v>
      </c>
      <c r="I2205" s="214">
        <f>C2205*H2205</f>
        <v/>
      </c>
      <c r="J2205" s="29" t="n"/>
      <c r="K2205" s="96" t="n"/>
      <c r="L2205" s="97" t="n"/>
      <c r="M2205" s="97" t="n"/>
      <c r="N2205" s="98" t="inlineStr">
        <is>
          <t>27×105</t>
        </is>
      </c>
      <c r="O2205" s="99">
        <f>F2205</f>
        <v/>
      </c>
      <c r="P2205" s="99">
        <f>SUM(I2205)</f>
        <v/>
      </c>
      <c r="Q2205" s="117" t="n"/>
      <c r="R2205" s="118" t="n"/>
      <c r="S2205" s="118" t="n"/>
      <c r="T2205" s="119" t="n"/>
      <c r="U2205" s="120" t="n"/>
      <c r="V2205" s="120" t="n"/>
      <c r="W2205" s="121" t="n"/>
      <c r="X2205" s="122" t="n"/>
      <c r="Y2205" s="122" t="n"/>
      <c r="Z2205" s="143" t="n"/>
      <c r="AA2205" s="140" t="n"/>
      <c r="AB2205" s="140" t="n"/>
      <c r="AC2205" s="144" t="n"/>
      <c r="AD2205" s="142" t="n"/>
      <c r="AE2205" s="142" t="n"/>
    </row>
    <row r="2206" ht="15" customHeight="1" thickBot="1">
      <c r="B2206" s="88" t="inlineStr">
        <is>
          <t>22M4ZH11L</t>
        </is>
      </c>
      <c r="C2206" s="89">
        <f>SUMIF(数量表!D:H,B2206,数量表!H:H)</f>
        <v/>
      </c>
      <c r="D2206" s="89" t="n">
        <v>27</v>
      </c>
      <c r="E2206" s="89" t="n">
        <v>105</v>
      </c>
      <c r="F2206" s="90" t="n">
        <v>356</v>
      </c>
      <c r="G2206" s="89" t="n"/>
      <c r="H2206" s="91" t="n">
        <v>1</v>
      </c>
      <c r="I2206" s="213">
        <f>C2206*H2206</f>
        <v/>
      </c>
      <c r="J2206" s="29" t="n"/>
      <c r="K2206" s="96" t="n"/>
      <c r="L2206" s="97" t="n"/>
      <c r="M2206" s="97" t="n"/>
      <c r="N2206" s="98" t="inlineStr">
        <is>
          <t>27×105</t>
        </is>
      </c>
      <c r="O2206" s="99">
        <f>F2206</f>
        <v/>
      </c>
      <c r="P2206" s="99">
        <f>SUM(I2206)</f>
        <v/>
      </c>
      <c r="Q2206" s="117" t="n"/>
      <c r="R2206" s="118" t="n"/>
      <c r="S2206" s="118" t="n"/>
      <c r="T2206" s="119" t="n"/>
      <c r="U2206" s="120" t="n"/>
      <c r="V2206" s="120" t="n"/>
      <c r="W2206" s="121" t="n"/>
      <c r="X2206" s="122" t="n"/>
      <c r="Y2206" s="122" t="n"/>
      <c r="Z2206" s="143" t="n"/>
      <c r="AA2206" s="140" t="n"/>
      <c r="AB2206" s="140" t="n"/>
      <c r="AC2206" s="144" t="n"/>
      <c r="AD2206" s="142" t="n"/>
      <c r="AE2206" s="142" t="n"/>
    </row>
    <row r="2207">
      <c r="B2207" s="79" t="inlineStr">
        <is>
          <t>22M4ZH11R</t>
        </is>
      </c>
      <c r="C2207" s="80">
        <f>SUMIF(数量表!D:H,B2207,数量表!H:H)</f>
        <v/>
      </c>
      <c r="D2207" s="80" t="n">
        <v>27</v>
      </c>
      <c r="E2207" s="80" t="n">
        <v>105</v>
      </c>
      <c r="F2207" s="81" t="n">
        <v>332</v>
      </c>
      <c r="G2207" s="80" t="n"/>
      <c r="H2207" s="82" t="n">
        <v>2</v>
      </c>
      <c r="I2207" s="212">
        <f>C2207*H2207</f>
        <v/>
      </c>
      <c r="J2207" s="29" t="n"/>
      <c r="K2207" s="96" t="n"/>
      <c r="L2207" s="97" t="n"/>
      <c r="M2207" s="97" t="n"/>
      <c r="N2207" s="98" t="inlineStr">
        <is>
          <t>27×105</t>
        </is>
      </c>
      <c r="O2207" s="99">
        <f>F2207</f>
        <v/>
      </c>
      <c r="P2207" s="99">
        <f>SUM(I2207)</f>
        <v/>
      </c>
      <c r="Q2207" s="117" t="n"/>
      <c r="R2207" s="118" t="n"/>
      <c r="S2207" s="118" t="n"/>
      <c r="T2207" s="119" t="n"/>
      <c r="U2207" s="120" t="n"/>
      <c r="V2207" s="120" t="n"/>
      <c r="W2207" s="121" t="n"/>
      <c r="X2207" s="122" t="n"/>
      <c r="Y2207" s="122" t="n"/>
      <c r="Z2207" s="143" t="n"/>
      <c r="AA2207" s="140" t="n"/>
      <c r="AB2207" s="140" t="n"/>
      <c r="AC2207" s="144" t="n"/>
      <c r="AD2207" s="142" t="n"/>
      <c r="AE2207" s="142" t="n"/>
    </row>
    <row r="2208">
      <c r="B2208" s="85" t="inlineStr">
        <is>
          <t>22M4ZH11R</t>
        </is>
      </c>
      <c r="C2208">
        <f>SUMIF(数量表!D:H,B2208,数量表!H:H)</f>
        <v/>
      </c>
      <c r="D2208" t="n">
        <v>27</v>
      </c>
      <c r="E2208" t="n">
        <v>105</v>
      </c>
      <c r="F2208" s="86" t="n">
        <v>837</v>
      </c>
      <c r="H2208" s="87" t="n">
        <v>1</v>
      </c>
      <c r="I2208" s="214">
        <f>C2208*H2208</f>
        <v/>
      </c>
      <c r="J2208" s="29" t="n"/>
      <c r="K2208" s="96" t="n"/>
      <c r="L2208" s="97" t="n"/>
      <c r="M2208" s="97" t="n"/>
      <c r="N2208" s="98" t="inlineStr">
        <is>
          <t>27×105</t>
        </is>
      </c>
      <c r="O2208" s="99">
        <f>F2208</f>
        <v/>
      </c>
      <c r="P2208" s="99">
        <f>SUM(I2208)</f>
        <v/>
      </c>
      <c r="Q2208" s="117" t="n"/>
      <c r="R2208" s="118" t="n"/>
      <c r="S2208" s="118" t="n"/>
      <c r="T2208" s="119" t="n"/>
      <c r="U2208" s="120" t="n"/>
      <c r="V2208" s="120" t="n"/>
      <c r="W2208" s="121" t="n"/>
      <c r="X2208" s="122" t="n"/>
      <c r="Y2208" s="122" t="n"/>
      <c r="Z2208" s="143" t="n"/>
      <c r="AA2208" s="140" t="n"/>
      <c r="AB2208" s="140" t="n"/>
      <c r="AC2208" s="144" t="n"/>
      <c r="AD2208" s="142" t="n"/>
      <c r="AE2208" s="142" t="n"/>
    </row>
    <row r="2209" ht="15" customHeight="1" thickBot="1">
      <c r="B2209" s="88" t="inlineStr">
        <is>
          <t>22M4ZH11R</t>
        </is>
      </c>
      <c r="C2209" s="89">
        <f>SUMIF(数量表!D:H,B2209,数量表!H:H)</f>
        <v/>
      </c>
      <c r="D2209" s="89" t="n">
        <v>27</v>
      </c>
      <c r="E2209" s="89" t="n">
        <v>105</v>
      </c>
      <c r="F2209" s="90" t="n">
        <v>356</v>
      </c>
      <c r="G2209" s="89" t="n"/>
      <c r="H2209" s="91" t="n">
        <v>1</v>
      </c>
      <c r="I2209" s="213">
        <f>C2209*H2209</f>
        <v/>
      </c>
      <c r="J2209" s="29" t="n"/>
      <c r="K2209" s="96" t="n"/>
      <c r="L2209" s="97" t="n"/>
      <c r="M2209" s="97" t="n"/>
      <c r="N2209" s="98" t="inlineStr">
        <is>
          <t>27×105</t>
        </is>
      </c>
      <c r="O2209" s="99">
        <f>F2209</f>
        <v/>
      </c>
      <c r="P2209" s="99">
        <f>SUM(I2209)</f>
        <v/>
      </c>
      <c r="Q2209" s="117" t="n"/>
      <c r="R2209" s="118" t="n"/>
      <c r="S2209" s="118" t="n"/>
      <c r="T2209" s="119" t="n"/>
      <c r="U2209" s="120" t="n"/>
      <c r="V2209" s="120" t="n"/>
      <c r="W2209" s="121" t="n"/>
      <c r="X2209" s="122" t="n"/>
      <c r="Y2209" s="122" t="n"/>
      <c r="Z2209" s="143" t="n"/>
      <c r="AA2209" s="140" t="n"/>
      <c r="AB2209" s="140" t="n"/>
      <c r="AC2209" s="144" t="n"/>
      <c r="AD2209" s="142" t="n"/>
      <c r="AE2209" s="142" t="n"/>
    </row>
    <row r="2210" ht="15" customHeight="1" thickBot="1">
      <c r="B2210" s="83" t="inlineStr">
        <is>
          <t>22M5ZH11</t>
        </is>
      </c>
      <c r="C2210" s="7">
        <f>SUMIF(数量表!D:H,B2210,数量表!H:H)</f>
        <v/>
      </c>
      <c r="D2210" s="7" t="n">
        <v>27</v>
      </c>
      <c r="E2210" s="7" t="n">
        <v>105</v>
      </c>
      <c r="F2210" s="84" t="n">
        <v>345</v>
      </c>
      <c r="G2210" s="7" t="n"/>
      <c r="H2210" s="21" t="n">
        <v>2</v>
      </c>
      <c r="I2210" s="217">
        <f>C2210*H2210</f>
        <v/>
      </c>
      <c r="J2210" s="29" t="n"/>
      <c r="K2210" s="96" t="n"/>
      <c r="L2210" s="97" t="n"/>
      <c r="M2210" s="97" t="n"/>
      <c r="N2210" s="98" t="inlineStr">
        <is>
          <t>27×105</t>
        </is>
      </c>
      <c r="O2210" s="99">
        <f>F2210</f>
        <v/>
      </c>
      <c r="P2210" s="99">
        <f>SUM(I2210)</f>
        <v/>
      </c>
      <c r="Q2210" s="117" t="n"/>
      <c r="R2210" s="118" t="n"/>
      <c r="S2210" s="118" t="n"/>
      <c r="T2210" s="119" t="n"/>
      <c r="U2210" s="120" t="n"/>
      <c r="V2210" s="120" t="n"/>
      <c r="W2210" s="121" t="n"/>
      <c r="X2210" s="122" t="n"/>
      <c r="Y2210" s="122" t="n"/>
      <c r="Z2210" s="143" t="n"/>
      <c r="AA2210" s="140" t="n"/>
      <c r="AB2210" s="140" t="n"/>
      <c r="AC2210" s="144" t="n"/>
      <c r="AD2210" s="142" t="n"/>
      <c r="AE2210" s="142" t="n"/>
    </row>
    <row r="2211">
      <c r="B2211" s="79" t="inlineStr">
        <is>
          <t>22M5ZH11L</t>
        </is>
      </c>
      <c r="C2211" s="80">
        <f>SUMIF(数量表!D:H,B2211,数量表!H:H)</f>
        <v/>
      </c>
      <c r="D2211" s="80" t="n">
        <v>27</v>
      </c>
      <c r="E2211" s="80" t="n">
        <v>105</v>
      </c>
      <c r="F2211" s="81" t="n">
        <v>332</v>
      </c>
      <c r="G2211" s="80" t="n"/>
      <c r="H2211" s="82" t="n">
        <v>2</v>
      </c>
      <c r="I2211" s="212">
        <f>C2211*H2211</f>
        <v/>
      </c>
      <c r="J2211" s="29" t="n"/>
      <c r="K2211" s="96" t="n"/>
      <c r="L2211" s="97" t="n"/>
      <c r="M2211" s="97" t="n"/>
      <c r="N2211" s="98" t="inlineStr">
        <is>
          <t>27×105</t>
        </is>
      </c>
      <c r="O2211" s="99">
        <f>F2211</f>
        <v/>
      </c>
      <c r="P2211" s="99">
        <f>SUM(I2211)</f>
        <v/>
      </c>
      <c r="Q2211" s="117" t="n"/>
      <c r="R2211" s="118" t="n"/>
      <c r="S2211" s="118" t="n"/>
      <c r="T2211" s="119" t="n"/>
      <c r="U2211" s="120" t="n"/>
      <c r="V2211" s="120" t="n"/>
      <c r="W2211" s="121" t="n"/>
      <c r="X2211" s="122" t="n"/>
      <c r="Y2211" s="122" t="n"/>
      <c r="Z2211" s="143" t="n"/>
      <c r="AA2211" s="140" t="n"/>
      <c r="AB2211" s="140" t="n"/>
      <c r="AC2211" s="144" t="n"/>
      <c r="AD2211" s="142" t="n"/>
      <c r="AE2211" s="142" t="n"/>
    </row>
    <row r="2212" ht="15" customHeight="1" thickBot="1">
      <c r="B2212" s="88" t="inlineStr">
        <is>
          <t>22M5ZH11L</t>
        </is>
      </c>
      <c r="C2212" s="89">
        <f>SUMIF(数量表!D:H,B2212,数量表!H:H)</f>
        <v/>
      </c>
      <c r="D2212" s="89" t="n">
        <v>27</v>
      </c>
      <c r="E2212" s="89" t="n">
        <v>105</v>
      </c>
      <c r="F2212" s="90" t="n">
        <v>1229</v>
      </c>
      <c r="G2212" s="89" t="n"/>
      <c r="H2212" s="91" t="n">
        <v>1</v>
      </c>
      <c r="I2212" s="213">
        <f>C2212*H2212</f>
        <v/>
      </c>
      <c r="J2212" s="29" t="n"/>
      <c r="K2212" s="96" t="n"/>
      <c r="L2212" s="97" t="n"/>
      <c r="M2212" s="97" t="n"/>
      <c r="N2212" s="98" t="inlineStr">
        <is>
          <t>27×105</t>
        </is>
      </c>
      <c r="O2212" s="99">
        <f>F2212</f>
        <v/>
      </c>
      <c r="P2212" s="99">
        <f>SUM(I2212)</f>
        <v/>
      </c>
      <c r="Q2212" s="117" t="n"/>
      <c r="R2212" s="118" t="n"/>
      <c r="S2212" s="118" t="n"/>
      <c r="T2212" s="119" t="n"/>
      <c r="U2212" s="120" t="n"/>
      <c r="V2212" s="120" t="n"/>
      <c r="W2212" s="121" t="n"/>
      <c r="X2212" s="122" t="n"/>
      <c r="Y2212" s="122" t="n"/>
      <c r="Z2212" s="143" t="n"/>
      <c r="AA2212" s="140" t="n"/>
      <c r="AB2212" s="140" t="n"/>
      <c r="AC2212" s="144" t="n"/>
      <c r="AD2212" s="142" t="n"/>
      <c r="AE2212" s="142" t="n"/>
    </row>
    <row r="2213">
      <c r="B2213" s="79" t="inlineStr">
        <is>
          <t>22M5ZH11R</t>
        </is>
      </c>
      <c r="C2213" s="80">
        <f>SUMIF(数量表!D:H,B2213,数量表!H:H)</f>
        <v/>
      </c>
      <c r="D2213" s="80" t="n">
        <v>27</v>
      </c>
      <c r="E2213" s="80" t="n">
        <v>105</v>
      </c>
      <c r="F2213" s="81" t="n">
        <v>332</v>
      </c>
      <c r="G2213" s="80" t="inlineStr">
        <is>
          <t>×</t>
        </is>
      </c>
      <c r="H2213" s="82" t="n">
        <v>2</v>
      </c>
      <c r="I2213" s="212">
        <f>C2213*H2213</f>
        <v/>
      </c>
      <c r="J2213" s="2" t="n"/>
      <c r="K2213" s="96" t="n"/>
      <c r="L2213" s="97" t="n"/>
      <c r="M2213" s="97" t="n"/>
      <c r="N2213" s="98" t="inlineStr">
        <is>
          <t>27×105</t>
        </is>
      </c>
      <c r="O2213" s="99">
        <f>F2213</f>
        <v/>
      </c>
      <c r="P2213" s="99">
        <f>SUM(I2213)</f>
        <v/>
      </c>
      <c r="Q2213" s="117" t="n"/>
      <c r="R2213" s="118" t="n"/>
      <c r="S2213" s="118" t="n"/>
      <c r="T2213" s="119" t="n"/>
      <c r="U2213" s="120" t="n"/>
      <c r="V2213" s="120" t="n"/>
      <c r="W2213" s="121" t="n"/>
      <c r="X2213" s="122" t="n"/>
      <c r="Y2213" s="122" t="n"/>
      <c r="Z2213" s="143" t="n"/>
      <c r="AA2213" s="140" t="n"/>
      <c r="AB2213" s="140" t="n"/>
      <c r="AC2213" s="144" t="n"/>
      <c r="AD2213" s="142" t="n"/>
      <c r="AE2213" s="142" t="n"/>
    </row>
    <row r="2214" ht="15" customHeight="1" thickBot="1">
      <c r="B2214" s="88" t="inlineStr">
        <is>
          <t>22M5ZH11R</t>
        </is>
      </c>
      <c r="C2214" s="89">
        <f>SUMIF(数量表!D:H,B2214,数量表!H:H)</f>
        <v/>
      </c>
      <c r="D2214" s="89" t="n">
        <v>27</v>
      </c>
      <c r="E2214" s="89" t="n">
        <v>105</v>
      </c>
      <c r="F2214" s="90" t="n">
        <v>1229</v>
      </c>
      <c r="G2214" s="89" t="inlineStr">
        <is>
          <t>×</t>
        </is>
      </c>
      <c r="H2214" s="91" t="n">
        <v>1</v>
      </c>
      <c r="I2214" s="213">
        <f>C2214*H2214</f>
        <v/>
      </c>
      <c r="J2214" s="2" t="n"/>
      <c r="K2214" s="96" t="n"/>
      <c r="L2214" s="97" t="n"/>
      <c r="M2214" s="97" t="n"/>
      <c r="N2214" s="98" t="inlineStr">
        <is>
          <t>27×105</t>
        </is>
      </c>
      <c r="O2214" s="99">
        <f>F2214</f>
        <v/>
      </c>
      <c r="P2214" s="99">
        <f>SUM(I2214)</f>
        <v/>
      </c>
      <c r="Q2214" s="117" t="n"/>
      <c r="R2214" s="118" t="n"/>
      <c r="S2214" s="118" t="n"/>
      <c r="T2214" s="119" t="n"/>
      <c r="U2214" s="120" t="n"/>
      <c r="V2214" s="120" t="n"/>
      <c r="W2214" s="121" t="n"/>
      <c r="X2214" s="122" t="n"/>
      <c r="Y2214" s="122" t="n"/>
      <c r="Z2214" s="143" t="n"/>
      <c r="AA2214" s="140" t="n"/>
      <c r="AB2214" s="140" t="n"/>
      <c r="AC2214" s="144" t="n"/>
      <c r="AD2214" s="142" t="n"/>
      <c r="AE2214" s="142" t="n"/>
    </row>
    <row r="2215">
      <c r="B2215" s="79" t="inlineStr">
        <is>
          <t>22M4Z11</t>
        </is>
      </c>
      <c r="C2215" s="80">
        <f>SUMIF(数量表!D:H,B2215,数量表!H:H)</f>
        <v/>
      </c>
      <c r="D2215" s="80" t="n">
        <v>27</v>
      </c>
      <c r="E2215" s="80" t="n">
        <v>105</v>
      </c>
      <c r="F2215" s="81" t="n">
        <v>837</v>
      </c>
      <c r="G2215" s="80" t="n"/>
      <c r="H2215" s="82" t="n">
        <v>1</v>
      </c>
      <c r="I2215" s="212">
        <f>C2215*H2215</f>
        <v/>
      </c>
      <c r="J2215" s="29" t="n"/>
      <c r="K2215" s="96" t="n"/>
      <c r="L2215" s="97" t="n"/>
      <c r="M2215" s="97" t="n"/>
      <c r="N2215" s="98" t="inlineStr">
        <is>
          <t>27×105</t>
        </is>
      </c>
      <c r="O2215" s="99">
        <f>F2215</f>
        <v/>
      </c>
      <c r="P2215" s="99">
        <f>SUM(I2215)</f>
        <v/>
      </c>
      <c r="Q2215" s="117" t="n"/>
      <c r="R2215" s="118" t="n"/>
      <c r="S2215" s="118" t="n"/>
      <c r="T2215" s="119" t="n"/>
      <c r="U2215" s="120" t="n"/>
      <c r="V2215" s="120" t="n"/>
      <c r="W2215" s="121" t="n"/>
      <c r="X2215" s="122" t="n"/>
      <c r="Y2215" s="122" t="n"/>
      <c r="Z2215" s="143" t="n"/>
      <c r="AA2215" s="140" t="n"/>
      <c r="AB2215" s="140" t="n"/>
      <c r="AC2215" s="144" t="n"/>
      <c r="AD2215" s="142" t="n"/>
      <c r="AE2215" s="142" t="n"/>
    </row>
    <row r="2216">
      <c r="B2216" s="85" t="inlineStr">
        <is>
          <t>22M4Z11</t>
        </is>
      </c>
      <c r="C2216">
        <f>SUMIF(数量表!D:H,B2216,数量表!H:H)</f>
        <v/>
      </c>
      <c r="D2216" t="n">
        <v>27</v>
      </c>
      <c r="E2216" t="n">
        <v>105</v>
      </c>
      <c r="F2216" s="86" t="n">
        <v>800</v>
      </c>
      <c r="H2216" s="87" t="n">
        <v>2</v>
      </c>
      <c r="I2216" s="214">
        <f>C2216*H2216</f>
        <v/>
      </c>
      <c r="J2216" s="29" t="n"/>
      <c r="K2216" s="96" t="n"/>
      <c r="L2216" s="97" t="n"/>
      <c r="M2216" s="97" t="n"/>
      <c r="N2216" s="98" t="inlineStr">
        <is>
          <t>27×105</t>
        </is>
      </c>
      <c r="O2216" s="99">
        <f>F2216</f>
        <v/>
      </c>
      <c r="P2216" s="99">
        <f>SUM(I2216)</f>
        <v/>
      </c>
      <c r="Q2216" s="117" t="n"/>
      <c r="R2216" s="118" t="n"/>
      <c r="S2216" s="118" t="n"/>
      <c r="T2216" s="119" t="n"/>
      <c r="U2216" s="120" t="n"/>
      <c r="V2216" s="120" t="n"/>
      <c r="W2216" s="121" t="n"/>
      <c r="X2216" s="122" t="n"/>
      <c r="Y2216" s="122" t="n"/>
      <c r="Z2216" s="143" t="n"/>
      <c r="AA2216" s="140" t="n"/>
      <c r="AB2216" s="140" t="n"/>
      <c r="AC2216" s="144" t="n"/>
      <c r="AD2216" s="142" t="n"/>
      <c r="AE2216" s="142" t="n"/>
    </row>
    <row r="2217">
      <c r="B2217" s="85" t="inlineStr">
        <is>
          <t>22M4Z11</t>
        </is>
      </c>
      <c r="C2217">
        <f>SUMIF(数量表!D:H,B2217,数量表!H:H)</f>
        <v/>
      </c>
      <c r="D2217" t="n">
        <v>27</v>
      </c>
      <c r="E2217" t="n">
        <v>105</v>
      </c>
      <c r="F2217" s="86" t="n">
        <v>1176</v>
      </c>
      <c r="H2217" s="87" t="n">
        <v>2</v>
      </c>
      <c r="I2217" s="214">
        <f>C2217*H2217</f>
        <v/>
      </c>
      <c r="J2217" s="29" t="n"/>
      <c r="K2217" s="96" t="n"/>
      <c r="L2217" s="97" t="n"/>
      <c r="M2217" s="97" t="n"/>
      <c r="N2217" s="98" t="inlineStr">
        <is>
          <t>27×105</t>
        </is>
      </c>
      <c r="O2217" s="99">
        <f>F2217</f>
        <v/>
      </c>
      <c r="P2217" s="99">
        <f>SUM(I2217)</f>
        <v/>
      </c>
      <c r="Q2217" s="117" t="n"/>
      <c r="R2217" s="118" t="n"/>
      <c r="S2217" s="118" t="n"/>
      <c r="T2217" s="119" t="n"/>
      <c r="U2217" s="120" t="n"/>
      <c r="V2217" s="120" t="n"/>
      <c r="W2217" s="121" t="n"/>
      <c r="X2217" s="122" t="n"/>
      <c r="Y2217" s="122" t="n"/>
      <c r="Z2217" s="143" t="n"/>
      <c r="AA2217" s="140" t="n"/>
      <c r="AB2217" s="140" t="n"/>
      <c r="AC2217" s="144" t="n"/>
      <c r="AD2217" s="142" t="n"/>
      <c r="AE2217" s="142" t="n"/>
    </row>
    <row r="2218" ht="15" customHeight="1" thickBot="1">
      <c r="B2218" s="88" t="inlineStr">
        <is>
          <t>22M4Z11</t>
        </is>
      </c>
      <c r="C2218" s="89">
        <f>SUMIF(数量表!D:H,B2218,数量表!H:H)</f>
        <v/>
      </c>
      <c r="D2218" s="89" t="n">
        <v>27</v>
      </c>
      <c r="E2218" s="89" t="n">
        <v>105</v>
      </c>
      <c r="F2218" s="90" t="n">
        <v>356</v>
      </c>
      <c r="G2218" s="89" t="n"/>
      <c r="H2218" s="91" t="n">
        <v>1</v>
      </c>
      <c r="I2218" s="213">
        <f>C2218*H2218</f>
        <v/>
      </c>
      <c r="J2218" s="29" t="n"/>
      <c r="K2218" s="96" t="n"/>
      <c r="L2218" s="97" t="n"/>
      <c r="M2218" s="97" t="n"/>
      <c r="N2218" s="98" t="inlineStr">
        <is>
          <t>27×105</t>
        </is>
      </c>
      <c r="O2218" s="99">
        <f>F2218</f>
        <v/>
      </c>
      <c r="P2218" s="99">
        <f>SUM(I2218)</f>
        <v/>
      </c>
      <c r="Q2218" s="117" t="n"/>
      <c r="R2218" s="118" t="n"/>
      <c r="S2218" s="118" t="n"/>
      <c r="T2218" s="119" t="n"/>
      <c r="U2218" s="120" t="n"/>
      <c r="V2218" s="120" t="n"/>
      <c r="W2218" s="121" t="n"/>
      <c r="X2218" s="122" t="n"/>
      <c r="Y2218" s="122" t="n"/>
      <c r="Z2218" s="143" t="n"/>
      <c r="AA2218" s="140" t="n"/>
      <c r="AB2218" s="140" t="n"/>
      <c r="AC2218" s="144" t="n"/>
      <c r="AD2218" s="142" t="n"/>
      <c r="AE2218" s="142" t="n"/>
    </row>
    <row r="2219">
      <c r="B2219" s="79" t="inlineStr">
        <is>
          <t>22M4Z11L</t>
        </is>
      </c>
      <c r="C2219" s="80">
        <f>SUMIF(数量表!D:H,B2219,数量表!H:H)</f>
        <v/>
      </c>
      <c r="D2219" s="80" t="n">
        <v>27</v>
      </c>
      <c r="E2219" s="80" t="n">
        <v>105</v>
      </c>
      <c r="F2219" s="81" t="n">
        <v>837</v>
      </c>
      <c r="G2219" s="80" t="n"/>
      <c r="H2219" s="82" t="n">
        <v>1</v>
      </c>
      <c r="I2219" s="212">
        <f>C2219*H2219</f>
        <v/>
      </c>
      <c r="J2219" s="29" t="n"/>
      <c r="K2219" s="96" t="n"/>
      <c r="L2219" s="97" t="n"/>
      <c r="M2219" s="97" t="n"/>
      <c r="N2219" s="98" t="inlineStr">
        <is>
          <t>27×105</t>
        </is>
      </c>
      <c r="O2219" s="99">
        <f>F2219</f>
        <v/>
      </c>
      <c r="P2219" s="99">
        <f>SUM(I2219)</f>
        <v/>
      </c>
      <c r="Q2219" s="117" t="n"/>
      <c r="R2219" s="118" t="n"/>
      <c r="S2219" s="118" t="n"/>
      <c r="T2219" s="119" t="n"/>
      <c r="U2219" s="120" t="n"/>
      <c r="V2219" s="120" t="n"/>
      <c r="W2219" s="121" t="n"/>
      <c r="X2219" s="122" t="n"/>
      <c r="Y2219" s="122" t="n"/>
      <c r="Z2219" s="143" t="n"/>
      <c r="AA2219" s="140" t="n"/>
      <c r="AB2219" s="140" t="n"/>
      <c r="AC2219" s="144" t="n"/>
      <c r="AD2219" s="142" t="n"/>
      <c r="AE2219" s="142" t="n"/>
    </row>
    <row r="2220">
      <c r="B2220" s="85" t="inlineStr">
        <is>
          <t>22M4Z11L</t>
        </is>
      </c>
      <c r="C2220">
        <f>SUMIF(数量表!D:H,B2220,数量表!H:H)</f>
        <v/>
      </c>
      <c r="D2220" t="n">
        <v>27</v>
      </c>
      <c r="E2220" t="n">
        <v>105</v>
      </c>
      <c r="F2220" s="86" t="n">
        <v>760</v>
      </c>
      <c r="H2220" s="87" t="n">
        <v>2</v>
      </c>
      <c r="I2220" s="214">
        <f>C2220*H2220</f>
        <v/>
      </c>
      <c r="J2220" s="29" t="n"/>
      <c r="K2220" s="96" t="n"/>
      <c r="L2220" s="97" t="n"/>
      <c r="M2220" s="97" t="n"/>
      <c r="N2220" s="98" t="inlineStr">
        <is>
          <t>27×105</t>
        </is>
      </c>
      <c r="O2220" s="99">
        <f>F2220</f>
        <v/>
      </c>
      <c r="P2220" s="99">
        <f>SUM(I2220)</f>
        <v/>
      </c>
      <c r="Q2220" s="117" t="n"/>
      <c r="R2220" s="118" t="n"/>
      <c r="S2220" s="118" t="n"/>
      <c r="T2220" s="119" t="n"/>
      <c r="U2220" s="120" t="n"/>
      <c r="V2220" s="120" t="n"/>
      <c r="W2220" s="121" t="n"/>
      <c r="X2220" s="122" t="n"/>
      <c r="Y2220" s="122" t="n"/>
      <c r="Z2220" s="143" t="n"/>
      <c r="AA2220" s="140" t="n"/>
      <c r="AB2220" s="140" t="n"/>
      <c r="AC2220" s="144" t="n"/>
      <c r="AD2220" s="142" t="n"/>
      <c r="AE2220" s="142" t="n"/>
    </row>
    <row r="2221">
      <c r="B2221" s="85" t="inlineStr">
        <is>
          <t>22M4Z11L</t>
        </is>
      </c>
      <c r="C2221">
        <f>SUMIF(数量表!D:H,B2221,数量表!H:H)</f>
        <v/>
      </c>
      <c r="D2221" t="n">
        <v>27</v>
      </c>
      <c r="E2221" t="n">
        <v>105</v>
      </c>
      <c r="F2221" s="86" t="n">
        <v>1176</v>
      </c>
      <c r="H2221" s="87" t="n">
        <v>2</v>
      </c>
      <c r="I2221" s="214">
        <f>C2221*H2221</f>
        <v/>
      </c>
      <c r="J2221" s="29" t="n"/>
      <c r="K2221" s="96" t="n"/>
      <c r="L2221" s="97" t="n"/>
      <c r="M2221" s="97" t="n"/>
      <c r="N2221" s="98" t="inlineStr">
        <is>
          <t>27×105</t>
        </is>
      </c>
      <c r="O2221" s="99">
        <f>F2221</f>
        <v/>
      </c>
      <c r="P2221" s="99">
        <f>SUM(I2221)</f>
        <v/>
      </c>
      <c r="Q2221" s="117" t="n"/>
      <c r="R2221" s="118" t="n"/>
      <c r="S2221" s="118" t="n"/>
      <c r="T2221" s="119" t="n"/>
      <c r="U2221" s="120" t="n"/>
      <c r="V2221" s="120" t="n"/>
      <c r="W2221" s="121" t="n"/>
      <c r="X2221" s="122" t="n"/>
      <c r="Y2221" s="122" t="n"/>
      <c r="Z2221" s="143" t="n"/>
      <c r="AA2221" s="140" t="n"/>
      <c r="AB2221" s="140" t="n"/>
      <c r="AC2221" s="144" t="n"/>
      <c r="AD2221" s="142" t="n"/>
      <c r="AE2221" s="142" t="n"/>
    </row>
    <row r="2222">
      <c r="B2222" s="85" t="inlineStr">
        <is>
          <t>22M4Z11L</t>
        </is>
      </c>
      <c r="C2222">
        <f>SUMIF(数量表!D:H,B2222,数量表!H:H)</f>
        <v/>
      </c>
      <c r="D2222" t="n">
        <v>27</v>
      </c>
      <c r="E2222" t="n">
        <v>105</v>
      </c>
      <c r="F2222" s="86" t="n">
        <v>356</v>
      </c>
      <c r="H2222" s="87" t="n">
        <v>1</v>
      </c>
      <c r="I2222" s="214">
        <f>C2222*H2222</f>
        <v/>
      </c>
      <c r="J2222" s="29" t="n"/>
      <c r="K2222" s="96" t="n"/>
      <c r="L2222" s="97" t="n"/>
      <c r="M2222" s="97" t="n"/>
      <c r="N2222" s="98" t="inlineStr">
        <is>
          <t>27×105</t>
        </is>
      </c>
      <c r="O2222" s="99">
        <f>F2222</f>
        <v/>
      </c>
      <c r="P2222" s="99">
        <f>SUM(I2222)</f>
        <v/>
      </c>
      <c r="Q2222" s="117" t="n"/>
      <c r="R2222" s="118" t="n"/>
      <c r="S2222" s="118" t="n"/>
      <c r="T2222" s="119" t="n"/>
      <c r="U2222" s="120" t="n"/>
      <c r="V2222" s="120" t="n"/>
      <c r="W2222" s="121" t="n"/>
      <c r="X2222" s="122" t="n"/>
      <c r="Y2222" s="122" t="n"/>
      <c r="Z2222" s="143" t="n"/>
      <c r="AA2222" s="140" t="n"/>
      <c r="AB2222" s="140" t="n"/>
      <c r="AC2222" s="144" t="n"/>
      <c r="AD2222" s="142" t="n"/>
      <c r="AE2222" s="142" t="n"/>
    </row>
    <row r="2223" ht="15" customHeight="1" thickBot="1">
      <c r="B2223" s="88" t="inlineStr">
        <is>
          <t>22M4Z11L</t>
        </is>
      </c>
      <c r="C2223" s="89">
        <f>SUMIF(数量表!D:H,B2223,数量表!H:H)</f>
        <v/>
      </c>
      <c r="D2223" s="89" t="n">
        <v>27</v>
      </c>
      <c r="E2223" s="89" t="n">
        <v>105</v>
      </c>
      <c r="F2223" s="90" t="n">
        <v>2423</v>
      </c>
      <c r="G2223" s="89" t="n"/>
      <c r="H2223" s="91" t="n">
        <v>1</v>
      </c>
      <c r="I2223" s="213">
        <f>C2223*H2223</f>
        <v/>
      </c>
      <c r="J2223" s="29" t="n"/>
      <c r="K2223" s="96" t="n"/>
      <c r="L2223" s="97" t="n"/>
      <c r="M2223" s="97" t="n"/>
      <c r="N2223" s="98" t="inlineStr">
        <is>
          <t>27×105</t>
        </is>
      </c>
      <c r="O2223" s="99">
        <f>F2223</f>
        <v/>
      </c>
      <c r="P2223" s="99">
        <f>SUM(I2223)</f>
        <v/>
      </c>
      <c r="Q2223" s="117" t="n"/>
      <c r="R2223" s="118" t="n"/>
      <c r="S2223" s="118" t="n"/>
      <c r="T2223" s="119" t="n"/>
      <c r="U2223" s="120" t="n"/>
      <c r="V2223" s="120" t="n"/>
      <c r="W2223" s="121" t="n"/>
      <c r="X2223" s="122" t="n"/>
      <c r="Y2223" s="122" t="n"/>
      <c r="Z2223" s="143" t="n"/>
      <c r="AA2223" s="140" t="n"/>
      <c r="AB2223" s="140" t="n"/>
      <c r="AC2223" s="144" t="n"/>
      <c r="AD2223" s="142" t="n"/>
      <c r="AE2223" s="142" t="n"/>
    </row>
    <row r="2224">
      <c r="B2224" s="79" t="inlineStr">
        <is>
          <t>22M4Z11-L</t>
        </is>
      </c>
      <c r="C2224" s="80">
        <f>SUMIF(数量表!D:H,B2224,数量表!H:H)</f>
        <v/>
      </c>
      <c r="D2224" s="80" t="n">
        <v>27</v>
      </c>
      <c r="E2224" s="80" t="n">
        <v>105</v>
      </c>
      <c r="F2224" s="81" t="n">
        <v>837</v>
      </c>
      <c r="G2224" s="80" t="n"/>
      <c r="H2224" s="82" t="n">
        <v>1</v>
      </c>
      <c r="I2224" s="212">
        <f>C2224*H2224</f>
        <v/>
      </c>
      <c r="J2224" s="29" t="n"/>
      <c r="K2224" s="96" t="n"/>
      <c r="L2224" s="97" t="n"/>
      <c r="M2224" s="97" t="n"/>
      <c r="N2224" s="98" t="inlineStr">
        <is>
          <t>27×106</t>
        </is>
      </c>
      <c r="O2224" s="99">
        <f>F2224</f>
        <v/>
      </c>
      <c r="P2224" s="99">
        <f>SUM(I2224)</f>
        <v/>
      </c>
      <c r="Q2224" s="117" t="n"/>
      <c r="R2224" s="118" t="n"/>
      <c r="S2224" s="118" t="n"/>
      <c r="T2224" s="119" t="n"/>
      <c r="U2224" s="120" t="n"/>
      <c r="V2224" s="120" t="n"/>
      <c r="W2224" s="121" t="n"/>
      <c r="X2224" s="122" t="n"/>
      <c r="Y2224" s="122" t="n"/>
      <c r="Z2224" s="143" t="n"/>
      <c r="AA2224" s="140" t="n"/>
      <c r="AB2224" s="140" t="n"/>
      <c r="AC2224" s="144" t="n"/>
      <c r="AD2224" s="142" t="n"/>
      <c r="AE2224" s="142" t="n"/>
    </row>
    <row r="2225">
      <c r="B2225" s="85" t="inlineStr">
        <is>
          <t>22M4Z11-L</t>
        </is>
      </c>
      <c r="C2225">
        <f>SUMIF(数量表!D:H,B2225,数量表!H:H)</f>
        <v/>
      </c>
      <c r="D2225" t="n">
        <v>27</v>
      </c>
      <c r="E2225" t="n">
        <v>105</v>
      </c>
      <c r="F2225" s="86" t="n">
        <v>800</v>
      </c>
      <c r="H2225" s="87" t="n">
        <v>2</v>
      </c>
      <c r="I2225" s="214">
        <f>C2225*H2225</f>
        <v/>
      </c>
      <c r="J2225" s="29" t="n"/>
      <c r="K2225" s="96" t="n"/>
      <c r="L2225" s="97" t="n"/>
      <c r="M2225" s="97" t="n"/>
      <c r="N2225" s="98" t="inlineStr">
        <is>
          <t>27×105</t>
        </is>
      </c>
      <c r="O2225" s="99">
        <f>F2225</f>
        <v/>
      </c>
      <c r="P2225" s="99">
        <f>SUM(I2225)</f>
        <v/>
      </c>
      <c r="Q2225" s="117" t="n"/>
      <c r="R2225" s="118" t="n"/>
      <c r="S2225" s="118" t="n"/>
      <c r="T2225" s="119" t="n"/>
      <c r="U2225" s="120" t="n"/>
      <c r="V2225" s="120" t="n"/>
      <c r="W2225" s="121" t="n"/>
      <c r="X2225" s="122" t="n"/>
      <c r="Y2225" s="122" t="n"/>
      <c r="Z2225" s="143" t="n"/>
      <c r="AA2225" s="140" t="n"/>
      <c r="AB2225" s="140" t="n"/>
      <c r="AC2225" s="144" t="n"/>
      <c r="AD2225" s="142" t="n"/>
      <c r="AE2225" s="142" t="n"/>
    </row>
    <row r="2226">
      <c r="B2226" s="85" t="inlineStr">
        <is>
          <t>22M4Z11-L</t>
        </is>
      </c>
      <c r="C2226">
        <f>SUMIF(数量表!D:H,B2226,数量表!H:H)</f>
        <v/>
      </c>
      <c r="D2226" t="n">
        <v>27</v>
      </c>
      <c r="E2226" t="n">
        <v>105</v>
      </c>
      <c r="F2226" s="86" t="n">
        <v>1176</v>
      </c>
      <c r="H2226" s="87" t="n">
        <v>2</v>
      </c>
      <c r="I2226" s="214">
        <f>C2226*H2226</f>
        <v/>
      </c>
      <c r="J2226" s="29" t="n"/>
      <c r="K2226" s="96" t="n"/>
      <c r="L2226" s="97" t="n"/>
      <c r="M2226" s="97" t="n"/>
      <c r="N2226" s="98" t="inlineStr">
        <is>
          <t>27×105</t>
        </is>
      </c>
      <c r="O2226" s="99">
        <f>F2226</f>
        <v/>
      </c>
      <c r="P2226" s="99">
        <f>SUM(I2226)</f>
        <v/>
      </c>
      <c r="Q2226" s="117" t="n"/>
      <c r="R2226" s="118" t="n"/>
      <c r="S2226" s="118" t="n"/>
      <c r="T2226" s="119" t="n"/>
      <c r="U2226" s="120" t="n"/>
      <c r="V2226" s="120" t="n"/>
      <c r="W2226" s="121" t="n"/>
      <c r="X2226" s="122" t="n"/>
      <c r="Y2226" s="122" t="n"/>
      <c r="Z2226" s="143" t="n"/>
      <c r="AA2226" s="140" t="n"/>
      <c r="AB2226" s="140" t="n"/>
      <c r="AC2226" s="144" t="n"/>
      <c r="AD2226" s="142" t="n"/>
      <c r="AE2226" s="142" t="n"/>
    </row>
    <row r="2227" ht="15" customHeight="1" thickBot="1">
      <c r="B2227" s="88" t="inlineStr">
        <is>
          <t>22M4Z11-L</t>
        </is>
      </c>
      <c r="C2227" s="89">
        <f>SUMIF(数量表!D:H,B2227,数量表!H:H)</f>
        <v/>
      </c>
      <c r="D2227" s="89" t="n">
        <v>27</v>
      </c>
      <c r="E2227" s="89" t="n">
        <v>105</v>
      </c>
      <c r="F2227" s="90" t="n">
        <v>356</v>
      </c>
      <c r="G2227" s="89" t="n"/>
      <c r="H2227" s="91" t="n">
        <v>1</v>
      </c>
      <c r="I2227" s="213">
        <f>C2227*H2227</f>
        <v/>
      </c>
      <c r="J2227" s="29" t="n"/>
      <c r="K2227" s="96" t="n"/>
      <c r="L2227" s="97" t="n"/>
      <c r="M2227" s="97" t="n"/>
      <c r="N2227" s="98" t="inlineStr">
        <is>
          <t>27×105</t>
        </is>
      </c>
      <c r="O2227" s="99">
        <f>F2227</f>
        <v/>
      </c>
      <c r="P2227" s="99">
        <f>SUM(I2227)</f>
        <v/>
      </c>
      <c r="Q2227" s="117" t="n"/>
      <c r="R2227" s="118" t="n"/>
      <c r="S2227" s="118" t="n"/>
      <c r="T2227" s="119" t="n"/>
      <c r="U2227" s="120" t="n"/>
      <c r="V2227" s="120" t="n"/>
      <c r="W2227" s="121" t="n"/>
      <c r="X2227" s="122" t="n"/>
      <c r="Y2227" s="122" t="n"/>
      <c r="Z2227" s="143" t="n"/>
      <c r="AA2227" s="140" t="n"/>
      <c r="AB2227" s="140" t="n"/>
      <c r="AC2227" s="144" t="n"/>
      <c r="AD2227" s="142" t="n"/>
      <c r="AE2227" s="142" t="n"/>
    </row>
    <row r="2228">
      <c r="B2228" s="79" t="inlineStr">
        <is>
          <t>22M4Z11L-L</t>
        </is>
      </c>
      <c r="C2228" s="80">
        <f>SUMIF(数量表!D:H,B2228,数量表!H:H)</f>
        <v/>
      </c>
      <c r="D2228" s="80" t="n">
        <v>27</v>
      </c>
      <c r="E2228" s="80" t="n">
        <v>105</v>
      </c>
      <c r="F2228" s="81" t="n">
        <v>837</v>
      </c>
      <c r="G2228" s="80" t="n"/>
      <c r="H2228" s="82" t="n">
        <v>1</v>
      </c>
      <c r="I2228" s="212">
        <f>C2228*H2228</f>
        <v/>
      </c>
      <c r="J2228" s="29" t="n"/>
      <c r="K2228" s="96" t="n"/>
      <c r="L2228" s="97" t="n"/>
      <c r="M2228" s="97" t="n"/>
      <c r="N2228" s="98" t="inlineStr">
        <is>
          <t>27×105</t>
        </is>
      </c>
      <c r="O2228" s="99">
        <f>F2228</f>
        <v/>
      </c>
      <c r="P2228" s="99">
        <f>SUM(I2228)</f>
        <v/>
      </c>
      <c r="Q2228" s="117" t="n"/>
      <c r="R2228" s="118" t="n"/>
      <c r="S2228" s="118" t="n"/>
      <c r="T2228" s="119" t="n"/>
      <c r="U2228" s="120" t="n"/>
      <c r="V2228" s="120" t="n"/>
      <c r="W2228" s="121" t="n"/>
      <c r="X2228" s="122" t="n"/>
      <c r="Y2228" s="122" t="n"/>
      <c r="Z2228" s="143" t="n"/>
      <c r="AA2228" s="140" t="n"/>
      <c r="AB2228" s="140" t="n"/>
      <c r="AC2228" s="144" t="n"/>
      <c r="AD2228" s="142" t="n"/>
      <c r="AE2228" s="142" t="n"/>
    </row>
    <row r="2229">
      <c r="B2229" s="85" t="inlineStr">
        <is>
          <t>22M4Z11L-L</t>
        </is>
      </c>
      <c r="C2229">
        <f>SUMIF(数量表!D:H,B2229,数量表!H:H)</f>
        <v/>
      </c>
      <c r="D2229" t="n">
        <v>27</v>
      </c>
      <c r="E2229" t="n">
        <v>105</v>
      </c>
      <c r="F2229" s="86" t="n">
        <v>760</v>
      </c>
      <c r="H2229" s="87" t="n">
        <v>2</v>
      </c>
      <c r="I2229" s="214">
        <f>C2229*H2229</f>
        <v/>
      </c>
      <c r="J2229" s="29" t="n"/>
      <c r="K2229" s="96" t="n"/>
      <c r="L2229" s="97" t="n"/>
      <c r="M2229" s="97" t="n"/>
      <c r="N2229" s="98" t="inlineStr">
        <is>
          <t>27×105</t>
        </is>
      </c>
      <c r="O2229" s="99">
        <f>F2229</f>
        <v/>
      </c>
      <c r="P2229" s="99">
        <f>SUM(I2229)</f>
        <v/>
      </c>
      <c r="Q2229" s="117" t="n"/>
      <c r="R2229" s="118" t="n"/>
      <c r="S2229" s="118" t="n"/>
      <c r="T2229" s="119" t="n"/>
      <c r="U2229" s="120" t="n"/>
      <c r="V2229" s="120" t="n"/>
      <c r="W2229" s="121" t="n"/>
      <c r="X2229" s="122" t="n"/>
      <c r="Y2229" s="122" t="n"/>
      <c r="Z2229" s="143" t="n"/>
      <c r="AA2229" s="140" t="n"/>
      <c r="AB2229" s="140" t="n"/>
      <c r="AC2229" s="144" t="n"/>
      <c r="AD2229" s="142" t="n"/>
      <c r="AE2229" s="142" t="n"/>
    </row>
    <row r="2230">
      <c r="B2230" s="85" t="inlineStr">
        <is>
          <t>22M4Z11L-L</t>
        </is>
      </c>
      <c r="C2230">
        <f>SUMIF(数量表!D:H,B2230,数量表!H:H)</f>
        <v/>
      </c>
      <c r="D2230" t="n">
        <v>27</v>
      </c>
      <c r="E2230" t="n">
        <v>105</v>
      </c>
      <c r="F2230" s="86" t="n">
        <v>1176</v>
      </c>
      <c r="H2230" s="87" t="n">
        <v>2</v>
      </c>
      <c r="I2230" s="214">
        <f>C2230*H2230</f>
        <v/>
      </c>
      <c r="J2230" s="29" t="n"/>
      <c r="K2230" s="96" t="n"/>
      <c r="L2230" s="97" t="n"/>
      <c r="M2230" s="97" t="n"/>
      <c r="N2230" s="98" t="inlineStr">
        <is>
          <t>27×105</t>
        </is>
      </c>
      <c r="O2230" s="99">
        <f>F2230</f>
        <v/>
      </c>
      <c r="P2230" s="99">
        <f>SUM(I2230)</f>
        <v/>
      </c>
      <c r="Q2230" s="117" t="n"/>
      <c r="R2230" s="118" t="n"/>
      <c r="S2230" s="118" t="n"/>
      <c r="T2230" s="119" t="n"/>
      <c r="U2230" s="120" t="n"/>
      <c r="V2230" s="120" t="n"/>
      <c r="W2230" s="121" t="n"/>
      <c r="X2230" s="122" t="n"/>
      <c r="Y2230" s="122" t="n"/>
      <c r="Z2230" s="143" t="n"/>
      <c r="AA2230" s="140" t="n"/>
      <c r="AB2230" s="140" t="n"/>
      <c r="AC2230" s="144" t="n"/>
      <c r="AD2230" s="142" t="n"/>
      <c r="AE2230" s="142" t="n"/>
    </row>
    <row r="2231">
      <c r="B2231" s="85" t="inlineStr">
        <is>
          <t>22M4Z11L-L</t>
        </is>
      </c>
      <c r="C2231">
        <f>SUMIF(数量表!D:H,B2231,数量表!H:H)</f>
        <v/>
      </c>
      <c r="D2231" t="n">
        <v>27</v>
      </c>
      <c r="E2231" t="n">
        <v>105</v>
      </c>
      <c r="F2231" s="86" t="n">
        <v>356</v>
      </c>
      <c r="H2231" s="87" t="n">
        <v>2</v>
      </c>
      <c r="I2231" s="214">
        <f>C2231*H2231</f>
        <v/>
      </c>
      <c r="J2231" s="29" t="n"/>
      <c r="K2231" s="96" t="n"/>
      <c r="L2231" s="97" t="n"/>
      <c r="M2231" s="97" t="n"/>
      <c r="N2231" s="98" t="inlineStr">
        <is>
          <t>27×105</t>
        </is>
      </c>
      <c r="O2231" s="99">
        <f>F2231</f>
        <v/>
      </c>
      <c r="P2231" s="99">
        <f>SUM(I2231)</f>
        <v/>
      </c>
      <c r="Q2231" s="117" t="n"/>
      <c r="R2231" s="118" t="n"/>
      <c r="S2231" s="118" t="n"/>
      <c r="T2231" s="119" t="n"/>
      <c r="U2231" s="120" t="n"/>
      <c r="V2231" s="120" t="n"/>
      <c r="W2231" s="121" t="n"/>
      <c r="X2231" s="122" t="n"/>
      <c r="Y2231" s="122" t="n"/>
      <c r="Z2231" s="143" t="n"/>
      <c r="AA2231" s="140" t="n"/>
      <c r="AB2231" s="140" t="n"/>
      <c r="AC2231" s="144" t="n"/>
      <c r="AD2231" s="142" t="n"/>
      <c r="AE2231" s="142" t="n"/>
    </row>
    <row r="2232" ht="15" customHeight="1" thickBot="1">
      <c r="B2232" s="88" t="inlineStr">
        <is>
          <t>22M4Z11L-L</t>
        </is>
      </c>
      <c r="C2232" s="89">
        <f>SUMIF(数量表!D:H,B2232,数量表!H:H)</f>
        <v/>
      </c>
      <c r="D2232" s="89" t="n">
        <v>27</v>
      </c>
      <c r="E2232" s="89" t="n">
        <v>105</v>
      </c>
      <c r="F2232" s="90" t="n">
        <v>2423</v>
      </c>
      <c r="G2232" s="89" t="n"/>
      <c r="H2232" s="91" t="n">
        <v>1</v>
      </c>
      <c r="I2232" s="213">
        <f>C2232*H2232</f>
        <v/>
      </c>
      <c r="J2232" s="29" t="n"/>
      <c r="K2232" s="96" t="n"/>
      <c r="L2232" s="97" t="n"/>
      <c r="M2232" s="97" t="n"/>
      <c r="N2232" s="98" t="inlineStr">
        <is>
          <t>27×105</t>
        </is>
      </c>
      <c r="O2232" s="99">
        <f>F2232</f>
        <v/>
      </c>
      <c r="P2232" s="99">
        <f>SUM(I2232)</f>
        <v/>
      </c>
      <c r="Q2232" s="117" t="n"/>
      <c r="R2232" s="118" t="n"/>
      <c r="S2232" s="118" t="n"/>
      <c r="T2232" s="119" t="n"/>
      <c r="U2232" s="120" t="n"/>
      <c r="V2232" s="120" t="n"/>
      <c r="W2232" s="121" t="n"/>
      <c r="X2232" s="122" t="n"/>
      <c r="Y2232" s="122" t="n"/>
      <c r="Z2232" s="143" t="n"/>
      <c r="AA2232" s="140" t="n"/>
      <c r="AB2232" s="140" t="n"/>
      <c r="AC2232" s="144" t="n"/>
      <c r="AD2232" s="142" t="n"/>
      <c r="AE2232" s="142" t="n"/>
    </row>
    <row r="2233">
      <c r="B2233" s="79" t="inlineStr">
        <is>
          <t>22M4Z11R</t>
        </is>
      </c>
      <c r="C2233" s="80">
        <f>SUMIF(数量表!D:H,B2233,数量表!H:H)</f>
        <v/>
      </c>
      <c r="D2233" s="80" t="n">
        <v>27</v>
      </c>
      <c r="E2233" s="80" t="n">
        <v>105</v>
      </c>
      <c r="F2233" s="81" t="n">
        <v>837</v>
      </c>
      <c r="G2233" s="80" t="n"/>
      <c r="H2233" s="82" t="n">
        <v>1</v>
      </c>
      <c r="I2233" s="212">
        <f>C2233*H2233</f>
        <v/>
      </c>
      <c r="J2233" s="29" t="n"/>
      <c r="K2233" s="96" t="n"/>
      <c r="L2233" s="97" t="n"/>
      <c r="M2233" s="97" t="n"/>
      <c r="N2233" s="98" t="inlineStr">
        <is>
          <t>27×105</t>
        </is>
      </c>
      <c r="O2233" s="99">
        <f>F2233</f>
        <v/>
      </c>
      <c r="P2233" s="99">
        <f>SUM(I2233)</f>
        <v/>
      </c>
      <c r="Q2233" s="117" t="n"/>
      <c r="R2233" s="118" t="n"/>
      <c r="S2233" s="118" t="n"/>
      <c r="T2233" s="119" t="n"/>
      <c r="U2233" s="120" t="n"/>
      <c r="V2233" s="120" t="n"/>
      <c r="W2233" s="121" t="n"/>
      <c r="X2233" s="122" t="n"/>
      <c r="Y2233" s="122" t="n"/>
      <c r="Z2233" s="143" t="n"/>
      <c r="AA2233" s="140" t="n"/>
      <c r="AB2233" s="140" t="n"/>
      <c r="AC2233" s="144" t="n"/>
      <c r="AD2233" s="142" t="n"/>
      <c r="AE2233" s="142" t="n"/>
    </row>
    <row r="2234">
      <c r="B2234" s="85" t="inlineStr">
        <is>
          <t>22M4Z11R</t>
        </is>
      </c>
      <c r="C2234">
        <f>SUMIF(数量表!D:H,B2234,数量表!H:H)</f>
        <v/>
      </c>
      <c r="D2234" t="n">
        <v>27</v>
      </c>
      <c r="E2234" t="n">
        <v>105</v>
      </c>
      <c r="F2234" s="86" t="n">
        <v>760</v>
      </c>
      <c r="H2234" s="87" t="n">
        <v>2</v>
      </c>
      <c r="I2234" s="214">
        <f>C2234*H2234</f>
        <v/>
      </c>
      <c r="J2234" s="29" t="n"/>
      <c r="K2234" s="96" t="n"/>
      <c r="L2234" s="97" t="n"/>
      <c r="M2234" s="97" t="n"/>
      <c r="N2234" s="98" t="inlineStr">
        <is>
          <t>27×105</t>
        </is>
      </c>
      <c r="O2234" s="99">
        <f>F2234</f>
        <v/>
      </c>
      <c r="P2234" s="99">
        <f>SUM(I2234)</f>
        <v/>
      </c>
      <c r="Q2234" s="117" t="n"/>
      <c r="R2234" s="118" t="n"/>
      <c r="S2234" s="118" t="n"/>
      <c r="T2234" s="119" t="n"/>
      <c r="U2234" s="120" t="n"/>
      <c r="V2234" s="120" t="n"/>
      <c r="W2234" s="121" t="n"/>
      <c r="X2234" s="122" t="n"/>
      <c r="Y2234" s="122" t="n"/>
      <c r="Z2234" s="143" t="n"/>
      <c r="AA2234" s="140" t="n"/>
      <c r="AB2234" s="140" t="n"/>
      <c r="AC2234" s="144" t="n"/>
      <c r="AD2234" s="142" t="n"/>
      <c r="AE2234" s="142" t="n"/>
    </row>
    <row r="2235">
      <c r="B2235" s="85" t="inlineStr">
        <is>
          <t>22M4Z11R</t>
        </is>
      </c>
      <c r="C2235">
        <f>SUMIF(数量表!D:H,B2235,数量表!H:H)</f>
        <v/>
      </c>
      <c r="D2235" t="n">
        <v>27</v>
      </c>
      <c r="E2235" t="n">
        <v>105</v>
      </c>
      <c r="F2235" s="86" t="n">
        <v>1176</v>
      </c>
      <c r="H2235" s="87" t="n">
        <v>2</v>
      </c>
      <c r="I2235" s="214">
        <f>C2235*H2235</f>
        <v/>
      </c>
      <c r="J2235" s="29" t="n"/>
      <c r="K2235" s="96" t="n"/>
      <c r="L2235" s="97" t="n"/>
      <c r="M2235" s="97" t="n"/>
      <c r="N2235" s="98" t="inlineStr">
        <is>
          <t>27×105</t>
        </is>
      </c>
      <c r="O2235" s="99">
        <f>F2235</f>
        <v/>
      </c>
      <c r="P2235" s="99">
        <f>SUM(I2235)</f>
        <v/>
      </c>
      <c r="Q2235" s="117" t="n"/>
      <c r="R2235" s="118" t="n"/>
      <c r="S2235" s="118" t="n"/>
      <c r="T2235" s="119" t="n"/>
      <c r="U2235" s="120" t="n"/>
      <c r="V2235" s="120" t="n"/>
      <c r="W2235" s="121" t="n"/>
      <c r="X2235" s="122" t="n"/>
      <c r="Y2235" s="122" t="n"/>
      <c r="Z2235" s="143" t="n"/>
      <c r="AA2235" s="140" t="n"/>
      <c r="AB2235" s="140" t="n"/>
      <c r="AC2235" s="144" t="n"/>
      <c r="AD2235" s="142" t="n"/>
      <c r="AE2235" s="142" t="n"/>
    </row>
    <row r="2236">
      <c r="B2236" s="85" t="inlineStr">
        <is>
          <t>22M4Z11R</t>
        </is>
      </c>
      <c r="C2236">
        <f>SUMIF(数量表!D:H,B2236,数量表!H:H)</f>
        <v/>
      </c>
      <c r="D2236" t="n">
        <v>27</v>
      </c>
      <c r="E2236" t="n">
        <v>105</v>
      </c>
      <c r="F2236" s="86" t="n">
        <v>356</v>
      </c>
      <c r="H2236" s="87" t="n">
        <v>1</v>
      </c>
      <c r="I2236" s="214">
        <f>C2236*H2236</f>
        <v/>
      </c>
      <c r="J2236" s="29" t="n"/>
      <c r="K2236" s="96" t="n"/>
      <c r="L2236" s="97" t="n"/>
      <c r="M2236" s="97" t="n"/>
      <c r="N2236" s="98" t="inlineStr">
        <is>
          <t>27×105</t>
        </is>
      </c>
      <c r="O2236" s="99">
        <f>F2236</f>
        <v/>
      </c>
      <c r="P2236" s="99">
        <f>SUM(I2236)</f>
        <v/>
      </c>
      <c r="Q2236" s="117" t="n"/>
      <c r="R2236" s="118" t="n"/>
      <c r="S2236" s="118" t="n"/>
      <c r="T2236" s="119" t="n"/>
      <c r="U2236" s="120" t="n"/>
      <c r="V2236" s="120" t="n"/>
      <c r="W2236" s="121" t="n"/>
      <c r="X2236" s="122" t="n"/>
      <c r="Y2236" s="122" t="n"/>
      <c r="Z2236" s="143" t="n"/>
      <c r="AA2236" s="140" t="n"/>
      <c r="AB2236" s="140" t="n"/>
      <c r="AC2236" s="144" t="n"/>
      <c r="AD2236" s="142" t="n"/>
      <c r="AE2236" s="142" t="n"/>
    </row>
    <row r="2237" ht="15" customHeight="1" thickBot="1">
      <c r="B2237" s="88" t="inlineStr">
        <is>
          <t>22M4Z11R</t>
        </is>
      </c>
      <c r="C2237" s="89">
        <f>SUMIF(数量表!D:H,B2237,数量表!H:H)</f>
        <v/>
      </c>
      <c r="D2237" s="89" t="n">
        <v>27</v>
      </c>
      <c r="E2237" s="89" t="n">
        <v>105</v>
      </c>
      <c r="F2237" s="90" t="n">
        <v>2423</v>
      </c>
      <c r="G2237" s="89" t="n"/>
      <c r="H2237" s="91" t="n">
        <v>1</v>
      </c>
      <c r="I2237" s="213">
        <f>C2237*H2237</f>
        <v/>
      </c>
      <c r="J2237" s="29" t="n"/>
      <c r="K2237" s="96" t="n"/>
      <c r="L2237" s="97" t="n"/>
      <c r="M2237" s="97" t="n"/>
      <c r="N2237" s="98" t="inlineStr">
        <is>
          <t>27×105</t>
        </is>
      </c>
      <c r="O2237" s="99">
        <f>F2237</f>
        <v/>
      </c>
      <c r="P2237" s="99">
        <f>SUM(I2237)</f>
        <v/>
      </c>
      <c r="Q2237" s="117" t="n"/>
      <c r="R2237" s="118" t="n"/>
      <c r="S2237" s="118" t="n"/>
      <c r="T2237" s="119" t="n"/>
      <c r="U2237" s="120" t="n"/>
      <c r="V2237" s="120" t="n"/>
      <c r="W2237" s="121" t="n"/>
      <c r="X2237" s="122" t="n"/>
      <c r="Y2237" s="122" t="n"/>
      <c r="Z2237" s="143" t="n"/>
      <c r="AA2237" s="140" t="n"/>
      <c r="AB2237" s="140" t="n"/>
      <c r="AC2237" s="144" t="n"/>
      <c r="AD2237" s="142" t="n"/>
      <c r="AE2237" s="142" t="n"/>
    </row>
    <row r="2238">
      <c r="B2238" s="79" t="inlineStr">
        <is>
          <t>22M4Z11-R</t>
        </is>
      </c>
      <c r="C2238" s="80">
        <f>SUMIF(数量表!D:H,B2238,数量表!H:H)</f>
        <v/>
      </c>
      <c r="D2238" s="80" t="n">
        <v>27</v>
      </c>
      <c r="E2238" s="80" t="n">
        <v>105</v>
      </c>
      <c r="F2238" s="81" t="n">
        <v>837</v>
      </c>
      <c r="G2238" s="80" t="n"/>
      <c r="H2238" s="82" t="n">
        <v>1</v>
      </c>
      <c r="I2238" s="212">
        <f>C2238*H2238</f>
        <v/>
      </c>
      <c r="J2238" s="29" t="n"/>
      <c r="K2238" s="96" t="n"/>
      <c r="L2238" s="97" t="n"/>
      <c r="M2238" s="97" t="n"/>
      <c r="N2238" s="98" t="inlineStr">
        <is>
          <t>27×105</t>
        </is>
      </c>
      <c r="O2238" s="99">
        <f>F2238</f>
        <v/>
      </c>
      <c r="P2238" s="99">
        <f>SUM(I2238)</f>
        <v/>
      </c>
      <c r="Q2238" s="117" t="n"/>
      <c r="R2238" s="118" t="n"/>
      <c r="S2238" s="118" t="n"/>
      <c r="T2238" s="119" t="n"/>
      <c r="U2238" s="120" t="n"/>
      <c r="V2238" s="120" t="n"/>
      <c r="W2238" s="121" t="n"/>
      <c r="X2238" s="122" t="n"/>
      <c r="Y2238" s="122" t="n"/>
      <c r="Z2238" s="143" t="n"/>
      <c r="AA2238" s="140" t="n"/>
      <c r="AB2238" s="140" t="n"/>
      <c r="AC2238" s="144" t="n"/>
      <c r="AD2238" s="142" t="n"/>
      <c r="AE2238" s="142" t="n"/>
    </row>
    <row r="2239">
      <c r="B2239" s="85" t="inlineStr">
        <is>
          <t>22M4Z11-R</t>
        </is>
      </c>
      <c r="C2239">
        <f>SUMIF(数量表!D:H,B2239,数量表!H:H)</f>
        <v/>
      </c>
      <c r="D2239" t="n">
        <v>27</v>
      </c>
      <c r="E2239" t="n">
        <v>105</v>
      </c>
      <c r="F2239" s="86" t="n">
        <v>800</v>
      </c>
      <c r="H2239" s="87" t="n">
        <v>2</v>
      </c>
      <c r="I2239" s="214">
        <f>C2239*H2239</f>
        <v/>
      </c>
      <c r="J2239" s="29" t="n"/>
      <c r="K2239" s="96" t="n"/>
      <c r="L2239" s="97" t="n"/>
      <c r="M2239" s="97" t="n"/>
      <c r="N2239" s="98" t="inlineStr">
        <is>
          <t>27×105</t>
        </is>
      </c>
      <c r="O2239" s="99">
        <f>F2239</f>
        <v/>
      </c>
      <c r="P2239" s="99">
        <f>SUM(I2239)</f>
        <v/>
      </c>
      <c r="Q2239" s="117" t="n"/>
      <c r="R2239" s="118" t="n"/>
      <c r="S2239" s="118" t="n"/>
      <c r="T2239" s="119" t="n"/>
      <c r="U2239" s="120" t="n"/>
      <c r="V2239" s="120" t="n"/>
      <c r="W2239" s="121" t="n"/>
      <c r="X2239" s="122" t="n"/>
      <c r="Y2239" s="122" t="n"/>
      <c r="Z2239" s="143" t="n"/>
      <c r="AA2239" s="140" t="n"/>
      <c r="AB2239" s="140" t="n"/>
      <c r="AC2239" s="144" t="n"/>
      <c r="AD2239" s="142" t="n"/>
      <c r="AE2239" s="142" t="n"/>
    </row>
    <row r="2240">
      <c r="B2240" s="85" t="inlineStr">
        <is>
          <t>22M4Z11-R</t>
        </is>
      </c>
      <c r="C2240">
        <f>SUMIF(数量表!D:H,B2240,数量表!H:H)</f>
        <v/>
      </c>
      <c r="D2240" t="n">
        <v>27</v>
      </c>
      <c r="E2240" t="n">
        <v>105</v>
      </c>
      <c r="F2240" s="86" t="n">
        <v>1176</v>
      </c>
      <c r="H2240" s="87" t="n">
        <v>2</v>
      </c>
      <c r="I2240" s="214">
        <f>C2240*H2240</f>
        <v/>
      </c>
      <c r="J2240" s="29" t="n"/>
      <c r="K2240" s="96" t="n"/>
      <c r="L2240" s="97" t="n"/>
      <c r="M2240" s="97" t="n"/>
      <c r="N2240" s="98" t="inlineStr">
        <is>
          <t>27×105</t>
        </is>
      </c>
      <c r="O2240" s="99">
        <f>F2240</f>
        <v/>
      </c>
      <c r="P2240" s="99">
        <f>SUM(I2240)</f>
        <v/>
      </c>
      <c r="Q2240" s="117" t="n"/>
      <c r="R2240" s="118" t="n"/>
      <c r="S2240" s="118" t="n"/>
      <c r="T2240" s="119" t="n"/>
      <c r="U2240" s="120" t="n"/>
      <c r="V2240" s="120" t="n"/>
      <c r="W2240" s="121" t="n"/>
      <c r="X2240" s="122" t="n"/>
      <c r="Y2240" s="122" t="n"/>
      <c r="Z2240" s="143" t="n"/>
      <c r="AA2240" s="140" t="n"/>
      <c r="AB2240" s="140" t="n"/>
      <c r="AC2240" s="144" t="n"/>
      <c r="AD2240" s="142" t="n"/>
      <c r="AE2240" s="142" t="n"/>
    </row>
    <row r="2241" ht="15" customHeight="1" thickBot="1">
      <c r="B2241" s="88" t="inlineStr">
        <is>
          <t>22M4Z11-R</t>
        </is>
      </c>
      <c r="C2241" s="89">
        <f>SUMIF(数量表!D:H,B2241,数量表!H:H)</f>
        <v/>
      </c>
      <c r="D2241" s="89" t="n">
        <v>27</v>
      </c>
      <c r="E2241" s="89" t="n">
        <v>105</v>
      </c>
      <c r="F2241" s="90" t="n">
        <v>356</v>
      </c>
      <c r="G2241" s="89" t="n"/>
      <c r="H2241" s="91" t="n">
        <v>1</v>
      </c>
      <c r="I2241" s="213">
        <f>C2241*H2241</f>
        <v/>
      </c>
      <c r="J2241" s="29" t="n"/>
      <c r="K2241" s="96" t="n"/>
      <c r="L2241" s="97" t="n"/>
      <c r="M2241" s="97" t="n"/>
      <c r="N2241" s="98" t="inlineStr">
        <is>
          <t>27×105</t>
        </is>
      </c>
      <c r="O2241" s="99">
        <f>F2241</f>
        <v/>
      </c>
      <c r="P2241" s="99">
        <f>SUM(I2241)</f>
        <v/>
      </c>
      <c r="Q2241" s="117" t="n"/>
      <c r="R2241" s="118" t="n"/>
      <c r="S2241" s="118" t="n"/>
      <c r="T2241" s="119" t="n"/>
      <c r="U2241" s="120" t="n"/>
      <c r="V2241" s="120" t="n"/>
      <c r="W2241" s="121" t="n"/>
      <c r="X2241" s="122" t="n"/>
      <c r="Y2241" s="122" t="n"/>
      <c r="Z2241" s="143" t="n"/>
      <c r="AA2241" s="140" t="n"/>
      <c r="AB2241" s="140" t="n"/>
      <c r="AC2241" s="144" t="n"/>
      <c r="AD2241" s="142" t="n"/>
      <c r="AE2241" s="142" t="n"/>
    </row>
    <row r="2242">
      <c r="B2242" s="79" t="inlineStr">
        <is>
          <t>22M4Z11R-R</t>
        </is>
      </c>
      <c r="C2242" s="80">
        <f>SUMIF(数量表!D:H,B2242,数量表!H:H)</f>
        <v/>
      </c>
      <c r="D2242" s="80" t="n">
        <v>27</v>
      </c>
      <c r="E2242" s="80" t="n">
        <v>105</v>
      </c>
      <c r="F2242" s="81" t="n">
        <v>837</v>
      </c>
      <c r="G2242" s="80" t="n"/>
      <c r="H2242" s="82" t="n">
        <v>1</v>
      </c>
      <c r="I2242" s="212">
        <f>C2242*H2242</f>
        <v/>
      </c>
      <c r="J2242" s="29" t="n"/>
      <c r="K2242" s="96" t="n"/>
      <c r="L2242" s="97" t="n"/>
      <c r="M2242" s="97" t="n"/>
      <c r="N2242" s="98" t="inlineStr">
        <is>
          <t>27×105</t>
        </is>
      </c>
      <c r="O2242" s="99">
        <f>F2242</f>
        <v/>
      </c>
      <c r="P2242" s="99">
        <f>SUM(I2242)</f>
        <v/>
      </c>
      <c r="Q2242" s="117" t="n"/>
      <c r="R2242" s="118" t="n"/>
      <c r="S2242" s="118" t="n"/>
      <c r="T2242" s="119" t="n"/>
      <c r="U2242" s="120" t="n"/>
      <c r="V2242" s="120" t="n"/>
      <c r="W2242" s="121" t="n"/>
      <c r="X2242" s="122" t="n"/>
      <c r="Y2242" s="122" t="n"/>
      <c r="Z2242" s="143" t="n"/>
      <c r="AA2242" s="140" t="n"/>
      <c r="AB2242" s="140" t="n"/>
      <c r="AC2242" s="144" t="n"/>
      <c r="AD2242" s="142" t="n"/>
      <c r="AE2242" s="142" t="n"/>
    </row>
    <row r="2243">
      <c r="B2243" s="85" t="inlineStr">
        <is>
          <t>22M4Z11R-R</t>
        </is>
      </c>
      <c r="C2243">
        <f>SUMIF(数量表!D:H,B2243,数量表!H:H)</f>
        <v/>
      </c>
      <c r="D2243" t="n">
        <v>27</v>
      </c>
      <c r="E2243" t="n">
        <v>105</v>
      </c>
      <c r="F2243" s="86" t="n">
        <v>760</v>
      </c>
      <c r="H2243" s="87" t="n">
        <v>2</v>
      </c>
      <c r="I2243" s="214">
        <f>C2243*H2243</f>
        <v/>
      </c>
      <c r="J2243" s="29" t="n"/>
      <c r="K2243" s="96" t="n"/>
      <c r="L2243" s="97" t="n"/>
      <c r="M2243" s="97" t="n"/>
      <c r="N2243" s="98" t="inlineStr">
        <is>
          <t>27×105</t>
        </is>
      </c>
      <c r="O2243" s="99">
        <f>F2243</f>
        <v/>
      </c>
      <c r="P2243" s="99">
        <f>SUM(I2243)</f>
        <v/>
      </c>
      <c r="Q2243" s="117" t="n"/>
      <c r="R2243" s="118" t="n"/>
      <c r="S2243" s="118" t="n"/>
      <c r="T2243" s="119" t="n"/>
      <c r="U2243" s="120" t="n"/>
      <c r="V2243" s="120" t="n"/>
      <c r="W2243" s="121" t="n"/>
      <c r="X2243" s="122" t="n"/>
      <c r="Y2243" s="122" t="n"/>
      <c r="Z2243" s="143" t="n"/>
      <c r="AA2243" s="140" t="n"/>
      <c r="AB2243" s="140" t="n"/>
      <c r="AC2243" s="144" t="n"/>
      <c r="AD2243" s="142" t="n"/>
      <c r="AE2243" s="142" t="n"/>
    </row>
    <row r="2244">
      <c r="B2244" s="85" t="inlineStr">
        <is>
          <t>22M4Z11R-R</t>
        </is>
      </c>
      <c r="C2244">
        <f>SUMIF(数量表!D:H,B2244,数量表!H:H)</f>
        <v/>
      </c>
      <c r="D2244" t="n">
        <v>27</v>
      </c>
      <c r="E2244" t="n">
        <v>105</v>
      </c>
      <c r="F2244" s="86" t="n">
        <v>1176</v>
      </c>
      <c r="H2244" s="87" t="n">
        <v>2</v>
      </c>
      <c r="I2244" s="214">
        <f>C2244*H2244</f>
        <v/>
      </c>
      <c r="J2244" s="29" t="n"/>
      <c r="K2244" s="96" t="n"/>
      <c r="L2244" s="97" t="n"/>
      <c r="M2244" s="97" t="n"/>
      <c r="N2244" s="98" t="inlineStr">
        <is>
          <t>27×105</t>
        </is>
      </c>
      <c r="O2244" s="99">
        <f>F2244</f>
        <v/>
      </c>
      <c r="P2244" s="99">
        <f>SUM(I2244)</f>
        <v/>
      </c>
      <c r="Q2244" s="117" t="n"/>
      <c r="R2244" s="118" t="n"/>
      <c r="S2244" s="118" t="n"/>
      <c r="T2244" s="119" t="n"/>
      <c r="U2244" s="120" t="n"/>
      <c r="V2244" s="120" t="n"/>
      <c r="W2244" s="121" t="n"/>
      <c r="X2244" s="122" t="n"/>
      <c r="Y2244" s="122" t="n"/>
      <c r="Z2244" s="143" t="n"/>
      <c r="AA2244" s="140" t="n"/>
      <c r="AB2244" s="140" t="n"/>
      <c r="AC2244" s="144" t="n"/>
      <c r="AD2244" s="142" t="n"/>
      <c r="AE2244" s="142" t="n"/>
    </row>
    <row r="2245">
      <c r="B2245" s="85" t="inlineStr">
        <is>
          <t>22M4Z11R-R</t>
        </is>
      </c>
      <c r="C2245">
        <f>SUMIF(数量表!D:H,B2245,数量表!H:H)</f>
        <v/>
      </c>
      <c r="D2245" t="n">
        <v>27</v>
      </c>
      <c r="E2245" t="n">
        <v>105</v>
      </c>
      <c r="F2245" s="86" t="n">
        <v>356</v>
      </c>
      <c r="H2245" s="87" t="n">
        <v>1</v>
      </c>
      <c r="I2245" s="214">
        <f>C2245*H2245</f>
        <v/>
      </c>
      <c r="J2245" s="29" t="n"/>
      <c r="K2245" s="96" t="n"/>
      <c r="L2245" s="97" t="n"/>
      <c r="M2245" s="97" t="n"/>
      <c r="N2245" s="98" t="inlineStr">
        <is>
          <t>27×105</t>
        </is>
      </c>
      <c r="O2245" s="99">
        <f>F2245</f>
        <v/>
      </c>
      <c r="P2245" s="99">
        <f>SUM(I2245)</f>
        <v/>
      </c>
      <c r="Q2245" s="117" t="n"/>
      <c r="R2245" s="118" t="n"/>
      <c r="S2245" s="118" t="n"/>
      <c r="T2245" s="119" t="n"/>
      <c r="U2245" s="120" t="n"/>
      <c r="V2245" s="120" t="n"/>
      <c r="W2245" s="121" t="n"/>
      <c r="X2245" s="122" t="n"/>
      <c r="Y2245" s="122" t="n"/>
      <c r="Z2245" s="143" t="n"/>
      <c r="AA2245" s="140" t="n"/>
      <c r="AB2245" s="140" t="n"/>
      <c r="AC2245" s="144" t="n"/>
      <c r="AD2245" s="142" t="n"/>
      <c r="AE2245" s="142" t="n"/>
    </row>
    <row r="2246" ht="15" customHeight="1" thickBot="1">
      <c r="B2246" s="88" t="inlineStr">
        <is>
          <t>22M4Z11R-R</t>
        </is>
      </c>
      <c r="C2246" s="89">
        <f>SUMIF(数量表!D:H,B2246,数量表!H:H)</f>
        <v/>
      </c>
      <c r="D2246" s="89" t="n">
        <v>27</v>
      </c>
      <c r="E2246" s="89" t="n">
        <v>105</v>
      </c>
      <c r="F2246" s="90" t="n">
        <v>2423</v>
      </c>
      <c r="G2246" s="89" t="n"/>
      <c r="H2246" s="91" t="n">
        <v>1</v>
      </c>
      <c r="I2246" s="213">
        <f>C2246*H2246</f>
        <v/>
      </c>
      <c r="J2246" s="29" t="n"/>
      <c r="K2246" s="96" t="n"/>
      <c r="L2246" s="97" t="n"/>
      <c r="M2246" s="97" t="n"/>
      <c r="N2246" s="98" t="inlineStr">
        <is>
          <t>27×105</t>
        </is>
      </c>
      <c r="O2246" s="99">
        <f>F2246</f>
        <v/>
      </c>
      <c r="P2246" s="99">
        <f>SUM(I2246)</f>
        <v/>
      </c>
      <c r="Q2246" s="117" t="n"/>
      <c r="R2246" s="118" t="n"/>
      <c r="S2246" s="118" t="n"/>
      <c r="T2246" s="119" t="n"/>
      <c r="U2246" s="120" t="n"/>
      <c r="V2246" s="120" t="n"/>
      <c r="W2246" s="121" t="n"/>
      <c r="X2246" s="122" t="n"/>
      <c r="Y2246" s="122" t="n"/>
      <c r="Z2246" s="143" t="n"/>
      <c r="AA2246" s="140" t="n"/>
      <c r="AB2246" s="140" t="n"/>
      <c r="AC2246" s="144" t="n"/>
      <c r="AD2246" s="142" t="n"/>
      <c r="AE2246" s="142" t="n"/>
    </row>
    <row r="2247">
      <c r="B2247" s="79" t="inlineStr">
        <is>
          <t>22M5Z11</t>
        </is>
      </c>
      <c r="C2247" s="80">
        <f>SUMIF(数量表!D:H,B2247,数量表!H:H)</f>
        <v/>
      </c>
      <c r="D2247" s="80" t="n">
        <v>27</v>
      </c>
      <c r="E2247" s="80" t="n">
        <v>105</v>
      </c>
      <c r="F2247" s="81" t="n">
        <v>1229</v>
      </c>
      <c r="G2247" s="80" t="n"/>
      <c r="H2247" s="82" t="n">
        <v>1</v>
      </c>
      <c r="I2247" s="212">
        <f>C2247*H2247</f>
        <v/>
      </c>
      <c r="J2247" s="29" t="n"/>
      <c r="K2247" s="96" t="n"/>
      <c r="L2247" s="97" t="n"/>
      <c r="M2247" s="97" t="n"/>
      <c r="N2247" s="98" t="inlineStr">
        <is>
          <t>27×105</t>
        </is>
      </c>
      <c r="O2247" s="99">
        <f>F2247</f>
        <v/>
      </c>
      <c r="P2247" s="99">
        <f>SUM(I2247)</f>
        <v/>
      </c>
      <c r="Q2247" s="117" t="n"/>
      <c r="R2247" s="118" t="n"/>
      <c r="S2247" s="118" t="n"/>
      <c r="T2247" s="119" t="n"/>
      <c r="U2247" s="120" t="n"/>
      <c r="V2247" s="120" t="n"/>
      <c r="W2247" s="121" t="n"/>
      <c r="X2247" s="122" t="n"/>
      <c r="Y2247" s="122" t="n"/>
      <c r="Z2247" s="143" t="n"/>
      <c r="AA2247" s="140" t="n"/>
      <c r="AB2247" s="140" t="n"/>
      <c r="AC2247" s="144" t="n"/>
      <c r="AD2247" s="142" t="n"/>
      <c r="AE2247" s="142" t="n"/>
    </row>
    <row r="2248">
      <c r="B2248" s="85" t="inlineStr">
        <is>
          <t>22M5Z11</t>
        </is>
      </c>
      <c r="C2248">
        <f>SUMIF(数量表!D:H,B2248,数量表!H:H)</f>
        <v/>
      </c>
      <c r="D2248" t="n">
        <v>27</v>
      </c>
      <c r="E2248" t="n">
        <v>105</v>
      </c>
      <c r="F2248" s="86" t="n">
        <v>800</v>
      </c>
      <c r="H2248" s="87" t="n">
        <v>2</v>
      </c>
      <c r="I2248" s="214">
        <f>C2248*H2248</f>
        <v/>
      </c>
      <c r="J2248" s="29" t="n"/>
      <c r="K2248" s="96" t="n"/>
      <c r="L2248" s="97" t="n"/>
      <c r="M2248" s="97" t="n"/>
      <c r="N2248" s="98" t="inlineStr">
        <is>
          <t>27×105</t>
        </is>
      </c>
      <c r="O2248" s="99">
        <f>F2248</f>
        <v/>
      </c>
      <c r="P2248" s="99">
        <f>SUM(I2248)</f>
        <v/>
      </c>
      <c r="Q2248" s="117" t="n"/>
      <c r="R2248" s="118" t="n"/>
      <c r="S2248" s="118" t="n"/>
      <c r="T2248" s="119" t="n"/>
      <c r="U2248" s="120" t="n"/>
      <c r="V2248" s="120" t="n"/>
      <c r="W2248" s="121" t="n"/>
      <c r="X2248" s="122" t="n"/>
      <c r="Y2248" s="122" t="n"/>
      <c r="Z2248" s="143" t="n"/>
      <c r="AA2248" s="140" t="n"/>
      <c r="AB2248" s="140" t="n"/>
      <c r="AC2248" s="144" t="n"/>
      <c r="AD2248" s="142" t="n"/>
      <c r="AE2248" s="142" t="n"/>
    </row>
    <row r="2249" ht="15" customHeight="1" thickBot="1">
      <c r="B2249" s="88" t="inlineStr">
        <is>
          <t>22M5Z11</t>
        </is>
      </c>
      <c r="C2249" s="89">
        <f>SUMIF(数量表!D:H,B2249,数量表!H:H)</f>
        <v/>
      </c>
      <c r="D2249" s="89" t="n">
        <v>27</v>
      </c>
      <c r="E2249" s="89" t="n">
        <v>105</v>
      </c>
      <c r="F2249" s="90" t="n">
        <v>1176</v>
      </c>
      <c r="G2249" s="89" t="n"/>
      <c r="H2249" s="91" t="n">
        <v>2</v>
      </c>
      <c r="I2249" s="213">
        <f>C2249*H2249</f>
        <v/>
      </c>
      <c r="J2249" s="29" t="n"/>
      <c r="K2249" s="96" t="n"/>
      <c r="L2249" s="97" t="n"/>
      <c r="M2249" s="97" t="n"/>
      <c r="N2249" s="98" t="inlineStr">
        <is>
          <t>27×105</t>
        </is>
      </c>
      <c r="O2249" s="99">
        <f>F2249</f>
        <v/>
      </c>
      <c r="P2249" s="99">
        <f>SUM(I2249)</f>
        <v/>
      </c>
      <c r="Q2249" s="117" t="n"/>
      <c r="R2249" s="118" t="n"/>
      <c r="S2249" s="118" t="n"/>
      <c r="T2249" s="119" t="n"/>
      <c r="U2249" s="120" t="n"/>
      <c r="V2249" s="120" t="n"/>
      <c r="W2249" s="121" t="n"/>
      <c r="X2249" s="122" t="n"/>
      <c r="Y2249" s="122" t="n"/>
      <c r="Z2249" s="143" t="n"/>
      <c r="AA2249" s="140" t="n"/>
      <c r="AB2249" s="140" t="n"/>
      <c r="AC2249" s="144" t="n"/>
      <c r="AD2249" s="142" t="n"/>
      <c r="AE2249" s="142" t="n"/>
    </row>
    <row r="2250">
      <c r="B2250" s="79" t="inlineStr">
        <is>
          <t>22M5Z11L</t>
        </is>
      </c>
      <c r="C2250" s="80">
        <f>SUMIF(数量表!D:H,B2250,数量表!H:H)</f>
        <v/>
      </c>
      <c r="D2250" s="80" t="n">
        <v>27</v>
      </c>
      <c r="E2250" s="80" t="n">
        <v>105</v>
      </c>
      <c r="F2250" s="81" t="n">
        <v>1229</v>
      </c>
      <c r="G2250" s="80" t="n"/>
      <c r="H2250" s="82" t="n">
        <v>1</v>
      </c>
      <c r="I2250" s="212">
        <f>C2250*H2250</f>
        <v/>
      </c>
      <c r="J2250" s="29" t="n"/>
      <c r="K2250" s="96" t="n"/>
      <c r="L2250" s="97" t="n"/>
      <c r="M2250" s="97" t="n"/>
      <c r="N2250" s="98" t="inlineStr">
        <is>
          <t>27×105</t>
        </is>
      </c>
      <c r="O2250" s="99">
        <f>F2250</f>
        <v/>
      </c>
      <c r="P2250" s="99">
        <f>SUM(I2250)</f>
        <v/>
      </c>
      <c r="Q2250" s="117" t="n"/>
      <c r="R2250" s="118" t="n"/>
      <c r="S2250" s="118" t="n"/>
      <c r="T2250" s="119" t="n"/>
      <c r="U2250" s="120" t="n"/>
      <c r="V2250" s="120" t="n"/>
      <c r="W2250" s="121" t="n"/>
      <c r="X2250" s="122" t="n"/>
      <c r="Y2250" s="122" t="n"/>
      <c r="Z2250" s="143" t="n"/>
      <c r="AA2250" s="140" t="n"/>
      <c r="AB2250" s="140" t="n"/>
      <c r="AC2250" s="144" t="n"/>
      <c r="AD2250" s="142" t="n"/>
      <c r="AE2250" s="142" t="n"/>
    </row>
    <row r="2251">
      <c r="B2251" s="85" t="inlineStr">
        <is>
          <t>22M5Z11L</t>
        </is>
      </c>
      <c r="C2251">
        <f>SUMIF(数量表!D:H,B2251,数量表!H:H)</f>
        <v/>
      </c>
      <c r="D2251" t="n">
        <v>27</v>
      </c>
      <c r="E2251" t="n">
        <v>105</v>
      </c>
      <c r="F2251" s="86" t="n">
        <v>760</v>
      </c>
      <c r="H2251" s="87" t="n">
        <v>1</v>
      </c>
      <c r="I2251" s="214">
        <f>C2251*H2251</f>
        <v/>
      </c>
      <c r="J2251" s="29" t="n"/>
      <c r="K2251" s="96" t="n"/>
      <c r="L2251" s="97" t="n"/>
      <c r="M2251" s="97" t="n"/>
      <c r="N2251" s="98" t="inlineStr">
        <is>
          <t>27×105</t>
        </is>
      </c>
      <c r="O2251" s="99">
        <f>F2251</f>
        <v/>
      </c>
      <c r="P2251" s="99">
        <f>SUM(I2251)</f>
        <v/>
      </c>
      <c r="Q2251" s="117" t="n"/>
      <c r="R2251" s="118" t="n"/>
      <c r="S2251" s="118" t="n"/>
      <c r="T2251" s="119" t="n"/>
      <c r="U2251" s="120" t="n"/>
      <c r="V2251" s="120" t="n"/>
      <c r="W2251" s="121" t="n"/>
      <c r="X2251" s="122" t="n"/>
      <c r="Y2251" s="122" t="n"/>
      <c r="Z2251" s="143" t="n"/>
      <c r="AA2251" s="140" t="n"/>
      <c r="AB2251" s="140" t="n"/>
      <c r="AC2251" s="144" t="n"/>
      <c r="AD2251" s="142" t="n"/>
      <c r="AE2251" s="142" t="n"/>
    </row>
    <row r="2252">
      <c r="B2252" s="85" t="inlineStr">
        <is>
          <t>22M5Z11L</t>
        </is>
      </c>
      <c r="C2252">
        <f>SUMIF(数量表!D:H,B2252,数量表!H:H)</f>
        <v/>
      </c>
      <c r="D2252" t="n">
        <v>27</v>
      </c>
      <c r="E2252" t="n">
        <v>105</v>
      </c>
      <c r="F2252" s="86" t="n">
        <v>787</v>
      </c>
      <c r="H2252" s="87" t="n">
        <v>1</v>
      </c>
      <c r="I2252" s="214">
        <f>C2252*H2252</f>
        <v/>
      </c>
      <c r="J2252" s="29" t="n"/>
      <c r="K2252" s="96" t="n"/>
      <c r="L2252" s="97" t="n"/>
      <c r="M2252" s="97" t="n"/>
      <c r="N2252" s="98" t="inlineStr">
        <is>
          <t>27×105</t>
        </is>
      </c>
      <c r="O2252" s="99">
        <f>F2252</f>
        <v/>
      </c>
      <c r="P2252" s="99">
        <f>SUM(I2252)</f>
        <v/>
      </c>
      <c r="Q2252" s="117" t="n"/>
      <c r="R2252" s="118" t="n"/>
      <c r="S2252" s="118" t="n"/>
      <c r="T2252" s="119" t="n"/>
      <c r="U2252" s="120" t="n"/>
      <c r="V2252" s="120" t="n"/>
      <c r="W2252" s="121" t="n"/>
      <c r="X2252" s="122" t="n"/>
      <c r="Y2252" s="122" t="n"/>
      <c r="Z2252" s="143" t="n"/>
      <c r="AA2252" s="140" t="n"/>
      <c r="AB2252" s="140" t="n"/>
      <c r="AC2252" s="144" t="n"/>
      <c r="AD2252" s="142" t="n"/>
      <c r="AE2252" s="142" t="n"/>
    </row>
    <row r="2253">
      <c r="B2253" s="85" t="inlineStr">
        <is>
          <t>22M5Z11L</t>
        </is>
      </c>
      <c r="C2253">
        <f>SUMIF(数量表!D:H,B2253,数量表!H:H)</f>
        <v/>
      </c>
      <c r="D2253" t="n">
        <v>27</v>
      </c>
      <c r="E2253" t="n">
        <v>105</v>
      </c>
      <c r="F2253" s="86" t="n">
        <v>1176</v>
      </c>
      <c r="H2253" s="87" t="n">
        <v>2</v>
      </c>
      <c r="I2253" s="214">
        <f>C2253*H2253</f>
        <v/>
      </c>
      <c r="J2253" s="29" t="n"/>
      <c r="K2253" s="96" t="n"/>
      <c r="L2253" s="97" t="n"/>
      <c r="M2253" s="97" t="n"/>
      <c r="N2253" s="98" t="inlineStr">
        <is>
          <t>27×105</t>
        </is>
      </c>
      <c r="O2253" s="99">
        <f>F2253</f>
        <v/>
      </c>
      <c r="P2253" s="99">
        <f>SUM(I2253)</f>
        <v/>
      </c>
      <c r="Q2253" s="117" t="n"/>
      <c r="R2253" s="118" t="n"/>
      <c r="S2253" s="118" t="n"/>
      <c r="T2253" s="119" t="n"/>
      <c r="U2253" s="120" t="n"/>
      <c r="V2253" s="120" t="n"/>
      <c r="W2253" s="121" t="n"/>
      <c r="X2253" s="122" t="n"/>
      <c r="Y2253" s="122" t="n"/>
      <c r="Z2253" s="143" t="n"/>
      <c r="AA2253" s="140" t="n"/>
      <c r="AB2253" s="140" t="n"/>
      <c r="AC2253" s="144" t="n"/>
      <c r="AD2253" s="142" t="n"/>
      <c r="AE2253" s="142" t="n"/>
    </row>
    <row r="2254" ht="15" customHeight="1" thickBot="1">
      <c r="B2254" s="88" t="inlineStr">
        <is>
          <t>22M5Z11L</t>
        </is>
      </c>
      <c r="C2254" s="89">
        <f>SUMIF(数量表!D:H,B2254,数量表!H:H)</f>
        <v/>
      </c>
      <c r="D2254" s="89" t="n">
        <v>27</v>
      </c>
      <c r="E2254" s="89" t="n">
        <v>105</v>
      </c>
      <c r="F2254" s="90" t="n">
        <v>2432</v>
      </c>
      <c r="G2254" s="89" t="n"/>
      <c r="H2254" s="91" t="n">
        <v>1</v>
      </c>
      <c r="I2254" s="213">
        <f>C2254*H2254</f>
        <v/>
      </c>
      <c r="J2254" s="29" t="n"/>
      <c r="K2254" s="96" t="n"/>
      <c r="L2254" s="97" t="n"/>
      <c r="M2254" s="97" t="n"/>
      <c r="N2254" s="98" t="inlineStr">
        <is>
          <t>27×105</t>
        </is>
      </c>
      <c r="O2254" s="99">
        <f>F2254</f>
        <v/>
      </c>
      <c r="P2254" s="99">
        <f>SUM(I2254)</f>
        <v/>
      </c>
      <c r="Q2254" s="117" t="n"/>
      <c r="R2254" s="118" t="n"/>
      <c r="S2254" s="118" t="n"/>
      <c r="T2254" s="119" t="n"/>
      <c r="U2254" s="120" t="n"/>
      <c r="V2254" s="120" t="n"/>
      <c r="W2254" s="121" t="n"/>
      <c r="X2254" s="122" t="n"/>
      <c r="Y2254" s="122" t="n"/>
      <c r="Z2254" s="143" t="n"/>
      <c r="AA2254" s="140" t="n"/>
      <c r="AB2254" s="140" t="n"/>
      <c r="AC2254" s="144" t="n"/>
      <c r="AD2254" s="142" t="n"/>
      <c r="AE2254" s="142" t="n"/>
    </row>
    <row r="2255">
      <c r="B2255" s="79" t="inlineStr">
        <is>
          <t>22M5Z11-L</t>
        </is>
      </c>
      <c r="C2255" s="80">
        <f>SUMIF(数量表!D:H,B2255,数量表!H:H)</f>
        <v/>
      </c>
      <c r="D2255" s="80" t="n">
        <v>27</v>
      </c>
      <c r="E2255" s="80" t="n">
        <v>105</v>
      </c>
      <c r="F2255" s="81" t="n">
        <v>1229</v>
      </c>
      <c r="G2255" s="80" t="n"/>
      <c r="H2255" s="82" t="n">
        <v>1</v>
      </c>
      <c r="I2255" s="212">
        <f>C2255*H2255</f>
        <v/>
      </c>
      <c r="J2255" s="29" t="n"/>
      <c r="K2255" s="96" t="n"/>
      <c r="L2255" s="97" t="n"/>
      <c r="M2255" s="97" t="n"/>
      <c r="N2255" s="98" t="inlineStr">
        <is>
          <t>27×105</t>
        </is>
      </c>
      <c r="O2255" s="99">
        <f>F2255</f>
        <v/>
      </c>
      <c r="P2255" s="99">
        <f>SUM(I2255)</f>
        <v/>
      </c>
      <c r="Q2255" s="117" t="n"/>
      <c r="R2255" s="118" t="n"/>
      <c r="S2255" s="118" t="n"/>
      <c r="T2255" s="119" t="n"/>
      <c r="U2255" s="120" t="n"/>
      <c r="V2255" s="120" t="n"/>
      <c r="W2255" s="121" t="n"/>
      <c r="X2255" s="122" t="n"/>
      <c r="Y2255" s="122" t="n"/>
      <c r="Z2255" s="143" t="n"/>
      <c r="AA2255" s="140" t="n"/>
      <c r="AB2255" s="140" t="n"/>
      <c r="AC2255" s="144" t="n"/>
      <c r="AD2255" s="142" t="n"/>
      <c r="AE2255" s="142" t="n"/>
    </row>
    <row r="2256">
      <c r="B2256" s="85" t="inlineStr">
        <is>
          <t>22M5Z11-L</t>
        </is>
      </c>
      <c r="C2256">
        <f>SUMIF(数量表!D:H,B2256,数量表!H:H)</f>
        <v/>
      </c>
      <c r="D2256" t="n">
        <v>27</v>
      </c>
      <c r="E2256" t="n">
        <v>105</v>
      </c>
      <c r="F2256" s="86" t="n">
        <v>800</v>
      </c>
      <c r="H2256" s="87" t="n">
        <v>2</v>
      </c>
      <c r="I2256" s="214">
        <f>C2256*H2256</f>
        <v/>
      </c>
      <c r="J2256" s="29" t="n"/>
      <c r="K2256" s="96" t="n"/>
      <c r="L2256" s="97" t="n"/>
      <c r="M2256" s="97" t="n"/>
      <c r="N2256" s="98" t="inlineStr">
        <is>
          <t>27×105</t>
        </is>
      </c>
      <c r="O2256" s="99">
        <f>F2256</f>
        <v/>
      </c>
      <c r="P2256" s="99">
        <f>SUM(I2256)</f>
        <v/>
      </c>
      <c r="Q2256" s="117" t="n"/>
      <c r="R2256" s="118" t="n"/>
      <c r="S2256" s="118" t="n"/>
      <c r="T2256" s="119" t="n"/>
      <c r="U2256" s="120" t="n"/>
      <c r="V2256" s="120" t="n"/>
      <c r="W2256" s="121" t="n"/>
      <c r="X2256" s="122" t="n"/>
      <c r="Y2256" s="122" t="n"/>
      <c r="Z2256" s="143" t="n"/>
      <c r="AA2256" s="140" t="n"/>
      <c r="AB2256" s="140" t="n"/>
      <c r="AC2256" s="144" t="n"/>
      <c r="AD2256" s="142" t="n"/>
      <c r="AE2256" s="142" t="n"/>
    </row>
    <row r="2257" ht="15" customHeight="1" thickBot="1">
      <c r="B2257" s="88" t="inlineStr">
        <is>
          <t>22M5Z11-L</t>
        </is>
      </c>
      <c r="C2257" s="89">
        <f>SUMIF(数量表!D:H,B2257,数量表!H:H)</f>
        <v/>
      </c>
      <c r="D2257" s="89" t="n">
        <v>27</v>
      </c>
      <c r="E2257" s="89" t="n">
        <v>105</v>
      </c>
      <c r="F2257" s="90" t="n">
        <v>1176</v>
      </c>
      <c r="G2257" s="89" t="n"/>
      <c r="H2257" s="91" t="n">
        <v>2</v>
      </c>
      <c r="I2257" s="213">
        <f>C2257*H2257</f>
        <v/>
      </c>
      <c r="J2257" s="29" t="n"/>
      <c r="K2257" s="96" t="n"/>
      <c r="L2257" s="97" t="n"/>
      <c r="M2257" s="97" t="n"/>
      <c r="N2257" s="98" t="inlineStr">
        <is>
          <t>27×105</t>
        </is>
      </c>
      <c r="O2257" s="99">
        <f>F2257</f>
        <v/>
      </c>
      <c r="P2257" s="99">
        <f>SUM(I2257)</f>
        <v/>
      </c>
      <c r="Q2257" s="117" t="n"/>
      <c r="R2257" s="118" t="n"/>
      <c r="S2257" s="118" t="n"/>
      <c r="T2257" s="119" t="n"/>
      <c r="U2257" s="120" t="n"/>
      <c r="V2257" s="120" t="n"/>
      <c r="W2257" s="121" t="n"/>
      <c r="X2257" s="122" t="n"/>
      <c r="Y2257" s="122" t="n"/>
      <c r="Z2257" s="143" t="n"/>
      <c r="AA2257" s="140" t="n"/>
      <c r="AB2257" s="140" t="n"/>
      <c r="AC2257" s="144" t="n"/>
      <c r="AD2257" s="142" t="n"/>
      <c r="AE2257" s="142" t="n"/>
    </row>
    <row r="2258">
      <c r="B2258" s="79" t="inlineStr">
        <is>
          <t>22M5Z11L-L</t>
        </is>
      </c>
      <c r="C2258" s="80">
        <f>SUMIF(数量表!D:H,B2258,数量表!H:H)</f>
        <v/>
      </c>
      <c r="D2258" s="80" t="n">
        <v>27</v>
      </c>
      <c r="E2258" s="80" t="n">
        <v>105</v>
      </c>
      <c r="F2258" s="81" t="n">
        <v>1229</v>
      </c>
      <c r="G2258" s="80" t="n"/>
      <c r="H2258" s="82" t="n">
        <v>1</v>
      </c>
      <c r="I2258" s="212">
        <f>C2258*H2258</f>
        <v/>
      </c>
      <c r="J2258" s="29" t="n"/>
      <c r="K2258" s="96" t="n"/>
      <c r="L2258" s="97" t="n"/>
      <c r="M2258" s="97" t="n"/>
      <c r="N2258" s="98" t="inlineStr">
        <is>
          <t>27×105</t>
        </is>
      </c>
      <c r="O2258" s="99">
        <f>F2258</f>
        <v/>
      </c>
      <c r="P2258" s="99">
        <f>SUM(I2258)</f>
        <v/>
      </c>
      <c r="Q2258" s="117" t="n"/>
      <c r="R2258" s="118" t="n"/>
      <c r="S2258" s="118" t="n"/>
      <c r="T2258" s="119" t="n"/>
      <c r="U2258" s="120" t="n"/>
      <c r="V2258" s="120" t="n"/>
      <c r="W2258" s="121" t="n"/>
      <c r="X2258" s="122" t="n"/>
      <c r="Y2258" s="122" t="n"/>
      <c r="Z2258" s="143" t="n"/>
      <c r="AA2258" s="140" t="n"/>
      <c r="AB2258" s="140" t="n"/>
      <c r="AC2258" s="144" t="n"/>
      <c r="AD2258" s="142" t="n"/>
      <c r="AE2258" s="142" t="n"/>
    </row>
    <row r="2259">
      <c r="B2259" s="85" t="inlineStr">
        <is>
          <t>22M5Z11L-L</t>
        </is>
      </c>
      <c r="C2259">
        <f>SUMIF(数量表!D:H,B2259,数量表!H:H)</f>
        <v/>
      </c>
      <c r="D2259" t="n">
        <v>27</v>
      </c>
      <c r="E2259" t="n">
        <v>105</v>
      </c>
      <c r="F2259" s="86" t="n">
        <v>760</v>
      </c>
      <c r="H2259" s="87" t="n">
        <v>1</v>
      </c>
      <c r="I2259" s="214">
        <f>C2259*H2259</f>
        <v/>
      </c>
      <c r="J2259" s="29" t="n"/>
      <c r="K2259" s="96" t="n"/>
      <c r="L2259" s="97" t="n"/>
      <c r="M2259" s="97" t="n"/>
      <c r="N2259" s="98" t="inlineStr">
        <is>
          <t>27×105</t>
        </is>
      </c>
      <c r="O2259" s="99">
        <f>F2259</f>
        <v/>
      </c>
      <c r="P2259" s="99">
        <f>SUM(I2259)</f>
        <v/>
      </c>
      <c r="Q2259" s="117" t="n"/>
      <c r="R2259" s="118" t="n"/>
      <c r="S2259" s="118" t="n"/>
      <c r="T2259" s="119" t="n"/>
      <c r="U2259" s="120" t="n"/>
      <c r="V2259" s="120" t="n"/>
      <c r="W2259" s="121" t="n"/>
      <c r="X2259" s="122" t="n"/>
      <c r="Y2259" s="122" t="n"/>
      <c r="Z2259" s="143" t="n"/>
      <c r="AA2259" s="140" t="n"/>
      <c r="AB2259" s="140" t="n"/>
      <c r="AC2259" s="144" t="n"/>
      <c r="AD2259" s="142" t="n"/>
      <c r="AE2259" s="142" t="n"/>
    </row>
    <row r="2260">
      <c r="B2260" s="85" t="inlineStr">
        <is>
          <t>22M5Z11L-L</t>
        </is>
      </c>
      <c r="C2260">
        <f>SUMIF(数量表!D:H,B2260,数量表!H:H)</f>
        <v/>
      </c>
      <c r="D2260" t="n">
        <v>27</v>
      </c>
      <c r="E2260" t="n">
        <v>105</v>
      </c>
      <c r="F2260" s="86" t="n">
        <v>787</v>
      </c>
      <c r="H2260" s="87" t="n">
        <v>1</v>
      </c>
      <c r="I2260" s="214">
        <f>C2260*H2260</f>
        <v/>
      </c>
      <c r="J2260" s="29" t="n"/>
      <c r="K2260" s="96" t="n"/>
      <c r="L2260" s="97" t="n"/>
      <c r="M2260" s="97" t="n"/>
      <c r="N2260" s="98" t="inlineStr">
        <is>
          <t>27×105</t>
        </is>
      </c>
      <c r="O2260" s="99">
        <f>F2260</f>
        <v/>
      </c>
      <c r="P2260" s="99">
        <f>SUM(I2260)</f>
        <v/>
      </c>
      <c r="Q2260" s="117" t="n"/>
      <c r="R2260" s="118" t="n"/>
      <c r="S2260" s="118" t="n"/>
      <c r="T2260" s="119" t="n"/>
      <c r="U2260" s="120" t="n"/>
      <c r="V2260" s="120" t="n"/>
      <c r="W2260" s="121" t="n"/>
      <c r="X2260" s="122" t="n"/>
      <c r="Y2260" s="122" t="n"/>
      <c r="Z2260" s="143" t="n"/>
      <c r="AA2260" s="140" t="n"/>
      <c r="AB2260" s="140" t="n"/>
      <c r="AC2260" s="144" t="n"/>
      <c r="AD2260" s="142" t="n"/>
      <c r="AE2260" s="142" t="n"/>
    </row>
    <row r="2261">
      <c r="B2261" s="85" t="inlineStr">
        <is>
          <t>22M5Z11L-L</t>
        </is>
      </c>
      <c r="C2261">
        <f>SUMIF(数量表!D:H,B2261,数量表!H:H)</f>
        <v/>
      </c>
      <c r="D2261" t="n">
        <v>27</v>
      </c>
      <c r="E2261" t="n">
        <v>105</v>
      </c>
      <c r="F2261" s="86" t="n">
        <v>1176</v>
      </c>
      <c r="H2261" s="87" t="n">
        <v>2</v>
      </c>
      <c r="I2261" s="214">
        <f>C2261*H2261</f>
        <v/>
      </c>
      <c r="J2261" s="29" t="n"/>
      <c r="K2261" s="96" t="n"/>
      <c r="L2261" s="97" t="n"/>
      <c r="M2261" s="97" t="n"/>
      <c r="N2261" s="98" t="inlineStr">
        <is>
          <t>27×105</t>
        </is>
      </c>
      <c r="O2261" s="99">
        <f>F2261</f>
        <v/>
      </c>
      <c r="P2261" s="99">
        <f>SUM(I2261)</f>
        <v/>
      </c>
      <c r="Q2261" s="117" t="n"/>
      <c r="R2261" s="118" t="n"/>
      <c r="S2261" s="118" t="n"/>
      <c r="T2261" s="119" t="n"/>
      <c r="U2261" s="120" t="n"/>
      <c r="V2261" s="120" t="n"/>
      <c r="W2261" s="121" t="n"/>
      <c r="X2261" s="122" t="n"/>
      <c r="Y2261" s="122" t="n"/>
      <c r="Z2261" s="143" t="n"/>
      <c r="AA2261" s="140" t="n"/>
      <c r="AB2261" s="140" t="n"/>
      <c r="AC2261" s="144" t="n"/>
      <c r="AD2261" s="142" t="n"/>
      <c r="AE2261" s="142" t="n"/>
    </row>
    <row r="2262" ht="15" customHeight="1" thickBot="1">
      <c r="B2262" s="88" t="inlineStr">
        <is>
          <t>22M5Z11L-L</t>
        </is>
      </c>
      <c r="C2262" s="89">
        <f>SUMIF(数量表!D:H,B2262,数量表!H:H)</f>
        <v/>
      </c>
      <c r="D2262" s="89" t="n">
        <v>27</v>
      </c>
      <c r="E2262" s="89" t="n">
        <v>105</v>
      </c>
      <c r="F2262" s="90" t="n">
        <v>2432</v>
      </c>
      <c r="G2262" s="89" t="n"/>
      <c r="H2262" s="91" t="n">
        <v>1</v>
      </c>
      <c r="I2262" s="213">
        <f>C2262*H2262</f>
        <v/>
      </c>
      <c r="J2262" s="29" t="n"/>
      <c r="K2262" s="96" t="n"/>
      <c r="L2262" s="97" t="n"/>
      <c r="M2262" s="97" t="n"/>
      <c r="N2262" s="98" t="inlineStr">
        <is>
          <t>27×105</t>
        </is>
      </c>
      <c r="O2262" s="99">
        <f>F2262</f>
        <v/>
      </c>
      <c r="P2262" s="99">
        <f>SUM(I2262)</f>
        <v/>
      </c>
      <c r="Q2262" s="117" t="n"/>
      <c r="R2262" s="118" t="n"/>
      <c r="S2262" s="118" t="n"/>
      <c r="T2262" s="119" t="n"/>
      <c r="U2262" s="120" t="n"/>
      <c r="V2262" s="120" t="n"/>
      <c r="W2262" s="121" t="n"/>
      <c r="X2262" s="122" t="n"/>
      <c r="Y2262" s="122" t="n"/>
      <c r="Z2262" s="143" t="n"/>
      <c r="AA2262" s="140" t="n"/>
      <c r="AB2262" s="140" t="n"/>
      <c r="AC2262" s="144" t="n"/>
      <c r="AD2262" s="142" t="n"/>
      <c r="AE2262" s="142" t="n"/>
    </row>
    <row r="2263">
      <c r="B2263" s="79" t="inlineStr">
        <is>
          <t>22M5Z11R</t>
        </is>
      </c>
      <c r="C2263" s="80">
        <f>SUMIF(数量表!D:H,B2263,数量表!H:H)</f>
        <v/>
      </c>
      <c r="D2263" s="80" t="n">
        <v>27</v>
      </c>
      <c r="E2263" s="80" t="n">
        <v>105</v>
      </c>
      <c r="F2263" s="81" t="n">
        <v>1229</v>
      </c>
      <c r="G2263" s="80" t="n"/>
      <c r="H2263" s="82" t="n">
        <v>1</v>
      </c>
      <c r="I2263" s="212">
        <f>C2263*H2263</f>
        <v/>
      </c>
      <c r="J2263" s="29" t="n"/>
      <c r="K2263" s="96" t="n"/>
      <c r="L2263" s="97" t="n"/>
      <c r="M2263" s="97" t="n"/>
      <c r="N2263" s="98" t="inlineStr">
        <is>
          <t>27×105</t>
        </is>
      </c>
      <c r="O2263" s="99">
        <f>F2263</f>
        <v/>
      </c>
      <c r="P2263" s="99">
        <f>SUM(I2263)</f>
        <v/>
      </c>
      <c r="Q2263" s="117" t="n"/>
      <c r="R2263" s="118" t="n"/>
      <c r="S2263" s="118" t="n"/>
      <c r="T2263" s="119" t="n"/>
      <c r="U2263" s="120" t="n"/>
      <c r="V2263" s="120" t="n"/>
      <c r="W2263" s="121" t="n"/>
      <c r="X2263" s="122" t="n"/>
      <c r="Y2263" s="122" t="n"/>
      <c r="Z2263" s="143" t="n"/>
      <c r="AA2263" s="140" t="n"/>
      <c r="AB2263" s="140" t="n"/>
      <c r="AC2263" s="144" t="n"/>
      <c r="AD2263" s="142" t="n"/>
      <c r="AE2263" s="142" t="n"/>
    </row>
    <row r="2264">
      <c r="B2264" s="85" t="inlineStr">
        <is>
          <t>22M5Z11R</t>
        </is>
      </c>
      <c r="C2264">
        <f>SUMIF(数量表!D:H,B2264,数量表!H:H)</f>
        <v/>
      </c>
      <c r="D2264" t="n">
        <v>27</v>
      </c>
      <c r="E2264" t="n">
        <v>105</v>
      </c>
      <c r="F2264" s="86" t="n">
        <v>760</v>
      </c>
      <c r="H2264" s="87" t="n">
        <v>1</v>
      </c>
      <c r="I2264" s="214">
        <f>C2264*H2264</f>
        <v/>
      </c>
      <c r="J2264" s="29" t="n"/>
      <c r="K2264" s="96" t="n"/>
      <c r="L2264" s="97" t="n"/>
      <c r="M2264" s="97" t="n"/>
      <c r="N2264" s="98" t="inlineStr">
        <is>
          <t>27×105</t>
        </is>
      </c>
      <c r="O2264" s="99">
        <f>F2264</f>
        <v/>
      </c>
      <c r="P2264" s="99">
        <f>SUM(I2264)</f>
        <v/>
      </c>
      <c r="Q2264" s="117" t="n"/>
      <c r="R2264" s="118" t="n"/>
      <c r="S2264" s="118" t="n"/>
      <c r="T2264" s="119" t="n"/>
      <c r="U2264" s="120" t="n"/>
      <c r="V2264" s="120" t="n"/>
      <c r="W2264" s="121" t="n"/>
      <c r="X2264" s="122" t="n"/>
      <c r="Y2264" s="122" t="n"/>
      <c r="Z2264" s="143" t="n"/>
      <c r="AA2264" s="140" t="n"/>
      <c r="AB2264" s="140" t="n"/>
      <c r="AC2264" s="144" t="n"/>
      <c r="AD2264" s="142" t="n"/>
      <c r="AE2264" s="142" t="n"/>
    </row>
    <row r="2265">
      <c r="B2265" s="85" t="inlineStr">
        <is>
          <t>22M5Z11R</t>
        </is>
      </c>
      <c r="C2265">
        <f>SUMIF(数量表!D:H,B2265,数量表!H:H)</f>
        <v/>
      </c>
      <c r="D2265" t="n">
        <v>27</v>
      </c>
      <c r="E2265" t="n">
        <v>105</v>
      </c>
      <c r="F2265" s="86" t="n">
        <v>787</v>
      </c>
      <c r="H2265" s="87" t="n">
        <v>1</v>
      </c>
      <c r="I2265" s="214">
        <f>C2265*H2265</f>
        <v/>
      </c>
      <c r="J2265" s="29" t="n"/>
      <c r="K2265" s="96" t="n"/>
      <c r="L2265" s="97" t="n"/>
      <c r="M2265" s="97" t="n"/>
      <c r="N2265" s="98" t="inlineStr">
        <is>
          <t>27×105</t>
        </is>
      </c>
      <c r="O2265" s="99">
        <f>F2265</f>
        <v/>
      </c>
      <c r="P2265" s="99">
        <f>SUM(I2265)</f>
        <v/>
      </c>
      <c r="Q2265" s="117" t="n"/>
      <c r="R2265" s="118" t="n"/>
      <c r="S2265" s="118" t="n"/>
      <c r="T2265" s="119" t="n"/>
      <c r="U2265" s="120" t="n"/>
      <c r="V2265" s="120" t="n"/>
      <c r="W2265" s="121" t="n"/>
      <c r="X2265" s="122" t="n"/>
      <c r="Y2265" s="122" t="n"/>
      <c r="Z2265" s="143" t="n"/>
      <c r="AA2265" s="140" t="n"/>
      <c r="AB2265" s="140" t="n"/>
      <c r="AC2265" s="144" t="n"/>
      <c r="AD2265" s="142" t="n"/>
      <c r="AE2265" s="142" t="n"/>
    </row>
    <row r="2266">
      <c r="B2266" s="85" t="inlineStr">
        <is>
          <t>22M5Z11R</t>
        </is>
      </c>
      <c r="C2266">
        <f>SUMIF(数量表!D:H,B2266,数量表!H:H)</f>
        <v/>
      </c>
      <c r="D2266" t="n">
        <v>27</v>
      </c>
      <c r="E2266" t="n">
        <v>105</v>
      </c>
      <c r="F2266" s="86" t="n">
        <v>1176</v>
      </c>
      <c r="H2266" s="87" t="n">
        <v>2</v>
      </c>
      <c r="I2266" s="214">
        <f>C2266*H2266</f>
        <v/>
      </c>
      <c r="J2266" s="29" t="n"/>
      <c r="K2266" s="96" t="n"/>
      <c r="L2266" s="97" t="n"/>
      <c r="M2266" s="97" t="n"/>
      <c r="N2266" s="98" t="inlineStr">
        <is>
          <t>27×105</t>
        </is>
      </c>
      <c r="O2266" s="99">
        <f>F2266</f>
        <v/>
      </c>
      <c r="P2266" s="99">
        <f>SUM(I2266)</f>
        <v/>
      </c>
      <c r="Q2266" s="117" t="n"/>
      <c r="R2266" s="118" t="n"/>
      <c r="S2266" s="118" t="n"/>
      <c r="T2266" s="119" t="n"/>
      <c r="U2266" s="120" t="n"/>
      <c r="V2266" s="120" t="n"/>
      <c r="W2266" s="121" t="n"/>
      <c r="X2266" s="122" t="n"/>
      <c r="Y2266" s="122" t="n"/>
      <c r="Z2266" s="143" t="n"/>
      <c r="AA2266" s="140" t="n"/>
      <c r="AB2266" s="140" t="n"/>
      <c r="AC2266" s="144" t="n"/>
      <c r="AD2266" s="142" t="n"/>
      <c r="AE2266" s="142" t="n"/>
    </row>
    <row r="2267" ht="15" customHeight="1" thickBot="1">
      <c r="B2267" s="88" t="inlineStr">
        <is>
          <t>22M5Z11R</t>
        </is>
      </c>
      <c r="C2267" s="89">
        <f>SUMIF(数量表!D:H,B2267,数量表!H:H)</f>
        <v/>
      </c>
      <c r="D2267" s="89" t="n">
        <v>27</v>
      </c>
      <c r="E2267" s="89" t="n">
        <v>105</v>
      </c>
      <c r="F2267" s="90" t="n">
        <v>2432</v>
      </c>
      <c r="G2267" s="89" t="n"/>
      <c r="H2267" s="91" t="n">
        <v>1</v>
      </c>
      <c r="I2267" s="213">
        <f>C2267*H2267</f>
        <v/>
      </c>
      <c r="J2267" s="29" t="n"/>
      <c r="K2267" s="96" t="n"/>
      <c r="L2267" s="97" t="n"/>
      <c r="M2267" s="97" t="n"/>
      <c r="N2267" s="98" t="inlineStr">
        <is>
          <t>27×105</t>
        </is>
      </c>
      <c r="O2267" s="99">
        <f>F2267</f>
        <v/>
      </c>
      <c r="P2267" s="99">
        <f>SUM(I2267)</f>
        <v/>
      </c>
      <c r="Q2267" s="117" t="n"/>
      <c r="R2267" s="118" t="n"/>
      <c r="S2267" s="118" t="n"/>
      <c r="T2267" s="119" t="n"/>
      <c r="U2267" s="120" t="n"/>
      <c r="V2267" s="120" t="n"/>
      <c r="W2267" s="121" t="n"/>
      <c r="X2267" s="122" t="n"/>
      <c r="Y2267" s="122" t="n"/>
      <c r="Z2267" s="143" t="n"/>
      <c r="AA2267" s="140" t="n"/>
      <c r="AB2267" s="140" t="n"/>
      <c r="AC2267" s="144" t="n"/>
      <c r="AD2267" s="142" t="n"/>
      <c r="AE2267" s="142" t="n"/>
    </row>
    <row r="2268">
      <c r="B2268" s="79" t="inlineStr">
        <is>
          <t>22M5Z11-R</t>
        </is>
      </c>
      <c r="C2268" s="80">
        <f>SUMIF(数量表!D:H,B2268,数量表!H:H)</f>
        <v/>
      </c>
      <c r="D2268" s="80" t="n">
        <v>27</v>
      </c>
      <c r="E2268" s="80" t="n">
        <v>105</v>
      </c>
      <c r="F2268" s="81" t="n">
        <v>1229</v>
      </c>
      <c r="G2268" s="80" t="n"/>
      <c r="H2268" s="82" t="n">
        <v>1</v>
      </c>
      <c r="I2268" s="212">
        <f>C2268*H2268</f>
        <v/>
      </c>
      <c r="J2268" s="29" t="n"/>
      <c r="K2268" s="96" t="n"/>
      <c r="L2268" s="97" t="n"/>
      <c r="M2268" s="97" t="n"/>
      <c r="N2268" s="98" t="inlineStr">
        <is>
          <t>27×105</t>
        </is>
      </c>
      <c r="O2268" s="99">
        <f>F2268</f>
        <v/>
      </c>
      <c r="P2268" s="99">
        <f>SUM(I2268)</f>
        <v/>
      </c>
      <c r="Q2268" s="117" t="n"/>
      <c r="R2268" s="118" t="n"/>
      <c r="S2268" s="118" t="n"/>
      <c r="T2268" s="119" t="n"/>
      <c r="U2268" s="120" t="n"/>
      <c r="V2268" s="120" t="n"/>
      <c r="W2268" s="121" t="n"/>
      <c r="X2268" s="122" t="n"/>
      <c r="Y2268" s="122" t="n"/>
      <c r="Z2268" s="143" t="n"/>
      <c r="AA2268" s="140" t="n"/>
      <c r="AB2268" s="140" t="n"/>
      <c r="AC2268" s="144" t="n"/>
      <c r="AD2268" s="142" t="n"/>
      <c r="AE2268" s="142" t="n"/>
    </row>
    <row r="2269">
      <c r="B2269" s="85" t="inlineStr">
        <is>
          <t>22M5Z11-R</t>
        </is>
      </c>
      <c r="C2269">
        <f>SUMIF(数量表!D:H,B2269,数量表!H:H)</f>
        <v/>
      </c>
      <c r="D2269" t="n">
        <v>27</v>
      </c>
      <c r="E2269" t="n">
        <v>105</v>
      </c>
      <c r="F2269" s="86" t="n">
        <v>800</v>
      </c>
      <c r="H2269" s="87" t="n">
        <v>2</v>
      </c>
      <c r="I2269" s="214">
        <f>C2269*H2269</f>
        <v/>
      </c>
      <c r="J2269" s="29" t="n"/>
      <c r="K2269" s="96" t="n"/>
      <c r="L2269" s="97" t="n"/>
      <c r="M2269" s="97" t="n"/>
      <c r="N2269" s="98" t="inlineStr">
        <is>
          <t>27×105</t>
        </is>
      </c>
      <c r="O2269" s="99">
        <f>F2269</f>
        <v/>
      </c>
      <c r="P2269" s="99">
        <f>SUM(I2269)</f>
        <v/>
      </c>
      <c r="Q2269" s="117" t="n"/>
      <c r="R2269" s="118" t="n"/>
      <c r="S2269" s="118" t="n"/>
      <c r="T2269" s="119" t="n"/>
      <c r="U2269" s="120" t="n"/>
      <c r="V2269" s="120" t="n"/>
      <c r="W2269" s="121" t="n"/>
      <c r="X2269" s="122" t="n"/>
      <c r="Y2269" s="122" t="n"/>
      <c r="Z2269" s="143" t="n"/>
      <c r="AA2269" s="140" t="n"/>
      <c r="AB2269" s="140" t="n"/>
      <c r="AC2269" s="144" t="n"/>
      <c r="AD2269" s="142" t="n"/>
      <c r="AE2269" s="142" t="n"/>
    </row>
    <row r="2270" ht="15" customHeight="1" thickBot="1">
      <c r="B2270" s="88" t="inlineStr">
        <is>
          <t>22M5Z11-R</t>
        </is>
      </c>
      <c r="C2270" s="89">
        <f>SUMIF(数量表!D:H,B2270,数量表!H:H)</f>
        <v/>
      </c>
      <c r="D2270" s="89" t="n">
        <v>27</v>
      </c>
      <c r="E2270" s="89" t="n">
        <v>105</v>
      </c>
      <c r="F2270" s="90" t="n">
        <v>1176</v>
      </c>
      <c r="G2270" s="89" t="n"/>
      <c r="H2270" s="91" t="n">
        <v>2</v>
      </c>
      <c r="I2270" s="213">
        <f>C2270*H2270</f>
        <v/>
      </c>
      <c r="J2270" s="29" t="n"/>
      <c r="K2270" s="96" t="n"/>
      <c r="L2270" s="97" t="n"/>
      <c r="M2270" s="97" t="n"/>
      <c r="N2270" s="98" t="inlineStr">
        <is>
          <t>27×105</t>
        </is>
      </c>
      <c r="O2270" s="99">
        <f>F2270</f>
        <v/>
      </c>
      <c r="P2270" s="99">
        <f>SUM(I2270)</f>
        <v/>
      </c>
      <c r="Q2270" s="117" t="n"/>
      <c r="R2270" s="118" t="n"/>
      <c r="S2270" s="118" t="n"/>
      <c r="T2270" s="119" t="n"/>
      <c r="U2270" s="120" t="n"/>
      <c r="V2270" s="120" t="n"/>
      <c r="W2270" s="121" t="n"/>
      <c r="X2270" s="122" t="n"/>
      <c r="Y2270" s="122" t="n"/>
      <c r="Z2270" s="143" t="n"/>
      <c r="AA2270" s="140" t="n"/>
      <c r="AB2270" s="140" t="n"/>
      <c r="AC2270" s="144" t="n"/>
      <c r="AD2270" s="142" t="n"/>
      <c r="AE2270" s="142" t="n"/>
    </row>
    <row r="2271">
      <c r="B2271" s="79" t="inlineStr">
        <is>
          <t>22M5Z11R-R</t>
        </is>
      </c>
      <c r="C2271" s="80">
        <f>SUMIF(数量表!D:H,B2271,数量表!H:H)</f>
        <v/>
      </c>
      <c r="D2271" s="80" t="n">
        <v>27</v>
      </c>
      <c r="E2271" s="80" t="n">
        <v>105</v>
      </c>
      <c r="F2271" s="81" t="n">
        <v>1229</v>
      </c>
      <c r="G2271" s="80" t="n"/>
      <c r="H2271" s="82" t="n">
        <v>1</v>
      </c>
      <c r="I2271" s="212">
        <f>C2271*H2271</f>
        <v/>
      </c>
      <c r="J2271" s="29" t="n"/>
      <c r="K2271" s="96" t="n"/>
      <c r="L2271" s="97" t="n"/>
      <c r="M2271" s="97" t="n"/>
      <c r="N2271" s="98" t="inlineStr">
        <is>
          <t>27×105</t>
        </is>
      </c>
      <c r="O2271" s="99">
        <f>F2271</f>
        <v/>
      </c>
      <c r="P2271" s="99">
        <f>SUM(I2271)</f>
        <v/>
      </c>
      <c r="Q2271" s="117" t="n"/>
      <c r="R2271" s="118" t="n"/>
      <c r="S2271" s="118" t="n"/>
      <c r="T2271" s="119" t="n"/>
      <c r="U2271" s="120" t="n"/>
      <c r="V2271" s="120" t="n"/>
      <c r="W2271" s="121" t="n"/>
      <c r="X2271" s="122" t="n"/>
      <c r="Y2271" s="122" t="n"/>
      <c r="Z2271" s="143" t="n"/>
      <c r="AA2271" s="140" t="n"/>
      <c r="AB2271" s="140" t="n"/>
      <c r="AC2271" s="144" t="n"/>
      <c r="AD2271" s="142" t="n"/>
      <c r="AE2271" s="142" t="n"/>
    </row>
    <row r="2272">
      <c r="B2272" s="85" t="inlineStr">
        <is>
          <t>22M5Z11R-R</t>
        </is>
      </c>
      <c r="C2272">
        <f>SUMIF(数量表!D:H,B2272,数量表!H:H)</f>
        <v/>
      </c>
      <c r="D2272" t="n">
        <v>27</v>
      </c>
      <c r="E2272" t="n">
        <v>105</v>
      </c>
      <c r="F2272" s="86" t="n">
        <v>760</v>
      </c>
      <c r="H2272" s="87" t="n">
        <v>1</v>
      </c>
      <c r="I2272" s="214">
        <f>C2272*H2272</f>
        <v/>
      </c>
      <c r="J2272" s="29" t="n"/>
      <c r="K2272" s="96" t="n"/>
      <c r="L2272" s="97" t="n"/>
      <c r="M2272" s="97" t="n"/>
      <c r="N2272" s="98" t="inlineStr">
        <is>
          <t>27×105</t>
        </is>
      </c>
      <c r="O2272" s="99">
        <f>F2272</f>
        <v/>
      </c>
      <c r="P2272" s="99">
        <f>SUM(I2272)</f>
        <v/>
      </c>
      <c r="Q2272" s="117" t="n"/>
      <c r="R2272" s="118" t="n"/>
      <c r="S2272" s="118" t="n"/>
      <c r="T2272" s="119" t="n"/>
      <c r="U2272" s="120" t="n"/>
      <c r="V2272" s="120" t="n"/>
      <c r="W2272" s="121" t="n"/>
      <c r="X2272" s="122" t="n"/>
      <c r="Y2272" s="122" t="n"/>
      <c r="Z2272" s="143" t="n"/>
      <c r="AA2272" s="140" t="n"/>
      <c r="AB2272" s="140" t="n"/>
      <c r="AC2272" s="144" t="n"/>
      <c r="AD2272" s="142" t="n"/>
      <c r="AE2272" s="142" t="n"/>
    </row>
    <row r="2273">
      <c r="B2273" s="85" t="inlineStr">
        <is>
          <t>22M5Z11R-R</t>
        </is>
      </c>
      <c r="C2273">
        <f>SUMIF(数量表!D:H,B2273,数量表!H:H)</f>
        <v/>
      </c>
      <c r="D2273" t="n">
        <v>27</v>
      </c>
      <c r="E2273" t="n">
        <v>105</v>
      </c>
      <c r="F2273" s="86" t="n">
        <v>787</v>
      </c>
      <c r="H2273" s="87" t="n">
        <v>1</v>
      </c>
      <c r="I2273" s="214">
        <f>C2273*H2273</f>
        <v/>
      </c>
      <c r="J2273" s="29" t="n"/>
      <c r="K2273" s="96" t="n"/>
      <c r="L2273" s="97" t="n"/>
      <c r="M2273" s="97" t="n"/>
      <c r="N2273" s="98" t="inlineStr">
        <is>
          <t>27×105</t>
        </is>
      </c>
      <c r="O2273" s="99">
        <f>F2273</f>
        <v/>
      </c>
      <c r="P2273" s="99">
        <f>SUM(I2273)</f>
        <v/>
      </c>
      <c r="Q2273" s="117" t="n"/>
      <c r="R2273" s="118" t="n"/>
      <c r="S2273" s="118" t="n"/>
      <c r="T2273" s="119" t="n"/>
      <c r="U2273" s="120" t="n"/>
      <c r="V2273" s="120" t="n"/>
      <c r="W2273" s="121" t="n"/>
      <c r="X2273" s="122" t="n"/>
      <c r="Y2273" s="122" t="n"/>
      <c r="Z2273" s="143" t="n"/>
      <c r="AA2273" s="140" t="n"/>
      <c r="AB2273" s="140" t="n"/>
      <c r="AC2273" s="144" t="n"/>
      <c r="AD2273" s="142" t="n"/>
      <c r="AE2273" s="142" t="n"/>
    </row>
    <row r="2274">
      <c r="B2274" s="85" t="inlineStr">
        <is>
          <t>22M5Z11R-R</t>
        </is>
      </c>
      <c r="C2274">
        <f>SUMIF(数量表!D:H,B2274,数量表!H:H)</f>
        <v/>
      </c>
      <c r="D2274" t="n">
        <v>27</v>
      </c>
      <c r="E2274" t="n">
        <v>105</v>
      </c>
      <c r="F2274" s="86" t="n">
        <v>1176</v>
      </c>
      <c r="H2274" s="87" t="n">
        <v>2</v>
      </c>
      <c r="I2274" s="214">
        <f>C2274*H2274</f>
        <v/>
      </c>
      <c r="J2274" s="29" t="n"/>
      <c r="K2274" s="96" t="n"/>
      <c r="L2274" s="97" t="n"/>
      <c r="M2274" s="97" t="n"/>
      <c r="N2274" s="98" t="inlineStr">
        <is>
          <t>27×105</t>
        </is>
      </c>
      <c r="O2274" s="99">
        <f>F2274</f>
        <v/>
      </c>
      <c r="P2274" s="99">
        <f>SUM(I2274)</f>
        <v/>
      </c>
      <c r="Q2274" s="117" t="n"/>
      <c r="R2274" s="118" t="n"/>
      <c r="S2274" s="118" t="n"/>
      <c r="T2274" s="119" t="n"/>
      <c r="U2274" s="120" t="n"/>
      <c r="V2274" s="120" t="n"/>
      <c r="W2274" s="121" t="n"/>
      <c r="X2274" s="122" t="n"/>
      <c r="Y2274" s="122" t="n"/>
      <c r="Z2274" s="143" t="n"/>
      <c r="AA2274" s="140" t="n"/>
      <c r="AB2274" s="140" t="n"/>
      <c r="AC2274" s="144" t="n"/>
      <c r="AD2274" s="142" t="n"/>
      <c r="AE2274" s="142" t="n"/>
    </row>
    <row r="2275" ht="15" customHeight="1" thickBot="1">
      <c r="B2275" s="88" t="inlineStr">
        <is>
          <t>22M5Z11R-R</t>
        </is>
      </c>
      <c r="C2275" s="89">
        <f>SUMIF(数量表!D:H,B2275,数量表!H:H)</f>
        <v/>
      </c>
      <c r="D2275" s="89" t="n">
        <v>27</v>
      </c>
      <c r="E2275" s="89" t="n">
        <v>105</v>
      </c>
      <c r="F2275" s="90" t="n">
        <v>2432</v>
      </c>
      <c r="G2275" s="89" t="n"/>
      <c r="H2275" s="91" t="n">
        <v>1</v>
      </c>
      <c r="I2275" s="213">
        <f>C2275*H2275</f>
        <v/>
      </c>
      <c r="J2275" s="29" t="n"/>
      <c r="K2275" s="96" t="n"/>
      <c r="L2275" s="97" t="n"/>
      <c r="M2275" s="97" t="n"/>
      <c r="N2275" s="98" t="inlineStr">
        <is>
          <t>27×105</t>
        </is>
      </c>
      <c r="O2275" s="99">
        <f>F2275</f>
        <v/>
      </c>
      <c r="P2275" s="99">
        <f>SUM(I2275)</f>
        <v/>
      </c>
      <c r="Q2275" s="117" t="n"/>
      <c r="R2275" s="118" t="n"/>
      <c r="S2275" s="118" t="n"/>
      <c r="T2275" s="119" t="n"/>
      <c r="U2275" s="120" t="n"/>
      <c r="V2275" s="120" t="n"/>
      <c r="W2275" s="121" t="n"/>
      <c r="X2275" s="122" t="n"/>
      <c r="Y2275" s="122" t="n"/>
      <c r="Z2275" s="143" t="n"/>
      <c r="AA2275" s="140" t="n"/>
      <c r="AB2275" s="140" t="n"/>
      <c r="AC2275" s="144" t="n"/>
      <c r="AD2275" s="142" t="n"/>
      <c r="AE2275" s="142" t="n"/>
    </row>
    <row r="2276">
      <c r="B2276" s="79" t="inlineStr">
        <is>
          <t>45M4Z11</t>
        </is>
      </c>
      <c r="C2276" s="80">
        <f>SUMIF(数量表!D:H,B2276,数量表!H:H)</f>
        <v/>
      </c>
      <c r="D2276" s="80" t="n">
        <v>27</v>
      </c>
      <c r="E2276" s="80" t="n">
        <v>105</v>
      </c>
      <c r="F2276" s="81" t="n">
        <v>712</v>
      </c>
      <c r="G2276" s="80" t="n"/>
      <c r="H2276" s="82" t="n">
        <v>1</v>
      </c>
      <c r="I2276" s="212">
        <f>C2276*H2276</f>
        <v/>
      </c>
      <c r="J2276" s="29" t="n"/>
      <c r="K2276" s="96" t="n"/>
      <c r="L2276" s="97" t="n"/>
      <c r="M2276" s="97" t="n"/>
      <c r="N2276" s="98" t="inlineStr">
        <is>
          <t>27×105</t>
        </is>
      </c>
      <c r="O2276" s="99">
        <f>F2276</f>
        <v/>
      </c>
      <c r="P2276" s="99">
        <f>SUM(I2276)</f>
        <v/>
      </c>
      <c r="Q2276" s="117" t="n"/>
      <c r="R2276" s="118" t="n"/>
      <c r="S2276" s="118" t="n"/>
      <c r="T2276" s="119" t="n"/>
      <c r="U2276" s="120" t="n"/>
      <c r="V2276" s="120" t="n"/>
      <c r="W2276" s="121" t="n"/>
      <c r="X2276" s="122" t="n"/>
      <c r="Y2276" s="122" t="n"/>
      <c r="Z2276" s="143" t="n"/>
      <c r="AA2276" s="140" t="n"/>
      <c r="AB2276" s="140" t="n"/>
      <c r="AC2276" s="144" t="n"/>
      <c r="AD2276" s="142" t="n"/>
      <c r="AE2276" s="142" t="n"/>
    </row>
    <row r="2277">
      <c r="B2277" s="85" t="inlineStr">
        <is>
          <t>45M4Z11</t>
        </is>
      </c>
      <c r="C2277">
        <f>SUMIF(数量表!D:H,B2277,数量表!H:H)</f>
        <v/>
      </c>
      <c r="D2277" t="n">
        <v>27</v>
      </c>
      <c r="E2277" t="n">
        <v>105</v>
      </c>
      <c r="F2277" s="86" t="n">
        <v>800</v>
      </c>
      <c r="H2277" s="87" t="n">
        <v>2</v>
      </c>
      <c r="I2277" s="214">
        <f>C2277*H2277</f>
        <v/>
      </c>
      <c r="J2277" s="29" t="n"/>
      <c r="K2277" s="96" t="n"/>
      <c r="L2277" s="97" t="n"/>
      <c r="M2277" s="97" t="n"/>
      <c r="N2277" s="98" t="inlineStr">
        <is>
          <t>27×105</t>
        </is>
      </c>
      <c r="O2277" s="99">
        <f>F2277</f>
        <v/>
      </c>
      <c r="P2277" s="99">
        <f>SUM(I2277)</f>
        <v/>
      </c>
      <c r="Q2277" s="117" t="n"/>
      <c r="R2277" s="118" t="n"/>
      <c r="S2277" s="118" t="n"/>
      <c r="T2277" s="119" t="n"/>
      <c r="U2277" s="120" t="n"/>
      <c r="V2277" s="120" t="n"/>
      <c r="W2277" s="121" t="n"/>
      <c r="X2277" s="122" t="n"/>
      <c r="Y2277" s="122" t="n"/>
      <c r="Z2277" s="143" t="n"/>
      <c r="AA2277" s="140" t="n"/>
      <c r="AB2277" s="140" t="n"/>
      <c r="AC2277" s="144" t="n"/>
      <c r="AD2277" s="142" t="n"/>
      <c r="AE2277" s="142" t="n"/>
    </row>
    <row r="2278">
      <c r="B2278" s="85" t="inlineStr">
        <is>
          <t>45M4Z11</t>
        </is>
      </c>
      <c r="C2278">
        <f>SUMIF(数量表!D:H,B2278,数量表!H:H)</f>
        <v/>
      </c>
      <c r="D2278" t="n">
        <v>27</v>
      </c>
      <c r="E2278" t="n">
        <v>105</v>
      </c>
      <c r="F2278" s="86" t="n">
        <v>1176</v>
      </c>
      <c r="H2278" s="87" t="n">
        <v>2</v>
      </c>
      <c r="I2278" s="214">
        <f>C2278*H2278</f>
        <v/>
      </c>
      <c r="J2278" s="29" t="n"/>
      <c r="K2278" s="96" t="n"/>
      <c r="L2278" s="97" t="n"/>
      <c r="M2278" s="97" t="n"/>
      <c r="N2278" s="98" t="inlineStr">
        <is>
          <t>27×105</t>
        </is>
      </c>
      <c r="O2278" s="99">
        <f>F2278</f>
        <v/>
      </c>
      <c r="P2278" s="99">
        <f>SUM(I2278)</f>
        <v/>
      </c>
      <c r="Q2278" s="117" t="n"/>
      <c r="R2278" s="118" t="n"/>
      <c r="S2278" s="118" t="n"/>
      <c r="T2278" s="119" t="n"/>
      <c r="U2278" s="120" t="n"/>
      <c r="V2278" s="120" t="n"/>
      <c r="W2278" s="121" t="n"/>
      <c r="X2278" s="122" t="n"/>
      <c r="Y2278" s="122" t="n"/>
      <c r="Z2278" s="143" t="n"/>
      <c r="AA2278" s="140" t="n"/>
      <c r="AB2278" s="140" t="n"/>
      <c r="AC2278" s="144" t="n"/>
      <c r="AD2278" s="142" t="n"/>
      <c r="AE2278" s="142" t="n"/>
    </row>
    <row r="2279" ht="15" customHeight="1" thickBot="1">
      <c r="B2279" s="88" t="inlineStr">
        <is>
          <t>45M4Z11</t>
        </is>
      </c>
      <c r="C2279" s="89">
        <f>SUMIF(数量表!D:H,B2279,数量表!H:H)</f>
        <v/>
      </c>
      <c r="D2279" s="89" t="n">
        <v>27</v>
      </c>
      <c r="E2279" s="89" t="n">
        <v>105</v>
      </c>
      <c r="F2279" s="90" t="n">
        <v>356</v>
      </c>
      <c r="G2279" s="89" t="n"/>
      <c r="H2279" s="91" t="n">
        <v>1</v>
      </c>
      <c r="I2279" s="213">
        <f>C2279*H2279</f>
        <v/>
      </c>
      <c r="J2279" s="29" t="n"/>
      <c r="K2279" s="96" t="n"/>
      <c r="L2279" s="97" t="n"/>
      <c r="M2279" s="97" t="n"/>
      <c r="N2279" s="98" t="inlineStr">
        <is>
          <t>27×105</t>
        </is>
      </c>
      <c r="O2279" s="99">
        <f>F2279</f>
        <v/>
      </c>
      <c r="P2279" s="99">
        <f>SUM(I2279)</f>
        <v/>
      </c>
      <c r="Q2279" s="117" t="n"/>
      <c r="R2279" s="118" t="n"/>
      <c r="S2279" s="118" t="n"/>
      <c r="T2279" s="119" t="n"/>
      <c r="U2279" s="120" t="n"/>
      <c r="V2279" s="120" t="n"/>
      <c r="W2279" s="121" t="n"/>
      <c r="X2279" s="122" t="n"/>
      <c r="Y2279" s="122" t="n"/>
      <c r="Z2279" s="143" t="n"/>
      <c r="AA2279" s="140" t="n"/>
      <c r="AB2279" s="140" t="n"/>
      <c r="AC2279" s="144" t="n"/>
      <c r="AD2279" s="142" t="n"/>
      <c r="AE2279" s="142" t="n"/>
    </row>
    <row r="2280">
      <c r="B2280" s="79" t="inlineStr">
        <is>
          <t>45M4Z11L</t>
        </is>
      </c>
      <c r="C2280" s="80">
        <f>SUMIF(数量表!D:H,B2280,数量表!H:H)</f>
        <v/>
      </c>
      <c r="D2280" s="80" t="n">
        <v>27</v>
      </c>
      <c r="E2280" s="80" t="n">
        <v>105</v>
      </c>
      <c r="F2280" s="81" t="n">
        <v>712</v>
      </c>
      <c r="G2280" s="80" t="n"/>
      <c r="H2280" s="82" t="n">
        <v>1</v>
      </c>
      <c r="I2280" s="212">
        <f>C2280*H2280</f>
        <v/>
      </c>
      <c r="J2280" s="29" t="n"/>
      <c r="K2280" s="96" t="n"/>
      <c r="L2280" s="97" t="n"/>
      <c r="M2280" s="97" t="n"/>
      <c r="N2280" s="98" t="inlineStr">
        <is>
          <t>27×105</t>
        </is>
      </c>
      <c r="O2280" s="99">
        <f>F2280</f>
        <v/>
      </c>
      <c r="P2280" s="99">
        <f>SUM(I2280)</f>
        <v/>
      </c>
      <c r="Q2280" s="117" t="n"/>
      <c r="R2280" s="118" t="n"/>
      <c r="S2280" s="118" t="n"/>
      <c r="T2280" s="119" t="n"/>
      <c r="U2280" s="120" t="n"/>
      <c r="V2280" s="120" t="n"/>
      <c r="W2280" s="121" t="n"/>
      <c r="X2280" s="122" t="n"/>
      <c r="Y2280" s="122" t="n"/>
      <c r="Z2280" s="143" t="n"/>
      <c r="AA2280" s="140" t="n"/>
      <c r="AB2280" s="140" t="n"/>
      <c r="AC2280" s="144" t="n"/>
      <c r="AD2280" s="142" t="n"/>
      <c r="AE2280" s="142" t="n"/>
    </row>
    <row r="2281">
      <c r="B2281" s="85" t="inlineStr">
        <is>
          <t>45M4Z11L</t>
        </is>
      </c>
      <c r="C2281">
        <f>SUMIF(数量表!D:H,B2281,数量表!H:H)</f>
        <v/>
      </c>
      <c r="D2281" t="n">
        <v>27</v>
      </c>
      <c r="E2281" t="n">
        <v>105</v>
      </c>
      <c r="F2281" s="86" t="n">
        <v>760</v>
      </c>
      <c r="H2281" s="87" t="n">
        <v>2</v>
      </c>
      <c r="I2281" s="214">
        <f>C2281*H2281</f>
        <v/>
      </c>
      <c r="J2281" s="29" t="n"/>
      <c r="K2281" s="96" t="n"/>
      <c r="L2281" s="97" t="n"/>
      <c r="M2281" s="97" t="n"/>
      <c r="N2281" s="98" t="inlineStr">
        <is>
          <t>27×105</t>
        </is>
      </c>
      <c r="O2281" s="99">
        <f>F2281</f>
        <v/>
      </c>
      <c r="P2281" s="99">
        <f>SUM(I2281)</f>
        <v/>
      </c>
      <c r="Q2281" s="117" t="n"/>
      <c r="R2281" s="118" t="n"/>
      <c r="S2281" s="118" t="n"/>
      <c r="T2281" s="119" t="n"/>
      <c r="U2281" s="120" t="n"/>
      <c r="V2281" s="120" t="n"/>
      <c r="W2281" s="121" t="n"/>
      <c r="X2281" s="122" t="n"/>
      <c r="Y2281" s="122" t="n"/>
      <c r="Z2281" s="143" t="n"/>
      <c r="AA2281" s="140" t="n"/>
      <c r="AB2281" s="140" t="n"/>
      <c r="AC2281" s="144" t="n"/>
      <c r="AD2281" s="142" t="n"/>
      <c r="AE2281" s="142" t="n"/>
    </row>
    <row r="2282">
      <c r="B2282" s="85" t="inlineStr">
        <is>
          <t>45M4Z11L</t>
        </is>
      </c>
      <c r="C2282">
        <f>SUMIF(数量表!D:H,B2282,数量表!H:H)</f>
        <v/>
      </c>
      <c r="D2282" t="n">
        <v>27</v>
      </c>
      <c r="E2282" t="n">
        <v>105</v>
      </c>
      <c r="F2282" s="86" t="n">
        <v>1176</v>
      </c>
      <c r="H2282" s="87" t="n">
        <v>2</v>
      </c>
      <c r="I2282" s="214">
        <f>C2282*H2282</f>
        <v/>
      </c>
      <c r="J2282" s="29" t="n"/>
      <c r="K2282" s="96" t="n"/>
      <c r="L2282" s="97" t="n"/>
      <c r="M2282" s="97" t="n"/>
      <c r="N2282" s="98" t="inlineStr">
        <is>
          <t>27×105</t>
        </is>
      </c>
      <c r="O2282" s="99">
        <f>F2282</f>
        <v/>
      </c>
      <c r="P2282" s="99">
        <f>SUM(I2282)</f>
        <v/>
      </c>
      <c r="Q2282" s="117" t="n"/>
      <c r="R2282" s="118" t="n"/>
      <c r="S2282" s="118" t="n"/>
      <c r="T2282" s="119" t="n"/>
      <c r="U2282" s="120" t="n"/>
      <c r="V2282" s="120" t="n"/>
      <c r="W2282" s="121" t="n"/>
      <c r="X2282" s="122" t="n"/>
      <c r="Y2282" s="122" t="n"/>
      <c r="Z2282" s="143" t="n"/>
      <c r="AA2282" s="140" t="n"/>
      <c r="AB2282" s="140" t="n"/>
      <c r="AC2282" s="144" t="n"/>
      <c r="AD2282" s="142" t="n"/>
      <c r="AE2282" s="142" t="n"/>
    </row>
    <row r="2283">
      <c r="B2283" s="85" t="inlineStr">
        <is>
          <t>45M4Z11L</t>
        </is>
      </c>
      <c r="C2283">
        <f>SUMIF(数量表!D:H,B2283,数量表!H:H)</f>
        <v/>
      </c>
      <c r="D2283" t="n">
        <v>27</v>
      </c>
      <c r="E2283" t="n">
        <v>105</v>
      </c>
      <c r="F2283" s="86" t="n">
        <v>356</v>
      </c>
      <c r="H2283" s="87" t="n">
        <v>1</v>
      </c>
      <c r="I2283" s="214">
        <f>C2283*H2283</f>
        <v/>
      </c>
      <c r="J2283" s="29" t="n"/>
      <c r="K2283" s="96" t="n"/>
      <c r="L2283" s="97" t="n"/>
      <c r="M2283" s="97" t="n"/>
      <c r="N2283" s="98" t="inlineStr">
        <is>
          <t>27×105</t>
        </is>
      </c>
      <c r="O2283" s="99">
        <f>F2283</f>
        <v/>
      </c>
      <c r="P2283" s="99">
        <f>SUM(I2283)</f>
        <v/>
      </c>
      <c r="Q2283" s="117" t="n"/>
      <c r="R2283" s="118" t="n"/>
      <c r="S2283" s="118" t="n"/>
      <c r="T2283" s="119" t="n"/>
      <c r="U2283" s="120" t="n"/>
      <c r="V2283" s="120" t="n"/>
      <c r="W2283" s="121" t="n"/>
      <c r="X2283" s="122" t="n"/>
      <c r="Y2283" s="122" t="n"/>
      <c r="Z2283" s="143" t="n"/>
      <c r="AA2283" s="140" t="n"/>
      <c r="AB2283" s="140" t="n"/>
      <c r="AC2283" s="144" t="n"/>
      <c r="AD2283" s="142" t="n"/>
      <c r="AE2283" s="142" t="n"/>
    </row>
    <row r="2284" ht="15" customHeight="1" thickBot="1">
      <c r="B2284" s="88" t="inlineStr">
        <is>
          <t>45M4Z11L</t>
        </is>
      </c>
      <c r="C2284" s="89">
        <f>SUMIF(数量表!D:H,B2284,数量表!H:H)</f>
        <v/>
      </c>
      <c r="D2284" s="89" t="n">
        <v>27</v>
      </c>
      <c r="E2284" s="89" t="n">
        <v>105</v>
      </c>
      <c r="F2284" s="90" t="n">
        <v>2298</v>
      </c>
      <c r="G2284" s="89" t="n"/>
      <c r="H2284" s="91" t="n">
        <v>1</v>
      </c>
      <c r="I2284" s="213">
        <f>C2284*H2284</f>
        <v/>
      </c>
      <c r="J2284" s="29" t="n"/>
      <c r="K2284" s="96" t="n"/>
      <c r="L2284" s="97" t="n"/>
      <c r="M2284" s="97" t="n"/>
      <c r="N2284" s="98" t="inlineStr">
        <is>
          <t>27×105</t>
        </is>
      </c>
      <c r="O2284" s="99">
        <f>F2284</f>
        <v/>
      </c>
      <c r="P2284" s="99">
        <f>SUM(I2284)</f>
        <v/>
      </c>
      <c r="Q2284" s="117" t="n"/>
      <c r="R2284" s="118" t="n"/>
      <c r="S2284" s="118" t="n"/>
      <c r="T2284" s="119" t="n"/>
      <c r="U2284" s="120" t="n"/>
      <c r="V2284" s="120" t="n"/>
      <c r="W2284" s="121" t="n"/>
      <c r="X2284" s="122" t="n"/>
      <c r="Y2284" s="122" t="n"/>
      <c r="Z2284" s="143" t="n"/>
      <c r="AA2284" s="140" t="n"/>
      <c r="AB2284" s="140" t="n"/>
      <c r="AC2284" s="144" t="n"/>
      <c r="AD2284" s="142" t="n"/>
      <c r="AE2284" s="142" t="n"/>
    </row>
    <row r="2285">
      <c r="B2285" s="79" t="inlineStr">
        <is>
          <t>45M4Z11-L</t>
        </is>
      </c>
      <c r="C2285" s="80">
        <f>SUMIF(数量表!D:H,B2285,数量表!H:H)</f>
        <v/>
      </c>
      <c r="D2285" s="80" t="n">
        <v>27</v>
      </c>
      <c r="E2285" s="80" t="n">
        <v>105</v>
      </c>
      <c r="F2285" s="81" t="n">
        <v>712</v>
      </c>
      <c r="G2285" s="80" t="n"/>
      <c r="H2285" s="82" t="n">
        <v>1</v>
      </c>
      <c r="I2285" s="212">
        <f>C2285*H2285</f>
        <v/>
      </c>
      <c r="J2285" s="29" t="n"/>
      <c r="K2285" s="96" t="n"/>
      <c r="L2285" s="97" t="n"/>
      <c r="M2285" s="97" t="n"/>
      <c r="N2285" s="98" t="inlineStr">
        <is>
          <t>27×105</t>
        </is>
      </c>
      <c r="O2285" s="99">
        <f>F2285</f>
        <v/>
      </c>
      <c r="P2285" s="99">
        <f>SUM(I2285)</f>
        <v/>
      </c>
      <c r="Q2285" s="117" t="n"/>
      <c r="R2285" s="118" t="n"/>
      <c r="S2285" s="118" t="n"/>
      <c r="T2285" s="119" t="n"/>
      <c r="U2285" s="120" t="n"/>
      <c r="V2285" s="120" t="n"/>
      <c r="W2285" s="121" t="n"/>
      <c r="X2285" s="122" t="n"/>
      <c r="Y2285" s="122" t="n"/>
      <c r="Z2285" s="143" t="n"/>
      <c r="AA2285" s="140" t="n"/>
      <c r="AB2285" s="140" t="n"/>
      <c r="AC2285" s="144" t="n"/>
      <c r="AD2285" s="142" t="n"/>
      <c r="AE2285" s="142" t="n"/>
    </row>
    <row r="2286">
      <c r="B2286" s="85" t="inlineStr">
        <is>
          <t>45M4Z11-L</t>
        </is>
      </c>
      <c r="C2286">
        <f>SUMIF(数量表!D:H,B2286,数量表!H:H)</f>
        <v/>
      </c>
      <c r="D2286" t="n">
        <v>27</v>
      </c>
      <c r="E2286" t="n">
        <v>105</v>
      </c>
      <c r="F2286" s="86" t="n">
        <v>800</v>
      </c>
      <c r="H2286" s="87" t="n">
        <v>2</v>
      </c>
      <c r="I2286" s="214">
        <f>C2286*H2286</f>
        <v/>
      </c>
      <c r="J2286" s="29" t="n"/>
      <c r="K2286" s="96" t="n"/>
      <c r="L2286" s="97" t="n"/>
      <c r="M2286" s="97" t="n"/>
      <c r="N2286" s="98" t="inlineStr">
        <is>
          <t>27×106</t>
        </is>
      </c>
      <c r="O2286" s="99">
        <f>F2286</f>
        <v/>
      </c>
      <c r="P2286" s="99">
        <f>SUM(I2286)</f>
        <v/>
      </c>
      <c r="Q2286" s="117" t="n"/>
      <c r="R2286" s="118" t="n"/>
      <c r="S2286" s="118" t="n"/>
      <c r="T2286" s="119" t="n"/>
      <c r="U2286" s="120" t="n"/>
      <c r="V2286" s="120" t="n"/>
      <c r="W2286" s="121" t="n"/>
      <c r="X2286" s="122" t="n"/>
      <c r="Y2286" s="122" t="n"/>
      <c r="Z2286" s="143" t="n"/>
      <c r="AA2286" s="140" t="n"/>
      <c r="AB2286" s="140" t="n"/>
      <c r="AC2286" s="144" t="n"/>
      <c r="AD2286" s="142" t="n"/>
      <c r="AE2286" s="142" t="n"/>
    </row>
    <row r="2287">
      <c r="B2287" s="85" t="inlineStr">
        <is>
          <t>45M4Z11-L</t>
        </is>
      </c>
      <c r="C2287">
        <f>SUMIF(数量表!D:H,B2287,数量表!H:H)</f>
        <v/>
      </c>
      <c r="D2287" t="n">
        <v>27</v>
      </c>
      <c r="E2287" t="n">
        <v>105</v>
      </c>
      <c r="F2287" s="86" t="n">
        <v>1176</v>
      </c>
      <c r="H2287" s="87" t="n">
        <v>2</v>
      </c>
      <c r="I2287" s="214">
        <f>C2287*H2287</f>
        <v/>
      </c>
      <c r="J2287" s="29" t="n"/>
      <c r="K2287" s="96" t="n"/>
      <c r="L2287" s="97" t="n"/>
      <c r="M2287" s="97" t="n"/>
      <c r="N2287" s="98" t="inlineStr">
        <is>
          <t>27×105</t>
        </is>
      </c>
      <c r="O2287" s="99">
        <f>F2287</f>
        <v/>
      </c>
      <c r="P2287" s="99">
        <f>SUM(I2287)</f>
        <v/>
      </c>
      <c r="Q2287" s="117" t="n"/>
      <c r="R2287" s="118" t="n"/>
      <c r="S2287" s="118" t="n"/>
      <c r="T2287" s="119" t="n"/>
      <c r="U2287" s="120" t="n"/>
      <c r="V2287" s="120" t="n"/>
      <c r="W2287" s="121" t="n"/>
      <c r="X2287" s="122" t="n"/>
      <c r="Y2287" s="122" t="n"/>
      <c r="Z2287" s="143" t="n"/>
      <c r="AA2287" s="140" t="n"/>
      <c r="AB2287" s="140" t="n"/>
      <c r="AC2287" s="144" t="n"/>
      <c r="AD2287" s="142" t="n"/>
      <c r="AE2287" s="142" t="n"/>
    </row>
    <row r="2288" ht="15" customHeight="1" thickBot="1">
      <c r="B2288" s="88" t="inlineStr">
        <is>
          <t>45M4Z11-L</t>
        </is>
      </c>
      <c r="C2288" s="89">
        <f>SUMIF(数量表!D:H,B2288,数量表!H:H)</f>
        <v/>
      </c>
      <c r="D2288" s="89" t="n">
        <v>27</v>
      </c>
      <c r="E2288" s="89" t="n">
        <v>105</v>
      </c>
      <c r="F2288" s="90" t="n">
        <v>356</v>
      </c>
      <c r="G2288" s="89" t="n"/>
      <c r="H2288" s="91" t="n">
        <v>1</v>
      </c>
      <c r="I2288" s="213">
        <f>C2288*H2288</f>
        <v/>
      </c>
      <c r="J2288" s="29" t="n"/>
      <c r="K2288" s="96" t="n"/>
      <c r="L2288" s="97" t="n"/>
      <c r="M2288" s="97" t="n"/>
      <c r="N2288" s="98" t="inlineStr">
        <is>
          <t>27×105</t>
        </is>
      </c>
      <c r="O2288" s="99">
        <f>F2288</f>
        <v/>
      </c>
      <c r="P2288" s="99">
        <f>SUM(I2288)</f>
        <v/>
      </c>
      <c r="Q2288" s="117" t="n"/>
      <c r="R2288" s="118" t="n"/>
      <c r="S2288" s="118" t="n"/>
      <c r="T2288" s="119" t="n"/>
      <c r="U2288" s="120" t="n"/>
      <c r="V2288" s="120" t="n"/>
      <c r="W2288" s="121" t="n"/>
      <c r="X2288" s="122" t="n"/>
      <c r="Y2288" s="122" t="n"/>
      <c r="Z2288" s="143" t="n"/>
      <c r="AA2288" s="140" t="n"/>
      <c r="AB2288" s="140" t="n"/>
      <c r="AC2288" s="144" t="n"/>
      <c r="AD2288" s="142" t="n"/>
      <c r="AE2288" s="142" t="n"/>
    </row>
    <row r="2289">
      <c r="B2289" s="79" t="inlineStr">
        <is>
          <t>45M4Z11L-L</t>
        </is>
      </c>
      <c r="C2289" s="80">
        <f>SUMIF(数量表!D:H,B2289,数量表!H:H)</f>
        <v/>
      </c>
      <c r="D2289" s="80" t="n">
        <v>27</v>
      </c>
      <c r="E2289" s="80" t="n">
        <v>105</v>
      </c>
      <c r="F2289" s="81" t="n">
        <v>712</v>
      </c>
      <c r="G2289" s="80" t="n"/>
      <c r="H2289" s="82" t="n">
        <v>1</v>
      </c>
      <c r="I2289" s="212">
        <f>C2289*H2289</f>
        <v/>
      </c>
      <c r="J2289" s="29" t="n"/>
      <c r="K2289" s="96" t="n"/>
      <c r="L2289" s="97" t="n"/>
      <c r="M2289" s="97" t="n"/>
      <c r="N2289" s="98" t="inlineStr">
        <is>
          <t>27×105</t>
        </is>
      </c>
      <c r="O2289" s="99">
        <f>F2289</f>
        <v/>
      </c>
      <c r="P2289" s="99">
        <f>SUM(I2289)</f>
        <v/>
      </c>
      <c r="Q2289" s="117" t="n"/>
      <c r="R2289" s="118" t="n"/>
      <c r="S2289" s="118" t="n"/>
      <c r="T2289" s="119" t="n"/>
      <c r="U2289" s="120" t="n"/>
      <c r="V2289" s="120" t="n"/>
      <c r="W2289" s="121" t="n"/>
      <c r="X2289" s="122" t="n"/>
      <c r="Y2289" s="122" t="n"/>
      <c r="Z2289" s="143" t="n"/>
      <c r="AA2289" s="140" t="n"/>
      <c r="AB2289" s="140" t="n"/>
      <c r="AC2289" s="144" t="n"/>
      <c r="AD2289" s="142" t="n"/>
      <c r="AE2289" s="142" t="n"/>
    </row>
    <row r="2290">
      <c r="B2290" s="85" t="inlineStr">
        <is>
          <t>45M4Z11L-L</t>
        </is>
      </c>
      <c r="C2290">
        <f>SUMIF(数量表!D:H,B2290,数量表!H:H)</f>
        <v/>
      </c>
      <c r="D2290" t="n">
        <v>27</v>
      </c>
      <c r="E2290" t="n">
        <v>105</v>
      </c>
      <c r="F2290" s="86" t="n">
        <v>760</v>
      </c>
      <c r="H2290" s="87" t="n">
        <v>2</v>
      </c>
      <c r="I2290" s="214">
        <f>C2290*H2290</f>
        <v/>
      </c>
      <c r="J2290" s="29" t="n"/>
      <c r="K2290" s="96" t="n"/>
      <c r="L2290" s="97" t="n"/>
      <c r="M2290" s="97" t="n"/>
      <c r="N2290" s="98" t="inlineStr">
        <is>
          <t>27×105</t>
        </is>
      </c>
      <c r="O2290" s="99">
        <f>F2290</f>
        <v/>
      </c>
      <c r="P2290" s="99">
        <f>SUM(I2290)</f>
        <v/>
      </c>
      <c r="Q2290" s="117" t="n"/>
      <c r="R2290" s="118" t="n"/>
      <c r="S2290" s="118" t="n"/>
      <c r="T2290" s="119" t="n"/>
      <c r="U2290" s="120" t="n"/>
      <c r="V2290" s="120" t="n"/>
      <c r="W2290" s="121" t="n"/>
      <c r="X2290" s="122" t="n"/>
      <c r="Y2290" s="122" t="n"/>
      <c r="Z2290" s="143" t="n"/>
      <c r="AA2290" s="140" t="n"/>
      <c r="AB2290" s="140" t="n"/>
      <c r="AC2290" s="144" t="n"/>
      <c r="AD2290" s="142" t="n"/>
      <c r="AE2290" s="142" t="n"/>
    </row>
    <row r="2291">
      <c r="B2291" s="85" t="inlineStr">
        <is>
          <t>45M4Z11L-L</t>
        </is>
      </c>
      <c r="C2291">
        <f>SUMIF(数量表!D:H,B2291,数量表!H:H)</f>
        <v/>
      </c>
      <c r="D2291" t="n">
        <v>27</v>
      </c>
      <c r="E2291" t="n">
        <v>105</v>
      </c>
      <c r="F2291" s="86" t="n">
        <v>1176</v>
      </c>
      <c r="H2291" s="87" t="n">
        <v>2</v>
      </c>
      <c r="I2291" s="214">
        <f>C2291*H2291</f>
        <v/>
      </c>
      <c r="J2291" s="29" t="n"/>
      <c r="K2291" s="96" t="n"/>
      <c r="L2291" s="97" t="n"/>
      <c r="M2291" s="97" t="n"/>
      <c r="N2291" s="98" t="inlineStr">
        <is>
          <t>27×105</t>
        </is>
      </c>
      <c r="O2291" s="99">
        <f>F2291</f>
        <v/>
      </c>
      <c r="P2291" s="99">
        <f>SUM(I2291)</f>
        <v/>
      </c>
      <c r="Q2291" s="117" t="n"/>
      <c r="R2291" s="118" t="n"/>
      <c r="S2291" s="118" t="n"/>
      <c r="T2291" s="119" t="n"/>
      <c r="U2291" s="120" t="n"/>
      <c r="V2291" s="120" t="n"/>
      <c r="W2291" s="121" t="n"/>
      <c r="X2291" s="122" t="n"/>
      <c r="Y2291" s="122" t="n"/>
      <c r="Z2291" s="143" t="n"/>
      <c r="AA2291" s="140" t="n"/>
      <c r="AB2291" s="140" t="n"/>
      <c r="AC2291" s="144" t="n"/>
      <c r="AD2291" s="142" t="n"/>
      <c r="AE2291" s="142" t="n"/>
    </row>
    <row r="2292">
      <c r="B2292" s="85" t="inlineStr">
        <is>
          <t>45M4Z11L-L</t>
        </is>
      </c>
      <c r="C2292">
        <f>SUMIF(数量表!D:H,B2292,数量表!H:H)</f>
        <v/>
      </c>
      <c r="D2292" t="n">
        <v>27</v>
      </c>
      <c r="E2292" t="n">
        <v>105</v>
      </c>
      <c r="F2292" s="86" t="n">
        <v>356</v>
      </c>
      <c r="H2292" s="87" t="n">
        <v>1</v>
      </c>
      <c r="I2292" s="214">
        <f>C2292*H2292</f>
        <v/>
      </c>
      <c r="J2292" s="29" t="n"/>
      <c r="K2292" s="96" t="n"/>
      <c r="L2292" s="97" t="n"/>
      <c r="M2292" s="97" t="n"/>
      <c r="N2292" s="98" t="inlineStr">
        <is>
          <t>27×105</t>
        </is>
      </c>
      <c r="O2292" s="99">
        <f>F2292</f>
        <v/>
      </c>
      <c r="P2292" s="99">
        <f>SUM(I2292)</f>
        <v/>
      </c>
      <c r="Q2292" s="117" t="n"/>
      <c r="R2292" s="118" t="n"/>
      <c r="S2292" s="118" t="n"/>
      <c r="T2292" s="119" t="n"/>
      <c r="U2292" s="120" t="n"/>
      <c r="V2292" s="120" t="n"/>
      <c r="W2292" s="121" t="n"/>
      <c r="X2292" s="122" t="n"/>
      <c r="Y2292" s="122" t="n"/>
      <c r="Z2292" s="143" t="n"/>
      <c r="AA2292" s="140" t="n"/>
      <c r="AB2292" s="140" t="n"/>
      <c r="AC2292" s="144" t="n"/>
      <c r="AD2292" s="142" t="n"/>
      <c r="AE2292" s="142" t="n"/>
    </row>
    <row r="2293" ht="15" customHeight="1" thickBot="1">
      <c r="B2293" s="88" t="inlineStr">
        <is>
          <t>45M4Z11L-L</t>
        </is>
      </c>
      <c r="C2293" s="89">
        <f>SUMIF(数量表!D:H,B2293,数量表!H:H)</f>
        <v/>
      </c>
      <c r="D2293" s="89" t="n">
        <v>27</v>
      </c>
      <c r="E2293" s="89" t="n">
        <v>105</v>
      </c>
      <c r="F2293" s="90" t="n">
        <v>2298</v>
      </c>
      <c r="G2293" s="89" t="n"/>
      <c r="H2293" s="91" t="n">
        <v>1</v>
      </c>
      <c r="I2293" s="213">
        <f>C2293*H2293</f>
        <v/>
      </c>
      <c r="K2293" s="96" t="n"/>
      <c r="L2293" s="97" t="n"/>
      <c r="M2293" s="97" t="n"/>
      <c r="N2293" s="98" t="inlineStr">
        <is>
          <t>27×105</t>
        </is>
      </c>
      <c r="O2293" s="99">
        <f>F2293</f>
        <v/>
      </c>
      <c r="P2293" s="99">
        <f>SUM(I2293)</f>
        <v/>
      </c>
      <c r="Q2293" s="117" t="n"/>
      <c r="R2293" s="118" t="n"/>
      <c r="S2293" s="118" t="n"/>
      <c r="T2293" s="119" t="n"/>
      <c r="U2293" s="120" t="n"/>
      <c r="V2293" s="120" t="n"/>
      <c r="W2293" s="121" t="n"/>
      <c r="X2293" s="122" t="n"/>
      <c r="Y2293" s="122" t="n"/>
      <c r="Z2293" s="143" t="n"/>
      <c r="AA2293" s="140" t="n"/>
      <c r="AB2293" s="140" t="n"/>
      <c r="AC2293" s="144" t="n"/>
      <c r="AD2293" s="142" t="n"/>
      <c r="AE2293" s="142" t="n"/>
    </row>
    <row r="2294">
      <c r="B2294" s="79" t="inlineStr">
        <is>
          <t>45M4Z11R</t>
        </is>
      </c>
      <c r="C2294" s="80">
        <f>SUMIF(数量表!D:H,B2294,数量表!H:H)</f>
        <v/>
      </c>
      <c r="D2294" s="80" t="n">
        <v>27</v>
      </c>
      <c r="E2294" s="80" t="n">
        <v>105</v>
      </c>
      <c r="F2294" s="81" t="n">
        <v>712</v>
      </c>
      <c r="G2294" s="80" t="n"/>
      <c r="H2294" s="82" t="n">
        <v>1</v>
      </c>
      <c r="I2294" s="212">
        <f>C2294*H2294</f>
        <v/>
      </c>
      <c r="J2294" s="29" t="n"/>
      <c r="K2294" s="96" t="n"/>
      <c r="L2294" s="97" t="n"/>
      <c r="M2294" s="97" t="n"/>
      <c r="N2294" s="98" t="inlineStr">
        <is>
          <t>27×105</t>
        </is>
      </c>
      <c r="O2294" s="99">
        <f>F2294</f>
        <v/>
      </c>
      <c r="P2294" s="99">
        <f>SUM(I2294)</f>
        <v/>
      </c>
      <c r="Q2294" s="117" t="n"/>
      <c r="R2294" s="118" t="n"/>
      <c r="S2294" s="118" t="n"/>
      <c r="T2294" s="119" t="n"/>
      <c r="U2294" s="120" t="n"/>
      <c r="V2294" s="120" t="n"/>
      <c r="W2294" s="121" t="n"/>
      <c r="X2294" s="122" t="n"/>
      <c r="Y2294" s="122" t="n"/>
      <c r="Z2294" s="143" t="n"/>
      <c r="AA2294" s="140" t="n"/>
      <c r="AB2294" s="140" t="n"/>
      <c r="AC2294" s="144" t="n"/>
      <c r="AD2294" s="142" t="n"/>
      <c r="AE2294" s="142" t="n"/>
    </row>
    <row r="2295">
      <c r="B2295" s="85" t="inlineStr">
        <is>
          <t>45M4Z11R</t>
        </is>
      </c>
      <c r="C2295">
        <f>SUMIF(数量表!D:H,B2295,数量表!H:H)</f>
        <v/>
      </c>
      <c r="D2295" t="n">
        <v>27</v>
      </c>
      <c r="E2295" t="n">
        <v>105</v>
      </c>
      <c r="F2295" s="86" t="n">
        <v>760</v>
      </c>
      <c r="H2295" s="87" t="n">
        <v>2</v>
      </c>
      <c r="I2295" s="214">
        <f>C2295*H2295</f>
        <v/>
      </c>
      <c r="J2295" s="29" t="n"/>
      <c r="K2295" s="96" t="n"/>
      <c r="L2295" s="97" t="n"/>
      <c r="M2295" s="97" t="n"/>
      <c r="N2295" s="98" t="inlineStr">
        <is>
          <t>27×105</t>
        </is>
      </c>
      <c r="O2295" s="99">
        <f>F2295</f>
        <v/>
      </c>
      <c r="P2295" s="99">
        <f>SUM(I2295)</f>
        <v/>
      </c>
      <c r="Q2295" s="117" t="n"/>
      <c r="R2295" s="118" t="n"/>
      <c r="S2295" s="118" t="n"/>
      <c r="T2295" s="119" t="n"/>
      <c r="U2295" s="120" t="n"/>
      <c r="V2295" s="120" t="n"/>
      <c r="W2295" s="121" t="n"/>
      <c r="X2295" s="122" t="n"/>
      <c r="Y2295" s="122" t="n"/>
      <c r="Z2295" s="143" t="n"/>
      <c r="AA2295" s="140" t="n"/>
      <c r="AB2295" s="140" t="n"/>
      <c r="AC2295" s="144" t="n"/>
      <c r="AD2295" s="142" t="n"/>
      <c r="AE2295" s="142" t="n"/>
    </row>
    <row r="2296">
      <c r="B2296" s="85" t="inlineStr">
        <is>
          <t>45M4Z11R</t>
        </is>
      </c>
      <c r="C2296">
        <f>SUMIF(数量表!D:H,B2296,数量表!H:H)</f>
        <v/>
      </c>
      <c r="D2296" t="n">
        <v>27</v>
      </c>
      <c r="E2296" t="n">
        <v>105</v>
      </c>
      <c r="F2296" s="86" t="n">
        <v>1176</v>
      </c>
      <c r="H2296" s="87" t="n">
        <v>2</v>
      </c>
      <c r="I2296" s="214">
        <f>C2296*H2296</f>
        <v/>
      </c>
      <c r="J2296" s="29" t="n"/>
      <c r="K2296" s="96" t="n"/>
      <c r="L2296" s="97" t="n"/>
      <c r="M2296" s="97" t="n"/>
      <c r="N2296" s="98" t="inlineStr">
        <is>
          <t>27×105</t>
        </is>
      </c>
      <c r="O2296" s="99">
        <f>F2296</f>
        <v/>
      </c>
      <c r="P2296" s="99">
        <f>SUM(I2296)</f>
        <v/>
      </c>
      <c r="Q2296" s="117" t="n"/>
      <c r="R2296" s="118" t="n"/>
      <c r="S2296" s="118" t="n"/>
      <c r="T2296" s="119" t="n"/>
      <c r="U2296" s="120" t="n"/>
      <c r="V2296" s="120" t="n"/>
      <c r="W2296" s="121" t="n"/>
      <c r="X2296" s="122" t="n"/>
      <c r="Y2296" s="122" t="n"/>
      <c r="Z2296" s="143" t="n"/>
      <c r="AA2296" s="140" t="n"/>
      <c r="AB2296" s="140" t="n"/>
      <c r="AC2296" s="144" t="n"/>
      <c r="AD2296" s="142" t="n"/>
      <c r="AE2296" s="142" t="n"/>
    </row>
    <row r="2297">
      <c r="B2297" s="85" t="inlineStr">
        <is>
          <t>45M4Z11R</t>
        </is>
      </c>
      <c r="C2297">
        <f>SUMIF(数量表!D:H,B2297,数量表!H:H)</f>
        <v/>
      </c>
      <c r="D2297" t="n">
        <v>27</v>
      </c>
      <c r="E2297" t="n">
        <v>105</v>
      </c>
      <c r="F2297" s="86" t="n">
        <v>356</v>
      </c>
      <c r="H2297" s="87" t="n">
        <v>1</v>
      </c>
      <c r="I2297" s="214">
        <f>C2297*H2297</f>
        <v/>
      </c>
      <c r="J2297" s="29" t="n"/>
      <c r="K2297" s="96" t="n"/>
      <c r="L2297" s="97" t="n"/>
      <c r="M2297" s="97" t="n"/>
      <c r="N2297" s="98" t="inlineStr">
        <is>
          <t>27×105</t>
        </is>
      </c>
      <c r="O2297" s="99">
        <f>F2297</f>
        <v/>
      </c>
      <c r="P2297" s="99">
        <f>SUM(I2297)</f>
        <v/>
      </c>
      <c r="Q2297" s="117" t="n"/>
      <c r="R2297" s="118" t="n"/>
      <c r="S2297" s="118" t="n"/>
      <c r="T2297" s="119" t="n"/>
      <c r="U2297" s="120" t="n"/>
      <c r="V2297" s="120" t="n"/>
      <c r="W2297" s="121" t="n"/>
      <c r="X2297" s="122" t="n"/>
      <c r="Y2297" s="122" t="n"/>
      <c r="Z2297" s="143" t="n"/>
      <c r="AA2297" s="140" t="n"/>
      <c r="AB2297" s="140" t="n"/>
      <c r="AC2297" s="144" t="n"/>
      <c r="AD2297" s="142" t="n"/>
      <c r="AE2297" s="142" t="n"/>
    </row>
    <row r="2298" ht="15" customHeight="1" thickBot="1">
      <c r="B2298" s="88" t="inlineStr">
        <is>
          <t>45M4Z11R</t>
        </is>
      </c>
      <c r="C2298" s="89">
        <f>SUMIF(数量表!D:H,B2298,数量表!H:H)</f>
        <v/>
      </c>
      <c r="D2298" s="89" t="n">
        <v>27</v>
      </c>
      <c r="E2298" s="89" t="n">
        <v>105</v>
      </c>
      <c r="F2298" s="90" t="n">
        <v>2298</v>
      </c>
      <c r="G2298" s="89" t="n"/>
      <c r="H2298" s="91" t="n">
        <v>1</v>
      </c>
      <c r="I2298" s="213">
        <f>C2298*H2298</f>
        <v/>
      </c>
      <c r="J2298" s="29" t="n"/>
      <c r="K2298" s="96" t="n"/>
      <c r="L2298" s="97" t="n"/>
      <c r="M2298" s="97" t="n"/>
      <c r="N2298" s="98" t="inlineStr">
        <is>
          <t>27×105</t>
        </is>
      </c>
      <c r="O2298" s="99">
        <f>F2298</f>
        <v/>
      </c>
      <c r="P2298" s="99">
        <f>SUM(I2298)</f>
        <v/>
      </c>
      <c r="Q2298" s="117" t="n"/>
      <c r="R2298" s="118" t="n"/>
      <c r="S2298" s="118" t="n"/>
      <c r="T2298" s="119" t="n"/>
      <c r="U2298" s="120" t="n"/>
      <c r="V2298" s="120" t="n"/>
      <c r="W2298" s="121" t="n"/>
      <c r="X2298" s="122" t="n"/>
      <c r="Y2298" s="122" t="n"/>
      <c r="Z2298" s="143" t="n"/>
      <c r="AA2298" s="140" t="n"/>
      <c r="AB2298" s="140" t="n"/>
      <c r="AC2298" s="144" t="n"/>
      <c r="AD2298" s="142" t="n"/>
      <c r="AE2298" s="142" t="n"/>
    </row>
    <row r="2299">
      <c r="B2299" s="79" t="inlineStr">
        <is>
          <t>45M4Z11-R</t>
        </is>
      </c>
      <c r="C2299" s="80">
        <f>SUMIF(数量表!D:H,B2299,数量表!H:H)</f>
        <v/>
      </c>
      <c r="D2299" s="80" t="n">
        <v>27</v>
      </c>
      <c r="E2299" s="80" t="n">
        <v>105</v>
      </c>
      <c r="F2299" s="81" t="n">
        <v>712</v>
      </c>
      <c r="G2299" s="80" t="n"/>
      <c r="H2299" s="82" t="n">
        <v>1</v>
      </c>
      <c r="I2299" s="212">
        <f>C2299*H2299</f>
        <v/>
      </c>
      <c r="J2299" s="29" t="n"/>
      <c r="K2299" s="96" t="n"/>
      <c r="L2299" s="97" t="n"/>
      <c r="M2299" s="97" t="n"/>
      <c r="N2299" s="98" t="inlineStr">
        <is>
          <t>27×105</t>
        </is>
      </c>
      <c r="O2299" s="99">
        <f>F2299</f>
        <v/>
      </c>
      <c r="P2299" s="99">
        <f>SUM(I2299)</f>
        <v/>
      </c>
      <c r="Q2299" s="117" t="n"/>
      <c r="R2299" s="118" t="n"/>
      <c r="S2299" s="118" t="n"/>
      <c r="T2299" s="119" t="n"/>
      <c r="U2299" s="120" t="n"/>
      <c r="V2299" s="120" t="n"/>
      <c r="W2299" s="121" t="n"/>
      <c r="X2299" s="122" t="n"/>
      <c r="Y2299" s="122" t="n"/>
      <c r="Z2299" s="143" t="n"/>
      <c r="AA2299" s="140" t="n"/>
      <c r="AB2299" s="140" t="n"/>
      <c r="AC2299" s="144" t="n"/>
      <c r="AD2299" s="142" t="n"/>
      <c r="AE2299" s="142" t="n"/>
    </row>
    <row r="2300">
      <c r="B2300" s="85" t="inlineStr">
        <is>
          <t>45M4Z11-R</t>
        </is>
      </c>
      <c r="C2300">
        <f>SUMIF(数量表!D:H,B2300,数量表!H:H)</f>
        <v/>
      </c>
      <c r="D2300" t="n">
        <v>27</v>
      </c>
      <c r="E2300" t="n">
        <v>105</v>
      </c>
      <c r="F2300" s="86" t="n">
        <v>800</v>
      </c>
      <c r="H2300" s="87" t="n">
        <v>2</v>
      </c>
      <c r="I2300" s="214">
        <f>C2300*H2300</f>
        <v/>
      </c>
      <c r="J2300" s="29" t="n"/>
      <c r="K2300" s="96" t="n"/>
      <c r="L2300" s="97" t="n"/>
      <c r="M2300" s="97" t="n"/>
      <c r="N2300" s="98" t="inlineStr">
        <is>
          <t>27×105</t>
        </is>
      </c>
      <c r="O2300" s="99">
        <f>F2300</f>
        <v/>
      </c>
      <c r="P2300" s="99">
        <f>SUM(I2300)</f>
        <v/>
      </c>
      <c r="Q2300" s="117" t="n"/>
      <c r="R2300" s="118" t="n"/>
      <c r="S2300" s="118" t="n"/>
      <c r="T2300" s="119" t="n"/>
      <c r="U2300" s="120" t="n"/>
      <c r="V2300" s="120" t="n"/>
      <c r="W2300" s="121" t="n"/>
      <c r="X2300" s="122" t="n"/>
      <c r="Y2300" s="122" t="n"/>
      <c r="Z2300" s="143" t="n"/>
      <c r="AA2300" s="140" t="n"/>
      <c r="AB2300" s="140" t="n"/>
      <c r="AC2300" s="144" t="n"/>
      <c r="AD2300" s="142" t="n"/>
      <c r="AE2300" s="142" t="n"/>
    </row>
    <row r="2301">
      <c r="B2301" s="85" t="inlineStr">
        <is>
          <t>45M4Z11-R</t>
        </is>
      </c>
      <c r="C2301">
        <f>SUMIF(数量表!D:H,B2301,数量表!H:H)</f>
        <v/>
      </c>
      <c r="D2301" t="n">
        <v>27</v>
      </c>
      <c r="E2301" t="n">
        <v>105</v>
      </c>
      <c r="F2301" s="86" t="n">
        <v>1176</v>
      </c>
      <c r="H2301" s="87" t="n">
        <v>2</v>
      </c>
      <c r="I2301" s="214">
        <f>C2301*H2301</f>
        <v/>
      </c>
      <c r="J2301" s="29" t="n"/>
      <c r="K2301" s="96" t="n"/>
      <c r="L2301" s="97" t="n"/>
      <c r="M2301" s="97" t="n"/>
      <c r="N2301" s="98" t="inlineStr">
        <is>
          <t>27×105</t>
        </is>
      </c>
      <c r="O2301" s="99">
        <f>F2301</f>
        <v/>
      </c>
      <c r="P2301" s="99">
        <f>SUM(I2301)</f>
        <v/>
      </c>
      <c r="Q2301" s="117" t="n"/>
      <c r="R2301" s="118" t="n"/>
      <c r="S2301" s="118" t="n"/>
      <c r="T2301" s="119" t="n"/>
      <c r="U2301" s="120" t="n"/>
      <c r="V2301" s="120" t="n"/>
      <c r="W2301" s="121" t="n"/>
      <c r="X2301" s="122" t="n"/>
      <c r="Y2301" s="122" t="n"/>
      <c r="Z2301" s="143" t="n"/>
      <c r="AA2301" s="140" t="n"/>
      <c r="AB2301" s="140" t="n"/>
      <c r="AC2301" s="144" t="n"/>
      <c r="AD2301" s="142" t="n"/>
      <c r="AE2301" s="142" t="n"/>
    </row>
    <row r="2302" ht="15" customHeight="1" thickBot="1">
      <c r="B2302" s="88" t="inlineStr">
        <is>
          <t>45M4Z11-R</t>
        </is>
      </c>
      <c r="C2302" s="89">
        <f>SUMIF(数量表!D:H,B2302,数量表!H:H)</f>
        <v/>
      </c>
      <c r="D2302" s="89" t="n">
        <v>27</v>
      </c>
      <c r="E2302" s="89" t="n">
        <v>105</v>
      </c>
      <c r="F2302" s="90" t="n">
        <v>356</v>
      </c>
      <c r="G2302" s="89" t="n"/>
      <c r="H2302" s="91" t="n">
        <v>1</v>
      </c>
      <c r="I2302" s="213">
        <f>C2302*H2302</f>
        <v/>
      </c>
      <c r="J2302" s="29" t="n"/>
      <c r="K2302" s="96" t="n"/>
      <c r="L2302" s="97" t="n"/>
      <c r="M2302" s="97" t="n"/>
      <c r="N2302" s="98" t="inlineStr">
        <is>
          <t>27×105</t>
        </is>
      </c>
      <c r="O2302" s="99">
        <f>F2302</f>
        <v/>
      </c>
      <c r="P2302" s="99">
        <f>SUM(I2302)</f>
        <v/>
      </c>
      <c r="Q2302" s="117" t="n"/>
      <c r="R2302" s="118" t="n"/>
      <c r="S2302" s="118" t="n"/>
      <c r="T2302" s="119" t="n"/>
      <c r="U2302" s="120" t="n"/>
      <c r="V2302" s="120" t="n"/>
      <c r="W2302" s="121" t="n"/>
      <c r="X2302" s="122" t="n"/>
      <c r="Y2302" s="122" t="n"/>
      <c r="Z2302" s="143" t="n"/>
      <c r="AA2302" s="140" t="n"/>
      <c r="AB2302" s="140" t="n"/>
      <c r="AC2302" s="144" t="n"/>
      <c r="AD2302" s="142" t="n"/>
      <c r="AE2302" s="142" t="n"/>
    </row>
    <row r="2303">
      <c r="B2303" s="79" t="inlineStr">
        <is>
          <t>45M4Z11R-R</t>
        </is>
      </c>
      <c r="C2303" s="80">
        <f>SUMIF(数量表!D:H,B2303,数量表!H:H)</f>
        <v/>
      </c>
      <c r="D2303" s="80" t="n">
        <v>27</v>
      </c>
      <c r="E2303" s="80" t="n">
        <v>105</v>
      </c>
      <c r="F2303" s="81" t="n">
        <v>712</v>
      </c>
      <c r="G2303" s="80" t="n"/>
      <c r="H2303" s="82" t="n">
        <v>1</v>
      </c>
      <c r="I2303" s="212">
        <f>C2303*H2303</f>
        <v/>
      </c>
      <c r="J2303" s="29" t="n"/>
      <c r="K2303" s="96" t="n"/>
      <c r="L2303" s="97" t="n"/>
      <c r="M2303" s="97" t="n"/>
      <c r="N2303" s="98" t="inlineStr">
        <is>
          <t>27×105</t>
        </is>
      </c>
      <c r="O2303" s="99">
        <f>F2303</f>
        <v/>
      </c>
      <c r="P2303" s="99">
        <f>SUM(I2303)</f>
        <v/>
      </c>
      <c r="Q2303" s="117" t="n"/>
      <c r="R2303" s="118" t="n"/>
      <c r="S2303" s="118" t="n"/>
      <c r="T2303" s="119" t="n"/>
      <c r="U2303" s="120" t="n"/>
      <c r="V2303" s="120" t="n"/>
      <c r="W2303" s="121" t="n"/>
      <c r="X2303" s="122" t="n"/>
      <c r="Y2303" s="122" t="n"/>
      <c r="Z2303" s="143" t="n"/>
      <c r="AA2303" s="140" t="n"/>
      <c r="AB2303" s="140" t="n"/>
      <c r="AC2303" s="144" t="n"/>
      <c r="AD2303" s="142" t="n"/>
      <c r="AE2303" s="142" t="n"/>
    </row>
    <row r="2304">
      <c r="B2304" s="85" t="inlineStr">
        <is>
          <t>45M4Z11R-R</t>
        </is>
      </c>
      <c r="C2304">
        <f>SUMIF(数量表!D:H,B2304,数量表!H:H)</f>
        <v/>
      </c>
      <c r="D2304" t="n">
        <v>27</v>
      </c>
      <c r="E2304" t="n">
        <v>105</v>
      </c>
      <c r="F2304" s="86" t="n">
        <v>760</v>
      </c>
      <c r="H2304" s="87" t="n">
        <v>2</v>
      </c>
      <c r="I2304" s="214">
        <f>C2304*H2304</f>
        <v/>
      </c>
      <c r="J2304" s="29" t="n"/>
      <c r="K2304" s="96" t="n"/>
      <c r="L2304" s="97" t="n"/>
      <c r="M2304" s="97" t="n"/>
      <c r="N2304" s="98" t="inlineStr">
        <is>
          <t>27×105</t>
        </is>
      </c>
      <c r="O2304" s="99">
        <f>F2304</f>
        <v/>
      </c>
      <c r="P2304" s="99">
        <f>SUM(I2304)</f>
        <v/>
      </c>
      <c r="Q2304" s="117" t="n"/>
      <c r="R2304" s="118" t="n"/>
      <c r="S2304" s="118" t="n"/>
      <c r="T2304" s="119" t="n"/>
      <c r="U2304" s="120" t="n"/>
      <c r="V2304" s="120" t="n"/>
      <c r="W2304" s="121" t="n"/>
      <c r="X2304" s="122" t="n"/>
      <c r="Y2304" s="122" t="n"/>
      <c r="Z2304" s="143" t="n"/>
      <c r="AA2304" s="140" t="n"/>
      <c r="AB2304" s="140" t="n"/>
      <c r="AC2304" s="144" t="n"/>
      <c r="AD2304" s="142" t="n"/>
      <c r="AE2304" s="142" t="n"/>
    </row>
    <row r="2305">
      <c r="B2305" s="85" t="inlineStr">
        <is>
          <t>45M4Z11R-R</t>
        </is>
      </c>
      <c r="C2305">
        <f>SUMIF(数量表!D:H,B2305,数量表!H:H)</f>
        <v/>
      </c>
      <c r="D2305" t="n">
        <v>27</v>
      </c>
      <c r="E2305" t="n">
        <v>105</v>
      </c>
      <c r="F2305" s="86" t="n">
        <v>1176</v>
      </c>
      <c r="H2305" s="87" t="n">
        <v>2</v>
      </c>
      <c r="I2305" s="214">
        <f>C2305*H2305</f>
        <v/>
      </c>
      <c r="J2305" s="29" t="n"/>
      <c r="K2305" s="96" t="n"/>
      <c r="L2305" s="97" t="n"/>
      <c r="M2305" s="97" t="n"/>
      <c r="N2305" s="98" t="inlineStr">
        <is>
          <t>27×105</t>
        </is>
      </c>
      <c r="O2305" s="99">
        <f>F2305</f>
        <v/>
      </c>
      <c r="P2305" s="99">
        <f>SUM(I2305)</f>
        <v/>
      </c>
      <c r="Q2305" s="117" t="n"/>
      <c r="R2305" s="118" t="n"/>
      <c r="S2305" s="118" t="n"/>
      <c r="T2305" s="119" t="n"/>
      <c r="U2305" s="120" t="n"/>
      <c r="V2305" s="120" t="n"/>
      <c r="W2305" s="121" t="n"/>
      <c r="X2305" s="122" t="n"/>
      <c r="Y2305" s="122" t="n"/>
      <c r="Z2305" s="143" t="n"/>
      <c r="AA2305" s="140" t="n"/>
      <c r="AB2305" s="140" t="n"/>
      <c r="AC2305" s="144" t="n"/>
      <c r="AD2305" s="142" t="n"/>
      <c r="AE2305" s="142" t="n"/>
    </row>
    <row r="2306">
      <c r="B2306" s="85" t="inlineStr">
        <is>
          <t>45M4Z11R-R</t>
        </is>
      </c>
      <c r="C2306">
        <f>SUMIF(数量表!D:H,B2306,数量表!H:H)</f>
        <v/>
      </c>
      <c r="D2306" t="n">
        <v>27</v>
      </c>
      <c r="E2306" t="n">
        <v>105</v>
      </c>
      <c r="F2306" s="86" t="n">
        <v>356</v>
      </c>
      <c r="H2306" s="87" t="n">
        <v>1</v>
      </c>
      <c r="I2306" s="214">
        <f>C2306*H2306</f>
        <v/>
      </c>
      <c r="J2306" s="29" t="n"/>
      <c r="K2306" s="96" t="n"/>
      <c r="L2306" s="97" t="n"/>
      <c r="M2306" s="97" t="n"/>
      <c r="N2306" s="98" t="inlineStr">
        <is>
          <t>27×105</t>
        </is>
      </c>
      <c r="O2306" s="99">
        <f>F2306</f>
        <v/>
      </c>
      <c r="P2306" s="99">
        <f>SUM(I2306)</f>
        <v/>
      </c>
      <c r="Q2306" s="117" t="n"/>
      <c r="R2306" s="118" t="n"/>
      <c r="S2306" s="118" t="n"/>
      <c r="T2306" s="119" t="n"/>
      <c r="U2306" s="120" t="n"/>
      <c r="V2306" s="120" t="n"/>
      <c r="W2306" s="121" t="n"/>
      <c r="X2306" s="122" t="n"/>
      <c r="Y2306" s="122" t="n"/>
      <c r="Z2306" s="143" t="n"/>
      <c r="AA2306" s="140" t="n"/>
      <c r="AB2306" s="140" t="n"/>
      <c r="AC2306" s="144" t="n"/>
      <c r="AD2306" s="142" t="n"/>
      <c r="AE2306" s="142" t="n"/>
    </row>
    <row r="2307" ht="15" customHeight="1" thickBot="1">
      <c r="B2307" s="88" t="inlineStr">
        <is>
          <t>45M4Z11R-R</t>
        </is>
      </c>
      <c r="C2307" s="89">
        <f>SUMIF(数量表!D:H,B2307,数量表!H:H)</f>
        <v/>
      </c>
      <c r="D2307" s="89" t="n">
        <v>27</v>
      </c>
      <c r="E2307" s="89" t="n">
        <v>105</v>
      </c>
      <c r="F2307" s="90" t="n">
        <v>2298</v>
      </c>
      <c r="G2307" s="89" t="n"/>
      <c r="H2307" s="91" t="n">
        <v>1</v>
      </c>
      <c r="I2307" s="213">
        <f>C2307*H2307</f>
        <v/>
      </c>
      <c r="J2307" s="29" t="n"/>
      <c r="K2307" s="96" t="n"/>
      <c r="L2307" s="97" t="n"/>
      <c r="M2307" s="97" t="n"/>
      <c r="N2307" s="98" t="inlineStr">
        <is>
          <t>27×105</t>
        </is>
      </c>
      <c r="O2307" s="99">
        <f>F2307</f>
        <v/>
      </c>
      <c r="P2307" s="99">
        <f>SUM(I2307)</f>
        <v/>
      </c>
      <c r="Q2307" s="117" t="n"/>
      <c r="R2307" s="118" t="n"/>
      <c r="S2307" s="118" t="n"/>
      <c r="T2307" s="119" t="n"/>
      <c r="U2307" s="120" t="n"/>
      <c r="V2307" s="120" t="n"/>
      <c r="W2307" s="121" t="n"/>
      <c r="X2307" s="122" t="n"/>
      <c r="Y2307" s="122" t="n"/>
      <c r="Z2307" s="143" t="n"/>
      <c r="AA2307" s="140" t="n"/>
      <c r="AB2307" s="140" t="n"/>
      <c r="AC2307" s="144" t="n"/>
      <c r="AD2307" s="142" t="n"/>
      <c r="AE2307" s="142" t="n"/>
    </row>
    <row r="2308" ht="15" customHeight="1" thickBot="1">
      <c r="B2308" s="83" t="inlineStr">
        <is>
          <t>22M5ZH09</t>
        </is>
      </c>
      <c r="C2308" s="7">
        <f>SUMIF(数量表!D:H,B2308,数量表!H:H)</f>
        <v/>
      </c>
      <c r="D2308" s="7" t="n">
        <v>27</v>
      </c>
      <c r="E2308" s="7" t="n">
        <v>105</v>
      </c>
      <c r="F2308" s="84" t="n">
        <v>345</v>
      </c>
      <c r="G2308" s="7" t="n"/>
      <c r="H2308" s="21" t="n">
        <v>2</v>
      </c>
      <c r="I2308" s="217">
        <f>C2308*H2308</f>
        <v/>
      </c>
      <c r="J2308" s="29" t="n"/>
      <c r="K2308" s="96" t="n"/>
      <c r="L2308" s="97" t="n"/>
      <c r="M2308" s="97" t="n"/>
      <c r="N2308" s="98" t="inlineStr">
        <is>
          <t>27×105</t>
        </is>
      </c>
      <c r="O2308" s="99">
        <f>F2308</f>
        <v/>
      </c>
      <c r="P2308" s="99">
        <f>SUM(I2308)</f>
        <v/>
      </c>
      <c r="Q2308" s="117" t="n"/>
      <c r="R2308" s="118" t="n"/>
      <c r="S2308" s="118" t="n"/>
      <c r="T2308" s="119" t="n"/>
      <c r="U2308" s="120" t="n"/>
      <c r="V2308" s="120" t="n"/>
      <c r="W2308" s="121" t="n"/>
      <c r="X2308" s="122" t="n"/>
      <c r="Y2308" s="122" t="n"/>
      <c r="Z2308" s="143" t="n"/>
      <c r="AA2308" s="140" t="n"/>
      <c r="AB2308" s="140" t="n"/>
      <c r="AC2308" s="144" t="n"/>
      <c r="AD2308" s="142" t="n"/>
      <c r="AE2308" s="142" t="n"/>
    </row>
    <row r="2309">
      <c r="B2309" s="79" t="inlineStr">
        <is>
          <t>22M5ZH09L</t>
        </is>
      </c>
      <c r="C2309" s="80">
        <f>SUMIF(数量表!D:H,B2309,数量表!H:H)</f>
        <v/>
      </c>
      <c r="D2309" s="80" t="n">
        <v>27</v>
      </c>
      <c r="E2309" s="80" t="n">
        <v>105</v>
      </c>
      <c r="F2309" s="81" t="n">
        <v>332</v>
      </c>
      <c r="G2309" s="80" t="n"/>
      <c r="H2309" s="82" t="n">
        <v>2</v>
      </c>
      <c r="I2309" s="212">
        <f>C2309*H2309</f>
        <v/>
      </c>
      <c r="J2309" s="29" t="n"/>
      <c r="K2309" s="96" t="n"/>
      <c r="L2309" s="97" t="n"/>
      <c r="M2309" s="97" t="n"/>
      <c r="N2309" s="98" t="inlineStr">
        <is>
          <t>27×105</t>
        </is>
      </c>
      <c r="O2309" s="99">
        <f>F2309</f>
        <v/>
      </c>
      <c r="P2309" s="99">
        <f>SUM(I2309)</f>
        <v/>
      </c>
      <c r="Q2309" s="117" t="n"/>
      <c r="R2309" s="118" t="n"/>
      <c r="S2309" s="118" t="n"/>
      <c r="T2309" s="119" t="n"/>
      <c r="U2309" s="120" t="n"/>
      <c r="V2309" s="120" t="n"/>
      <c r="W2309" s="121" t="n"/>
      <c r="X2309" s="122" t="n"/>
      <c r="Y2309" s="122" t="n"/>
      <c r="Z2309" s="143" t="n"/>
      <c r="AA2309" s="140" t="n"/>
      <c r="AB2309" s="140" t="n"/>
      <c r="AC2309" s="144" t="n"/>
      <c r="AD2309" s="142" t="n"/>
      <c r="AE2309" s="142" t="n"/>
    </row>
    <row r="2310" ht="15" customHeight="1" thickBot="1">
      <c r="B2310" s="88" t="inlineStr">
        <is>
          <t>22M5ZH09L</t>
        </is>
      </c>
      <c r="C2310" s="89">
        <f>SUMIF(数量表!D:H,B2310,数量表!H:H)</f>
        <v/>
      </c>
      <c r="D2310" s="89" t="n">
        <v>27</v>
      </c>
      <c r="E2310" s="89" t="n">
        <v>105</v>
      </c>
      <c r="F2310" s="90" t="n">
        <v>1429</v>
      </c>
      <c r="G2310" s="89" t="n"/>
      <c r="H2310" s="91" t="n">
        <v>1</v>
      </c>
      <c r="I2310" s="213">
        <f>C2310*H2310</f>
        <v/>
      </c>
      <c r="J2310" s="29" t="n"/>
      <c r="K2310" s="96" t="n"/>
      <c r="L2310" s="97" t="n"/>
      <c r="M2310" s="97" t="n"/>
      <c r="N2310" s="98" t="inlineStr">
        <is>
          <t>27×105</t>
        </is>
      </c>
      <c r="O2310" s="99">
        <f>F2310</f>
        <v/>
      </c>
      <c r="P2310" s="99">
        <f>SUM(I2310)</f>
        <v/>
      </c>
      <c r="Q2310" s="117" t="n"/>
      <c r="R2310" s="118" t="n"/>
      <c r="S2310" s="118" t="n"/>
      <c r="T2310" s="119" t="n"/>
      <c r="U2310" s="120" t="n"/>
      <c r="V2310" s="120" t="n"/>
      <c r="W2310" s="121" t="n"/>
      <c r="X2310" s="122" t="n"/>
      <c r="Y2310" s="122" t="n"/>
      <c r="Z2310" s="143" t="n"/>
      <c r="AA2310" s="140" t="n"/>
      <c r="AB2310" s="140" t="n"/>
      <c r="AC2310" s="144" t="n"/>
      <c r="AD2310" s="142" t="n"/>
      <c r="AE2310" s="142" t="n"/>
    </row>
    <row r="2311">
      <c r="B2311" s="79" t="inlineStr">
        <is>
          <t>22M5ZH09R</t>
        </is>
      </c>
      <c r="C2311" s="80">
        <f>SUMIF(数量表!D:H,B2311,数量表!H:H)</f>
        <v/>
      </c>
      <c r="D2311" s="80" t="n">
        <v>27</v>
      </c>
      <c r="E2311" s="80" t="n">
        <v>105</v>
      </c>
      <c r="F2311" s="81" t="n">
        <v>332</v>
      </c>
      <c r="G2311" s="80" t="n"/>
      <c r="H2311" s="82" t="n">
        <v>2</v>
      </c>
      <c r="I2311" s="212">
        <f>C2311*H2311</f>
        <v/>
      </c>
      <c r="J2311" s="29" t="n"/>
      <c r="K2311" s="96" t="n"/>
      <c r="L2311" s="97" t="n"/>
      <c r="M2311" s="97" t="n"/>
      <c r="N2311" s="98" t="inlineStr">
        <is>
          <t>27×105</t>
        </is>
      </c>
      <c r="O2311" s="99">
        <f>F2311</f>
        <v/>
      </c>
      <c r="P2311" s="99">
        <f>SUM(I2311)</f>
        <v/>
      </c>
      <c r="Q2311" s="117" t="n"/>
      <c r="R2311" s="118" t="n"/>
      <c r="S2311" s="118" t="n"/>
      <c r="T2311" s="119" t="n"/>
      <c r="U2311" s="120" t="n"/>
      <c r="V2311" s="120" t="n"/>
      <c r="W2311" s="121" t="n"/>
      <c r="X2311" s="122" t="n"/>
      <c r="Y2311" s="122" t="n"/>
      <c r="Z2311" s="143" t="n"/>
      <c r="AA2311" s="140" t="n"/>
      <c r="AB2311" s="140" t="n"/>
      <c r="AC2311" s="144" t="n"/>
      <c r="AD2311" s="142" t="n"/>
      <c r="AE2311" s="142" t="n"/>
    </row>
    <row r="2312" ht="15" customHeight="1" thickBot="1">
      <c r="B2312" s="88" t="inlineStr">
        <is>
          <t>22M5ZH09R</t>
        </is>
      </c>
      <c r="C2312" s="89">
        <f>SUMIF(数量表!D:H,B2312,数量表!H:H)</f>
        <v/>
      </c>
      <c r="D2312" s="89" t="n">
        <v>27</v>
      </c>
      <c r="E2312" s="89" t="n">
        <v>105</v>
      </c>
      <c r="F2312" s="90" t="n">
        <v>1429</v>
      </c>
      <c r="G2312" s="89" t="n"/>
      <c r="H2312" s="91" t="n">
        <v>1</v>
      </c>
      <c r="I2312" s="213">
        <f>C2312*H2312</f>
        <v/>
      </c>
      <c r="J2312" s="29" t="n"/>
      <c r="K2312" s="96" t="n"/>
      <c r="L2312" s="97" t="n"/>
      <c r="M2312" s="97" t="n"/>
      <c r="N2312" s="98" t="inlineStr">
        <is>
          <t>27×105</t>
        </is>
      </c>
      <c r="O2312" s="99">
        <f>F2312</f>
        <v/>
      </c>
      <c r="P2312" s="99">
        <f>SUM(I2312)</f>
        <v/>
      </c>
      <c r="Q2312" s="117" t="n"/>
      <c r="R2312" s="118" t="n"/>
      <c r="S2312" s="118" t="n"/>
      <c r="T2312" s="119" t="n"/>
      <c r="U2312" s="120" t="n"/>
      <c r="V2312" s="120" t="n"/>
      <c r="W2312" s="121" t="n"/>
      <c r="X2312" s="122" t="n"/>
      <c r="Y2312" s="122" t="n"/>
      <c r="Z2312" s="143" t="n"/>
      <c r="AA2312" s="140" t="n"/>
      <c r="AB2312" s="140" t="n"/>
      <c r="AC2312" s="144" t="n"/>
      <c r="AD2312" s="142" t="n"/>
      <c r="AE2312" s="142" t="n"/>
    </row>
    <row r="2313" ht="15" customHeight="1" thickBot="1">
      <c r="B2313" s="83" t="inlineStr">
        <is>
          <t>45M5ZH09</t>
        </is>
      </c>
      <c r="C2313" s="7">
        <f>SUMIF(数量表!D:H,B2313,数量表!H:H)</f>
        <v/>
      </c>
      <c r="D2313" s="7" t="n">
        <v>27</v>
      </c>
      <c r="E2313" s="7" t="n">
        <v>105</v>
      </c>
      <c r="F2313" s="84" t="n">
        <v>345</v>
      </c>
      <c r="G2313" s="7" t="n"/>
      <c r="H2313" s="21" t="n">
        <v>2</v>
      </c>
      <c r="I2313" s="217">
        <f>C2313*H2313</f>
        <v/>
      </c>
      <c r="J2313" s="29" t="n"/>
      <c r="K2313" s="96" t="n"/>
      <c r="L2313" s="97" t="n"/>
      <c r="M2313" s="97" t="n"/>
      <c r="N2313" s="98" t="inlineStr">
        <is>
          <t>27×105</t>
        </is>
      </c>
      <c r="O2313" s="99">
        <f>F2313</f>
        <v/>
      </c>
      <c r="P2313" s="99">
        <f>SUM(I2313)</f>
        <v/>
      </c>
      <c r="Q2313" s="117" t="n"/>
      <c r="R2313" s="118" t="n"/>
      <c r="S2313" s="118" t="n"/>
      <c r="T2313" s="119" t="n"/>
      <c r="U2313" s="120" t="n"/>
      <c r="V2313" s="120" t="n"/>
      <c r="W2313" s="121" t="n"/>
      <c r="X2313" s="122" t="n"/>
      <c r="Y2313" s="122" t="n"/>
      <c r="Z2313" s="143" t="n"/>
      <c r="AA2313" s="140" t="n"/>
      <c r="AB2313" s="140" t="n"/>
      <c r="AC2313" s="144" t="n"/>
      <c r="AD2313" s="142" t="n"/>
      <c r="AE2313" s="142" t="n"/>
    </row>
    <row r="2314">
      <c r="B2314" s="79" t="inlineStr">
        <is>
          <t>45M5ZH09L</t>
        </is>
      </c>
      <c r="C2314" s="80">
        <f>SUMIF(数量表!D:H,B2314,数量表!H:H)</f>
        <v/>
      </c>
      <c r="D2314" s="80" t="n">
        <v>27</v>
      </c>
      <c r="E2314" s="80" t="n">
        <v>105</v>
      </c>
      <c r="F2314" s="81" t="n">
        <v>332</v>
      </c>
      <c r="G2314" s="80" t="n"/>
      <c r="H2314" s="82" t="n">
        <v>2</v>
      </c>
      <c r="I2314" s="212">
        <f>C2314*H2314</f>
        <v/>
      </c>
      <c r="J2314" s="29" t="n"/>
      <c r="K2314" s="96" t="n"/>
      <c r="L2314" s="97" t="n"/>
      <c r="M2314" s="97" t="n"/>
      <c r="N2314" s="98" t="inlineStr">
        <is>
          <t>27×105</t>
        </is>
      </c>
      <c r="O2314" s="99">
        <f>F2314</f>
        <v/>
      </c>
      <c r="P2314" s="99">
        <f>SUM(I2314)</f>
        <v/>
      </c>
      <c r="Q2314" s="117" t="n"/>
      <c r="R2314" s="118" t="n"/>
      <c r="S2314" s="118" t="n"/>
      <c r="T2314" s="119" t="n"/>
      <c r="U2314" s="120" t="n"/>
      <c r="V2314" s="120" t="n"/>
      <c r="W2314" s="121" t="n"/>
      <c r="X2314" s="122" t="n"/>
      <c r="Y2314" s="122" t="n"/>
      <c r="Z2314" s="143" t="n"/>
      <c r="AA2314" s="140" t="n"/>
      <c r="AB2314" s="140" t="n"/>
      <c r="AC2314" s="144" t="n"/>
      <c r="AD2314" s="142" t="n"/>
      <c r="AE2314" s="142" t="n"/>
    </row>
    <row r="2315" ht="15" customHeight="1" thickBot="1">
      <c r="B2315" s="88" t="inlineStr">
        <is>
          <t>45M5ZH09L</t>
        </is>
      </c>
      <c r="C2315" s="89">
        <f>SUMIF(数量表!D:H,B2315,数量表!H:H)</f>
        <v/>
      </c>
      <c r="D2315" s="89" t="n">
        <v>27</v>
      </c>
      <c r="E2315" s="89" t="n">
        <v>105</v>
      </c>
      <c r="F2315" s="90" t="n">
        <v>1304</v>
      </c>
      <c r="G2315" s="89" t="n"/>
      <c r="H2315" s="91" t="n">
        <v>1</v>
      </c>
      <c r="I2315" s="213">
        <f>C2315*H2315</f>
        <v/>
      </c>
      <c r="J2315" s="29" t="n"/>
      <c r="K2315" s="96" t="n"/>
      <c r="L2315" s="97" t="n"/>
      <c r="M2315" s="97" t="n"/>
      <c r="N2315" s="98" t="inlineStr">
        <is>
          <t>27×105</t>
        </is>
      </c>
      <c r="O2315" s="99">
        <f>F2315</f>
        <v/>
      </c>
      <c r="P2315" s="99">
        <f>SUM(I2315)</f>
        <v/>
      </c>
      <c r="Q2315" s="117" t="n"/>
      <c r="R2315" s="118" t="n"/>
      <c r="S2315" s="118" t="n"/>
      <c r="T2315" s="119" t="n"/>
      <c r="U2315" s="120" t="n"/>
      <c r="V2315" s="120" t="n"/>
      <c r="W2315" s="121" t="n"/>
      <c r="X2315" s="122" t="n"/>
      <c r="Y2315" s="122" t="n"/>
      <c r="Z2315" s="143" t="n"/>
      <c r="AA2315" s="140" t="n"/>
      <c r="AB2315" s="140" t="n"/>
      <c r="AC2315" s="144" t="n"/>
      <c r="AD2315" s="142" t="n"/>
      <c r="AE2315" s="142" t="n"/>
    </row>
    <row r="2316">
      <c r="B2316" s="79" t="inlineStr">
        <is>
          <t>45M5ZH09R</t>
        </is>
      </c>
      <c r="C2316" s="80">
        <f>SUMIF(数量表!D:H,B2316,数量表!H:H)</f>
        <v/>
      </c>
      <c r="D2316" s="80" t="n">
        <v>27</v>
      </c>
      <c r="E2316" s="80" t="n">
        <v>105</v>
      </c>
      <c r="F2316" s="81" t="n">
        <v>332</v>
      </c>
      <c r="G2316" s="80" t="n"/>
      <c r="H2316" s="82" t="n">
        <v>2</v>
      </c>
      <c r="I2316" s="212">
        <f>C2316*H2316</f>
        <v/>
      </c>
      <c r="J2316" s="29" t="n"/>
      <c r="K2316" s="96" t="n"/>
      <c r="L2316" s="97" t="n"/>
      <c r="M2316" s="97" t="n"/>
      <c r="N2316" s="98" t="inlineStr">
        <is>
          <t>27×105</t>
        </is>
      </c>
      <c r="O2316" s="99">
        <f>F2316</f>
        <v/>
      </c>
      <c r="P2316" s="99">
        <f>SUM(I2316)</f>
        <v/>
      </c>
      <c r="Q2316" s="117" t="n"/>
      <c r="R2316" s="118" t="n"/>
      <c r="S2316" s="118" t="n"/>
      <c r="T2316" s="119" t="n"/>
      <c r="U2316" s="120" t="n"/>
      <c r="V2316" s="120" t="n"/>
      <c r="W2316" s="121" t="n"/>
      <c r="X2316" s="122" t="n"/>
      <c r="Y2316" s="122" t="n"/>
      <c r="Z2316" s="143" t="n"/>
      <c r="AA2316" s="140" t="n"/>
      <c r="AB2316" s="140" t="n"/>
      <c r="AC2316" s="144" t="n"/>
      <c r="AD2316" s="142" t="n"/>
      <c r="AE2316" s="142" t="n"/>
    </row>
    <row r="2317" ht="15" customHeight="1" thickBot="1">
      <c r="B2317" s="88" t="inlineStr">
        <is>
          <t>45M5ZH09R</t>
        </is>
      </c>
      <c r="C2317" s="89">
        <f>SUMIF(数量表!D:H,B2317,数量表!H:H)</f>
        <v/>
      </c>
      <c r="D2317" s="89" t="n">
        <v>27</v>
      </c>
      <c r="E2317" s="89" t="n">
        <v>105</v>
      </c>
      <c r="F2317" s="90" t="n">
        <v>1304</v>
      </c>
      <c r="G2317" s="89" t="n"/>
      <c r="H2317" s="91" t="n">
        <v>1</v>
      </c>
      <c r="I2317" s="213">
        <f>C2317*H2317</f>
        <v/>
      </c>
      <c r="J2317" s="29" t="n"/>
      <c r="K2317" s="96" t="n"/>
      <c r="L2317" s="97" t="n"/>
      <c r="M2317" s="97" t="n"/>
      <c r="N2317" s="98" t="inlineStr">
        <is>
          <t>27×105</t>
        </is>
      </c>
      <c r="O2317" s="99">
        <f>F2317</f>
        <v/>
      </c>
      <c r="P2317" s="99">
        <f>SUM(I2317)</f>
        <v/>
      </c>
      <c r="Q2317" s="117" t="n"/>
      <c r="R2317" s="118" t="n"/>
      <c r="S2317" s="118" t="n"/>
      <c r="T2317" s="119" t="n"/>
      <c r="U2317" s="120" t="n"/>
      <c r="V2317" s="120" t="n"/>
      <c r="W2317" s="121" t="n"/>
      <c r="X2317" s="122" t="n"/>
      <c r="Y2317" s="122" t="n"/>
      <c r="Z2317" s="143" t="n"/>
      <c r="AA2317" s="140" t="n"/>
      <c r="AB2317" s="140" t="n"/>
      <c r="AC2317" s="144" t="n"/>
      <c r="AD2317" s="142" t="n"/>
      <c r="AE2317" s="142" t="n"/>
    </row>
    <row r="2318">
      <c r="B2318" s="79" t="inlineStr">
        <is>
          <t>45M5Z11</t>
        </is>
      </c>
      <c r="C2318" s="80">
        <f>SUMIF(数量表!D:H,B2318,数量表!H:H)</f>
        <v/>
      </c>
      <c r="D2318" s="80" t="n">
        <v>27</v>
      </c>
      <c r="E2318" s="80" t="n">
        <v>105</v>
      </c>
      <c r="F2318" s="81" t="n">
        <v>1104</v>
      </c>
      <c r="G2318" s="80" t="n"/>
      <c r="H2318" s="82" t="n">
        <v>1</v>
      </c>
      <c r="I2318" s="212">
        <f>C2318*H2318</f>
        <v/>
      </c>
      <c r="J2318" s="29" t="n"/>
      <c r="K2318" s="96" t="n"/>
      <c r="L2318" s="97" t="n"/>
      <c r="M2318" s="97" t="n"/>
      <c r="N2318" s="98" t="inlineStr">
        <is>
          <t>27×105</t>
        </is>
      </c>
      <c r="O2318" s="99">
        <f>F2318</f>
        <v/>
      </c>
      <c r="P2318" s="99">
        <f>SUM(I2318)</f>
        <v/>
      </c>
      <c r="Q2318" s="117" t="n"/>
      <c r="R2318" s="118" t="n"/>
      <c r="S2318" s="118" t="n"/>
      <c r="T2318" s="119" t="n"/>
      <c r="U2318" s="120" t="n"/>
      <c r="V2318" s="120" t="n"/>
      <c r="W2318" s="121" t="n"/>
      <c r="X2318" s="122" t="n"/>
      <c r="Y2318" s="122" t="n"/>
      <c r="Z2318" s="143" t="n"/>
      <c r="AA2318" s="140" t="n"/>
      <c r="AB2318" s="140" t="n"/>
      <c r="AC2318" s="144" t="n"/>
      <c r="AD2318" s="142" t="n"/>
      <c r="AE2318" s="142" t="n"/>
    </row>
    <row r="2319">
      <c r="B2319" s="85" t="inlineStr">
        <is>
          <t>45M5Z11</t>
        </is>
      </c>
      <c r="C2319">
        <f>SUMIF(数量表!D:H,B2319,数量表!H:H)</f>
        <v/>
      </c>
      <c r="D2319" t="n">
        <v>27</v>
      </c>
      <c r="E2319" t="n">
        <v>105</v>
      </c>
      <c r="F2319" s="86" t="n">
        <v>800</v>
      </c>
      <c r="H2319" s="87" t="n">
        <v>2</v>
      </c>
      <c r="I2319" s="214">
        <f>C2319*H2319</f>
        <v/>
      </c>
      <c r="J2319" s="29" t="n"/>
      <c r="K2319" s="96" t="n"/>
      <c r="L2319" s="97" t="n"/>
      <c r="M2319" s="97" t="n"/>
      <c r="N2319" s="98" t="inlineStr">
        <is>
          <t>27×105</t>
        </is>
      </c>
      <c r="O2319" s="99">
        <f>F2319</f>
        <v/>
      </c>
      <c r="P2319" s="99">
        <f>SUM(I2319)</f>
        <v/>
      </c>
      <c r="Q2319" s="117" t="n"/>
      <c r="R2319" s="118" t="n"/>
      <c r="S2319" s="118" t="n"/>
      <c r="T2319" s="119" t="n"/>
      <c r="U2319" s="120" t="n"/>
      <c r="V2319" s="120" t="n"/>
      <c r="W2319" s="121" t="n"/>
      <c r="X2319" s="122" t="n"/>
      <c r="Y2319" s="122" t="n"/>
      <c r="Z2319" s="143" t="n"/>
      <c r="AA2319" s="140" t="n"/>
      <c r="AB2319" s="140" t="n"/>
      <c r="AC2319" s="144" t="n"/>
      <c r="AD2319" s="142" t="n"/>
      <c r="AE2319" s="142" t="n"/>
    </row>
    <row r="2320" ht="15" customHeight="1" thickBot="1">
      <c r="B2320" s="88" t="inlineStr">
        <is>
          <t>45M5Z11</t>
        </is>
      </c>
      <c r="C2320" s="89">
        <f>SUMIF(数量表!D:H,B2320,数量表!H:H)</f>
        <v/>
      </c>
      <c r="D2320" s="89" t="n">
        <v>27</v>
      </c>
      <c r="E2320" s="89" t="n">
        <v>105</v>
      </c>
      <c r="F2320" s="90" t="n">
        <v>1176</v>
      </c>
      <c r="G2320" s="89" t="n"/>
      <c r="H2320" s="91" t="n">
        <v>2</v>
      </c>
      <c r="I2320" s="213">
        <f>C2320*H2320</f>
        <v/>
      </c>
      <c r="J2320" s="29" t="n"/>
      <c r="K2320" s="96" t="n"/>
      <c r="L2320" s="97" t="n"/>
      <c r="M2320" s="97" t="n"/>
      <c r="N2320" s="98" t="inlineStr">
        <is>
          <t>27×105</t>
        </is>
      </c>
      <c r="O2320" s="99">
        <f>F2320</f>
        <v/>
      </c>
      <c r="P2320" s="99">
        <f>SUM(I2320)</f>
        <v/>
      </c>
      <c r="Q2320" s="117" t="n"/>
      <c r="R2320" s="118" t="n"/>
      <c r="S2320" s="118" t="n"/>
      <c r="T2320" s="119" t="n"/>
      <c r="U2320" s="120" t="n"/>
      <c r="V2320" s="120" t="n"/>
      <c r="W2320" s="121" t="n"/>
      <c r="X2320" s="122" t="n"/>
      <c r="Y2320" s="122" t="n"/>
      <c r="Z2320" s="143" t="n"/>
      <c r="AA2320" s="140" t="n"/>
      <c r="AB2320" s="140" t="n"/>
      <c r="AC2320" s="144" t="n"/>
      <c r="AD2320" s="142" t="n"/>
      <c r="AE2320" s="142" t="n"/>
    </row>
    <row r="2321">
      <c r="B2321" s="79" t="inlineStr">
        <is>
          <t>45M5Z11L</t>
        </is>
      </c>
      <c r="C2321" s="80">
        <f>SUMIF(数量表!D:H,B2321,数量表!H:H)</f>
        <v/>
      </c>
      <c r="D2321" s="80" t="n">
        <v>27</v>
      </c>
      <c r="E2321" s="80" t="n">
        <v>105</v>
      </c>
      <c r="F2321" s="81" t="n">
        <v>1104</v>
      </c>
      <c r="G2321" s="80" t="n"/>
      <c r="H2321" s="82" t="n">
        <v>1</v>
      </c>
      <c r="I2321" s="212">
        <f>C2321*H2321</f>
        <v/>
      </c>
      <c r="J2321" s="29" t="n"/>
      <c r="K2321" s="96" t="n"/>
      <c r="L2321" s="97" t="n"/>
      <c r="M2321" s="97" t="n"/>
      <c r="N2321" s="98" t="inlineStr">
        <is>
          <t>27×105</t>
        </is>
      </c>
      <c r="O2321" s="99">
        <f>F2321</f>
        <v/>
      </c>
      <c r="P2321" s="99">
        <f>SUM(I2321)</f>
        <v/>
      </c>
      <c r="Q2321" s="117" t="n"/>
      <c r="R2321" s="118" t="n"/>
      <c r="S2321" s="118" t="n"/>
      <c r="T2321" s="119" t="n"/>
      <c r="U2321" s="120" t="n"/>
      <c r="V2321" s="120" t="n"/>
      <c r="W2321" s="121" t="n"/>
      <c r="X2321" s="122" t="n"/>
      <c r="Y2321" s="122" t="n"/>
      <c r="Z2321" s="143" t="n"/>
      <c r="AA2321" s="140" t="n"/>
      <c r="AB2321" s="140" t="n"/>
      <c r="AC2321" s="144" t="n"/>
      <c r="AD2321" s="142" t="n"/>
      <c r="AE2321" s="142" t="n"/>
    </row>
    <row r="2322">
      <c r="B2322" s="85" t="inlineStr">
        <is>
          <t>45M5Z11L</t>
        </is>
      </c>
      <c r="C2322">
        <f>SUMIF(数量表!D:H,B2322,数量表!H:H)</f>
        <v/>
      </c>
      <c r="D2322" t="n">
        <v>27</v>
      </c>
      <c r="E2322" t="n">
        <v>105</v>
      </c>
      <c r="F2322" s="86" t="n">
        <v>760</v>
      </c>
      <c r="H2322" s="87" t="n">
        <v>1</v>
      </c>
      <c r="I2322" s="214">
        <f>C2322*H2322</f>
        <v/>
      </c>
      <c r="J2322" s="29" t="n"/>
      <c r="K2322" s="96" t="n"/>
      <c r="L2322" s="97" t="n"/>
      <c r="M2322" s="97" t="n"/>
      <c r="N2322" s="98" t="inlineStr">
        <is>
          <t>27×105</t>
        </is>
      </c>
      <c r="O2322" s="99">
        <f>F2322</f>
        <v/>
      </c>
      <c r="P2322" s="99">
        <f>SUM(I2322)</f>
        <v/>
      </c>
      <c r="Q2322" s="117" t="n"/>
      <c r="R2322" s="118" t="n"/>
      <c r="S2322" s="118" t="n"/>
      <c r="T2322" s="119" t="n"/>
      <c r="U2322" s="120" t="n"/>
      <c r="V2322" s="120" t="n"/>
      <c r="W2322" s="121" t="n"/>
      <c r="X2322" s="122" t="n"/>
      <c r="Y2322" s="122" t="n"/>
      <c r="Z2322" s="143" t="n"/>
      <c r="AA2322" s="140" t="n"/>
      <c r="AB2322" s="140" t="n"/>
      <c r="AC2322" s="144" t="n"/>
      <c r="AD2322" s="142" t="n"/>
      <c r="AE2322" s="142" t="n"/>
    </row>
    <row r="2323">
      <c r="B2323" s="85" t="inlineStr">
        <is>
          <t>45M5Z11L</t>
        </is>
      </c>
      <c r="C2323">
        <f>SUMIF(数量表!D:H,B2323,数量表!H:H)</f>
        <v/>
      </c>
      <c r="D2323" t="n">
        <v>27</v>
      </c>
      <c r="E2323" t="n">
        <v>105</v>
      </c>
      <c r="F2323" s="86" t="n">
        <v>787</v>
      </c>
      <c r="H2323" s="87" t="n">
        <v>1</v>
      </c>
      <c r="I2323" s="214">
        <f>C2323*H2323</f>
        <v/>
      </c>
      <c r="J2323" s="29" t="n"/>
      <c r="K2323" s="96" t="n"/>
      <c r="L2323" s="97" t="n"/>
      <c r="M2323" s="97" t="n"/>
      <c r="N2323" s="98" t="inlineStr">
        <is>
          <t>27×105</t>
        </is>
      </c>
      <c r="O2323" s="99">
        <f>F2323</f>
        <v/>
      </c>
      <c r="P2323" s="99">
        <f>SUM(I2323)</f>
        <v/>
      </c>
      <c r="Q2323" s="117" t="n"/>
      <c r="R2323" s="118" t="n"/>
      <c r="S2323" s="118" t="n"/>
      <c r="T2323" s="119" t="n"/>
      <c r="U2323" s="120" t="n"/>
      <c r="V2323" s="120" t="n"/>
      <c r="W2323" s="121" t="n"/>
      <c r="X2323" s="122" t="n"/>
      <c r="Y2323" s="122" t="n"/>
      <c r="Z2323" s="143" t="n"/>
      <c r="AA2323" s="140" t="n"/>
      <c r="AB2323" s="140" t="n"/>
      <c r="AC2323" s="144" t="n"/>
      <c r="AD2323" s="142" t="n"/>
      <c r="AE2323" s="142" t="n"/>
    </row>
    <row r="2324">
      <c r="B2324" s="85" t="inlineStr">
        <is>
          <t>45M5Z11L</t>
        </is>
      </c>
      <c r="C2324">
        <f>SUMIF(数量表!D:H,B2324,数量表!H:H)</f>
        <v/>
      </c>
      <c r="D2324" t="n">
        <v>27</v>
      </c>
      <c r="E2324" t="n">
        <v>105</v>
      </c>
      <c r="F2324" s="86" t="n">
        <v>1176</v>
      </c>
      <c r="H2324" s="87" t="n">
        <v>2</v>
      </c>
      <c r="I2324" s="214">
        <f>C2324*H2324</f>
        <v/>
      </c>
      <c r="J2324" s="29" t="n"/>
      <c r="K2324" s="96" t="n"/>
      <c r="L2324" s="97" t="n"/>
      <c r="M2324" s="97" t="n"/>
      <c r="N2324" s="98" t="inlineStr">
        <is>
          <t>27×105</t>
        </is>
      </c>
      <c r="O2324" s="99">
        <f>F2324</f>
        <v/>
      </c>
      <c r="P2324" s="99">
        <f>SUM(I2324)</f>
        <v/>
      </c>
      <c r="Q2324" s="117" t="n"/>
      <c r="R2324" s="118" t="n"/>
      <c r="S2324" s="118" t="n"/>
      <c r="T2324" s="119" t="n"/>
      <c r="U2324" s="120" t="n"/>
      <c r="V2324" s="120" t="n"/>
      <c r="W2324" s="121" t="n"/>
      <c r="X2324" s="122" t="n"/>
      <c r="Y2324" s="122" t="n"/>
      <c r="Z2324" s="143" t="n"/>
      <c r="AA2324" s="140" t="n"/>
      <c r="AB2324" s="140" t="n"/>
      <c r="AC2324" s="144" t="n"/>
      <c r="AD2324" s="142" t="n"/>
      <c r="AE2324" s="142" t="n"/>
    </row>
    <row r="2325" ht="15" customHeight="1" thickBot="1">
      <c r="B2325" s="88" t="inlineStr">
        <is>
          <t>45M5Z11L</t>
        </is>
      </c>
      <c r="C2325" s="89">
        <f>SUMIF(数量表!D:H,B2325,数量表!H:H)</f>
        <v/>
      </c>
      <c r="D2325" s="89" t="n">
        <v>27</v>
      </c>
      <c r="E2325" s="89" t="n">
        <v>105</v>
      </c>
      <c r="F2325" s="90" t="n">
        <v>2307</v>
      </c>
      <c r="G2325" s="89" t="n"/>
      <c r="H2325" s="91" t="n">
        <v>1</v>
      </c>
      <c r="I2325" s="213">
        <f>C2325*H2325</f>
        <v/>
      </c>
      <c r="J2325" s="29" t="n"/>
      <c r="K2325" s="96" t="n"/>
      <c r="L2325" s="97" t="n"/>
      <c r="M2325" s="97" t="n"/>
      <c r="N2325" s="98" t="inlineStr">
        <is>
          <t>27×105</t>
        </is>
      </c>
      <c r="O2325" s="99">
        <f>F2325</f>
        <v/>
      </c>
      <c r="P2325" s="99">
        <f>SUM(I2325)</f>
        <v/>
      </c>
      <c r="Q2325" s="117" t="n"/>
      <c r="R2325" s="118" t="n"/>
      <c r="S2325" s="118" t="n"/>
      <c r="T2325" s="119" t="n"/>
      <c r="U2325" s="120" t="n"/>
      <c r="V2325" s="120" t="n"/>
      <c r="W2325" s="121" t="n"/>
      <c r="X2325" s="122" t="n"/>
      <c r="Y2325" s="122" t="n"/>
      <c r="Z2325" s="143" t="n"/>
      <c r="AA2325" s="140" t="n"/>
      <c r="AB2325" s="140" t="n"/>
      <c r="AC2325" s="144" t="n"/>
      <c r="AD2325" s="142" t="n"/>
      <c r="AE2325" s="142" t="n"/>
    </row>
    <row r="2326">
      <c r="B2326" s="79" t="inlineStr">
        <is>
          <t>45M5Z11-L</t>
        </is>
      </c>
      <c r="C2326" s="80">
        <f>SUMIF(数量表!D:H,B2326,数量表!H:H)</f>
        <v/>
      </c>
      <c r="D2326" s="80" t="n">
        <v>27</v>
      </c>
      <c r="E2326" s="80" t="n">
        <v>105</v>
      </c>
      <c r="F2326" s="81" t="n">
        <v>1104</v>
      </c>
      <c r="G2326" s="80" t="n"/>
      <c r="H2326" s="82" t="n">
        <v>1</v>
      </c>
      <c r="I2326" s="212">
        <f>C2326*H2326</f>
        <v/>
      </c>
      <c r="J2326" s="29" t="n"/>
      <c r="K2326" s="96" t="n"/>
      <c r="L2326" s="97" t="n"/>
      <c r="M2326" s="97" t="n"/>
      <c r="N2326" s="98" t="inlineStr">
        <is>
          <t>27×105</t>
        </is>
      </c>
      <c r="O2326" s="99">
        <f>F2326</f>
        <v/>
      </c>
      <c r="P2326" s="99">
        <f>SUM(I2326)</f>
        <v/>
      </c>
      <c r="Q2326" s="117" t="n"/>
      <c r="R2326" s="118" t="n"/>
      <c r="S2326" s="118" t="n"/>
      <c r="T2326" s="119" t="n"/>
      <c r="U2326" s="120" t="n"/>
      <c r="V2326" s="120" t="n"/>
      <c r="W2326" s="121" t="n"/>
      <c r="X2326" s="122" t="n"/>
      <c r="Y2326" s="122" t="n"/>
      <c r="Z2326" s="143" t="n"/>
      <c r="AA2326" s="140" t="n"/>
      <c r="AB2326" s="140" t="n"/>
      <c r="AC2326" s="144" t="n"/>
      <c r="AD2326" s="142" t="n"/>
      <c r="AE2326" s="142" t="n"/>
    </row>
    <row r="2327">
      <c r="B2327" s="85" t="inlineStr">
        <is>
          <t>45M5Z11-L</t>
        </is>
      </c>
      <c r="C2327">
        <f>SUMIF(数量表!D:H,B2327,数量表!H:H)</f>
        <v/>
      </c>
      <c r="D2327" t="n">
        <v>27</v>
      </c>
      <c r="E2327" t="n">
        <v>105</v>
      </c>
      <c r="F2327" s="86" t="n">
        <v>800</v>
      </c>
      <c r="H2327" s="87" t="n">
        <v>2</v>
      </c>
      <c r="I2327" s="214">
        <f>C2327*H2327</f>
        <v/>
      </c>
      <c r="J2327" s="29" t="n"/>
      <c r="K2327" s="96" t="n"/>
      <c r="L2327" s="97" t="n"/>
      <c r="M2327" s="97" t="n"/>
      <c r="N2327" s="98" t="inlineStr">
        <is>
          <t>27×105</t>
        </is>
      </c>
      <c r="O2327" s="99">
        <f>F2327</f>
        <v/>
      </c>
      <c r="P2327" s="99">
        <f>SUM(I2327)</f>
        <v/>
      </c>
      <c r="Q2327" s="117" t="n"/>
      <c r="R2327" s="118" t="n"/>
      <c r="S2327" s="118" t="n"/>
      <c r="T2327" s="119" t="n"/>
      <c r="U2327" s="120" t="n"/>
      <c r="V2327" s="120" t="n"/>
      <c r="W2327" s="121" t="n"/>
      <c r="X2327" s="122" t="n"/>
      <c r="Y2327" s="122" t="n"/>
      <c r="Z2327" s="143" t="n"/>
      <c r="AA2327" s="140" t="n"/>
      <c r="AB2327" s="140" t="n"/>
      <c r="AC2327" s="144" t="n"/>
      <c r="AD2327" s="142" t="n"/>
      <c r="AE2327" s="142" t="n"/>
    </row>
    <row r="2328" ht="15" customHeight="1" thickBot="1">
      <c r="B2328" s="88" t="inlineStr">
        <is>
          <t>45M5Z11-L</t>
        </is>
      </c>
      <c r="C2328" s="89">
        <f>SUMIF(数量表!D:H,B2328,数量表!H:H)</f>
        <v/>
      </c>
      <c r="D2328" s="89" t="n">
        <v>27</v>
      </c>
      <c r="E2328" s="89" t="n">
        <v>105</v>
      </c>
      <c r="F2328" s="90" t="n">
        <v>1176</v>
      </c>
      <c r="G2328" s="89" t="n"/>
      <c r="H2328" s="91" t="n">
        <v>2</v>
      </c>
      <c r="I2328" s="213">
        <f>C2328*H2328</f>
        <v/>
      </c>
      <c r="J2328" s="29" t="n"/>
      <c r="K2328" s="96" t="n"/>
      <c r="L2328" s="97" t="n"/>
      <c r="M2328" s="97" t="n"/>
      <c r="N2328" s="98" t="inlineStr">
        <is>
          <t>27×105</t>
        </is>
      </c>
      <c r="O2328" s="99">
        <f>F2328</f>
        <v/>
      </c>
      <c r="P2328" s="99">
        <f>SUM(I2328)</f>
        <v/>
      </c>
      <c r="Q2328" s="117" t="n"/>
      <c r="R2328" s="118" t="n"/>
      <c r="S2328" s="118" t="n"/>
      <c r="T2328" s="119" t="n"/>
      <c r="U2328" s="120" t="n"/>
      <c r="V2328" s="120" t="n"/>
      <c r="W2328" s="121" t="n"/>
      <c r="X2328" s="122" t="n"/>
      <c r="Y2328" s="122" t="n"/>
      <c r="Z2328" s="143" t="n"/>
      <c r="AA2328" s="140" t="n"/>
      <c r="AB2328" s="140" t="n"/>
      <c r="AC2328" s="144" t="n"/>
      <c r="AD2328" s="142" t="n"/>
      <c r="AE2328" s="142" t="n"/>
    </row>
    <row r="2329">
      <c r="B2329" s="79" t="inlineStr">
        <is>
          <t>45M5Z11L-L</t>
        </is>
      </c>
      <c r="C2329" s="80">
        <f>SUMIF(数量表!D:H,B2329,数量表!H:H)</f>
        <v/>
      </c>
      <c r="D2329" s="80" t="n">
        <v>27</v>
      </c>
      <c r="E2329" s="80" t="n">
        <v>105</v>
      </c>
      <c r="F2329" s="81" t="n">
        <v>1104</v>
      </c>
      <c r="G2329" s="80" t="n"/>
      <c r="H2329" s="82" t="n">
        <v>1</v>
      </c>
      <c r="I2329" s="212">
        <f>C2329*H2329</f>
        <v/>
      </c>
      <c r="J2329" s="29" t="n"/>
      <c r="K2329" s="96" t="n"/>
      <c r="L2329" s="97" t="n"/>
      <c r="M2329" s="97" t="n"/>
      <c r="N2329" s="98" t="inlineStr">
        <is>
          <t>27×105</t>
        </is>
      </c>
      <c r="O2329" s="99">
        <f>F2329</f>
        <v/>
      </c>
      <c r="P2329" s="99">
        <f>SUM(I2329)</f>
        <v/>
      </c>
      <c r="Q2329" s="117" t="n"/>
      <c r="R2329" s="118" t="n"/>
      <c r="S2329" s="118" t="n"/>
      <c r="T2329" s="119" t="n"/>
      <c r="U2329" s="120" t="n"/>
      <c r="V2329" s="120" t="n"/>
      <c r="W2329" s="121" t="n"/>
      <c r="X2329" s="122" t="n"/>
      <c r="Y2329" s="122" t="n"/>
      <c r="Z2329" s="143" t="n"/>
      <c r="AA2329" s="140" t="n"/>
      <c r="AB2329" s="140" t="n"/>
      <c r="AC2329" s="144" t="n"/>
      <c r="AD2329" s="142" t="n"/>
      <c r="AE2329" s="142" t="n"/>
    </row>
    <row r="2330">
      <c r="B2330" s="85" t="inlineStr">
        <is>
          <t>45M5Z11L-L</t>
        </is>
      </c>
      <c r="C2330">
        <f>SUMIF(数量表!D:H,B2330,数量表!H:H)</f>
        <v/>
      </c>
      <c r="D2330" t="n">
        <v>27</v>
      </c>
      <c r="E2330" t="n">
        <v>105</v>
      </c>
      <c r="F2330" s="86" t="n">
        <v>760</v>
      </c>
      <c r="H2330" s="87" t="n">
        <v>1</v>
      </c>
      <c r="I2330" s="214">
        <f>C2330*H2330</f>
        <v/>
      </c>
      <c r="J2330" s="29" t="n"/>
      <c r="K2330" s="96" t="n"/>
      <c r="L2330" s="97" t="n"/>
      <c r="M2330" s="97" t="n"/>
      <c r="N2330" s="98" t="inlineStr">
        <is>
          <t>27×105</t>
        </is>
      </c>
      <c r="O2330" s="99">
        <f>F2330</f>
        <v/>
      </c>
      <c r="P2330" s="99">
        <f>SUM(I2330)</f>
        <v/>
      </c>
      <c r="Q2330" s="117" t="n"/>
      <c r="R2330" s="118" t="n"/>
      <c r="S2330" s="118" t="n"/>
      <c r="T2330" s="119" t="n"/>
      <c r="U2330" s="120" t="n"/>
      <c r="V2330" s="120" t="n"/>
      <c r="W2330" s="121" t="n"/>
      <c r="X2330" s="122" t="n"/>
      <c r="Y2330" s="122" t="n"/>
      <c r="Z2330" s="143" t="n"/>
      <c r="AA2330" s="140" t="n"/>
      <c r="AB2330" s="140" t="n"/>
      <c r="AC2330" s="144" t="n"/>
      <c r="AD2330" s="142" t="n"/>
      <c r="AE2330" s="142" t="n"/>
    </row>
    <row r="2331">
      <c r="B2331" s="85" t="inlineStr">
        <is>
          <t>45M5Z11L-L</t>
        </is>
      </c>
      <c r="C2331">
        <f>SUMIF(数量表!D:H,B2331,数量表!H:H)</f>
        <v/>
      </c>
      <c r="D2331" t="n">
        <v>27</v>
      </c>
      <c r="E2331" t="n">
        <v>105</v>
      </c>
      <c r="F2331" s="86" t="n">
        <v>787</v>
      </c>
      <c r="H2331" s="87" t="n">
        <v>1</v>
      </c>
      <c r="I2331" s="214">
        <f>C2331*H2331</f>
        <v/>
      </c>
      <c r="J2331" s="29" t="n"/>
      <c r="K2331" s="96" t="n"/>
      <c r="L2331" s="97" t="n"/>
      <c r="M2331" s="97" t="n"/>
      <c r="N2331" s="98" t="inlineStr">
        <is>
          <t>27×105</t>
        </is>
      </c>
      <c r="O2331" s="99">
        <f>F2331</f>
        <v/>
      </c>
      <c r="P2331" s="99">
        <f>SUM(I2331)</f>
        <v/>
      </c>
      <c r="Q2331" s="117" t="n"/>
      <c r="R2331" s="118" t="n"/>
      <c r="S2331" s="118" t="n"/>
      <c r="T2331" s="119" t="n"/>
      <c r="U2331" s="120" t="n"/>
      <c r="V2331" s="120" t="n"/>
      <c r="W2331" s="121" t="n"/>
      <c r="X2331" s="122" t="n"/>
      <c r="Y2331" s="122" t="n"/>
      <c r="Z2331" s="143" t="n"/>
      <c r="AA2331" s="140" t="n"/>
      <c r="AB2331" s="140" t="n"/>
      <c r="AC2331" s="144" t="n"/>
      <c r="AD2331" s="142" t="n"/>
      <c r="AE2331" s="142" t="n"/>
    </row>
    <row r="2332">
      <c r="B2332" s="85" t="inlineStr">
        <is>
          <t>45M5Z11L-L</t>
        </is>
      </c>
      <c r="C2332">
        <f>SUMIF(数量表!D:H,B2332,数量表!H:H)</f>
        <v/>
      </c>
      <c r="D2332" t="n">
        <v>27</v>
      </c>
      <c r="E2332" t="n">
        <v>105</v>
      </c>
      <c r="F2332" s="86" t="n">
        <v>1176</v>
      </c>
      <c r="H2332" s="87" t="n">
        <v>2</v>
      </c>
      <c r="I2332" s="214">
        <f>C2332*H2332</f>
        <v/>
      </c>
      <c r="J2332" s="29" t="n"/>
      <c r="K2332" s="96" t="n"/>
      <c r="L2332" s="97" t="n"/>
      <c r="M2332" s="97" t="n"/>
      <c r="N2332" s="98" t="inlineStr">
        <is>
          <t>27×105</t>
        </is>
      </c>
      <c r="O2332" s="99">
        <f>F2332</f>
        <v/>
      </c>
      <c r="P2332" s="99">
        <f>SUM(I2332)</f>
        <v/>
      </c>
      <c r="Q2332" s="117" t="n"/>
      <c r="R2332" s="118" t="n"/>
      <c r="S2332" s="118" t="n"/>
      <c r="T2332" s="119" t="n"/>
      <c r="U2332" s="120" t="n"/>
      <c r="V2332" s="120" t="n"/>
      <c r="W2332" s="121" t="n"/>
      <c r="X2332" s="122" t="n"/>
      <c r="Y2332" s="122" t="n"/>
      <c r="Z2332" s="143" t="n"/>
      <c r="AA2332" s="140" t="n"/>
      <c r="AB2332" s="140" t="n"/>
      <c r="AC2332" s="144" t="n"/>
      <c r="AD2332" s="142" t="n"/>
      <c r="AE2332" s="142" t="n"/>
    </row>
    <row r="2333" ht="15" customHeight="1" thickBot="1">
      <c r="B2333" s="88" t="inlineStr">
        <is>
          <t>45M5Z11L-L</t>
        </is>
      </c>
      <c r="C2333" s="89">
        <f>SUMIF(数量表!D:H,B2333,数量表!H:H)</f>
        <v/>
      </c>
      <c r="D2333" s="89" t="n">
        <v>27</v>
      </c>
      <c r="E2333" s="89" t="n">
        <v>105</v>
      </c>
      <c r="F2333" s="90" t="n">
        <v>2307</v>
      </c>
      <c r="G2333" s="89" t="n"/>
      <c r="H2333" s="91" t="n">
        <v>1</v>
      </c>
      <c r="I2333" s="213">
        <f>C2333*H2333</f>
        <v/>
      </c>
      <c r="J2333" s="29" t="n"/>
      <c r="K2333" s="96" t="n"/>
      <c r="L2333" s="97" t="n"/>
      <c r="M2333" s="97" t="n"/>
      <c r="N2333" s="98" t="inlineStr">
        <is>
          <t>27×105</t>
        </is>
      </c>
      <c r="O2333" s="99">
        <f>F2333</f>
        <v/>
      </c>
      <c r="P2333" s="99">
        <f>SUM(I2333)</f>
        <v/>
      </c>
      <c r="Q2333" s="117" t="n"/>
      <c r="R2333" s="118" t="n"/>
      <c r="S2333" s="118" t="n"/>
      <c r="T2333" s="119" t="n"/>
      <c r="U2333" s="120" t="n"/>
      <c r="V2333" s="120" t="n"/>
      <c r="W2333" s="121" t="n"/>
      <c r="X2333" s="122" t="n"/>
      <c r="Y2333" s="122" t="n"/>
      <c r="Z2333" s="143" t="n"/>
      <c r="AA2333" s="140" t="n"/>
      <c r="AB2333" s="140" t="n"/>
      <c r="AC2333" s="144" t="n"/>
      <c r="AD2333" s="142" t="n"/>
      <c r="AE2333" s="142" t="n"/>
    </row>
    <row r="2334">
      <c r="B2334" s="79" t="inlineStr">
        <is>
          <t>45M5Z11R</t>
        </is>
      </c>
      <c r="C2334" s="80">
        <f>SUMIF(数量表!D:H,B2334,数量表!H:H)</f>
        <v/>
      </c>
      <c r="D2334" s="80" t="n">
        <v>27</v>
      </c>
      <c r="E2334" s="80" t="n">
        <v>105</v>
      </c>
      <c r="F2334" s="81" t="n">
        <v>1104</v>
      </c>
      <c r="G2334" s="80" t="n"/>
      <c r="H2334" s="82" t="n">
        <v>1</v>
      </c>
      <c r="I2334" s="212">
        <f>C2334*H2334</f>
        <v/>
      </c>
      <c r="J2334" s="29" t="n"/>
      <c r="K2334" s="96" t="n"/>
      <c r="L2334" s="97" t="n"/>
      <c r="M2334" s="97" t="n"/>
      <c r="N2334" s="98" t="inlineStr">
        <is>
          <t>27×105</t>
        </is>
      </c>
      <c r="O2334" s="99">
        <f>F2334</f>
        <v/>
      </c>
      <c r="P2334" s="99">
        <f>SUM(I2334)</f>
        <v/>
      </c>
      <c r="Q2334" s="117" t="n"/>
      <c r="R2334" s="118" t="n"/>
      <c r="S2334" s="118" t="n"/>
      <c r="T2334" s="119" t="n"/>
      <c r="U2334" s="120" t="n"/>
      <c r="V2334" s="120" t="n"/>
      <c r="W2334" s="121" t="n"/>
      <c r="X2334" s="122" t="n"/>
      <c r="Y2334" s="122" t="n"/>
      <c r="Z2334" s="143" t="n"/>
      <c r="AA2334" s="140" t="n"/>
      <c r="AB2334" s="140" t="n"/>
      <c r="AC2334" s="144" t="n"/>
      <c r="AD2334" s="142" t="n"/>
      <c r="AE2334" s="142" t="n"/>
    </row>
    <row r="2335">
      <c r="B2335" s="85" t="inlineStr">
        <is>
          <t>45M5Z11R</t>
        </is>
      </c>
      <c r="C2335">
        <f>SUMIF(数量表!D:H,B2335,数量表!H:H)</f>
        <v/>
      </c>
      <c r="D2335" t="n">
        <v>27</v>
      </c>
      <c r="E2335" t="n">
        <v>105</v>
      </c>
      <c r="F2335" s="86" t="n">
        <v>760</v>
      </c>
      <c r="H2335" s="87" t="n">
        <v>1</v>
      </c>
      <c r="I2335" s="214">
        <f>C2335*H2335</f>
        <v/>
      </c>
      <c r="J2335" s="29" t="n"/>
      <c r="K2335" s="96" t="n"/>
      <c r="L2335" s="97" t="n"/>
      <c r="M2335" s="97" t="n"/>
      <c r="N2335" s="98" t="inlineStr">
        <is>
          <t>27×105</t>
        </is>
      </c>
      <c r="O2335" s="99">
        <f>F2335</f>
        <v/>
      </c>
      <c r="P2335" s="99">
        <f>SUM(I2335)</f>
        <v/>
      </c>
      <c r="Q2335" s="117" t="n"/>
      <c r="R2335" s="118" t="n"/>
      <c r="S2335" s="118" t="n"/>
      <c r="T2335" s="119" t="n"/>
      <c r="U2335" s="120" t="n"/>
      <c r="V2335" s="120" t="n"/>
      <c r="W2335" s="121" t="n"/>
      <c r="X2335" s="122" t="n"/>
      <c r="Y2335" s="122" t="n"/>
      <c r="Z2335" s="143" t="n"/>
      <c r="AA2335" s="140" t="n"/>
      <c r="AB2335" s="140" t="n"/>
      <c r="AC2335" s="144" t="n"/>
      <c r="AD2335" s="142" t="n"/>
      <c r="AE2335" s="142" t="n"/>
    </row>
    <row r="2336">
      <c r="B2336" s="85" t="inlineStr">
        <is>
          <t>45M5Z11R</t>
        </is>
      </c>
      <c r="C2336">
        <f>SUMIF(数量表!D:H,B2336,数量表!H:H)</f>
        <v/>
      </c>
      <c r="D2336" t="n">
        <v>27</v>
      </c>
      <c r="E2336" t="n">
        <v>105</v>
      </c>
      <c r="F2336" s="86" t="n">
        <v>787</v>
      </c>
      <c r="H2336" s="87" t="n">
        <v>1</v>
      </c>
      <c r="I2336" s="214">
        <f>C2336*H2336</f>
        <v/>
      </c>
      <c r="J2336" s="29" t="n"/>
      <c r="K2336" s="96" t="n"/>
      <c r="L2336" s="97" t="n"/>
      <c r="M2336" s="97" t="n"/>
      <c r="N2336" s="98" t="inlineStr">
        <is>
          <t>27×105</t>
        </is>
      </c>
      <c r="O2336" s="99">
        <f>F2336</f>
        <v/>
      </c>
      <c r="P2336" s="99">
        <f>SUM(I2336)</f>
        <v/>
      </c>
      <c r="Q2336" s="117" t="n"/>
      <c r="R2336" s="118" t="n"/>
      <c r="S2336" s="118" t="n"/>
      <c r="T2336" s="119" t="n"/>
      <c r="U2336" s="120" t="n"/>
      <c r="V2336" s="120" t="n"/>
      <c r="W2336" s="121" t="n"/>
      <c r="X2336" s="122" t="n"/>
      <c r="Y2336" s="122" t="n"/>
      <c r="Z2336" s="143" t="n"/>
      <c r="AA2336" s="140" t="n"/>
      <c r="AB2336" s="140" t="n"/>
      <c r="AC2336" s="144" t="n"/>
      <c r="AD2336" s="142" t="n"/>
      <c r="AE2336" s="142" t="n"/>
    </row>
    <row r="2337">
      <c r="B2337" s="85" t="inlineStr">
        <is>
          <t>45M5Z11R</t>
        </is>
      </c>
      <c r="C2337">
        <f>SUMIF(数量表!D:H,B2337,数量表!H:H)</f>
        <v/>
      </c>
      <c r="D2337" t="n">
        <v>27</v>
      </c>
      <c r="E2337" t="n">
        <v>105</v>
      </c>
      <c r="F2337" s="86" t="n">
        <v>1176</v>
      </c>
      <c r="H2337" s="87" t="n">
        <v>2</v>
      </c>
      <c r="I2337" s="214">
        <f>C2337*H2337</f>
        <v/>
      </c>
      <c r="J2337" s="29" t="n"/>
      <c r="K2337" s="96" t="n"/>
      <c r="L2337" s="97" t="n"/>
      <c r="M2337" s="97" t="n"/>
      <c r="N2337" s="98" t="inlineStr">
        <is>
          <t>27×105</t>
        </is>
      </c>
      <c r="O2337" s="99">
        <f>F2337</f>
        <v/>
      </c>
      <c r="P2337" s="99">
        <f>SUM(I2337)</f>
        <v/>
      </c>
      <c r="Q2337" s="117" t="n"/>
      <c r="R2337" s="118" t="n"/>
      <c r="S2337" s="118" t="n"/>
      <c r="T2337" s="119" t="n"/>
      <c r="U2337" s="120" t="n"/>
      <c r="V2337" s="120" t="n"/>
      <c r="W2337" s="121" t="n"/>
      <c r="X2337" s="122" t="n"/>
      <c r="Y2337" s="122" t="n"/>
      <c r="Z2337" s="143" t="n"/>
      <c r="AA2337" s="140" t="n"/>
      <c r="AB2337" s="140" t="n"/>
      <c r="AC2337" s="144" t="n"/>
      <c r="AD2337" s="142" t="n"/>
      <c r="AE2337" s="142" t="n"/>
    </row>
    <row r="2338" ht="15" customHeight="1" thickBot="1">
      <c r="B2338" s="88" t="inlineStr">
        <is>
          <t>45M5Z11R</t>
        </is>
      </c>
      <c r="C2338" s="89">
        <f>SUMIF(数量表!D:H,B2338,数量表!H:H)</f>
        <v/>
      </c>
      <c r="D2338" s="89" t="n">
        <v>27</v>
      </c>
      <c r="E2338" s="89" t="n">
        <v>105</v>
      </c>
      <c r="F2338" s="90" t="n">
        <v>2307</v>
      </c>
      <c r="G2338" s="89" t="n"/>
      <c r="H2338" s="91" t="n">
        <v>1</v>
      </c>
      <c r="I2338" s="213">
        <f>C2338*H2338</f>
        <v/>
      </c>
      <c r="J2338" s="29" t="n"/>
      <c r="K2338" s="96" t="n"/>
      <c r="L2338" s="97" t="n"/>
      <c r="M2338" s="97" t="n"/>
      <c r="N2338" s="98" t="inlineStr">
        <is>
          <t>27×105</t>
        </is>
      </c>
      <c r="O2338" s="99">
        <f>F2338</f>
        <v/>
      </c>
      <c r="P2338" s="99">
        <f>SUM(I2338)</f>
        <v/>
      </c>
      <c r="Q2338" s="117" t="n"/>
      <c r="R2338" s="118" t="n"/>
      <c r="S2338" s="118" t="n"/>
      <c r="T2338" s="119" t="n"/>
      <c r="U2338" s="120" t="n"/>
      <c r="V2338" s="120" t="n"/>
      <c r="W2338" s="121" t="n"/>
      <c r="X2338" s="122" t="n"/>
      <c r="Y2338" s="122" t="n"/>
      <c r="Z2338" s="143" t="n"/>
      <c r="AA2338" s="140" t="n"/>
      <c r="AB2338" s="140" t="n"/>
      <c r="AC2338" s="144" t="n"/>
      <c r="AD2338" s="142" t="n"/>
      <c r="AE2338" s="142" t="n"/>
    </row>
    <row r="2339">
      <c r="B2339" s="79" t="inlineStr">
        <is>
          <t>45M5Z11-R</t>
        </is>
      </c>
      <c r="C2339" s="80">
        <f>SUMIF(数量表!D:H,B2339,数量表!H:H)</f>
        <v/>
      </c>
      <c r="D2339" s="80" t="n">
        <v>27</v>
      </c>
      <c r="E2339" s="80" t="n">
        <v>105</v>
      </c>
      <c r="F2339" s="81" t="n">
        <v>1104</v>
      </c>
      <c r="G2339" s="80" t="n"/>
      <c r="H2339" s="82" t="n">
        <v>1</v>
      </c>
      <c r="I2339" s="212">
        <f>C2339*H2339</f>
        <v/>
      </c>
      <c r="J2339" s="29" t="n"/>
      <c r="K2339" s="96" t="n"/>
      <c r="L2339" s="97" t="n"/>
      <c r="M2339" s="97" t="n"/>
      <c r="N2339" s="98" t="inlineStr">
        <is>
          <t>27×105</t>
        </is>
      </c>
      <c r="O2339" s="99">
        <f>F2339</f>
        <v/>
      </c>
      <c r="P2339" s="99">
        <f>SUM(I2339)</f>
        <v/>
      </c>
      <c r="Q2339" s="117" t="n"/>
      <c r="R2339" s="118" t="n"/>
      <c r="S2339" s="118" t="n"/>
      <c r="T2339" s="119" t="n"/>
      <c r="U2339" s="120" t="n"/>
      <c r="V2339" s="120" t="n"/>
      <c r="W2339" s="121" t="n"/>
      <c r="X2339" s="122" t="n"/>
      <c r="Y2339" s="122" t="n"/>
      <c r="Z2339" s="143" t="n"/>
      <c r="AA2339" s="140" t="n"/>
      <c r="AB2339" s="140" t="n"/>
      <c r="AC2339" s="144" t="n"/>
      <c r="AD2339" s="142" t="n"/>
      <c r="AE2339" s="142" t="n"/>
    </row>
    <row r="2340">
      <c r="B2340" s="85" t="inlineStr">
        <is>
          <t>45M5Z11-R</t>
        </is>
      </c>
      <c r="C2340">
        <f>SUMIF(数量表!D:H,B2340,数量表!H:H)</f>
        <v/>
      </c>
      <c r="D2340" t="n">
        <v>27</v>
      </c>
      <c r="E2340" t="n">
        <v>105</v>
      </c>
      <c r="F2340" s="86" t="n">
        <v>800</v>
      </c>
      <c r="H2340" s="87" t="n">
        <v>2</v>
      </c>
      <c r="I2340" s="214">
        <f>C2340*H2340</f>
        <v/>
      </c>
      <c r="J2340" s="29" t="n"/>
      <c r="K2340" s="96" t="n"/>
      <c r="L2340" s="97" t="n"/>
      <c r="M2340" s="97" t="n"/>
      <c r="N2340" s="98" t="inlineStr">
        <is>
          <t>27×105</t>
        </is>
      </c>
      <c r="O2340" s="99">
        <f>F2340</f>
        <v/>
      </c>
      <c r="P2340" s="99">
        <f>SUM(I2340)</f>
        <v/>
      </c>
      <c r="Q2340" s="117" t="n"/>
      <c r="R2340" s="118" t="n"/>
      <c r="S2340" s="118" t="n"/>
      <c r="T2340" s="119" t="n"/>
      <c r="U2340" s="120" t="n"/>
      <c r="V2340" s="120" t="n"/>
      <c r="W2340" s="121" t="n"/>
      <c r="X2340" s="122" t="n"/>
      <c r="Y2340" s="122" t="n"/>
      <c r="Z2340" s="143" t="n"/>
      <c r="AA2340" s="140" t="n"/>
      <c r="AB2340" s="140" t="n"/>
      <c r="AC2340" s="144" t="n"/>
      <c r="AD2340" s="142" t="n"/>
      <c r="AE2340" s="142" t="n"/>
    </row>
    <row r="2341" ht="15" customHeight="1" thickBot="1">
      <c r="B2341" s="88" t="inlineStr">
        <is>
          <t>45M5Z11-R</t>
        </is>
      </c>
      <c r="C2341" s="89">
        <f>SUMIF(数量表!D:H,B2341,数量表!H:H)</f>
        <v/>
      </c>
      <c r="D2341" s="89" t="n">
        <v>27</v>
      </c>
      <c r="E2341" s="89" t="n">
        <v>105</v>
      </c>
      <c r="F2341" s="90" t="n">
        <v>1176</v>
      </c>
      <c r="G2341" s="89" t="n"/>
      <c r="H2341" s="91" t="n">
        <v>2</v>
      </c>
      <c r="I2341" s="213">
        <f>C2341*H2341</f>
        <v/>
      </c>
      <c r="J2341" s="29" t="n"/>
      <c r="K2341" s="96" t="n"/>
      <c r="L2341" s="97" t="n"/>
      <c r="M2341" s="97" t="n"/>
      <c r="N2341" s="98" t="inlineStr">
        <is>
          <t>27×105</t>
        </is>
      </c>
      <c r="O2341" s="99">
        <f>F2341</f>
        <v/>
      </c>
      <c r="P2341" s="99">
        <f>SUM(I2341)</f>
        <v/>
      </c>
      <c r="Q2341" s="117" t="n"/>
      <c r="R2341" s="118" t="n"/>
      <c r="S2341" s="118" t="n"/>
      <c r="T2341" s="119" t="n"/>
      <c r="U2341" s="120" t="n"/>
      <c r="V2341" s="120" t="n"/>
      <c r="W2341" s="121" t="n"/>
      <c r="X2341" s="122" t="n"/>
      <c r="Y2341" s="122" t="n"/>
      <c r="Z2341" s="143" t="n"/>
      <c r="AA2341" s="140" t="n"/>
      <c r="AB2341" s="140" t="n"/>
      <c r="AC2341" s="144" t="n"/>
      <c r="AD2341" s="142" t="n"/>
      <c r="AE2341" s="142" t="n"/>
    </row>
    <row r="2342">
      <c r="B2342" s="79" t="inlineStr">
        <is>
          <t>45M5Z11R-R</t>
        </is>
      </c>
      <c r="C2342" s="80">
        <f>SUMIF(数量表!D:H,B2342,数量表!H:H)</f>
        <v/>
      </c>
      <c r="D2342" s="80" t="n">
        <v>27</v>
      </c>
      <c r="E2342" s="80" t="n">
        <v>105</v>
      </c>
      <c r="F2342" s="81" t="n">
        <v>1104</v>
      </c>
      <c r="G2342" s="80" t="n"/>
      <c r="H2342" s="82" t="n">
        <v>1</v>
      </c>
      <c r="I2342" s="212">
        <f>C2342*H2342</f>
        <v/>
      </c>
      <c r="J2342" s="29" t="n"/>
      <c r="K2342" s="96" t="n"/>
      <c r="L2342" s="97" t="n"/>
      <c r="M2342" s="97" t="n"/>
      <c r="N2342" s="98" t="inlineStr">
        <is>
          <t>27×105</t>
        </is>
      </c>
      <c r="O2342" s="99">
        <f>F2342</f>
        <v/>
      </c>
      <c r="P2342" s="99">
        <f>SUM(I2342)</f>
        <v/>
      </c>
      <c r="Q2342" s="117" t="n"/>
      <c r="R2342" s="118" t="n"/>
      <c r="S2342" s="118" t="n"/>
      <c r="T2342" s="119" t="n"/>
      <c r="U2342" s="120" t="n"/>
      <c r="V2342" s="120" t="n"/>
      <c r="W2342" s="121" t="n"/>
      <c r="X2342" s="122" t="n"/>
      <c r="Y2342" s="122" t="n"/>
      <c r="Z2342" s="143" t="n"/>
      <c r="AA2342" s="140" t="n"/>
      <c r="AB2342" s="140" t="n"/>
      <c r="AC2342" s="144" t="n"/>
      <c r="AD2342" s="142" t="n"/>
      <c r="AE2342" s="142" t="n"/>
    </row>
    <row r="2343">
      <c r="B2343" s="85" t="inlineStr">
        <is>
          <t>45M5Z11R-R</t>
        </is>
      </c>
      <c r="C2343">
        <f>SUMIF(数量表!D:H,B2343,数量表!H:H)</f>
        <v/>
      </c>
      <c r="D2343" t="n">
        <v>27</v>
      </c>
      <c r="E2343" t="n">
        <v>105</v>
      </c>
      <c r="F2343" s="86" t="n">
        <v>760</v>
      </c>
      <c r="H2343" s="87" t="n">
        <v>1</v>
      </c>
      <c r="I2343" s="214">
        <f>C2343*H2343</f>
        <v/>
      </c>
      <c r="J2343" s="29" t="n"/>
      <c r="K2343" s="96" t="n"/>
      <c r="L2343" s="97" t="n"/>
      <c r="M2343" s="97" t="n"/>
      <c r="N2343" s="98" t="inlineStr">
        <is>
          <t>27×105</t>
        </is>
      </c>
      <c r="O2343" s="99">
        <f>F2343</f>
        <v/>
      </c>
      <c r="P2343" s="99">
        <f>SUM(I2343)</f>
        <v/>
      </c>
      <c r="Q2343" s="117" t="n"/>
      <c r="R2343" s="118" t="n"/>
      <c r="S2343" s="118" t="n"/>
      <c r="T2343" s="119" t="n"/>
      <c r="U2343" s="120" t="n"/>
      <c r="V2343" s="120" t="n"/>
      <c r="W2343" s="121" t="n"/>
      <c r="X2343" s="122" t="n"/>
      <c r="Y2343" s="122" t="n"/>
      <c r="Z2343" s="143" t="n"/>
      <c r="AA2343" s="140" t="n"/>
      <c r="AB2343" s="140" t="n"/>
      <c r="AC2343" s="144" t="n"/>
      <c r="AD2343" s="142" t="n"/>
      <c r="AE2343" s="142" t="n"/>
    </row>
    <row r="2344">
      <c r="B2344" s="85" t="inlineStr">
        <is>
          <t>45M5Z11R-R</t>
        </is>
      </c>
      <c r="C2344">
        <f>SUMIF(数量表!D:H,B2344,数量表!H:H)</f>
        <v/>
      </c>
      <c r="D2344" t="n">
        <v>27</v>
      </c>
      <c r="E2344" t="n">
        <v>105</v>
      </c>
      <c r="F2344" s="86" t="n">
        <v>787</v>
      </c>
      <c r="H2344" s="87" t="n">
        <v>1</v>
      </c>
      <c r="I2344" s="214">
        <f>C2344*H2344</f>
        <v/>
      </c>
      <c r="J2344" s="29" t="n"/>
      <c r="K2344" s="96" t="n"/>
      <c r="L2344" s="97" t="n"/>
      <c r="M2344" s="97" t="n"/>
      <c r="N2344" s="98" t="inlineStr">
        <is>
          <t>27×105</t>
        </is>
      </c>
      <c r="O2344" s="99">
        <f>F2344</f>
        <v/>
      </c>
      <c r="P2344" s="99">
        <f>SUM(I2344)</f>
        <v/>
      </c>
      <c r="Q2344" s="117" t="n"/>
      <c r="R2344" s="118" t="n"/>
      <c r="S2344" s="118" t="n"/>
      <c r="T2344" s="119" t="n"/>
      <c r="U2344" s="120" t="n"/>
      <c r="V2344" s="120" t="n"/>
      <c r="W2344" s="121" t="n"/>
      <c r="X2344" s="122" t="n"/>
      <c r="Y2344" s="122" t="n"/>
      <c r="Z2344" s="143" t="n"/>
      <c r="AA2344" s="140" t="n"/>
      <c r="AB2344" s="140" t="n"/>
      <c r="AC2344" s="144" t="n"/>
      <c r="AD2344" s="142" t="n"/>
      <c r="AE2344" s="142" t="n"/>
    </row>
    <row r="2345">
      <c r="B2345" s="85" t="inlineStr">
        <is>
          <t>45M5Z11R-R</t>
        </is>
      </c>
      <c r="C2345">
        <f>SUMIF(数量表!D:H,B2345,数量表!H:H)</f>
        <v/>
      </c>
      <c r="D2345" t="n">
        <v>27</v>
      </c>
      <c r="E2345" t="n">
        <v>105</v>
      </c>
      <c r="F2345" s="86" t="n">
        <v>1176</v>
      </c>
      <c r="H2345" s="87" t="n">
        <v>2</v>
      </c>
      <c r="I2345" s="214">
        <f>C2345*H2345</f>
        <v/>
      </c>
      <c r="J2345" s="29" t="n"/>
      <c r="K2345" s="96" t="n"/>
      <c r="L2345" s="97" t="n"/>
      <c r="M2345" s="97" t="n"/>
      <c r="N2345" s="98" t="inlineStr">
        <is>
          <t>27×105</t>
        </is>
      </c>
      <c r="O2345" s="99">
        <f>F2345</f>
        <v/>
      </c>
      <c r="P2345" s="99">
        <f>SUM(I2345)</f>
        <v/>
      </c>
      <c r="Q2345" s="117" t="n"/>
      <c r="R2345" s="118" t="n"/>
      <c r="S2345" s="118" t="n"/>
      <c r="T2345" s="119" t="n"/>
      <c r="U2345" s="120" t="n"/>
      <c r="V2345" s="120" t="n"/>
      <c r="W2345" s="121" t="n"/>
      <c r="X2345" s="122" t="n"/>
      <c r="Y2345" s="122" t="n"/>
      <c r="Z2345" s="143" t="n"/>
      <c r="AA2345" s="140" t="n"/>
      <c r="AB2345" s="140" t="n"/>
      <c r="AC2345" s="144" t="n"/>
      <c r="AD2345" s="142" t="n"/>
      <c r="AE2345" s="142" t="n"/>
    </row>
    <row r="2346" ht="15" customHeight="1" thickBot="1">
      <c r="B2346" s="88" t="inlineStr">
        <is>
          <t>45M5Z11R-R</t>
        </is>
      </c>
      <c r="C2346" s="89">
        <f>SUMIF(数量表!D:H,B2346,数量表!H:H)</f>
        <v/>
      </c>
      <c r="D2346" s="89" t="n">
        <v>27</v>
      </c>
      <c r="E2346" s="89" t="n">
        <v>105</v>
      </c>
      <c r="F2346" s="90" t="n">
        <v>2307</v>
      </c>
      <c r="G2346" s="89" t="n"/>
      <c r="H2346" s="91" t="n">
        <v>1</v>
      </c>
      <c r="I2346" s="213">
        <f>C2346*H2346</f>
        <v/>
      </c>
      <c r="J2346" s="29" t="n"/>
      <c r="K2346" s="96" t="n"/>
      <c r="L2346" s="97" t="n"/>
      <c r="M2346" s="97" t="n"/>
      <c r="N2346" s="98" t="inlineStr">
        <is>
          <t>27×105</t>
        </is>
      </c>
      <c r="O2346" s="99">
        <f>F2346</f>
        <v/>
      </c>
      <c r="P2346" s="99">
        <f>SUM(I2346)</f>
        <v/>
      </c>
      <c r="Q2346" s="117" t="n"/>
      <c r="R2346" s="118" t="n"/>
      <c r="S2346" s="118" t="n"/>
      <c r="T2346" s="119" t="n"/>
      <c r="U2346" s="120" t="n"/>
      <c r="V2346" s="120" t="n"/>
      <c r="W2346" s="121" t="n"/>
      <c r="X2346" s="122" t="n"/>
      <c r="Y2346" s="122" t="n"/>
      <c r="Z2346" s="143" t="n"/>
      <c r="AA2346" s="140" t="n"/>
      <c r="AB2346" s="140" t="n"/>
      <c r="AC2346" s="144" t="n"/>
      <c r="AD2346" s="142" t="n"/>
      <c r="AE2346" s="142" t="n"/>
    </row>
    <row r="2347" ht="15" customHeight="1" thickBot="1">
      <c r="B2347" s="83" t="inlineStr">
        <is>
          <t>45M4ZH11</t>
        </is>
      </c>
      <c r="C2347" s="7">
        <f>SUMIF(数量表!D:H,B2347,数量表!H:H)</f>
        <v/>
      </c>
      <c r="D2347" s="7" t="n">
        <v>27</v>
      </c>
      <c r="E2347" s="7" t="n">
        <v>105</v>
      </c>
      <c r="F2347" s="84" t="n">
        <v>345</v>
      </c>
      <c r="G2347" s="7" t="n"/>
      <c r="H2347" s="21" t="n">
        <v>2</v>
      </c>
      <c r="I2347" s="217">
        <f>C2347*H2347</f>
        <v/>
      </c>
      <c r="J2347" s="29" t="n"/>
      <c r="K2347" s="96" t="n"/>
      <c r="L2347" s="97" t="n"/>
      <c r="M2347" s="97" t="n"/>
      <c r="N2347" s="98" t="inlineStr">
        <is>
          <t>27×105</t>
        </is>
      </c>
      <c r="O2347" s="99">
        <f>F2347</f>
        <v/>
      </c>
      <c r="P2347" s="99">
        <f>SUM(I2347)</f>
        <v/>
      </c>
      <c r="Q2347" s="117" t="n"/>
      <c r="R2347" s="118" t="n"/>
      <c r="S2347" s="118" t="n"/>
      <c r="T2347" s="119" t="n"/>
      <c r="U2347" s="120" t="n"/>
      <c r="V2347" s="120" t="n"/>
      <c r="W2347" s="121" t="n"/>
      <c r="X2347" s="122" t="n"/>
      <c r="Y2347" s="122" t="n"/>
      <c r="Z2347" s="143" t="n"/>
      <c r="AA2347" s="140" t="n"/>
      <c r="AB2347" s="140" t="n"/>
      <c r="AC2347" s="144" t="n"/>
      <c r="AD2347" s="142" t="n"/>
      <c r="AE2347" s="142" t="n"/>
    </row>
    <row r="2348">
      <c r="B2348" s="79" t="inlineStr">
        <is>
          <t>45M4ZH11L</t>
        </is>
      </c>
      <c r="C2348" s="80">
        <f>SUMIF(数量表!D:H,B2348,数量表!H:H)</f>
        <v/>
      </c>
      <c r="D2348" s="80" t="n">
        <v>27</v>
      </c>
      <c r="E2348" s="80" t="n">
        <v>105</v>
      </c>
      <c r="F2348" s="81" t="n">
        <v>332</v>
      </c>
      <c r="G2348" s="80" t="n"/>
      <c r="H2348" s="82" t="n">
        <v>2</v>
      </c>
      <c r="I2348" s="212">
        <f>C2348*H2348</f>
        <v/>
      </c>
      <c r="J2348" s="29" t="n"/>
      <c r="K2348" s="96" t="n"/>
      <c r="L2348" s="97" t="n"/>
      <c r="M2348" s="97" t="n"/>
      <c r="N2348" s="98" t="inlineStr">
        <is>
          <t>27×105</t>
        </is>
      </c>
      <c r="O2348" s="99">
        <f>F2348</f>
        <v/>
      </c>
      <c r="P2348" s="99">
        <f>SUM(I2348)</f>
        <v/>
      </c>
      <c r="Q2348" s="117" t="n"/>
      <c r="R2348" s="118" t="n"/>
      <c r="S2348" s="118" t="n"/>
      <c r="T2348" s="119" t="n"/>
      <c r="U2348" s="120" t="n"/>
      <c r="V2348" s="120" t="n"/>
      <c r="W2348" s="121" t="n"/>
      <c r="X2348" s="122" t="n"/>
      <c r="Y2348" s="122" t="n"/>
      <c r="Z2348" s="143" t="n"/>
      <c r="AA2348" s="140" t="n"/>
      <c r="AB2348" s="140" t="n"/>
      <c r="AC2348" s="144" t="n"/>
      <c r="AD2348" s="142" t="n"/>
      <c r="AE2348" s="142" t="n"/>
    </row>
    <row r="2349">
      <c r="B2349" s="85" t="inlineStr">
        <is>
          <t>45M4ZH11L</t>
        </is>
      </c>
      <c r="C2349">
        <f>SUMIF(数量表!D:H,B2349,数量表!H:H)</f>
        <v/>
      </c>
      <c r="D2349" t="n">
        <v>27</v>
      </c>
      <c r="E2349" t="n">
        <v>105</v>
      </c>
      <c r="F2349" s="86" t="n">
        <v>712</v>
      </c>
      <c r="H2349" s="87" t="n">
        <v>1</v>
      </c>
      <c r="I2349" s="214">
        <f>C2349*H2349</f>
        <v/>
      </c>
      <c r="J2349" s="29" t="n"/>
      <c r="K2349" s="96" t="n"/>
      <c r="L2349" s="97" t="n"/>
      <c r="M2349" s="97" t="n"/>
      <c r="N2349" s="98" t="inlineStr">
        <is>
          <t>27×105</t>
        </is>
      </c>
      <c r="O2349" s="99">
        <f>F2349</f>
        <v/>
      </c>
      <c r="P2349" s="99">
        <f>SUM(I2349)</f>
        <v/>
      </c>
      <c r="Q2349" s="117" t="n"/>
      <c r="R2349" s="118" t="n"/>
      <c r="S2349" s="118" t="n"/>
      <c r="T2349" s="119" t="n"/>
      <c r="U2349" s="120" t="n"/>
      <c r="V2349" s="120" t="n"/>
      <c r="W2349" s="121" t="n"/>
      <c r="X2349" s="122" t="n"/>
      <c r="Y2349" s="122" t="n"/>
      <c r="Z2349" s="143" t="n"/>
      <c r="AA2349" s="140" t="n"/>
      <c r="AB2349" s="140" t="n"/>
      <c r="AC2349" s="144" t="n"/>
      <c r="AD2349" s="142" t="n"/>
      <c r="AE2349" s="142" t="n"/>
    </row>
    <row r="2350" ht="15" customHeight="1" thickBot="1">
      <c r="B2350" s="88" t="inlineStr">
        <is>
          <t>45M4ZH11L</t>
        </is>
      </c>
      <c r="C2350" s="89">
        <f>SUMIF(数量表!D:H,B2350,数量表!H:H)</f>
        <v/>
      </c>
      <c r="D2350" s="89" t="n">
        <v>27</v>
      </c>
      <c r="E2350" s="89" t="n">
        <v>105</v>
      </c>
      <c r="F2350" s="90" t="n">
        <v>356</v>
      </c>
      <c r="G2350" s="89" t="n"/>
      <c r="H2350" s="91" t="n">
        <v>1</v>
      </c>
      <c r="I2350" s="213">
        <f>C2350*H2350</f>
        <v/>
      </c>
      <c r="J2350" s="29" t="n"/>
      <c r="K2350" s="96" t="n"/>
      <c r="L2350" s="97" t="n"/>
      <c r="M2350" s="97" t="n"/>
      <c r="N2350" s="98" t="inlineStr">
        <is>
          <t>27×105</t>
        </is>
      </c>
      <c r="O2350" s="99">
        <f>F2350</f>
        <v/>
      </c>
      <c r="P2350" s="99">
        <f>SUM(I2350)</f>
        <v/>
      </c>
      <c r="Q2350" s="117" t="n"/>
      <c r="R2350" s="118" t="n"/>
      <c r="S2350" s="118" t="n"/>
      <c r="T2350" s="119" t="n"/>
      <c r="U2350" s="120" t="n"/>
      <c r="V2350" s="120" t="n"/>
      <c r="W2350" s="121" t="n"/>
      <c r="X2350" s="122" t="n"/>
      <c r="Y2350" s="122" t="n"/>
      <c r="Z2350" s="143" t="n"/>
      <c r="AA2350" s="140" t="n"/>
      <c r="AB2350" s="140" t="n"/>
      <c r="AC2350" s="144" t="n"/>
      <c r="AD2350" s="142" t="n"/>
      <c r="AE2350" s="142" t="n"/>
    </row>
    <row r="2351">
      <c r="B2351" s="79" t="inlineStr">
        <is>
          <t>45M4ZH11R</t>
        </is>
      </c>
      <c r="C2351" s="80">
        <f>SUMIF(数量表!D:H,B2351,数量表!H:H)</f>
        <v/>
      </c>
      <c r="D2351" s="80" t="n">
        <v>27</v>
      </c>
      <c r="E2351" s="80" t="n">
        <v>105</v>
      </c>
      <c r="F2351" s="81" t="n">
        <v>332</v>
      </c>
      <c r="G2351" s="80" t="n"/>
      <c r="H2351" s="82" t="n">
        <v>2</v>
      </c>
      <c r="I2351" s="212">
        <f>C2351*H2351</f>
        <v/>
      </c>
      <c r="J2351" s="29" t="n"/>
      <c r="K2351" s="96" t="n"/>
      <c r="L2351" s="97" t="n"/>
      <c r="M2351" s="97" t="n"/>
      <c r="N2351" s="98" t="inlineStr">
        <is>
          <t>27×105</t>
        </is>
      </c>
      <c r="O2351" s="99">
        <f>F2351</f>
        <v/>
      </c>
      <c r="P2351" s="99">
        <f>SUM(I2351)</f>
        <v/>
      </c>
      <c r="Q2351" s="117" t="n"/>
      <c r="R2351" s="118" t="n"/>
      <c r="S2351" s="118" t="n"/>
      <c r="T2351" s="119" t="n"/>
      <c r="U2351" s="120" t="n"/>
      <c r="V2351" s="120" t="n"/>
      <c r="W2351" s="121" t="n"/>
      <c r="X2351" s="122" t="n"/>
      <c r="Y2351" s="122" t="n"/>
      <c r="Z2351" s="143" t="n"/>
      <c r="AA2351" s="140" t="n"/>
      <c r="AB2351" s="140" t="n"/>
      <c r="AC2351" s="144" t="n"/>
      <c r="AD2351" s="142" t="n"/>
      <c r="AE2351" s="142" t="n"/>
    </row>
    <row r="2352">
      <c r="B2352" s="85" t="inlineStr">
        <is>
          <t>45M4ZH11R</t>
        </is>
      </c>
      <c r="C2352">
        <f>SUMIF(数量表!D:H,B2352,数量表!H:H)</f>
        <v/>
      </c>
      <c r="D2352" t="n">
        <v>27</v>
      </c>
      <c r="E2352" t="n">
        <v>105</v>
      </c>
      <c r="F2352" s="86" t="n">
        <v>712</v>
      </c>
      <c r="H2352" s="87" t="n">
        <v>1</v>
      </c>
      <c r="I2352" s="214">
        <f>C2352*H2352</f>
        <v/>
      </c>
      <c r="J2352" s="29" t="n"/>
      <c r="K2352" s="96" t="n"/>
      <c r="L2352" s="97" t="n"/>
      <c r="M2352" s="97" t="n"/>
      <c r="N2352" s="98" t="inlineStr">
        <is>
          <t>27×105</t>
        </is>
      </c>
      <c r="O2352" s="99">
        <f>F2352</f>
        <v/>
      </c>
      <c r="P2352" s="99">
        <f>SUM(I2352)</f>
        <v/>
      </c>
      <c r="Q2352" s="117" t="n"/>
      <c r="R2352" s="118" t="n"/>
      <c r="S2352" s="118" t="n"/>
      <c r="T2352" s="119" t="n"/>
      <c r="U2352" s="120" t="n"/>
      <c r="V2352" s="120" t="n"/>
      <c r="W2352" s="121" t="n"/>
      <c r="X2352" s="122" t="n"/>
      <c r="Y2352" s="122" t="n"/>
      <c r="Z2352" s="143" t="n"/>
      <c r="AA2352" s="140" t="n"/>
      <c r="AB2352" s="140" t="n"/>
      <c r="AC2352" s="144" t="n"/>
      <c r="AD2352" s="142" t="n"/>
      <c r="AE2352" s="142" t="n"/>
    </row>
    <row r="2353" ht="15" customHeight="1" thickBot="1">
      <c r="B2353" s="88" t="inlineStr">
        <is>
          <t>45M4ZH11R</t>
        </is>
      </c>
      <c r="C2353" s="89">
        <f>SUMIF(数量表!D:H,B2353,数量表!H:H)</f>
        <v/>
      </c>
      <c r="D2353" s="89" t="n">
        <v>27</v>
      </c>
      <c r="E2353" s="89" t="n">
        <v>105</v>
      </c>
      <c r="F2353" s="90" t="n">
        <v>356</v>
      </c>
      <c r="G2353" s="89" t="n"/>
      <c r="H2353" s="91" t="n">
        <v>1</v>
      </c>
      <c r="I2353" s="213">
        <f>C2353*H2353</f>
        <v/>
      </c>
      <c r="J2353" s="29" t="n"/>
      <c r="K2353" s="96" t="n"/>
      <c r="L2353" s="97" t="n"/>
      <c r="M2353" s="97" t="n"/>
      <c r="N2353" s="98" t="inlineStr">
        <is>
          <t>27×105</t>
        </is>
      </c>
      <c r="O2353" s="99">
        <f>F2353</f>
        <v/>
      </c>
      <c r="P2353" s="99">
        <f>SUM(I2353)</f>
        <v/>
      </c>
      <c r="Q2353" s="117" t="n"/>
      <c r="R2353" s="118" t="n"/>
      <c r="S2353" s="118" t="n"/>
      <c r="T2353" s="119" t="n"/>
      <c r="U2353" s="120" t="n"/>
      <c r="V2353" s="120" t="n"/>
      <c r="W2353" s="121" t="n"/>
      <c r="X2353" s="122" t="n"/>
      <c r="Y2353" s="122" t="n"/>
      <c r="Z2353" s="143" t="n"/>
      <c r="AA2353" s="140" t="n"/>
      <c r="AB2353" s="140" t="n"/>
      <c r="AC2353" s="144" t="n"/>
      <c r="AD2353" s="142" t="n"/>
      <c r="AE2353" s="142" t="n"/>
    </row>
    <row r="2354" ht="15" customHeight="1" thickBot="1">
      <c r="B2354" s="83" t="inlineStr">
        <is>
          <t>45M5ZH11</t>
        </is>
      </c>
      <c r="C2354" s="7">
        <f>SUMIF(数量表!D:H,B2354,数量表!H:H)</f>
        <v/>
      </c>
      <c r="D2354" s="7" t="n">
        <v>27</v>
      </c>
      <c r="E2354" s="7" t="n">
        <v>105</v>
      </c>
      <c r="F2354" s="84" t="n">
        <v>345</v>
      </c>
      <c r="G2354" s="7" t="n"/>
      <c r="H2354" s="21" t="n">
        <v>2</v>
      </c>
      <c r="I2354" s="217">
        <f>C2354*H2354</f>
        <v/>
      </c>
      <c r="J2354" s="29" t="n"/>
      <c r="K2354" s="96" t="n"/>
      <c r="L2354" s="97" t="n"/>
      <c r="M2354" s="97" t="n"/>
      <c r="N2354" s="98" t="inlineStr">
        <is>
          <t>27×105</t>
        </is>
      </c>
      <c r="O2354" s="99">
        <f>F2354</f>
        <v/>
      </c>
      <c r="P2354" s="99">
        <f>SUM(I2354)</f>
        <v/>
      </c>
      <c r="Q2354" s="117" t="n"/>
      <c r="R2354" s="118" t="n"/>
      <c r="S2354" s="118" t="n"/>
      <c r="T2354" s="119" t="n"/>
      <c r="U2354" s="120" t="n"/>
      <c r="V2354" s="120" t="n"/>
      <c r="W2354" s="121" t="n"/>
      <c r="X2354" s="122" t="n"/>
      <c r="Y2354" s="122" t="n"/>
      <c r="Z2354" s="143" t="n"/>
      <c r="AA2354" s="140" t="n"/>
      <c r="AB2354" s="140" t="n"/>
      <c r="AC2354" s="144" t="n"/>
      <c r="AD2354" s="142" t="n"/>
      <c r="AE2354" s="142" t="n"/>
    </row>
    <row r="2355">
      <c r="B2355" s="79" t="inlineStr">
        <is>
          <t>45M5ZH11L</t>
        </is>
      </c>
      <c r="C2355" s="80">
        <f>SUMIF(数量表!D:H,B2355,数量表!H:H)</f>
        <v/>
      </c>
      <c r="D2355" s="80" t="n">
        <v>27</v>
      </c>
      <c r="E2355" s="80" t="n">
        <v>105</v>
      </c>
      <c r="F2355" s="81" t="n">
        <v>332</v>
      </c>
      <c r="G2355" s="80" t="n"/>
      <c r="H2355" s="82" t="n">
        <v>2</v>
      </c>
      <c r="I2355" s="212">
        <f>C2355*H2355</f>
        <v/>
      </c>
      <c r="J2355" s="29" t="n"/>
      <c r="K2355" s="96" t="n"/>
      <c r="L2355" s="97" t="n"/>
      <c r="M2355" s="97" t="n"/>
      <c r="N2355" s="98" t="inlineStr">
        <is>
          <t>27×105</t>
        </is>
      </c>
      <c r="O2355" s="99">
        <f>F2355</f>
        <v/>
      </c>
      <c r="P2355" s="99">
        <f>SUM(I2355)</f>
        <v/>
      </c>
      <c r="Q2355" s="117" t="n"/>
      <c r="R2355" s="118" t="n"/>
      <c r="S2355" s="118" t="n"/>
      <c r="T2355" s="119" t="n"/>
      <c r="U2355" s="120" t="n"/>
      <c r="V2355" s="120" t="n"/>
      <c r="W2355" s="121" t="n"/>
      <c r="X2355" s="122" t="n"/>
      <c r="Y2355" s="122" t="n"/>
      <c r="Z2355" s="143" t="n"/>
      <c r="AA2355" s="140" t="n"/>
      <c r="AB2355" s="140" t="n"/>
      <c r="AC2355" s="144" t="n"/>
      <c r="AD2355" s="142" t="n"/>
      <c r="AE2355" s="142" t="n"/>
    </row>
    <row r="2356" ht="15" customHeight="1" thickBot="1">
      <c r="B2356" s="88" t="inlineStr">
        <is>
          <t>45M5ZH11L</t>
        </is>
      </c>
      <c r="C2356" s="89">
        <f>SUMIF(数量表!D:H,B2356,数量表!H:H)</f>
        <v/>
      </c>
      <c r="D2356" s="89" t="n">
        <v>27</v>
      </c>
      <c r="E2356" s="89" t="n">
        <v>105</v>
      </c>
      <c r="F2356" s="90" t="n">
        <v>1104</v>
      </c>
      <c r="G2356" s="89" t="n"/>
      <c r="H2356" s="91" t="n">
        <v>1</v>
      </c>
      <c r="I2356" s="213">
        <f>C2356*H2356</f>
        <v/>
      </c>
      <c r="J2356" s="29" t="n"/>
      <c r="K2356" s="96" t="n"/>
      <c r="L2356" s="97" t="n"/>
      <c r="M2356" s="97" t="n"/>
      <c r="N2356" s="98" t="inlineStr">
        <is>
          <t>27×105</t>
        </is>
      </c>
      <c r="O2356" s="99">
        <f>F2356</f>
        <v/>
      </c>
      <c r="P2356" s="99">
        <f>SUM(I2356)</f>
        <v/>
      </c>
      <c r="Q2356" s="117" t="n"/>
      <c r="R2356" s="118" t="n"/>
      <c r="S2356" s="118" t="n"/>
      <c r="T2356" s="119" t="n"/>
      <c r="U2356" s="120" t="n"/>
      <c r="V2356" s="120" t="n"/>
      <c r="W2356" s="121" t="n"/>
      <c r="X2356" s="122" t="n"/>
      <c r="Y2356" s="122" t="n"/>
      <c r="Z2356" s="143" t="n"/>
      <c r="AA2356" s="140" t="n"/>
      <c r="AB2356" s="140" t="n"/>
      <c r="AC2356" s="144" t="n"/>
      <c r="AD2356" s="142" t="n"/>
      <c r="AE2356" s="142" t="n"/>
    </row>
    <row r="2357">
      <c r="B2357" s="79" t="inlineStr">
        <is>
          <t>45M5ZH11R</t>
        </is>
      </c>
      <c r="C2357" s="80">
        <f>SUMIF(数量表!D:H,B2357,数量表!H:H)</f>
        <v/>
      </c>
      <c r="D2357" s="80" t="n">
        <v>27</v>
      </c>
      <c r="E2357" s="80" t="n">
        <v>105</v>
      </c>
      <c r="F2357" s="81" t="n">
        <v>332</v>
      </c>
      <c r="G2357" s="80" t="inlineStr">
        <is>
          <t>×</t>
        </is>
      </c>
      <c r="H2357" s="82" t="n">
        <v>2</v>
      </c>
      <c r="I2357" s="212">
        <f>C2357*H2357</f>
        <v/>
      </c>
      <c r="J2357" s="29" t="n"/>
      <c r="K2357" s="96" t="n"/>
      <c r="L2357" s="97" t="n"/>
      <c r="M2357" s="97" t="n"/>
      <c r="N2357" s="98" t="inlineStr">
        <is>
          <t>27×105</t>
        </is>
      </c>
      <c r="O2357" s="99">
        <f>F2357</f>
        <v/>
      </c>
      <c r="P2357" s="99">
        <f>SUM(I2357)</f>
        <v/>
      </c>
      <c r="Q2357" s="117" t="n"/>
      <c r="R2357" s="118" t="n"/>
      <c r="S2357" s="118" t="n"/>
      <c r="T2357" s="119" t="n"/>
      <c r="U2357" s="120" t="n"/>
      <c r="V2357" s="120" t="n"/>
      <c r="W2357" s="121" t="n"/>
      <c r="X2357" s="122" t="n"/>
      <c r="Y2357" s="122" t="n"/>
      <c r="Z2357" s="143" t="n"/>
      <c r="AA2357" s="140" t="n"/>
      <c r="AB2357" s="140" t="n"/>
      <c r="AC2357" s="144" t="n"/>
      <c r="AD2357" s="142" t="n"/>
      <c r="AE2357" s="142" t="n"/>
    </row>
    <row r="2358" ht="15" customHeight="1" thickBot="1">
      <c r="B2358" s="88" t="inlineStr">
        <is>
          <t>45M5ZH11R</t>
        </is>
      </c>
      <c r="C2358" s="89">
        <f>SUMIF(数量表!D:H,B2358,数量表!H:H)</f>
        <v/>
      </c>
      <c r="D2358" s="89" t="n">
        <v>27</v>
      </c>
      <c r="E2358" s="89" t="n">
        <v>105</v>
      </c>
      <c r="F2358" s="90" t="n">
        <v>1104</v>
      </c>
      <c r="G2358" s="89" t="inlineStr">
        <is>
          <t>×</t>
        </is>
      </c>
      <c r="H2358" s="91" t="n">
        <v>1</v>
      </c>
      <c r="I2358" s="213">
        <f>C2358*H2358</f>
        <v/>
      </c>
      <c r="J2358" s="29" t="n"/>
      <c r="K2358" s="96" t="n"/>
      <c r="L2358" s="97" t="n"/>
      <c r="M2358" s="97" t="n"/>
      <c r="N2358" s="98" t="inlineStr">
        <is>
          <t>27×105</t>
        </is>
      </c>
      <c r="O2358" s="99">
        <f>F2358</f>
        <v/>
      </c>
      <c r="P2358" s="99">
        <f>SUM(I2358)</f>
        <v/>
      </c>
      <c r="Q2358" s="117" t="n"/>
      <c r="R2358" s="118" t="n"/>
      <c r="S2358" s="118" t="n"/>
      <c r="T2358" s="119" t="n"/>
      <c r="U2358" s="120" t="n"/>
      <c r="V2358" s="120" t="n"/>
      <c r="W2358" s="121" t="n"/>
      <c r="X2358" s="122" t="n"/>
      <c r="Y2358" s="122" t="n"/>
      <c r="Z2358" s="143" t="n"/>
      <c r="AA2358" s="140" t="n"/>
      <c r="AB2358" s="140" t="n"/>
      <c r="AC2358" s="144" t="n"/>
      <c r="AD2358" s="142" t="n"/>
      <c r="AE2358" s="142" t="n"/>
    </row>
    <row r="2359" ht="15" customHeight="1" thickBot="1">
      <c r="B2359" s="83" t="inlineStr">
        <is>
          <t>45M4ZH09</t>
        </is>
      </c>
      <c r="C2359" s="7">
        <f>SUMIF(数量表!D:H,B2359,数量表!H:H)</f>
        <v/>
      </c>
      <c r="D2359" s="7" t="n">
        <v>27</v>
      </c>
      <c r="E2359" s="7" t="n">
        <v>105</v>
      </c>
      <c r="F2359" s="84" t="n">
        <v>345</v>
      </c>
      <c r="G2359" s="7" t="n"/>
      <c r="H2359" s="21" t="n">
        <v>2</v>
      </c>
      <c r="I2359" s="217">
        <f>C2359*H2359</f>
        <v/>
      </c>
      <c r="J2359" s="29" t="n"/>
      <c r="K2359" s="96" t="n"/>
      <c r="L2359" s="97" t="n"/>
      <c r="M2359" s="97" t="n"/>
      <c r="N2359" s="98" t="inlineStr">
        <is>
          <t>27×105</t>
        </is>
      </c>
      <c r="O2359" s="99">
        <f>F2359</f>
        <v/>
      </c>
      <c r="P2359" s="99">
        <f>SUM(I2359)</f>
        <v/>
      </c>
      <c r="Q2359" s="117" t="n"/>
      <c r="R2359" s="118" t="n"/>
      <c r="S2359" s="118" t="n"/>
      <c r="T2359" s="119" t="n"/>
      <c r="U2359" s="120" t="n"/>
      <c r="V2359" s="120" t="n"/>
      <c r="W2359" s="121" t="n"/>
      <c r="X2359" s="122" t="n"/>
      <c r="Y2359" s="122" t="n"/>
      <c r="Z2359" s="143" t="n"/>
      <c r="AA2359" s="140" t="n"/>
      <c r="AB2359" s="140" t="n"/>
      <c r="AC2359" s="144" t="n"/>
      <c r="AD2359" s="142" t="n"/>
      <c r="AE2359" s="142" t="n"/>
    </row>
    <row r="2360">
      <c r="B2360" s="79" t="inlineStr">
        <is>
          <t>45M4ZH09L</t>
        </is>
      </c>
      <c r="C2360" s="80">
        <f>SUMIF(数量表!D:H,B2360,数量表!H:H)</f>
        <v/>
      </c>
      <c r="D2360" s="80" t="n">
        <v>27</v>
      </c>
      <c r="E2360" s="80" t="n">
        <v>105</v>
      </c>
      <c r="F2360" s="81" t="n">
        <v>332</v>
      </c>
      <c r="G2360" s="80" t="n"/>
      <c r="H2360" s="82" t="n">
        <v>2</v>
      </c>
      <c r="I2360" s="212">
        <f>C2360*H2360</f>
        <v/>
      </c>
      <c r="J2360" s="29" t="n"/>
      <c r="K2360" s="96" t="n"/>
      <c r="L2360" s="97" t="n"/>
      <c r="M2360" s="97" t="n"/>
      <c r="N2360" s="98" t="inlineStr">
        <is>
          <t>27×105</t>
        </is>
      </c>
      <c r="O2360" s="99">
        <f>F2360</f>
        <v/>
      </c>
      <c r="P2360" s="99">
        <f>SUM(I2360)</f>
        <v/>
      </c>
      <c r="Q2360" s="117" t="n"/>
      <c r="R2360" s="118" t="n"/>
      <c r="S2360" s="118" t="n"/>
      <c r="T2360" s="119" t="n"/>
      <c r="U2360" s="120" t="n"/>
      <c r="V2360" s="120" t="n"/>
      <c r="W2360" s="121" t="n"/>
      <c r="X2360" s="122" t="n"/>
      <c r="Y2360" s="122" t="n"/>
      <c r="Z2360" s="143" t="n"/>
      <c r="AA2360" s="140" t="n"/>
      <c r="AB2360" s="140" t="n"/>
      <c r="AC2360" s="144" t="n"/>
      <c r="AD2360" s="142" t="n"/>
      <c r="AE2360" s="142" t="n"/>
    </row>
    <row r="2361">
      <c r="B2361" s="85" t="inlineStr">
        <is>
          <t>45M4ZH09L</t>
        </is>
      </c>
      <c r="C2361">
        <f>SUMIF(数量表!D:H,B2361,数量表!H:H)</f>
        <v/>
      </c>
      <c r="D2361" t="n">
        <v>27</v>
      </c>
      <c r="E2361" t="n">
        <v>105</v>
      </c>
      <c r="F2361" s="86" t="n">
        <v>912</v>
      </c>
      <c r="H2361" s="87" t="n">
        <v>1</v>
      </c>
      <c r="I2361" s="214">
        <f>C2361*H2361</f>
        <v/>
      </c>
      <c r="J2361" s="29" t="n"/>
      <c r="K2361" s="96" t="n"/>
      <c r="L2361" s="97" t="n"/>
      <c r="M2361" s="97" t="n"/>
      <c r="N2361" s="98" t="inlineStr">
        <is>
          <t>27×105</t>
        </is>
      </c>
      <c r="O2361" s="99">
        <f>F2361</f>
        <v/>
      </c>
      <c r="P2361" s="99">
        <f>SUM(I2361)</f>
        <v/>
      </c>
      <c r="Q2361" s="117" t="n"/>
      <c r="R2361" s="118" t="n"/>
      <c r="S2361" s="118" t="n"/>
      <c r="T2361" s="119" t="n"/>
      <c r="U2361" s="120" t="n"/>
      <c r="V2361" s="120" t="n"/>
      <c r="W2361" s="121" t="n"/>
      <c r="X2361" s="122" t="n"/>
      <c r="Y2361" s="122" t="n"/>
      <c r="Z2361" s="143" t="n"/>
      <c r="AA2361" s="140" t="n"/>
      <c r="AB2361" s="140" t="n"/>
      <c r="AC2361" s="144" t="n"/>
      <c r="AD2361" s="142" t="n"/>
      <c r="AE2361" s="142" t="n"/>
    </row>
    <row r="2362" ht="15" customHeight="1" thickBot="1">
      <c r="B2362" s="88" t="inlineStr">
        <is>
          <t>45M4ZH09L</t>
        </is>
      </c>
      <c r="C2362" s="89">
        <f>SUMIF(数量表!D:H,B2362,数量表!H:H)</f>
        <v/>
      </c>
      <c r="D2362" s="89" t="n">
        <v>27</v>
      </c>
      <c r="E2362" s="89" t="n">
        <v>105</v>
      </c>
      <c r="F2362" s="90" t="n">
        <v>356</v>
      </c>
      <c r="G2362" s="89" t="n"/>
      <c r="H2362" s="91" t="n">
        <v>1</v>
      </c>
      <c r="I2362" s="213">
        <f>C2362*H2362</f>
        <v/>
      </c>
      <c r="J2362" s="29" t="n"/>
      <c r="K2362" s="96" t="n"/>
      <c r="L2362" s="97" t="n"/>
      <c r="M2362" s="97" t="n"/>
      <c r="N2362" s="98" t="inlineStr">
        <is>
          <t>27×105</t>
        </is>
      </c>
      <c r="O2362" s="99">
        <f>F2362</f>
        <v/>
      </c>
      <c r="P2362" s="99">
        <f>SUM(I2362)</f>
        <v/>
      </c>
      <c r="Q2362" s="117" t="n"/>
      <c r="R2362" s="118" t="n"/>
      <c r="S2362" s="118" t="n"/>
      <c r="T2362" s="119" t="n"/>
      <c r="U2362" s="120" t="n"/>
      <c r="V2362" s="120" t="n"/>
      <c r="W2362" s="121" t="n"/>
      <c r="X2362" s="122" t="n"/>
      <c r="Y2362" s="122" t="n"/>
      <c r="Z2362" s="143" t="n"/>
      <c r="AA2362" s="140" t="n"/>
      <c r="AB2362" s="140" t="n"/>
      <c r="AC2362" s="144" t="n"/>
      <c r="AD2362" s="142" t="n"/>
      <c r="AE2362" s="142" t="n"/>
    </row>
    <row r="2363">
      <c r="B2363" s="79" t="inlineStr">
        <is>
          <t>45M4ZH09R</t>
        </is>
      </c>
      <c r="C2363" s="80">
        <f>SUMIF(数量表!D:H,B2363,数量表!H:H)</f>
        <v/>
      </c>
      <c r="D2363" s="80" t="n">
        <v>27</v>
      </c>
      <c r="E2363" s="80" t="n">
        <v>105</v>
      </c>
      <c r="F2363" s="81" t="n">
        <v>332</v>
      </c>
      <c r="G2363" s="80" t="n"/>
      <c r="H2363" s="82" t="n">
        <v>2</v>
      </c>
      <c r="I2363" s="212">
        <f>C2363*H2363</f>
        <v/>
      </c>
      <c r="J2363" s="29" t="n"/>
      <c r="K2363" s="96" t="n"/>
      <c r="L2363" s="97" t="n"/>
      <c r="M2363" s="97" t="n"/>
      <c r="N2363" s="98" t="inlineStr">
        <is>
          <t>27×105</t>
        </is>
      </c>
      <c r="O2363" s="99">
        <f>F2363</f>
        <v/>
      </c>
      <c r="P2363" s="99">
        <f>SUM(I2363)</f>
        <v/>
      </c>
      <c r="Q2363" s="117" t="n"/>
      <c r="R2363" s="118" t="n"/>
      <c r="S2363" s="118" t="n"/>
      <c r="T2363" s="119" t="n"/>
      <c r="U2363" s="120" t="n"/>
      <c r="V2363" s="120" t="n"/>
      <c r="W2363" s="121" t="n"/>
      <c r="X2363" s="122" t="n"/>
      <c r="Y2363" s="122" t="n"/>
      <c r="Z2363" s="143" t="n"/>
      <c r="AA2363" s="140" t="n"/>
      <c r="AB2363" s="140" t="n"/>
      <c r="AC2363" s="144" t="n"/>
      <c r="AD2363" s="142" t="n"/>
      <c r="AE2363" s="142" t="n"/>
    </row>
    <row r="2364">
      <c r="B2364" s="85" t="inlineStr">
        <is>
          <t>45M4ZH09R</t>
        </is>
      </c>
      <c r="C2364">
        <f>SUMIF(数量表!D:H,B2364,数量表!H:H)</f>
        <v/>
      </c>
      <c r="D2364" t="n">
        <v>27</v>
      </c>
      <c r="E2364" t="n">
        <v>105</v>
      </c>
      <c r="F2364" s="86" t="n">
        <v>912</v>
      </c>
      <c r="H2364" s="87" t="n">
        <v>1</v>
      </c>
      <c r="I2364" s="214">
        <f>C2364*H2364</f>
        <v/>
      </c>
      <c r="J2364" s="29" t="n"/>
      <c r="K2364" s="96" t="n"/>
      <c r="L2364" s="97" t="n"/>
      <c r="M2364" s="97" t="n"/>
      <c r="N2364" s="98" t="inlineStr">
        <is>
          <t>27×105</t>
        </is>
      </c>
      <c r="O2364" s="99">
        <f>F2364</f>
        <v/>
      </c>
      <c r="P2364" s="99">
        <f>SUM(I2364)</f>
        <v/>
      </c>
      <c r="Q2364" s="117" t="n"/>
      <c r="R2364" s="118" t="n"/>
      <c r="S2364" s="118" t="n"/>
      <c r="T2364" s="119" t="n"/>
      <c r="U2364" s="120" t="n"/>
      <c r="V2364" s="120" t="n"/>
      <c r="W2364" s="121" t="n"/>
      <c r="X2364" s="122" t="n"/>
      <c r="Y2364" s="122" t="n"/>
      <c r="Z2364" s="143" t="n"/>
      <c r="AA2364" s="140" t="n"/>
      <c r="AB2364" s="140" t="n"/>
      <c r="AC2364" s="144" t="n"/>
      <c r="AD2364" s="142" t="n"/>
      <c r="AE2364" s="142" t="n"/>
    </row>
    <row r="2365" ht="15" customHeight="1" thickBot="1">
      <c r="B2365" s="88" t="inlineStr">
        <is>
          <t>45M4ZH09R</t>
        </is>
      </c>
      <c r="C2365" s="89">
        <f>SUMIF(数量表!D:H,B2365,数量表!H:H)</f>
        <v/>
      </c>
      <c r="D2365" s="89" t="n">
        <v>27</v>
      </c>
      <c r="E2365" s="89" t="n">
        <v>105</v>
      </c>
      <c r="F2365" s="90" t="n">
        <v>356</v>
      </c>
      <c r="G2365" s="89" t="n"/>
      <c r="H2365" s="91" t="n">
        <v>1</v>
      </c>
      <c r="I2365" s="213">
        <f>C2365*H2365</f>
        <v/>
      </c>
      <c r="J2365" s="29" t="n"/>
      <c r="K2365" s="96" t="n"/>
      <c r="L2365" s="97" t="n"/>
      <c r="M2365" s="97" t="n"/>
      <c r="N2365" s="98" t="inlineStr">
        <is>
          <t>27×105</t>
        </is>
      </c>
      <c r="O2365" s="99">
        <f>F2365</f>
        <v/>
      </c>
      <c r="P2365" s="99">
        <f>SUM(I2365)</f>
        <v/>
      </c>
      <c r="Q2365" s="117" t="n"/>
      <c r="R2365" s="118" t="n"/>
      <c r="S2365" s="118" t="n"/>
      <c r="T2365" s="119" t="n"/>
      <c r="U2365" s="120" t="n"/>
      <c r="V2365" s="120" t="n"/>
      <c r="W2365" s="121" t="n"/>
      <c r="X2365" s="122" t="n"/>
      <c r="Y2365" s="122" t="n"/>
      <c r="Z2365" s="143" t="n"/>
      <c r="AA2365" s="140" t="n"/>
      <c r="AB2365" s="140" t="n"/>
      <c r="AC2365" s="144" t="n"/>
      <c r="AD2365" s="142" t="n"/>
      <c r="AE2365" s="142" t="n"/>
    </row>
    <row r="2366">
      <c r="B2366" s="79" t="inlineStr">
        <is>
          <t>68M4Z11</t>
        </is>
      </c>
      <c r="C2366" s="80">
        <f>SUMIF(数量表!D:H,B2366,数量表!H:H)</f>
        <v/>
      </c>
      <c r="D2366" s="80" t="n">
        <v>27</v>
      </c>
      <c r="E2366" s="80" t="n">
        <v>105</v>
      </c>
      <c r="F2366" s="81" t="n">
        <v>587</v>
      </c>
      <c r="G2366" s="80" t="n"/>
      <c r="H2366" s="82" t="n">
        <v>1</v>
      </c>
      <c r="I2366" s="212">
        <f>C2366*H2366</f>
        <v/>
      </c>
      <c r="J2366" s="29" t="n"/>
      <c r="K2366" s="96" t="n"/>
      <c r="L2366" s="97" t="n"/>
      <c r="M2366" s="97" t="n"/>
      <c r="N2366" s="98" t="inlineStr">
        <is>
          <t>27×105</t>
        </is>
      </c>
      <c r="O2366" s="99">
        <f>F2366</f>
        <v/>
      </c>
      <c r="P2366" s="99">
        <f>SUM(I2366)</f>
        <v/>
      </c>
      <c r="Q2366" s="117" t="n"/>
      <c r="R2366" s="118" t="n"/>
      <c r="S2366" s="118" t="n"/>
      <c r="T2366" s="119" t="n"/>
      <c r="U2366" s="120" t="n"/>
      <c r="V2366" s="120" t="n"/>
      <c r="W2366" s="121" t="n"/>
      <c r="X2366" s="122" t="n"/>
      <c r="Y2366" s="122" t="n"/>
      <c r="Z2366" s="143" t="n"/>
      <c r="AA2366" s="140" t="n"/>
      <c r="AB2366" s="140" t="n"/>
      <c r="AC2366" s="144" t="n"/>
      <c r="AD2366" s="142" t="n"/>
      <c r="AE2366" s="142" t="n"/>
    </row>
    <row r="2367">
      <c r="B2367" s="85" t="inlineStr">
        <is>
          <t>68M4Z11</t>
        </is>
      </c>
      <c r="C2367">
        <f>SUMIF(数量表!D:H,B2367,数量表!H:H)</f>
        <v/>
      </c>
      <c r="D2367" t="n">
        <v>27</v>
      </c>
      <c r="E2367" t="n">
        <v>105</v>
      </c>
      <c r="F2367" s="86" t="n">
        <v>800</v>
      </c>
      <c r="H2367" s="87" t="n">
        <v>2</v>
      </c>
      <c r="I2367" s="214">
        <f>C2367*H2367</f>
        <v/>
      </c>
      <c r="J2367" s="29" t="n"/>
      <c r="K2367" s="96" t="n"/>
      <c r="L2367" s="97" t="n"/>
      <c r="M2367" s="97" t="n"/>
      <c r="N2367" s="98" t="inlineStr">
        <is>
          <t>27×105</t>
        </is>
      </c>
      <c r="O2367" s="99">
        <f>F2367</f>
        <v/>
      </c>
      <c r="P2367" s="99">
        <f>SUM(I2367)</f>
        <v/>
      </c>
      <c r="Q2367" s="117" t="n"/>
      <c r="R2367" s="118" t="n"/>
      <c r="S2367" s="118" t="n"/>
      <c r="T2367" s="119" t="n"/>
      <c r="U2367" s="120" t="n"/>
      <c r="V2367" s="120" t="n"/>
      <c r="W2367" s="121" t="n"/>
      <c r="X2367" s="122" t="n"/>
      <c r="Y2367" s="122" t="n"/>
      <c r="Z2367" s="143" t="n"/>
      <c r="AA2367" s="140" t="n"/>
      <c r="AB2367" s="140" t="n"/>
      <c r="AC2367" s="144" t="n"/>
      <c r="AD2367" s="142" t="n"/>
      <c r="AE2367" s="142" t="n"/>
    </row>
    <row r="2368">
      <c r="B2368" s="85" t="inlineStr">
        <is>
          <t>68M4Z11</t>
        </is>
      </c>
      <c r="C2368">
        <f>SUMIF(数量表!D:H,B2368,数量表!H:H)</f>
        <v/>
      </c>
      <c r="D2368" t="n">
        <v>27</v>
      </c>
      <c r="E2368" t="n">
        <v>105</v>
      </c>
      <c r="F2368" s="86" t="n">
        <v>1176</v>
      </c>
      <c r="H2368" s="87" t="n">
        <v>2</v>
      </c>
      <c r="I2368" s="214">
        <f>C2368*H2368</f>
        <v/>
      </c>
      <c r="J2368" s="29" t="n"/>
      <c r="K2368" s="96" t="n"/>
      <c r="L2368" s="97" t="n"/>
      <c r="M2368" s="97" t="n"/>
      <c r="N2368" s="98" t="inlineStr">
        <is>
          <t>27×105</t>
        </is>
      </c>
      <c r="O2368" s="99">
        <f>F2368</f>
        <v/>
      </c>
      <c r="P2368" s="99">
        <f>SUM(I2368)</f>
        <v/>
      </c>
      <c r="Q2368" s="117" t="n"/>
      <c r="R2368" s="118" t="n"/>
      <c r="S2368" s="118" t="n"/>
      <c r="T2368" s="119" t="n"/>
      <c r="U2368" s="120" t="n"/>
      <c r="V2368" s="120" t="n"/>
      <c r="W2368" s="121" t="n"/>
      <c r="X2368" s="122" t="n"/>
      <c r="Y2368" s="122" t="n"/>
      <c r="Z2368" s="143" t="n"/>
      <c r="AA2368" s="140" t="n"/>
      <c r="AB2368" s="140" t="n"/>
      <c r="AC2368" s="144" t="n"/>
      <c r="AD2368" s="142" t="n"/>
      <c r="AE2368" s="142" t="n"/>
    </row>
    <row r="2369" ht="15" customHeight="1" thickBot="1">
      <c r="B2369" s="88" t="inlineStr">
        <is>
          <t>68M4Z11</t>
        </is>
      </c>
      <c r="C2369" s="89">
        <f>SUMIF(数量表!D:H,B2369,数量表!H:H)</f>
        <v/>
      </c>
      <c r="D2369" s="89" t="n">
        <v>27</v>
      </c>
      <c r="E2369" s="89" t="n">
        <v>105</v>
      </c>
      <c r="F2369" s="90" t="n">
        <v>356</v>
      </c>
      <c r="G2369" s="89" t="n"/>
      <c r="H2369" s="91" t="n">
        <v>1</v>
      </c>
      <c r="I2369" s="213">
        <f>C2369*H2369</f>
        <v/>
      </c>
      <c r="J2369" s="29" t="n"/>
      <c r="K2369" s="96" t="n"/>
      <c r="L2369" s="97" t="n"/>
      <c r="M2369" s="97" t="n"/>
      <c r="N2369" s="98" t="inlineStr">
        <is>
          <t>27×105</t>
        </is>
      </c>
      <c r="O2369" s="99">
        <f>F2369</f>
        <v/>
      </c>
      <c r="P2369" s="99">
        <f>SUM(I2369)</f>
        <v/>
      </c>
      <c r="Q2369" s="117" t="n"/>
      <c r="R2369" s="118" t="n"/>
      <c r="S2369" s="118" t="n"/>
      <c r="T2369" s="119" t="n"/>
      <c r="U2369" s="120" t="n"/>
      <c r="V2369" s="120" t="n"/>
      <c r="W2369" s="121" t="n"/>
      <c r="X2369" s="122" t="n"/>
      <c r="Y2369" s="122" t="n"/>
      <c r="Z2369" s="143" t="n"/>
      <c r="AA2369" s="140" t="n"/>
      <c r="AB2369" s="140" t="n"/>
      <c r="AC2369" s="144" t="n"/>
      <c r="AD2369" s="142" t="n"/>
      <c r="AE2369" s="142" t="n"/>
    </row>
    <row r="2370">
      <c r="B2370" s="79" t="inlineStr">
        <is>
          <t>68M4Z11L</t>
        </is>
      </c>
      <c r="C2370" s="80">
        <f>SUMIF(数量表!D:H,B2370,数量表!H:H)</f>
        <v/>
      </c>
      <c r="D2370" s="80" t="n">
        <v>27</v>
      </c>
      <c r="E2370" s="80" t="n">
        <v>105</v>
      </c>
      <c r="F2370" s="81" t="n">
        <v>587</v>
      </c>
      <c r="G2370" s="80" t="n"/>
      <c r="H2370" s="82" t="n">
        <v>1</v>
      </c>
      <c r="I2370" s="212">
        <f>C2370*H2370</f>
        <v/>
      </c>
      <c r="J2370" s="29" t="n"/>
      <c r="K2370" s="96" t="n"/>
      <c r="L2370" s="97" t="n"/>
      <c r="M2370" s="97" t="n"/>
      <c r="N2370" s="98" t="inlineStr">
        <is>
          <t>27×105</t>
        </is>
      </c>
      <c r="O2370" s="99">
        <f>F2370</f>
        <v/>
      </c>
      <c r="P2370" s="99">
        <f>SUM(I2370)</f>
        <v/>
      </c>
      <c r="Q2370" s="117" t="n"/>
      <c r="R2370" s="118" t="n"/>
      <c r="S2370" s="118" t="n"/>
      <c r="T2370" s="119" t="n"/>
      <c r="U2370" s="120" t="n"/>
      <c r="V2370" s="120" t="n"/>
      <c r="W2370" s="121" t="n"/>
      <c r="X2370" s="122" t="n"/>
      <c r="Y2370" s="122" t="n"/>
      <c r="Z2370" s="143" t="n"/>
      <c r="AA2370" s="140" t="n"/>
      <c r="AB2370" s="140" t="n"/>
      <c r="AC2370" s="144" t="n"/>
      <c r="AD2370" s="142" t="n"/>
      <c r="AE2370" s="142" t="n"/>
    </row>
    <row r="2371">
      <c r="B2371" s="85" t="inlineStr">
        <is>
          <t>68M4Z11L</t>
        </is>
      </c>
      <c r="C2371">
        <f>SUMIF(数量表!D:H,B2371,数量表!H:H)</f>
        <v/>
      </c>
      <c r="D2371" t="n">
        <v>27</v>
      </c>
      <c r="E2371" t="n">
        <v>105</v>
      </c>
      <c r="F2371" s="86" t="n">
        <v>760</v>
      </c>
      <c r="H2371" s="87" t="n">
        <v>2</v>
      </c>
      <c r="I2371" s="214">
        <f>C2371*H2371</f>
        <v/>
      </c>
      <c r="J2371" s="29" t="n"/>
      <c r="K2371" s="96" t="n"/>
      <c r="L2371" s="97" t="n"/>
      <c r="M2371" s="97" t="n"/>
      <c r="N2371" s="98" t="inlineStr">
        <is>
          <t>27×105</t>
        </is>
      </c>
      <c r="O2371" s="99">
        <f>F2371</f>
        <v/>
      </c>
      <c r="P2371" s="99">
        <f>SUM(I2371)</f>
        <v/>
      </c>
      <c r="Q2371" s="117" t="n"/>
      <c r="R2371" s="118" t="n"/>
      <c r="S2371" s="118" t="n"/>
      <c r="T2371" s="119" t="n"/>
      <c r="U2371" s="120" t="n"/>
      <c r="V2371" s="120" t="n"/>
      <c r="W2371" s="121" t="n"/>
      <c r="X2371" s="122" t="n"/>
      <c r="Y2371" s="122" t="n"/>
      <c r="Z2371" s="143" t="n"/>
      <c r="AA2371" s="140" t="n"/>
      <c r="AB2371" s="140" t="n"/>
      <c r="AC2371" s="144" t="n"/>
      <c r="AD2371" s="142" t="n"/>
      <c r="AE2371" s="142" t="n"/>
    </row>
    <row r="2372">
      <c r="B2372" s="85" t="inlineStr">
        <is>
          <t>68M4Z11L</t>
        </is>
      </c>
      <c r="C2372">
        <f>SUMIF(数量表!D:H,B2372,数量表!H:H)</f>
        <v/>
      </c>
      <c r="D2372" t="n">
        <v>27</v>
      </c>
      <c r="E2372" t="n">
        <v>105</v>
      </c>
      <c r="F2372" s="86" t="n">
        <v>1176</v>
      </c>
      <c r="H2372" s="87" t="n">
        <v>2</v>
      </c>
      <c r="I2372" s="214">
        <f>C2372*H2372</f>
        <v/>
      </c>
      <c r="J2372" s="29" t="n"/>
      <c r="K2372" s="96" t="n"/>
      <c r="L2372" s="97" t="n"/>
      <c r="M2372" s="97" t="n"/>
      <c r="N2372" s="98" t="inlineStr">
        <is>
          <t>27×105</t>
        </is>
      </c>
      <c r="O2372" s="99">
        <f>F2372</f>
        <v/>
      </c>
      <c r="P2372" s="99">
        <f>SUM(I2372)</f>
        <v/>
      </c>
      <c r="Q2372" s="117" t="n"/>
      <c r="R2372" s="118" t="n"/>
      <c r="S2372" s="118" t="n"/>
      <c r="T2372" s="119" t="n"/>
      <c r="U2372" s="120" t="n"/>
      <c r="V2372" s="120" t="n"/>
      <c r="W2372" s="121" t="n"/>
      <c r="X2372" s="122" t="n"/>
      <c r="Y2372" s="122" t="n"/>
      <c r="Z2372" s="143" t="n"/>
      <c r="AA2372" s="140" t="n"/>
      <c r="AB2372" s="140" t="n"/>
      <c r="AC2372" s="144" t="n"/>
      <c r="AD2372" s="142" t="n"/>
      <c r="AE2372" s="142" t="n"/>
    </row>
    <row r="2373">
      <c r="B2373" s="85" t="inlineStr">
        <is>
          <t>68M4Z11L</t>
        </is>
      </c>
      <c r="C2373">
        <f>SUMIF(数量表!D:H,B2373,数量表!H:H)</f>
        <v/>
      </c>
      <c r="D2373" t="n">
        <v>27</v>
      </c>
      <c r="E2373" t="n">
        <v>105</v>
      </c>
      <c r="F2373" s="86" t="n">
        <v>356</v>
      </c>
      <c r="H2373" s="87" t="n">
        <v>1</v>
      </c>
      <c r="I2373" s="214">
        <f>C2373*H2373</f>
        <v/>
      </c>
      <c r="J2373" s="29" t="n"/>
      <c r="K2373" s="96" t="n"/>
      <c r="L2373" s="97" t="n"/>
      <c r="M2373" s="97" t="n"/>
      <c r="N2373" s="98" t="inlineStr">
        <is>
          <t>27×105</t>
        </is>
      </c>
      <c r="O2373" s="99">
        <f>F2373</f>
        <v/>
      </c>
      <c r="P2373" s="99">
        <f>SUM(I2373)</f>
        <v/>
      </c>
      <c r="Q2373" s="117" t="n"/>
      <c r="R2373" s="118" t="n"/>
      <c r="S2373" s="118" t="n"/>
      <c r="T2373" s="119" t="n"/>
      <c r="U2373" s="120" t="n"/>
      <c r="V2373" s="120" t="n"/>
      <c r="W2373" s="121" t="n"/>
      <c r="X2373" s="122" t="n"/>
      <c r="Y2373" s="122" t="n"/>
      <c r="Z2373" s="143" t="n"/>
      <c r="AA2373" s="140" t="n"/>
      <c r="AB2373" s="140" t="n"/>
      <c r="AC2373" s="144" t="n"/>
      <c r="AD2373" s="142" t="n"/>
      <c r="AE2373" s="142" t="n"/>
    </row>
    <row r="2374" ht="15" customHeight="1" thickBot="1">
      <c r="B2374" s="88" t="inlineStr">
        <is>
          <t>68M4Z11L</t>
        </is>
      </c>
      <c r="C2374" s="89">
        <f>SUMIF(数量表!D:H,B2374,数量表!H:H)</f>
        <v/>
      </c>
      <c r="D2374" s="89" t="n">
        <v>27</v>
      </c>
      <c r="E2374" s="89" t="n">
        <v>105</v>
      </c>
      <c r="F2374" s="90" t="n">
        <v>2173</v>
      </c>
      <c r="G2374" s="89" t="n"/>
      <c r="H2374" s="91" t="n">
        <v>1</v>
      </c>
      <c r="I2374" s="213">
        <f>C2374*H2374</f>
        <v/>
      </c>
      <c r="J2374" s="29" t="n"/>
      <c r="K2374" s="96" t="n"/>
      <c r="L2374" s="97" t="n"/>
      <c r="M2374" s="97" t="n"/>
      <c r="N2374" s="98" t="inlineStr">
        <is>
          <t>27×105</t>
        </is>
      </c>
      <c r="O2374" s="99">
        <f>F2374</f>
        <v/>
      </c>
      <c r="P2374" s="99">
        <f>SUM(I2374)</f>
        <v/>
      </c>
      <c r="Q2374" s="117" t="n"/>
      <c r="R2374" s="118" t="n"/>
      <c r="S2374" s="118" t="n"/>
      <c r="T2374" s="119" t="n"/>
      <c r="U2374" s="120" t="n"/>
      <c r="V2374" s="120" t="n"/>
      <c r="W2374" s="121" t="n"/>
      <c r="X2374" s="122" t="n"/>
      <c r="Y2374" s="122" t="n"/>
      <c r="Z2374" s="143" t="n"/>
      <c r="AA2374" s="140" t="n"/>
      <c r="AB2374" s="140" t="n"/>
      <c r="AC2374" s="144" t="n"/>
      <c r="AD2374" s="142" t="n"/>
      <c r="AE2374" s="142" t="n"/>
    </row>
    <row r="2375">
      <c r="B2375" s="79" t="inlineStr">
        <is>
          <t>68M4Z11-L</t>
        </is>
      </c>
      <c r="C2375" s="80">
        <f>SUMIF(数量表!D:H,B2375,数量表!H:H)</f>
        <v/>
      </c>
      <c r="D2375" s="80" t="n">
        <v>27</v>
      </c>
      <c r="E2375" s="80" t="n">
        <v>105</v>
      </c>
      <c r="F2375" s="81" t="n">
        <v>587</v>
      </c>
      <c r="G2375" s="80" t="n"/>
      <c r="H2375" s="82" t="n">
        <v>1</v>
      </c>
      <c r="I2375" s="212">
        <f>C2375*H2375</f>
        <v/>
      </c>
      <c r="J2375" s="29" t="n"/>
      <c r="K2375" s="96" t="n"/>
      <c r="L2375" s="97" t="n"/>
      <c r="M2375" s="97" t="n"/>
      <c r="N2375" s="98" t="inlineStr">
        <is>
          <t>27×106</t>
        </is>
      </c>
      <c r="O2375" s="99">
        <f>F2375</f>
        <v/>
      </c>
      <c r="P2375" s="99">
        <f>SUM(I2375)</f>
        <v/>
      </c>
      <c r="Q2375" s="117" t="n"/>
      <c r="R2375" s="118" t="n"/>
      <c r="S2375" s="118" t="n"/>
      <c r="T2375" s="119" t="n"/>
      <c r="U2375" s="120" t="n"/>
      <c r="V2375" s="120" t="n"/>
      <c r="W2375" s="121" t="n"/>
      <c r="X2375" s="122" t="n"/>
      <c r="Y2375" s="122" t="n"/>
      <c r="Z2375" s="143" t="n"/>
      <c r="AA2375" s="140" t="n"/>
      <c r="AB2375" s="140" t="n"/>
      <c r="AC2375" s="144" t="n"/>
      <c r="AD2375" s="142" t="n"/>
      <c r="AE2375" s="142" t="n"/>
    </row>
    <row r="2376">
      <c r="B2376" s="85" t="inlineStr">
        <is>
          <t>68M4Z11-L</t>
        </is>
      </c>
      <c r="C2376">
        <f>SUMIF(数量表!D:H,B2376,数量表!H:H)</f>
        <v/>
      </c>
      <c r="D2376" t="n">
        <v>27</v>
      </c>
      <c r="E2376" t="n">
        <v>105</v>
      </c>
      <c r="F2376" s="86" t="n">
        <v>800</v>
      </c>
      <c r="H2376" s="87" t="n">
        <v>2</v>
      </c>
      <c r="I2376" s="214">
        <f>C2376*H2376</f>
        <v/>
      </c>
      <c r="J2376" s="29" t="n"/>
      <c r="K2376" s="96" t="n"/>
      <c r="L2376" s="97" t="n"/>
      <c r="M2376" s="97" t="n"/>
      <c r="N2376" s="98" t="inlineStr">
        <is>
          <t>27×105</t>
        </is>
      </c>
      <c r="O2376" s="99">
        <f>F2376</f>
        <v/>
      </c>
      <c r="P2376" s="99">
        <f>SUM(I2376)</f>
        <v/>
      </c>
      <c r="Q2376" s="117" t="n"/>
      <c r="R2376" s="118" t="n"/>
      <c r="S2376" s="118" t="n"/>
      <c r="T2376" s="119" t="n"/>
      <c r="U2376" s="120" t="n"/>
      <c r="V2376" s="120" t="n"/>
      <c r="W2376" s="121" t="n"/>
      <c r="X2376" s="122" t="n"/>
      <c r="Y2376" s="122" t="n"/>
      <c r="Z2376" s="143" t="n"/>
      <c r="AA2376" s="140" t="n"/>
      <c r="AB2376" s="140" t="n"/>
      <c r="AC2376" s="144" t="n"/>
      <c r="AD2376" s="142" t="n"/>
      <c r="AE2376" s="142" t="n"/>
    </row>
    <row r="2377">
      <c r="B2377" s="85" t="inlineStr">
        <is>
          <t>68M4Z11-L</t>
        </is>
      </c>
      <c r="C2377">
        <f>SUMIF(数量表!D:H,B2377,数量表!H:H)</f>
        <v/>
      </c>
      <c r="D2377" t="n">
        <v>27</v>
      </c>
      <c r="E2377" t="n">
        <v>105</v>
      </c>
      <c r="F2377" s="86" t="n">
        <v>1176</v>
      </c>
      <c r="H2377" s="87" t="n">
        <v>2</v>
      </c>
      <c r="I2377" s="214">
        <f>C2377*H2377</f>
        <v/>
      </c>
      <c r="J2377" s="29" t="n"/>
      <c r="K2377" s="96" t="n"/>
      <c r="L2377" s="97" t="n"/>
      <c r="M2377" s="97" t="n"/>
      <c r="N2377" s="98" t="inlineStr">
        <is>
          <t>27×105</t>
        </is>
      </c>
      <c r="O2377" s="99">
        <f>F2377</f>
        <v/>
      </c>
      <c r="P2377" s="99">
        <f>SUM(I2377)</f>
        <v/>
      </c>
      <c r="Q2377" s="117" t="n"/>
      <c r="R2377" s="118" t="n"/>
      <c r="S2377" s="118" t="n"/>
      <c r="T2377" s="119" t="n"/>
      <c r="U2377" s="120" t="n"/>
      <c r="V2377" s="120" t="n"/>
      <c r="W2377" s="121" t="n"/>
      <c r="X2377" s="122" t="n"/>
      <c r="Y2377" s="122" t="n"/>
      <c r="Z2377" s="143" t="n"/>
      <c r="AA2377" s="140" t="n"/>
      <c r="AB2377" s="140" t="n"/>
      <c r="AC2377" s="144" t="n"/>
      <c r="AD2377" s="142" t="n"/>
      <c r="AE2377" s="142" t="n"/>
    </row>
    <row r="2378" ht="15" customHeight="1" thickBot="1">
      <c r="B2378" s="88" t="inlineStr">
        <is>
          <t>68M4Z11-L</t>
        </is>
      </c>
      <c r="C2378" s="89">
        <f>SUMIF(数量表!D:H,B2378,数量表!H:H)</f>
        <v/>
      </c>
      <c r="D2378" s="89" t="n">
        <v>27</v>
      </c>
      <c r="E2378" s="89" t="n">
        <v>105</v>
      </c>
      <c r="F2378" s="90" t="n">
        <v>356</v>
      </c>
      <c r="G2378" s="89" t="n"/>
      <c r="H2378" s="91" t="n">
        <v>1</v>
      </c>
      <c r="I2378" s="213">
        <f>C2378*H2378</f>
        <v/>
      </c>
      <c r="J2378" s="29" t="n"/>
      <c r="K2378" s="96" t="n"/>
      <c r="L2378" s="97" t="n"/>
      <c r="M2378" s="97" t="n"/>
      <c r="N2378" s="98" t="inlineStr">
        <is>
          <t>27×105</t>
        </is>
      </c>
      <c r="O2378" s="99">
        <f>F2378</f>
        <v/>
      </c>
      <c r="P2378" s="99">
        <f>SUM(I2378)</f>
        <v/>
      </c>
      <c r="Q2378" s="117" t="n"/>
      <c r="R2378" s="118" t="n"/>
      <c r="S2378" s="118" t="n"/>
      <c r="T2378" s="119" t="n"/>
      <c r="U2378" s="120" t="n"/>
      <c r="V2378" s="120" t="n"/>
      <c r="W2378" s="121" t="n"/>
      <c r="X2378" s="122" t="n"/>
      <c r="Y2378" s="122" t="n"/>
      <c r="Z2378" s="143" t="n"/>
      <c r="AA2378" s="140" t="n"/>
      <c r="AB2378" s="140" t="n"/>
      <c r="AC2378" s="144" t="n"/>
      <c r="AD2378" s="142" t="n"/>
      <c r="AE2378" s="142" t="n"/>
    </row>
    <row r="2379">
      <c r="B2379" s="79" t="inlineStr">
        <is>
          <t>68M4Z11L-L</t>
        </is>
      </c>
      <c r="C2379" s="80">
        <f>SUMIF(数量表!D:H,B2379,数量表!H:H)</f>
        <v/>
      </c>
      <c r="D2379" s="80" t="n">
        <v>27</v>
      </c>
      <c r="E2379" s="80" t="n">
        <v>105</v>
      </c>
      <c r="F2379" s="81" t="n">
        <v>587</v>
      </c>
      <c r="G2379" s="80" t="n"/>
      <c r="H2379" s="82" t="n">
        <v>1</v>
      </c>
      <c r="I2379" s="212">
        <f>C2379*H2379</f>
        <v/>
      </c>
      <c r="J2379" s="29" t="n"/>
      <c r="K2379" s="96" t="n"/>
      <c r="L2379" s="97" t="n"/>
      <c r="M2379" s="97" t="n"/>
      <c r="N2379" s="98" t="inlineStr">
        <is>
          <t>27×105</t>
        </is>
      </c>
      <c r="O2379" s="99">
        <f>F2379</f>
        <v/>
      </c>
      <c r="P2379" s="99">
        <f>SUM(I2379)</f>
        <v/>
      </c>
      <c r="Q2379" s="117" t="n"/>
      <c r="R2379" s="118" t="n"/>
      <c r="S2379" s="118" t="n"/>
      <c r="T2379" s="119" t="n"/>
      <c r="U2379" s="120" t="n"/>
      <c r="V2379" s="120" t="n"/>
      <c r="W2379" s="121" t="n"/>
      <c r="X2379" s="122" t="n"/>
      <c r="Y2379" s="122" t="n"/>
      <c r="Z2379" s="143" t="n"/>
      <c r="AA2379" s="140" t="n"/>
      <c r="AB2379" s="140" t="n"/>
      <c r="AC2379" s="144" t="n"/>
      <c r="AD2379" s="142" t="n"/>
      <c r="AE2379" s="142" t="n"/>
    </row>
    <row r="2380">
      <c r="B2380" s="85" t="inlineStr">
        <is>
          <t>68M4Z11L-L</t>
        </is>
      </c>
      <c r="C2380">
        <f>SUMIF(数量表!D:H,B2380,数量表!H:H)</f>
        <v/>
      </c>
      <c r="D2380" t="n">
        <v>27</v>
      </c>
      <c r="E2380" t="n">
        <v>105</v>
      </c>
      <c r="F2380" s="86" t="n">
        <v>760</v>
      </c>
      <c r="H2380" s="87" t="n">
        <v>2</v>
      </c>
      <c r="I2380" s="214">
        <f>C2380*H2380</f>
        <v/>
      </c>
      <c r="J2380" s="29" t="n"/>
      <c r="K2380" s="96" t="n"/>
      <c r="L2380" s="97" t="n"/>
      <c r="M2380" s="97" t="n"/>
      <c r="N2380" s="98" t="inlineStr">
        <is>
          <t>27×105</t>
        </is>
      </c>
      <c r="O2380" s="99">
        <f>F2380</f>
        <v/>
      </c>
      <c r="P2380" s="99">
        <f>SUM(I2380)</f>
        <v/>
      </c>
      <c r="Q2380" s="117" t="n"/>
      <c r="R2380" s="118" t="n"/>
      <c r="S2380" s="118" t="n"/>
      <c r="T2380" s="119" t="n"/>
      <c r="U2380" s="120" t="n"/>
      <c r="V2380" s="120" t="n"/>
      <c r="W2380" s="121" t="n"/>
      <c r="X2380" s="122" t="n"/>
      <c r="Y2380" s="122" t="n"/>
      <c r="Z2380" s="143" t="n"/>
      <c r="AA2380" s="140" t="n"/>
      <c r="AB2380" s="140" t="n"/>
      <c r="AC2380" s="144" t="n"/>
      <c r="AD2380" s="142" t="n"/>
      <c r="AE2380" s="142" t="n"/>
    </row>
    <row r="2381">
      <c r="B2381" s="85" t="inlineStr">
        <is>
          <t>68M4Z11L-L</t>
        </is>
      </c>
      <c r="C2381">
        <f>SUMIF(数量表!D:H,B2381,数量表!H:H)</f>
        <v/>
      </c>
      <c r="D2381" t="n">
        <v>27</v>
      </c>
      <c r="E2381" t="n">
        <v>105</v>
      </c>
      <c r="F2381" s="86" t="n">
        <v>1176</v>
      </c>
      <c r="H2381" s="87" t="n">
        <v>2</v>
      </c>
      <c r="I2381" s="214">
        <f>C2381*H2381</f>
        <v/>
      </c>
      <c r="J2381" s="29" t="n"/>
      <c r="K2381" s="96" t="n"/>
      <c r="L2381" s="97" t="n"/>
      <c r="M2381" s="97" t="n"/>
      <c r="N2381" s="98" t="inlineStr">
        <is>
          <t>27×105</t>
        </is>
      </c>
      <c r="O2381" s="99">
        <f>F2381</f>
        <v/>
      </c>
      <c r="P2381" s="99">
        <f>SUM(I2381)</f>
        <v/>
      </c>
      <c r="Q2381" s="117" t="n"/>
      <c r="R2381" s="118" t="n"/>
      <c r="S2381" s="118" t="n"/>
      <c r="T2381" s="119" t="n"/>
      <c r="U2381" s="120" t="n"/>
      <c r="V2381" s="120" t="n"/>
      <c r="W2381" s="121" t="n"/>
      <c r="X2381" s="122" t="n"/>
      <c r="Y2381" s="122" t="n"/>
      <c r="Z2381" s="143" t="n"/>
      <c r="AA2381" s="140" t="n"/>
      <c r="AB2381" s="140" t="n"/>
      <c r="AC2381" s="144" t="n"/>
      <c r="AD2381" s="142" t="n"/>
      <c r="AE2381" s="142" t="n"/>
    </row>
    <row r="2382">
      <c r="B2382" s="85" t="inlineStr">
        <is>
          <t>68M4Z11L-L</t>
        </is>
      </c>
      <c r="C2382">
        <f>SUMIF(数量表!D:H,B2382,数量表!H:H)</f>
        <v/>
      </c>
      <c r="D2382" t="n">
        <v>27</v>
      </c>
      <c r="E2382" t="n">
        <v>105</v>
      </c>
      <c r="F2382" s="86" t="n">
        <v>356</v>
      </c>
      <c r="H2382" s="87" t="n">
        <v>2</v>
      </c>
      <c r="I2382" s="214">
        <f>C2382*H2382</f>
        <v/>
      </c>
      <c r="J2382" s="29" t="n"/>
      <c r="K2382" s="96" t="n"/>
      <c r="L2382" s="97" t="n"/>
      <c r="M2382" s="97" t="n"/>
      <c r="N2382" s="98" t="inlineStr">
        <is>
          <t>27×105</t>
        </is>
      </c>
      <c r="O2382" s="99">
        <f>F2382</f>
        <v/>
      </c>
      <c r="P2382" s="99">
        <f>SUM(I2382)</f>
        <v/>
      </c>
      <c r="Q2382" s="117" t="n"/>
      <c r="R2382" s="118" t="n"/>
      <c r="S2382" s="118" t="n"/>
      <c r="T2382" s="119" t="n"/>
      <c r="U2382" s="120" t="n"/>
      <c r="V2382" s="120" t="n"/>
      <c r="W2382" s="121" t="n"/>
      <c r="X2382" s="122" t="n"/>
      <c r="Y2382" s="122" t="n"/>
      <c r="Z2382" s="143" t="n"/>
      <c r="AA2382" s="140" t="n"/>
      <c r="AB2382" s="140" t="n"/>
      <c r="AC2382" s="144" t="n"/>
      <c r="AD2382" s="142" t="n"/>
      <c r="AE2382" s="142" t="n"/>
    </row>
    <row r="2383" ht="15" customHeight="1" thickBot="1">
      <c r="B2383" s="88" t="inlineStr">
        <is>
          <t>68M4Z11L-L</t>
        </is>
      </c>
      <c r="C2383" s="89">
        <f>SUMIF(数量表!D:H,B2383,数量表!H:H)</f>
        <v/>
      </c>
      <c r="D2383" s="89" t="n">
        <v>27</v>
      </c>
      <c r="E2383" s="89" t="n">
        <v>105</v>
      </c>
      <c r="F2383" s="90" t="n">
        <v>2173</v>
      </c>
      <c r="G2383" s="89" t="n"/>
      <c r="H2383" s="91" t="n">
        <v>1</v>
      </c>
      <c r="I2383" s="213">
        <f>C2383*H2383</f>
        <v/>
      </c>
      <c r="J2383" s="29" t="n"/>
      <c r="K2383" s="96" t="n"/>
      <c r="L2383" s="97" t="n"/>
      <c r="M2383" s="97" t="n"/>
      <c r="N2383" s="98" t="inlineStr">
        <is>
          <t>27×105</t>
        </is>
      </c>
      <c r="O2383" s="99">
        <f>F2383</f>
        <v/>
      </c>
      <c r="P2383" s="99">
        <f>SUM(I2383)</f>
        <v/>
      </c>
      <c r="Q2383" s="117" t="n"/>
      <c r="R2383" s="118" t="n"/>
      <c r="S2383" s="118" t="n"/>
      <c r="T2383" s="119" t="n"/>
      <c r="U2383" s="120" t="n"/>
      <c r="V2383" s="120" t="n"/>
      <c r="W2383" s="121" t="n"/>
      <c r="X2383" s="122" t="n"/>
      <c r="Y2383" s="122" t="n"/>
      <c r="Z2383" s="143" t="n"/>
      <c r="AA2383" s="140" t="n"/>
      <c r="AB2383" s="140" t="n"/>
      <c r="AC2383" s="144" t="n"/>
      <c r="AD2383" s="142" t="n"/>
      <c r="AE2383" s="142" t="n"/>
    </row>
    <row r="2384">
      <c r="B2384" s="79" t="inlineStr">
        <is>
          <t>68M4Z11R</t>
        </is>
      </c>
      <c r="C2384" s="80">
        <f>SUMIF(数量表!D:H,B2384,数量表!H:H)</f>
        <v/>
      </c>
      <c r="D2384" s="80" t="n">
        <v>27</v>
      </c>
      <c r="E2384" s="80" t="n">
        <v>105</v>
      </c>
      <c r="F2384" s="81" t="n">
        <v>587</v>
      </c>
      <c r="G2384" s="80" t="n"/>
      <c r="H2384" s="82" t="n">
        <v>1</v>
      </c>
      <c r="I2384" s="212">
        <f>C2384*H2384</f>
        <v/>
      </c>
      <c r="J2384" s="29" t="n"/>
      <c r="K2384" s="96" t="n"/>
      <c r="L2384" s="97" t="n"/>
      <c r="M2384" s="97" t="n"/>
      <c r="N2384" s="98" t="inlineStr">
        <is>
          <t>27×105</t>
        </is>
      </c>
      <c r="O2384" s="99">
        <f>F2384</f>
        <v/>
      </c>
      <c r="P2384" s="99">
        <f>SUM(I2384)</f>
        <v/>
      </c>
      <c r="Q2384" s="117" t="n"/>
      <c r="R2384" s="118" t="n"/>
      <c r="S2384" s="118" t="n"/>
      <c r="T2384" s="119" t="n"/>
      <c r="U2384" s="120" t="n"/>
      <c r="V2384" s="120" t="n"/>
      <c r="W2384" s="121" t="n"/>
      <c r="X2384" s="122" t="n"/>
      <c r="Y2384" s="122" t="n"/>
      <c r="Z2384" s="143" t="n"/>
      <c r="AA2384" s="140" t="n"/>
      <c r="AB2384" s="140" t="n"/>
      <c r="AC2384" s="144" t="n"/>
      <c r="AD2384" s="142" t="n"/>
      <c r="AE2384" s="142" t="n"/>
    </row>
    <row r="2385">
      <c r="B2385" s="85" t="inlineStr">
        <is>
          <t>68M4Z11R</t>
        </is>
      </c>
      <c r="C2385">
        <f>SUMIF(数量表!D:H,B2385,数量表!H:H)</f>
        <v/>
      </c>
      <c r="D2385" t="n">
        <v>27</v>
      </c>
      <c r="E2385" t="n">
        <v>105</v>
      </c>
      <c r="F2385" s="86" t="n">
        <v>760</v>
      </c>
      <c r="H2385" s="87" t="n">
        <v>2</v>
      </c>
      <c r="I2385" s="214">
        <f>C2385*H2385</f>
        <v/>
      </c>
      <c r="J2385" s="29" t="n"/>
      <c r="K2385" s="96" t="n"/>
      <c r="L2385" s="97" t="n"/>
      <c r="M2385" s="97" t="n"/>
      <c r="N2385" s="98" t="inlineStr">
        <is>
          <t>27×105</t>
        </is>
      </c>
      <c r="O2385" s="99">
        <f>F2385</f>
        <v/>
      </c>
      <c r="P2385" s="99">
        <f>SUM(I2385)</f>
        <v/>
      </c>
      <c r="Q2385" s="117" t="n"/>
      <c r="R2385" s="118" t="n"/>
      <c r="S2385" s="118" t="n"/>
      <c r="T2385" s="119" t="n"/>
      <c r="U2385" s="120" t="n"/>
      <c r="V2385" s="120" t="n"/>
      <c r="W2385" s="121" t="n"/>
      <c r="X2385" s="122" t="n"/>
      <c r="Y2385" s="122" t="n"/>
      <c r="Z2385" s="143" t="n"/>
      <c r="AA2385" s="140" t="n"/>
      <c r="AB2385" s="140" t="n"/>
      <c r="AC2385" s="144" t="n"/>
      <c r="AD2385" s="142" t="n"/>
      <c r="AE2385" s="142" t="n"/>
    </row>
    <row r="2386">
      <c r="B2386" s="85" t="inlineStr">
        <is>
          <t>68M4Z11R</t>
        </is>
      </c>
      <c r="C2386">
        <f>SUMIF(数量表!D:H,B2386,数量表!H:H)</f>
        <v/>
      </c>
      <c r="D2386" t="n">
        <v>27</v>
      </c>
      <c r="E2386" t="n">
        <v>105</v>
      </c>
      <c r="F2386" s="86" t="n">
        <v>1176</v>
      </c>
      <c r="H2386" s="87" t="n">
        <v>2</v>
      </c>
      <c r="I2386" s="214">
        <f>C2386*H2386</f>
        <v/>
      </c>
      <c r="J2386" s="29" t="n"/>
      <c r="K2386" s="96" t="n"/>
      <c r="L2386" s="97" t="n"/>
      <c r="M2386" s="97" t="n"/>
      <c r="N2386" s="98" t="inlineStr">
        <is>
          <t>27×105</t>
        </is>
      </c>
      <c r="O2386" s="99">
        <f>F2386</f>
        <v/>
      </c>
      <c r="P2386" s="99">
        <f>SUM(I2386)</f>
        <v/>
      </c>
      <c r="Q2386" s="117" t="n"/>
      <c r="R2386" s="118" t="n"/>
      <c r="S2386" s="118" t="n"/>
      <c r="T2386" s="119" t="n"/>
      <c r="U2386" s="120" t="n"/>
      <c r="V2386" s="120" t="n"/>
      <c r="W2386" s="121" t="n"/>
      <c r="X2386" s="122" t="n"/>
      <c r="Y2386" s="122" t="n"/>
      <c r="Z2386" s="143" t="n"/>
      <c r="AA2386" s="140" t="n"/>
      <c r="AB2386" s="140" t="n"/>
      <c r="AC2386" s="144" t="n"/>
      <c r="AD2386" s="142" t="n"/>
      <c r="AE2386" s="142" t="n"/>
    </row>
    <row r="2387">
      <c r="B2387" s="85" t="inlineStr">
        <is>
          <t>68M4Z11R</t>
        </is>
      </c>
      <c r="C2387">
        <f>SUMIF(数量表!D:H,B2387,数量表!H:H)</f>
        <v/>
      </c>
      <c r="D2387" t="n">
        <v>27</v>
      </c>
      <c r="E2387" t="n">
        <v>105</v>
      </c>
      <c r="F2387" s="86" t="n">
        <v>356</v>
      </c>
      <c r="H2387" s="87" t="n">
        <v>1</v>
      </c>
      <c r="I2387" s="214">
        <f>C2387*H2387</f>
        <v/>
      </c>
      <c r="J2387" s="29" t="n"/>
      <c r="K2387" s="96" t="n"/>
      <c r="L2387" s="97" t="n"/>
      <c r="M2387" s="97" t="n"/>
      <c r="N2387" s="98" t="inlineStr">
        <is>
          <t>27×105</t>
        </is>
      </c>
      <c r="O2387" s="99">
        <f>F2387</f>
        <v/>
      </c>
      <c r="P2387" s="99">
        <f>SUM(I2387)</f>
        <v/>
      </c>
      <c r="Q2387" s="117" t="n"/>
      <c r="R2387" s="118" t="n"/>
      <c r="S2387" s="118" t="n"/>
      <c r="T2387" s="119" t="n"/>
      <c r="U2387" s="120" t="n"/>
      <c r="V2387" s="120" t="n"/>
      <c r="W2387" s="121" t="n"/>
      <c r="X2387" s="122" t="n"/>
      <c r="Y2387" s="122" t="n"/>
      <c r="Z2387" s="143" t="n"/>
      <c r="AA2387" s="140" t="n"/>
      <c r="AB2387" s="140" t="n"/>
      <c r="AC2387" s="144" t="n"/>
      <c r="AD2387" s="142" t="n"/>
      <c r="AE2387" s="142" t="n"/>
    </row>
    <row r="2388" ht="15" customHeight="1" thickBot="1">
      <c r="B2388" s="88" t="inlineStr">
        <is>
          <t>68M4Z11R</t>
        </is>
      </c>
      <c r="C2388" s="89">
        <f>SUMIF(数量表!D:H,B2388,数量表!H:H)</f>
        <v/>
      </c>
      <c r="D2388" s="89" t="n">
        <v>27</v>
      </c>
      <c r="E2388" s="89" t="n">
        <v>105</v>
      </c>
      <c r="F2388" s="90" t="n">
        <v>2173</v>
      </c>
      <c r="G2388" s="89" t="n"/>
      <c r="H2388" s="91" t="n">
        <v>1</v>
      </c>
      <c r="I2388" s="213">
        <f>C2388*H2388</f>
        <v/>
      </c>
      <c r="J2388" s="29" t="n"/>
      <c r="K2388" s="96" t="n"/>
      <c r="L2388" s="97" t="n"/>
      <c r="M2388" s="97" t="n"/>
      <c r="N2388" s="98" t="inlineStr">
        <is>
          <t>27×105</t>
        </is>
      </c>
      <c r="O2388" s="99">
        <f>F2388</f>
        <v/>
      </c>
      <c r="P2388" s="99">
        <f>SUM(I2388)</f>
        <v/>
      </c>
      <c r="Q2388" s="117" t="n"/>
      <c r="R2388" s="118" t="n"/>
      <c r="S2388" s="118" t="n"/>
      <c r="T2388" s="119" t="n"/>
      <c r="U2388" s="120" t="n"/>
      <c r="V2388" s="120" t="n"/>
      <c r="W2388" s="121" t="n"/>
      <c r="X2388" s="122" t="n"/>
      <c r="Y2388" s="122" t="n"/>
      <c r="Z2388" s="143" t="n"/>
      <c r="AA2388" s="140" t="n"/>
      <c r="AB2388" s="140" t="n"/>
      <c r="AC2388" s="144" t="n"/>
      <c r="AD2388" s="142" t="n"/>
      <c r="AE2388" s="142" t="n"/>
    </row>
    <row r="2389">
      <c r="B2389" s="79" t="inlineStr">
        <is>
          <t>68M4Z11-R</t>
        </is>
      </c>
      <c r="C2389" s="80">
        <f>SUMIF(数量表!D:H,B2389,数量表!H:H)</f>
        <v/>
      </c>
      <c r="D2389" s="80" t="n">
        <v>27</v>
      </c>
      <c r="E2389" s="80" t="n">
        <v>105</v>
      </c>
      <c r="F2389" s="81" t="n">
        <v>587</v>
      </c>
      <c r="G2389" s="80" t="n"/>
      <c r="H2389" s="82" t="n">
        <v>1</v>
      </c>
      <c r="I2389" s="212">
        <f>C2389*H2389</f>
        <v/>
      </c>
      <c r="J2389" s="29" t="n"/>
      <c r="K2389" s="96" t="n"/>
      <c r="L2389" s="97" t="n"/>
      <c r="M2389" s="97" t="n"/>
      <c r="N2389" s="98" t="inlineStr">
        <is>
          <t>27×105</t>
        </is>
      </c>
      <c r="O2389" s="99">
        <f>F2389</f>
        <v/>
      </c>
      <c r="P2389" s="99">
        <f>SUM(I2389)</f>
        <v/>
      </c>
      <c r="Q2389" s="117" t="n"/>
      <c r="R2389" s="118" t="n"/>
      <c r="S2389" s="118" t="n"/>
      <c r="T2389" s="119" t="n"/>
      <c r="U2389" s="120" t="n"/>
      <c r="V2389" s="120" t="n"/>
      <c r="W2389" s="121" t="n"/>
      <c r="X2389" s="122" t="n"/>
      <c r="Y2389" s="122" t="n"/>
      <c r="Z2389" s="143" t="n"/>
      <c r="AA2389" s="140" t="n"/>
      <c r="AB2389" s="140" t="n"/>
      <c r="AC2389" s="144" t="n"/>
      <c r="AD2389" s="142" t="n"/>
      <c r="AE2389" s="142" t="n"/>
    </row>
    <row r="2390">
      <c r="B2390" s="85" t="inlineStr">
        <is>
          <t>68M4Z11-R</t>
        </is>
      </c>
      <c r="C2390">
        <f>SUMIF(数量表!D:H,B2390,数量表!H:H)</f>
        <v/>
      </c>
      <c r="D2390" t="n">
        <v>27</v>
      </c>
      <c r="E2390" t="n">
        <v>105</v>
      </c>
      <c r="F2390" s="86" t="n">
        <v>800</v>
      </c>
      <c r="H2390" s="87" t="n">
        <v>2</v>
      </c>
      <c r="I2390" s="214">
        <f>C2390*H2390</f>
        <v/>
      </c>
      <c r="J2390" s="29" t="n"/>
      <c r="K2390" s="96" t="n"/>
      <c r="L2390" s="97" t="n"/>
      <c r="M2390" s="97" t="n"/>
      <c r="N2390" s="98" t="inlineStr">
        <is>
          <t>27×105</t>
        </is>
      </c>
      <c r="O2390" s="99">
        <f>F2390</f>
        <v/>
      </c>
      <c r="P2390" s="99">
        <f>SUM(I2390)</f>
        <v/>
      </c>
      <c r="Q2390" s="117" t="n"/>
      <c r="R2390" s="118" t="n"/>
      <c r="S2390" s="118" t="n"/>
      <c r="T2390" s="119" t="n"/>
      <c r="U2390" s="120" t="n"/>
      <c r="V2390" s="120" t="n"/>
      <c r="W2390" s="121" t="n"/>
      <c r="X2390" s="122" t="n"/>
      <c r="Y2390" s="122" t="n"/>
      <c r="Z2390" s="143" t="n"/>
      <c r="AA2390" s="140" t="n"/>
      <c r="AB2390" s="140" t="n"/>
      <c r="AC2390" s="144" t="n"/>
      <c r="AD2390" s="142" t="n"/>
      <c r="AE2390" s="142" t="n"/>
    </row>
    <row r="2391">
      <c r="B2391" s="85" t="inlineStr">
        <is>
          <t>68M4Z11-R</t>
        </is>
      </c>
      <c r="C2391">
        <f>SUMIF(数量表!D:H,B2391,数量表!H:H)</f>
        <v/>
      </c>
      <c r="D2391" t="n">
        <v>27</v>
      </c>
      <c r="E2391" t="n">
        <v>105</v>
      </c>
      <c r="F2391" s="86" t="n">
        <v>1176</v>
      </c>
      <c r="H2391" s="87" t="n">
        <v>2</v>
      </c>
      <c r="I2391" s="214">
        <f>C2391*H2391</f>
        <v/>
      </c>
      <c r="J2391" s="29" t="n"/>
      <c r="K2391" s="96" t="n"/>
      <c r="L2391" s="97" t="n"/>
      <c r="M2391" s="97" t="n"/>
      <c r="N2391" s="98" t="inlineStr">
        <is>
          <t>27×105</t>
        </is>
      </c>
      <c r="O2391" s="99">
        <f>F2391</f>
        <v/>
      </c>
      <c r="P2391" s="99">
        <f>SUM(I2391)</f>
        <v/>
      </c>
      <c r="Q2391" s="117" t="n"/>
      <c r="R2391" s="118" t="n"/>
      <c r="S2391" s="118" t="n"/>
      <c r="T2391" s="119" t="n"/>
      <c r="U2391" s="120" t="n"/>
      <c r="V2391" s="120" t="n"/>
      <c r="W2391" s="121" t="n"/>
      <c r="X2391" s="122" t="n"/>
      <c r="Y2391" s="122" t="n"/>
      <c r="Z2391" s="143" t="n"/>
      <c r="AA2391" s="140" t="n"/>
      <c r="AB2391" s="140" t="n"/>
      <c r="AC2391" s="144" t="n"/>
      <c r="AD2391" s="142" t="n"/>
      <c r="AE2391" s="142" t="n"/>
    </row>
    <row r="2392" ht="15" customHeight="1" thickBot="1">
      <c r="B2392" s="88" t="inlineStr">
        <is>
          <t>68M4Z11-R</t>
        </is>
      </c>
      <c r="C2392" s="89">
        <f>SUMIF(数量表!D:H,B2392,数量表!H:H)</f>
        <v/>
      </c>
      <c r="D2392" s="89" t="n">
        <v>27</v>
      </c>
      <c r="E2392" s="89" t="n">
        <v>105</v>
      </c>
      <c r="F2392" s="90" t="n">
        <v>356</v>
      </c>
      <c r="G2392" s="89" t="n"/>
      <c r="H2392" s="91" t="n">
        <v>1</v>
      </c>
      <c r="I2392" s="213">
        <f>C2392*H2392</f>
        <v/>
      </c>
      <c r="J2392" s="29" t="n"/>
      <c r="K2392" s="96" t="n"/>
      <c r="L2392" s="97" t="n"/>
      <c r="M2392" s="97" t="n"/>
      <c r="N2392" s="98" t="inlineStr">
        <is>
          <t>27×105</t>
        </is>
      </c>
      <c r="O2392" s="99">
        <f>F2392</f>
        <v/>
      </c>
      <c r="P2392" s="99">
        <f>SUM(I2392)</f>
        <v/>
      </c>
      <c r="Q2392" s="117" t="n"/>
      <c r="R2392" s="118" t="n"/>
      <c r="S2392" s="118" t="n"/>
      <c r="T2392" s="119" t="n"/>
      <c r="U2392" s="120" t="n"/>
      <c r="V2392" s="120" t="n"/>
      <c r="W2392" s="121" t="n"/>
      <c r="X2392" s="122" t="n"/>
      <c r="Y2392" s="122" t="n"/>
      <c r="Z2392" s="143" t="n"/>
      <c r="AA2392" s="140" t="n"/>
      <c r="AB2392" s="140" t="n"/>
      <c r="AC2392" s="144" t="n"/>
      <c r="AD2392" s="142" t="n"/>
      <c r="AE2392" s="142" t="n"/>
    </row>
    <row r="2393">
      <c r="B2393" s="79" t="inlineStr">
        <is>
          <t>68M4Z11R-R</t>
        </is>
      </c>
      <c r="C2393" s="80">
        <f>SUMIF(数量表!D:H,B2393,数量表!H:H)</f>
        <v/>
      </c>
      <c r="D2393" s="80" t="n">
        <v>27</v>
      </c>
      <c r="E2393" s="80" t="n">
        <v>105</v>
      </c>
      <c r="F2393" s="81" t="n">
        <v>587</v>
      </c>
      <c r="G2393" s="80" t="n"/>
      <c r="H2393" s="82" t="n">
        <v>1</v>
      </c>
      <c r="I2393" s="212">
        <f>C2393*H2393</f>
        <v/>
      </c>
      <c r="J2393" s="29" t="n"/>
      <c r="K2393" s="96" t="n"/>
      <c r="L2393" s="97" t="n"/>
      <c r="M2393" s="97" t="n"/>
      <c r="N2393" s="98" t="inlineStr">
        <is>
          <t>27×105</t>
        </is>
      </c>
      <c r="O2393" s="99">
        <f>F2393</f>
        <v/>
      </c>
      <c r="P2393" s="99">
        <f>SUM(I2393)</f>
        <v/>
      </c>
      <c r="Q2393" s="117" t="n"/>
      <c r="R2393" s="118" t="n"/>
      <c r="S2393" s="118" t="n"/>
      <c r="T2393" s="119" t="n"/>
      <c r="U2393" s="120" t="n"/>
      <c r="V2393" s="120" t="n"/>
      <c r="W2393" s="121" t="n"/>
      <c r="X2393" s="122" t="n"/>
      <c r="Y2393" s="122" t="n"/>
      <c r="Z2393" s="143" t="n"/>
      <c r="AA2393" s="140" t="n"/>
      <c r="AB2393" s="140" t="n"/>
      <c r="AC2393" s="144" t="n"/>
      <c r="AD2393" s="142" t="n"/>
      <c r="AE2393" s="142" t="n"/>
    </row>
    <row r="2394">
      <c r="B2394" s="85" t="inlineStr">
        <is>
          <t>68M4Z11R-R</t>
        </is>
      </c>
      <c r="C2394">
        <f>SUMIF(数量表!D:H,B2394,数量表!H:H)</f>
        <v/>
      </c>
      <c r="D2394" t="n">
        <v>27</v>
      </c>
      <c r="E2394" t="n">
        <v>105</v>
      </c>
      <c r="F2394" s="86" t="n">
        <v>760</v>
      </c>
      <c r="H2394" s="87" t="n">
        <v>2</v>
      </c>
      <c r="I2394" s="214">
        <f>C2394*H2394</f>
        <v/>
      </c>
      <c r="J2394" s="29" t="n"/>
      <c r="K2394" s="96" t="n"/>
      <c r="L2394" s="97" t="n"/>
      <c r="M2394" s="97" t="n"/>
      <c r="N2394" s="98" t="inlineStr">
        <is>
          <t>27×105</t>
        </is>
      </c>
      <c r="O2394" s="99">
        <f>F2394</f>
        <v/>
      </c>
      <c r="P2394" s="99">
        <f>SUM(I2394)</f>
        <v/>
      </c>
      <c r="Q2394" s="117" t="n"/>
      <c r="R2394" s="118" t="n"/>
      <c r="S2394" s="118" t="n"/>
      <c r="T2394" s="119" t="n"/>
      <c r="U2394" s="120" t="n"/>
      <c r="V2394" s="120" t="n"/>
      <c r="W2394" s="121" t="n"/>
      <c r="X2394" s="122" t="n"/>
      <c r="Y2394" s="122" t="n"/>
      <c r="Z2394" s="143" t="n"/>
      <c r="AA2394" s="140" t="n"/>
      <c r="AB2394" s="140" t="n"/>
      <c r="AC2394" s="144" t="n"/>
      <c r="AD2394" s="142" t="n"/>
      <c r="AE2394" s="142" t="n"/>
    </row>
    <row r="2395">
      <c r="B2395" s="85" t="inlineStr">
        <is>
          <t>68M4Z11R-R</t>
        </is>
      </c>
      <c r="C2395">
        <f>SUMIF(数量表!D:H,B2395,数量表!H:H)</f>
        <v/>
      </c>
      <c r="D2395" t="n">
        <v>27</v>
      </c>
      <c r="E2395" t="n">
        <v>105</v>
      </c>
      <c r="F2395" s="86" t="n">
        <v>1176</v>
      </c>
      <c r="H2395" s="87" t="n">
        <v>2</v>
      </c>
      <c r="I2395" s="214">
        <f>C2395*H2395</f>
        <v/>
      </c>
      <c r="J2395" s="29" t="n"/>
      <c r="K2395" s="96" t="n"/>
      <c r="L2395" s="97" t="n"/>
      <c r="M2395" s="97" t="n"/>
      <c r="N2395" s="98" t="inlineStr">
        <is>
          <t>27×105</t>
        </is>
      </c>
      <c r="O2395" s="99">
        <f>F2395</f>
        <v/>
      </c>
      <c r="P2395" s="99">
        <f>SUM(I2395)</f>
        <v/>
      </c>
      <c r="Q2395" s="117" t="n"/>
      <c r="R2395" s="118" t="n"/>
      <c r="S2395" s="118" t="n"/>
      <c r="T2395" s="119" t="n"/>
      <c r="U2395" s="120" t="n"/>
      <c r="V2395" s="120" t="n"/>
      <c r="W2395" s="121" t="n"/>
      <c r="X2395" s="122" t="n"/>
      <c r="Y2395" s="122" t="n"/>
      <c r="Z2395" s="143" t="n"/>
      <c r="AA2395" s="140" t="n"/>
      <c r="AB2395" s="140" t="n"/>
      <c r="AC2395" s="144" t="n"/>
      <c r="AD2395" s="142" t="n"/>
      <c r="AE2395" s="142" t="n"/>
    </row>
    <row r="2396">
      <c r="B2396" s="85" t="inlineStr">
        <is>
          <t>68M4Z11R-R</t>
        </is>
      </c>
      <c r="C2396">
        <f>SUMIF(数量表!D:H,B2396,数量表!H:H)</f>
        <v/>
      </c>
      <c r="D2396" t="n">
        <v>27</v>
      </c>
      <c r="E2396" t="n">
        <v>105</v>
      </c>
      <c r="F2396" s="86" t="n">
        <v>356</v>
      </c>
      <c r="H2396" s="87" t="n">
        <v>1</v>
      </c>
      <c r="I2396" s="214">
        <f>C2396*H2396</f>
        <v/>
      </c>
      <c r="J2396" s="29" t="n"/>
      <c r="K2396" s="96" t="n"/>
      <c r="L2396" s="97" t="n"/>
      <c r="M2396" s="97" t="n"/>
      <c r="N2396" s="98" t="inlineStr">
        <is>
          <t>27×105</t>
        </is>
      </c>
      <c r="O2396" s="99">
        <f>F2396</f>
        <v/>
      </c>
      <c r="P2396" s="99">
        <f>SUM(I2396)</f>
        <v/>
      </c>
      <c r="Q2396" s="117" t="n"/>
      <c r="R2396" s="118" t="n"/>
      <c r="S2396" s="118" t="n"/>
      <c r="T2396" s="119" t="n"/>
      <c r="U2396" s="120" t="n"/>
      <c r="V2396" s="120" t="n"/>
      <c r="W2396" s="121" t="n"/>
      <c r="X2396" s="122" t="n"/>
      <c r="Y2396" s="122" t="n"/>
      <c r="Z2396" s="143" t="n"/>
      <c r="AA2396" s="140" t="n"/>
      <c r="AB2396" s="140" t="n"/>
      <c r="AC2396" s="144" t="n"/>
      <c r="AD2396" s="142" t="n"/>
      <c r="AE2396" s="142" t="n"/>
    </row>
    <row r="2397" ht="15" customHeight="1" thickBot="1">
      <c r="B2397" s="88" t="inlineStr">
        <is>
          <t>68M4Z11R-R</t>
        </is>
      </c>
      <c r="C2397" s="89">
        <f>SUMIF(数量表!D:H,B2397,数量表!H:H)</f>
        <v/>
      </c>
      <c r="D2397" s="89" t="n">
        <v>27</v>
      </c>
      <c r="E2397" s="89" t="n">
        <v>105</v>
      </c>
      <c r="F2397" s="90" t="n">
        <v>2173</v>
      </c>
      <c r="G2397" s="89" t="n"/>
      <c r="H2397" s="91" t="n">
        <v>1</v>
      </c>
      <c r="I2397" s="213">
        <f>C2397*H2397</f>
        <v/>
      </c>
      <c r="J2397" s="29" t="n"/>
      <c r="K2397" s="96" t="n"/>
      <c r="L2397" s="97" t="n"/>
      <c r="M2397" s="97" t="n"/>
      <c r="N2397" s="98" t="inlineStr">
        <is>
          <t>27×105</t>
        </is>
      </c>
      <c r="O2397" s="99">
        <f>F2397</f>
        <v/>
      </c>
      <c r="P2397" s="99">
        <f>SUM(I2397)</f>
        <v/>
      </c>
      <c r="Q2397" s="117" t="n"/>
      <c r="R2397" s="118" t="n"/>
      <c r="S2397" s="118" t="n"/>
      <c r="T2397" s="119" t="n"/>
      <c r="U2397" s="120" t="n"/>
      <c r="V2397" s="120" t="n"/>
      <c r="W2397" s="121" t="n"/>
      <c r="X2397" s="122" t="n"/>
      <c r="Y2397" s="122" t="n"/>
      <c r="Z2397" s="143" t="n"/>
      <c r="AA2397" s="140" t="n"/>
      <c r="AB2397" s="140" t="n"/>
      <c r="AC2397" s="144" t="n"/>
      <c r="AD2397" s="142" t="n"/>
      <c r="AE2397" s="142" t="n"/>
    </row>
    <row r="2398" ht="15" customHeight="1" thickBot="1">
      <c r="B2398" s="83" t="inlineStr">
        <is>
          <t>68M5ZH09</t>
        </is>
      </c>
      <c r="C2398" s="7">
        <f>SUMIF(数量表!D:H,B2398,数量表!H:H)</f>
        <v/>
      </c>
      <c r="D2398" s="7" t="n">
        <v>27</v>
      </c>
      <c r="E2398" s="7" t="n">
        <v>105</v>
      </c>
      <c r="F2398" s="84" t="n">
        <v>345</v>
      </c>
      <c r="G2398" s="7" t="n"/>
      <c r="H2398" s="21" t="n">
        <v>2</v>
      </c>
      <c r="I2398" s="217">
        <f>C2398*H2398</f>
        <v/>
      </c>
      <c r="J2398" s="29" t="n"/>
      <c r="K2398" s="96" t="n"/>
      <c r="L2398" s="97" t="n"/>
      <c r="M2398" s="97" t="n"/>
      <c r="N2398" s="98" t="inlineStr">
        <is>
          <t>27×105</t>
        </is>
      </c>
      <c r="O2398" s="99">
        <f>F2398</f>
        <v/>
      </c>
      <c r="P2398" s="99">
        <f>SUM(I2398)</f>
        <v/>
      </c>
      <c r="Q2398" s="117" t="n"/>
      <c r="R2398" s="118" t="n"/>
      <c r="S2398" s="118" t="n"/>
      <c r="T2398" s="119" t="n"/>
      <c r="U2398" s="120" t="n"/>
      <c r="V2398" s="120" t="n"/>
      <c r="W2398" s="121" t="n"/>
      <c r="X2398" s="122" t="n"/>
      <c r="Y2398" s="122" t="n"/>
      <c r="Z2398" s="143" t="n"/>
      <c r="AA2398" s="140" t="n"/>
      <c r="AB2398" s="140" t="n"/>
      <c r="AC2398" s="144" t="n"/>
      <c r="AD2398" s="142" t="n"/>
      <c r="AE2398" s="142" t="n"/>
    </row>
    <row r="2399">
      <c r="B2399" s="79" t="inlineStr">
        <is>
          <t>68M5ZH09L</t>
        </is>
      </c>
      <c r="C2399" s="80">
        <f>SUMIF(数量表!D:H,B2399,数量表!H:H)</f>
        <v/>
      </c>
      <c r="D2399" s="80" t="n">
        <v>27</v>
      </c>
      <c r="E2399" s="80" t="n">
        <v>105</v>
      </c>
      <c r="F2399" s="81" t="n">
        <v>332</v>
      </c>
      <c r="G2399" s="80" t="n"/>
      <c r="H2399" s="82" t="n">
        <v>2</v>
      </c>
      <c r="I2399" s="212">
        <f>C2399*H2399</f>
        <v/>
      </c>
      <c r="J2399" s="29" t="n"/>
      <c r="K2399" s="96" t="n"/>
      <c r="L2399" s="97" t="n"/>
      <c r="M2399" s="97" t="n"/>
      <c r="N2399" s="98" t="inlineStr">
        <is>
          <t>27×105</t>
        </is>
      </c>
      <c r="O2399" s="99">
        <f>F2399</f>
        <v/>
      </c>
      <c r="P2399" s="99">
        <f>SUM(I2399)</f>
        <v/>
      </c>
      <c r="Q2399" s="117" t="n"/>
      <c r="R2399" s="118" t="n"/>
      <c r="S2399" s="118" t="n"/>
      <c r="T2399" s="119" t="n"/>
      <c r="U2399" s="120" t="n"/>
      <c r="V2399" s="120" t="n"/>
      <c r="W2399" s="121" t="n"/>
      <c r="X2399" s="122" t="n"/>
      <c r="Y2399" s="122" t="n"/>
      <c r="Z2399" s="143" t="n"/>
      <c r="AA2399" s="140" t="n"/>
      <c r="AB2399" s="140" t="n"/>
      <c r="AC2399" s="144" t="n"/>
      <c r="AD2399" s="142" t="n"/>
      <c r="AE2399" s="142" t="n"/>
    </row>
    <row r="2400" ht="15" customHeight="1" thickBot="1">
      <c r="B2400" s="88" t="inlineStr">
        <is>
          <t>68M5ZH09L</t>
        </is>
      </c>
      <c r="C2400" s="89">
        <f>SUMIF(数量表!D:H,B2400,数量表!H:H)</f>
        <v/>
      </c>
      <c r="D2400" s="89" t="n">
        <v>27</v>
      </c>
      <c r="E2400" s="89" t="n">
        <v>105</v>
      </c>
      <c r="F2400" s="90" t="n">
        <v>1179</v>
      </c>
      <c r="G2400" s="89" t="n"/>
      <c r="H2400" s="91" t="n">
        <v>1</v>
      </c>
      <c r="I2400" s="213">
        <f>C2400*H2400</f>
        <v/>
      </c>
      <c r="J2400" s="29" t="n"/>
      <c r="K2400" s="96" t="n"/>
      <c r="L2400" s="97" t="n"/>
      <c r="M2400" s="97" t="n"/>
      <c r="N2400" s="98" t="inlineStr">
        <is>
          <t>27×105</t>
        </is>
      </c>
      <c r="O2400" s="99">
        <f>F2400</f>
        <v/>
      </c>
      <c r="P2400" s="99">
        <f>SUM(I2400)</f>
        <v/>
      </c>
      <c r="Q2400" s="117" t="n"/>
      <c r="R2400" s="118" t="n"/>
      <c r="S2400" s="118" t="n"/>
      <c r="T2400" s="119" t="n"/>
      <c r="U2400" s="120" t="n"/>
      <c r="V2400" s="120" t="n"/>
      <c r="W2400" s="121" t="n"/>
      <c r="X2400" s="122" t="n"/>
      <c r="Y2400" s="122" t="n"/>
      <c r="Z2400" s="143" t="n"/>
      <c r="AA2400" s="140" t="n"/>
      <c r="AB2400" s="140" t="n"/>
      <c r="AC2400" s="144" t="n"/>
      <c r="AD2400" s="142" t="n"/>
      <c r="AE2400" s="142" t="n"/>
    </row>
    <row r="2401">
      <c r="B2401" s="79" t="inlineStr">
        <is>
          <t>68M5ZH09R</t>
        </is>
      </c>
      <c r="C2401" s="80">
        <f>SUMIF(数量表!D:H,B2401,数量表!H:H)</f>
        <v/>
      </c>
      <c r="D2401" s="80" t="n">
        <v>27</v>
      </c>
      <c r="E2401" s="80" t="n">
        <v>105</v>
      </c>
      <c r="F2401" s="81" t="n">
        <v>332</v>
      </c>
      <c r="G2401" s="80" t="n"/>
      <c r="H2401" s="82" t="n">
        <v>2</v>
      </c>
      <c r="I2401" s="212">
        <f>C2401*H2401</f>
        <v/>
      </c>
      <c r="J2401" s="29" t="n"/>
      <c r="K2401" s="96" t="n"/>
      <c r="L2401" s="97" t="n"/>
      <c r="M2401" s="97" t="n"/>
      <c r="N2401" s="98" t="inlineStr">
        <is>
          <t>27×105</t>
        </is>
      </c>
      <c r="O2401" s="99">
        <f>F2401</f>
        <v/>
      </c>
      <c r="P2401" s="99">
        <f>SUM(I2401)</f>
        <v/>
      </c>
      <c r="Q2401" s="117" t="n"/>
      <c r="R2401" s="118" t="n"/>
      <c r="S2401" s="118" t="n"/>
      <c r="T2401" s="119" t="n"/>
      <c r="U2401" s="120" t="n"/>
      <c r="V2401" s="120" t="n"/>
      <c r="W2401" s="121" t="n"/>
      <c r="X2401" s="122" t="n"/>
      <c r="Y2401" s="122" t="n"/>
      <c r="Z2401" s="143" t="n"/>
      <c r="AA2401" s="140" t="n"/>
      <c r="AB2401" s="140" t="n"/>
      <c r="AC2401" s="144" t="n"/>
      <c r="AD2401" s="142" t="n"/>
      <c r="AE2401" s="142" t="n"/>
    </row>
    <row r="2402" ht="15" customHeight="1" thickBot="1">
      <c r="B2402" s="88" t="inlineStr">
        <is>
          <t>68M5ZH09R</t>
        </is>
      </c>
      <c r="C2402" s="89">
        <f>SUMIF(数量表!D:H,B2402,数量表!H:H)</f>
        <v/>
      </c>
      <c r="D2402" s="89" t="n">
        <v>27</v>
      </c>
      <c r="E2402" s="89" t="n">
        <v>105</v>
      </c>
      <c r="F2402" s="90" t="n">
        <v>1179</v>
      </c>
      <c r="G2402" s="89" t="n"/>
      <c r="H2402" s="91" t="n">
        <v>1</v>
      </c>
      <c r="I2402" s="213">
        <f>C2402*H2402</f>
        <v/>
      </c>
      <c r="J2402" s="29" t="n"/>
      <c r="K2402" s="96" t="n"/>
      <c r="L2402" s="97" t="n"/>
      <c r="M2402" s="97" t="n"/>
      <c r="N2402" s="98" t="inlineStr">
        <is>
          <t>27×105</t>
        </is>
      </c>
      <c r="O2402" s="99">
        <f>F2402</f>
        <v/>
      </c>
      <c r="P2402" s="99">
        <f>SUM(I2402)</f>
        <v/>
      </c>
      <c r="Q2402" s="117" t="n"/>
      <c r="R2402" s="118" t="n"/>
      <c r="S2402" s="118" t="n"/>
      <c r="T2402" s="119" t="n"/>
      <c r="U2402" s="120" t="n"/>
      <c r="V2402" s="120" t="n"/>
      <c r="W2402" s="121" t="n"/>
      <c r="X2402" s="122" t="n"/>
      <c r="Y2402" s="122" t="n"/>
      <c r="Z2402" s="143" t="n"/>
      <c r="AA2402" s="140" t="n"/>
      <c r="AB2402" s="140" t="n"/>
      <c r="AC2402" s="144" t="n"/>
      <c r="AD2402" s="142" t="n"/>
      <c r="AE2402" s="142" t="n"/>
    </row>
    <row r="2403">
      <c r="B2403" s="79" t="inlineStr">
        <is>
          <t>68M5Z11</t>
        </is>
      </c>
      <c r="C2403" s="80">
        <f>SUMIF(数量表!D:H,B2403,数量表!H:H)</f>
        <v/>
      </c>
      <c r="D2403" s="80" t="n">
        <v>27</v>
      </c>
      <c r="E2403" s="80" t="n">
        <v>105</v>
      </c>
      <c r="F2403" s="81" t="n">
        <v>979</v>
      </c>
      <c r="G2403" s="80" t="n"/>
      <c r="H2403" s="82" t="n">
        <v>1</v>
      </c>
      <c r="I2403" s="212">
        <f>C2403*H2403</f>
        <v/>
      </c>
      <c r="J2403" s="29" t="n"/>
      <c r="K2403" s="96" t="n"/>
      <c r="L2403" s="97" t="n"/>
      <c r="M2403" s="97" t="n"/>
      <c r="N2403" s="98" t="inlineStr">
        <is>
          <t>27×105</t>
        </is>
      </c>
      <c r="O2403" s="99">
        <f>F2403</f>
        <v/>
      </c>
      <c r="P2403" s="99">
        <f>SUM(I2403)</f>
        <v/>
      </c>
      <c r="Q2403" s="117" t="n"/>
      <c r="R2403" s="118" t="n"/>
      <c r="S2403" s="118" t="n"/>
      <c r="T2403" s="119" t="n"/>
      <c r="U2403" s="120" t="n"/>
      <c r="V2403" s="120" t="n"/>
      <c r="W2403" s="121" t="n"/>
      <c r="X2403" s="122" t="n"/>
      <c r="Y2403" s="122" t="n"/>
      <c r="Z2403" s="143" t="n"/>
      <c r="AA2403" s="140" t="n"/>
      <c r="AB2403" s="140" t="n"/>
      <c r="AC2403" s="144" t="n"/>
      <c r="AD2403" s="142" t="n"/>
      <c r="AE2403" s="142" t="n"/>
    </row>
    <row r="2404">
      <c r="B2404" s="85" t="inlineStr">
        <is>
          <t>68M5Z11</t>
        </is>
      </c>
      <c r="C2404">
        <f>SUMIF(数量表!D:H,B2404,数量表!H:H)</f>
        <v/>
      </c>
      <c r="D2404" t="n">
        <v>27</v>
      </c>
      <c r="E2404" t="n">
        <v>105</v>
      </c>
      <c r="F2404" s="86" t="n">
        <v>800</v>
      </c>
      <c r="H2404" s="87" t="n">
        <v>2</v>
      </c>
      <c r="I2404" s="214">
        <f>C2404*H2404</f>
        <v/>
      </c>
      <c r="J2404" s="29" t="n"/>
      <c r="K2404" s="96" t="n"/>
      <c r="L2404" s="97" t="n"/>
      <c r="M2404" s="97" t="n"/>
      <c r="N2404" s="98" t="inlineStr">
        <is>
          <t>27×105</t>
        </is>
      </c>
      <c r="O2404" s="99">
        <f>F2404</f>
        <v/>
      </c>
      <c r="P2404" s="99">
        <f>SUM(I2404)</f>
        <v/>
      </c>
      <c r="Q2404" s="117" t="n"/>
      <c r="R2404" s="118" t="n"/>
      <c r="S2404" s="118" t="n"/>
      <c r="T2404" s="119" t="n"/>
      <c r="U2404" s="120" t="n"/>
      <c r="V2404" s="120" t="n"/>
      <c r="W2404" s="121" t="n"/>
      <c r="X2404" s="122" t="n"/>
      <c r="Y2404" s="122" t="n"/>
      <c r="Z2404" s="143" t="n"/>
      <c r="AA2404" s="140" t="n"/>
      <c r="AB2404" s="140" t="n"/>
      <c r="AC2404" s="144" t="n"/>
      <c r="AD2404" s="142" t="n"/>
      <c r="AE2404" s="142" t="n"/>
    </row>
    <row r="2405" ht="15" customHeight="1" thickBot="1">
      <c r="B2405" s="88" t="inlineStr">
        <is>
          <t>68M5Z11</t>
        </is>
      </c>
      <c r="C2405" s="89">
        <f>SUMIF(数量表!D:H,B2405,数量表!H:H)</f>
        <v/>
      </c>
      <c r="D2405" s="89" t="n">
        <v>27</v>
      </c>
      <c r="E2405" s="89" t="n">
        <v>105</v>
      </c>
      <c r="F2405" s="90" t="n">
        <v>1176</v>
      </c>
      <c r="G2405" s="89" t="n"/>
      <c r="H2405" s="91" t="n">
        <v>2</v>
      </c>
      <c r="I2405" s="213">
        <f>C2405*H2405</f>
        <v/>
      </c>
      <c r="J2405" s="29" t="n"/>
      <c r="K2405" s="96" t="n"/>
      <c r="L2405" s="97" t="n"/>
      <c r="M2405" s="97" t="n"/>
      <c r="N2405" s="98" t="inlineStr">
        <is>
          <t>27×105</t>
        </is>
      </c>
      <c r="O2405" s="99">
        <f>F2405</f>
        <v/>
      </c>
      <c r="P2405" s="99">
        <f>SUM(I2405)</f>
        <v/>
      </c>
      <c r="Q2405" s="117" t="n"/>
      <c r="R2405" s="118" t="n"/>
      <c r="S2405" s="118" t="n"/>
      <c r="T2405" s="119" t="n"/>
      <c r="U2405" s="120" t="n"/>
      <c r="V2405" s="120" t="n"/>
      <c r="W2405" s="121" t="n"/>
      <c r="X2405" s="122" t="n"/>
      <c r="Y2405" s="122" t="n"/>
      <c r="Z2405" s="143" t="n"/>
      <c r="AA2405" s="140" t="n"/>
      <c r="AB2405" s="140" t="n"/>
      <c r="AC2405" s="144" t="n"/>
      <c r="AD2405" s="142" t="n"/>
      <c r="AE2405" s="142" t="n"/>
    </row>
    <row r="2406">
      <c r="B2406" s="79" t="inlineStr">
        <is>
          <t>68M5Z11L</t>
        </is>
      </c>
      <c r="C2406" s="80">
        <f>SUMIF(数量表!D:H,B2406,数量表!H:H)</f>
        <v/>
      </c>
      <c r="D2406" s="80" t="n">
        <v>27</v>
      </c>
      <c r="E2406" s="80" t="n">
        <v>105</v>
      </c>
      <c r="F2406" s="81" t="n">
        <v>979</v>
      </c>
      <c r="G2406" s="80" t="n"/>
      <c r="H2406" s="82" t="n">
        <v>1</v>
      </c>
      <c r="I2406" s="212">
        <f>C2406*H2406</f>
        <v/>
      </c>
      <c r="J2406" s="29" t="n"/>
      <c r="K2406" s="96" t="n"/>
      <c r="L2406" s="97" t="n"/>
      <c r="M2406" s="97" t="n"/>
      <c r="N2406" s="98" t="inlineStr">
        <is>
          <t>27×105</t>
        </is>
      </c>
      <c r="O2406" s="99">
        <f>F2406</f>
        <v/>
      </c>
      <c r="P2406" s="99">
        <f>SUM(I2406)</f>
        <v/>
      </c>
      <c r="Q2406" s="117" t="n"/>
      <c r="R2406" s="118" t="n"/>
      <c r="S2406" s="118" t="n"/>
      <c r="T2406" s="119" t="n"/>
      <c r="U2406" s="120" t="n"/>
      <c r="V2406" s="120" t="n"/>
      <c r="W2406" s="121" t="n"/>
      <c r="X2406" s="122" t="n"/>
      <c r="Y2406" s="122" t="n"/>
      <c r="Z2406" s="143" t="n"/>
      <c r="AA2406" s="140" t="n"/>
      <c r="AB2406" s="140" t="n"/>
      <c r="AC2406" s="144" t="n"/>
      <c r="AD2406" s="142" t="n"/>
      <c r="AE2406" s="142" t="n"/>
    </row>
    <row r="2407">
      <c r="B2407" s="85" t="inlineStr">
        <is>
          <t>68M5Z11L</t>
        </is>
      </c>
      <c r="C2407">
        <f>SUMIF(数量表!D:H,B2407,数量表!H:H)</f>
        <v/>
      </c>
      <c r="D2407" t="n">
        <v>27</v>
      </c>
      <c r="E2407" t="n">
        <v>105</v>
      </c>
      <c r="F2407" s="86" t="n">
        <v>760</v>
      </c>
      <c r="H2407" s="87" t="n">
        <v>1</v>
      </c>
      <c r="I2407" s="214">
        <f>C2407*H2407</f>
        <v/>
      </c>
      <c r="J2407" s="29" t="n"/>
      <c r="K2407" s="96" t="n"/>
      <c r="L2407" s="97" t="n"/>
      <c r="M2407" s="97" t="n"/>
      <c r="N2407" s="98" t="inlineStr">
        <is>
          <t>27×105</t>
        </is>
      </c>
      <c r="O2407" s="99">
        <f>F2407</f>
        <v/>
      </c>
      <c r="P2407" s="99">
        <f>SUM(I2407)</f>
        <v/>
      </c>
      <c r="Q2407" s="117" t="n"/>
      <c r="R2407" s="118" t="n"/>
      <c r="S2407" s="118" t="n"/>
      <c r="T2407" s="119" t="n"/>
      <c r="U2407" s="120" t="n"/>
      <c r="V2407" s="120" t="n"/>
      <c r="W2407" s="121" t="n"/>
      <c r="X2407" s="122" t="n"/>
      <c r="Y2407" s="122" t="n"/>
      <c r="Z2407" s="143" t="n"/>
      <c r="AA2407" s="140" t="n"/>
      <c r="AB2407" s="140" t="n"/>
      <c r="AC2407" s="144" t="n"/>
      <c r="AD2407" s="142" t="n"/>
      <c r="AE2407" s="142" t="n"/>
    </row>
    <row r="2408">
      <c r="B2408" s="85" t="inlineStr">
        <is>
          <t>68M5Z11L</t>
        </is>
      </c>
      <c r="C2408">
        <f>SUMIF(数量表!D:H,B2408,数量表!H:H)</f>
        <v/>
      </c>
      <c r="D2408" t="n">
        <v>27</v>
      </c>
      <c r="E2408" t="n">
        <v>105</v>
      </c>
      <c r="F2408" s="86" t="n">
        <v>787</v>
      </c>
      <c r="H2408" s="87" t="n">
        <v>1</v>
      </c>
      <c r="I2408" s="214">
        <f>C2408*H2408</f>
        <v/>
      </c>
      <c r="J2408" s="29" t="n"/>
      <c r="K2408" s="96" t="n"/>
      <c r="L2408" s="97" t="n"/>
      <c r="M2408" s="97" t="n"/>
      <c r="N2408" s="98" t="inlineStr">
        <is>
          <t>27×105</t>
        </is>
      </c>
      <c r="O2408" s="99">
        <f>F2408</f>
        <v/>
      </c>
      <c r="P2408" s="99">
        <f>SUM(I2408)</f>
        <v/>
      </c>
      <c r="Q2408" s="117" t="n"/>
      <c r="R2408" s="118" t="n"/>
      <c r="S2408" s="118" t="n"/>
      <c r="T2408" s="119" t="n"/>
      <c r="U2408" s="120" t="n"/>
      <c r="V2408" s="120" t="n"/>
      <c r="W2408" s="121" t="n"/>
      <c r="X2408" s="122" t="n"/>
      <c r="Y2408" s="122" t="n"/>
      <c r="Z2408" s="143" t="n"/>
      <c r="AA2408" s="140" t="n"/>
      <c r="AB2408" s="140" t="n"/>
      <c r="AC2408" s="144" t="n"/>
      <c r="AD2408" s="142" t="n"/>
      <c r="AE2408" s="142" t="n"/>
    </row>
    <row r="2409">
      <c r="B2409" s="85" t="inlineStr">
        <is>
          <t>68M5Z11L</t>
        </is>
      </c>
      <c r="C2409">
        <f>SUMIF(数量表!D:H,B2409,数量表!H:H)</f>
        <v/>
      </c>
      <c r="D2409" t="n">
        <v>27</v>
      </c>
      <c r="E2409" t="n">
        <v>105</v>
      </c>
      <c r="F2409" s="86" t="n">
        <v>1176</v>
      </c>
      <c r="H2409" s="87" t="n">
        <v>2</v>
      </c>
      <c r="I2409" s="214">
        <f>C2409*H2409</f>
        <v/>
      </c>
      <c r="J2409" s="29" t="n"/>
      <c r="K2409" s="96" t="n"/>
      <c r="L2409" s="97" t="n"/>
      <c r="M2409" s="97" t="n"/>
      <c r="N2409" s="98" t="inlineStr">
        <is>
          <t>27×105</t>
        </is>
      </c>
      <c r="O2409" s="99">
        <f>F2409</f>
        <v/>
      </c>
      <c r="P2409" s="99">
        <f>SUM(I2409)</f>
        <v/>
      </c>
      <c r="Q2409" s="117" t="n"/>
      <c r="R2409" s="118" t="n"/>
      <c r="S2409" s="118" t="n"/>
      <c r="T2409" s="119" t="n"/>
      <c r="U2409" s="120" t="n"/>
      <c r="V2409" s="120" t="n"/>
      <c r="W2409" s="121" t="n"/>
      <c r="X2409" s="122" t="n"/>
      <c r="Y2409" s="122" t="n"/>
      <c r="Z2409" s="143" t="n"/>
      <c r="AA2409" s="140" t="n"/>
      <c r="AB2409" s="140" t="n"/>
      <c r="AC2409" s="144" t="n"/>
      <c r="AD2409" s="142" t="n"/>
      <c r="AE2409" s="142" t="n"/>
    </row>
    <row r="2410" ht="15" customHeight="1" thickBot="1">
      <c r="B2410" s="88" t="inlineStr">
        <is>
          <t>68M5Z11L</t>
        </is>
      </c>
      <c r="C2410" s="89">
        <f>SUMIF(数量表!D:H,B2410,数量表!H:H)</f>
        <v/>
      </c>
      <c r="D2410" s="89" t="n">
        <v>27</v>
      </c>
      <c r="E2410" s="89" t="n">
        <v>105</v>
      </c>
      <c r="F2410" s="90" t="n">
        <v>2182</v>
      </c>
      <c r="G2410" s="89" t="n"/>
      <c r="H2410" s="91" t="n">
        <v>1</v>
      </c>
      <c r="I2410" s="213">
        <f>C2410*H2410</f>
        <v/>
      </c>
      <c r="J2410" s="29" t="n"/>
      <c r="K2410" s="96" t="n"/>
      <c r="L2410" s="97" t="n"/>
      <c r="M2410" s="97" t="n"/>
      <c r="N2410" s="98" t="inlineStr">
        <is>
          <t>27×105</t>
        </is>
      </c>
      <c r="O2410" s="99">
        <f>F2410</f>
        <v/>
      </c>
      <c r="P2410" s="99">
        <f>SUM(I2410)</f>
        <v/>
      </c>
      <c r="Q2410" s="117" t="n"/>
      <c r="R2410" s="118" t="n"/>
      <c r="S2410" s="118" t="n"/>
      <c r="T2410" s="119" t="n"/>
      <c r="U2410" s="120" t="n"/>
      <c r="V2410" s="120" t="n"/>
      <c r="W2410" s="121" t="n"/>
      <c r="X2410" s="122" t="n"/>
      <c r="Y2410" s="122" t="n"/>
      <c r="Z2410" s="143" t="n"/>
      <c r="AA2410" s="140" t="n"/>
      <c r="AB2410" s="140" t="n"/>
      <c r="AC2410" s="144" t="n"/>
      <c r="AD2410" s="142" t="n"/>
      <c r="AE2410" s="142" t="n"/>
    </row>
    <row r="2411">
      <c r="B2411" s="79" t="inlineStr">
        <is>
          <t>68M5Z11-L</t>
        </is>
      </c>
      <c r="C2411" s="80">
        <f>SUMIF(数量表!D:H,B2411,数量表!H:H)</f>
        <v/>
      </c>
      <c r="D2411" s="80" t="n">
        <v>27</v>
      </c>
      <c r="E2411" s="80" t="n">
        <v>105</v>
      </c>
      <c r="F2411" s="81" t="n">
        <v>979</v>
      </c>
      <c r="G2411" s="80" t="n"/>
      <c r="H2411" s="82" t="n">
        <v>1</v>
      </c>
      <c r="I2411" s="212">
        <f>C2411*H2411</f>
        <v/>
      </c>
      <c r="J2411" s="29" t="n"/>
      <c r="K2411" s="96" t="n"/>
      <c r="L2411" s="97" t="n"/>
      <c r="M2411" s="97" t="n"/>
      <c r="N2411" s="98" t="inlineStr">
        <is>
          <t>27×105</t>
        </is>
      </c>
      <c r="O2411" s="99">
        <f>F2411</f>
        <v/>
      </c>
      <c r="P2411" s="99">
        <f>SUM(I2411)</f>
        <v/>
      </c>
      <c r="Q2411" s="117" t="n"/>
      <c r="R2411" s="118" t="n"/>
      <c r="S2411" s="118" t="n"/>
      <c r="T2411" s="119" t="n"/>
      <c r="U2411" s="120" t="n"/>
      <c r="V2411" s="120" t="n"/>
      <c r="W2411" s="121" t="n"/>
      <c r="X2411" s="122" t="n"/>
      <c r="Y2411" s="122" t="n"/>
      <c r="Z2411" s="143" t="n"/>
      <c r="AA2411" s="140" t="n"/>
      <c r="AB2411" s="140" t="n"/>
      <c r="AC2411" s="144" t="n"/>
      <c r="AD2411" s="142" t="n"/>
      <c r="AE2411" s="142" t="n"/>
    </row>
    <row r="2412">
      <c r="B2412" s="85" t="inlineStr">
        <is>
          <t>68M5Z11-L</t>
        </is>
      </c>
      <c r="C2412">
        <f>SUMIF(数量表!D:H,B2412,数量表!H:H)</f>
        <v/>
      </c>
      <c r="D2412" t="n">
        <v>27</v>
      </c>
      <c r="E2412" t="n">
        <v>105</v>
      </c>
      <c r="F2412" s="86" t="n">
        <v>800</v>
      </c>
      <c r="H2412" s="87" t="n">
        <v>2</v>
      </c>
      <c r="I2412" s="214">
        <f>C2412*H2412</f>
        <v/>
      </c>
      <c r="J2412" s="29" t="n"/>
      <c r="K2412" s="96" t="n"/>
      <c r="L2412" s="97" t="n"/>
      <c r="M2412" s="97" t="n"/>
      <c r="N2412" s="98" t="inlineStr">
        <is>
          <t>27×105</t>
        </is>
      </c>
      <c r="O2412" s="99">
        <f>F2412</f>
        <v/>
      </c>
      <c r="P2412" s="99">
        <f>SUM(I2412)</f>
        <v/>
      </c>
      <c r="Q2412" s="117" t="n"/>
      <c r="R2412" s="118" t="n"/>
      <c r="S2412" s="118" t="n"/>
      <c r="T2412" s="119" t="n"/>
      <c r="U2412" s="120" t="n"/>
      <c r="V2412" s="120" t="n"/>
      <c r="W2412" s="121" t="n"/>
      <c r="X2412" s="122" t="n"/>
      <c r="Y2412" s="122" t="n"/>
      <c r="Z2412" s="143" t="n"/>
      <c r="AA2412" s="140" t="n"/>
      <c r="AB2412" s="140" t="n"/>
      <c r="AC2412" s="144" t="n"/>
      <c r="AD2412" s="142" t="n"/>
      <c r="AE2412" s="142" t="n"/>
    </row>
    <row r="2413" ht="15" customHeight="1" thickBot="1">
      <c r="B2413" s="88" t="inlineStr">
        <is>
          <t>68M5Z11-L</t>
        </is>
      </c>
      <c r="C2413" s="89">
        <f>SUMIF(数量表!D:H,B2413,数量表!H:H)</f>
        <v/>
      </c>
      <c r="D2413" s="89" t="n">
        <v>27</v>
      </c>
      <c r="E2413" s="89" t="n">
        <v>105</v>
      </c>
      <c r="F2413" s="90" t="n">
        <v>1176</v>
      </c>
      <c r="G2413" s="89" t="n"/>
      <c r="H2413" s="91" t="n">
        <v>2</v>
      </c>
      <c r="I2413" s="213">
        <f>C2413*H2413</f>
        <v/>
      </c>
      <c r="J2413" s="29" t="n"/>
      <c r="K2413" s="96" t="n"/>
      <c r="L2413" s="97" t="n"/>
      <c r="M2413" s="97" t="n"/>
      <c r="N2413" s="98" t="inlineStr">
        <is>
          <t>27×105</t>
        </is>
      </c>
      <c r="O2413" s="99">
        <f>F2413</f>
        <v/>
      </c>
      <c r="P2413" s="99">
        <f>SUM(I2413)</f>
        <v/>
      </c>
      <c r="Q2413" s="117" t="n"/>
      <c r="R2413" s="118" t="n"/>
      <c r="S2413" s="118" t="n"/>
      <c r="T2413" s="119" t="n"/>
      <c r="U2413" s="120" t="n"/>
      <c r="V2413" s="120" t="n"/>
      <c r="W2413" s="121" t="n"/>
      <c r="X2413" s="122" t="n"/>
      <c r="Y2413" s="122" t="n"/>
      <c r="Z2413" s="143" t="n"/>
      <c r="AA2413" s="140" t="n"/>
      <c r="AB2413" s="140" t="n"/>
      <c r="AC2413" s="144" t="n"/>
      <c r="AD2413" s="142" t="n"/>
      <c r="AE2413" s="142" t="n"/>
    </row>
    <row r="2414">
      <c r="B2414" s="79" t="inlineStr">
        <is>
          <t>68M5Z11L-L</t>
        </is>
      </c>
      <c r="C2414" s="80">
        <f>SUMIF(数量表!D:H,B2414,数量表!H:H)</f>
        <v/>
      </c>
      <c r="D2414" s="80" t="n">
        <v>27</v>
      </c>
      <c r="E2414" s="80" t="n">
        <v>105</v>
      </c>
      <c r="F2414" s="81" t="n">
        <v>979</v>
      </c>
      <c r="G2414" s="80" t="n"/>
      <c r="H2414" s="82" t="n">
        <v>1</v>
      </c>
      <c r="I2414" s="212">
        <f>C2414*H2414</f>
        <v/>
      </c>
      <c r="J2414" s="29" t="n"/>
      <c r="K2414" s="96" t="n"/>
      <c r="L2414" s="97" t="n"/>
      <c r="M2414" s="97" t="n"/>
      <c r="N2414" s="98" t="inlineStr">
        <is>
          <t>27×105</t>
        </is>
      </c>
      <c r="O2414" s="99">
        <f>F2414</f>
        <v/>
      </c>
      <c r="P2414" s="99">
        <f>SUM(I2414)</f>
        <v/>
      </c>
      <c r="Q2414" s="117" t="n"/>
      <c r="R2414" s="118" t="n"/>
      <c r="S2414" s="118" t="n"/>
      <c r="T2414" s="119" t="n"/>
      <c r="U2414" s="120" t="n"/>
      <c r="V2414" s="120" t="n"/>
      <c r="W2414" s="121" t="n"/>
      <c r="X2414" s="122" t="n"/>
      <c r="Y2414" s="122" t="n"/>
      <c r="Z2414" s="143" t="n"/>
      <c r="AA2414" s="140" t="n"/>
      <c r="AB2414" s="140" t="n"/>
      <c r="AC2414" s="144" t="n"/>
      <c r="AD2414" s="142" t="n"/>
      <c r="AE2414" s="142" t="n"/>
    </row>
    <row r="2415">
      <c r="B2415" s="85" t="inlineStr">
        <is>
          <t>68M5Z11L-L</t>
        </is>
      </c>
      <c r="C2415">
        <f>SUMIF(数量表!D:H,B2415,数量表!H:H)</f>
        <v/>
      </c>
      <c r="D2415" t="n">
        <v>27</v>
      </c>
      <c r="E2415" t="n">
        <v>105</v>
      </c>
      <c r="F2415" s="86" t="n">
        <v>760</v>
      </c>
      <c r="H2415" s="87" t="n">
        <v>1</v>
      </c>
      <c r="I2415" s="214">
        <f>C2415*H2415</f>
        <v/>
      </c>
      <c r="J2415" s="29" t="n"/>
      <c r="K2415" s="96" t="n"/>
      <c r="L2415" s="97" t="n"/>
      <c r="M2415" s="97" t="n"/>
      <c r="N2415" s="98" t="inlineStr">
        <is>
          <t>27×105</t>
        </is>
      </c>
      <c r="O2415" s="99">
        <f>F2415</f>
        <v/>
      </c>
      <c r="P2415" s="99">
        <f>SUM(I2415)</f>
        <v/>
      </c>
      <c r="Q2415" s="117" t="n"/>
      <c r="R2415" s="118" t="n"/>
      <c r="S2415" s="118" t="n"/>
      <c r="T2415" s="119" t="n"/>
      <c r="U2415" s="120" t="n"/>
      <c r="V2415" s="120" t="n"/>
      <c r="W2415" s="121" t="n"/>
      <c r="X2415" s="122" t="n"/>
      <c r="Y2415" s="122" t="n"/>
      <c r="Z2415" s="143" t="n"/>
      <c r="AA2415" s="140" t="n"/>
      <c r="AB2415" s="140" t="n"/>
      <c r="AC2415" s="144" t="n"/>
      <c r="AD2415" s="142" t="n"/>
      <c r="AE2415" s="142" t="n"/>
    </row>
    <row r="2416">
      <c r="B2416" s="85" t="inlineStr">
        <is>
          <t>68M5Z11L-L</t>
        </is>
      </c>
      <c r="C2416">
        <f>SUMIF(数量表!D:H,B2416,数量表!H:H)</f>
        <v/>
      </c>
      <c r="D2416" t="n">
        <v>27</v>
      </c>
      <c r="E2416" t="n">
        <v>105</v>
      </c>
      <c r="F2416" s="86" t="n">
        <v>787</v>
      </c>
      <c r="H2416" s="87" t="n">
        <v>1</v>
      </c>
      <c r="I2416" s="214">
        <f>C2416*H2416</f>
        <v/>
      </c>
      <c r="J2416" s="29" t="n"/>
      <c r="K2416" s="96" t="n"/>
      <c r="L2416" s="97" t="n"/>
      <c r="M2416" s="97" t="n"/>
      <c r="N2416" s="98" t="inlineStr">
        <is>
          <t>27×105</t>
        </is>
      </c>
      <c r="O2416" s="99">
        <f>F2416</f>
        <v/>
      </c>
      <c r="P2416" s="99">
        <f>SUM(I2416)</f>
        <v/>
      </c>
      <c r="Q2416" s="117" t="n"/>
      <c r="R2416" s="118" t="n"/>
      <c r="S2416" s="118" t="n"/>
      <c r="T2416" s="119" t="n"/>
      <c r="U2416" s="120" t="n"/>
      <c r="V2416" s="120" t="n"/>
      <c r="W2416" s="121" t="n"/>
      <c r="X2416" s="122" t="n"/>
      <c r="Y2416" s="122" t="n"/>
      <c r="Z2416" s="143" t="n"/>
      <c r="AA2416" s="140" t="n"/>
      <c r="AB2416" s="140" t="n"/>
      <c r="AC2416" s="144" t="n"/>
      <c r="AD2416" s="142" t="n"/>
      <c r="AE2416" s="142" t="n"/>
    </row>
    <row r="2417">
      <c r="B2417" s="85" t="inlineStr">
        <is>
          <t>68M5Z11L-L</t>
        </is>
      </c>
      <c r="C2417">
        <f>SUMIF(数量表!D:H,B2417,数量表!H:H)</f>
        <v/>
      </c>
      <c r="D2417" t="n">
        <v>27</v>
      </c>
      <c r="E2417" t="n">
        <v>105</v>
      </c>
      <c r="F2417" s="86" t="n">
        <v>1176</v>
      </c>
      <c r="H2417" s="87" t="n">
        <v>2</v>
      </c>
      <c r="I2417" s="214">
        <f>C2417*H2417</f>
        <v/>
      </c>
      <c r="J2417" s="29" t="n"/>
      <c r="K2417" s="96" t="n"/>
      <c r="L2417" s="97" t="n"/>
      <c r="M2417" s="97" t="n"/>
      <c r="N2417" s="98" t="inlineStr">
        <is>
          <t>27×105</t>
        </is>
      </c>
      <c r="O2417" s="99">
        <f>F2417</f>
        <v/>
      </c>
      <c r="P2417" s="99">
        <f>SUM(I2417)</f>
        <v/>
      </c>
      <c r="Q2417" s="117" t="n"/>
      <c r="R2417" s="118" t="n"/>
      <c r="S2417" s="118" t="n"/>
      <c r="T2417" s="119" t="n"/>
      <c r="U2417" s="120" t="n"/>
      <c r="V2417" s="120" t="n"/>
      <c r="W2417" s="121" t="n"/>
      <c r="X2417" s="122" t="n"/>
      <c r="Y2417" s="122" t="n"/>
      <c r="Z2417" s="143" t="n"/>
      <c r="AA2417" s="140" t="n"/>
      <c r="AB2417" s="140" t="n"/>
      <c r="AC2417" s="144" t="n"/>
      <c r="AD2417" s="142" t="n"/>
      <c r="AE2417" s="142" t="n"/>
    </row>
    <row r="2418" ht="15" customHeight="1" thickBot="1">
      <c r="B2418" s="88" t="inlineStr">
        <is>
          <t>68M5Z11L-L</t>
        </is>
      </c>
      <c r="C2418" s="89">
        <f>SUMIF(数量表!D:H,B2418,数量表!H:H)</f>
        <v/>
      </c>
      <c r="D2418" s="89" t="n">
        <v>27</v>
      </c>
      <c r="E2418" s="89" t="n">
        <v>105</v>
      </c>
      <c r="F2418" s="90" t="n">
        <v>2182</v>
      </c>
      <c r="G2418" s="89" t="n"/>
      <c r="H2418" s="91" t="n">
        <v>1</v>
      </c>
      <c r="I2418" s="213">
        <f>C2418*H2418</f>
        <v/>
      </c>
      <c r="J2418" s="29" t="n"/>
      <c r="K2418" s="96" t="n"/>
      <c r="L2418" s="97" t="n"/>
      <c r="M2418" s="97" t="n"/>
      <c r="N2418" s="98" t="inlineStr">
        <is>
          <t>27×105</t>
        </is>
      </c>
      <c r="O2418" s="99">
        <f>F2418</f>
        <v/>
      </c>
      <c r="P2418" s="99">
        <f>SUM(I2418)</f>
        <v/>
      </c>
      <c r="Q2418" s="117" t="n"/>
      <c r="R2418" s="118" t="n"/>
      <c r="S2418" s="118" t="n"/>
      <c r="T2418" s="119" t="n"/>
      <c r="U2418" s="120" t="n"/>
      <c r="V2418" s="120" t="n"/>
      <c r="W2418" s="121" t="n"/>
      <c r="X2418" s="122" t="n"/>
      <c r="Y2418" s="122" t="n"/>
      <c r="Z2418" s="143" t="n"/>
      <c r="AA2418" s="140" t="n"/>
      <c r="AB2418" s="140" t="n"/>
      <c r="AC2418" s="144" t="n"/>
      <c r="AD2418" s="142" t="n"/>
      <c r="AE2418" s="142" t="n"/>
    </row>
    <row r="2419">
      <c r="B2419" s="79" t="inlineStr">
        <is>
          <t>68M5Z11R</t>
        </is>
      </c>
      <c r="C2419" s="80">
        <f>SUMIF(数量表!D:H,B2419,数量表!H:H)</f>
        <v/>
      </c>
      <c r="D2419" s="80" t="n">
        <v>27</v>
      </c>
      <c r="E2419" s="80" t="n">
        <v>105</v>
      </c>
      <c r="F2419" s="81" t="n">
        <v>979</v>
      </c>
      <c r="G2419" s="80" t="n"/>
      <c r="H2419" s="82" t="n">
        <v>1</v>
      </c>
      <c r="I2419" s="212">
        <f>C2419*H2419</f>
        <v/>
      </c>
      <c r="J2419" s="29" t="n"/>
      <c r="K2419" s="96" t="n"/>
      <c r="L2419" s="97" t="n"/>
      <c r="M2419" s="97" t="n"/>
      <c r="N2419" s="98" t="inlineStr">
        <is>
          <t>27×105</t>
        </is>
      </c>
      <c r="O2419" s="99">
        <f>F2419</f>
        <v/>
      </c>
      <c r="P2419" s="99">
        <f>SUM(I2419)</f>
        <v/>
      </c>
      <c r="Q2419" s="117" t="n"/>
      <c r="R2419" s="118" t="n"/>
      <c r="S2419" s="118" t="n"/>
      <c r="T2419" s="119" t="n"/>
      <c r="U2419" s="120" t="n"/>
      <c r="V2419" s="120" t="n"/>
      <c r="W2419" s="121" t="n"/>
      <c r="X2419" s="122" t="n"/>
      <c r="Y2419" s="122" t="n"/>
      <c r="Z2419" s="143" t="n"/>
      <c r="AA2419" s="140" t="n"/>
      <c r="AB2419" s="140" t="n"/>
      <c r="AC2419" s="144" t="n"/>
      <c r="AD2419" s="142" t="n"/>
      <c r="AE2419" s="142" t="n"/>
    </row>
    <row r="2420">
      <c r="B2420" s="85" t="inlineStr">
        <is>
          <t>68M5Z11R</t>
        </is>
      </c>
      <c r="C2420">
        <f>SUMIF(数量表!D:H,B2420,数量表!H:H)</f>
        <v/>
      </c>
      <c r="D2420" t="n">
        <v>27</v>
      </c>
      <c r="E2420" t="n">
        <v>105</v>
      </c>
      <c r="F2420" s="86" t="n">
        <v>760</v>
      </c>
      <c r="H2420" s="87" t="n">
        <v>1</v>
      </c>
      <c r="I2420" s="214">
        <f>C2420*H2420</f>
        <v/>
      </c>
      <c r="J2420" s="29" t="n"/>
      <c r="K2420" s="96" t="n"/>
      <c r="L2420" s="97" t="n"/>
      <c r="M2420" s="97" t="n"/>
      <c r="N2420" s="98" t="inlineStr">
        <is>
          <t>27×105</t>
        </is>
      </c>
      <c r="O2420" s="99">
        <f>F2420</f>
        <v/>
      </c>
      <c r="P2420" s="99">
        <f>SUM(I2420)</f>
        <v/>
      </c>
      <c r="Q2420" s="117" t="n"/>
      <c r="R2420" s="118" t="n"/>
      <c r="S2420" s="118" t="n"/>
      <c r="T2420" s="119" t="n"/>
      <c r="U2420" s="120" t="n"/>
      <c r="V2420" s="120" t="n"/>
      <c r="W2420" s="121" t="n"/>
      <c r="X2420" s="122" t="n"/>
      <c r="Y2420" s="122" t="n"/>
      <c r="Z2420" s="143" t="n"/>
      <c r="AA2420" s="140" t="n"/>
      <c r="AB2420" s="140" t="n"/>
      <c r="AC2420" s="144" t="n"/>
      <c r="AD2420" s="142" t="n"/>
      <c r="AE2420" s="142" t="n"/>
    </row>
    <row r="2421">
      <c r="B2421" s="85" t="inlineStr">
        <is>
          <t>68M5Z11R</t>
        </is>
      </c>
      <c r="C2421">
        <f>SUMIF(数量表!D:H,B2421,数量表!H:H)</f>
        <v/>
      </c>
      <c r="D2421" t="n">
        <v>27</v>
      </c>
      <c r="E2421" t="n">
        <v>105</v>
      </c>
      <c r="F2421" s="86" t="n">
        <v>787</v>
      </c>
      <c r="H2421" s="87" t="n">
        <v>1</v>
      </c>
      <c r="I2421" s="214">
        <f>C2421*H2421</f>
        <v/>
      </c>
      <c r="J2421" s="29" t="n"/>
      <c r="K2421" s="96" t="n"/>
      <c r="L2421" s="97" t="n"/>
      <c r="M2421" s="97" t="n"/>
      <c r="N2421" s="98" t="inlineStr">
        <is>
          <t>27×105</t>
        </is>
      </c>
      <c r="O2421" s="99">
        <f>F2421</f>
        <v/>
      </c>
      <c r="P2421" s="99">
        <f>SUM(I2421)</f>
        <v/>
      </c>
      <c r="Q2421" s="117" t="n"/>
      <c r="R2421" s="118" t="n"/>
      <c r="S2421" s="118" t="n"/>
      <c r="T2421" s="119" t="n"/>
      <c r="U2421" s="120" t="n"/>
      <c r="V2421" s="120" t="n"/>
      <c r="W2421" s="121" t="n"/>
      <c r="X2421" s="122" t="n"/>
      <c r="Y2421" s="122" t="n"/>
      <c r="Z2421" s="143" t="n"/>
      <c r="AA2421" s="140" t="n"/>
      <c r="AB2421" s="140" t="n"/>
      <c r="AC2421" s="144" t="n"/>
      <c r="AD2421" s="142" t="n"/>
      <c r="AE2421" s="142" t="n"/>
    </row>
    <row r="2422">
      <c r="B2422" s="85" t="inlineStr">
        <is>
          <t>68M5Z11R</t>
        </is>
      </c>
      <c r="C2422">
        <f>SUMIF(数量表!D:H,B2422,数量表!H:H)</f>
        <v/>
      </c>
      <c r="D2422" t="n">
        <v>27</v>
      </c>
      <c r="E2422" t="n">
        <v>105</v>
      </c>
      <c r="F2422" s="86" t="n">
        <v>1176</v>
      </c>
      <c r="H2422" s="87" t="n">
        <v>2</v>
      </c>
      <c r="I2422" s="214">
        <f>C2422*H2422</f>
        <v/>
      </c>
      <c r="J2422" s="29" t="n"/>
      <c r="K2422" s="96" t="n"/>
      <c r="L2422" s="97" t="n"/>
      <c r="M2422" s="97" t="n"/>
      <c r="N2422" s="98" t="inlineStr">
        <is>
          <t>27×105</t>
        </is>
      </c>
      <c r="O2422" s="99">
        <f>F2422</f>
        <v/>
      </c>
      <c r="P2422" s="99">
        <f>SUM(I2422)</f>
        <v/>
      </c>
      <c r="Q2422" s="117" t="n"/>
      <c r="R2422" s="118" t="n"/>
      <c r="S2422" s="118" t="n"/>
      <c r="T2422" s="119" t="n"/>
      <c r="U2422" s="120" t="n"/>
      <c r="V2422" s="120" t="n"/>
      <c r="W2422" s="121" t="n"/>
      <c r="X2422" s="122" t="n"/>
      <c r="Y2422" s="122" t="n"/>
      <c r="Z2422" s="143" t="n"/>
      <c r="AA2422" s="140" t="n"/>
      <c r="AB2422" s="140" t="n"/>
      <c r="AC2422" s="144" t="n"/>
      <c r="AD2422" s="142" t="n"/>
      <c r="AE2422" s="142" t="n"/>
    </row>
    <row r="2423" ht="15" customHeight="1" thickBot="1">
      <c r="B2423" s="88" t="inlineStr">
        <is>
          <t>68M5Z11R</t>
        </is>
      </c>
      <c r="C2423" s="89">
        <f>SUMIF(数量表!D:H,B2423,数量表!H:H)</f>
        <v/>
      </c>
      <c r="D2423" s="89" t="n">
        <v>27</v>
      </c>
      <c r="E2423" s="89" t="n">
        <v>105</v>
      </c>
      <c r="F2423" s="90" t="n">
        <v>2182</v>
      </c>
      <c r="G2423" s="89" t="n"/>
      <c r="H2423" s="91" t="n">
        <v>1</v>
      </c>
      <c r="I2423" s="213">
        <f>C2423*H2423</f>
        <v/>
      </c>
      <c r="J2423" s="29" t="n"/>
      <c r="K2423" s="96" t="n"/>
      <c r="L2423" s="97" t="n"/>
      <c r="M2423" s="97" t="n"/>
      <c r="N2423" s="98" t="inlineStr">
        <is>
          <t>27×105</t>
        </is>
      </c>
      <c r="O2423" s="99">
        <f>F2423</f>
        <v/>
      </c>
      <c r="P2423" s="99">
        <f>SUM(I2423)</f>
        <v/>
      </c>
      <c r="Q2423" s="117" t="n"/>
      <c r="R2423" s="118" t="n"/>
      <c r="S2423" s="118" t="n"/>
      <c r="T2423" s="119" t="n"/>
      <c r="U2423" s="120" t="n"/>
      <c r="V2423" s="120" t="n"/>
      <c r="W2423" s="121" t="n"/>
      <c r="X2423" s="122" t="n"/>
      <c r="Y2423" s="122" t="n"/>
      <c r="Z2423" s="143" t="n"/>
      <c r="AA2423" s="140" t="n"/>
      <c r="AB2423" s="140" t="n"/>
      <c r="AC2423" s="144" t="n"/>
      <c r="AD2423" s="142" t="n"/>
      <c r="AE2423" s="142" t="n"/>
    </row>
    <row r="2424">
      <c r="B2424" s="79" t="inlineStr">
        <is>
          <t>68M5Z11-R</t>
        </is>
      </c>
      <c r="C2424" s="80">
        <f>SUMIF(数量表!D:H,B2424,数量表!H:H)</f>
        <v/>
      </c>
      <c r="D2424" s="80" t="n">
        <v>27</v>
      </c>
      <c r="E2424" s="80" t="n">
        <v>105</v>
      </c>
      <c r="F2424" s="81" t="n">
        <v>979</v>
      </c>
      <c r="G2424" s="80" t="n"/>
      <c r="H2424" s="82" t="n">
        <v>1</v>
      </c>
      <c r="I2424" s="212">
        <f>C2424*H2424</f>
        <v/>
      </c>
      <c r="J2424" s="29" t="n"/>
      <c r="K2424" s="96" t="n"/>
      <c r="L2424" s="97" t="n"/>
      <c r="M2424" s="97" t="n"/>
      <c r="N2424" s="98" t="inlineStr">
        <is>
          <t>27×105</t>
        </is>
      </c>
      <c r="O2424" s="99">
        <f>F2424</f>
        <v/>
      </c>
      <c r="P2424" s="99">
        <f>SUM(I2424)</f>
        <v/>
      </c>
      <c r="Q2424" s="117" t="n"/>
      <c r="R2424" s="118" t="n"/>
      <c r="S2424" s="118" t="n"/>
      <c r="T2424" s="119" t="n"/>
      <c r="U2424" s="120" t="n"/>
      <c r="V2424" s="120" t="n"/>
      <c r="W2424" s="121" t="n"/>
      <c r="X2424" s="122" t="n"/>
      <c r="Y2424" s="122" t="n"/>
      <c r="Z2424" s="143" t="n"/>
      <c r="AA2424" s="140" t="n"/>
      <c r="AB2424" s="140" t="n"/>
      <c r="AC2424" s="144" t="n"/>
      <c r="AD2424" s="142" t="n"/>
      <c r="AE2424" s="142" t="n"/>
    </row>
    <row r="2425">
      <c r="B2425" s="85" t="inlineStr">
        <is>
          <t>68M5Z11-R</t>
        </is>
      </c>
      <c r="C2425">
        <f>SUMIF(数量表!D:H,B2425,数量表!H:H)</f>
        <v/>
      </c>
      <c r="D2425" t="n">
        <v>27</v>
      </c>
      <c r="E2425" t="n">
        <v>105</v>
      </c>
      <c r="F2425" s="86" t="n">
        <v>800</v>
      </c>
      <c r="H2425" s="87" t="n">
        <v>2</v>
      </c>
      <c r="I2425" s="214">
        <f>C2425*H2425</f>
        <v/>
      </c>
      <c r="J2425" s="29" t="n"/>
      <c r="K2425" s="96" t="n"/>
      <c r="L2425" s="97" t="n"/>
      <c r="M2425" s="97" t="n"/>
      <c r="N2425" s="98" t="inlineStr">
        <is>
          <t>27×105</t>
        </is>
      </c>
      <c r="O2425" s="99">
        <f>F2425</f>
        <v/>
      </c>
      <c r="P2425" s="99">
        <f>SUM(I2425)</f>
        <v/>
      </c>
      <c r="Q2425" s="117" t="n"/>
      <c r="R2425" s="118" t="n"/>
      <c r="S2425" s="118" t="n"/>
      <c r="T2425" s="119" t="n"/>
      <c r="U2425" s="120" t="n"/>
      <c r="V2425" s="120" t="n"/>
      <c r="W2425" s="121" t="n"/>
      <c r="X2425" s="122" t="n"/>
      <c r="Y2425" s="122" t="n"/>
      <c r="Z2425" s="143" t="n"/>
      <c r="AA2425" s="140" t="n"/>
      <c r="AB2425" s="140" t="n"/>
      <c r="AC2425" s="144" t="n"/>
      <c r="AD2425" s="142" t="n"/>
      <c r="AE2425" s="142" t="n"/>
    </row>
    <row r="2426" ht="15" customHeight="1" thickBot="1">
      <c r="B2426" s="88" t="inlineStr">
        <is>
          <t>68M5Z11-R</t>
        </is>
      </c>
      <c r="C2426" s="89">
        <f>SUMIF(数量表!D:H,B2426,数量表!H:H)</f>
        <v/>
      </c>
      <c r="D2426" s="89" t="n">
        <v>27</v>
      </c>
      <c r="E2426" s="89" t="n">
        <v>105</v>
      </c>
      <c r="F2426" s="90" t="n">
        <v>1176</v>
      </c>
      <c r="G2426" s="89" t="n"/>
      <c r="H2426" s="91" t="n">
        <v>2</v>
      </c>
      <c r="I2426" s="213">
        <f>C2426*H2426</f>
        <v/>
      </c>
      <c r="J2426" s="29" t="n"/>
      <c r="K2426" s="96" t="n"/>
      <c r="L2426" s="97" t="n"/>
      <c r="M2426" s="97" t="n"/>
      <c r="N2426" s="98" t="inlineStr">
        <is>
          <t>27×105</t>
        </is>
      </c>
      <c r="O2426" s="99">
        <f>F2426</f>
        <v/>
      </c>
      <c r="P2426" s="99">
        <f>SUM(I2426)</f>
        <v/>
      </c>
      <c r="Q2426" s="117" t="n"/>
      <c r="R2426" s="118" t="n"/>
      <c r="S2426" s="118" t="n"/>
      <c r="T2426" s="119" t="n"/>
      <c r="U2426" s="120" t="n"/>
      <c r="V2426" s="120" t="n"/>
      <c r="W2426" s="121" t="n"/>
      <c r="X2426" s="122" t="n"/>
      <c r="Y2426" s="122" t="n"/>
      <c r="Z2426" s="143" t="n"/>
      <c r="AA2426" s="140" t="n"/>
      <c r="AB2426" s="140" t="n"/>
      <c r="AC2426" s="144" t="n"/>
      <c r="AD2426" s="142" t="n"/>
      <c r="AE2426" s="142" t="n"/>
    </row>
    <row r="2427">
      <c r="B2427" s="79" t="inlineStr">
        <is>
          <t>68M5Z11R-R</t>
        </is>
      </c>
      <c r="C2427" s="80">
        <f>SUMIF(数量表!D:H,B2427,数量表!H:H)</f>
        <v/>
      </c>
      <c r="D2427" s="80" t="n">
        <v>27</v>
      </c>
      <c r="E2427" s="80" t="n">
        <v>105</v>
      </c>
      <c r="F2427" s="81" t="n">
        <v>979</v>
      </c>
      <c r="G2427" s="80" t="n"/>
      <c r="H2427" s="82" t="n">
        <v>1</v>
      </c>
      <c r="I2427" s="212">
        <f>C2427*H2427</f>
        <v/>
      </c>
      <c r="J2427" s="29" t="n"/>
      <c r="K2427" s="96" t="n"/>
      <c r="L2427" s="97" t="n"/>
      <c r="M2427" s="97" t="n"/>
      <c r="N2427" s="98" t="inlineStr">
        <is>
          <t>27×105</t>
        </is>
      </c>
      <c r="O2427" s="99">
        <f>F2427</f>
        <v/>
      </c>
      <c r="P2427" s="99">
        <f>SUM(I2427)</f>
        <v/>
      </c>
      <c r="Q2427" s="117" t="n"/>
      <c r="R2427" s="118" t="n"/>
      <c r="S2427" s="118" t="n"/>
      <c r="T2427" s="119" t="n"/>
      <c r="U2427" s="120" t="n"/>
      <c r="V2427" s="120" t="n"/>
      <c r="W2427" s="121" t="n"/>
      <c r="X2427" s="122" t="n"/>
      <c r="Y2427" s="122" t="n"/>
      <c r="Z2427" s="143" t="n"/>
      <c r="AA2427" s="140" t="n"/>
      <c r="AB2427" s="140" t="n"/>
      <c r="AC2427" s="144" t="n"/>
      <c r="AD2427" s="142" t="n"/>
      <c r="AE2427" s="142" t="n"/>
    </row>
    <row r="2428">
      <c r="B2428" s="85" t="inlineStr">
        <is>
          <t>68M5Z11R-R</t>
        </is>
      </c>
      <c r="C2428">
        <f>SUMIF(数量表!D:H,B2428,数量表!H:H)</f>
        <v/>
      </c>
      <c r="D2428" t="n">
        <v>27</v>
      </c>
      <c r="E2428" t="n">
        <v>105</v>
      </c>
      <c r="F2428" s="86" t="n">
        <v>760</v>
      </c>
      <c r="H2428" s="87" t="n">
        <v>1</v>
      </c>
      <c r="I2428" s="214">
        <f>C2428*H2428</f>
        <v/>
      </c>
      <c r="J2428" s="29" t="n"/>
      <c r="K2428" s="96" t="n"/>
      <c r="L2428" s="97" t="n"/>
      <c r="M2428" s="97" t="n"/>
      <c r="N2428" s="98" t="inlineStr">
        <is>
          <t>27×105</t>
        </is>
      </c>
      <c r="O2428" s="99">
        <f>F2428</f>
        <v/>
      </c>
      <c r="P2428" s="99">
        <f>SUM(I2428)</f>
        <v/>
      </c>
      <c r="Q2428" s="117" t="n"/>
      <c r="R2428" s="118" t="n"/>
      <c r="S2428" s="118" t="n"/>
      <c r="T2428" s="119" t="n"/>
      <c r="U2428" s="120" t="n"/>
      <c r="V2428" s="120" t="n"/>
      <c r="W2428" s="121" t="n"/>
      <c r="X2428" s="122" t="n"/>
      <c r="Y2428" s="122" t="n"/>
      <c r="Z2428" s="143" t="n"/>
      <c r="AA2428" s="140" t="n"/>
      <c r="AB2428" s="140" t="n"/>
      <c r="AC2428" s="144" t="n"/>
      <c r="AD2428" s="142" t="n"/>
      <c r="AE2428" s="142" t="n"/>
    </row>
    <row r="2429">
      <c r="B2429" s="85" t="inlineStr">
        <is>
          <t>68M5Z11R-R</t>
        </is>
      </c>
      <c r="C2429">
        <f>SUMIF(数量表!D:H,B2429,数量表!H:H)</f>
        <v/>
      </c>
      <c r="D2429" t="n">
        <v>27</v>
      </c>
      <c r="E2429" t="n">
        <v>105</v>
      </c>
      <c r="F2429" s="86" t="n">
        <v>787</v>
      </c>
      <c r="H2429" s="87" t="n">
        <v>1</v>
      </c>
      <c r="I2429" s="214">
        <f>C2429*H2429</f>
        <v/>
      </c>
      <c r="J2429" s="29" t="n"/>
      <c r="K2429" s="96" t="n"/>
      <c r="L2429" s="97" t="n"/>
      <c r="M2429" s="97" t="n"/>
      <c r="N2429" s="98" t="inlineStr">
        <is>
          <t>27×105</t>
        </is>
      </c>
      <c r="O2429" s="99">
        <f>F2429</f>
        <v/>
      </c>
      <c r="P2429" s="99">
        <f>SUM(I2429)</f>
        <v/>
      </c>
      <c r="Q2429" s="117" t="n"/>
      <c r="R2429" s="118" t="n"/>
      <c r="S2429" s="118" t="n"/>
      <c r="T2429" s="119" t="n"/>
      <c r="U2429" s="120" t="n"/>
      <c r="V2429" s="120" t="n"/>
      <c r="W2429" s="121" t="n"/>
      <c r="X2429" s="122" t="n"/>
      <c r="Y2429" s="122" t="n"/>
      <c r="Z2429" s="143" t="n"/>
      <c r="AA2429" s="140" t="n"/>
      <c r="AB2429" s="140" t="n"/>
      <c r="AC2429" s="144" t="n"/>
      <c r="AD2429" s="142" t="n"/>
      <c r="AE2429" s="142" t="n"/>
    </row>
    <row r="2430">
      <c r="B2430" s="85" t="inlineStr">
        <is>
          <t>68M5Z11R-R</t>
        </is>
      </c>
      <c r="C2430">
        <f>SUMIF(数量表!D:H,B2430,数量表!H:H)</f>
        <v/>
      </c>
      <c r="D2430" t="n">
        <v>27</v>
      </c>
      <c r="E2430" t="n">
        <v>105</v>
      </c>
      <c r="F2430" s="86" t="n">
        <v>1176</v>
      </c>
      <c r="H2430" s="87" t="n">
        <v>2</v>
      </c>
      <c r="I2430" s="214">
        <f>C2430*H2430</f>
        <v/>
      </c>
      <c r="J2430" s="29" t="n"/>
      <c r="K2430" s="96" t="n"/>
      <c r="L2430" s="97" t="n"/>
      <c r="M2430" s="97" t="n"/>
      <c r="N2430" s="98" t="inlineStr">
        <is>
          <t>27×105</t>
        </is>
      </c>
      <c r="O2430" s="99">
        <f>F2430</f>
        <v/>
      </c>
      <c r="P2430" s="99">
        <f>SUM(I2430)</f>
        <v/>
      </c>
      <c r="Q2430" s="117" t="n"/>
      <c r="R2430" s="118" t="n"/>
      <c r="S2430" s="118" t="n"/>
      <c r="T2430" s="119" t="n"/>
      <c r="U2430" s="120" t="n"/>
      <c r="V2430" s="120" t="n"/>
      <c r="W2430" s="121" t="n"/>
      <c r="X2430" s="122" t="n"/>
      <c r="Y2430" s="122" t="n"/>
      <c r="Z2430" s="143" t="n"/>
      <c r="AA2430" s="140" t="n"/>
      <c r="AB2430" s="140" t="n"/>
      <c r="AC2430" s="144" t="n"/>
      <c r="AD2430" s="142" t="n"/>
      <c r="AE2430" s="142" t="n"/>
    </row>
    <row r="2431" ht="15" customHeight="1" thickBot="1">
      <c r="B2431" s="88" t="inlineStr">
        <is>
          <t>68M5Z11R-R</t>
        </is>
      </c>
      <c r="C2431" s="89">
        <f>SUMIF(数量表!D:H,B2431,数量表!H:H)</f>
        <v/>
      </c>
      <c r="D2431" s="89" t="n">
        <v>27</v>
      </c>
      <c r="E2431" s="89" t="n">
        <v>105</v>
      </c>
      <c r="F2431" s="90" t="n">
        <v>2182</v>
      </c>
      <c r="G2431" s="89" t="n"/>
      <c r="H2431" s="91" t="n">
        <v>1</v>
      </c>
      <c r="I2431" s="213">
        <f>C2431*H2431</f>
        <v/>
      </c>
      <c r="J2431" s="29" t="n"/>
      <c r="K2431" s="96" t="n"/>
      <c r="L2431" s="97" t="n"/>
      <c r="M2431" s="97" t="n"/>
      <c r="N2431" s="98" t="inlineStr">
        <is>
          <t>27×105</t>
        </is>
      </c>
      <c r="O2431" s="99">
        <f>F2431</f>
        <v/>
      </c>
      <c r="P2431" s="99">
        <f>SUM(I2431)</f>
        <v/>
      </c>
      <c r="Q2431" s="117" t="n"/>
      <c r="R2431" s="118" t="n"/>
      <c r="S2431" s="118" t="n"/>
      <c r="T2431" s="119" t="n"/>
      <c r="U2431" s="120" t="n"/>
      <c r="V2431" s="120" t="n"/>
      <c r="W2431" s="121" t="n"/>
      <c r="X2431" s="122" t="n"/>
      <c r="Y2431" s="122" t="n"/>
      <c r="Z2431" s="143" t="n"/>
      <c r="AA2431" s="140" t="n"/>
      <c r="AB2431" s="140" t="n"/>
      <c r="AC2431" s="144" t="n"/>
      <c r="AD2431" s="142" t="n"/>
      <c r="AE2431" s="142" t="n"/>
    </row>
    <row r="2432" ht="15" customHeight="1" thickBot="1">
      <c r="B2432" s="83" t="inlineStr">
        <is>
          <t>68M4ZH11</t>
        </is>
      </c>
      <c r="C2432" s="7">
        <f>SUMIF(数量表!D:H,B2432,数量表!H:H)</f>
        <v/>
      </c>
      <c r="D2432" s="7" t="n">
        <v>27</v>
      </c>
      <c r="E2432" s="7" t="n">
        <v>105</v>
      </c>
      <c r="F2432" s="84" t="n">
        <v>345</v>
      </c>
      <c r="G2432" s="7" t="n"/>
      <c r="H2432" s="21" t="n">
        <v>2</v>
      </c>
      <c r="I2432" s="217">
        <f>C2432*H2432</f>
        <v/>
      </c>
      <c r="J2432" s="29" t="n"/>
      <c r="K2432" s="96" t="n"/>
      <c r="L2432" s="97" t="n"/>
      <c r="M2432" s="97" t="n"/>
      <c r="N2432" s="98" t="inlineStr">
        <is>
          <t>27×105</t>
        </is>
      </c>
      <c r="O2432" s="99">
        <f>F2432</f>
        <v/>
      </c>
      <c r="P2432" s="99">
        <f>SUM(I2432)</f>
        <v/>
      </c>
      <c r="Q2432" s="117" t="n"/>
      <c r="R2432" s="118" t="n"/>
      <c r="S2432" s="118" t="n"/>
      <c r="T2432" s="119" t="n"/>
      <c r="U2432" s="120" t="n"/>
      <c r="V2432" s="120" t="n"/>
      <c r="W2432" s="121" t="n"/>
      <c r="X2432" s="122" t="n"/>
      <c r="Y2432" s="122" t="n"/>
      <c r="Z2432" s="143" t="n"/>
      <c r="AA2432" s="140" t="n"/>
      <c r="AB2432" s="140" t="n"/>
      <c r="AC2432" s="144" t="n"/>
      <c r="AD2432" s="142" t="n"/>
      <c r="AE2432" s="142" t="n"/>
    </row>
    <row r="2433">
      <c r="B2433" s="79" t="inlineStr">
        <is>
          <t>68M4ZH11L</t>
        </is>
      </c>
      <c r="C2433" s="80">
        <f>SUMIF(数量表!D:H,B2433,数量表!H:H)</f>
        <v/>
      </c>
      <c r="D2433" s="80" t="n">
        <v>27</v>
      </c>
      <c r="E2433" s="80" t="n">
        <v>105</v>
      </c>
      <c r="F2433" s="81" t="n">
        <v>332</v>
      </c>
      <c r="G2433" s="80" t="n"/>
      <c r="H2433" s="82" t="n">
        <v>2</v>
      </c>
      <c r="I2433" s="212">
        <f>C2433*H2433</f>
        <v/>
      </c>
      <c r="J2433" s="29" t="n"/>
      <c r="K2433" s="96" t="n"/>
      <c r="L2433" s="97" t="n"/>
      <c r="M2433" s="97" t="n"/>
      <c r="N2433" s="98" t="inlineStr">
        <is>
          <t>27×105</t>
        </is>
      </c>
      <c r="O2433" s="99">
        <f>F2433</f>
        <v/>
      </c>
      <c r="P2433" s="99">
        <f>SUM(I2433)</f>
        <v/>
      </c>
      <c r="Q2433" s="117" t="n"/>
      <c r="R2433" s="118" t="n"/>
      <c r="S2433" s="118" t="n"/>
      <c r="T2433" s="119" t="n"/>
      <c r="U2433" s="120" t="n"/>
      <c r="V2433" s="120" t="n"/>
      <c r="W2433" s="121" t="n"/>
      <c r="X2433" s="122" t="n"/>
      <c r="Y2433" s="122" t="n"/>
      <c r="Z2433" s="143" t="n"/>
      <c r="AA2433" s="140" t="n"/>
      <c r="AB2433" s="140" t="n"/>
      <c r="AC2433" s="144" t="n"/>
      <c r="AD2433" s="142" t="n"/>
      <c r="AE2433" s="142" t="n"/>
    </row>
    <row r="2434">
      <c r="B2434" s="85" t="inlineStr">
        <is>
          <t>68M4ZH11L</t>
        </is>
      </c>
      <c r="C2434">
        <f>SUMIF(数量表!D:H,B2434,数量表!H:H)</f>
        <v/>
      </c>
      <c r="D2434" t="n">
        <v>27</v>
      </c>
      <c r="E2434" t="n">
        <v>105</v>
      </c>
      <c r="F2434" s="86" t="n">
        <v>587</v>
      </c>
      <c r="H2434" s="87" t="n">
        <v>1</v>
      </c>
      <c r="I2434" s="214">
        <f>C2434*H2434</f>
        <v/>
      </c>
      <c r="J2434" s="29" t="n"/>
      <c r="K2434" s="96" t="n"/>
      <c r="L2434" s="97" t="n"/>
      <c r="M2434" s="97" t="n"/>
      <c r="N2434" s="98" t="inlineStr">
        <is>
          <t>27×105</t>
        </is>
      </c>
      <c r="O2434" s="99">
        <f>F2434</f>
        <v/>
      </c>
      <c r="P2434" s="99">
        <f>SUM(I2434)</f>
        <v/>
      </c>
      <c r="Q2434" s="117" t="n"/>
      <c r="R2434" s="118" t="n"/>
      <c r="S2434" s="118" t="n"/>
      <c r="T2434" s="119" t="n"/>
      <c r="U2434" s="120" t="n"/>
      <c r="V2434" s="120" t="n"/>
      <c r="W2434" s="121" t="n"/>
      <c r="X2434" s="122" t="n"/>
      <c r="Y2434" s="122" t="n"/>
      <c r="Z2434" s="143" t="n"/>
      <c r="AA2434" s="140" t="n"/>
      <c r="AB2434" s="140" t="n"/>
      <c r="AC2434" s="144" t="n"/>
      <c r="AD2434" s="142" t="n"/>
      <c r="AE2434" s="142" t="n"/>
    </row>
    <row r="2435" ht="15" customHeight="1" thickBot="1">
      <c r="B2435" s="88" t="inlineStr">
        <is>
          <t>68M4ZH11L</t>
        </is>
      </c>
      <c r="C2435" s="89">
        <f>SUMIF(数量表!D:H,B2435,数量表!H:H)</f>
        <v/>
      </c>
      <c r="D2435" s="89" t="n">
        <v>27</v>
      </c>
      <c r="E2435" s="89" t="n">
        <v>105</v>
      </c>
      <c r="F2435" s="90" t="n">
        <v>356</v>
      </c>
      <c r="G2435" s="89" t="n"/>
      <c r="H2435" s="91" t="n">
        <v>1</v>
      </c>
      <c r="I2435" s="213">
        <f>C2435*H2435</f>
        <v/>
      </c>
      <c r="J2435" s="29" t="n"/>
      <c r="K2435" s="96" t="n"/>
      <c r="L2435" s="97" t="n"/>
      <c r="M2435" s="97" t="n"/>
      <c r="N2435" s="98" t="inlineStr">
        <is>
          <t>27×105</t>
        </is>
      </c>
      <c r="O2435" s="99">
        <f>F2435</f>
        <v/>
      </c>
      <c r="P2435" s="99">
        <f>SUM(I2435)</f>
        <v/>
      </c>
      <c r="Q2435" s="117" t="n"/>
      <c r="R2435" s="118" t="n"/>
      <c r="S2435" s="118" t="n"/>
      <c r="T2435" s="119" t="n"/>
      <c r="U2435" s="120" t="n"/>
      <c r="V2435" s="120" t="n"/>
      <c r="W2435" s="121" t="n"/>
      <c r="X2435" s="122" t="n"/>
      <c r="Y2435" s="122" t="n"/>
      <c r="Z2435" s="143" t="n"/>
      <c r="AA2435" s="140" t="n"/>
      <c r="AB2435" s="140" t="n"/>
      <c r="AC2435" s="144" t="n"/>
      <c r="AD2435" s="142" t="n"/>
      <c r="AE2435" s="142" t="n"/>
    </row>
    <row r="2436">
      <c r="B2436" s="79" t="inlineStr">
        <is>
          <t>68M4ZH11R</t>
        </is>
      </c>
      <c r="C2436" s="80">
        <f>SUMIF(数量表!D:H,B2436,数量表!H:H)</f>
        <v/>
      </c>
      <c r="D2436" s="80" t="n">
        <v>27</v>
      </c>
      <c r="E2436" s="80" t="n">
        <v>105</v>
      </c>
      <c r="F2436" s="81" t="n">
        <v>332</v>
      </c>
      <c r="G2436" s="80" t="n"/>
      <c r="H2436" s="82" t="n">
        <v>2</v>
      </c>
      <c r="I2436" s="212">
        <f>C2436*H2436</f>
        <v/>
      </c>
      <c r="J2436" s="29" t="n"/>
      <c r="K2436" s="96" t="n"/>
      <c r="L2436" s="97" t="n"/>
      <c r="M2436" s="97" t="n"/>
      <c r="N2436" s="98" t="inlineStr">
        <is>
          <t>27×105</t>
        </is>
      </c>
      <c r="O2436" s="99">
        <f>F2436</f>
        <v/>
      </c>
      <c r="P2436" s="99">
        <f>SUM(I2436)</f>
        <v/>
      </c>
      <c r="Q2436" s="117" t="n"/>
      <c r="R2436" s="118" t="n"/>
      <c r="S2436" s="118" t="n"/>
      <c r="T2436" s="119" t="n"/>
      <c r="U2436" s="120" t="n"/>
      <c r="V2436" s="120" t="n"/>
      <c r="W2436" s="121" t="n"/>
      <c r="X2436" s="122" t="n"/>
      <c r="Y2436" s="122" t="n"/>
      <c r="Z2436" s="143" t="n"/>
      <c r="AA2436" s="140" t="n"/>
      <c r="AB2436" s="140" t="n"/>
      <c r="AC2436" s="144" t="n"/>
      <c r="AD2436" s="142" t="n"/>
      <c r="AE2436" s="142" t="n"/>
    </row>
    <row r="2437">
      <c r="B2437" s="85" t="inlineStr">
        <is>
          <t>68M4ZH11R</t>
        </is>
      </c>
      <c r="C2437">
        <f>SUMIF(数量表!D:H,B2437,数量表!H:H)</f>
        <v/>
      </c>
      <c r="D2437" t="n">
        <v>27</v>
      </c>
      <c r="E2437" t="n">
        <v>105</v>
      </c>
      <c r="F2437" s="86" t="n">
        <v>587</v>
      </c>
      <c r="H2437" s="87" t="n">
        <v>1</v>
      </c>
      <c r="I2437" s="214">
        <f>C2437*H2437</f>
        <v/>
      </c>
      <c r="J2437" s="29" t="n"/>
      <c r="K2437" s="96" t="n"/>
      <c r="L2437" s="97" t="n"/>
      <c r="M2437" s="97" t="n"/>
      <c r="N2437" s="98" t="inlineStr">
        <is>
          <t>27×105</t>
        </is>
      </c>
      <c r="O2437" s="99">
        <f>F2437</f>
        <v/>
      </c>
      <c r="P2437" s="99">
        <f>SUM(I2437)</f>
        <v/>
      </c>
      <c r="Q2437" s="117" t="n"/>
      <c r="R2437" s="118" t="n"/>
      <c r="S2437" s="118" t="n"/>
      <c r="T2437" s="119" t="n"/>
      <c r="U2437" s="120" t="n"/>
      <c r="V2437" s="120" t="n"/>
      <c r="W2437" s="121" t="n"/>
      <c r="X2437" s="122" t="n"/>
      <c r="Y2437" s="122" t="n"/>
      <c r="Z2437" s="143" t="n"/>
      <c r="AA2437" s="140" t="n"/>
      <c r="AB2437" s="140" t="n"/>
      <c r="AC2437" s="144" t="n"/>
      <c r="AD2437" s="142" t="n"/>
      <c r="AE2437" s="142" t="n"/>
    </row>
    <row r="2438" ht="15" customHeight="1" thickBot="1">
      <c r="B2438" s="88" t="inlineStr">
        <is>
          <t>68M4ZH11R</t>
        </is>
      </c>
      <c r="C2438" s="89">
        <f>SUMIF(数量表!D:H,B2438,数量表!H:H)</f>
        <v/>
      </c>
      <c r="D2438" s="89" t="n">
        <v>27</v>
      </c>
      <c r="E2438" s="89" t="n">
        <v>105</v>
      </c>
      <c r="F2438" s="90" t="n">
        <v>356</v>
      </c>
      <c r="G2438" s="89" t="n"/>
      <c r="H2438" s="91" t="n">
        <v>1</v>
      </c>
      <c r="I2438" s="213">
        <f>C2438*H2438</f>
        <v/>
      </c>
      <c r="J2438" s="29" t="n"/>
      <c r="K2438" s="96" t="n"/>
      <c r="L2438" s="97" t="n"/>
      <c r="M2438" s="97" t="n"/>
      <c r="N2438" s="98" t="inlineStr">
        <is>
          <t>27×105</t>
        </is>
      </c>
      <c r="O2438" s="99">
        <f>F2438</f>
        <v/>
      </c>
      <c r="P2438" s="99">
        <f>SUM(I2438)</f>
        <v/>
      </c>
      <c r="Q2438" s="117" t="n"/>
      <c r="R2438" s="118" t="n"/>
      <c r="S2438" s="118" t="n"/>
      <c r="T2438" s="119" t="n"/>
      <c r="U2438" s="120" t="n"/>
      <c r="V2438" s="120" t="n"/>
      <c r="W2438" s="121" t="n"/>
      <c r="X2438" s="122" t="n"/>
      <c r="Y2438" s="122" t="n"/>
      <c r="Z2438" s="143" t="n"/>
      <c r="AA2438" s="140" t="n"/>
      <c r="AB2438" s="140" t="n"/>
      <c r="AC2438" s="144" t="n"/>
      <c r="AD2438" s="142" t="n"/>
      <c r="AE2438" s="142" t="n"/>
    </row>
    <row r="2439" ht="15" customHeight="1" thickBot="1">
      <c r="B2439" s="83" t="inlineStr">
        <is>
          <t>68M5ZH11</t>
        </is>
      </c>
      <c r="C2439" s="7">
        <f>SUMIF(数量表!D:H,B2439,数量表!H:H)</f>
        <v/>
      </c>
      <c r="D2439" s="7" t="n">
        <v>27</v>
      </c>
      <c r="E2439" s="7" t="n">
        <v>105</v>
      </c>
      <c r="F2439" s="84" t="n">
        <v>345</v>
      </c>
      <c r="G2439" s="7" t="n"/>
      <c r="H2439" s="21" t="n">
        <v>2</v>
      </c>
      <c r="I2439" s="217">
        <f>C2439*H2439</f>
        <v/>
      </c>
      <c r="J2439" s="29" t="n"/>
      <c r="K2439" s="96" t="n"/>
      <c r="L2439" s="97" t="n"/>
      <c r="M2439" s="97" t="n"/>
      <c r="N2439" s="98" t="inlineStr">
        <is>
          <t>27×105</t>
        </is>
      </c>
      <c r="O2439" s="99">
        <f>F2439</f>
        <v/>
      </c>
      <c r="P2439" s="99">
        <f>SUM(I2439)</f>
        <v/>
      </c>
      <c r="Q2439" s="117" t="n"/>
      <c r="R2439" s="118" t="n"/>
      <c r="S2439" s="118" t="n"/>
      <c r="T2439" s="119" t="n"/>
      <c r="U2439" s="120" t="n"/>
      <c r="V2439" s="120" t="n"/>
      <c r="W2439" s="121" t="n"/>
      <c r="X2439" s="122" t="n"/>
      <c r="Y2439" s="122" t="n"/>
      <c r="Z2439" s="143" t="n"/>
      <c r="AA2439" s="140" t="n"/>
      <c r="AB2439" s="140" t="n"/>
      <c r="AC2439" s="144" t="n"/>
      <c r="AD2439" s="142" t="n"/>
      <c r="AE2439" s="142" t="n"/>
    </row>
    <row r="2440">
      <c r="B2440" s="79" t="inlineStr">
        <is>
          <t>68M5ZH11L</t>
        </is>
      </c>
      <c r="C2440" s="80">
        <f>SUMIF(数量表!D:H,B2440,数量表!H:H)</f>
        <v/>
      </c>
      <c r="D2440" s="80" t="n">
        <v>27</v>
      </c>
      <c r="E2440" s="80" t="n">
        <v>105</v>
      </c>
      <c r="F2440" s="81" t="n">
        <v>332</v>
      </c>
      <c r="G2440" s="80" t="n"/>
      <c r="H2440" s="82" t="n">
        <v>2</v>
      </c>
      <c r="I2440" s="212">
        <f>C2440*H2440</f>
        <v/>
      </c>
      <c r="J2440" s="29" t="n"/>
      <c r="K2440" s="96" t="n"/>
      <c r="L2440" s="97" t="n"/>
      <c r="M2440" s="97" t="n"/>
      <c r="N2440" s="98" t="inlineStr">
        <is>
          <t>27×105</t>
        </is>
      </c>
      <c r="O2440" s="99">
        <f>F2440</f>
        <v/>
      </c>
      <c r="P2440" s="99">
        <f>SUM(I2440)</f>
        <v/>
      </c>
      <c r="Q2440" s="117" t="n"/>
      <c r="R2440" s="118" t="n"/>
      <c r="S2440" s="118" t="n"/>
      <c r="T2440" s="119" t="n"/>
      <c r="U2440" s="120" t="n"/>
      <c r="V2440" s="120" t="n"/>
      <c r="W2440" s="121" t="n"/>
      <c r="X2440" s="122" t="n"/>
      <c r="Y2440" s="122" t="n"/>
      <c r="Z2440" s="143" t="n"/>
      <c r="AA2440" s="140" t="n"/>
      <c r="AB2440" s="140" t="n"/>
      <c r="AC2440" s="144" t="n"/>
      <c r="AD2440" s="142" t="n"/>
      <c r="AE2440" s="142" t="n"/>
    </row>
    <row r="2441" ht="15" customHeight="1" thickBot="1">
      <c r="B2441" s="88" t="inlineStr">
        <is>
          <t>68M5ZH11L</t>
        </is>
      </c>
      <c r="C2441" s="89">
        <f>SUMIF(数量表!D:H,B2441,数量表!H:H)</f>
        <v/>
      </c>
      <c r="D2441" s="89" t="n">
        <v>27</v>
      </c>
      <c r="E2441" s="89" t="n">
        <v>105</v>
      </c>
      <c r="F2441" s="90" t="n">
        <v>979</v>
      </c>
      <c r="G2441" s="89" t="n"/>
      <c r="H2441" s="91" t="n">
        <v>1</v>
      </c>
      <c r="I2441" s="213">
        <f>C2441*H2441</f>
        <v/>
      </c>
      <c r="J2441" s="29" t="n"/>
      <c r="K2441" s="96" t="n"/>
      <c r="L2441" s="97" t="n"/>
      <c r="M2441" s="97" t="n"/>
      <c r="N2441" s="98" t="inlineStr">
        <is>
          <t>27×105</t>
        </is>
      </c>
      <c r="O2441" s="99">
        <f>F2441</f>
        <v/>
      </c>
      <c r="P2441" s="99">
        <f>SUM(I2441)</f>
        <v/>
      </c>
      <c r="Q2441" s="117" t="n"/>
      <c r="R2441" s="118" t="n"/>
      <c r="S2441" s="118" t="n"/>
      <c r="T2441" s="119" t="n"/>
      <c r="U2441" s="120" t="n"/>
      <c r="V2441" s="120" t="n"/>
      <c r="W2441" s="121" t="n"/>
      <c r="X2441" s="122" t="n"/>
      <c r="Y2441" s="122" t="n"/>
      <c r="Z2441" s="143" t="n"/>
      <c r="AA2441" s="140" t="n"/>
      <c r="AB2441" s="140" t="n"/>
      <c r="AC2441" s="144" t="n"/>
      <c r="AD2441" s="142" t="n"/>
      <c r="AE2441" s="142" t="n"/>
    </row>
    <row r="2442">
      <c r="B2442" s="79" t="inlineStr">
        <is>
          <t>68M5ZH11R</t>
        </is>
      </c>
      <c r="C2442" s="80">
        <f>SUMIF(数量表!D:H,B2442,数量表!H:H)</f>
        <v/>
      </c>
      <c r="D2442" s="80" t="n">
        <v>27</v>
      </c>
      <c r="E2442" s="80" t="n">
        <v>105</v>
      </c>
      <c r="F2442" s="81" t="n">
        <v>332</v>
      </c>
      <c r="G2442" s="80" t="inlineStr">
        <is>
          <t>×</t>
        </is>
      </c>
      <c r="H2442" s="82" t="n">
        <v>2</v>
      </c>
      <c r="I2442" s="212">
        <f>C2442*H2442</f>
        <v/>
      </c>
      <c r="J2442" s="29" t="n"/>
      <c r="K2442" s="96" t="n"/>
      <c r="L2442" s="97" t="n"/>
      <c r="M2442" s="97" t="n"/>
      <c r="N2442" s="98" t="inlineStr">
        <is>
          <t>27×105</t>
        </is>
      </c>
      <c r="O2442" s="99">
        <f>F2442</f>
        <v/>
      </c>
      <c r="P2442" s="99">
        <f>SUM(I2442)</f>
        <v/>
      </c>
      <c r="Q2442" s="117" t="n"/>
      <c r="R2442" s="118" t="n"/>
      <c r="S2442" s="118" t="n"/>
      <c r="T2442" s="119" t="n"/>
      <c r="U2442" s="120" t="n"/>
      <c r="V2442" s="120" t="n"/>
      <c r="W2442" s="121" t="n"/>
      <c r="X2442" s="122" t="n"/>
      <c r="Y2442" s="122" t="n"/>
      <c r="Z2442" s="143" t="n"/>
      <c r="AA2442" s="140" t="n"/>
      <c r="AB2442" s="140" t="n"/>
      <c r="AC2442" s="144" t="n"/>
      <c r="AD2442" s="142" t="n"/>
      <c r="AE2442" s="142" t="n"/>
    </row>
    <row r="2443" ht="15" customHeight="1" thickBot="1">
      <c r="B2443" s="88" t="inlineStr">
        <is>
          <t>68M5ZH11R</t>
        </is>
      </c>
      <c r="C2443" s="89">
        <f>SUMIF(数量表!D:H,B2443,数量表!H:H)</f>
        <v/>
      </c>
      <c r="D2443" s="89" t="n">
        <v>27</v>
      </c>
      <c r="E2443" s="89" t="n">
        <v>105</v>
      </c>
      <c r="F2443" s="90" t="n">
        <v>979</v>
      </c>
      <c r="G2443" s="89" t="inlineStr">
        <is>
          <t>×</t>
        </is>
      </c>
      <c r="H2443" s="91" t="n">
        <v>1</v>
      </c>
      <c r="I2443" s="213">
        <f>C2443*H2443</f>
        <v/>
      </c>
      <c r="J2443" s="29" t="n"/>
      <c r="K2443" s="96" t="n"/>
      <c r="L2443" s="97" t="n"/>
      <c r="M2443" s="97" t="n"/>
      <c r="N2443" s="98" t="inlineStr">
        <is>
          <t>27×105</t>
        </is>
      </c>
      <c r="O2443" s="99">
        <f>F2443</f>
        <v/>
      </c>
      <c r="P2443" s="99">
        <f>SUM(I2443)</f>
        <v/>
      </c>
      <c r="Q2443" s="117" t="n"/>
      <c r="R2443" s="118" t="n"/>
      <c r="S2443" s="118" t="n"/>
      <c r="T2443" s="119" t="n"/>
      <c r="U2443" s="120" t="n"/>
      <c r="V2443" s="120" t="n"/>
      <c r="W2443" s="121" t="n"/>
      <c r="X2443" s="122" t="n"/>
      <c r="Y2443" s="122" t="n"/>
      <c r="Z2443" s="143" t="n"/>
      <c r="AA2443" s="140" t="n"/>
      <c r="AB2443" s="140" t="n"/>
      <c r="AC2443" s="144" t="n"/>
      <c r="AD2443" s="142" t="n"/>
      <c r="AE2443" s="142" t="n"/>
    </row>
    <row r="2444" ht="15" customHeight="1" thickBot="1">
      <c r="B2444" s="83" t="inlineStr">
        <is>
          <t>68M4ZH09</t>
        </is>
      </c>
      <c r="C2444" s="7">
        <f>SUMIF(数量表!D:H,B2444,数量表!H:H)</f>
        <v/>
      </c>
      <c r="D2444" s="7" t="n">
        <v>27</v>
      </c>
      <c r="E2444" s="7" t="n">
        <v>105</v>
      </c>
      <c r="F2444" s="84" t="n">
        <v>345</v>
      </c>
      <c r="G2444" s="7" t="n"/>
      <c r="H2444" s="21" t="n">
        <v>2</v>
      </c>
      <c r="I2444" s="217">
        <f>C2444*H2444</f>
        <v/>
      </c>
      <c r="J2444" s="29" t="n"/>
      <c r="K2444" s="96" t="n"/>
      <c r="L2444" s="97" t="n"/>
      <c r="M2444" s="97" t="n"/>
      <c r="N2444" s="98" t="inlineStr">
        <is>
          <t>27×105</t>
        </is>
      </c>
      <c r="O2444" s="99">
        <f>F2444</f>
        <v/>
      </c>
      <c r="P2444" s="99">
        <f>SUM(I2444)</f>
        <v/>
      </c>
      <c r="Q2444" s="117" t="n"/>
      <c r="R2444" s="118" t="n"/>
      <c r="S2444" s="118" t="n"/>
      <c r="T2444" s="119" t="n"/>
      <c r="U2444" s="120" t="n"/>
      <c r="V2444" s="120" t="n"/>
      <c r="W2444" s="121" t="n"/>
      <c r="X2444" s="122" t="n"/>
      <c r="Y2444" s="122" t="n"/>
      <c r="Z2444" s="143" t="n"/>
      <c r="AA2444" s="140" t="n"/>
      <c r="AB2444" s="140" t="n"/>
      <c r="AC2444" s="144" t="n"/>
      <c r="AD2444" s="142" t="n"/>
      <c r="AE2444" s="142" t="n"/>
    </row>
    <row r="2445">
      <c r="B2445" s="79" t="inlineStr">
        <is>
          <t>68M4ZH09L</t>
        </is>
      </c>
      <c r="C2445" s="80">
        <f>SUMIF(数量表!D:H,B2445,数量表!H:H)</f>
        <v/>
      </c>
      <c r="D2445" s="80" t="n">
        <v>27</v>
      </c>
      <c r="E2445" s="80" t="n">
        <v>105</v>
      </c>
      <c r="F2445" s="81" t="n">
        <v>332</v>
      </c>
      <c r="G2445" s="80" t="n"/>
      <c r="H2445" s="82" t="n">
        <v>2</v>
      </c>
      <c r="I2445" s="212">
        <f>C2445*H2445</f>
        <v/>
      </c>
      <c r="J2445" s="29" t="n"/>
      <c r="K2445" s="96" t="n"/>
      <c r="L2445" s="97" t="n"/>
      <c r="M2445" s="97" t="n"/>
      <c r="N2445" s="98" t="inlineStr">
        <is>
          <t>27×105</t>
        </is>
      </c>
      <c r="O2445" s="99">
        <f>F2445</f>
        <v/>
      </c>
      <c r="P2445" s="99">
        <f>SUM(I2445)</f>
        <v/>
      </c>
      <c r="Q2445" s="117" t="n"/>
      <c r="R2445" s="118" t="n"/>
      <c r="S2445" s="118" t="n"/>
      <c r="T2445" s="119" t="n"/>
      <c r="U2445" s="120" t="n"/>
      <c r="V2445" s="120" t="n"/>
      <c r="W2445" s="121" t="n"/>
      <c r="X2445" s="122" t="n"/>
      <c r="Y2445" s="122" t="n"/>
      <c r="Z2445" s="143" t="n"/>
      <c r="AA2445" s="140" t="n"/>
      <c r="AB2445" s="140" t="n"/>
      <c r="AC2445" s="144" t="n"/>
      <c r="AD2445" s="142" t="n"/>
      <c r="AE2445" s="142" t="n"/>
    </row>
    <row r="2446">
      <c r="B2446" s="85" t="inlineStr">
        <is>
          <t>68M4ZH09L</t>
        </is>
      </c>
      <c r="C2446">
        <f>SUMIF(数量表!D:H,B2446,数量表!H:H)</f>
        <v/>
      </c>
      <c r="D2446" t="n">
        <v>27</v>
      </c>
      <c r="E2446" t="n">
        <v>105</v>
      </c>
      <c r="F2446" s="86" t="n">
        <v>787</v>
      </c>
      <c r="H2446" s="87" t="n">
        <v>1</v>
      </c>
      <c r="I2446" s="214">
        <f>C2446*H2446</f>
        <v/>
      </c>
      <c r="J2446" s="29" t="n"/>
      <c r="K2446" s="96" t="n"/>
      <c r="L2446" s="97" t="n"/>
      <c r="M2446" s="97" t="n"/>
      <c r="N2446" s="98" t="inlineStr">
        <is>
          <t>27×105</t>
        </is>
      </c>
      <c r="O2446" s="99">
        <f>F2446</f>
        <v/>
      </c>
      <c r="P2446" s="99">
        <f>SUM(I2446)</f>
        <v/>
      </c>
      <c r="Q2446" s="117" t="n"/>
      <c r="R2446" s="118" t="n"/>
      <c r="S2446" s="118" t="n"/>
      <c r="T2446" s="119" t="n"/>
      <c r="U2446" s="120" t="n"/>
      <c r="V2446" s="120" t="n"/>
      <c r="W2446" s="121" t="n"/>
      <c r="X2446" s="122" t="n"/>
      <c r="Y2446" s="122" t="n"/>
      <c r="Z2446" s="143" t="n"/>
      <c r="AA2446" s="140" t="n"/>
      <c r="AB2446" s="140" t="n"/>
      <c r="AC2446" s="144" t="n"/>
      <c r="AD2446" s="142" t="n"/>
      <c r="AE2446" s="142" t="n"/>
    </row>
    <row r="2447" ht="15" customHeight="1" thickBot="1">
      <c r="B2447" s="88" t="inlineStr">
        <is>
          <t>68M4ZH09L</t>
        </is>
      </c>
      <c r="C2447" s="89">
        <f>SUMIF(数量表!D:H,B2447,数量表!H:H)</f>
        <v/>
      </c>
      <c r="D2447" s="89" t="n">
        <v>27</v>
      </c>
      <c r="E2447" s="89" t="n">
        <v>105</v>
      </c>
      <c r="F2447" s="90" t="n">
        <v>356</v>
      </c>
      <c r="G2447" s="89" t="n"/>
      <c r="H2447" s="91" t="n">
        <v>1</v>
      </c>
      <c r="I2447" s="213">
        <f>C2447*H2447</f>
        <v/>
      </c>
      <c r="J2447" s="29" t="n"/>
      <c r="K2447" s="96" t="n"/>
      <c r="L2447" s="97" t="n"/>
      <c r="M2447" s="97" t="n"/>
      <c r="N2447" s="98" t="inlineStr">
        <is>
          <t>27×105</t>
        </is>
      </c>
      <c r="O2447" s="99">
        <f>F2447</f>
        <v/>
      </c>
      <c r="P2447" s="99">
        <f>SUM(I2447)</f>
        <v/>
      </c>
      <c r="Q2447" s="117" t="n"/>
      <c r="R2447" s="118" t="n"/>
      <c r="S2447" s="118" t="n"/>
      <c r="T2447" s="119" t="n"/>
      <c r="U2447" s="120" t="n"/>
      <c r="V2447" s="120" t="n"/>
      <c r="W2447" s="121" t="n"/>
      <c r="X2447" s="122" t="n"/>
      <c r="Y2447" s="122" t="n"/>
      <c r="Z2447" s="143" t="n"/>
      <c r="AA2447" s="140" t="n"/>
      <c r="AB2447" s="140" t="n"/>
      <c r="AC2447" s="144" t="n"/>
      <c r="AD2447" s="142" t="n"/>
      <c r="AE2447" s="142" t="n"/>
    </row>
    <row r="2448">
      <c r="B2448" s="79" t="inlineStr">
        <is>
          <t>68M4ZH09R</t>
        </is>
      </c>
      <c r="C2448" s="80">
        <f>SUMIF(数量表!D:H,B2448,数量表!H:H)</f>
        <v/>
      </c>
      <c r="D2448" s="80" t="n">
        <v>27</v>
      </c>
      <c r="E2448" s="80" t="n">
        <v>105</v>
      </c>
      <c r="F2448" s="81" t="n">
        <v>332</v>
      </c>
      <c r="G2448" s="80" t="n"/>
      <c r="H2448" s="82" t="n">
        <v>2</v>
      </c>
      <c r="I2448" s="212">
        <f>C2448*H2448</f>
        <v/>
      </c>
      <c r="J2448" s="29" t="n"/>
      <c r="K2448" s="96" t="n"/>
      <c r="L2448" s="97" t="n"/>
      <c r="M2448" s="97" t="n"/>
      <c r="N2448" s="98" t="inlineStr">
        <is>
          <t>27×105</t>
        </is>
      </c>
      <c r="O2448" s="99">
        <f>F2448</f>
        <v/>
      </c>
      <c r="P2448" s="99">
        <f>SUM(I2448)</f>
        <v/>
      </c>
      <c r="Q2448" s="117" t="n"/>
      <c r="R2448" s="118" t="n"/>
      <c r="S2448" s="118" t="n"/>
      <c r="T2448" s="119" t="n"/>
      <c r="U2448" s="120" t="n"/>
      <c r="V2448" s="120" t="n"/>
      <c r="W2448" s="121" t="n"/>
      <c r="X2448" s="122" t="n"/>
      <c r="Y2448" s="122" t="n"/>
      <c r="Z2448" s="143" t="n"/>
      <c r="AA2448" s="140" t="n"/>
      <c r="AB2448" s="140" t="n"/>
      <c r="AC2448" s="144" t="n"/>
      <c r="AD2448" s="142" t="n"/>
      <c r="AE2448" s="142" t="n"/>
    </row>
    <row r="2449">
      <c r="B2449" s="85" t="inlineStr">
        <is>
          <t>68M4ZH09R</t>
        </is>
      </c>
      <c r="C2449">
        <f>SUMIF(数量表!D:H,B2449,数量表!H:H)</f>
        <v/>
      </c>
      <c r="D2449" t="n">
        <v>27</v>
      </c>
      <c r="E2449" t="n">
        <v>105</v>
      </c>
      <c r="F2449" s="86" t="n">
        <v>787</v>
      </c>
      <c r="H2449" s="87" t="n">
        <v>1</v>
      </c>
      <c r="I2449" s="214">
        <f>C2449*H2449</f>
        <v/>
      </c>
      <c r="J2449" s="29" t="n"/>
      <c r="K2449" s="96" t="n"/>
      <c r="L2449" s="97" t="n"/>
      <c r="M2449" s="97" t="n"/>
      <c r="N2449" s="98" t="inlineStr">
        <is>
          <t>27×105</t>
        </is>
      </c>
      <c r="O2449" s="99">
        <f>F2449</f>
        <v/>
      </c>
      <c r="P2449" s="99">
        <f>SUM(I2449)</f>
        <v/>
      </c>
      <c r="Q2449" s="117" t="n"/>
      <c r="R2449" s="118" t="n"/>
      <c r="S2449" s="118" t="n"/>
      <c r="T2449" s="119" t="n"/>
      <c r="U2449" s="120" t="n"/>
      <c r="V2449" s="120" t="n"/>
      <c r="W2449" s="121" t="n"/>
      <c r="X2449" s="122" t="n"/>
      <c r="Y2449" s="122" t="n"/>
      <c r="Z2449" s="143" t="n"/>
      <c r="AA2449" s="140" t="n"/>
      <c r="AB2449" s="140" t="n"/>
      <c r="AC2449" s="144" t="n"/>
      <c r="AD2449" s="142" t="n"/>
      <c r="AE2449" s="142" t="n"/>
    </row>
    <row r="2450" ht="15" customHeight="1" thickBot="1">
      <c r="B2450" s="88" t="inlineStr">
        <is>
          <t>68M4ZH09R</t>
        </is>
      </c>
      <c r="C2450" s="89">
        <f>SUMIF(数量表!D:H,B2450,数量表!H:H)</f>
        <v/>
      </c>
      <c r="D2450" s="89" t="n">
        <v>27</v>
      </c>
      <c r="E2450" s="89" t="n">
        <v>105</v>
      </c>
      <c r="F2450" s="90" t="n">
        <v>356</v>
      </c>
      <c r="G2450" s="89" t="n"/>
      <c r="H2450" s="91" t="n">
        <v>1</v>
      </c>
      <c r="I2450" s="213">
        <f>C2450*H2450</f>
        <v/>
      </c>
      <c r="J2450" s="29" t="n"/>
      <c r="K2450" s="96" t="n"/>
      <c r="L2450" s="97" t="n"/>
      <c r="M2450" s="97" t="n"/>
      <c r="N2450" s="98" t="inlineStr">
        <is>
          <t>27×105</t>
        </is>
      </c>
      <c r="O2450" s="99">
        <f>F2450</f>
        <v/>
      </c>
      <c r="P2450" s="99">
        <f>SUM(I2450)</f>
        <v/>
      </c>
      <c r="Q2450" s="117" t="n"/>
      <c r="R2450" s="118" t="n"/>
      <c r="S2450" s="118" t="n"/>
      <c r="T2450" s="119" t="n"/>
      <c r="U2450" s="120" t="n"/>
      <c r="V2450" s="120" t="n"/>
      <c r="W2450" s="121" t="n"/>
      <c r="X2450" s="122" t="n"/>
      <c r="Y2450" s="122" t="n"/>
      <c r="Z2450" s="143" t="n"/>
      <c r="AA2450" s="140" t="n"/>
      <c r="AB2450" s="140" t="n"/>
      <c r="AC2450" s="144" t="n"/>
      <c r="AD2450" s="142" t="n"/>
      <c r="AE2450" s="142" t="n"/>
    </row>
    <row r="2451">
      <c r="B2451" s="79" t="inlineStr">
        <is>
          <t>90M4Z11</t>
        </is>
      </c>
      <c r="C2451" s="80">
        <f>SUMIF(数量表!D:H,B2451,数量表!H:H)</f>
        <v/>
      </c>
      <c r="D2451" s="80" t="n">
        <v>27</v>
      </c>
      <c r="E2451" s="80" t="n">
        <v>105</v>
      </c>
      <c r="F2451" s="81" t="n">
        <v>462</v>
      </c>
      <c r="G2451" s="80" t="n"/>
      <c r="H2451" s="82" t="n">
        <v>1</v>
      </c>
      <c r="I2451" s="212">
        <f>C2451*H2451</f>
        <v/>
      </c>
      <c r="J2451" s="29" t="n"/>
      <c r="K2451" s="96" t="n"/>
      <c r="L2451" s="97" t="n"/>
      <c r="M2451" s="97" t="n"/>
      <c r="N2451" s="98" t="inlineStr">
        <is>
          <t>27×105</t>
        </is>
      </c>
      <c r="O2451" s="99">
        <f>F2451</f>
        <v/>
      </c>
      <c r="P2451" s="99">
        <f>SUM(I2451)</f>
        <v/>
      </c>
      <c r="Q2451" s="117" t="n"/>
      <c r="R2451" s="118" t="n"/>
      <c r="S2451" s="118" t="n"/>
      <c r="T2451" s="119" t="n"/>
      <c r="U2451" s="120" t="n"/>
      <c r="V2451" s="120" t="n"/>
      <c r="W2451" s="121" t="n"/>
      <c r="X2451" s="122" t="n"/>
      <c r="Y2451" s="122" t="n"/>
      <c r="Z2451" s="143" t="n"/>
      <c r="AA2451" s="140" t="n"/>
      <c r="AB2451" s="140" t="n"/>
      <c r="AC2451" s="144" t="n"/>
      <c r="AD2451" s="142" t="n"/>
      <c r="AE2451" s="142" t="n"/>
    </row>
    <row r="2452">
      <c r="B2452" s="85" t="inlineStr">
        <is>
          <t>90M4Z11</t>
        </is>
      </c>
      <c r="C2452">
        <f>SUMIF(数量表!D:H,B2452,数量表!H:H)</f>
        <v/>
      </c>
      <c r="D2452" t="n">
        <v>27</v>
      </c>
      <c r="E2452" t="n">
        <v>105</v>
      </c>
      <c r="F2452" s="86" t="n">
        <v>800</v>
      </c>
      <c r="H2452" s="87" t="n">
        <v>2</v>
      </c>
      <c r="I2452" s="214">
        <f>C2452*H2452</f>
        <v/>
      </c>
      <c r="J2452" s="29" t="n"/>
      <c r="K2452" s="96" t="n"/>
      <c r="L2452" s="97" t="n"/>
      <c r="M2452" s="97" t="n"/>
      <c r="N2452" s="98" t="inlineStr">
        <is>
          <t>27×105</t>
        </is>
      </c>
      <c r="O2452" s="99">
        <f>F2452</f>
        <v/>
      </c>
      <c r="P2452" s="99">
        <f>SUM(I2452)</f>
        <v/>
      </c>
      <c r="Q2452" s="117" t="n"/>
      <c r="R2452" s="118" t="n"/>
      <c r="S2452" s="118" t="n"/>
      <c r="T2452" s="119" t="n"/>
      <c r="U2452" s="120" t="n"/>
      <c r="V2452" s="120" t="n"/>
      <c r="W2452" s="121" t="n"/>
      <c r="X2452" s="122" t="n"/>
      <c r="Y2452" s="122" t="n"/>
      <c r="Z2452" s="143" t="n"/>
      <c r="AA2452" s="140" t="n"/>
      <c r="AB2452" s="140" t="n"/>
      <c r="AC2452" s="144" t="n"/>
      <c r="AD2452" s="142" t="n"/>
      <c r="AE2452" s="142" t="n"/>
    </row>
    <row r="2453">
      <c r="B2453" s="85" t="inlineStr">
        <is>
          <t>90M4Z11</t>
        </is>
      </c>
      <c r="C2453">
        <f>SUMIF(数量表!D:H,B2453,数量表!H:H)</f>
        <v/>
      </c>
      <c r="D2453" t="n">
        <v>27</v>
      </c>
      <c r="E2453" t="n">
        <v>105</v>
      </c>
      <c r="F2453" s="86" t="n">
        <v>1176</v>
      </c>
      <c r="H2453" s="87" t="n">
        <v>2</v>
      </c>
      <c r="I2453" s="214">
        <f>C2453*H2453</f>
        <v/>
      </c>
      <c r="J2453" s="29" t="n"/>
      <c r="K2453" s="96" t="n"/>
      <c r="L2453" s="97" t="n"/>
      <c r="M2453" s="97" t="n"/>
      <c r="N2453" s="98" t="inlineStr">
        <is>
          <t>27×105</t>
        </is>
      </c>
      <c r="O2453" s="99">
        <f>F2453</f>
        <v/>
      </c>
      <c r="P2453" s="99">
        <f>SUM(I2453)</f>
        <v/>
      </c>
      <c r="Q2453" s="117" t="n"/>
      <c r="R2453" s="118" t="n"/>
      <c r="S2453" s="118" t="n"/>
      <c r="T2453" s="119" t="n"/>
      <c r="U2453" s="120" t="n"/>
      <c r="V2453" s="120" t="n"/>
      <c r="W2453" s="121" t="n"/>
      <c r="X2453" s="122" t="n"/>
      <c r="Y2453" s="122" t="n"/>
      <c r="Z2453" s="143" t="n"/>
      <c r="AA2453" s="140" t="n"/>
      <c r="AB2453" s="140" t="n"/>
      <c r="AC2453" s="144" t="n"/>
      <c r="AD2453" s="142" t="n"/>
      <c r="AE2453" s="142" t="n"/>
    </row>
    <row r="2454" ht="15" customHeight="1" thickBot="1">
      <c r="B2454" s="88" t="inlineStr">
        <is>
          <t>90M4Z11</t>
        </is>
      </c>
      <c r="C2454" s="89">
        <f>SUMIF(数量表!D:H,B2454,数量表!H:H)</f>
        <v/>
      </c>
      <c r="D2454" s="89" t="n">
        <v>27</v>
      </c>
      <c r="E2454" s="89" t="n">
        <v>105</v>
      </c>
      <c r="F2454" s="90" t="n">
        <v>356</v>
      </c>
      <c r="G2454" s="89" t="n"/>
      <c r="H2454" s="91" t="n">
        <v>1</v>
      </c>
      <c r="I2454" s="213">
        <f>C2454*H2454</f>
        <v/>
      </c>
      <c r="J2454" s="29" t="n"/>
      <c r="K2454" s="96" t="n"/>
      <c r="L2454" s="97" t="n"/>
      <c r="M2454" s="97" t="n"/>
      <c r="N2454" s="98" t="inlineStr">
        <is>
          <t>27×105</t>
        </is>
      </c>
      <c r="O2454" s="99">
        <f>F2454</f>
        <v/>
      </c>
      <c r="P2454" s="99">
        <f>SUM(I2454)</f>
        <v/>
      </c>
      <c r="Q2454" s="117" t="n"/>
      <c r="R2454" s="118" t="n"/>
      <c r="S2454" s="118" t="n"/>
      <c r="T2454" s="119" t="n"/>
      <c r="U2454" s="120" t="n"/>
      <c r="V2454" s="120" t="n"/>
      <c r="W2454" s="121" t="n"/>
      <c r="X2454" s="122" t="n"/>
      <c r="Y2454" s="122" t="n"/>
      <c r="Z2454" s="143" t="n"/>
      <c r="AA2454" s="140" t="n"/>
      <c r="AB2454" s="140" t="n"/>
      <c r="AC2454" s="144" t="n"/>
      <c r="AD2454" s="142" t="n"/>
      <c r="AE2454" s="142" t="n"/>
    </row>
    <row r="2455">
      <c r="B2455" s="79" t="inlineStr">
        <is>
          <t>90M4Z11L</t>
        </is>
      </c>
      <c r="C2455" s="80">
        <f>SUMIF(数量表!D:H,B2455,数量表!H:H)</f>
        <v/>
      </c>
      <c r="D2455" s="80" t="n">
        <v>27</v>
      </c>
      <c r="E2455" s="80" t="n">
        <v>105</v>
      </c>
      <c r="F2455" s="81" t="n">
        <v>462</v>
      </c>
      <c r="G2455" s="80" t="n"/>
      <c r="H2455" s="82" t="n">
        <v>1</v>
      </c>
      <c r="I2455" s="212">
        <f>C2455*H2455</f>
        <v/>
      </c>
      <c r="J2455" s="29" t="n"/>
      <c r="K2455" s="96" t="n"/>
      <c r="L2455" s="97" t="n"/>
      <c r="M2455" s="97" t="n"/>
      <c r="N2455" s="98" t="inlineStr">
        <is>
          <t>27×105</t>
        </is>
      </c>
      <c r="O2455" s="99">
        <f>F2455</f>
        <v/>
      </c>
      <c r="P2455" s="99">
        <f>SUM(I2455)</f>
        <v/>
      </c>
      <c r="Q2455" s="117" t="n"/>
      <c r="R2455" s="118" t="n"/>
      <c r="S2455" s="118" t="n"/>
      <c r="T2455" s="119" t="n"/>
      <c r="U2455" s="120" t="n"/>
      <c r="V2455" s="120" t="n"/>
      <c r="W2455" s="121" t="n"/>
      <c r="X2455" s="122" t="n"/>
      <c r="Y2455" s="122" t="n"/>
      <c r="Z2455" s="143" t="n"/>
      <c r="AA2455" s="140" t="n"/>
      <c r="AB2455" s="140" t="n"/>
      <c r="AC2455" s="144" t="n"/>
      <c r="AD2455" s="142" t="n"/>
      <c r="AE2455" s="142" t="n"/>
    </row>
    <row r="2456">
      <c r="B2456" s="85" t="inlineStr">
        <is>
          <t>90M4Z11L</t>
        </is>
      </c>
      <c r="C2456">
        <f>SUMIF(数量表!D:H,B2456,数量表!H:H)</f>
        <v/>
      </c>
      <c r="D2456" t="n">
        <v>27</v>
      </c>
      <c r="E2456" t="n">
        <v>105</v>
      </c>
      <c r="F2456" s="86" t="n">
        <v>760</v>
      </c>
      <c r="H2456" s="87" t="n">
        <v>2</v>
      </c>
      <c r="I2456" s="214">
        <f>C2456*H2456</f>
        <v/>
      </c>
      <c r="J2456" s="29" t="n"/>
      <c r="K2456" s="96" t="n"/>
      <c r="L2456" s="97" t="n"/>
      <c r="M2456" s="97" t="n"/>
      <c r="N2456" s="98" t="inlineStr">
        <is>
          <t>27×105</t>
        </is>
      </c>
      <c r="O2456" s="99">
        <f>F2456</f>
        <v/>
      </c>
      <c r="P2456" s="99">
        <f>SUM(I2456)</f>
        <v/>
      </c>
      <c r="Q2456" s="117" t="n"/>
      <c r="R2456" s="118" t="n"/>
      <c r="S2456" s="118" t="n"/>
      <c r="T2456" s="119" t="n"/>
      <c r="U2456" s="120" t="n"/>
      <c r="V2456" s="120" t="n"/>
      <c r="W2456" s="121" t="n"/>
      <c r="X2456" s="122" t="n"/>
      <c r="Y2456" s="122" t="n"/>
      <c r="Z2456" s="143" t="n"/>
      <c r="AA2456" s="140" t="n"/>
      <c r="AB2456" s="140" t="n"/>
      <c r="AC2456" s="144" t="n"/>
      <c r="AD2456" s="142" t="n"/>
      <c r="AE2456" s="142" t="n"/>
    </row>
    <row r="2457">
      <c r="B2457" s="85" t="inlineStr">
        <is>
          <t>90M4Z11L</t>
        </is>
      </c>
      <c r="C2457">
        <f>SUMIF(数量表!D:H,B2457,数量表!H:H)</f>
        <v/>
      </c>
      <c r="D2457" t="n">
        <v>27</v>
      </c>
      <c r="E2457" t="n">
        <v>105</v>
      </c>
      <c r="F2457" s="86" t="n">
        <v>1176</v>
      </c>
      <c r="H2457" s="87" t="n">
        <v>2</v>
      </c>
      <c r="I2457" s="214">
        <f>C2457*H2457</f>
        <v/>
      </c>
      <c r="J2457" s="29" t="n"/>
      <c r="K2457" s="96" t="n"/>
      <c r="L2457" s="97" t="n"/>
      <c r="M2457" s="97" t="n"/>
      <c r="N2457" s="98" t="inlineStr">
        <is>
          <t>27×105</t>
        </is>
      </c>
      <c r="O2457" s="99">
        <f>F2457</f>
        <v/>
      </c>
      <c r="P2457" s="99">
        <f>SUM(I2457)</f>
        <v/>
      </c>
      <c r="Q2457" s="117" t="n"/>
      <c r="R2457" s="118" t="n"/>
      <c r="S2457" s="118" t="n"/>
      <c r="T2457" s="119" t="n"/>
      <c r="U2457" s="120" t="n"/>
      <c r="V2457" s="120" t="n"/>
      <c r="W2457" s="121" t="n"/>
      <c r="X2457" s="122" t="n"/>
      <c r="Y2457" s="122" t="n"/>
      <c r="Z2457" s="143" t="n"/>
      <c r="AA2457" s="140" t="n"/>
      <c r="AB2457" s="140" t="n"/>
      <c r="AC2457" s="144" t="n"/>
      <c r="AD2457" s="142" t="n"/>
      <c r="AE2457" s="142" t="n"/>
    </row>
    <row r="2458">
      <c r="B2458" s="85" t="inlineStr">
        <is>
          <t>90M4Z11L</t>
        </is>
      </c>
      <c r="C2458">
        <f>SUMIF(数量表!D:H,B2458,数量表!H:H)</f>
        <v/>
      </c>
      <c r="D2458" t="n">
        <v>27</v>
      </c>
      <c r="E2458" t="n">
        <v>105</v>
      </c>
      <c r="F2458" s="86" t="n">
        <v>356</v>
      </c>
      <c r="H2458" s="87" t="n">
        <v>1</v>
      </c>
      <c r="I2458" s="214">
        <f>C2458*H2458</f>
        <v/>
      </c>
      <c r="J2458" s="29" t="n"/>
      <c r="K2458" s="96" t="n"/>
      <c r="L2458" s="97" t="n"/>
      <c r="M2458" s="97" t="n"/>
      <c r="N2458" s="98" t="inlineStr">
        <is>
          <t>27×105</t>
        </is>
      </c>
      <c r="O2458" s="99">
        <f>F2458</f>
        <v/>
      </c>
      <c r="P2458" s="99">
        <f>SUM(I2458)</f>
        <v/>
      </c>
      <c r="Q2458" s="117" t="n"/>
      <c r="R2458" s="118" t="n"/>
      <c r="S2458" s="118" t="n"/>
      <c r="T2458" s="119" t="n"/>
      <c r="U2458" s="120" t="n"/>
      <c r="V2458" s="120" t="n"/>
      <c r="W2458" s="121" t="n"/>
      <c r="X2458" s="122" t="n"/>
      <c r="Y2458" s="122" t="n"/>
      <c r="Z2458" s="143" t="n"/>
      <c r="AA2458" s="140" t="n"/>
      <c r="AB2458" s="140" t="n"/>
      <c r="AC2458" s="144" t="n"/>
      <c r="AD2458" s="142" t="n"/>
      <c r="AE2458" s="142" t="n"/>
    </row>
    <row r="2459" ht="15" customHeight="1" thickBot="1">
      <c r="B2459" s="88" t="inlineStr">
        <is>
          <t>90M4Z11L</t>
        </is>
      </c>
      <c r="C2459" s="89">
        <f>SUMIF(数量表!D:H,B2459,数量表!H:H)</f>
        <v/>
      </c>
      <c r="D2459" s="89" t="n">
        <v>27</v>
      </c>
      <c r="E2459" s="89" t="n">
        <v>105</v>
      </c>
      <c r="F2459" s="90" t="n">
        <v>2048</v>
      </c>
      <c r="G2459" s="89" t="n"/>
      <c r="H2459" s="91" t="n">
        <v>1</v>
      </c>
      <c r="I2459" s="213">
        <f>C2459*H2459</f>
        <v/>
      </c>
      <c r="J2459" s="29" t="n"/>
      <c r="K2459" s="96" t="n"/>
      <c r="L2459" s="97" t="n"/>
      <c r="M2459" s="97" t="n"/>
      <c r="N2459" s="98" t="inlineStr">
        <is>
          <t>27×105</t>
        </is>
      </c>
      <c r="O2459" s="99">
        <f>F2459</f>
        <v/>
      </c>
      <c r="P2459" s="99">
        <f>SUM(I2459)</f>
        <v/>
      </c>
      <c r="Q2459" s="117" t="n"/>
      <c r="R2459" s="118" t="n"/>
      <c r="S2459" s="118" t="n"/>
      <c r="T2459" s="119" t="n"/>
      <c r="U2459" s="120" t="n"/>
      <c r="V2459" s="120" t="n"/>
      <c r="W2459" s="121" t="n"/>
      <c r="X2459" s="122" t="n"/>
      <c r="Y2459" s="122" t="n"/>
      <c r="Z2459" s="143" t="n"/>
      <c r="AA2459" s="140" t="n"/>
      <c r="AB2459" s="140" t="n"/>
      <c r="AC2459" s="144" t="n"/>
      <c r="AD2459" s="142" t="n"/>
      <c r="AE2459" s="142" t="n"/>
    </row>
    <row r="2460">
      <c r="B2460" s="79" t="inlineStr">
        <is>
          <t>90M4Z11-L</t>
        </is>
      </c>
      <c r="C2460" s="80">
        <f>SUMIF(数量表!D:H,B2460,数量表!H:H)</f>
        <v/>
      </c>
      <c r="D2460" s="80" t="n">
        <v>27</v>
      </c>
      <c r="E2460" s="80" t="n">
        <v>105</v>
      </c>
      <c r="F2460" s="81" t="n">
        <v>462</v>
      </c>
      <c r="G2460" s="80" t="n"/>
      <c r="H2460" s="82" t="n">
        <v>1</v>
      </c>
      <c r="I2460" s="212">
        <f>C2460*H2460</f>
        <v/>
      </c>
      <c r="J2460" s="29" t="n"/>
      <c r="K2460" s="96" t="n"/>
      <c r="L2460" s="97" t="n"/>
      <c r="M2460" s="97" t="n"/>
      <c r="N2460" s="98" t="inlineStr">
        <is>
          <t>27×106</t>
        </is>
      </c>
      <c r="O2460" s="99">
        <f>F2460</f>
        <v/>
      </c>
      <c r="P2460" s="99">
        <f>SUM(I2460)</f>
        <v/>
      </c>
      <c r="Q2460" s="117" t="n"/>
      <c r="R2460" s="118" t="n"/>
      <c r="S2460" s="118" t="n"/>
      <c r="T2460" s="119" t="n"/>
      <c r="U2460" s="120" t="n"/>
      <c r="V2460" s="120" t="n"/>
      <c r="W2460" s="121" t="n"/>
      <c r="X2460" s="122" t="n"/>
      <c r="Y2460" s="122" t="n"/>
      <c r="Z2460" s="143" t="n"/>
      <c r="AA2460" s="140" t="n"/>
      <c r="AB2460" s="140" t="n"/>
      <c r="AC2460" s="144" t="n"/>
      <c r="AD2460" s="142" t="n"/>
      <c r="AE2460" s="142" t="n"/>
    </row>
    <row r="2461">
      <c r="B2461" s="85" t="inlineStr">
        <is>
          <t>90M4Z11-L</t>
        </is>
      </c>
      <c r="C2461">
        <f>SUMIF(数量表!D:H,B2461,数量表!H:H)</f>
        <v/>
      </c>
      <c r="D2461" t="n">
        <v>27</v>
      </c>
      <c r="E2461" t="n">
        <v>105</v>
      </c>
      <c r="F2461" s="86" t="n">
        <v>800</v>
      </c>
      <c r="H2461" s="87" t="n">
        <v>2</v>
      </c>
      <c r="I2461" s="214">
        <f>C2461*H2461</f>
        <v/>
      </c>
      <c r="J2461" s="29" t="n"/>
      <c r="K2461" s="96" t="n"/>
      <c r="L2461" s="97" t="n"/>
      <c r="M2461" s="97" t="n"/>
      <c r="N2461" s="98" t="inlineStr">
        <is>
          <t>27×105</t>
        </is>
      </c>
      <c r="O2461" s="99">
        <f>F2461</f>
        <v/>
      </c>
      <c r="P2461" s="99">
        <f>SUM(I2461)</f>
        <v/>
      </c>
      <c r="Q2461" s="117" t="n"/>
      <c r="R2461" s="118" t="n"/>
      <c r="S2461" s="118" t="n"/>
      <c r="T2461" s="119" t="n"/>
      <c r="U2461" s="120" t="n"/>
      <c r="V2461" s="120" t="n"/>
      <c r="W2461" s="121" t="n"/>
      <c r="X2461" s="122" t="n"/>
      <c r="Y2461" s="122" t="n"/>
      <c r="Z2461" s="143" t="n"/>
      <c r="AA2461" s="140" t="n"/>
      <c r="AB2461" s="140" t="n"/>
      <c r="AC2461" s="144" t="n"/>
      <c r="AD2461" s="142" t="n"/>
      <c r="AE2461" s="142" t="n"/>
    </row>
    <row r="2462">
      <c r="B2462" s="85" t="inlineStr">
        <is>
          <t>90M4Z11-L</t>
        </is>
      </c>
      <c r="C2462">
        <f>SUMIF(数量表!D:H,B2462,数量表!H:H)</f>
        <v/>
      </c>
      <c r="D2462" t="n">
        <v>27</v>
      </c>
      <c r="E2462" t="n">
        <v>105</v>
      </c>
      <c r="F2462" s="86" t="n">
        <v>1176</v>
      </c>
      <c r="H2462" s="87" t="n">
        <v>2</v>
      </c>
      <c r="I2462" s="214">
        <f>C2462*H2462</f>
        <v/>
      </c>
      <c r="J2462" s="29" t="n"/>
      <c r="K2462" s="96" t="n"/>
      <c r="L2462" s="97" t="n"/>
      <c r="M2462" s="97" t="n"/>
      <c r="N2462" s="98" t="inlineStr">
        <is>
          <t>27×105</t>
        </is>
      </c>
      <c r="O2462" s="99">
        <f>F2462</f>
        <v/>
      </c>
      <c r="P2462" s="99">
        <f>SUM(I2462)</f>
        <v/>
      </c>
      <c r="Q2462" s="117" t="n"/>
      <c r="R2462" s="118" t="n"/>
      <c r="S2462" s="118" t="n"/>
      <c r="T2462" s="119" t="n"/>
      <c r="U2462" s="120" t="n"/>
      <c r="V2462" s="120" t="n"/>
      <c r="W2462" s="121" t="n"/>
      <c r="X2462" s="122" t="n"/>
      <c r="Y2462" s="122" t="n"/>
      <c r="Z2462" s="143" t="n"/>
      <c r="AA2462" s="140" t="n"/>
      <c r="AB2462" s="140" t="n"/>
      <c r="AC2462" s="144" t="n"/>
      <c r="AD2462" s="142" t="n"/>
      <c r="AE2462" s="142" t="n"/>
    </row>
    <row r="2463" ht="15" customHeight="1" thickBot="1">
      <c r="B2463" s="88" t="inlineStr">
        <is>
          <t>90M4Z11-L</t>
        </is>
      </c>
      <c r="C2463" s="89">
        <f>SUMIF(数量表!D:H,B2463,数量表!H:H)</f>
        <v/>
      </c>
      <c r="D2463" s="89" t="n">
        <v>27</v>
      </c>
      <c r="E2463" s="89" t="n">
        <v>105</v>
      </c>
      <c r="F2463" s="90" t="n">
        <v>356</v>
      </c>
      <c r="G2463" s="89" t="n"/>
      <c r="H2463" s="91" t="n">
        <v>1</v>
      </c>
      <c r="I2463" s="213">
        <f>C2463*H2463</f>
        <v/>
      </c>
      <c r="J2463" s="29" t="n"/>
      <c r="K2463" s="96" t="n"/>
      <c r="L2463" s="97" t="n"/>
      <c r="M2463" s="97" t="n"/>
      <c r="N2463" s="98" t="inlineStr">
        <is>
          <t>27×105</t>
        </is>
      </c>
      <c r="O2463" s="99">
        <f>F2463</f>
        <v/>
      </c>
      <c r="P2463" s="99">
        <f>SUM(I2463)</f>
        <v/>
      </c>
      <c r="Q2463" s="117" t="n"/>
      <c r="R2463" s="118" t="n"/>
      <c r="S2463" s="118" t="n"/>
      <c r="T2463" s="119" t="n"/>
      <c r="U2463" s="120" t="n"/>
      <c r="V2463" s="120" t="n"/>
      <c r="W2463" s="121" t="n"/>
      <c r="X2463" s="122" t="n"/>
      <c r="Y2463" s="122" t="n"/>
      <c r="Z2463" s="143" t="n"/>
      <c r="AA2463" s="140" t="n"/>
      <c r="AB2463" s="140" t="n"/>
      <c r="AC2463" s="144" t="n"/>
      <c r="AD2463" s="142" t="n"/>
      <c r="AE2463" s="142" t="n"/>
    </row>
    <row r="2464">
      <c r="B2464" s="79" t="inlineStr">
        <is>
          <t>90M4Z11L-L</t>
        </is>
      </c>
      <c r="C2464" s="80">
        <f>SUMIF(数量表!D:H,B2464,数量表!H:H)</f>
        <v/>
      </c>
      <c r="D2464" s="80" t="n">
        <v>27</v>
      </c>
      <c r="E2464" s="80" t="n">
        <v>105</v>
      </c>
      <c r="F2464" s="81" t="n">
        <v>462</v>
      </c>
      <c r="G2464" s="80" t="n"/>
      <c r="H2464" s="82" t="n">
        <v>1</v>
      </c>
      <c r="I2464" s="212">
        <f>C2464*H2464</f>
        <v/>
      </c>
      <c r="J2464" s="29" t="n"/>
      <c r="K2464" s="96" t="n"/>
      <c r="L2464" s="97" t="n"/>
      <c r="M2464" s="97" t="n"/>
      <c r="N2464" s="98" t="inlineStr">
        <is>
          <t>27×105</t>
        </is>
      </c>
      <c r="O2464" s="99">
        <f>F2464</f>
        <v/>
      </c>
      <c r="P2464" s="99">
        <f>SUM(I2464)</f>
        <v/>
      </c>
      <c r="Q2464" s="117" t="n"/>
      <c r="R2464" s="118" t="n"/>
      <c r="S2464" s="118" t="n"/>
      <c r="T2464" s="119" t="n"/>
      <c r="U2464" s="120" t="n"/>
      <c r="V2464" s="120" t="n"/>
      <c r="W2464" s="121" t="n"/>
      <c r="X2464" s="122" t="n"/>
      <c r="Y2464" s="122" t="n"/>
      <c r="Z2464" s="143" t="n"/>
      <c r="AA2464" s="140" t="n"/>
      <c r="AB2464" s="140" t="n"/>
      <c r="AC2464" s="144" t="n"/>
      <c r="AD2464" s="142" t="n"/>
      <c r="AE2464" s="142" t="n"/>
    </row>
    <row r="2465">
      <c r="B2465" s="85" t="inlineStr">
        <is>
          <t>90M4Z11L-L</t>
        </is>
      </c>
      <c r="C2465">
        <f>SUMIF(数量表!D:H,B2465,数量表!H:H)</f>
        <v/>
      </c>
      <c r="D2465" t="n">
        <v>27</v>
      </c>
      <c r="E2465" t="n">
        <v>105</v>
      </c>
      <c r="F2465" s="86" t="n">
        <v>760</v>
      </c>
      <c r="H2465" s="87" t="n">
        <v>2</v>
      </c>
      <c r="I2465" s="214">
        <f>C2465*H2465</f>
        <v/>
      </c>
      <c r="J2465" s="29" t="n"/>
      <c r="K2465" s="96" t="n"/>
      <c r="L2465" s="97" t="n"/>
      <c r="M2465" s="97" t="n"/>
      <c r="N2465" s="98" t="inlineStr">
        <is>
          <t>27×105</t>
        </is>
      </c>
      <c r="O2465" s="99">
        <f>F2465</f>
        <v/>
      </c>
      <c r="P2465" s="99">
        <f>SUM(I2465)</f>
        <v/>
      </c>
      <c r="Q2465" s="117" t="n"/>
      <c r="R2465" s="118" t="n"/>
      <c r="S2465" s="118" t="n"/>
      <c r="T2465" s="119" t="n"/>
      <c r="U2465" s="120" t="n"/>
      <c r="V2465" s="120" t="n"/>
      <c r="W2465" s="121" t="n"/>
      <c r="X2465" s="122" t="n"/>
      <c r="Y2465" s="122" t="n"/>
      <c r="Z2465" s="143" t="n"/>
      <c r="AA2465" s="140" t="n"/>
      <c r="AB2465" s="140" t="n"/>
      <c r="AC2465" s="144" t="n"/>
      <c r="AD2465" s="142" t="n"/>
      <c r="AE2465" s="142" t="n"/>
    </row>
    <row r="2466">
      <c r="B2466" s="85" t="inlineStr">
        <is>
          <t>90M4Z11L-L</t>
        </is>
      </c>
      <c r="C2466">
        <f>SUMIF(数量表!D:H,B2466,数量表!H:H)</f>
        <v/>
      </c>
      <c r="D2466" t="n">
        <v>27</v>
      </c>
      <c r="E2466" t="n">
        <v>105</v>
      </c>
      <c r="F2466" s="86" t="n">
        <v>1176</v>
      </c>
      <c r="H2466" s="87" t="n">
        <v>2</v>
      </c>
      <c r="I2466" s="214">
        <f>C2466*H2466</f>
        <v/>
      </c>
      <c r="J2466" s="29" t="n"/>
      <c r="K2466" s="96" t="n"/>
      <c r="L2466" s="97" t="n"/>
      <c r="M2466" s="97" t="n"/>
      <c r="N2466" s="98" t="inlineStr">
        <is>
          <t>27×105</t>
        </is>
      </c>
      <c r="O2466" s="99">
        <f>F2466</f>
        <v/>
      </c>
      <c r="P2466" s="99">
        <f>SUM(I2466)</f>
        <v/>
      </c>
      <c r="Q2466" s="117" t="n"/>
      <c r="R2466" s="118" t="n"/>
      <c r="S2466" s="118" t="n"/>
      <c r="T2466" s="119" t="n"/>
      <c r="U2466" s="120" t="n"/>
      <c r="V2466" s="120" t="n"/>
      <c r="W2466" s="121" t="n"/>
      <c r="X2466" s="122" t="n"/>
      <c r="Y2466" s="122" t="n"/>
      <c r="Z2466" s="143" t="n"/>
      <c r="AA2466" s="140" t="n"/>
      <c r="AB2466" s="140" t="n"/>
      <c r="AC2466" s="144" t="n"/>
      <c r="AD2466" s="142" t="n"/>
      <c r="AE2466" s="142" t="n"/>
    </row>
    <row r="2467">
      <c r="B2467" s="85" t="inlineStr">
        <is>
          <t>90M4Z11L-L</t>
        </is>
      </c>
      <c r="C2467">
        <f>SUMIF(数量表!D:H,B2467,数量表!H:H)</f>
        <v/>
      </c>
      <c r="D2467" t="n">
        <v>27</v>
      </c>
      <c r="E2467" t="n">
        <v>105</v>
      </c>
      <c r="F2467" s="86" t="n">
        <v>356</v>
      </c>
      <c r="H2467" s="87" t="n">
        <v>1</v>
      </c>
      <c r="I2467" s="214">
        <f>C2467*H2467</f>
        <v/>
      </c>
      <c r="J2467" s="29" t="n"/>
      <c r="K2467" s="96" t="n"/>
      <c r="L2467" s="97" t="n"/>
      <c r="M2467" s="97" t="n"/>
      <c r="N2467" s="98" t="inlineStr">
        <is>
          <t>27×105</t>
        </is>
      </c>
      <c r="O2467" s="99">
        <f>F2467</f>
        <v/>
      </c>
      <c r="P2467" s="99">
        <f>SUM(I2467)</f>
        <v/>
      </c>
      <c r="Q2467" s="117" t="n"/>
      <c r="R2467" s="118" t="n"/>
      <c r="S2467" s="118" t="n"/>
      <c r="T2467" s="119" t="n"/>
      <c r="U2467" s="120" t="n"/>
      <c r="V2467" s="120" t="n"/>
      <c r="W2467" s="121" t="n"/>
      <c r="X2467" s="122" t="n"/>
      <c r="Y2467" s="122" t="n"/>
      <c r="Z2467" s="143" t="n"/>
      <c r="AA2467" s="140" t="n"/>
      <c r="AB2467" s="140" t="n"/>
      <c r="AC2467" s="144" t="n"/>
      <c r="AD2467" s="142" t="n"/>
      <c r="AE2467" s="142" t="n"/>
    </row>
    <row r="2468" ht="15" customHeight="1" thickBot="1">
      <c r="B2468" s="88" t="inlineStr">
        <is>
          <t>90M4Z11L-L</t>
        </is>
      </c>
      <c r="C2468" s="89">
        <f>SUMIF(数量表!D:H,B2468,数量表!H:H)</f>
        <v/>
      </c>
      <c r="D2468" s="89" t="n">
        <v>27</v>
      </c>
      <c r="E2468" s="89" t="n">
        <v>105</v>
      </c>
      <c r="F2468" s="90" t="n">
        <v>2048</v>
      </c>
      <c r="G2468" s="89" t="n"/>
      <c r="H2468" s="91" t="n">
        <v>1</v>
      </c>
      <c r="I2468" s="213">
        <f>C2468*H2468</f>
        <v/>
      </c>
      <c r="J2468" s="29" t="n"/>
      <c r="K2468" s="96" t="n"/>
      <c r="L2468" s="97" t="n"/>
      <c r="M2468" s="97" t="n"/>
      <c r="N2468" s="98" t="inlineStr">
        <is>
          <t>27×105</t>
        </is>
      </c>
      <c r="O2468" s="99">
        <f>F2468</f>
        <v/>
      </c>
      <c r="P2468" s="99">
        <f>SUM(I2468)</f>
        <v/>
      </c>
      <c r="Q2468" s="117" t="n"/>
      <c r="R2468" s="118" t="n"/>
      <c r="S2468" s="118" t="n"/>
      <c r="T2468" s="119" t="n"/>
      <c r="U2468" s="120" t="n"/>
      <c r="V2468" s="120" t="n"/>
      <c r="W2468" s="121" t="n"/>
      <c r="X2468" s="122" t="n"/>
      <c r="Y2468" s="122" t="n"/>
      <c r="Z2468" s="143" t="n"/>
      <c r="AA2468" s="140" t="n"/>
      <c r="AB2468" s="140" t="n"/>
      <c r="AC2468" s="144" t="n"/>
      <c r="AD2468" s="142" t="n"/>
      <c r="AE2468" s="142" t="n"/>
    </row>
    <row r="2469">
      <c r="B2469" s="79" t="inlineStr">
        <is>
          <t>90M4Z11R</t>
        </is>
      </c>
      <c r="C2469" s="80">
        <f>SUMIF(数量表!D:H,B2469,数量表!H:H)</f>
        <v/>
      </c>
      <c r="D2469" s="80" t="n">
        <v>27</v>
      </c>
      <c r="E2469" s="80" t="n">
        <v>105</v>
      </c>
      <c r="F2469" s="81" t="n">
        <v>462</v>
      </c>
      <c r="G2469" s="80" t="n"/>
      <c r="H2469" s="82" t="n">
        <v>1</v>
      </c>
      <c r="I2469" s="212">
        <f>C2469*H2469</f>
        <v/>
      </c>
      <c r="J2469" s="29" t="n"/>
      <c r="K2469" s="96" t="n"/>
      <c r="L2469" s="97" t="n"/>
      <c r="M2469" s="97" t="n"/>
      <c r="N2469" s="98" t="inlineStr">
        <is>
          <t>27×105</t>
        </is>
      </c>
      <c r="O2469" s="99">
        <f>F2469</f>
        <v/>
      </c>
      <c r="P2469" s="99">
        <f>SUM(I2469)</f>
        <v/>
      </c>
      <c r="Q2469" s="117" t="n"/>
      <c r="R2469" s="118" t="n"/>
      <c r="S2469" s="118" t="n"/>
      <c r="T2469" s="119" t="n"/>
      <c r="U2469" s="120" t="n"/>
      <c r="V2469" s="120" t="n"/>
      <c r="W2469" s="121" t="n"/>
      <c r="X2469" s="122" t="n"/>
      <c r="Y2469" s="122" t="n"/>
      <c r="Z2469" s="143" t="n"/>
      <c r="AA2469" s="140" t="n"/>
      <c r="AB2469" s="140" t="n"/>
      <c r="AC2469" s="144" t="n"/>
      <c r="AD2469" s="142" t="n"/>
      <c r="AE2469" s="142" t="n"/>
    </row>
    <row r="2470">
      <c r="B2470" s="85" t="inlineStr">
        <is>
          <t>90M4Z11R</t>
        </is>
      </c>
      <c r="C2470">
        <f>SUMIF(数量表!D:H,B2470,数量表!H:H)</f>
        <v/>
      </c>
      <c r="D2470" t="n">
        <v>27</v>
      </c>
      <c r="E2470" t="n">
        <v>105</v>
      </c>
      <c r="F2470" s="86" t="n">
        <v>760</v>
      </c>
      <c r="H2470" s="87" t="n">
        <v>2</v>
      </c>
      <c r="I2470" s="214">
        <f>C2470*H2470</f>
        <v/>
      </c>
      <c r="J2470" s="29" t="n"/>
      <c r="K2470" s="96" t="n"/>
      <c r="L2470" s="97" t="n"/>
      <c r="M2470" s="97" t="n"/>
      <c r="N2470" s="98" t="inlineStr">
        <is>
          <t>27×105</t>
        </is>
      </c>
      <c r="O2470" s="99">
        <f>F2470</f>
        <v/>
      </c>
      <c r="P2470" s="99">
        <f>SUM(I2470)</f>
        <v/>
      </c>
      <c r="Q2470" s="117" t="n"/>
      <c r="R2470" s="118" t="n"/>
      <c r="S2470" s="118" t="n"/>
      <c r="T2470" s="119" t="n"/>
      <c r="U2470" s="120" t="n"/>
      <c r="V2470" s="120" t="n"/>
      <c r="W2470" s="121" t="n"/>
      <c r="X2470" s="122" t="n"/>
      <c r="Y2470" s="122" t="n"/>
      <c r="Z2470" s="143" t="n"/>
      <c r="AA2470" s="140" t="n"/>
      <c r="AB2470" s="140" t="n"/>
      <c r="AC2470" s="144" t="n"/>
      <c r="AD2470" s="142" t="n"/>
      <c r="AE2470" s="142" t="n"/>
    </row>
    <row r="2471">
      <c r="B2471" s="85" t="inlineStr">
        <is>
          <t>90M4Z11R</t>
        </is>
      </c>
      <c r="C2471">
        <f>SUMIF(数量表!D:H,B2471,数量表!H:H)</f>
        <v/>
      </c>
      <c r="D2471" t="n">
        <v>27</v>
      </c>
      <c r="E2471" t="n">
        <v>105</v>
      </c>
      <c r="F2471" s="86" t="n">
        <v>1176</v>
      </c>
      <c r="H2471" s="87" t="n">
        <v>2</v>
      </c>
      <c r="I2471" s="214">
        <f>C2471*H2471</f>
        <v/>
      </c>
      <c r="J2471" s="29" t="n"/>
      <c r="K2471" s="96" t="n"/>
      <c r="L2471" s="97" t="n"/>
      <c r="M2471" s="97" t="n"/>
      <c r="N2471" s="98" t="inlineStr">
        <is>
          <t>27×105</t>
        </is>
      </c>
      <c r="O2471" s="99">
        <f>F2471</f>
        <v/>
      </c>
      <c r="P2471" s="99">
        <f>SUM(I2471)</f>
        <v/>
      </c>
      <c r="Q2471" s="117" t="n"/>
      <c r="R2471" s="118" t="n"/>
      <c r="S2471" s="118" t="n"/>
      <c r="T2471" s="119" t="n"/>
      <c r="U2471" s="120" t="n"/>
      <c r="V2471" s="120" t="n"/>
      <c r="W2471" s="121" t="n"/>
      <c r="X2471" s="122" t="n"/>
      <c r="Y2471" s="122" t="n"/>
      <c r="Z2471" s="143" t="n"/>
      <c r="AA2471" s="140" t="n"/>
      <c r="AB2471" s="140" t="n"/>
      <c r="AC2471" s="144" t="n"/>
      <c r="AD2471" s="142" t="n"/>
      <c r="AE2471" s="142" t="n"/>
    </row>
    <row r="2472">
      <c r="B2472" s="85" t="inlineStr">
        <is>
          <t>90M4Z11R</t>
        </is>
      </c>
      <c r="C2472">
        <f>SUMIF(数量表!D:H,B2472,数量表!H:H)</f>
        <v/>
      </c>
      <c r="D2472" t="n">
        <v>27</v>
      </c>
      <c r="E2472" t="n">
        <v>105</v>
      </c>
      <c r="F2472" s="86" t="n">
        <v>356</v>
      </c>
      <c r="H2472" s="87" t="n">
        <v>1</v>
      </c>
      <c r="I2472" s="214">
        <f>C2472*H2472</f>
        <v/>
      </c>
      <c r="J2472" s="29" t="n"/>
      <c r="K2472" s="96" t="n"/>
      <c r="L2472" s="97" t="n"/>
      <c r="M2472" s="97" t="n"/>
      <c r="N2472" s="98" t="inlineStr">
        <is>
          <t>27×105</t>
        </is>
      </c>
      <c r="O2472" s="99">
        <f>F2472</f>
        <v/>
      </c>
      <c r="P2472" s="99">
        <f>SUM(I2472)</f>
        <v/>
      </c>
      <c r="Q2472" s="117" t="n"/>
      <c r="R2472" s="118" t="n"/>
      <c r="S2472" s="118" t="n"/>
      <c r="T2472" s="119" t="n"/>
      <c r="U2472" s="120" t="n"/>
      <c r="V2472" s="120" t="n"/>
      <c r="W2472" s="121" t="n"/>
      <c r="X2472" s="122" t="n"/>
      <c r="Y2472" s="122" t="n"/>
      <c r="Z2472" s="143" t="n"/>
      <c r="AA2472" s="140" t="n"/>
      <c r="AB2472" s="140" t="n"/>
      <c r="AC2472" s="144" t="n"/>
      <c r="AD2472" s="142" t="n"/>
      <c r="AE2472" s="142" t="n"/>
    </row>
    <row r="2473" ht="15" customHeight="1" thickBot="1">
      <c r="B2473" s="88" t="inlineStr">
        <is>
          <t>90M4Z11R</t>
        </is>
      </c>
      <c r="C2473" s="89">
        <f>SUMIF(数量表!D:H,B2473,数量表!H:H)</f>
        <v/>
      </c>
      <c r="D2473" s="89" t="n">
        <v>27</v>
      </c>
      <c r="E2473" s="89" t="n">
        <v>105</v>
      </c>
      <c r="F2473" s="90" t="n">
        <v>2048</v>
      </c>
      <c r="G2473" s="89" t="n"/>
      <c r="H2473" s="91" t="n">
        <v>1</v>
      </c>
      <c r="I2473" s="213">
        <f>C2473*H2473</f>
        <v/>
      </c>
      <c r="J2473" s="29" t="n"/>
      <c r="K2473" s="96" t="n"/>
      <c r="L2473" s="97" t="n"/>
      <c r="M2473" s="97" t="n"/>
      <c r="N2473" s="98" t="inlineStr">
        <is>
          <t>27×105</t>
        </is>
      </c>
      <c r="O2473" s="99">
        <f>F2473</f>
        <v/>
      </c>
      <c r="P2473" s="99">
        <f>SUM(I2473)</f>
        <v/>
      </c>
      <c r="Q2473" s="117" t="n"/>
      <c r="R2473" s="118" t="n"/>
      <c r="S2473" s="118" t="n"/>
      <c r="T2473" s="119" t="n"/>
      <c r="U2473" s="120" t="n"/>
      <c r="V2473" s="120" t="n"/>
      <c r="W2473" s="121" t="n"/>
      <c r="X2473" s="122" t="n"/>
      <c r="Y2473" s="122" t="n"/>
      <c r="Z2473" s="143" t="n"/>
      <c r="AA2473" s="140" t="n"/>
      <c r="AB2473" s="140" t="n"/>
      <c r="AC2473" s="144" t="n"/>
      <c r="AD2473" s="142" t="n"/>
      <c r="AE2473" s="142" t="n"/>
    </row>
    <row r="2474">
      <c r="B2474" s="79" t="inlineStr">
        <is>
          <t>90M4Z11-R</t>
        </is>
      </c>
      <c r="C2474" s="80">
        <f>SUMIF(数量表!D:H,B2474,数量表!H:H)</f>
        <v/>
      </c>
      <c r="D2474" s="80" t="n">
        <v>27</v>
      </c>
      <c r="E2474" s="80" t="n">
        <v>105</v>
      </c>
      <c r="F2474" s="81" t="n">
        <v>462</v>
      </c>
      <c r="G2474" s="80" t="n"/>
      <c r="H2474" s="82" t="n">
        <v>1</v>
      </c>
      <c r="I2474" s="212">
        <f>C2474*H2474</f>
        <v/>
      </c>
      <c r="J2474" s="29" t="n"/>
      <c r="K2474" s="96" t="n"/>
      <c r="L2474" s="97" t="n"/>
      <c r="M2474" s="97" t="n"/>
      <c r="N2474" s="98" t="inlineStr">
        <is>
          <t>27×105</t>
        </is>
      </c>
      <c r="O2474" s="99">
        <f>F2474</f>
        <v/>
      </c>
      <c r="P2474" s="99">
        <f>SUM(I2474)</f>
        <v/>
      </c>
      <c r="Q2474" s="117" t="n"/>
      <c r="R2474" s="118" t="n"/>
      <c r="S2474" s="118" t="n"/>
      <c r="T2474" s="119" t="n"/>
      <c r="U2474" s="120" t="n"/>
      <c r="V2474" s="120" t="n"/>
      <c r="W2474" s="121" t="n"/>
      <c r="X2474" s="122" t="n"/>
      <c r="Y2474" s="122" t="n"/>
      <c r="Z2474" s="143" t="n"/>
      <c r="AA2474" s="140" t="n"/>
      <c r="AB2474" s="140" t="n"/>
      <c r="AC2474" s="144" t="n"/>
      <c r="AD2474" s="142" t="n"/>
      <c r="AE2474" s="142" t="n"/>
    </row>
    <row r="2475">
      <c r="B2475" s="85" t="inlineStr">
        <is>
          <t>90M4Z11-R</t>
        </is>
      </c>
      <c r="C2475">
        <f>SUMIF(数量表!D:H,B2475,数量表!H:H)</f>
        <v/>
      </c>
      <c r="D2475" t="n">
        <v>27</v>
      </c>
      <c r="E2475" t="n">
        <v>105</v>
      </c>
      <c r="F2475" s="86" t="n">
        <v>800</v>
      </c>
      <c r="H2475" s="87" t="n">
        <v>2</v>
      </c>
      <c r="I2475" s="214">
        <f>C2475*H2475</f>
        <v/>
      </c>
      <c r="J2475" s="29" t="n"/>
      <c r="K2475" s="96" t="n"/>
      <c r="L2475" s="97" t="n"/>
      <c r="M2475" s="97" t="n"/>
      <c r="N2475" s="98" t="inlineStr">
        <is>
          <t>27×105</t>
        </is>
      </c>
      <c r="O2475" s="99">
        <f>F2475</f>
        <v/>
      </c>
      <c r="P2475" s="99">
        <f>SUM(I2475)</f>
        <v/>
      </c>
      <c r="Q2475" s="117" t="n"/>
      <c r="R2475" s="118" t="n"/>
      <c r="S2475" s="118" t="n"/>
      <c r="T2475" s="119" t="n"/>
      <c r="U2475" s="120" t="n"/>
      <c r="V2475" s="120" t="n"/>
      <c r="W2475" s="121" t="n"/>
      <c r="X2475" s="122" t="n"/>
      <c r="Y2475" s="122" t="n"/>
      <c r="Z2475" s="143" t="n"/>
      <c r="AA2475" s="140" t="n"/>
      <c r="AB2475" s="140" t="n"/>
      <c r="AC2475" s="144" t="n"/>
      <c r="AD2475" s="142" t="n"/>
      <c r="AE2475" s="142" t="n"/>
    </row>
    <row r="2476">
      <c r="B2476" s="85" t="inlineStr">
        <is>
          <t>90M4Z11-R</t>
        </is>
      </c>
      <c r="C2476">
        <f>SUMIF(数量表!D:H,B2476,数量表!H:H)</f>
        <v/>
      </c>
      <c r="D2476" t="n">
        <v>27</v>
      </c>
      <c r="E2476" t="n">
        <v>105</v>
      </c>
      <c r="F2476" s="86" t="n">
        <v>1176</v>
      </c>
      <c r="H2476" s="87" t="n">
        <v>2</v>
      </c>
      <c r="I2476" s="214">
        <f>C2476*H2476</f>
        <v/>
      </c>
      <c r="J2476" s="29" t="n"/>
      <c r="K2476" s="96" t="n"/>
      <c r="L2476" s="97" t="n"/>
      <c r="M2476" s="97" t="n"/>
      <c r="N2476" s="98" t="inlineStr">
        <is>
          <t>27×105</t>
        </is>
      </c>
      <c r="O2476" s="99">
        <f>F2476</f>
        <v/>
      </c>
      <c r="P2476" s="99">
        <f>SUM(I2476)</f>
        <v/>
      </c>
      <c r="Q2476" s="117" t="n"/>
      <c r="R2476" s="118" t="n"/>
      <c r="S2476" s="118" t="n"/>
      <c r="T2476" s="119" t="n"/>
      <c r="U2476" s="120" t="n"/>
      <c r="V2476" s="120" t="n"/>
      <c r="W2476" s="121" t="n"/>
      <c r="X2476" s="122" t="n"/>
      <c r="Y2476" s="122" t="n"/>
      <c r="Z2476" s="143" t="n"/>
      <c r="AA2476" s="140" t="n"/>
      <c r="AB2476" s="140" t="n"/>
      <c r="AC2476" s="144" t="n"/>
      <c r="AD2476" s="142" t="n"/>
      <c r="AE2476" s="142" t="n"/>
    </row>
    <row r="2477" ht="15" customHeight="1" thickBot="1">
      <c r="B2477" s="88" t="inlineStr">
        <is>
          <t>90M4Z11-R</t>
        </is>
      </c>
      <c r="C2477" s="89">
        <f>SUMIF(数量表!D:H,B2477,数量表!H:H)</f>
        <v/>
      </c>
      <c r="D2477" s="89" t="n">
        <v>27</v>
      </c>
      <c r="E2477" s="89" t="n">
        <v>105</v>
      </c>
      <c r="F2477" s="90" t="n">
        <v>356</v>
      </c>
      <c r="G2477" s="89" t="n"/>
      <c r="H2477" s="91" t="n">
        <v>1</v>
      </c>
      <c r="I2477" s="213">
        <f>C2477*H2477</f>
        <v/>
      </c>
      <c r="J2477" s="29" t="n"/>
      <c r="K2477" s="96" t="n"/>
      <c r="L2477" s="97" t="n"/>
      <c r="M2477" s="97" t="n"/>
      <c r="N2477" s="98" t="inlineStr">
        <is>
          <t>27×105</t>
        </is>
      </c>
      <c r="O2477" s="99">
        <f>F2477</f>
        <v/>
      </c>
      <c r="P2477" s="99">
        <f>SUM(I2477)</f>
        <v/>
      </c>
      <c r="Q2477" s="117" t="n"/>
      <c r="R2477" s="118" t="n"/>
      <c r="S2477" s="118" t="n"/>
      <c r="T2477" s="119" t="n"/>
      <c r="U2477" s="120" t="n"/>
      <c r="V2477" s="120" t="n"/>
      <c r="W2477" s="121" t="n"/>
      <c r="X2477" s="122" t="n"/>
      <c r="Y2477" s="122" t="n"/>
      <c r="Z2477" s="143" t="n"/>
      <c r="AA2477" s="140" t="n"/>
      <c r="AB2477" s="140" t="n"/>
      <c r="AC2477" s="144" t="n"/>
      <c r="AD2477" s="142" t="n"/>
      <c r="AE2477" s="142" t="n"/>
    </row>
    <row r="2478">
      <c r="B2478" s="79" t="inlineStr">
        <is>
          <t>90M4Z11R-R</t>
        </is>
      </c>
      <c r="C2478" s="80">
        <f>SUMIF(数量表!D:H,B2478,数量表!H:H)</f>
        <v/>
      </c>
      <c r="D2478" s="80" t="n">
        <v>27</v>
      </c>
      <c r="E2478" s="80" t="n">
        <v>105</v>
      </c>
      <c r="F2478" s="81" t="n">
        <v>462</v>
      </c>
      <c r="G2478" s="80" t="n"/>
      <c r="H2478" s="82" t="n">
        <v>1</v>
      </c>
      <c r="I2478" s="212">
        <f>C2478*H2478</f>
        <v/>
      </c>
      <c r="J2478" s="29" t="n"/>
      <c r="K2478" s="96" t="n"/>
      <c r="L2478" s="97" t="n"/>
      <c r="M2478" s="97" t="n"/>
      <c r="N2478" s="98" t="inlineStr">
        <is>
          <t>27×105</t>
        </is>
      </c>
      <c r="O2478" s="99">
        <f>F2478</f>
        <v/>
      </c>
      <c r="P2478" s="99">
        <f>SUM(I2478)</f>
        <v/>
      </c>
      <c r="Q2478" s="117" t="n"/>
      <c r="R2478" s="118" t="n"/>
      <c r="S2478" s="118" t="n"/>
      <c r="T2478" s="119" t="n"/>
      <c r="U2478" s="120" t="n"/>
      <c r="V2478" s="120" t="n"/>
      <c r="W2478" s="121" t="n"/>
      <c r="X2478" s="122" t="n"/>
      <c r="Y2478" s="122" t="n"/>
      <c r="Z2478" s="143" t="n"/>
      <c r="AA2478" s="140" t="n"/>
      <c r="AB2478" s="140" t="n"/>
      <c r="AC2478" s="144" t="n"/>
      <c r="AD2478" s="142" t="n"/>
      <c r="AE2478" s="142" t="n"/>
    </row>
    <row r="2479">
      <c r="B2479" s="85" t="inlineStr">
        <is>
          <t>90M4Z11R-R</t>
        </is>
      </c>
      <c r="C2479">
        <f>SUMIF(数量表!D:H,B2479,数量表!H:H)</f>
        <v/>
      </c>
      <c r="D2479" t="n">
        <v>27</v>
      </c>
      <c r="E2479" t="n">
        <v>105</v>
      </c>
      <c r="F2479" s="86" t="n">
        <v>760</v>
      </c>
      <c r="H2479" s="87" t="n">
        <v>2</v>
      </c>
      <c r="I2479" s="214">
        <f>C2479*H2479</f>
        <v/>
      </c>
      <c r="J2479" s="29" t="n"/>
      <c r="K2479" s="96" t="n"/>
      <c r="L2479" s="97" t="n"/>
      <c r="M2479" s="97" t="n"/>
      <c r="N2479" s="98" t="inlineStr">
        <is>
          <t>27×105</t>
        </is>
      </c>
      <c r="O2479" s="99">
        <f>F2479</f>
        <v/>
      </c>
      <c r="P2479" s="99">
        <f>SUM(I2479)</f>
        <v/>
      </c>
      <c r="Q2479" s="117" t="n"/>
      <c r="R2479" s="118" t="n"/>
      <c r="S2479" s="118" t="n"/>
      <c r="T2479" s="119" t="n"/>
      <c r="U2479" s="120" t="n"/>
      <c r="V2479" s="120" t="n"/>
      <c r="W2479" s="121" t="n"/>
      <c r="X2479" s="122" t="n"/>
      <c r="Y2479" s="122" t="n"/>
      <c r="Z2479" s="143" t="n"/>
      <c r="AA2479" s="140" t="n"/>
      <c r="AB2479" s="140" t="n"/>
      <c r="AC2479" s="144" t="n"/>
      <c r="AD2479" s="142" t="n"/>
      <c r="AE2479" s="142" t="n"/>
    </row>
    <row r="2480">
      <c r="B2480" s="85" t="inlineStr">
        <is>
          <t>90M4Z11R-R</t>
        </is>
      </c>
      <c r="C2480">
        <f>SUMIF(数量表!D:H,B2480,数量表!H:H)</f>
        <v/>
      </c>
      <c r="D2480" t="n">
        <v>27</v>
      </c>
      <c r="E2480" t="n">
        <v>105</v>
      </c>
      <c r="F2480" s="86" t="n">
        <v>1176</v>
      </c>
      <c r="H2480" s="87" t="n">
        <v>2</v>
      </c>
      <c r="I2480" s="214">
        <f>C2480*H2480</f>
        <v/>
      </c>
      <c r="J2480" s="29" t="n"/>
      <c r="K2480" s="96" t="n"/>
      <c r="L2480" s="97" t="n"/>
      <c r="M2480" s="97" t="n"/>
      <c r="N2480" s="98" t="inlineStr">
        <is>
          <t>27×105</t>
        </is>
      </c>
      <c r="O2480" s="99">
        <f>F2480</f>
        <v/>
      </c>
      <c r="P2480" s="99">
        <f>SUM(I2480)</f>
        <v/>
      </c>
      <c r="Q2480" s="117" t="n"/>
      <c r="R2480" s="118" t="n"/>
      <c r="S2480" s="118" t="n"/>
      <c r="T2480" s="119" t="n"/>
      <c r="U2480" s="120" t="n"/>
      <c r="V2480" s="120" t="n"/>
      <c r="W2480" s="121" t="n"/>
      <c r="X2480" s="122" t="n"/>
      <c r="Y2480" s="122" t="n"/>
      <c r="Z2480" s="143" t="n"/>
      <c r="AA2480" s="140" t="n"/>
      <c r="AB2480" s="140" t="n"/>
      <c r="AC2480" s="144" t="n"/>
      <c r="AD2480" s="142" t="n"/>
      <c r="AE2480" s="142" t="n"/>
    </row>
    <row r="2481">
      <c r="B2481" s="85" t="inlineStr">
        <is>
          <t>90M4Z11R-R</t>
        </is>
      </c>
      <c r="C2481">
        <f>SUMIF(数量表!D:H,B2481,数量表!H:H)</f>
        <v/>
      </c>
      <c r="D2481" t="n">
        <v>27</v>
      </c>
      <c r="E2481" t="n">
        <v>105</v>
      </c>
      <c r="F2481" s="86" t="n">
        <v>356</v>
      </c>
      <c r="H2481" s="87" t="n">
        <v>1</v>
      </c>
      <c r="I2481" s="214">
        <f>C2481*H2481</f>
        <v/>
      </c>
      <c r="J2481" s="29" t="n"/>
      <c r="K2481" s="96" t="n"/>
      <c r="L2481" s="97" t="n"/>
      <c r="M2481" s="97" t="n"/>
      <c r="N2481" s="98" t="inlineStr">
        <is>
          <t>27×105</t>
        </is>
      </c>
      <c r="O2481" s="99">
        <f>F2481</f>
        <v/>
      </c>
      <c r="P2481" s="99">
        <f>SUM(I2481)</f>
        <v/>
      </c>
      <c r="Q2481" s="117" t="n"/>
      <c r="R2481" s="118" t="n"/>
      <c r="S2481" s="118" t="n"/>
      <c r="T2481" s="119" t="n"/>
      <c r="U2481" s="120" t="n"/>
      <c r="V2481" s="120" t="n"/>
      <c r="W2481" s="121" t="n"/>
      <c r="X2481" s="122" t="n"/>
      <c r="Y2481" s="122" t="n"/>
      <c r="Z2481" s="143" t="n"/>
      <c r="AA2481" s="140" t="n"/>
      <c r="AB2481" s="140" t="n"/>
      <c r="AC2481" s="144" t="n"/>
      <c r="AD2481" s="142" t="n"/>
      <c r="AE2481" s="142" t="n"/>
    </row>
    <row r="2482" ht="15" customHeight="1" thickBot="1">
      <c r="B2482" s="88" t="inlineStr">
        <is>
          <t>90M4Z11R-R</t>
        </is>
      </c>
      <c r="C2482" s="89">
        <f>SUMIF(数量表!D:H,B2482,数量表!H:H)</f>
        <v/>
      </c>
      <c r="D2482" s="89" t="n">
        <v>27</v>
      </c>
      <c r="E2482" s="89" t="n">
        <v>105</v>
      </c>
      <c r="F2482" s="90" t="n">
        <v>2048</v>
      </c>
      <c r="G2482" s="89" t="n"/>
      <c r="H2482" s="91" t="n">
        <v>1</v>
      </c>
      <c r="I2482" s="213">
        <f>C2482*H2482</f>
        <v/>
      </c>
      <c r="J2482" s="29" t="n"/>
      <c r="K2482" s="96" t="n"/>
      <c r="L2482" s="97" t="n"/>
      <c r="M2482" s="97" t="n"/>
      <c r="N2482" s="98" t="inlineStr">
        <is>
          <t>27×105</t>
        </is>
      </c>
      <c r="O2482" s="99">
        <f>F2482</f>
        <v/>
      </c>
      <c r="P2482" s="99">
        <f>SUM(I2482)</f>
        <v/>
      </c>
      <c r="Q2482" s="117" t="n"/>
      <c r="R2482" s="118" t="n"/>
      <c r="S2482" s="118" t="n"/>
      <c r="T2482" s="119" t="n"/>
      <c r="U2482" s="120" t="n"/>
      <c r="V2482" s="120" t="n"/>
      <c r="W2482" s="121" t="n"/>
      <c r="X2482" s="122" t="n"/>
      <c r="Y2482" s="122" t="n"/>
      <c r="Z2482" s="143" t="n"/>
      <c r="AA2482" s="140" t="n"/>
      <c r="AB2482" s="140" t="n"/>
      <c r="AC2482" s="144" t="n"/>
      <c r="AD2482" s="142" t="n"/>
      <c r="AE2482" s="142" t="n"/>
    </row>
    <row r="2483" ht="15" customHeight="1" thickBot="1">
      <c r="B2483" s="83" t="inlineStr">
        <is>
          <t>90M5ZH09</t>
        </is>
      </c>
      <c r="C2483" s="7">
        <f>SUMIF(数量表!D:H,B2483,数量表!H:H)</f>
        <v/>
      </c>
      <c r="D2483" s="7" t="n">
        <v>27</v>
      </c>
      <c r="E2483" s="7" t="n">
        <v>105</v>
      </c>
      <c r="F2483" s="84" t="n">
        <v>345</v>
      </c>
      <c r="G2483" s="7" t="n"/>
      <c r="H2483" s="21" t="n">
        <v>2</v>
      </c>
      <c r="I2483" s="217">
        <f>C2483*H2483</f>
        <v/>
      </c>
      <c r="J2483" s="29" t="n"/>
      <c r="K2483" s="96" t="n"/>
      <c r="L2483" s="97" t="n"/>
      <c r="M2483" s="97" t="n"/>
      <c r="N2483" s="98" t="inlineStr">
        <is>
          <t>27×105</t>
        </is>
      </c>
      <c r="O2483" s="99">
        <f>F2483</f>
        <v/>
      </c>
      <c r="P2483" s="99">
        <f>SUM(I2483)</f>
        <v/>
      </c>
      <c r="Q2483" s="117" t="n"/>
      <c r="R2483" s="118" t="n"/>
      <c r="S2483" s="118" t="n"/>
      <c r="T2483" s="119" t="n"/>
      <c r="U2483" s="120" t="n"/>
      <c r="V2483" s="120" t="n"/>
      <c r="W2483" s="121" t="n"/>
      <c r="X2483" s="122" t="n"/>
      <c r="Y2483" s="122" t="n"/>
      <c r="Z2483" s="143" t="n"/>
      <c r="AA2483" s="140" t="n"/>
      <c r="AB2483" s="140" t="n"/>
      <c r="AC2483" s="144" t="n"/>
      <c r="AD2483" s="142" t="n"/>
      <c r="AE2483" s="142" t="n"/>
    </row>
    <row r="2484">
      <c r="B2484" s="79" t="inlineStr">
        <is>
          <t>90M5ZH09L</t>
        </is>
      </c>
      <c r="C2484" s="80">
        <f>SUMIF(数量表!D:H,B2484,数量表!H:H)</f>
        <v/>
      </c>
      <c r="D2484" s="80" t="n">
        <v>27</v>
      </c>
      <c r="E2484" s="80" t="n">
        <v>105</v>
      </c>
      <c r="F2484" s="81" t="n">
        <v>332</v>
      </c>
      <c r="G2484" s="80" t="n"/>
      <c r="H2484" s="82" t="n">
        <v>2</v>
      </c>
      <c r="I2484" s="212">
        <f>C2484*H2484</f>
        <v/>
      </c>
      <c r="J2484" s="29" t="n"/>
      <c r="K2484" s="96" t="n"/>
      <c r="L2484" s="97" t="n"/>
      <c r="M2484" s="97" t="n"/>
      <c r="N2484" s="98" t="inlineStr">
        <is>
          <t>27×105</t>
        </is>
      </c>
      <c r="O2484" s="99">
        <f>F2484</f>
        <v/>
      </c>
      <c r="P2484" s="99">
        <f>SUM(I2484)</f>
        <v/>
      </c>
      <c r="Q2484" s="117" t="n"/>
      <c r="R2484" s="118" t="n"/>
      <c r="S2484" s="118" t="n"/>
      <c r="T2484" s="119" t="n"/>
      <c r="U2484" s="120" t="n"/>
      <c r="V2484" s="120" t="n"/>
      <c r="W2484" s="121" t="n"/>
      <c r="X2484" s="122" t="n"/>
      <c r="Y2484" s="122" t="n"/>
      <c r="Z2484" s="143" t="n"/>
      <c r="AA2484" s="140" t="n"/>
      <c r="AB2484" s="140" t="n"/>
      <c r="AC2484" s="144" t="n"/>
      <c r="AD2484" s="142" t="n"/>
      <c r="AE2484" s="142" t="n"/>
    </row>
    <row r="2485" ht="15" customHeight="1" thickBot="1">
      <c r="B2485" s="88" t="inlineStr">
        <is>
          <t>90M5ZH09L</t>
        </is>
      </c>
      <c r="C2485" s="89">
        <f>SUMIF(数量表!D:H,B2485,数量表!H:H)</f>
        <v/>
      </c>
      <c r="D2485" s="89" t="n">
        <v>27</v>
      </c>
      <c r="E2485" s="89" t="n">
        <v>105</v>
      </c>
      <c r="F2485" s="90" t="n">
        <v>1054</v>
      </c>
      <c r="G2485" s="89" t="n"/>
      <c r="H2485" s="91" t="n">
        <v>1</v>
      </c>
      <c r="I2485" s="213">
        <f>C2485*H2485</f>
        <v/>
      </c>
      <c r="J2485" s="29" t="n"/>
      <c r="K2485" s="96" t="n"/>
      <c r="L2485" s="97" t="n"/>
      <c r="M2485" s="97" t="n"/>
      <c r="N2485" s="98" t="inlineStr">
        <is>
          <t>27×105</t>
        </is>
      </c>
      <c r="O2485" s="99">
        <f>F2485</f>
        <v/>
      </c>
      <c r="P2485" s="99">
        <f>SUM(I2485)</f>
        <v/>
      </c>
      <c r="Q2485" s="117" t="n"/>
      <c r="R2485" s="118" t="n"/>
      <c r="S2485" s="118" t="n"/>
      <c r="T2485" s="119" t="n"/>
      <c r="U2485" s="120" t="n"/>
      <c r="V2485" s="120" t="n"/>
      <c r="W2485" s="121" t="n"/>
      <c r="X2485" s="122" t="n"/>
      <c r="Y2485" s="122" t="n"/>
      <c r="Z2485" s="143" t="n"/>
      <c r="AA2485" s="140" t="n"/>
      <c r="AB2485" s="140" t="n"/>
      <c r="AC2485" s="144" t="n"/>
      <c r="AD2485" s="142" t="n"/>
      <c r="AE2485" s="142" t="n"/>
    </row>
    <row r="2486">
      <c r="B2486" s="79" t="inlineStr">
        <is>
          <t>90M5ZH09R</t>
        </is>
      </c>
      <c r="C2486" s="80">
        <f>SUMIF(数量表!D:H,B2486,数量表!H:H)</f>
        <v/>
      </c>
      <c r="D2486" s="80" t="n">
        <v>27</v>
      </c>
      <c r="E2486" s="80" t="n">
        <v>105</v>
      </c>
      <c r="F2486" s="81" t="n">
        <v>332</v>
      </c>
      <c r="G2486" s="80" t="n"/>
      <c r="H2486" s="82" t="n">
        <v>2</v>
      </c>
      <c r="I2486" s="212">
        <f>C2486*H2486</f>
        <v/>
      </c>
      <c r="J2486" s="29" t="n"/>
      <c r="K2486" s="96" t="n"/>
      <c r="L2486" s="97" t="n"/>
      <c r="M2486" s="97" t="n"/>
      <c r="N2486" s="98" t="inlineStr">
        <is>
          <t>27×105</t>
        </is>
      </c>
      <c r="O2486" s="99">
        <f>F2486</f>
        <v/>
      </c>
      <c r="P2486" s="99">
        <f>SUM(I2486)</f>
        <v/>
      </c>
      <c r="Q2486" s="117" t="n"/>
      <c r="R2486" s="118" t="n"/>
      <c r="S2486" s="118" t="n"/>
      <c r="T2486" s="119" t="n"/>
      <c r="U2486" s="120" t="n"/>
      <c r="V2486" s="120" t="n"/>
      <c r="W2486" s="121" t="n"/>
      <c r="X2486" s="122" t="n"/>
      <c r="Y2486" s="122" t="n"/>
      <c r="Z2486" s="143" t="n"/>
      <c r="AA2486" s="140" t="n"/>
      <c r="AB2486" s="140" t="n"/>
      <c r="AC2486" s="144" t="n"/>
      <c r="AD2486" s="142" t="n"/>
      <c r="AE2486" s="142" t="n"/>
    </row>
    <row r="2487" ht="15" customHeight="1" thickBot="1">
      <c r="B2487" s="88" t="inlineStr">
        <is>
          <t>90M5ZH09R</t>
        </is>
      </c>
      <c r="C2487" s="89">
        <f>SUMIF(数量表!D:H,B2487,数量表!H:H)</f>
        <v/>
      </c>
      <c r="D2487" s="89" t="n">
        <v>27</v>
      </c>
      <c r="E2487" s="89" t="n">
        <v>105</v>
      </c>
      <c r="F2487" s="90" t="n">
        <v>1054</v>
      </c>
      <c r="G2487" s="89" t="n"/>
      <c r="H2487" s="91" t="n">
        <v>1</v>
      </c>
      <c r="I2487" s="213">
        <f>C2487*H2487</f>
        <v/>
      </c>
      <c r="J2487" s="29" t="n"/>
      <c r="K2487" s="96" t="n"/>
      <c r="L2487" s="97" t="n"/>
      <c r="M2487" s="97" t="n"/>
      <c r="N2487" s="98" t="inlineStr">
        <is>
          <t>27×105</t>
        </is>
      </c>
      <c r="O2487" s="99">
        <f>F2487</f>
        <v/>
      </c>
      <c r="P2487" s="99">
        <f>SUM(I2487)</f>
        <v/>
      </c>
      <c r="Q2487" s="117" t="n"/>
      <c r="R2487" s="118" t="n"/>
      <c r="S2487" s="118" t="n"/>
      <c r="T2487" s="119" t="n"/>
      <c r="U2487" s="120" t="n"/>
      <c r="V2487" s="120" t="n"/>
      <c r="W2487" s="121" t="n"/>
      <c r="X2487" s="122" t="n"/>
      <c r="Y2487" s="122" t="n"/>
      <c r="Z2487" s="143" t="n"/>
      <c r="AA2487" s="140" t="n"/>
      <c r="AB2487" s="140" t="n"/>
      <c r="AC2487" s="144" t="n"/>
      <c r="AD2487" s="142" t="n"/>
      <c r="AE2487" s="142" t="n"/>
    </row>
    <row r="2488">
      <c r="B2488" s="79" t="inlineStr">
        <is>
          <t>90M5Z11</t>
        </is>
      </c>
      <c r="C2488" s="80">
        <f>SUMIF(数量表!D:H,B2488,数量表!H:H)</f>
        <v/>
      </c>
      <c r="D2488" s="80" t="n">
        <v>27</v>
      </c>
      <c r="E2488" s="80" t="n">
        <v>105</v>
      </c>
      <c r="F2488" s="81" t="n">
        <v>854</v>
      </c>
      <c r="G2488" s="80" t="n"/>
      <c r="H2488" s="82" t="n">
        <v>1</v>
      </c>
      <c r="I2488" s="212">
        <f>C2488*H2488</f>
        <v/>
      </c>
      <c r="J2488" s="29" t="n"/>
      <c r="K2488" s="96" t="n"/>
      <c r="L2488" s="97" t="n"/>
      <c r="M2488" s="97" t="n"/>
      <c r="N2488" s="98" t="inlineStr">
        <is>
          <t>27×105</t>
        </is>
      </c>
      <c r="O2488" s="99">
        <f>F2488</f>
        <v/>
      </c>
      <c r="P2488" s="99">
        <f>SUM(I2488)</f>
        <v/>
      </c>
      <c r="Q2488" s="117" t="n"/>
      <c r="R2488" s="118" t="n"/>
      <c r="S2488" s="118" t="n"/>
      <c r="T2488" s="119" t="n"/>
      <c r="U2488" s="120" t="n"/>
      <c r="V2488" s="120" t="n"/>
      <c r="W2488" s="121" t="n"/>
      <c r="X2488" s="122" t="n"/>
      <c r="Y2488" s="122" t="n"/>
      <c r="Z2488" s="143" t="n"/>
      <c r="AA2488" s="140" t="n"/>
      <c r="AB2488" s="140" t="n"/>
      <c r="AC2488" s="144" t="n"/>
      <c r="AD2488" s="142" t="n"/>
      <c r="AE2488" s="142" t="n"/>
    </row>
    <row r="2489">
      <c r="B2489" s="85" t="inlineStr">
        <is>
          <t>90M5Z11</t>
        </is>
      </c>
      <c r="C2489">
        <f>SUMIF(数量表!D:H,B2489,数量表!H:H)</f>
        <v/>
      </c>
      <c r="D2489" t="n">
        <v>27</v>
      </c>
      <c r="E2489" t="n">
        <v>105</v>
      </c>
      <c r="F2489" s="86" t="n">
        <v>800</v>
      </c>
      <c r="H2489" s="87" t="n">
        <v>2</v>
      </c>
      <c r="I2489" s="214">
        <f>C2489*H2489</f>
        <v/>
      </c>
      <c r="J2489" s="29" t="n"/>
      <c r="K2489" s="96" t="n"/>
      <c r="L2489" s="97" t="n"/>
      <c r="M2489" s="97" t="n"/>
      <c r="N2489" s="98" t="inlineStr">
        <is>
          <t>27×105</t>
        </is>
      </c>
      <c r="O2489" s="99">
        <f>F2489</f>
        <v/>
      </c>
      <c r="P2489" s="99">
        <f>SUM(I2489)</f>
        <v/>
      </c>
      <c r="Q2489" s="117" t="n"/>
      <c r="R2489" s="118" t="n"/>
      <c r="S2489" s="118" t="n"/>
      <c r="T2489" s="119" t="n"/>
      <c r="U2489" s="120" t="n"/>
      <c r="V2489" s="120" t="n"/>
      <c r="W2489" s="121" t="n"/>
      <c r="X2489" s="122" t="n"/>
      <c r="Y2489" s="122" t="n"/>
      <c r="Z2489" s="143" t="n"/>
      <c r="AA2489" s="140" t="n"/>
      <c r="AB2489" s="140" t="n"/>
      <c r="AC2489" s="144" t="n"/>
      <c r="AD2489" s="142" t="n"/>
      <c r="AE2489" s="142" t="n"/>
    </row>
    <row r="2490" ht="15" customHeight="1" thickBot="1">
      <c r="B2490" s="88" t="inlineStr">
        <is>
          <t>90M5Z11</t>
        </is>
      </c>
      <c r="C2490" s="89">
        <f>SUMIF(数量表!D:H,B2490,数量表!H:H)</f>
        <v/>
      </c>
      <c r="D2490" s="89" t="n">
        <v>27</v>
      </c>
      <c r="E2490" s="89" t="n">
        <v>105</v>
      </c>
      <c r="F2490" s="90" t="n">
        <v>1176</v>
      </c>
      <c r="G2490" s="89" t="n"/>
      <c r="H2490" s="91" t="n">
        <v>2</v>
      </c>
      <c r="I2490" s="213">
        <f>C2490*H2490</f>
        <v/>
      </c>
      <c r="J2490" s="29" t="n"/>
      <c r="K2490" s="96" t="n"/>
      <c r="L2490" s="97" t="n"/>
      <c r="M2490" s="97" t="n"/>
      <c r="N2490" s="98" t="inlineStr">
        <is>
          <t>27×105</t>
        </is>
      </c>
      <c r="O2490" s="99">
        <f>F2490</f>
        <v/>
      </c>
      <c r="P2490" s="99">
        <f>SUM(I2490)</f>
        <v/>
      </c>
      <c r="Q2490" s="117" t="n"/>
      <c r="R2490" s="118" t="n"/>
      <c r="S2490" s="118" t="n"/>
      <c r="T2490" s="119" t="n"/>
      <c r="U2490" s="120" t="n"/>
      <c r="V2490" s="120" t="n"/>
      <c r="W2490" s="121" t="n"/>
      <c r="X2490" s="122" t="n"/>
      <c r="Y2490" s="122" t="n"/>
      <c r="Z2490" s="143" t="n"/>
      <c r="AA2490" s="140" t="n"/>
      <c r="AB2490" s="140" t="n"/>
      <c r="AC2490" s="144" t="n"/>
      <c r="AD2490" s="142" t="n"/>
      <c r="AE2490" s="142" t="n"/>
    </row>
    <row r="2491">
      <c r="B2491" s="79" t="inlineStr">
        <is>
          <t>90M5Z11L</t>
        </is>
      </c>
      <c r="C2491" s="80">
        <f>SUMIF(数量表!D:H,B2491,数量表!H:H)</f>
        <v/>
      </c>
      <c r="D2491" s="80" t="n">
        <v>27</v>
      </c>
      <c r="E2491" s="80" t="n">
        <v>105</v>
      </c>
      <c r="F2491" s="81" t="n">
        <v>854</v>
      </c>
      <c r="G2491" s="80" t="n"/>
      <c r="H2491" s="82" t="n">
        <v>1</v>
      </c>
      <c r="I2491" s="212">
        <f>C2491*H2491</f>
        <v/>
      </c>
      <c r="J2491" s="29" t="n"/>
      <c r="K2491" s="96" t="n"/>
      <c r="L2491" s="97" t="n"/>
      <c r="M2491" s="97" t="n"/>
      <c r="N2491" s="98" t="inlineStr">
        <is>
          <t>27×105</t>
        </is>
      </c>
      <c r="O2491" s="99">
        <f>F2491</f>
        <v/>
      </c>
      <c r="P2491" s="99">
        <f>SUM(I2491)</f>
        <v/>
      </c>
      <c r="Q2491" s="117" t="n"/>
      <c r="R2491" s="118" t="n"/>
      <c r="S2491" s="118" t="n"/>
      <c r="T2491" s="119" t="n"/>
      <c r="U2491" s="120" t="n"/>
      <c r="V2491" s="120" t="n"/>
      <c r="W2491" s="121" t="n"/>
      <c r="X2491" s="122" t="n"/>
      <c r="Y2491" s="122" t="n"/>
      <c r="Z2491" s="143" t="n"/>
      <c r="AA2491" s="140" t="n"/>
      <c r="AB2491" s="140" t="n"/>
      <c r="AC2491" s="144" t="n"/>
      <c r="AD2491" s="142" t="n"/>
      <c r="AE2491" s="142" t="n"/>
    </row>
    <row r="2492">
      <c r="B2492" s="85" t="inlineStr">
        <is>
          <t>90M5Z11L</t>
        </is>
      </c>
      <c r="C2492">
        <f>SUMIF(数量表!D:H,B2492,数量表!H:H)</f>
        <v/>
      </c>
      <c r="D2492" t="n">
        <v>27</v>
      </c>
      <c r="E2492" t="n">
        <v>105</v>
      </c>
      <c r="F2492" s="86" t="n">
        <v>760</v>
      </c>
      <c r="H2492" s="87" t="n">
        <v>1</v>
      </c>
      <c r="I2492" s="214">
        <f>C2492*H2492</f>
        <v/>
      </c>
      <c r="J2492" s="29" t="n"/>
      <c r="K2492" s="96" t="n"/>
      <c r="L2492" s="97" t="n"/>
      <c r="M2492" s="97" t="n"/>
      <c r="N2492" s="98" t="inlineStr">
        <is>
          <t>27×105</t>
        </is>
      </c>
      <c r="O2492" s="99">
        <f>F2492</f>
        <v/>
      </c>
      <c r="P2492" s="99">
        <f>SUM(I2492)</f>
        <v/>
      </c>
      <c r="Q2492" s="117" t="n"/>
      <c r="R2492" s="118" t="n"/>
      <c r="S2492" s="118" t="n"/>
      <c r="T2492" s="119" t="n"/>
      <c r="U2492" s="120" t="n"/>
      <c r="V2492" s="120" t="n"/>
      <c r="W2492" s="121" t="n"/>
      <c r="X2492" s="122" t="n"/>
      <c r="Y2492" s="122" t="n"/>
      <c r="Z2492" s="143" t="n"/>
      <c r="AA2492" s="140" t="n"/>
      <c r="AB2492" s="140" t="n"/>
      <c r="AC2492" s="144" t="n"/>
      <c r="AD2492" s="142" t="n"/>
      <c r="AE2492" s="142" t="n"/>
    </row>
    <row r="2493">
      <c r="B2493" s="85" t="inlineStr">
        <is>
          <t>90M5Z11L</t>
        </is>
      </c>
      <c r="C2493">
        <f>SUMIF(数量表!D:H,B2493,数量表!H:H)</f>
        <v/>
      </c>
      <c r="D2493" t="n">
        <v>27</v>
      </c>
      <c r="E2493" t="n">
        <v>105</v>
      </c>
      <c r="F2493" s="86" t="n">
        <v>787</v>
      </c>
      <c r="H2493" s="87" t="n">
        <v>1</v>
      </c>
      <c r="I2493" s="214">
        <f>C2493*H2493</f>
        <v/>
      </c>
      <c r="J2493" s="29" t="n"/>
      <c r="K2493" s="96" t="n"/>
      <c r="L2493" s="97" t="n"/>
      <c r="M2493" s="97" t="n"/>
      <c r="N2493" s="98" t="inlineStr">
        <is>
          <t>27×105</t>
        </is>
      </c>
      <c r="O2493" s="99">
        <f>F2493</f>
        <v/>
      </c>
      <c r="P2493" s="99">
        <f>SUM(I2493)</f>
        <v/>
      </c>
      <c r="Q2493" s="117" t="n"/>
      <c r="R2493" s="118" t="n"/>
      <c r="S2493" s="118" t="n"/>
      <c r="T2493" s="119" t="n"/>
      <c r="U2493" s="120" t="n"/>
      <c r="V2493" s="120" t="n"/>
      <c r="W2493" s="121" t="n"/>
      <c r="X2493" s="122" t="n"/>
      <c r="Y2493" s="122" t="n"/>
      <c r="Z2493" s="143" t="n"/>
      <c r="AA2493" s="140" t="n"/>
      <c r="AB2493" s="140" t="n"/>
      <c r="AC2493" s="144" t="n"/>
      <c r="AD2493" s="142" t="n"/>
      <c r="AE2493" s="142" t="n"/>
    </row>
    <row r="2494">
      <c r="B2494" s="85" t="inlineStr">
        <is>
          <t>90M5Z11L</t>
        </is>
      </c>
      <c r="C2494">
        <f>SUMIF(数量表!D:H,B2494,数量表!H:H)</f>
        <v/>
      </c>
      <c r="D2494" t="n">
        <v>27</v>
      </c>
      <c r="E2494" t="n">
        <v>105</v>
      </c>
      <c r="F2494" s="86" t="n">
        <v>1176</v>
      </c>
      <c r="H2494" s="87" t="n">
        <v>2</v>
      </c>
      <c r="I2494" s="214">
        <f>C2494*H2494</f>
        <v/>
      </c>
      <c r="J2494" s="29" t="n"/>
      <c r="K2494" s="96" t="n"/>
      <c r="L2494" s="97" t="n"/>
      <c r="M2494" s="97" t="n"/>
      <c r="N2494" s="98" t="inlineStr">
        <is>
          <t>27×105</t>
        </is>
      </c>
      <c r="O2494" s="99">
        <f>F2494</f>
        <v/>
      </c>
      <c r="P2494" s="99">
        <f>SUM(I2494)</f>
        <v/>
      </c>
      <c r="Q2494" s="117" t="n"/>
      <c r="R2494" s="118" t="n"/>
      <c r="S2494" s="118" t="n"/>
      <c r="T2494" s="119" t="n"/>
      <c r="U2494" s="120" t="n"/>
      <c r="V2494" s="120" t="n"/>
      <c r="W2494" s="121" t="n"/>
      <c r="X2494" s="122" t="n"/>
      <c r="Y2494" s="122" t="n"/>
      <c r="Z2494" s="143" t="n"/>
      <c r="AA2494" s="140" t="n"/>
      <c r="AB2494" s="140" t="n"/>
      <c r="AC2494" s="144" t="n"/>
      <c r="AD2494" s="142" t="n"/>
      <c r="AE2494" s="142" t="n"/>
    </row>
    <row r="2495" ht="15" customHeight="1" thickBot="1">
      <c r="B2495" s="88" t="inlineStr">
        <is>
          <t>90M5Z11L</t>
        </is>
      </c>
      <c r="C2495" s="89">
        <f>SUMIF(数量表!D:H,B2495,数量表!H:H)</f>
        <v/>
      </c>
      <c r="D2495" s="89" t="n">
        <v>27</v>
      </c>
      <c r="E2495" s="89" t="n">
        <v>105</v>
      </c>
      <c r="F2495" s="90" t="n">
        <v>2057</v>
      </c>
      <c r="G2495" s="89" t="n"/>
      <c r="H2495" s="91" t="n">
        <v>1</v>
      </c>
      <c r="I2495" s="213">
        <f>C2495*H2495</f>
        <v/>
      </c>
      <c r="J2495" s="29" t="n"/>
      <c r="K2495" s="96" t="n"/>
      <c r="L2495" s="97" t="n"/>
      <c r="M2495" s="97" t="n"/>
      <c r="N2495" s="98" t="inlineStr">
        <is>
          <t>27×105</t>
        </is>
      </c>
      <c r="O2495" s="99">
        <f>F2495</f>
        <v/>
      </c>
      <c r="P2495" s="99">
        <f>SUM(I2495)</f>
        <v/>
      </c>
      <c r="Q2495" s="117" t="n"/>
      <c r="R2495" s="118" t="n"/>
      <c r="S2495" s="118" t="n"/>
      <c r="T2495" s="119" t="n"/>
      <c r="U2495" s="120" t="n"/>
      <c r="V2495" s="120" t="n"/>
      <c r="W2495" s="121" t="n"/>
      <c r="X2495" s="122" t="n"/>
      <c r="Y2495" s="122" t="n"/>
      <c r="Z2495" s="143" t="n"/>
      <c r="AA2495" s="140" t="n"/>
      <c r="AB2495" s="140" t="n"/>
      <c r="AC2495" s="144" t="n"/>
      <c r="AD2495" s="142" t="n"/>
      <c r="AE2495" s="142" t="n"/>
    </row>
    <row r="2496">
      <c r="B2496" s="79" t="inlineStr">
        <is>
          <t>90M5Z11-L</t>
        </is>
      </c>
      <c r="C2496" s="80">
        <f>SUMIF(数量表!D:H,B2496,数量表!H:H)</f>
        <v/>
      </c>
      <c r="D2496" s="80" t="n">
        <v>27</v>
      </c>
      <c r="E2496" s="80" t="n">
        <v>105</v>
      </c>
      <c r="F2496" s="81" t="n">
        <v>854</v>
      </c>
      <c r="G2496" s="80" t="n"/>
      <c r="H2496" s="82" t="n">
        <v>1</v>
      </c>
      <c r="I2496" s="212">
        <f>C2496*H2496</f>
        <v/>
      </c>
      <c r="J2496" s="29" t="n"/>
      <c r="K2496" s="96" t="n"/>
      <c r="L2496" s="97" t="n"/>
      <c r="M2496" s="97" t="n"/>
      <c r="N2496" s="98" t="inlineStr">
        <is>
          <t>27×105</t>
        </is>
      </c>
      <c r="O2496" s="99">
        <f>F2496</f>
        <v/>
      </c>
      <c r="P2496" s="99">
        <f>SUM(I2496)</f>
        <v/>
      </c>
      <c r="Q2496" s="117" t="n"/>
      <c r="R2496" s="118" t="n"/>
      <c r="S2496" s="118" t="n"/>
      <c r="T2496" s="119" t="n"/>
      <c r="U2496" s="120" t="n"/>
      <c r="V2496" s="120" t="n"/>
      <c r="W2496" s="121" t="n"/>
      <c r="X2496" s="122" t="n"/>
      <c r="Y2496" s="122" t="n"/>
      <c r="Z2496" s="143" t="n"/>
      <c r="AA2496" s="140" t="n"/>
      <c r="AB2496" s="140" t="n"/>
      <c r="AC2496" s="144" t="n"/>
      <c r="AD2496" s="142" t="n"/>
      <c r="AE2496" s="142" t="n"/>
    </row>
    <row r="2497">
      <c r="B2497" s="85" t="inlineStr">
        <is>
          <t>90M5Z11-L</t>
        </is>
      </c>
      <c r="C2497">
        <f>SUMIF(数量表!D:H,B2497,数量表!H:H)</f>
        <v/>
      </c>
      <c r="D2497" t="n">
        <v>27</v>
      </c>
      <c r="E2497" t="n">
        <v>105</v>
      </c>
      <c r="F2497" s="86" t="n">
        <v>800</v>
      </c>
      <c r="H2497" s="87" t="n">
        <v>2</v>
      </c>
      <c r="I2497" s="214">
        <f>C2497*H2497</f>
        <v/>
      </c>
      <c r="J2497" s="29" t="n"/>
      <c r="K2497" s="96" t="n"/>
      <c r="L2497" s="97" t="n"/>
      <c r="M2497" s="97" t="n"/>
      <c r="N2497" s="98" t="inlineStr">
        <is>
          <t>27×105</t>
        </is>
      </c>
      <c r="O2497" s="99">
        <f>F2497</f>
        <v/>
      </c>
      <c r="P2497" s="99">
        <f>SUM(I2497)</f>
        <v/>
      </c>
      <c r="Q2497" s="117" t="n"/>
      <c r="R2497" s="118" t="n"/>
      <c r="S2497" s="118" t="n"/>
      <c r="T2497" s="119" t="n"/>
      <c r="U2497" s="120" t="n"/>
      <c r="V2497" s="120" t="n"/>
      <c r="W2497" s="121" t="n"/>
      <c r="X2497" s="122" t="n"/>
      <c r="Y2497" s="122" t="n"/>
      <c r="Z2497" s="143" t="n"/>
      <c r="AA2497" s="140" t="n"/>
      <c r="AB2497" s="140" t="n"/>
      <c r="AC2497" s="144" t="n"/>
      <c r="AD2497" s="142" t="n"/>
      <c r="AE2497" s="142" t="n"/>
    </row>
    <row r="2498" ht="15" customHeight="1" thickBot="1">
      <c r="B2498" s="88" t="inlineStr">
        <is>
          <t>90M5Z11-L</t>
        </is>
      </c>
      <c r="C2498" s="89">
        <f>SUMIF(数量表!D:H,B2498,数量表!H:H)</f>
        <v/>
      </c>
      <c r="D2498" s="89" t="n">
        <v>27</v>
      </c>
      <c r="E2498" s="89" t="n">
        <v>105</v>
      </c>
      <c r="F2498" s="90" t="n">
        <v>1176</v>
      </c>
      <c r="G2498" s="89" t="n"/>
      <c r="H2498" s="91" t="n">
        <v>2</v>
      </c>
      <c r="I2498" s="213">
        <f>C2498*H2498</f>
        <v/>
      </c>
      <c r="J2498" s="29" t="n"/>
      <c r="K2498" s="96" t="n"/>
      <c r="L2498" s="97" t="n"/>
      <c r="M2498" s="97" t="n"/>
      <c r="N2498" s="98" t="inlineStr">
        <is>
          <t>27×105</t>
        </is>
      </c>
      <c r="O2498" s="99">
        <f>F2498</f>
        <v/>
      </c>
      <c r="P2498" s="99">
        <f>SUM(I2498)</f>
        <v/>
      </c>
      <c r="Q2498" s="117" t="n"/>
      <c r="R2498" s="118" t="n"/>
      <c r="S2498" s="118" t="n"/>
      <c r="T2498" s="119" t="n"/>
      <c r="U2498" s="120" t="n"/>
      <c r="V2498" s="120" t="n"/>
      <c r="W2498" s="121" t="n"/>
      <c r="X2498" s="122" t="n"/>
      <c r="Y2498" s="122" t="n"/>
      <c r="Z2498" s="143" t="n"/>
      <c r="AA2498" s="140" t="n"/>
      <c r="AB2498" s="140" t="n"/>
      <c r="AC2498" s="144" t="n"/>
      <c r="AD2498" s="142" t="n"/>
      <c r="AE2498" s="142" t="n"/>
    </row>
    <row r="2499">
      <c r="B2499" s="79" t="inlineStr">
        <is>
          <t>90M5Z11L-L</t>
        </is>
      </c>
      <c r="C2499" s="80">
        <f>SUMIF(数量表!D:H,B2499,数量表!H:H)</f>
        <v/>
      </c>
      <c r="D2499" s="80" t="n">
        <v>27</v>
      </c>
      <c r="E2499" s="80" t="n">
        <v>105</v>
      </c>
      <c r="F2499" s="81" t="n">
        <v>854</v>
      </c>
      <c r="G2499" s="80" t="n"/>
      <c r="H2499" s="82" t="n">
        <v>1</v>
      </c>
      <c r="I2499" s="212">
        <f>C2499*H2499</f>
        <v/>
      </c>
      <c r="J2499" s="29" t="n"/>
      <c r="K2499" s="96" t="n"/>
      <c r="L2499" s="97" t="n"/>
      <c r="M2499" s="97" t="n"/>
      <c r="N2499" s="98" t="inlineStr">
        <is>
          <t>27×105</t>
        </is>
      </c>
      <c r="O2499" s="99">
        <f>F2499</f>
        <v/>
      </c>
      <c r="P2499" s="99">
        <f>SUM(I2499)</f>
        <v/>
      </c>
      <c r="Q2499" s="117" t="n"/>
      <c r="R2499" s="118" t="n"/>
      <c r="S2499" s="118" t="n"/>
      <c r="T2499" s="119" t="n"/>
      <c r="U2499" s="120" t="n"/>
      <c r="V2499" s="120" t="n"/>
      <c r="W2499" s="121" t="n"/>
      <c r="X2499" s="122" t="n"/>
      <c r="Y2499" s="122" t="n"/>
      <c r="Z2499" s="143" t="n"/>
      <c r="AA2499" s="140" t="n"/>
      <c r="AB2499" s="140" t="n"/>
      <c r="AC2499" s="144" t="n"/>
      <c r="AD2499" s="142" t="n"/>
      <c r="AE2499" s="142" t="n"/>
    </row>
    <row r="2500">
      <c r="B2500" s="85" t="inlineStr">
        <is>
          <t>90M5Z11L-L</t>
        </is>
      </c>
      <c r="C2500">
        <f>SUMIF(数量表!D:H,B2500,数量表!H:H)</f>
        <v/>
      </c>
      <c r="D2500" t="n">
        <v>27</v>
      </c>
      <c r="E2500" t="n">
        <v>105</v>
      </c>
      <c r="F2500" s="86" t="n">
        <v>760</v>
      </c>
      <c r="H2500" s="87" t="n">
        <v>1</v>
      </c>
      <c r="I2500" s="214">
        <f>C2500*H2500</f>
        <v/>
      </c>
      <c r="J2500" s="29" t="n"/>
      <c r="K2500" s="96" t="n"/>
      <c r="L2500" s="97" t="n"/>
      <c r="M2500" s="97" t="n"/>
      <c r="N2500" s="98" t="inlineStr">
        <is>
          <t>27×105</t>
        </is>
      </c>
      <c r="O2500" s="99">
        <f>F2500</f>
        <v/>
      </c>
      <c r="P2500" s="99">
        <f>SUM(I2500)</f>
        <v/>
      </c>
      <c r="Q2500" s="117" t="n"/>
      <c r="R2500" s="118" t="n"/>
      <c r="S2500" s="118" t="n"/>
      <c r="T2500" s="119" t="n"/>
      <c r="U2500" s="120" t="n"/>
      <c r="V2500" s="120" t="n"/>
      <c r="W2500" s="121" t="n"/>
      <c r="X2500" s="122" t="n"/>
      <c r="Y2500" s="122" t="n"/>
      <c r="Z2500" s="143" t="n"/>
      <c r="AA2500" s="140" t="n"/>
      <c r="AB2500" s="140" t="n"/>
      <c r="AC2500" s="144" t="n"/>
      <c r="AD2500" s="142" t="n"/>
      <c r="AE2500" s="142" t="n"/>
    </row>
    <row r="2501">
      <c r="B2501" s="85" t="inlineStr">
        <is>
          <t>90M5Z11L-L</t>
        </is>
      </c>
      <c r="C2501">
        <f>SUMIF(数量表!D:H,B2501,数量表!H:H)</f>
        <v/>
      </c>
      <c r="D2501" t="n">
        <v>27</v>
      </c>
      <c r="E2501" t="n">
        <v>105</v>
      </c>
      <c r="F2501" s="86" t="n">
        <v>787</v>
      </c>
      <c r="H2501" s="87" t="n">
        <v>1</v>
      </c>
      <c r="I2501" s="214">
        <f>C2501*H2501</f>
        <v/>
      </c>
      <c r="J2501" s="29" t="n"/>
      <c r="K2501" s="96" t="n"/>
      <c r="L2501" s="97" t="n"/>
      <c r="M2501" s="97" t="n"/>
      <c r="N2501" s="98" t="inlineStr">
        <is>
          <t>27×105</t>
        </is>
      </c>
      <c r="O2501" s="99">
        <f>F2501</f>
        <v/>
      </c>
      <c r="P2501" s="99">
        <f>SUM(I2501)</f>
        <v/>
      </c>
      <c r="Q2501" s="117" t="n"/>
      <c r="R2501" s="118" t="n"/>
      <c r="S2501" s="118" t="n"/>
      <c r="T2501" s="119" t="n"/>
      <c r="U2501" s="120" t="n"/>
      <c r="V2501" s="120" t="n"/>
      <c r="W2501" s="121" t="n"/>
      <c r="X2501" s="122" t="n"/>
      <c r="Y2501" s="122" t="n"/>
      <c r="Z2501" s="143" t="n"/>
      <c r="AA2501" s="140" t="n"/>
      <c r="AB2501" s="140" t="n"/>
      <c r="AC2501" s="144" t="n"/>
      <c r="AD2501" s="142" t="n"/>
      <c r="AE2501" s="142" t="n"/>
    </row>
    <row r="2502">
      <c r="B2502" s="85" t="inlineStr">
        <is>
          <t>90M5Z11L-L</t>
        </is>
      </c>
      <c r="C2502">
        <f>SUMIF(数量表!D:H,B2502,数量表!H:H)</f>
        <v/>
      </c>
      <c r="D2502" t="n">
        <v>27</v>
      </c>
      <c r="E2502" t="n">
        <v>105</v>
      </c>
      <c r="F2502" s="86" t="n">
        <v>1176</v>
      </c>
      <c r="H2502" s="87" t="n">
        <v>2</v>
      </c>
      <c r="I2502" s="214">
        <f>C2502*H2502</f>
        <v/>
      </c>
      <c r="J2502" s="29" t="n"/>
      <c r="K2502" s="96" t="n"/>
      <c r="L2502" s="97" t="n"/>
      <c r="M2502" s="97" t="n"/>
      <c r="N2502" s="98" t="inlineStr">
        <is>
          <t>27×105</t>
        </is>
      </c>
      <c r="O2502" s="99">
        <f>F2502</f>
        <v/>
      </c>
      <c r="P2502" s="99">
        <f>SUM(I2502)</f>
        <v/>
      </c>
      <c r="Q2502" s="117" t="n"/>
      <c r="R2502" s="118" t="n"/>
      <c r="S2502" s="118" t="n"/>
      <c r="T2502" s="119" t="n"/>
      <c r="U2502" s="120" t="n"/>
      <c r="V2502" s="120" t="n"/>
      <c r="W2502" s="121" t="n"/>
      <c r="X2502" s="122" t="n"/>
      <c r="Y2502" s="122" t="n"/>
      <c r="Z2502" s="143" t="n"/>
      <c r="AA2502" s="140" t="n"/>
      <c r="AB2502" s="140" t="n"/>
      <c r="AC2502" s="144" t="n"/>
      <c r="AD2502" s="142" t="n"/>
      <c r="AE2502" s="142" t="n"/>
    </row>
    <row r="2503" ht="15" customHeight="1" thickBot="1">
      <c r="B2503" s="88" t="inlineStr">
        <is>
          <t>90M5Z11L-L</t>
        </is>
      </c>
      <c r="C2503" s="89">
        <f>SUMIF(数量表!D:H,B2503,数量表!H:H)</f>
        <v/>
      </c>
      <c r="D2503" s="89" t="n">
        <v>27</v>
      </c>
      <c r="E2503" s="89" t="n">
        <v>105</v>
      </c>
      <c r="F2503" s="90" t="n">
        <v>2057</v>
      </c>
      <c r="G2503" s="89" t="n"/>
      <c r="H2503" s="91" t="n">
        <v>1</v>
      </c>
      <c r="I2503" s="213">
        <f>C2503*H2503</f>
        <v/>
      </c>
      <c r="J2503" s="29" t="n"/>
      <c r="K2503" s="96" t="n"/>
      <c r="L2503" s="97" t="n"/>
      <c r="M2503" s="97" t="n"/>
      <c r="N2503" s="98" t="inlineStr">
        <is>
          <t>27×105</t>
        </is>
      </c>
      <c r="O2503" s="99">
        <f>F2503</f>
        <v/>
      </c>
      <c r="P2503" s="99">
        <f>SUM(I2503)</f>
        <v/>
      </c>
      <c r="Q2503" s="117" t="n"/>
      <c r="R2503" s="118" t="n"/>
      <c r="S2503" s="118" t="n"/>
      <c r="T2503" s="119" t="n"/>
      <c r="U2503" s="120" t="n"/>
      <c r="V2503" s="120" t="n"/>
      <c r="W2503" s="121" t="n"/>
      <c r="X2503" s="122" t="n"/>
      <c r="Y2503" s="122" t="n"/>
      <c r="Z2503" s="143" t="n"/>
      <c r="AA2503" s="140" t="n"/>
      <c r="AB2503" s="140" t="n"/>
      <c r="AC2503" s="144" t="n"/>
      <c r="AD2503" s="142" t="n"/>
      <c r="AE2503" s="142" t="n"/>
    </row>
    <row r="2504">
      <c r="B2504" s="79" t="inlineStr">
        <is>
          <t>90M5Z11R</t>
        </is>
      </c>
      <c r="C2504" s="80">
        <f>SUMIF(数量表!D:H,B2504,数量表!H:H)</f>
        <v/>
      </c>
      <c r="D2504" s="80" t="n">
        <v>27</v>
      </c>
      <c r="E2504" s="80" t="n">
        <v>105</v>
      </c>
      <c r="F2504" s="81" t="n">
        <v>854</v>
      </c>
      <c r="G2504" s="80" t="n"/>
      <c r="H2504" s="82" t="n">
        <v>1</v>
      </c>
      <c r="I2504" s="212">
        <f>C2504*H2504</f>
        <v/>
      </c>
      <c r="J2504" s="29" t="n"/>
      <c r="K2504" s="96" t="n"/>
      <c r="L2504" s="97" t="n"/>
      <c r="M2504" s="97" t="n"/>
      <c r="N2504" s="98" t="inlineStr">
        <is>
          <t>27×105</t>
        </is>
      </c>
      <c r="O2504" s="99">
        <f>F2504</f>
        <v/>
      </c>
      <c r="P2504" s="99">
        <f>SUM(I2504)</f>
        <v/>
      </c>
      <c r="Q2504" s="117" t="n"/>
      <c r="R2504" s="118" t="n"/>
      <c r="S2504" s="118" t="n"/>
      <c r="T2504" s="119" t="n"/>
      <c r="U2504" s="120" t="n"/>
      <c r="V2504" s="120" t="n"/>
      <c r="W2504" s="121" t="n"/>
      <c r="X2504" s="122" t="n"/>
      <c r="Y2504" s="122" t="n"/>
      <c r="Z2504" s="143" t="n"/>
      <c r="AA2504" s="140" t="n"/>
      <c r="AB2504" s="140" t="n"/>
      <c r="AC2504" s="144" t="n"/>
      <c r="AD2504" s="142" t="n"/>
      <c r="AE2504" s="142" t="n"/>
    </row>
    <row r="2505">
      <c r="B2505" s="85" t="inlineStr">
        <is>
          <t>90M5Z11R</t>
        </is>
      </c>
      <c r="C2505">
        <f>SUMIF(数量表!D:H,B2505,数量表!H:H)</f>
        <v/>
      </c>
      <c r="D2505" t="n">
        <v>27</v>
      </c>
      <c r="E2505" t="n">
        <v>105</v>
      </c>
      <c r="F2505" s="86" t="n">
        <v>760</v>
      </c>
      <c r="H2505" s="87" t="n">
        <v>1</v>
      </c>
      <c r="I2505" s="214">
        <f>C2505*H2505</f>
        <v/>
      </c>
      <c r="J2505" s="29" t="n"/>
      <c r="K2505" s="96" t="n"/>
      <c r="L2505" s="97" t="n"/>
      <c r="M2505" s="97" t="n"/>
      <c r="N2505" s="98" t="inlineStr">
        <is>
          <t>27×105</t>
        </is>
      </c>
      <c r="O2505" s="99">
        <f>F2505</f>
        <v/>
      </c>
      <c r="P2505" s="99">
        <f>SUM(I2505)</f>
        <v/>
      </c>
      <c r="Q2505" s="117" t="n"/>
      <c r="R2505" s="118" t="n"/>
      <c r="S2505" s="118" t="n"/>
      <c r="T2505" s="119" t="n"/>
      <c r="U2505" s="120" t="n"/>
      <c r="V2505" s="120" t="n"/>
      <c r="W2505" s="121" t="n"/>
      <c r="X2505" s="122" t="n"/>
      <c r="Y2505" s="122" t="n"/>
      <c r="Z2505" s="143" t="n"/>
      <c r="AA2505" s="140" t="n"/>
      <c r="AB2505" s="140" t="n"/>
      <c r="AC2505" s="144" t="n"/>
      <c r="AD2505" s="142" t="n"/>
      <c r="AE2505" s="142" t="n"/>
    </row>
    <row r="2506">
      <c r="B2506" s="85" t="inlineStr">
        <is>
          <t>90M5Z11R</t>
        </is>
      </c>
      <c r="C2506">
        <f>SUMIF(数量表!D:H,B2506,数量表!H:H)</f>
        <v/>
      </c>
      <c r="D2506" t="n">
        <v>27</v>
      </c>
      <c r="E2506" t="n">
        <v>105</v>
      </c>
      <c r="F2506" s="86" t="n">
        <v>787</v>
      </c>
      <c r="H2506" s="87" t="n">
        <v>1</v>
      </c>
      <c r="I2506" s="214">
        <f>C2506*H2506</f>
        <v/>
      </c>
      <c r="J2506" s="29" t="n"/>
      <c r="K2506" s="96" t="n"/>
      <c r="L2506" s="97" t="n"/>
      <c r="M2506" s="97" t="n"/>
      <c r="N2506" s="98" t="inlineStr">
        <is>
          <t>27×105</t>
        </is>
      </c>
      <c r="O2506" s="99">
        <f>F2506</f>
        <v/>
      </c>
      <c r="P2506" s="99">
        <f>SUM(I2506)</f>
        <v/>
      </c>
      <c r="Q2506" s="117" t="n"/>
      <c r="R2506" s="118" t="n"/>
      <c r="S2506" s="118" t="n"/>
      <c r="T2506" s="119" t="n"/>
      <c r="U2506" s="120" t="n"/>
      <c r="V2506" s="120" t="n"/>
      <c r="W2506" s="121" t="n"/>
      <c r="X2506" s="122" t="n"/>
      <c r="Y2506" s="122" t="n"/>
      <c r="Z2506" s="143" t="n"/>
      <c r="AA2506" s="140" t="n"/>
      <c r="AB2506" s="140" t="n"/>
      <c r="AC2506" s="144" t="n"/>
      <c r="AD2506" s="142" t="n"/>
      <c r="AE2506" s="142" t="n"/>
    </row>
    <row r="2507">
      <c r="B2507" s="85" t="inlineStr">
        <is>
          <t>90M5Z11R</t>
        </is>
      </c>
      <c r="C2507">
        <f>SUMIF(数量表!D:H,B2507,数量表!H:H)</f>
        <v/>
      </c>
      <c r="D2507" t="n">
        <v>27</v>
      </c>
      <c r="E2507" t="n">
        <v>105</v>
      </c>
      <c r="F2507" s="86" t="n">
        <v>1176</v>
      </c>
      <c r="H2507" s="87" t="n">
        <v>2</v>
      </c>
      <c r="I2507" s="214">
        <f>C2507*H2507</f>
        <v/>
      </c>
      <c r="J2507" s="29" t="n"/>
      <c r="K2507" s="96" t="n"/>
      <c r="L2507" s="97" t="n"/>
      <c r="M2507" s="97" t="n"/>
      <c r="N2507" s="98" t="inlineStr">
        <is>
          <t>27×105</t>
        </is>
      </c>
      <c r="O2507" s="99">
        <f>F2507</f>
        <v/>
      </c>
      <c r="P2507" s="99">
        <f>SUM(I2507)</f>
        <v/>
      </c>
      <c r="Q2507" s="117" t="n"/>
      <c r="R2507" s="118" t="n"/>
      <c r="S2507" s="118" t="n"/>
      <c r="T2507" s="119" t="n"/>
      <c r="U2507" s="120" t="n"/>
      <c r="V2507" s="120" t="n"/>
      <c r="W2507" s="121" t="n"/>
      <c r="X2507" s="122" t="n"/>
      <c r="Y2507" s="122" t="n"/>
      <c r="Z2507" s="143" t="n"/>
      <c r="AA2507" s="140" t="n"/>
      <c r="AB2507" s="140" t="n"/>
      <c r="AC2507" s="144" t="n"/>
      <c r="AD2507" s="142" t="n"/>
      <c r="AE2507" s="142" t="n"/>
    </row>
    <row r="2508" ht="15" customHeight="1" thickBot="1">
      <c r="B2508" s="88" t="inlineStr">
        <is>
          <t>90M5Z11R</t>
        </is>
      </c>
      <c r="C2508" s="89">
        <f>SUMIF(数量表!D:H,B2508,数量表!H:H)</f>
        <v/>
      </c>
      <c r="D2508" s="89" t="n">
        <v>27</v>
      </c>
      <c r="E2508" s="89" t="n">
        <v>105</v>
      </c>
      <c r="F2508" s="90" t="n">
        <v>2057</v>
      </c>
      <c r="G2508" s="89" t="n"/>
      <c r="H2508" s="91" t="n">
        <v>1</v>
      </c>
      <c r="I2508" s="213">
        <f>C2508*H2508</f>
        <v/>
      </c>
      <c r="J2508" s="29" t="n"/>
      <c r="K2508" s="96" t="n"/>
      <c r="L2508" s="97" t="n"/>
      <c r="M2508" s="97" t="n"/>
      <c r="N2508" s="98" t="inlineStr">
        <is>
          <t>27×105</t>
        </is>
      </c>
      <c r="O2508" s="99">
        <f>F2508</f>
        <v/>
      </c>
      <c r="P2508" s="99">
        <f>SUM(I2508)</f>
        <v/>
      </c>
      <c r="Q2508" s="117" t="n"/>
      <c r="R2508" s="118" t="n"/>
      <c r="S2508" s="118" t="n"/>
      <c r="T2508" s="119" t="n"/>
      <c r="U2508" s="120" t="n"/>
      <c r="V2508" s="120" t="n"/>
      <c r="W2508" s="121" t="n"/>
      <c r="X2508" s="122" t="n"/>
      <c r="Y2508" s="122" t="n"/>
      <c r="Z2508" s="143" t="n"/>
      <c r="AA2508" s="140" t="n"/>
      <c r="AB2508" s="140" t="n"/>
      <c r="AC2508" s="144" t="n"/>
      <c r="AD2508" s="142" t="n"/>
      <c r="AE2508" s="142" t="n"/>
    </row>
    <row r="2509">
      <c r="B2509" s="79" t="inlineStr">
        <is>
          <t>90M5Z11-R</t>
        </is>
      </c>
      <c r="C2509" s="80">
        <f>SUMIF(数量表!D:H,B2509,数量表!H:H)</f>
        <v/>
      </c>
      <c r="D2509" s="80" t="n">
        <v>27</v>
      </c>
      <c r="E2509" s="80" t="n">
        <v>105</v>
      </c>
      <c r="F2509" s="81" t="n">
        <v>854</v>
      </c>
      <c r="G2509" s="80" t="n"/>
      <c r="H2509" s="82" t="n">
        <v>1</v>
      </c>
      <c r="I2509" s="212">
        <f>C2509*H2509</f>
        <v/>
      </c>
      <c r="J2509" s="29" t="n"/>
      <c r="K2509" s="96" t="n"/>
      <c r="L2509" s="97" t="n"/>
      <c r="M2509" s="97" t="n"/>
      <c r="N2509" s="98" t="inlineStr">
        <is>
          <t>27×105</t>
        </is>
      </c>
      <c r="O2509" s="99">
        <f>F2509</f>
        <v/>
      </c>
      <c r="P2509" s="99">
        <f>SUM(I2509)</f>
        <v/>
      </c>
      <c r="Q2509" s="117" t="n"/>
      <c r="R2509" s="118" t="n"/>
      <c r="S2509" s="118" t="n"/>
      <c r="T2509" s="119" t="n"/>
      <c r="U2509" s="120" t="n"/>
      <c r="V2509" s="120" t="n"/>
      <c r="W2509" s="121" t="n"/>
      <c r="X2509" s="122" t="n"/>
      <c r="Y2509" s="122" t="n"/>
      <c r="Z2509" s="143" t="n"/>
      <c r="AA2509" s="140" t="n"/>
      <c r="AB2509" s="140" t="n"/>
      <c r="AC2509" s="144" t="n"/>
      <c r="AD2509" s="142" t="n"/>
      <c r="AE2509" s="142" t="n"/>
    </row>
    <row r="2510">
      <c r="B2510" s="85" t="inlineStr">
        <is>
          <t>90M5Z11-R</t>
        </is>
      </c>
      <c r="C2510">
        <f>SUMIF(数量表!D:H,B2510,数量表!H:H)</f>
        <v/>
      </c>
      <c r="D2510" t="n">
        <v>27</v>
      </c>
      <c r="E2510" t="n">
        <v>105</v>
      </c>
      <c r="F2510" s="86" t="n">
        <v>800</v>
      </c>
      <c r="H2510" s="87" t="n">
        <v>2</v>
      </c>
      <c r="I2510" s="214">
        <f>C2510*H2510</f>
        <v/>
      </c>
      <c r="J2510" s="29" t="n"/>
      <c r="K2510" s="96" t="n"/>
      <c r="L2510" s="97" t="n"/>
      <c r="M2510" s="97" t="n"/>
      <c r="N2510" s="98" t="inlineStr">
        <is>
          <t>27×105</t>
        </is>
      </c>
      <c r="O2510" s="99">
        <f>F2510</f>
        <v/>
      </c>
      <c r="P2510" s="99">
        <f>SUM(I2510)</f>
        <v/>
      </c>
      <c r="Q2510" s="117" t="n"/>
      <c r="R2510" s="118" t="n"/>
      <c r="S2510" s="118" t="n"/>
      <c r="T2510" s="119" t="n"/>
      <c r="U2510" s="120" t="n"/>
      <c r="V2510" s="120" t="n"/>
      <c r="W2510" s="121" t="n"/>
      <c r="X2510" s="122" t="n"/>
      <c r="Y2510" s="122" t="n"/>
      <c r="Z2510" s="143" t="n"/>
      <c r="AA2510" s="140" t="n"/>
      <c r="AB2510" s="140" t="n"/>
      <c r="AC2510" s="144" t="n"/>
      <c r="AD2510" s="142" t="n"/>
      <c r="AE2510" s="142" t="n"/>
    </row>
    <row r="2511" ht="15" customHeight="1" thickBot="1">
      <c r="B2511" s="88" t="inlineStr">
        <is>
          <t>90M5Z11-R</t>
        </is>
      </c>
      <c r="C2511" s="89">
        <f>SUMIF(数量表!D:H,B2511,数量表!H:H)</f>
        <v/>
      </c>
      <c r="D2511" s="89" t="n">
        <v>27</v>
      </c>
      <c r="E2511" s="89" t="n">
        <v>105</v>
      </c>
      <c r="F2511" s="90" t="n">
        <v>1176</v>
      </c>
      <c r="G2511" s="89" t="n"/>
      <c r="H2511" s="91" t="n">
        <v>2</v>
      </c>
      <c r="I2511" s="213">
        <f>C2511*H2511</f>
        <v/>
      </c>
      <c r="J2511" s="29" t="n"/>
      <c r="K2511" s="96" t="n"/>
      <c r="L2511" s="97" t="n"/>
      <c r="M2511" s="97" t="n"/>
      <c r="N2511" s="98" t="inlineStr">
        <is>
          <t>27×105</t>
        </is>
      </c>
      <c r="O2511" s="99">
        <f>F2511</f>
        <v/>
      </c>
      <c r="P2511" s="99">
        <f>SUM(I2511)</f>
        <v/>
      </c>
      <c r="Q2511" s="117" t="n"/>
      <c r="R2511" s="118" t="n"/>
      <c r="S2511" s="118" t="n"/>
      <c r="T2511" s="119" t="n"/>
      <c r="U2511" s="120" t="n"/>
      <c r="V2511" s="120" t="n"/>
      <c r="W2511" s="121" t="n"/>
      <c r="X2511" s="122" t="n"/>
      <c r="Y2511" s="122" t="n"/>
      <c r="Z2511" s="143" t="n"/>
      <c r="AA2511" s="140" t="n"/>
      <c r="AB2511" s="140" t="n"/>
      <c r="AC2511" s="144" t="n"/>
      <c r="AD2511" s="142" t="n"/>
      <c r="AE2511" s="142" t="n"/>
    </row>
    <row r="2512">
      <c r="B2512" s="79" t="inlineStr">
        <is>
          <t>90M5Z11R-R</t>
        </is>
      </c>
      <c r="C2512" s="80">
        <f>SUMIF(数量表!D:H,B2512,数量表!H:H)</f>
        <v/>
      </c>
      <c r="D2512" s="80" t="n">
        <v>27</v>
      </c>
      <c r="E2512" s="80" t="n">
        <v>105</v>
      </c>
      <c r="F2512" s="81" t="n">
        <v>854</v>
      </c>
      <c r="G2512" s="80" t="n"/>
      <c r="H2512" s="82" t="n">
        <v>1</v>
      </c>
      <c r="I2512" s="212">
        <f>C2512*H2512</f>
        <v/>
      </c>
      <c r="J2512" s="29" t="n"/>
      <c r="K2512" s="96" t="n"/>
      <c r="L2512" s="97" t="n"/>
      <c r="M2512" s="97" t="n"/>
      <c r="N2512" s="98" t="inlineStr">
        <is>
          <t>27×105</t>
        </is>
      </c>
      <c r="O2512" s="99">
        <f>F2512</f>
        <v/>
      </c>
      <c r="P2512" s="99">
        <f>SUM(I2512)</f>
        <v/>
      </c>
      <c r="Q2512" s="117" t="n"/>
      <c r="R2512" s="118" t="n"/>
      <c r="S2512" s="118" t="n"/>
      <c r="T2512" s="119" t="n"/>
      <c r="U2512" s="120" t="n"/>
      <c r="V2512" s="120" t="n"/>
      <c r="W2512" s="121" t="n"/>
      <c r="X2512" s="122" t="n"/>
      <c r="Y2512" s="122" t="n"/>
      <c r="Z2512" s="143" t="n"/>
      <c r="AA2512" s="140" t="n"/>
      <c r="AB2512" s="140" t="n"/>
      <c r="AC2512" s="144" t="n"/>
      <c r="AD2512" s="142" t="n"/>
      <c r="AE2512" s="142" t="n"/>
    </row>
    <row r="2513">
      <c r="B2513" s="85" t="inlineStr">
        <is>
          <t>90M5Z11R-R</t>
        </is>
      </c>
      <c r="C2513">
        <f>SUMIF(数量表!D:H,B2513,数量表!H:H)</f>
        <v/>
      </c>
      <c r="D2513" t="n">
        <v>27</v>
      </c>
      <c r="E2513" t="n">
        <v>105</v>
      </c>
      <c r="F2513" s="86" t="n">
        <v>760</v>
      </c>
      <c r="H2513" s="87" t="n">
        <v>1</v>
      </c>
      <c r="I2513" s="214">
        <f>C2513*H2513</f>
        <v/>
      </c>
      <c r="J2513" s="29" t="n"/>
      <c r="K2513" s="96" t="n"/>
      <c r="L2513" s="97" t="n"/>
      <c r="M2513" s="97" t="n"/>
      <c r="N2513" s="98" t="inlineStr">
        <is>
          <t>27×105</t>
        </is>
      </c>
      <c r="O2513" s="99">
        <f>F2513</f>
        <v/>
      </c>
      <c r="P2513" s="99">
        <f>SUM(I2513)</f>
        <v/>
      </c>
      <c r="Q2513" s="117" t="n"/>
      <c r="R2513" s="118" t="n"/>
      <c r="S2513" s="118" t="n"/>
      <c r="T2513" s="119" t="n"/>
      <c r="U2513" s="120" t="n"/>
      <c r="V2513" s="120" t="n"/>
      <c r="W2513" s="121" t="n"/>
      <c r="X2513" s="122" t="n"/>
      <c r="Y2513" s="122" t="n"/>
      <c r="Z2513" s="143" t="n"/>
      <c r="AA2513" s="140" t="n"/>
      <c r="AB2513" s="140" t="n"/>
      <c r="AC2513" s="144" t="n"/>
      <c r="AD2513" s="142" t="n"/>
      <c r="AE2513" s="142" t="n"/>
    </row>
    <row r="2514">
      <c r="B2514" s="85" t="inlineStr">
        <is>
          <t>90M5Z11R-R</t>
        </is>
      </c>
      <c r="C2514">
        <f>SUMIF(数量表!D:H,B2514,数量表!H:H)</f>
        <v/>
      </c>
      <c r="D2514" t="n">
        <v>27</v>
      </c>
      <c r="E2514" t="n">
        <v>105</v>
      </c>
      <c r="F2514" s="86" t="n">
        <v>787</v>
      </c>
      <c r="H2514" s="87" t="n">
        <v>1</v>
      </c>
      <c r="I2514" s="214">
        <f>C2514*H2514</f>
        <v/>
      </c>
      <c r="J2514" s="29" t="n"/>
      <c r="K2514" s="96" t="n"/>
      <c r="L2514" s="97" t="n"/>
      <c r="M2514" s="97" t="n"/>
      <c r="N2514" s="98" t="inlineStr">
        <is>
          <t>27×105</t>
        </is>
      </c>
      <c r="O2514" s="99">
        <f>F2514</f>
        <v/>
      </c>
      <c r="P2514" s="99">
        <f>SUM(I2514)</f>
        <v/>
      </c>
      <c r="Q2514" s="117" t="n"/>
      <c r="R2514" s="118" t="n"/>
      <c r="S2514" s="118" t="n"/>
      <c r="T2514" s="119" t="n"/>
      <c r="U2514" s="120" t="n"/>
      <c r="V2514" s="120" t="n"/>
      <c r="W2514" s="121" t="n"/>
      <c r="X2514" s="122" t="n"/>
      <c r="Y2514" s="122" t="n"/>
      <c r="Z2514" s="143" t="n"/>
      <c r="AA2514" s="140" t="n"/>
      <c r="AB2514" s="140" t="n"/>
      <c r="AC2514" s="144" t="n"/>
      <c r="AD2514" s="142" t="n"/>
      <c r="AE2514" s="142" t="n"/>
    </row>
    <row r="2515">
      <c r="B2515" s="85" t="inlineStr">
        <is>
          <t>90M5Z11R-R</t>
        </is>
      </c>
      <c r="C2515">
        <f>SUMIF(数量表!D:H,B2515,数量表!H:H)</f>
        <v/>
      </c>
      <c r="D2515" t="n">
        <v>27</v>
      </c>
      <c r="E2515" t="n">
        <v>105</v>
      </c>
      <c r="F2515" s="86" t="n">
        <v>1176</v>
      </c>
      <c r="H2515" s="87" t="n">
        <v>2</v>
      </c>
      <c r="I2515" s="214">
        <f>C2515*H2515</f>
        <v/>
      </c>
      <c r="J2515" s="29" t="n"/>
      <c r="K2515" s="96" t="n"/>
      <c r="L2515" s="97" t="n"/>
      <c r="M2515" s="97" t="n"/>
      <c r="N2515" s="98" t="inlineStr">
        <is>
          <t>27×105</t>
        </is>
      </c>
      <c r="O2515" s="99">
        <f>F2515</f>
        <v/>
      </c>
      <c r="P2515" s="99">
        <f>SUM(I2515)</f>
        <v/>
      </c>
      <c r="Q2515" s="117" t="n"/>
      <c r="R2515" s="118" t="n"/>
      <c r="S2515" s="118" t="n"/>
      <c r="T2515" s="119" t="n"/>
      <c r="U2515" s="120" t="n"/>
      <c r="V2515" s="120" t="n"/>
      <c r="W2515" s="121" t="n"/>
      <c r="X2515" s="122" t="n"/>
      <c r="Y2515" s="122" t="n"/>
      <c r="Z2515" s="143" t="n"/>
      <c r="AA2515" s="140" t="n"/>
      <c r="AB2515" s="140" t="n"/>
      <c r="AC2515" s="144" t="n"/>
      <c r="AD2515" s="142" t="n"/>
      <c r="AE2515" s="142" t="n"/>
    </row>
    <row r="2516" ht="15" customHeight="1" thickBot="1">
      <c r="B2516" s="88" t="inlineStr">
        <is>
          <t>90M5Z11R-R</t>
        </is>
      </c>
      <c r="C2516" s="89">
        <f>SUMIF(数量表!D:H,B2516,数量表!H:H)</f>
        <v/>
      </c>
      <c r="D2516" s="89" t="n">
        <v>27</v>
      </c>
      <c r="E2516" s="89" t="n">
        <v>105</v>
      </c>
      <c r="F2516" s="90" t="n">
        <v>2057</v>
      </c>
      <c r="G2516" s="89" t="n"/>
      <c r="H2516" s="91" t="n">
        <v>1</v>
      </c>
      <c r="I2516" s="213">
        <f>C2516*H2516</f>
        <v/>
      </c>
      <c r="J2516" s="29" t="n"/>
      <c r="K2516" s="96" t="n"/>
      <c r="L2516" s="97" t="n"/>
      <c r="M2516" s="97" t="n"/>
      <c r="N2516" s="98" t="inlineStr">
        <is>
          <t>27×105</t>
        </is>
      </c>
      <c r="O2516" s="99">
        <f>F2516</f>
        <v/>
      </c>
      <c r="P2516" s="99">
        <f>SUM(I2516)</f>
        <v/>
      </c>
      <c r="Q2516" s="117" t="n"/>
      <c r="R2516" s="118" t="n"/>
      <c r="S2516" s="118" t="n"/>
      <c r="T2516" s="119" t="n"/>
      <c r="U2516" s="120" t="n"/>
      <c r="V2516" s="120" t="n"/>
      <c r="W2516" s="121" t="n"/>
      <c r="X2516" s="122" t="n"/>
      <c r="Y2516" s="122" t="n"/>
      <c r="Z2516" s="143" t="n"/>
      <c r="AA2516" s="140" t="n"/>
      <c r="AB2516" s="140" t="n"/>
      <c r="AC2516" s="144" t="n"/>
      <c r="AD2516" s="142" t="n"/>
      <c r="AE2516" s="142" t="n"/>
    </row>
    <row r="2517" ht="15" customHeight="1" thickBot="1">
      <c r="B2517" s="83" t="inlineStr">
        <is>
          <t>90M4ZH11</t>
        </is>
      </c>
      <c r="C2517" s="7">
        <f>SUMIF(数量表!D:H,B2517,数量表!H:H)</f>
        <v/>
      </c>
      <c r="D2517" s="7" t="n">
        <v>27</v>
      </c>
      <c r="E2517" s="7" t="n">
        <v>105</v>
      </c>
      <c r="F2517" s="84" t="n">
        <v>345</v>
      </c>
      <c r="G2517" s="7" t="n"/>
      <c r="H2517" s="21" t="n">
        <v>2</v>
      </c>
      <c r="I2517" s="217">
        <f>C2517*H2517</f>
        <v/>
      </c>
      <c r="J2517" s="29" t="n"/>
      <c r="K2517" s="96" t="n"/>
      <c r="L2517" s="97" t="n"/>
      <c r="M2517" s="97" t="n"/>
      <c r="N2517" s="98" t="inlineStr">
        <is>
          <t>27×105</t>
        </is>
      </c>
      <c r="O2517" s="99">
        <f>F2517</f>
        <v/>
      </c>
      <c r="P2517" s="99">
        <f>SUM(I2517)</f>
        <v/>
      </c>
      <c r="Q2517" s="117" t="n"/>
      <c r="R2517" s="118" t="n"/>
      <c r="S2517" s="118" t="n"/>
      <c r="T2517" s="119" t="n"/>
      <c r="U2517" s="120" t="n"/>
      <c r="V2517" s="120" t="n"/>
      <c r="W2517" s="121" t="n"/>
      <c r="X2517" s="122" t="n"/>
      <c r="Y2517" s="122" t="n"/>
      <c r="Z2517" s="143" t="n"/>
      <c r="AA2517" s="140" t="n"/>
      <c r="AB2517" s="140" t="n"/>
      <c r="AC2517" s="144" t="n"/>
      <c r="AD2517" s="142" t="n"/>
      <c r="AE2517" s="142" t="n"/>
    </row>
    <row r="2518">
      <c r="B2518" s="79" t="inlineStr">
        <is>
          <t>90M4ZH11L</t>
        </is>
      </c>
      <c r="C2518" s="80">
        <f>SUMIF(数量表!D:H,B2518,数量表!H:H)</f>
        <v/>
      </c>
      <c r="D2518" s="80" t="n">
        <v>27</v>
      </c>
      <c r="E2518" s="80" t="n">
        <v>105</v>
      </c>
      <c r="F2518" s="81" t="n">
        <v>332</v>
      </c>
      <c r="G2518" s="80" t="n"/>
      <c r="H2518" s="82" t="n">
        <v>2</v>
      </c>
      <c r="I2518" s="212">
        <f>C2518*H2518</f>
        <v/>
      </c>
      <c r="J2518" s="29" t="n"/>
      <c r="K2518" s="96" t="n"/>
      <c r="L2518" s="97" t="n"/>
      <c r="M2518" s="97" t="n"/>
      <c r="N2518" s="98" t="inlineStr">
        <is>
          <t>27×105</t>
        </is>
      </c>
      <c r="O2518" s="99">
        <f>F2518</f>
        <v/>
      </c>
      <c r="P2518" s="99">
        <f>SUM(I2518)</f>
        <v/>
      </c>
      <c r="Q2518" s="117" t="n"/>
      <c r="R2518" s="118" t="n"/>
      <c r="S2518" s="118" t="n"/>
      <c r="T2518" s="119" t="n"/>
      <c r="U2518" s="120" t="n"/>
      <c r="V2518" s="120" t="n"/>
      <c r="W2518" s="121" t="n"/>
      <c r="X2518" s="122" t="n"/>
      <c r="Y2518" s="122" t="n"/>
      <c r="Z2518" s="143" t="n"/>
      <c r="AA2518" s="140" t="n"/>
      <c r="AB2518" s="140" t="n"/>
      <c r="AC2518" s="144" t="n"/>
      <c r="AD2518" s="142" t="n"/>
      <c r="AE2518" s="142" t="n"/>
    </row>
    <row r="2519">
      <c r="B2519" s="85" t="inlineStr">
        <is>
          <t>90M4ZH11L</t>
        </is>
      </c>
      <c r="C2519">
        <f>SUMIF(数量表!D:H,B2519,数量表!H:H)</f>
        <v/>
      </c>
      <c r="D2519" t="n">
        <v>27</v>
      </c>
      <c r="E2519" t="n">
        <v>105</v>
      </c>
      <c r="F2519" s="86" t="n">
        <v>462</v>
      </c>
      <c r="H2519" s="87" t="n">
        <v>1</v>
      </c>
      <c r="I2519" s="214">
        <f>C2519*H2519</f>
        <v/>
      </c>
      <c r="J2519" s="29" t="n"/>
      <c r="K2519" s="96" t="n"/>
      <c r="L2519" s="97" t="n"/>
      <c r="M2519" s="97" t="n"/>
      <c r="N2519" s="98" t="inlineStr">
        <is>
          <t>27×105</t>
        </is>
      </c>
      <c r="O2519" s="99">
        <f>F2519</f>
        <v/>
      </c>
      <c r="P2519" s="99">
        <f>SUM(I2519)</f>
        <v/>
      </c>
      <c r="Q2519" s="117" t="n"/>
      <c r="R2519" s="118" t="n"/>
      <c r="S2519" s="118" t="n"/>
      <c r="T2519" s="119" t="n"/>
      <c r="U2519" s="120" t="n"/>
      <c r="V2519" s="120" t="n"/>
      <c r="W2519" s="121" t="n"/>
      <c r="X2519" s="122" t="n"/>
      <c r="Y2519" s="122" t="n"/>
      <c r="Z2519" s="143" t="n"/>
      <c r="AA2519" s="140" t="n"/>
      <c r="AB2519" s="140" t="n"/>
      <c r="AC2519" s="144" t="n"/>
      <c r="AD2519" s="142" t="n"/>
      <c r="AE2519" s="142" t="n"/>
    </row>
    <row r="2520" ht="15" customHeight="1" thickBot="1">
      <c r="B2520" s="88" t="inlineStr">
        <is>
          <t>90M4ZH11L</t>
        </is>
      </c>
      <c r="C2520" s="89">
        <f>SUMIF(数量表!D:H,B2520,数量表!H:H)</f>
        <v/>
      </c>
      <c r="D2520" s="89" t="n">
        <v>27</v>
      </c>
      <c r="E2520" s="89" t="n">
        <v>105</v>
      </c>
      <c r="F2520" s="90" t="n">
        <v>356</v>
      </c>
      <c r="G2520" s="89" t="n"/>
      <c r="H2520" s="91" t="n">
        <v>1</v>
      </c>
      <c r="I2520" s="213">
        <f>C2520*H2520</f>
        <v/>
      </c>
      <c r="J2520" s="29" t="n"/>
      <c r="K2520" s="96" t="n"/>
      <c r="L2520" s="97" t="n"/>
      <c r="M2520" s="97" t="n"/>
      <c r="N2520" s="98" t="inlineStr">
        <is>
          <t>27×105</t>
        </is>
      </c>
      <c r="O2520" s="99">
        <f>F2520</f>
        <v/>
      </c>
      <c r="P2520" s="99">
        <f>SUM(I2520)</f>
        <v/>
      </c>
      <c r="Q2520" s="117" t="n"/>
      <c r="R2520" s="118" t="n"/>
      <c r="S2520" s="118" t="n"/>
      <c r="T2520" s="119" t="n"/>
      <c r="U2520" s="120" t="n"/>
      <c r="V2520" s="120" t="n"/>
      <c r="W2520" s="121" t="n"/>
      <c r="X2520" s="122" t="n"/>
      <c r="Y2520" s="122" t="n"/>
      <c r="Z2520" s="143" t="n"/>
      <c r="AA2520" s="140" t="n"/>
      <c r="AB2520" s="140" t="n"/>
      <c r="AC2520" s="144" t="n"/>
      <c r="AD2520" s="142" t="n"/>
      <c r="AE2520" s="142" t="n"/>
    </row>
    <row r="2521">
      <c r="B2521" s="79" t="inlineStr">
        <is>
          <t>90M4ZH11R</t>
        </is>
      </c>
      <c r="C2521" s="80">
        <f>SUMIF(数量表!D:H,B2521,数量表!H:H)</f>
        <v/>
      </c>
      <c r="D2521" s="80" t="n">
        <v>27</v>
      </c>
      <c r="E2521" s="80" t="n">
        <v>105</v>
      </c>
      <c r="F2521" s="81" t="n">
        <v>332</v>
      </c>
      <c r="G2521" s="80" t="n"/>
      <c r="H2521" s="82" t="n">
        <v>2</v>
      </c>
      <c r="I2521" s="212">
        <f>C2521*H2521</f>
        <v/>
      </c>
      <c r="J2521" s="29" t="n"/>
      <c r="K2521" s="96" t="n"/>
      <c r="L2521" s="97" t="n"/>
      <c r="M2521" s="97" t="n"/>
      <c r="N2521" s="98" t="inlineStr">
        <is>
          <t>27×105</t>
        </is>
      </c>
      <c r="O2521" s="99">
        <f>F2521</f>
        <v/>
      </c>
      <c r="P2521" s="99">
        <f>SUM(I2521)</f>
        <v/>
      </c>
      <c r="Q2521" s="117" t="n"/>
      <c r="R2521" s="118" t="n"/>
      <c r="S2521" s="118" t="n"/>
      <c r="T2521" s="119" t="n"/>
      <c r="U2521" s="120" t="n"/>
      <c r="V2521" s="120" t="n"/>
      <c r="W2521" s="121" t="n"/>
      <c r="X2521" s="122" t="n"/>
      <c r="Y2521" s="122" t="n"/>
      <c r="Z2521" s="143" t="n"/>
      <c r="AA2521" s="140" t="n"/>
      <c r="AB2521" s="140" t="n"/>
      <c r="AC2521" s="144" t="n"/>
      <c r="AD2521" s="142" t="n"/>
      <c r="AE2521" s="142" t="n"/>
    </row>
    <row r="2522">
      <c r="B2522" s="85" t="inlineStr">
        <is>
          <t>90M4ZH11R</t>
        </is>
      </c>
      <c r="C2522">
        <f>SUMIF(数量表!D:H,B2522,数量表!H:H)</f>
        <v/>
      </c>
      <c r="D2522" t="n">
        <v>27</v>
      </c>
      <c r="E2522" t="n">
        <v>105</v>
      </c>
      <c r="F2522" s="86" t="n">
        <v>462</v>
      </c>
      <c r="H2522" s="87" t="n">
        <v>1</v>
      </c>
      <c r="I2522" s="214">
        <f>C2522*H2522</f>
        <v/>
      </c>
      <c r="J2522" s="29" t="n"/>
      <c r="K2522" s="96" t="n"/>
      <c r="L2522" s="97" t="n"/>
      <c r="M2522" s="97" t="n"/>
      <c r="N2522" s="98" t="inlineStr">
        <is>
          <t>27×105</t>
        </is>
      </c>
      <c r="O2522" s="99">
        <f>F2522</f>
        <v/>
      </c>
      <c r="P2522" s="99">
        <f>SUM(I2522)</f>
        <v/>
      </c>
      <c r="Q2522" s="117" t="n"/>
      <c r="R2522" s="118" t="n"/>
      <c r="S2522" s="118" t="n"/>
      <c r="T2522" s="119" t="n"/>
      <c r="U2522" s="120" t="n"/>
      <c r="V2522" s="120" t="n"/>
      <c r="W2522" s="121" t="n"/>
      <c r="X2522" s="122" t="n"/>
      <c r="Y2522" s="122" t="n"/>
      <c r="Z2522" s="143" t="n"/>
      <c r="AA2522" s="140" t="n"/>
      <c r="AB2522" s="140" t="n"/>
      <c r="AC2522" s="144" t="n"/>
      <c r="AD2522" s="142" t="n"/>
      <c r="AE2522" s="142" t="n"/>
    </row>
    <row r="2523" ht="15" customHeight="1" thickBot="1">
      <c r="B2523" s="88" t="inlineStr">
        <is>
          <t>90M4ZH11R</t>
        </is>
      </c>
      <c r="C2523" s="89">
        <f>SUMIF(数量表!D:H,B2523,数量表!H:H)</f>
        <v/>
      </c>
      <c r="D2523" s="89" t="n">
        <v>27</v>
      </c>
      <c r="E2523" s="89" t="n">
        <v>105</v>
      </c>
      <c r="F2523" s="90" t="n">
        <v>356</v>
      </c>
      <c r="G2523" s="89" t="n"/>
      <c r="H2523" s="91" t="n">
        <v>1</v>
      </c>
      <c r="I2523" s="213">
        <f>C2523*H2523</f>
        <v/>
      </c>
      <c r="J2523" s="29" t="n"/>
      <c r="K2523" s="96" t="n"/>
      <c r="L2523" s="97" t="n"/>
      <c r="M2523" s="97" t="n"/>
      <c r="N2523" s="98" t="inlineStr">
        <is>
          <t>27×105</t>
        </is>
      </c>
      <c r="O2523" s="99">
        <f>F2523</f>
        <v/>
      </c>
      <c r="P2523" s="99">
        <f>SUM(I2523)</f>
        <v/>
      </c>
      <c r="Q2523" s="117" t="n"/>
      <c r="R2523" s="118" t="n"/>
      <c r="S2523" s="118" t="n"/>
      <c r="T2523" s="119" t="n"/>
      <c r="U2523" s="120" t="n"/>
      <c r="V2523" s="120" t="n"/>
      <c r="W2523" s="121" t="n"/>
      <c r="X2523" s="122" t="n"/>
      <c r="Y2523" s="122" t="n"/>
      <c r="Z2523" s="143" t="n"/>
      <c r="AA2523" s="140" t="n"/>
      <c r="AB2523" s="140" t="n"/>
      <c r="AC2523" s="144" t="n"/>
      <c r="AD2523" s="142" t="n"/>
      <c r="AE2523" s="142" t="n"/>
    </row>
    <row r="2524" ht="15" customHeight="1" thickBot="1">
      <c r="B2524" s="83" t="inlineStr">
        <is>
          <t>90M5ZH11</t>
        </is>
      </c>
      <c r="C2524" s="7">
        <f>SUMIF(数量表!D:H,B2524,数量表!H:H)</f>
        <v/>
      </c>
      <c r="D2524" s="7" t="n">
        <v>27</v>
      </c>
      <c r="E2524" s="7" t="n">
        <v>105</v>
      </c>
      <c r="F2524" s="84" t="n">
        <v>345</v>
      </c>
      <c r="G2524" s="7" t="n"/>
      <c r="H2524" s="21" t="n">
        <v>2</v>
      </c>
      <c r="I2524" s="217">
        <f>C2524*H2524</f>
        <v/>
      </c>
      <c r="J2524" s="29" t="n"/>
      <c r="K2524" s="96" t="n"/>
      <c r="L2524" s="97" t="n"/>
      <c r="M2524" s="97" t="n"/>
      <c r="N2524" s="98" t="inlineStr">
        <is>
          <t>27×105</t>
        </is>
      </c>
      <c r="O2524" s="99">
        <f>F2524</f>
        <v/>
      </c>
      <c r="P2524" s="99">
        <f>SUM(I2524)</f>
        <v/>
      </c>
      <c r="Q2524" s="117" t="n"/>
      <c r="R2524" s="118" t="n"/>
      <c r="S2524" s="118" t="n"/>
      <c r="T2524" s="119" t="n"/>
      <c r="U2524" s="120" t="n"/>
      <c r="V2524" s="120" t="n"/>
      <c r="W2524" s="121" t="n"/>
      <c r="X2524" s="122" t="n"/>
      <c r="Y2524" s="122" t="n"/>
      <c r="Z2524" s="143" t="n"/>
      <c r="AA2524" s="140" t="n"/>
      <c r="AB2524" s="140" t="n"/>
      <c r="AC2524" s="144" t="n"/>
      <c r="AD2524" s="142" t="n"/>
      <c r="AE2524" s="142" t="n"/>
    </row>
    <row r="2525">
      <c r="B2525" s="79" t="inlineStr">
        <is>
          <t>90M5ZH11L</t>
        </is>
      </c>
      <c r="C2525" s="80">
        <f>SUMIF(数量表!D:H,B2525,数量表!H:H)</f>
        <v/>
      </c>
      <c r="D2525" s="80" t="n">
        <v>27</v>
      </c>
      <c r="E2525" s="80" t="n">
        <v>105</v>
      </c>
      <c r="F2525" s="81" t="n">
        <v>332</v>
      </c>
      <c r="G2525" s="80" t="n"/>
      <c r="H2525" s="82" t="n">
        <v>2</v>
      </c>
      <c r="I2525" s="212">
        <f>C2525*H2525</f>
        <v/>
      </c>
      <c r="J2525" s="29" t="n"/>
      <c r="K2525" s="96" t="n"/>
      <c r="L2525" s="97" t="n"/>
      <c r="M2525" s="97" t="n"/>
      <c r="N2525" s="98" t="inlineStr">
        <is>
          <t>27×105</t>
        </is>
      </c>
      <c r="O2525" s="99">
        <f>F2525</f>
        <v/>
      </c>
      <c r="P2525" s="99">
        <f>SUM(I2525)</f>
        <v/>
      </c>
      <c r="Q2525" s="117" t="n"/>
      <c r="R2525" s="118" t="n"/>
      <c r="S2525" s="118" t="n"/>
      <c r="T2525" s="119" t="n"/>
      <c r="U2525" s="120" t="n"/>
      <c r="V2525" s="120" t="n"/>
      <c r="W2525" s="121" t="n"/>
      <c r="X2525" s="122" t="n"/>
      <c r="Y2525" s="122" t="n"/>
      <c r="Z2525" s="143" t="n"/>
      <c r="AA2525" s="140" t="n"/>
      <c r="AB2525" s="140" t="n"/>
      <c r="AC2525" s="144" t="n"/>
      <c r="AD2525" s="142" t="n"/>
      <c r="AE2525" s="142" t="n"/>
    </row>
    <row r="2526" ht="15" customHeight="1" thickBot="1">
      <c r="B2526" s="88" t="inlineStr">
        <is>
          <t>90M5ZH11L</t>
        </is>
      </c>
      <c r="C2526" s="89">
        <f>SUMIF(数量表!D:H,B2526,数量表!H:H)</f>
        <v/>
      </c>
      <c r="D2526" s="89" t="n">
        <v>27</v>
      </c>
      <c r="E2526" s="89" t="n">
        <v>105</v>
      </c>
      <c r="F2526" s="90" t="n">
        <v>854</v>
      </c>
      <c r="G2526" s="89" t="n"/>
      <c r="H2526" s="91" t="n">
        <v>1</v>
      </c>
      <c r="I2526" s="213">
        <f>C2526*H2526</f>
        <v/>
      </c>
      <c r="J2526" s="29" t="n"/>
      <c r="K2526" s="96" t="n"/>
      <c r="L2526" s="97" t="n"/>
      <c r="M2526" s="97" t="n"/>
      <c r="N2526" s="98" t="inlineStr">
        <is>
          <t>27×105</t>
        </is>
      </c>
      <c r="O2526" s="99">
        <f>F2526</f>
        <v/>
      </c>
      <c r="P2526" s="99">
        <f>SUM(I2526)</f>
        <v/>
      </c>
      <c r="Q2526" s="117" t="n"/>
      <c r="R2526" s="118" t="n"/>
      <c r="S2526" s="118" t="n"/>
      <c r="T2526" s="119" t="n"/>
      <c r="U2526" s="120" t="n"/>
      <c r="V2526" s="120" t="n"/>
      <c r="W2526" s="121" t="n"/>
      <c r="X2526" s="122" t="n"/>
      <c r="Y2526" s="122" t="n"/>
      <c r="Z2526" s="143" t="n"/>
      <c r="AA2526" s="140" t="n"/>
      <c r="AB2526" s="140" t="n"/>
      <c r="AC2526" s="144" t="n"/>
      <c r="AD2526" s="142" t="n"/>
      <c r="AE2526" s="142" t="n"/>
    </row>
    <row r="2527">
      <c r="B2527" s="79" t="inlineStr">
        <is>
          <t>90M5ZH11R</t>
        </is>
      </c>
      <c r="C2527" s="80">
        <f>SUMIF(数量表!D:H,B2527,数量表!H:H)</f>
        <v/>
      </c>
      <c r="D2527" s="80" t="n">
        <v>27</v>
      </c>
      <c r="E2527" s="80" t="n">
        <v>105</v>
      </c>
      <c r="F2527" s="81" t="n">
        <v>332</v>
      </c>
      <c r="G2527" s="80" t="inlineStr">
        <is>
          <t>×</t>
        </is>
      </c>
      <c r="H2527" s="82" t="n">
        <v>2</v>
      </c>
      <c r="I2527" s="212">
        <f>C2527*H2527</f>
        <v/>
      </c>
      <c r="J2527" s="29" t="n"/>
      <c r="K2527" s="96" t="n"/>
      <c r="L2527" s="97" t="n"/>
      <c r="M2527" s="97" t="n"/>
      <c r="N2527" s="98" t="inlineStr">
        <is>
          <t>27×105</t>
        </is>
      </c>
      <c r="O2527" s="99">
        <f>F2527</f>
        <v/>
      </c>
      <c r="P2527" s="99">
        <f>SUM(I2527)</f>
        <v/>
      </c>
      <c r="Q2527" s="117" t="n"/>
      <c r="R2527" s="118" t="n"/>
      <c r="S2527" s="118" t="n"/>
      <c r="T2527" s="119" t="n"/>
      <c r="U2527" s="120" t="n"/>
      <c r="V2527" s="120" t="n"/>
      <c r="W2527" s="121" t="n"/>
      <c r="X2527" s="122" t="n"/>
      <c r="Y2527" s="122" t="n"/>
      <c r="Z2527" s="143" t="n"/>
      <c r="AA2527" s="140" t="n"/>
      <c r="AB2527" s="140" t="n"/>
      <c r="AC2527" s="144" t="n"/>
      <c r="AD2527" s="142" t="n"/>
      <c r="AE2527" s="142" t="n"/>
    </row>
    <row r="2528" ht="15" customHeight="1" thickBot="1">
      <c r="B2528" s="88" t="inlineStr">
        <is>
          <t>90M5ZH11R</t>
        </is>
      </c>
      <c r="C2528" s="89">
        <f>SUMIF(数量表!D:H,B2528,数量表!H:H)</f>
        <v/>
      </c>
      <c r="D2528" s="89" t="n">
        <v>27</v>
      </c>
      <c r="E2528" s="89" t="n">
        <v>105</v>
      </c>
      <c r="F2528" s="90" t="n">
        <v>854</v>
      </c>
      <c r="G2528" s="89" t="inlineStr">
        <is>
          <t>×</t>
        </is>
      </c>
      <c r="H2528" s="91" t="n">
        <v>1</v>
      </c>
      <c r="I2528" s="213">
        <f>C2528*H2528</f>
        <v/>
      </c>
      <c r="J2528" s="29" t="n"/>
      <c r="K2528" s="96" t="n"/>
      <c r="L2528" s="97" t="n"/>
      <c r="M2528" s="97" t="n"/>
      <c r="N2528" s="98" t="inlineStr">
        <is>
          <t>27×105</t>
        </is>
      </c>
      <c r="O2528" s="99">
        <f>F2528</f>
        <v/>
      </c>
      <c r="P2528" s="99">
        <f>SUM(I2528)</f>
        <v/>
      </c>
      <c r="Q2528" s="117" t="n"/>
      <c r="R2528" s="118" t="n"/>
      <c r="S2528" s="118" t="n"/>
      <c r="T2528" s="119" t="n"/>
      <c r="U2528" s="120" t="n"/>
      <c r="V2528" s="120" t="n"/>
      <c r="W2528" s="121" t="n"/>
      <c r="X2528" s="122" t="n"/>
      <c r="Y2528" s="122" t="n"/>
      <c r="Z2528" s="143" t="n"/>
      <c r="AA2528" s="140" t="n"/>
      <c r="AB2528" s="140" t="n"/>
      <c r="AC2528" s="144" t="n"/>
      <c r="AD2528" s="142" t="n"/>
      <c r="AE2528" s="142" t="n"/>
    </row>
    <row r="2529" ht="15" customHeight="1" thickBot="1">
      <c r="B2529" s="83" t="inlineStr">
        <is>
          <t>90M4ZH09</t>
        </is>
      </c>
      <c r="C2529" s="7">
        <f>SUMIF(数量表!D:H,B2529,数量表!H:H)</f>
        <v/>
      </c>
      <c r="D2529" s="7" t="n">
        <v>27</v>
      </c>
      <c r="E2529" s="7" t="n">
        <v>105</v>
      </c>
      <c r="F2529" s="84" t="n">
        <v>345</v>
      </c>
      <c r="G2529" s="7" t="n"/>
      <c r="H2529" s="21" t="n">
        <v>2</v>
      </c>
      <c r="I2529" s="217">
        <f>C2529*H2529</f>
        <v/>
      </c>
      <c r="J2529" s="29" t="n"/>
      <c r="K2529" s="96" t="n"/>
      <c r="L2529" s="97" t="n"/>
      <c r="M2529" s="97" t="n"/>
      <c r="N2529" s="98" t="inlineStr">
        <is>
          <t>27×105</t>
        </is>
      </c>
      <c r="O2529" s="99">
        <f>F2529</f>
        <v/>
      </c>
      <c r="P2529" s="99">
        <f>SUM(I2529)</f>
        <v/>
      </c>
      <c r="Q2529" s="117" t="n"/>
      <c r="R2529" s="118" t="n"/>
      <c r="S2529" s="118" t="n"/>
      <c r="T2529" s="119" t="n"/>
      <c r="U2529" s="120" t="n"/>
      <c r="V2529" s="120" t="n"/>
      <c r="W2529" s="121" t="n"/>
      <c r="X2529" s="122" t="n"/>
      <c r="Y2529" s="122" t="n"/>
      <c r="Z2529" s="143" t="n"/>
      <c r="AA2529" s="140" t="n"/>
      <c r="AB2529" s="140" t="n"/>
      <c r="AC2529" s="144" t="n"/>
      <c r="AD2529" s="142" t="n"/>
      <c r="AE2529" s="142" t="n"/>
    </row>
    <row r="2530">
      <c r="B2530" s="79" t="inlineStr">
        <is>
          <t>90M4ZH09L</t>
        </is>
      </c>
      <c r="C2530" s="80">
        <f>SUMIF(数量表!D:H,B2530,数量表!H:H)</f>
        <v/>
      </c>
      <c r="D2530" s="80" t="n">
        <v>27</v>
      </c>
      <c r="E2530" s="80" t="n">
        <v>105</v>
      </c>
      <c r="F2530" s="81" t="n">
        <v>332</v>
      </c>
      <c r="G2530" s="80" t="n"/>
      <c r="H2530" s="82" t="n">
        <v>2</v>
      </c>
      <c r="I2530" s="212">
        <f>C2530*H2530</f>
        <v/>
      </c>
      <c r="J2530" s="29" t="n"/>
      <c r="K2530" s="96" t="n"/>
      <c r="L2530" s="97" t="n"/>
      <c r="M2530" s="97" t="n"/>
      <c r="N2530" s="98" t="inlineStr">
        <is>
          <t>27×105</t>
        </is>
      </c>
      <c r="O2530" s="99">
        <f>F2530</f>
        <v/>
      </c>
      <c r="P2530" s="99">
        <f>SUM(I2530)</f>
        <v/>
      </c>
      <c r="Q2530" s="117" t="n"/>
      <c r="R2530" s="118" t="n"/>
      <c r="S2530" s="118" t="n"/>
      <c r="T2530" s="119" t="n"/>
      <c r="U2530" s="120" t="n"/>
      <c r="V2530" s="120" t="n"/>
      <c r="W2530" s="121" t="n"/>
      <c r="X2530" s="122" t="n"/>
      <c r="Y2530" s="122" t="n"/>
      <c r="Z2530" s="143" t="n"/>
      <c r="AA2530" s="140" t="n"/>
      <c r="AB2530" s="140" t="n"/>
      <c r="AC2530" s="144" t="n"/>
      <c r="AD2530" s="142" t="n"/>
      <c r="AE2530" s="142" t="n"/>
    </row>
    <row r="2531">
      <c r="B2531" s="85" t="inlineStr">
        <is>
          <t>90M4ZH09L</t>
        </is>
      </c>
      <c r="C2531">
        <f>SUMIF(数量表!D:H,B2531,数量表!H:H)</f>
        <v/>
      </c>
      <c r="D2531" t="n">
        <v>27</v>
      </c>
      <c r="E2531" t="n">
        <v>105</v>
      </c>
      <c r="F2531" s="86" t="n">
        <v>662</v>
      </c>
      <c r="H2531" s="87" t="n">
        <v>1</v>
      </c>
      <c r="I2531" s="214">
        <f>C2531*H2531</f>
        <v/>
      </c>
      <c r="J2531" s="29" t="n"/>
      <c r="K2531" s="96" t="n"/>
      <c r="L2531" s="97" t="n"/>
      <c r="M2531" s="97" t="n"/>
      <c r="N2531" s="98" t="inlineStr">
        <is>
          <t>27×105</t>
        </is>
      </c>
      <c r="O2531" s="99">
        <f>F2531</f>
        <v/>
      </c>
      <c r="P2531" s="99">
        <f>SUM(I2531)</f>
        <v/>
      </c>
      <c r="Q2531" s="117" t="n"/>
      <c r="R2531" s="118" t="n"/>
      <c r="S2531" s="118" t="n"/>
      <c r="T2531" s="119" t="n"/>
      <c r="U2531" s="120" t="n"/>
      <c r="V2531" s="120" t="n"/>
      <c r="W2531" s="121" t="n"/>
      <c r="X2531" s="122" t="n"/>
      <c r="Y2531" s="122" t="n"/>
      <c r="Z2531" s="143" t="n"/>
      <c r="AA2531" s="140" t="n"/>
      <c r="AB2531" s="140" t="n"/>
      <c r="AC2531" s="144" t="n"/>
      <c r="AD2531" s="142" t="n"/>
      <c r="AE2531" s="142" t="n"/>
    </row>
    <row r="2532" ht="15" customHeight="1" thickBot="1">
      <c r="B2532" s="88" t="inlineStr">
        <is>
          <t>90M4ZH09L</t>
        </is>
      </c>
      <c r="C2532" s="89">
        <f>SUMIF(数量表!D:H,B2532,数量表!H:H)</f>
        <v/>
      </c>
      <c r="D2532" s="89" t="n">
        <v>27</v>
      </c>
      <c r="E2532" s="89" t="n">
        <v>105</v>
      </c>
      <c r="F2532" s="90" t="n">
        <v>356</v>
      </c>
      <c r="G2532" s="89" t="n"/>
      <c r="H2532" s="91" t="n">
        <v>1</v>
      </c>
      <c r="I2532" s="213">
        <f>C2532*H2532</f>
        <v/>
      </c>
      <c r="J2532" s="29" t="n"/>
      <c r="K2532" s="96" t="n"/>
      <c r="L2532" s="97" t="n"/>
      <c r="M2532" s="97" t="n"/>
      <c r="N2532" s="98" t="inlineStr">
        <is>
          <t>27×105</t>
        </is>
      </c>
      <c r="O2532" s="99">
        <f>F2532</f>
        <v/>
      </c>
      <c r="P2532" s="99">
        <f>SUM(I2532)</f>
        <v/>
      </c>
      <c r="Q2532" s="117" t="n"/>
      <c r="R2532" s="118" t="n"/>
      <c r="S2532" s="118" t="n"/>
      <c r="T2532" s="119" t="n"/>
      <c r="U2532" s="120" t="n"/>
      <c r="V2532" s="120" t="n"/>
      <c r="W2532" s="121" t="n"/>
      <c r="X2532" s="122" t="n"/>
      <c r="Y2532" s="122" t="n"/>
      <c r="Z2532" s="143" t="n"/>
      <c r="AA2532" s="140" t="n"/>
      <c r="AB2532" s="140" t="n"/>
      <c r="AC2532" s="144" t="n"/>
      <c r="AD2532" s="142" t="n"/>
      <c r="AE2532" s="142" t="n"/>
    </row>
    <row r="2533">
      <c r="B2533" s="79" t="inlineStr">
        <is>
          <t>90M4ZH09R</t>
        </is>
      </c>
      <c r="C2533" s="80">
        <f>SUMIF(数量表!D:H,B2533,数量表!H:H)</f>
        <v/>
      </c>
      <c r="D2533" s="80" t="n">
        <v>27</v>
      </c>
      <c r="E2533" s="80" t="n">
        <v>105</v>
      </c>
      <c r="F2533" s="81" t="n">
        <v>332</v>
      </c>
      <c r="G2533" s="80" t="n"/>
      <c r="H2533" s="82" t="n">
        <v>2</v>
      </c>
      <c r="I2533" s="212">
        <f>C2533*H2533</f>
        <v/>
      </c>
      <c r="J2533" s="29" t="n"/>
      <c r="K2533" s="96" t="n"/>
      <c r="L2533" s="97" t="n"/>
      <c r="M2533" s="97" t="n"/>
      <c r="N2533" s="98" t="inlineStr">
        <is>
          <t>27×105</t>
        </is>
      </c>
      <c r="O2533" s="99">
        <f>F2533</f>
        <v/>
      </c>
      <c r="P2533" s="99">
        <f>SUM(I2533)</f>
        <v/>
      </c>
      <c r="Q2533" s="117" t="n"/>
      <c r="R2533" s="118" t="n"/>
      <c r="S2533" s="118" t="n"/>
      <c r="T2533" s="119" t="n"/>
      <c r="U2533" s="120" t="n"/>
      <c r="V2533" s="120" t="n"/>
      <c r="W2533" s="121" t="n"/>
      <c r="X2533" s="122" t="n"/>
      <c r="Y2533" s="122" t="n"/>
      <c r="Z2533" s="143" t="n"/>
      <c r="AA2533" s="140" t="n"/>
      <c r="AB2533" s="140" t="n"/>
      <c r="AC2533" s="144" t="n"/>
      <c r="AD2533" s="142" t="n"/>
      <c r="AE2533" s="142" t="n"/>
    </row>
    <row r="2534">
      <c r="B2534" s="85" t="inlineStr">
        <is>
          <t>90M4ZH09R</t>
        </is>
      </c>
      <c r="C2534">
        <f>SUMIF(数量表!D:H,B2534,数量表!H:H)</f>
        <v/>
      </c>
      <c r="D2534" t="n">
        <v>27</v>
      </c>
      <c r="E2534" t="n">
        <v>105</v>
      </c>
      <c r="F2534" s="86" t="n">
        <v>662</v>
      </c>
      <c r="H2534" s="87" t="n">
        <v>1</v>
      </c>
      <c r="I2534" s="214">
        <f>C2534*H2534</f>
        <v/>
      </c>
      <c r="J2534" s="29" t="n"/>
      <c r="K2534" s="96" t="n"/>
      <c r="L2534" s="97" t="n"/>
      <c r="M2534" s="97" t="n"/>
      <c r="N2534" s="98" t="inlineStr">
        <is>
          <t>27×105</t>
        </is>
      </c>
      <c r="O2534" s="99">
        <f>F2534</f>
        <v/>
      </c>
      <c r="P2534" s="99">
        <f>SUM(I2534)</f>
        <v/>
      </c>
      <c r="Q2534" s="117" t="n"/>
      <c r="R2534" s="118" t="n"/>
      <c r="S2534" s="118" t="n"/>
      <c r="T2534" s="119" t="n"/>
      <c r="U2534" s="120" t="n"/>
      <c r="V2534" s="120" t="n"/>
      <c r="W2534" s="121" t="n"/>
      <c r="X2534" s="122" t="n"/>
      <c r="Y2534" s="122" t="n"/>
      <c r="Z2534" s="143" t="n"/>
      <c r="AA2534" s="140" t="n"/>
      <c r="AB2534" s="140" t="n"/>
      <c r="AC2534" s="144" t="n"/>
      <c r="AD2534" s="142" t="n"/>
      <c r="AE2534" s="142" t="n"/>
    </row>
    <row r="2535" ht="15" customHeight="1" thickBot="1">
      <c r="B2535" s="88" t="inlineStr">
        <is>
          <t>90M4ZH09R</t>
        </is>
      </c>
      <c r="C2535" s="89">
        <f>SUMIF(数量表!D:H,B2535,数量表!H:H)</f>
        <v/>
      </c>
      <c r="D2535" s="89" t="n">
        <v>27</v>
      </c>
      <c r="E2535" s="89" t="n">
        <v>105</v>
      </c>
      <c r="F2535" s="90" t="n">
        <v>356</v>
      </c>
      <c r="G2535" s="89" t="n"/>
      <c r="H2535" s="91" t="n">
        <v>1</v>
      </c>
      <c r="I2535" s="213">
        <f>C2535*H2535</f>
        <v/>
      </c>
      <c r="J2535" s="29" t="n"/>
      <c r="K2535" s="96" t="n"/>
      <c r="L2535" s="97" t="n"/>
      <c r="M2535" s="97" t="n"/>
      <c r="N2535" s="98" t="inlineStr">
        <is>
          <t>27×105</t>
        </is>
      </c>
      <c r="O2535" s="99">
        <f>F2535</f>
        <v/>
      </c>
      <c r="P2535" s="99">
        <f>SUM(I2535)</f>
        <v/>
      </c>
      <c r="Q2535" s="117" t="n"/>
      <c r="R2535" s="118" t="n"/>
      <c r="S2535" s="118" t="n"/>
      <c r="T2535" s="119" t="n"/>
      <c r="U2535" s="120" t="n"/>
      <c r="V2535" s="120" t="n"/>
      <c r="W2535" s="121" t="n"/>
      <c r="X2535" s="122" t="n"/>
      <c r="Y2535" s="122" t="n"/>
      <c r="Z2535" s="143" t="n"/>
      <c r="AA2535" s="140" t="n"/>
      <c r="AB2535" s="140" t="n"/>
      <c r="AC2535" s="144" t="n"/>
      <c r="AD2535" s="142" t="n"/>
      <c r="AE2535" s="142" t="n"/>
    </row>
    <row r="2536">
      <c r="B2536" s="79" t="inlineStr">
        <is>
          <t>135M4Z11</t>
        </is>
      </c>
      <c r="C2536" s="80">
        <f>SUMIF(数量表!D:H,B2536,数量表!H:H)</f>
        <v/>
      </c>
      <c r="D2536" s="80" t="n">
        <v>27</v>
      </c>
      <c r="E2536" s="80" t="n">
        <v>105</v>
      </c>
      <c r="F2536" s="81" t="n">
        <v>212</v>
      </c>
      <c r="G2536" s="80" t="n"/>
      <c r="H2536" s="82" t="n">
        <v>1</v>
      </c>
      <c r="I2536" s="212">
        <f>C2536*H2536</f>
        <v/>
      </c>
      <c r="J2536" s="29" t="n"/>
      <c r="K2536" s="96" t="n"/>
      <c r="L2536" s="97" t="n"/>
      <c r="M2536" s="97" t="n"/>
      <c r="N2536" s="98" t="inlineStr">
        <is>
          <t>27×105</t>
        </is>
      </c>
      <c r="O2536" s="99">
        <f>F2536</f>
        <v/>
      </c>
      <c r="P2536" s="99">
        <f>SUM(I2536)</f>
        <v/>
      </c>
      <c r="Q2536" s="117" t="n"/>
      <c r="R2536" s="118" t="n"/>
      <c r="S2536" s="118" t="n"/>
      <c r="T2536" s="119" t="n"/>
      <c r="U2536" s="120" t="n"/>
      <c r="V2536" s="120" t="n"/>
      <c r="W2536" s="121" t="n"/>
      <c r="X2536" s="122" t="n"/>
      <c r="Y2536" s="122" t="n"/>
      <c r="Z2536" s="143" t="n"/>
      <c r="AA2536" s="140" t="n"/>
      <c r="AB2536" s="140" t="n"/>
      <c r="AC2536" s="144" t="n"/>
      <c r="AD2536" s="142" t="n"/>
      <c r="AE2536" s="142" t="n"/>
    </row>
    <row r="2537">
      <c r="B2537" s="85" t="inlineStr">
        <is>
          <t>135M4Z11</t>
        </is>
      </c>
      <c r="C2537">
        <f>SUMIF(数量表!D:H,B2537,数量表!H:H)</f>
        <v/>
      </c>
      <c r="D2537" t="n">
        <v>27</v>
      </c>
      <c r="E2537" t="n">
        <v>105</v>
      </c>
      <c r="F2537" s="86" t="n">
        <v>800</v>
      </c>
      <c r="H2537" s="87" t="n">
        <v>2</v>
      </c>
      <c r="I2537" s="214">
        <f>C2537*H2537</f>
        <v/>
      </c>
      <c r="J2537" s="29" t="n"/>
      <c r="K2537" s="96" t="n"/>
      <c r="L2537" s="97" t="n"/>
      <c r="M2537" s="97" t="n"/>
      <c r="N2537" s="98" t="inlineStr">
        <is>
          <t>27×105</t>
        </is>
      </c>
      <c r="O2537" s="99">
        <f>F2537</f>
        <v/>
      </c>
      <c r="P2537" s="99">
        <f>SUM(I2537)</f>
        <v/>
      </c>
      <c r="Q2537" s="117" t="n"/>
      <c r="R2537" s="118" t="n"/>
      <c r="S2537" s="118" t="n"/>
      <c r="T2537" s="119" t="n"/>
      <c r="U2537" s="120" t="n"/>
      <c r="V2537" s="120" t="n"/>
      <c r="W2537" s="121" t="n"/>
      <c r="X2537" s="122" t="n"/>
      <c r="Y2537" s="122" t="n"/>
      <c r="Z2537" s="143" t="n"/>
      <c r="AA2537" s="140" t="n"/>
      <c r="AB2537" s="140" t="n"/>
      <c r="AC2537" s="144" t="n"/>
      <c r="AD2537" s="142" t="n"/>
      <c r="AE2537" s="142" t="n"/>
    </row>
    <row r="2538">
      <c r="B2538" s="85" t="inlineStr">
        <is>
          <t>135M4Z11</t>
        </is>
      </c>
      <c r="C2538">
        <f>SUMIF(数量表!D:H,B2538,数量表!H:H)</f>
        <v/>
      </c>
      <c r="D2538" t="n">
        <v>27</v>
      </c>
      <c r="E2538" t="n">
        <v>105</v>
      </c>
      <c r="F2538" s="86" t="n">
        <v>1176</v>
      </c>
      <c r="H2538" s="87" t="n">
        <v>2</v>
      </c>
      <c r="I2538" s="214">
        <f>C2538*H2538</f>
        <v/>
      </c>
      <c r="J2538" s="29" t="n"/>
      <c r="K2538" s="96" t="n"/>
      <c r="L2538" s="97" t="n"/>
      <c r="M2538" s="97" t="n"/>
      <c r="N2538" s="98" t="inlineStr">
        <is>
          <t>27×105</t>
        </is>
      </c>
      <c r="O2538" s="99">
        <f>F2538</f>
        <v/>
      </c>
      <c r="P2538" s="99">
        <f>SUM(I2538)</f>
        <v/>
      </c>
      <c r="Q2538" s="117" t="n"/>
      <c r="R2538" s="118" t="n"/>
      <c r="S2538" s="118" t="n"/>
      <c r="T2538" s="119" t="n"/>
      <c r="U2538" s="120" t="n"/>
      <c r="V2538" s="120" t="n"/>
      <c r="W2538" s="121" t="n"/>
      <c r="X2538" s="122" t="n"/>
      <c r="Y2538" s="122" t="n"/>
      <c r="Z2538" s="143" t="n"/>
      <c r="AA2538" s="140" t="n"/>
      <c r="AB2538" s="140" t="n"/>
      <c r="AC2538" s="144" t="n"/>
      <c r="AD2538" s="142" t="n"/>
      <c r="AE2538" s="142" t="n"/>
    </row>
    <row r="2539" ht="15" customHeight="1" thickBot="1">
      <c r="B2539" s="88" t="inlineStr">
        <is>
          <t>135M4Z11</t>
        </is>
      </c>
      <c r="C2539" s="89">
        <f>SUMIF(数量表!D:H,B2539,数量表!H:H)</f>
        <v/>
      </c>
      <c r="D2539" s="89" t="n">
        <v>27</v>
      </c>
      <c r="E2539" s="89" t="n">
        <v>105</v>
      </c>
      <c r="F2539" s="90" t="n">
        <v>356</v>
      </c>
      <c r="G2539" s="89" t="n"/>
      <c r="H2539" s="91" t="n">
        <v>1</v>
      </c>
      <c r="I2539" s="213">
        <f>C2539*H2539</f>
        <v/>
      </c>
      <c r="J2539" s="29" t="n"/>
      <c r="K2539" s="96" t="n"/>
      <c r="L2539" s="97" t="n"/>
      <c r="M2539" s="97" t="n"/>
      <c r="N2539" s="98" t="inlineStr">
        <is>
          <t>27×105</t>
        </is>
      </c>
      <c r="O2539" s="99">
        <f>F2539</f>
        <v/>
      </c>
      <c r="P2539" s="99">
        <f>SUM(I2539)</f>
        <v/>
      </c>
      <c r="Q2539" s="117" t="n"/>
      <c r="R2539" s="118" t="n"/>
      <c r="S2539" s="118" t="n"/>
      <c r="T2539" s="119" t="n"/>
      <c r="U2539" s="120" t="n"/>
      <c r="V2539" s="120" t="n"/>
      <c r="W2539" s="121" t="n"/>
      <c r="X2539" s="122" t="n"/>
      <c r="Y2539" s="122" t="n"/>
      <c r="Z2539" s="143" t="n"/>
      <c r="AA2539" s="140" t="n"/>
      <c r="AB2539" s="140" t="n"/>
      <c r="AC2539" s="144" t="n"/>
      <c r="AD2539" s="142" t="n"/>
      <c r="AE2539" s="142" t="n"/>
    </row>
    <row r="2540">
      <c r="B2540" s="79" t="inlineStr">
        <is>
          <t>135M4Z11L</t>
        </is>
      </c>
      <c r="C2540" s="80">
        <f>SUMIF(数量表!D:H,B2540,数量表!H:H)</f>
        <v/>
      </c>
      <c r="D2540" s="80" t="n">
        <v>27</v>
      </c>
      <c r="E2540" s="80" t="n">
        <v>105</v>
      </c>
      <c r="F2540" s="81" t="n">
        <v>212</v>
      </c>
      <c r="G2540" s="80" t="n"/>
      <c r="H2540" s="82" t="n">
        <v>1</v>
      </c>
      <c r="I2540" s="212">
        <f>C2540*H2540</f>
        <v/>
      </c>
      <c r="J2540" s="29" t="n"/>
      <c r="K2540" s="96" t="n"/>
      <c r="L2540" s="97" t="n"/>
      <c r="M2540" s="97" t="n"/>
      <c r="N2540" s="98" t="inlineStr">
        <is>
          <t>27×105</t>
        </is>
      </c>
      <c r="O2540" s="99">
        <f>F2540</f>
        <v/>
      </c>
      <c r="P2540" s="99">
        <f>SUM(I2540)</f>
        <v/>
      </c>
      <c r="Q2540" s="117" t="n"/>
      <c r="R2540" s="118" t="n"/>
      <c r="S2540" s="118" t="n"/>
      <c r="T2540" s="119" t="n"/>
      <c r="U2540" s="120" t="n"/>
      <c r="V2540" s="120" t="n"/>
      <c r="W2540" s="121" t="n"/>
      <c r="X2540" s="122" t="n"/>
      <c r="Y2540" s="122" t="n"/>
      <c r="Z2540" s="143" t="n"/>
      <c r="AA2540" s="140" t="n"/>
      <c r="AB2540" s="140" t="n"/>
      <c r="AC2540" s="144" t="n"/>
      <c r="AD2540" s="142" t="n"/>
      <c r="AE2540" s="142" t="n"/>
    </row>
    <row r="2541">
      <c r="B2541" s="85" t="inlineStr">
        <is>
          <t>135M4Z11L</t>
        </is>
      </c>
      <c r="C2541">
        <f>SUMIF(数量表!D:H,B2541,数量表!H:H)</f>
        <v/>
      </c>
      <c r="D2541" t="n">
        <v>27</v>
      </c>
      <c r="E2541" t="n">
        <v>105</v>
      </c>
      <c r="F2541" s="86" t="n">
        <v>760</v>
      </c>
      <c r="H2541" s="87" t="n">
        <v>2</v>
      </c>
      <c r="I2541" s="214">
        <f>C2541*H2541</f>
        <v/>
      </c>
      <c r="J2541" s="29" t="n"/>
      <c r="K2541" s="96" t="n"/>
      <c r="L2541" s="97" t="n"/>
      <c r="M2541" s="97" t="n"/>
      <c r="N2541" s="98" t="inlineStr">
        <is>
          <t>27×105</t>
        </is>
      </c>
      <c r="O2541" s="99">
        <f>F2541</f>
        <v/>
      </c>
      <c r="P2541" s="99">
        <f>SUM(I2541)</f>
        <v/>
      </c>
      <c r="Q2541" s="117" t="n"/>
      <c r="R2541" s="118" t="n"/>
      <c r="S2541" s="118" t="n"/>
      <c r="T2541" s="119" t="n"/>
      <c r="U2541" s="120" t="n"/>
      <c r="V2541" s="120" t="n"/>
      <c r="W2541" s="121" t="n"/>
      <c r="X2541" s="122" t="n"/>
      <c r="Y2541" s="122" t="n"/>
      <c r="Z2541" s="143" t="n"/>
      <c r="AA2541" s="140" t="n"/>
      <c r="AB2541" s="140" t="n"/>
      <c r="AC2541" s="144" t="n"/>
      <c r="AD2541" s="142" t="n"/>
      <c r="AE2541" s="142" t="n"/>
    </row>
    <row r="2542">
      <c r="B2542" s="85" t="inlineStr">
        <is>
          <t>135M4Z11L</t>
        </is>
      </c>
      <c r="C2542">
        <f>SUMIF(数量表!D:H,B2542,数量表!H:H)</f>
        <v/>
      </c>
      <c r="D2542" t="n">
        <v>27</v>
      </c>
      <c r="E2542" t="n">
        <v>105</v>
      </c>
      <c r="F2542" s="86" t="n">
        <v>1176</v>
      </c>
      <c r="H2542" s="87" t="n">
        <v>2</v>
      </c>
      <c r="I2542" s="214">
        <f>C2542*H2542</f>
        <v/>
      </c>
      <c r="J2542" s="29" t="n"/>
      <c r="K2542" s="96" t="n"/>
      <c r="L2542" s="97" t="n"/>
      <c r="M2542" s="97" t="n"/>
      <c r="N2542" s="98" t="inlineStr">
        <is>
          <t>27×105</t>
        </is>
      </c>
      <c r="O2542" s="99">
        <f>F2542</f>
        <v/>
      </c>
      <c r="P2542" s="99">
        <f>SUM(I2542)</f>
        <v/>
      </c>
      <c r="Q2542" s="117" t="n"/>
      <c r="R2542" s="118" t="n"/>
      <c r="S2542" s="118" t="n"/>
      <c r="T2542" s="119" t="n"/>
      <c r="U2542" s="120" t="n"/>
      <c r="V2542" s="120" t="n"/>
      <c r="W2542" s="121" t="n"/>
      <c r="X2542" s="122" t="n"/>
      <c r="Y2542" s="122" t="n"/>
      <c r="Z2542" s="143" t="n"/>
      <c r="AA2542" s="140" t="n"/>
      <c r="AB2542" s="140" t="n"/>
      <c r="AC2542" s="144" t="n"/>
      <c r="AD2542" s="142" t="n"/>
      <c r="AE2542" s="142" t="n"/>
    </row>
    <row r="2543">
      <c r="B2543" s="85" t="inlineStr">
        <is>
          <t>135M4Z11L</t>
        </is>
      </c>
      <c r="C2543">
        <f>SUMIF(数量表!D:H,B2543,数量表!H:H)</f>
        <v/>
      </c>
      <c r="D2543" t="n">
        <v>27</v>
      </c>
      <c r="E2543" t="n">
        <v>105</v>
      </c>
      <c r="F2543" s="86" t="n">
        <v>356</v>
      </c>
      <c r="H2543" s="87" t="n">
        <v>1</v>
      </c>
      <c r="I2543" s="214">
        <f>C2543*H2543</f>
        <v/>
      </c>
      <c r="J2543" s="29" t="n"/>
      <c r="K2543" s="96" t="n"/>
      <c r="L2543" s="97" t="n"/>
      <c r="M2543" s="97" t="n"/>
      <c r="N2543" s="98" t="inlineStr">
        <is>
          <t>27×105</t>
        </is>
      </c>
      <c r="O2543" s="99">
        <f>F2543</f>
        <v/>
      </c>
      <c r="P2543" s="99">
        <f>SUM(I2543)</f>
        <v/>
      </c>
      <c r="Q2543" s="117" t="n"/>
      <c r="R2543" s="118" t="n"/>
      <c r="S2543" s="118" t="n"/>
      <c r="T2543" s="119" t="n"/>
      <c r="U2543" s="120" t="n"/>
      <c r="V2543" s="120" t="n"/>
      <c r="W2543" s="121" t="n"/>
      <c r="X2543" s="122" t="n"/>
      <c r="Y2543" s="122" t="n"/>
      <c r="Z2543" s="143" t="n"/>
      <c r="AA2543" s="140" t="n"/>
      <c r="AB2543" s="140" t="n"/>
      <c r="AC2543" s="144" t="n"/>
      <c r="AD2543" s="142" t="n"/>
      <c r="AE2543" s="142" t="n"/>
    </row>
    <row r="2544" ht="15" customHeight="1" thickBot="1">
      <c r="B2544" s="88" t="inlineStr">
        <is>
          <t>135M4Z11L</t>
        </is>
      </c>
      <c r="C2544" s="89">
        <f>SUMIF(数量表!D:H,B2544,数量表!H:H)</f>
        <v/>
      </c>
      <c r="D2544" s="89" t="n">
        <v>27</v>
      </c>
      <c r="E2544" s="89" t="n">
        <v>105</v>
      </c>
      <c r="F2544" s="90" t="n">
        <v>1798</v>
      </c>
      <c r="G2544" s="89" t="n"/>
      <c r="H2544" s="91" t="n">
        <v>1</v>
      </c>
      <c r="I2544" s="213">
        <f>C2544*H2544</f>
        <v/>
      </c>
      <c r="J2544" s="29" t="n"/>
      <c r="K2544" s="96" t="n"/>
      <c r="L2544" s="97" t="n"/>
      <c r="M2544" s="97" t="n"/>
      <c r="N2544" s="98" t="inlineStr">
        <is>
          <t>27×105</t>
        </is>
      </c>
      <c r="O2544" s="99">
        <f>F2544</f>
        <v/>
      </c>
      <c r="P2544" s="99">
        <f>SUM(I2544)</f>
        <v/>
      </c>
      <c r="Q2544" s="117" t="n"/>
      <c r="R2544" s="118" t="n"/>
      <c r="S2544" s="118" t="n"/>
      <c r="T2544" s="119" t="n"/>
      <c r="U2544" s="120" t="n"/>
      <c r="V2544" s="120" t="n"/>
      <c r="W2544" s="121" t="n"/>
      <c r="X2544" s="122" t="n"/>
      <c r="Y2544" s="122" t="n"/>
      <c r="Z2544" s="143" t="n"/>
      <c r="AA2544" s="140" t="n"/>
      <c r="AB2544" s="140" t="n"/>
      <c r="AC2544" s="144" t="n"/>
      <c r="AD2544" s="142" t="n"/>
      <c r="AE2544" s="142" t="n"/>
    </row>
    <row r="2545">
      <c r="B2545" s="79" t="inlineStr">
        <is>
          <t>135M4Z11-L</t>
        </is>
      </c>
      <c r="C2545" s="80">
        <f>SUMIF(数量表!D:H,B2545,数量表!H:H)</f>
        <v/>
      </c>
      <c r="D2545" s="80" t="n">
        <v>27</v>
      </c>
      <c r="E2545" s="80" t="n">
        <v>105</v>
      </c>
      <c r="F2545" s="81" t="n">
        <v>212</v>
      </c>
      <c r="G2545" s="80" t="n"/>
      <c r="H2545" s="82" t="n">
        <v>1</v>
      </c>
      <c r="I2545" s="212">
        <f>C2545*H2545</f>
        <v/>
      </c>
      <c r="J2545" s="29" t="n"/>
      <c r="K2545" s="96" t="n"/>
      <c r="L2545" s="97" t="n"/>
      <c r="M2545" s="97" t="n"/>
      <c r="N2545" s="98" t="inlineStr">
        <is>
          <t>27×106</t>
        </is>
      </c>
      <c r="O2545" s="99">
        <f>F2545</f>
        <v/>
      </c>
      <c r="P2545" s="99">
        <f>SUM(I2545)</f>
        <v/>
      </c>
      <c r="Q2545" s="117" t="n"/>
      <c r="R2545" s="118" t="n"/>
      <c r="S2545" s="118" t="n"/>
      <c r="T2545" s="119" t="n"/>
      <c r="U2545" s="120" t="n"/>
      <c r="V2545" s="120" t="n"/>
      <c r="W2545" s="121" t="n"/>
      <c r="X2545" s="122" t="n"/>
      <c r="Y2545" s="122" t="n"/>
      <c r="Z2545" s="143" t="n"/>
      <c r="AA2545" s="140" t="n"/>
      <c r="AB2545" s="140" t="n"/>
      <c r="AC2545" s="144" t="n"/>
      <c r="AD2545" s="142" t="n"/>
      <c r="AE2545" s="142" t="n"/>
    </row>
    <row r="2546">
      <c r="B2546" s="85" t="inlineStr">
        <is>
          <t>135M4Z11-L</t>
        </is>
      </c>
      <c r="C2546">
        <f>SUMIF(数量表!D:H,B2546,数量表!H:H)</f>
        <v/>
      </c>
      <c r="D2546" t="n">
        <v>27</v>
      </c>
      <c r="E2546" t="n">
        <v>105</v>
      </c>
      <c r="F2546" s="86" t="n">
        <v>800</v>
      </c>
      <c r="H2546" s="87" t="n">
        <v>2</v>
      </c>
      <c r="I2546" s="214">
        <f>C2546*H2546</f>
        <v/>
      </c>
      <c r="J2546" s="29" t="n"/>
      <c r="K2546" s="96" t="n"/>
      <c r="L2546" s="97" t="n"/>
      <c r="M2546" s="97" t="n"/>
      <c r="N2546" s="98" t="inlineStr">
        <is>
          <t>27×105</t>
        </is>
      </c>
      <c r="O2546" s="99">
        <f>F2546</f>
        <v/>
      </c>
      <c r="P2546" s="99">
        <f>SUM(I2546)</f>
        <v/>
      </c>
      <c r="Q2546" s="117" t="n"/>
      <c r="R2546" s="118" t="n"/>
      <c r="S2546" s="118" t="n"/>
      <c r="T2546" s="119" t="n"/>
      <c r="U2546" s="120" t="n"/>
      <c r="V2546" s="120" t="n"/>
      <c r="W2546" s="121" t="n"/>
      <c r="X2546" s="122" t="n"/>
      <c r="Y2546" s="122" t="n"/>
      <c r="Z2546" s="143" t="n"/>
      <c r="AA2546" s="140" t="n"/>
      <c r="AB2546" s="140" t="n"/>
      <c r="AC2546" s="144" t="n"/>
      <c r="AD2546" s="142" t="n"/>
      <c r="AE2546" s="142" t="n"/>
    </row>
    <row r="2547">
      <c r="B2547" s="85" t="inlineStr">
        <is>
          <t>135M4Z11-L</t>
        </is>
      </c>
      <c r="C2547">
        <f>SUMIF(数量表!D:H,B2547,数量表!H:H)</f>
        <v/>
      </c>
      <c r="D2547" t="n">
        <v>27</v>
      </c>
      <c r="E2547" t="n">
        <v>105</v>
      </c>
      <c r="F2547" s="86" t="n">
        <v>1176</v>
      </c>
      <c r="H2547" s="87" t="n">
        <v>2</v>
      </c>
      <c r="I2547" s="214">
        <f>C2547*H2547</f>
        <v/>
      </c>
      <c r="J2547" s="29" t="n"/>
      <c r="K2547" s="96" t="n"/>
      <c r="L2547" s="97" t="n"/>
      <c r="M2547" s="97" t="n"/>
      <c r="N2547" s="98" t="inlineStr">
        <is>
          <t>27×105</t>
        </is>
      </c>
      <c r="O2547" s="99">
        <f>F2547</f>
        <v/>
      </c>
      <c r="P2547" s="99">
        <f>SUM(I2547)</f>
        <v/>
      </c>
      <c r="Q2547" s="117" t="n"/>
      <c r="R2547" s="118" t="n"/>
      <c r="S2547" s="118" t="n"/>
      <c r="T2547" s="119" t="n"/>
      <c r="U2547" s="120" t="n"/>
      <c r="V2547" s="120" t="n"/>
      <c r="W2547" s="121" t="n"/>
      <c r="X2547" s="122" t="n"/>
      <c r="Y2547" s="122" t="n"/>
      <c r="Z2547" s="143" t="n"/>
      <c r="AA2547" s="140" t="n"/>
      <c r="AB2547" s="140" t="n"/>
      <c r="AC2547" s="144" t="n"/>
      <c r="AD2547" s="142" t="n"/>
      <c r="AE2547" s="142" t="n"/>
    </row>
    <row r="2548" ht="15" customHeight="1" thickBot="1">
      <c r="B2548" s="88" t="inlineStr">
        <is>
          <t>135M4Z11-L</t>
        </is>
      </c>
      <c r="C2548" s="89">
        <f>SUMIF(数量表!D:H,B2548,数量表!H:H)</f>
        <v/>
      </c>
      <c r="D2548" s="89" t="n">
        <v>27</v>
      </c>
      <c r="E2548" s="89" t="n">
        <v>105</v>
      </c>
      <c r="F2548" s="90" t="n">
        <v>356</v>
      </c>
      <c r="G2548" s="89" t="n"/>
      <c r="H2548" s="91" t="n">
        <v>1</v>
      </c>
      <c r="I2548" s="213">
        <f>C2548*H2548</f>
        <v/>
      </c>
      <c r="J2548" s="29" t="n"/>
      <c r="K2548" s="96" t="n"/>
      <c r="L2548" s="97" t="n"/>
      <c r="M2548" s="97" t="n"/>
      <c r="N2548" s="98" t="inlineStr">
        <is>
          <t>27×105</t>
        </is>
      </c>
      <c r="O2548" s="99">
        <f>F2548</f>
        <v/>
      </c>
      <c r="P2548" s="99">
        <f>SUM(I2548)</f>
        <v/>
      </c>
      <c r="Q2548" s="117" t="n"/>
      <c r="R2548" s="118" t="n"/>
      <c r="S2548" s="118" t="n"/>
      <c r="T2548" s="119" t="n"/>
      <c r="U2548" s="120" t="n"/>
      <c r="V2548" s="120" t="n"/>
      <c r="W2548" s="121" t="n"/>
      <c r="X2548" s="122" t="n"/>
      <c r="Y2548" s="122" t="n"/>
      <c r="Z2548" s="143" t="n"/>
      <c r="AA2548" s="140" t="n"/>
      <c r="AB2548" s="140" t="n"/>
      <c r="AC2548" s="144" t="n"/>
      <c r="AD2548" s="142" t="n"/>
      <c r="AE2548" s="142" t="n"/>
    </row>
    <row r="2549">
      <c r="B2549" s="79" t="inlineStr">
        <is>
          <t>135M4Z11L-L</t>
        </is>
      </c>
      <c r="C2549" s="80">
        <f>SUMIF(数量表!D:H,B2549,数量表!H:H)</f>
        <v/>
      </c>
      <c r="D2549" s="80" t="n">
        <v>27</v>
      </c>
      <c r="E2549" s="80" t="n">
        <v>105</v>
      </c>
      <c r="F2549" s="81" t="n">
        <v>212</v>
      </c>
      <c r="G2549" s="80" t="n"/>
      <c r="H2549" s="82" t="n">
        <v>1</v>
      </c>
      <c r="I2549" s="212">
        <f>C2549*H2549</f>
        <v/>
      </c>
      <c r="J2549" s="29" t="n"/>
      <c r="K2549" s="96" t="n"/>
      <c r="L2549" s="97" t="n"/>
      <c r="M2549" s="97" t="n"/>
      <c r="N2549" s="98" t="inlineStr">
        <is>
          <t>27×105</t>
        </is>
      </c>
      <c r="O2549" s="99">
        <f>F2549</f>
        <v/>
      </c>
      <c r="P2549" s="99">
        <f>SUM(I2549)</f>
        <v/>
      </c>
      <c r="Q2549" s="117" t="n"/>
      <c r="R2549" s="118" t="n"/>
      <c r="S2549" s="118" t="n"/>
      <c r="T2549" s="119" t="n"/>
      <c r="U2549" s="120" t="n"/>
      <c r="V2549" s="120" t="n"/>
      <c r="W2549" s="121" t="n"/>
      <c r="X2549" s="122" t="n"/>
      <c r="Y2549" s="122" t="n"/>
      <c r="Z2549" s="143" t="n"/>
      <c r="AA2549" s="140" t="n"/>
      <c r="AB2549" s="140" t="n"/>
      <c r="AC2549" s="144" t="n"/>
      <c r="AD2549" s="142" t="n"/>
      <c r="AE2549" s="142" t="n"/>
    </row>
    <row r="2550">
      <c r="B2550" s="85" t="inlineStr">
        <is>
          <t>135M4Z11L-L</t>
        </is>
      </c>
      <c r="C2550">
        <f>SUMIF(数量表!D:H,B2550,数量表!H:H)</f>
        <v/>
      </c>
      <c r="D2550" t="n">
        <v>27</v>
      </c>
      <c r="E2550" t="n">
        <v>105</v>
      </c>
      <c r="F2550" s="86" t="n">
        <v>760</v>
      </c>
      <c r="H2550" s="87" t="n">
        <v>2</v>
      </c>
      <c r="I2550" s="214">
        <f>C2550*H2550</f>
        <v/>
      </c>
      <c r="J2550" s="29" t="n"/>
      <c r="K2550" s="96" t="n"/>
      <c r="L2550" s="97" t="n"/>
      <c r="M2550" s="97" t="n"/>
      <c r="N2550" s="98" t="inlineStr">
        <is>
          <t>27×105</t>
        </is>
      </c>
      <c r="O2550" s="99">
        <f>F2550</f>
        <v/>
      </c>
      <c r="P2550" s="99">
        <f>SUM(I2550)</f>
        <v/>
      </c>
      <c r="Q2550" s="117" t="n"/>
      <c r="R2550" s="118" t="n"/>
      <c r="S2550" s="118" t="n"/>
      <c r="T2550" s="119" t="n"/>
      <c r="U2550" s="120" t="n"/>
      <c r="V2550" s="120" t="n"/>
      <c r="W2550" s="121" t="n"/>
      <c r="X2550" s="122" t="n"/>
      <c r="Y2550" s="122" t="n"/>
      <c r="Z2550" s="143" t="n"/>
      <c r="AA2550" s="140" t="n"/>
      <c r="AB2550" s="140" t="n"/>
      <c r="AC2550" s="144" t="n"/>
      <c r="AD2550" s="142" t="n"/>
      <c r="AE2550" s="142" t="n"/>
    </row>
    <row r="2551">
      <c r="B2551" s="85" t="inlineStr">
        <is>
          <t>135M4Z11L-L</t>
        </is>
      </c>
      <c r="C2551">
        <f>SUMIF(数量表!D:H,B2551,数量表!H:H)</f>
        <v/>
      </c>
      <c r="D2551" t="n">
        <v>27</v>
      </c>
      <c r="E2551" t="n">
        <v>105</v>
      </c>
      <c r="F2551" s="86" t="n">
        <v>1176</v>
      </c>
      <c r="H2551" s="87" t="n">
        <v>2</v>
      </c>
      <c r="I2551" s="214">
        <f>C2551*H2551</f>
        <v/>
      </c>
      <c r="J2551" s="29" t="n"/>
      <c r="K2551" s="96" t="n"/>
      <c r="L2551" s="97" t="n"/>
      <c r="M2551" s="97" t="n"/>
      <c r="N2551" s="98" t="inlineStr">
        <is>
          <t>27×105</t>
        </is>
      </c>
      <c r="O2551" s="99">
        <f>F2551</f>
        <v/>
      </c>
      <c r="P2551" s="99">
        <f>SUM(I2551)</f>
        <v/>
      </c>
      <c r="Q2551" s="117" t="n"/>
      <c r="R2551" s="118" t="n"/>
      <c r="S2551" s="118" t="n"/>
      <c r="T2551" s="119" t="n"/>
      <c r="U2551" s="120" t="n"/>
      <c r="V2551" s="120" t="n"/>
      <c r="W2551" s="121" t="n"/>
      <c r="X2551" s="122" t="n"/>
      <c r="Y2551" s="122" t="n"/>
      <c r="Z2551" s="143" t="n"/>
      <c r="AA2551" s="140" t="n"/>
      <c r="AB2551" s="140" t="n"/>
      <c r="AC2551" s="144" t="n"/>
      <c r="AD2551" s="142" t="n"/>
      <c r="AE2551" s="142" t="n"/>
    </row>
    <row r="2552">
      <c r="B2552" s="85" t="inlineStr">
        <is>
          <t>135M4Z11L-L</t>
        </is>
      </c>
      <c r="C2552">
        <f>SUMIF(数量表!D:H,B2552,数量表!H:H)</f>
        <v/>
      </c>
      <c r="D2552" t="n">
        <v>27</v>
      </c>
      <c r="E2552" t="n">
        <v>105</v>
      </c>
      <c r="F2552" s="86" t="n">
        <v>356</v>
      </c>
      <c r="H2552" s="87" t="n">
        <v>2</v>
      </c>
      <c r="I2552" s="214">
        <f>C2552*H2552</f>
        <v/>
      </c>
      <c r="J2552" s="29" t="n"/>
      <c r="K2552" s="96" t="n"/>
      <c r="L2552" s="97" t="n"/>
      <c r="M2552" s="97" t="n"/>
      <c r="N2552" s="98" t="inlineStr">
        <is>
          <t>27×105</t>
        </is>
      </c>
      <c r="O2552" s="99">
        <f>F2552</f>
        <v/>
      </c>
      <c r="P2552" s="99">
        <f>SUM(I2552)</f>
        <v/>
      </c>
      <c r="Q2552" s="117" t="n"/>
      <c r="R2552" s="118" t="n"/>
      <c r="S2552" s="118" t="n"/>
      <c r="T2552" s="119" t="n"/>
      <c r="U2552" s="120" t="n"/>
      <c r="V2552" s="120" t="n"/>
      <c r="W2552" s="121" t="n"/>
      <c r="X2552" s="122" t="n"/>
      <c r="Y2552" s="122" t="n"/>
      <c r="Z2552" s="143" t="n"/>
      <c r="AA2552" s="140" t="n"/>
      <c r="AB2552" s="140" t="n"/>
      <c r="AC2552" s="144" t="n"/>
      <c r="AD2552" s="142" t="n"/>
      <c r="AE2552" s="142" t="n"/>
    </row>
    <row r="2553" ht="15" customHeight="1" thickBot="1">
      <c r="B2553" s="88" t="inlineStr">
        <is>
          <t>135M4Z11L-L</t>
        </is>
      </c>
      <c r="C2553" s="89">
        <f>SUMIF(数量表!D:H,B2553,数量表!H:H)</f>
        <v/>
      </c>
      <c r="D2553" s="89" t="n">
        <v>27</v>
      </c>
      <c r="E2553" s="89" t="n">
        <v>105</v>
      </c>
      <c r="F2553" s="90" t="n">
        <v>1798</v>
      </c>
      <c r="G2553" s="89" t="n"/>
      <c r="H2553" s="91" t="n">
        <v>1</v>
      </c>
      <c r="I2553" s="213">
        <f>C2553*H2553</f>
        <v/>
      </c>
      <c r="J2553" s="29" t="n"/>
      <c r="K2553" s="96" t="n"/>
      <c r="L2553" s="97" t="n"/>
      <c r="M2553" s="97" t="n"/>
      <c r="N2553" s="98" t="inlineStr">
        <is>
          <t>27×105</t>
        </is>
      </c>
      <c r="O2553" s="99">
        <f>F2553</f>
        <v/>
      </c>
      <c r="P2553" s="99">
        <f>SUM(I2553)</f>
        <v/>
      </c>
      <c r="Q2553" s="117" t="n"/>
      <c r="R2553" s="118" t="n"/>
      <c r="S2553" s="118" t="n"/>
      <c r="T2553" s="119" t="n"/>
      <c r="U2553" s="120" t="n"/>
      <c r="V2553" s="120" t="n"/>
      <c r="W2553" s="121" t="n"/>
      <c r="X2553" s="122" t="n"/>
      <c r="Y2553" s="122" t="n"/>
      <c r="Z2553" s="143" t="n"/>
      <c r="AA2553" s="140" t="n"/>
      <c r="AB2553" s="140" t="n"/>
      <c r="AC2553" s="144" t="n"/>
      <c r="AD2553" s="142" t="n"/>
      <c r="AE2553" s="142" t="n"/>
    </row>
    <row r="2554">
      <c r="B2554" s="79" t="inlineStr">
        <is>
          <t>135M4Z11R</t>
        </is>
      </c>
      <c r="C2554" s="80">
        <f>SUMIF(数量表!D:H,B2554,数量表!H:H)</f>
        <v/>
      </c>
      <c r="D2554" s="80" t="n">
        <v>27</v>
      </c>
      <c r="E2554" s="80" t="n">
        <v>105</v>
      </c>
      <c r="F2554" s="81" t="n">
        <v>212</v>
      </c>
      <c r="G2554" s="80" t="n"/>
      <c r="H2554" s="82" t="n">
        <v>1</v>
      </c>
      <c r="I2554" s="212">
        <f>C2554*H2554</f>
        <v/>
      </c>
      <c r="J2554" s="29" t="n"/>
      <c r="K2554" s="96" t="n"/>
      <c r="L2554" s="97" t="n"/>
      <c r="M2554" s="97" t="n"/>
      <c r="N2554" s="98" t="inlineStr">
        <is>
          <t>27×105</t>
        </is>
      </c>
      <c r="O2554" s="99">
        <f>F2554</f>
        <v/>
      </c>
      <c r="P2554" s="99">
        <f>SUM(I2554)</f>
        <v/>
      </c>
      <c r="Q2554" s="117" t="n"/>
      <c r="R2554" s="118" t="n"/>
      <c r="S2554" s="118" t="n"/>
      <c r="T2554" s="119" t="n"/>
      <c r="U2554" s="120" t="n"/>
      <c r="V2554" s="120" t="n"/>
      <c r="W2554" s="121" t="n"/>
      <c r="X2554" s="122" t="n"/>
      <c r="Y2554" s="122" t="n"/>
      <c r="Z2554" s="143" t="n"/>
      <c r="AA2554" s="140" t="n"/>
      <c r="AB2554" s="140" t="n"/>
      <c r="AC2554" s="144" t="n"/>
      <c r="AD2554" s="142" t="n"/>
      <c r="AE2554" s="142" t="n"/>
    </row>
    <row r="2555">
      <c r="B2555" s="85" t="inlineStr">
        <is>
          <t>135M4Z11R</t>
        </is>
      </c>
      <c r="C2555">
        <f>SUMIF(数量表!D:H,B2555,数量表!H:H)</f>
        <v/>
      </c>
      <c r="D2555" t="n">
        <v>27</v>
      </c>
      <c r="E2555" t="n">
        <v>105</v>
      </c>
      <c r="F2555" s="86" t="n">
        <v>760</v>
      </c>
      <c r="H2555" s="87" t="n">
        <v>2</v>
      </c>
      <c r="I2555" s="214">
        <f>C2555*H2555</f>
        <v/>
      </c>
      <c r="J2555" s="29" t="n"/>
      <c r="K2555" s="96" t="n"/>
      <c r="L2555" s="97" t="n"/>
      <c r="M2555" s="97" t="n"/>
      <c r="N2555" s="98" t="inlineStr">
        <is>
          <t>27×105</t>
        </is>
      </c>
      <c r="O2555" s="99">
        <f>F2555</f>
        <v/>
      </c>
      <c r="P2555" s="99">
        <f>SUM(I2555)</f>
        <v/>
      </c>
      <c r="Q2555" s="117" t="n"/>
      <c r="R2555" s="118" t="n"/>
      <c r="S2555" s="118" t="n"/>
      <c r="T2555" s="119" t="n"/>
      <c r="U2555" s="120" t="n"/>
      <c r="V2555" s="120" t="n"/>
      <c r="W2555" s="121" t="n"/>
      <c r="X2555" s="122" t="n"/>
      <c r="Y2555" s="122" t="n"/>
      <c r="Z2555" s="143" t="n"/>
      <c r="AA2555" s="140" t="n"/>
      <c r="AB2555" s="140" t="n"/>
      <c r="AC2555" s="144" t="n"/>
      <c r="AD2555" s="142" t="n"/>
      <c r="AE2555" s="142" t="n"/>
    </row>
    <row r="2556">
      <c r="B2556" s="85" t="inlineStr">
        <is>
          <t>135M4Z11R</t>
        </is>
      </c>
      <c r="C2556">
        <f>SUMIF(数量表!D:H,B2556,数量表!H:H)</f>
        <v/>
      </c>
      <c r="D2556" t="n">
        <v>27</v>
      </c>
      <c r="E2556" t="n">
        <v>105</v>
      </c>
      <c r="F2556" s="86" t="n">
        <v>1176</v>
      </c>
      <c r="H2556" s="87" t="n">
        <v>2</v>
      </c>
      <c r="I2556" s="214">
        <f>C2556*H2556</f>
        <v/>
      </c>
      <c r="J2556" s="29" t="n"/>
      <c r="K2556" s="96" t="n"/>
      <c r="L2556" s="97" t="n"/>
      <c r="M2556" s="97" t="n"/>
      <c r="N2556" s="98" t="inlineStr">
        <is>
          <t>27×105</t>
        </is>
      </c>
      <c r="O2556" s="99">
        <f>F2556</f>
        <v/>
      </c>
      <c r="P2556" s="99">
        <f>SUM(I2556)</f>
        <v/>
      </c>
      <c r="Q2556" s="117" t="n"/>
      <c r="R2556" s="118" t="n"/>
      <c r="S2556" s="118" t="n"/>
      <c r="T2556" s="119" t="n"/>
      <c r="U2556" s="120" t="n"/>
      <c r="V2556" s="120" t="n"/>
      <c r="W2556" s="121" t="n"/>
      <c r="X2556" s="122" t="n"/>
      <c r="Y2556" s="122" t="n"/>
      <c r="Z2556" s="143" t="n"/>
      <c r="AA2556" s="140" t="n"/>
      <c r="AB2556" s="140" t="n"/>
      <c r="AC2556" s="144" t="n"/>
      <c r="AD2556" s="142" t="n"/>
      <c r="AE2556" s="142" t="n"/>
    </row>
    <row r="2557">
      <c r="B2557" s="85" t="inlineStr">
        <is>
          <t>135M4Z11R</t>
        </is>
      </c>
      <c r="C2557">
        <f>SUMIF(数量表!D:H,B2557,数量表!H:H)</f>
        <v/>
      </c>
      <c r="D2557" t="n">
        <v>27</v>
      </c>
      <c r="E2557" t="n">
        <v>105</v>
      </c>
      <c r="F2557" s="86" t="n">
        <v>356</v>
      </c>
      <c r="H2557" s="87" t="n">
        <v>1</v>
      </c>
      <c r="I2557" s="214">
        <f>C2557*H2557</f>
        <v/>
      </c>
      <c r="J2557" s="29" t="n"/>
      <c r="K2557" s="96" t="n"/>
      <c r="L2557" s="97" t="n"/>
      <c r="M2557" s="97" t="n"/>
      <c r="N2557" s="98" t="inlineStr">
        <is>
          <t>27×105</t>
        </is>
      </c>
      <c r="O2557" s="99">
        <f>F2557</f>
        <v/>
      </c>
      <c r="P2557" s="99">
        <f>SUM(I2557)</f>
        <v/>
      </c>
      <c r="Q2557" s="117" t="n"/>
      <c r="R2557" s="118" t="n"/>
      <c r="S2557" s="118" t="n"/>
      <c r="T2557" s="119" t="n"/>
      <c r="U2557" s="120" t="n"/>
      <c r="V2557" s="120" t="n"/>
      <c r="W2557" s="121" t="n"/>
      <c r="X2557" s="122" t="n"/>
      <c r="Y2557" s="122" t="n"/>
      <c r="Z2557" s="143" t="n"/>
      <c r="AA2557" s="140" t="n"/>
      <c r="AB2557" s="140" t="n"/>
      <c r="AC2557" s="144" t="n"/>
      <c r="AD2557" s="142" t="n"/>
      <c r="AE2557" s="142" t="n"/>
    </row>
    <row r="2558" ht="15" customHeight="1" thickBot="1">
      <c r="B2558" s="88" t="inlineStr">
        <is>
          <t>135M4Z11R</t>
        </is>
      </c>
      <c r="C2558" s="89">
        <f>SUMIF(数量表!D:H,B2558,数量表!H:H)</f>
        <v/>
      </c>
      <c r="D2558" s="89" t="n">
        <v>27</v>
      </c>
      <c r="E2558" s="89" t="n">
        <v>105</v>
      </c>
      <c r="F2558" s="90" t="n">
        <v>1798</v>
      </c>
      <c r="G2558" s="89" t="n"/>
      <c r="H2558" s="91" t="n">
        <v>1</v>
      </c>
      <c r="I2558" s="213">
        <f>C2558*H2558</f>
        <v/>
      </c>
      <c r="J2558" s="29" t="n"/>
      <c r="K2558" s="96" t="n"/>
      <c r="L2558" s="97" t="n"/>
      <c r="M2558" s="97" t="n"/>
      <c r="N2558" s="98" t="inlineStr">
        <is>
          <t>27×105</t>
        </is>
      </c>
      <c r="O2558" s="99">
        <f>F2558</f>
        <v/>
      </c>
      <c r="P2558" s="99">
        <f>SUM(I2558)</f>
        <v/>
      </c>
      <c r="Q2558" s="117" t="n"/>
      <c r="R2558" s="118" t="n"/>
      <c r="S2558" s="118" t="n"/>
      <c r="T2558" s="119" t="n"/>
      <c r="U2558" s="120" t="n"/>
      <c r="V2558" s="120" t="n"/>
      <c r="W2558" s="121" t="n"/>
      <c r="X2558" s="122" t="n"/>
      <c r="Y2558" s="122" t="n"/>
      <c r="Z2558" s="143" t="n"/>
      <c r="AA2558" s="140" t="n"/>
      <c r="AB2558" s="140" t="n"/>
      <c r="AC2558" s="144" t="n"/>
      <c r="AD2558" s="142" t="n"/>
      <c r="AE2558" s="142" t="n"/>
    </row>
    <row r="2559">
      <c r="B2559" s="79" t="inlineStr">
        <is>
          <t>135M4Z11-R</t>
        </is>
      </c>
      <c r="C2559" s="80">
        <f>SUMIF(数量表!D:H,B2559,数量表!H:H)</f>
        <v/>
      </c>
      <c r="D2559" s="80" t="n">
        <v>27</v>
      </c>
      <c r="E2559" s="80" t="n">
        <v>105</v>
      </c>
      <c r="F2559" s="81" t="n">
        <v>212</v>
      </c>
      <c r="G2559" s="80" t="n"/>
      <c r="H2559" s="82" t="n">
        <v>1</v>
      </c>
      <c r="I2559" s="212">
        <f>C2559*H2559</f>
        <v/>
      </c>
      <c r="J2559" s="29" t="n"/>
      <c r="K2559" s="96" t="n"/>
      <c r="L2559" s="97" t="n"/>
      <c r="M2559" s="97" t="n"/>
      <c r="N2559" s="98" t="inlineStr">
        <is>
          <t>27×105</t>
        </is>
      </c>
      <c r="O2559" s="99">
        <f>F2559</f>
        <v/>
      </c>
      <c r="P2559" s="99">
        <f>SUM(I2559)</f>
        <v/>
      </c>
      <c r="Q2559" s="117" t="n"/>
      <c r="R2559" s="118" t="n"/>
      <c r="S2559" s="118" t="n"/>
      <c r="T2559" s="119" t="n"/>
      <c r="U2559" s="120" t="n"/>
      <c r="V2559" s="120" t="n"/>
      <c r="W2559" s="121" t="n"/>
      <c r="X2559" s="122" t="n"/>
      <c r="Y2559" s="122" t="n"/>
      <c r="Z2559" s="143" t="n"/>
      <c r="AA2559" s="140" t="n"/>
      <c r="AB2559" s="140" t="n"/>
      <c r="AC2559" s="144" t="n"/>
      <c r="AD2559" s="142" t="n"/>
      <c r="AE2559" s="142" t="n"/>
    </row>
    <row r="2560">
      <c r="B2560" s="85" t="inlineStr">
        <is>
          <t>135M4Z11-R</t>
        </is>
      </c>
      <c r="C2560">
        <f>SUMIF(数量表!D:H,B2560,数量表!H:H)</f>
        <v/>
      </c>
      <c r="D2560" t="n">
        <v>27</v>
      </c>
      <c r="E2560" t="n">
        <v>105</v>
      </c>
      <c r="F2560" s="86" t="n">
        <v>800</v>
      </c>
      <c r="H2560" s="87" t="n">
        <v>2</v>
      </c>
      <c r="I2560" s="214">
        <f>C2560*H2560</f>
        <v/>
      </c>
      <c r="J2560" s="29" t="n"/>
      <c r="K2560" s="96" t="n"/>
      <c r="L2560" s="97" t="n"/>
      <c r="M2560" s="97" t="n"/>
      <c r="N2560" s="98" t="inlineStr">
        <is>
          <t>27×105</t>
        </is>
      </c>
      <c r="O2560" s="99">
        <f>F2560</f>
        <v/>
      </c>
      <c r="P2560" s="99">
        <f>SUM(I2560)</f>
        <v/>
      </c>
      <c r="Q2560" s="117" t="n"/>
      <c r="R2560" s="118" t="n"/>
      <c r="S2560" s="118" t="n"/>
      <c r="T2560" s="119" t="n"/>
      <c r="U2560" s="120" t="n"/>
      <c r="V2560" s="120" t="n"/>
      <c r="W2560" s="121" t="n"/>
      <c r="X2560" s="122" t="n"/>
      <c r="Y2560" s="122" t="n"/>
      <c r="Z2560" s="143" t="n"/>
      <c r="AA2560" s="140" t="n"/>
      <c r="AB2560" s="140" t="n"/>
      <c r="AC2560" s="144" t="n"/>
      <c r="AD2560" s="142" t="n"/>
      <c r="AE2560" s="142" t="n"/>
    </row>
    <row r="2561">
      <c r="B2561" s="85" t="inlineStr">
        <is>
          <t>135M4Z11-R</t>
        </is>
      </c>
      <c r="C2561">
        <f>SUMIF(数量表!D:H,B2561,数量表!H:H)</f>
        <v/>
      </c>
      <c r="D2561" t="n">
        <v>27</v>
      </c>
      <c r="E2561" t="n">
        <v>105</v>
      </c>
      <c r="F2561" s="86" t="n">
        <v>1176</v>
      </c>
      <c r="H2561" s="87" t="n">
        <v>2</v>
      </c>
      <c r="I2561" s="214">
        <f>C2561*H2561</f>
        <v/>
      </c>
      <c r="J2561" s="29" t="n"/>
      <c r="K2561" s="96" t="n"/>
      <c r="L2561" s="97" t="n"/>
      <c r="M2561" s="97" t="n"/>
      <c r="N2561" s="98" t="inlineStr">
        <is>
          <t>27×105</t>
        </is>
      </c>
      <c r="O2561" s="99">
        <f>F2561</f>
        <v/>
      </c>
      <c r="P2561" s="99">
        <f>SUM(I2561)</f>
        <v/>
      </c>
      <c r="Q2561" s="117" t="n"/>
      <c r="R2561" s="118" t="n"/>
      <c r="S2561" s="118" t="n"/>
      <c r="T2561" s="119" t="n"/>
      <c r="U2561" s="120" t="n"/>
      <c r="V2561" s="120" t="n"/>
      <c r="W2561" s="121" t="n"/>
      <c r="X2561" s="122" t="n"/>
      <c r="Y2561" s="122" t="n"/>
      <c r="Z2561" s="143" t="n"/>
      <c r="AA2561" s="140" t="n"/>
      <c r="AB2561" s="140" t="n"/>
      <c r="AC2561" s="144" t="n"/>
      <c r="AD2561" s="142" t="n"/>
      <c r="AE2561" s="142" t="n"/>
    </row>
    <row r="2562" ht="15" customHeight="1" thickBot="1">
      <c r="B2562" s="88" t="inlineStr">
        <is>
          <t>135M4Z11-R</t>
        </is>
      </c>
      <c r="C2562" s="89">
        <f>SUMIF(数量表!D:H,B2562,数量表!H:H)</f>
        <v/>
      </c>
      <c r="D2562" s="89" t="n">
        <v>27</v>
      </c>
      <c r="E2562" s="89" t="n">
        <v>105</v>
      </c>
      <c r="F2562" s="90" t="n">
        <v>356</v>
      </c>
      <c r="G2562" s="89" t="n"/>
      <c r="H2562" s="91" t="n">
        <v>1</v>
      </c>
      <c r="I2562" s="213">
        <f>C2562*H2562</f>
        <v/>
      </c>
      <c r="J2562" s="29" t="n"/>
      <c r="K2562" s="96" t="n"/>
      <c r="L2562" s="97" t="n"/>
      <c r="M2562" s="97" t="n"/>
      <c r="N2562" s="98" t="inlineStr">
        <is>
          <t>27×105</t>
        </is>
      </c>
      <c r="O2562" s="99">
        <f>F2562</f>
        <v/>
      </c>
      <c r="P2562" s="99">
        <f>SUM(I2562)</f>
        <v/>
      </c>
      <c r="Q2562" s="117" t="n"/>
      <c r="R2562" s="118" t="n"/>
      <c r="S2562" s="118" t="n"/>
      <c r="T2562" s="119" t="n"/>
      <c r="U2562" s="120" t="n"/>
      <c r="V2562" s="120" t="n"/>
      <c r="W2562" s="121" t="n"/>
      <c r="X2562" s="122" t="n"/>
      <c r="Y2562" s="122" t="n"/>
      <c r="Z2562" s="143" t="n"/>
      <c r="AA2562" s="140" t="n"/>
      <c r="AB2562" s="140" t="n"/>
      <c r="AC2562" s="144" t="n"/>
      <c r="AD2562" s="142" t="n"/>
      <c r="AE2562" s="142" t="n"/>
    </row>
    <row r="2563">
      <c r="B2563" s="79" t="inlineStr">
        <is>
          <t>135M4Z11R-R</t>
        </is>
      </c>
      <c r="C2563" s="80">
        <f>SUMIF(数量表!D:H,B2563,数量表!H:H)</f>
        <v/>
      </c>
      <c r="D2563" s="80" t="n">
        <v>27</v>
      </c>
      <c r="E2563" s="80" t="n">
        <v>105</v>
      </c>
      <c r="F2563" s="81" t="n">
        <v>212</v>
      </c>
      <c r="G2563" s="80" t="n"/>
      <c r="H2563" s="82" t="n">
        <v>1</v>
      </c>
      <c r="I2563" s="212">
        <f>C2563*H2563</f>
        <v/>
      </c>
      <c r="J2563" s="29" t="n"/>
      <c r="K2563" s="96" t="n"/>
      <c r="L2563" s="97" t="n"/>
      <c r="M2563" s="97" t="n"/>
      <c r="N2563" s="98" t="inlineStr">
        <is>
          <t>27×105</t>
        </is>
      </c>
      <c r="O2563" s="99">
        <f>F2563</f>
        <v/>
      </c>
      <c r="P2563" s="99">
        <f>SUM(I2563)</f>
        <v/>
      </c>
      <c r="Q2563" s="117" t="n"/>
      <c r="R2563" s="118" t="n"/>
      <c r="S2563" s="118" t="n"/>
      <c r="T2563" s="119" t="n"/>
      <c r="U2563" s="120" t="n"/>
      <c r="V2563" s="120" t="n"/>
      <c r="W2563" s="121" t="n"/>
      <c r="X2563" s="122" t="n"/>
      <c r="Y2563" s="122" t="n"/>
      <c r="Z2563" s="143" t="n"/>
      <c r="AA2563" s="140" t="n"/>
      <c r="AB2563" s="140" t="n"/>
      <c r="AC2563" s="144" t="n"/>
      <c r="AD2563" s="142" t="n"/>
      <c r="AE2563" s="142" t="n"/>
    </row>
    <row r="2564">
      <c r="B2564" s="85" t="inlineStr">
        <is>
          <t>135M4Z11R-R</t>
        </is>
      </c>
      <c r="C2564">
        <f>SUMIF(数量表!D:H,B2564,数量表!H:H)</f>
        <v/>
      </c>
      <c r="D2564" t="n">
        <v>27</v>
      </c>
      <c r="E2564" t="n">
        <v>105</v>
      </c>
      <c r="F2564" s="86" t="n">
        <v>760</v>
      </c>
      <c r="H2564" s="87" t="n">
        <v>2</v>
      </c>
      <c r="I2564" s="214">
        <f>C2564*H2564</f>
        <v/>
      </c>
      <c r="J2564" s="29" t="n"/>
      <c r="K2564" s="96" t="n"/>
      <c r="L2564" s="97" t="n"/>
      <c r="M2564" s="97" t="n"/>
      <c r="N2564" s="98" t="inlineStr">
        <is>
          <t>27×105</t>
        </is>
      </c>
      <c r="O2564" s="99">
        <f>F2564</f>
        <v/>
      </c>
      <c r="P2564" s="99">
        <f>SUM(I2564)</f>
        <v/>
      </c>
      <c r="Q2564" s="117" t="n"/>
      <c r="R2564" s="118" t="n"/>
      <c r="S2564" s="118" t="n"/>
      <c r="T2564" s="119" t="n"/>
      <c r="U2564" s="120" t="n"/>
      <c r="V2564" s="120" t="n"/>
      <c r="W2564" s="121" t="n"/>
      <c r="X2564" s="122" t="n"/>
      <c r="Y2564" s="122" t="n"/>
      <c r="Z2564" s="143" t="n"/>
      <c r="AA2564" s="140" t="n"/>
      <c r="AB2564" s="140" t="n"/>
      <c r="AC2564" s="144" t="n"/>
      <c r="AD2564" s="142" t="n"/>
      <c r="AE2564" s="142" t="n"/>
    </row>
    <row r="2565">
      <c r="B2565" s="85" t="inlineStr">
        <is>
          <t>135M4Z11R-R</t>
        </is>
      </c>
      <c r="C2565">
        <f>SUMIF(数量表!D:H,B2565,数量表!H:H)</f>
        <v/>
      </c>
      <c r="D2565" t="n">
        <v>27</v>
      </c>
      <c r="E2565" t="n">
        <v>105</v>
      </c>
      <c r="F2565" s="86" t="n">
        <v>1176</v>
      </c>
      <c r="H2565" s="87" t="n">
        <v>2</v>
      </c>
      <c r="I2565" s="214">
        <f>C2565*H2565</f>
        <v/>
      </c>
      <c r="J2565" s="29" t="n"/>
      <c r="K2565" s="96" t="n"/>
      <c r="L2565" s="97" t="n"/>
      <c r="M2565" s="97" t="n"/>
      <c r="N2565" s="98" t="inlineStr">
        <is>
          <t>27×105</t>
        </is>
      </c>
      <c r="O2565" s="99">
        <f>F2565</f>
        <v/>
      </c>
      <c r="P2565" s="99">
        <f>SUM(I2565)</f>
        <v/>
      </c>
      <c r="Q2565" s="117" t="n"/>
      <c r="R2565" s="118" t="n"/>
      <c r="S2565" s="118" t="n"/>
      <c r="T2565" s="119" t="n"/>
      <c r="U2565" s="120" t="n"/>
      <c r="V2565" s="120" t="n"/>
      <c r="W2565" s="121" t="n"/>
      <c r="X2565" s="122" t="n"/>
      <c r="Y2565" s="122" t="n"/>
      <c r="Z2565" s="143" t="n"/>
      <c r="AA2565" s="140" t="n"/>
      <c r="AB2565" s="140" t="n"/>
      <c r="AC2565" s="144" t="n"/>
      <c r="AD2565" s="142" t="n"/>
      <c r="AE2565" s="142" t="n"/>
    </row>
    <row r="2566">
      <c r="B2566" s="85" t="inlineStr">
        <is>
          <t>135M4Z11R-R</t>
        </is>
      </c>
      <c r="C2566">
        <f>SUMIF(数量表!D:H,B2566,数量表!H:H)</f>
        <v/>
      </c>
      <c r="D2566" t="n">
        <v>27</v>
      </c>
      <c r="E2566" t="n">
        <v>105</v>
      </c>
      <c r="F2566" s="86" t="n">
        <v>356</v>
      </c>
      <c r="H2566" s="87" t="n">
        <v>1</v>
      </c>
      <c r="I2566" s="214">
        <f>C2566*H2566</f>
        <v/>
      </c>
      <c r="J2566" s="29" t="n"/>
      <c r="K2566" s="96" t="n"/>
      <c r="L2566" s="97" t="n"/>
      <c r="M2566" s="97" t="n"/>
      <c r="N2566" s="98" t="inlineStr">
        <is>
          <t>27×105</t>
        </is>
      </c>
      <c r="O2566" s="99">
        <f>F2566</f>
        <v/>
      </c>
      <c r="P2566" s="99">
        <f>SUM(I2566)</f>
        <v/>
      </c>
      <c r="Q2566" s="117" t="n"/>
      <c r="R2566" s="118" t="n"/>
      <c r="S2566" s="118" t="n"/>
      <c r="T2566" s="119" t="n"/>
      <c r="U2566" s="120" t="n"/>
      <c r="V2566" s="120" t="n"/>
      <c r="W2566" s="121" t="n"/>
      <c r="X2566" s="122" t="n"/>
      <c r="Y2566" s="122" t="n"/>
      <c r="Z2566" s="143" t="n"/>
      <c r="AA2566" s="140" t="n"/>
      <c r="AB2566" s="140" t="n"/>
      <c r="AC2566" s="144" t="n"/>
      <c r="AD2566" s="142" t="n"/>
      <c r="AE2566" s="142" t="n"/>
    </row>
    <row r="2567" ht="15" customHeight="1" thickBot="1">
      <c r="B2567" s="88" t="inlineStr">
        <is>
          <t>135M4Z11R-R</t>
        </is>
      </c>
      <c r="C2567" s="89">
        <f>SUMIF(数量表!D:H,B2567,数量表!H:H)</f>
        <v/>
      </c>
      <c r="D2567" s="89" t="n">
        <v>27</v>
      </c>
      <c r="E2567" s="89" t="n">
        <v>105</v>
      </c>
      <c r="F2567" s="90" t="n">
        <v>1798</v>
      </c>
      <c r="G2567" s="89" t="n"/>
      <c r="H2567" s="91" t="n">
        <v>1</v>
      </c>
      <c r="I2567" s="213">
        <f>C2567*H2567</f>
        <v/>
      </c>
      <c r="J2567" s="29" t="n"/>
      <c r="K2567" s="96" t="n"/>
      <c r="L2567" s="97" t="n"/>
      <c r="M2567" s="97" t="n"/>
      <c r="N2567" s="98" t="inlineStr">
        <is>
          <t>27×105</t>
        </is>
      </c>
      <c r="O2567" s="99">
        <f>F2567</f>
        <v/>
      </c>
      <c r="P2567" s="99">
        <f>SUM(I2567)</f>
        <v/>
      </c>
      <c r="Q2567" s="117" t="n"/>
      <c r="R2567" s="118" t="n"/>
      <c r="S2567" s="118" t="n"/>
      <c r="T2567" s="119" t="n"/>
      <c r="U2567" s="120" t="n"/>
      <c r="V2567" s="120" t="n"/>
      <c r="W2567" s="121" t="n"/>
      <c r="X2567" s="122" t="n"/>
      <c r="Y2567" s="122" t="n"/>
      <c r="Z2567" s="143" t="n"/>
      <c r="AA2567" s="140" t="n"/>
      <c r="AB2567" s="140" t="n"/>
      <c r="AC2567" s="144" t="n"/>
      <c r="AD2567" s="142" t="n"/>
      <c r="AE2567" s="142" t="n"/>
    </row>
    <row r="2568" ht="15" customHeight="1" thickBot="1">
      <c r="B2568" s="83" t="inlineStr">
        <is>
          <t>135M5ZH09</t>
        </is>
      </c>
      <c r="C2568" s="7">
        <f>SUMIF(数量表!D:H,B2568,数量表!H:H)</f>
        <v/>
      </c>
      <c r="D2568" s="7" t="n">
        <v>27</v>
      </c>
      <c r="E2568" s="7" t="n">
        <v>105</v>
      </c>
      <c r="F2568" s="84" t="n">
        <v>345</v>
      </c>
      <c r="G2568" s="7" t="n"/>
      <c r="H2568" s="21" t="n">
        <v>2</v>
      </c>
      <c r="I2568" s="217">
        <f>C2568*H2568</f>
        <v/>
      </c>
      <c r="J2568" s="29" t="n"/>
      <c r="K2568" s="96" t="n"/>
      <c r="L2568" s="97" t="n"/>
      <c r="M2568" s="97" t="n"/>
      <c r="N2568" s="98" t="inlineStr">
        <is>
          <t>27×105</t>
        </is>
      </c>
      <c r="O2568" s="99">
        <f>F2568</f>
        <v/>
      </c>
      <c r="P2568" s="99">
        <f>SUM(I2568)</f>
        <v/>
      </c>
      <c r="Q2568" s="117" t="n"/>
      <c r="R2568" s="118" t="n"/>
      <c r="S2568" s="118" t="n"/>
      <c r="T2568" s="119" t="n"/>
      <c r="U2568" s="120" t="n"/>
      <c r="V2568" s="120" t="n"/>
      <c r="W2568" s="121" t="n"/>
      <c r="X2568" s="122" t="n"/>
      <c r="Y2568" s="122" t="n"/>
      <c r="Z2568" s="143" t="n"/>
      <c r="AA2568" s="140" t="n"/>
      <c r="AB2568" s="140" t="n"/>
      <c r="AC2568" s="144" t="n"/>
      <c r="AD2568" s="142" t="n"/>
      <c r="AE2568" s="142" t="n"/>
    </row>
    <row r="2569">
      <c r="B2569" s="79" t="inlineStr">
        <is>
          <t>135M5ZH09L</t>
        </is>
      </c>
      <c r="C2569" s="80">
        <f>SUMIF(数量表!D:H,B2569,数量表!H:H)</f>
        <v/>
      </c>
      <c r="D2569" s="80" t="n">
        <v>27</v>
      </c>
      <c r="E2569" s="80" t="n">
        <v>105</v>
      </c>
      <c r="F2569" s="81" t="n">
        <v>332</v>
      </c>
      <c r="G2569" s="80" t="n"/>
      <c r="H2569" s="82" t="n">
        <v>2</v>
      </c>
      <c r="I2569" s="212">
        <f>C2569*H2569</f>
        <v/>
      </c>
      <c r="J2569" s="29" t="n"/>
      <c r="K2569" s="96" t="n"/>
      <c r="L2569" s="97" t="n"/>
      <c r="M2569" s="97" t="n"/>
      <c r="N2569" s="98" t="inlineStr">
        <is>
          <t>27×105</t>
        </is>
      </c>
      <c r="O2569" s="99">
        <f>F2569</f>
        <v/>
      </c>
      <c r="P2569" s="99">
        <f>SUM(I2569)</f>
        <v/>
      </c>
      <c r="Q2569" s="117" t="n"/>
      <c r="R2569" s="118" t="n"/>
      <c r="S2569" s="118" t="n"/>
      <c r="T2569" s="119" t="n"/>
      <c r="U2569" s="120" t="n"/>
      <c r="V2569" s="120" t="n"/>
      <c r="W2569" s="121" t="n"/>
      <c r="X2569" s="122" t="n"/>
      <c r="Y2569" s="122" t="n"/>
      <c r="Z2569" s="143" t="n"/>
      <c r="AA2569" s="140" t="n"/>
      <c r="AB2569" s="140" t="n"/>
      <c r="AC2569" s="144" t="n"/>
      <c r="AD2569" s="142" t="n"/>
      <c r="AE2569" s="142" t="n"/>
    </row>
    <row r="2570" ht="15" customHeight="1" thickBot="1">
      <c r="B2570" s="88" t="inlineStr">
        <is>
          <t>135M5ZH09L</t>
        </is>
      </c>
      <c r="C2570" s="89">
        <f>SUMIF(数量表!D:H,B2570,数量表!H:H)</f>
        <v/>
      </c>
      <c r="D2570" s="89" t="n">
        <v>27</v>
      </c>
      <c r="E2570" s="89" t="n">
        <v>105</v>
      </c>
      <c r="F2570" s="90" t="n">
        <v>804</v>
      </c>
      <c r="G2570" s="89" t="n"/>
      <c r="H2570" s="91" t="n">
        <v>1</v>
      </c>
      <c r="I2570" s="213">
        <f>C2570*H2570</f>
        <v/>
      </c>
      <c r="J2570" s="29" t="n"/>
      <c r="K2570" s="96" t="n"/>
      <c r="L2570" s="97" t="n"/>
      <c r="M2570" s="97" t="n"/>
      <c r="N2570" s="98" t="inlineStr">
        <is>
          <t>27×105</t>
        </is>
      </c>
      <c r="O2570" s="99">
        <f>F2570</f>
        <v/>
      </c>
      <c r="P2570" s="99">
        <f>SUM(I2570)</f>
        <v/>
      </c>
      <c r="Q2570" s="117" t="n"/>
      <c r="R2570" s="118" t="n"/>
      <c r="S2570" s="118" t="n"/>
      <c r="T2570" s="119" t="n"/>
      <c r="U2570" s="120" t="n"/>
      <c r="V2570" s="120" t="n"/>
      <c r="W2570" s="121" t="n"/>
      <c r="X2570" s="122" t="n"/>
      <c r="Y2570" s="122" t="n"/>
      <c r="Z2570" s="143" t="n"/>
      <c r="AA2570" s="140" t="n"/>
      <c r="AB2570" s="140" t="n"/>
      <c r="AC2570" s="144" t="n"/>
      <c r="AD2570" s="142" t="n"/>
      <c r="AE2570" s="142" t="n"/>
    </row>
    <row r="2571">
      <c r="B2571" s="79" t="inlineStr">
        <is>
          <t>135M5ZH09R</t>
        </is>
      </c>
      <c r="C2571" s="80">
        <f>SUMIF(数量表!D:H,B2571,数量表!H:H)</f>
        <v/>
      </c>
      <c r="D2571" s="80" t="n">
        <v>27</v>
      </c>
      <c r="E2571" s="80" t="n">
        <v>105</v>
      </c>
      <c r="F2571" s="81" t="n">
        <v>332</v>
      </c>
      <c r="G2571" s="80" t="n"/>
      <c r="H2571" s="82" t="n">
        <v>2</v>
      </c>
      <c r="I2571" s="212">
        <f>C2571*H2571</f>
        <v/>
      </c>
      <c r="J2571" s="29" t="n"/>
      <c r="K2571" s="96" t="n"/>
      <c r="L2571" s="97" t="n"/>
      <c r="M2571" s="97" t="n"/>
      <c r="N2571" s="98" t="inlineStr">
        <is>
          <t>27×105</t>
        </is>
      </c>
      <c r="O2571" s="99">
        <f>F2571</f>
        <v/>
      </c>
      <c r="P2571" s="99">
        <f>SUM(I2571)</f>
        <v/>
      </c>
      <c r="Q2571" s="117" t="n"/>
      <c r="R2571" s="118" t="n"/>
      <c r="S2571" s="118" t="n"/>
      <c r="T2571" s="119" t="n"/>
      <c r="U2571" s="120" t="n"/>
      <c r="V2571" s="120" t="n"/>
      <c r="W2571" s="121" t="n"/>
      <c r="X2571" s="122" t="n"/>
      <c r="Y2571" s="122" t="n"/>
      <c r="Z2571" s="143" t="n"/>
      <c r="AA2571" s="140" t="n"/>
      <c r="AB2571" s="140" t="n"/>
      <c r="AC2571" s="144" t="n"/>
      <c r="AD2571" s="142" t="n"/>
      <c r="AE2571" s="142" t="n"/>
    </row>
    <row r="2572" ht="15" customHeight="1" thickBot="1">
      <c r="B2572" s="88" t="inlineStr">
        <is>
          <t>135M5ZH09R</t>
        </is>
      </c>
      <c r="C2572" s="89">
        <f>SUMIF(数量表!D:H,B2572,数量表!H:H)</f>
        <v/>
      </c>
      <c r="D2572" s="89" t="n">
        <v>27</v>
      </c>
      <c r="E2572" s="89" t="n">
        <v>105</v>
      </c>
      <c r="F2572" s="90" t="n">
        <v>804</v>
      </c>
      <c r="G2572" s="89" t="n"/>
      <c r="H2572" s="91" t="n">
        <v>1</v>
      </c>
      <c r="I2572" s="213">
        <f>C2572*H2572</f>
        <v/>
      </c>
      <c r="J2572" s="29" t="n"/>
      <c r="K2572" s="96" t="n"/>
      <c r="L2572" s="97" t="n"/>
      <c r="M2572" s="97" t="n"/>
      <c r="N2572" s="98" t="inlineStr">
        <is>
          <t>27×105</t>
        </is>
      </c>
      <c r="O2572" s="99">
        <f>F2572</f>
        <v/>
      </c>
      <c r="P2572" s="99">
        <f>SUM(I2572)</f>
        <v/>
      </c>
      <c r="Q2572" s="117" t="n"/>
      <c r="R2572" s="118" t="n"/>
      <c r="S2572" s="118" t="n"/>
      <c r="T2572" s="119" t="n"/>
      <c r="U2572" s="120" t="n"/>
      <c r="V2572" s="120" t="n"/>
      <c r="W2572" s="121" t="n"/>
      <c r="X2572" s="122" t="n"/>
      <c r="Y2572" s="122" t="n"/>
      <c r="Z2572" s="143" t="n"/>
      <c r="AA2572" s="140" t="n"/>
      <c r="AB2572" s="140" t="n"/>
      <c r="AC2572" s="144" t="n"/>
      <c r="AD2572" s="142" t="n"/>
      <c r="AE2572" s="142" t="n"/>
    </row>
    <row r="2573">
      <c r="B2573" s="79" t="inlineStr">
        <is>
          <t>135M5Z11</t>
        </is>
      </c>
      <c r="C2573" s="80">
        <f>SUMIF(数量表!D:H,B2573,数量表!H:H)</f>
        <v/>
      </c>
      <c r="D2573" s="80" t="n">
        <v>27</v>
      </c>
      <c r="E2573" s="80" t="n">
        <v>105</v>
      </c>
      <c r="F2573" s="81" t="n">
        <v>604</v>
      </c>
      <c r="G2573" s="80" t="n"/>
      <c r="H2573" s="82" t="n">
        <v>1</v>
      </c>
      <c r="I2573" s="212">
        <f>C2573*H2573</f>
        <v/>
      </c>
      <c r="J2573" s="29" t="n"/>
      <c r="K2573" s="96" t="n"/>
      <c r="L2573" s="97" t="n"/>
      <c r="M2573" s="97" t="n"/>
      <c r="N2573" s="98" t="inlineStr">
        <is>
          <t>27×105</t>
        </is>
      </c>
      <c r="O2573" s="99">
        <f>F2573</f>
        <v/>
      </c>
      <c r="P2573" s="99">
        <f>SUM(I2573)</f>
        <v/>
      </c>
      <c r="Q2573" s="117" t="n"/>
      <c r="R2573" s="118" t="n"/>
      <c r="S2573" s="118" t="n"/>
      <c r="T2573" s="119" t="n"/>
      <c r="U2573" s="120" t="n"/>
      <c r="V2573" s="120" t="n"/>
      <c r="W2573" s="121" t="n"/>
      <c r="X2573" s="122" t="n"/>
      <c r="Y2573" s="122" t="n"/>
      <c r="Z2573" s="143" t="n"/>
      <c r="AA2573" s="140" t="n"/>
      <c r="AB2573" s="140" t="n"/>
      <c r="AC2573" s="144" t="n"/>
      <c r="AD2573" s="142" t="n"/>
      <c r="AE2573" s="142" t="n"/>
    </row>
    <row r="2574">
      <c r="B2574" s="85" t="inlineStr">
        <is>
          <t>135M5Z11</t>
        </is>
      </c>
      <c r="C2574">
        <f>SUMIF(数量表!D:H,B2574,数量表!H:H)</f>
        <v/>
      </c>
      <c r="D2574" t="n">
        <v>27</v>
      </c>
      <c r="E2574" t="n">
        <v>105</v>
      </c>
      <c r="F2574" s="86" t="n">
        <v>800</v>
      </c>
      <c r="H2574" s="87" t="n">
        <v>2</v>
      </c>
      <c r="I2574" s="214">
        <f>C2574*H2574</f>
        <v/>
      </c>
      <c r="J2574" s="29" t="n"/>
      <c r="K2574" s="96" t="n"/>
      <c r="L2574" s="97" t="n"/>
      <c r="M2574" s="97" t="n"/>
      <c r="N2574" s="98" t="inlineStr">
        <is>
          <t>27×105</t>
        </is>
      </c>
      <c r="O2574" s="99">
        <f>F2574</f>
        <v/>
      </c>
      <c r="P2574" s="99">
        <f>SUM(I2574)</f>
        <v/>
      </c>
      <c r="Q2574" s="117" t="n"/>
      <c r="R2574" s="118" t="n"/>
      <c r="S2574" s="118" t="n"/>
      <c r="T2574" s="119" t="n"/>
      <c r="U2574" s="120" t="n"/>
      <c r="V2574" s="120" t="n"/>
      <c r="W2574" s="121" t="n"/>
      <c r="X2574" s="122" t="n"/>
      <c r="Y2574" s="122" t="n"/>
      <c r="Z2574" s="143" t="n"/>
      <c r="AA2574" s="140" t="n"/>
      <c r="AB2574" s="140" t="n"/>
      <c r="AC2574" s="144" t="n"/>
      <c r="AD2574" s="142" t="n"/>
      <c r="AE2574" s="142" t="n"/>
    </row>
    <row r="2575" ht="15" customHeight="1" thickBot="1">
      <c r="B2575" s="88" t="inlineStr">
        <is>
          <t>135M5Z11</t>
        </is>
      </c>
      <c r="C2575" s="89">
        <f>SUMIF(数量表!D:H,B2575,数量表!H:H)</f>
        <v/>
      </c>
      <c r="D2575" s="89" t="n">
        <v>27</v>
      </c>
      <c r="E2575" s="89" t="n">
        <v>105</v>
      </c>
      <c r="F2575" s="90" t="n">
        <v>1176</v>
      </c>
      <c r="G2575" s="89" t="n"/>
      <c r="H2575" s="91" t="n">
        <v>2</v>
      </c>
      <c r="I2575" s="213">
        <f>C2575*H2575</f>
        <v/>
      </c>
      <c r="J2575" s="29" t="n"/>
      <c r="K2575" s="96" t="n"/>
      <c r="L2575" s="97" t="n"/>
      <c r="M2575" s="97" t="n"/>
      <c r="N2575" s="98" t="inlineStr">
        <is>
          <t>27×105</t>
        </is>
      </c>
      <c r="O2575" s="99">
        <f>F2575</f>
        <v/>
      </c>
      <c r="P2575" s="99">
        <f>SUM(I2575)</f>
        <v/>
      </c>
      <c r="Q2575" s="117" t="n"/>
      <c r="R2575" s="118" t="n"/>
      <c r="S2575" s="118" t="n"/>
      <c r="T2575" s="119" t="n"/>
      <c r="U2575" s="120" t="n"/>
      <c r="V2575" s="120" t="n"/>
      <c r="W2575" s="121" t="n"/>
      <c r="X2575" s="122" t="n"/>
      <c r="Y2575" s="122" t="n"/>
      <c r="Z2575" s="143" t="n"/>
      <c r="AA2575" s="140" t="n"/>
      <c r="AB2575" s="140" t="n"/>
      <c r="AC2575" s="144" t="n"/>
      <c r="AD2575" s="142" t="n"/>
      <c r="AE2575" s="142" t="n"/>
    </row>
    <row r="2576">
      <c r="B2576" s="79" t="inlineStr">
        <is>
          <t>135M5Z11L</t>
        </is>
      </c>
      <c r="C2576" s="80">
        <f>SUMIF(数量表!D:H,B2576,数量表!H:H)</f>
        <v/>
      </c>
      <c r="D2576" s="80" t="n">
        <v>27</v>
      </c>
      <c r="E2576" s="80" t="n">
        <v>105</v>
      </c>
      <c r="F2576" s="81" t="n">
        <v>604</v>
      </c>
      <c r="G2576" s="80" t="n"/>
      <c r="H2576" s="82" t="n">
        <v>1</v>
      </c>
      <c r="I2576" s="212">
        <f>C2576*H2576</f>
        <v/>
      </c>
      <c r="J2576" s="29" t="n"/>
      <c r="K2576" s="96" t="n"/>
      <c r="L2576" s="97" t="n"/>
      <c r="M2576" s="97" t="n"/>
      <c r="N2576" s="98" t="inlineStr">
        <is>
          <t>27×105</t>
        </is>
      </c>
      <c r="O2576" s="99">
        <f>F2576</f>
        <v/>
      </c>
      <c r="P2576" s="99">
        <f>SUM(I2576)</f>
        <v/>
      </c>
      <c r="Q2576" s="117" t="n"/>
      <c r="R2576" s="118" t="n"/>
      <c r="S2576" s="118" t="n"/>
      <c r="T2576" s="119" t="n"/>
      <c r="U2576" s="120" t="n"/>
      <c r="V2576" s="120" t="n"/>
      <c r="W2576" s="121" t="n"/>
      <c r="X2576" s="122" t="n"/>
      <c r="Y2576" s="122" t="n"/>
      <c r="Z2576" s="143" t="n"/>
      <c r="AA2576" s="140" t="n"/>
      <c r="AB2576" s="140" t="n"/>
      <c r="AC2576" s="144" t="n"/>
      <c r="AD2576" s="142" t="n"/>
      <c r="AE2576" s="142" t="n"/>
    </row>
    <row r="2577">
      <c r="B2577" s="85" t="inlineStr">
        <is>
          <t>135M5Z11L</t>
        </is>
      </c>
      <c r="C2577">
        <f>SUMIF(数量表!D:H,B2577,数量表!H:H)</f>
        <v/>
      </c>
      <c r="D2577" t="n">
        <v>27</v>
      </c>
      <c r="E2577" t="n">
        <v>105</v>
      </c>
      <c r="F2577" s="86" t="n">
        <v>760</v>
      </c>
      <c r="H2577" s="87" t="n">
        <v>1</v>
      </c>
      <c r="I2577" s="214">
        <f>C2577*H2577</f>
        <v/>
      </c>
      <c r="J2577" s="29" t="n"/>
      <c r="K2577" s="96" t="n"/>
      <c r="L2577" s="97" t="n"/>
      <c r="M2577" s="97" t="n"/>
      <c r="N2577" s="98" t="inlineStr">
        <is>
          <t>27×105</t>
        </is>
      </c>
      <c r="O2577" s="99">
        <f>F2577</f>
        <v/>
      </c>
      <c r="P2577" s="99">
        <f>SUM(I2577)</f>
        <v/>
      </c>
      <c r="Q2577" s="117" t="n"/>
      <c r="R2577" s="118" t="n"/>
      <c r="S2577" s="118" t="n"/>
      <c r="T2577" s="119" t="n"/>
      <c r="U2577" s="120" t="n"/>
      <c r="V2577" s="120" t="n"/>
      <c r="W2577" s="121" t="n"/>
      <c r="X2577" s="122" t="n"/>
      <c r="Y2577" s="122" t="n"/>
      <c r="Z2577" s="143" t="n"/>
      <c r="AA2577" s="140" t="n"/>
      <c r="AB2577" s="140" t="n"/>
      <c r="AC2577" s="144" t="n"/>
      <c r="AD2577" s="142" t="n"/>
      <c r="AE2577" s="142" t="n"/>
    </row>
    <row r="2578">
      <c r="B2578" s="85" t="inlineStr">
        <is>
          <t>135M5Z11L</t>
        </is>
      </c>
      <c r="C2578">
        <f>SUMIF(数量表!D:H,B2578,数量表!H:H)</f>
        <v/>
      </c>
      <c r="D2578" t="n">
        <v>27</v>
      </c>
      <c r="E2578" t="n">
        <v>105</v>
      </c>
      <c r="F2578" s="86" t="n">
        <v>787</v>
      </c>
      <c r="H2578" s="87" t="n">
        <v>1</v>
      </c>
      <c r="I2578" s="214">
        <f>C2578*H2578</f>
        <v/>
      </c>
      <c r="J2578" s="29" t="n"/>
      <c r="K2578" s="96" t="n"/>
      <c r="L2578" s="97" t="n"/>
      <c r="M2578" s="97" t="n"/>
      <c r="N2578" s="98" t="inlineStr">
        <is>
          <t>27×105</t>
        </is>
      </c>
      <c r="O2578" s="99">
        <f>F2578</f>
        <v/>
      </c>
      <c r="P2578" s="99">
        <f>SUM(I2578)</f>
        <v/>
      </c>
      <c r="Q2578" s="117" t="n"/>
      <c r="R2578" s="118" t="n"/>
      <c r="S2578" s="118" t="n"/>
      <c r="T2578" s="119" t="n"/>
      <c r="U2578" s="120" t="n"/>
      <c r="V2578" s="120" t="n"/>
      <c r="W2578" s="121" t="n"/>
      <c r="X2578" s="122" t="n"/>
      <c r="Y2578" s="122" t="n"/>
      <c r="Z2578" s="143" t="n"/>
      <c r="AA2578" s="140" t="n"/>
      <c r="AB2578" s="140" t="n"/>
      <c r="AC2578" s="144" t="n"/>
      <c r="AD2578" s="142" t="n"/>
      <c r="AE2578" s="142" t="n"/>
    </row>
    <row r="2579">
      <c r="B2579" s="85" t="inlineStr">
        <is>
          <t>135M5Z11L</t>
        </is>
      </c>
      <c r="C2579">
        <f>SUMIF(数量表!D:H,B2579,数量表!H:H)</f>
        <v/>
      </c>
      <c r="D2579" t="n">
        <v>27</v>
      </c>
      <c r="E2579" t="n">
        <v>105</v>
      </c>
      <c r="F2579" s="86" t="n">
        <v>1176</v>
      </c>
      <c r="H2579" s="87" t="n">
        <v>2</v>
      </c>
      <c r="I2579" s="214">
        <f>C2579*H2579</f>
        <v/>
      </c>
      <c r="J2579" s="29" t="n"/>
      <c r="K2579" s="96" t="n"/>
      <c r="L2579" s="97" t="n"/>
      <c r="M2579" s="97" t="n"/>
      <c r="N2579" s="98" t="inlineStr">
        <is>
          <t>27×105</t>
        </is>
      </c>
      <c r="O2579" s="99">
        <f>F2579</f>
        <v/>
      </c>
      <c r="P2579" s="99">
        <f>SUM(I2579)</f>
        <v/>
      </c>
      <c r="Q2579" s="117" t="n"/>
      <c r="R2579" s="118" t="n"/>
      <c r="S2579" s="118" t="n"/>
      <c r="T2579" s="119" t="n"/>
      <c r="U2579" s="120" t="n"/>
      <c r="V2579" s="120" t="n"/>
      <c r="W2579" s="121" t="n"/>
      <c r="X2579" s="122" t="n"/>
      <c r="Y2579" s="122" t="n"/>
      <c r="Z2579" s="143" t="n"/>
      <c r="AA2579" s="140" t="n"/>
      <c r="AB2579" s="140" t="n"/>
      <c r="AC2579" s="144" t="n"/>
      <c r="AD2579" s="142" t="n"/>
      <c r="AE2579" s="142" t="n"/>
    </row>
    <row r="2580" ht="15" customHeight="1" thickBot="1">
      <c r="B2580" s="88" t="inlineStr">
        <is>
          <t>135M5Z11L</t>
        </is>
      </c>
      <c r="C2580" s="89">
        <f>SUMIF(数量表!D:H,B2580,数量表!H:H)</f>
        <v/>
      </c>
      <c r="D2580" s="89" t="n">
        <v>27</v>
      </c>
      <c r="E2580" s="89" t="n">
        <v>105</v>
      </c>
      <c r="F2580" s="90" t="n">
        <v>1807</v>
      </c>
      <c r="G2580" s="89" t="n"/>
      <c r="H2580" s="91" t="n">
        <v>1</v>
      </c>
      <c r="I2580" s="213">
        <f>C2580*H2580</f>
        <v/>
      </c>
      <c r="J2580" s="29" t="n"/>
      <c r="K2580" s="96" t="n"/>
      <c r="L2580" s="97" t="n"/>
      <c r="M2580" s="97" t="n"/>
      <c r="N2580" s="98" t="inlineStr">
        <is>
          <t>27×105</t>
        </is>
      </c>
      <c r="O2580" s="99">
        <f>F2580</f>
        <v/>
      </c>
      <c r="P2580" s="99">
        <f>SUM(I2580)</f>
        <v/>
      </c>
      <c r="Q2580" s="117" t="n"/>
      <c r="R2580" s="118" t="n"/>
      <c r="S2580" s="118" t="n"/>
      <c r="T2580" s="119" t="n"/>
      <c r="U2580" s="120" t="n"/>
      <c r="V2580" s="120" t="n"/>
      <c r="W2580" s="121" t="n"/>
      <c r="X2580" s="122" t="n"/>
      <c r="Y2580" s="122" t="n"/>
      <c r="Z2580" s="143" t="n"/>
      <c r="AA2580" s="140" t="n"/>
      <c r="AB2580" s="140" t="n"/>
      <c r="AC2580" s="144" t="n"/>
      <c r="AD2580" s="142" t="n"/>
      <c r="AE2580" s="142" t="n"/>
    </row>
    <row r="2581">
      <c r="B2581" s="79" t="inlineStr">
        <is>
          <t>135M5Z11-L</t>
        </is>
      </c>
      <c r="C2581" s="80">
        <f>SUMIF(数量表!D:H,B2581,数量表!H:H)</f>
        <v/>
      </c>
      <c r="D2581" s="80" t="n">
        <v>27</v>
      </c>
      <c r="E2581" s="80" t="n">
        <v>105</v>
      </c>
      <c r="F2581" s="81" t="n">
        <v>604</v>
      </c>
      <c r="G2581" s="80" t="n"/>
      <c r="H2581" s="82" t="n">
        <v>1</v>
      </c>
      <c r="I2581" s="212">
        <f>C2581*H2581</f>
        <v/>
      </c>
      <c r="J2581" s="29" t="n"/>
      <c r="K2581" s="96" t="n"/>
      <c r="L2581" s="97" t="n"/>
      <c r="M2581" s="97" t="n"/>
      <c r="N2581" s="98" t="inlineStr">
        <is>
          <t>27×105</t>
        </is>
      </c>
      <c r="O2581" s="99">
        <f>F2581</f>
        <v/>
      </c>
      <c r="P2581" s="99">
        <f>SUM(I2581)</f>
        <v/>
      </c>
      <c r="Q2581" s="117" t="n"/>
      <c r="R2581" s="118" t="n"/>
      <c r="S2581" s="118" t="n"/>
      <c r="T2581" s="119" t="n"/>
      <c r="U2581" s="120" t="n"/>
      <c r="V2581" s="120" t="n"/>
      <c r="W2581" s="121" t="n"/>
      <c r="X2581" s="122" t="n"/>
      <c r="Y2581" s="122" t="n"/>
      <c r="Z2581" s="143" t="n"/>
      <c r="AA2581" s="140" t="n"/>
      <c r="AB2581" s="140" t="n"/>
      <c r="AC2581" s="144" t="n"/>
      <c r="AD2581" s="142" t="n"/>
      <c r="AE2581" s="142" t="n"/>
    </row>
    <row r="2582">
      <c r="B2582" s="85" t="inlineStr">
        <is>
          <t>135M5Z11-L</t>
        </is>
      </c>
      <c r="C2582">
        <f>SUMIF(数量表!D:H,B2582,数量表!H:H)</f>
        <v/>
      </c>
      <c r="D2582" t="n">
        <v>27</v>
      </c>
      <c r="E2582" t="n">
        <v>105</v>
      </c>
      <c r="F2582" s="86" t="n">
        <v>800</v>
      </c>
      <c r="H2582" s="87" t="n">
        <v>2</v>
      </c>
      <c r="I2582" s="214">
        <f>C2582*H2582</f>
        <v/>
      </c>
      <c r="J2582" s="29" t="n"/>
      <c r="K2582" s="96" t="n"/>
      <c r="L2582" s="97" t="n"/>
      <c r="M2582" s="97" t="n"/>
      <c r="N2582" s="98" t="inlineStr">
        <is>
          <t>27×105</t>
        </is>
      </c>
      <c r="O2582" s="99">
        <f>F2582</f>
        <v/>
      </c>
      <c r="P2582" s="99">
        <f>SUM(I2582)</f>
        <v/>
      </c>
      <c r="Q2582" s="117" t="n"/>
      <c r="R2582" s="118" t="n"/>
      <c r="S2582" s="118" t="n"/>
      <c r="T2582" s="119" t="n"/>
      <c r="U2582" s="120" t="n"/>
      <c r="V2582" s="120" t="n"/>
      <c r="W2582" s="121" t="n"/>
      <c r="X2582" s="122" t="n"/>
      <c r="Y2582" s="122" t="n"/>
      <c r="Z2582" s="143" t="n"/>
      <c r="AA2582" s="140" t="n"/>
      <c r="AB2582" s="140" t="n"/>
      <c r="AC2582" s="144" t="n"/>
      <c r="AD2582" s="142" t="n"/>
      <c r="AE2582" s="142" t="n"/>
    </row>
    <row r="2583" ht="15" customHeight="1" thickBot="1">
      <c r="B2583" s="88" t="inlineStr">
        <is>
          <t>135M5Z11-L</t>
        </is>
      </c>
      <c r="C2583" s="89">
        <f>SUMIF(数量表!D:H,B2583,数量表!H:H)</f>
        <v/>
      </c>
      <c r="D2583" s="89" t="n">
        <v>27</v>
      </c>
      <c r="E2583" s="89" t="n">
        <v>105</v>
      </c>
      <c r="F2583" s="90" t="n">
        <v>1176</v>
      </c>
      <c r="G2583" s="89" t="n"/>
      <c r="H2583" s="91" t="n">
        <v>2</v>
      </c>
      <c r="I2583" s="213">
        <f>C2583*H2583</f>
        <v/>
      </c>
      <c r="J2583" s="29" t="n"/>
      <c r="K2583" s="96" t="n"/>
      <c r="L2583" s="97" t="n"/>
      <c r="M2583" s="97" t="n"/>
      <c r="N2583" s="98" t="inlineStr">
        <is>
          <t>27×105</t>
        </is>
      </c>
      <c r="O2583" s="99">
        <f>F2583</f>
        <v/>
      </c>
      <c r="P2583" s="99">
        <f>SUM(I2583)</f>
        <v/>
      </c>
      <c r="Q2583" s="117" t="n"/>
      <c r="R2583" s="118" t="n"/>
      <c r="S2583" s="118" t="n"/>
      <c r="T2583" s="119" t="n"/>
      <c r="U2583" s="120" t="n"/>
      <c r="V2583" s="120" t="n"/>
      <c r="W2583" s="121" t="n"/>
      <c r="X2583" s="122" t="n"/>
      <c r="Y2583" s="122" t="n"/>
      <c r="Z2583" s="143" t="n"/>
      <c r="AA2583" s="140" t="n"/>
      <c r="AB2583" s="140" t="n"/>
      <c r="AC2583" s="144" t="n"/>
      <c r="AD2583" s="142" t="n"/>
      <c r="AE2583" s="142" t="n"/>
    </row>
    <row r="2584">
      <c r="B2584" s="79" t="inlineStr">
        <is>
          <t>135M5Z11L-L</t>
        </is>
      </c>
      <c r="C2584" s="80">
        <f>SUMIF(数量表!D:H,B2584,数量表!H:H)</f>
        <v/>
      </c>
      <c r="D2584" s="80" t="n">
        <v>27</v>
      </c>
      <c r="E2584" s="80" t="n">
        <v>105</v>
      </c>
      <c r="F2584" s="81" t="n">
        <v>604</v>
      </c>
      <c r="G2584" s="80" t="n"/>
      <c r="H2584" s="82" t="n">
        <v>1</v>
      </c>
      <c r="I2584" s="212">
        <f>C2584*H2584</f>
        <v/>
      </c>
      <c r="J2584" s="29" t="n"/>
      <c r="K2584" s="96" t="n"/>
      <c r="L2584" s="97" t="n"/>
      <c r="M2584" s="97" t="n"/>
      <c r="N2584" s="98" t="inlineStr">
        <is>
          <t>27×105</t>
        </is>
      </c>
      <c r="O2584" s="99">
        <f>F2584</f>
        <v/>
      </c>
      <c r="P2584" s="99">
        <f>SUM(I2584)</f>
        <v/>
      </c>
      <c r="Q2584" s="117" t="n"/>
      <c r="R2584" s="118" t="n"/>
      <c r="S2584" s="118" t="n"/>
      <c r="T2584" s="119" t="n"/>
      <c r="U2584" s="120" t="n"/>
      <c r="V2584" s="120" t="n"/>
      <c r="W2584" s="121" t="n"/>
      <c r="X2584" s="122" t="n"/>
      <c r="Y2584" s="122" t="n"/>
      <c r="Z2584" s="143" t="n"/>
      <c r="AA2584" s="140" t="n"/>
      <c r="AB2584" s="140" t="n"/>
      <c r="AC2584" s="144" t="n"/>
      <c r="AD2584" s="142" t="n"/>
      <c r="AE2584" s="142" t="n"/>
    </row>
    <row r="2585">
      <c r="B2585" s="85" t="inlineStr">
        <is>
          <t>135M5Z11L-L</t>
        </is>
      </c>
      <c r="C2585">
        <f>SUMIF(数量表!D:H,B2585,数量表!H:H)</f>
        <v/>
      </c>
      <c r="D2585" t="n">
        <v>27</v>
      </c>
      <c r="E2585" t="n">
        <v>105</v>
      </c>
      <c r="F2585" s="86" t="n">
        <v>760</v>
      </c>
      <c r="H2585" s="87" t="n">
        <v>1</v>
      </c>
      <c r="I2585" s="214">
        <f>C2585*H2585</f>
        <v/>
      </c>
      <c r="J2585" s="29" t="n"/>
      <c r="K2585" s="96" t="n"/>
      <c r="L2585" s="97" t="n"/>
      <c r="M2585" s="97" t="n"/>
      <c r="N2585" s="98" t="inlineStr">
        <is>
          <t>27×105</t>
        </is>
      </c>
      <c r="O2585" s="99">
        <f>F2585</f>
        <v/>
      </c>
      <c r="P2585" s="99">
        <f>SUM(I2585)</f>
        <v/>
      </c>
      <c r="Q2585" s="117" t="n"/>
      <c r="R2585" s="118" t="n"/>
      <c r="S2585" s="118" t="n"/>
      <c r="T2585" s="119" t="n"/>
      <c r="U2585" s="120" t="n"/>
      <c r="V2585" s="120" t="n"/>
      <c r="W2585" s="121" t="n"/>
      <c r="X2585" s="122" t="n"/>
      <c r="Y2585" s="122" t="n"/>
      <c r="Z2585" s="143" t="n"/>
      <c r="AA2585" s="140" t="n"/>
      <c r="AB2585" s="140" t="n"/>
      <c r="AC2585" s="144" t="n"/>
      <c r="AD2585" s="142" t="n"/>
      <c r="AE2585" s="142" t="n"/>
    </row>
    <row r="2586">
      <c r="B2586" s="85" t="inlineStr">
        <is>
          <t>135M5Z11L-L</t>
        </is>
      </c>
      <c r="C2586">
        <f>SUMIF(数量表!D:H,B2586,数量表!H:H)</f>
        <v/>
      </c>
      <c r="D2586" t="n">
        <v>27</v>
      </c>
      <c r="E2586" t="n">
        <v>105</v>
      </c>
      <c r="F2586" s="86" t="n">
        <v>787</v>
      </c>
      <c r="H2586" s="87" t="n">
        <v>1</v>
      </c>
      <c r="I2586" s="214">
        <f>C2586*H2586</f>
        <v/>
      </c>
      <c r="J2586" s="29" t="n"/>
      <c r="K2586" s="96" t="n"/>
      <c r="L2586" s="97" t="n"/>
      <c r="M2586" s="97" t="n"/>
      <c r="N2586" s="98" t="inlineStr">
        <is>
          <t>27×105</t>
        </is>
      </c>
      <c r="O2586" s="99">
        <f>F2586</f>
        <v/>
      </c>
      <c r="P2586" s="99">
        <f>SUM(I2586)</f>
        <v/>
      </c>
      <c r="Q2586" s="117" t="n"/>
      <c r="R2586" s="118" t="n"/>
      <c r="S2586" s="118" t="n"/>
      <c r="T2586" s="119" t="n"/>
      <c r="U2586" s="120" t="n"/>
      <c r="V2586" s="120" t="n"/>
      <c r="W2586" s="121" t="n"/>
      <c r="X2586" s="122" t="n"/>
      <c r="Y2586" s="122" t="n"/>
      <c r="Z2586" s="143" t="n"/>
      <c r="AA2586" s="140" t="n"/>
      <c r="AB2586" s="140" t="n"/>
      <c r="AC2586" s="144" t="n"/>
      <c r="AD2586" s="142" t="n"/>
      <c r="AE2586" s="142" t="n"/>
    </row>
    <row r="2587">
      <c r="B2587" s="85" t="inlineStr">
        <is>
          <t>135M5Z11L-L</t>
        </is>
      </c>
      <c r="C2587">
        <f>SUMIF(数量表!D:H,B2587,数量表!H:H)</f>
        <v/>
      </c>
      <c r="D2587" t="n">
        <v>27</v>
      </c>
      <c r="E2587" t="n">
        <v>105</v>
      </c>
      <c r="F2587" s="86" t="n">
        <v>1176</v>
      </c>
      <c r="H2587" s="87" t="n">
        <v>2</v>
      </c>
      <c r="I2587" s="214">
        <f>C2587*H2587</f>
        <v/>
      </c>
      <c r="J2587" s="29" t="n"/>
      <c r="K2587" s="96" t="n"/>
      <c r="L2587" s="97" t="n"/>
      <c r="M2587" s="97" t="n"/>
      <c r="N2587" s="98" t="inlineStr">
        <is>
          <t>27×105</t>
        </is>
      </c>
      <c r="O2587" s="99">
        <f>F2587</f>
        <v/>
      </c>
      <c r="P2587" s="99">
        <f>SUM(I2587)</f>
        <v/>
      </c>
      <c r="Q2587" s="117" t="n"/>
      <c r="R2587" s="118" t="n"/>
      <c r="S2587" s="118" t="n"/>
      <c r="T2587" s="119" t="n"/>
      <c r="U2587" s="120" t="n"/>
      <c r="V2587" s="120" t="n"/>
      <c r="W2587" s="121" t="n"/>
      <c r="X2587" s="122" t="n"/>
      <c r="Y2587" s="122" t="n"/>
      <c r="Z2587" s="143" t="n"/>
      <c r="AA2587" s="140" t="n"/>
      <c r="AB2587" s="140" t="n"/>
      <c r="AC2587" s="144" t="n"/>
      <c r="AD2587" s="142" t="n"/>
      <c r="AE2587" s="142" t="n"/>
    </row>
    <row r="2588" ht="15" customHeight="1" thickBot="1">
      <c r="B2588" s="88" t="inlineStr">
        <is>
          <t>135M5Z11L-L</t>
        </is>
      </c>
      <c r="C2588" s="89">
        <f>SUMIF(数量表!D:H,B2588,数量表!H:H)</f>
        <v/>
      </c>
      <c r="D2588" s="89" t="n">
        <v>27</v>
      </c>
      <c r="E2588" s="89" t="n">
        <v>105</v>
      </c>
      <c r="F2588" s="90" t="n">
        <v>1807</v>
      </c>
      <c r="G2588" s="89" t="n"/>
      <c r="H2588" s="91" t="n">
        <v>1</v>
      </c>
      <c r="I2588" s="213">
        <f>C2588*H2588</f>
        <v/>
      </c>
      <c r="J2588" s="29" t="n"/>
      <c r="K2588" s="96" t="n"/>
      <c r="L2588" s="97" t="n"/>
      <c r="M2588" s="97" t="n"/>
      <c r="N2588" s="98" t="inlineStr">
        <is>
          <t>27×105</t>
        </is>
      </c>
      <c r="O2588" s="99">
        <f>F2588</f>
        <v/>
      </c>
      <c r="P2588" s="99">
        <f>SUM(I2588)</f>
        <v/>
      </c>
      <c r="Q2588" s="117" t="n"/>
      <c r="R2588" s="118" t="n"/>
      <c r="S2588" s="118" t="n"/>
      <c r="T2588" s="119" t="n"/>
      <c r="U2588" s="120" t="n"/>
      <c r="V2588" s="120" t="n"/>
      <c r="W2588" s="121" t="n"/>
      <c r="X2588" s="122" t="n"/>
      <c r="Y2588" s="122" t="n"/>
      <c r="Z2588" s="143" t="n"/>
      <c r="AA2588" s="140" t="n"/>
      <c r="AB2588" s="140" t="n"/>
      <c r="AC2588" s="144" t="n"/>
      <c r="AD2588" s="142" t="n"/>
      <c r="AE2588" s="142" t="n"/>
    </row>
    <row r="2589">
      <c r="B2589" s="79" t="inlineStr">
        <is>
          <t>135M5Z11R</t>
        </is>
      </c>
      <c r="C2589" s="80">
        <f>SUMIF(数量表!D:H,B2589,数量表!H:H)</f>
        <v/>
      </c>
      <c r="D2589" s="80" t="n">
        <v>27</v>
      </c>
      <c r="E2589" s="80" t="n">
        <v>105</v>
      </c>
      <c r="F2589" s="81" t="n">
        <v>604</v>
      </c>
      <c r="G2589" s="80" t="n"/>
      <c r="H2589" s="82" t="n">
        <v>1</v>
      </c>
      <c r="I2589" s="212">
        <f>C2589*H2589</f>
        <v/>
      </c>
      <c r="J2589" s="29" t="n"/>
      <c r="K2589" s="96" t="n"/>
      <c r="L2589" s="97" t="n"/>
      <c r="M2589" s="97" t="n"/>
      <c r="N2589" s="98" t="inlineStr">
        <is>
          <t>27×105</t>
        </is>
      </c>
      <c r="O2589" s="99">
        <f>F2589</f>
        <v/>
      </c>
      <c r="P2589" s="99">
        <f>SUM(I2589)</f>
        <v/>
      </c>
      <c r="Q2589" s="117" t="n"/>
      <c r="R2589" s="118" t="n"/>
      <c r="S2589" s="118" t="n"/>
      <c r="T2589" s="119" t="n"/>
      <c r="U2589" s="120" t="n"/>
      <c r="V2589" s="120" t="n"/>
      <c r="W2589" s="121" t="n"/>
      <c r="X2589" s="122" t="n"/>
      <c r="Y2589" s="122" t="n"/>
      <c r="Z2589" s="143" t="n"/>
      <c r="AA2589" s="140" t="n"/>
      <c r="AB2589" s="140" t="n"/>
      <c r="AC2589" s="144" t="n"/>
      <c r="AD2589" s="142" t="n"/>
      <c r="AE2589" s="142" t="n"/>
    </row>
    <row r="2590">
      <c r="B2590" s="85" t="inlineStr">
        <is>
          <t>135M5Z11R</t>
        </is>
      </c>
      <c r="C2590">
        <f>SUMIF(数量表!D:H,B2590,数量表!H:H)</f>
        <v/>
      </c>
      <c r="D2590" t="n">
        <v>27</v>
      </c>
      <c r="E2590" t="n">
        <v>105</v>
      </c>
      <c r="F2590" s="86" t="n">
        <v>760</v>
      </c>
      <c r="H2590" s="87" t="n">
        <v>1</v>
      </c>
      <c r="I2590" s="214">
        <f>C2590*H2590</f>
        <v/>
      </c>
      <c r="J2590" s="29" t="n"/>
      <c r="K2590" s="96" t="n"/>
      <c r="L2590" s="97" t="n"/>
      <c r="M2590" s="97" t="n"/>
      <c r="N2590" s="98" t="inlineStr">
        <is>
          <t>27×105</t>
        </is>
      </c>
      <c r="O2590" s="99">
        <f>F2590</f>
        <v/>
      </c>
      <c r="P2590" s="99">
        <f>SUM(I2590)</f>
        <v/>
      </c>
      <c r="Q2590" s="117" t="n"/>
      <c r="R2590" s="118" t="n"/>
      <c r="S2590" s="118" t="n"/>
      <c r="T2590" s="119" t="n"/>
      <c r="U2590" s="120" t="n"/>
      <c r="V2590" s="120" t="n"/>
      <c r="W2590" s="121" t="n"/>
      <c r="X2590" s="122" t="n"/>
      <c r="Y2590" s="122" t="n"/>
      <c r="Z2590" s="143" t="n"/>
      <c r="AA2590" s="140" t="n"/>
      <c r="AB2590" s="140" t="n"/>
      <c r="AC2590" s="144" t="n"/>
      <c r="AD2590" s="142" t="n"/>
      <c r="AE2590" s="142" t="n"/>
    </row>
    <row r="2591">
      <c r="B2591" s="85" t="inlineStr">
        <is>
          <t>135M5Z11R</t>
        </is>
      </c>
      <c r="C2591">
        <f>SUMIF(数量表!D:H,B2591,数量表!H:H)</f>
        <v/>
      </c>
      <c r="D2591" t="n">
        <v>27</v>
      </c>
      <c r="E2591" t="n">
        <v>105</v>
      </c>
      <c r="F2591" s="86" t="n">
        <v>787</v>
      </c>
      <c r="H2591" s="87" t="n">
        <v>1</v>
      </c>
      <c r="I2591" s="214">
        <f>C2591*H2591</f>
        <v/>
      </c>
      <c r="J2591" s="29" t="n"/>
      <c r="K2591" s="96" t="n"/>
      <c r="L2591" s="97" t="n"/>
      <c r="M2591" s="97" t="n"/>
      <c r="N2591" s="98" t="inlineStr">
        <is>
          <t>27×105</t>
        </is>
      </c>
      <c r="O2591" s="99">
        <f>F2591</f>
        <v/>
      </c>
      <c r="P2591" s="99">
        <f>SUM(I2591)</f>
        <v/>
      </c>
      <c r="Q2591" s="117" t="n"/>
      <c r="R2591" s="118" t="n"/>
      <c r="S2591" s="118" t="n"/>
      <c r="T2591" s="119" t="n"/>
      <c r="U2591" s="120" t="n"/>
      <c r="V2591" s="120" t="n"/>
      <c r="W2591" s="121" t="n"/>
      <c r="X2591" s="122" t="n"/>
      <c r="Y2591" s="122" t="n"/>
      <c r="Z2591" s="143" t="n"/>
      <c r="AA2591" s="140" t="n"/>
      <c r="AB2591" s="140" t="n"/>
      <c r="AC2591" s="144" t="n"/>
      <c r="AD2591" s="142" t="n"/>
      <c r="AE2591" s="142" t="n"/>
    </row>
    <row r="2592">
      <c r="B2592" s="85" t="inlineStr">
        <is>
          <t>135M5Z11R</t>
        </is>
      </c>
      <c r="C2592">
        <f>SUMIF(数量表!D:H,B2592,数量表!H:H)</f>
        <v/>
      </c>
      <c r="D2592" t="n">
        <v>27</v>
      </c>
      <c r="E2592" t="n">
        <v>105</v>
      </c>
      <c r="F2592" s="86" t="n">
        <v>1176</v>
      </c>
      <c r="H2592" s="87" t="n">
        <v>2</v>
      </c>
      <c r="I2592" s="214">
        <f>C2592*H2592</f>
        <v/>
      </c>
      <c r="J2592" s="29" t="n"/>
      <c r="K2592" s="96" t="n"/>
      <c r="L2592" s="97" t="n"/>
      <c r="M2592" s="97" t="n"/>
      <c r="N2592" s="98" t="inlineStr">
        <is>
          <t>27×105</t>
        </is>
      </c>
      <c r="O2592" s="99">
        <f>F2592</f>
        <v/>
      </c>
      <c r="P2592" s="99">
        <f>SUM(I2592)</f>
        <v/>
      </c>
      <c r="Q2592" s="117" t="n"/>
      <c r="R2592" s="118" t="n"/>
      <c r="S2592" s="118" t="n"/>
      <c r="T2592" s="119" t="n"/>
      <c r="U2592" s="120" t="n"/>
      <c r="V2592" s="120" t="n"/>
      <c r="W2592" s="121" t="n"/>
      <c r="X2592" s="122" t="n"/>
      <c r="Y2592" s="122" t="n"/>
      <c r="Z2592" s="143" t="n"/>
      <c r="AA2592" s="140" t="n"/>
      <c r="AB2592" s="140" t="n"/>
      <c r="AC2592" s="144" t="n"/>
      <c r="AD2592" s="142" t="n"/>
      <c r="AE2592" s="142" t="n"/>
    </row>
    <row r="2593" ht="15" customHeight="1" thickBot="1">
      <c r="B2593" s="88" t="inlineStr">
        <is>
          <t>135M5Z11R</t>
        </is>
      </c>
      <c r="C2593" s="89">
        <f>SUMIF(数量表!D:H,B2593,数量表!H:H)</f>
        <v/>
      </c>
      <c r="D2593" s="89" t="n">
        <v>27</v>
      </c>
      <c r="E2593" s="89" t="n">
        <v>105</v>
      </c>
      <c r="F2593" s="90" t="n">
        <v>1807</v>
      </c>
      <c r="G2593" s="89" t="n"/>
      <c r="H2593" s="91" t="n">
        <v>1</v>
      </c>
      <c r="I2593" s="213">
        <f>C2593*H2593</f>
        <v/>
      </c>
      <c r="J2593" s="29" t="n"/>
      <c r="K2593" s="96" t="n"/>
      <c r="L2593" s="97" t="n"/>
      <c r="M2593" s="97" t="n"/>
      <c r="N2593" s="98" t="inlineStr">
        <is>
          <t>27×105</t>
        </is>
      </c>
      <c r="O2593" s="99">
        <f>F2593</f>
        <v/>
      </c>
      <c r="P2593" s="99">
        <f>SUM(I2593)</f>
        <v/>
      </c>
      <c r="Q2593" s="117" t="n"/>
      <c r="R2593" s="118" t="n"/>
      <c r="S2593" s="118" t="n"/>
      <c r="T2593" s="119" t="n"/>
      <c r="U2593" s="120" t="n"/>
      <c r="V2593" s="120" t="n"/>
      <c r="W2593" s="121" t="n"/>
      <c r="X2593" s="122" t="n"/>
      <c r="Y2593" s="122" t="n"/>
      <c r="Z2593" s="143" t="n"/>
      <c r="AA2593" s="140" t="n"/>
      <c r="AB2593" s="140" t="n"/>
      <c r="AC2593" s="144" t="n"/>
      <c r="AD2593" s="142" t="n"/>
      <c r="AE2593" s="142" t="n"/>
    </row>
    <row r="2594">
      <c r="B2594" s="79" t="inlineStr">
        <is>
          <t>135M5Z11-R</t>
        </is>
      </c>
      <c r="C2594" s="80">
        <f>SUMIF(数量表!D:H,B2594,数量表!H:H)</f>
        <v/>
      </c>
      <c r="D2594" s="80" t="n">
        <v>27</v>
      </c>
      <c r="E2594" s="80" t="n">
        <v>105</v>
      </c>
      <c r="F2594" s="81" t="n">
        <v>604</v>
      </c>
      <c r="G2594" s="80" t="n"/>
      <c r="H2594" s="82" t="n">
        <v>1</v>
      </c>
      <c r="I2594" s="212">
        <f>C2594*H2594</f>
        <v/>
      </c>
      <c r="J2594" s="29" t="n"/>
      <c r="K2594" s="96" t="n"/>
      <c r="L2594" s="97" t="n"/>
      <c r="M2594" s="97" t="n"/>
      <c r="N2594" s="98" t="inlineStr">
        <is>
          <t>27×105</t>
        </is>
      </c>
      <c r="O2594" s="99">
        <f>F2594</f>
        <v/>
      </c>
      <c r="P2594" s="99">
        <f>SUM(I2594)</f>
        <v/>
      </c>
      <c r="Q2594" s="117" t="n"/>
      <c r="R2594" s="118" t="n"/>
      <c r="S2594" s="118" t="n"/>
      <c r="T2594" s="119" t="n"/>
      <c r="U2594" s="120" t="n"/>
      <c r="V2594" s="120" t="n"/>
      <c r="W2594" s="121" t="n"/>
      <c r="X2594" s="122" t="n"/>
      <c r="Y2594" s="122" t="n"/>
      <c r="Z2594" s="143" t="n"/>
      <c r="AA2594" s="140" t="n"/>
      <c r="AB2594" s="140" t="n"/>
      <c r="AC2594" s="144" t="n"/>
      <c r="AD2594" s="142" t="n"/>
      <c r="AE2594" s="142" t="n"/>
    </row>
    <row r="2595">
      <c r="B2595" s="85" t="inlineStr">
        <is>
          <t>135M5Z11-R</t>
        </is>
      </c>
      <c r="C2595">
        <f>SUMIF(数量表!D:H,B2595,数量表!H:H)</f>
        <v/>
      </c>
      <c r="D2595" t="n">
        <v>27</v>
      </c>
      <c r="E2595" t="n">
        <v>105</v>
      </c>
      <c r="F2595" s="86" t="n">
        <v>800</v>
      </c>
      <c r="H2595" s="87" t="n">
        <v>2</v>
      </c>
      <c r="I2595" s="214">
        <f>C2595*H2595</f>
        <v/>
      </c>
      <c r="J2595" s="29" t="n"/>
      <c r="K2595" s="96" t="n"/>
      <c r="L2595" s="97" t="n"/>
      <c r="M2595" s="97" t="n"/>
      <c r="N2595" s="98" t="inlineStr">
        <is>
          <t>27×105</t>
        </is>
      </c>
      <c r="O2595" s="99">
        <f>F2595</f>
        <v/>
      </c>
      <c r="P2595" s="99">
        <f>SUM(I2595)</f>
        <v/>
      </c>
      <c r="Q2595" s="117" t="n"/>
      <c r="R2595" s="118" t="n"/>
      <c r="S2595" s="118" t="n"/>
      <c r="T2595" s="119" t="n"/>
      <c r="U2595" s="120" t="n"/>
      <c r="V2595" s="120" t="n"/>
      <c r="W2595" s="121" t="n"/>
      <c r="X2595" s="122" t="n"/>
      <c r="Y2595" s="122" t="n"/>
      <c r="Z2595" s="143" t="n"/>
      <c r="AA2595" s="140" t="n"/>
      <c r="AB2595" s="140" t="n"/>
      <c r="AC2595" s="144" t="n"/>
      <c r="AD2595" s="142" t="n"/>
      <c r="AE2595" s="142" t="n"/>
    </row>
    <row r="2596" ht="15" customHeight="1" thickBot="1">
      <c r="B2596" s="88" t="inlineStr">
        <is>
          <t>135M5Z11-R</t>
        </is>
      </c>
      <c r="C2596" s="89">
        <f>SUMIF(数量表!D:H,B2596,数量表!H:H)</f>
        <v/>
      </c>
      <c r="D2596" s="89" t="n">
        <v>27</v>
      </c>
      <c r="E2596" s="89" t="n">
        <v>105</v>
      </c>
      <c r="F2596" s="90" t="n">
        <v>1176</v>
      </c>
      <c r="G2596" s="89" t="n"/>
      <c r="H2596" s="91" t="n">
        <v>2</v>
      </c>
      <c r="I2596" s="213">
        <f>C2596*H2596</f>
        <v/>
      </c>
      <c r="J2596" s="29" t="n"/>
      <c r="K2596" s="96" t="n"/>
      <c r="L2596" s="97" t="n"/>
      <c r="M2596" s="97" t="n"/>
      <c r="N2596" s="98" t="inlineStr">
        <is>
          <t>27×105</t>
        </is>
      </c>
      <c r="O2596" s="99">
        <f>F2596</f>
        <v/>
      </c>
      <c r="P2596" s="99">
        <f>SUM(I2596)</f>
        <v/>
      </c>
      <c r="Q2596" s="117" t="n"/>
      <c r="R2596" s="118" t="n"/>
      <c r="S2596" s="118" t="n"/>
      <c r="T2596" s="119" t="n"/>
      <c r="U2596" s="120" t="n"/>
      <c r="V2596" s="120" t="n"/>
      <c r="W2596" s="121" t="n"/>
      <c r="X2596" s="122" t="n"/>
      <c r="Y2596" s="122" t="n"/>
      <c r="Z2596" s="143" t="n"/>
      <c r="AA2596" s="140" t="n"/>
      <c r="AB2596" s="140" t="n"/>
      <c r="AC2596" s="144" t="n"/>
      <c r="AD2596" s="142" t="n"/>
      <c r="AE2596" s="142" t="n"/>
    </row>
    <row r="2597">
      <c r="B2597" s="79" t="inlineStr">
        <is>
          <t>135M5Z11R-R</t>
        </is>
      </c>
      <c r="C2597" s="80">
        <f>SUMIF(数量表!D:H,B2597,数量表!H:H)</f>
        <v/>
      </c>
      <c r="D2597" s="80" t="n">
        <v>27</v>
      </c>
      <c r="E2597" s="80" t="n">
        <v>105</v>
      </c>
      <c r="F2597" s="81" t="n">
        <v>604</v>
      </c>
      <c r="G2597" s="80" t="n"/>
      <c r="H2597" s="82" t="n">
        <v>1</v>
      </c>
      <c r="I2597" s="212">
        <f>C2597*H2597</f>
        <v/>
      </c>
      <c r="J2597" s="29" t="n"/>
      <c r="K2597" s="96" t="n"/>
      <c r="L2597" s="97" t="n"/>
      <c r="M2597" s="97" t="n"/>
      <c r="N2597" s="98" t="inlineStr">
        <is>
          <t>27×105</t>
        </is>
      </c>
      <c r="O2597" s="99">
        <f>F2597</f>
        <v/>
      </c>
      <c r="P2597" s="99">
        <f>SUM(I2597)</f>
        <v/>
      </c>
      <c r="Q2597" s="117" t="n"/>
      <c r="R2597" s="118" t="n"/>
      <c r="S2597" s="118" t="n"/>
      <c r="T2597" s="119" t="n"/>
      <c r="U2597" s="120" t="n"/>
      <c r="V2597" s="120" t="n"/>
      <c r="W2597" s="121" t="n"/>
      <c r="X2597" s="122" t="n"/>
      <c r="Y2597" s="122" t="n"/>
      <c r="Z2597" s="143" t="n"/>
      <c r="AA2597" s="140" t="n"/>
      <c r="AB2597" s="140" t="n"/>
      <c r="AC2597" s="144" t="n"/>
      <c r="AD2597" s="142" t="n"/>
      <c r="AE2597" s="142" t="n"/>
    </row>
    <row r="2598">
      <c r="B2598" s="85" t="inlineStr">
        <is>
          <t>135M5Z11R-R</t>
        </is>
      </c>
      <c r="C2598">
        <f>SUMIF(数量表!D:H,B2598,数量表!H:H)</f>
        <v/>
      </c>
      <c r="D2598" t="n">
        <v>27</v>
      </c>
      <c r="E2598" t="n">
        <v>105</v>
      </c>
      <c r="F2598" s="86" t="n">
        <v>760</v>
      </c>
      <c r="H2598" s="87" t="n">
        <v>1</v>
      </c>
      <c r="I2598" s="214">
        <f>C2598*H2598</f>
        <v/>
      </c>
      <c r="J2598" s="29" t="n"/>
      <c r="K2598" s="96" t="n"/>
      <c r="L2598" s="97" t="n"/>
      <c r="M2598" s="97" t="n"/>
      <c r="N2598" s="98" t="inlineStr">
        <is>
          <t>27×105</t>
        </is>
      </c>
      <c r="O2598" s="99">
        <f>F2598</f>
        <v/>
      </c>
      <c r="P2598" s="99">
        <f>SUM(I2598)</f>
        <v/>
      </c>
      <c r="Q2598" s="117" t="n"/>
      <c r="R2598" s="118" t="n"/>
      <c r="S2598" s="118" t="n"/>
      <c r="T2598" s="119" t="n"/>
      <c r="U2598" s="120" t="n"/>
      <c r="V2598" s="120" t="n"/>
      <c r="W2598" s="121" t="n"/>
      <c r="X2598" s="122" t="n"/>
      <c r="Y2598" s="122" t="n"/>
      <c r="Z2598" s="143" t="n"/>
      <c r="AA2598" s="140" t="n"/>
      <c r="AB2598" s="140" t="n"/>
      <c r="AC2598" s="144" t="n"/>
      <c r="AD2598" s="142" t="n"/>
      <c r="AE2598" s="142" t="n"/>
    </row>
    <row r="2599">
      <c r="B2599" s="85" t="inlineStr">
        <is>
          <t>135M5Z11R-R</t>
        </is>
      </c>
      <c r="C2599">
        <f>SUMIF(数量表!D:H,B2599,数量表!H:H)</f>
        <v/>
      </c>
      <c r="D2599" t="n">
        <v>27</v>
      </c>
      <c r="E2599" t="n">
        <v>105</v>
      </c>
      <c r="F2599" s="86" t="n">
        <v>787</v>
      </c>
      <c r="H2599" s="87" t="n">
        <v>1</v>
      </c>
      <c r="I2599" s="214">
        <f>C2599*H2599</f>
        <v/>
      </c>
      <c r="J2599" s="29" t="n"/>
      <c r="K2599" s="96" t="n"/>
      <c r="L2599" s="97" t="n"/>
      <c r="M2599" s="97" t="n"/>
      <c r="N2599" s="98" t="inlineStr">
        <is>
          <t>27×105</t>
        </is>
      </c>
      <c r="O2599" s="99">
        <f>F2599</f>
        <v/>
      </c>
      <c r="P2599" s="99">
        <f>SUM(I2599)</f>
        <v/>
      </c>
      <c r="Q2599" s="117" t="n"/>
      <c r="R2599" s="118" t="n"/>
      <c r="S2599" s="118" t="n"/>
      <c r="T2599" s="119" t="n"/>
      <c r="U2599" s="120" t="n"/>
      <c r="V2599" s="120" t="n"/>
      <c r="W2599" s="121" t="n"/>
      <c r="X2599" s="122" t="n"/>
      <c r="Y2599" s="122" t="n"/>
      <c r="Z2599" s="143" t="n"/>
      <c r="AA2599" s="140" t="n"/>
      <c r="AB2599" s="140" t="n"/>
      <c r="AC2599" s="144" t="n"/>
      <c r="AD2599" s="142" t="n"/>
      <c r="AE2599" s="142" t="n"/>
    </row>
    <row r="2600">
      <c r="B2600" s="85" t="inlineStr">
        <is>
          <t>135M5Z11R-R</t>
        </is>
      </c>
      <c r="C2600">
        <f>SUMIF(数量表!D:H,B2600,数量表!H:H)</f>
        <v/>
      </c>
      <c r="D2600" t="n">
        <v>27</v>
      </c>
      <c r="E2600" t="n">
        <v>105</v>
      </c>
      <c r="F2600" s="86" t="n">
        <v>1176</v>
      </c>
      <c r="H2600" s="87" t="n">
        <v>2</v>
      </c>
      <c r="I2600" s="214">
        <f>C2600*H2600</f>
        <v/>
      </c>
      <c r="J2600" s="29" t="n"/>
      <c r="K2600" s="96" t="n"/>
      <c r="L2600" s="97" t="n"/>
      <c r="M2600" s="97" t="n"/>
      <c r="N2600" s="98" t="inlineStr">
        <is>
          <t>27×105</t>
        </is>
      </c>
      <c r="O2600" s="99">
        <f>F2600</f>
        <v/>
      </c>
      <c r="P2600" s="99">
        <f>SUM(I2600)</f>
        <v/>
      </c>
      <c r="Q2600" s="117" t="n"/>
      <c r="R2600" s="118" t="n"/>
      <c r="S2600" s="118" t="n"/>
      <c r="T2600" s="119" t="n"/>
      <c r="U2600" s="120" t="n"/>
      <c r="V2600" s="120" t="n"/>
      <c r="W2600" s="121" t="n"/>
      <c r="X2600" s="122" t="n"/>
      <c r="Y2600" s="122" t="n"/>
      <c r="Z2600" s="143" t="n"/>
      <c r="AA2600" s="140" t="n"/>
      <c r="AB2600" s="140" t="n"/>
      <c r="AC2600" s="144" t="n"/>
      <c r="AD2600" s="142" t="n"/>
      <c r="AE2600" s="142" t="n"/>
    </row>
    <row r="2601" ht="15" customHeight="1" thickBot="1">
      <c r="B2601" s="88" t="inlineStr">
        <is>
          <t>135M5Z11R-R</t>
        </is>
      </c>
      <c r="C2601" s="89">
        <f>SUMIF(数量表!D:H,B2601,数量表!H:H)</f>
        <v/>
      </c>
      <c r="D2601" s="89" t="n">
        <v>27</v>
      </c>
      <c r="E2601" s="89" t="n">
        <v>105</v>
      </c>
      <c r="F2601" s="90" t="n">
        <v>1807</v>
      </c>
      <c r="G2601" s="89" t="n"/>
      <c r="H2601" s="91" t="n">
        <v>1</v>
      </c>
      <c r="I2601" s="213">
        <f>C2601*H2601</f>
        <v/>
      </c>
      <c r="J2601" s="29" t="n"/>
      <c r="K2601" s="96" t="n"/>
      <c r="L2601" s="97" t="n"/>
      <c r="M2601" s="97" t="n"/>
      <c r="N2601" s="98" t="inlineStr">
        <is>
          <t>27×105</t>
        </is>
      </c>
      <c r="O2601" s="99">
        <f>F2601</f>
        <v/>
      </c>
      <c r="P2601" s="99">
        <f>SUM(I2601)</f>
        <v/>
      </c>
      <c r="Q2601" s="117" t="n"/>
      <c r="R2601" s="118" t="n"/>
      <c r="S2601" s="118" t="n"/>
      <c r="T2601" s="119" t="n"/>
      <c r="U2601" s="120" t="n"/>
      <c r="V2601" s="120" t="n"/>
      <c r="W2601" s="121" t="n"/>
      <c r="X2601" s="122" t="n"/>
      <c r="Y2601" s="122" t="n"/>
      <c r="Z2601" s="143" t="n"/>
      <c r="AA2601" s="140" t="n"/>
      <c r="AB2601" s="140" t="n"/>
      <c r="AC2601" s="144" t="n"/>
      <c r="AD2601" s="142" t="n"/>
      <c r="AE2601" s="142" t="n"/>
    </row>
    <row r="2602" ht="15" customHeight="1" thickBot="1">
      <c r="B2602" s="83" t="inlineStr">
        <is>
          <t>135M4ZH11</t>
        </is>
      </c>
      <c r="C2602" s="7">
        <f>SUMIF(数量表!D:H,B2602,数量表!H:H)</f>
        <v/>
      </c>
      <c r="D2602" s="7" t="n">
        <v>27</v>
      </c>
      <c r="E2602" s="7" t="n">
        <v>105</v>
      </c>
      <c r="F2602" s="84" t="n">
        <v>345</v>
      </c>
      <c r="G2602" s="7" t="n"/>
      <c r="H2602" s="21" t="n">
        <v>2</v>
      </c>
      <c r="I2602" s="217">
        <f>C2602*H2602</f>
        <v/>
      </c>
      <c r="J2602" s="29" t="n"/>
      <c r="K2602" s="96" t="n"/>
      <c r="L2602" s="97" t="n"/>
      <c r="M2602" s="97" t="n"/>
      <c r="N2602" s="98" t="inlineStr">
        <is>
          <t>27×105</t>
        </is>
      </c>
      <c r="O2602" s="99">
        <f>F2602</f>
        <v/>
      </c>
      <c r="P2602" s="99">
        <f>SUM(I2602)</f>
        <v/>
      </c>
      <c r="Q2602" s="117" t="n"/>
      <c r="R2602" s="118" t="n"/>
      <c r="S2602" s="118" t="n"/>
      <c r="T2602" s="119" t="n"/>
      <c r="U2602" s="120" t="n"/>
      <c r="V2602" s="120" t="n"/>
      <c r="W2602" s="121" t="n"/>
      <c r="X2602" s="122" t="n"/>
      <c r="Y2602" s="122" t="n"/>
      <c r="Z2602" s="143" t="n"/>
      <c r="AA2602" s="140" t="n"/>
      <c r="AB2602" s="140" t="n"/>
      <c r="AC2602" s="144" t="n"/>
      <c r="AD2602" s="142" t="n"/>
      <c r="AE2602" s="142" t="n"/>
    </row>
    <row r="2603">
      <c r="B2603" s="79" t="inlineStr">
        <is>
          <t>135M4ZH11L</t>
        </is>
      </c>
      <c r="C2603" s="80">
        <f>SUMIF(数量表!D:H,B2603,数量表!H:H)</f>
        <v/>
      </c>
      <c r="D2603" s="80" t="n">
        <v>27</v>
      </c>
      <c r="E2603" s="80" t="n">
        <v>105</v>
      </c>
      <c r="F2603" s="81" t="n">
        <v>332</v>
      </c>
      <c r="G2603" s="80" t="n"/>
      <c r="H2603" s="82" t="n">
        <v>2</v>
      </c>
      <c r="I2603" s="212">
        <f>C2603*H2603</f>
        <v/>
      </c>
      <c r="J2603" s="29" t="n"/>
      <c r="K2603" s="96" t="n"/>
      <c r="L2603" s="97" t="n"/>
      <c r="M2603" s="97" t="n"/>
      <c r="N2603" s="98" t="inlineStr">
        <is>
          <t>27×105</t>
        </is>
      </c>
      <c r="O2603" s="99">
        <f>F2603</f>
        <v/>
      </c>
      <c r="P2603" s="99">
        <f>SUM(I2603)</f>
        <v/>
      </c>
      <c r="Q2603" s="117" t="n"/>
      <c r="R2603" s="118" t="n"/>
      <c r="S2603" s="118" t="n"/>
      <c r="T2603" s="119" t="n"/>
      <c r="U2603" s="120" t="n"/>
      <c r="V2603" s="120" t="n"/>
      <c r="W2603" s="121" t="n"/>
      <c r="X2603" s="122" t="n"/>
      <c r="Y2603" s="122" t="n"/>
      <c r="Z2603" s="143" t="n"/>
      <c r="AA2603" s="140" t="n"/>
      <c r="AB2603" s="140" t="n"/>
      <c r="AC2603" s="144" t="n"/>
      <c r="AD2603" s="142" t="n"/>
      <c r="AE2603" s="142" t="n"/>
    </row>
    <row r="2604">
      <c r="B2604" s="85" t="inlineStr">
        <is>
          <t>135M4ZH11L</t>
        </is>
      </c>
      <c r="C2604">
        <f>SUMIF(数量表!D:H,B2604,数量表!H:H)</f>
        <v/>
      </c>
      <c r="D2604" t="n">
        <v>27</v>
      </c>
      <c r="E2604" t="n">
        <v>105</v>
      </c>
      <c r="F2604" s="86" t="n">
        <v>212</v>
      </c>
      <c r="H2604" s="87" t="n">
        <v>1</v>
      </c>
      <c r="I2604" s="214">
        <f>C2604*H2604</f>
        <v/>
      </c>
      <c r="J2604" s="29" t="n"/>
      <c r="K2604" s="96" t="n"/>
      <c r="L2604" s="97" t="n"/>
      <c r="M2604" s="97" t="n"/>
      <c r="N2604" s="98" t="inlineStr">
        <is>
          <t>27×105</t>
        </is>
      </c>
      <c r="O2604" s="99">
        <f>F2604</f>
        <v/>
      </c>
      <c r="P2604" s="99">
        <f>SUM(I2604)</f>
        <v/>
      </c>
      <c r="Q2604" s="117" t="n"/>
      <c r="R2604" s="118" t="n"/>
      <c r="S2604" s="118" t="n"/>
      <c r="T2604" s="119" t="n"/>
      <c r="U2604" s="120" t="n"/>
      <c r="V2604" s="120" t="n"/>
      <c r="W2604" s="121" t="n"/>
      <c r="X2604" s="122" t="n"/>
      <c r="Y2604" s="122" t="n"/>
      <c r="Z2604" s="143" t="n"/>
      <c r="AA2604" s="140" t="n"/>
      <c r="AB2604" s="140" t="n"/>
      <c r="AC2604" s="144" t="n"/>
      <c r="AD2604" s="142" t="n"/>
      <c r="AE2604" s="142" t="n"/>
    </row>
    <row r="2605" ht="15" customHeight="1" thickBot="1">
      <c r="B2605" s="88" t="inlineStr">
        <is>
          <t>135M4ZH11L</t>
        </is>
      </c>
      <c r="C2605" s="89">
        <f>SUMIF(数量表!D:H,B2605,数量表!H:H)</f>
        <v/>
      </c>
      <c r="D2605" s="89" t="n">
        <v>27</v>
      </c>
      <c r="E2605" s="89" t="n">
        <v>105</v>
      </c>
      <c r="F2605" s="90" t="n">
        <v>356</v>
      </c>
      <c r="G2605" s="89" t="n"/>
      <c r="H2605" s="91" t="n">
        <v>1</v>
      </c>
      <c r="I2605" s="213">
        <f>C2605*H2605</f>
        <v/>
      </c>
      <c r="J2605" s="29" t="n"/>
      <c r="K2605" s="96" t="n"/>
      <c r="L2605" s="97" t="n"/>
      <c r="M2605" s="97" t="n"/>
      <c r="N2605" s="98" t="inlineStr">
        <is>
          <t>27×105</t>
        </is>
      </c>
      <c r="O2605" s="99">
        <f>F2605</f>
        <v/>
      </c>
      <c r="P2605" s="99">
        <f>SUM(I2605)</f>
        <v/>
      </c>
      <c r="Q2605" s="117" t="n"/>
      <c r="R2605" s="118" t="n"/>
      <c r="S2605" s="118" t="n"/>
      <c r="T2605" s="119" t="n"/>
      <c r="U2605" s="120" t="n"/>
      <c r="V2605" s="120" t="n"/>
      <c r="W2605" s="121" t="n"/>
      <c r="X2605" s="122" t="n"/>
      <c r="Y2605" s="122" t="n"/>
      <c r="Z2605" s="143" t="n"/>
      <c r="AA2605" s="140" t="n"/>
      <c r="AB2605" s="140" t="n"/>
      <c r="AC2605" s="144" t="n"/>
      <c r="AD2605" s="142" t="n"/>
      <c r="AE2605" s="142" t="n"/>
    </row>
    <row r="2606">
      <c r="B2606" s="79" t="inlineStr">
        <is>
          <t>135M4ZH11R</t>
        </is>
      </c>
      <c r="C2606" s="80">
        <f>SUMIF(数量表!D:H,B2606,数量表!H:H)</f>
        <v/>
      </c>
      <c r="D2606" s="80" t="n">
        <v>27</v>
      </c>
      <c r="E2606" s="80" t="n">
        <v>105</v>
      </c>
      <c r="F2606" s="81" t="n">
        <v>332</v>
      </c>
      <c r="G2606" s="80" t="n"/>
      <c r="H2606" s="82" t="n">
        <v>2</v>
      </c>
      <c r="I2606" s="212">
        <f>C2606*H2606</f>
        <v/>
      </c>
      <c r="J2606" s="29" t="n"/>
      <c r="K2606" s="96" t="n"/>
      <c r="L2606" s="97" t="n"/>
      <c r="M2606" s="97" t="n"/>
      <c r="N2606" s="98" t="inlineStr">
        <is>
          <t>27×105</t>
        </is>
      </c>
      <c r="O2606" s="99">
        <f>F2606</f>
        <v/>
      </c>
      <c r="P2606" s="99">
        <f>SUM(I2606)</f>
        <v/>
      </c>
      <c r="Q2606" s="117" t="n"/>
      <c r="R2606" s="118" t="n"/>
      <c r="S2606" s="118" t="n"/>
      <c r="T2606" s="119" t="n"/>
      <c r="U2606" s="120" t="n"/>
      <c r="V2606" s="120" t="n"/>
      <c r="W2606" s="121" t="n"/>
      <c r="X2606" s="122" t="n"/>
      <c r="Y2606" s="122" t="n"/>
      <c r="Z2606" s="143" t="n"/>
      <c r="AA2606" s="140" t="n"/>
      <c r="AB2606" s="140" t="n"/>
      <c r="AC2606" s="144" t="n"/>
      <c r="AD2606" s="142" t="n"/>
      <c r="AE2606" s="142" t="n"/>
    </row>
    <row r="2607">
      <c r="B2607" s="85" t="inlineStr">
        <is>
          <t>135M4ZH11R</t>
        </is>
      </c>
      <c r="C2607">
        <f>SUMIF(数量表!D:H,B2607,数量表!H:H)</f>
        <v/>
      </c>
      <c r="D2607" t="n">
        <v>27</v>
      </c>
      <c r="E2607" t="n">
        <v>105</v>
      </c>
      <c r="F2607" s="86" t="n">
        <v>212</v>
      </c>
      <c r="H2607" s="87" t="n">
        <v>1</v>
      </c>
      <c r="I2607" s="214">
        <f>C2607*H2607</f>
        <v/>
      </c>
      <c r="J2607" s="29" t="n"/>
      <c r="K2607" s="96" t="n"/>
      <c r="L2607" s="97" t="n"/>
      <c r="M2607" s="97" t="n"/>
      <c r="N2607" s="98" t="inlineStr">
        <is>
          <t>27×105</t>
        </is>
      </c>
      <c r="O2607" s="99">
        <f>F2607</f>
        <v/>
      </c>
      <c r="P2607" s="99">
        <f>SUM(I2607)</f>
        <v/>
      </c>
      <c r="Q2607" s="117" t="n"/>
      <c r="R2607" s="118" t="n"/>
      <c r="S2607" s="118" t="n"/>
      <c r="T2607" s="119" t="n"/>
      <c r="U2607" s="120" t="n"/>
      <c r="V2607" s="120" t="n"/>
      <c r="W2607" s="121" t="n"/>
      <c r="X2607" s="122" t="n"/>
      <c r="Y2607" s="122" t="n"/>
      <c r="Z2607" s="143" t="n"/>
      <c r="AA2607" s="140" t="n"/>
      <c r="AB2607" s="140" t="n"/>
      <c r="AC2607" s="144" t="n"/>
      <c r="AD2607" s="142" t="n"/>
      <c r="AE2607" s="142" t="n"/>
    </row>
    <row r="2608" ht="15" customHeight="1" thickBot="1">
      <c r="B2608" s="88" t="inlineStr">
        <is>
          <t>135M4ZH11R</t>
        </is>
      </c>
      <c r="C2608" s="89">
        <f>SUMIF(数量表!D:H,B2608,数量表!H:H)</f>
        <v/>
      </c>
      <c r="D2608" s="89" t="n">
        <v>27</v>
      </c>
      <c r="E2608" s="89" t="n">
        <v>105</v>
      </c>
      <c r="F2608" s="90" t="n">
        <v>356</v>
      </c>
      <c r="G2608" s="89" t="n"/>
      <c r="H2608" s="91" t="n">
        <v>1</v>
      </c>
      <c r="I2608" s="213">
        <f>C2608*H2608</f>
        <v/>
      </c>
      <c r="J2608" s="29" t="n"/>
      <c r="K2608" s="96" t="n"/>
      <c r="L2608" s="97" t="n"/>
      <c r="M2608" s="97" t="n"/>
      <c r="N2608" s="98" t="inlineStr">
        <is>
          <t>27×105</t>
        </is>
      </c>
      <c r="O2608" s="99">
        <f>F2608</f>
        <v/>
      </c>
      <c r="P2608" s="99">
        <f>SUM(I2608)</f>
        <v/>
      </c>
      <c r="Q2608" s="117" t="n"/>
      <c r="R2608" s="118" t="n"/>
      <c r="S2608" s="118" t="n"/>
      <c r="T2608" s="119" t="n"/>
      <c r="U2608" s="120" t="n"/>
      <c r="V2608" s="120" t="n"/>
      <c r="W2608" s="121" t="n"/>
      <c r="X2608" s="122" t="n"/>
      <c r="Y2608" s="122" t="n"/>
      <c r="Z2608" s="143" t="n"/>
      <c r="AA2608" s="140" t="n"/>
      <c r="AB2608" s="140" t="n"/>
      <c r="AC2608" s="144" t="n"/>
      <c r="AD2608" s="142" t="n"/>
      <c r="AE2608" s="142" t="n"/>
    </row>
    <row r="2609" ht="15" customHeight="1" thickBot="1">
      <c r="B2609" s="83" t="inlineStr">
        <is>
          <t>135M5ZH11</t>
        </is>
      </c>
      <c r="C2609" s="7">
        <f>SUMIF(数量表!D:H,B2609,数量表!H:H)</f>
        <v/>
      </c>
      <c r="D2609" s="7" t="n">
        <v>27</v>
      </c>
      <c r="E2609" s="7" t="n">
        <v>105</v>
      </c>
      <c r="F2609" s="84" t="n">
        <v>345</v>
      </c>
      <c r="G2609" s="7" t="n"/>
      <c r="H2609" s="21" t="n">
        <v>2</v>
      </c>
      <c r="I2609" s="217">
        <f>C2609*H2609</f>
        <v/>
      </c>
      <c r="J2609" s="29" t="n"/>
      <c r="K2609" s="96" t="n"/>
      <c r="L2609" s="97" t="n"/>
      <c r="M2609" s="97" t="n"/>
      <c r="N2609" s="98" t="inlineStr">
        <is>
          <t>27×105</t>
        </is>
      </c>
      <c r="O2609" s="99">
        <f>F2609</f>
        <v/>
      </c>
      <c r="P2609" s="99">
        <f>SUM(I2609)</f>
        <v/>
      </c>
      <c r="Q2609" s="117" t="n"/>
      <c r="R2609" s="118" t="n"/>
      <c r="S2609" s="118" t="n"/>
      <c r="T2609" s="119" t="n"/>
      <c r="U2609" s="120" t="n"/>
      <c r="V2609" s="120" t="n"/>
      <c r="W2609" s="121" t="n"/>
      <c r="X2609" s="122" t="n"/>
      <c r="Y2609" s="122" t="n"/>
      <c r="Z2609" s="143" t="n"/>
      <c r="AA2609" s="140" t="n"/>
      <c r="AB2609" s="140" t="n"/>
      <c r="AC2609" s="144" t="n"/>
      <c r="AD2609" s="142" t="n"/>
      <c r="AE2609" s="142" t="n"/>
    </row>
    <row r="2610">
      <c r="B2610" s="79" t="inlineStr">
        <is>
          <t>135M5ZH11L</t>
        </is>
      </c>
      <c r="C2610" s="80">
        <f>SUMIF(数量表!D:H,B2610,数量表!H:H)</f>
        <v/>
      </c>
      <c r="D2610" s="80" t="n">
        <v>27</v>
      </c>
      <c r="E2610" s="80" t="n">
        <v>105</v>
      </c>
      <c r="F2610" s="81" t="n">
        <v>332</v>
      </c>
      <c r="G2610" s="80" t="n"/>
      <c r="H2610" s="82" t="n">
        <v>2</v>
      </c>
      <c r="I2610" s="212">
        <f>C2610*H2610</f>
        <v/>
      </c>
      <c r="J2610" s="29" t="n"/>
      <c r="K2610" s="96" t="n"/>
      <c r="L2610" s="97" t="n"/>
      <c r="M2610" s="97" t="n"/>
      <c r="N2610" s="98" t="inlineStr">
        <is>
          <t>27×105</t>
        </is>
      </c>
      <c r="O2610" s="99">
        <f>F2610</f>
        <v/>
      </c>
      <c r="P2610" s="99">
        <f>SUM(I2610)</f>
        <v/>
      </c>
      <c r="Q2610" s="117" t="n"/>
      <c r="R2610" s="118" t="n"/>
      <c r="S2610" s="118" t="n"/>
      <c r="T2610" s="119" t="n"/>
      <c r="U2610" s="120" t="n"/>
      <c r="V2610" s="120" t="n"/>
      <c r="W2610" s="121" t="n"/>
      <c r="X2610" s="122" t="n"/>
      <c r="Y2610" s="122" t="n"/>
      <c r="Z2610" s="143" t="n"/>
      <c r="AA2610" s="140" t="n"/>
      <c r="AB2610" s="140" t="n"/>
      <c r="AC2610" s="144" t="n"/>
      <c r="AD2610" s="142" t="n"/>
      <c r="AE2610" s="142" t="n"/>
    </row>
    <row r="2611" ht="15" customHeight="1" thickBot="1">
      <c r="B2611" s="88" t="inlineStr">
        <is>
          <t>135M5ZH11L</t>
        </is>
      </c>
      <c r="C2611" s="89">
        <f>SUMIF(数量表!D:H,B2611,数量表!H:H)</f>
        <v/>
      </c>
      <c r="D2611" s="89" t="n">
        <v>27</v>
      </c>
      <c r="E2611" s="89" t="n">
        <v>105</v>
      </c>
      <c r="F2611" s="90" t="n">
        <v>604</v>
      </c>
      <c r="G2611" s="89" t="n"/>
      <c r="H2611" s="91" t="n">
        <v>1</v>
      </c>
      <c r="I2611" s="213">
        <f>C2611*H2611</f>
        <v/>
      </c>
      <c r="J2611" s="29" t="n"/>
      <c r="K2611" s="96" t="n"/>
      <c r="L2611" s="97" t="n"/>
      <c r="M2611" s="97" t="n"/>
      <c r="N2611" s="98" t="inlineStr">
        <is>
          <t>27×105</t>
        </is>
      </c>
      <c r="O2611" s="99">
        <f>F2611</f>
        <v/>
      </c>
      <c r="P2611" s="99">
        <f>SUM(I2611)</f>
        <v/>
      </c>
      <c r="Q2611" s="117" t="n"/>
      <c r="R2611" s="118" t="n"/>
      <c r="S2611" s="118" t="n"/>
      <c r="T2611" s="119" t="n"/>
      <c r="U2611" s="120" t="n"/>
      <c r="V2611" s="120" t="n"/>
      <c r="W2611" s="121" t="n"/>
      <c r="X2611" s="122" t="n"/>
      <c r="Y2611" s="122" t="n"/>
      <c r="Z2611" s="143" t="n"/>
      <c r="AA2611" s="140" t="n"/>
      <c r="AB2611" s="140" t="n"/>
      <c r="AC2611" s="144" t="n"/>
      <c r="AD2611" s="142" t="n"/>
      <c r="AE2611" s="142" t="n"/>
    </row>
    <row r="2612">
      <c r="B2612" s="79" t="inlineStr">
        <is>
          <t>135M5ZH11R</t>
        </is>
      </c>
      <c r="C2612" s="80">
        <f>SUMIF(数量表!D:H,B2612,数量表!H:H)</f>
        <v/>
      </c>
      <c r="D2612" s="80" t="n">
        <v>27</v>
      </c>
      <c r="E2612" s="80" t="n">
        <v>105</v>
      </c>
      <c r="F2612" s="81" t="n">
        <v>332</v>
      </c>
      <c r="G2612" s="80" t="inlineStr">
        <is>
          <t>×</t>
        </is>
      </c>
      <c r="H2612" s="82" t="n">
        <v>2</v>
      </c>
      <c r="I2612" s="212">
        <f>C2612*H2612</f>
        <v/>
      </c>
      <c r="J2612" s="29" t="n"/>
      <c r="K2612" s="96" t="n"/>
      <c r="L2612" s="97" t="n"/>
      <c r="M2612" s="97" t="n"/>
      <c r="N2612" s="98" t="inlineStr">
        <is>
          <t>27×105</t>
        </is>
      </c>
      <c r="O2612" s="99">
        <f>F2612</f>
        <v/>
      </c>
      <c r="P2612" s="99">
        <f>SUM(I2612)</f>
        <v/>
      </c>
      <c r="Q2612" s="117" t="n"/>
      <c r="R2612" s="118" t="n"/>
      <c r="S2612" s="118" t="n"/>
      <c r="T2612" s="119" t="n"/>
      <c r="U2612" s="120" t="n"/>
      <c r="V2612" s="120" t="n"/>
      <c r="W2612" s="121" t="n"/>
      <c r="X2612" s="122" t="n"/>
      <c r="Y2612" s="122" t="n"/>
      <c r="Z2612" s="143" t="n"/>
      <c r="AA2612" s="140" t="n"/>
      <c r="AB2612" s="140" t="n"/>
      <c r="AC2612" s="144" t="n"/>
      <c r="AD2612" s="142" t="n"/>
      <c r="AE2612" s="142" t="n"/>
    </row>
    <row r="2613" ht="15" customHeight="1" thickBot="1">
      <c r="B2613" s="88" t="inlineStr">
        <is>
          <t>135M5ZH11R</t>
        </is>
      </c>
      <c r="C2613" s="89">
        <f>SUMIF(数量表!D:H,B2613,数量表!H:H)</f>
        <v/>
      </c>
      <c r="D2613" s="89" t="n">
        <v>27</v>
      </c>
      <c r="E2613" s="89" t="n">
        <v>105</v>
      </c>
      <c r="F2613" s="90" t="n">
        <v>604</v>
      </c>
      <c r="G2613" s="89" t="inlineStr">
        <is>
          <t>×</t>
        </is>
      </c>
      <c r="H2613" s="91" t="n">
        <v>1</v>
      </c>
      <c r="I2613" s="213">
        <f>C2613*H2613</f>
        <v/>
      </c>
      <c r="J2613" s="29" t="n"/>
      <c r="K2613" s="96" t="n"/>
      <c r="L2613" s="97" t="n"/>
      <c r="M2613" s="97" t="n"/>
      <c r="N2613" s="98" t="inlineStr">
        <is>
          <t>27×105</t>
        </is>
      </c>
      <c r="O2613" s="99">
        <f>F2613</f>
        <v/>
      </c>
      <c r="P2613" s="99">
        <f>SUM(I2613)</f>
        <v/>
      </c>
      <c r="Q2613" s="117" t="n"/>
      <c r="R2613" s="118" t="n"/>
      <c r="S2613" s="118" t="n"/>
      <c r="T2613" s="119" t="n"/>
      <c r="U2613" s="120" t="n"/>
      <c r="V2613" s="120" t="n"/>
      <c r="W2613" s="121" t="n"/>
      <c r="X2613" s="122" t="n"/>
      <c r="Y2613" s="122" t="n"/>
      <c r="Z2613" s="143" t="n"/>
      <c r="AA2613" s="140" t="n"/>
      <c r="AB2613" s="140" t="n"/>
      <c r="AC2613" s="144" t="n"/>
      <c r="AD2613" s="142" t="n"/>
      <c r="AE2613" s="142" t="n"/>
    </row>
    <row r="2614" ht="15" customHeight="1" thickBot="1">
      <c r="B2614" s="83" t="inlineStr">
        <is>
          <t>135M4ZH09</t>
        </is>
      </c>
      <c r="C2614" s="7">
        <f>SUMIF(数量表!D:H,B2614,数量表!H:H)</f>
        <v/>
      </c>
      <c r="D2614" s="7" t="n">
        <v>27</v>
      </c>
      <c r="E2614" s="7" t="n">
        <v>105</v>
      </c>
      <c r="F2614" s="84" t="n">
        <v>345</v>
      </c>
      <c r="G2614" s="7" t="n"/>
      <c r="H2614" s="21" t="n">
        <v>2</v>
      </c>
      <c r="I2614" s="217">
        <f>C2614*H2614</f>
        <v/>
      </c>
      <c r="J2614" s="29" t="n"/>
      <c r="K2614" s="96" t="n"/>
      <c r="L2614" s="97" t="n"/>
      <c r="M2614" s="97" t="n"/>
      <c r="N2614" s="98" t="inlineStr">
        <is>
          <t>27×105</t>
        </is>
      </c>
      <c r="O2614" s="99">
        <f>F2614</f>
        <v/>
      </c>
      <c r="P2614" s="99">
        <f>SUM(I2614)</f>
        <v/>
      </c>
      <c r="Q2614" s="117" t="n"/>
      <c r="R2614" s="118" t="n"/>
      <c r="S2614" s="118" t="n"/>
      <c r="T2614" s="119" t="n"/>
      <c r="U2614" s="120" t="n"/>
      <c r="V2614" s="120" t="n"/>
      <c r="W2614" s="121" t="n"/>
      <c r="X2614" s="122" t="n"/>
      <c r="Y2614" s="122" t="n"/>
      <c r="Z2614" s="143" t="n"/>
      <c r="AA2614" s="140" t="n"/>
      <c r="AB2614" s="140" t="n"/>
      <c r="AC2614" s="144" t="n"/>
      <c r="AD2614" s="142" t="n"/>
      <c r="AE2614" s="142" t="n"/>
    </row>
    <row r="2615">
      <c r="B2615" s="79" t="inlineStr">
        <is>
          <t>135M4ZH09L</t>
        </is>
      </c>
      <c r="C2615" s="80">
        <f>SUMIF(数量表!D:H,B2615,数量表!H:H)</f>
        <v/>
      </c>
      <c r="D2615" s="80" t="n">
        <v>27</v>
      </c>
      <c r="E2615" s="80" t="n">
        <v>105</v>
      </c>
      <c r="F2615" s="81" t="n">
        <v>332</v>
      </c>
      <c r="G2615" s="80" t="n"/>
      <c r="H2615" s="82" t="n">
        <v>2</v>
      </c>
      <c r="I2615" s="212">
        <f>C2615*H2615</f>
        <v/>
      </c>
      <c r="J2615" s="29" t="n"/>
      <c r="K2615" s="96" t="n"/>
      <c r="L2615" s="97" t="n"/>
      <c r="M2615" s="97" t="n"/>
      <c r="N2615" s="98" t="inlineStr">
        <is>
          <t>27×105</t>
        </is>
      </c>
      <c r="O2615" s="99">
        <f>F2615</f>
        <v/>
      </c>
      <c r="P2615" s="99">
        <f>SUM(I2615)</f>
        <v/>
      </c>
      <c r="Q2615" s="117" t="n"/>
      <c r="R2615" s="118" t="n"/>
      <c r="S2615" s="118" t="n"/>
      <c r="T2615" s="119" t="n"/>
      <c r="U2615" s="120" t="n"/>
      <c r="V2615" s="120" t="n"/>
      <c r="W2615" s="121" t="n"/>
      <c r="X2615" s="122" t="n"/>
      <c r="Y2615" s="122" t="n"/>
      <c r="Z2615" s="143" t="n"/>
      <c r="AA2615" s="140" t="n"/>
      <c r="AB2615" s="140" t="n"/>
      <c r="AC2615" s="144" t="n"/>
      <c r="AD2615" s="142" t="n"/>
      <c r="AE2615" s="142" t="n"/>
    </row>
    <row r="2616">
      <c r="B2616" s="85" t="inlineStr">
        <is>
          <t>135M4ZH09L</t>
        </is>
      </c>
      <c r="C2616">
        <f>SUMIF(数量表!D:H,B2616,数量表!H:H)</f>
        <v/>
      </c>
      <c r="D2616" t="n">
        <v>27</v>
      </c>
      <c r="E2616" t="n">
        <v>105</v>
      </c>
      <c r="F2616" s="86" t="n">
        <v>412</v>
      </c>
      <c r="H2616" s="87" t="n">
        <v>1</v>
      </c>
      <c r="I2616" s="214">
        <f>C2616*H2616</f>
        <v/>
      </c>
      <c r="J2616" s="29" t="n"/>
      <c r="K2616" s="96" t="n"/>
      <c r="L2616" s="97" t="n"/>
      <c r="M2616" s="97" t="n"/>
      <c r="N2616" s="98" t="inlineStr">
        <is>
          <t>27×105</t>
        </is>
      </c>
      <c r="O2616" s="99">
        <f>F2616</f>
        <v/>
      </c>
      <c r="P2616" s="99">
        <f>SUM(I2616)</f>
        <v/>
      </c>
      <c r="Q2616" s="117" t="n"/>
      <c r="R2616" s="118" t="n"/>
      <c r="S2616" s="118" t="n"/>
      <c r="T2616" s="119" t="n"/>
      <c r="U2616" s="120" t="n"/>
      <c r="V2616" s="120" t="n"/>
      <c r="W2616" s="121" t="n"/>
      <c r="X2616" s="122" t="n"/>
      <c r="Y2616" s="122" t="n"/>
      <c r="Z2616" s="143" t="n"/>
      <c r="AA2616" s="140" t="n"/>
      <c r="AB2616" s="140" t="n"/>
      <c r="AC2616" s="144" t="n"/>
      <c r="AD2616" s="142" t="n"/>
      <c r="AE2616" s="142" t="n"/>
    </row>
    <row r="2617" ht="15" customHeight="1" thickBot="1">
      <c r="B2617" s="88" t="inlineStr">
        <is>
          <t>135M4ZH09L</t>
        </is>
      </c>
      <c r="C2617" s="89">
        <f>SUMIF(数量表!D:H,B2617,数量表!H:H)</f>
        <v/>
      </c>
      <c r="D2617" s="89" t="n">
        <v>27</v>
      </c>
      <c r="E2617" s="89" t="n">
        <v>105</v>
      </c>
      <c r="F2617" s="90" t="n">
        <v>356</v>
      </c>
      <c r="G2617" s="89" t="n"/>
      <c r="H2617" s="91" t="n">
        <v>1</v>
      </c>
      <c r="I2617" s="213">
        <f>C2617*H2617</f>
        <v/>
      </c>
      <c r="J2617" s="29" t="n"/>
      <c r="K2617" s="96" t="n"/>
      <c r="L2617" s="97" t="n"/>
      <c r="M2617" s="97" t="n"/>
      <c r="N2617" s="98" t="inlineStr">
        <is>
          <t>27×105</t>
        </is>
      </c>
      <c r="O2617" s="99">
        <f>F2617</f>
        <v/>
      </c>
      <c r="P2617" s="99">
        <f>SUM(I2617)</f>
        <v/>
      </c>
      <c r="Q2617" s="117" t="n"/>
      <c r="R2617" s="118" t="n"/>
      <c r="S2617" s="118" t="n"/>
      <c r="T2617" s="119" t="n"/>
      <c r="U2617" s="120" t="n"/>
      <c r="V2617" s="120" t="n"/>
      <c r="W2617" s="121" t="n"/>
      <c r="X2617" s="122" t="n"/>
      <c r="Y2617" s="122" t="n"/>
      <c r="Z2617" s="143" t="n"/>
      <c r="AA2617" s="140" t="n"/>
      <c r="AB2617" s="140" t="n"/>
      <c r="AC2617" s="144" t="n"/>
      <c r="AD2617" s="142" t="n"/>
      <c r="AE2617" s="142" t="n"/>
    </row>
    <row r="2618">
      <c r="B2618" s="79" t="inlineStr">
        <is>
          <t>135M4ZH09R</t>
        </is>
      </c>
      <c r="C2618" s="80">
        <f>SUMIF(数量表!D:H,B2618,数量表!H:H)</f>
        <v/>
      </c>
      <c r="D2618" s="80" t="n">
        <v>27</v>
      </c>
      <c r="E2618" s="80" t="n">
        <v>105</v>
      </c>
      <c r="F2618" s="81" t="n">
        <v>332</v>
      </c>
      <c r="G2618" s="80" t="n"/>
      <c r="H2618" s="82" t="n">
        <v>2</v>
      </c>
      <c r="I2618" s="212">
        <f>C2618*H2618</f>
        <v/>
      </c>
      <c r="J2618" s="29" t="n"/>
      <c r="K2618" s="96" t="n"/>
      <c r="L2618" s="97" t="n"/>
      <c r="M2618" s="97" t="n"/>
      <c r="N2618" s="98" t="inlineStr">
        <is>
          <t>27×105</t>
        </is>
      </c>
      <c r="O2618" s="99">
        <f>F2618</f>
        <v/>
      </c>
      <c r="P2618" s="99">
        <f>SUM(I2618)</f>
        <v/>
      </c>
      <c r="Q2618" s="117" t="n"/>
      <c r="R2618" s="118" t="n"/>
      <c r="S2618" s="118" t="n"/>
      <c r="T2618" s="119" t="n"/>
      <c r="U2618" s="120" t="n"/>
      <c r="V2618" s="120" t="n"/>
      <c r="W2618" s="121" t="n"/>
      <c r="X2618" s="122" t="n"/>
      <c r="Y2618" s="122" t="n"/>
      <c r="Z2618" s="143" t="n"/>
      <c r="AA2618" s="140" t="n"/>
      <c r="AB2618" s="140" t="n"/>
      <c r="AC2618" s="144" t="n"/>
      <c r="AD2618" s="142" t="n"/>
      <c r="AE2618" s="142" t="n"/>
    </row>
    <row r="2619">
      <c r="B2619" s="85" t="inlineStr">
        <is>
          <t>135M4ZH09R</t>
        </is>
      </c>
      <c r="C2619">
        <f>SUMIF(数量表!D:H,B2619,数量表!H:H)</f>
        <v/>
      </c>
      <c r="D2619" t="n">
        <v>27</v>
      </c>
      <c r="E2619" t="n">
        <v>105</v>
      </c>
      <c r="F2619" s="86" t="n">
        <v>412</v>
      </c>
      <c r="H2619" s="87" t="n">
        <v>1</v>
      </c>
      <c r="I2619" s="214">
        <f>C2619*H2619</f>
        <v/>
      </c>
      <c r="J2619" s="29" t="n"/>
      <c r="K2619" s="96" t="n"/>
      <c r="L2619" s="97" t="n"/>
      <c r="M2619" s="97" t="n"/>
      <c r="N2619" s="98" t="inlineStr">
        <is>
          <t>27×105</t>
        </is>
      </c>
      <c r="O2619" s="99">
        <f>F2619</f>
        <v/>
      </c>
      <c r="P2619" s="99">
        <f>SUM(I2619)</f>
        <v/>
      </c>
      <c r="Q2619" s="117" t="n"/>
      <c r="R2619" s="118" t="n"/>
      <c r="S2619" s="118" t="n"/>
      <c r="T2619" s="119" t="n"/>
      <c r="U2619" s="120" t="n"/>
      <c r="V2619" s="120" t="n"/>
      <c r="W2619" s="121" t="n"/>
      <c r="X2619" s="122" t="n"/>
      <c r="Y2619" s="122" t="n"/>
      <c r="Z2619" s="143" t="n"/>
      <c r="AA2619" s="140" t="n"/>
      <c r="AB2619" s="140" t="n"/>
      <c r="AC2619" s="144" t="n"/>
      <c r="AD2619" s="142" t="n"/>
      <c r="AE2619" s="142" t="n"/>
    </row>
    <row r="2620" ht="15" customHeight="1" thickBot="1">
      <c r="B2620" s="88" t="inlineStr">
        <is>
          <t>135M4ZH09R</t>
        </is>
      </c>
      <c r="C2620" s="89">
        <f>SUMIF(数量表!D:H,B2620,数量表!H:H)</f>
        <v/>
      </c>
      <c r="D2620" s="89" t="n">
        <v>27</v>
      </c>
      <c r="E2620" s="89" t="n">
        <v>105</v>
      </c>
      <c r="F2620" s="90" t="n">
        <v>356</v>
      </c>
      <c r="G2620" s="89" t="n"/>
      <c r="H2620" s="91" t="n">
        <v>1</v>
      </c>
      <c r="I2620" s="213">
        <f>C2620*H2620</f>
        <v/>
      </c>
      <c r="J2620" s="29" t="n"/>
      <c r="K2620" s="96" t="n"/>
      <c r="L2620" s="97" t="n"/>
      <c r="M2620" s="97" t="n"/>
      <c r="N2620" s="98" t="inlineStr">
        <is>
          <t>27×105</t>
        </is>
      </c>
      <c r="O2620" s="99">
        <f>F2620</f>
        <v/>
      </c>
      <c r="P2620" s="99">
        <f>SUM(I2620)</f>
        <v/>
      </c>
      <c r="Q2620" s="117" t="n"/>
      <c r="R2620" s="118" t="n"/>
      <c r="S2620" s="118" t="n"/>
      <c r="T2620" s="119" t="n"/>
      <c r="U2620" s="120" t="n"/>
      <c r="V2620" s="120" t="n"/>
      <c r="W2620" s="121" t="n"/>
      <c r="X2620" s="122" t="n"/>
      <c r="Y2620" s="122" t="n"/>
      <c r="Z2620" s="143" t="n"/>
      <c r="AA2620" s="140" t="n"/>
      <c r="AB2620" s="140" t="n"/>
      <c r="AC2620" s="144" t="n"/>
      <c r="AD2620" s="142" t="n"/>
      <c r="AE2620" s="142" t="n"/>
    </row>
    <row r="2621">
      <c r="B2621" s="79" t="inlineStr">
        <is>
          <t>UM</t>
        </is>
      </c>
      <c r="C2621" s="80">
        <f>SUMIF(数量表!D:H,B2621,数量表!H:H)</f>
        <v/>
      </c>
      <c r="D2621" s="80" t="n">
        <v>27</v>
      </c>
      <c r="E2621" s="80" t="n">
        <v>105</v>
      </c>
      <c r="F2621" s="81" t="n">
        <v>331</v>
      </c>
      <c r="G2621" s="80" t="n"/>
      <c r="H2621" s="82" t="n">
        <v>1</v>
      </c>
      <c r="I2621" s="212">
        <f>C2621*H2621</f>
        <v/>
      </c>
      <c r="J2621" s="29" t="n"/>
      <c r="K2621" s="96" t="n"/>
      <c r="L2621" s="97" t="n"/>
      <c r="M2621" s="97" t="n"/>
      <c r="N2621" s="98" t="inlineStr">
        <is>
          <t>27×105</t>
        </is>
      </c>
      <c r="O2621" s="99">
        <f>F2621</f>
        <v/>
      </c>
      <c r="P2621" s="99">
        <f>SUM(I2621)</f>
        <v/>
      </c>
      <c r="Q2621" s="117" t="n"/>
      <c r="R2621" s="118" t="n"/>
      <c r="S2621" s="118" t="n"/>
      <c r="T2621" s="119" t="n"/>
      <c r="U2621" s="120" t="n"/>
      <c r="V2621" s="120" t="n"/>
      <c r="W2621" s="121" t="n"/>
      <c r="X2621" s="122" t="n"/>
      <c r="Y2621" s="122" t="n"/>
      <c r="Z2621" s="143" t="n"/>
      <c r="AA2621" s="140" t="n"/>
      <c r="AB2621" s="140" t="n"/>
      <c r="AC2621" s="144" t="n"/>
      <c r="AD2621" s="142" t="n"/>
      <c r="AE2621" s="142" t="n"/>
    </row>
    <row r="2622">
      <c r="B2622" s="85" t="inlineStr">
        <is>
          <t>UM</t>
        </is>
      </c>
      <c r="C2622">
        <f>SUMIF(数量表!D:H,B2622,数量表!H:H)</f>
        <v/>
      </c>
      <c r="D2622" t="n">
        <v>27</v>
      </c>
      <c r="E2622" t="n">
        <v>105</v>
      </c>
      <c r="F2622" s="86" t="n">
        <v>800</v>
      </c>
      <c r="H2622" s="87" t="n">
        <v>2</v>
      </c>
      <c r="I2622" s="214">
        <f>C2622*H2622</f>
        <v/>
      </c>
      <c r="J2622" s="29" t="n"/>
      <c r="K2622" s="96" t="n"/>
      <c r="L2622" s="97" t="n"/>
      <c r="M2622" s="97" t="n"/>
      <c r="N2622" s="98" t="inlineStr">
        <is>
          <t>27×105</t>
        </is>
      </c>
      <c r="O2622" s="99">
        <f>F2622</f>
        <v/>
      </c>
      <c r="P2622" s="99">
        <f>SUM(I2622)</f>
        <v/>
      </c>
      <c r="Q2622" s="117" t="n"/>
      <c r="R2622" s="118" t="n"/>
      <c r="S2622" s="118" t="n"/>
      <c r="T2622" s="119" t="n"/>
      <c r="U2622" s="120" t="n"/>
      <c r="V2622" s="120" t="n"/>
      <c r="W2622" s="121" t="n"/>
      <c r="X2622" s="122" t="n"/>
      <c r="Y2622" s="122" t="n"/>
      <c r="Z2622" s="143" t="n"/>
      <c r="AA2622" s="140" t="n"/>
      <c r="AB2622" s="140" t="n"/>
      <c r="AC2622" s="144" t="n"/>
      <c r="AD2622" s="142" t="n"/>
      <c r="AE2622" s="142" t="n"/>
    </row>
    <row r="2623">
      <c r="B2623" s="85" t="inlineStr">
        <is>
          <t>UM</t>
        </is>
      </c>
      <c r="C2623">
        <f>SUMIF(数量表!D:H,B2623,数量表!H:H)</f>
        <v/>
      </c>
      <c r="D2623" t="n">
        <v>27</v>
      </c>
      <c r="E2623" t="n">
        <v>105</v>
      </c>
      <c r="F2623" s="86" t="n">
        <v>1881</v>
      </c>
      <c r="H2623" s="87" t="n">
        <v>2</v>
      </c>
      <c r="I2623" s="214">
        <f>C2623*H2623</f>
        <v/>
      </c>
      <c r="J2623" s="29" t="n"/>
      <c r="K2623" s="96" t="n"/>
      <c r="L2623" s="97" t="n"/>
      <c r="M2623" s="97" t="n"/>
      <c r="N2623" s="98" t="inlineStr">
        <is>
          <t>27×105</t>
        </is>
      </c>
      <c r="O2623" s="99">
        <f>F2623</f>
        <v/>
      </c>
      <c r="P2623" s="99">
        <f>SUM(I2623)</f>
        <v/>
      </c>
      <c r="Q2623" s="117" t="n"/>
      <c r="R2623" s="118" t="n"/>
      <c r="S2623" s="118" t="n"/>
      <c r="T2623" s="119" t="n"/>
      <c r="U2623" s="120" t="n"/>
      <c r="V2623" s="120" t="n"/>
      <c r="W2623" s="121" t="n"/>
      <c r="X2623" s="122" t="n"/>
      <c r="Y2623" s="122" t="n"/>
      <c r="Z2623" s="143" t="n"/>
      <c r="AA2623" s="140" t="n"/>
      <c r="AB2623" s="140" t="n"/>
      <c r="AC2623" s="144" t="n"/>
      <c r="AD2623" s="142" t="n"/>
      <c r="AE2623" s="142" t="n"/>
    </row>
    <row r="2624" ht="15" customHeight="1" thickBot="1">
      <c r="B2624" s="88" t="inlineStr">
        <is>
          <t>UM</t>
        </is>
      </c>
      <c r="C2624" s="89">
        <f>SUMIF(数量表!D:H,B2624,数量表!H:H)</f>
        <v/>
      </c>
      <c r="D2624" s="89" t="n">
        <v>27</v>
      </c>
      <c r="E2624" s="89" t="n">
        <v>105</v>
      </c>
      <c r="F2624" s="90" t="n">
        <v>282</v>
      </c>
      <c r="G2624" s="89" t="n"/>
      <c r="H2624" s="91" t="n">
        <v>1</v>
      </c>
      <c r="I2624" s="213">
        <f>C2624*H2624</f>
        <v/>
      </c>
      <c r="J2624" s="29" t="n"/>
      <c r="K2624" s="96" t="n"/>
      <c r="L2624" s="97" t="n"/>
      <c r="M2624" s="97" t="n"/>
      <c r="N2624" s="98" t="inlineStr">
        <is>
          <t>27×105</t>
        </is>
      </c>
      <c r="O2624" s="99">
        <f>F2624</f>
        <v/>
      </c>
      <c r="P2624" s="99">
        <f>SUM(I2624)</f>
        <v/>
      </c>
      <c r="Q2624" s="117" t="n"/>
      <c r="R2624" s="118" t="n"/>
      <c r="S2624" s="118" t="n"/>
      <c r="T2624" s="119" t="n"/>
      <c r="U2624" s="120" t="n"/>
      <c r="V2624" s="120" t="n"/>
      <c r="W2624" s="121" t="n"/>
      <c r="X2624" s="122" t="n"/>
      <c r="Y2624" s="122" t="n"/>
      <c r="Z2624" s="143" t="n"/>
      <c r="AA2624" s="140" t="n"/>
      <c r="AB2624" s="140" t="n"/>
      <c r="AC2624" s="144" t="n"/>
      <c r="AD2624" s="142" t="n"/>
      <c r="AE2624" s="142" t="n"/>
    </row>
    <row r="2625">
      <c r="B2625" s="79" t="inlineStr">
        <is>
          <t>UM-L</t>
        </is>
      </c>
      <c r="C2625" s="80">
        <f>SUMIF(数量表!D:H,B2625,数量表!H:H)</f>
        <v/>
      </c>
      <c r="D2625" s="80" t="n">
        <v>27</v>
      </c>
      <c r="E2625" s="80" t="n">
        <v>105</v>
      </c>
      <c r="F2625" s="81" t="n">
        <v>331</v>
      </c>
      <c r="G2625" s="80" t="n"/>
      <c r="H2625" s="82" t="n">
        <v>1</v>
      </c>
      <c r="I2625" s="212">
        <f>C2625*H2625</f>
        <v/>
      </c>
      <c r="J2625" s="29" t="n"/>
      <c r="K2625" s="96" t="n"/>
      <c r="L2625" s="97" t="n"/>
      <c r="M2625" s="97" t="n"/>
      <c r="N2625" s="98" t="inlineStr">
        <is>
          <t>27×105</t>
        </is>
      </c>
      <c r="O2625" s="99">
        <f>F2625</f>
        <v/>
      </c>
      <c r="P2625" s="99">
        <f>SUM(I2625)</f>
        <v/>
      </c>
      <c r="Q2625" s="117" t="n"/>
      <c r="R2625" s="118" t="n"/>
      <c r="S2625" s="118" t="n"/>
      <c r="T2625" s="119" t="n"/>
      <c r="U2625" s="120" t="n"/>
      <c r="V2625" s="120" t="n"/>
      <c r="W2625" s="121" t="n"/>
      <c r="X2625" s="122" t="n"/>
      <c r="Y2625" s="122" t="n"/>
      <c r="Z2625" s="143" t="n"/>
      <c r="AA2625" s="140" t="n"/>
      <c r="AB2625" s="140" t="n"/>
      <c r="AC2625" s="144" t="n"/>
      <c r="AD2625" s="142" t="n"/>
      <c r="AE2625" s="142" t="n"/>
    </row>
    <row r="2626">
      <c r="B2626" s="85" t="inlineStr">
        <is>
          <t>UM-L</t>
        </is>
      </c>
      <c r="C2626">
        <f>SUMIF(数量表!D:H,B2626,数量表!H:H)</f>
        <v/>
      </c>
      <c r="D2626" t="n">
        <v>27</v>
      </c>
      <c r="E2626" t="n">
        <v>105</v>
      </c>
      <c r="F2626" s="86" t="n">
        <v>800</v>
      </c>
      <c r="H2626" s="87" t="n">
        <v>2</v>
      </c>
      <c r="I2626" s="214">
        <f>C2626*H2626</f>
        <v/>
      </c>
      <c r="J2626" s="29" t="n"/>
      <c r="K2626" s="96" t="n"/>
      <c r="L2626" s="97" t="n"/>
      <c r="M2626" s="97" t="n"/>
      <c r="N2626" s="98" t="inlineStr">
        <is>
          <t>27×105</t>
        </is>
      </c>
      <c r="O2626" s="99">
        <f>F2626</f>
        <v/>
      </c>
      <c r="P2626" s="99">
        <f>SUM(I2626)</f>
        <v/>
      </c>
      <c r="Q2626" s="117" t="n"/>
      <c r="R2626" s="118" t="n"/>
      <c r="S2626" s="118" t="n"/>
      <c r="T2626" s="119" t="n"/>
      <c r="U2626" s="120" t="n"/>
      <c r="V2626" s="120" t="n"/>
      <c r="W2626" s="121" t="n"/>
      <c r="X2626" s="122" t="n"/>
      <c r="Y2626" s="122" t="n"/>
      <c r="Z2626" s="143" t="n"/>
      <c r="AA2626" s="140" t="n"/>
      <c r="AB2626" s="140" t="n"/>
      <c r="AC2626" s="144" t="n"/>
      <c r="AD2626" s="142" t="n"/>
      <c r="AE2626" s="142" t="n"/>
    </row>
    <row r="2627">
      <c r="B2627" s="85" t="inlineStr">
        <is>
          <t>UM-L</t>
        </is>
      </c>
      <c r="C2627">
        <f>SUMIF(数量表!D:H,B2627,数量表!H:H)</f>
        <v/>
      </c>
      <c r="D2627" t="n">
        <v>27</v>
      </c>
      <c r="E2627" t="n">
        <v>105</v>
      </c>
      <c r="F2627" s="86" t="n">
        <v>1881</v>
      </c>
      <c r="H2627" s="87" t="n">
        <v>2</v>
      </c>
      <c r="I2627" s="214">
        <f>C2627*H2627</f>
        <v/>
      </c>
      <c r="J2627" s="29" t="n"/>
      <c r="K2627" s="96" t="n"/>
      <c r="L2627" s="97" t="n"/>
      <c r="M2627" s="97" t="n"/>
      <c r="N2627" s="98" t="inlineStr">
        <is>
          <t>27×105</t>
        </is>
      </c>
      <c r="O2627" s="99">
        <f>F2627</f>
        <v/>
      </c>
      <c r="P2627" s="99">
        <f>SUM(I2627)</f>
        <v/>
      </c>
      <c r="Q2627" s="117" t="n"/>
      <c r="R2627" s="118" t="n"/>
      <c r="S2627" s="118" t="n"/>
      <c r="T2627" s="119" t="n"/>
      <c r="U2627" s="120" t="n"/>
      <c r="V2627" s="120" t="n"/>
      <c r="W2627" s="121" t="n"/>
      <c r="X2627" s="122" t="n"/>
      <c r="Y2627" s="122" t="n"/>
      <c r="Z2627" s="143" t="n"/>
      <c r="AA2627" s="140" t="n"/>
      <c r="AB2627" s="140" t="n"/>
      <c r="AC2627" s="144" t="n"/>
      <c r="AD2627" s="142" t="n"/>
      <c r="AE2627" s="142" t="n"/>
    </row>
    <row r="2628" ht="15" customHeight="1" thickBot="1">
      <c r="B2628" s="88" t="inlineStr">
        <is>
          <t>UM-L</t>
        </is>
      </c>
      <c r="C2628" s="89">
        <f>SUMIF(数量表!D:H,B2628,数量表!H:H)</f>
        <v/>
      </c>
      <c r="D2628" s="89" t="n">
        <v>27</v>
      </c>
      <c r="E2628" s="89" t="n">
        <v>105</v>
      </c>
      <c r="F2628" s="90" t="n">
        <v>282</v>
      </c>
      <c r="G2628" s="89" t="n"/>
      <c r="H2628" s="91" t="n">
        <v>1</v>
      </c>
      <c r="I2628" s="213">
        <f>C2628*H2628</f>
        <v/>
      </c>
      <c r="J2628" s="29" t="n"/>
      <c r="K2628" s="96" t="n"/>
      <c r="L2628" s="97" t="n"/>
      <c r="M2628" s="97" t="n"/>
      <c r="N2628" s="98" t="inlineStr">
        <is>
          <t>27×105</t>
        </is>
      </c>
      <c r="O2628" s="99">
        <f>F2628</f>
        <v/>
      </c>
      <c r="P2628" s="99">
        <f>SUM(I2628)</f>
        <v/>
      </c>
      <c r="Q2628" s="117" t="n"/>
      <c r="R2628" s="118" t="n"/>
      <c r="S2628" s="118" t="n"/>
      <c r="T2628" s="119" t="n"/>
      <c r="U2628" s="120" t="n"/>
      <c r="V2628" s="120" t="n"/>
      <c r="W2628" s="121" t="n"/>
      <c r="X2628" s="122" t="n"/>
      <c r="Y2628" s="122" t="n"/>
      <c r="Z2628" s="143" t="n"/>
      <c r="AA2628" s="140" t="n"/>
      <c r="AB2628" s="140" t="n"/>
      <c r="AC2628" s="144" t="n"/>
      <c r="AD2628" s="142" t="n"/>
      <c r="AE2628" s="142" t="n"/>
    </row>
    <row r="2629">
      <c r="B2629" s="79" t="inlineStr">
        <is>
          <t>UM-R</t>
        </is>
      </c>
      <c r="C2629" s="80">
        <f>SUMIF(数量表!D:H,B2629,数量表!H:H)</f>
        <v/>
      </c>
      <c r="D2629" s="80" t="n">
        <v>27</v>
      </c>
      <c r="E2629" s="80" t="n">
        <v>105</v>
      </c>
      <c r="F2629" s="81" t="n">
        <v>331</v>
      </c>
      <c r="G2629" s="80" t="n"/>
      <c r="H2629" s="82" t="n">
        <v>1</v>
      </c>
      <c r="I2629" s="212">
        <f>C2629*H2629</f>
        <v/>
      </c>
      <c r="J2629" s="29" t="n"/>
      <c r="K2629" s="96" t="n"/>
      <c r="L2629" s="97" t="n"/>
      <c r="M2629" s="97" t="n"/>
      <c r="N2629" s="98" t="inlineStr">
        <is>
          <t>27×105</t>
        </is>
      </c>
      <c r="O2629" s="99">
        <f>F2629</f>
        <v/>
      </c>
      <c r="P2629" s="99">
        <f>SUM(I2629)</f>
        <v/>
      </c>
      <c r="Q2629" s="117" t="n"/>
      <c r="R2629" s="118" t="n"/>
      <c r="S2629" s="118" t="n"/>
      <c r="T2629" s="119" t="n"/>
      <c r="U2629" s="120" t="n"/>
      <c r="V2629" s="120" t="n"/>
      <c r="W2629" s="121" t="n"/>
      <c r="X2629" s="122" t="n"/>
      <c r="Y2629" s="122" t="n"/>
      <c r="Z2629" s="143" t="n"/>
      <c r="AA2629" s="140" t="n"/>
      <c r="AB2629" s="140" t="n"/>
      <c r="AC2629" s="144" t="n"/>
      <c r="AD2629" s="142" t="n"/>
      <c r="AE2629" s="142" t="n"/>
    </row>
    <row r="2630">
      <c r="B2630" s="85" t="inlineStr">
        <is>
          <t>UM-R</t>
        </is>
      </c>
      <c r="C2630">
        <f>SUMIF(数量表!D:H,B2630,数量表!H:H)</f>
        <v/>
      </c>
      <c r="D2630" t="n">
        <v>27</v>
      </c>
      <c r="E2630" t="n">
        <v>105</v>
      </c>
      <c r="F2630" s="86" t="n">
        <v>800</v>
      </c>
      <c r="H2630" s="87" t="n">
        <v>2</v>
      </c>
      <c r="I2630" s="214">
        <f>C2630*H2630</f>
        <v/>
      </c>
      <c r="J2630" s="29" t="n"/>
      <c r="K2630" s="96" t="n"/>
      <c r="L2630" s="97" t="n"/>
      <c r="M2630" s="97" t="n"/>
      <c r="N2630" s="98" t="inlineStr">
        <is>
          <t>27×105</t>
        </is>
      </c>
      <c r="O2630" s="99">
        <f>F2630</f>
        <v/>
      </c>
      <c r="P2630" s="99">
        <f>SUM(I2630)</f>
        <v/>
      </c>
      <c r="Q2630" s="117" t="n"/>
      <c r="R2630" s="118" t="n"/>
      <c r="S2630" s="118" t="n"/>
      <c r="T2630" s="119" t="n"/>
      <c r="U2630" s="120" t="n"/>
      <c r="V2630" s="120" t="n"/>
      <c r="W2630" s="121" t="n"/>
      <c r="X2630" s="122" t="n"/>
      <c r="Y2630" s="122" t="n"/>
      <c r="Z2630" s="143" t="n"/>
      <c r="AA2630" s="140" t="n"/>
      <c r="AB2630" s="140" t="n"/>
      <c r="AC2630" s="144" t="n"/>
      <c r="AD2630" s="142" t="n"/>
      <c r="AE2630" s="142" t="n"/>
    </row>
    <row r="2631">
      <c r="B2631" s="85" t="inlineStr">
        <is>
          <t>UM-R</t>
        </is>
      </c>
      <c r="C2631">
        <f>SUMIF(数量表!D:H,B2631,数量表!H:H)</f>
        <v/>
      </c>
      <c r="D2631" t="n">
        <v>27</v>
      </c>
      <c r="E2631" t="n">
        <v>105</v>
      </c>
      <c r="F2631" s="86" t="n">
        <v>1881</v>
      </c>
      <c r="H2631" s="87" t="n">
        <v>2</v>
      </c>
      <c r="I2631" s="214">
        <f>C2631*H2631</f>
        <v/>
      </c>
      <c r="J2631" s="29" t="n"/>
      <c r="K2631" s="96" t="n"/>
      <c r="L2631" s="97" t="n"/>
      <c r="M2631" s="97" t="n"/>
      <c r="N2631" s="98" t="inlineStr">
        <is>
          <t>27×105</t>
        </is>
      </c>
      <c r="O2631" s="99">
        <f>F2631</f>
        <v/>
      </c>
      <c r="P2631" s="99">
        <f>SUM(I2631)</f>
        <v/>
      </c>
      <c r="Q2631" s="117" t="n"/>
      <c r="R2631" s="118" t="n"/>
      <c r="S2631" s="118" t="n"/>
      <c r="T2631" s="119" t="n"/>
      <c r="U2631" s="120" t="n"/>
      <c r="V2631" s="120" t="n"/>
      <c r="W2631" s="121" t="n"/>
      <c r="X2631" s="122" t="n"/>
      <c r="Y2631" s="122" t="n"/>
      <c r="Z2631" s="143" t="n"/>
      <c r="AA2631" s="140" t="n"/>
      <c r="AB2631" s="140" t="n"/>
      <c r="AC2631" s="144" t="n"/>
      <c r="AD2631" s="142" t="n"/>
      <c r="AE2631" s="142" t="n"/>
    </row>
    <row r="2632" ht="15" customHeight="1" thickBot="1">
      <c r="B2632" s="88" t="inlineStr">
        <is>
          <t>UM-R</t>
        </is>
      </c>
      <c r="C2632" s="89">
        <f>SUMIF(数量表!D:H,B2632,数量表!H:H)</f>
        <v/>
      </c>
      <c r="D2632" s="89" t="n">
        <v>27</v>
      </c>
      <c r="E2632" s="89" t="n">
        <v>105</v>
      </c>
      <c r="F2632" s="90" t="n">
        <v>282</v>
      </c>
      <c r="G2632" s="89" t="n"/>
      <c r="H2632" s="91" t="n">
        <v>1</v>
      </c>
      <c r="I2632" s="213">
        <f>C2632*H2632</f>
        <v/>
      </c>
      <c r="J2632" s="29" t="n"/>
      <c r="K2632" s="96" t="n"/>
      <c r="L2632" s="97" t="n"/>
      <c r="M2632" s="97" t="n"/>
      <c r="N2632" s="98" t="inlineStr">
        <is>
          <t>27×105</t>
        </is>
      </c>
      <c r="O2632" s="99">
        <f>F2632</f>
        <v/>
      </c>
      <c r="P2632" s="99">
        <f>SUM(I2632)</f>
        <v/>
      </c>
      <c r="Q2632" s="117" t="n"/>
      <c r="R2632" s="118" t="n"/>
      <c r="S2632" s="118" t="n"/>
      <c r="T2632" s="119" t="n"/>
      <c r="U2632" s="120" t="n"/>
      <c r="V2632" s="120" t="n"/>
      <c r="W2632" s="121" t="n"/>
      <c r="X2632" s="122" t="n"/>
      <c r="Y2632" s="122" t="n"/>
      <c r="Z2632" s="143" t="n"/>
      <c r="AA2632" s="140" t="n"/>
      <c r="AB2632" s="140" t="n"/>
      <c r="AC2632" s="144" t="n"/>
      <c r="AD2632" s="142" t="n"/>
      <c r="AE2632" s="142" t="n"/>
    </row>
    <row r="2633">
      <c r="B2633" s="79" t="inlineStr">
        <is>
          <t>UML</t>
        </is>
      </c>
      <c r="C2633" s="80">
        <f>SUMIF(数量表!D:H,B2633,数量表!H:H)</f>
        <v/>
      </c>
      <c r="D2633" s="80" t="n">
        <v>27</v>
      </c>
      <c r="E2633" s="80" t="n">
        <v>105</v>
      </c>
      <c r="F2633" s="81" t="n">
        <v>331</v>
      </c>
      <c r="G2633" s="80" t="n"/>
      <c r="H2633" s="82" t="n">
        <v>1</v>
      </c>
      <c r="I2633" s="212">
        <f>C2633*H2633</f>
        <v/>
      </c>
      <c r="J2633" s="29" t="n"/>
      <c r="K2633" s="96" t="n"/>
      <c r="L2633" s="97" t="n"/>
      <c r="M2633" s="97" t="n"/>
      <c r="N2633" s="98" t="inlineStr">
        <is>
          <t>27×105</t>
        </is>
      </c>
      <c r="O2633" s="99">
        <f>F2633</f>
        <v/>
      </c>
      <c r="P2633" s="99">
        <f>SUM(I2633)</f>
        <v/>
      </c>
      <c r="Q2633" s="117" t="n"/>
      <c r="R2633" s="118" t="n"/>
      <c r="S2633" s="118" t="n"/>
      <c r="T2633" s="119" t="n"/>
      <c r="U2633" s="120" t="n"/>
      <c r="V2633" s="120" t="n"/>
      <c r="W2633" s="121" t="n"/>
      <c r="X2633" s="122" t="n"/>
      <c r="Y2633" s="122" t="n"/>
      <c r="Z2633" s="143" t="n"/>
      <c r="AA2633" s="140" t="n"/>
      <c r="AB2633" s="140" t="n"/>
      <c r="AC2633" s="144" t="n"/>
      <c r="AD2633" s="142" t="n"/>
      <c r="AE2633" s="142" t="n"/>
    </row>
    <row r="2634">
      <c r="B2634" s="85" t="inlineStr">
        <is>
          <t>UML</t>
        </is>
      </c>
      <c r="C2634">
        <f>SUMIF(数量表!D:H,B2634,数量表!H:H)</f>
        <v/>
      </c>
      <c r="D2634" t="n">
        <v>27</v>
      </c>
      <c r="E2634" t="n">
        <v>105</v>
      </c>
      <c r="F2634" s="86" t="n">
        <v>760</v>
      </c>
      <c r="H2634" s="87" t="n">
        <v>2</v>
      </c>
      <c r="I2634" s="214">
        <f>C2634*H2634</f>
        <v/>
      </c>
      <c r="J2634" s="29" t="n"/>
      <c r="K2634" s="96" t="n"/>
      <c r="L2634" s="97" t="n"/>
      <c r="M2634" s="97" t="n"/>
      <c r="N2634" s="98" t="inlineStr">
        <is>
          <t>27×105</t>
        </is>
      </c>
      <c r="O2634" s="99">
        <f>F2634</f>
        <v/>
      </c>
      <c r="P2634" s="99">
        <f>SUM(I2634)</f>
        <v/>
      </c>
      <c r="Q2634" s="117" t="n"/>
      <c r="R2634" s="118" t="n"/>
      <c r="S2634" s="118" t="n"/>
      <c r="T2634" s="119" t="n"/>
      <c r="U2634" s="120" t="n"/>
      <c r="V2634" s="120" t="n"/>
      <c r="W2634" s="121" t="n"/>
      <c r="X2634" s="122" t="n"/>
      <c r="Y2634" s="122" t="n"/>
      <c r="Z2634" s="143" t="n"/>
      <c r="AA2634" s="140" t="n"/>
      <c r="AB2634" s="140" t="n"/>
      <c r="AC2634" s="144" t="n"/>
      <c r="AD2634" s="142" t="n"/>
      <c r="AE2634" s="142" t="n"/>
    </row>
    <row r="2635">
      <c r="B2635" s="85" t="inlineStr">
        <is>
          <t>UML</t>
        </is>
      </c>
      <c r="C2635">
        <f>SUMIF(数量表!D:H,B2635,数量表!H:H)</f>
        <v/>
      </c>
      <c r="D2635" t="n">
        <v>27</v>
      </c>
      <c r="E2635" t="n">
        <v>105</v>
      </c>
      <c r="F2635" s="86" t="n">
        <v>1881</v>
      </c>
      <c r="H2635" s="87" t="n">
        <v>2</v>
      </c>
      <c r="I2635" s="214">
        <f>C2635*H2635</f>
        <v/>
      </c>
      <c r="J2635" s="29" t="n"/>
      <c r="K2635" s="96" t="n"/>
      <c r="L2635" s="97" t="n"/>
      <c r="M2635" s="97" t="n"/>
      <c r="N2635" s="98" t="inlineStr">
        <is>
          <t>27×105</t>
        </is>
      </c>
      <c r="O2635" s="99">
        <f>F2635</f>
        <v/>
      </c>
      <c r="P2635" s="99">
        <f>SUM(I2635)</f>
        <v/>
      </c>
      <c r="Q2635" s="117" t="n"/>
      <c r="R2635" s="118" t="n"/>
      <c r="S2635" s="118" t="n"/>
      <c r="T2635" s="119" t="n"/>
      <c r="U2635" s="120" t="n"/>
      <c r="V2635" s="120" t="n"/>
      <c r="W2635" s="121" t="n"/>
      <c r="X2635" s="122" t="n"/>
      <c r="Y2635" s="122" t="n"/>
      <c r="Z2635" s="143" t="n"/>
      <c r="AA2635" s="140" t="n"/>
      <c r="AB2635" s="140" t="n"/>
      <c r="AC2635" s="144" t="n"/>
      <c r="AD2635" s="142" t="n"/>
      <c r="AE2635" s="142" t="n"/>
    </row>
    <row r="2636">
      <c r="B2636" s="85" t="inlineStr">
        <is>
          <t>UML</t>
        </is>
      </c>
      <c r="C2636">
        <f>SUMIF(数量表!D:H,B2636,数量表!H:H)</f>
        <v/>
      </c>
      <c r="D2636" t="n">
        <v>27</v>
      </c>
      <c r="E2636" t="n">
        <v>105</v>
      </c>
      <c r="F2636" s="86" t="n">
        <v>282</v>
      </c>
      <c r="H2636" s="87" t="n">
        <v>1</v>
      </c>
      <c r="I2636" s="214">
        <f>C2636*H2636</f>
        <v/>
      </c>
      <c r="J2636" s="29" t="n"/>
      <c r="K2636" s="96" t="n"/>
      <c r="L2636" s="97" t="n"/>
      <c r="M2636" s="97" t="n"/>
      <c r="N2636" s="98" t="inlineStr">
        <is>
          <t>27×105</t>
        </is>
      </c>
      <c r="O2636" s="99">
        <f>F2636</f>
        <v/>
      </c>
      <c r="P2636" s="99">
        <f>SUM(I2636)</f>
        <v/>
      </c>
      <c r="Q2636" s="117" t="n"/>
      <c r="R2636" s="118" t="n"/>
      <c r="S2636" s="118" t="n"/>
      <c r="T2636" s="119" t="n"/>
      <c r="U2636" s="120" t="n"/>
      <c r="V2636" s="120" t="n"/>
      <c r="W2636" s="121" t="n"/>
      <c r="X2636" s="122" t="n"/>
      <c r="Y2636" s="122" t="n"/>
      <c r="Z2636" s="143" t="n"/>
      <c r="AA2636" s="140" t="n"/>
      <c r="AB2636" s="140" t="n"/>
      <c r="AC2636" s="144" t="n"/>
      <c r="AD2636" s="142" t="n"/>
      <c r="AE2636" s="142" t="n"/>
    </row>
    <row r="2637" ht="15" customHeight="1" thickBot="1">
      <c r="B2637" s="88" t="inlineStr">
        <is>
          <t>UML</t>
        </is>
      </c>
      <c r="C2637" s="89">
        <f>SUMIF(数量表!D:H,B2637,数量表!H:H)</f>
        <v/>
      </c>
      <c r="D2637" s="89" t="n">
        <v>27</v>
      </c>
      <c r="E2637" s="89" t="n">
        <v>105</v>
      </c>
      <c r="F2637" s="90" t="n">
        <v>2548</v>
      </c>
      <c r="G2637" s="89" t="n"/>
      <c r="H2637" s="91" t="n">
        <v>1</v>
      </c>
      <c r="I2637" s="213">
        <f>C2637*H2637</f>
        <v/>
      </c>
      <c r="J2637" s="29" t="n"/>
      <c r="K2637" s="96" t="n"/>
      <c r="L2637" s="97" t="n"/>
      <c r="M2637" s="97" t="n"/>
      <c r="N2637" s="98" t="inlineStr">
        <is>
          <t>27×105</t>
        </is>
      </c>
      <c r="O2637" s="99">
        <f>F2637</f>
        <v/>
      </c>
      <c r="P2637" s="99">
        <f>SUM(I2637)</f>
        <v/>
      </c>
      <c r="Q2637" s="117" t="n"/>
      <c r="R2637" s="118" t="n"/>
      <c r="S2637" s="118" t="n"/>
      <c r="T2637" s="119" t="n"/>
      <c r="U2637" s="120" t="n"/>
      <c r="V2637" s="120" t="n"/>
      <c r="W2637" s="121" t="n"/>
      <c r="X2637" s="122" t="n"/>
      <c r="Y2637" s="122" t="n"/>
      <c r="Z2637" s="143" t="n"/>
      <c r="AA2637" s="140" t="n"/>
      <c r="AB2637" s="140" t="n"/>
      <c r="AC2637" s="144" t="n"/>
      <c r="AD2637" s="142" t="n"/>
      <c r="AE2637" s="142" t="n"/>
    </row>
    <row r="2638">
      <c r="B2638" s="79" t="inlineStr">
        <is>
          <t>UMR</t>
        </is>
      </c>
      <c r="C2638" s="80">
        <f>SUMIF(数量表!D:H,B2638,数量表!H:H)</f>
        <v/>
      </c>
      <c r="D2638" s="80" t="n">
        <v>27</v>
      </c>
      <c r="E2638" s="80" t="n">
        <v>105</v>
      </c>
      <c r="F2638" s="81" t="n">
        <v>331</v>
      </c>
      <c r="G2638" s="80" t="n"/>
      <c r="H2638" s="82" t="n">
        <v>1</v>
      </c>
      <c r="I2638" s="212">
        <f>C2638*H2638</f>
        <v/>
      </c>
      <c r="J2638" s="29" t="n"/>
      <c r="K2638" s="96" t="n"/>
      <c r="L2638" s="97" t="n"/>
      <c r="M2638" s="97" t="n"/>
      <c r="N2638" s="98" t="inlineStr">
        <is>
          <t>27×105</t>
        </is>
      </c>
      <c r="O2638" s="99">
        <f>F2638</f>
        <v/>
      </c>
      <c r="P2638" s="99">
        <f>SUM(I2638)</f>
        <v/>
      </c>
      <c r="Q2638" s="117" t="n"/>
      <c r="R2638" s="118" t="n"/>
      <c r="S2638" s="118" t="n"/>
      <c r="T2638" s="119" t="n"/>
      <c r="U2638" s="120" t="n"/>
      <c r="V2638" s="120" t="n"/>
      <c r="W2638" s="121" t="n"/>
      <c r="X2638" s="122" t="n"/>
      <c r="Y2638" s="122" t="n"/>
      <c r="Z2638" s="143" t="n"/>
      <c r="AA2638" s="140" t="n"/>
      <c r="AB2638" s="140" t="n"/>
      <c r="AC2638" s="144" t="n"/>
      <c r="AD2638" s="142" t="n"/>
      <c r="AE2638" s="142" t="n"/>
    </row>
    <row r="2639">
      <c r="B2639" s="85" t="inlineStr">
        <is>
          <t>UMR</t>
        </is>
      </c>
      <c r="C2639">
        <f>SUMIF(数量表!D:H,B2639,数量表!H:H)</f>
        <v/>
      </c>
      <c r="D2639" t="n">
        <v>27</v>
      </c>
      <c r="E2639" t="n">
        <v>105</v>
      </c>
      <c r="F2639" s="86" t="n">
        <v>760</v>
      </c>
      <c r="H2639" s="87" t="n">
        <v>2</v>
      </c>
      <c r="I2639" s="214">
        <f>C2639*H2639</f>
        <v/>
      </c>
      <c r="J2639" s="29" t="n"/>
      <c r="K2639" s="96" t="n"/>
      <c r="L2639" s="97" t="n"/>
      <c r="M2639" s="97" t="n"/>
      <c r="N2639" s="98" t="inlineStr">
        <is>
          <t>27×105</t>
        </is>
      </c>
      <c r="O2639" s="99">
        <f>F2639</f>
        <v/>
      </c>
      <c r="P2639" s="99">
        <f>SUM(I2639)</f>
        <v/>
      </c>
      <c r="Q2639" s="117" t="n"/>
      <c r="R2639" s="118" t="n"/>
      <c r="S2639" s="118" t="n"/>
      <c r="T2639" s="119" t="n"/>
      <c r="U2639" s="120" t="n"/>
      <c r="V2639" s="120" t="n"/>
      <c r="W2639" s="121" t="n"/>
      <c r="X2639" s="122" t="n"/>
      <c r="Y2639" s="122" t="n"/>
      <c r="Z2639" s="143" t="n"/>
      <c r="AA2639" s="140" t="n"/>
      <c r="AB2639" s="140" t="n"/>
      <c r="AC2639" s="144" t="n"/>
      <c r="AD2639" s="142" t="n"/>
      <c r="AE2639" s="142" t="n"/>
    </row>
    <row r="2640">
      <c r="B2640" s="85" t="inlineStr">
        <is>
          <t>UMR</t>
        </is>
      </c>
      <c r="C2640">
        <f>SUMIF(数量表!D:H,B2640,数量表!H:H)</f>
        <v/>
      </c>
      <c r="D2640" t="n">
        <v>27</v>
      </c>
      <c r="E2640" t="n">
        <v>105</v>
      </c>
      <c r="F2640" s="86" t="n">
        <v>1881</v>
      </c>
      <c r="H2640" s="87" t="n">
        <v>2</v>
      </c>
      <c r="I2640" s="214">
        <f>C2640*H2640</f>
        <v/>
      </c>
      <c r="J2640" s="29" t="n"/>
      <c r="K2640" s="96" t="n"/>
      <c r="L2640" s="97" t="n"/>
      <c r="M2640" s="97" t="n"/>
      <c r="N2640" s="98" t="inlineStr">
        <is>
          <t>27×105</t>
        </is>
      </c>
      <c r="O2640" s="99">
        <f>F2640</f>
        <v/>
      </c>
      <c r="P2640" s="99">
        <f>SUM(I2640)</f>
        <v/>
      </c>
      <c r="Q2640" s="117" t="n"/>
      <c r="R2640" s="118" t="n"/>
      <c r="S2640" s="118" t="n"/>
      <c r="T2640" s="119" t="n"/>
      <c r="U2640" s="120" t="n"/>
      <c r="V2640" s="120" t="n"/>
      <c r="W2640" s="121" t="n"/>
      <c r="X2640" s="122" t="n"/>
      <c r="Y2640" s="122" t="n"/>
      <c r="Z2640" s="143" t="n"/>
      <c r="AA2640" s="140" t="n"/>
      <c r="AB2640" s="140" t="n"/>
      <c r="AC2640" s="144" t="n"/>
      <c r="AD2640" s="142" t="n"/>
      <c r="AE2640" s="142" t="n"/>
    </row>
    <row r="2641">
      <c r="B2641" s="85" t="inlineStr">
        <is>
          <t>UMR</t>
        </is>
      </c>
      <c r="C2641">
        <f>SUMIF(数量表!D:H,B2641,数量表!H:H)</f>
        <v/>
      </c>
      <c r="D2641" t="n">
        <v>27</v>
      </c>
      <c r="E2641" t="n">
        <v>105</v>
      </c>
      <c r="F2641" s="86" t="n">
        <v>282</v>
      </c>
      <c r="H2641" s="87" t="n">
        <v>1</v>
      </c>
      <c r="I2641" s="214">
        <f>C2641*H2641</f>
        <v/>
      </c>
      <c r="J2641" s="29" t="n"/>
      <c r="K2641" s="96" t="n"/>
      <c r="L2641" s="97" t="n"/>
      <c r="M2641" s="97" t="n"/>
      <c r="N2641" s="98" t="inlineStr">
        <is>
          <t>27×105</t>
        </is>
      </c>
      <c r="O2641" s="99">
        <f>F2641</f>
        <v/>
      </c>
      <c r="P2641" s="99">
        <f>SUM(I2641)</f>
        <v/>
      </c>
      <c r="Q2641" s="117" t="n"/>
      <c r="R2641" s="118" t="n"/>
      <c r="S2641" s="118" t="n"/>
      <c r="T2641" s="119" t="n"/>
      <c r="U2641" s="120" t="n"/>
      <c r="V2641" s="120" t="n"/>
      <c r="W2641" s="121" t="n"/>
      <c r="X2641" s="122" t="n"/>
      <c r="Y2641" s="122" t="n"/>
      <c r="Z2641" s="143" t="n"/>
      <c r="AA2641" s="140" t="n"/>
      <c r="AB2641" s="140" t="n"/>
      <c r="AC2641" s="144" t="n"/>
      <c r="AD2641" s="142" t="n"/>
      <c r="AE2641" s="142" t="n"/>
    </row>
    <row r="2642" ht="15" customHeight="1" thickBot="1">
      <c r="B2642" s="88" t="inlineStr">
        <is>
          <t>UMR</t>
        </is>
      </c>
      <c r="C2642" s="89">
        <f>SUMIF(数量表!D:H,B2642,数量表!H:H)</f>
        <v/>
      </c>
      <c r="D2642" s="89" t="n">
        <v>27</v>
      </c>
      <c r="E2642" s="89" t="n">
        <v>105</v>
      </c>
      <c r="F2642" s="90" t="n">
        <v>2548</v>
      </c>
      <c r="G2642" s="89" t="n"/>
      <c r="H2642" s="91" t="n">
        <v>1</v>
      </c>
      <c r="I2642" s="213">
        <f>C2642*H2642</f>
        <v/>
      </c>
      <c r="J2642" s="29" t="n"/>
      <c r="K2642" s="96" t="n"/>
      <c r="L2642" s="97" t="n"/>
      <c r="M2642" s="97" t="n"/>
      <c r="N2642" s="98" t="inlineStr">
        <is>
          <t>27×105</t>
        </is>
      </c>
      <c r="O2642" s="99">
        <f>F2642</f>
        <v/>
      </c>
      <c r="P2642" s="99">
        <f>SUM(I2642)</f>
        <v/>
      </c>
      <c r="Q2642" s="117" t="n"/>
      <c r="R2642" s="118" t="n"/>
      <c r="S2642" s="118" t="n"/>
      <c r="T2642" s="119" t="n"/>
      <c r="U2642" s="120" t="n"/>
      <c r="V2642" s="120" t="n"/>
      <c r="W2642" s="121" t="n"/>
      <c r="X2642" s="122" t="n"/>
      <c r="Y2642" s="122" t="n"/>
      <c r="Z2642" s="143" t="n"/>
      <c r="AA2642" s="140" t="n"/>
      <c r="AB2642" s="140" t="n"/>
      <c r="AC2642" s="144" t="n"/>
      <c r="AD2642" s="142" t="n"/>
      <c r="AE2642" s="142" t="n"/>
    </row>
    <row r="2643">
      <c r="B2643" s="79" t="inlineStr">
        <is>
          <t>UML-L</t>
        </is>
      </c>
      <c r="C2643" s="80">
        <f>SUMIF(数量表!D:H,B2643,数量表!H:H)</f>
        <v/>
      </c>
      <c r="D2643" s="80" t="n">
        <v>27</v>
      </c>
      <c r="E2643" s="80" t="n">
        <v>105</v>
      </c>
      <c r="F2643" s="81" t="n">
        <v>331</v>
      </c>
      <c r="G2643" s="80" t="n"/>
      <c r="H2643" s="82" t="n">
        <v>1</v>
      </c>
      <c r="I2643" s="212">
        <f>C2643*H2643</f>
        <v/>
      </c>
      <c r="J2643" s="29" t="n"/>
      <c r="K2643" s="96" t="n"/>
      <c r="L2643" s="97" t="n"/>
      <c r="M2643" s="97" t="n"/>
      <c r="N2643" s="98" t="inlineStr">
        <is>
          <t>27×105</t>
        </is>
      </c>
      <c r="O2643" s="99">
        <f>F2643</f>
        <v/>
      </c>
      <c r="P2643" s="99">
        <f>SUM(I2643)</f>
        <v/>
      </c>
      <c r="Q2643" s="117" t="n"/>
      <c r="R2643" s="118" t="n"/>
      <c r="S2643" s="118" t="n"/>
      <c r="T2643" s="119" t="n"/>
      <c r="U2643" s="120" t="n"/>
      <c r="V2643" s="120" t="n"/>
      <c r="W2643" s="121" t="n"/>
      <c r="X2643" s="122" t="n"/>
      <c r="Y2643" s="122" t="n"/>
      <c r="Z2643" s="143" t="n"/>
      <c r="AA2643" s="140" t="n"/>
      <c r="AB2643" s="140" t="n"/>
      <c r="AC2643" s="144" t="n"/>
      <c r="AD2643" s="142" t="n"/>
      <c r="AE2643" s="142" t="n"/>
    </row>
    <row r="2644">
      <c r="B2644" s="85" t="inlineStr">
        <is>
          <t>UML-L</t>
        </is>
      </c>
      <c r="C2644">
        <f>SUMIF(数量表!D:H,B2644,数量表!H:H)</f>
        <v/>
      </c>
      <c r="D2644" t="n">
        <v>27</v>
      </c>
      <c r="E2644" t="n">
        <v>105</v>
      </c>
      <c r="F2644" s="86" t="n">
        <v>760</v>
      </c>
      <c r="H2644" s="87" t="n">
        <v>2</v>
      </c>
      <c r="I2644" s="214">
        <f>C2644*H2644</f>
        <v/>
      </c>
      <c r="J2644" s="29" t="n"/>
      <c r="K2644" s="96" t="n"/>
      <c r="L2644" s="97" t="n"/>
      <c r="M2644" s="97" t="n"/>
      <c r="N2644" s="98" t="inlineStr">
        <is>
          <t>27×105</t>
        </is>
      </c>
      <c r="O2644" s="99">
        <f>F2644</f>
        <v/>
      </c>
      <c r="P2644" s="99">
        <f>SUM(I2644)</f>
        <v/>
      </c>
      <c r="Q2644" s="117" t="n"/>
      <c r="R2644" s="118" t="n"/>
      <c r="S2644" s="118" t="n"/>
      <c r="T2644" s="119" t="n"/>
      <c r="U2644" s="120" t="n"/>
      <c r="V2644" s="120" t="n"/>
      <c r="W2644" s="121" t="n"/>
      <c r="X2644" s="122" t="n"/>
      <c r="Y2644" s="122" t="n"/>
      <c r="Z2644" s="143" t="n"/>
      <c r="AA2644" s="140" t="n"/>
      <c r="AB2644" s="140" t="n"/>
      <c r="AC2644" s="144" t="n"/>
      <c r="AD2644" s="142" t="n"/>
      <c r="AE2644" s="142" t="n"/>
    </row>
    <row r="2645">
      <c r="B2645" s="85" t="inlineStr">
        <is>
          <t>UML-L</t>
        </is>
      </c>
      <c r="C2645">
        <f>SUMIF(数量表!D:H,B2645,数量表!H:H)</f>
        <v/>
      </c>
      <c r="D2645" t="n">
        <v>27</v>
      </c>
      <c r="E2645" t="n">
        <v>105</v>
      </c>
      <c r="F2645" s="86" t="n">
        <v>1881</v>
      </c>
      <c r="H2645" s="87" t="n">
        <v>2</v>
      </c>
      <c r="I2645" s="214">
        <f>C2645*H2645</f>
        <v/>
      </c>
      <c r="J2645" s="29" t="n"/>
      <c r="K2645" s="96" t="n"/>
      <c r="L2645" s="97" t="n"/>
      <c r="M2645" s="97" t="n"/>
      <c r="N2645" s="98" t="inlineStr">
        <is>
          <t>27×105</t>
        </is>
      </c>
      <c r="O2645" s="99">
        <f>F2645</f>
        <v/>
      </c>
      <c r="P2645" s="99">
        <f>SUM(I2645)</f>
        <v/>
      </c>
      <c r="Q2645" s="117" t="n"/>
      <c r="R2645" s="118" t="n"/>
      <c r="S2645" s="118" t="n"/>
      <c r="T2645" s="119" t="n"/>
      <c r="U2645" s="120" t="n"/>
      <c r="V2645" s="120" t="n"/>
      <c r="W2645" s="121" t="n"/>
      <c r="X2645" s="122" t="n"/>
      <c r="Y2645" s="122" t="n"/>
      <c r="Z2645" s="143" t="n"/>
      <c r="AA2645" s="140" t="n"/>
      <c r="AB2645" s="140" t="n"/>
      <c r="AC2645" s="144" t="n"/>
      <c r="AD2645" s="142" t="n"/>
      <c r="AE2645" s="142" t="n"/>
    </row>
    <row r="2646">
      <c r="B2646" s="85" t="inlineStr">
        <is>
          <t>UML-L</t>
        </is>
      </c>
      <c r="C2646">
        <f>SUMIF(数量表!D:H,B2646,数量表!H:H)</f>
        <v/>
      </c>
      <c r="D2646" t="n">
        <v>27</v>
      </c>
      <c r="E2646" t="n">
        <v>105</v>
      </c>
      <c r="F2646" s="86" t="n">
        <v>282</v>
      </c>
      <c r="H2646" s="87" t="n">
        <v>1</v>
      </c>
      <c r="I2646" s="214">
        <f>C2646*H2646</f>
        <v/>
      </c>
      <c r="J2646" s="29" t="n"/>
      <c r="K2646" s="96" t="n"/>
      <c r="L2646" s="97" t="n"/>
      <c r="M2646" s="97" t="n"/>
      <c r="N2646" s="98" t="inlineStr">
        <is>
          <t>27×105</t>
        </is>
      </c>
      <c r="O2646" s="99">
        <f>F2646</f>
        <v/>
      </c>
      <c r="P2646" s="99">
        <f>SUM(I2646)</f>
        <v/>
      </c>
      <c r="Q2646" s="117" t="n"/>
      <c r="R2646" s="118" t="n"/>
      <c r="S2646" s="118" t="n"/>
      <c r="T2646" s="119" t="n"/>
      <c r="U2646" s="120" t="n"/>
      <c r="V2646" s="120" t="n"/>
      <c r="W2646" s="121" t="n"/>
      <c r="X2646" s="122" t="n"/>
      <c r="Y2646" s="122" t="n"/>
      <c r="Z2646" s="143" t="n"/>
      <c r="AA2646" s="140" t="n"/>
      <c r="AB2646" s="140" t="n"/>
      <c r="AC2646" s="144" t="n"/>
      <c r="AD2646" s="142" t="n"/>
      <c r="AE2646" s="142" t="n"/>
    </row>
    <row r="2647" ht="15" customHeight="1" thickBot="1">
      <c r="B2647" s="88" t="inlineStr">
        <is>
          <t>UML-L</t>
        </is>
      </c>
      <c r="C2647" s="89">
        <f>SUMIF(数量表!D:H,B2647,数量表!H:H)</f>
        <v/>
      </c>
      <c r="D2647" s="89" t="n">
        <v>27</v>
      </c>
      <c r="E2647" s="89" t="n">
        <v>105</v>
      </c>
      <c r="F2647" s="90" t="n">
        <v>2548</v>
      </c>
      <c r="G2647" s="89" t="n"/>
      <c r="H2647" s="91" t="n">
        <v>1</v>
      </c>
      <c r="I2647" s="213">
        <f>C2647*H2647</f>
        <v/>
      </c>
      <c r="J2647" s="29" t="n"/>
      <c r="K2647" s="96" t="n"/>
      <c r="L2647" s="97" t="n"/>
      <c r="M2647" s="97" t="n"/>
      <c r="N2647" s="98" t="inlineStr">
        <is>
          <t>27×105</t>
        </is>
      </c>
      <c r="O2647" s="99">
        <f>F2647</f>
        <v/>
      </c>
      <c r="P2647" s="99">
        <f>SUM(I2647)</f>
        <v/>
      </c>
      <c r="Q2647" s="117" t="n"/>
      <c r="R2647" s="118" t="n"/>
      <c r="S2647" s="118" t="n"/>
      <c r="T2647" s="119" t="n"/>
      <c r="U2647" s="120" t="n"/>
      <c r="V2647" s="120" t="n"/>
      <c r="W2647" s="121" t="n"/>
      <c r="X2647" s="122" t="n"/>
      <c r="Y2647" s="122" t="n"/>
      <c r="Z2647" s="143" t="n"/>
      <c r="AA2647" s="140" t="n"/>
      <c r="AB2647" s="140" t="n"/>
      <c r="AC2647" s="144" t="n"/>
      <c r="AD2647" s="142" t="n"/>
      <c r="AE2647" s="142" t="n"/>
    </row>
    <row r="2648">
      <c r="B2648" s="79" t="inlineStr">
        <is>
          <t>UMR-R</t>
        </is>
      </c>
      <c r="C2648" s="80">
        <f>SUMIF(数量表!D:H,B2648,数量表!H:H)</f>
        <v/>
      </c>
      <c r="D2648" s="80" t="n">
        <v>27</v>
      </c>
      <c r="E2648" s="80" t="n">
        <v>105</v>
      </c>
      <c r="F2648" s="81" t="n">
        <v>331</v>
      </c>
      <c r="G2648" s="80" t="n"/>
      <c r="H2648" s="82" t="n">
        <v>1</v>
      </c>
      <c r="I2648" s="212">
        <f>C2648*H2648</f>
        <v/>
      </c>
      <c r="J2648" s="29" t="n"/>
      <c r="K2648" s="96" t="n"/>
      <c r="L2648" s="97" t="n"/>
      <c r="M2648" s="97" t="n"/>
      <c r="N2648" s="98" t="inlineStr">
        <is>
          <t>27×105</t>
        </is>
      </c>
      <c r="O2648" s="99">
        <f>F2648</f>
        <v/>
      </c>
      <c r="P2648" s="99">
        <f>SUM(I2648)</f>
        <v/>
      </c>
      <c r="Q2648" s="117" t="n"/>
      <c r="R2648" s="118" t="n"/>
      <c r="S2648" s="118" t="n"/>
      <c r="T2648" s="119" t="n"/>
      <c r="U2648" s="120" t="n"/>
      <c r="V2648" s="120" t="n"/>
      <c r="W2648" s="121" t="n"/>
      <c r="X2648" s="122" t="n"/>
      <c r="Y2648" s="122" t="n"/>
      <c r="Z2648" s="143" t="n"/>
      <c r="AA2648" s="140" t="n"/>
      <c r="AB2648" s="140" t="n"/>
      <c r="AC2648" s="144" t="n"/>
      <c r="AD2648" s="142" t="n"/>
      <c r="AE2648" s="142" t="n"/>
    </row>
    <row r="2649">
      <c r="B2649" s="85" t="inlineStr">
        <is>
          <t>UMR-R</t>
        </is>
      </c>
      <c r="C2649">
        <f>SUMIF(数量表!D:H,B2649,数量表!H:H)</f>
        <v/>
      </c>
      <c r="D2649" t="n">
        <v>27</v>
      </c>
      <c r="E2649" t="n">
        <v>105</v>
      </c>
      <c r="F2649" s="86" t="n">
        <v>760</v>
      </c>
      <c r="H2649" s="87" t="n">
        <v>2</v>
      </c>
      <c r="I2649" s="214">
        <f>C2649*H2649</f>
        <v/>
      </c>
      <c r="J2649" s="29" t="n"/>
      <c r="K2649" s="96" t="n"/>
      <c r="L2649" s="97" t="n"/>
      <c r="M2649" s="97" t="n"/>
      <c r="N2649" s="98" t="inlineStr">
        <is>
          <t>27×105</t>
        </is>
      </c>
      <c r="O2649" s="99">
        <f>F2649</f>
        <v/>
      </c>
      <c r="P2649" s="99">
        <f>SUM(I2649)</f>
        <v/>
      </c>
      <c r="Q2649" s="117" t="n"/>
      <c r="R2649" s="118" t="n"/>
      <c r="S2649" s="118" t="n"/>
      <c r="T2649" s="119" t="n"/>
      <c r="U2649" s="120" t="n"/>
      <c r="V2649" s="120" t="n"/>
      <c r="W2649" s="121" t="n"/>
      <c r="X2649" s="122" t="n"/>
      <c r="Y2649" s="122" t="n"/>
      <c r="Z2649" s="143" t="n"/>
      <c r="AA2649" s="140" t="n"/>
      <c r="AB2649" s="140" t="n"/>
      <c r="AC2649" s="144" t="n"/>
      <c r="AD2649" s="142" t="n"/>
      <c r="AE2649" s="142" t="n"/>
    </row>
    <row r="2650">
      <c r="B2650" s="85" t="inlineStr">
        <is>
          <t>UMR-R</t>
        </is>
      </c>
      <c r="C2650">
        <f>SUMIF(数量表!D:H,B2650,数量表!H:H)</f>
        <v/>
      </c>
      <c r="D2650" t="n">
        <v>27</v>
      </c>
      <c r="E2650" t="n">
        <v>105</v>
      </c>
      <c r="F2650" s="86" t="n">
        <v>1881</v>
      </c>
      <c r="H2650" s="87" t="n">
        <v>2</v>
      </c>
      <c r="I2650" s="214">
        <f>C2650*H2650</f>
        <v/>
      </c>
      <c r="J2650" s="29" t="n"/>
      <c r="K2650" s="96" t="n"/>
      <c r="L2650" s="97" t="n"/>
      <c r="M2650" s="97" t="n"/>
      <c r="N2650" s="98" t="inlineStr">
        <is>
          <t>27×105</t>
        </is>
      </c>
      <c r="O2650" s="99">
        <f>F2650</f>
        <v/>
      </c>
      <c r="P2650" s="99">
        <f>SUM(I2650)</f>
        <v/>
      </c>
      <c r="Q2650" s="117" t="n"/>
      <c r="R2650" s="118" t="n"/>
      <c r="S2650" s="118" t="n"/>
      <c r="T2650" s="119" t="n"/>
      <c r="U2650" s="120" t="n"/>
      <c r="V2650" s="120" t="n"/>
      <c r="W2650" s="121" t="n"/>
      <c r="X2650" s="122" t="n"/>
      <c r="Y2650" s="122" t="n"/>
      <c r="Z2650" s="143" t="n"/>
      <c r="AA2650" s="140" t="n"/>
      <c r="AB2650" s="140" t="n"/>
      <c r="AC2650" s="144" t="n"/>
      <c r="AD2650" s="142" t="n"/>
      <c r="AE2650" s="142" t="n"/>
    </row>
    <row r="2651">
      <c r="B2651" s="85" t="inlineStr">
        <is>
          <t>UMR-R</t>
        </is>
      </c>
      <c r="C2651">
        <f>SUMIF(数量表!D:H,B2651,数量表!H:H)</f>
        <v/>
      </c>
      <c r="D2651" t="n">
        <v>27</v>
      </c>
      <c r="E2651" t="n">
        <v>105</v>
      </c>
      <c r="F2651" s="86" t="n">
        <v>282</v>
      </c>
      <c r="H2651" s="87" t="n">
        <v>1</v>
      </c>
      <c r="I2651" s="214">
        <f>C2651*H2651</f>
        <v/>
      </c>
      <c r="J2651" s="29" t="n"/>
      <c r="K2651" s="96" t="n"/>
      <c r="L2651" s="97" t="n"/>
      <c r="M2651" s="97" t="n"/>
      <c r="N2651" s="98" t="inlineStr">
        <is>
          <t>27×105</t>
        </is>
      </c>
      <c r="O2651" s="99">
        <f>F2651</f>
        <v/>
      </c>
      <c r="P2651" s="99">
        <f>SUM(I2651)</f>
        <v/>
      </c>
      <c r="Q2651" s="117" t="n"/>
      <c r="R2651" s="118" t="n"/>
      <c r="S2651" s="118" t="n"/>
      <c r="T2651" s="119" t="n"/>
      <c r="U2651" s="120" t="n"/>
      <c r="V2651" s="120" t="n"/>
      <c r="W2651" s="121" t="n"/>
      <c r="X2651" s="122" t="n"/>
      <c r="Y2651" s="122" t="n"/>
      <c r="Z2651" s="143" t="n"/>
      <c r="AA2651" s="140" t="n"/>
      <c r="AB2651" s="140" t="n"/>
      <c r="AC2651" s="144" t="n"/>
      <c r="AD2651" s="142" t="n"/>
      <c r="AE2651" s="142" t="n"/>
    </row>
    <row r="2652" ht="15" customHeight="1" thickBot="1">
      <c r="B2652" s="88" t="inlineStr">
        <is>
          <t>UMR-R</t>
        </is>
      </c>
      <c r="C2652" s="89">
        <f>SUMIF(数量表!D:H,B2652,数量表!H:H)</f>
        <v/>
      </c>
      <c r="D2652" s="89" t="n">
        <v>27</v>
      </c>
      <c r="E2652" s="89" t="n">
        <v>105</v>
      </c>
      <c r="F2652" s="90" t="n">
        <v>2548</v>
      </c>
      <c r="G2652" s="89" t="n"/>
      <c r="H2652" s="91" t="n">
        <v>1</v>
      </c>
      <c r="I2652" s="213">
        <f>C2652*H2652</f>
        <v/>
      </c>
      <c r="J2652" s="29" t="n"/>
      <c r="K2652" s="96" t="n"/>
      <c r="L2652" s="97" t="n"/>
      <c r="M2652" s="97" t="n"/>
      <c r="N2652" s="98" t="inlineStr">
        <is>
          <t>27×105</t>
        </is>
      </c>
      <c r="O2652" s="99">
        <f>F2652</f>
        <v/>
      </c>
      <c r="P2652" s="99">
        <f>SUM(I2652)</f>
        <v/>
      </c>
      <c r="Q2652" s="117" t="n"/>
      <c r="R2652" s="118" t="n"/>
      <c r="S2652" s="118" t="n"/>
      <c r="T2652" s="119" t="n"/>
      <c r="U2652" s="120" t="n"/>
      <c r="V2652" s="120" t="n"/>
      <c r="W2652" s="121" t="n"/>
      <c r="X2652" s="122" t="n"/>
      <c r="Y2652" s="122" t="n"/>
      <c r="Z2652" s="143" t="n"/>
      <c r="AA2652" s="140" t="n"/>
      <c r="AB2652" s="140" t="n"/>
      <c r="AC2652" s="144" t="n"/>
      <c r="AD2652" s="142" t="n"/>
      <c r="AE2652" s="142" t="n"/>
    </row>
    <row r="2653">
      <c r="B2653" s="79" t="inlineStr">
        <is>
          <t>22MUM</t>
        </is>
      </c>
      <c r="C2653" s="80">
        <f>SUMIF(数量表!D:H,B2653,数量表!H:H)</f>
        <v/>
      </c>
      <c r="D2653" s="80" t="n">
        <v>27</v>
      </c>
      <c r="E2653" s="80" t="n">
        <v>105</v>
      </c>
      <c r="F2653" s="81" t="n">
        <v>206</v>
      </c>
      <c r="G2653" s="80" t="n"/>
      <c r="H2653" s="82" t="n">
        <v>1</v>
      </c>
      <c r="I2653" s="212">
        <f>C2653*H2653</f>
        <v/>
      </c>
      <c r="J2653" s="29" t="n"/>
      <c r="K2653" s="96" t="n"/>
      <c r="L2653" s="97" t="n"/>
      <c r="M2653" s="97" t="n"/>
      <c r="N2653" s="98" t="inlineStr">
        <is>
          <t>27×105</t>
        </is>
      </c>
      <c r="O2653" s="99">
        <f>F2653</f>
        <v/>
      </c>
      <c r="P2653" s="99">
        <f>SUM(I2653)</f>
        <v/>
      </c>
      <c r="Q2653" s="117" t="n"/>
      <c r="R2653" s="118" t="n"/>
      <c r="S2653" s="118" t="n"/>
      <c r="T2653" s="119" t="n"/>
      <c r="U2653" s="120" t="n"/>
      <c r="V2653" s="120" t="n"/>
      <c r="W2653" s="121" t="n"/>
      <c r="X2653" s="122" t="n"/>
      <c r="Y2653" s="122" t="n"/>
      <c r="Z2653" s="143" t="n"/>
      <c r="AA2653" s="140" t="n"/>
      <c r="AB2653" s="140" t="n"/>
      <c r="AC2653" s="144" t="n"/>
      <c r="AD2653" s="142" t="n"/>
      <c r="AE2653" s="142" t="n"/>
    </row>
    <row r="2654">
      <c r="B2654" s="85" t="inlineStr">
        <is>
          <t>22MUM</t>
        </is>
      </c>
      <c r="C2654">
        <f>SUMIF(数量表!D:H,B2654,数量表!H:H)</f>
        <v/>
      </c>
      <c r="D2654" t="n">
        <v>27</v>
      </c>
      <c r="E2654" t="n">
        <v>105</v>
      </c>
      <c r="F2654" s="86" t="n">
        <v>800</v>
      </c>
      <c r="H2654" s="87" t="n">
        <v>2</v>
      </c>
      <c r="I2654" s="214">
        <f>C2654*H2654</f>
        <v/>
      </c>
      <c r="J2654" s="29" t="n"/>
      <c r="K2654" s="96" t="n"/>
      <c r="L2654" s="97" t="n"/>
      <c r="M2654" s="97" t="n"/>
      <c r="N2654" s="98" t="inlineStr">
        <is>
          <t>27×105</t>
        </is>
      </c>
      <c r="O2654" s="99">
        <f>F2654</f>
        <v/>
      </c>
      <c r="P2654" s="99">
        <f>SUM(I2654)</f>
        <v/>
      </c>
      <c r="Q2654" s="117" t="n"/>
      <c r="R2654" s="118" t="n"/>
      <c r="S2654" s="118" t="n"/>
      <c r="T2654" s="119" t="n"/>
      <c r="U2654" s="120" t="n"/>
      <c r="V2654" s="120" t="n"/>
      <c r="W2654" s="121" t="n"/>
      <c r="X2654" s="122" t="n"/>
      <c r="Y2654" s="122" t="n"/>
      <c r="Z2654" s="143" t="n"/>
      <c r="AA2654" s="140" t="n"/>
      <c r="AB2654" s="140" t="n"/>
      <c r="AC2654" s="144" t="n"/>
      <c r="AD2654" s="142" t="n"/>
      <c r="AE2654" s="142" t="n"/>
    </row>
    <row r="2655">
      <c r="B2655" s="85" t="inlineStr">
        <is>
          <t>22MUM</t>
        </is>
      </c>
      <c r="C2655">
        <f>SUMIF(数量表!D:H,B2655,数量表!H:H)</f>
        <v/>
      </c>
      <c r="D2655" t="n">
        <v>27</v>
      </c>
      <c r="E2655" t="n">
        <v>105</v>
      </c>
      <c r="F2655" s="86" t="n">
        <v>1881</v>
      </c>
      <c r="H2655" s="87" t="n">
        <v>2</v>
      </c>
      <c r="I2655" s="214">
        <f>C2655*H2655</f>
        <v/>
      </c>
      <c r="J2655" s="29" t="n"/>
      <c r="K2655" s="96" t="n"/>
      <c r="L2655" s="97" t="n"/>
      <c r="M2655" s="97" t="n"/>
      <c r="N2655" s="98" t="inlineStr">
        <is>
          <t>27×105</t>
        </is>
      </c>
      <c r="O2655" s="99">
        <f>F2655</f>
        <v/>
      </c>
      <c r="P2655" s="99">
        <f>SUM(I2655)</f>
        <v/>
      </c>
      <c r="Q2655" s="117" t="n"/>
      <c r="R2655" s="118" t="n"/>
      <c r="S2655" s="118" t="n"/>
      <c r="T2655" s="119" t="n"/>
      <c r="U2655" s="120" t="n"/>
      <c r="V2655" s="120" t="n"/>
      <c r="W2655" s="121" t="n"/>
      <c r="X2655" s="122" t="n"/>
      <c r="Y2655" s="122" t="n"/>
      <c r="Z2655" s="143" t="n"/>
      <c r="AA2655" s="140" t="n"/>
      <c r="AB2655" s="140" t="n"/>
      <c r="AC2655" s="144" t="n"/>
      <c r="AD2655" s="142" t="n"/>
      <c r="AE2655" s="142" t="n"/>
    </row>
    <row r="2656" ht="15" customHeight="1" thickBot="1">
      <c r="B2656" s="88" t="inlineStr">
        <is>
          <t>22MUM</t>
        </is>
      </c>
      <c r="C2656" s="89">
        <f>SUMIF(数量表!D:H,B2656,数量表!H:H)</f>
        <v/>
      </c>
      <c r="D2656" s="89" t="n">
        <v>27</v>
      </c>
      <c r="E2656" s="89" t="n">
        <v>105</v>
      </c>
      <c r="F2656" s="90" t="n">
        <v>282</v>
      </c>
      <c r="G2656" s="89" t="n"/>
      <c r="H2656" s="91" t="n">
        <v>1</v>
      </c>
      <c r="I2656" s="213">
        <f>C2656*H2656</f>
        <v/>
      </c>
      <c r="J2656" s="29" t="n"/>
      <c r="K2656" s="96" t="n"/>
      <c r="L2656" s="97" t="n"/>
      <c r="M2656" s="97" t="n"/>
      <c r="N2656" s="98" t="inlineStr">
        <is>
          <t>27×105</t>
        </is>
      </c>
      <c r="O2656" s="99">
        <f>F2656</f>
        <v/>
      </c>
      <c r="P2656" s="99">
        <f>SUM(I2656)</f>
        <v/>
      </c>
      <c r="Q2656" s="117" t="n"/>
      <c r="R2656" s="118" t="n"/>
      <c r="S2656" s="118" t="n"/>
      <c r="T2656" s="119" t="n"/>
      <c r="U2656" s="120" t="n"/>
      <c r="V2656" s="120" t="n"/>
      <c r="W2656" s="121" t="n"/>
      <c r="X2656" s="122" t="n"/>
      <c r="Y2656" s="122" t="n"/>
      <c r="Z2656" s="143" t="n"/>
      <c r="AA2656" s="140" t="n"/>
      <c r="AB2656" s="140" t="n"/>
      <c r="AC2656" s="144" t="n"/>
      <c r="AD2656" s="142" t="n"/>
      <c r="AE2656" s="142" t="n"/>
    </row>
    <row r="2657">
      <c r="B2657" s="79" t="inlineStr">
        <is>
          <t>22MUM-L</t>
        </is>
      </c>
      <c r="C2657" s="80">
        <f>SUMIF(数量表!D:H,B2657,数量表!H:H)</f>
        <v/>
      </c>
      <c r="D2657" s="80" t="n">
        <v>27</v>
      </c>
      <c r="E2657" s="80" t="n">
        <v>105</v>
      </c>
      <c r="F2657" s="81" t="n">
        <v>206</v>
      </c>
      <c r="G2657" s="80" t="n"/>
      <c r="H2657" s="82" t="n">
        <v>1</v>
      </c>
      <c r="I2657" s="212">
        <f>C2657*H2657</f>
        <v/>
      </c>
      <c r="J2657" s="29" t="n"/>
      <c r="K2657" s="96" t="n"/>
      <c r="L2657" s="97" t="n"/>
      <c r="M2657" s="97" t="n"/>
      <c r="N2657" s="98" t="inlineStr">
        <is>
          <t>27×105</t>
        </is>
      </c>
      <c r="O2657" s="99">
        <f>F2657</f>
        <v/>
      </c>
      <c r="P2657" s="99">
        <f>SUM(I2657)</f>
        <v/>
      </c>
      <c r="Q2657" s="117" t="n"/>
      <c r="R2657" s="118" t="n"/>
      <c r="S2657" s="118" t="n"/>
      <c r="T2657" s="119" t="n"/>
      <c r="U2657" s="120" t="n"/>
      <c r="V2657" s="120" t="n"/>
      <c r="W2657" s="121" t="n"/>
      <c r="X2657" s="122" t="n"/>
      <c r="Y2657" s="122" t="n"/>
      <c r="Z2657" s="143" t="n"/>
      <c r="AA2657" s="140" t="n"/>
      <c r="AB2657" s="140" t="n"/>
      <c r="AC2657" s="144" t="n"/>
      <c r="AD2657" s="142" t="n"/>
      <c r="AE2657" s="142" t="n"/>
    </row>
    <row r="2658">
      <c r="B2658" s="85" t="inlineStr">
        <is>
          <t>22MUM-L</t>
        </is>
      </c>
      <c r="C2658">
        <f>SUMIF(数量表!D:H,B2658,数量表!H:H)</f>
        <v/>
      </c>
      <c r="D2658" t="n">
        <v>27</v>
      </c>
      <c r="E2658" t="n">
        <v>105</v>
      </c>
      <c r="F2658" s="86" t="n">
        <v>800</v>
      </c>
      <c r="H2658" s="87" t="n">
        <v>2</v>
      </c>
      <c r="I2658" s="214">
        <f>C2658*H2658</f>
        <v/>
      </c>
      <c r="J2658" s="29" t="n"/>
      <c r="K2658" s="96" t="n"/>
      <c r="L2658" s="97" t="n"/>
      <c r="M2658" s="97" t="n"/>
      <c r="N2658" s="98" t="inlineStr">
        <is>
          <t>27×105</t>
        </is>
      </c>
      <c r="O2658" s="99">
        <f>F2658</f>
        <v/>
      </c>
      <c r="P2658" s="99">
        <f>SUM(I2658)</f>
        <v/>
      </c>
      <c r="Q2658" s="117" t="n"/>
      <c r="R2658" s="118" t="n"/>
      <c r="S2658" s="118" t="n"/>
      <c r="T2658" s="119" t="n"/>
      <c r="U2658" s="120" t="n"/>
      <c r="V2658" s="120" t="n"/>
      <c r="W2658" s="121" t="n"/>
      <c r="X2658" s="122" t="n"/>
      <c r="Y2658" s="122" t="n"/>
      <c r="Z2658" s="143" t="n"/>
      <c r="AA2658" s="140" t="n"/>
      <c r="AB2658" s="140" t="n"/>
      <c r="AC2658" s="144" t="n"/>
      <c r="AD2658" s="142" t="n"/>
      <c r="AE2658" s="142" t="n"/>
    </row>
    <row r="2659">
      <c r="B2659" s="85" t="inlineStr">
        <is>
          <t>22MUM-L</t>
        </is>
      </c>
      <c r="C2659">
        <f>SUMIF(数量表!D:H,B2659,数量表!H:H)</f>
        <v/>
      </c>
      <c r="D2659" t="n">
        <v>27</v>
      </c>
      <c r="E2659" t="n">
        <v>105</v>
      </c>
      <c r="F2659" s="86" t="n">
        <v>1881</v>
      </c>
      <c r="H2659" s="87" t="n">
        <v>2</v>
      </c>
      <c r="I2659" s="214">
        <f>C2659*H2659</f>
        <v/>
      </c>
      <c r="J2659" s="29" t="n"/>
      <c r="K2659" s="96" t="n"/>
      <c r="L2659" s="97" t="n"/>
      <c r="M2659" s="97" t="n"/>
      <c r="N2659" s="98" t="inlineStr">
        <is>
          <t>27×105</t>
        </is>
      </c>
      <c r="O2659" s="99">
        <f>F2659</f>
        <v/>
      </c>
      <c r="P2659" s="99">
        <f>SUM(I2659)</f>
        <v/>
      </c>
      <c r="Q2659" s="117" t="n"/>
      <c r="R2659" s="118" t="n"/>
      <c r="S2659" s="118" t="n"/>
      <c r="T2659" s="119" t="n"/>
      <c r="U2659" s="120" t="n"/>
      <c r="V2659" s="120" t="n"/>
      <c r="W2659" s="121" t="n"/>
      <c r="X2659" s="122" t="n"/>
      <c r="Y2659" s="122" t="n"/>
      <c r="Z2659" s="143" t="n"/>
      <c r="AA2659" s="140" t="n"/>
      <c r="AB2659" s="140" t="n"/>
      <c r="AC2659" s="144" t="n"/>
      <c r="AD2659" s="142" t="n"/>
      <c r="AE2659" s="142" t="n"/>
    </row>
    <row r="2660" ht="15" customHeight="1" thickBot="1">
      <c r="B2660" s="88" t="inlineStr">
        <is>
          <t>22MUM-L</t>
        </is>
      </c>
      <c r="C2660" s="89">
        <f>SUMIF(数量表!D:H,B2660,数量表!H:H)</f>
        <v/>
      </c>
      <c r="D2660" s="89" t="n">
        <v>27</v>
      </c>
      <c r="E2660" s="89" t="n">
        <v>105</v>
      </c>
      <c r="F2660" s="90" t="n">
        <v>282</v>
      </c>
      <c r="G2660" s="89" t="n"/>
      <c r="H2660" s="91" t="n">
        <v>1</v>
      </c>
      <c r="I2660" s="213">
        <f>C2660*H2660</f>
        <v/>
      </c>
      <c r="J2660" s="29" t="n"/>
      <c r="K2660" s="96" t="n"/>
      <c r="L2660" s="97" t="n"/>
      <c r="M2660" s="97" t="n"/>
      <c r="N2660" s="98" t="inlineStr">
        <is>
          <t>27×105</t>
        </is>
      </c>
      <c r="O2660" s="99">
        <f>F2660</f>
        <v/>
      </c>
      <c r="P2660" s="99">
        <f>SUM(I2660)</f>
        <v/>
      </c>
      <c r="Q2660" s="117" t="n"/>
      <c r="R2660" s="118" t="n"/>
      <c r="S2660" s="118" t="n"/>
      <c r="T2660" s="119" t="n"/>
      <c r="U2660" s="120" t="n"/>
      <c r="V2660" s="120" t="n"/>
      <c r="W2660" s="121" t="n"/>
      <c r="X2660" s="122" t="n"/>
      <c r="Y2660" s="122" t="n"/>
      <c r="Z2660" s="143" t="n"/>
      <c r="AA2660" s="140" t="n"/>
      <c r="AB2660" s="140" t="n"/>
      <c r="AC2660" s="144" t="n"/>
      <c r="AD2660" s="142" t="n"/>
      <c r="AE2660" s="142" t="n"/>
    </row>
    <row r="2661">
      <c r="B2661" s="79" t="inlineStr">
        <is>
          <t>22MUM-R</t>
        </is>
      </c>
      <c r="C2661" s="80">
        <f>SUMIF(数量表!D:H,B2661,数量表!H:H)</f>
        <v/>
      </c>
      <c r="D2661" s="80" t="n">
        <v>27</v>
      </c>
      <c r="E2661" s="80" t="n">
        <v>105</v>
      </c>
      <c r="F2661" s="81" t="n">
        <v>206</v>
      </c>
      <c r="G2661" s="80" t="n"/>
      <c r="H2661" s="82" t="n">
        <v>1</v>
      </c>
      <c r="I2661" s="212">
        <f>C2661*H2661</f>
        <v/>
      </c>
      <c r="J2661" s="29" t="n"/>
      <c r="K2661" s="96" t="n"/>
      <c r="L2661" s="97" t="n"/>
      <c r="M2661" s="97" t="n"/>
      <c r="N2661" s="98" t="inlineStr">
        <is>
          <t>27×105</t>
        </is>
      </c>
      <c r="O2661" s="99">
        <f>F2661</f>
        <v/>
      </c>
      <c r="P2661" s="99">
        <f>SUM(I2661)</f>
        <v/>
      </c>
      <c r="Q2661" s="117" t="n"/>
      <c r="R2661" s="118" t="n"/>
      <c r="S2661" s="118" t="n"/>
      <c r="T2661" s="119" t="n"/>
      <c r="U2661" s="120" t="n"/>
      <c r="V2661" s="120" t="n"/>
      <c r="W2661" s="121" t="n"/>
      <c r="X2661" s="122" t="n"/>
      <c r="Y2661" s="122" t="n"/>
      <c r="Z2661" s="143" t="n"/>
      <c r="AA2661" s="140" t="n"/>
      <c r="AB2661" s="140" t="n"/>
      <c r="AC2661" s="144" t="n"/>
      <c r="AD2661" s="142" t="n"/>
      <c r="AE2661" s="142" t="n"/>
    </row>
    <row r="2662">
      <c r="B2662" s="85" t="inlineStr">
        <is>
          <t>22MUM-R</t>
        </is>
      </c>
      <c r="C2662">
        <f>SUMIF(数量表!D:H,B2662,数量表!H:H)</f>
        <v/>
      </c>
      <c r="D2662" t="n">
        <v>27</v>
      </c>
      <c r="E2662" t="n">
        <v>105</v>
      </c>
      <c r="F2662" s="86" t="n">
        <v>800</v>
      </c>
      <c r="H2662" s="87" t="n">
        <v>2</v>
      </c>
      <c r="I2662" s="214">
        <f>C2662*H2662</f>
        <v/>
      </c>
      <c r="J2662" s="29" t="n"/>
      <c r="K2662" s="96" t="n"/>
      <c r="L2662" s="97" t="n"/>
      <c r="M2662" s="97" t="n"/>
      <c r="N2662" s="98" t="inlineStr">
        <is>
          <t>27×105</t>
        </is>
      </c>
      <c r="O2662" s="99">
        <f>F2662</f>
        <v/>
      </c>
      <c r="P2662" s="99">
        <f>SUM(I2662)</f>
        <v/>
      </c>
      <c r="Q2662" s="117" t="n"/>
      <c r="R2662" s="118" t="n"/>
      <c r="S2662" s="118" t="n"/>
      <c r="T2662" s="119" t="n"/>
      <c r="U2662" s="120" t="n"/>
      <c r="V2662" s="120" t="n"/>
      <c r="W2662" s="121" t="n"/>
      <c r="X2662" s="122" t="n"/>
      <c r="Y2662" s="122" t="n"/>
      <c r="Z2662" s="143" t="n"/>
      <c r="AA2662" s="140" t="n"/>
      <c r="AB2662" s="140" t="n"/>
      <c r="AC2662" s="144" t="n"/>
      <c r="AD2662" s="142" t="n"/>
      <c r="AE2662" s="142" t="n"/>
    </row>
    <row r="2663">
      <c r="B2663" s="85" t="inlineStr">
        <is>
          <t>22MUM-R</t>
        </is>
      </c>
      <c r="C2663">
        <f>SUMIF(数量表!D:H,B2663,数量表!H:H)</f>
        <v/>
      </c>
      <c r="D2663" t="n">
        <v>27</v>
      </c>
      <c r="E2663" t="n">
        <v>105</v>
      </c>
      <c r="F2663" s="86" t="n">
        <v>1881</v>
      </c>
      <c r="H2663" s="87" t="n">
        <v>2</v>
      </c>
      <c r="I2663" s="214">
        <f>C2663*H2663</f>
        <v/>
      </c>
      <c r="J2663" s="29" t="n"/>
      <c r="K2663" s="96" t="n"/>
      <c r="L2663" s="97" t="n"/>
      <c r="M2663" s="97" t="n"/>
      <c r="N2663" s="98" t="inlineStr">
        <is>
          <t>27×105</t>
        </is>
      </c>
      <c r="O2663" s="99">
        <f>F2663</f>
        <v/>
      </c>
      <c r="P2663" s="99">
        <f>SUM(I2663)</f>
        <v/>
      </c>
      <c r="Q2663" s="117" t="n"/>
      <c r="R2663" s="118" t="n"/>
      <c r="S2663" s="118" t="n"/>
      <c r="T2663" s="119" t="n"/>
      <c r="U2663" s="120" t="n"/>
      <c r="V2663" s="120" t="n"/>
      <c r="W2663" s="121" t="n"/>
      <c r="X2663" s="122" t="n"/>
      <c r="Y2663" s="122" t="n"/>
      <c r="Z2663" s="143" t="n"/>
      <c r="AA2663" s="140" t="n"/>
      <c r="AB2663" s="140" t="n"/>
      <c r="AC2663" s="144" t="n"/>
      <c r="AD2663" s="142" t="n"/>
      <c r="AE2663" s="142" t="n"/>
    </row>
    <row r="2664" ht="15" customHeight="1" thickBot="1">
      <c r="B2664" s="88" t="inlineStr">
        <is>
          <t>22MUM-R</t>
        </is>
      </c>
      <c r="C2664" s="89">
        <f>SUMIF(数量表!D:H,B2664,数量表!H:H)</f>
        <v/>
      </c>
      <c r="D2664" s="89" t="n">
        <v>27</v>
      </c>
      <c r="E2664" s="89" t="n">
        <v>105</v>
      </c>
      <c r="F2664" s="90" t="n">
        <v>282</v>
      </c>
      <c r="G2664" s="89" t="n"/>
      <c r="H2664" s="91" t="n">
        <v>1</v>
      </c>
      <c r="I2664" s="213">
        <f>C2664*H2664</f>
        <v/>
      </c>
      <c r="J2664" s="29" t="n"/>
      <c r="K2664" s="96" t="n"/>
      <c r="L2664" s="97" t="n"/>
      <c r="M2664" s="97" t="n"/>
      <c r="N2664" s="98" t="inlineStr">
        <is>
          <t>27×105</t>
        </is>
      </c>
      <c r="O2664" s="99">
        <f>F2664</f>
        <v/>
      </c>
      <c r="P2664" s="99">
        <f>SUM(I2664)</f>
        <v/>
      </c>
      <c r="Q2664" s="117" t="n"/>
      <c r="R2664" s="118" t="n"/>
      <c r="S2664" s="118" t="n"/>
      <c r="T2664" s="119" t="n"/>
      <c r="U2664" s="120" t="n"/>
      <c r="V2664" s="120" t="n"/>
      <c r="W2664" s="121" t="n"/>
      <c r="X2664" s="122" t="n"/>
      <c r="Y2664" s="122" t="n"/>
      <c r="Z2664" s="143" t="n"/>
      <c r="AA2664" s="140" t="n"/>
      <c r="AB2664" s="140" t="n"/>
      <c r="AC2664" s="144" t="n"/>
      <c r="AD2664" s="142" t="n"/>
      <c r="AE2664" s="142" t="n"/>
    </row>
    <row r="2665">
      <c r="B2665" s="79" t="inlineStr">
        <is>
          <t>22MUML</t>
        </is>
      </c>
      <c r="C2665" s="80">
        <f>SUMIF(数量表!D:H,B2665,数量表!H:H)</f>
        <v/>
      </c>
      <c r="D2665" s="80" t="n">
        <v>27</v>
      </c>
      <c r="E2665" s="80" t="n">
        <v>105</v>
      </c>
      <c r="F2665" s="81" t="n">
        <v>206</v>
      </c>
      <c r="G2665" s="80" t="n"/>
      <c r="H2665" s="82" t="n">
        <v>1</v>
      </c>
      <c r="I2665" s="212">
        <f>C2665*H2665</f>
        <v/>
      </c>
      <c r="J2665" s="29" t="n"/>
      <c r="K2665" s="96" t="n"/>
      <c r="L2665" s="97" t="n"/>
      <c r="M2665" s="97" t="n"/>
      <c r="N2665" s="98" t="inlineStr">
        <is>
          <t>27×105</t>
        </is>
      </c>
      <c r="O2665" s="99">
        <f>F2665</f>
        <v/>
      </c>
      <c r="P2665" s="99">
        <f>SUM(I2665)</f>
        <v/>
      </c>
      <c r="Q2665" s="117" t="n"/>
      <c r="R2665" s="118" t="n"/>
      <c r="S2665" s="118" t="n"/>
      <c r="T2665" s="119" t="n"/>
      <c r="U2665" s="120" t="n"/>
      <c r="V2665" s="120" t="n"/>
      <c r="W2665" s="121" t="n"/>
      <c r="X2665" s="122" t="n"/>
      <c r="Y2665" s="122" t="n"/>
      <c r="Z2665" s="143" t="n"/>
      <c r="AA2665" s="140" t="n"/>
      <c r="AB2665" s="140" t="n"/>
      <c r="AC2665" s="144" t="n"/>
      <c r="AD2665" s="142" t="n"/>
      <c r="AE2665" s="142" t="n"/>
    </row>
    <row r="2666">
      <c r="B2666" s="85" t="inlineStr">
        <is>
          <t>22MUML</t>
        </is>
      </c>
      <c r="C2666">
        <f>SUMIF(数量表!D:H,B2666,数量表!H:H)</f>
        <v/>
      </c>
      <c r="D2666" t="n">
        <v>27</v>
      </c>
      <c r="E2666" t="n">
        <v>105</v>
      </c>
      <c r="F2666" s="86" t="n">
        <v>760</v>
      </c>
      <c r="H2666" s="87" t="n">
        <v>2</v>
      </c>
      <c r="I2666" s="214">
        <f>C2666*H2666</f>
        <v/>
      </c>
      <c r="J2666" s="29" t="n"/>
      <c r="K2666" s="96" t="n"/>
      <c r="L2666" s="97" t="n"/>
      <c r="M2666" s="97" t="n"/>
      <c r="N2666" s="98" t="inlineStr">
        <is>
          <t>27×105</t>
        </is>
      </c>
      <c r="O2666" s="99">
        <f>F2666</f>
        <v/>
      </c>
      <c r="P2666" s="99">
        <f>SUM(I2666)</f>
        <v/>
      </c>
      <c r="Q2666" s="117" t="n"/>
      <c r="R2666" s="118" t="n"/>
      <c r="S2666" s="118" t="n"/>
      <c r="T2666" s="119" t="n"/>
      <c r="U2666" s="120" t="n"/>
      <c r="V2666" s="120" t="n"/>
      <c r="W2666" s="121" t="n"/>
      <c r="X2666" s="122" t="n"/>
      <c r="Y2666" s="122" t="n"/>
      <c r="Z2666" s="143" t="n"/>
      <c r="AA2666" s="140" t="n"/>
      <c r="AB2666" s="140" t="n"/>
      <c r="AC2666" s="144" t="n"/>
      <c r="AD2666" s="142" t="n"/>
      <c r="AE2666" s="142" t="n"/>
    </row>
    <row r="2667">
      <c r="B2667" s="85" t="inlineStr">
        <is>
          <t>22MUML</t>
        </is>
      </c>
      <c r="C2667">
        <f>SUMIF(数量表!D:H,B2667,数量表!H:H)</f>
        <v/>
      </c>
      <c r="D2667" t="n">
        <v>27</v>
      </c>
      <c r="E2667" t="n">
        <v>105</v>
      </c>
      <c r="F2667" s="86" t="n">
        <v>1881</v>
      </c>
      <c r="H2667" s="87" t="n">
        <v>2</v>
      </c>
      <c r="I2667" s="214">
        <f>C2667*H2667</f>
        <v/>
      </c>
      <c r="J2667" s="29" t="n"/>
      <c r="K2667" s="96" t="n"/>
      <c r="L2667" s="97" t="n"/>
      <c r="M2667" s="97" t="n"/>
      <c r="N2667" s="98" t="inlineStr">
        <is>
          <t>27×105</t>
        </is>
      </c>
      <c r="O2667" s="99">
        <f>F2667</f>
        <v/>
      </c>
      <c r="P2667" s="99">
        <f>SUM(I2667)</f>
        <v/>
      </c>
      <c r="Q2667" s="117" t="n"/>
      <c r="R2667" s="118" t="n"/>
      <c r="S2667" s="118" t="n"/>
      <c r="T2667" s="119" t="n"/>
      <c r="U2667" s="120" t="n"/>
      <c r="V2667" s="120" t="n"/>
      <c r="W2667" s="121" t="n"/>
      <c r="X2667" s="122" t="n"/>
      <c r="Y2667" s="122" t="n"/>
      <c r="Z2667" s="143" t="n"/>
      <c r="AA2667" s="140" t="n"/>
      <c r="AB2667" s="140" t="n"/>
      <c r="AC2667" s="144" t="n"/>
      <c r="AD2667" s="142" t="n"/>
      <c r="AE2667" s="142" t="n"/>
    </row>
    <row r="2668">
      <c r="B2668" s="85" t="inlineStr">
        <is>
          <t>22MUML</t>
        </is>
      </c>
      <c r="C2668">
        <f>SUMIF(数量表!D:H,B2668,数量表!H:H)</f>
        <v/>
      </c>
      <c r="D2668" t="n">
        <v>27</v>
      </c>
      <c r="E2668" t="n">
        <v>105</v>
      </c>
      <c r="F2668" s="86" t="n">
        <v>282</v>
      </c>
      <c r="H2668" s="87" t="n">
        <v>1</v>
      </c>
      <c r="I2668" s="214">
        <f>C2668*H2668</f>
        <v/>
      </c>
      <c r="J2668" s="29" t="n"/>
      <c r="K2668" s="96" t="n"/>
      <c r="L2668" s="97" t="n"/>
      <c r="M2668" s="97" t="n"/>
      <c r="N2668" s="98" t="inlineStr">
        <is>
          <t>27×105</t>
        </is>
      </c>
      <c r="O2668" s="99">
        <f>F2668</f>
        <v/>
      </c>
      <c r="P2668" s="99">
        <f>SUM(I2668)</f>
        <v/>
      </c>
      <c r="Q2668" s="117" t="n"/>
      <c r="R2668" s="118" t="n"/>
      <c r="S2668" s="118" t="n"/>
      <c r="T2668" s="119" t="n"/>
      <c r="U2668" s="120" t="n"/>
      <c r="V2668" s="120" t="n"/>
      <c r="W2668" s="121" t="n"/>
      <c r="X2668" s="122" t="n"/>
      <c r="Y2668" s="122" t="n"/>
      <c r="Z2668" s="143" t="n"/>
      <c r="AA2668" s="140" t="n"/>
      <c r="AB2668" s="140" t="n"/>
      <c r="AC2668" s="144" t="n"/>
      <c r="AD2668" s="142" t="n"/>
      <c r="AE2668" s="142" t="n"/>
    </row>
    <row r="2669" ht="15" customHeight="1" thickBot="1">
      <c r="B2669" s="88" t="inlineStr">
        <is>
          <t>22MUML</t>
        </is>
      </c>
      <c r="C2669" s="89">
        <f>SUMIF(数量表!D:H,B2669,数量表!H:H)</f>
        <v/>
      </c>
      <c r="D2669" s="89" t="n">
        <v>27</v>
      </c>
      <c r="E2669" s="89" t="n">
        <v>105</v>
      </c>
      <c r="F2669" s="90" t="n">
        <v>2423</v>
      </c>
      <c r="G2669" s="89" t="n"/>
      <c r="H2669" s="91" t="n">
        <v>1</v>
      </c>
      <c r="I2669" s="213">
        <f>C2669*H2669</f>
        <v/>
      </c>
      <c r="J2669" s="29" t="n"/>
      <c r="K2669" s="96" t="n"/>
      <c r="L2669" s="97" t="n"/>
      <c r="M2669" s="97" t="n"/>
      <c r="N2669" s="98" t="inlineStr">
        <is>
          <t>27×105</t>
        </is>
      </c>
      <c r="O2669" s="99">
        <f>F2669</f>
        <v/>
      </c>
      <c r="P2669" s="99">
        <f>SUM(I2669)</f>
        <v/>
      </c>
      <c r="Q2669" s="117" t="n"/>
      <c r="R2669" s="118" t="n"/>
      <c r="S2669" s="118" t="n"/>
      <c r="T2669" s="119" t="n"/>
      <c r="U2669" s="120" t="n"/>
      <c r="V2669" s="120" t="n"/>
      <c r="W2669" s="121" t="n"/>
      <c r="X2669" s="122" t="n"/>
      <c r="Y2669" s="122" t="n"/>
      <c r="Z2669" s="143" t="n"/>
      <c r="AA2669" s="140" t="n"/>
      <c r="AB2669" s="140" t="n"/>
      <c r="AC2669" s="144" t="n"/>
      <c r="AD2669" s="142" t="n"/>
      <c r="AE2669" s="142" t="n"/>
    </row>
    <row r="2670">
      <c r="B2670" s="79" t="inlineStr">
        <is>
          <t>22MUMR</t>
        </is>
      </c>
      <c r="C2670" s="80">
        <f>SUMIF(数量表!D:H,B2670,数量表!H:H)</f>
        <v/>
      </c>
      <c r="D2670" s="80" t="n">
        <v>27</v>
      </c>
      <c r="E2670" s="80" t="n">
        <v>105</v>
      </c>
      <c r="F2670" s="81" t="n">
        <v>206</v>
      </c>
      <c r="G2670" s="80" t="n"/>
      <c r="H2670" s="82" t="n">
        <v>1</v>
      </c>
      <c r="I2670" s="212">
        <f>C2670*H2670</f>
        <v/>
      </c>
      <c r="J2670" s="29" t="n"/>
      <c r="K2670" s="96" t="n"/>
      <c r="L2670" s="97" t="n"/>
      <c r="M2670" s="97" t="n"/>
      <c r="N2670" s="98" t="inlineStr">
        <is>
          <t>27×105</t>
        </is>
      </c>
      <c r="O2670" s="99">
        <f>F2670</f>
        <v/>
      </c>
      <c r="P2670" s="99">
        <f>SUM(I2670)</f>
        <v/>
      </c>
      <c r="Q2670" s="117" t="n"/>
      <c r="R2670" s="118" t="n"/>
      <c r="S2670" s="118" t="n"/>
      <c r="T2670" s="119" t="n"/>
      <c r="U2670" s="120" t="n"/>
      <c r="V2670" s="120" t="n"/>
      <c r="W2670" s="121" t="n"/>
      <c r="X2670" s="122" t="n"/>
      <c r="Y2670" s="122" t="n"/>
      <c r="Z2670" s="143" t="n"/>
      <c r="AA2670" s="140" t="n"/>
      <c r="AB2670" s="140" t="n"/>
      <c r="AC2670" s="144" t="n"/>
      <c r="AD2670" s="142" t="n"/>
      <c r="AE2670" s="142" t="n"/>
    </row>
    <row r="2671">
      <c r="B2671" s="85" t="inlineStr">
        <is>
          <t>22MUMR</t>
        </is>
      </c>
      <c r="C2671">
        <f>SUMIF(数量表!D:H,B2671,数量表!H:H)</f>
        <v/>
      </c>
      <c r="D2671" t="n">
        <v>27</v>
      </c>
      <c r="E2671" t="n">
        <v>105</v>
      </c>
      <c r="F2671" s="86" t="n">
        <v>760</v>
      </c>
      <c r="H2671" s="87" t="n">
        <v>2</v>
      </c>
      <c r="I2671" s="214">
        <f>C2671*H2671</f>
        <v/>
      </c>
      <c r="J2671" s="29" t="n"/>
      <c r="K2671" s="96" t="n"/>
      <c r="L2671" s="97" t="n"/>
      <c r="M2671" s="97" t="n"/>
      <c r="N2671" s="98" t="inlineStr">
        <is>
          <t>27×105</t>
        </is>
      </c>
      <c r="O2671" s="99">
        <f>F2671</f>
        <v/>
      </c>
      <c r="P2671" s="99">
        <f>SUM(I2671)</f>
        <v/>
      </c>
      <c r="Q2671" s="117" t="n"/>
      <c r="R2671" s="118" t="n"/>
      <c r="S2671" s="118" t="n"/>
      <c r="T2671" s="119" t="n"/>
      <c r="U2671" s="120" t="n"/>
      <c r="V2671" s="120" t="n"/>
      <c r="W2671" s="121" t="n"/>
      <c r="X2671" s="122" t="n"/>
      <c r="Y2671" s="122" t="n"/>
      <c r="Z2671" s="143" t="n"/>
      <c r="AA2671" s="140" t="n"/>
      <c r="AB2671" s="140" t="n"/>
      <c r="AC2671" s="144" t="n"/>
      <c r="AD2671" s="142" t="n"/>
      <c r="AE2671" s="142" t="n"/>
    </row>
    <row r="2672">
      <c r="B2672" s="85" t="inlineStr">
        <is>
          <t>22MUMR</t>
        </is>
      </c>
      <c r="C2672">
        <f>SUMIF(数量表!D:H,B2672,数量表!H:H)</f>
        <v/>
      </c>
      <c r="D2672" t="n">
        <v>27</v>
      </c>
      <c r="E2672" t="n">
        <v>105</v>
      </c>
      <c r="F2672" s="86" t="n">
        <v>1881</v>
      </c>
      <c r="H2672" s="87" t="n">
        <v>2</v>
      </c>
      <c r="I2672" s="214">
        <f>C2672*H2672</f>
        <v/>
      </c>
      <c r="J2672" s="29" t="n"/>
      <c r="K2672" s="96" t="n"/>
      <c r="L2672" s="97" t="n"/>
      <c r="M2672" s="97" t="n"/>
      <c r="N2672" s="98" t="inlineStr">
        <is>
          <t>27×105</t>
        </is>
      </c>
      <c r="O2672" s="99">
        <f>F2672</f>
        <v/>
      </c>
      <c r="P2672" s="99">
        <f>SUM(I2672)</f>
        <v/>
      </c>
      <c r="Q2672" s="117" t="n"/>
      <c r="R2672" s="118" t="n"/>
      <c r="S2672" s="118" t="n"/>
      <c r="T2672" s="119" t="n"/>
      <c r="U2672" s="120" t="n"/>
      <c r="V2672" s="120" t="n"/>
      <c r="W2672" s="121" t="n"/>
      <c r="X2672" s="122" t="n"/>
      <c r="Y2672" s="122" t="n"/>
      <c r="Z2672" s="143" t="n"/>
      <c r="AA2672" s="140" t="n"/>
      <c r="AB2672" s="140" t="n"/>
      <c r="AC2672" s="144" t="n"/>
      <c r="AD2672" s="142" t="n"/>
      <c r="AE2672" s="142" t="n"/>
    </row>
    <row r="2673">
      <c r="B2673" s="85" t="inlineStr">
        <is>
          <t>22MUMR</t>
        </is>
      </c>
      <c r="C2673">
        <f>SUMIF(数量表!D:H,B2673,数量表!H:H)</f>
        <v/>
      </c>
      <c r="D2673" t="n">
        <v>27</v>
      </c>
      <c r="E2673" t="n">
        <v>105</v>
      </c>
      <c r="F2673" s="86" t="n">
        <v>282</v>
      </c>
      <c r="H2673" s="87" t="n">
        <v>1</v>
      </c>
      <c r="I2673" s="214">
        <f>C2673*H2673</f>
        <v/>
      </c>
      <c r="J2673" s="29" t="n"/>
      <c r="K2673" s="96" t="n"/>
      <c r="L2673" s="97" t="n"/>
      <c r="M2673" s="97" t="n"/>
      <c r="N2673" s="98" t="inlineStr">
        <is>
          <t>27×105</t>
        </is>
      </c>
      <c r="O2673" s="99">
        <f>F2673</f>
        <v/>
      </c>
      <c r="P2673" s="99">
        <f>SUM(I2673)</f>
        <v/>
      </c>
      <c r="Q2673" s="117" t="n"/>
      <c r="R2673" s="118" t="n"/>
      <c r="S2673" s="118" t="n"/>
      <c r="T2673" s="119" t="n"/>
      <c r="U2673" s="120" t="n"/>
      <c r="V2673" s="120" t="n"/>
      <c r="W2673" s="121" t="n"/>
      <c r="X2673" s="122" t="n"/>
      <c r="Y2673" s="122" t="n"/>
      <c r="Z2673" s="143" t="n"/>
      <c r="AA2673" s="140" t="n"/>
      <c r="AB2673" s="140" t="n"/>
      <c r="AC2673" s="144" t="n"/>
      <c r="AD2673" s="142" t="n"/>
      <c r="AE2673" s="142" t="n"/>
    </row>
    <row r="2674" ht="15" customHeight="1" thickBot="1">
      <c r="B2674" s="88" t="inlineStr">
        <is>
          <t>22MUMR</t>
        </is>
      </c>
      <c r="C2674" s="89">
        <f>SUMIF(数量表!D:H,B2674,数量表!H:H)</f>
        <v/>
      </c>
      <c r="D2674" s="89" t="n">
        <v>27</v>
      </c>
      <c r="E2674" s="89" t="n">
        <v>105</v>
      </c>
      <c r="F2674" s="90" t="n">
        <v>2423</v>
      </c>
      <c r="G2674" s="89" t="n"/>
      <c r="H2674" s="91" t="n">
        <v>1</v>
      </c>
      <c r="I2674" s="213">
        <f>C2674*H2674</f>
        <v/>
      </c>
      <c r="J2674" s="29" t="n"/>
      <c r="K2674" s="96" t="n"/>
      <c r="L2674" s="97" t="n"/>
      <c r="M2674" s="97" t="n"/>
      <c r="N2674" s="98" t="inlineStr">
        <is>
          <t>27×105</t>
        </is>
      </c>
      <c r="O2674" s="99">
        <f>F2674</f>
        <v/>
      </c>
      <c r="P2674" s="99">
        <f>SUM(I2674)</f>
        <v/>
      </c>
      <c r="Q2674" s="117" t="n"/>
      <c r="R2674" s="118" t="n"/>
      <c r="S2674" s="118" t="n"/>
      <c r="T2674" s="119" t="n"/>
      <c r="U2674" s="120" t="n"/>
      <c r="V2674" s="120" t="n"/>
      <c r="W2674" s="121" t="n"/>
      <c r="X2674" s="122" t="n"/>
      <c r="Y2674" s="122" t="n"/>
      <c r="Z2674" s="143" t="n"/>
      <c r="AA2674" s="140" t="n"/>
      <c r="AB2674" s="140" t="n"/>
      <c r="AC2674" s="144" t="n"/>
      <c r="AD2674" s="142" t="n"/>
      <c r="AE2674" s="142" t="n"/>
    </row>
    <row r="2675">
      <c r="B2675" s="79" t="inlineStr">
        <is>
          <t>22MUML-L</t>
        </is>
      </c>
      <c r="C2675" s="80">
        <f>SUMIF(数量表!D:H,B2675,数量表!H:H)</f>
        <v/>
      </c>
      <c r="D2675" s="80" t="n">
        <v>27</v>
      </c>
      <c r="E2675" s="80" t="n">
        <v>105</v>
      </c>
      <c r="F2675" s="81" t="n">
        <v>206</v>
      </c>
      <c r="G2675" s="80" t="n"/>
      <c r="H2675" s="82" t="n">
        <v>1</v>
      </c>
      <c r="I2675" s="212">
        <f>C2675*H2675</f>
        <v/>
      </c>
      <c r="J2675" s="29" t="n"/>
      <c r="K2675" s="96" t="n"/>
      <c r="L2675" s="97" t="n"/>
      <c r="M2675" s="97" t="n"/>
      <c r="N2675" s="98" t="inlineStr">
        <is>
          <t>27×105</t>
        </is>
      </c>
      <c r="O2675" s="99">
        <f>F2675</f>
        <v/>
      </c>
      <c r="P2675" s="99">
        <f>SUM(I2675)</f>
        <v/>
      </c>
      <c r="Q2675" s="117" t="n"/>
      <c r="R2675" s="118" t="n"/>
      <c r="S2675" s="118" t="n"/>
      <c r="T2675" s="119" t="n"/>
      <c r="U2675" s="120" t="n"/>
      <c r="V2675" s="120" t="n"/>
      <c r="W2675" s="121" t="n"/>
      <c r="X2675" s="122" t="n"/>
      <c r="Y2675" s="122" t="n"/>
      <c r="Z2675" s="143" t="n"/>
      <c r="AA2675" s="140" t="n"/>
      <c r="AB2675" s="140" t="n"/>
      <c r="AC2675" s="144" t="n"/>
      <c r="AD2675" s="142" t="n"/>
      <c r="AE2675" s="142" t="n"/>
    </row>
    <row r="2676">
      <c r="B2676" s="85" t="inlineStr">
        <is>
          <t>22MUML-L</t>
        </is>
      </c>
      <c r="C2676">
        <f>SUMIF(数量表!D:H,B2676,数量表!H:H)</f>
        <v/>
      </c>
      <c r="D2676" t="n">
        <v>27</v>
      </c>
      <c r="E2676" t="n">
        <v>105</v>
      </c>
      <c r="F2676" s="86" t="n">
        <v>760</v>
      </c>
      <c r="H2676" s="87" t="n">
        <v>2</v>
      </c>
      <c r="I2676" s="214">
        <f>C2676*H2676</f>
        <v/>
      </c>
      <c r="J2676" s="29" t="n"/>
      <c r="K2676" s="96" t="n"/>
      <c r="L2676" s="97" t="n"/>
      <c r="M2676" s="97" t="n"/>
      <c r="N2676" s="98" t="inlineStr">
        <is>
          <t>27×105</t>
        </is>
      </c>
      <c r="O2676" s="99">
        <f>F2676</f>
        <v/>
      </c>
      <c r="P2676" s="99">
        <f>SUM(I2676)</f>
        <v/>
      </c>
      <c r="Q2676" s="117" t="n"/>
      <c r="R2676" s="118" t="n"/>
      <c r="S2676" s="118" t="n"/>
      <c r="T2676" s="119" t="n"/>
      <c r="U2676" s="120" t="n"/>
      <c r="V2676" s="120" t="n"/>
      <c r="W2676" s="121" t="n"/>
      <c r="X2676" s="122" t="n"/>
      <c r="Y2676" s="122" t="n"/>
      <c r="Z2676" s="143" t="n"/>
      <c r="AA2676" s="140" t="n"/>
      <c r="AB2676" s="140" t="n"/>
      <c r="AC2676" s="144" t="n"/>
      <c r="AD2676" s="142" t="n"/>
      <c r="AE2676" s="142" t="n"/>
    </row>
    <row r="2677">
      <c r="B2677" s="85" t="inlineStr">
        <is>
          <t>22MUML-L</t>
        </is>
      </c>
      <c r="C2677">
        <f>SUMIF(数量表!D:H,B2677,数量表!H:H)</f>
        <v/>
      </c>
      <c r="D2677" t="n">
        <v>27</v>
      </c>
      <c r="E2677" t="n">
        <v>105</v>
      </c>
      <c r="F2677" s="86" t="n">
        <v>1881</v>
      </c>
      <c r="H2677" s="87" t="n">
        <v>2</v>
      </c>
      <c r="I2677" s="214">
        <f>C2677*H2677</f>
        <v/>
      </c>
      <c r="J2677" s="29" t="n"/>
      <c r="K2677" s="96" t="n"/>
      <c r="L2677" s="97" t="n"/>
      <c r="M2677" s="97" t="n"/>
      <c r="N2677" s="98" t="inlineStr">
        <is>
          <t>27×105</t>
        </is>
      </c>
      <c r="O2677" s="99">
        <f>F2677</f>
        <v/>
      </c>
      <c r="P2677" s="99">
        <f>SUM(I2677)</f>
        <v/>
      </c>
      <c r="Q2677" s="117" t="n"/>
      <c r="R2677" s="118" t="n"/>
      <c r="S2677" s="118" t="n"/>
      <c r="T2677" s="119" t="n"/>
      <c r="U2677" s="120" t="n"/>
      <c r="V2677" s="120" t="n"/>
      <c r="W2677" s="121" t="n"/>
      <c r="X2677" s="122" t="n"/>
      <c r="Y2677" s="122" t="n"/>
      <c r="Z2677" s="143" t="n"/>
      <c r="AA2677" s="140" t="n"/>
      <c r="AB2677" s="140" t="n"/>
      <c r="AC2677" s="144" t="n"/>
      <c r="AD2677" s="142" t="n"/>
      <c r="AE2677" s="142" t="n"/>
    </row>
    <row r="2678">
      <c r="B2678" s="85" t="inlineStr">
        <is>
          <t>22MUML-L</t>
        </is>
      </c>
      <c r="C2678">
        <f>SUMIF(数量表!D:H,B2678,数量表!H:H)</f>
        <v/>
      </c>
      <c r="D2678" t="n">
        <v>27</v>
      </c>
      <c r="E2678" t="n">
        <v>105</v>
      </c>
      <c r="F2678" s="86" t="n">
        <v>282</v>
      </c>
      <c r="H2678" s="87" t="n">
        <v>1</v>
      </c>
      <c r="I2678" s="214">
        <f>C2678*H2678</f>
        <v/>
      </c>
      <c r="J2678" s="29" t="n"/>
      <c r="K2678" s="96" t="n"/>
      <c r="L2678" s="97" t="n"/>
      <c r="M2678" s="97" t="n"/>
      <c r="N2678" s="98" t="inlineStr">
        <is>
          <t>27×105</t>
        </is>
      </c>
      <c r="O2678" s="99">
        <f>F2678</f>
        <v/>
      </c>
      <c r="P2678" s="99">
        <f>SUM(I2678)</f>
        <v/>
      </c>
      <c r="Q2678" s="117" t="n"/>
      <c r="R2678" s="118" t="n"/>
      <c r="S2678" s="118" t="n"/>
      <c r="T2678" s="119" t="n"/>
      <c r="U2678" s="120" t="n"/>
      <c r="V2678" s="120" t="n"/>
      <c r="W2678" s="121" t="n"/>
      <c r="X2678" s="122" t="n"/>
      <c r="Y2678" s="122" t="n"/>
      <c r="Z2678" s="143" t="n"/>
      <c r="AA2678" s="140" t="n"/>
      <c r="AB2678" s="140" t="n"/>
      <c r="AC2678" s="144" t="n"/>
      <c r="AD2678" s="142" t="n"/>
      <c r="AE2678" s="142" t="n"/>
    </row>
    <row r="2679" ht="15" customHeight="1" thickBot="1">
      <c r="B2679" s="88" t="inlineStr">
        <is>
          <t>22MUML-L</t>
        </is>
      </c>
      <c r="C2679" s="89">
        <f>SUMIF(数量表!D:H,B2679,数量表!H:H)</f>
        <v/>
      </c>
      <c r="D2679" s="89" t="n">
        <v>27</v>
      </c>
      <c r="E2679" s="89" t="n">
        <v>105</v>
      </c>
      <c r="F2679" s="90" t="n">
        <v>2423</v>
      </c>
      <c r="G2679" s="89" t="n"/>
      <c r="H2679" s="91" t="n">
        <v>1</v>
      </c>
      <c r="I2679" s="213">
        <f>C2679*H2679</f>
        <v/>
      </c>
      <c r="J2679" s="29" t="n"/>
      <c r="K2679" s="96" t="n"/>
      <c r="L2679" s="97" t="n"/>
      <c r="M2679" s="97" t="n"/>
      <c r="N2679" s="98" t="inlineStr">
        <is>
          <t>27×105</t>
        </is>
      </c>
      <c r="O2679" s="99">
        <f>F2679</f>
        <v/>
      </c>
      <c r="P2679" s="99">
        <f>SUM(I2679)</f>
        <v/>
      </c>
      <c r="Q2679" s="117" t="n"/>
      <c r="R2679" s="118" t="n"/>
      <c r="S2679" s="118" t="n"/>
      <c r="T2679" s="119" t="n"/>
      <c r="U2679" s="120" t="n"/>
      <c r="V2679" s="120" t="n"/>
      <c r="W2679" s="121" t="n"/>
      <c r="X2679" s="122" t="n"/>
      <c r="Y2679" s="122" t="n"/>
      <c r="Z2679" s="143" t="n"/>
      <c r="AA2679" s="140" t="n"/>
      <c r="AB2679" s="140" t="n"/>
      <c r="AC2679" s="144" t="n"/>
      <c r="AD2679" s="142" t="n"/>
      <c r="AE2679" s="142" t="n"/>
    </row>
    <row r="2680">
      <c r="B2680" s="79" t="inlineStr">
        <is>
          <t>22MUMR-R</t>
        </is>
      </c>
      <c r="C2680" s="80">
        <f>SUMIF(数量表!D:H,B2680,数量表!H:H)</f>
        <v/>
      </c>
      <c r="D2680" s="80" t="n">
        <v>27</v>
      </c>
      <c r="E2680" s="80" t="n">
        <v>105</v>
      </c>
      <c r="F2680" s="81" t="n">
        <v>206</v>
      </c>
      <c r="G2680" s="80" t="n"/>
      <c r="H2680" s="82" t="n">
        <v>1</v>
      </c>
      <c r="I2680" s="212">
        <f>C2680*H2680</f>
        <v/>
      </c>
      <c r="J2680" s="29" t="n"/>
      <c r="K2680" s="96" t="n"/>
      <c r="L2680" s="97" t="n"/>
      <c r="M2680" s="97" t="n"/>
      <c r="N2680" s="98" t="inlineStr">
        <is>
          <t>27×105</t>
        </is>
      </c>
      <c r="O2680" s="99">
        <f>F2680</f>
        <v/>
      </c>
      <c r="P2680" s="99">
        <f>SUM(I2680)</f>
        <v/>
      </c>
      <c r="Q2680" s="117" t="n"/>
      <c r="R2680" s="118" t="n"/>
      <c r="S2680" s="118" t="n"/>
      <c r="T2680" s="119" t="n"/>
      <c r="U2680" s="120" t="n"/>
      <c r="V2680" s="120" t="n"/>
      <c r="W2680" s="121" t="n"/>
      <c r="X2680" s="122" t="n"/>
      <c r="Y2680" s="122" t="n"/>
      <c r="Z2680" s="143" t="n"/>
      <c r="AA2680" s="140" t="n"/>
      <c r="AB2680" s="140" t="n"/>
      <c r="AC2680" s="144" t="n"/>
      <c r="AD2680" s="142" t="n"/>
      <c r="AE2680" s="142" t="n"/>
    </row>
    <row r="2681">
      <c r="B2681" s="85" t="inlineStr">
        <is>
          <t>22MUMR-R</t>
        </is>
      </c>
      <c r="C2681">
        <f>SUMIF(数量表!D:H,B2681,数量表!H:H)</f>
        <v/>
      </c>
      <c r="D2681" t="n">
        <v>27</v>
      </c>
      <c r="E2681" t="n">
        <v>105</v>
      </c>
      <c r="F2681" s="86" t="n">
        <v>760</v>
      </c>
      <c r="H2681" s="87" t="n">
        <v>2</v>
      </c>
      <c r="I2681" s="214">
        <f>C2681*H2681</f>
        <v/>
      </c>
      <c r="J2681" s="29" t="n"/>
      <c r="K2681" s="96" t="n"/>
      <c r="L2681" s="97" t="n"/>
      <c r="M2681" s="97" t="n"/>
      <c r="N2681" s="98" t="inlineStr">
        <is>
          <t>27×105</t>
        </is>
      </c>
      <c r="O2681" s="99">
        <f>F2681</f>
        <v/>
      </c>
      <c r="P2681" s="99">
        <f>SUM(I2681)</f>
        <v/>
      </c>
      <c r="Q2681" s="117" t="n"/>
      <c r="R2681" s="118" t="n"/>
      <c r="S2681" s="118" t="n"/>
      <c r="T2681" s="119" t="n"/>
      <c r="U2681" s="120" t="n"/>
      <c r="V2681" s="120" t="n"/>
      <c r="W2681" s="121" t="n"/>
      <c r="X2681" s="122" t="n"/>
      <c r="Y2681" s="122" t="n"/>
      <c r="Z2681" s="143" t="n"/>
      <c r="AA2681" s="140" t="n"/>
      <c r="AB2681" s="140" t="n"/>
      <c r="AC2681" s="144" t="n"/>
      <c r="AD2681" s="142" t="n"/>
      <c r="AE2681" s="142" t="n"/>
    </row>
    <row r="2682">
      <c r="B2682" s="85" t="inlineStr">
        <is>
          <t>22MUMR-R</t>
        </is>
      </c>
      <c r="C2682">
        <f>SUMIF(数量表!D:H,B2682,数量表!H:H)</f>
        <v/>
      </c>
      <c r="D2682" t="n">
        <v>27</v>
      </c>
      <c r="E2682" t="n">
        <v>105</v>
      </c>
      <c r="F2682" s="86" t="n">
        <v>1881</v>
      </c>
      <c r="H2682" s="87" t="n">
        <v>2</v>
      </c>
      <c r="I2682" s="214">
        <f>C2682*H2682</f>
        <v/>
      </c>
      <c r="J2682" s="29" t="n"/>
      <c r="K2682" s="96" t="n"/>
      <c r="L2682" s="97" t="n"/>
      <c r="M2682" s="97" t="n"/>
      <c r="N2682" s="98" t="inlineStr">
        <is>
          <t>27×105</t>
        </is>
      </c>
      <c r="O2682" s="99">
        <f>F2682</f>
        <v/>
      </c>
      <c r="P2682" s="99">
        <f>SUM(I2682)</f>
        <v/>
      </c>
      <c r="Q2682" s="117" t="n"/>
      <c r="R2682" s="118" t="n"/>
      <c r="S2682" s="118" t="n"/>
      <c r="T2682" s="119" t="n"/>
      <c r="U2682" s="120" t="n"/>
      <c r="V2682" s="120" t="n"/>
      <c r="W2682" s="121" t="n"/>
      <c r="X2682" s="122" t="n"/>
      <c r="Y2682" s="122" t="n"/>
      <c r="Z2682" s="143" t="n"/>
      <c r="AA2682" s="140" t="n"/>
      <c r="AB2682" s="140" t="n"/>
      <c r="AC2682" s="144" t="n"/>
      <c r="AD2682" s="142" t="n"/>
      <c r="AE2682" s="142" t="n"/>
    </row>
    <row r="2683">
      <c r="B2683" s="85" t="inlineStr">
        <is>
          <t>22MUMR-R</t>
        </is>
      </c>
      <c r="C2683">
        <f>SUMIF(数量表!D:H,B2683,数量表!H:H)</f>
        <v/>
      </c>
      <c r="D2683" t="n">
        <v>27</v>
      </c>
      <c r="E2683" t="n">
        <v>105</v>
      </c>
      <c r="F2683" s="86" t="n">
        <v>282</v>
      </c>
      <c r="H2683" s="87" t="n">
        <v>1</v>
      </c>
      <c r="I2683" s="214">
        <f>C2683*H2683</f>
        <v/>
      </c>
      <c r="J2683" s="29" t="n"/>
      <c r="K2683" s="96" t="n"/>
      <c r="L2683" s="97" t="n"/>
      <c r="M2683" s="97" t="n"/>
      <c r="N2683" s="98" t="inlineStr">
        <is>
          <t>27×105</t>
        </is>
      </c>
      <c r="O2683" s="99">
        <f>F2683</f>
        <v/>
      </c>
      <c r="P2683" s="99">
        <f>SUM(I2683)</f>
        <v/>
      </c>
      <c r="Q2683" s="117" t="n"/>
      <c r="R2683" s="118" t="n"/>
      <c r="S2683" s="118" t="n"/>
      <c r="T2683" s="119" t="n"/>
      <c r="U2683" s="120" t="n"/>
      <c r="V2683" s="120" t="n"/>
      <c r="W2683" s="121" t="n"/>
      <c r="X2683" s="122" t="n"/>
      <c r="Y2683" s="122" t="n"/>
      <c r="Z2683" s="143" t="n"/>
      <c r="AA2683" s="140" t="n"/>
      <c r="AB2683" s="140" t="n"/>
      <c r="AC2683" s="144" t="n"/>
      <c r="AD2683" s="142" t="n"/>
      <c r="AE2683" s="142" t="n"/>
    </row>
    <row r="2684" ht="15" customHeight="1" thickBot="1">
      <c r="B2684" s="88" t="inlineStr">
        <is>
          <t>22MUMR-R</t>
        </is>
      </c>
      <c r="C2684" s="89">
        <f>SUMIF(数量表!D:H,B2684,数量表!H:H)</f>
        <v/>
      </c>
      <c r="D2684" s="89" t="n">
        <v>27</v>
      </c>
      <c r="E2684" s="89" t="n">
        <v>105</v>
      </c>
      <c r="F2684" s="90" t="n">
        <v>2423</v>
      </c>
      <c r="G2684" s="89" t="n"/>
      <c r="H2684" s="91" t="n">
        <v>1</v>
      </c>
      <c r="I2684" s="213">
        <f>C2684*H2684</f>
        <v/>
      </c>
      <c r="J2684" s="29" t="n"/>
      <c r="K2684" s="96" t="n"/>
      <c r="L2684" s="97" t="n"/>
      <c r="M2684" s="97" t="n"/>
      <c r="N2684" s="98" t="inlineStr">
        <is>
          <t>27×105</t>
        </is>
      </c>
      <c r="O2684" s="99">
        <f>F2684</f>
        <v/>
      </c>
      <c r="P2684" s="99">
        <f>SUM(I2684)</f>
        <v/>
      </c>
      <c r="Q2684" s="117" t="n"/>
      <c r="R2684" s="118" t="n"/>
      <c r="S2684" s="118" t="n"/>
      <c r="T2684" s="119" t="n"/>
      <c r="U2684" s="120" t="n"/>
      <c r="V2684" s="120" t="n"/>
      <c r="W2684" s="121" t="n"/>
      <c r="X2684" s="122" t="n"/>
      <c r="Y2684" s="122" t="n"/>
      <c r="Z2684" s="143" t="n"/>
      <c r="AA2684" s="140" t="n"/>
      <c r="AB2684" s="140" t="n"/>
      <c r="AC2684" s="144" t="n"/>
      <c r="AD2684" s="142" t="n"/>
      <c r="AE2684" s="142" t="n"/>
    </row>
    <row r="2685">
      <c r="B2685" s="79" t="inlineStr">
        <is>
          <t>UE20</t>
        </is>
      </c>
      <c r="C2685" s="80">
        <f>SUMIF(数量表!D:H,B2685,数量表!H:H)</f>
        <v/>
      </c>
      <c r="D2685" s="80" t="n">
        <v>27</v>
      </c>
      <c r="E2685" s="80" t="n">
        <v>105</v>
      </c>
      <c r="F2685" s="81" t="n">
        <v>466</v>
      </c>
      <c r="G2685" s="80" t="n"/>
      <c r="H2685" s="82" t="n">
        <v>1</v>
      </c>
      <c r="I2685" s="212">
        <f>C2685*H2685</f>
        <v/>
      </c>
      <c r="J2685" s="29" t="n"/>
      <c r="K2685" s="96" t="n"/>
      <c r="L2685" s="97" t="n"/>
      <c r="M2685" s="97" t="n"/>
      <c r="N2685" s="98" t="inlineStr">
        <is>
          <t>27×105</t>
        </is>
      </c>
      <c r="O2685" s="99">
        <f>F2685</f>
        <v/>
      </c>
      <c r="P2685" s="99">
        <f>SUM(I2685)</f>
        <v/>
      </c>
      <c r="Q2685" s="117" t="n"/>
      <c r="R2685" s="118" t="n"/>
      <c r="S2685" s="118" t="n"/>
      <c r="T2685" s="119" t="n"/>
      <c r="U2685" s="120" t="n"/>
      <c r="V2685" s="120" t="n"/>
      <c r="W2685" s="121" t="n"/>
      <c r="X2685" s="122" t="n"/>
      <c r="Y2685" s="122" t="n"/>
      <c r="Z2685" s="143" t="n"/>
      <c r="AA2685" s="140" t="n"/>
      <c r="AB2685" s="140" t="n"/>
      <c r="AC2685" s="144" t="n"/>
      <c r="AD2685" s="142" t="n"/>
      <c r="AE2685" s="142" t="n"/>
    </row>
    <row r="2686">
      <c r="B2686" s="85" t="inlineStr">
        <is>
          <t>UE20</t>
        </is>
      </c>
      <c r="C2686">
        <f>SUMIF(数量表!D:H,B2686,数量表!H:H)</f>
        <v/>
      </c>
      <c r="D2686" t="n">
        <v>27</v>
      </c>
      <c r="E2686" t="n">
        <v>105</v>
      </c>
      <c r="F2686" s="86" t="n">
        <v>800</v>
      </c>
      <c r="H2686" s="87" t="n">
        <v>1</v>
      </c>
      <c r="I2686" s="214">
        <f>C2686*H2686</f>
        <v/>
      </c>
      <c r="J2686" s="29" t="n"/>
      <c r="K2686" s="96" t="n"/>
      <c r="L2686" s="97" t="n"/>
      <c r="M2686" s="97" t="n"/>
      <c r="N2686" s="98" t="inlineStr">
        <is>
          <t>27×105</t>
        </is>
      </c>
      <c r="O2686" s="99">
        <f>F2686</f>
        <v/>
      </c>
      <c r="P2686" s="99">
        <f>SUM(I2686)</f>
        <v/>
      </c>
      <c r="Q2686" s="117" t="n"/>
      <c r="R2686" s="118" t="n"/>
      <c r="S2686" s="118" t="n"/>
      <c r="T2686" s="119" t="n"/>
      <c r="U2686" s="120" t="n"/>
      <c r="V2686" s="120" t="n"/>
      <c r="W2686" s="121" t="n"/>
      <c r="X2686" s="122" t="n"/>
      <c r="Y2686" s="122" t="n"/>
      <c r="Z2686" s="143" t="n"/>
      <c r="AA2686" s="140" t="n"/>
      <c r="AB2686" s="140" t="n"/>
      <c r="AC2686" s="144" t="n"/>
      <c r="AD2686" s="142" t="n"/>
      <c r="AE2686" s="142" t="n"/>
    </row>
    <row r="2687">
      <c r="B2687" s="85" t="inlineStr">
        <is>
          <t>UE20</t>
        </is>
      </c>
      <c r="C2687">
        <f>SUMIF(数量表!D:H,B2687,数量表!H:H)</f>
        <v/>
      </c>
      <c r="D2687" t="n">
        <v>27</v>
      </c>
      <c r="E2687" t="n">
        <v>105</v>
      </c>
      <c r="F2687" s="86" t="n">
        <v>2055</v>
      </c>
      <c r="H2687" s="87" t="n">
        <v>2</v>
      </c>
      <c r="I2687" s="214">
        <f>C2687*H2687</f>
        <v/>
      </c>
      <c r="J2687" s="29" t="n"/>
      <c r="K2687" s="96" t="n"/>
      <c r="L2687" s="97" t="n"/>
      <c r="M2687" s="97" t="n"/>
      <c r="N2687" s="98" t="inlineStr">
        <is>
          <t>27×105</t>
        </is>
      </c>
      <c r="O2687" s="99">
        <f>F2687</f>
        <v/>
      </c>
      <c r="P2687" s="99">
        <f>SUM(I2687)</f>
        <v/>
      </c>
      <c r="Q2687" s="117" t="n"/>
      <c r="R2687" s="118" t="n"/>
      <c r="S2687" s="118" t="n"/>
      <c r="T2687" s="119" t="n"/>
      <c r="U2687" s="120" t="n"/>
      <c r="V2687" s="120" t="n"/>
      <c r="W2687" s="121" t="n"/>
      <c r="X2687" s="122" t="n"/>
      <c r="Y2687" s="122" t="n"/>
      <c r="Z2687" s="143" t="n"/>
      <c r="AA2687" s="140" t="n"/>
      <c r="AB2687" s="140" t="n"/>
      <c r="AC2687" s="144" t="n"/>
      <c r="AD2687" s="142" t="n"/>
      <c r="AE2687" s="142" t="n"/>
    </row>
    <row r="2688" ht="15" customHeight="1" thickBot="1">
      <c r="B2688" s="88" t="inlineStr">
        <is>
          <t>UE20</t>
        </is>
      </c>
      <c r="C2688" s="89">
        <f>SUMIF(数量表!D:H,B2688,数量表!H:H)</f>
        <v/>
      </c>
      <c r="D2688" s="89" t="n">
        <v>27</v>
      </c>
      <c r="E2688" s="89" t="n">
        <v>105</v>
      </c>
      <c r="F2688" s="90" t="n">
        <v>646</v>
      </c>
      <c r="G2688" s="89" t="n"/>
      <c r="H2688" s="91" t="n">
        <v>1</v>
      </c>
      <c r="I2688" s="213">
        <f>C2688*H2688</f>
        <v/>
      </c>
      <c r="J2688" s="29" t="n"/>
      <c r="K2688" s="96" t="n"/>
      <c r="L2688" s="97" t="n"/>
      <c r="M2688" s="97" t="n"/>
      <c r="N2688" s="98" t="inlineStr">
        <is>
          <t>27×105</t>
        </is>
      </c>
      <c r="O2688" s="99">
        <f>F2688</f>
        <v/>
      </c>
      <c r="P2688" s="99">
        <f>SUM(I2688)</f>
        <v/>
      </c>
      <c r="Q2688" s="117" t="n"/>
      <c r="R2688" s="118" t="n"/>
      <c r="S2688" s="118" t="n"/>
      <c r="T2688" s="119" t="n"/>
      <c r="U2688" s="120" t="n"/>
      <c r="V2688" s="120" t="n"/>
      <c r="W2688" s="121" t="n"/>
      <c r="X2688" s="122" t="n"/>
      <c r="Y2688" s="122" t="n"/>
      <c r="Z2688" s="143" t="n"/>
      <c r="AA2688" s="140" t="n"/>
      <c r="AB2688" s="140" t="n"/>
      <c r="AC2688" s="144" t="n"/>
      <c r="AD2688" s="142" t="n"/>
      <c r="AE2688" s="142" t="n"/>
    </row>
    <row r="2689">
      <c r="B2689" s="79" t="inlineStr">
        <is>
          <t>UE20L</t>
        </is>
      </c>
      <c r="C2689" s="80">
        <f>SUMIF(数量表!D:H,B2689,数量表!H:H)</f>
        <v/>
      </c>
      <c r="D2689" s="80" t="n">
        <v>27</v>
      </c>
      <c r="E2689" s="80" t="n">
        <v>105</v>
      </c>
      <c r="F2689" s="81" t="n">
        <v>466</v>
      </c>
      <c r="G2689" s="80" t="n"/>
      <c r="H2689" s="82" t="n">
        <v>1</v>
      </c>
      <c r="I2689" s="212">
        <f>C2689*H2689</f>
        <v/>
      </c>
      <c r="J2689" s="29" t="n"/>
      <c r="K2689" s="96" t="n"/>
      <c r="L2689" s="97" t="n"/>
      <c r="M2689" s="97" t="n"/>
      <c r="N2689" s="98" t="inlineStr">
        <is>
          <t>27×105</t>
        </is>
      </c>
      <c r="O2689" s="99">
        <f>F2689</f>
        <v/>
      </c>
      <c r="P2689" s="99">
        <f>SUM(I2689)</f>
        <v/>
      </c>
      <c r="Q2689" s="117" t="n"/>
      <c r="R2689" s="118" t="n"/>
      <c r="S2689" s="118" t="n"/>
      <c r="T2689" s="119" t="n"/>
      <c r="U2689" s="120" t="n"/>
      <c r="V2689" s="120" t="n"/>
      <c r="W2689" s="121" t="n"/>
      <c r="X2689" s="122" t="n"/>
      <c r="Y2689" s="122" t="n"/>
      <c r="Z2689" s="143" t="n"/>
      <c r="AA2689" s="140" t="n"/>
      <c r="AB2689" s="140" t="n"/>
      <c r="AC2689" s="144" t="n"/>
      <c r="AD2689" s="142" t="n"/>
      <c r="AE2689" s="142" t="n"/>
    </row>
    <row r="2690">
      <c r="B2690" s="85" t="inlineStr">
        <is>
          <t>UE20L</t>
        </is>
      </c>
      <c r="C2690">
        <f>SUMIF(数量表!D:H,B2690,数量表!H:H)</f>
        <v/>
      </c>
      <c r="D2690" t="n">
        <v>27</v>
      </c>
      <c r="E2690" t="n">
        <v>105</v>
      </c>
      <c r="F2690" s="86" t="n">
        <v>760</v>
      </c>
      <c r="H2690" s="87" t="n">
        <v>1</v>
      </c>
      <c r="I2690" s="214">
        <f>C2690*H2690</f>
        <v/>
      </c>
      <c r="J2690" s="29" t="n"/>
      <c r="K2690" s="96" t="n"/>
      <c r="L2690" s="97" t="n"/>
      <c r="M2690" s="97" t="n"/>
      <c r="N2690" s="98" t="inlineStr">
        <is>
          <t>27×105</t>
        </is>
      </c>
      <c r="O2690" s="99">
        <f>F2690</f>
        <v/>
      </c>
      <c r="P2690" s="99">
        <f>SUM(I2690)</f>
        <v/>
      </c>
      <c r="Q2690" s="117" t="n"/>
      <c r="R2690" s="118" t="n"/>
      <c r="S2690" s="118" t="n"/>
      <c r="T2690" s="119" t="n"/>
      <c r="U2690" s="120" t="n"/>
      <c r="V2690" s="120" t="n"/>
      <c r="W2690" s="121" t="n"/>
      <c r="X2690" s="122" t="n"/>
      <c r="Y2690" s="122" t="n"/>
      <c r="Z2690" s="143" t="n"/>
      <c r="AA2690" s="140" t="n"/>
      <c r="AB2690" s="140" t="n"/>
      <c r="AC2690" s="144" t="n"/>
      <c r="AD2690" s="142" t="n"/>
      <c r="AE2690" s="142" t="n"/>
    </row>
    <row r="2691">
      <c r="B2691" s="85" t="inlineStr">
        <is>
          <t>UE20L</t>
        </is>
      </c>
      <c r="C2691">
        <f>SUMIF(数量表!D:H,B2691,数量表!H:H)</f>
        <v/>
      </c>
      <c r="D2691" t="n">
        <v>27</v>
      </c>
      <c r="E2691" t="n">
        <v>105</v>
      </c>
      <c r="F2691" s="86" t="n">
        <v>2055</v>
      </c>
      <c r="H2691" s="87" t="n">
        <v>2</v>
      </c>
      <c r="I2691" s="214">
        <f>C2691*H2691</f>
        <v/>
      </c>
      <c r="J2691" s="29" t="n"/>
      <c r="K2691" s="96" t="n"/>
      <c r="L2691" s="97" t="n"/>
      <c r="M2691" s="97" t="n"/>
      <c r="N2691" s="98" t="inlineStr">
        <is>
          <t>27×105</t>
        </is>
      </c>
      <c r="O2691" s="99">
        <f>F2691</f>
        <v/>
      </c>
      <c r="P2691" s="99">
        <f>SUM(I2691)</f>
        <v/>
      </c>
      <c r="Q2691" s="117" t="n"/>
      <c r="R2691" s="118" t="n"/>
      <c r="S2691" s="118" t="n"/>
      <c r="T2691" s="119" t="n"/>
      <c r="U2691" s="120" t="n"/>
      <c r="V2691" s="120" t="n"/>
      <c r="W2691" s="121" t="n"/>
      <c r="X2691" s="122" t="n"/>
      <c r="Y2691" s="122" t="n"/>
      <c r="Z2691" s="143" t="n"/>
      <c r="AA2691" s="140" t="n"/>
      <c r="AB2691" s="140" t="n"/>
      <c r="AC2691" s="144" t="n"/>
      <c r="AD2691" s="142" t="n"/>
      <c r="AE2691" s="142" t="n"/>
    </row>
    <row r="2692">
      <c r="B2692" s="85" t="inlineStr">
        <is>
          <t>UE20L</t>
        </is>
      </c>
      <c r="C2692">
        <f>SUMIF(数量表!D:H,B2692,数量表!H:H)</f>
        <v/>
      </c>
      <c r="D2692" t="n">
        <v>27</v>
      </c>
      <c r="E2692" t="n">
        <v>105</v>
      </c>
      <c r="F2692" s="86" t="n">
        <v>2548</v>
      </c>
      <c r="H2692" s="87" t="n">
        <v>1</v>
      </c>
      <c r="I2692" s="214">
        <f>C2692*H2692</f>
        <v/>
      </c>
      <c r="J2692" s="29" t="n"/>
      <c r="K2692" s="96" t="n"/>
      <c r="L2692" s="97" t="n"/>
      <c r="M2692" s="97" t="n"/>
      <c r="N2692" s="98" t="inlineStr">
        <is>
          <t>27×105</t>
        </is>
      </c>
      <c r="O2692" s="99">
        <f>F2692</f>
        <v/>
      </c>
      <c r="P2692" s="99">
        <f>SUM(I2692)</f>
        <v/>
      </c>
      <c r="Q2692" s="117" t="n"/>
      <c r="R2692" s="118" t="n"/>
      <c r="S2692" s="118" t="n"/>
      <c r="T2692" s="119" t="n"/>
      <c r="U2692" s="120" t="n"/>
      <c r="V2692" s="120" t="n"/>
      <c r="W2692" s="121" t="n"/>
      <c r="X2692" s="122" t="n"/>
      <c r="Y2692" s="122" t="n"/>
      <c r="Z2692" s="143" t="n"/>
      <c r="AA2692" s="140" t="n"/>
      <c r="AB2692" s="140" t="n"/>
      <c r="AC2692" s="144" t="n"/>
      <c r="AD2692" s="142" t="n"/>
      <c r="AE2692" s="142" t="n"/>
    </row>
    <row r="2693" ht="15" customHeight="1" thickBot="1">
      <c r="B2693" s="88" t="inlineStr">
        <is>
          <t>UE20L</t>
        </is>
      </c>
      <c r="C2693" s="89">
        <f>SUMIF(数量表!D:H,B2693,数量表!H:H)</f>
        <v/>
      </c>
      <c r="D2693" s="89" t="n">
        <v>27</v>
      </c>
      <c r="E2693" s="89" t="n">
        <v>105</v>
      </c>
      <c r="F2693" s="90" t="n">
        <v>646</v>
      </c>
      <c r="G2693" s="89" t="n"/>
      <c r="H2693" s="91" t="n">
        <v>1</v>
      </c>
      <c r="I2693" s="213">
        <f>C2693*H2693</f>
        <v/>
      </c>
      <c r="J2693" s="29" t="n"/>
      <c r="K2693" s="96" t="n"/>
      <c r="L2693" s="97" t="n"/>
      <c r="M2693" s="97" t="n"/>
      <c r="N2693" s="98" t="inlineStr">
        <is>
          <t>27×105</t>
        </is>
      </c>
      <c r="O2693" s="99">
        <f>F2693</f>
        <v/>
      </c>
      <c r="P2693" s="99">
        <f>SUM(I2693)</f>
        <v/>
      </c>
      <c r="Q2693" s="117" t="n"/>
      <c r="R2693" s="118" t="n"/>
      <c r="S2693" s="118" t="n"/>
      <c r="T2693" s="119" t="n"/>
      <c r="U2693" s="120" t="n"/>
      <c r="V2693" s="120" t="n"/>
      <c r="W2693" s="121" t="n"/>
      <c r="X2693" s="122" t="n"/>
      <c r="Y2693" s="122" t="n"/>
      <c r="Z2693" s="143" t="n"/>
      <c r="AA2693" s="140" t="n"/>
      <c r="AB2693" s="140" t="n"/>
      <c r="AC2693" s="144" t="n"/>
      <c r="AD2693" s="142" t="n"/>
      <c r="AE2693" s="142" t="n"/>
    </row>
    <row r="2694">
      <c r="B2694" s="79" t="inlineStr">
        <is>
          <t>UE20L-L</t>
        </is>
      </c>
      <c r="C2694" s="80">
        <f>SUMIF(数量表!D:H,B2694,数量表!H:H)</f>
        <v/>
      </c>
      <c r="D2694" s="80" t="n">
        <v>27</v>
      </c>
      <c r="E2694" s="80" t="n">
        <v>105</v>
      </c>
      <c r="F2694" s="81" t="n">
        <v>466</v>
      </c>
      <c r="G2694" s="80" t="n"/>
      <c r="H2694" s="82" t="n">
        <v>1</v>
      </c>
      <c r="I2694" s="212">
        <f>C2694*H2694</f>
        <v/>
      </c>
      <c r="J2694" s="29" t="n"/>
      <c r="K2694" s="96" t="n"/>
      <c r="L2694" s="97" t="n"/>
      <c r="M2694" s="97" t="n"/>
      <c r="N2694" s="98" t="inlineStr">
        <is>
          <t>27×105</t>
        </is>
      </c>
      <c r="O2694" s="99">
        <f>F2694</f>
        <v/>
      </c>
      <c r="P2694" s="99">
        <f>SUM(I2694)</f>
        <v/>
      </c>
      <c r="Q2694" s="117" t="n"/>
      <c r="R2694" s="118" t="n"/>
      <c r="S2694" s="118" t="n"/>
      <c r="T2694" s="119" t="n"/>
      <c r="U2694" s="120" t="n"/>
      <c r="V2694" s="120" t="n"/>
      <c r="W2694" s="121" t="n"/>
      <c r="X2694" s="122" t="n"/>
      <c r="Y2694" s="122" t="n"/>
      <c r="Z2694" s="143" t="n"/>
      <c r="AA2694" s="140" t="n"/>
      <c r="AB2694" s="140" t="n"/>
      <c r="AC2694" s="144" t="n"/>
      <c r="AD2694" s="142" t="n"/>
      <c r="AE2694" s="142" t="n"/>
    </row>
    <row r="2695">
      <c r="B2695" s="85" t="inlineStr">
        <is>
          <t>UE20L-L</t>
        </is>
      </c>
      <c r="C2695">
        <f>SUMIF(数量表!D:H,B2695,数量表!H:H)</f>
        <v/>
      </c>
      <c r="D2695" t="n">
        <v>27</v>
      </c>
      <c r="E2695" t="n">
        <v>105</v>
      </c>
      <c r="F2695" s="86" t="n">
        <v>760</v>
      </c>
      <c r="H2695" s="87" t="n">
        <v>1</v>
      </c>
      <c r="I2695" s="214">
        <f>C2695*H2695</f>
        <v/>
      </c>
      <c r="J2695" s="29" t="n"/>
      <c r="K2695" s="96" t="n"/>
      <c r="L2695" s="97" t="n"/>
      <c r="M2695" s="97" t="n"/>
      <c r="N2695" s="98" t="inlineStr">
        <is>
          <t>27×105</t>
        </is>
      </c>
      <c r="O2695" s="99">
        <f>F2695</f>
        <v/>
      </c>
      <c r="P2695" s="99">
        <f>SUM(I2695)</f>
        <v/>
      </c>
      <c r="Q2695" s="117" t="n"/>
      <c r="R2695" s="118" t="n"/>
      <c r="S2695" s="118" t="n"/>
      <c r="T2695" s="119" t="n"/>
      <c r="U2695" s="120" t="n"/>
      <c r="V2695" s="120" t="n"/>
      <c r="W2695" s="121" t="n"/>
      <c r="X2695" s="122" t="n"/>
      <c r="Y2695" s="122" t="n"/>
      <c r="Z2695" s="143" t="n"/>
      <c r="AA2695" s="140" t="n"/>
      <c r="AB2695" s="140" t="n"/>
      <c r="AC2695" s="144" t="n"/>
      <c r="AD2695" s="142" t="n"/>
      <c r="AE2695" s="142" t="n"/>
    </row>
    <row r="2696">
      <c r="B2696" s="85" t="inlineStr">
        <is>
          <t>UE20L-L</t>
        </is>
      </c>
      <c r="C2696">
        <f>SUMIF(数量表!D:H,B2696,数量表!H:H)</f>
        <v/>
      </c>
      <c r="D2696" t="n">
        <v>27</v>
      </c>
      <c r="E2696" t="n">
        <v>105</v>
      </c>
      <c r="F2696" s="86" t="n">
        <v>2055</v>
      </c>
      <c r="H2696" s="87" t="n">
        <v>2</v>
      </c>
      <c r="I2696" s="214">
        <f>C2696*H2696</f>
        <v/>
      </c>
      <c r="J2696" s="29" t="n"/>
      <c r="K2696" s="96" t="n"/>
      <c r="L2696" s="97" t="n"/>
      <c r="M2696" s="97" t="n"/>
      <c r="N2696" s="98" t="inlineStr">
        <is>
          <t>27×105</t>
        </is>
      </c>
      <c r="O2696" s="99">
        <f>F2696</f>
        <v/>
      </c>
      <c r="P2696" s="99">
        <f>SUM(I2696)</f>
        <v/>
      </c>
      <c r="Q2696" s="117" t="n"/>
      <c r="R2696" s="118" t="n"/>
      <c r="S2696" s="118" t="n"/>
      <c r="T2696" s="119" t="n"/>
      <c r="U2696" s="120" t="n"/>
      <c r="V2696" s="120" t="n"/>
      <c r="W2696" s="121" t="n"/>
      <c r="X2696" s="122" t="n"/>
      <c r="Y2696" s="122" t="n"/>
      <c r="Z2696" s="143" t="n"/>
      <c r="AA2696" s="140" t="n"/>
      <c r="AB2696" s="140" t="n"/>
      <c r="AC2696" s="144" t="n"/>
      <c r="AD2696" s="142" t="n"/>
      <c r="AE2696" s="142" t="n"/>
    </row>
    <row r="2697">
      <c r="B2697" s="85" t="inlineStr">
        <is>
          <t>UE20L-L</t>
        </is>
      </c>
      <c r="C2697">
        <f>SUMIF(数量表!D:H,B2697,数量表!H:H)</f>
        <v/>
      </c>
      <c r="D2697" t="n">
        <v>27</v>
      </c>
      <c r="E2697" t="n">
        <v>105</v>
      </c>
      <c r="F2697" s="86" t="n">
        <v>2548</v>
      </c>
      <c r="H2697" s="87" t="n">
        <v>1</v>
      </c>
      <c r="I2697" s="214">
        <f>C2697*H2697</f>
        <v/>
      </c>
      <c r="J2697" s="29" t="n"/>
      <c r="K2697" s="96" t="n"/>
      <c r="L2697" s="97" t="n"/>
      <c r="M2697" s="97" t="n"/>
      <c r="N2697" s="98" t="inlineStr">
        <is>
          <t>27×105</t>
        </is>
      </c>
      <c r="O2697" s="99">
        <f>F2697</f>
        <v/>
      </c>
      <c r="P2697" s="99">
        <f>SUM(I2697)</f>
        <v/>
      </c>
      <c r="Q2697" s="117" t="n"/>
      <c r="R2697" s="118" t="n"/>
      <c r="S2697" s="118" t="n"/>
      <c r="T2697" s="119" t="n"/>
      <c r="U2697" s="120" t="n"/>
      <c r="V2697" s="120" t="n"/>
      <c r="W2697" s="121" t="n"/>
      <c r="X2697" s="122" t="n"/>
      <c r="Y2697" s="122" t="n"/>
      <c r="Z2697" s="143" t="n"/>
      <c r="AA2697" s="140" t="n"/>
      <c r="AB2697" s="140" t="n"/>
      <c r="AC2697" s="144" t="n"/>
      <c r="AD2697" s="142" t="n"/>
      <c r="AE2697" s="142" t="n"/>
    </row>
    <row r="2698" ht="15" customHeight="1" thickBot="1">
      <c r="B2698" s="88" t="inlineStr">
        <is>
          <t>UE20L-L</t>
        </is>
      </c>
      <c r="C2698" s="89">
        <f>SUMIF(数量表!D:H,B2698,数量表!H:H)</f>
        <v/>
      </c>
      <c r="D2698" s="89" t="n">
        <v>27</v>
      </c>
      <c r="E2698" s="89" t="n">
        <v>105</v>
      </c>
      <c r="F2698" s="90" t="n">
        <v>646</v>
      </c>
      <c r="G2698" s="89" t="n"/>
      <c r="H2698" s="91" t="n">
        <v>1</v>
      </c>
      <c r="I2698" s="213">
        <f>C2698*H2698</f>
        <v/>
      </c>
      <c r="J2698" s="29" t="n"/>
      <c r="K2698" s="96" t="n"/>
      <c r="L2698" s="97" t="n"/>
      <c r="M2698" s="97" t="n"/>
      <c r="N2698" s="98" t="inlineStr">
        <is>
          <t>27×105</t>
        </is>
      </c>
      <c r="O2698" s="99">
        <f>F2698</f>
        <v/>
      </c>
      <c r="P2698" s="99">
        <f>SUM(I2698)</f>
        <v/>
      </c>
      <c r="Q2698" s="117" t="n"/>
      <c r="R2698" s="118" t="n"/>
      <c r="S2698" s="118" t="n"/>
      <c r="T2698" s="119" t="n"/>
      <c r="U2698" s="120" t="n"/>
      <c r="V2698" s="120" t="n"/>
      <c r="W2698" s="121" t="n"/>
      <c r="X2698" s="122" t="n"/>
      <c r="Y2698" s="122" t="n"/>
      <c r="Z2698" s="143" t="n"/>
      <c r="AA2698" s="140" t="n"/>
      <c r="AB2698" s="140" t="n"/>
      <c r="AC2698" s="144" t="n"/>
      <c r="AD2698" s="142" t="n"/>
      <c r="AE2698" s="142" t="n"/>
    </row>
    <row r="2699">
      <c r="B2699" s="79" t="inlineStr">
        <is>
          <t>UE20-L</t>
        </is>
      </c>
      <c r="C2699" s="80">
        <f>SUMIF(数量表!D:H,B2699,数量表!H:H)</f>
        <v/>
      </c>
      <c r="D2699" s="80" t="n">
        <v>27</v>
      </c>
      <c r="E2699" s="80" t="n">
        <v>105</v>
      </c>
      <c r="F2699" s="81" t="n">
        <v>466</v>
      </c>
      <c r="G2699" s="80" t="n"/>
      <c r="H2699" s="82" t="n">
        <v>1</v>
      </c>
      <c r="I2699" s="212">
        <f>C2699*H2699</f>
        <v/>
      </c>
      <c r="J2699" s="29" t="n"/>
      <c r="K2699" s="96" t="n"/>
      <c r="L2699" s="97" t="n"/>
      <c r="M2699" s="97" t="n"/>
      <c r="N2699" s="98" t="inlineStr">
        <is>
          <t>27×105</t>
        </is>
      </c>
      <c r="O2699" s="99">
        <f>F2699</f>
        <v/>
      </c>
      <c r="P2699" s="99">
        <f>SUM(I2699)</f>
        <v/>
      </c>
      <c r="Q2699" s="117" t="n"/>
      <c r="R2699" s="118" t="n"/>
      <c r="S2699" s="118" t="n"/>
      <c r="T2699" s="119" t="n"/>
      <c r="U2699" s="120" t="n"/>
      <c r="V2699" s="120" t="n"/>
      <c r="W2699" s="121" t="n"/>
      <c r="X2699" s="122" t="n"/>
      <c r="Y2699" s="122" t="n"/>
      <c r="Z2699" s="143" t="n"/>
      <c r="AA2699" s="140" t="n"/>
      <c r="AB2699" s="140" t="n"/>
      <c r="AC2699" s="144" t="n"/>
      <c r="AD2699" s="142" t="n"/>
      <c r="AE2699" s="142" t="n"/>
    </row>
    <row r="2700">
      <c r="B2700" s="85" t="inlineStr">
        <is>
          <t>UE20-L</t>
        </is>
      </c>
      <c r="C2700">
        <f>SUMIF(数量表!D:H,B2700,数量表!H:H)</f>
        <v/>
      </c>
      <c r="D2700" t="n">
        <v>27</v>
      </c>
      <c r="E2700" t="n">
        <v>105</v>
      </c>
      <c r="F2700" s="86" t="n">
        <v>800</v>
      </c>
      <c r="H2700" s="87" t="n">
        <v>1</v>
      </c>
      <c r="I2700" s="214">
        <f>C2700*H2700</f>
        <v/>
      </c>
      <c r="J2700" s="29" t="n"/>
      <c r="K2700" s="96" t="n"/>
      <c r="L2700" s="97" t="n"/>
      <c r="M2700" s="97" t="n"/>
      <c r="N2700" s="98" t="inlineStr">
        <is>
          <t>27×105</t>
        </is>
      </c>
      <c r="O2700" s="99">
        <f>F2700</f>
        <v/>
      </c>
      <c r="P2700" s="99">
        <f>SUM(I2700)</f>
        <v/>
      </c>
      <c r="Q2700" s="117" t="n"/>
      <c r="R2700" s="118" t="n"/>
      <c r="S2700" s="118" t="n"/>
      <c r="T2700" s="119" t="n"/>
      <c r="U2700" s="120" t="n"/>
      <c r="V2700" s="120" t="n"/>
      <c r="W2700" s="121" t="n"/>
      <c r="X2700" s="122" t="n"/>
      <c r="Y2700" s="122" t="n"/>
      <c r="Z2700" s="143" t="n"/>
      <c r="AA2700" s="140" t="n"/>
      <c r="AB2700" s="140" t="n"/>
      <c r="AC2700" s="144" t="n"/>
      <c r="AD2700" s="142" t="n"/>
      <c r="AE2700" s="142" t="n"/>
    </row>
    <row r="2701">
      <c r="B2701" s="85" t="inlineStr">
        <is>
          <t>UE20-L</t>
        </is>
      </c>
      <c r="C2701">
        <f>SUMIF(数量表!D:H,B2701,数量表!H:H)</f>
        <v/>
      </c>
      <c r="D2701" t="n">
        <v>27</v>
      </c>
      <c r="E2701" t="n">
        <v>105</v>
      </c>
      <c r="F2701" s="86" t="n">
        <v>2055</v>
      </c>
      <c r="H2701" s="87" t="n">
        <v>2</v>
      </c>
      <c r="I2701" s="214">
        <f>C2701*H2701</f>
        <v/>
      </c>
      <c r="J2701" s="29" t="n"/>
      <c r="K2701" s="96" t="n"/>
      <c r="L2701" s="97" t="n"/>
      <c r="M2701" s="97" t="n"/>
      <c r="N2701" s="98" t="inlineStr">
        <is>
          <t>27×105</t>
        </is>
      </c>
      <c r="O2701" s="99">
        <f>F2701</f>
        <v/>
      </c>
      <c r="P2701" s="99">
        <f>SUM(I2701)</f>
        <v/>
      </c>
      <c r="Q2701" s="117" t="n"/>
      <c r="R2701" s="118" t="n"/>
      <c r="S2701" s="118" t="n"/>
      <c r="T2701" s="119" t="n"/>
      <c r="U2701" s="120" t="n"/>
      <c r="V2701" s="120" t="n"/>
      <c r="W2701" s="121" t="n"/>
      <c r="X2701" s="122" t="n"/>
      <c r="Y2701" s="122" t="n"/>
      <c r="Z2701" s="143" t="n"/>
      <c r="AA2701" s="140" t="n"/>
      <c r="AB2701" s="140" t="n"/>
      <c r="AC2701" s="144" t="n"/>
      <c r="AD2701" s="142" t="n"/>
      <c r="AE2701" s="142" t="n"/>
    </row>
    <row r="2702" ht="15" customHeight="1" thickBot="1">
      <c r="B2702" s="88" t="inlineStr">
        <is>
          <t>UE20-L</t>
        </is>
      </c>
      <c r="C2702" s="89">
        <f>SUMIF(数量表!D:H,B2702,数量表!H:H)</f>
        <v/>
      </c>
      <c r="D2702" s="89" t="n">
        <v>27</v>
      </c>
      <c r="E2702" s="89" t="n">
        <v>105</v>
      </c>
      <c r="F2702" s="90" t="n">
        <v>646</v>
      </c>
      <c r="G2702" s="89" t="n"/>
      <c r="H2702" s="91" t="n">
        <v>1</v>
      </c>
      <c r="I2702" s="213">
        <f>C2702*H2702</f>
        <v/>
      </c>
      <c r="J2702" s="29" t="n"/>
      <c r="K2702" s="96" t="n"/>
      <c r="L2702" s="97" t="n"/>
      <c r="M2702" s="97" t="n"/>
      <c r="N2702" s="98" t="inlineStr">
        <is>
          <t>27×105</t>
        </is>
      </c>
      <c r="O2702" s="99">
        <f>F2702</f>
        <v/>
      </c>
      <c r="P2702" s="99">
        <f>SUM(I2702)</f>
        <v/>
      </c>
      <c r="Q2702" s="117" t="n"/>
      <c r="R2702" s="118" t="n"/>
      <c r="S2702" s="118" t="n"/>
      <c r="T2702" s="119" t="n"/>
      <c r="U2702" s="120" t="n"/>
      <c r="V2702" s="120" t="n"/>
      <c r="W2702" s="121" t="n"/>
      <c r="X2702" s="122" t="n"/>
      <c r="Y2702" s="122" t="n"/>
      <c r="Z2702" s="143" t="n"/>
      <c r="AA2702" s="140" t="n"/>
      <c r="AB2702" s="140" t="n"/>
      <c r="AC2702" s="144" t="n"/>
      <c r="AD2702" s="142" t="n"/>
      <c r="AE2702" s="142" t="n"/>
    </row>
    <row r="2703">
      <c r="B2703" s="79" t="inlineStr">
        <is>
          <t>UE20R</t>
        </is>
      </c>
      <c r="C2703" s="80">
        <f>SUMIF(数量表!D:H,B2703,数量表!H:H)</f>
        <v/>
      </c>
      <c r="D2703" s="80" t="n">
        <v>27</v>
      </c>
      <c r="E2703" s="80" t="n">
        <v>105</v>
      </c>
      <c r="F2703" s="81" t="n">
        <v>466</v>
      </c>
      <c r="G2703" s="80" t="n"/>
      <c r="H2703" s="82" t="n">
        <v>1</v>
      </c>
      <c r="I2703" s="212">
        <f>C2703*H2703</f>
        <v/>
      </c>
      <c r="J2703" s="29" t="n"/>
      <c r="K2703" s="96" t="n"/>
      <c r="L2703" s="97" t="n"/>
      <c r="M2703" s="97" t="n"/>
      <c r="N2703" s="98" t="inlineStr">
        <is>
          <t>27×105</t>
        </is>
      </c>
      <c r="O2703" s="99">
        <f>F2703</f>
        <v/>
      </c>
      <c r="P2703" s="99">
        <f>SUM(I2703)</f>
        <v/>
      </c>
      <c r="Q2703" s="117" t="n"/>
      <c r="R2703" s="118" t="n"/>
      <c r="S2703" s="118" t="n"/>
      <c r="T2703" s="119" t="n"/>
      <c r="U2703" s="120" t="n"/>
      <c r="V2703" s="120" t="n"/>
      <c r="W2703" s="121" t="n"/>
      <c r="X2703" s="122" t="n"/>
      <c r="Y2703" s="122" t="n"/>
      <c r="Z2703" s="143" t="n"/>
      <c r="AA2703" s="140" t="n"/>
      <c r="AB2703" s="140" t="n"/>
      <c r="AC2703" s="144" t="n"/>
      <c r="AD2703" s="142" t="n"/>
      <c r="AE2703" s="142" t="n"/>
    </row>
    <row r="2704">
      <c r="B2704" s="85" t="inlineStr">
        <is>
          <t>UE20R</t>
        </is>
      </c>
      <c r="C2704">
        <f>SUMIF(数量表!D:H,B2704,数量表!H:H)</f>
        <v/>
      </c>
      <c r="D2704" t="n">
        <v>27</v>
      </c>
      <c r="E2704" t="n">
        <v>105</v>
      </c>
      <c r="F2704" s="86" t="n">
        <v>760</v>
      </c>
      <c r="H2704" s="87" t="n">
        <v>1</v>
      </c>
      <c r="I2704" s="214">
        <f>C2704*H2704</f>
        <v/>
      </c>
      <c r="J2704" s="29" t="n"/>
      <c r="K2704" s="96" t="n"/>
      <c r="L2704" s="97" t="n"/>
      <c r="M2704" s="97" t="n"/>
      <c r="N2704" s="98" t="inlineStr">
        <is>
          <t>27×105</t>
        </is>
      </c>
      <c r="O2704" s="99">
        <f>F2704</f>
        <v/>
      </c>
      <c r="P2704" s="99">
        <f>SUM(I2704)</f>
        <v/>
      </c>
      <c r="Q2704" s="117" t="n"/>
      <c r="R2704" s="118" t="n"/>
      <c r="S2704" s="118" t="n"/>
      <c r="T2704" s="119" t="n"/>
      <c r="U2704" s="120" t="n"/>
      <c r="V2704" s="120" t="n"/>
      <c r="W2704" s="121" t="n"/>
      <c r="X2704" s="122" t="n"/>
      <c r="Y2704" s="122" t="n"/>
      <c r="Z2704" s="143" t="n"/>
      <c r="AA2704" s="140" t="n"/>
      <c r="AB2704" s="140" t="n"/>
      <c r="AC2704" s="144" t="n"/>
      <c r="AD2704" s="142" t="n"/>
      <c r="AE2704" s="142" t="n"/>
    </row>
    <row r="2705">
      <c r="B2705" s="85" t="inlineStr">
        <is>
          <t>UE20R</t>
        </is>
      </c>
      <c r="C2705">
        <f>SUMIF(数量表!D:H,B2705,数量表!H:H)</f>
        <v/>
      </c>
      <c r="D2705" t="n">
        <v>27</v>
      </c>
      <c r="E2705" t="n">
        <v>105</v>
      </c>
      <c r="F2705" s="86" t="n">
        <v>2055</v>
      </c>
      <c r="H2705" s="87" t="n">
        <v>2</v>
      </c>
      <c r="I2705" s="214">
        <f>C2705*H2705</f>
        <v/>
      </c>
      <c r="J2705" s="29" t="n"/>
      <c r="K2705" s="96" t="n"/>
      <c r="L2705" s="97" t="n"/>
      <c r="M2705" s="97" t="n"/>
      <c r="N2705" s="98" t="inlineStr">
        <is>
          <t>27×105</t>
        </is>
      </c>
      <c r="O2705" s="99">
        <f>F2705</f>
        <v/>
      </c>
      <c r="P2705" s="99">
        <f>SUM(I2705)</f>
        <v/>
      </c>
      <c r="Q2705" s="117" t="n"/>
      <c r="R2705" s="118" t="n"/>
      <c r="S2705" s="118" t="n"/>
      <c r="T2705" s="119" t="n"/>
      <c r="U2705" s="120" t="n"/>
      <c r="V2705" s="120" t="n"/>
      <c r="W2705" s="121" t="n"/>
      <c r="X2705" s="122" t="n"/>
      <c r="Y2705" s="122" t="n"/>
      <c r="Z2705" s="143" t="n"/>
      <c r="AA2705" s="140" t="n"/>
      <c r="AB2705" s="140" t="n"/>
      <c r="AC2705" s="144" t="n"/>
      <c r="AD2705" s="142" t="n"/>
      <c r="AE2705" s="142" t="n"/>
    </row>
    <row r="2706">
      <c r="B2706" s="85" t="inlineStr">
        <is>
          <t>UE20R</t>
        </is>
      </c>
      <c r="C2706">
        <f>SUMIF(数量表!D:H,B2706,数量表!H:H)</f>
        <v/>
      </c>
      <c r="D2706" t="n">
        <v>27</v>
      </c>
      <c r="E2706" t="n">
        <v>105</v>
      </c>
      <c r="F2706" s="86" t="n">
        <v>2548</v>
      </c>
      <c r="H2706" s="87" t="n">
        <v>1</v>
      </c>
      <c r="I2706" s="214">
        <f>C2706*H2706</f>
        <v/>
      </c>
      <c r="J2706" s="29" t="n"/>
      <c r="K2706" s="96" t="n"/>
      <c r="L2706" s="97" t="n"/>
      <c r="M2706" s="97" t="n"/>
      <c r="N2706" s="98" t="inlineStr">
        <is>
          <t>27×105</t>
        </is>
      </c>
      <c r="O2706" s="99">
        <f>F2706</f>
        <v/>
      </c>
      <c r="P2706" s="99">
        <f>SUM(I2706)</f>
        <v/>
      </c>
      <c r="Q2706" s="117" t="n"/>
      <c r="R2706" s="118" t="n"/>
      <c r="S2706" s="118" t="n"/>
      <c r="T2706" s="119" t="n"/>
      <c r="U2706" s="120" t="n"/>
      <c r="V2706" s="120" t="n"/>
      <c r="W2706" s="121" t="n"/>
      <c r="X2706" s="122" t="n"/>
      <c r="Y2706" s="122" t="n"/>
      <c r="Z2706" s="143" t="n"/>
      <c r="AA2706" s="140" t="n"/>
      <c r="AB2706" s="140" t="n"/>
      <c r="AC2706" s="144" t="n"/>
      <c r="AD2706" s="142" t="n"/>
      <c r="AE2706" s="142" t="n"/>
    </row>
    <row r="2707" ht="15" customHeight="1" thickBot="1">
      <c r="B2707" s="88" t="inlineStr">
        <is>
          <t>UE20R</t>
        </is>
      </c>
      <c r="C2707" s="89">
        <f>SUMIF(数量表!D:H,B2707,数量表!H:H)</f>
        <v/>
      </c>
      <c r="D2707" s="89" t="n">
        <v>27</v>
      </c>
      <c r="E2707" s="89" t="n">
        <v>105</v>
      </c>
      <c r="F2707" s="90" t="n">
        <v>646</v>
      </c>
      <c r="G2707" s="89" t="n"/>
      <c r="H2707" s="91" t="n">
        <v>1</v>
      </c>
      <c r="I2707" s="213">
        <f>C2707*H2707</f>
        <v/>
      </c>
      <c r="J2707" s="29" t="n"/>
      <c r="K2707" s="96" t="n"/>
      <c r="L2707" s="97" t="n"/>
      <c r="M2707" s="97" t="n"/>
      <c r="N2707" s="98" t="inlineStr">
        <is>
          <t>27×105</t>
        </is>
      </c>
      <c r="O2707" s="99">
        <f>F2707</f>
        <v/>
      </c>
      <c r="P2707" s="99">
        <f>SUM(I2707)</f>
        <v/>
      </c>
      <c r="Q2707" s="117" t="n"/>
      <c r="R2707" s="118" t="n"/>
      <c r="S2707" s="118" t="n"/>
      <c r="T2707" s="119" t="n"/>
      <c r="U2707" s="120" t="n"/>
      <c r="V2707" s="120" t="n"/>
      <c r="W2707" s="121" t="n"/>
      <c r="X2707" s="122" t="n"/>
      <c r="Y2707" s="122" t="n"/>
      <c r="Z2707" s="143" t="n"/>
      <c r="AA2707" s="140" t="n"/>
      <c r="AB2707" s="140" t="n"/>
      <c r="AC2707" s="144" t="n"/>
      <c r="AD2707" s="142" t="n"/>
      <c r="AE2707" s="142" t="n"/>
    </row>
    <row r="2708">
      <c r="B2708" s="79" t="inlineStr">
        <is>
          <t>UE20-R</t>
        </is>
      </c>
      <c r="C2708" s="80">
        <f>SUMIF(数量表!D:H,B2708,数量表!H:H)</f>
        <v/>
      </c>
      <c r="D2708" s="80" t="n">
        <v>27</v>
      </c>
      <c r="E2708" s="80" t="n">
        <v>105</v>
      </c>
      <c r="F2708" s="81" t="n">
        <v>466</v>
      </c>
      <c r="G2708" s="80" t="n"/>
      <c r="H2708" s="82" t="n">
        <v>1</v>
      </c>
      <c r="I2708" s="212">
        <f>C2708*H2708</f>
        <v/>
      </c>
      <c r="J2708" s="29" t="n"/>
      <c r="K2708" s="96" t="n"/>
      <c r="L2708" s="97" t="n"/>
      <c r="M2708" s="97" t="n"/>
      <c r="N2708" s="98" t="inlineStr">
        <is>
          <t>27×105</t>
        </is>
      </c>
      <c r="O2708" s="99">
        <f>F2708</f>
        <v/>
      </c>
      <c r="P2708" s="99">
        <f>SUM(I2708)</f>
        <v/>
      </c>
      <c r="Q2708" s="117" t="n"/>
      <c r="R2708" s="118" t="n"/>
      <c r="S2708" s="118" t="n"/>
      <c r="T2708" s="119" t="n"/>
      <c r="U2708" s="120" t="n"/>
      <c r="V2708" s="120" t="n"/>
      <c r="W2708" s="121" t="n"/>
      <c r="X2708" s="122" t="n"/>
      <c r="Y2708" s="122" t="n"/>
      <c r="Z2708" s="143" t="n"/>
      <c r="AA2708" s="140" t="n"/>
      <c r="AB2708" s="140" t="n"/>
      <c r="AC2708" s="144" t="n"/>
      <c r="AD2708" s="142" t="n"/>
      <c r="AE2708" s="142" t="n"/>
    </row>
    <row r="2709">
      <c r="B2709" s="85" t="inlineStr">
        <is>
          <t>UE20-R</t>
        </is>
      </c>
      <c r="C2709">
        <f>SUMIF(数量表!D:H,B2709,数量表!H:H)</f>
        <v/>
      </c>
      <c r="D2709" t="n">
        <v>27</v>
      </c>
      <c r="E2709" t="n">
        <v>105</v>
      </c>
      <c r="F2709" s="86" t="n">
        <v>800</v>
      </c>
      <c r="H2709" s="87" t="n">
        <v>1</v>
      </c>
      <c r="I2709" s="214">
        <f>C2709*H2709</f>
        <v/>
      </c>
      <c r="J2709" s="29" t="n"/>
      <c r="K2709" s="96" t="n"/>
      <c r="L2709" s="97" t="n"/>
      <c r="M2709" s="97" t="n"/>
      <c r="N2709" s="98" t="inlineStr">
        <is>
          <t>27×105</t>
        </is>
      </c>
      <c r="O2709" s="99">
        <f>F2709</f>
        <v/>
      </c>
      <c r="P2709" s="99">
        <f>SUM(I2709)</f>
        <v/>
      </c>
      <c r="Q2709" s="117" t="n"/>
      <c r="R2709" s="118" t="n"/>
      <c r="S2709" s="118" t="n"/>
      <c r="T2709" s="119" t="n"/>
      <c r="U2709" s="120" t="n"/>
      <c r="V2709" s="120" t="n"/>
      <c r="W2709" s="121" t="n"/>
      <c r="X2709" s="122" t="n"/>
      <c r="Y2709" s="122" t="n"/>
      <c r="Z2709" s="143" t="n"/>
      <c r="AA2709" s="140" t="n"/>
      <c r="AB2709" s="140" t="n"/>
      <c r="AC2709" s="144" t="n"/>
      <c r="AD2709" s="142" t="n"/>
      <c r="AE2709" s="142" t="n"/>
    </row>
    <row r="2710">
      <c r="B2710" s="85" t="inlineStr">
        <is>
          <t>UE20-R</t>
        </is>
      </c>
      <c r="C2710">
        <f>SUMIF(数量表!D:H,B2710,数量表!H:H)</f>
        <v/>
      </c>
      <c r="D2710" t="n">
        <v>27</v>
      </c>
      <c r="E2710" t="n">
        <v>105</v>
      </c>
      <c r="F2710" s="86" t="n">
        <v>2055</v>
      </c>
      <c r="H2710" s="87" t="n">
        <v>2</v>
      </c>
      <c r="I2710" s="214">
        <f>C2710*H2710</f>
        <v/>
      </c>
      <c r="J2710" s="29" t="n"/>
      <c r="K2710" s="96" t="n"/>
      <c r="L2710" s="97" t="n"/>
      <c r="M2710" s="97" t="n"/>
      <c r="N2710" s="98" t="inlineStr">
        <is>
          <t>27×105</t>
        </is>
      </c>
      <c r="O2710" s="99">
        <f>F2710</f>
        <v/>
      </c>
      <c r="P2710" s="99">
        <f>SUM(I2710)</f>
        <v/>
      </c>
      <c r="Q2710" s="117" t="n"/>
      <c r="R2710" s="118" t="n"/>
      <c r="S2710" s="118" t="n"/>
      <c r="T2710" s="119" t="n"/>
      <c r="U2710" s="120" t="n"/>
      <c r="V2710" s="120" t="n"/>
      <c r="W2710" s="121" t="n"/>
      <c r="X2710" s="122" t="n"/>
      <c r="Y2710" s="122" t="n"/>
      <c r="Z2710" s="143" t="n"/>
      <c r="AA2710" s="140" t="n"/>
      <c r="AB2710" s="140" t="n"/>
      <c r="AC2710" s="144" t="n"/>
      <c r="AD2710" s="142" t="n"/>
      <c r="AE2710" s="142" t="n"/>
    </row>
    <row r="2711" ht="15" customHeight="1" thickBot="1">
      <c r="B2711" s="88" t="inlineStr">
        <is>
          <t>UE20-R</t>
        </is>
      </c>
      <c r="C2711" s="89">
        <f>SUMIF(数量表!D:H,B2711,数量表!H:H)</f>
        <v/>
      </c>
      <c r="D2711" s="89" t="n">
        <v>27</v>
      </c>
      <c r="E2711" s="89" t="n">
        <v>105</v>
      </c>
      <c r="F2711" s="90" t="n">
        <v>646</v>
      </c>
      <c r="G2711" s="89" t="n"/>
      <c r="H2711" s="91" t="n">
        <v>1</v>
      </c>
      <c r="I2711" s="213">
        <f>C2711*H2711</f>
        <v/>
      </c>
      <c r="J2711" s="29" t="n"/>
      <c r="K2711" s="96" t="n"/>
      <c r="L2711" s="97" t="n"/>
      <c r="M2711" s="97" t="n"/>
      <c r="N2711" s="98" t="inlineStr">
        <is>
          <t>27×105</t>
        </is>
      </c>
      <c r="O2711" s="99">
        <f>F2711</f>
        <v/>
      </c>
      <c r="P2711" s="99">
        <f>SUM(I2711)</f>
        <v/>
      </c>
      <c r="Q2711" s="117" t="n"/>
      <c r="R2711" s="118" t="n"/>
      <c r="S2711" s="118" t="n"/>
      <c r="T2711" s="119" t="n"/>
      <c r="U2711" s="120" t="n"/>
      <c r="V2711" s="120" t="n"/>
      <c r="W2711" s="121" t="n"/>
      <c r="X2711" s="122" t="n"/>
      <c r="Y2711" s="122" t="n"/>
      <c r="Z2711" s="143" t="n"/>
      <c r="AA2711" s="140" t="n"/>
      <c r="AB2711" s="140" t="n"/>
      <c r="AC2711" s="144" t="n"/>
      <c r="AD2711" s="142" t="n"/>
      <c r="AE2711" s="142" t="n"/>
    </row>
    <row r="2712">
      <c r="B2712" s="79" t="inlineStr">
        <is>
          <t>UE20R-R</t>
        </is>
      </c>
      <c r="C2712" s="80">
        <f>SUMIF(数量表!D:H,B2712,数量表!H:H)</f>
        <v/>
      </c>
      <c r="D2712" s="80" t="n">
        <v>27</v>
      </c>
      <c r="E2712" s="80" t="n">
        <v>105</v>
      </c>
      <c r="F2712" s="81" t="n">
        <v>466</v>
      </c>
      <c r="G2712" s="80" t="n"/>
      <c r="H2712" s="82" t="n">
        <v>1</v>
      </c>
      <c r="I2712" s="212">
        <f>C2712*H2712</f>
        <v/>
      </c>
      <c r="J2712" s="29" t="n"/>
      <c r="K2712" s="96" t="n"/>
      <c r="L2712" s="97" t="n"/>
      <c r="M2712" s="97" t="n"/>
      <c r="N2712" s="98" t="inlineStr">
        <is>
          <t>27×105</t>
        </is>
      </c>
      <c r="O2712" s="99">
        <f>F2712</f>
        <v/>
      </c>
      <c r="P2712" s="99">
        <f>SUM(I2712)</f>
        <v/>
      </c>
      <c r="Q2712" s="117" t="n"/>
      <c r="R2712" s="118" t="n"/>
      <c r="S2712" s="118" t="n"/>
      <c r="T2712" s="119" t="n"/>
      <c r="U2712" s="120" t="n"/>
      <c r="V2712" s="120" t="n"/>
      <c r="W2712" s="121" t="n"/>
      <c r="X2712" s="122" t="n"/>
      <c r="Y2712" s="122" t="n"/>
      <c r="Z2712" s="143" t="n"/>
      <c r="AA2712" s="140" t="n"/>
      <c r="AB2712" s="140" t="n"/>
      <c r="AC2712" s="144" t="n"/>
      <c r="AD2712" s="142" t="n"/>
      <c r="AE2712" s="142" t="n"/>
    </row>
    <row r="2713">
      <c r="B2713" s="85" t="inlineStr">
        <is>
          <t>UE20R-R</t>
        </is>
      </c>
      <c r="C2713">
        <f>SUMIF(数量表!D:H,B2713,数量表!H:H)</f>
        <v/>
      </c>
      <c r="D2713" t="n">
        <v>27</v>
      </c>
      <c r="E2713" t="n">
        <v>105</v>
      </c>
      <c r="F2713" s="86" t="n">
        <v>760</v>
      </c>
      <c r="H2713" s="87" t="n">
        <v>1</v>
      </c>
      <c r="I2713" s="214">
        <f>C2713*H2713</f>
        <v/>
      </c>
      <c r="J2713" s="29" t="n"/>
      <c r="K2713" s="96" t="n"/>
      <c r="L2713" s="97" t="n"/>
      <c r="M2713" s="97" t="n"/>
      <c r="N2713" s="98" t="inlineStr">
        <is>
          <t>27×105</t>
        </is>
      </c>
      <c r="O2713" s="99">
        <f>F2713</f>
        <v/>
      </c>
      <c r="P2713" s="99">
        <f>SUM(I2713)</f>
        <v/>
      </c>
      <c r="Q2713" s="117" t="n"/>
      <c r="R2713" s="118" t="n"/>
      <c r="S2713" s="118" t="n"/>
      <c r="T2713" s="119" t="n"/>
      <c r="U2713" s="120" t="n"/>
      <c r="V2713" s="120" t="n"/>
      <c r="W2713" s="121" t="n"/>
      <c r="X2713" s="122" t="n"/>
      <c r="Y2713" s="122" t="n"/>
      <c r="Z2713" s="143" t="n"/>
      <c r="AA2713" s="140" t="n"/>
      <c r="AB2713" s="140" t="n"/>
      <c r="AC2713" s="144" t="n"/>
      <c r="AD2713" s="142" t="n"/>
      <c r="AE2713" s="142" t="n"/>
    </row>
    <row r="2714">
      <c r="B2714" s="85" t="inlineStr">
        <is>
          <t>UE20R-R</t>
        </is>
      </c>
      <c r="C2714">
        <f>SUMIF(数量表!D:H,B2714,数量表!H:H)</f>
        <v/>
      </c>
      <c r="D2714" t="n">
        <v>27</v>
      </c>
      <c r="E2714" t="n">
        <v>105</v>
      </c>
      <c r="F2714" s="86" t="n">
        <v>2055</v>
      </c>
      <c r="H2714" s="87" t="n">
        <v>2</v>
      </c>
      <c r="I2714" s="214">
        <f>C2714*H2714</f>
        <v/>
      </c>
      <c r="J2714" s="29" t="n"/>
      <c r="K2714" s="96" t="n"/>
      <c r="L2714" s="97" t="n"/>
      <c r="M2714" s="97" t="n"/>
      <c r="N2714" s="98" t="inlineStr">
        <is>
          <t>27×105</t>
        </is>
      </c>
      <c r="O2714" s="99">
        <f>F2714</f>
        <v/>
      </c>
      <c r="P2714" s="99">
        <f>SUM(I2714)</f>
        <v/>
      </c>
      <c r="Q2714" s="117" t="n"/>
      <c r="R2714" s="118" t="n"/>
      <c r="S2714" s="118" t="n"/>
      <c r="T2714" s="119" t="n"/>
      <c r="U2714" s="120" t="n"/>
      <c r="V2714" s="120" t="n"/>
      <c r="W2714" s="121" t="n"/>
      <c r="X2714" s="122" t="n"/>
      <c r="Y2714" s="122" t="n"/>
      <c r="Z2714" s="143" t="n"/>
      <c r="AA2714" s="140" t="n"/>
      <c r="AB2714" s="140" t="n"/>
      <c r="AC2714" s="144" t="n"/>
      <c r="AD2714" s="142" t="n"/>
      <c r="AE2714" s="142" t="n"/>
    </row>
    <row r="2715">
      <c r="B2715" s="85" t="inlineStr">
        <is>
          <t>UE20R-R</t>
        </is>
      </c>
      <c r="C2715">
        <f>SUMIF(数量表!D:H,B2715,数量表!H:H)</f>
        <v/>
      </c>
      <c r="D2715" t="n">
        <v>27</v>
      </c>
      <c r="E2715" t="n">
        <v>105</v>
      </c>
      <c r="F2715" s="86" t="n">
        <v>2548</v>
      </c>
      <c r="H2715" s="87" t="n">
        <v>1</v>
      </c>
      <c r="I2715" s="214">
        <f>C2715*H2715</f>
        <v/>
      </c>
      <c r="J2715" s="29" t="n"/>
      <c r="K2715" s="96" t="n"/>
      <c r="L2715" s="97" t="n"/>
      <c r="M2715" s="97" t="n"/>
      <c r="N2715" s="98" t="inlineStr">
        <is>
          <t>27×105</t>
        </is>
      </c>
      <c r="O2715" s="99">
        <f>F2715</f>
        <v/>
      </c>
      <c r="P2715" s="99">
        <f>SUM(I2715)</f>
        <v/>
      </c>
      <c r="Q2715" s="117" t="n"/>
      <c r="R2715" s="118" t="n"/>
      <c r="S2715" s="118" t="n"/>
      <c r="T2715" s="119" t="n"/>
      <c r="U2715" s="120" t="n"/>
      <c r="V2715" s="120" t="n"/>
      <c r="W2715" s="121" t="n"/>
      <c r="X2715" s="122" t="n"/>
      <c r="Y2715" s="122" t="n"/>
      <c r="Z2715" s="143" t="n"/>
      <c r="AA2715" s="140" t="n"/>
      <c r="AB2715" s="140" t="n"/>
      <c r="AC2715" s="144" t="n"/>
      <c r="AD2715" s="142" t="n"/>
      <c r="AE2715" s="142" t="n"/>
    </row>
    <row r="2716" ht="15" customHeight="1" thickBot="1">
      <c r="B2716" s="88" t="inlineStr">
        <is>
          <t>UE20R-R</t>
        </is>
      </c>
      <c r="C2716" s="89">
        <f>SUMIF(数量表!D:H,B2716,数量表!H:H)</f>
        <v/>
      </c>
      <c r="D2716" s="89" t="n">
        <v>27</v>
      </c>
      <c r="E2716" s="89" t="n">
        <v>105</v>
      </c>
      <c r="F2716" s="90" t="n">
        <v>646</v>
      </c>
      <c r="G2716" s="89" t="n"/>
      <c r="H2716" s="91" t="n">
        <v>1</v>
      </c>
      <c r="I2716" s="213">
        <f>C2716*H2716</f>
        <v/>
      </c>
      <c r="J2716" s="29" t="n"/>
      <c r="K2716" s="96" t="n"/>
      <c r="L2716" s="97" t="n"/>
      <c r="M2716" s="97" t="n"/>
      <c r="N2716" s="98" t="inlineStr">
        <is>
          <t>27×105</t>
        </is>
      </c>
      <c r="O2716" s="99">
        <f>F2716</f>
        <v/>
      </c>
      <c r="P2716" s="99">
        <f>SUM(I2716)</f>
        <v/>
      </c>
      <c r="Q2716" s="117" t="n"/>
      <c r="R2716" s="118" t="n"/>
      <c r="S2716" s="118" t="n"/>
      <c r="T2716" s="119" t="n"/>
      <c r="U2716" s="120" t="n"/>
      <c r="V2716" s="120" t="n"/>
      <c r="W2716" s="121" t="n"/>
      <c r="X2716" s="122" t="n"/>
      <c r="Y2716" s="122" t="n"/>
      <c r="Z2716" s="143" t="n"/>
      <c r="AA2716" s="140" t="n"/>
      <c r="AB2716" s="140" t="n"/>
      <c r="AC2716" s="144" t="n"/>
      <c r="AD2716" s="142" t="n"/>
      <c r="AE2716" s="142" t="n"/>
    </row>
    <row r="2717">
      <c r="B2717" s="79" t="inlineStr">
        <is>
          <t>22MUE20</t>
        </is>
      </c>
      <c r="C2717" s="80">
        <f>SUMIF(数量表!D:H,B2717,数量表!H:H)</f>
        <v/>
      </c>
      <c r="D2717" s="80" t="n">
        <v>27</v>
      </c>
      <c r="E2717" s="80" t="n">
        <v>105</v>
      </c>
      <c r="F2717" s="81" t="n">
        <v>341</v>
      </c>
      <c r="G2717" s="80" t="n"/>
      <c r="H2717" s="82" t="n">
        <v>1</v>
      </c>
      <c r="I2717" s="212">
        <f>C2717*H2717</f>
        <v/>
      </c>
      <c r="J2717" s="29" t="n"/>
      <c r="K2717" s="96" t="n"/>
      <c r="L2717" s="97" t="n"/>
      <c r="M2717" s="97" t="n"/>
      <c r="N2717" s="98" t="inlineStr">
        <is>
          <t>27×105</t>
        </is>
      </c>
      <c r="O2717" s="99">
        <f>F2717</f>
        <v/>
      </c>
      <c r="P2717" s="99">
        <f>SUM(I2717)</f>
        <v/>
      </c>
      <c r="Q2717" s="117" t="n"/>
      <c r="R2717" s="118" t="n"/>
      <c r="S2717" s="118" t="n"/>
      <c r="T2717" s="119" t="n"/>
      <c r="U2717" s="120" t="n"/>
      <c r="V2717" s="120" t="n"/>
      <c r="W2717" s="121" t="n"/>
      <c r="X2717" s="122" t="n"/>
      <c r="Y2717" s="122" t="n"/>
      <c r="Z2717" s="143" t="n"/>
      <c r="AA2717" s="140" t="n"/>
      <c r="AB2717" s="140" t="n"/>
      <c r="AC2717" s="144" t="n"/>
      <c r="AD2717" s="142" t="n"/>
      <c r="AE2717" s="142" t="n"/>
    </row>
    <row r="2718">
      <c r="B2718" s="85" t="inlineStr">
        <is>
          <t>22MUE20</t>
        </is>
      </c>
      <c r="C2718">
        <f>SUMIF(数量表!D:H,B2718,数量表!H:H)</f>
        <v/>
      </c>
      <c r="D2718" t="n">
        <v>27</v>
      </c>
      <c r="E2718" t="n">
        <v>105</v>
      </c>
      <c r="F2718" s="86" t="n">
        <v>800</v>
      </c>
      <c r="H2718" s="87" t="n">
        <v>1</v>
      </c>
      <c r="I2718" s="214">
        <f>C2718*H2718</f>
        <v/>
      </c>
      <c r="J2718" s="29" t="n"/>
      <c r="K2718" s="96" t="n"/>
      <c r="L2718" s="97" t="n"/>
      <c r="M2718" s="97" t="n"/>
      <c r="N2718" s="98" t="inlineStr">
        <is>
          <t>27×105</t>
        </is>
      </c>
      <c r="O2718" s="99">
        <f>F2718</f>
        <v/>
      </c>
      <c r="P2718" s="99">
        <f>SUM(I2718)</f>
        <v/>
      </c>
      <c r="Q2718" s="117" t="n"/>
      <c r="R2718" s="118" t="n"/>
      <c r="S2718" s="118" t="n"/>
      <c r="T2718" s="119" t="n"/>
      <c r="U2718" s="120" t="n"/>
      <c r="V2718" s="120" t="n"/>
      <c r="W2718" s="121" t="n"/>
      <c r="X2718" s="122" t="n"/>
      <c r="Y2718" s="122" t="n"/>
      <c r="Z2718" s="143" t="n"/>
      <c r="AA2718" s="140" t="n"/>
      <c r="AB2718" s="140" t="n"/>
      <c r="AC2718" s="144" t="n"/>
      <c r="AD2718" s="142" t="n"/>
      <c r="AE2718" s="142" t="n"/>
    </row>
    <row r="2719">
      <c r="B2719" s="85" t="inlineStr">
        <is>
          <t>22MUE20</t>
        </is>
      </c>
      <c r="C2719">
        <f>SUMIF(数量表!D:H,B2719,数量表!H:H)</f>
        <v/>
      </c>
      <c r="D2719" t="n">
        <v>27</v>
      </c>
      <c r="E2719" t="n">
        <v>105</v>
      </c>
      <c r="F2719" s="86" t="n">
        <v>2055</v>
      </c>
      <c r="H2719" s="87" t="n">
        <v>2</v>
      </c>
      <c r="I2719" s="214">
        <f>C2719*H2719</f>
        <v/>
      </c>
      <c r="J2719" s="29" t="n"/>
      <c r="K2719" s="96" t="n"/>
      <c r="L2719" s="97" t="n"/>
      <c r="M2719" s="97" t="n"/>
      <c r="N2719" s="98" t="inlineStr">
        <is>
          <t>27×105</t>
        </is>
      </c>
      <c r="O2719" s="99">
        <f>F2719</f>
        <v/>
      </c>
      <c r="P2719" s="99">
        <f>SUM(I2719)</f>
        <v/>
      </c>
      <c r="Q2719" s="117" t="n"/>
      <c r="R2719" s="118" t="n"/>
      <c r="S2719" s="118" t="n"/>
      <c r="T2719" s="119" t="n"/>
      <c r="U2719" s="120" t="n"/>
      <c r="V2719" s="120" t="n"/>
      <c r="W2719" s="121" t="n"/>
      <c r="X2719" s="122" t="n"/>
      <c r="Y2719" s="122" t="n"/>
      <c r="Z2719" s="143" t="n"/>
      <c r="AA2719" s="140" t="n"/>
      <c r="AB2719" s="140" t="n"/>
      <c r="AC2719" s="144" t="n"/>
      <c r="AD2719" s="142" t="n"/>
      <c r="AE2719" s="142" t="n"/>
    </row>
    <row r="2720" ht="15" customHeight="1" thickBot="1">
      <c r="B2720" s="88" t="inlineStr">
        <is>
          <t>22MUE20</t>
        </is>
      </c>
      <c r="C2720" s="89">
        <f>SUMIF(数量表!D:H,B2720,数量表!H:H)</f>
        <v/>
      </c>
      <c r="D2720" s="89" t="n">
        <v>27</v>
      </c>
      <c r="E2720" s="89" t="n">
        <v>105</v>
      </c>
      <c r="F2720" s="90" t="n">
        <v>646</v>
      </c>
      <c r="G2720" s="89" t="n"/>
      <c r="H2720" s="91" t="n">
        <v>1</v>
      </c>
      <c r="I2720" s="213">
        <f>C2720*H2720</f>
        <v/>
      </c>
      <c r="J2720" s="29" t="n"/>
      <c r="K2720" s="96" t="n"/>
      <c r="L2720" s="97" t="n"/>
      <c r="M2720" s="97" t="n"/>
      <c r="N2720" s="98" t="inlineStr">
        <is>
          <t>27×105</t>
        </is>
      </c>
      <c r="O2720" s="99">
        <f>F2720</f>
        <v/>
      </c>
      <c r="P2720" s="99">
        <f>SUM(I2720)</f>
        <v/>
      </c>
      <c r="Q2720" s="117" t="n"/>
      <c r="R2720" s="118" t="n"/>
      <c r="S2720" s="118" t="n"/>
      <c r="T2720" s="119" t="n"/>
      <c r="U2720" s="120" t="n"/>
      <c r="V2720" s="120" t="n"/>
      <c r="W2720" s="121" t="n"/>
      <c r="X2720" s="122" t="n"/>
      <c r="Y2720" s="122" t="n"/>
      <c r="Z2720" s="143" t="n"/>
      <c r="AA2720" s="140" t="n"/>
      <c r="AB2720" s="140" t="n"/>
      <c r="AC2720" s="144" t="n"/>
      <c r="AD2720" s="142" t="n"/>
      <c r="AE2720" s="142" t="n"/>
    </row>
    <row r="2721">
      <c r="B2721" s="79" t="inlineStr">
        <is>
          <t>22MUE20L</t>
        </is>
      </c>
      <c r="C2721" s="80">
        <f>SUMIF(数量表!D:H,B2721,数量表!H:H)</f>
        <v/>
      </c>
      <c r="D2721" s="80" t="n">
        <v>27</v>
      </c>
      <c r="E2721" s="80" t="n">
        <v>105</v>
      </c>
      <c r="F2721" s="81" t="n">
        <v>341</v>
      </c>
      <c r="G2721" s="80" t="n"/>
      <c r="H2721" s="82" t="n">
        <v>1</v>
      </c>
      <c r="I2721" s="212">
        <f>C2721*H2721</f>
        <v/>
      </c>
      <c r="J2721" s="29" t="n"/>
      <c r="K2721" s="96" t="n"/>
      <c r="L2721" s="97" t="n"/>
      <c r="M2721" s="97" t="n"/>
      <c r="N2721" s="98" t="inlineStr">
        <is>
          <t>27×105</t>
        </is>
      </c>
      <c r="O2721" s="99">
        <f>F2721</f>
        <v/>
      </c>
      <c r="P2721" s="99">
        <f>SUM(I2721)</f>
        <v/>
      </c>
      <c r="Q2721" s="117" t="n"/>
      <c r="R2721" s="118" t="n"/>
      <c r="S2721" s="118" t="n"/>
      <c r="T2721" s="119" t="n"/>
      <c r="U2721" s="120" t="n"/>
      <c r="V2721" s="120" t="n"/>
      <c r="W2721" s="121" t="n"/>
      <c r="X2721" s="122" t="n"/>
      <c r="Y2721" s="122" t="n"/>
      <c r="Z2721" s="143" t="n"/>
      <c r="AA2721" s="140" t="n"/>
      <c r="AB2721" s="140" t="n"/>
      <c r="AC2721" s="144" t="n"/>
      <c r="AD2721" s="142" t="n"/>
      <c r="AE2721" s="142" t="n"/>
    </row>
    <row r="2722">
      <c r="B2722" s="85" t="inlineStr">
        <is>
          <t>22MUE20L</t>
        </is>
      </c>
      <c r="C2722">
        <f>SUMIF(数量表!D:H,B2722,数量表!H:H)</f>
        <v/>
      </c>
      <c r="D2722" t="n">
        <v>27</v>
      </c>
      <c r="E2722" t="n">
        <v>105</v>
      </c>
      <c r="F2722" s="86" t="n">
        <v>760</v>
      </c>
      <c r="H2722" s="87" t="n">
        <v>1</v>
      </c>
      <c r="I2722" s="214">
        <f>C2722*H2722</f>
        <v/>
      </c>
      <c r="J2722" s="29" t="n"/>
      <c r="K2722" s="96" t="n"/>
      <c r="L2722" s="97" t="n"/>
      <c r="M2722" s="97" t="n"/>
      <c r="N2722" s="98" t="inlineStr">
        <is>
          <t>27×105</t>
        </is>
      </c>
      <c r="O2722" s="99">
        <f>F2722</f>
        <v/>
      </c>
      <c r="P2722" s="99">
        <f>SUM(I2722)</f>
        <v/>
      </c>
      <c r="Q2722" s="117" t="n"/>
      <c r="R2722" s="118" t="n"/>
      <c r="S2722" s="118" t="n"/>
      <c r="T2722" s="119" t="n"/>
      <c r="U2722" s="120" t="n"/>
      <c r="V2722" s="120" t="n"/>
      <c r="W2722" s="121" t="n"/>
      <c r="X2722" s="122" t="n"/>
      <c r="Y2722" s="122" t="n"/>
      <c r="Z2722" s="143" t="n"/>
      <c r="AA2722" s="140" t="n"/>
      <c r="AB2722" s="140" t="n"/>
      <c r="AC2722" s="144" t="n"/>
      <c r="AD2722" s="142" t="n"/>
      <c r="AE2722" s="142" t="n"/>
    </row>
    <row r="2723">
      <c r="B2723" s="85" t="inlineStr">
        <is>
          <t>22MUE20L</t>
        </is>
      </c>
      <c r="C2723">
        <f>SUMIF(数量表!D:H,B2723,数量表!H:H)</f>
        <v/>
      </c>
      <c r="D2723" t="n">
        <v>27</v>
      </c>
      <c r="E2723" t="n">
        <v>105</v>
      </c>
      <c r="F2723" s="86" t="n">
        <v>2055</v>
      </c>
      <c r="H2723" s="87" t="n">
        <v>2</v>
      </c>
      <c r="I2723" s="214">
        <f>C2723*H2723</f>
        <v/>
      </c>
      <c r="J2723" s="29" t="n"/>
      <c r="K2723" s="96" t="n"/>
      <c r="L2723" s="97" t="n"/>
      <c r="M2723" s="97" t="n"/>
      <c r="N2723" s="98" t="inlineStr">
        <is>
          <t>27×105</t>
        </is>
      </c>
      <c r="O2723" s="99">
        <f>F2723</f>
        <v/>
      </c>
      <c r="P2723" s="99">
        <f>SUM(I2723)</f>
        <v/>
      </c>
      <c r="Q2723" s="117" t="n"/>
      <c r="R2723" s="118" t="n"/>
      <c r="S2723" s="118" t="n"/>
      <c r="T2723" s="119" t="n"/>
      <c r="U2723" s="120" t="n"/>
      <c r="V2723" s="120" t="n"/>
      <c r="W2723" s="121" t="n"/>
      <c r="X2723" s="122" t="n"/>
      <c r="Y2723" s="122" t="n"/>
      <c r="Z2723" s="143" t="n"/>
      <c r="AA2723" s="140" t="n"/>
      <c r="AB2723" s="140" t="n"/>
      <c r="AC2723" s="144" t="n"/>
      <c r="AD2723" s="142" t="n"/>
      <c r="AE2723" s="142" t="n"/>
    </row>
    <row r="2724">
      <c r="B2724" s="85" t="inlineStr">
        <is>
          <t>22MUE20L</t>
        </is>
      </c>
      <c r="C2724">
        <f>SUMIF(数量表!D:H,B2724,数量表!H:H)</f>
        <v/>
      </c>
      <c r="D2724" t="n">
        <v>27</v>
      </c>
      <c r="E2724" t="n">
        <v>105</v>
      </c>
      <c r="F2724" s="86" t="n">
        <v>2423</v>
      </c>
      <c r="H2724" s="87" t="n">
        <v>1</v>
      </c>
      <c r="I2724" s="214">
        <f>C2724*H2724</f>
        <v/>
      </c>
      <c r="J2724" s="29" t="n"/>
      <c r="K2724" s="96" t="n"/>
      <c r="L2724" s="97" t="n"/>
      <c r="M2724" s="97" t="n"/>
      <c r="N2724" s="98" t="inlineStr">
        <is>
          <t>27×105</t>
        </is>
      </c>
      <c r="O2724" s="99">
        <f>F2724</f>
        <v/>
      </c>
      <c r="P2724" s="99">
        <f>SUM(I2724)</f>
        <v/>
      </c>
      <c r="Q2724" s="117" t="n"/>
      <c r="R2724" s="118" t="n"/>
      <c r="S2724" s="118" t="n"/>
      <c r="T2724" s="119" t="n"/>
      <c r="U2724" s="120" t="n"/>
      <c r="V2724" s="120" t="n"/>
      <c r="W2724" s="121" t="n"/>
      <c r="X2724" s="122" t="n"/>
      <c r="Y2724" s="122" t="n"/>
      <c r="Z2724" s="143" t="n"/>
      <c r="AA2724" s="140" t="n"/>
      <c r="AB2724" s="140" t="n"/>
      <c r="AC2724" s="144" t="n"/>
      <c r="AD2724" s="142" t="n"/>
      <c r="AE2724" s="142" t="n"/>
    </row>
    <row r="2725" ht="15" customHeight="1" thickBot="1">
      <c r="B2725" s="88" t="inlineStr">
        <is>
          <t>22MUE20L</t>
        </is>
      </c>
      <c r="C2725" s="89">
        <f>SUMIF(数量表!D:H,B2725,数量表!H:H)</f>
        <v/>
      </c>
      <c r="D2725" s="89" t="n">
        <v>27</v>
      </c>
      <c r="E2725" s="89" t="n">
        <v>105</v>
      </c>
      <c r="F2725" s="90" t="n">
        <v>646</v>
      </c>
      <c r="G2725" s="89" t="n"/>
      <c r="H2725" s="91" t="n">
        <v>1</v>
      </c>
      <c r="I2725" s="213">
        <f>C2725*H2725</f>
        <v/>
      </c>
      <c r="J2725" s="29" t="n"/>
      <c r="K2725" s="96" t="n"/>
      <c r="L2725" s="97" t="n"/>
      <c r="M2725" s="97" t="n"/>
      <c r="N2725" s="98" t="inlineStr">
        <is>
          <t>27×105</t>
        </is>
      </c>
      <c r="O2725" s="99">
        <f>F2725</f>
        <v/>
      </c>
      <c r="P2725" s="99">
        <f>SUM(I2725)</f>
        <v/>
      </c>
      <c r="Q2725" s="117" t="n"/>
      <c r="R2725" s="118" t="n"/>
      <c r="S2725" s="118" t="n"/>
      <c r="T2725" s="119" t="n"/>
      <c r="U2725" s="120" t="n"/>
      <c r="V2725" s="120" t="n"/>
      <c r="W2725" s="121" t="n"/>
      <c r="X2725" s="122" t="n"/>
      <c r="Y2725" s="122" t="n"/>
      <c r="Z2725" s="143" t="n"/>
      <c r="AA2725" s="140" t="n"/>
      <c r="AB2725" s="140" t="n"/>
      <c r="AC2725" s="144" t="n"/>
      <c r="AD2725" s="142" t="n"/>
      <c r="AE2725" s="142" t="n"/>
    </row>
    <row r="2726">
      <c r="B2726" s="79" t="inlineStr">
        <is>
          <t>22MUE20L-L</t>
        </is>
      </c>
      <c r="C2726" s="80">
        <f>SUMIF(数量表!D:H,B2726,数量表!H:H)</f>
        <v/>
      </c>
      <c r="D2726" s="80" t="n">
        <v>27</v>
      </c>
      <c r="E2726" s="80" t="n">
        <v>105</v>
      </c>
      <c r="F2726" s="81" t="n">
        <v>341</v>
      </c>
      <c r="G2726" s="80" t="n"/>
      <c r="H2726" s="82" t="n">
        <v>1</v>
      </c>
      <c r="I2726" s="212">
        <f>C2726*H2726</f>
        <v/>
      </c>
      <c r="J2726" s="29" t="n"/>
      <c r="K2726" s="96" t="n"/>
      <c r="L2726" s="97" t="n"/>
      <c r="M2726" s="97" t="n"/>
      <c r="N2726" s="98" t="inlineStr">
        <is>
          <t>27×105</t>
        </is>
      </c>
      <c r="O2726" s="99">
        <f>F2726</f>
        <v/>
      </c>
      <c r="P2726" s="99">
        <f>SUM(I2726)</f>
        <v/>
      </c>
      <c r="Q2726" s="117" t="n"/>
      <c r="R2726" s="118" t="n"/>
      <c r="S2726" s="118" t="n"/>
      <c r="T2726" s="119" t="n"/>
      <c r="U2726" s="120" t="n"/>
      <c r="V2726" s="120" t="n"/>
      <c r="W2726" s="121" t="n"/>
      <c r="X2726" s="122" t="n"/>
      <c r="Y2726" s="122" t="n"/>
      <c r="Z2726" s="143" t="n"/>
      <c r="AA2726" s="140" t="n"/>
      <c r="AB2726" s="140" t="n"/>
      <c r="AC2726" s="144" t="n"/>
      <c r="AD2726" s="142" t="n"/>
      <c r="AE2726" s="142" t="n"/>
    </row>
    <row r="2727">
      <c r="B2727" s="85" t="inlineStr">
        <is>
          <t>22MUE20L-L</t>
        </is>
      </c>
      <c r="C2727">
        <f>SUMIF(数量表!D:H,B2727,数量表!H:H)</f>
        <v/>
      </c>
      <c r="D2727" t="n">
        <v>27</v>
      </c>
      <c r="E2727" t="n">
        <v>105</v>
      </c>
      <c r="F2727" s="86" t="n">
        <v>760</v>
      </c>
      <c r="H2727" s="87" t="n">
        <v>1</v>
      </c>
      <c r="I2727" s="214">
        <f>C2727*H2727</f>
        <v/>
      </c>
      <c r="J2727" s="29" t="n"/>
      <c r="K2727" s="96" t="n"/>
      <c r="L2727" s="97" t="n"/>
      <c r="M2727" s="97" t="n"/>
      <c r="N2727" s="98" t="inlineStr">
        <is>
          <t>27×105</t>
        </is>
      </c>
      <c r="O2727" s="99">
        <f>F2727</f>
        <v/>
      </c>
      <c r="P2727" s="99">
        <f>SUM(I2727)</f>
        <v/>
      </c>
      <c r="Q2727" s="117" t="n"/>
      <c r="R2727" s="118" t="n"/>
      <c r="S2727" s="118" t="n"/>
      <c r="T2727" s="119" t="n"/>
      <c r="U2727" s="120" t="n"/>
      <c r="V2727" s="120" t="n"/>
      <c r="W2727" s="121" t="n"/>
      <c r="X2727" s="122" t="n"/>
      <c r="Y2727" s="122" t="n"/>
      <c r="Z2727" s="143" t="n"/>
      <c r="AA2727" s="140" t="n"/>
      <c r="AB2727" s="140" t="n"/>
      <c r="AC2727" s="144" t="n"/>
      <c r="AD2727" s="142" t="n"/>
      <c r="AE2727" s="142" t="n"/>
    </row>
    <row r="2728">
      <c r="B2728" s="85" t="inlineStr">
        <is>
          <t>22MUE20L-L</t>
        </is>
      </c>
      <c r="C2728">
        <f>SUMIF(数量表!D:H,B2728,数量表!H:H)</f>
        <v/>
      </c>
      <c r="D2728" t="n">
        <v>27</v>
      </c>
      <c r="E2728" t="n">
        <v>105</v>
      </c>
      <c r="F2728" s="86" t="n">
        <v>2055</v>
      </c>
      <c r="H2728" s="87" t="n">
        <v>2</v>
      </c>
      <c r="I2728" s="214">
        <f>C2728*H2728</f>
        <v/>
      </c>
      <c r="J2728" s="29" t="n"/>
      <c r="K2728" s="96" t="n"/>
      <c r="L2728" s="97" t="n"/>
      <c r="M2728" s="97" t="n"/>
      <c r="N2728" s="98" t="inlineStr">
        <is>
          <t>27×105</t>
        </is>
      </c>
      <c r="O2728" s="99">
        <f>F2728</f>
        <v/>
      </c>
      <c r="P2728" s="99">
        <f>SUM(I2728)</f>
        <v/>
      </c>
      <c r="Q2728" s="117" t="n"/>
      <c r="R2728" s="118" t="n"/>
      <c r="S2728" s="118" t="n"/>
      <c r="T2728" s="119" t="n"/>
      <c r="U2728" s="120" t="n"/>
      <c r="V2728" s="120" t="n"/>
      <c r="W2728" s="121" t="n"/>
      <c r="X2728" s="122" t="n"/>
      <c r="Y2728" s="122" t="n"/>
      <c r="Z2728" s="143" t="n"/>
      <c r="AA2728" s="140" t="n"/>
      <c r="AB2728" s="140" t="n"/>
      <c r="AC2728" s="144" t="n"/>
      <c r="AD2728" s="142" t="n"/>
      <c r="AE2728" s="142" t="n"/>
    </row>
    <row r="2729">
      <c r="B2729" s="85" t="inlineStr">
        <is>
          <t>22MUE20L-L</t>
        </is>
      </c>
      <c r="C2729">
        <f>SUMIF(数量表!D:H,B2729,数量表!H:H)</f>
        <v/>
      </c>
      <c r="D2729" t="n">
        <v>27</v>
      </c>
      <c r="E2729" t="n">
        <v>105</v>
      </c>
      <c r="F2729" s="86" t="n">
        <v>2423</v>
      </c>
      <c r="H2729" s="87" t="n">
        <v>1</v>
      </c>
      <c r="I2729" s="214">
        <f>C2729*H2729</f>
        <v/>
      </c>
      <c r="J2729" s="29" t="n"/>
      <c r="K2729" s="96" t="n"/>
      <c r="L2729" s="97" t="n"/>
      <c r="M2729" s="97" t="n"/>
      <c r="N2729" s="98" t="inlineStr">
        <is>
          <t>27×105</t>
        </is>
      </c>
      <c r="O2729" s="99">
        <f>F2729</f>
        <v/>
      </c>
      <c r="P2729" s="99">
        <f>SUM(I2729)</f>
        <v/>
      </c>
      <c r="Q2729" s="117" t="n"/>
      <c r="R2729" s="118" t="n"/>
      <c r="S2729" s="118" t="n"/>
      <c r="T2729" s="119" t="n"/>
      <c r="U2729" s="120" t="n"/>
      <c r="V2729" s="120" t="n"/>
      <c r="W2729" s="121" t="n"/>
      <c r="X2729" s="122" t="n"/>
      <c r="Y2729" s="122" t="n"/>
      <c r="Z2729" s="143" t="n"/>
      <c r="AA2729" s="140" t="n"/>
      <c r="AB2729" s="140" t="n"/>
      <c r="AC2729" s="144" t="n"/>
      <c r="AD2729" s="142" t="n"/>
      <c r="AE2729" s="142" t="n"/>
    </row>
    <row r="2730" ht="15" customHeight="1" thickBot="1">
      <c r="B2730" s="88" t="inlineStr">
        <is>
          <t>22MUE20L-L</t>
        </is>
      </c>
      <c r="C2730" s="89">
        <f>SUMIF(数量表!D:H,B2730,数量表!H:H)</f>
        <v/>
      </c>
      <c r="D2730" s="89" t="n">
        <v>27</v>
      </c>
      <c r="E2730" s="89" t="n">
        <v>105</v>
      </c>
      <c r="F2730" s="90" t="n">
        <v>646</v>
      </c>
      <c r="G2730" s="89" t="n"/>
      <c r="H2730" s="91" t="n">
        <v>1</v>
      </c>
      <c r="I2730" s="213">
        <f>C2730*H2730</f>
        <v/>
      </c>
      <c r="J2730" s="29" t="n"/>
      <c r="K2730" s="96" t="n"/>
      <c r="L2730" s="97" t="n"/>
      <c r="M2730" s="97" t="n"/>
      <c r="N2730" s="98" t="inlineStr">
        <is>
          <t>27×105</t>
        </is>
      </c>
      <c r="O2730" s="99">
        <f>F2730</f>
        <v/>
      </c>
      <c r="P2730" s="99">
        <f>SUM(I2730)</f>
        <v/>
      </c>
      <c r="Q2730" s="117" t="n"/>
      <c r="R2730" s="118" t="n"/>
      <c r="S2730" s="118" t="n"/>
      <c r="T2730" s="119" t="n"/>
      <c r="U2730" s="120" t="n"/>
      <c r="V2730" s="120" t="n"/>
      <c r="W2730" s="121" t="n"/>
      <c r="X2730" s="122" t="n"/>
      <c r="Y2730" s="122" t="n"/>
      <c r="Z2730" s="143" t="n"/>
      <c r="AA2730" s="140" t="n"/>
      <c r="AB2730" s="140" t="n"/>
      <c r="AC2730" s="144" t="n"/>
      <c r="AD2730" s="142" t="n"/>
      <c r="AE2730" s="142" t="n"/>
    </row>
    <row r="2731">
      <c r="B2731" s="79" t="inlineStr">
        <is>
          <t>22MUE20-L</t>
        </is>
      </c>
      <c r="C2731" s="80">
        <f>SUMIF(数量表!D:H,B2731,数量表!H:H)</f>
        <v/>
      </c>
      <c r="D2731" s="80" t="n">
        <v>27</v>
      </c>
      <c r="E2731" s="80" t="n">
        <v>105</v>
      </c>
      <c r="F2731" s="81" t="n">
        <v>341</v>
      </c>
      <c r="G2731" s="80" t="n"/>
      <c r="H2731" s="82" t="n">
        <v>1</v>
      </c>
      <c r="I2731" s="212">
        <f>C2731*H2731</f>
        <v/>
      </c>
      <c r="J2731" s="29" t="n"/>
      <c r="K2731" s="96" t="n"/>
      <c r="L2731" s="97" t="n"/>
      <c r="M2731" s="97" t="n"/>
      <c r="N2731" s="98" t="inlineStr">
        <is>
          <t>27×105</t>
        </is>
      </c>
      <c r="O2731" s="99">
        <f>F2731</f>
        <v/>
      </c>
      <c r="P2731" s="99">
        <f>SUM(I2731)</f>
        <v/>
      </c>
      <c r="Q2731" s="117" t="n"/>
      <c r="R2731" s="118" t="n"/>
      <c r="S2731" s="118" t="n"/>
      <c r="T2731" s="119" t="n"/>
      <c r="U2731" s="120" t="n"/>
      <c r="V2731" s="120" t="n"/>
      <c r="W2731" s="121" t="n"/>
      <c r="X2731" s="122" t="n"/>
      <c r="Y2731" s="122" t="n"/>
      <c r="Z2731" s="143" t="n"/>
      <c r="AA2731" s="140" t="n"/>
      <c r="AB2731" s="140" t="n"/>
      <c r="AC2731" s="144" t="n"/>
      <c r="AD2731" s="142" t="n"/>
      <c r="AE2731" s="142" t="n"/>
    </row>
    <row r="2732">
      <c r="B2732" s="85" t="inlineStr">
        <is>
          <t>22MUE20-L</t>
        </is>
      </c>
      <c r="C2732">
        <f>SUMIF(数量表!D:H,B2732,数量表!H:H)</f>
        <v/>
      </c>
      <c r="D2732" t="n">
        <v>27</v>
      </c>
      <c r="E2732" t="n">
        <v>105</v>
      </c>
      <c r="F2732" s="86" t="n">
        <v>800</v>
      </c>
      <c r="H2732" s="87" t="n">
        <v>1</v>
      </c>
      <c r="I2732" s="214">
        <f>C2732*H2732</f>
        <v/>
      </c>
      <c r="J2732" s="29" t="n"/>
      <c r="K2732" s="96" t="n"/>
      <c r="L2732" s="97" t="n"/>
      <c r="M2732" s="97" t="n"/>
      <c r="N2732" s="98" t="inlineStr">
        <is>
          <t>27×105</t>
        </is>
      </c>
      <c r="O2732" s="99">
        <f>F2732</f>
        <v/>
      </c>
      <c r="P2732" s="99">
        <f>SUM(I2732)</f>
        <v/>
      </c>
      <c r="Q2732" s="117" t="n"/>
      <c r="R2732" s="118" t="n"/>
      <c r="S2732" s="118" t="n"/>
      <c r="T2732" s="119" t="n"/>
      <c r="U2732" s="120" t="n"/>
      <c r="V2732" s="120" t="n"/>
      <c r="W2732" s="121" t="n"/>
      <c r="X2732" s="122" t="n"/>
      <c r="Y2732" s="122" t="n"/>
      <c r="Z2732" s="143" t="n"/>
      <c r="AA2732" s="140" t="n"/>
      <c r="AB2732" s="140" t="n"/>
      <c r="AC2732" s="144" t="n"/>
      <c r="AD2732" s="142" t="n"/>
      <c r="AE2732" s="142" t="n"/>
    </row>
    <row r="2733">
      <c r="B2733" s="85" t="inlineStr">
        <is>
          <t>22MUE20-L</t>
        </is>
      </c>
      <c r="C2733">
        <f>SUMIF(数量表!D:H,B2733,数量表!H:H)</f>
        <v/>
      </c>
      <c r="D2733" t="n">
        <v>27</v>
      </c>
      <c r="E2733" t="n">
        <v>105</v>
      </c>
      <c r="F2733" s="86" t="n">
        <v>2055</v>
      </c>
      <c r="H2733" s="87" t="n">
        <v>2</v>
      </c>
      <c r="I2733" s="214">
        <f>C2733*H2733</f>
        <v/>
      </c>
      <c r="J2733" s="29" t="n"/>
      <c r="K2733" s="96" t="n"/>
      <c r="L2733" s="97" t="n"/>
      <c r="M2733" s="97" t="n"/>
      <c r="N2733" s="98" t="inlineStr">
        <is>
          <t>27×105</t>
        </is>
      </c>
      <c r="O2733" s="99">
        <f>F2733</f>
        <v/>
      </c>
      <c r="P2733" s="99">
        <f>SUM(I2733)</f>
        <v/>
      </c>
      <c r="Q2733" s="117" t="n"/>
      <c r="R2733" s="118" t="n"/>
      <c r="S2733" s="118" t="n"/>
      <c r="T2733" s="119" t="n"/>
      <c r="U2733" s="120" t="n"/>
      <c r="V2733" s="120" t="n"/>
      <c r="W2733" s="121" t="n"/>
      <c r="X2733" s="122" t="n"/>
      <c r="Y2733" s="122" t="n"/>
      <c r="Z2733" s="143" t="n"/>
      <c r="AA2733" s="140" t="n"/>
      <c r="AB2733" s="140" t="n"/>
      <c r="AC2733" s="144" t="n"/>
      <c r="AD2733" s="142" t="n"/>
      <c r="AE2733" s="142" t="n"/>
    </row>
    <row r="2734" ht="15" customHeight="1" thickBot="1">
      <c r="B2734" s="88" t="inlineStr">
        <is>
          <t>22MUE20-L</t>
        </is>
      </c>
      <c r="C2734" s="89">
        <f>SUMIF(数量表!D:H,B2734,数量表!H:H)</f>
        <v/>
      </c>
      <c r="D2734" s="89" t="n">
        <v>27</v>
      </c>
      <c r="E2734" s="89" t="n">
        <v>105</v>
      </c>
      <c r="F2734" s="90" t="n">
        <v>646</v>
      </c>
      <c r="G2734" s="89" t="n"/>
      <c r="H2734" s="91" t="n">
        <v>1</v>
      </c>
      <c r="I2734" s="213">
        <f>C2734*H2734</f>
        <v/>
      </c>
      <c r="J2734" s="29" t="n"/>
      <c r="K2734" s="96" t="n"/>
      <c r="L2734" s="97" t="n"/>
      <c r="M2734" s="97" t="n"/>
      <c r="N2734" s="98" t="inlineStr">
        <is>
          <t>27×105</t>
        </is>
      </c>
      <c r="O2734" s="99">
        <f>F2734</f>
        <v/>
      </c>
      <c r="P2734" s="99">
        <f>SUM(I2734)</f>
        <v/>
      </c>
      <c r="Q2734" s="117" t="n"/>
      <c r="R2734" s="118" t="n"/>
      <c r="S2734" s="118" t="n"/>
      <c r="T2734" s="119" t="n"/>
      <c r="U2734" s="120" t="n"/>
      <c r="V2734" s="120" t="n"/>
      <c r="W2734" s="121" t="n"/>
      <c r="X2734" s="122" t="n"/>
      <c r="Y2734" s="122" t="n"/>
      <c r="Z2734" s="143" t="n"/>
      <c r="AA2734" s="140" t="n"/>
      <c r="AB2734" s="140" t="n"/>
      <c r="AC2734" s="144" t="n"/>
      <c r="AD2734" s="142" t="n"/>
      <c r="AE2734" s="142" t="n"/>
    </row>
    <row r="2735">
      <c r="B2735" s="79" t="inlineStr">
        <is>
          <t>22MUE20R</t>
        </is>
      </c>
      <c r="C2735" s="80">
        <f>SUMIF(数量表!D:H,B2735,数量表!H:H)</f>
        <v/>
      </c>
      <c r="D2735" s="80" t="n">
        <v>27</v>
      </c>
      <c r="E2735" s="80" t="n">
        <v>105</v>
      </c>
      <c r="F2735" s="81" t="n">
        <v>341</v>
      </c>
      <c r="G2735" s="80" t="n"/>
      <c r="H2735" s="82" t="n">
        <v>1</v>
      </c>
      <c r="I2735" s="212">
        <f>C2735*H2735</f>
        <v/>
      </c>
      <c r="J2735" s="29" t="n"/>
      <c r="K2735" s="96" t="n"/>
      <c r="L2735" s="97" t="n"/>
      <c r="M2735" s="97" t="n"/>
      <c r="N2735" s="98" t="inlineStr">
        <is>
          <t>27×105</t>
        </is>
      </c>
      <c r="O2735" s="99">
        <f>F2735</f>
        <v/>
      </c>
      <c r="P2735" s="99">
        <f>SUM(I2735)</f>
        <v/>
      </c>
      <c r="Q2735" s="117" t="n"/>
      <c r="R2735" s="118" t="n"/>
      <c r="S2735" s="118" t="n"/>
      <c r="T2735" s="119" t="n"/>
      <c r="U2735" s="120" t="n"/>
      <c r="V2735" s="120" t="n"/>
      <c r="W2735" s="121" t="n"/>
      <c r="X2735" s="122" t="n"/>
      <c r="Y2735" s="122" t="n"/>
      <c r="Z2735" s="143" t="n"/>
      <c r="AA2735" s="140" t="n"/>
      <c r="AB2735" s="140" t="n"/>
      <c r="AC2735" s="144" t="n"/>
      <c r="AD2735" s="142" t="n"/>
      <c r="AE2735" s="142" t="n"/>
    </row>
    <row r="2736">
      <c r="B2736" s="85" t="inlineStr">
        <is>
          <t>22MUE20R</t>
        </is>
      </c>
      <c r="C2736">
        <f>SUMIF(数量表!D:H,B2736,数量表!H:H)</f>
        <v/>
      </c>
      <c r="D2736" t="n">
        <v>27</v>
      </c>
      <c r="E2736" t="n">
        <v>105</v>
      </c>
      <c r="F2736" s="86" t="n">
        <v>760</v>
      </c>
      <c r="H2736" s="87" t="n">
        <v>1</v>
      </c>
      <c r="I2736" s="214">
        <f>C2736*H2736</f>
        <v/>
      </c>
      <c r="J2736" s="29" t="n"/>
      <c r="K2736" s="96" t="n"/>
      <c r="L2736" s="97" t="n"/>
      <c r="M2736" s="97" t="n"/>
      <c r="N2736" s="98" t="inlineStr">
        <is>
          <t>27×105</t>
        </is>
      </c>
      <c r="O2736" s="99">
        <f>F2736</f>
        <v/>
      </c>
      <c r="P2736" s="99">
        <f>SUM(I2736)</f>
        <v/>
      </c>
      <c r="Q2736" s="117" t="n"/>
      <c r="R2736" s="118" t="n"/>
      <c r="S2736" s="118" t="n"/>
      <c r="T2736" s="119" t="n"/>
      <c r="U2736" s="120" t="n"/>
      <c r="V2736" s="120" t="n"/>
      <c r="W2736" s="121" t="n"/>
      <c r="X2736" s="122" t="n"/>
      <c r="Y2736" s="122" t="n"/>
      <c r="Z2736" s="143" t="n"/>
      <c r="AA2736" s="140" t="n"/>
      <c r="AB2736" s="140" t="n"/>
      <c r="AC2736" s="144" t="n"/>
      <c r="AD2736" s="142" t="n"/>
      <c r="AE2736" s="142" t="n"/>
    </row>
    <row r="2737">
      <c r="B2737" s="85" t="inlineStr">
        <is>
          <t>22MUE20R</t>
        </is>
      </c>
      <c r="C2737">
        <f>SUMIF(数量表!D:H,B2737,数量表!H:H)</f>
        <v/>
      </c>
      <c r="D2737" t="n">
        <v>27</v>
      </c>
      <c r="E2737" t="n">
        <v>105</v>
      </c>
      <c r="F2737" s="86" t="n">
        <v>2055</v>
      </c>
      <c r="H2737" s="87" t="n">
        <v>2</v>
      </c>
      <c r="I2737" s="214">
        <f>C2737*H2737</f>
        <v/>
      </c>
      <c r="J2737" s="29" t="n"/>
      <c r="K2737" s="96" t="n"/>
      <c r="L2737" s="97" t="n"/>
      <c r="M2737" s="97" t="n"/>
      <c r="N2737" s="98" t="inlineStr">
        <is>
          <t>27×105</t>
        </is>
      </c>
      <c r="O2737" s="99">
        <f>F2737</f>
        <v/>
      </c>
      <c r="P2737" s="99">
        <f>SUM(I2737)</f>
        <v/>
      </c>
      <c r="Q2737" s="117" t="n"/>
      <c r="R2737" s="118" t="n"/>
      <c r="S2737" s="118" t="n"/>
      <c r="T2737" s="119" t="n"/>
      <c r="U2737" s="120" t="n"/>
      <c r="V2737" s="120" t="n"/>
      <c r="W2737" s="121" t="n"/>
      <c r="X2737" s="122" t="n"/>
      <c r="Y2737" s="122" t="n"/>
      <c r="Z2737" s="143" t="n"/>
      <c r="AA2737" s="140" t="n"/>
      <c r="AB2737" s="140" t="n"/>
      <c r="AC2737" s="144" t="n"/>
      <c r="AD2737" s="142" t="n"/>
      <c r="AE2737" s="142" t="n"/>
    </row>
    <row r="2738">
      <c r="B2738" s="85" t="inlineStr">
        <is>
          <t>22MUE20R</t>
        </is>
      </c>
      <c r="C2738">
        <f>SUMIF(数量表!D:H,B2738,数量表!H:H)</f>
        <v/>
      </c>
      <c r="D2738" t="n">
        <v>27</v>
      </c>
      <c r="E2738" t="n">
        <v>105</v>
      </c>
      <c r="F2738" s="86" t="n">
        <v>2423</v>
      </c>
      <c r="H2738" s="87" t="n">
        <v>1</v>
      </c>
      <c r="I2738" s="214">
        <f>C2738*H2738</f>
        <v/>
      </c>
      <c r="J2738" s="29" t="n"/>
      <c r="K2738" s="96" t="n"/>
      <c r="L2738" s="97" t="n"/>
      <c r="M2738" s="97" t="n"/>
      <c r="N2738" s="98" t="inlineStr">
        <is>
          <t>27×105</t>
        </is>
      </c>
      <c r="O2738" s="99">
        <f>F2738</f>
        <v/>
      </c>
      <c r="P2738" s="99">
        <f>SUM(I2738)</f>
        <v/>
      </c>
      <c r="Q2738" s="117" t="n"/>
      <c r="R2738" s="118" t="n"/>
      <c r="S2738" s="118" t="n"/>
      <c r="T2738" s="119" t="n"/>
      <c r="U2738" s="120" t="n"/>
      <c r="V2738" s="120" t="n"/>
      <c r="W2738" s="121" t="n"/>
      <c r="X2738" s="122" t="n"/>
      <c r="Y2738" s="122" t="n"/>
      <c r="Z2738" s="143" t="n"/>
      <c r="AA2738" s="140" t="n"/>
      <c r="AB2738" s="140" t="n"/>
      <c r="AC2738" s="144" t="n"/>
      <c r="AD2738" s="142" t="n"/>
      <c r="AE2738" s="142" t="n"/>
    </row>
    <row r="2739" ht="15" customHeight="1" thickBot="1">
      <c r="B2739" s="88" t="inlineStr">
        <is>
          <t>22MUE20R</t>
        </is>
      </c>
      <c r="C2739" s="89">
        <f>SUMIF(数量表!D:H,B2739,数量表!H:H)</f>
        <v/>
      </c>
      <c r="D2739" s="89" t="n">
        <v>27</v>
      </c>
      <c r="E2739" s="89" t="n">
        <v>105</v>
      </c>
      <c r="F2739" s="90" t="n">
        <v>646</v>
      </c>
      <c r="G2739" s="89" t="n"/>
      <c r="H2739" s="91" t="n">
        <v>1</v>
      </c>
      <c r="I2739" s="213">
        <f>C2739*H2739</f>
        <v/>
      </c>
      <c r="J2739" s="29" t="n"/>
      <c r="K2739" s="96" t="n"/>
      <c r="L2739" s="97" t="n"/>
      <c r="M2739" s="97" t="n"/>
      <c r="N2739" s="98" t="inlineStr">
        <is>
          <t>27×105</t>
        </is>
      </c>
      <c r="O2739" s="99">
        <f>F2739</f>
        <v/>
      </c>
      <c r="P2739" s="99">
        <f>SUM(I2739)</f>
        <v/>
      </c>
      <c r="Q2739" s="117" t="n"/>
      <c r="R2739" s="118" t="n"/>
      <c r="S2739" s="118" t="n"/>
      <c r="T2739" s="119" t="n"/>
      <c r="U2739" s="120" t="n"/>
      <c r="V2739" s="120" t="n"/>
      <c r="W2739" s="121" t="n"/>
      <c r="X2739" s="122" t="n"/>
      <c r="Y2739" s="122" t="n"/>
      <c r="Z2739" s="143" t="n"/>
      <c r="AA2739" s="140" t="n"/>
      <c r="AB2739" s="140" t="n"/>
      <c r="AC2739" s="144" t="n"/>
      <c r="AD2739" s="142" t="n"/>
      <c r="AE2739" s="142" t="n"/>
    </row>
    <row r="2740">
      <c r="B2740" s="79" t="inlineStr">
        <is>
          <t>22MUE20-R</t>
        </is>
      </c>
      <c r="C2740" s="80">
        <f>SUMIF(数量表!D:H,B2740,数量表!H:H)</f>
        <v/>
      </c>
      <c r="D2740" s="80" t="n">
        <v>27</v>
      </c>
      <c r="E2740" s="80" t="n">
        <v>105</v>
      </c>
      <c r="F2740" s="81" t="n">
        <v>341</v>
      </c>
      <c r="G2740" s="80" t="n"/>
      <c r="H2740" s="82" t="n">
        <v>1</v>
      </c>
      <c r="I2740" s="212">
        <f>C2740*H2740</f>
        <v/>
      </c>
      <c r="J2740" s="29" t="n"/>
      <c r="K2740" s="96" t="n"/>
      <c r="L2740" s="97" t="n"/>
      <c r="M2740" s="97" t="n"/>
      <c r="N2740" s="98" t="inlineStr">
        <is>
          <t>27×105</t>
        </is>
      </c>
      <c r="O2740" s="99">
        <f>F2740</f>
        <v/>
      </c>
      <c r="P2740" s="99">
        <f>SUM(I2740)</f>
        <v/>
      </c>
      <c r="Q2740" s="117" t="n"/>
      <c r="R2740" s="118" t="n"/>
      <c r="S2740" s="118" t="n"/>
      <c r="T2740" s="119" t="n"/>
      <c r="U2740" s="120" t="n"/>
      <c r="V2740" s="120" t="n"/>
      <c r="W2740" s="121" t="n"/>
      <c r="X2740" s="122" t="n"/>
      <c r="Y2740" s="122" t="n"/>
      <c r="Z2740" s="143" t="n"/>
      <c r="AA2740" s="140" t="n"/>
      <c r="AB2740" s="140" t="n"/>
      <c r="AC2740" s="144" t="n"/>
      <c r="AD2740" s="142" t="n"/>
      <c r="AE2740" s="142" t="n"/>
    </row>
    <row r="2741">
      <c r="B2741" s="85" t="inlineStr">
        <is>
          <t>22MUE20-R</t>
        </is>
      </c>
      <c r="C2741">
        <f>SUMIF(数量表!D:H,B2741,数量表!H:H)</f>
        <v/>
      </c>
      <c r="D2741" t="n">
        <v>27</v>
      </c>
      <c r="E2741" t="n">
        <v>105</v>
      </c>
      <c r="F2741" s="86" t="n">
        <v>800</v>
      </c>
      <c r="H2741" s="87" t="n">
        <v>1</v>
      </c>
      <c r="I2741" s="214">
        <f>C2741*H2741</f>
        <v/>
      </c>
      <c r="J2741" s="29" t="n"/>
      <c r="K2741" s="96" t="n"/>
      <c r="L2741" s="97" t="n"/>
      <c r="M2741" s="97" t="n"/>
      <c r="N2741" s="98" t="inlineStr">
        <is>
          <t>27×105</t>
        </is>
      </c>
      <c r="O2741" s="99">
        <f>F2741</f>
        <v/>
      </c>
      <c r="P2741" s="99">
        <f>SUM(I2741)</f>
        <v/>
      </c>
      <c r="Q2741" s="117" t="n"/>
      <c r="R2741" s="118" t="n"/>
      <c r="S2741" s="118" t="n"/>
      <c r="T2741" s="119" t="n"/>
      <c r="U2741" s="120" t="n"/>
      <c r="V2741" s="120" t="n"/>
      <c r="W2741" s="121" t="n"/>
      <c r="X2741" s="122" t="n"/>
      <c r="Y2741" s="122" t="n"/>
      <c r="Z2741" s="143" t="n"/>
      <c r="AA2741" s="140" t="n"/>
      <c r="AB2741" s="140" t="n"/>
      <c r="AC2741" s="144" t="n"/>
      <c r="AD2741" s="142" t="n"/>
      <c r="AE2741" s="142" t="n"/>
    </row>
    <row r="2742">
      <c r="B2742" s="85" t="inlineStr">
        <is>
          <t>22MUE20-R</t>
        </is>
      </c>
      <c r="C2742">
        <f>SUMIF(数量表!D:H,B2742,数量表!H:H)</f>
        <v/>
      </c>
      <c r="D2742" t="n">
        <v>27</v>
      </c>
      <c r="E2742" t="n">
        <v>105</v>
      </c>
      <c r="F2742" s="86" t="n">
        <v>2055</v>
      </c>
      <c r="H2742" s="87" t="n">
        <v>2</v>
      </c>
      <c r="I2742" s="214">
        <f>C2742*H2742</f>
        <v/>
      </c>
      <c r="J2742" s="29" t="n"/>
      <c r="K2742" s="96" t="n"/>
      <c r="L2742" s="97" t="n"/>
      <c r="M2742" s="97" t="n"/>
      <c r="N2742" s="98" t="inlineStr">
        <is>
          <t>27×105</t>
        </is>
      </c>
      <c r="O2742" s="99">
        <f>F2742</f>
        <v/>
      </c>
      <c r="P2742" s="99">
        <f>SUM(I2742)</f>
        <v/>
      </c>
      <c r="Q2742" s="117" t="n"/>
      <c r="R2742" s="118" t="n"/>
      <c r="S2742" s="118" t="n"/>
      <c r="T2742" s="119" t="n"/>
      <c r="U2742" s="120" t="n"/>
      <c r="V2742" s="120" t="n"/>
      <c r="W2742" s="121" t="n"/>
      <c r="X2742" s="122" t="n"/>
      <c r="Y2742" s="122" t="n"/>
      <c r="Z2742" s="143" t="n"/>
      <c r="AA2742" s="140" t="n"/>
      <c r="AB2742" s="140" t="n"/>
      <c r="AC2742" s="144" t="n"/>
      <c r="AD2742" s="142" t="n"/>
      <c r="AE2742" s="142" t="n"/>
    </row>
    <row r="2743" ht="15" customHeight="1" thickBot="1">
      <c r="B2743" s="88" t="inlineStr">
        <is>
          <t>22MUE20-R</t>
        </is>
      </c>
      <c r="C2743" s="89">
        <f>SUMIF(数量表!D:H,B2743,数量表!H:H)</f>
        <v/>
      </c>
      <c r="D2743" s="89" t="n">
        <v>27</v>
      </c>
      <c r="E2743" s="89" t="n">
        <v>105</v>
      </c>
      <c r="F2743" s="90" t="n">
        <v>646</v>
      </c>
      <c r="G2743" s="89" t="n"/>
      <c r="H2743" s="91" t="n">
        <v>1</v>
      </c>
      <c r="I2743" s="213">
        <f>C2743*H2743</f>
        <v/>
      </c>
      <c r="J2743" s="29" t="n"/>
      <c r="K2743" s="96" t="n"/>
      <c r="L2743" s="97" t="n"/>
      <c r="M2743" s="97" t="n"/>
      <c r="N2743" s="98" t="inlineStr">
        <is>
          <t>27×105</t>
        </is>
      </c>
      <c r="O2743" s="99">
        <f>F2743</f>
        <v/>
      </c>
      <c r="P2743" s="99">
        <f>SUM(I2743)</f>
        <v/>
      </c>
      <c r="Q2743" s="117" t="n"/>
      <c r="R2743" s="118" t="n"/>
      <c r="S2743" s="118" t="n"/>
      <c r="T2743" s="119" t="n"/>
      <c r="U2743" s="120" t="n"/>
      <c r="V2743" s="120" t="n"/>
      <c r="W2743" s="121" t="n"/>
      <c r="X2743" s="122" t="n"/>
      <c r="Y2743" s="122" t="n"/>
      <c r="Z2743" s="143" t="n"/>
      <c r="AA2743" s="140" t="n"/>
      <c r="AB2743" s="140" t="n"/>
      <c r="AC2743" s="144" t="n"/>
      <c r="AD2743" s="142" t="n"/>
      <c r="AE2743" s="142" t="n"/>
    </row>
    <row r="2744">
      <c r="B2744" s="79" t="inlineStr">
        <is>
          <t>22MUE20R-R</t>
        </is>
      </c>
      <c r="C2744" s="80">
        <f>SUMIF(数量表!D:H,B2744,数量表!H:H)</f>
        <v/>
      </c>
      <c r="D2744" s="80" t="n">
        <v>27</v>
      </c>
      <c r="E2744" s="80" t="n">
        <v>105</v>
      </c>
      <c r="F2744" s="81" t="n">
        <v>341</v>
      </c>
      <c r="G2744" s="80" t="n"/>
      <c r="H2744" s="82" t="n">
        <v>1</v>
      </c>
      <c r="I2744" s="212">
        <f>C2744*H2744</f>
        <v/>
      </c>
      <c r="J2744" s="29" t="n"/>
      <c r="K2744" s="96" t="n"/>
      <c r="L2744" s="97" t="n"/>
      <c r="M2744" s="97" t="n"/>
      <c r="N2744" s="98" t="inlineStr">
        <is>
          <t>27×105</t>
        </is>
      </c>
      <c r="O2744" s="99">
        <f>F2744</f>
        <v/>
      </c>
      <c r="P2744" s="99">
        <f>SUM(I2744)</f>
        <v/>
      </c>
      <c r="Q2744" s="117" t="n"/>
      <c r="R2744" s="118" t="n"/>
      <c r="S2744" s="118" t="n"/>
      <c r="T2744" s="119" t="n"/>
      <c r="U2744" s="120" t="n"/>
      <c r="V2744" s="120" t="n"/>
      <c r="W2744" s="121" t="n"/>
      <c r="X2744" s="122" t="n"/>
      <c r="Y2744" s="122" t="n"/>
      <c r="Z2744" s="143" t="n"/>
      <c r="AA2744" s="140" t="n"/>
      <c r="AB2744" s="140" t="n"/>
      <c r="AC2744" s="144" t="n"/>
      <c r="AD2744" s="142" t="n"/>
      <c r="AE2744" s="142" t="n"/>
    </row>
    <row r="2745">
      <c r="B2745" s="85" t="inlineStr">
        <is>
          <t>22MUE20R-R</t>
        </is>
      </c>
      <c r="C2745">
        <f>SUMIF(数量表!D:H,B2745,数量表!H:H)</f>
        <v/>
      </c>
      <c r="D2745" t="n">
        <v>27</v>
      </c>
      <c r="E2745" t="n">
        <v>105</v>
      </c>
      <c r="F2745" s="86" t="n">
        <v>760</v>
      </c>
      <c r="H2745" s="87" t="n">
        <v>1</v>
      </c>
      <c r="I2745" s="214">
        <f>C2745*H2745</f>
        <v/>
      </c>
      <c r="J2745" s="29" t="n"/>
      <c r="K2745" s="96" t="n"/>
      <c r="L2745" s="97" t="n"/>
      <c r="M2745" s="97" t="n"/>
      <c r="N2745" s="98" t="inlineStr">
        <is>
          <t>27×105</t>
        </is>
      </c>
      <c r="O2745" s="99">
        <f>F2745</f>
        <v/>
      </c>
      <c r="P2745" s="99">
        <f>SUM(I2745)</f>
        <v/>
      </c>
      <c r="Q2745" s="117" t="n"/>
      <c r="R2745" s="118" t="n"/>
      <c r="S2745" s="118" t="n"/>
      <c r="T2745" s="119" t="n"/>
      <c r="U2745" s="120" t="n"/>
      <c r="V2745" s="120" t="n"/>
      <c r="W2745" s="121" t="n"/>
      <c r="X2745" s="122" t="n"/>
      <c r="Y2745" s="122" t="n"/>
      <c r="Z2745" s="143" t="n"/>
      <c r="AA2745" s="140" t="n"/>
      <c r="AB2745" s="140" t="n"/>
      <c r="AC2745" s="144" t="n"/>
      <c r="AD2745" s="142" t="n"/>
      <c r="AE2745" s="142" t="n"/>
    </row>
    <row r="2746">
      <c r="B2746" s="85" t="inlineStr">
        <is>
          <t>22MUE20R-R</t>
        </is>
      </c>
      <c r="C2746">
        <f>SUMIF(数量表!D:H,B2746,数量表!H:H)</f>
        <v/>
      </c>
      <c r="D2746" t="n">
        <v>27</v>
      </c>
      <c r="E2746" t="n">
        <v>105</v>
      </c>
      <c r="F2746" s="86" t="n">
        <v>2055</v>
      </c>
      <c r="H2746" s="87" t="n">
        <v>2</v>
      </c>
      <c r="I2746" s="214">
        <f>C2746*H2746</f>
        <v/>
      </c>
      <c r="J2746" s="29" t="n"/>
      <c r="K2746" s="96" t="n"/>
      <c r="L2746" s="97" t="n"/>
      <c r="M2746" s="97" t="n"/>
      <c r="N2746" s="98" t="inlineStr">
        <is>
          <t>27×105</t>
        </is>
      </c>
      <c r="O2746" s="99">
        <f>F2746</f>
        <v/>
      </c>
      <c r="P2746" s="99">
        <f>SUM(I2746)</f>
        <v/>
      </c>
      <c r="Q2746" s="117" t="n"/>
      <c r="R2746" s="118" t="n"/>
      <c r="S2746" s="118" t="n"/>
      <c r="T2746" s="119" t="n"/>
      <c r="U2746" s="120" t="n"/>
      <c r="V2746" s="120" t="n"/>
      <c r="W2746" s="121" t="n"/>
      <c r="X2746" s="122" t="n"/>
      <c r="Y2746" s="122" t="n"/>
      <c r="Z2746" s="143" t="n"/>
      <c r="AA2746" s="140" t="n"/>
      <c r="AB2746" s="140" t="n"/>
      <c r="AC2746" s="144" t="n"/>
      <c r="AD2746" s="142" t="n"/>
      <c r="AE2746" s="142" t="n"/>
    </row>
    <row r="2747">
      <c r="B2747" s="85" t="inlineStr">
        <is>
          <t>22MUE20R-R</t>
        </is>
      </c>
      <c r="C2747">
        <f>SUMIF(数量表!D:H,B2747,数量表!H:H)</f>
        <v/>
      </c>
      <c r="D2747" t="n">
        <v>27</v>
      </c>
      <c r="E2747" t="n">
        <v>105</v>
      </c>
      <c r="F2747" s="86" t="n">
        <v>2423</v>
      </c>
      <c r="H2747" s="87" t="n">
        <v>1</v>
      </c>
      <c r="I2747" s="214">
        <f>C2747*H2747</f>
        <v/>
      </c>
      <c r="J2747" s="29" t="n"/>
      <c r="K2747" s="96" t="n"/>
      <c r="L2747" s="97" t="n"/>
      <c r="M2747" s="97" t="n"/>
      <c r="N2747" s="98" t="inlineStr">
        <is>
          <t>27×105</t>
        </is>
      </c>
      <c r="O2747" s="99">
        <f>F2747</f>
        <v/>
      </c>
      <c r="P2747" s="99">
        <f>SUM(I2747)</f>
        <v/>
      </c>
      <c r="Q2747" s="117" t="n"/>
      <c r="R2747" s="118" t="n"/>
      <c r="S2747" s="118" t="n"/>
      <c r="T2747" s="119" t="n"/>
      <c r="U2747" s="120" t="n"/>
      <c r="V2747" s="120" t="n"/>
      <c r="W2747" s="121" t="n"/>
      <c r="X2747" s="122" t="n"/>
      <c r="Y2747" s="122" t="n"/>
      <c r="Z2747" s="143" t="n"/>
      <c r="AA2747" s="140" t="n"/>
      <c r="AB2747" s="140" t="n"/>
      <c r="AC2747" s="144" t="n"/>
      <c r="AD2747" s="142" t="n"/>
      <c r="AE2747" s="142" t="n"/>
    </row>
    <row r="2748" ht="15" customHeight="1" thickBot="1">
      <c r="B2748" s="88" t="inlineStr">
        <is>
          <t>22MUE20R-R</t>
        </is>
      </c>
      <c r="C2748" s="89">
        <f>SUMIF(数量表!D:H,B2748,数量表!H:H)</f>
        <v/>
      </c>
      <c r="D2748" s="89" t="n">
        <v>27</v>
      </c>
      <c r="E2748" s="89" t="n">
        <v>105</v>
      </c>
      <c r="F2748" s="90" t="n">
        <v>646</v>
      </c>
      <c r="G2748" s="89" t="n"/>
      <c r="H2748" s="91" t="n">
        <v>1</v>
      </c>
      <c r="I2748" s="213">
        <f>C2748*H2748</f>
        <v/>
      </c>
      <c r="J2748" s="29" t="n"/>
      <c r="K2748" s="96" t="n"/>
      <c r="L2748" s="97" t="n"/>
      <c r="M2748" s="97" t="n"/>
      <c r="N2748" s="98" t="inlineStr">
        <is>
          <t>27×105</t>
        </is>
      </c>
      <c r="O2748" s="99">
        <f>F2748</f>
        <v/>
      </c>
      <c r="P2748" s="99">
        <f>SUM(I2748)</f>
        <v/>
      </c>
      <c r="Q2748" s="117" t="n"/>
      <c r="R2748" s="118" t="n"/>
      <c r="S2748" s="118" t="n"/>
      <c r="T2748" s="119" t="n"/>
      <c r="U2748" s="120" t="n"/>
      <c r="V2748" s="120" t="n"/>
      <c r="W2748" s="121" t="n"/>
      <c r="X2748" s="122" t="n"/>
      <c r="Y2748" s="122" t="n"/>
      <c r="Z2748" s="143" t="n"/>
      <c r="AA2748" s="140" t="n"/>
      <c r="AB2748" s="140" t="n"/>
      <c r="AC2748" s="144" t="n"/>
      <c r="AD2748" s="142" t="n"/>
      <c r="AE2748" s="142" t="n"/>
    </row>
    <row r="2749">
      <c r="B2749" s="79" t="inlineStr">
        <is>
          <t>UE18</t>
        </is>
      </c>
      <c r="C2749" s="80">
        <f>SUMIF(数量表!D:H,B2749,数量表!H:H)</f>
        <v/>
      </c>
      <c r="D2749" s="80" t="n">
        <v>27</v>
      </c>
      <c r="E2749" s="80" t="n">
        <v>105</v>
      </c>
      <c r="F2749" s="81" t="n">
        <v>666</v>
      </c>
      <c r="G2749" s="80" t="n"/>
      <c r="H2749" s="82" t="n">
        <v>1</v>
      </c>
      <c r="I2749" s="212">
        <f>C2749*H2749</f>
        <v/>
      </c>
      <c r="J2749" s="29" t="n"/>
      <c r="K2749" s="96" t="n"/>
      <c r="L2749" s="97" t="n"/>
      <c r="M2749" s="97" t="n"/>
      <c r="N2749" s="98" t="inlineStr">
        <is>
          <t>27×105</t>
        </is>
      </c>
      <c r="O2749" s="99">
        <f>F2749</f>
        <v/>
      </c>
      <c r="P2749" s="99">
        <f>SUM(I2749)</f>
        <v/>
      </c>
      <c r="Q2749" s="117" t="n"/>
      <c r="R2749" s="118" t="n"/>
      <c r="S2749" s="118" t="n"/>
      <c r="T2749" s="119" t="n"/>
      <c r="U2749" s="120" t="n"/>
      <c r="V2749" s="120" t="n"/>
      <c r="W2749" s="121" t="n"/>
      <c r="X2749" s="122" t="n"/>
      <c r="Y2749" s="122" t="n"/>
      <c r="Z2749" s="143" t="n"/>
      <c r="AA2749" s="140" t="n"/>
      <c r="AB2749" s="140" t="n"/>
      <c r="AC2749" s="144" t="n"/>
      <c r="AD2749" s="142" t="n"/>
      <c r="AE2749" s="142" t="n"/>
    </row>
    <row r="2750">
      <c r="B2750" s="85" t="inlineStr">
        <is>
          <t>UE18</t>
        </is>
      </c>
      <c r="C2750">
        <f>SUMIF(数量表!D:H,B2750,数量表!H:H)</f>
        <v/>
      </c>
      <c r="D2750" t="n">
        <v>27</v>
      </c>
      <c r="E2750" t="n">
        <v>105</v>
      </c>
      <c r="F2750" s="86" t="n">
        <v>800</v>
      </c>
      <c r="H2750" s="87" t="n">
        <v>1</v>
      </c>
      <c r="I2750" s="214">
        <f>C2750*H2750</f>
        <v/>
      </c>
      <c r="J2750" s="29" t="n"/>
      <c r="K2750" s="96" t="n"/>
      <c r="L2750" s="97" t="n"/>
      <c r="M2750" s="97" t="n"/>
      <c r="N2750" s="98" t="inlineStr">
        <is>
          <t>27×105</t>
        </is>
      </c>
      <c r="O2750" s="99">
        <f>F2750</f>
        <v/>
      </c>
      <c r="P2750" s="99">
        <f>SUM(I2750)</f>
        <v/>
      </c>
      <c r="Q2750" s="117" t="n"/>
      <c r="R2750" s="118" t="n"/>
      <c r="S2750" s="118" t="n"/>
      <c r="T2750" s="119" t="n"/>
      <c r="U2750" s="120" t="n"/>
      <c r="V2750" s="120" t="n"/>
      <c r="W2750" s="121" t="n"/>
      <c r="X2750" s="122" t="n"/>
      <c r="Y2750" s="122" t="n"/>
      <c r="Z2750" s="143" t="n"/>
      <c r="AA2750" s="140" t="n"/>
      <c r="AB2750" s="140" t="n"/>
      <c r="AC2750" s="144" t="n"/>
      <c r="AD2750" s="142" t="n"/>
      <c r="AE2750" s="142" t="n"/>
    </row>
    <row r="2751">
      <c r="B2751" s="85" t="inlineStr">
        <is>
          <t>UE18</t>
        </is>
      </c>
      <c r="C2751">
        <f>SUMIF(数量表!D:H,B2751,数量表!H:H)</f>
        <v/>
      </c>
      <c r="D2751" t="n">
        <v>27</v>
      </c>
      <c r="E2751" t="n">
        <v>105</v>
      </c>
      <c r="F2751" s="86" t="n">
        <v>1855</v>
      </c>
      <c r="H2751" s="87" t="n">
        <v>2</v>
      </c>
      <c r="I2751" s="214">
        <f>C2751*H2751</f>
        <v/>
      </c>
      <c r="J2751" s="29" t="n"/>
      <c r="K2751" s="96" t="n"/>
      <c r="L2751" s="97" t="n"/>
      <c r="M2751" s="97" t="n"/>
      <c r="N2751" s="98" t="inlineStr">
        <is>
          <t>27×105</t>
        </is>
      </c>
      <c r="O2751" s="99">
        <f>F2751</f>
        <v/>
      </c>
      <c r="P2751" s="99">
        <f>SUM(I2751)</f>
        <v/>
      </c>
      <c r="Q2751" s="117" t="n"/>
      <c r="R2751" s="118" t="n"/>
      <c r="S2751" s="118" t="n"/>
      <c r="T2751" s="119" t="n"/>
      <c r="U2751" s="120" t="n"/>
      <c r="V2751" s="120" t="n"/>
      <c r="W2751" s="121" t="n"/>
      <c r="X2751" s="122" t="n"/>
      <c r="Y2751" s="122" t="n"/>
      <c r="Z2751" s="143" t="n"/>
      <c r="AA2751" s="140" t="n"/>
      <c r="AB2751" s="140" t="n"/>
      <c r="AC2751" s="144" t="n"/>
      <c r="AD2751" s="142" t="n"/>
      <c r="AE2751" s="142" t="n"/>
    </row>
    <row r="2752" ht="15" customHeight="1" thickBot="1">
      <c r="B2752" s="88" t="inlineStr">
        <is>
          <t>UE18</t>
        </is>
      </c>
      <c r="C2752" s="89">
        <f>SUMIF(数量表!D:H,B2752,数量表!H:H)</f>
        <v/>
      </c>
      <c r="D2752" s="89" t="n">
        <v>27</v>
      </c>
      <c r="E2752" s="89" t="n">
        <v>105</v>
      </c>
      <c r="F2752" s="90" t="n">
        <v>646</v>
      </c>
      <c r="G2752" s="89" t="n"/>
      <c r="H2752" s="91" t="n">
        <v>1</v>
      </c>
      <c r="I2752" s="213">
        <f>C2752*H2752</f>
        <v/>
      </c>
      <c r="J2752" s="29" t="n"/>
      <c r="K2752" s="96" t="n"/>
      <c r="L2752" s="97" t="n"/>
      <c r="M2752" s="97" t="n"/>
      <c r="N2752" s="98" t="inlineStr">
        <is>
          <t>27×105</t>
        </is>
      </c>
      <c r="O2752" s="99">
        <f>F2752</f>
        <v/>
      </c>
      <c r="P2752" s="99">
        <f>SUM(I2752)</f>
        <v/>
      </c>
      <c r="Q2752" s="117" t="n"/>
      <c r="R2752" s="118" t="n"/>
      <c r="S2752" s="118" t="n"/>
      <c r="T2752" s="119" t="n"/>
      <c r="U2752" s="120" t="n"/>
      <c r="V2752" s="120" t="n"/>
      <c r="W2752" s="121" t="n"/>
      <c r="X2752" s="122" t="n"/>
      <c r="Y2752" s="122" t="n"/>
      <c r="Z2752" s="143" t="n"/>
      <c r="AA2752" s="140" t="n"/>
      <c r="AB2752" s="140" t="n"/>
      <c r="AC2752" s="144" t="n"/>
      <c r="AD2752" s="142" t="n"/>
      <c r="AE2752" s="142" t="n"/>
    </row>
    <row r="2753">
      <c r="B2753" s="79" t="inlineStr">
        <is>
          <t>UE18L</t>
        </is>
      </c>
      <c r="C2753" s="80">
        <f>SUMIF(数量表!D:H,B2753,数量表!H:H)</f>
        <v/>
      </c>
      <c r="D2753" s="80" t="n">
        <v>27</v>
      </c>
      <c r="E2753" s="80" t="n">
        <v>105</v>
      </c>
      <c r="F2753" s="81" t="n">
        <v>666</v>
      </c>
      <c r="G2753" s="80" t="n"/>
      <c r="H2753" s="82" t="n">
        <v>1</v>
      </c>
      <c r="I2753" s="212">
        <f>C2753*H2753</f>
        <v/>
      </c>
      <c r="J2753" s="29" t="n"/>
      <c r="K2753" s="96" t="n"/>
      <c r="L2753" s="97" t="n"/>
      <c r="M2753" s="97" t="n"/>
      <c r="N2753" s="98" t="inlineStr">
        <is>
          <t>27×105</t>
        </is>
      </c>
      <c r="O2753" s="99">
        <f>F2753</f>
        <v/>
      </c>
      <c r="P2753" s="99">
        <f>SUM(I2753)</f>
        <v/>
      </c>
      <c r="Q2753" s="117" t="n"/>
      <c r="R2753" s="118" t="n"/>
      <c r="S2753" s="118" t="n"/>
      <c r="T2753" s="119" t="n"/>
      <c r="U2753" s="120" t="n"/>
      <c r="V2753" s="120" t="n"/>
      <c r="W2753" s="121" t="n"/>
      <c r="X2753" s="122" t="n"/>
      <c r="Y2753" s="122" t="n"/>
      <c r="Z2753" s="143" t="n"/>
      <c r="AA2753" s="140" t="n"/>
      <c r="AB2753" s="140" t="n"/>
      <c r="AC2753" s="144" t="n"/>
      <c r="AD2753" s="142" t="n"/>
      <c r="AE2753" s="142" t="n"/>
    </row>
    <row r="2754">
      <c r="B2754" s="85" t="inlineStr">
        <is>
          <t>UE18L</t>
        </is>
      </c>
      <c r="C2754">
        <f>SUMIF(数量表!D:H,B2754,数量表!H:H)</f>
        <v/>
      </c>
      <c r="D2754" t="n">
        <v>27</v>
      </c>
      <c r="E2754" t="n">
        <v>105</v>
      </c>
      <c r="F2754" s="86" t="n">
        <v>760</v>
      </c>
      <c r="H2754" s="87" t="n">
        <v>1</v>
      </c>
      <c r="I2754" s="214">
        <f>C2754*H2754</f>
        <v/>
      </c>
      <c r="J2754" s="29" t="n"/>
      <c r="K2754" s="96" t="n"/>
      <c r="L2754" s="97" t="n"/>
      <c r="M2754" s="97" t="n"/>
      <c r="N2754" s="98" t="inlineStr">
        <is>
          <t>27×105</t>
        </is>
      </c>
      <c r="O2754" s="99">
        <f>F2754</f>
        <v/>
      </c>
      <c r="P2754" s="99">
        <f>SUM(I2754)</f>
        <v/>
      </c>
      <c r="Q2754" s="117" t="n"/>
      <c r="R2754" s="118" t="n"/>
      <c r="S2754" s="118" t="n"/>
      <c r="T2754" s="119" t="n"/>
      <c r="U2754" s="120" t="n"/>
      <c r="V2754" s="120" t="n"/>
      <c r="W2754" s="121" t="n"/>
      <c r="X2754" s="122" t="n"/>
      <c r="Y2754" s="122" t="n"/>
      <c r="Z2754" s="143" t="n"/>
      <c r="AA2754" s="140" t="n"/>
      <c r="AB2754" s="140" t="n"/>
      <c r="AC2754" s="144" t="n"/>
      <c r="AD2754" s="142" t="n"/>
      <c r="AE2754" s="142" t="n"/>
    </row>
    <row r="2755">
      <c r="B2755" s="85" t="inlineStr">
        <is>
          <t>UE18L</t>
        </is>
      </c>
      <c r="C2755">
        <f>SUMIF(数量表!D:H,B2755,数量表!H:H)</f>
        <v/>
      </c>
      <c r="D2755" t="n">
        <v>27</v>
      </c>
      <c r="E2755" t="n">
        <v>105</v>
      </c>
      <c r="F2755" s="86" t="n">
        <v>1855</v>
      </c>
      <c r="H2755" s="87" t="n">
        <v>2</v>
      </c>
      <c r="I2755" s="214">
        <f>C2755*H2755</f>
        <v/>
      </c>
      <c r="J2755" s="29" t="n"/>
      <c r="K2755" s="96" t="n"/>
      <c r="L2755" s="97" t="n"/>
      <c r="M2755" s="97" t="n"/>
      <c r="N2755" s="98" t="inlineStr">
        <is>
          <t>27×105</t>
        </is>
      </c>
      <c r="O2755" s="99">
        <f>F2755</f>
        <v/>
      </c>
      <c r="P2755" s="99">
        <f>SUM(I2755)</f>
        <v/>
      </c>
      <c r="Q2755" s="117" t="n"/>
      <c r="R2755" s="118" t="n"/>
      <c r="S2755" s="118" t="n"/>
      <c r="T2755" s="119" t="n"/>
      <c r="U2755" s="120" t="n"/>
      <c r="V2755" s="120" t="n"/>
      <c r="W2755" s="121" t="n"/>
      <c r="X2755" s="122" t="n"/>
      <c r="Y2755" s="122" t="n"/>
      <c r="Z2755" s="143" t="n"/>
      <c r="AA2755" s="140" t="n"/>
      <c r="AB2755" s="140" t="n"/>
      <c r="AC2755" s="144" t="n"/>
      <c r="AD2755" s="142" t="n"/>
      <c r="AE2755" s="142" t="n"/>
    </row>
    <row r="2756">
      <c r="B2756" s="85" t="inlineStr">
        <is>
          <t>UE18L</t>
        </is>
      </c>
      <c r="C2756">
        <f>SUMIF(数量表!D:H,B2756,数量表!H:H)</f>
        <v/>
      </c>
      <c r="D2756" t="n">
        <v>27</v>
      </c>
      <c r="E2756" t="n">
        <v>105</v>
      </c>
      <c r="F2756" s="86" t="n">
        <v>2548</v>
      </c>
      <c r="H2756" s="87" t="n">
        <v>1</v>
      </c>
      <c r="I2756" s="214">
        <f>C2756*H2756</f>
        <v/>
      </c>
      <c r="J2756" s="29" t="n"/>
      <c r="K2756" s="96" t="n"/>
      <c r="L2756" s="97" t="n"/>
      <c r="M2756" s="97" t="n"/>
      <c r="N2756" s="98" t="inlineStr">
        <is>
          <t>27×105</t>
        </is>
      </c>
      <c r="O2756" s="99">
        <f>F2756</f>
        <v/>
      </c>
      <c r="P2756" s="99">
        <f>SUM(I2756)</f>
        <v/>
      </c>
      <c r="Q2756" s="117" t="n"/>
      <c r="R2756" s="118" t="n"/>
      <c r="S2756" s="118" t="n"/>
      <c r="T2756" s="119" t="n"/>
      <c r="U2756" s="120" t="n"/>
      <c r="V2756" s="120" t="n"/>
      <c r="W2756" s="121" t="n"/>
      <c r="X2756" s="122" t="n"/>
      <c r="Y2756" s="122" t="n"/>
      <c r="Z2756" s="143" t="n"/>
      <c r="AA2756" s="140" t="n"/>
      <c r="AB2756" s="140" t="n"/>
      <c r="AC2756" s="144" t="n"/>
      <c r="AD2756" s="142" t="n"/>
      <c r="AE2756" s="142" t="n"/>
    </row>
    <row r="2757" ht="15" customHeight="1" thickBot="1">
      <c r="B2757" s="88" t="inlineStr">
        <is>
          <t>UE18L</t>
        </is>
      </c>
      <c r="C2757" s="89">
        <f>SUMIF(数量表!D:H,B2757,数量表!H:H)</f>
        <v/>
      </c>
      <c r="D2757" s="89" t="n">
        <v>27</v>
      </c>
      <c r="E2757" s="89" t="n">
        <v>105</v>
      </c>
      <c r="F2757" s="90" t="n">
        <v>646</v>
      </c>
      <c r="G2757" s="89" t="n"/>
      <c r="H2757" s="91" t="n">
        <v>1</v>
      </c>
      <c r="I2757" s="213">
        <f>C2757*H2757</f>
        <v/>
      </c>
      <c r="J2757" s="29" t="n"/>
      <c r="K2757" s="96" t="n"/>
      <c r="L2757" s="97" t="n"/>
      <c r="M2757" s="97" t="n"/>
      <c r="N2757" s="98" t="inlineStr">
        <is>
          <t>27×105</t>
        </is>
      </c>
      <c r="O2757" s="99">
        <f>F2757</f>
        <v/>
      </c>
      <c r="P2757" s="99">
        <f>SUM(I2757)</f>
        <v/>
      </c>
      <c r="Q2757" s="117" t="n"/>
      <c r="R2757" s="118" t="n"/>
      <c r="S2757" s="118" t="n"/>
      <c r="T2757" s="119" t="n"/>
      <c r="U2757" s="120" t="n"/>
      <c r="V2757" s="120" t="n"/>
      <c r="W2757" s="121" t="n"/>
      <c r="X2757" s="122" t="n"/>
      <c r="Y2757" s="122" t="n"/>
      <c r="Z2757" s="143" t="n"/>
      <c r="AA2757" s="140" t="n"/>
      <c r="AB2757" s="140" t="n"/>
      <c r="AC2757" s="144" t="n"/>
      <c r="AD2757" s="142" t="n"/>
      <c r="AE2757" s="142" t="n"/>
    </row>
    <row r="2758">
      <c r="B2758" s="79" t="inlineStr">
        <is>
          <t>UE18R</t>
        </is>
      </c>
      <c r="C2758" s="80">
        <f>SUMIF(数量表!D:H,B2758,数量表!H:H)</f>
        <v/>
      </c>
      <c r="D2758" s="80" t="n">
        <v>27</v>
      </c>
      <c r="E2758" s="80" t="n">
        <v>105</v>
      </c>
      <c r="F2758" s="81" t="n">
        <v>666</v>
      </c>
      <c r="G2758" s="80" t="n"/>
      <c r="H2758" s="82" t="n">
        <v>1</v>
      </c>
      <c r="I2758" s="212">
        <f>C2758*H2758</f>
        <v/>
      </c>
      <c r="J2758" s="29" t="n"/>
      <c r="K2758" s="96" t="n"/>
      <c r="L2758" s="97" t="n"/>
      <c r="M2758" s="97" t="n"/>
      <c r="N2758" s="98" t="inlineStr">
        <is>
          <t>27×105</t>
        </is>
      </c>
      <c r="O2758" s="99">
        <f>F2758</f>
        <v/>
      </c>
      <c r="P2758" s="99">
        <f>SUM(I2758)</f>
        <v/>
      </c>
      <c r="Q2758" s="117" t="n"/>
      <c r="R2758" s="118" t="n"/>
      <c r="S2758" s="118" t="n"/>
      <c r="T2758" s="119" t="n"/>
      <c r="U2758" s="120" t="n"/>
      <c r="V2758" s="120" t="n"/>
      <c r="W2758" s="121" t="n"/>
      <c r="X2758" s="122" t="n"/>
      <c r="Y2758" s="122" t="n"/>
      <c r="Z2758" s="143" t="n"/>
      <c r="AA2758" s="140" t="n"/>
      <c r="AB2758" s="140" t="n"/>
      <c r="AC2758" s="144" t="n"/>
      <c r="AD2758" s="142" t="n"/>
      <c r="AE2758" s="142" t="n"/>
    </row>
    <row r="2759">
      <c r="B2759" s="85" t="inlineStr">
        <is>
          <t>UE18R</t>
        </is>
      </c>
      <c r="C2759">
        <f>SUMIF(数量表!D:H,B2759,数量表!H:H)</f>
        <v/>
      </c>
      <c r="D2759" t="n">
        <v>27</v>
      </c>
      <c r="E2759" t="n">
        <v>105</v>
      </c>
      <c r="F2759" s="86" t="n">
        <v>760</v>
      </c>
      <c r="H2759" s="87" t="n">
        <v>1</v>
      </c>
      <c r="I2759" s="214">
        <f>C2759*H2759</f>
        <v/>
      </c>
      <c r="J2759" s="29" t="n"/>
      <c r="K2759" s="96" t="n"/>
      <c r="L2759" s="97" t="n"/>
      <c r="M2759" s="97" t="n"/>
      <c r="N2759" s="98" t="inlineStr">
        <is>
          <t>27×105</t>
        </is>
      </c>
      <c r="O2759" s="99">
        <f>F2759</f>
        <v/>
      </c>
      <c r="P2759" s="99">
        <f>SUM(I2759)</f>
        <v/>
      </c>
      <c r="Q2759" s="117" t="n"/>
      <c r="R2759" s="118" t="n"/>
      <c r="S2759" s="118" t="n"/>
      <c r="T2759" s="119" t="n"/>
      <c r="U2759" s="120" t="n"/>
      <c r="V2759" s="120" t="n"/>
      <c r="W2759" s="121" t="n"/>
      <c r="X2759" s="122" t="n"/>
      <c r="Y2759" s="122" t="n"/>
      <c r="Z2759" s="143" t="n"/>
      <c r="AA2759" s="140" t="n"/>
      <c r="AB2759" s="140" t="n"/>
      <c r="AC2759" s="144" t="n"/>
      <c r="AD2759" s="142" t="n"/>
      <c r="AE2759" s="142" t="n"/>
    </row>
    <row r="2760">
      <c r="B2760" s="85" t="inlineStr">
        <is>
          <t>UE18R</t>
        </is>
      </c>
      <c r="C2760">
        <f>SUMIF(数量表!D:H,B2760,数量表!H:H)</f>
        <v/>
      </c>
      <c r="D2760" t="n">
        <v>27</v>
      </c>
      <c r="E2760" t="n">
        <v>105</v>
      </c>
      <c r="F2760" s="86" t="n">
        <v>1855</v>
      </c>
      <c r="H2760" s="87" t="n">
        <v>2</v>
      </c>
      <c r="I2760" s="214">
        <f>C2760*H2760</f>
        <v/>
      </c>
      <c r="J2760" s="29" t="n"/>
      <c r="K2760" s="96" t="n"/>
      <c r="L2760" s="97" t="n"/>
      <c r="M2760" s="97" t="n"/>
      <c r="N2760" s="98" t="inlineStr">
        <is>
          <t>27×105</t>
        </is>
      </c>
      <c r="O2760" s="99">
        <f>F2760</f>
        <v/>
      </c>
      <c r="P2760" s="99">
        <f>SUM(I2760)</f>
        <v/>
      </c>
      <c r="Q2760" s="117" t="n"/>
      <c r="R2760" s="118" t="n"/>
      <c r="S2760" s="118" t="n"/>
      <c r="T2760" s="119" t="n"/>
      <c r="U2760" s="120" t="n"/>
      <c r="V2760" s="120" t="n"/>
      <c r="W2760" s="121" t="n"/>
      <c r="X2760" s="122" t="n"/>
      <c r="Y2760" s="122" t="n"/>
      <c r="Z2760" s="143" t="n"/>
      <c r="AA2760" s="140" t="n"/>
      <c r="AB2760" s="140" t="n"/>
      <c r="AC2760" s="144" t="n"/>
      <c r="AD2760" s="142" t="n"/>
      <c r="AE2760" s="142" t="n"/>
    </row>
    <row r="2761">
      <c r="B2761" s="85" t="inlineStr">
        <is>
          <t>UE18R</t>
        </is>
      </c>
      <c r="C2761">
        <f>SUMIF(数量表!D:H,B2761,数量表!H:H)</f>
        <v/>
      </c>
      <c r="D2761" t="n">
        <v>27</v>
      </c>
      <c r="E2761" t="n">
        <v>105</v>
      </c>
      <c r="F2761" s="86" t="n">
        <v>2548</v>
      </c>
      <c r="H2761" s="87" t="n">
        <v>1</v>
      </c>
      <c r="I2761" s="214">
        <f>C2761*H2761</f>
        <v/>
      </c>
      <c r="J2761" s="29" t="n"/>
      <c r="K2761" s="96" t="n"/>
      <c r="L2761" s="97" t="n"/>
      <c r="M2761" s="97" t="n"/>
      <c r="N2761" s="98" t="inlineStr">
        <is>
          <t>27×105</t>
        </is>
      </c>
      <c r="O2761" s="99">
        <f>F2761</f>
        <v/>
      </c>
      <c r="P2761" s="99">
        <f>SUM(I2761)</f>
        <v/>
      </c>
      <c r="Q2761" s="117" t="n"/>
      <c r="R2761" s="118" t="n"/>
      <c r="S2761" s="118" t="n"/>
      <c r="T2761" s="119" t="n"/>
      <c r="U2761" s="120" t="n"/>
      <c r="V2761" s="120" t="n"/>
      <c r="W2761" s="121" t="n"/>
      <c r="X2761" s="122" t="n"/>
      <c r="Y2761" s="122" t="n"/>
      <c r="Z2761" s="143" t="n"/>
      <c r="AA2761" s="140" t="n"/>
      <c r="AB2761" s="140" t="n"/>
      <c r="AC2761" s="144" t="n"/>
      <c r="AD2761" s="142" t="n"/>
      <c r="AE2761" s="142" t="n"/>
    </row>
    <row r="2762" ht="15" customHeight="1" thickBot="1">
      <c r="B2762" s="88" t="inlineStr">
        <is>
          <t>UE18R</t>
        </is>
      </c>
      <c r="C2762" s="89">
        <f>SUMIF(数量表!D:H,B2762,数量表!H:H)</f>
        <v/>
      </c>
      <c r="D2762" s="89" t="n">
        <v>27</v>
      </c>
      <c r="E2762" s="89" t="n">
        <v>105</v>
      </c>
      <c r="F2762" s="90" t="n">
        <v>646</v>
      </c>
      <c r="G2762" s="89" t="n"/>
      <c r="H2762" s="91" t="n">
        <v>1</v>
      </c>
      <c r="I2762" s="213">
        <f>C2762*H2762</f>
        <v/>
      </c>
      <c r="J2762" s="29" t="n"/>
      <c r="K2762" s="96" t="n"/>
      <c r="L2762" s="97" t="n"/>
      <c r="M2762" s="97" t="n"/>
      <c r="N2762" s="98" t="inlineStr">
        <is>
          <t>27×105</t>
        </is>
      </c>
      <c r="O2762" s="99">
        <f>F2762</f>
        <v/>
      </c>
      <c r="P2762" s="99">
        <f>SUM(I2762)</f>
        <v/>
      </c>
      <c r="Q2762" s="117" t="n"/>
      <c r="R2762" s="118" t="n"/>
      <c r="S2762" s="118" t="n"/>
      <c r="T2762" s="119" t="n"/>
      <c r="U2762" s="120" t="n"/>
      <c r="V2762" s="120" t="n"/>
      <c r="W2762" s="121" t="n"/>
      <c r="X2762" s="122" t="n"/>
      <c r="Y2762" s="122" t="n"/>
      <c r="Z2762" s="143" t="n"/>
      <c r="AA2762" s="140" t="n"/>
      <c r="AB2762" s="140" t="n"/>
      <c r="AC2762" s="144" t="n"/>
      <c r="AD2762" s="142" t="n"/>
      <c r="AE2762" s="142" t="n"/>
    </row>
    <row r="2763">
      <c r="B2763" s="79" t="inlineStr">
        <is>
          <t>UE18-L</t>
        </is>
      </c>
      <c r="C2763" s="80">
        <f>SUMIF(数量表!D:H,B2763,数量表!H:H)</f>
        <v/>
      </c>
      <c r="D2763" s="80" t="n">
        <v>27</v>
      </c>
      <c r="E2763" s="80" t="n">
        <v>105</v>
      </c>
      <c r="F2763" s="81" t="n">
        <v>666</v>
      </c>
      <c r="G2763" s="80" t="n"/>
      <c r="H2763" s="82" t="n">
        <v>1</v>
      </c>
      <c r="I2763" s="212">
        <f>C2763*H2763</f>
        <v/>
      </c>
      <c r="J2763" s="29" t="n"/>
      <c r="K2763" s="96" t="n"/>
      <c r="L2763" s="97" t="n"/>
      <c r="M2763" s="97" t="n"/>
      <c r="N2763" s="98" t="inlineStr">
        <is>
          <t>27×105</t>
        </is>
      </c>
      <c r="O2763" s="99">
        <f>F2763</f>
        <v/>
      </c>
      <c r="P2763" s="99">
        <f>SUM(I2763)</f>
        <v/>
      </c>
      <c r="Q2763" s="117" t="n"/>
      <c r="R2763" s="118" t="n"/>
      <c r="S2763" s="118" t="n"/>
      <c r="T2763" s="119" t="n"/>
      <c r="U2763" s="120" t="n"/>
      <c r="V2763" s="120" t="n"/>
      <c r="W2763" s="121" t="n"/>
      <c r="X2763" s="122" t="n"/>
      <c r="Y2763" s="122" t="n"/>
      <c r="Z2763" s="143" t="n"/>
      <c r="AA2763" s="140" t="n"/>
      <c r="AB2763" s="140" t="n"/>
      <c r="AC2763" s="144" t="n"/>
      <c r="AD2763" s="142" t="n"/>
      <c r="AE2763" s="142" t="n"/>
    </row>
    <row r="2764">
      <c r="B2764" s="85" t="inlineStr">
        <is>
          <t>UE18-L</t>
        </is>
      </c>
      <c r="C2764">
        <f>SUMIF(数量表!D:H,B2764,数量表!H:H)</f>
        <v/>
      </c>
      <c r="D2764" t="n">
        <v>27</v>
      </c>
      <c r="E2764" t="n">
        <v>105</v>
      </c>
      <c r="F2764" s="86" t="n">
        <v>800</v>
      </c>
      <c r="H2764" s="87" t="n">
        <v>1</v>
      </c>
      <c r="I2764" s="214">
        <f>C2764*H2764</f>
        <v/>
      </c>
      <c r="J2764" s="29" t="n"/>
      <c r="K2764" s="96" t="n"/>
      <c r="L2764" s="97" t="n"/>
      <c r="M2764" s="97" t="n"/>
      <c r="N2764" s="98" t="inlineStr">
        <is>
          <t>27×105</t>
        </is>
      </c>
      <c r="O2764" s="99">
        <f>F2764</f>
        <v/>
      </c>
      <c r="P2764" s="99">
        <f>SUM(I2764)</f>
        <v/>
      </c>
      <c r="Q2764" s="117" t="n"/>
      <c r="R2764" s="118" t="n"/>
      <c r="S2764" s="118" t="n"/>
      <c r="T2764" s="119" t="n"/>
      <c r="U2764" s="120" t="n"/>
      <c r="V2764" s="120" t="n"/>
      <c r="W2764" s="121" t="n"/>
      <c r="X2764" s="122" t="n"/>
      <c r="Y2764" s="122" t="n"/>
      <c r="Z2764" s="143" t="n"/>
      <c r="AA2764" s="140" t="n"/>
      <c r="AB2764" s="140" t="n"/>
      <c r="AC2764" s="144" t="n"/>
      <c r="AD2764" s="142" t="n"/>
      <c r="AE2764" s="142" t="n"/>
    </row>
    <row r="2765">
      <c r="B2765" s="85" t="inlineStr">
        <is>
          <t>UE18-L</t>
        </is>
      </c>
      <c r="C2765">
        <f>SUMIF(数量表!D:H,B2765,数量表!H:H)</f>
        <v/>
      </c>
      <c r="D2765" t="n">
        <v>27</v>
      </c>
      <c r="E2765" t="n">
        <v>105</v>
      </c>
      <c r="F2765" s="86" t="n">
        <v>1855</v>
      </c>
      <c r="H2765" s="87" t="n">
        <v>2</v>
      </c>
      <c r="I2765" s="214">
        <f>C2765*H2765</f>
        <v/>
      </c>
      <c r="J2765" s="29" t="n"/>
      <c r="K2765" s="96" t="n"/>
      <c r="L2765" s="97" t="n"/>
      <c r="M2765" s="97" t="n"/>
      <c r="N2765" s="98" t="inlineStr">
        <is>
          <t>27×105</t>
        </is>
      </c>
      <c r="O2765" s="99">
        <f>F2765</f>
        <v/>
      </c>
      <c r="P2765" s="99">
        <f>SUM(I2765)</f>
        <v/>
      </c>
      <c r="Q2765" s="117" t="n"/>
      <c r="R2765" s="118" t="n"/>
      <c r="S2765" s="118" t="n"/>
      <c r="T2765" s="119" t="n"/>
      <c r="U2765" s="120" t="n"/>
      <c r="V2765" s="120" t="n"/>
      <c r="W2765" s="121" t="n"/>
      <c r="X2765" s="122" t="n"/>
      <c r="Y2765" s="122" t="n"/>
      <c r="Z2765" s="143" t="n"/>
      <c r="AA2765" s="140" t="n"/>
      <c r="AB2765" s="140" t="n"/>
      <c r="AC2765" s="144" t="n"/>
      <c r="AD2765" s="142" t="n"/>
      <c r="AE2765" s="142" t="n"/>
    </row>
    <row r="2766" ht="15" customHeight="1" thickBot="1">
      <c r="B2766" s="88" t="inlineStr">
        <is>
          <t>UE18-L</t>
        </is>
      </c>
      <c r="C2766" s="89">
        <f>SUMIF(数量表!D:H,B2766,数量表!H:H)</f>
        <v/>
      </c>
      <c r="D2766" s="89" t="n">
        <v>27</v>
      </c>
      <c r="E2766" s="89" t="n">
        <v>105</v>
      </c>
      <c r="F2766" s="90" t="n">
        <v>646</v>
      </c>
      <c r="G2766" s="89" t="n"/>
      <c r="H2766" s="91" t="n">
        <v>1</v>
      </c>
      <c r="I2766" s="213">
        <f>C2766*H2766</f>
        <v/>
      </c>
      <c r="J2766" s="29" t="n"/>
      <c r="K2766" s="96" t="n"/>
      <c r="L2766" s="97" t="n"/>
      <c r="M2766" s="97" t="n"/>
      <c r="N2766" s="98" t="inlineStr">
        <is>
          <t>27×105</t>
        </is>
      </c>
      <c r="O2766" s="99">
        <f>F2766</f>
        <v/>
      </c>
      <c r="P2766" s="99">
        <f>SUM(I2766)</f>
        <v/>
      </c>
      <c r="Q2766" s="117" t="n"/>
      <c r="R2766" s="118" t="n"/>
      <c r="S2766" s="118" t="n"/>
      <c r="T2766" s="119" t="n"/>
      <c r="U2766" s="120" t="n"/>
      <c r="V2766" s="120" t="n"/>
      <c r="W2766" s="121" t="n"/>
      <c r="X2766" s="122" t="n"/>
      <c r="Y2766" s="122" t="n"/>
      <c r="Z2766" s="143" t="n"/>
      <c r="AA2766" s="140" t="n"/>
      <c r="AB2766" s="140" t="n"/>
      <c r="AC2766" s="144" t="n"/>
      <c r="AD2766" s="142" t="n"/>
      <c r="AE2766" s="142" t="n"/>
    </row>
    <row r="2767">
      <c r="B2767" s="79" t="inlineStr">
        <is>
          <t>UE18-R</t>
        </is>
      </c>
      <c r="C2767" s="80">
        <f>SUMIF(数量表!D:H,B2767,数量表!H:H)</f>
        <v/>
      </c>
      <c r="D2767" s="80" t="n">
        <v>27</v>
      </c>
      <c r="E2767" s="80" t="n">
        <v>105</v>
      </c>
      <c r="F2767" s="81" t="n">
        <v>666</v>
      </c>
      <c r="G2767" s="80" t="n"/>
      <c r="H2767" s="82" t="n">
        <v>1</v>
      </c>
      <c r="I2767" s="212">
        <f>C2767*H2767</f>
        <v/>
      </c>
      <c r="J2767" s="29" t="n"/>
      <c r="K2767" s="96" t="n"/>
      <c r="L2767" s="97" t="n"/>
      <c r="M2767" s="97" t="n"/>
      <c r="N2767" s="98" t="inlineStr">
        <is>
          <t>27×105</t>
        </is>
      </c>
      <c r="O2767" s="99">
        <f>F2767</f>
        <v/>
      </c>
      <c r="P2767" s="99">
        <f>SUM(I2767)</f>
        <v/>
      </c>
      <c r="Q2767" s="117" t="n"/>
      <c r="R2767" s="118" t="n"/>
      <c r="S2767" s="118" t="n"/>
      <c r="T2767" s="119" t="n"/>
      <c r="U2767" s="120" t="n"/>
      <c r="V2767" s="120" t="n"/>
      <c r="W2767" s="121" t="n"/>
      <c r="X2767" s="122" t="n"/>
      <c r="Y2767" s="122" t="n"/>
      <c r="Z2767" s="143" t="n"/>
      <c r="AA2767" s="140" t="n"/>
      <c r="AB2767" s="140" t="n"/>
      <c r="AC2767" s="144" t="n"/>
      <c r="AD2767" s="142" t="n"/>
      <c r="AE2767" s="142" t="n"/>
    </row>
    <row r="2768">
      <c r="B2768" s="85" t="inlineStr">
        <is>
          <t>UE18-R</t>
        </is>
      </c>
      <c r="C2768">
        <f>SUMIF(数量表!D:H,B2768,数量表!H:H)</f>
        <v/>
      </c>
      <c r="D2768" t="n">
        <v>27</v>
      </c>
      <c r="E2768" t="n">
        <v>105</v>
      </c>
      <c r="F2768" s="86" t="n">
        <v>800</v>
      </c>
      <c r="H2768" s="87" t="n">
        <v>1</v>
      </c>
      <c r="I2768" s="214">
        <f>C2768*H2768</f>
        <v/>
      </c>
      <c r="J2768" s="29" t="n"/>
      <c r="K2768" s="96" t="n"/>
      <c r="L2768" s="97" t="n"/>
      <c r="M2768" s="97" t="n"/>
      <c r="N2768" s="98" t="inlineStr">
        <is>
          <t>27×105</t>
        </is>
      </c>
      <c r="O2768" s="99">
        <f>F2768</f>
        <v/>
      </c>
      <c r="P2768" s="99">
        <f>SUM(I2768)</f>
        <v/>
      </c>
      <c r="Q2768" s="117" t="n"/>
      <c r="R2768" s="118" t="n"/>
      <c r="S2768" s="118" t="n"/>
      <c r="T2768" s="119" t="n"/>
      <c r="U2768" s="120" t="n"/>
      <c r="V2768" s="120" t="n"/>
      <c r="W2768" s="121" t="n"/>
      <c r="X2768" s="122" t="n"/>
      <c r="Y2768" s="122" t="n"/>
      <c r="Z2768" s="143" t="n"/>
      <c r="AA2768" s="140" t="n"/>
      <c r="AB2768" s="140" t="n"/>
      <c r="AC2768" s="144" t="n"/>
      <c r="AD2768" s="142" t="n"/>
      <c r="AE2768" s="142" t="n"/>
    </row>
    <row r="2769">
      <c r="B2769" s="85" t="inlineStr">
        <is>
          <t>UE18-R</t>
        </is>
      </c>
      <c r="C2769">
        <f>SUMIF(数量表!D:H,B2769,数量表!H:H)</f>
        <v/>
      </c>
      <c r="D2769" t="n">
        <v>27</v>
      </c>
      <c r="E2769" t="n">
        <v>105</v>
      </c>
      <c r="F2769" s="86" t="n">
        <v>1855</v>
      </c>
      <c r="H2769" s="87" t="n">
        <v>2</v>
      </c>
      <c r="I2769" s="214">
        <f>C2769*H2769</f>
        <v/>
      </c>
      <c r="J2769" s="29" t="n"/>
      <c r="K2769" s="96" t="n"/>
      <c r="L2769" s="97" t="n"/>
      <c r="M2769" s="97" t="n"/>
      <c r="N2769" s="98" t="inlineStr">
        <is>
          <t>27×105</t>
        </is>
      </c>
      <c r="O2769" s="99">
        <f>F2769</f>
        <v/>
      </c>
      <c r="P2769" s="99">
        <f>SUM(I2769)</f>
        <v/>
      </c>
      <c r="Q2769" s="117" t="n"/>
      <c r="R2769" s="118" t="n"/>
      <c r="S2769" s="118" t="n"/>
      <c r="T2769" s="119" t="n"/>
      <c r="U2769" s="120" t="n"/>
      <c r="V2769" s="120" t="n"/>
      <c r="W2769" s="121" t="n"/>
      <c r="X2769" s="122" t="n"/>
      <c r="Y2769" s="122" t="n"/>
      <c r="Z2769" s="143" t="n"/>
      <c r="AA2769" s="140" t="n"/>
      <c r="AB2769" s="140" t="n"/>
      <c r="AC2769" s="144" t="n"/>
      <c r="AD2769" s="142" t="n"/>
      <c r="AE2769" s="142" t="n"/>
    </row>
    <row r="2770" ht="15" customHeight="1" thickBot="1">
      <c r="B2770" s="88" t="inlineStr">
        <is>
          <t>UE18-R</t>
        </is>
      </c>
      <c r="C2770" s="89">
        <f>SUMIF(数量表!D:H,B2770,数量表!H:H)</f>
        <v/>
      </c>
      <c r="D2770" s="89" t="n">
        <v>27</v>
      </c>
      <c r="E2770" s="89" t="n">
        <v>105</v>
      </c>
      <c r="F2770" s="90" t="n">
        <v>646</v>
      </c>
      <c r="G2770" s="89" t="n"/>
      <c r="H2770" s="91" t="n">
        <v>1</v>
      </c>
      <c r="I2770" s="213">
        <f>C2770*H2770</f>
        <v/>
      </c>
      <c r="J2770" s="29" t="n"/>
      <c r="K2770" s="96" t="n"/>
      <c r="L2770" s="97" t="n"/>
      <c r="M2770" s="97" t="n"/>
      <c r="N2770" s="98" t="inlineStr">
        <is>
          <t>27×105</t>
        </is>
      </c>
      <c r="O2770" s="99">
        <f>F2770</f>
        <v/>
      </c>
      <c r="P2770" s="99">
        <f>SUM(I2770)</f>
        <v/>
      </c>
      <c r="Q2770" s="117" t="n"/>
      <c r="R2770" s="118" t="n"/>
      <c r="S2770" s="118" t="n"/>
      <c r="T2770" s="119" t="n"/>
      <c r="U2770" s="120" t="n"/>
      <c r="V2770" s="120" t="n"/>
      <c r="W2770" s="121" t="n"/>
      <c r="X2770" s="122" t="n"/>
      <c r="Y2770" s="122" t="n"/>
      <c r="Z2770" s="143" t="n"/>
      <c r="AA2770" s="140" t="n"/>
      <c r="AB2770" s="140" t="n"/>
      <c r="AC2770" s="144" t="n"/>
      <c r="AD2770" s="142" t="n"/>
      <c r="AE2770" s="142" t="n"/>
    </row>
    <row r="2771">
      <c r="B2771" s="79" t="inlineStr">
        <is>
          <t>UE18L-L</t>
        </is>
      </c>
      <c r="C2771" s="80">
        <f>SUMIF(数量表!D:H,B2771,数量表!H:H)</f>
        <v/>
      </c>
      <c r="D2771" s="80" t="n">
        <v>27</v>
      </c>
      <c r="E2771" s="80" t="n">
        <v>105</v>
      </c>
      <c r="F2771" s="81" t="n">
        <v>666</v>
      </c>
      <c r="G2771" s="80" t="n"/>
      <c r="H2771" s="82" t="n">
        <v>1</v>
      </c>
      <c r="I2771" s="212">
        <f>C2771*H2771</f>
        <v/>
      </c>
      <c r="J2771" s="29" t="n"/>
      <c r="K2771" s="96" t="n"/>
      <c r="L2771" s="97" t="n"/>
      <c r="M2771" s="97" t="n"/>
      <c r="N2771" s="98" t="inlineStr">
        <is>
          <t>27×105</t>
        </is>
      </c>
      <c r="O2771" s="99">
        <f>F2771</f>
        <v/>
      </c>
      <c r="P2771" s="99">
        <f>SUM(I2771)</f>
        <v/>
      </c>
      <c r="Q2771" s="117" t="n"/>
      <c r="R2771" s="118" t="n"/>
      <c r="S2771" s="118" t="n"/>
      <c r="T2771" s="119" t="n"/>
      <c r="U2771" s="120" t="n"/>
      <c r="V2771" s="120" t="n"/>
      <c r="W2771" s="121" t="n"/>
      <c r="X2771" s="122" t="n"/>
      <c r="Y2771" s="122" t="n"/>
      <c r="Z2771" s="143" t="n"/>
      <c r="AA2771" s="140" t="n"/>
      <c r="AB2771" s="140" t="n"/>
      <c r="AC2771" s="144" t="n"/>
      <c r="AD2771" s="142" t="n"/>
      <c r="AE2771" s="142" t="n"/>
    </row>
    <row r="2772">
      <c r="B2772" s="85" t="inlineStr">
        <is>
          <t>UE18L-L</t>
        </is>
      </c>
      <c r="C2772">
        <f>SUMIF(数量表!D:H,B2772,数量表!H:H)</f>
        <v/>
      </c>
      <c r="D2772" t="n">
        <v>27</v>
      </c>
      <c r="E2772" t="n">
        <v>105</v>
      </c>
      <c r="F2772" s="86" t="n">
        <v>760</v>
      </c>
      <c r="H2772" s="87" t="n">
        <v>1</v>
      </c>
      <c r="I2772" s="214">
        <f>C2772*H2772</f>
        <v/>
      </c>
      <c r="J2772" s="29" t="n"/>
      <c r="K2772" s="96" t="n"/>
      <c r="L2772" s="97" t="n"/>
      <c r="M2772" s="97" t="n"/>
      <c r="N2772" s="98" t="inlineStr">
        <is>
          <t>27×105</t>
        </is>
      </c>
      <c r="O2772" s="99">
        <f>F2772</f>
        <v/>
      </c>
      <c r="P2772" s="99">
        <f>SUM(I2772)</f>
        <v/>
      </c>
      <c r="Q2772" s="117" t="n"/>
      <c r="R2772" s="118" t="n"/>
      <c r="S2772" s="118" t="n"/>
      <c r="T2772" s="119" t="n"/>
      <c r="U2772" s="120" t="n"/>
      <c r="V2772" s="120" t="n"/>
      <c r="W2772" s="121" t="n"/>
      <c r="X2772" s="122" t="n"/>
      <c r="Y2772" s="122" t="n"/>
      <c r="Z2772" s="143" t="n"/>
      <c r="AA2772" s="140" t="n"/>
      <c r="AB2772" s="140" t="n"/>
      <c r="AC2772" s="144" t="n"/>
      <c r="AD2772" s="142" t="n"/>
      <c r="AE2772" s="142" t="n"/>
    </row>
    <row r="2773">
      <c r="B2773" s="85" t="inlineStr">
        <is>
          <t>UE18L-L</t>
        </is>
      </c>
      <c r="C2773">
        <f>SUMIF(数量表!D:H,B2773,数量表!H:H)</f>
        <v/>
      </c>
      <c r="D2773" t="n">
        <v>27</v>
      </c>
      <c r="E2773" t="n">
        <v>105</v>
      </c>
      <c r="F2773" s="86" t="n">
        <v>1855</v>
      </c>
      <c r="H2773" s="87" t="n">
        <v>2</v>
      </c>
      <c r="I2773" s="214">
        <f>C2773*H2773</f>
        <v/>
      </c>
      <c r="J2773" s="29" t="n"/>
      <c r="K2773" s="96" t="n"/>
      <c r="L2773" s="97" t="n"/>
      <c r="M2773" s="97" t="n"/>
      <c r="N2773" s="98" t="inlineStr">
        <is>
          <t>27×105</t>
        </is>
      </c>
      <c r="O2773" s="99">
        <f>F2773</f>
        <v/>
      </c>
      <c r="P2773" s="99">
        <f>SUM(I2773)</f>
        <v/>
      </c>
      <c r="Q2773" s="117" t="n"/>
      <c r="R2773" s="118" t="n"/>
      <c r="S2773" s="118" t="n"/>
      <c r="T2773" s="119" t="n"/>
      <c r="U2773" s="120" t="n"/>
      <c r="V2773" s="120" t="n"/>
      <c r="W2773" s="121" t="n"/>
      <c r="X2773" s="122" t="n"/>
      <c r="Y2773" s="122" t="n"/>
      <c r="Z2773" s="143" t="n"/>
      <c r="AA2773" s="140" t="n"/>
      <c r="AB2773" s="140" t="n"/>
      <c r="AC2773" s="144" t="n"/>
      <c r="AD2773" s="142" t="n"/>
      <c r="AE2773" s="142" t="n"/>
    </row>
    <row r="2774">
      <c r="B2774" s="85" t="inlineStr">
        <is>
          <t>UE18L-L</t>
        </is>
      </c>
      <c r="C2774">
        <f>SUMIF(数量表!D:H,B2774,数量表!H:H)</f>
        <v/>
      </c>
      <c r="D2774" t="n">
        <v>27</v>
      </c>
      <c r="E2774" t="n">
        <v>105</v>
      </c>
      <c r="F2774" s="86" t="n">
        <v>2548</v>
      </c>
      <c r="H2774" s="87" t="n">
        <v>1</v>
      </c>
      <c r="I2774" s="214">
        <f>C2774*H2774</f>
        <v/>
      </c>
      <c r="J2774" s="29" t="n"/>
      <c r="K2774" s="96" t="n"/>
      <c r="L2774" s="97" t="n"/>
      <c r="M2774" s="97" t="n"/>
      <c r="N2774" s="98" t="inlineStr">
        <is>
          <t>27×105</t>
        </is>
      </c>
      <c r="O2774" s="99">
        <f>F2774</f>
        <v/>
      </c>
      <c r="P2774" s="99">
        <f>SUM(I2774)</f>
        <v/>
      </c>
      <c r="Q2774" s="117" t="n"/>
      <c r="R2774" s="118" t="n"/>
      <c r="S2774" s="118" t="n"/>
      <c r="T2774" s="119" t="n"/>
      <c r="U2774" s="120" t="n"/>
      <c r="V2774" s="120" t="n"/>
      <c r="W2774" s="121" t="n"/>
      <c r="X2774" s="122" t="n"/>
      <c r="Y2774" s="122" t="n"/>
      <c r="Z2774" s="143" t="n"/>
      <c r="AA2774" s="140" t="n"/>
      <c r="AB2774" s="140" t="n"/>
      <c r="AC2774" s="144" t="n"/>
      <c r="AD2774" s="142" t="n"/>
      <c r="AE2774" s="142" t="n"/>
    </row>
    <row r="2775" ht="15" customHeight="1" thickBot="1">
      <c r="B2775" s="88" t="inlineStr">
        <is>
          <t>UE18L-L</t>
        </is>
      </c>
      <c r="C2775" s="89">
        <f>SUMIF(数量表!D:H,B2775,数量表!H:H)</f>
        <v/>
      </c>
      <c r="D2775" s="89" t="n">
        <v>27</v>
      </c>
      <c r="E2775" s="89" t="n">
        <v>105</v>
      </c>
      <c r="F2775" s="90" t="n">
        <v>646</v>
      </c>
      <c r="G2775" s="89" t="n"/>
      <c r="H2775" s="91" t="n">
        <v>1</v>
      </c>
      <c r="I2775" s="213">
        <f>C2775*H2775</f>
        <v/>
      </c>
      <c r="J2775" s="29" t="n"/>
      <c r="K2775" s="96" t="n"/>
      <c r="L2775" s="97" t="n"/>
      <c r="M2775" s="97" t="n"/>
      <c r="N2775" s="98" t="inlineStr">
        <is>
          <t>27×105</t>
        </is>
      </c>
      <c r="O2775" s="99">
        <f>F2775</f>
        <v/>
      </c>
      <c r="P2775" s="99">
        <f>SUM(I2775)</f>
        <v/>
      </c>
      <c r="Q2775" s="117" t="n"/>
      <c r="R2775" s="118" t="n"/>
      <c r="S2775" s="118" t="n"/>
      <c r="T2775" s="119" t="n"/>
      <c r="U2775" s="120" t="n"/>
      <c r="V2775" s="120" t="n"/>
      <c r="W2775" s="121" t="n"/>
      <c r="X2775" s="122" t="n"/>
      <c r="Y2775" s="122" t="n"/>
      <c r="Z2775" s="143" t="n"/>
      <c r="AA2775" s="140" t="n"/>
      <c r="AB2775" s="140" t="n"/>
      <c r="AC2775" s="144" t="n"/>
      <c r="AD2775" s="142" t="n"/>
      <c r="AE2775" s="142" t="n"/>
    </row>
    <row r="2776">
      <c r="B2776" s="79" t="inlineStr">
        <is>
          <t>UE18R-R</t>
        </is>
      </c>
      <c r="C2776" s="80">
        <f>SUMIF(数量表!D:H,B2776,数量表!H:H)</f>
        <v/>
      </c>
      <c r="D2776" s="80" t="n">
        <v>27</v>
      </c>
      <c r="E2776" s="80" t="n">
        <v>105</v>
      </c>
      <c r="F2776" s="81" t="n">
        <v>666</v>
      </c>
      <c r="G2776" s="80" t="n"/>
      <c r="H2776" s="82" t="n">
        <v>1</v>
      </c>
      <c r="I2776" s="212">
        <f>C2776*H2776</f>
        <v/>
      </c>
      <c r="J2776" s="29" t="n"/>
      <c r="K2776" s="96" t="n"/>
      <c r="L2776" s="97" t="n"/>
      <c r="M2776" s="97" t="n"/>
      <c r="N2776" s="98" t="inlineStr">
        <is>
          <t>27×105</t>
        </is>
      </c>
      <c r="O2776" s="99">
        <f>F2776</f>
        <v/>
      </c>
      <c r="P2776" s="99">
        <f>SUM(I2776)</f>
        <v/>
      </c>
      <c r="Q2776" s="117" t="n"/>
      <c r="R2776" s="118" t="n"/>
      <c r="S2776" s="118" t="n"/>
      <c r="T2776" s="119" t="n"/>
      <c r="U2776" s="120" t="n"/>
      <c r="V2776" s="120" t="n"/>
      <c r="W2776" s="121" t="n"/>
      <c r="X2776" s="122" t="n"/>
      <c r="Y2776" s="122" t="n"/>
      <c r="Z2776" s="143" t="n"/>
      <c r="AA2776" s="140" t="n"/>
      <c r="AB2776" s="140" t="n"/>
      <c r="AC2776" s="144" t="n"/>
      <c r="AD2776" s="142" t="n"/>
      <c r="AE2776" s="142" t="n"/>
    </row>
    <row r="2777">
      <c r="B2777" s="85" t="inlineStr">
        <is>
          <t>UE18R-R</t>
        </is>
      </c>
      <c r="C2777">
        <f>SUMIF(数量表!D:H,B2777,数量表!H:H)</f>
        <v/>
      </c>
      <c r="D2777" t="n">
        <v>27</v>
      </c>
      <c r="E2777" t="n">
        <v>105</v>
      </c>
      <c r="F2777" s="86" t="n">
        <v>760</v>
      </c>
      <c r="H2777" s="87" t="n">
        <v>1</v>
      </c>
      <c r="I2777" s="214">
        <f>C2777*H2777</f>
        <v/>
      </c>
      <c r="J2777" s="29" t="n"/>
      <c r="K2777" s="96" t="n"/>
      <c r="L2777" s="97" t="n"/>
      <c r="M2777" s="97" t="n"/>
      <c r="N2777" s="98" t="inlineStr">
        <is>
          <t>27×105</t>
        </is>
      </c>
      <c r="O2777" s="99">
        <f>F2777</f>
        <v/>
      </c>
      <c r="P2777" s="99">
        <f>SUM(I2777)</f>
        <v/>
      </c>
      <c r="Q2777" s="117" t="n"/>
      <c r="R2777" s="118" t="n"/>
      <c r="S2777" s="118" t="n"/>
      <c r="T2777" s="119" t="n"/>
      <c r="U2777" s="120" t="n"/>
      <c r="V2777" s="120" t="n"/>
      <c r="W2777" s="121" t="n"/>
      <c r="X2777" s="122" t="n"/>
      <c r="Y2777" s="122" t="n"/>
      <c r="Z2777" s="143" t="n"/>
      <c r="AA2777" s="140" t="n"/>
      <c r="AB2777" s="140" t="n"/>
      <c r="AC2777" s="144" t="n"/>
      <c r="AD2777" s="142" t="n"/>
      <c r="AE2777" s="142" t="n"/>
    </row>
    <row r="2778">
      <c r="B2778" s="85" t="inlineStr">
        <is>
          <t>UE18R-R</t>
        </is>
      </c>
      <c r="C2778">
        <f>SUMIF(数量表!D:H,B2778,数量表!H:H)</f>
        <v/>
      </c>
      <c r="D2778" t="n">
        <v>27</v>
      </c>
      <c r="E2778" t="n">
        <v>105</v>
      </c>
      <c r="F2778" s="86" t="n">
        <v>1855</v>
      </c>
      <c r="H2778" s="87" t="n">
        <v>2</v>
      </c>
      <c r="I2778" s="214">
        <f>C2778*H2778</f>
        <v/>
      </c>
      <c r="J2778" s="29" t="n"/>
      <c r="K2778" s="96" t="n"/>
      <c r="L2778" s="97" t="n"/>
      <c r="M2778" s="97" t="n"/>
      <c r="N2778" s="98" t="inlineStr">
        <is>
          <t>27×105</t>
        </is>
      </c>
      <c r="O2778" s="99">
        <f>F2778</f>
        <v/>
      </c>
      <c r="P2778" s="99">
        <f>SUM(I2778)</f>
        <v/>
      </c>
      <c r="Q2778" s="117" t="n"/>
      <c r="R2778" s="118" t="n"/>
      <c r="S2778" s="118" t="n"/>
      <c r="T2778" s="119" t="n"/>
      <c r="U2778" s="120" t="n"/>
      <c r="V2778" s="120" t="n"/>
      <c r="W2778" s="121" t="n"/>
      <c r="X2778" s="122" t="n"/>
      <c r="Y2778" s="122" t="n"/>
      <c r="Z2778" s="143" t="n"/>
      <c r="AA2778" s="140" t="n"/>
      <c r="AB2778" s="140" t="n"/>
      <c r="AC2778" s="144" t="n"/>
      <c r="AD2778" s="142" t="n"/>
      <c r="AE2778" s="142" t="n"/>
    </row>
    <row r="2779">
      <c r="B2779" s="85" t="inlineStr">
        <is>
          <t>UE18R-R</t>
        </is>
      </c>
      <c r="C2779">
        <f>SUMIF(数量表!D:H,B2779,数量表!H:H)</f>
        <v/>
      </c>
      <c r="D2779" t="n">
        <v>27</v>
      </c>
      <c r="E2779" t="n">
        <v>105</v>
      </c>
      <c r="F2779" s="86" t="n">
        <v>2548</v>
      </c>
      <c r="H2779" s="87" t="n">
        <v>1</v>
      </c>
      <c r="I2779" s="214">
        <f>C2779*H2779</f>
        <v/>
      </c>
      <c r="J2779" s="29" t="n"/>
      <c r="K2779" s="96" t="n"/>
      <c r="L2779" s="97" t="n"/>
      <c r="M2779" s="97" t="n"/>
      <c r="N2779" s="98" t="inlineStr">
        <is>
          <t>27×105</t>
        </is>
      </c>
      <c r="O2779" s="99">
        <f>F2779</f>
        <v/>
      </c>
      <c r="P2779" s="99">
        <f>SUM(I2779)</f>
        <v/>
      </c>
      <c r="Q2779" s="117" t="n"/>
      <c r="R2779" s="118" t="n"/>
      <c r="S2779" s="118" t="n"/>
      <c r="T2779" s="119" t="n"/>
      <c r="U2779" s="120" t="n"/>
      <c r="V2779" s="120" t="n"/>
      <c r="W2779" s="121" t="n"/>
      <c r="X2779" s="122" t="n"/>
      <c r="Y2779" s="122" t="n"/>
      <c r="Z2779" s="143" t="n"/>
      <c r="AA2779" s="140" t="n"/>
      <c r="AB2779" s="140" t="n"/>
      <c r="AC2779" s="144" t="n"/>
      <c r="AD2779" s="142" t="n"/>
      <c r="AE2779" s="142" t="n"/>
    </row>
    <row r="2780" ht="15" customHeight="1" thickBot="1">
      <c r="B2780" s="88" t="inlineStr">
        <is>
          <t>UE18R-R</t>
        </is>
      </c>
      <c r="C2780" s="89">
        <f>SUMIF(数量表!D:H,B2780,数量表!H:H)</f>
        <v/>
      </c>
      <c r="D2780" s="89" t="n">
        <v>27</v>
      </c>
      <c r="E2780" s="89" t="n">
        <v>105</v>
      </c>
      <c r="F2780" s="90" t="n">
        <v>646</v>
      </c>
      <c r="G2780" s="89" t="n"/>
      <c r="H2780" s="91" t="n">
        <v>1</v>
      </c>
      <c r="I2780" s="213">
        <f>C2780*H2780</f>
        <v/>
      </c>
      <c r="J2780" s="29" t="n"/>
      <c r="K2780" s="96" t="n"/>
      <c r="L2780" s="97" t="n"/>
      <c r="M2780" s="97" t="n"/>
      <c r="N2780" s="98" t="inlineStr">
        <is>
          <t>27×105</t>
        </is>
      </c>
      <c r="O2780" s="99">
        <f>F2780</f>
        <v/>
      </c>
      <c r="P2780" s="99">
        <f>SUM(I2780)</f>
        <v/>
      </c>
      <c r="Q2780" s="117" t="n"/>
      <c r="R2780" s="118" t="n"/>
      <c r="S2780" s="118" t="n"/>
      <c r="T2780" s="119" t="n"/>
      <c r="U2780" s="120" t="n"/>
      <c r="V2780" s="120" t="n"/>
      <c r="W2780" s="121" t="n"/>
      <c r="X2780" s="122" t="n"/>
      <c r="Y2780" s="122" t="n"/>
      <c r="Z2780" s="143" t="n"/>
      <c r="AA2780" s="140" t="n"/>
      <c r="AB2780" s="140" t="n"/>
      <c r="AC2780" s="144" t="n"/>
      <c r="AD2780" s="142" t="n"/>
      <c r="AE2780" s="142" t="n"/>
    </row>
    <row r="2781">
      <c r="B2781" s="79" t="inlineStr">
        <is>
          <t>22MUE18</t>
        </is>
      </c>
      <c r="C2781" s="80">
        <f>SUMIF(数量表!D:H,B2781,数量表!H:H)</f>
        <v/>
      </c>
      <c r="D2781" s="80" t="n">
        <v>27</v>
      </c>
      <c r="E2781" s="80" t="n">
        <v>105</v>
      </c>
      <c r="F2781" s="81" t="n">
        <v>541</v>
      </c>
      <c r="G2781" s="80" t="n"/>
      <c r="H2781" s="82" t="n">
        <v>1</v>
      </c>
      <c r="I2781" s="212">
        <f>C2781*H2781</f>
        <v/>
      </c>
      <c r="J2781" s="29" t="n"/>
      <c r="K2781" s="96" t="n"/>
      <c r="L2781" s="97" t="n"/>
      <c r="M2781" s="97" t="n"/>
      <c r="N2781" s="98" t="inlineStr">
        <is>
          <t>27×105</t>
        </is>
      </c>
      <c r="O2781" s="99">
        <f>F2781</f>
        <v/>
      </c>
      <c r="P2781" s="99">
        <f>SUM(I2781)</f>
        <v/>
      </c>
      <c r="Q2781" s="117" t="n"/>
      <c r="R2781" s="118" t="n"/>
      <c r="S2781" s="118" t="n"/>
      <c r="T2781" s="119" t="n"/>
      <c r="U2781" s="120" t="n"/>
      <c r="V2781" s="120" t="n"/>
      <c r="W2781" s="121" t="n"/>
      <c r="X2781" s="122" t="n"/>
      <c r="Y2781" s="122" t="n"/>
      <c r="Z2781" s="143" t="n"/>
      <c r="AA2781" s="140" t="n"/>
      <c r="AB2781" s="140" t="n"/>
      <c r="AC2781" s="144" t="n"/>
      <c r="AD2781" s="142" t="n"/>
      <c r="AE2781" s="142" t="n"/>
    </row>
    <row r="2782">
      <c r="B2782" s="85" t="inlineStr">
        <is>
          <t>22MUE18</t>
        </is>
      </c>
      <c r="C2782">
        <f>SUMIF(数量表!D:H,B2782,数量表!H:H)</f>
        <v/>
      </c>
      <c r="D2782" t="n">
        <v>27</v>
      </c>
      <c r="E2782" t="n">
        <v>105</v>
      </c>
      <c r="F2782" s="86" t="n">
        <v>800</v>
      </c>
      <c r="H2782" s="87" t="n">
        <v>1</v>
      </c>
      <c r="I2782" s="214">
        <f>C2782*H2782</f>
        <v/>
      </c>
      <c r="J2782" s="29" t="n"/>
      <c r="K2782" s="96" t="n"/>
      <c r="L2782" s="97" t="n"/>
      <c r="M2782" s="97" t="n"/>
      <c r="N2782" s="98" t="inlineStr">
        <is>
          <t>27×105</t>
        </is>
      </c>
      <c r="O2782" s="99">
        <f>F2782</f>
        <v/>
      </c>
      <c r="P2782" s="99">
        <f>SUM(I2782)</f>
        <v/>
      </c>
      <c r="Q2782" s="117" t="n"/>
      <c r="R2782" s="118" t="n"/>
      <c r="S2782" s="118" t="n"/>
      <c r="T2782" s="119" t="n"/>
      <c r="U2782" s="120" t="n"/>
      <c r="V2782" s="120" t="n"/>
      <c r="W2782" s="121" t="n"/>
      <c r="X2782" s="122" t="n"/>
      <c r="Y2782" s="122" t="n"/>
      <c r="Z2782" s="143" t="n"/>
      <c r="AA2782" s="140" t="n"/>
      <c r="AB2782" s="140" t="n"/>
      <c r="AC2782" s="144" t="n"/>
      <c r="AD2782" s="142" t="n"/>
      <c r="AE2782" s="142" t="n"/>
    </row>
    <row r="2783">
      <c r="B2783" s="85" t="inlineStr">
        <is>
          <t>22MUE18</t>
        </is>
      </c>
      <c r="C2783">
        <f>SUMIF(数量表!D:H,B2783,数量表!H:H)</f>
        <v/>
      </c>
      <c r="D2783" t="n">
        <v>27</v>
      </c>
      <c r="E2783" t="n">
        <v>105</v>
      </c>
      <c r="F2783" s="86" t="n">
        <v>1855</v>
      </c>
      <c r="H2783" s="87" t="n">
        <v>2</v>
      </c>
      <c r="I2783" s="214">
        <f>C2783*H2783</f>
        <v/>
      </c>
      <c r="J2783" s="29" t="n"/>
      <c r="K2783" s="96" t="n"/>
      <c r="L2783" s="97" t="n"/>
      <c r="M2783" s="97" t="n"/>
      <c r="N2783" s="98" t="inlineStr">
        <is>
          <t>27×105</t>
        </is>
      </c>
      <c r="O2783" s="99">
        <f>F2783</f>
        <v/>
      </c>
      <c r="P2783" s="99">
        <f>SUM(I2783)</f>
        <v/>
      </c>
      <c r="Q2783" s="117" t="n"/>
      <c r="R2783" s="118" t="n"/>
      <c r="S2783" s="118" t="n"/>
      <c r="T2783" s="119" t="n"/>
      <c r="U2783" s="120" t="n"/>
      <c r="V2783" s="120" t="n"/>
      <c r="W2783" s="121" t="n"/>
      <c r="X2783" s="122" t="n"/>
      <c r="Y2783" s="122" t="n"/>
      <c r="Z2783" s="143" t="n"/>
      <c r="AA2783" s="140" t="n"/>
      <c r="AB2783" s="140" t="n"/>
      <c r="AC2783" s="144" t="n"/>
      <c r="AD2783" s="142" t="n"/>
      <c r="AE2783" s="142" t="n"/>
    </row>
    <row r="2784" ht="15" customHeight="1" thickBot="1">
      <c r="B2784" s="88" t="inlineStr">
        <is>
          <t>22MUE18</t>
        </is>
      </c>
      <c r="C2784" s="89">
        <f>SUMIF(数量表!D:H,B2784,数量表!H:H)</f>
        <v/>
      </c>
      <c r="D2784" s="89" t="n">
        <v>27</v>
      </c>
      <c r="E2784" s="89" t="n">
        <v>105</v>
      </c>
      <c r="F2784" s="90" t="n">
        <v>646</v>
      </c>
      <c r="G2784" s="89" t="n"/>
      <c r="H2784" s="91" t="n">
        <v>1</v>
      </c>
      <c r="I2784" s="213">
        <f>C2784*H2784</f>
        <v/>
      </c>
      <c r="J2784" s="29" t="n"/>
      <c r="K2784" s="96" t="n"/>
      <c r="L2784" s="97" t="n"/>
      <c r="M2784" s="97" t="n"/>
      <c r="N2784" s="98" t="inlineStr">
        <is>
          <t>27×105</t>
        </is>
      </c>
      <c r="O2784" s="99">
        <f>F2784</f>
        <v/>
      </c>
      <c r="P2784" s="99">
        <f>SUM(I2784)</f>
        <v/>
      </c>
      <c r="Q2784" s="117" t="n"/>
      <c r="R2784" s="118" t="n"/>
      <c r="S2784" s="118" t="n"/>
      <c r="T2784" s="119" t="n"/>
      <c r="U2784" s="120" t="n"/>
      <c r="V2784" s="120" t="n"/>
      <c r="W2784" s="121" t="n"/>
      <c r="X2784" s="122" t="n"/>
      <c r="Y2784" s="122" t="n"/>
      <c r="Z2784" s="143" t="n"/>
      <c r="AA2784" s="140" t="n"/>
      <c r="AB2784" s="140" t="n"/>
      <c r="AC2784" s="144" t="n"/>
      <c r="AD2784" s="142" t="n"/>
      <c r="AE2784" s="142" t="n"/>
    </row>
    <row r="2785">
      <c r="B2785" s="79" t="inlineStr">
        <is>
          <t>22MUE18L</t>
        </is>
      </c>
      <c r="C2785" s="80">
        <f>SUMIF(数量表!D:H,B2785,数量表!H:H)</f>
        <v/>
      </c>
      <c r="D2785" s="80" t="n">
        <v>27</v>
      </c>
      <c r="E2785" s="80" t="n">
        <v>105</v>
      </c>
      <c r="F2785" s="81" t="n">
        <v>541</v>
      </c>
      <c r="G2785" s="80" t="n"/>
      <c r="H2785" s="82" t="n">
        <v>1</v>
      </c>
      <c r="I2785" s="212">
        <f>C2785*H2785</f>
        <v/>
      </c>
      <c r="J2785" s="29" t="n"/>
      <c r="K2785" s="96" t="n"/>
      <c r="L2785" s="97" t="n"/>
      <c r="M2785" s="97" t="n"/>
      <c r="N2785" s="98" t="inlineStr">
        <is>
          <t>27×105</t>
        </is>
      </c>
      <c r="O2785" s="99">
        <f>F2785</f>
        <v/>
      </c>
      <c r="P2785" s="99">
        <f>SUM(I2785)</f>
        <v/>
      </c>
      <c r="Q2785" s="117" t="n"/>
      <c r="R2785" s="118" t="n"/>
      <c r="S2785" s="118" t="n"/>
      <c r="T2785" s="119" t="n"/>
      <c r="U2785" s="120" t="n"/>
      <c r="V2785" s="120" t="n"/>
      <c r="W2785" s="121" t="n"/>
      <c r="X2785" s="122" t="n"/>
      <c r="Y2785" s="122" t="n"/>
      <c r="Z2785" s="143" t="n"/>
      <c r="AA2785" s="140" t="n"/>
      <c r="AB2785" s="140" t="n"/>
      <c r="AC2785" s="144" t="n"/>
      <c r="AD2785" s="142" t="n"/>
      <c r="AE2785" s="142" t="n"/>
    </row>
    <row r="2786">
      <c r="B2786" s="85" t="inlineStr">
        <is>
          <t>22MUE18L</t>
        </is>
      </c>
      <c r="C2786">
        <f>SUMIF(数量表!D:H,B2786,数量表!H:H)</f>
        <v/>
      </c>
      <c r="D2786" t="n">
        <v>27</v>
      </c>
      <c r="E2786" t="n">
        <v>105</v>
      </c>
      <c r="F2786" s="86" t="n">
        <v>760</v>
      </c>
      <c r="H2786" s="87" t="n">
        <v>1</v>
      </c>
      <c r="I2786" s="214">
        <f>C2786*H2786</f>
        <v/>
      </c>
      <c r="J2786" s="29" t="n"/>
      <c r="K2786" s="96" t="n"/>
      <c r="L2786" s="97" t="n"/>
      <c r="M2786" s="97" t="n"/>
      <c r="N2786" s="98" t="inlineStr">
        <is>
          <t>27×105</t>
        </is>
      </c>
      <c r="O2786" s="99">
        <f>F2786</f>
        <v/>
      </c>
      <c r="P2786" s="99">
        <f>SUM(I2786)</f>
        <v/>
      </c>
      <c r="Q2786" s="117" t="n"/>
      <c r="R2786" s="118" t="n"/>
      <c r="S2786" s="118" t="n"/>
      <c r="T2786" s="119" t="n"/>
      <c r="U2786" s="120" t="n"/>
      <c r="V2786" s="120" t="n"/>
      <c r="W2786" s="121" t="n"/>
      <c r="X2786" s="122" t="n"/>
      <c r="Y2786" s="122" t="n"/>
      <c r="Z2786" s="143" t="n"/>
      <c r="AA2786" s="140" t="n"/>
      <c r="AB2786" s="140" t="n"/>
      <c r="AC2786" s="144" t="n"/>
      <c r="AD2786" s="142" t="n"/>
      <c r="AE2786" s="142" t="n"/>
    </row>
    <row r="2787">
      <c r="B2787" s="85" t="inlineStr">
        <is>
          <t>22MUE18L</t>
        </is>
      </c>
      <c r="C2787">
        <f>SUMIF(数量表!D:H,B2787,数量表!H:H)</f>
        <v/>
      </c>
      <c r="D2787" t="n">
        <v>27</v>
      </c>
      <c r="E2787" t="n">
        <v>105</v>
      </c>
      <c r="F2787" s="86" t="n">
        <v>1855</v>
      </c>
      <c r="H2787" s="87" t="n">
        <v>2</v>
      </c>
      <c r="I2787" s="214">
        <f>C2787*H2787</f>
        <v/>
      </c>
      <c r="J2787" s="29" t="n"/>
      <c r="K2787" s="96" t="n"/>
      <c r="L2787" s="97" t="n"/>
      <c r="M2787" s="97" t="n"/>
      <c r="N2787" s="98" t="inlineStr">
        <is>
          <t>27×105</t>
        </is>
      </c>
      <c r="O2787" s="99">
        <f>F2787</f>
        <v/>
      </c>
      <c r="P2787" s="99">
        <f>SUM(I2787)</f>
        <v/>
      </c>
      <c r="Q2787" s="117" t="n"/>
      <c r="R2787" s="118" t="n"/>
      <c r="S2787" s="118" t="n"/>
      <c r="T2787" s="119" t="n"/>
      <c r="U2787" s="120" t="n"/>
      <c r="V2787" s="120" t="n"/>
      <c r="W2787" s="121" t="n"/>
      <c r="X2787" s="122" t="n"/>
      <c r="Y2787" s="122" t="n"/>
      <c r="Z2787" s="143" t="n"/>
      <c r="AA2787" s="140" t="n"/>
      <c r="AB2787" s="140" t="n"/>
      <c r="AC2787" s="144" t="n"/>
      <c r="AD2787" s="142" t="n"/>
      <c r="AE2787" s="142" t="n"/>
    </row>
    <row r="2788">
      <c r="B2788" s="85" t="inlineStr">
        <is>
          <t>22MUE18L</t>
        </is>
      </c>
      <c r="C2788">
        <f>SUMIF(数量表!D:H,B2788,数量表!H:H)</f>
        <v/>
      </c>
      <c r="D2788" t="n">
        <v>27</v>
      </c>
      <c r="E2788" t="n">
        <v>105</v>
      </c>
      <c r="F2788" s="86" t="n">
        <v>2423</v>
      </c>
      <c r="H2788" s="87" t="n">
        <v>1</v>
      </c>
      <c r="I2788" s="214">
        <f>C2788*H2788</f>
        <v/>
      </c>
      <c r="J2788" s="29" t="n"/>
      <c r="K2788" s="96" t="n"/>
      <c r="L2788" s="97" t="n"/>
      <c r="M2788" s="97" t="n"/>
      <c r="N2788" s="98" t="inlineStr">
        <is>
          <t>27×105</t>
        </is>
      </c>
      <c r="O2788" s="99">
        <f>F2788</f>
        <v/>
      </c>
      <c r="P2788" s="99">
        <f>SUM(I2788)</f>
        <v/>
      </c>
      <c r="Q2788" s="117" t="n"/>
      <c r="R2788" s="118" t="n"/>
      <c r="S2788" s="118" t="n"/>
      <c r="T2788" s="119" t="n"/>
      <c r="U2788" s="120" t="n"/>
      <c r="V2788" s="120" t="n"/>
      <c r="W2788" s="121" t="n"/>
      <c r="X2788" s="122" t="n"/>
      <c r="Y2788" s="122" t="n"/>
      <c r="Z2788" s="143" t="n"/>
      <c r="AA2788" s="140" t="n"/>
      <c r="AB2788" s="140" t="n"/>
      <c r="AC2788" s="144" t="n"/>
      <c r="AD2788" s="142" t="n"/>
      <c r="AE2788" s="142" t="n"/>
    </row>
    <row r="2789" ht="15" customHeight="1" thickBot="1">
      <c r="B2789" s="88" t="inlineStr">
        <is>
          <t>22MUE18L</t>
        </is>
      </c>
      <c r="C2789" s="89">
        <f>SUMIF(数量表!D:H,B2789,数量表!H:H)</f>
        <v/>
      </c>
      <c r="D2789" s="89" t="n">
        <v>27</v>
      </c>
      <c r="E2789" s="89" t="n">
        <v>105</v>
      </c>
      <c r="F2789" s="90" t="n">
        <v>646</v>
      </c>
      <c r="G2789" s="89" t="n"/>
      <c r="H2789" s="91" t="n">
        <v>1</v>
      </c>
      <c r="I2789" s="213">
        <f>C2789*H2789</f>
        <v/>
      </c>
      <c r="J2789" s="29" t="n"/>
      <c r="K2789" s="96" t="n"/>
      <c r="L2789" s="97" t="n"/>
      <c r="M2789" s="97" t="n"/>
      <c r="N2789" s="98" t="inlineStr">
        <is>
          <t>27×105</t>
        </is>
      </c>
      <c r="O2789" s="99">
        <f>F2789</f>
        <v/>
      </c>
      <c r="P2789" s="99">
        <f>SUM(I2789)</f>
        <v/>
      </c>
      <c r="Q2789" s="117" t="n"/>
      <c r="R2789" s="118" t="n"/>
      <c r="S2789" s="118" t="n"/>
      <c r="T2789" s="119" t="n"/>
      <c r="U2789" s="120" t="n"/>
      <c r="V2789" s="120" t="n"/>
      <c r="W2789" s="121" t="n"/>
      <c r="X2789" s="122" t="n"/>
      <c r="Y2789" s="122" t="n"/>
      <c r="Z2789" s="143" t="n"/>
      <c r="AA2789" s="140" t="n"/>
      <c r="AB2789" s="140" t="n"/>
      <c r="AC2789" s="144" t="n"/>
      <c r="AD2789" s="142" t="n"/>
      <c r="AE2789" s="142" t="n"/>
    </row>
    <row r="2790">
      <c r="B2790" s="79" t="inlineStr">
        <is>
          <t>22MUE18R</t>
        </is>
      </c>
      <c r="C2790" s="80">
        <f>SUMIF(数量表!D:H,B2790,数量表!H:H)</f>
        <v/>
      </c>
      <c r="D2790" s="80" t="n">
        <v>27</v>
      </c>
      <c r="E2790" s="80" t="n">
        <v>105</v>
      </c>
      <c r="F2790" s="81" t="n">
        <v>541</v>
      </c>
      <c r="G2790" s="80" t="n"/>
      <c r="H2790" s="82" t="n">
        <v>1</v>
      </c>
      <c r="I2790" s="212">
        <f>C2790*H2790</f>
        <v/>
      </c>
      <c r="J2790" s="29" t="n"/>
      <c r="K2790" s="96" t="n"/>
      <c r="L2790" s="97" t="n"/>
      <c r="M2790" s="97" t="n"/>
      <c r="N2790" s="98" t="inlineStr">
        <is>
          <t>27×105</t>
        </is>
      </c>
      <c r="O2790" s="99">
        <f>F2790</f>
        <v/>
      </c>
      <c r="P2790" s="99">
        <f>SUM(I2790)</f>
        <v/>
      </c>
      <c r="Q2790" s="117" t="n"/>
      <c r="R2790" s="118" t="n"/>
      <c r="S2790" s="118" t="n"/>
      <c r="T2790" s="119" t="n"/>
      <c r="U2790" s="120" t="n"/>
      <c r="V2790" s="120" t="n"/>
      <c r="W2790" s="121" t="n"/>
      <c r="X2790" s="122" t="n"/>
      <c r="Y2790" s="122" t="n"/>
      <c r="Z2790" s="143" t="n"/>
      <c r="AA2790" s="140" t="n"/>
      <c r="AB2790" s="140" t="n"/>
      <c r="AC2790" s="144" t="n"/>
      <c r="AD2790" s="142" t="n"/>
      <c r="AE2790" s="142" t="n"/>
    </row>
    <row r="2791">
      <c r="B2791" s="85" t="inlineStr">
        <is>
          <t>22MUE18R</t>
        </is>
      </c>
      <c r="C2791">
        <f>SUMIF(数量表!D:H,B2791,数量表!H:H)</f>
        <v/>
      </c>
      <c r="D2791" t="n">
        <v>27</v>
      </c>
      <c r="E2791" t="n">
        <v>105</v>
      </c>
      <c r="F2791" s="86" t="n">
        <v>760</v>
      </c>
      <c r="H2791" s="87" t="n">
        <v>1</v>
      </c>
      <c r="I2791" s="214">
        <f>C2791*H2791</f>
        <v/>
      </c>
      <c r="J2791" s="29" t="n"/>
      <c r="K2791" s="96" t="n"/>
      <c r="L2791" s="97" t="n"/>
      <c r="M2791" s="97" t="n"/>
      <c r="N2791" s="98" t="inlineStr">
        <is>
          <t>27×105</t>
        </is>
      </c>
      <c r="O2791" s="99">
        <f>F2791</f>
        <v/>
      </c>
      <c r="P2791" s="99">
        <f>SUM(I2791)</f>
        <v/>
      </c>
      <c r="Q2791" s="117" t="n"/>
      <c r="R2791" s="118" t="n"/>
      <c r="S2791" s="118" t="n"/>
      <c r="T2791" s="119" t="n"/>
      <c r="U2791" s="120" t="n"/>
      <c r="V2791" s="120" t="n"/>
      <c r="W2791" s="121" t="n"/>
      <c r="X2791" s="122" t="n"/>
      <c r="Y2791" s="122" t="n"/>
      <c r="Z2791" s="143" t="n"/>
      <c r="AA2791" s="140" t="n"/>
      <c r="AB2791" s="140" t="n"/>
      <c r="AC2791" s="144" t="n"/>
      <c r="AD2791" s="142" t="n"/>
      <c r="AE2791" s="142" t="n"/>
    </row>
    <row r="2792">
      <c r="B2792" s="85" t="inlineStr">
        <is>
          <t>22MUE18R</t>
        </is>
      </c>
      <c r="C2792">
        <f>SUMIF(数量表!D:H,B2792,数量表!H:H)</f>
        <v/>
      </c>
      <c r="D2792" t="n">
        <v>27</v>
      </c>
      <c r="E2792" t="n">
        <v>105</v>
      </c>
      <c r="F2792" s="86" t="n">
        <v>1855</v>
      </c>
      <c r="H2792" s="87" t="n">
        <v>2</v>
      </c>
      <c r="I2792" s="214">
        <f>C2792*H2792</f>
        <v/>
      </c>
      <c r="J2792" s="29" t="n"/>
      <c r="K2792" s="96" t="n"/>
      <c r="L2792" s="97" t="n"/>
      <c r="M2792" s="97" t="n"/>
      <c r="N2792" s="98" t="inlineStr">
        <is>
          <t>27×105</t>
        </is>
      </c>
      <c r="O2792" s="99">
        <f>F2792</f>
        <v/>
      </c>
      <c r="P2792" s="99">
        <f>SUM(I2792)</f>
        <v/>
      </c>
      <c r="Q2792" s="117" t="n"/>
      <c r="R2792" s="118" t="n"/>
      <c r="S2792" s="118" t="n"/>
      <c r="T2792" s="119" t="n"/>
      <c r="U2792" s="120" t="n"/>
      <c r="V2792" s="120" t="n"/>
      <c r="W2792" s="121" t="n"/>
      <c r="X2792" s="122" t="n"/>
      <c r="Y2792" s="122" t="n"/>
      <c r="Z2792" s="143" t="n"/>
      <c r="AA2792" s="140" t="n"/>
      <c r="AB2792" s="140" t="n"/>
      <c r="AC2792" s="144" t="n"/>
      <c r="AD2792" s="142" t="n"/>
      <c r="AE2792" s="142" t="n"/>
    </row>
    <row r="2793">
      <c r="B2793" s="85" t="inlineStr">
        <is>
          <t>22MUE18R</t>
        </is>
      </c>
      <c r="C2793">
        <f>SUMIF(数量表!D:H,B2793,数量表!H:H)</f>
        <v/>
      </c>
      <c r="D2793" t="n">
        <v>27</v>
      </c>
      <c r="E2793" t="n">
        <v>105</v>
      </c>
      <c r="F2793" s="86" t="n">
        <v>2423</v>
      </c>
      <c r="H2793" s="87" t="n">
        <v>1</v>
      </c>
      <c r="I2793" s="214">
        <f>C2793*H2793</f>
        <v/>
      </c>
      <c r="J2793" s="29" t="n"/>
      <c r="K2793" s="96" t="n"/>
      <c r="L2793" s="97" t="n"/>
      <c r="M2793" s="97" t="n"/>
      <c r="N2793" s="98" t="inlineStr">
        <is>
          <t>27×105</t>
        </is>
      </c>
      <c r="O2793" s="99">
        <f>F2793</f>
        <v/>
      </c>
      <c r="P2793" s="99">
        <f>SUM(I2793)</f>
        <v/>
      </c>
      <c r="Q2793" s="117" t="n"/>
      <c r="R2793" s="118" t="n"/>
      <c r="S2793" s="118" t="n"/>
      <c r="T2793" s="119" t="n"/>
      <c r="U2793" s="120" t="n"/>
      <c r="V2793" s="120" t="n"/>
      <c r="W2793" s="121" t="n"/>
      <c r="X2793" s="122" t="n"/>
      <c r="Y2793" s="122" t="n"/>
      <c r="Z2793" s="143" t="n"/>
      <c r="AA2793" s="140" t="n"/>
      <c r="AB2793" s="140" t="n"/>
      <c r="AC2793" s="144" t="n"/>
      <c r="AD2793" s="142" t="n"/>
      <c r="AE2793" s="142" t="n"/>
    </row>
    <row r="2794" ht="15" customHeight="1" thickBot="1">
      <c r="B2794" s="88" t="inlineStr">
        <is>
          <t>22MUE18R</t>
        </is>
      </c>
      <c r="C2794" s="89">
        <f>SUMIF(数量表!D:H,B2794,数量表!H:H)</f>
        <v/>
      </c>
      <c r="D2794" s="89" t="n">
        <v>27</v>
      </c>
      <c r="E2794" s="89" t="n">
        <v>105</v>
      </c>
      <c r="F2794" s="90" t="n">
        <v>646</v>
      </c>
      <c r="G2794" s="89" t="n"/>
      <c r="H2794" s="91" t="n">
        <v>1</v>
      </c>
      <c r="I2794" s="213">
        <f>C2794*H2794</f>
        <v/>
      </c>
      <c r="J2794" s="29" t="n"/>
      <c r="K2794" s="96" t="n"/>
      <c r="L2794" s="97" t="n"/>
      <c r="M2794" s="97" t="n"/>
      <c r="N2794" s="98" t="inlineStr">
        <is>
          <t>27×105</t>
        </is>
      </c>
      <c r="O2794" s="99">
        <f>F2794</f>
        <v/>
      </c>
      <c r="P2794" s="99">
        <f>SUM(I2794)</f>
        <v/>
      </c>
      <c r="Q2794" s="117" t="n"/>
      <c r="R2794" s="118" t="n"/>
      <c r="S2794" s="118" t="n"/>
      <c r="T2794" s="119" t="n"/>
      <c r="U2794" s="120" t="n"/>
      <c r="V2794" s="120" t="n"/>
      <c r="W2794" s="121" t="n"/>
      <c r="X2794" s="122" t="n"/>
      <c r="Y2794" s="122" t="n"/>
      <c r="Z2794" s="143" t="n"/>
      <c r="AA2794" s="140" t="n"/>
      <c r="AB2794" s="140" t="n"/>
      <c r="AC2794" s="144" t="n"/>
      <c r="AD2794" s="142" t="n"/>
      <c r="AE2794" s="142" t="n"/>
    </row>
    <row r="2795">
      <c r="B2795" s="79" t="inlineStr">
        <is>
          <t>22MUE18-L</t>
        </is>
      </c>
      <c r="C2795" s="80">
        <f>SUMIF(数量表!D:H,B2795,数量表!H:H)</f>
        <v/>
      </c>
      <c r="D2795" s="80" t="n">
        <v>27</v>
      </c>
      <c r="E2795" s="80" t="n">
        <v>105</v>
      </c>
      <c r="F2795" s="81" t="n">
        <v>541</v>
      </c>
      <c r="G2795" s="80" t="n"/>
      <c r="H2795" s="82" t="n">
        <v>1</v>
      </c>
      <c r="I2795" s="212">
        <f>C2795*H2795</f>
        <v/>
      </c>
      <c r="J2795" s="29" t="n"/>
      <c r="K2795" s="96" t="n"/>
      <c r="L2795" s="97" t="n"/>
      <c r="M2795" s="97" t="n"/>
      <c r="N2795" s="98" t="inlineStr">
        <is>
          <t>27×105</t>
        </is>
      </c>
      <c r="O2795" s="99">
        <f>F2795</f>
        <v/>
      </c>
      <c r="P2795" s="99">
        <f>SUM(I2795)</f>
        <v/>
      </c>
      <c r="Q2795" s="117" t="n"/>
      <c r="R2795" s="118" t="n"/>
      <c r="S2795" s="118" t="n"/>
      <c r="T2795" s="119" t="n"/>
      <c r="U2795" s="120" t="n"/>
      <c r="V2795" s="120" t="n"/>
      <c r="W2795" s="121" t="n"/>
      <c r="X2795" s="122" t="n"/>
      <c r="Y2795" s="122" t="n"/>
      <c r="Z2795" s="143" t="n"/>
      <c r="AA2795" s="140" t="n"/>
      <c r="AB2795" s="140" t="n"/>
      <c r="AC2795" s="144" t="n"/>
      <c r="AD2795" s="142" t="n"/>
      <c r="AE2795" s="142" t="n"/>
    </row>
    <row r="2796">
      <c r="B2796" s="85" t="inlineStr">
        <is>
          <t>22MUE18-L</t>
        </is>
      </c>
      <c r="C2796">
        <f>SUMIF(数量表!D:H,B2796,数量表!H:H)</f>
        <v/>
      </c>
      <c r="D2796" t="n">
        <v>27</v>
      </c>
      <c r="E2796" t="n">
        <v>105</v>
      </c>
      <c r="F2796" s="86" t="n">
        <v>800</v>
      </c>
      <c r="H2796" s="87" t="n">
        <v>1</v>
      </c>
      <c r="I2796" s="214">
        <f>C2796*H2796</f>
        <v/>
      </c>
      <c r="J2796" s="29" t="n"/>
      <c r="K2796" s="96" t="n"/>
      <c r="L2796" s="97" t="n"/>
      <c r="M2796" s="97" t="n"/>
      <c r="N2796" s="98" t="inlineStr">
        <is>
          <t>27×105</t>
        </is>
      </c>
      <c r="O2796" s="99">
        <f>F2796</f>
        <v/>
      </c>
      <c r="P2796" s="99">
        <f>SUM(I2796)</f>
        <v/>
      </c>
      <c r="Q2796" s="117" t="n"/>
      <c r="R2796" s="118" t="n"/>
      <c r="S2796" s="118" t="n"/>
      <c r="T2796" s="119" t="n"/>
      <c r="U2796" s="120" t="n"/>
      <c r="V2796" s="120" t="n"/>
      <c r="W2796" s="121" t="n"/>
      <c r="X2796" s="122" t="n"/>
      <c r="Y2796" s="122" t="n"/>
      <c r="Z2796" s="143" t="n"/>
      <c r="AA2796" s="140" t="n"/>
      <c r="AB2796" s="140" t="n"/>
      <c r="AC2796" s="144" t="n"/>
      <c r="AD2796" s="142" t="n"/>
      <c r="AE2796" s="142" t="n"/>
    </row>
    <row r="2797">
      <c r="B2797" s="85" t="inlineStr">
        <is>
          <t>22MUE18-L</t>
        </is>
      </c>
      <c r="C2797">
        <f>SUMIF(数量表!D:H,B2797,数量表!H:H)</f>
        <v/>
      </c>
      <c r="D2797" t="n">
        <v>27</v>
      </c>
      <c r="E2797" t="n">
        <v>105</v>
      </c>
      <c r="F2797" s="86" t="n">
        <v>1855</v>
      </c>
      <c r="H2797" s="87" t="n">
        <v>2</v>
      </c>
      <c r="I2797" s="214">
        <f>C2797*H2797</f>
        <v/>
      </c>
      <c r="J2797" s="29" t="n"/>
      <c r="K2797" s="96" t="n"/>
      <c r="L2797" s="97" t="n"/>
      <c r="M2797" s="97" t="n"/>
      <c r="N2797" s="98" t="inlineStr">
        <is>
          <t>27×105</t>
        </is>
      </c>
      <c r="O2797" s="99">
        <f>F2797</f>
        <v/>
      </c>
      <c r="P2797" s="99">
        <f>SUM(I2797)</f>
        <v/>
      </c>
      <c r="Q2797" s="117" t="n"/>
      <c r="R2797" s="118" t="n"/>
      <c r="S2797" s="118" t="n"/>
      <c r="T2797" s="119" t="n"/>
      <c r="U2797" s="120" t="n"/>
      <c r="V2797" s="120" t="n"/>
      <c r="W2797" s="121" t="n"/>
      <c r="X2797" s="122" t="n"/>
      <c r="Y2797" s="122" t="n"/>
      <c r="Z2797" s="143" t="n"/>
      <c r="AA2797" s="140" t="n"/>
      <c r="AB2797" s="140" t="n"/>
      <c r="AC2797" s="144" t="n"/>
      <c r="AD2797" s="142" t="n"/>
      <c r="AE2797" s="142" t="n"/>
    </row>
    <row r="2798" ht="15" customHeight="1" thickBot="1">
      <c r="B2798" s="88" t="inlineStr">
        <is>
          <t>22MUE18-L</t>
        </is>
      </c>
      <c r="C2798" s="89">
        <f>SUMIF(数量表!D:H,B2798,数量表!H:H)</f>
        <v/>
      </c>
      <c r="D2798" s="89" t="n">
        <v>27</v>
      </c>
      <c r="E2798" s="89" t="n">
        <v>105</v>
      </c>
      <c r="F2798" s="90" t="n">
        <v>646</v>
      </c>
      <c r="G2798" s="89" t="n"/>
      <c r="H2798" s="91" t="n">
        <v>1</v>
      </c>
      <c r="I2798" s="213">
        <f>C2798*H2798</f>
        <v/>
      </c>
      <c r="J2798" s="29" t="n"/>
      <c r="K2798" s="96" t="n"/>
      <c r="L2798" s="97" t="n"/>
      <c r="M2798" s="97" t="n"/>
      <c r="N2798" s="98" t="inlineStr">
        <is>
          <t>27×105</t>
        </is>
      </c>
      <c r="O2798" s="99">
        <f>F2798</f>
        <v/>
      </c>
      <c r="P2798" s="99">
        <f>SUM(I2798)</f>
        <v/>
      </c>
      <c r="Q2798" s="117" t="n"/>
      <c r="R2798" s="118" t="n"/>
      <c r="S2798" s="118" t="n"/>
      <c r="T2798" s="119" t="n"/>
      <c r="U2798" s="120" t="n"/>
      <c r="V2798" s="120" t="n"/>
      <c r="W2798" s="121" t="n"/>
      <c r="X2798" s="122" t="n"/>
      <c r="Y2798" s="122" t="n"/>
      <c r="Z2798" s="143" t="n"/>
      <c r="AA2798" s="140" t="n"/>
      <c r="AB2798" s="140" t="n"/>
      <c r="AC2798" s="144" t="n"/>
      <c r="AD2798" s="142" t="n"/>
      <c r="AE2798" s="142" t="n"/>
    </row>
    <row r="2799">
      <c r="B2799" s="79" t="inlineStr">
        <is>
          <t>22MUE18-R</t>
        </is>
      </c>
      <c r="C2799" s="80">
        <f>SUMIF(数量表!D:H,B2799,数量表!H:H)</f>
        <v/>
      </c>
      <c r="D2799" s="80" t="n">
        <v>27</v>
      </c>
      <c r="E2799" s="80" t="n">
        <v>105</v>
      </c>
      <c r="F2799" s="81" t="n">
        <v>541</v>
      </c>
      <c r="G2799" s="80" t="n"/>
      <c r="H2799" s="82" t="n">
        <v>1</v>
      </c>
      <c r="I2799" s="212">
        <f>C2799*H2799</f>
        <v/>
      </c>
      <c r="J2799" s="29" t="n"/>
      <c r="K2799" s="96" t="n"/>
      <c r="L2799" s="97" t="n"/>
      <c r="M2799" s="97" t="n"/>
      <c r="N2799" s="98" t="inlineStr">
        <is>
          <t>27×105</t>
        </is>
      </c>
      <c r="O2799" s="99">
        <f>F2799</f>
        <v/>
      </c>
      <c r="P2799" s="99">
        <f>SUM(I2799)</f>
        <v/>
      </c>
      <c r="Q2799" s="117" t="n"/>
      <c r="R2799" s="118" t="n"/>
      <c r="S2799" s="118" t="n"/>
      <c r="T2799" s="119" t="n"/>
      <c r="U2799" s="120" t="n"/>
      <c r="V2799" s="120" t="n"/>
      <c r="W2799" s="121" t="n"/>
      <c r="X2799" s="122" t="n"/>
      <c r="Y2799" s="122" t="n"/>
      <c r="Z2799" s="143" t="n"/>
      <c r="AA2799" s="140" t="n"/>
      <c r="AB2799" s="140" t="n"/>
      <c r="AC2799" s="144" t="n"/>
      <c r="AD2799" s="142" t="n"/>
      <c r="AE2799" s="142" t="n"/>
    </row>
    <row r="2800">
      <c r="B2800" s="85" t="inlineStr">
        <is>
          <t>22MUE18-R</t>
        </is>
      </c>
      <c r="C2800">
        <f>SUMIF(数量表!D:H,B2800,数量表!H:H)</f>
        <v/>
      </c>
      <c r="D2800" t="n">
        <v>27</v>
      </c>
      <c r="E2800" t="n">
        <v>105</v>
      </c>
      <c r="F2800" s="86" t="n">
        <v>800</v>
      </c>
      <c r="H2800" s="87" t="n">
        <v>1</v>
      </c>
      <c r="I2800" s="214">
        <f>C2800*H2800</f>
        <v/>
      </c>
      <c r="J2800" s="29" t="n"/>
      <c r="K2800" s="96" t="n"/>
      <c r="L2800" s="97" t="n"/>
      <c r="M2800" s="97" t="n"/>
      <c r="N2800" s="98" t="inlineStr">
        <is>
          <t>27×105</t>
        </is>
      </c>
      <c r="O2800" s="99">
        <f>F2800</f>
        <v/>
      </c>
      <c r="P2800" s="99">
        <f>SUM(I2800)</f>
        <v/>
      </c>
      <c r="Q2800" s="117" t="n"/>
      <c r="R2800" s="118" t="n"/>
      <c r="S2800" s="118" t="n"/>
      <c r="T2800" s="119" t="n"/>
      <c r="U2800" s="120" t="n"/>
      <c r="V2800" s="120" t="n"/>
      <c r="W2800" s="121" t="n"/>
      <c r="X2800" s="122" t="n"/>
      <c r="Y2800" s="122" t="n"/>
      <c r="Z2800" s="143" t="n"/>
      <c r="AA2800" s="140" t="n"/>
      <c r="AB2800" s="140" t="n"/>
      <c r="AC2800" s="144" t="n"/>
      <c r="AD2800" s="142" t="n"/>
      <c r="AE2800" s="142" t="n"/>
    </row>
    <row r="2801">
      <c r="B2801" s="85" t="inlineStr">
        <is>
          <t>22MUE18-R</t>
        </is>
      </c>
      <c r="C2801">
        <f>SUMIF(数量表!D:H,B2801,数量表!H:H)</f>
        <v/>
      </c>
      <c r="D2801" t="n">
        <v>27</v>
      </c>
      <c r="E2801" t="n">
        <v>105</v>
      </c>
      <c r="F2801" s="86" t="n">
        <v>1855</v>
      </c>
      <c r="H2801" s="87" t="n">
        <v>2</v>
      </c>
      <c r="I2801" s="214">
        <f>C2801*H2801</f>
        <v/>
      </c>
      <c r="J2801" s="29" t="n"/>
      <c r="K2801" s="96" t="n"/>
      <c r="L2801" s="97" t="n"/>
      <c r="M2801" s="97" t="n"/>
      <c r="N2801" s="98" t="inlineStr">
        <is>
          <t>27×105</t>
        </is>
      </c>
      <c r="O2801" s="99">
        <f>F2801</f>
        <v/>
      </c>
      <c r="P2801" s="99">
        <f>SUM(I2801)</f>
        <v/>
      </c>
      <c r="Q2801" s="117" t="n"/>
      <c r="R2801" s="118" t="n"/>
      <c r="S2801" s="118" t="n"/>
      <c r="T2801" s="119" t="n"/>
      <c r="U2801" s="120" t="n"/>
      <c r="V2801" s="120" t="n"/>
      <c r="W2801" s="121" t="n"/>
      <c r="X2801" s="122" t="n"/>
      <c r="Y2801" s="122" t="n"/>
      <c r="Z2801" s="143" t="n"/>
      <c r="AA2801" s="140" t="n"/>
      <c r="AB2801" s="140" t="n"/>
      <c r="AC2801" s="144" t="n"/>
      <c r="AD2801" s="142" t="n"/>
      <c r="AE2801" s="142" t="n"/>
    </row>
    <row r="2802" ht="15" customHeight="1" thickBot="1">
      <c r="B2802" s="88" t="inlineStr">
        <is>
          <t>22MUE18-R</t>
        </is>
      </c>
      <c r="C2802" s="89">
        <f>SUMIF(数量表!D:H,B2802,数量表!H:H)</f>
        <v/>
      </c>
      <c r="D2802" s="89" t="n">
        <v>27</v>
      </c>
      <c r="E2802" s="89" t="n">
        <v>105</v>
      </c>
      <c r="F2802" s="90" t="n">
        <v>646</v>
      </c>
      <c r="G2802" s="89" t="n"/>
      <c r="H2802" s="91" t="n">
        <v>1</v>
      </c>
      <c r="I2802" s="213">
        <f>C2802*H2802</f>
        <v/>
      </c>
      <c r="J2802" s="29" t="n"/>
      <c r="K2802" s="96" t="n"/>
      <c r="L2802" s="97" t="n"/>
      <c r="M2802" s="97" t="n"/>
      <c r="N2802" s="98" t="inlineStr">
        <is>
          <t>27×105</t>
        </is>
      </c>
      <c r="O2802" s="99">
        <f>F2802</f>
        <v/>
      </c>
      <c r="P2802" s="99">
        <f>SUM(I2802)</f>
        <v/>
      </c>
      <c r="Q2802" s="117" t="n"/>
      <c r="R2802" s="118" t="n"/>
      <c r="S2802" s="118" t="n"/>
      <c r="T2802" s="119" t="n"/>
      <c r="U2802" s="120" t="n"/>
      <c r="V2802" s="120" t="n"/>
      <c r="W2802" s="121" t="n"/>
      <c r="X2802" s="122" t="n"/>
      <c r="Y2802" s="122" t="n"/>
      <c r="Z2802" s="143" t="n"/>
      <c r="AA2802" s="140" t="n"/>
      <c r="AB2802" s="140" t="n"/>
      <c r="AC2802" s="144" t="n"/>
      <c r="AD2802" s="142" t="n"/>
      <c r="AE2802" s="142" t="n"/>
    </row>
    <row r="2803">
      <c r="B2803" s="79" t="inlineStr">
        <is>
          <t>22MUE18L-L</t>
        </is>
      </c>
      <c r="C2803" s="80">
        <f>SUMIF(数量表!D:H,B2803,数量表!H:H)</f>
        <v/>
      </c>
      <c r="D2803" s="80" t="n">
        <v>27</v>
      </c>
      <c r="E2803" s="80" t="n">
        <v>105</v>
      </c>
      <c r="F2803" s="81" t="n">
        <v>541</v>
      </c>
      <c r="G2803" s="80" t="n"/>
      <c r="H2803" s="82" t="n">
        <v>1</v>
      </c>
      <c r="I2803" s="212">
        <f>C2803*H2803</f>
        <v/>
      </c>
      <c r="J2803" s="29" t="n"/>
      <c r="K2803" s="96" t="n"/>
      <c r="L2803" s="97" t="n"/>
      <c r="M2803" s="97" t="n"/>
      <c r="N2803" s="98" t="inlineStr">
        <is>
          <t>27×105</t>
        </is>
      </c>
      <c r="O2803" s="99">
        <f>F2803</f>
        <v/>
      </c>
      <c r="P2803" s="99">
        <f>SUM(I2803)</f>
        <v/>
      </c>
      <c r="Q2803" s="117" t="n"/>
      <c r="R2803" s="118" t="n"/>
      <c r="S2803" s="118" t="n"/>
      <c r="T2803" s="119" t="n"/>
      <c r="U2803" s="120" t="n"/>
      <c r="V2803" s="120" t="n"/>
      <c r="W2803" s="121" t="n"/>
      <c r="X2803" s="122" t="n"/>
      <c r="Y2803" s="122" t="n"/>
      <c r="Z2803" s="143" t="n"/>
      <c r="AA2803" s="140" t="n"/>
      <c r="AB2803" s="140" t="n"/>
      <c r="AC2803" s="144" t="n"/>
      <c r="AD2803" s="142" t="n"/>
      <c r="AE2803" s="142" t="n"/>
    </row>
    <row r="2804">
      <c r="B2804" s="85" t="inlineStr">
        <is>
          <t>22MUE18L-L</t>
        </is>
      </c>
      <c r="C2804">
        <f>SUMIF(数量表!D:H,B2804,数量表!H:H)</f>
        <v/>
      </c>
      <c r="D2804" t="n">
        <v>27</v>
      </c>
      <c r="E2804" t="n">
        <v>105</v>
      </c>
      <c r="F2804" s="86" t="n">
        <v>760</v>
      </c>
      <c r="H2804" s="87" t="n">
        <v>1</v>
      </c>
      <c r="I2804" s="214">
        <f>C2804*H2804</f>
        <v/>
      </c>
      <c r="J2804" s="29" t="n"/>
      <c r="K2804" s="96" t="n"/>
      <c r="L2804" s="97" t="n"/>
      <c r="M2804" s="97" t="n"/>
      <c r="N2804" s="98" t="inlineStr">
        <is>
          <t>27×105</t>
        </is>
      </c>
      <c r="O2804" s="99">
        <f>F2804</f>
        <v/>
      </c>
      <c r="P2804" s="99">
        <f>SUM(I2804)</f>
        <v/>
      </c>
      <c r="Q2804" s="117" t="n"/>
      <c r="R2804" s="118" t="n"/>
      <c r="S2804" s="118" t="n"/>
      <c r="T2804" s="119" t="n"/>
      <c r="U2804" s="120" t="n"/>
      <c r="V2804" s="120" t="n"/>
      <c r="W2804" s="121" t="n"/>
      <c r="X2804" s="122" t="n"/>
      <c r="Y2804" s="122" t="n"/>
      <c r="Z2804" s="143" t="n"/>
      <c r="AA2804" s="140" t="n"/>
      <c r="AB2804" s="140" t="n"/>
      <c r="AC2804" s="144" t="n"/>
      <c r="AD2804" s="142" t="n"/>
      <c r="AE2804" s="142" t="n"/>
    </row>
    <row r="2805">
      <c r="B2805" s="85" t="inlineStr">
        <is>
          <t>22MUE18L-L</t>
        </is>
      </c>
      <c r="C2805">
        <f>SUMIF(数量表!D:H,B2805,数量表!H:H)</f>
        <v/>
      </c>
      <c r="D2805" t="n">
        <v>27</v>
      </c>
      <c r="E2805" t="n">
        <v>105</v>
      </c>
      <c r="F2805" s="86" t="n">
        <v>1855</v>
      </c>
      <c r="H2805" s="87" t="n">
        <v>2</v>
      </c>
      <c r="I2805" s="214">
        <f>C2805*H2805</f>
        <v/>
      </c>
      <c r="J2805" s="29" t="n"/>
      <c r="K2805" s="96" t="n"/>
      <c r="L2805" s="97" t="n"/>
      <c r="M2805" s="97" t="n"/>
      <c r="N2805" s="98" t="inlineStr">
        <is>
          <t>27×105</t>
        </is>
      </c>
      <c r="O2805" s="99">
        <f>F2805</f>
        <v/>
      </c>
      <c r="P2805" s="99">
        <f>SUM(I2805)</f>
        <v/>
      </c>
      <c r="Q2805" s="117" t="n"/>
      <c r="R2805" s="118" t="n"/>
      <c r="S2805" s="118" t="n"/>
      <c r="T2805" s="119" t="n"/>
      <c r="U2805" s="120" t="n"/>
      <c r="V2805" s="120" t="n"/>
      <c r="W2805" s="121" t="n"/>
      <c r="X2805" s="122" t="n"/>
      <c r="Y2805" s="122" t="n"/>
      <c r="Z2805" s="143" t="n"/>
      <c r="AA2805" s="140" t="n"/>
      <c r="AB2805" s="140" t="n"/>
      <c r="AC2805" s="144" t="n"/>
      <c r="AD2805" s="142" t="n"/>
      <c r="AE2805" s="142" t="n"/>
    </row>
    <row r="2806">
      <c r="B2806" s="85" t="inlineStr">
        <is>
          <t>22MUE18L-L</t>
        </is>
      </c>
      <c r="C2806">
        <f>SUMIF(数量表!D:H,B2806,数量表!H:H)</f>
        <v/>
      </c>
      <c r="D2806" t="n">
        <v>27</v>
      </c>
      <c r="E2806" t="n">
        <v>105</v>
      </c>
      <c r="F2806" s="86" t="n">
        <v>2423</v>
      </c>
      <c r="H2806" s="87" t="n">
        <v>1</v>
      </c>
      <c r="I2806" s="214">
        <f>C2806*H2806</f>
        <v/>
      </c>
      <c r="J2806" s="29" t="n"/>
      <c r="K2806" s="96" t="n"/>
      <c r="L2806" s="97" t="n"/>
      <c r="M2806" s="97" t="n"/>
      <c r="N2806" s="98" t="inlineStr">
        <is>
          <t>27×105</t>
        </is>
      </c>
      <c r="O2806" s="99">
        <f>F2806</f>
        <v/>
      </c>
      <c r="P2806" s="99">
        <f>SUM(I2806)</f>
        <v/>
      </c>
      <c r="Q2806" s="117" t="n"/>
      <c r="R2806" s="118" t="n"/>
      <c r="S2806" s="118" t="n"/>
      <c r="T2806" s="119" t="n"/>
      <c r="U2806" s="120" t="n"/>
      <c r="V2806" s="120" t="n"/>
      <c r="W2806" s="121" t="n"/>
      <c r="X2806" s="122" t="n"/>
      <c r="Y2806" s="122" t="n"/>
      <c r="Z2806" s="143" t="n"/>
      <c r="AA2806" s="140" t="n"/>
      <c r="AB2806" s="140" t="n"/>
      <c r="AC2806" s="144" t="n"/>
      <c r="AD2806" s="142" t="n"/>
      <c r="AE2806" s="142" t="n"/>
    </row>
    <row r="2807" ht="15" customHeight="1" thickBot="1">
      <c r="B2807" s="88" t="inlineStr">
        <is>
          <t>22MUE18L-L</t>
        </is>
      </c>
      <c r="C2807" s="89">
        <f>SUMIF(数量表!D:H,B2807,数量表!H:H)</f>
        <v/>
      </c>
      <c r="D2807" s="89" t="n">
        <v>27</v>
      </c>
      <c r="E2807" s="89" t="n">
        <v>105</v>
      </c>
      <c r="F2807" s="90" t="n">
        <v>646</v>
      </c>
      <c r="G2807" s="89" t="n"/>
      <c r="H2807" s="91" t="n">
        <v>1</v>
      </c>
      <c r="I2807" s="213">
        <f>C2807*H2807</f>
        <v/>
      </c>
      <c r="J2807" s="29" t="n"/>
      <c r="K2807" s="96" t="n"/>
      <c r="L2807" s="97" t="n"/>
      <c r="M2807" s="97" t="n"/>
      <c r="N2807" s="98" t="inlineStr">
        <is>
          <t>27×105</t>
        </is>
      </c>
      <c r="O2807" s="99">
        <f>F2807</f>
        <v/>
      </c>
      <c r="P2807" s="99">
        <f>SUM(I2807)</f>
        <v/>
      </c>
      <c r="Q2807" s="117" t="n"/>
      <c r="R2807" s="118" t="n"/>
      <c r="S2807" s="118" t="n"/>
      <c r="T2807" s="119" t="n"/>
      <c r="U2807" s="120" t="n"/>
      <c r="V2807" s="120" t="n"/>
      <c r="W2807" s="121" t="n"/>
      <c r="X2807" s="122" t="n"/>
      <c r="Y2807" s="122" t="n"/>
      <c r="Z2807" s="143" t="n"/>
      <c r="AA2807" s="140" t="n"/>
      <c r="AB2807" s="140" t="n"/>
      <c r="AC2807" s="144" t="n"/>
      <c r="AD2807" s="142" t="n"/>
      <c r="AE2807" s="142" t="n"/>
    </row>
    <row r="2808">
      <c r="B2808" s="79" t="inlineStr">
        <is>
          <t>22MUE18R-R</t>
        </is>
      </c>
      <c r="C2808" s="80">
        <f>SUMIF(数量表!D:H,B2808,数量表!H:H)</f>
        <v/>
      </c>
      <c r="D2808" s="80" t="n">
        <v>27</v>
      </c>
      <c r="E2808" s="80" t="n">
        <v>105</v>
      </c>
      <c r="F2808" s="81" t="n">
        <v>541</v>
      </c>
      <c r="G2808" s="80" t="n"/>
      <c r="H2808" s="82" t="n">
        <v>1</v>
      </c>
      <c r="I2808" s="212">
        <f>C2808*H2808</f>
        <v/>
      </c>
      <c r="J2808" s="29" t="n"/>
      <c r="K2808" s="96" t="n"/>
      <c r="L2808" s="97" t="n"/>
      <c r="M2808" s="97" t="n"/>
      <c r="N2808" s="98" t="inlineStr">
        <is>
          <t>27×105</t>
        </is>
      </c>
      <c r="O2808" s="99">
        <f>F2808</f>
        <v/>
      </c>
      <c r="P2808" s="99">
        <f>SUM(I2808)</f>
        <v/>
      </c>
      <c r="Q2808" s="117" t="n"/>
      <c r="R2808" s="118" t="n"/>
      <c r="S2808" s="118" t="n"/>
      <c r="T2808" s="119" t="n"/>
      <c r="U2808" s="120" t="n"/>
      <c r="V2808" s="120" t="n"/>
      <c r="W2808" s="121" t="n"/>
      <c r="X2808" s="122" t="n"/>
      <c r="Y2808" s="122" t="n"/>
      <c r="Z2808" s="143" t="n"/>
      <c r="AA2808" s="140" t="n"/>
      <c r="AB2808" s="140" t="n"/>
      <c r="AC2808" s="144" t="n"/>
      <c r="AD2808" s="142" t="n"/>
      <c r="AE2808" s="142" t="n"/>
    </row>
    <row r="2809">
      <c r="B2809" s="85" t="inlineStr">
        <is>
          <t>22MUE18R-R</t>
        </is>
      </c>
      <c r="C2809">
        <f>SUMIF(数量表!D:H,B2809,数量表!H:H)</f>
        <v/>
      </c>
      <c r="D2809" t="n">
        <v>27</v>
      </c>
      <c r="E2809" t="n">
        <v>105</v>
      </c>
      <c r="F2809" s="86" t="n">
        <v>760</v>
      </c>
      <c r="H2809" s="87" t="n">
        <v>1</v>
      </c>
      <c r="I2809" s="214">
        <f>C2809*H2809</f>
        <v/>
      </c>
      <c r="J2809" s="29" t="n"/>
      <c r="K2809" s="96" t="n"/>
      <c r="L2809" s="97" t="n"/>
      <c r="M2809" s="97" t="n"/>
      <c r="N2809" s="98" t="inlineStr">
        <is>
          <t>27×105</t>
        </is>
      </c>
      <c r="O2809" s="99">
        <f>F2809</f>
        <v/>
      </c>
      <c r="P2809" s="99">
        <f>SUM(I2809)</f>
        <v/>
      </c>
      <c r="Q2809" s="117" t="n"/>
      <c r="R2809" s="118" t="n"/>
      <c r="S2809" s="118" t="n"/>
      <c r="T2809" s="119" t="n"/>
      <c r="U2809" s="120" t="n"/>
      <c r="V2809" s="120" t="n"/>
      <c r="W2809" s="121" t="n"/>
      <c r="X2809" s="122" t="n"/>
      <c r="Y2809" s="122" t="n"/>
      <c r="Z2809" s="143" t="n"/>
      <c r="AA2809" s="140" t="n"/>
      <c r="AB2809" s="140" t="n"/>
      <c r="AC2809" s="144" t="n"/>
      <c r="AD2809" s="142" t="n"/>
      <c r="AE2809" s="142" t="n"/>
    </row>
    <row r="2810">
      <c r="B2810" s="85" t="inlineStr">
        <is>
          <t>22MUE18R-R</t>
        </is>
      </c>
      <c r="C2810">
        <f>SUMIF(数量表!D:H,B2810,数量表!H:H)</f>
        <v/>
      </c>
      <c r="D2810" t="n">
        <v>27</v>
      </c>
      <c r="E2810" t="n">
        <v>105</v>
      </c>
      <c r="F2810" s="86" t="n">
        <v>1855</v>
      </c>
      <c r="H2810" s="87" t="n">
        <v>2</v>
      </c>
      <c r="I2810" s="214">
        <f>C2810*H2810</f>
        <v/>
      </c>
      <c r="J2810" s="29" t="n"/>
      <c r="K2810" s="96" t="n"/>
      <c r="L2810" s="97" t="n"/>
      <c r="M2810" s="97" t="n"/>
      <c r="N2810" s="98" t="inlineStr">
        <is>
          <t>27×105</t>
        </is>
      </c>
      <c r="O2810" s="99">
        <f>F2810</f>
        <v/>
      </c>
      <c r="P2810" s="99">
        <f>SUM(I2810)</f>
        <v/>
      </c>
      <c r="Q2810" s="117" t="n"/>
      <c r="R2810" s="118" t="n"/>
      <c r="S2810" s="118" t="n"/>
      <c r="T2810" s="119" t="n"/>
      <c r="U2810" s="120" t="n"/>
      <c r="V2810" s="120" t="n"/>
      <c r="W2810" s="121" t="n"/>
      <c r="X2810" s="122" t="n"/>
      <c r="Y2810" s="122" t="n"/>
      <c r="Z2810" s="143" t="n"/>
      <c r="AA2810" s="140" t="n"/>
      <c r="AB2810" s="140" t="n"/>
      <c r="AC2810" s="144" t="n"/>
      <c r="AD2810" s="142" t="n"/>
      <c r="AE2810" s="142" t="n"/>
    </row>
    <row r="2811">
      <c r="B2811" s="85" t="inlineStr">
        <is>
          <t>22MUE18R-R</t>
        </is>
      </c>
      <c r="C2811">
        <f>SUMIF(数量表!D:H,B2811,数量表!H:H)</f>
        <v/>
      </c>
      <c r="D2811" t="n">
        <v>27</v>
      </c>
      <c r="E2811" t="n">
        <v>105</v>
      </c>
      <c r="F2811" s="86" t="n">
        <v>2423</v>
      </c>
      <c r="H2811" s="87" t="n">
        <v>1</v>
      </c>
      <c r="I2811" s="214">
        <f>C2811*H2811</f>
        <v/>
      </c>
      <c r="J2811" s="29" t="n"/>
      <c r="K2811" s="96" t="n"/>
      <c r="L2811" s="97" t="n"/>
      <c r="M2811" s="97" t="n"/>
      <c r="N2811" s="98" t="inlineStr">
        <is>
          <t>27×105</t>
        </is>
      </c>
      <c r="O2811" s="99">
        <f>F2811</f>
        <v/>
      </c>
      <c r="P2811" s="99">
        <f>SUM(I2811)</f>
        <v/>
      </c>
      <c r="Q2811" s="117" t="n"/>
      <c r="R2811" s="118" t="n"/>
      <c r="S2811" s="118" t="n"/>
      <c r="T2811" s="119" t="n"/>
      <c r="U2811" s="120" t="n"/>
      <c r="V2811" s="120" t="n"/>
      <c r="W2811" s="121" t="n"/>
      <c r="X2811" s="122" t="n"/>
      <c r="Y2811" s="122" t="n"/>
      <c r="Z2811" s="143" t="n"/>
      <c r="AA2811" s="140" t="n"/>
      <c r="AB2811" s="140" t="n"/>
      <c r="AC2811" s="144" t="n"/>
      <c r="AD2811" s="142" t="n"/>
      <c r="AE2811" s="142" t="n"/>
    </row>
    <row r="2812" ht="15" customHeight="1" thickBot="1">
      <c r="B2812" s="88" t="inlineStr">
        <is>
          <t>22MUE18R-R</t>
        </is>
      </c>
      <c r="C2812" s="89">
        <f>SUMIF(数量表!D:H,B2812,数量表!H:H)</f>
        <v/>
      </c>
      <c r="D2812" s="89" t="n">
        <v>27</v>
      </c>
      <c r="E2812" s="89" t="n">
        <v>105</v>
      </c>
      <c r="F2812" s="90" t="n">
        <v>646</v>
      </c>
      <c r="G2812" s="89" t="n"/>
      <c r="H2812" s="91" t="n">
        <v>1</v>
      </c>
      <c r="I2812" s="213">
        <f>C2812*H2812</f>
        <v/>
      </c>
      <c r="J2812" s="29" t="n"/>
      <c r="K2812" s="96" t="n"/>
      <c r="L2812" s="97" t="n"/>
      <c r="M2812" s="97" t="n"/>
      <c r="N2812" s="98" t="inlineStr">
        <is>
          <t>27×105</t>
        </is>
      </c>
      <c r="O2812" s="99">
        <f>F2812</f>
        <v/>
      </c>
      <c r="P2812" s="99">
        <f>SUM(I2812)</f>
        <v/>
      </c>
      <c r="Q2812" s="117" t="n"/>
      <c r="R2812" s="118" t="n"/>
      <c r="S2812" s="118" t="n"/>
      <c r="T2812" s="119" t="n"/>
      <c r="U2812" s="120" t="n"/>
      <c r="V2812" s="120" t="n"/>
      <c r="W2812" s="121" t="n"/>
      <c r="X2812" s="122" t="n"/>
      <c r="Y2812" s="122" t="n"/>
      <c r="Z2812" s="143" t="n"/>
      <c r="AA2812" s="140" t="n"/>
      <c r="AB2812" s="140" t="n"/>
      <c r="AC2812" s="144" t="n"/>
      <c r="AD2812" s="142" t="n"/>
      <c r="AE2812" s="142" t="n"/>
    </row>
    <row r="2813">
      <c r="B2813" s="79" t="inlineStr">
        <is>
          <t>45MUE20</t>
        </is>
      </c>
      <c r="C2813" s="80">
        <f>SUMIF(数量表!D:H,B2813,数量表!H:H)</f>
        <v/>
      </c>
      <c r="D2813" s="80" t="n">
        <v>27</v>
      </c>
      <c r="E2813" s="80" t="n">
        <v>105</v>
      </c>
      <c r="F2813" s="81" t="n">
        <v>216</v>
      </c>
      <c r="G2813" s="80" t="n"/>
      <c r="H2813" s="82" t="n">
        <v>1</v>
      </c>
      <c r="I2813" s="212">
        <f>C2813*H2813</f>
        <v/>
      </c>
      <c r="J2813" s="29" t="n"/>
      <c r="K2813" s="96" t="n"/>
      <c r="L2813" s="97" t="n"/>
      <c r="M2813" s="97" t="n"/>
      <c r="N2813" s="98" t="inlineStr">
        <is>
          <t>27×105</t>
        </is>
      </c>
      <c r="O2813" s="99">
        <f>F2813</f>
        <v/>
      </c>
      <c r="P2813" s="99">
        <f>SUM(I2813)</f>
        <v/>
      </c>
      <c r="Q2813" s="117" t="n"/>
      <c r="R2813" s="118" t="n"/>
      <c r="S2813" s="118" t="n"/>
      <c r="T2813" s="119" t="n"/>
      <c r="U2813" s="120" t="n"/>
      <c r="V2813" s="120" t="n"/>
      <c r="W2813" s="121" t="n"/>
      <c r="X2813" s="122" t="n"/>
      <c r="Y2813" s="122" t="n"/>
      <c r="Z2813" s="143" t="n"/>
      <c r="AA2813" s="140" t="n"/>
      <c r="AB2813" s="140" t="n"/>
      <c r="AC2813" s="144" t="n"/>
      <c r="AD2813" s="142" t="n"/>
      <c r="AE2813" s="142" t="n"/>
    </row>
    <row r="2814">
      <c r="B2814" s="85" t="inlineStr">
        <is>
          <t>45MUE20</t>
        </is>
      </c>
      <c r="C2814">
        <f>SUMIF(数量表!D:H,B2814,数量表!H:H)</f>
        <v/>
      </c>
      <c r="D2814" t="n">
        <v>27</v>
      </c>
      <c r="E2814" t="n">
        <v>105</v>
      </c>
      <c r="F2814" s="86" t="n">
        <v>800</v>
      </c>
      <c r="H2814" s="87" t="n">
        <v>1</v>
      </c>
      <c r="I2814" s="214">
        <f>C2814*H2814</f>
        <v/>
      </c>
      <c r="J2814" s="29" t="n"/>
      <c r="K2814" s="96" t="n"/>
      <c r="L2814" s="97" t="n"/>
      <c r="M2814" s="97" t="n"/>
      <c r="N2814" s="98" t="inlineStr">
        <is>
          <t>27×105</t>
        </is>
      </c>
      <c r="O2814" s="99">
        <f>F2814</f>
        <v/>
      </c>
      <c r="P2814" s="99">
        <f>SUM(I2814)</f>
        <v/>
      </c>
      <c r="Q2814" s="117" t="n"/>
      <c r="R2814" s="118" t="n"/>
      <c r="S2814" s="118" t="n"/>
      <c r="T2814" s="119" t="n"/>
      <c r="U2814" s="120" t="n"/>
      <c r="V2814" s="120" t="n"/>
      <c r="W2814" s="121" t="n"/>
      <c r="X2814" s="122" t="n"/>
      <c r="Y2814" s="122" t="n"/>
      <c r="Z2814" s="143" t="n"/>
      <c r="AA2814" s="140" t="n"/>
      <c r="AB2814" s="140" t="n"/>
      <c r="AC2814" s="144" t="n"/>
      <c r="AD2814" s="142" t="n"/>
      <c r="AE2814" s="142" t="n"/>
    </row>
    <row r="2815">
      <c r="B2815" s="85" t="inlineStr">
        <is>
          <t>45MUE20</t>
        </is>
      </c>
      <c r="C2815">
        <f>SUMIF(数量表!D:H,B2815,数量表!H:H)</f>
        <v/>
      </c>
      <c r="D2815" t="n">
        <v>27</v>
      </c>
      <c r="E2815" t="n">
        <v>105</v>
      </c>
      <c r="F2815" s="86" t="n">
        <v>2055</v>
      </c>
      <c r="H2815" s="87" t="n">
        <v>2</v>
      </c>
      <c r="I2815" s="214">
        <f>C2815*H2815</f>
        <v/>
      </c>
      <c r="J2815" s="29" t="n"/>
      <c r="K2815" s="96" t="n"/>
      <c r="L2815" s="97" t="n"/>
      <c r="M2815" s="97" t="n"/>
      <c r="N2815" s="98" t="inlineStr">
        <is>
          <t>27×105</t>
        </is>
      </c>
      <c r="O2815" s="99">
        <f>F2815</f>
        <v/>
      </c>
      <c r="P2815" s="99">
        <f>SUM(I2815)</f>
        <v/>
      </c>
      <c r="Q2815" s="117" t="n"/>
      <c r="R2815" s="118" t="n"/>
      <c r="S2815" s="118" t="n"/>
      <c r="T2815" s="119" t="n"/>
      <c r="U2815" s="120" t="n"/>
      <c r="V2815" s="120" t="n"/>
      <c r="W2815" s="121" t="n"/>
      <c r="X2815" s="122" t="n"/>
      <c r="Y2815" s="122" t="n"/>
      <c r="Z2815" s="143" t="n"/>
      <c r="AA2815" s="140" t="n"/>
      <c r="AB2815" s="140" t="n"/>
      <c r="AC2815" s="144" t="n"/>
      <c r="AD2815" s="142" t="n"/>
      <c r="AE2815" s="142" t="n"/>
    </row>
    <row r="2816" ht="15" customHeight="1" thickBot="1">
      <c r="B2816" s="88" t="inlineStr">
        <is>
          <t>45MUE20</t>
        </is>
      </c>
      <c r="C2816" s="89">
        <f>SUMIF(数量表!D:H,B2816,数量表!H:H)</f>
        <v/>
      </c>
      <c r="D2816" s="89" t="n">
        <v>27</v>
      </c>
      <c r="E2816" s="89" t="n">
        <v>105</v>
      </c>
      <c r="F2816" s="90" t="n">
        <v>646</v>
      </c>
      <c r="G2816" s="89" t="n"/>
      <c r="H2816" s="91" t="n">
        <v>1</v>
      </c>
      <c r="I2816" s="213">
        <f>C2816*H2816</f>
        <v/>
      </c>
      <c r="J2816" s="29" t="n"/>
      <c r="K2816" s="96" t="n"/>
      <c r="L2816" s="97" t="n"/>
      <c r="M2816" s="97" t="n"/>
      <c r="N2816" s="98" t="inlineStr">
        <is>
          <t>27×105</t>
        </is>
      </c>
      <c r="O2816" s="99">
        <f>F2816</f>
        <v/>
      </c>
      <c r="P2816" s="99">
        <f>SUM(I2816)</f>
        <v/>
      </c>
      <c r="Q2816" s="117" t="n"/>
      <c r="R2816" s="118" t="n"/>
      <c r="S2816" s="118" t="n"/>
      <c r="T2816" s="119" t="n"/>
      <c r="U2816" s="120" t="n"/>
      <c r="V2816" s="120" t="n"/>
      <c r="W2816" s="121" t="n"/>
      <c r="X2816" s="122" t="n"/>
      <c r="Y2816" s="122" t="n"/>
      <c r="Z2816" s="143" t="n"/>
      <c r="AA2816" s="140" t="n"/>
      <c r="AB2816" s="140" t="n"/>
      <c r="AC2816" s="144" t="n"/>
      <c r="AD2816" s="142" t="n"/>
      <c r="AE2816" s="142" t="n"/>
    </row>
    <row r="2817">
      <c r="B2817" s="79" t="inlineStr">
        <is>
          <t>45MUE20L</t>
        </is>
      </c>
      <c r="C2817" s="80">
        <f>SUMIF(数量表!D:H,B2817,数量表!H:H)</f>
        <v/>
      </c>
      <c r="D2817" s="80" t="n">
        <v>27</v>
      </c>
      <c r="E2817" s="80" t="n">
        <v>105</v>
      </c>
      <c r="F2817" s="81" t="n">
        <v>216</v>
      </c>
      <c r="G2817" s="80" t="n"/>
      <c r="H2817" s="82" t="n">
        <v>1</v>
      </c>
      <c r="I2817" s="212">
        <f>C2817*H2817</f>
        <v/>
      </c>
      <c r="J2817" s="29" t="n"/>
      <c r="K2817" s="96" t="n"/>
      <c r="L2817" s="97" t="n"/>
      <c r="M2817" s="97" t="n"/>
      <c r="N2817" s="98" t="inlineStr">
        <is>
          <t>27×105</t>
        </is>
      </c>
      <c r="O2817" s="99">
        <f>F2817</f>
        <v/>
      </c>
      <c r="P2817" s="99">
        <f>SUM(I2817)</f>
        <v/>
      </c>
      <c r="Q2817" s="117" t="n"/>
      <c r="R2817" s="118" t="n"/>
      <c r="S2817" s="118" t="n"/>
      <c r="T2817" s="119" t="n"/>
      <c r="U2817" s="120" t="n"/>
      <c r="V2817" s="120" t="n"/>
      <c r="W2817" s="121" t="n"/>
      <c r="X2817" s="122" t="n"/>
      <c r="Y2817" s="122" t="n"/>
      <c r="Z2817" s="143" t="n"/>
      <c r="AA2817" s="140" t="n"/>
      <c r="AB2817" s="140" t="n"/>
      <c r="AC2817" s="144" t="n"/>
      <c r="AD2817" s="142" t="n"/>
      <c r="AE2817" s="142" t="n"/>
    </row>
    <row r="2818">
      <c r="B2818" s="85" t="inlineStr">
        <is>
          <t>45MUE20L</t>
        </is>
      </c>
      <c r="C2818">
        <f>SUMIF(数量表!D:H,B2818,数量表!H:H)</f>
        <v/>
      </c>
      <c r="D2818" t="n">
        <v>27</v>
      </c>
      <c r="E2818" t="n">
        <v>105</v>
      </c>
      <c r="F2818" s="86" t="n">
        <v>760</v>
      </c>
      <c r="H2818" s="87" t="n">
        <v>1</v>
      </c>
      <c r="I2818" s="214">
        <f>C2818*H2818</f>
        <v/>
      </c>
      <c r="J2818" s="29" t="n"/>
      <c r="K2818" s="96" t="n"/>
      <c r="L2818" s="97" t="n"/>
      <c r="M2818" s="97" t="n"/>
      <c r="N2818" s="98" t="inlineStr">
        <is>
          <t>27×105</t>
        </is>
      </c>
      <c r="O2818" s="99">
        <f>F2818</f>
        <v/>
      </c>
      <c r="P2818" s="99">
        <f>SUM(I2818)</f>
        <v/>
      </c>
      <c r="Q2818" s="117" t="n"/>
      <c r="R2818" s="118" t="n"/>
      <c r="S2818" s="118" t="n"/>
      <c r="T2818" s="119" t="n"/>
      <c r="U2818" s="120" t="n"/>
      <c r="V2818" s="120" t="n"/>
      <c r="W2818" s="121" t="n"/>
      <c r="X2818" s="122" t="n"/>
      <c r="Y2818" s="122" t="n"/>
      <c r="Z2818" s="143" t="n"/>
      <c r="AA2818" s="140" t="n"/>
      <c r="AB2818" s="140" t="n"/>
      <c r="AC2818" s="144" t="n"/>
      <c r="AD2818" s="142" t="n"/>
      <c r="AE2818" s="142" t="n"/>
    </row>
    <row r="2819">
      <c r="B2819" s="85" t="inlineStr">
        <is>
          <t>45MUE20L</t>
        </is>
      </c>
      <c r="C2819">
        <f>SUMIF(数量表!D:H,B2819,数量表!H:H)</f>
        <v/>
      </c>
      <c r="D2819" t="n">
        <v>27</v>
      </c>
      <c r="E2819" t="n">
        <v>105</v>
      </c>
      <c r="F2819" s="86" t="n">
        <v>2055</v>
      </c>
      <c r="H2819" s="87" t="n">
        <v>2</v>
      </c>
      <c r="I2819" s="214">
        <f>C2819*H2819</f>
        <v/>
      </c>
      <c r="J2819" s="29" t="n"/>
      <c r="K2819" s="96" t="n"/>
      <c r="L2819" s="97" t="n"/>
      <c r="M2819" s="97" t="n"/>
      <c r="N2819" s="98" t="inlineStr">
        <is>
          <t>27×105</t>
        </is>
      </c>
      <c r="O2819" s="99">
        <f>F2819</f>
        <v/>
      </c>
      <c r="P2819" s="99">
        <f>SUM(I2819)</f>
        <v/>
      </c>
      <c r="Q2819" s="117" t="n"/>
      <c r="R2819" s="118" t="n"/>
      <c r="S2819" s="118" t="n"/>
      <c r="T2819" s="119" t="n"/>
      <c r="U2819" s="120" t="n"/>
      <c r="V2819" s="120" t="n"/>
      <c r="W2819" s="121" t="n"/>
      <c r="X2819" s="122" t="n"/>
      <c r="Y2819" s="122" t="n"/>
      <c r="Z2819" s="143" t="n"/>
      <c r="AA2819" s="140" t="n"/>
      <c r="AB2819" s="140" t="n"/>
      <c r="AC2819" s="144" t="n"/>
      <c r="AD2819" s="142" t="n"/>
      <c r="AE2819" s="142" t="n"/>
    </row>
    <row r="2820">
      <c r="B2820" s="85" t="inlineStr">
        <is>
          <t>45MUE20L</t>
        </is>
      </c>
      <c r="C2820">
        <f>SUMIF(数量表!D:H,B2820,数量表!H:H)</f>
        <v/>
      </c>
      <c r="D2820" t="n">
        <v>27</v>
      </c>
      <c r="E2820" t="n">
        <v>105</v>
      </c>
      <c r="F2820" s="86" t="n">
        <v>2298</v>
      </c>
      <c r="H2820" s="87" t="n">
        <v>1</v>
      </c>
      <c r="I2820" s="214">
        <f>C2820*H2820</f>
        <v/>
      </c>
      <c r="J2820" s="29" t="n"/>
      <c r="K2820" s="96" t="n"/>
      <c r="L2820" s="97" t="n"/>
      <c r="M2820" s="97" t="n"/>
      <c r="N2820" s="98" t="inlineStr">
        <is>
          <t>27×105</t>
        </is>
      </c>
      <c r="O2820" s="99">
        <f>F2820</f>
        <v/>
      </c>
      <c r="P2820" s="99">
        <f>SUM(I2820)</f>
        <v/>
      </c>
      <c r="Q2820" s="117" t="n"/>
      <c r="R2820" s="118" t="n"/>
      <c r="S2820" s="118" t="n"/>
      <c r="T2820" s="119" t="n"/>
      <c r="U2820" s="120" t="n"/>
      <c r="V2820" s="120" t="n"/>
      <c r="W2820" s="121" t="n"/>
      <c r="X2820" s="122" t="n"/>
      <c r="Y2820" s="122" t="n"/>
      <c r="Z2820" s="143" t="n"/>
      <c r="AA2820" s="140" t="n"/>
      <c r="AB2820" s="140" t="n"/>
      <c r="AC2820" s="144" t="n"/>
      <c r="AD2820" s="142" t="n"/>
      <c r="AE2820" s="142" t="n"/>
    </row>
    <row r="2821" ht="15" customHeight="1" thickBot="1">
      <c r="B2821" s="88" t="inlineStr">
        <is>
          <t>45MUE20L</t>
        </is>
      </c>
      <c r="C2821" s="89">
        <f>SUMIF(数量表!D:H,B2821,数量表!H:H)</f>
        <v/>
      </c>
      <c r="D2821" s="89" t="n">
        <v>27</v>
      </c>
      <c r="E2821" s="89" t="n">
        <v>105</v>
      </c>
      <c r="F2821" s="90" t="n">
        <v>646</v>
      </c>
      <c r="G2821" s="89" t="n"/>
      <c r="H2821" s="91" t="n">
        <v>1</v>
      </c>
      <c r="I2821" s="213">
        <f>C2821*H2821</f>
        <v/>
      </c>
      <c r="J2821" s="29" t="n"/>
      <c r="K2821" s="96" t="n"/>
      <c r="L2821" s="97" t="n"/>
      <c r="M2821" s="97" t="n"/>
      <c r="N2821" s="98" t="inlineStr">
        <is>
          <t>27×105</t>
        </is>
      </c>
      <c r="O2821" s="99">
        <f>F2821</f>
        <v/>
      </c>
      <c r="P2821" s="99">
        <f>SUM(I2821)</f>
        <v/>
      </c>
      <c r="Q2821" s="117" t="n"/>
      <c r="R2821" s="118" t="n"/>
      <c r="S2821" s="118" t="n"/>
      <c r="T2821" s="119" t="n"/>
      <c r="U2821" s="120" t="n"/>
      <c r="V2821" s="120" t="n"/>
      <c r="W2821" s="121" t="n"/>
      <c r="X2821" s="122" t="n"/>
      <c r="Y2821" s="122" t="n"/>
      <c r="Z2821" s="143" t="n"/>
      <c r="AA2821" s="140" t="n"/>
      <c r="AB2821" s="140" t="n"/>
      <c r="AC2821" s="144" t="n"/>
      <c r="AD2821" s="142" t="n"/>
      <c r="AE2821" s="142" t="n"/>
    </row>
    <row r="2822">
      <c r="B2822" s="79" t="inlineStr">
        <is>
          <t>45MUE20L-L</t>
        </is>
      </c>
      <c r="C2822" s="80">
        <f>SUMIF(数量表!D:H,B2822,数量表!H:H)</f>
        <v/>
      </c>
      <c r="D2822" s="80" t="n">
        <v>27</v>
      </c>
      <c r="E2822" s="80" t="n">
        <v>105</v>
      </c>
      <c r="F2822" s="81" t="n">
        <v>216</v>
      </c>
      <c r="G2822" s="80" t="n"/>
      <c r="H2822" s="82" t="n">
        <v>1</v>
      </c>
      <c r="I2822" s="212">
        <f>C2822*H2822</f>
        <v/>
      </c>
      <c r="J2822" s="29" t="n"/>
      <c r="K2822" s="96" t="n"/>
      <c r="L2822" s="97" t="n"/>
      <c r="M2822" s="97" t="n"/>
      <c r="N2822" s="98" t="inlineStr">
        <is>
          <t>27×105</t>
        </is>
      </c>
      <c r="O2822" s="99">
        <f>F2822</f>
        <v/>
      </c>
      <c r="P2822" s="99">
        <f>SUM(I2822)</f>
        <v/>
      </c>
      <c r="Q2822" s="117" t="n"/>
      <c r="R2822" s="118" t="n"/>
      <c r="S2822" s="118" t="n"/>
      <c r="T2822" s="119" t="n"/>
      <c r="U2822" s="120" t="n"/>
      <c r="V2822" s="120" t="n"/>
      <c r="W2822" s="121" t="n"/>
      <c r="X2822" s="122" t="n"/>
      <c r="Y2822" s="122" t="n"/>
      <c r="Z2822" s="143" t="n"/>
      <c r="AA2822" s="140" t="n"/>
      <c r="AB2822" s="140" t="n"/>
      <c r="AC2822" s="144" t="n"/>
      <c r="AD2822" s="142" t="n"/>
      <c r="AE2822" s="142" t="n"/>
    </row>
    <row r="2823">
      <c r="B2823" s="85" t="inlineStr">
        <is>
          <t>45MUE20L-L</t>
        </is>
      </c>
      <c r="C2823">
        <f>SUMIF(数量表!D:H,B2823,数量表!H:H)</f>
        <v/>
      </c>
      <c r="D2823" t="n">
        <v>27</v>
      </c>
      <c r="E2823" t="n">
        <v>105</v>
      </c>
      <c r="F2823" s="86" t="n">
        <v>760</v>
      </c>
      <c r="H2823" s="87" t="n">
        <v>1</v>
      </c>
      <c r="I2823" s="214">
        <f>C2823*H2823</f>
        <v/>
      </c>
      <c r="J2823" s="29" t="n"/>
      <c r="K2823" s="96" t="n"/>
      <c r="L2823" s="97" t="n"/>
      <c r="M2823" s="97" t="n"/>
      <c r="N2823" s="98" t="inlineStr">
        <is>
          <t>27×105</t>
        </is>
      </c>
      <c r="O2823" s="99">
        <f>F2823</f>
        <v/>
      </c>
      <c r="P2823" s="99">
        <f>SUM(I2823)</f>
        <v/>
      </c>
      <c r="Q2823" s="117" t="n"/>
      <c r="R2823" s="118" t="n"/>
      <c r="S2823" s="118" t="n"/>
      <c r="T2823" s="119" t="n"/>
      <c r="U2823" s="120" t="n"/>
      <c r="V2823" s="120" t="n"/>
      <c r="W2823" s="121" t="n"/>
      <c r="X2823" s="122" t="n"/>
      <c r="Y2823" s="122" t="n"/>
      <c r="Z2823" s="143" t="n"/>
      <c r="AA2823" s="140" t="n"/>
      <c r="AB2823" s="140" t="n"/>
      <c r="AC2823" s="144" t="n"/>
      <c r="AD2823" s="142" t="n"/>
      <c r="AE2823" s="142" t="n"/>
    </row>
    <row r="2824">
      <c r="B2824" s="85" t="inlineStr">
        <is>
          <t>45MUE20L-L</t>
        </is>
      </c>
      <c r="C2824">
        <f>SUMIF(数量表!D:H,B2824,数量表!H:H)</f>
        <v/>
      </c>
      <c r="D2824" t="n">
        <v>27</v>
      </c>
      <c r="E2824" t="n">
        <v>105</v>
      </c>
      <c r="F2824" s="86" t="n">
        <v>2055</v>
      </c>
      <c r="H2824" s="87" t="n">
        <v>2</v>
      </c>
      <c r="I2824" s="214">
        <f>C2824*H2824</f>
        <v/>
      </c>
      <c r="J2824" s="29" t="n"/>
      <c r="K2824" s="96" t="n"/>
      <c r="L2824" s="97" t="n"/>
      <c r="M2824" s="97" t="n"/>
      <c r="N2824" s="98" t="inlineStr">
        <is>
          <t>27×105</t>
        </is>
      </c>
      <c r="O2824" s="99">
        <f>F2824</f>
        <v/>
      </c>
      <c r="P2824" s="99">
        <f>SUM(I2824)</f>
        <v/>
      </c>
      <c r="Q2824" s="117" t="n"/>
      <c r="R2824" s="118" t="n"/>
      <c r="S2824" s="118" t="n"/>
      <c r="T2824" s="119" t="n"/>
      <c r="U2824" s="120" t="n"/>
      <c r="V2824" s="120" t="n"/>
      <c r="W2824" s="121" t="n"/>
      <c r="X2824" s="122" t="n"/>
      <c r="Y2824" s="122" t="n"/>
      <c r="Z2824" s="143" t="n"/>
      <c r="AA2824" s="140" t="n"/>
      <c r="AB2824" s="140" t="n"/>
      <c r="AC2824" s="144" t="n"/>
      <c r="AD2824" s="142" t="n"/>
      <c r="AE2824" s="142" t="n"/>
    </row>
    <row r="2825">
      <c r="B2825" s="85" t="inlineStr">
        <is>
          <t>45MUE20L-L</t>
        </is>
      </c>
      <c r="C2825">
        <f>SUMIF(数量表!D:H,B2825,数量表!H:H)</f>
        <v/>
      </c>
      <c r="D2825" t="n">
        <v>27</v>
      </c>
      <c r="E2825" t="n">
        <v>105</v>
      </c>
      <c r="F2825" s="86" t="n">
        <v>2298</v>
      </c>
      <c r="H2825" s="87" t="n">
        <v>1</v>
      </c>
      <c r="I2825" s="214">
        <f>C2825*H2825</f>
        <v/>
      </c>
      <c r="J2825" s="29" t="n"/>
      <c r="K2825" s="96" t="n"/>
      <c r="L2825" s="97" t="n"/>
      <c r="M2825" s="97" t="n"/>
      <c r="N2825" s="98" t="inlineStr">
        <is>
          <t>27×105</t>
        </is>
      </c>
      <c r="O2825" s="99">
        <f>F2825</f>
        <v/>
      </c>
      <c r="P2825" s="99">
        <f>SUM(I2825)</f>
        <v/>
      </c>
      <c r="Q2825" s="117" t="n"/>
      <c r="R2825" s="118" t="n"/>
      <c r="S2825" s="118" t="n"/>
      <c r="T2825" s="119" t="n"/>
      <c r="U2825" s="120" t="n"/>
      <c r="V2825" s="120" t="n"/>
      <c r="W2825" s="121" t="n"/>
      <c r="X2825" s="122" t="n"/>
      <c r="Y2825" s="122" t="n"/>
      <c r="Z2825" s="143" t="n"/>
      <c r="AA2825" s="140" t="n"/>
      <c r="AB2825" s="140" t="n"/>
      <c r="AC2825" s="144" t="n"/>
      <c r="AD2825" s="142" t="n"/>
      <c r="AE2825" s="142" t="n"/>
    </row>
    <row r="2826" ht="15" customHeight="1" thickBot="1">
      <c r="B2826" s="88" t="inlineStr">
        <is>
          <t>45MUE20L-L</t>
        </is>
      </c>
      <c r="C2826" s="89">
        <f>SUMIF(数量表!D:H,B2826,数量表!H:H)</f>
        <v/>
      </c>
      <c r="D2826" s="89" t="n">
        <v>27</v>
      </c>
      <c r="E2826" s="89" t="n">
        <v>105</v>
      </c>
      <c r="F2826" s="90" t="n">
        <v>646</v>
      </c>
      <c r="G2826" s="89" t="n"/>
      <c r="H2826" s="91" t="n">
        <v>1</v>
      </c>
      <c r="I2826" s="213">
        <f>C2826*H2826</f>
        <v/>
      </c>
      <c r="J2826" s="29" t="n"/>
      <c r="K2826" s="96" t="n"/>
      <c r="L2826" s="97" t="n"/>
      <c r="M2826" s="97" t="n"/>
      <c r="N2826" s="98" t="inlineStr">
        <is>
          <t>27×105</t>
        </is>
      </c>
      <c r="O2826" s="99">
        <f>F2826</f>
        <v/>
      </c>
      <c r="P2826" s="99">
        <f>SUM(I2826)</f>
        <v/>
      </c>
      <c r="Q2826" s="117" t="n"/>
      <c r="R2826" s="118" t="n"/>
      <c r="S2826" s="118" t="n"/>
      <c r="T2826" s="119" t="n"/>
      <c r="U2826" s="120" t="n"/>
      <c r="V2826" s="120" t="n"/>
      <c r="W2826" s="121" t="n"/>
      <c r="X2826" s="122" t="n"/>
      <c r="Y2826" s="122" t="n"/>
      <c r="Z2826" s="143" t="n"/>
      <c r="AA2826" s="140" t="n"/>
      <c r="AB2826" s="140" t="n"/>
      <c r="AC2826" s="144" t="n"/>
      <c r="AD2826" s="142" t="n"/>
      <c r="AE2826" s="142" t="n"/>
    </row>
    <row r="2827">
      <c r="B2827" s="79" t="inlineStr">
        <is>
          <t>45MUE20-L</t>
        </is>
      </c>
      <c r="C2827" s="80">
        <f>SUMIF(数量表!D:H,B2827,数量表!H:H)</f>
        <v/>
      </c>
      <c r="D2827" s="80" t="n">
        <v>27</v>
      </c>
      <c r="E2827" s="80" t="n">
        <v>105</v>
      </c>
      <c r="F2827" s="81" t="n">
        <v>216</v>
      </c>
      <c r="G2827" s="80" t="n"/>
      <c r="H2827" s="82" t="n">
        <v>1</v>
      </c>
      <c r="I2827" s="212">
        <f>C2827*H2827</f>
        <v/>
      </c>
      <c r="J2827" s="29" t="n"/>
      <c r="K2827" s="96" t="n"/>
      <c r="L2827" s="97" t="n"/>
      <c r="M2827" s="97" t="n"/>
      <c r="N2827" s="98" t="inlineStr">
        <is>
          <t>27×105</t>
        </is>
      </c>
      <c r="O2827" s="99">
        <f>F2827</f>
        <v/>
      </c>
      <c r="P2827" s="99">
        <f>SUM(I2827)</f>
        <v/>
      </c>
      <c r="Q2827" s="117" t="n"/>
      <c r="R2827" s="118" t="n"/>
      <c r="S2827" s="118" t="n"/>
      <c r="T2827" s="119" t="n"/>
      <c r="U2827" s="120" t="n"/>
      <c r="V2827" s="120" t="n"/>
      <c r="W2827" s="121" t="n"/>
      <c r="X2827" s="122" t="n"/>
      <c r="Y2827" s="122" t="n"/>
      <c r="Z2827" s="143" t="n"/>
      <c r="AA2827" s="140" t="n"/>
      <c r="AB2827" s="140" t="n"/>
      <c r="AC2827" s="144" t="n"/>
      <c r="AD2827" s="142" t="n"/>
      <c r="AE2827" s="142" t="n"/>
    </row>
    <row r="2828">
      <c r="B2828" s="85" t="inlineStr">
        <is>
          <t>45MUE20-L</t>
        </is>
      </c>
      <c r="C2828">
        <f>SUMIF(数量表!D:H,B2828,数量表!H:H)</f>
        <v/>
      </c>
      <c r="D2828" t="n">
        <v>27</v>
      </c>
      <c r="E2828" t="n">
        <v>105</v>
      </c>
      <c r="F2828" s="86" t="n">
        <v>800</v>
      </c>
      <c r="H2828" s="87" t="n">
        <v>1</v>
      </c>
      <c r="I2828" s="214">
        <f>C2828*H2828</f>
        <v/>
      </c>
      <c r="J2828" s="29" t="n"/>
      <c r="K2828" s="96" t="n"/>
      <c r="L2828" s="97" t="n"/>
      <c r="M2828" s="97" t="n"/>
      <c r="N2828" s="98" t="inlineStr">
        <is>
          <t>27×105</t>
        </is>
      </c>
      <c r="O2828" s="99">
        <f>F2828</f>
        <v/>
      </c>
      <c r="P2828" s="99">
        <f>SUM(I2828)</f>
        <v/>
      </c>
      <c r="Q2828" s="117" t="n"/>
      <c r="R2828" s="118" t="n"/>
      <c r="S2828" s="118" t="n"/>
      <c r="T2828" s="119" t="n"/>
      <c r="U2828" s="120" t="n"/>
      <c r="V2828" s="120" t="n"/>
      <c r="W2828" s="121" t="n"/>
      <c r="X2828" s="122" t="n"/>
      <c r="Y2828" s="122" t="n"/>
      <c r="Z2828" s="143" t="n"/>
      <c r="AA2828" s="140" t="n"/>
      <c r="AB2828" s="140" t="n"/>
      <c r="AC2828" s="144" t="n"/>
      <c r="AD2828" s="142" t="n"/>
      <c r="AE2828" s="142" t="n"/>
    </row>
    <row r="2829">
      <c r="B2829" s="85" t="inlineStr">
        <is>
          <t>45MUE20-L</t>
        </is>
      </c>
      <c r="C2829">
        <f>SUMIF(数量表!D:H,B2829,数量表!H:H)</f>
        <v/>
      </c>
      <c r="D2829" t="n">
        <v>27</v>
      </c>
      <c r="E2829" t="n">
        <v>105</v>
      </c>
      <c r="F2829" s="86" t="n">
        <v>2055</v>
      </c>
      <c r="H2829" s="87" t="n">
        <v>2</v>
      </c>
      <c r="I2829" s="214">
        <f>C2829*H2829</f>
        <v/>
      </c>
      <c r="J2829" s="29" t="n"/>
      <c r="K2829" s="96" t="n"/>
      <c r="L2829" s="97" t="n"/>
      <c r="M2829" s="97" t="n"/>
      <c r="N2829" s="98" t="inlineStr">
        <is>
          <t>27×105</t>
        </is>
      </c>
      <c r="O2829" s="99">
        <f>F2829</f>
        <v/>
      </c>
      <c r="P2829" s="99">
        <f>SUM(I2829)</f>
        <v/>
      </c>
      <c r="Q2829" s="117" t="n"/>
      <c r="R2829" s="118" t="n"/>
      <c r="S2829" s="118" t="n"/>
      <c r="T2829" s="119" t="n"/>
      <c r="U2829" s="120" t="n"/>
      <c r="V2829" s="120" t="n"/>
      <c r="W2829" s="121" t="n"/>
      <c r="X2829" s="122" t="n"/>
      <c r="Y2829" s="122" t="n"/>
      <c r="Z2829" s="143" t="n"/>
      <c r="AA2829" s="140" t="n"/>
      <c r="AB2829" s="140" t="n"/>
      <c r="AC2829" s="144" t="n"/>
      <c r="AD2829" s="142" t="n"/>
      <c r="AE2829" s="142" t="n"/>
    </row>
    <row r="2830" ht="15" customHeight="1" thickBot="1">
      <c r="B2830" s="88" t="inlineStr">
        <is>
          <t>45MUE20-L</t>
        </is>
      </c>
      <c r="C2830" s="89">
        <f>SUMIF(数量表!D:H,B2830,数量表!H:H)</f>
        <v/>
      </c>
      <c r="D2830" s="89" t="n">
        <v>27</v>
      </c>
      <c r="E2830" s="89" t="n">
        <v>105</v>
      </c>
      <c r="F2830" s="90" t="n">
        <v>646</v>
      </c>
      <c r="G2830" s="89" t="n"/>
      <c r="H2830" s="91" t="n">
        <v>1</v>
      </c>
      <c r="I2830" s="213">
        <f>C2830*H2830</f>
        <v/>
      </c>
      <c r="J2830" s="29" t="n"/>
      <c r="K2830" s="96" t="n"/>
      <c r="L2830" s="97" t="n"/>
      <c r="M2830" s="97" t="n"/>
      <c r="N2830" s="98" t="inlineStr">
        <is>
          <t>27×105</t>
        </is>
      </c>
      <c r="O2830" s="99">
        <f>F2830</f>
        <v/>
      </c>
      <c r="P2830" s="99">
        <f>SUM(I2830)</f>
        <v/>
      </c>
      <c r="Q2830" s="117" t="n"/>
      <c r="R2830" s="118" t="n"/>
      <c r="S2830" s="118" t="n"/>
      <c r="T2830" s="119" t="n"/>
      <c r="U2830" s="120" t="n"/>
      <c r="V2830" s="120" t="n"/>
      <c r="W2830" s="121" t="n"/>
      <c r="X2830" s="122" t="n"/>
      <c r="Y2830" s="122" t="n"/>
      <c r="Z2830" s="143" t="n"/>
      <c r="AA2830" s="140" t="n"/>
      <c r="AB2830" s="140" t="n"/>
      <c r="AC2830" s="144" t="n"/>
      <c r="AD2830" s="142" t="n"/>
      <c r="AE2830" s="142" t="n"/>
    </row>
    <row r="2831">
      <c r="B2831" s="79" t="inlineStr">
        <is>
          <t>45MUE20R</t>
        </is>
      </c>
      <c r="C2831" s="80">
        <f>SUMIF(数量表!D:H,B2831,数量表!H:H)</f>
        <v/>
      </c>
      <c r="D2831" s="80" t="n">
        <v>27</v>
      </c>
      <c r="E2831" s="80" t="n">
        <v>105</v>
      </c>
      <c r="F2831" s="81" t="n">
        <v>216</v>
      </c>
      <c r="G2831" s="80" t="n"/>
      <c r="H2831" s="82" t="n">
        <v>1</v>
      </c>
      <c r="I2831" s="212">
        <f>C2831*H2831</f>
        <v/>
      </c>
      <c r="J2831" s="29" t="n"/>
      <c r="K2831" s="96" t="n"/>
      <c r="L2831" s="97" t="n"/>
      <c r="M2831" s="97" t="n"/>
      <c r="N2831" s="98" t="inlineStr">
        <is>
          <t>27×105</t>
        </is>
      </c>
      <c r="O2831" s="99">
        <f>F2831</f>
        <v/>
      </c>
      <c r="P2831" s="99">
        <f>SUM(I2831)</f>
        <v/>
      </c>
      <c r="Q2831" s="117" t="n"/>
      <c r="R2831" s="118" t="n"/>
      <c r="S2831" s="118" t="n"/>
      <c r="T2831" s="119" t="n"/>
      <c r="U2831" s="120" t="n"/>
      <c r="V2831" s="120" t="n"/>
      <c r="W2831" s="121" t="n"/>
      <c r="X2831" s="122" t="n"/>
      <c r="Y2831" s="122" t="n"/>
      <c r="Z2831" s="143" t="n"/>
      <c r="AA2831" s="140" t="n"/>
      <c r="AB2831" s="140" t="n"/>
      <c r="AC2831" s="144" t="n"/>
      <c r="AD2831" s="142" t="n"/>
      <c r="AE2831" s="142" t="n"/>
    </row>
    <row r="2832">
      <c r="B2832" s="85" t="inlineStr">
        <is>
          <t>45MUE20R</t>
        </is>
      </c>
      <c r="C2832">
        <f>SUMIF(数量表!D:H,B2832,数量表!H:H)</f>
        <v/>
      </c>
      <c r="D2832" t="n">
        <v>27</v>
      </c>
      <c r="E2832" t="n">
        <v>105</v>
      </c>
      <c r="F2832" s="86" t="n">
        <v>760</v>
      </c>
      <c r="H2832" s="87" t="n">
        <v>1</v>
      </c>
      <c r="I2832" s="214">
        <f>C2832*H2832</f>
        <v/>
      </c>
      <c r="J2832" s="29" t="n"/>
      <c r="K2832" s="96" t="n"/>
      <c r="L2832" s="97" t="n"/>
      <c r="M2832" s="97" t="n"/>
      <c r="N2832" s="98" t="inlineStr">
        <is>
          <t>27×105</t>
        </is>
      </c>
      <c r="O2832" s="99">
        <f>F2832</f>
        <v/>
      </c>
      <c r="P2832" s="99">
        <f>SUM(I2832)</f>
        <v/>
      </c>
      <c r="Q2832" s="117" t="n"/>
      <c r="R2832" s="118" t="n"/>
      <c r="S2832" s="118" t="n"/>
      <c r="T2832" s="119" t="n"/>
      <c r="U2832" s="120" t="n"/>
      <c r="V2832" s="120" t="n"/>
      <c r="W2832" s="121" t="n"/>
      <c r="X2832" s="122" t="n"/>
      <c r="Y2832" s="122" t="n"/>
      <c r="Z2832" s="143" t="n"/>
      <c r="AA2832" s="140" t="n"/>
      <c r="AB2832" s="140" t="n"/>
      <c r="AC2832" s="144" t="n"/>
      <c r="AD2832" s="142" t="n"/>
      <c r="AE2832" s="142" t="n"/>
    </row>
    <row r="2833">
      <c r="B2833" s="85" t="inlineStr">
        <is>
          <t>45MUE20R</t>
        </is>
      </c>
      <c r="C2833">
        <f>SUMIF(数量表!D:H,B2833,数量表!H:H)</f>
        <v/>
      </c>
      <c r="D2833" t="n">
        <v>27</v>
      </c>
      <c r="E2833" t="n">
        <v>105</v>
      </c>
      <c r="F2833" s="86" t="n">
        <v>2055</v>
      </c>
      <c r="H2833" s="87" t="n">
        <v>2</v>
      </c>
      <c r="I2833" s="214">
        <f>C2833*H2833</f>
        <v/>
      </c>
      <c r="J2833" s="29" t="n"/>
      <c r="K2833" s="96" t="n"/>
      <c r="L2833" s="97" t="n"/>
      <c r="M2833" s="97" t="n"/>
      <c r="N2833" s="98" t="inlineStr">
        <is>
          <t>27×105</t>
        </is>
      </c>
      <c r="O2833" s="99">
        <f>F2833</f>
        <v/>
      </c>
      <c r="P2833" s="99">
        <f>SUM(I2833)</f>
        <v/>
      </c>
      <c r="Q2833" s="117" t="n"/>
      <c r="R2833" s="118" t="n"/>
      <c r="S2833" s="118" t="n"/>
      <c r="T2833" s="119" t="n"/>
      <c r="U2833" s="120" t="n"/>
      <c r="V2833" s="120" t="n"/>
      <c r="W2833" s="121" t="n"/>
      <c r="X2833" s="122" t="n"/>
      <c r="Y2833" s="122" t="n"/>
      <c r="Z2833" s="143" t="n"/>
      <c r="AA2833" s="140" t="n"/>
      <c r="AB2833" s="140" t="n"/>
      <c r="AC2833" s="144" t="n"/>
      <c r="AD2833" s="142" t="n"/>
      <c r="AE2833" s="142" t="n"/>
    </row>
    <row r="2834">
      <c r="B2834" s="85" t="inlineStr">
        <is>
          <t>45MUE20R</t>
        </is>
      </c>
      <c r="C2834">
        <f>SUMIF(数量表!D:H,B2834,数量表!H:H)</f>
        <v/>
      </c>
      <c r="D2834" t="n">
        <v>27</v>
      </c>
      <c r="E2834" t="n">
        <v>105</v>
      </c>
      <c r="F2834" s="86" t="n">
        <v>2298</v>
      </c>
      <c r="H2834" s="87" t="n">
        <v>1</v>
      </c>
      <c r="I2834" s="214">
        <f>C2834*H2834</f>
        <v/>
      </c>
      <c r="J2834" s="29" t="n"/>
      <c r="K2834" s="96" t="n"/>
      <c r="L2834" s="97" t="n"/>
      <c r="M2834" s="97" t="n"/>
      <c r="N2834" s="98" t="inlineStr">
        <is>
          <t>27×105</t>
        </is>
      </c>
      <c r="O2834" s="99">
        <f>F2834</f>
        <v/>
      </c>
      <c r="P2834" s="99">
        <f>SUM(I2834)</f>
        <v/>
      </c>
      <c r="Q2834" s="117" t="n"/>
      <c r="R2834" s="118" t="n"/>
      <c r="S2834" s="118" t="n"/>
      <c r="T2834" s="119" t="n"/>
      <c r="U2834" s="120" t="n"/>
      <c r="V2834" s="120" t="n"/>
      <c r="W2834" s="121" t="n"/>
      <c r="X2834" s="122" t="n"/>
      <c r="Y2834" s="122" t="n"/>
      <c r="Z2834" s="143" t="n"/>
      <c r="AA2834" s="140" t="n"/>
      <c r="AB2834" s="140" t="n"/>
      <c r="AC2834" s="144" t="n"/>
      <c r="AD2834" s="142" t="n"/>
      <c r="AE2834" s="142" t="n"/>
    </row>
    <row r="2835" ht="15" customHeight="1" thickBot="1">
      <c r="B2835" s="88" t="inlineStr">
        <is>
          <t>45MUE20R</t>
        </is>
      </c>
      <c r="C2835" s="89">
        <f>SUMIF(数量表!D:H,B2835,数量表!H:H)</f>
        <v/>
      </c>
      <c r="D2835" s="89" t="n">
        <v>27</v>
      </c>
      <c r="E2835" s="89" t="n">
        <v>105</v>
      </c>
      <c r="F2835" s="90" t="n">
        <v>646</v>
      </c>
      <c r="G2835" s="89" t="n"/>
      <c r="H2835" s="91" t="n">
        <v>1</v>
      </c>
      <c r="I2835" s="213">
        <f>C2835*H2835</f>
        <v/>
      </c>
      <c r="J2835" s="29" t="n"/>
      <c r="K2835" s="96" t="n"/>
      <c r="L2835" s="97" t="n"/>
      <c r="M2835" s="97" t="n"/>
      <c r="N2835" s="98" t="inlineStr">
        <is>
          <t>27×105</t>
        </is>
      </c>
      <c r="O2835" s="99">
        <f>F2835</f>
        <v/>
      </c>
      <c r="P2835" s="99">
        <f>SUM(I2835)</f>
        <v/>
      </c>
      <c r="Q2835" s="117" t="n"/>
      <c r="R2835" s="118" t="n"/>
      <c r="S2835" s="118" t="n"/>
      <c r="T2835" s="119" t="n"/>
      <c r="U2835" s="120" t="n"/>
      <c r="V2835" s="120" t="n"/>
      <c r="W2835" s="121" t="n"/>
      <c r="X2835" s="122" t="n"/>
      <c r="Y2835" s="122" t="n"/>
      <c r="Z2835" s="143" t="n"/>
      <c r="AA2835" s="140" t="n"/>
      <c r="AB2835" s="140" t="n"/>
      <c r="AC2835" s="144" t="n"/>
      <c r="AD2835" s="142" t="n"/>
      <c r="AE2835" s="142" t="n"/>
    </row>
    <row r="2836">
      <c r="B2836" s="79" t="inlineStr">
        <is>
          <t>45MUE20-R</t>
        </is>
      </c>
      <c r="C2836" s="80">
        <f>SUMIF(数量表!D:H,B2836,数量表!H:H)</f>
        <v/>
      </c>
      <c r="D2836" s="80" t="n">
        <v>27</v>
      </c>
      <c r="E2836" s="80" t="n">
        <v>105</v>
      </c>
      <c r="F2836" s="81" t="n">
        <v>216</v>
      </c>
      <c r="G2836" s="80" t="n"/>
      <c r="H2836" s="82" t="n">
        <v>1</v>
      </c>
      <c r="I2836" s="212">
        <f>C2836*H2836</f>
        <v/>
      </c>
      <c r="J2836" s="29" t="n"/>
      <c r="K2836" s="96" t="n"/>
      <c r="L2836" s="97" t="n"/>
      <c r="M2836" s="97" t="n"/>
      <c r="N2836" s="98" t="inlineStr">
        <is>
          <t>27×105</t>
        </is>
      </c>
      <c r="O2836" s="99">
        <f>F2836</f>
        <v/>
      </c>
      <c r="P2836" s="99">
        <f>SUM(I2836)</f>
        <v/>
      </c>
      <c r="Q2836" s="117" t="n"/>
      <c r="R2836" s="118" t="n"/>
      <c r="S2836" s="118" t="n"/>
      <c r="T2836" s="119" t="n"/>
      <c r="U2836" s="120" t="n"/>
      <c r="V2836" s="120" t="n"/>
      <c r="W2836" s="121" t="n"/>
      <c r="X2836" s="122" t="n"/>
      <c r="Y2836" s="122" t="n"/>
      <c r="Z2836" s="143" t="n"/>
      <c r="AA2836" s="140" t="n"/>
      <c r="AB2836" s="140" t="n"/>
      <c r="AC2836" s="144" t="n"/>
      <c r="AD2836" s="142" t="n"/>
      <c r="AE2836" s="142" t="n"/>
    </row>
    <row r="2837">
      <c r="B2837" s="85" t="inlineStr">
        <is>
          <t>45MUE20-R</t>
        </is>
      </c>
      <c r="C2837">
        <f>SUMIF(数量表!D:H,B2837,数量表!H:H)</f>
        <v/>
      </c>
      <c r="D2837" t="n">
        <v>27</v>
      </c>
      <c r="E2837" t="n">
        <v>105</v>
      </c>
      <c r="F2837" s="86" t="n">
        <v>800</v>
      </c>
      <c r="H2837" s="87" t="n">
        <v>1</v>
      </c>
      <c r="I2837" s="214">
        <f>C2837*H2837</f>
        <v/>
      </c>
      <c r="J2837" s="29" t="n"/>
      <c r="K2837" s="96" t="n"/>
      <c r="L2837" s="97" t="n"/>
      <c r="M2837" s="97" t="n"/>
      <c r="N2837" s="98" t="inlineStr">
        <is>
          <t>27×105</t>
        </is>
      </c>
      <c r="O2837" s="99">
        <f>F2837</f>
        <v/>
      </c>
      <c r="P2837" s="99">
        <f>SUM(I2837)</f>
        <v/>
      </c>
      <c r="Q2837" s="117" t="n"/>
      <c r="R2837" s="118" t="n"/>
      <c r="S2837" s="118" t="n"/>
      <c r="T2837" s="119" t="n"/>
      <c r="U2837" s="120" t="n"/>
      <c r="V2837" s="120" t="n"/>
      <c r="W2837" s="121" t="n"/>
      <c r="X2837" s="122" t="n"/>
      <c r="Y2837" s="122" t="n"/>
      <c r="Z2837" s="143" t="n"/>
      <c r="AA2837" s="140" t="n"/>
      <c r="AB2837" s="140" t="n"/>
      <c r="AC2837" s="144" t="n"/>
      <c r="AD2837" s="142" t="n"/>
      <c r="AE2837" s="142" t="n"/>
    </row>
    <row r="2838">
      <c r="B2838" s="85" t="inlineStr">
        <is>
          <t>45MUE20-R</t>
        </is>
      </c>
      <c r="C2838">
        <f>SUMIF(数量表!D:H,B2838,数量表!H:H)</f>
        <v/>
      </c>
      <c r="D2838" t="n">
        <v>27</v>
      </c>
      <c r="E2838" t="n">
        <v>105</v>
      </c>
      <c r="F2838" s="86" t="n">
        <v>2055</v>
      </c>
      <c r="H2838" s="87" t="n">
        <v>2</v>
      </c>
      <c r="I2838" s="214">
        <f>C2838*H2838</f>
        <v/>
      </c>
      <c r="J2838" s="29" t="n"/>
      <c r="K2838" s="96" t="n"/>
      <c r="L2838" s="97" t="n"/>
      <c r="M2838" s="97" t="n"/>
      <c r="N2838" s="98" t="inlineStr">
        <is>
          <t>27×105</t>
        </is>
      </c>
      <c r="O2838" s="99">
        <f>F2838</f>
        <v/>
      </c>
      <c r="P2838" s="99">
        <f>SUM(I2838)</f>
        <v/>
      </c>
      <c r="Q2838" s="117" t="n"/>
      <c r="R2838" s="118" t="n"/>
      <c r="S2838" s="118" t="n"/>
      <c r="T2838" s="119" t="n"/>
      <c r="U2838" s="120" t="n"/>
      <c r="V2838" s="120" t="n"/>
      <c r="W2838" s="121" t="n"/>
      <c r="X2838" s="122" t="n"/>
      <c r="Y2838" s="122" t="n"/>
      <c r="Z2838" s="143" t="n"/>
      <c r="AA2838" s="140" t="n"/>
      <c r="AB2838" s="140" t="n"/>
      <c r="AC2838" s="144" t="n"/>
      <c r="AD2838" s="142" t="n"/>
      <c r="AE2838" s="142" t="n"/>
    </row>
    <row r="2839" ht="15" customHeight="1" thickBot="1">
      <c r="B2839" s="88" t="inlineStr">
        <is>
          <t>45MUE20-R</t>
        </is>
      </c>
      <c r="C2839" s="89">
        <f>SUMIF(数量表!D:H,B2839,数量表!H:H)</f>
        <v/>
      </c>
      <c r="D2839" s="89" t="n">
        <v>27</v>
      </c>
      <c r="E2839" s="89" t="n">
        <v>105</v>
      </c>
      <c r="F2839" s="90" t="n">
        <v>646</v>
      </c>
      <c r="G2839" s="89" t="n"/>
      <c r="H2839" s="91" t="n">
        <v>1</v>
      </c>
      <c r="I2839" s="213">
        <f>C2839*H2839</f>
        <v/>
      </c>
      <c r="J2839" s="29" t="n"/>
      <c r="K2839" s="96" t="n"/>
      <c r="L2839" s="97" t="n"/>
      <c r="M2839" s="97" t="n"/>
      <c r="N2839" s="98" t="inlineStr">
        <is>
          <t>27×105</t>
        </is>
      </c>
      <c r="O2839" s="99">
        <f>F2839</f>
        <v/>
      </c>
      <c r="P2839" s="99">
        <f>SUM(I2839)</f>
        <v/>
      </c>
      <c r="Q2839" s="117" t="n"/>
      <c r="R2839" s="118" t="n"/>
      <c r="S2839" s="118" t="n"/>
      <c r="T2839" s="119" t="n"/>
      <c r="U2839" s="120" t="n"/>
      <c r="V2839" s="120" t="n"/>
      <c r="W2839" s="121" t="n"/>
      <c r="X2839" s="122" t="n"/>
      <c r="Y2839" s="122" t="n"/>
      <c r="Z2839" s="143" t="n"/>
      <c r="AA2839" s="140" t="n"/>
      <c r="AB2839" s="140" t="n"/>
      <c r="AC2839" s="144" t="n"/>
      <c r="AD2839" s="142" t="n"/>
      <c r="AE2839" s="142" t="n"/>
    </row>
    <row r="2840">
      <c r="B2840" s="79" t="inlineStr">
        <is>
          <t>45MUE20R-R</t>
        </is>
      </c>
      <c r="C2840" s="80">
        <f>SUMIF(数量表!D:H,B2840,数量表!H:H)</f>
        <v/>
      </c>
      <c r="D2840" s="80" t="n">
        <v>27</v>
      </c>
      <c r="E2840" s="80" t="n">
        <v>105</v>
      </c>
      <c r="F2840" s="81" t="n">
        <v>216</v>
      </c>
      <c r="G2840" s="80" t="n"/>
      <c r="H2840" s="82" t="n">
        <v>1</v>
      </c>
      <c r="I2840" s="212">
        <f>C2840*H2840</f>
        <v/>
      </c>
      <c r="J2840" s="29" t="n"/>
      <c r="K2840" s="96" t="n"/>
      <c r="L2840" s="97" t="n"/>
      <c r="M2840" s="97" t="n"/>
      <c r="N2840" s="98" t="inlineStr">
        <is>
          <t>27×105</t>
        </is>
      </c>
      <c r="O2840" s="99">
        <f>F2840</f>
        <v/>
      </c>
      <c r="P2840" s="99">
        <f>SUM(I2840)</f>
        <v/>
      </c>
      <c r="Q2840" s="117" t="n"/>
      <c r="R2840" s="118" t="n"/>
      <c r="S2840" s="118" t="n"/>
      <c r="T2840" s="119" t="n"/>
      <c r="U2840" s="120" t="n"/>
      <c r="V2840" s="120" t="n"/>
      <c r="W2840" s="121" t="n"/>
      <c r="X2840" s="122" t="n"/>
      <c r="Y2840" s="122" t="n"/>
      <c r="Z2840" s="143" t="n"/>
      <c r="AA2840" s="140" t="n"/>
      <c r="AB2840" s="140" t="n"/>
      <c r="AC2840" s="144" t="n"/>
      <c r="AD2840" s="142" t="n"/>
      <c r="AE2840" s="142" t="n"/>
    </row>
    <row r="2841">
      <c r="B2841" s="85" t="inlineStr">
        <is>
          <t>45MUE20R-R</t>
        </is>
      </c>
      <c r="C2841">
        <f>SUMIF(数量表!D:H,B2841,数量表!H:H)</f>
        <v/>
      </c>
      <c r="D2841" t="n">
        <v>27</v>
      </c>
      <c r="E2841" t="n">
        <v>105</v>
      </c>
      <c r="F2841" s="86" t="n">
        <v>760</v>
      </c>
      <c r="H2841" s="87" t="n">
        <v>1</v>
      </c>
      <c r="I2841" s="214">
        <f>C2841*H2841</f>
        <v/>
      </c>
      <c r="J2841" s="29" t="n"/>
      <c r="K2841" s="96" t="n"/>
      <c r="L2841" s="97" t="n"/>
      <c r="M2841" s="97" t="n"/>
      <c r="N2841" s="98" t="inlineStr">
        <is>
          <t>27×105</t>
        </is>
      </c>
      <c r="O2841" s="99">
        <f>F2841</f>
        <v/>
      </c>
      <c r="P2841" s="99">
        <f>SUM(I2841)</f>
        <v/>
      </c>
      <c r="Q2841" s="117" t="n"/>
      <c r="R2841" s="118" t="n"/>
      <c r="S2841" s="118" t="n"/>
      <c r="T2841" s="119" t="n"/>
      <c r="U2841" s="120" t="n"/>
      <c r="V2841" s="120" t="n"/>
      <c r="W2841" s="121" t="n"/>
      <c r="X2841" s="122" t="n"/>
      <c r="Y2841" s="122" t="n"/>
      <c r="Z2841" s="143" t="n"/>
      <c r="AA2841" s="140" t="n"/>
      <c r="AB2841" s="140" t="n"/>
      <c r="AC2841" s="144" t="n"/>
      <c r="AD2841" s="142" t="n"/>
      <c r="AE2841" s="142" t="n"/>
    </row>
    <row r="2842">
      <c r="B2842" s="85" t="inlineStr">
        <is>
          <t>45MUE20R-R</t>
        </is>
      </c>
      <c r="C2842">
        <f>SUMIF(数量表!D:H,B2842,数量表!H:H)</f>
        <v/>
      </c>
      <c r="D2842" t="n">
        <v>27</v>
      </c>
      <c r="E2842" t="n">
        <v>105</v>
      </c>
      <c r="F2842" s="86" t="n">
        <v>2055</v>
      </c>
      <c r="H2842" s="87" t="n">
        <v>2</v>
      </c>
      <c r="I2842" s="214">
        <f>C2842*H2842</f>
        <v/>
      </c>
      <c r="J2842" s="29" t="n"/>
      <c r="K2842" s="96" t="n"/>
      <c r="L2842" s="97" t="n"/>
      <c r="M2842" s="97" t="n"/>
      <c r="N2842" s="98" t="inlineStr">
        <is>
          <t>27×105</t>
        </is>
      </c>
      <c r="O2842" s="99">
        <f>F2842</f>
        <v/>
      </c>
      <c r="P2842" s="99">
        <f>SUM(I2842)</f>
        <v/>
      </c>
      <c r="Q2842" s="117" t="n"/>
      <c r="R2842" s="118" t="n"/>
      <c r="S2842" s="118" t="n"/>
      <c r="T2842" s="119" t="n"/>
      <c r="U2842" s="120" t="n"/>
      <c r="V2842" s="120" t="n"/>
      <c r="W2842" s="121" t="n"/>
      <c r="X2842" s="122" t="n"/>
      <c r="Y2842" s="122" t="n"/>
      <c r="Z2842" s="143" t="n"/>
      <c r="AA2842" s="140" t="n"/>
      <c r="AB2842" s="140" t="n"/>
      <c r="AC2842" s="144" t="n"/>
      <c r="AD2842" s="142" t="n"/>
      <c r="AE2842" s="142" t="n"/>
    </row>
    <row r="2843">
      <c r="B2843" s="85" t="inlineStr">
        <is>
          <t>45MUE20R-R</t>
        </is>
      </c>
      <c r="C2843">
        <f>SUMIF(数量表!D:H,B2843,数量表!H:H)</f>
        <v/>
      </c>
      <c r="D2843" t="n">
        <v>27</v>
      </c>
      <c r="E2843" t="n">
        <v>105</v>
      </c>
      <c r="F2843" s="86" t="n">
        <v>2298</v>
      </c>
      <c r="H2843" s="87" t="n">
        <v>1</v>
      </c>
      <c r="I2843" s="214">
        <f>C2843*H2843</f>
        <v/>
      </c>
      <c r="J2843" s="29" t="n"/>
      <c r="K2843" s="96" t="n"/>
      <c r="L2843" s="97" t="n"/>
      <c r="M2843" s="97" t="n"/>
      <c r="N2843" s="98" t="inlineStr">
        <is>
          <t>27×105</t>
        </is>
      </c>
      <c r="O2843" s="99">
        <f>F2843</f>
        <v/>
      </c>
      <c r="P2843" s="99">
        <f>SUM(I2843)</f>
        <v/>
      </c>
      <c r="Q2843" s="117" t="n"/>
      <c r="R2843" s="118" t="n"/>
      <c r="S2843" s="118" t="n"/>
      <c r="T2843" s="119" t="n"/>
      <c r="U2843" s="120" t="n"/>
      <c r="V2843" s="120" t="n"/>
      <c r="W2843" s="121" t="n"/>
      <c r="X2843" s="122" t="n"/>
      <c r="Y2843" s="122" t="n"/>
      <c r="Z2843" s="143" t="n"/>
      <c r="AA2843" s="140" t="n"/>
      <c r="AB2843" s="140" t="n"/>
      <c r="AC2843" s="144" t="n"/>
      <c r="AD2843" s="142" t="n"/>
      <c r="AE2843" s="142" t="n"/>
    </row>
    <row r="2844" ht="15" customHeight="1" thickBot="1">
      <c r="B2844" s="88" t="inlineStr">
        <is>
          <t>45MUE20R-R</t>
        </is>
      </c>
      <c r="C2844" s="89">
        <f>SUMIF(数量表!D:H,B2844,数量表!H:H)</f>
        <v/>
      </c>
      <c r="D2844" s="89" t="n">
        <v>27</v>
      </c>
      <c r="E2844" s="89" t="n">
        <v>105</v>
      </c>
      <c r="F2844" s="90" t="n">
        <v>646</v>
      </c>
      <c r="G2844" s="89" t="n"/>
      <c r="H2844" s="91" t="n">
        <v>1</v>
      </c>
      <c r="I2844" s="213">
        <f>C2844*H2844</f>
        <v/>
      </c>
      <c r="J2844" s="29" t="n"/>
      <c r="K2844" s="96" t="n"/>
      <c r="L2844" s="97" t="n"/>
      <c r="M2844" s="97" t="n"/>
      <c r="N2844" s="98" t="inlineStr">
        <is>
          <t>27×105</t>
        </is>
      </c>
      <c r="O2844" s="99">
        <f>F2844</f>
        <v/>
      </c>
      <c r="P2844" s="99">
        <f>SUM(I2844)</f>
        <v/>
      </c>
      <c r="Q2844" s="117" t="n"/>
      <c r="R2844" s="118" t="n"/>
      <c r="S2844" s="118" t="n"/>
      <c r="T2844" s="119" t="n"/>
      <c r="U2844" s="120" t="n"/>
      <c r="V2844" s="120" t="n"/>
      <c r="W2844" s="121" t="n"/>
      <c r="X2844" s="122" t="n"/>
      <c r="Y2844" s="122" t="n"/>
      <c r="Z2844" s="143" t="n"/>
      <c r="AA2844" s="140" t="n"/>
      <c r="AB2844" s="140" t="n"/>
      <c r="AC2844" s="144" t="n"/>
      <c r="AD2844" s="142" t="n"/>
      <c r="AE2844" s="142" t="n"/>
    </row>
    <row r="2845">
      <c r="B2845" s="79" t="inlineStr">
        <is>
          <t>45MUE18</t>
        </is>
      </c>
      <c r="C2845" s="80">
        <f>SUMIF(数量表!D:H,B2845,数量表!H:H)</f>
        <v/>
      </c>
      <c r="D2845" s="80" t="n">
        <v>27</v>
      </c>
      <c r="E2845" s="80" t="n">
        <v>105</v>
      </c>
      <c r="F2845" s="81" t="n">
        <v>416</v>
      </c>
      <c r="G2845" s="80" t="n"/>
      <c r="H2845" s="82" t="n">
        <v>1</v>
      </c>
      <c r="I2845" s="212">
        <f>C2845*H2845</f>
        <v/>
      </c>
      <c r="J2845" s="29" t="n"/>
      <c r="K2845" s="96" t="n"/>
      <c r="L2845" s="97" t="n"/>
      <c r="M2845" s="97" t="n"/>
      <c r="N2845" s="98" t="inlineStr">
        <is>
          <t>27×105</t>
        </is>
      </c>
      <c r="O2845" s="99">
        <f>F2845</f>
        <v/>
      </c>
      <c r="P2845" s="99">
        <f>SUM(I2845)</f>
        <v/>
      </c>
      <c r="Q2845" s="117" t="n"/>
      <c r="R2845" s="118" t="n"/>
      <c r="S2845" s="118" t="n"/>
      <c r="T2845" s="119" t="n"/>
      <c r="U2845" s="120" t="n"/>
      <c r="V2845" s="120" t="n"/>
      <c r="W2845" s="121" t="n"/>
      <c r="X2845" s="122" t="n"/>
      <c r="Y2845" s="122" t="n"/>
      <c r="Z2845" s="143" t="n"/>
      <c r="AA2845" s="140" t="n"/>
      <c r="AB2845" s="140" t="n"/>
      <c r="AC2845" s="144" t="n"/>
      <c r="AD2845" s="142" t="n"/>
      <c r="AE2845" s="142" t="n"/>
    </row>
    <row r="2846">
      <c r="B2846" s="85" t="inlineStr">
        <is>
          <t>45MUE18</t>
        </is>
      </c>
      <c r="C2846">
        <f>SUMIF(数量表!D:H,B2846,数量表!H:H)</f>
        <v/>
      </c>
      <c r="D2846" t="n">
        <v>27</v>
      </c>
      <c r="E2846" t="n">
        <v>105</v>
      </c>
      <c r="F2846" s="86" t="n">
        <v>800</v>
      </c>
      <c r="H2846" s="87" t="n">
        <v>1</v>
      </c>
      <c r="I2846" s="214">
        <f>C2846*H2846</f>
        <v/>
      </c>
      <c r="J2846" s="29" t="n"/>
      <c r="K2846" s="96" t="n"/>
      <c r="L2846" s="97" t="n"/>
      <c r="M2846" s="97" t="n"/>
      <c r="N2846" s="98" t="inlineStr">
        <is>
          <t>27×105</t>
        </is>
      </c>
      <c r="O2846" s="99">
        <f>F2846</f>
        <v/>
      </c>
      <c r="P2846" s="99">
        <f>SUM(I2846)</f>
        <v/>
      </c>
      <c r="Q2846" s="117" t="n"/>
      <c r="R2846" s="118" t="n"/>
      <c r="S2846" s="118" t="n"/>
      <c r="T2846" s="119" t="n"/>
      <c r="U2846" s="120" t="n"/>
      <c r="V2846" s="120" t="n"/>
      <c r="W2846" s="121" t="n"/>
      <c r="X2846" s="122" t="n"/>
      <c r="Y2846" s="122" t="n"/>
      <c r="Z2846" s="143" t="n"/>
      <c r="AA2846" s="140" t="n"/>
      <c r="AB2846" s="140" t="n"/>
      <c r="AC2846" s="144" t="n"/>
      <c r="AD2846" s="142" t="n"/>
      <c r="AE2846" s="142" t="n"/>
    </row>
    <row r="2847">
      <c r="B2847" s="85" t="inlineStr">
        <is>
          <t>45MUE18</t>
        </is>
      </c>
      <c r="C2847">
        <f>SUMIF(数量表!D:H,B2847,数量表!H:H)</f>
        <v/>
      </c>
      <c r="D2847" t="n">
        <v>27</v>
      </c>
      <c r="E2847" t="n">
        <v>105</v>
      </c>
      <c r="F2847" s="86" t="n">
        <v>1855</v>
      </c>
      <c r="H2847" s="87" t="n">
        <v>2</v>
      </c>
      <c r="I2847" s="214">
        <f>C2847*H2847</f>
        <v/>
      </c>
      <c r="J2847" s="29" t="n"/>
      <c r="K2847" s="96" t="n"/>
      <c r="L2847" s="97" t="n"/>
      <c r="M2847" s="97" t="n"/>
      <c r="N2847" s="98" t="inlineStr">
        <is>
          <t>27×105</t>
        </is>
      </c>
      <c r="O2847" s="99">
        <f>F2847</f>
        <v/>
      </c>
      <c r="P2847" s="99">
        <f>SUM(I2847)</f>
        <v/>
      </c>
      <c r="Q2847" s="117" t="n"/>
      <c r="R2847" s="118" t="n"/>
      <c r="S2847" s="118" t="n"/>
      <c r="T2847" s="119" t="n"/>
      <c r="U2847" s="120" t="n"/>
      <c r="V2847" s="120" t="n"/>
      <c r="W2847" s="121" t="n"/>
      <c r="X2847" s="122" t="n"/>
      <c r="Y2847" s="122" t="n"/>
      <c r="Z2847" s="143" t="n"/>
      <c r="AA2847" s="140" t="n"/>
      <c r="AB2847" s="140" t="n"/>
      <c r="AC2847" s="144" t="n"/>
      <c r="AD2847" s="142" t="n"/>
      <c r="AE2847" s="142" t="n"/>
    </row>
    <row r="2848" ht="15" customHeight="1" thickBot="1">
      <c r="B2848" s="88" t="inlineStr">
        <is>
          <t>45MUE18</t>
        </is>
      </c>
      <c r="C2848" s="89">
        <f>SUMIF(数量表!D:H,B2848,数量表!H:H)</f>
        <v/>
      </c>
      <c r="D2848" s="89" t="n">
        <v>27</v>
      </c>
      <c r="E2848" s="89" t="n">
        <v>105</v>
      </c>
      <c r="F2848" s="90" t="n">
        <v>646</v>
      </c>
      <c r="G2848" s="89" t="n"/>
      <c r="H2848" s="91" t="n">
        <v>1</v>
      </c>
      <c r="I2848" s="213">
        <f>C2848*H2848</f>
        <v/>
      </c>
      <c r="J2848" s="29" t="n"/>
      <c r="K2848" s="96" t="n"/>
      <c r="L2848" s="97" t="n"/>
      <c r="M2848" s="97" t="n"/>
      <c r="N2848" s="98" t="inlineStr">
        <is>
          <t>27×105</t>
        </is>
      </c>
      <c r="O2848" s="99">
        <f>F2848</f>
        <v/>
      </c>
      <c r="P2848" s="99">
        <f>SUM(I2848)</f>
        <v/>
      </c>
      <c r="Q2848" s="117" t="n"/>
      <c r="R2848" s="118" t="n"/>
      <c r="S2848" s="118" t="n"/>
      <c r="T2848" s="119" t="n"/>
      <c r="U2848" s="120" t="n"/>
      <c r="V2848" s="120" t="n"/>
      <c r="W2848" s="121" t="n"/>
      <c r="X2848" s="122" t="n"/>
      <c r="Y2848" s="122" t="n"/>
      <c r="Z2848" s="143" t="n"/>
      <c r="AA2848" s="140" t="n"/>
      <c r="AB2848" s="140" t="n"/>
      <c r="AC2848" s="144" t="n"/>
      <c r="AD2848" s="142" t="n"/>
      <c r="AE2848" s="142" t="n"/>
    </row>
    <row r="2849">
      <c r="B2849" s="79" t="inlineStr">
        <is>
          <t>45MUE18L</t>
        </is>
      </c>
      <c r="C2849" s="80">
        <f>SUMIF(数量表!D:H,B2849,数量表!H:H)</f>
        <v/>
      </c>
      <c r="D2849" s="80" t="n">
        <v>27</v>
      </c>
      <c r="E2849" s="80" t="n">
        <v>105</v>
      </c>
      <c r="F2849" s="81" t="n">
        <v>416</v>
      </c>
      <c r="G2849" s="80" t="n"/>
      <c r="H2849" s="82" t="n">
        <v>1</v>
      </c>
      <c r="I2849" s="212">
        <f>C2849*H2849</f>
        <v/>
      </c>
      <c r="J2849" s="29" t="n"/>
      <c r="K2849" s="96" t="n"/>
      <c r="L2849" s="97" t="n"/>
      <c r="M2849" s="97" t="n"/>
      <c r="N2849" s="98" t="inlineStr">
        <is>
          <t>27×105</t>
        </is>
      </c>
      <c r="O2849" s="99">
        <f>F2849</f>
        <v/>
      </c>
      <c r="P2849" s="99">
        <f>SUM(I2849)</f>
        <v/>
      </c>
      <c r="Q2849" s="117" t="n"/>
      <c r="R2849" s="118" t="n"/>
      <c r="S2849" s="118" t="n"/>
      <c r="T2849" s="119" t="n"/>
      <c r="U2849" s="120" t="n"/>
      <c r="V2849" s="120" t="n"/>
      <c r="W2849" s="121" t="n"/>
      <c r="X2849" s="122" t="n"/>
      <c r="Y2849" s="122" t="n"/>
      <c r="Z2849" s="143" t="n"/>
      <c r="AA2849" s="140" t="n"/>
      <c r="AB2849" s="140" t="n"/>
      <c r="AC2849" s="144" t="n"/>
      <c r="AD2849" s="142" t="n"/>
      <c r="AE2849" s="142" t="n"/>
    </row>
    <row r="2850">
      <c r="B2850" s="85" t="inlineStr">
        <is>
          <t>45MUE18L</t>
        </is>
      </c>
      <c r="C2850">
        <f>SUMIF(数量表!D:H,B2850,数量表!H:H)</f>
        <v/>
      </c>
      <c r="D2850" t="n">
        <v>27</v>
      </c>
      <c r="E2850" t="n">
        <v>105</v>
      </c>
      <c r="F2850" s="86" t="n">
        <v>760</v>
      </c>
      <c r="H2850" s="87" t="n">
        <v>1</v>
      </c>
      <c r="I2850" s="214">
        <f>C2850*H2850</f>
        <v/>
      </c>
      <c r="J2850" s="29" t="n"/>
      <c r="K2850" s="96" t="n"/>
      <c r="L2850" s="97" t="n"/>
      <c r="M2850" s="97" t="n"/>
      <c r="N2850" s="98" t="inlineStr">
        <is>
          <t>27×105</t>
        </is>
      </c>
      <c r="O2850" s="99">
        <f>F2850</f>
        <v/>
      </c>
      <c r="P2850" s="99">
        <f>SUM(I2850)</f>
        <v/>
      </c>
      <c r="Q2850" s="117" t="n"/>
      <c r="R2850" s="118" t="n"/>
      <c r="S2850" s="118" t="n"/>
      <c r="T2850" s="119" t="n"/>
      <c r="U2850" s="120" t="n"/>
      <c r="V2850" s="120" t="n"/>
      <c r="W2850" s="121" t="n"/>
      <c r="X2850" s="122" t="n"/>
      <c r="Y2850" s="122" t="n"/>
      <c r="Z2850" s="143" t="n"/>
      <c r="AA2850" s="140" t="n"/>
      <c r="AB2850" s="140" t="n"/>
      <c r="AC2850" s="144" t="n"/>
      <c r="AD2850" s="142" t="n"/>
      <c r="AE2850" s="142" t="n"/>
    </row>
    <row r="2851">
      <c r="B2851" s="85" t="inlineStr">
        <is>
          <t>45MUE18L</t>
        </is>
      </c>
      <c r="C2851">
        <f>SUMIF(数量表!D:H,B2851,数量表!H:H)</f>
        <v/>
      </c>
      <c r="D2851" t="n">
        <v>27</v>
      </c>
      <c r="E2851" t="n">
        <v>105</v>
      </c>
      <c r="F2851" s="86" t="n">
        <v>1855</v>
      </c>
      <c r="H2851" s="87" t="n">
        <v>2</v>
      </c>
      <c r="I2851" s="214">
        <f>C2851*H2851</f>
        <v/>
      </c>
      <c r="J2851" s="29" t="n"/>
      <c r="K2851" s="96" t="n"/>
      <c r="L2851" s="97" t="n"/>
      <c r="M2851" s="97" t="n"/>
      <c r="N2851" s="98" t="inlineStr">
        <is>
          <t>27×105</t>
        </is>
      </c>
      <c r="O2851" s="99">
        <f>F2851</f>
        <v/>
      </c>
      <c r="P2851" s="99">
        <f>SUM(I2851)</f>
        <v/>
      </c>
      <c r="Q2851" s="117" t="n"/>
      <c r="R2851" s="118" t="n"/>
      <c r="S2851" s="118" t="n"/>
      <c r="T2851" s="119" t="n"/>
      <c r="U2851" s="120" t="n"/>
      <c r="V2851" s="120" t="n"/>
      <c r="W2851" s="121" t="n"/>
      <c r="X2851" s="122" t="n"/>
      <c r="Y2851" s="122" t="n"/>
      <c r="Z2851" s="143" t="n"/>
      <c r="AA2851" s="140" t="n"/>
      <c r="AB2851" s="140" t="n"/>
      <c r="AC2851" s="144" t="n"/>
      <c r="AD2851" s="142" t="n"/>
      <c r="AE2851" s="142" t="n"/>
    </row>
    <row r="2852">
      <c r="B2852" s="85" t="inlineStr">
        <is>
          <t>45MUE18L</t>
        </is>
      </c>
      <c r="C2852">
        <f>SUMIF(数量表!D:H,B2852,数量表!H:H)</f>
        <v/>
      </c>
      <c r="D2852" t="n">
        <v>27</v>
      </c>
      <c r="E2852" t="n">
        <v>105</v>
      </c>
      <c r="F2852" s="86" t="n">
        <v>2298</v>
      </c>
      <c r="H2852" s="87" t="n">
        <v>1</v>
      </c>
      <c r="I2852" s="214">
        <f>C2852*H2852</f>
        <v/>
      </c>
      <c r="J2852" s="29" t="n"/>
      <c r="K2852" s="96" t="n"/>
      <c r="L2852" s="97" t="n"/>
      <c r="M2852" s="97" t="n"/>
      <c r="N2852" s="98" t="inlineStr">
        <is>
          <t>27×105</t>
        </is>
      </c>
      <c r="O2852" s="99">
        <f>F2852</f>
        <v/>
      </c>
      <c r="P2852" s="99">
        <f>SUM(I2852)</f>
        <v/>
      </c>
      <c r="Q2852" s="117" t="n"/>
      <c r="R2852" s="118" t="n"/>
      <c r="S2852" s="118" t="n"/>
      <c r="T2852" s="119" t="n"/>
      <c r="U2852" s="120" t="n"/>
      <c r="V2852" s="120" t="n"/>
      <c r="W2852" s="121" t="n"/>
      <c r="X2852" s="122" t="n"/>
      <c r="Y2852" s="122" t="n"/>
      <c r="Z2852" s="143" t="n"/>
      <c r="AA2852" s="140" t="n"/>
      <c r="AB2852" s="140" t="n"/>
      <c r="AC2852" s="144" t="n"/>
      <c r="AD2852" s="142" t="n"/>
      <c r="AE2852" s="142" t="n"/>
    </row>
    <row r="2853" ht="15" customHeight="1" thickBot="1">
      <c r="B2853" s="88" t="inlineStr">
        <is>
          <t>45MUE18L</t>
        </is>
      </c>
      <c r="C2853" s="89">
        <f>SUMIF(数量表!D:H,B2853,数量表!H:H)</f>
        <v/>
      </c>
      <c r="D2853" s="89" t="n">
        <v>27</v>
      </c>
      <c r="E2853" s="89" t="n">
        <v>105</v>
      </c>
      <c r="F2853" s="90" t="n">
        <v>646</v>
      </c>
      <c r="G2853" s="89" t="n"/>
      <c r="H2853" s="91" t="n">
        <v>1</v>
      </c>
      <c r="I2853" s="213">
        <f>C2853*H2853</f>
        <v/>
      </c>
      <c r="J2853" s="29" t="n"/>
      <c r="K2853" s="96" t="n"/>
      <c r="L2853" s="97" t="n"/>
      <c r="M2853" s="97" t="n"/>
      <c r="N2853" s="98" t="inlineStr">
        <is>
          <t>27×105</t>
        </is>
      </c>
      <c r="O2853" s="99">
        <f>F2853</f>
        <v/>
      </c>
      <c r="P2853" s="99">
        <f>SUM(I2853)</f>
        <v/>
      </c>
      <c r="Q2853" s="117" t="n"/>
      <c r="R2853" s="118" t="n"/>
      <c r="S2853" s="118" t="n"/>
      <c r="T2853" s="119" t="n"/>
      <c r="U2853" s="120" t="n"/>
      <c r="V2853" s="120" t="n"/>
      <c r="W2853" s="121" t="n"/>
      <c r="X2853" s="122" t="n"/>
      <c r="Y2853" s="122" t="n"/>
      <c r="Z2853" s="143" t="n"/>
      <c r="AA2853" s="140" t="n"/>
      <c r="AB2853" s="140" t="n"/>
      <c r="AC2853" s="144" t="n"/>
      <c r="AD2853" s="142" t="n"/>
      <c r="AE2853" s="142" t="n"/>
    </row>
    <row r="2854">
      <c r="B2854" s="79" t="inlineStr">
        <is>
          <t>45MUE18R</t>
        </is>
      </c>
      <c r="C2854" s="80">
        <f>SUMIF(数量表!D:H,B2854,数量表!H:H)</f>
        <v/>
      </c>
      <c r="D2854" s="80" t="n">
        <v>27</v>
      </c>
      <c r="E2854" s="80" t="n">
        <v>105</v>
      </c>
      <c r="F2854" s="81" t="n">
        <v>416</v>
      </c>
      <c r="G2854" s="80" t="n"/>
      <c r="H2854" s="82" t="n">
        <v>1</v>
      </c>
      <c r="I2854" s="212">
        <f>C2854*H2854</f>
        <v/>
      </c>
      <c r="J2854" s="29" t="n"/>
      <c r="K2854" s="96" t="n"/>
      <c r="L2854" s="97" t="n"/>
      <c r="M2854" s="97" t="n"/>
      <c r="N2854" s="98" t="inlineStr">
        <is>
          <t>27×105</t>
        </is>
      </c>
      <c r="O2854" s="99">
        <f>F2854</f>
        <v/>
      </c>
      <c r="P2854" s="99">
        <f>SUM(I2854)</f>
        <v/>
      </c>
      <c r="Q2854" s="117" t="n"/>
      <c r="R2854" s="118" t="n"/>
      <c r="S2854" s="118" t="n"/>
      <c r="T2854" s="119" t="n"/>
      <c r="U2854" s="120" t="n"/>
      <c r="V2854" s="120" t="n"/>
      <c r="W2854" s="121" t="n"/>
      <c r="X2854" s="122" t="n"/>
      <c r="Y2854" s="122" t="n"/>
      <c r="Z2854" s="143" t="n"/>
      <c r="AA2854" s="140" t="n"/>
      <c r="AB2854" s="140" t="n"/>
      <c r="AC2854" s="144" t="n"/>
      <c r="AD2854" s="142" t="n"/>
      <c r="AE2854" s="142" t="n"/>
    </row>
    <row r="2855">
      <c r="B2855" s="85" t="inlineStr">
        <is>
          <t>45MUE18R</t>
        </is>
      </c>
      <c r="C2855">
        <f>SUMIF(数量表!D:H,B2855,数量表!H:H)</f>
        <v/>
      </c>
      <c r="D2855" t="n">
        <v>27</v>
      </c>
      <c r="E2855" t="n">
        <v>105</v>
      </c>
      <c r="F2855" s="86" t="n">
        <v>760</v>
      </c>
      <c r="H2855" s="87" t="n">
        <v>1</v>
      </c>
      <c r="I2855" s="214">
        <f>C2855*H2855</f>
        <v/>
      </c>
      <c r="J2855" s="29" t="n"/>
      <c r="K2855" s="96" t="n"/>
      <c r="L2855" s="97" t="n"/>
      <c r="M2855" s="97" t="n"/>
      <c r="N2855" s="98" t="inlineStr">
        <is>
          <t>27×105</t>
        </is>
      </c>
      <c r="O2855" s="99">
        <f>F2855</f>
        <v/>
      </c>
      <c r="P2855" s="99">
        <f>SUM(I2855)</f>
        <v/>
      </c>
      <c r="Q2855" s="117" t="n"/>
      <c r="R2855" s="118" t="n"/>
      <c r="S2855" s="118" t="n"/>
      <c r="T2855" s="119" t="n"/>
      <c r="U2855" s="120" t="n"/>
      <c r="V2855" s="120" t="n"/>
      <c r="W2855" s="121" t="n"/>
      <c r="X2855" s="122" t="n"/>
      <c r="Y2855" s="122" t="n"/>
      <c r="Z2855" s="143" t="n"/>
      <c r="AA2855" s="140" t="n"/>
      <c r="AB2855" s="140" t="n"/>
      <c r="AC2855" s="144" t="n"/>
      <c r="AD2855" s="142" t="n"/>
      <c r="AE2855" s="142" t="n"/>
    </row>
    <row r="2856">
      <c r="B2856" s="85" t="inlineStr">
        <is>
          <t>45MUE18R</t>
        </is>
      </c>
      <c r="C2856">
        <f>SUMIF(数量表!D:H,B2856,数量表!H:H)</f>
        <v/>
      </c>
      <c r="D2856" t="n">
        <v>27</v>
      </c>
      <c r="E2856" t="n">
        <v>105</v>
      </c>
      <c r="F2856" s="86" t="n">
        <v>1855</v>
      </c>
      <c r="H2856" s="87" t="n">
        <v>2</v>
      </c>
      <c r="I2856" s="214">
        <f>C2856*H2856</f>
        <v/>
      </c>
      <c r="J2856" s="29" t="n"/>
      <c r="K2856" s="96" t="n"/>
      <c r="L2856" s="97" t="n"/>
      <c r="M2856" s="97" t="n"/>
      <c r="N2856" s="98" t="inlineStr">
        <is>
          <t>27×105</t>
        </is>
      </c>
      <c r="O2856" s="99">
        <f>F2856</f>
        <v/>
      </c>
      <c r="P2856" s="99">
        <f>SUM(I2856)</f>
        <v/>
      </c>
      <c r="Q2856" s="117" t="n"/>
      <c r="R2856" s="118" t="n"/>
      <c r="S2856" s="118" t="n"/>
      <c r="T2856" s="119" t="n"/>
      <c r="U2856" s="120" t="n"/>
      <c r="V2856" s="120" t="n"/>
      <c r="W2856" s="121" t="n"/>
      <c r="X2856" s="122" t="n"/>
      <c r="Y2856" s="122" t="n"/>
      <c r="Z2856" s="143" t="n"/>
      <c r="AA2856" s="140" t="n"/>
      <c r="AB2856" s="140" t="n"/>
      <c r="AC2856" s="144" t="n"/>
      <c r="AD2856" s="142" t="n"/>
      <c r="AE2856" s="142" t="n"/>
    </row>
    <row r="2857">
      <c r="B2857" s="85" t="inlineStr">
        <is>
          <t>45MUE18R</t>
        </is>
      </c>
      <c r="C2857">
        <f>SUMIF(数量表!D:H,B2857,数量表!H:H)</f>
        <v/>
      </c>
      <c r="D2857" t="n">
        <v>27</v>
      </c>
      <c r="E2857" t="n">
        <v>105</v>
      </c>
      <c r="F2857" s="86" t="n">
        <v>2298</v>
      </c>
      <c r="H2857" s="87" t="n">
        <v>1</v>
      </c>
      <c r="I2857" s="214">
        <f>C2857*H2857</f>
        <v/>
      </c>
      <c r="J2857" s="29" t="n"/>
      <c r="K2857" s="96" t="n"/>
      <c r="L2857" s="97" t="n"/>
      <c r="M2857" s="97" t="n"/>
      <c r="N2857" s="98" t="inlineStr">
        <is>
          <t>27×105</t>
        </is>
      </c>
      <c r="O2857" s="99">
        <f>F2857</f>
        <v/>
      </c>
      <c r="P2857" s="99">
        <f>SUM(I2857)</f>
        <v/>
      </c>
      <c r="Q2857" s="117" t="n"/>
      <c r="R2857" s="118" t="n"/>
      <c r="S2857" s="118" t="n"/>
      <c r="T2857" s="119" t="n"/>
      <c r="U2857" s="120" t="n"/>
      <c r="V2857" s="120" t="n"/>
      <c r="W2857" s="121" t="n"/>
      <c r="X2857" s="122" t="n"/>
      <c r="Y2857" s="122" t="n"/>
      <c r="Z2857" s="143" t="n"/>
      <c r="AA2857" s="140" t="n"/>
      <c r="AB2857" s="140" t="n"/>
      <c r="AC2857" s="144" t="n"/>
      <c r="AD2857" s="142" t="n"/>
      <c r="AE2857" s="142" t="n"/>
    </row>
    <row r="2858" ht="15" customHeight="1" thickBot="1">
      <c r="B2858" s="88" t="inlineStr">
        <is>
          <t>45MUE18R</t>
        </is>
      </c>
      <c r="C2858" s="89">
        <f>SUMIF(数量表!D:H,B2858,数量表!H:H)</f>
        <v/>
      </c>
      <c r="D2858" s="89" t="n">
        <v>27</v>
      </c>
      <c r="E2858" s="89" t="n">
        <v>105</v>
      </c>
      <c r="F2858" s="90" t="n">
        <v>646</v>
      </c>
      <c r="G2858" s="89" t="n"/>
      <c r="H2858" s="91" t="n">
        <v>1</v>
      </c>
      <c r="I2858" s="213">
        <f>C2858*H2858</f>
        <v/>
      </c>
      <c r="J2858" s="29" t="n"/>
      <c r="K2858" s="96" t="n"/>
      <c r="L2858" s="97" t="n"/>
      <c r="M2858" s="97" t="n"/>
      <c r="N2858" s="98" t="inlineStr">
        <is>
          <t>27×105</t>
        </is>
      </c>
      <c r="O2858" s="99">
        <f>F2858</f>
        <v/>
      </c>
      <c r="P2858" s="99">
        <f>SUM(I2858)</f>
        <v/>
      </c>
      <c r="Q2858" s="117" t="n"/>
      <c r="R2858" s="118" t="n"/>
      <c r="S2858" s="118" t="n"/>
      <c r="T2858" s="119" t="n"/>
      <c r="U2858" s="120" t="n"/>
      <c r="V2858" s="120" t="n"/>
      <c r="W2858" s="121" t="n"/>
      <c r="X2858" s="122" t="n"/>
      <c r="Y2858" s="122" t="n"/>
      <c r="Z2858" s="143" t="n"/>
      <c r="AA2858" s="140" t="n"/>
      <c r="AB2858" s="140" t="n"/>
      <c r="AC2858" s="144" t="n"/>
      <c r="AD2858" s="142" t="n"/>
      <c r="AE2858" s="142" t="n"/>
    </row>
    <row r="2859">
      <c r="B2859" s="79" t="inlineStr">
        <is>
          <t>45MUE18-L</t>
        </is>
      </c>
      <c r="C2859" s="80">
        <f>SUMIF(数量表!D:H,B2859,数量表!H:H)</f>
        <v/>
      </c>
      <c r="D2859" s="80" t="n">
        <v>27</v>
      </c>
      <c r="E2859" s="80" t="n">
        <v>105</v>
      </c>
      <c r="F2859" s="81" t="n">
        <v>416</v>
      </c>
      <c r="G2859" s="80" t="n"/>
      <c r="H2859" s="82" t="n">
        <v>1</v>
      </c>
      <c r="I2859" s="212">
        <f>C2859*H2859</f>
        <v/>
      </c>
      <c r="J2859" s="29" t="n"/>
      <c r="K2859" s="96" t="n"/>
      <c r="L2859" s="97" t="n"/>
      <c r="M2859" s="97" t="n"/>
      <c r="N2859" s="98" t="inlineStr">
        <is>
          <t>27×105</t>
        </is>
      </c>
      <c r="O2859" s="99">
        <f>F2859</f>
        <v/>
      </c>
      <c r="P2859" s="99">
        <f>SUM(I2859)</f>
        <v/>
      </c>
      <c r="Q2859" s="117" t="n"/>
      <c r="R2859" s="118" t="n"/>
      <c r="S2859" s="118" t="n"/>
      <c r="T2859" s="119" t="n"/>
      <c r="U2859" s="120" t="n"/>
      <c r="V2859" s="120" t="n"/>
      <c r="W2859" s="121" t="n"/>
      <c r="X2859" s="122" t="n"/>
      <c r="Y2859" s="122" t="n"/>
      <c r="Z2859" s="143" t="n"/>
      <c r="AA2859" s="140" t="n"/>
      <c r="AB2859" s="140" t="n"/>
      <c r="AC2859" s="144" t="n"/>
      <c r="AD2859" s="142" t="n"/>
      <c r="AE2859" s="142" t="n"/>
    </row>
    <row r="2860">
      <c r="B2860" s="85" t="inlineStr">
        <is>
          <t>45MUE18-L</t>
        </is>
      </c>
      <c r="C2860">
        <f>SUMIF(数量表!D:H,B2860,数量表!H:H)</f>
        <v/>
      </c>
      <c r="D2860" t="n">
        <v>27</v>
      </c>
      <c r="E2860" t="n">
        <v>105</v>
      </c>
      <c r="F2860" s="86" t="n">
        <v>800</v>
      </c>
      <c r="H2860" s="87" t="n">
        <v>1</v>
      </c>
      <c r="I2860" s="214">
        <f>C2860*H2860</f>
        <v/>
      </c>
      <c r="J2860" s="29" t="n"/>
      <c r="K2860" s="96" t="n"/>
      <c r="L2860" s="97" t="n"/>
      <c r="M2860" s="97" t="n"/>
      <c r="N2860" s="98" t="inlineStr">
        <is>
          <t>27×105</t>
        </is>
      </c>
      <c r="O2860" s="99">
        <f>F2860</f>
        <v/>
      </c>
      <c r="P2860" s="99">
        <f>SUM(I2860)</f>
        <v/>
      </c>
      <c r="Q2860" s="117" t="n"/>
      <c r="R2860" s="118" t="n"/>
      <c r="S2860" s="118" t="n"/>
      <c r="T2860" s="119" t="n"/>
      <c r="U2860" s="120" t="n"/>
      <c r="V2860" s="120" t="n"/>
      <c r="W2860" s="121" t="n"/>
      <c r="X2860" s="122" t="n"/>
      <c r="Y2860" s="122" t="n"/>
      <c r="Z2860" s="143" t="n"/>
      <c r="AA2860" s="140" t="n"/>
      <c r="AB2860" s="140" t="n"/>
      <c r="AC2860" s="144" t="n"/>
      <c r="AD2860" s="142" t="n"/>
      <c r="AE2860" s="142" t="n"/>
    </row>
    <row r="2861">
      <c r="B2861" s="85" t="inlineStr">
        <is>
          <t>45MUE18-L</t>
        </is>
      </c>
      <c r="C2861">
        <f>SUMIF(数量表!D:H,B2861,数量表!H:H)</f>
        <v/>
      </c>
      <c r="D2861" t="n">
        <v>27</v>
      </c>
      <c r="E2861" t="n">
        <v>105</v>
      </c>
      <c r="F2861" s="86" t="n">
        <v>1855</v>
      </c>
      <c r="H2861" s="87" t="n">
        <v>2</v>
      </c>
      <c r="I2861" s="214">
        <f>C2861*H2861</f>
        <v/>
      </c>
      <c r="J2861" s="29" t="n"/>
      <c r="K2861" s="96" t="n"/>
      <c r="L2861" s="97" t="n"/>
      <c r="M2861" s="97" t="n"/>
      <c r="N2861" s="98" t="inlineStr">
        <is>
          <t>27×105</t>
        </is>
      </c>
      <c r="O2861" s="99">
        <f>F2861</f>
        <v/>
      </c>
      <c r="P2861" s="99">
        <f>SUM(I2861)</f>
        <v/>
      </c>
      <c r="Q2861" s="117" t="n"/>
      <c r="R2861" s="118" t="n"/>
      <c r="S2861" s="118" t="n"/>
      <c r="T2861" s="119" t="n"/>
      <c r="U2861" s="120" t="n"/>
      <c r="V2861" s="120" t="n"/>
      <c r="W2861" s="121" t="n"/>
      <c r="X2861" s="122" t="n"/>
      <c r="Y2861" s="122" t="n"/>
      <c r="Z2861" s="143" t="n"/>
      <c r="AA2861" s="140" t="n"/>
      <c r="AB2861" s="140" t="n"/>
      <c r="AC2861" s="144" t="n"/>
      <c r="AD2861" s="142" t="n"/>
      <c r="AE2861" s="142" t="n"/>
    </row>
    <row r="2862" ht="15" customHeight="1" thickBot="1">
      <c r="B2862" s="88" t="inlineStr">
        <is>
          <t>45MUE18-L</t>
        </is>
      </c>
      <c r="C2862" s="89">
        <f>SUMIF(数量表!D:H,B2862,数量表!H:H)</f>
        <v/>
      </c>
      <c r="D2862" s="89" t="n">
        <v>27</v>
      </c>
      <c r="E2862" s="89" t="n">
        <v>105</v>
      </c>
      <c r="F2862" s="90" t="n">
        <v>646</v>
      </c>
      <c r="G2862" s="89" t="n"/>
      <c r="H2862" s="91" t="n">
        <v>1</v>
      </c>
      <c r="I2862" s="213">
        <f>C2862*H2862</f>
        <v/>
      </c>
      <c r="J2862" s="29" t="n"/>
      <c r="K2862" s="96" t="n"/>
      <c r="L2862" s="97" t="n"/>
      <c r="M2862" s="97" t="n"/>
      <c r="N2862" s="98" t="inlineStr">
        <is>
          <t>27×105</t>
        </is>
      </c>
      <c r="O2862" s="99">
        <f>F2862</f>
        <v/>
      </c>
      <c r="P2862" s="99">
        <f>SUM(I2862)</f>
        <v/>
      </c>
      <c r="Q2862" s="117" t="n"/>
      <c r="R2862" s="118" t="n"/>
      <c r="S2862" s="118" t="n"/>
      <c r="T2862" s="119" t="n"/>
      <c r="U2862" s="120" t="n"/>
      <c r="V2862" s="120" t="n"/>
      <c r="W2862" s="121" t="n"/>
      <c r="X2862" s="122" t="n"/>
      <c r="Y2862" s="122" t="n"/>
      <c r="Z2862" s="143" t="n"/>
      <c r="AA2862" s="140" t="n"/>
      <c r="AB2862" s="140" t="n"/>
      <c r="AC2862" s="144" t="n"/>
      <c r="AD2862" s="142" t="n"/>
      <c r="AE2862" s="142" t="n"/>
    </row>
    <row r="2863">
      <c r="B2863" s="79" t="inlineStr">
        <is>
          <t>45MUE18-R</t>
        </is>
      </c>
      <c r="C2863" s="80">
        <f>SUMIF(数量表!D:H,B2863,数量表!H:H)</f>
        <v/>
      </c>
      <c r="D2863" s="80" t="n">
        <v>27</v>
      </c>
      <c r="E2863" s="80" t="n">
        <v>105</v>
      </c>
      <c r="F2863" s="81" t="n">
        <v>416</v>
      </c>
      <c r="G2863" s="80" t="n"/>
      <c r="H2863" s="82" t="n">
        <v>1</v>
      </c>
      <c r="I2863" s="212">
        <f>C2863*H2863</f>
        <v/>
      </c>
      <c r="J2863" s="29" t="n"/>
      <c r="K2863" s="96" t="n"/>
      <c r="L2863" s="97" t="n"/>
      <c r="M2863" s="97" t="n"/>
      <c r="N2863" s="98" t="inlineStr">
        <is>
          <t>27×105</t>
        </is>
      </c>
      <c r="O2863" s="99">
        <f>F2863</f>
        <v/>
      </c>
      <c r="P2863" s="99">
        <f>SUM(I2863)</f>
        <v/>
      </c>
      <c r="Q2863" s="117" t="n"/>
      <c r="R2863" s="118" t="n"/>
      <c r="S2863" s="118" t="n"/>
      <c r="T2863" s="119" t="n"/>
      <c r="U2863" s="120" t="n"/>
      <c r="V2863" s="120" t="n"/>
      <c r="W2863" s="121" t="n"/>
      <c r="X2863" s="122" t="n"/>
      <c r="Y2863" s="122" t="n"/>
      <c r="Z2863" s="143" t="n"/>
      <c r="AA2863" s="140" t="n"/>
      <c r="AB2863" s="140" t="n"/>
      <c r="AC2863" s="144" t="n"/>
      <c r="AD2863" s="142" t="n"/>
      <c r="AE2863" s="142" t="n"/>
    </row>
    <row r="2864">
      <c r="B2864" s="85" t="inlineStr">
        <is>
          <t>45MUE18-R</t>
        </is>
      </c>
      <c r="C2864">
        <f>SUMIF(数量表!D:H,B2864,数量表!H:H)</f>
        <v/>
      </c>
      <c r="D2864" t="n">
        <v>27</v>
      </c>
      <c r="E2864" t="n">
        <v>105</v>
      </c>
      <c r="F2864" s="86" t="n">
        <v>800</v>
      </c>
      <c r="H2864" s="87" t="n">
        <v>1</v>
      </c>
      <c r="I2864" s="214">
        <f>C2864*H2864</f>
        <v/>
      </c>
      <c r="J2864" s="29" t="n"/>
      <c r="K2864" s="96" t="n"/>
      <c r="L2864" s="97" t="n"/>
      <c r="M2864" s="97" t="n"/>
      <c r="N2864" s="98" t="inlineStr">
        <is>
          <t>27×105</t>
        </is>
      </c>
      <c r="O2864" s="99">
        <f>F2864</f>
        <v/>
      </c>
      <c r="P2864" s="99">
        <f>SUM(I2864)</f>
        <v/>
      </c>
      <c r="Q2864" s="117" t="n"/>
      <c r="R2864" s="118" t="n"/>
      <c r="S2864" s="118" t="n"/>
      <c r="T2864" s="119" t="n"/>
      <c r="U2864" s="120" t="n"/>
      <c r="V2864" s="120" t="n"/>
      <c r="W2864" s="121" t="n"/>
      <c r="X2864" s="122" t="n"/>
      <c r="Y2864" s="122" t="n"/>
      <c r="Z2864" s="143" t="n"/>
      <c r="AA2864" s="140" t="n"/>
      <c r="AB2864" s="140" t="n"/>
      <c r="AC2864" s="144" t="n"/>
      <c r="AD2864" s="142" t="n"/>
      <c r="AE2864" s="142" t="n"/>
    </row>
    <row r="2865">
      <c r="B2865" s="85" t="inlineStr">
        <is>
          <t>45MUE18-R</t>
        </is>
      </c>
      <c r="C2865">
        <f>SUMIF(数量表!D:H,B2865,数量表!H:H)</f>
        <v/>
      </c>
      <c r="D2865" t="n">
        <v>27</v>
      </c>
      <c r="E2865" t="n">
        <v>105</v>
      </c>
      <c r="F2865" s="86" t="n">
        <v>1855</v>
      </c>
      <c r="H2865" s="87" t="n">
        <v>2</v>
      </c>
      <c r="I2865" s="214">
        <f>C2865*H2865</f>
        <v/>
      </c>
      <c r="J2865" s="29" t="n"/>
      <c r="K2865" s="96" t="n"/>
      <c r="L2865" s="97" t="n"/>
      <c r="M2865" s="97" t="n"/>
      <c r="N2865" s="98" t="inlineStr">
        <is>
          <t>27×105</t>
        </is>
      </c>
      <c r="O2865" s="99">
        <f>F2865</f>
        <v/>
      </c>
      <c r="P2865" s="99">
        <f>SUM(I2865)</f>
        <v/>
      </c>
      <c r="Q2865" s="117" t="n"/>
      <c r="R2865" s="118" t="n"/>
      <c r="S2865" s="118" t="n"/>
      <c r="T2865" s="119" t="n"/>
      <c r="U2865" s="120" t="n"/>
      <c r="V2865" s="120" t="n"/>
      <c r="W2865" s="121" t="n"/>
      <c r="X2865" s="122" t="n"/>
      <c r="Y2865" s="122" t="n"/>
      <c r="Z2865" s="143" t="n"/>
      <c r="AA2865" s="140" t="n"/>
      <c r="AB2865" s="140" t="n"/>
      <c r="AC2865" s="144" t="n"/>
      <c r="AD2865" s="142" t="n"/>
      <c r="AE2865" s="142" t="n"/>
    </row>
    <row r="2866" ht="15" customHeight="1" thickBot="1">
      <c r="B2866" s="88" t="inlineStr">
        <is>
          <t>45MUE18-R</t>
        </is>
      </c>
      <c r="C2866" s="89">
        <f>SUMIF(数量表!D:H,B2866,数量表!H:H)</f>
        <v/>
      </c>
      <c r="D2866" s="89" t="n">
        <v>27</v>
      </c>
      <c r="E2866" s="89" t="n">
        <v>105</v>
      </c>
      <c r="F2866" s="90" t="n">
        <v>646</v>
      </c>
      <c r="G2866" s="89" t="n"/>
      <c r="H2866" s="91" t="n">
        <v>1</v>
      </c>
      <c r="I2866" s="213">
        <f>C2866*H2866</f>
        <v/>
      </c>
      <c r="J2866" s="29" t="n"/>
      <c r="K2866" s="96" t="n"/>
      <c r="L2866" s="97" t="n"/>
      <c r="M2866" s="97" t="n"/>
      <c r="N2866" s="98" t="inlineStr">
        <is>
          <t>27×105</t>
        </is>
      </c>
      <c r="O2866" s="99">
        <f>F2866</f>
        <v/>
      </c>
      <c r="P2866" s="99">
        <f>SUM(I2866)</f>
        <v/>
      </c>
      <c r="Q2866" s="117" t="n"/>
      <c r="R2866" s="118" t="n"/>
      <c r="S2866" s="118" t="n"/>
      <c r="T2866" s="119" t="n"/>
      <c r="U2866" s="120" t="n"/>
      <c r="V2866" s="120" t="n"/>
      <c r="W2866" s="121" t="n"/>
      <c r="X2866" s="122" t="n"/>
      <c r="Y2866" s="122" t="n"/>
      <c r="Z2866" s="143" t="n"/>
      <c r="AA2866" s="140" t="n"/>
      <c r="AB2866" s="140" t="n"/>
      <c r="AC2866" s="144" t="n"/>
      <c r="AD2866" s="142" t="n"/>
      <c r="AE2866" s="142" t="n"/>
    </row>
    <row r="2867">
      <c r="B2867" s="79" t="inlineStr">
        <is>
          <t>45MUE18L-L</t>
        </is>
      </c>
      <c r="C2867" s="80">
        <f>SUMIF(数量表!D:H,B2867,数量表!H:H)</f>
        <v/>
      </c>
      <c r="D2867" s="80" t="n">
        <v>27</v>
      </c>
      <c r="E2867" s="80" t="n">
        <v>105</v>
      </c>
      <c r="F2867" s="81" t="n">
        <v>416</v>
      </c>
      <c r="G2867" s="80" t="n"/>
      <c r="H2867" s="82" t="n">
        <v>1</v>
      </c>
      <c r="I2867" s="212">
        <f>C2867*H2867</f>
        <v/>
      </c>
      <c r="J2867" s="29" t="n"/>
      <c r="K2867" s="96" t="n"/>
      <c r="L2867" s="97" t="n"/>
      <c r="M2867" s="97" t="n"/>
      <c r="N2867" s="98" t="inlineStr">
        <is>
          <t>27×105</t>
        </is>
      </c>
      <c r="O2867" s="99">
        <f>F2867</f>
        <v/>
      </c>
      <c r="P2867" s="99">
        <f>SUM(I2867)</f>
        <v/>
      </c>
      <c r="Q2867" s="117" t="n"/>
      <c r="R2867" s="118" t="n"/>
      <c r="S2867" s="118" t="n"/>
      <c r="T2867" s="119" t="n"/>
      <c r="U2867" s="120" t="n"/>
      <c r="V2867" s="120" t="n"/>
      <c r="W2867" s="121" t="n"/>
      <c r="X2867" s="122" t="n"/>
      <c r="Y2867" s="122" t="n"/>
      <c r="Z2867" s="143" t="n"/>
      <c r="AA2867" s="140" t="n"/>
      <c r="AB2867" s="140" t="n"/>
      <c r="AC2867" s="144" t="n"/>
      <c r="AD2867" s="142" t="n"/>
      <c r="AE2867" s="142" t="n"/>
    </row>
    <row r="2868">
      <c r="B2868" s="85" t="inlineStr">
        <is>
          <t>45MUE18L-L</t>
        </is>
      </c>
      <c r="C2868">
        <f>SUMIF(数量表!D:H,B2868,数量表!H:H)</f>
        <v/>
      </c>
      <c r="D2868" t="n">
        <v>27</v>
      </c>
      <c r="E2868" t="n">
        <v>105</v>
      </c>
      <c r="F2868" s="86" t="n">
        <v>760</v>
      </c>
      <c r="H2868" s="87" t="n">
        <v>1</v>
      </c>
      <c r="I2868" s="214">
        <f>C2868*H2868</f>
        <v/>
      </c>
      <c r="J2868" s="29" t="n"/>
      <c r="K2868" s="96" t="n"/>
      <c r="L2868" s="97" t="n"/>
      <c r="M2868" s="97" t="n"/>
      <c r="N2868" s="98" t="inlineStr">
        <is>
          <t>27×105</t>
        </is>
      </c>
      <c r="O2868" s="99">
        <f>F2868</f>
        <v/>
      </c>
      <c r="P2868" s="99">
        <f>SUM(I2868)</f>
        <v/>
      </c>
      <c r="Q2868" s="117" t="n"/>
      <c r="R2868" s="118" t="n"/>
      <c r="S2868" s="118" t="n"/>
      <c r="T2868" s="119" t="n"/>
      <c r="U2868" s="120" t="n"/>
      <c r="V2868" s="120" t="n"/>
      <c r="W2868" s="121" t="n"/>
      <c r="X2868" s="122" t="n"/>
      <c r="Y2868" s="122" t="n"/>
      <c r="Z2868" s="143" t="n"/>
      <c r="AA2868" s="140" t="n"/>
      <c r="AB2868" s="140" t="n"/>
      <c r="AC2868" s="144" t="n"/>
      <c r="AD2868" s="142" t="n"/>
      <c r="AE2868" s="142" t="n"/>
    </row>
    <row r="2869">
      <c r="B2869" s="85" t="inlineStr">
        <is>
          <t>45MUE18L-L</t>
        </is>
      </c>
      <c r="C2869">
        <f>SUMIF(数量表!D:H,B2869,数量表!H:H)</f>
        <v/>
      </c>
      <c r="D2869" t="n">
        <v>27</v>
      </c>
      <c r="E2869" t="n">
        <v>105</v>
      </c>
      <c r="F2869" s="86" t="n">
        <v>1855</v>
      </c>
      <c r="H2869" s="87" t="n">
        <v>2</v>
      </c>
      <c r="I2869" s="214">
        <f>C2869*H2869</f>
        <v/>
      </c>
      <c r="J2869" s="29" t="n"/>
      <c r="K2869" s="96" t="n"/>
      <c r="L2869" s="97" t="n"/>
      <c r="M2869" s="97" t="n"/>
      <c r="N2869" s="98" t="inlineStr">
        <is>
          <t>27×105</t>
        </is>
      </c>
      <c r="O2869" s="99">
        <f>F2869</f>
        <v/>
      </c>
      <c r="P2869" s="99">
        <f>SUM(I2869)</f>
        <v/>
      </c>
      <c r="Q2869" s="117" t="n"/>
      <c r="R2869" s="118" t="n"/>
      <c r="S2869" s="118" t="n"/>
      <c r="T2869" s="119" t="n"/>
      <c r="U2869" s="120" t="n"/>
      <c r="V2869" s="120" t="n"/>
      <c r="W2869" s="121" t="n"/>
      <c r="X2869" s="122" t="n"/>
      <c r="Y2869" s="122" t="n"/>
      <c r="Z2869" s="143" t="n"/>
      <c r="AA2869" s="140" t="n"/>
      <c r="AB2869" s="140" t="n"/>
      <c r="AC2869" s="144" t="n"/>
      <c r="AD2869" s="142" t="n"/>
      <c r="AE2869" s="142" t="n"/>
    </row>
    <row r="2870">
      <c r="B2870" s="85" t="inlineStr">
        <is>
          <t>45MUE18L-L</t>
        </is>
      </c>
      <c r="C2870">
        <f>SUMIF(数量表!D:H,B2870,数量表!H:H)</f>
        <v/>
      </c>
      <c r="D2870" t="n">
        <v>27</v>
      </c>
      <c r="E2870" t="n">
        <v>105</v>
      </c>
      <c r="F2870" s="86" t="n">
        <v>2298</v>
      </c>
      <c r="H2870" s="87" t="n">
        <v>1</v>
      </c>
      <c r="I2870" s="214">
        <f>C2870*H2870</f>
        <v/>
      </c>
      <c r="J2870" s="29" t="n"/>
      <c r="K2870" s="96" t="n"/>
      <c r="L2870" s="97" t="n"/>
      <c r="M2870" s="97" t="n"/>
      <c r="N2870" s="98" t="inlineStr">
        <is>
          <t>27×105</t>
        </is>
      </c>
      <c r="O2870" s="99">
        <f>F2870</f>
        <v/>
      </c>
      <c r="P2870" s="99">
        <f>SUM(I2870)</f>
        <v/>
      </c>
      <c r="Q2870" s="117" t="n"/>
      <c r="R2870" s="118" t="n"/>
      <c r="S2870" s="118" t="n"/>
      <c r="T2870" s="119" t="n"/>
      <c r="U2870" s="120" t="n"/>
      <c r="V2870" s="120" t="n"/>
      <c r="W2870" s="121" t="n"/>
      <c r="X2870" s="122" t="n"/>
      <c r="Y2870" s="122" t="n"/>
      <c r="Z2870" s="143" t="n"/>
      <c r="AA2870" s="140" t="n"/>
      <c r="AB2870" s="140" t="n"/>
      <c r="AC2870" s="144" t="n"/>
      <c r="AD2870" s="142" t="n"/>
      <c r="AE2870" s="142" t="n"/>
    </row>
    <row r="2871" ht="15" customHeight="1" thickBot="1">
      <c r="B2871" s="88" t="inlineStr">
        <is>
          <t>45MUE18L-L</t>
        </is>
      </c>
      <c r="C2871" s="89">
        <f>SUMIF(数量表!D:H,B2871,数量表!H:H)</f>
        <v/>
      </c>
      <c r="D2871" s="89" t="n">
        <v>27</v>
      </c>
      <c r="E2871" s="89" t="n">
        <v>105</v>
      </c>
      <c r="F2871" s="90" t="n">
        <v>646</v>
      </c>
      <c r="G2871" s="89" t="n"/>
      <c r="H2871" s="91" t="n">
        <v>1</v>
      </c>
      <c r="I2871" s="213">
        <f>C2871*H2871</f>
        <v/>
      </c>
      <c r="J2871" s="29" t="n"/>
      <c r="K2871" s="96" t="n"/>
      <c r="L2871" s="97" t="n"/>
      <c r="M2871" s="97" t="n"/>
      <c r="N2871" s="98" t="inlineStr">
        <is>
          <t>27×105</t>
        </is>
      </c>
      <c r="O2871" s="99">
        <f>F2871</f>
        <v/>
      </c>
      <c r="P2871" s="99">
        <f>SUM(I2871)</f>
        <v/>
      </c>
      <c r="Q2871" s="117" t="n"/>
      <c r="R2871" s="118" t="n"/>
      <c r="S2871" s="118" t="n"/>
      <c r="T2871" s="119" t="n"/>
      <c r="U2871" s="120" t="n"/>
      <c r="V2871" s="120" t="n"/>
      <c r="W2871" s="121" t="n"/>
      <c r="X2871" s="122" t="n"/>
      <c r="Y2871" s="122" t="n"/>
      <c r="Z2871" s="143" t="n"/>
      <c r="AA2871" s="140" t="n"/>
      <c r="AB2871" s="140" t="n"/>
      <c r="AC2871" s="144" t="n"/>
      <c r="AD2871" s="142" t="n"/>
      <c r="AE2871" s="142" t="n"/>
    </row>
    <row r="2872">
      <c r="B2872" s="79" t="inlineStr">
        <is>
          <t>45MUE18R-R</t>
        </is>
      </c>
      <c r="C2872" s="80">
        <f>SUMIF(数量表!D:H,B2872,数量表!H:H)</f>
        <v/>
      </c>
      <c r="D2872" s="80" t="n">
        <v>27</v>
      </c>
      <c r="E2872" s="80" t="n">
        <v>105</v>
      </c>
      <c r="F2872" s="81" t="n">
        <v>416</v>
      </c>
      <c r="G2872" s="80" t="n"/>
      <c r="H2872" s="82" t="n">
        <v>1</v>
      </c>
      <c r="I2872" s="212">
        <f>C2872*H2872</f>
        <v/>
      </c>
      <c r="J2872" s="29" t="n"/>
      <c r="K2872" s="96" t="n"/>
      <c r="L2872" s="97" t="n"/>
      <c r="M2872" s="97" t="n"/>
      <c r="N2872" s="98" t="inlineStr">
        <is>
          <t>27×105</t>
        </is>
      </c>
      <c r="O2872" s="99">
        <f>F2872</f>
        <v/>
      </c>
      <c r="P2872" s="99">
        <f>SUM(I2872)</f>
        <v/>
      </c>
      <c r="Q2872" s="117" t="n"/>
      <c r="R2872" s="118" t="n"/>
      <c r="S2872" s="118" t="n"/>
      <c r="T2872" s="119" t="n"/>
      <c r="U2872" s="120" t="n"/>
      <c r="V2872" s="120" t="n"/>
      <c r="W2872" s="121" t="n"/>
      <c r="X2872" s="122" t="n"/>
      <c r="Y2872" s="122" t="n"/>
      <c r="Z2872" s="143" t="n"/>
      <c r="AA2872" s="140" t="n"/>
      <c r="AB2872" s="140" t="n"/>
      <c r="AC2872" s="144" t="n"/>
      <c r="AD2872" s="142" t="n"/>
      <c r="AE2872" s="142" t="n"/>
    </row>
    <row r="2873">
      <c r="B2873" s="85" t="inlineStr">
        <is>
          <t>45MUE18R-R</t>
        </is>
      </c>
      <c r="C2873">
        <f>SUMIF(数量表!D:H,B2873,数量表!H:H)</f>
        <v/>
      </c>
      <c r="D2873" t="n">
        <v>27</v>
      </c>
      <c r="E2873" t="n">
        <v>105</v>
      </c>
      <c r="F2873" s="86" t="n">
        <v>760</v>
      </c>
      <c r="H2873" s="87" t="n">
        <v>1</v>
      </c>
      <c r="I2873" s="214">
        <f>C2873*H2873</f>
        <v/>
      </c>
      <c r="J2873" s="29" t="n"/>
      <c r="K2873" s="96" t="n"/>
      <c r="L2873" s="97" t="n"/>
      <c r="M2873" s="97" t="n"/>
      <c r="N2873" s="98" t="inlineStr">
        <is>
          <t>27×105</t>
        </is>
      </c>
      <c r="O2873" s="99">
        <f>F2873</f>
        <v/>
      </c>
      <c r="P2873" s="99">
        <f>SUM(I2873)</f>
        <v/>
      </c>
      <c r="Q2873" s="117" t="n"/>
      <c r="R2873" s="118" t="n"/>
      <c r="S2873" s="118" t="n"/>
      <c r="T2873" s="119" t="n"/>
      <c r="U2873" s="120" t="n"/>
      <c r="V2873" s="120" t="n"/>
      <c r="W2873" s="121" t="n"/>
      <c r="X2873" s="122" t="n"/>
      <c r="Y2873" s="122" t="n"/>
      <c r="Z2873" s="143" t="n"/>
      <c r="AA2873" s="140" t="n"/>
      <c r="AB2873" s="140" t="n"/>
      <c r="AC2873" s="144" t="n"/>
      <c r="AD2873" s="142" t="n"/>
      <c r="AE2873" s="142" t="n"/>
    </row>
    <row r="2874">
      <c r="B2874" s="85" t="inlineStr">
        <is>
          <t>45MUE18R-R</t>
        </is>
      </c>
      <c r="C2874">
        <f>SUMIF(数量表!D:H,B2874,数量表!H:H)</f>
        <v/>
      </c>
      <c r="D2874" t="n">
        <v>27</v>
      </c>
      <c r="E2874" t="n">
        <v>105</v>
      </c>
      <c r="F2874" s="86" t="n">
        <v>1855</v>
      </c>
      <c r="H2874" s="87" t="n">
        <v>2</v>
      </c>
      <c r="I2874" s="214">
        <f>C2874*H2874</f>
        <v/>
      </c>
      <c r="J2874" s="29" t="n"/>
      <c r="K2874" s="96" t="n"/>
      <c r="L2874" s="97" t="n"/>
      <c r="M2874" s="97" t="n"/>
      <c r="N2874" s="98" t="inlineStr">
        <is>
          <t>27×105</t>
        </is>
      </c>
      <c r="O2874" s="99">
        <f>F2874</f>
        <v/>
      </c>
      <c r="P2874" s="99">
        <f>SUM(I2874)</f>
        <v/>
      </c>
      <c r="Q2874" s="117" t="n"/>
      <c r="R2874" s="118" t="n"/>
      <c r="S2874" s="118" t="n"/>
      <c r="T2874" s="119" t="n"/>
      <c r="U2874" s="120" t="n"/>
      <c r="V2874" s="120" t="n"/>
      <c r="W2874" s="121" t="n"/>
      <c r="X2874" s="122" t="n"/>
      <c r="Y2874" s="122" t="n"/>
      <c r="Z2874" s="143" t="n"/>
      <c r="AA2874" s="140" t="n"/>
      <c r="AB2874" s="140" t="n"/>
      <c r="AC2874" s="144" t="n"/>
      <c r="AD2874" s="142" t="n"/>
      <c r="AE2874" s="142" t="n"/>
    </row>
    <row r="2875">
      <c r="B2875" s="85" t="inlineStr">
        <is>
          <t>45MUE18R-R</t>
        </is>
      </c>
      <c r="C2875">
        <f>SUMIF(数量表!D:H,B2875,数量表!H:H)</f>
        <v/>
      </c>
      <c r="D2875" t="n">
        <v>27</v>
      </c>
      <c r="E2875" t="n">
        <v>105</v>
      </c>
      <c r="F2875" s="86" t="n">
        <v>2298</v>
      </c>
      <c r="H2875" s="87" t="n">
        <v>1</v>
      </c>
      <c r="I2875" s="214">
        <f>C2875*H2875</f>
        <v/>
      </c>
      <c r="J2875" s="29" t="n"/>
      <c r="K2875" s="96" t="n"/>
      <c r="L2875" s="97" t="n"/>
      <c r="M2875" s="97" t="n"/>
      <c r="N2875" s="98" t="inlineStr">
        <is>
          <t>27×105</t>
        </is>
      </c>
      <c r="O2875" s="99">
        <f>F2875</f>
        <v/>
      </c>
      <c r="P2875" s="99">
        <f>SUM(I2875)</f>
        <v/>
      </c>
      <c r="Q2875" s="117" t="n"/>
      <c r="R2875" s="118" t="n"/>
      <c r="S2875" s="118" t="n"/>
      <c r="T2875" s="119" t="n"/>
      <c r="U2875" s="120" t="n"/>
      <c r="V2875" s="120" t="n"/>
      <c r="W2875" s="121" t="n"/>
      <c r="X2875" s="122" t="n"/>
      <c r="Y2875" s="122" t="n"/>
      <c r="Z2875" s="143" t="n"/>
      <c r="AA2875" s="140" t="n"/>
      <c r="AB2875" s="140" t="n"/>
      <c r="AC2875" s="144" t="n"/>
      <c r="AD2875" s="142" t="n"/>
      <c r="AE2875" s="142" t="n"/>
    </row>
    <row r="2876" ht="15" customHeight="1" thickBot="1">
      <c r="B2876" s="88" t="inlineStr">
        <is>
          <t>45MUE18R-R</t>
        </is>
      </c>
      <c r="C2876" s="89">
        <f>SUMIF(数量表!D:H,B2876,数量表!H:H)</f>
        <v/>
      </c>
      <c r="D2876" s="89" t="n">
        <v>27</v>
      </c>
      <c r="E2876" s="89" t="n">
        <v>105</v>
      </c>
      <c r="F2876" s="90" t="n">
        <v>646</v>
      </c>
      <c r="G2876" s="89" t="n"/>
      <c r="H2876" s="91" t="n">
        <v>1</v>
      </c>
      <c r="I2876" s="213">
        <f>C2876*H2876</f>
        <v/>
      </c>
      <c r="J2876" s="29" t="n"/>
      <c r="K2876" s="96" t="n"/>
      <c r="L2876" s="97" t="n"/>
      <c r="M2876" s="97" t="n"/>
      <c r="N2876" s="98" t="inlineStr">
        <is>
          <t>27×105</t>
        </is>
      </c>
      <c r="O2876" s="99">
        <f>F2876</f>
        <v/>
      </c>
      <c r="P2876" s="99">
        <f>SUM(I2876)</f>
        <v/>
      </c>
      <c r="Q2876" s="117" t="n"/>
      <c r="R2876" s="118" t="n"/>
      <c r="S2876" s="118" t="n"/>
      <c r="T2876" s="119" t="n"/>
      <c r="U2876" s="120" t="n"/>
      <c r="V2876" s="120" t="n"/>
      <c r="W2876" s="121" t="n"/>
      <c r="X2876" s="122" t="n"/>
      <c r="Y2876" s="122" t="n"/>
      <c r="Z2876" s="143" t="n"/>
      <c r="AA2876" s="140" t="n"/>
      <c r="AB2876" s="140" t="n"/>
      <c r="AC2876" s="144" t="n"/>
      <c r="AD2876" s="142" t="n"/>
      <c r="AE2876" s="142" t="n"/>
    </row>
    <row r="2877">
      <c r="B2877" s="79" t="inlineStr">
        <is>
          <t>90MUE18</t>
        </is>
      </c>
      <c r="C2877" s="80">
        <f>SUMIF(数量表!D:H,B2877,数量表!H:H)</f>
        <v/>
      </c>
      <c r="D2877" s="80" t="n">
        <v>27</v>
      </c>
      <c r="E2877" s="80" t="n">
        <v>105</v>
      </c>
      <c r="F2877" s="81" t="n">
        <v>166</v>
      </c>
      <c r="G2877" s="80" t="n"/>
      <c r="H2877" s="82" t="n">
        <v>1</v>
      </c>
      <c r="I2877" s="212">
        <f>C2877*H2877</f>
        <v/>
      </c>
      <c r="J2877" s="29" t="n"/>
      <c r="K2877" s="96" t="n"/>
      <c r="L2877" s="97" t="n"/>
      <c r="M2877" s="97" t="n"/>
      <c r="N2877" s="98" t="inlineStr">
        <is>
          <t>27×105</t>
        </is>
      </c>
      <c r="O2877" s="99">
        <f>F2877</f>
        <v/>
      </c>
      <c r="P2877" s="99">
        <f>SUM(I2877)</f>
        <v/>
      </c>
      <c r="Q2877" s="117" t="n"/>
      <c r="R2877" s="118" t="n"/>
      <c r="S2877" s="118" t="n"/>
      <c r="T2877" s="119" t="n"/>
      <c r="U2877" s="120" t="n"/>
      <c r="V2877" s="120" t="n"/>
      <c r="W2877" s="121" t="n"/>
      <c r="X2877" s="122" t="n"/>
      <c r="Y2877" s="122" t="n"/>
      <c r="Z2877" s="143" t="n"/>
      <c r="AA2877" s="140" t="n"/>
      <c r="AB2877" s="140" t="n"/>
      <c r="AC2877" s="144" t="n"/>
      <c r="AD2877" s="142" t="n"/>
      <c r="AE2877" s="142" t="n"/>
    </row>
    <row r="2878">
      <c r="B2878" s="85" t="inlineStr">
        <is>
          <t>90MUE18</t>
        </is>
      </c>
      <c r="C2878">
        <f>SUMIF(数量表!D:H,B2878,数量表!H:H)</f>
        <v/>
      </c>
      <c r="D2878" t="n">
        <v>27</v>
      </c>
      <c r="E2878" t="n">
        <v>105</v>
      </c>
      <c r="F2878" s="86" t="n">
        <v>800</v>
      </c>
      <c r="H2878" s="87" t="n">
        <v>1</v>
      </c>
      <c r="I2878" s="214">
        <f>C2878*H2878</f>
        <v/>
      </c>
      <c r="J2878" s="29" t="n"/>
      <c r="K2878" s="96" t="n"/>
      <c r="L2878" s="97" t="n"/>
      <c r="M2878" s="97" t="n"/>
      <c r="N2878" s="98" t="inlineStr">
        <is>
          <t>27×105</t>
        </is>
      </c>
      <c r="O2878" s="99">
        <f>F2878</f>
        <v/>
      </c>
      <c r="P2878" s="99">
        <f>SUM(I2878)</f>
        <v/>
      </c>
      <c r="Q2878" s="117" t="n"/>
      <c r="R2878" s="118" t="n"/>
      <c r="S2878" s="118" t="n"/>
      <c r="T2878" s="119" t="n"/>
      <c r="U2878" s="120" t="n"/>
      <c r="V2878" s="120" t="n"/>
      <c r="W2878" s="121" t="n"/>
      <c r="X2878" s="122" t="n"/>
      <c r="Y2878" s="122" t="n"/>
      <c r="Z2878" s="143" t="n"/>
      <c r="AA2878" s="140" t="n"/>
      <c r="AB2878" s="140" t="n"/>
      <c r="AC2878" s="144" t="n"/>
      <c r="AD2878" s="142" t="n"/>
      <c r="AE2878" s="142" t="n"/>
    </row>
    <row r="2879">
      <c r="B2879" s="85" t="inlineStr">
        <is>
          <t>90MUE18</t>
        </is>
      </c>
      <c r="C2879">
        <f>SUMIF(数量表!D:H,B2879,数量表!H:H)</f>
        <v/>
      </c>
      <c r="D2879" t="n">
        <v>27</v>
      </c>
      <c r="E2879" t="n">
        <v>105</v>
      </c>
      <c r="F2879" s="86" t="n">
        <v>1855</v>
      </c>
      <c r="H2879" s="87" t="n">
        <v>2</v>
      </c>
      <c r="I2879" s="214">
        <f>C2879*H2879</f>
        <v/>
      </c>
      <c r="J2879" s="29" t="n"/>
      <c r="K2879" s="96" t="n"/>
      <c r="L2879" s="97" t="n"/>
      <c r="M2879" s="97" t="n"/>
      <c r="N2879" s="98" t="inlineStr">
        <is>
          <t>27×105</t>
        </is>
      </c>
      <c r="O2879" s="99">
        <f>F2879</f>
        <v/>
      </c>
      <c r="P2879" s="99">
        <f>SUM(I2879)</f>
        <v/>
      </c>
      <c r="Q2879" s="117" t="n"/>
      <c r="R2879" s="118" t="n"/>
      <c r="S2879" s="118" t="n"/>
      <c r="T2879" s="119" t="n"/>
      <c r="U2879" s="120" t="n"/>
      <c r="V2879" s="120" t="n"/>
      <c r="W2879" s="121" t="n"/>
      <c r="X2879" s="122" t="n"/>
      <c r="Y2879" s="122" t="n"/>
      <c r="Z2879" s="143" t="n"/>
      <c r="AA2879" s="140" t="n"/>
      <c r="AB2879" s="140" t="n"/>
      <c r="AC2879" s="144" t="n"/>
      <c r="AD2879" s="142" t="n"/>
      <c r="AE2879" s="142" t="n"/>
    </row>
    <row r="2880" ht="15" customHeight="1" thickBot="1">
      <c r="B2880" s="88" t="inlineStr">
        <is>
          <t>90MUE18</t>
        </is>
      </c>
      <c r="C2880" s="89">
        <f>SUMIF(数量表!D:H,B2880,数量表!H:H)</f>
        <v/>
      </c>
      <c r="D2880" s="89" t="n">
        <v>27</v>
      </c>
      <c r="E2880" s="89" t="n">
        <v>105</v>
      </c>
      <c r="F2880" s="90" t="n">
        <v>646</v>
      </c>
      <c r="G2880" s="89" t="n"/>
      <c r="H2880" s="91" t="n">
        <v>1</v>
      </c>
      <c r="I2880" s="213">
        <f>C2880*H2880</f>
        <v/>
      </c>
      <c r="J2880" s="29" t="n"/>
      <c r="K2880" s="96" t="n"/>
      <c r="L2880" s="97" t="n"/>
      <c r="M2880" s="97" t="n"/>
      <c r="N2880" s="98" t="inlineStr">
        <is>
          <t>27×105</t>
        </is>
      </c>
      <c r="O2880" s="99">
        <f>F2880</f>
        <v/>
      </c>
      <c r="P2880" s="99">
        <f>SUM(I2880)</f>
        <v/>
      </c>
      <c r="Q2880" s="117" t="n"/>
      <c r="R2880" s="118" t="n"/>
      <c r="S2880" s="118" t="n"/>
      <c r="T2880" s="119" t="n"/>
      <c r="U2880" s="120" t="n"/>
      <c r="V2880" s="120" t="n"/>
      <c r="W2880" s="121" t="n"/>
      <c r="X2880" s="122" t="n"/>
      <c r="Y2880" s="122" t="n"/>
      <c r="Z2880" s="143" t="n"/>
      <c r="AA2880" s="140" t="n"/>
      <c r="AB2880" s="140" t="n"/>
      <c r="AC2880" s="144" t="n"/>
      <c r="AD2880" s="142" t="n"/>
      <c r="AE2880" s="142" t="n"/>
    </row>
    <row r="2881">
      <c r="B2881" s="79" t="inlineStr">
        <is>
          <t>90MUE18L</t>
        </is>
      </c>
      <c r="C2881" s="80">
        <f>SUMIF(数量表!D:H,B2881,数量表!H:H)</f>
        <v/>
      </c>
      <c r="D2881" s="80" t="n">
        <v>27</v>
      </c>
      <c r="E2881" s="80" t="n">
        <v>105</v>
      </c>
      <c r="F2881" s="81" t="n">
        <v>166</v>
      </c>
      <c r="G2881" s="80" t="n"/>
      <c r="H2881" s="82" t="n">
        <v>1</v>
      </c>
      <c r="I2881" s="212">
        <f>C2881*H2881</f>
        <v/>
      </c>
      <c r="J2881" s="29" t="n"/>
      <c r="K2881" s="96" t="n"/>
      <c r="L2881" s="97" t="n"/>
      <c r="M2881" s="97" t="n"/>
      <c r="N2881" s="98" t="inlineStr">
        <is>
          <t>27×105</t>
        </is>
      </c>
      <c r="O2881" s="99">
        <f>F2881</f>
        <v/>
      </c>
      <c r="P2881" s="99">
        <f>SUM(I2881)</f>
        <v/>
      </c>
      <c r="Q2881" s="117" t="n"/>
      <c r="R2881" s="118" t="n"/>
      <c r="S2881" s="118" t="n"/>
      <c r="T2881" s="119" t="n"/>
      <c r="U2881" s="120" t="n"/>
      <c r="V2881" s="120" t="n"/>
      <c r="W2881" s="121" t="n"/>
      <c r="X2881" s="122" t="n"/>
      <c r="Y2881" s="122" t="n"/>
      <c r="Z2881" s="143" t="n"/>
      <c r="AA2881" s="140" t="n"/>
      <c r="AB2881" s="140" t="n"/>
      <c r="AC2881" s="144" t="n"/>
      <c r="AD2881" s="142" t="n"/>
      <c r="AE2881" s="142" t="n"/>
    </row>
    <row r="2882">
      <c r="B2882" s="85" t="inlineStr">
        <is>
          <t>90MUE18L</t>
        </is>
      </c>
      <c r="C2882">
        <f>SUMIF(数量表!D:H,B2882,数量表!H:H)</f>
        <v/>
      </c>
      <c r="D2882" t="n">
        <v>27</v>
      </c>
      <c r="E2882" t="n">
        <v>105</v>
      </c>
      <c r="F2882" s="86" t="n">
        <v>760</v>
      </c>
      <c r="H2882" s="87" t="n">
        <v>1</v>
      </c>
      <c r="I2882" s="214">
        <f>C2882*H2882</f>
        <v/>
      </c>
      <c r="J2882" s="29" t="n"/>
      <c r="K2882" s="96" t="n"/>
      <c r="L2882" s="97" t="n"/>
      <c r="M2882" s="97" t="n"/>
      <c r="N2882" s="98" t="inlineStr">
        <is>
          <t>27×105</t>
        </is>
      </c>
      <c r="O2882" s="99">
        <f>F2882</f>
        <v/>
      </c>
      <c r="P2882" s="99">
        <f>SUM(I2882)</f>
        <v/>
      </c>
      <c r="Q2882" s="117" t="n"/>
      <c r="R2882" s="118" t="n"/>
      <c r="S2882" s="118" t="n"/>
      <c r="T2882" s="119" t="n"/>
      <c r="U2882" s="120" t="n"/>
      <c r="V2882" s="120" t="n"/>
      <c r="W2882" s="121" t="n"/>
      <c r="X2882" s="122" t="n"/>
      <c r="Y2882" s="122" t="n"/>
      <c r="Z2882" s="143" t="n"/>
      <c r="AA2882" s="140" t="n"/>
      <c r="AB2882" s="140" t="n"/>
      <c r="AC2882" s="144" t="n"/>
      <c r="AD2882" s="142" t="n"/>
      <c r="AE2882" s="142" t="n"/>
    </row>
    <row r="2883">
      <c r="B2883" s="85" t="inlineStr">
        <is>
          <t>90MUE18L</t>
        </is>
      </c>
      <c r="C2883">
        <f>SUMIF(数量表!D:H,B2883,数量表!H:H)</f>
        <v/>
      </c>
      <c r="D2883" t="n">
        <v>27</v>
      </c>
      <c r="E2883" t="n">
        <v>105</v>
      </c>
      <c r="F2883" s="86" t="n">
        <v>1855</v>
      </c>
      <c r="H2883" s="87" t="n">
        <v>2</v>
      </c>
      <c r="I2883" s="214">
        <f>C2883*H2883</f>
        <v/>
      </c>
      <c r="J2883" s="29" t="n"/>
      <c r="K2883" s="96" t="n"/>
      <c r="L2883" s="97" t="n"/>
      <c r="M2883" s="97" t="n"/>
      <c r="N2883" s="98" t="inlineStr">
        <is>
          <t>27×105</t>
        </is>
      </c>
      <c r="O2883" s="99">
        <f>F2883</f>
        <v/>
      </c>
      <c r="P2883" s="99">
        <f>SUM(I2883)</f>
        <v/>
      </c>
      <c r="Q2883" s="117" t="n"/>
      <c r="R2883" s="118" t="n"/>
      <c r="S2883" s="118" t="n"/>
      <c r="T2883" s="119" t="n"/>
      <c r="U2883" s="120" t="n"/>
      <c r="V2883" s="120" t="n"/>
      <c r="W2883" s="121" t="n"/>
      <c r="X2883" s="122" t="n"/>
      <c r="Y2883" s="122" t="n"/>
      <c r="Z2883" s="143" t="n"/>
      <c r="AA2883" s="140" t="n"/>
      <c r="AB2883" s="140" t="n"/>
      <c r="AC2883" s="144" t="n"/>
      <c r="AD2883" s="142" t="n"/>
      <c r="AE2883" s="142" t="n"/>
    </row>
    <row r="2884">
      <c r="B2884" s="85" t="inlineStr">
        <is>
          <t>90MUE18L</t>
        </is>
      </c>
      <c r="C2884">
        <f>SUMIF(数量表!D:H,B2884,数量表!H:H)</f>
        <v/>
      </c>
      <c r="D2884" t="n">
        <v>27</v>
      </c>
      <c r="E2884" t="n">
        <v>105</v>
      </c>
      <c r="F2884" s="86" t="n">
        <v>2048</v>
      </c>
      <c r="H2884" s="87" t="n">
        <v>1</v>
      </c>
      <c r="I2884" s="214">
        <f>C2884*H2884</f>
        <v/>
      </c>
      <c r="J2884" s="29" t="n"/>
      <c r="K2884" s="96" t="n"/>
      <c r="L2884" s="97" t="n"/>
      <c r="M2884" s="97" t="n"/>
      <c r="N2884" s="98" t="inlineStr">
        <is>
          <t>27×105</t>
        </is>
      </c>
      <c r="O2884" s="99">
        <f>F2884</f>
        <v/>
      </c>
      <c r="P2884" s="99">
        <f>SUM(I2884)</f>
        <v/>
      </c>
      <c r="Q2884" s="117" t="n"/>
      <c r="R2884" s="118" t="n"/>
      <c r="S2884" s="118" t="n"/>
      <c r="T2884" s="119" t="n"/>
      <c r="U2884" s="120" t="n"/>
      <c r="V2884" s="120" t="n"/>
      <c r="W2884" s="121" t="n"/>
      <c r="X2884" s="122" t="n"/>
      <c r="Y2884" s="122" t="n"/>
      <c r="Z2884" s="143" t="n"/>
      <c r="AA2884" s="140" t="n"/>
      <c r="AB2884" s="140" t="n"/>
      <c r="AC2884" s="144" t="n"/>
      <c r="AD2884" s="142" t="n"/>
      <c r="AE2884" s="142" t="n"/>
    </row>
    <row r="2885" ht="15" customHeight="1" thickBot="1">
      <c r="B2885" s="88" t="inlineStr">
        <is>
          <t>90MUE18L</t>
        </is>
      </c>
      <c r="C2885" s="89">
        <f>SUMIF(数量表!D:H,B2885,数量表!H:H)</f>
        <v/>
      </c>
      <c r="D2885" s="89" t="n">
        <v>27</v>
      </c>
      <c r="E2885" s="89" t="n">
        <v>105</v>
      </c>
      <c r="F2885" s="90" t="n">
        <v>646</v>
      </c>
      <c r="G2885" s="89" t="n"/>
      <c r="H2885" s="91" t="n">
        <v>1</v>
      </c>
      <c r="I2885" s="213">
        <f>C2885*H2885</f>
        <v/>
      </c>
      <c r="J2885" s="29" t="n"/>
      <c r="K2885" s="96" t="n"/>
      <c r="L2885" s="97" t="n"/>
      <c r="M2885" s="97" t="n"/>
      <c r="N2885" s="98" t="inlineStr">
        <is>
          <t>27×105</t>
        </is>
      </c>
      <c r="O2885" s="99">
        <f>F2885</f>
        <v/>
      </c>
      <c r="P2885" s="99">
        <f>SUM(I2885)</f>
        <v/>
      </c>
      <c r="Q2885" s="117" t="n"/>
      <c r="R2885" s="118" t="n"/>
      <c r="S2885" s="118" t="n"/>
      <c r="T2885" s="119" t="n"/>
      <c r="U2885" s="120" t="n"/>
      <c r="V2885" s="120" t="n"/>
      <c r="W2885" s="121" t="n"/>
      <c r="X2885" s="122" t="n"/>
      <c r="Y2885" s="122" t="n"/>
      <c r="Z2885" s="143" t="n"/>
      <c r="AA2885" s="140" t="n"/>
      <c r="AB2885" s="140" t="n"/>
      <c r="AC2885" s="144" t="n"/>
      <c r="AD2885" s="142" t="n"/>
      <c r="AE2885" s="142" t="n"/>
    </row>
    <row r="2886">
      <c r="B2886" s="79" t="inlineStr">
        <is>
          <t>90MUE18R</t>
        </is>
      </c>
      <c r="C2886" s="80">
        <f>SUMIF(数量表!D:H,B2886,数量表!H:H)</f>
        <v/>
      </c>
      <c r="D2886" s="80" t="n">
        <v>27</v>
      </c>
      <c r="E2886" s="80" t="n">
        <v>105</v>
      </c>
      <c r="F2886" s="81" t="n">
        <v>166</v>
      </c>
      <c r="G2886" s="80" t="n"/>
      <c r="H2886" s="82" t="n">
        <v>1</v>
      </c>
      <c r="I2886" s="212">
        <f>C2886*H2886</f>
        <v/>
      </c>
      <c r="J2886" s="29" t="n"/>
      <c r="K2886" s="96" t="n"/>
      <c r="L2886" s="97" t="n"/>
      <c r="M2886" s="97" t="n"/>
      <c r="N2886" s="98" t="inlineStr">
        <is>
          <t>27×105</t>
        </is>
      </c>
      <c r="O2886" s="99">
        <f>F2886</f>
        <v/>
      </c>
      <c r="P2886" s="99">
        <f>SUM(I2886)</f>
        <v/>
      </c>
      <c r="Q2886" s="117" t="n"/>
      <c r="R2886" s="118" t="n"/>
      <c r="S2886" s="118" t="n"/>
      <c r="T2886" s="119" t="n"/>
      <c r="U2886" s="120" t="n"/>
      <c r="V2886" s="120" t="n"/>
      <c r="W2886" s="121" t="n"/>
      <c r="X2886" s="122" t="n"/>
      <c r="Y2886" s="122" t="n"/>
      <c r="Z2886" s="143" t="n"/>
      <c r="AA2886" s="140" t="n"/>
      <c r="AB2886" s="140" t="n"/>
      <c r="AC2886" s="144" t="n"/>
      <c r="AD2886" s="142" t="n"/>
      <c r="AE2886" s="142" t="n"/>
    </row>
    <row r="2887">
      <c r="B2887" s="85" t="inlineStr">
        <is>
          <t>90MUE18R</t>
        </is>
      </c>
      <c r="C2887">
        <f>SUMIF(数量表!D:H,B2887,数量表!H:H)</f>
        <v/>
      </c>
      <c r="D2887" t="n">
        <v>27</v>
      </c>
      <c r="E2887" t="n">
        <v>105</v>
      </c>
      <c r="F2887" s="86" t="n">
        <v>760</v>
      </c>
      <c r="H2887" s="87" t="n">
        <v>1</v>
      </c>
      <c r="I2887" s="214">
        <f>C2887*H2887</f>
        <v/>
      </c>
      <c r="J2887" s="29" t="n"/>
      <c r="K2887" s="96" t="n"/>
      <c r="L2887" s="97" t="n"/>
      <c r="M2887" s="97" t="n"/>
      <c r="N2887" s="98" t="inlineStr">
        <is>
          <t>27×105</t>
        </is>
      </c>
      <c r="O2887" s="99">
        <f>F2887</f>
        <v/>
      </c>
      <c r="P2887" s="99">
        <f>SUM(I2887)</f>
        <v/>
      </c>
      <c r="Q2887" s="117" t="n"/>
      <c r="R2887" s="118" t="n"/>
      <c r="S2887" s="118" t="n"/>
      <c r="T2887" s="119" t="n"/>
      <c r="U2887" s="120" t="n"/>
      <c r="V2887" s="120" t="n"/>
      <c r="W2887" s="121" t="n"/>
      <c r="X2887" s="122" t="n"/>
      <c r="Y2887" s="122" t="n"/>
      <c r="Z2887" s="143" t="n"/>
      <c r="AA2887" s="140" t="n"/>
      <c r="AB2887" s="140" t="n"/>
      <c r="AC2887" s="144" t="n"/>
      <c r="AD2887" s="142" t="n"/>
      <c r="AE2887" s="142" t="n"/>
    </row>
    <row r="2888">
      <c r="B2888" s="85" t="inlineStr">
        <is>
          <t>90MUE18R</t>
        </is>
      </c>
      <c r="C2888">
        <f>SUMIF(数量表!D:H,B2888,数量表!H:H)</f>
        <v/>
      </c>
      <c r="D2888" t="n">
        <v>27</v>
      </c>
      <c r="E2888" t="n">
        <v>105</v>
      </c>
      <c r="F2888" s="86" t="n">
        <v>1855</v>
      </c>
      <c r="H2888" s="87" t="n">
        <v>2</v>
      </c>
      <c r="I2888" s="214">
        <f>C2888*H2888</f>
        <v/>
      </c>
      <c r="J2888" s="29" t="n"/>
      <c r="K2888" s="96" t="n"/>
      <c r="L2888" s="97" t="n"/>
      <c r="M2888" s="97" t="n"/>
      <c r="N2888" s="98" t="inlineStr">
        <is>
          <t>27×105</t>
        </is>
      </c>
      <c r="O2888" s="99">
        <f>F2888</f>
        <v/>
      </c>
      <c r="P2888" s="99">
        <f>SUM(I2888)</f>
        <v/>
      </c>
      <c r="Q2888" s="117" t="n"/>
      <c r="R2888" s="118" t="n"/>
      <c r="S2888" s="118" t="n"/>
      <c r="T2888" s="119" t="n"/>
      <c r="U2888" s="120" t="n"/>
      <c r="V2888" s="120" t="n"/>
      <c r="W2888" s="121" t="n"/>
      <c r="X2888" s="122" t="n"/>
      <c r="Y2888" s="122" t="n"/>
      <c r="Z2888" s="143" t="n"/>
      <c r="AA2888" s="140" t="n"/>
      <c r="AB2888" s="140" t="n"/>
      <c r="AC2888" s="144" t="n"/>
      <c r="AD2888" s="142" t="n"/>
      <c r="AE2888" s="142" t="n"/>
    </row>
    <row r="2889">
      <c r="B2889" s="85" t="inlineStr">
        <is>
          <t>90MUE18R</t>
        </is>
      </c>
      <c r="C2889">
        <f>SUMIF(数量表!D:H,B2889,数量表!H:H)</f>
        <v/>
      </c>
      <c r="D2889" t="n">
        <v>27</v>
      </c>
      <c r="E2889" t="n">
        <v>105</v>
      </c>
      <c r="F2889" s="86" t="n">
        <v>2048</v>
      </c>
      <c r="H2889" s="87" t="n">
        <v>1</v>
      </c>
      <c r="I2889" s="214">
        <f>C2889*H2889</f>
        <v/>
      </c>
      <c r="J2889" s="29" t="n"/>
      <c r="K2889" s="96" t="n"/>
      <c r="L2889" s="97" t="n"/>
      <c r="M2889" s="97" t="n"/>
      <c r="N2889" s="98" t="inlineStr">
        <is>
          <t>27×105</t>
        </is>
      </c>
      <c r="O2889" s="99">
        <f>F2889</f>
        <v/>
      </c>
      <c r="P2889" s="99">
        <f>SUM(I2889)</f>
        <v/>
      </c>
      <c r="Q2889" s="117" t="n"/>
      <c r="R2889" s="118" t="n"/>
      <c r="S2889" s="118" t="n"/>
      <c r="T2889" s="119" t="n"/>
      <c r="U2889" s="120" t="n"/>
      <c r="V2889" s="120" t="n"/>
      <c r="W2889" s="121" t="n"/>
      <c r="X2889" s="122" t="n"/>
      <c r="Y2889" s="122" t="n"/>
      <c r="Z2889" s="143" t="n"/>
      <c r="AA2889" s="140" t="n"/>
      <c r="AB2889" s="140" t="n"/>
      <c r="AC2889" s="144" t="n"/>
      <c r="AD2889" s="142" t="n"/>
      <c r="AE2889" s="142" t="n"/>
    </row>
    <row r="2890" ht="15" customHeight="1" thickBot="1">
      <c r="B2890" s="88" t="inlineStr">
        <is>
          <t>90MUE18R</t>
        </is>
      </c>
      <c r="C2890" s="89">
        <f>SUMIF(数量表!D:H,B2890,数量表!H:H)</f>
        <v/>
      </c>
      <c r="D2890" s="89" t="n">
        <v>27</v>
      </c>
      <c r="E2890" s="89" t="n">
        <v>105</v>
      </c>
      <c r="F2890" s="90" t="n">
        <v>646</v>
      </c>
      <c r="G2890" s="89" t="n"/>
      <c r="H2890" s="91" t="n">
        <v>1</v>
      </c>
      <c r="I2890" s="213">
        <f>C2890*H2890</f>
        <v/>
      </c>
      <c r="J2890" s="29" t="n"/>
      <c r="K2890" s="96" t="n"/>
      <c r="L2890" s="97" t="n"/>
      <c r="M2890" s="97" t="n"/>
      <c r="N2890" s="98" t="inlineStr">
        <is>
          <t>27×105</t>
        </is>
      </c>
      <c r="O2890" s="99">
        <f>F2890</f>
        <v/>
      </c>
      <c r="P2890" s="99">
        <f>SUM(I2890)</f>
        <v/>
      </c>
      <c r="Q2890" s="117" t="n"/>
      <c r="R2890" s="118" t="n"/>
      <c r="S2890" s="118" t="n"/>
      <c r="T2890" s="119" t="n"/>
      <c r="U2890" s="120" t="n"/>
      <c r="V2890" s="120" t="n"/>
      <c r="W2890" s="121" t="n"/>
      <c r="X2890" s="122" t="n"/>
      <c r="Y2890" s="122" t="n"/>
      <c r="Z2890" s="143" t="n"/>
      <c r="AA2890" s="140" t="n"/>
      <c r="AB2890" s="140" t="n"/>
      <c r="AC2890" s="144" t="n"/>
      <c r="AD2890" s="142" t="n"/>
      <c r="AE2890" s="142" t="n"/>
    </row>
    <row r="2891">
      <c r="B2891" s="79" t="inlineStr">
        <is>
          <t>90MUE18-L</t>
        </is>
      </c>
      <c r="C2891" s="80">
        <f>SUMIF(数量表!D:H,B2891,数量表!H:H)</f>
        <v/>
      </c>
      <c r="D2891" s="80" t="n">
        <v>27</v>
      </c>
      <c r="E2891" s="80" t="n">
        <v>105</v>
      </c>
      <c r="F2891" s="81" t="n">
        <v>166</v>
      </c>
      <c r="G2891" s="80" t="n"/>
      <c r="H2891" s="82" t="n">
        <v>1</v>
      </c>
      <c r="I2891" s="212">
        <f>C2891*H2891</f>
        <v/>
      </c>
      <c r="J2891" s="29" t="n"/>
      <c r="K2891" s="96" t="n"/>
      <c r="L2891" s="97" t="n"/>
      <c r="M2891" s="97" t="n"/>
      <c r="N2891" s="98" t="inlineStr">
        <is>
          <t>27×105</t>
        </is>
      </c>
      <c r="O2891" s="99">
        <f>F2891</f>
        <v/>
      </c>
      <c r="P2891" s="99">
        <f>SUM(I2891)</f>
        <v/>
      </c>
      <c r="Q2891" s="117" t="n"/>
      <c r="R2891" s="118" t="n"/>
      <c r="S2891" s="118" t="n"/>
      <c r="T2891" s="119" t="n"/>
      <c r="U2891" s="120" t="n"/>
      <c r="V2891" s="120" t="n"/>
      <c r="W2891" s="121" t="n"/>
      <c r="X2891" s="122" t="n"/>
      <c r="Y2891" s="122" t="n"/>
      <c r="Z2891" s="143" t="n"/>
      <c r="AA2891" s="140" t="n"/>
      <c r="AB2891" s="140" t="n"/>
      <c r="AC2891" s="144" t="n"/>
      <c r="AD2891" s="142" t="n"/>
      <c r="AE2891" s="142" t="n"/>
    </row>
    <row r="2892">
      <c r="B2892" s="85" t="inlineStr">
        <is>
          <t>90MUE18-L</t>
        </is>
      </c>
      <c r="C2892">
        <f>SUMIF(数量表!D:H,B2892,数量表!H:H)</f>
        <v/>
      </c>
      <c r="D2892" t="n">
        <v>27</v>
      </c>
      <c r="E2892" t="n">
        <v>105</v>
      </c>
      <c r="F2892" s="86" t="n">
        <v>800</v>
      </c>
      <c r="H2892" s="87" t="n">
        <v>1</v>
      </c>
      <c r="I2892" s="214">
        <f>C2892*H2892</f>
        <v/>
      </c>
      <c r="J2892" s="29" t="n"/>
      <c r="K2892" s="96" t="n"/>
      <c r="L2892" s="97" t="n"/>
      <c r="M2892" s="97" t="n"/>
      <c r="N2892" s="98" t="inlineStr">
        <is>
          <t>27×105</t>
        </is>
      </c>
      <c r="O2892" s="99">
        <f>F2892</f>
        <v/>
      </c>
      <c r="P2892" s="99">
        <f>SUM(I2892)</f>
        <v/>
      </c>
      <c r="Q2892" s="117" t="n"/>
      <c r="R2892" s="118" t="n"/>
      <c r="S2892" s="118" t="n"/>
      <c r="T2892" s="119" t="n"/>
      <c r="U2892" s="120" t="n"/>
      <c r="V2892" s="120" t="n"/>
      <c r="W2892" s="121" t="n"/>
      <c r="X2892" s="122" t="n"/>
      <c r="Y2892" s="122" t="n"/>
      <c r="Z2892" s="143" t="n"/>
      <c r="AA2892" s="140" t="n"/>
      <c r="AB2892" s="140" t="n"/>
      <c r="AC2892" s="144" t="n"/>
      <c r="AD2892" s="142" t="n"/>
      <c r="AE2892" s="142" t="n"/>
    </row>
    <row r="2893">
      <c r="B2893" s="85" t="inlineStr">
        <is>
          <t>90MUE18-L</t>
        </is>
      </c>
      <c r="C2893">
        <f>SUMIF(数量表!D:H,B2893,数量表!H:H)</f>
        <v/>
      </c>
      <c r="D2893" t="n">
        <v>27</v>
      </c>
      <c r="E2893" t="n">
        <v>105</v>
      </c>
      <c r="F2893" s="86" t="n">
        <v>1855</v>
      </c>
      <c r="H2893" s="87" t="n">
        <v>2</v>
      </c>
      <c r="I2893" s="214">
        <f>C2893*H2893</f>
        <v/>
      </c>
      <c r="J2893" s="29" t="n"/>
      <c r="K2893" s="96" t="n"/>
      <c r="L2893" s="97" t="n"/>
      <c r="M2893" s="97" t="n"/>
      <c r="N2893" s="98" t="inlineStr">
        <is>
          <t>27×105</t>
        </is>
      </c>
      <c r="O2893" s="99">
        <f>F2893</f>
        <v/>
      </c>
      <c r="P2893" s="99">
        <f>SUM(I2893)</f>
        <v/>
      </c>
      <c r="Q2893" s="117" t="n"/>
      <c r="R2893" s="118" t="n"/>
      <c r="S2893" s="118" t="n"/>
      <c r="T2893" s="119" t="n"/>
      <c r="U2893" s="120" t="n"/>
      <c r="V2893" s="120" t="n"/>
      <c r="W2893" s="121" t="n"/>
      <c r="X2893" s="122" t="n"/>
      <c r="Y2893" s="122" t="n"/>
      <c r="Z2893" s="143" t="n"/>
      <c r="AA2893" s="140" t="n"/>
      <c r="AB2893" s="140" t="n"/>
      <c r="AC2893" s="144" t="n"/>
      <c r="AD2893" s="142" t="n"/>
      <c r="AE2893" s="142" t="n"/>
    </row>
    <row r="2894" ht="15" customHeight="1" thickBot="1">
      <c r="B2894" s="88" t="inlineStr">
        <is>
          <t>90MUE18-L</t>
        </is>
      </c>
      <c r="C2894" s="89">
        <f>SUMIF(数量表!D:H,B2894,数量表!H:H)</f>
        <v/>
      </c>
      <c r="D2894" s="89" t="n">
        <v>27</v>
      </c>
      <c r="E2894" s="89" t="n">
        <v>105</v>
      </c>
      <c r="F2894" s="90" t="n">
        <v>646</v>
      </c>
      <c r="G2894" s="89" t="n"/>
      <c r="H2894" s="91" t="n">
        <v>1</v>
      </c>
      <c r="I2894" s="213">
        <f>C2894*H2894</f>
        <v/>
      </c>
      <c r="J2894" s="29" t="n"/>
      <c r="K2894" s="96" t="n"/>
      <c r="L2894" s="97" t="n"/>
      <c r="M2894" s="97" t="n"/>
      <c r="N2894" s="98" t="inlineStr">
        <is>
          <t>27×105</t>
        </is>
      </c>
      <c r="O2894" s="99">
        <f>F2894</f>
        <v/>
      </c>
      <c r="P2894" s="99">
        <f>SUM(I2894)</f>
        <v/>
      </c>
      <c r="Q2894" s="117" t="n"/>
      <c r="R2894" s="118" t="n"/>
      <c r="S2894" s="118" t="n"/>
      <c r="T2894" s="119" t="n"/>
      <c r="U2894" s="120" t="n"/>
      <c r="V2894" s="120" t="n"/>
      <c r="W2894" s="121" t="n"/>
      <c r="X2894" s="122" t="n"/>
      <c r="Y2894" s="122" t="n"/>
      <c r="Z2894" s="143" t="n"/>
      <c r="AA2894" s="140" t="n"/>
      <c r="AB2894" s="140" t="n"/>
      <c r="AC2894" s="144" t="n"/>
      <c r="AD2894" s="142" t="n"/>
      <c r="AE2894" s="142" t="n"/>
    </row>
    <row r="2895">
      <c r="B2895" s="79" t="inlineStr">
        <is>
          <t>90MUE18-R</t>
        </is>
      </c>
      <c r="C2895" s="80">
        <f>SUMIF(数量表!D:H,B2895,数量表!H:H)</f>
        <v/>
      </c>
      <c r="D2895" s="80" t="n">
        <v>27</v>
      </c>
      <c r="E2895" s="80" t="n">
        <v>105</v>
      </c>
      <c r="F2895" s="81" t="n">
        <v>166</v>
      </c>
      <c r="G2895" s="80" t="n"/>
      <c r="H2895" s="82" t="n">
        <v>1</v>
      </c>
      <c r="I2895" s="212">
        <f>C2895*H2895</f>
        <v/>
      </c>
      <c r="J2895" s="29" t="n"/>
      <c r="K2895" s="96" t="n"/>
      <c r="L2895" s="97" t="n"/>
      <c r="M2895" s="97" t="n"/>
      <c r="N2895" s="98" t="inlineStr">
        <is>
          <t>27×105</t>
        </is>
      </c>
      <c r="O2895" s="99">
        <f>F2895</f>
        <v/>
      </c>
      <c r="P2895" s="99">
        <f>SUM(I2895)</f>
        <v/>
      </c>
      <c r="Q2895" s="117" t="n"/>
      <c r="R2895" s="118" t="n"/>
      <c r="S2895" s="118" t="n"/>
      <c r="T2895" s="119" t="n"/>
      <c r="U2895" s="120" t="n"/>
      <c r="V2895" s="120" t="n"/>
      <c r="W2895" s="121" t="n"/>
      <c r="X2895" s="122" t="n"/>
      <c r="Y2895" s="122" t="n"/>
      <c r="Z2895" s="143" t="n"/>
      <c r="AA2895" s="140" t="n"/>
      <c r="AB2895" s="140" t="n"/>
      <c r="AC2895" s="144" t="n"/>
      <c r="AD2895" s="142" t="n"/>
      <c r="AE2895" s="142" t="n"/>
    </row>
    <row r="2896">
      <c r="B2896" s="85" t="inlineStr">
        <is>
          <t>90MUE18-R</t>
        </is>
      </c>
      <c r="C2896">
        <f>SUMIF(数量表!D:H,B2896,数量表!H:H)</f>
        <v/>
      </c>
      <c r="D2896" t="n">
        <v>27</v>
      </c>
      <c r="E2896" t="n">
        <v>105</v>
      </c>
      <c r="F2896" s="86" t="n">
        <v>800</v>
      </c>
      <c r="H2896" s="87" t="n">
        <v>1</v>
      </c>
      <c r="I2896" s="214">
        <f>C2896*H2896</f>
        <v/>
      </c>
      <c r="J2896" s="29" t="n"/>
      <c r="K2896" s="96" t="n"/>
      <c r="L2896" s="97" t="n"/>
      <c r="M2896" s="97" t="n"/>
      <c r="N2896" s="98" t="inlineStr">
        <is>
          <t>27×105</t>
        </is>
      </c>
      <c r="O2896" s="99">
        <f>F2896</f>
        <v/>
      </c>
      <c r="P2896" s="99">
        <f>SUM(I2896)</f>
        <v/>
      </c>
      <c r="Q2896" s="117" t="n"/>
      <c r="R2896" s="118" t="n"/>
      <c r="S2896" s="118" t="n"/>
      <c r="T2896" s="119" t="n"/>
      <c r="U2896" s="120" t="n"/>
      <c r="V2896" s="120" t="n"/>
      <c r="W2896" s="121" t="n"/>
      <c r="X2896" s="122" t="n"/>
      <c r="Y2896" s="122" t="n"/>
      <c r="Z2896" s="143" t="n"/>
      <c r="AA2896" s="140" t="n"/>
      <c r="AB2896" s="140" t="n"/>
      <c r="AC2896" s="144" t="n"/>
      <c r="AD2896" s="142" t="n"/>
      <c r="AE2896" s="142" t="n"/>
    </row>
    <row r="2897">
      <c r="B2897" s="85" t="inlineStr">
        <is>
          <t>90MUE18-R</t>
        </is>
      </c>
      <c r="C2897">
        <f>SUMIF(数量表!D:H,B2897,数量表!H:H)</f>
        <v/>
      </c>
      <c r="D2897" t="n">
        <v>27</v>
      </c>
      <c r="E2897" t="n">
        <v>105</v>
      </c>
      <c r="F2897" s="86" t="n">
        <v>1855</v>
      </c>
      <c r="H2897" s="87" t="n">
        <v>2</v>
      </c>
      <c r="I2897" s="214">
        <f>C2897*H2897</f>
        <v/>
      </c>
      <c r="J2897" s="29" t="n"/>
      <c r="K2897" s="96" t="n"/>
      <c r="L2897" s="97" t="n"/>
      <c r="M2897" s="97" t="n"/>
      <c r="N2897" s="98" t="inlineStr">
        <is>
          <t>27×105</t>
        </is>
      </c>
      <c r="O2897" s="99">
        <f>F2897</f>
        <v/>
      </c>
      <c r="P2897" s="99">
        <f>SUM(I2897)</f>
        <v/>
      </c>
      <c r="Q2897" s="117" t="n"/>
      <c r="R2897" s="118" t="n"/>
      <c r="S2897" s="118" t="n"/>
      <c r="T2897" s="119" t="n"/>
      <c r="U2897" s="120" t="n"/>
      <c r="V2897" s="120" t="n"/>
      <c r="W2897" s="121" t="n"/>
      <c r="X2897" s="122" t="n"/>
      <c r="Y2897" s="122" t="n"/>
      <c r="Z2897" s="143" t="n"/>
      <c r="AA2897" s="140" t="n"/>
      <c r="AB2897" s="140" t="n"/>
      <c r="AC2897" s="144" t="n"/>
      <c r="AD2897" s="142" t="n"/>
      <c r="AE2897" s="142" t="n"/>
    </row>
    <row r="2898" ht="15" customHeight="1" thickBot="1">
      <c r="B2898" s="88" t="inlineStr">
        <is>
          <t>90MUE18-R</t>
        </is>
      </c>
      <c r="C2898" s="89">
        <f>SUMIF(数量表!D:H,B2898,数量表!H:H)</f>
        <v/>
      </c>
      <c r="D2898" s="89" t="n">
        <v>27</v>
      </c>
      <c r="E2898" s="89" t="n">
        <v>105</v>
      </c>
      <c r="F2898" s="90" t="n">
        <v>646</v>
      </c>
      <c r="G2898" s="89" t="n"/>
      <c r="H2898" s="91" t="n">
        <v>1</v>
      </c>
      <c r="I2898" s="213">
        <f>C2898*H2898</f>
        <v/>
      </c>
      <c r="J2898" s="29" t="n"/>
      <c r="K2898" s="96" t="n"/>
      <c r="L2898" s="97" t="n"/>
      <c r="M2898" s="97" t="n"/>
      <c r="N2898" s="98" t="inlineStr">
        <is>
          <t>27×105</t>
        </is>
      </c>
      <c r="O2898" s="99">
        <f>F2898</f>
        <v/>
      </c>
      <c r="P2898" s="99">
        <f>SUM(I2898)</f>
        <v/>
      </c>
      <c r="Q2898" s="117" t="n"/>
      <c r="R2898" s="118" t="n"/>
      <c r="S2898" s="118" t="n"/>
      <c r="T2898" s="119" t="n"/>
      <c r="U2898" s="120" t="n"/>
      <c r="V2898" s="120" t="n"/>
      <c r="W2898" s="121" t="n"/>
      <c r="X2898" s="122" t="n"/>
      <c r="Y2898" s="122" t="n"/>
      <c r="Z2898" s="143" t="n"/>
      <c r="AA2898" s="140" t="n"/>
      <c r="AB2898" s="140" t="n"/>
      <c r="AC2898" s="144" t="n"/>
      <c r="AD2898" s="142" t="n"/>
      <c r="AE2898" s="142" t="n"/>
    </row>
    <row r="2899">
      <c r="B2899" s="79" t="inlineStr">
        <is>
          <t>90MUE18L-L</t>
        </is>
      </c>
      <c r="C2899" s="80">
        <f>SUMIF(数量表!D:H,B2899,数量表!H:H)</f>
        <v/>
      </c>
      <c r="D2899" s="80" t="n">
        <v>27</v>
      </c>
      <c r="E2899" s="80" t="n">
        <v>105</v>
      </c>
      <c r="F2899" s="81" t="n">
        <v>166</v>
      </c>
      <c r="G2899" s="80" t="n"/>
      <c r="H2899" s="82" t="n">
        <v>1</v>
      </c>
      <c r="I2899" s="212">
        <f>C2899*H2899</f>
        <v/>
      </c>
      <c r="J2899" s="29" t="n"/>
      <c r="K2899" s="96" t="n"/>
      <c r="L2899" s="97" t="n"/>
      <c r="M2899" s="97" t="n"/>
      <c r="N2899" s="98" t="inlineStr">
        <is>
          <t>27×105</t>
        </is>
      </c>
      <c r="O2899" s="99">
        <f>F2899</f>
        <v/>
      </c>
      <c r="P2899" s="99">
        <f>SUM(I2899)</f>
        <v/>
      </c>
      <c r="Q2899" s="117" t="n"/>
      <c r="R2899" s="118" t="n"/>
      <c r="S2899" s="118" t="n"/>
      <c r="T2899" s="119" t="n"/>
      <c r="U2899" s="120" t="n"/>
      <c r="V2899" s="120" t="n"/>
      <c r="W2899" s="121" t="n"/>
      <c r="X2899" s="122" t="n"/>
      <c r="Y2899" s="122" t="n"/>
      <c r="Z2899" s="143" t="n"/>
      <c r="AA2899" s="140" t="n"/>
      <c r="AB2899" s="140" t="n"/>
      <c r="AC2899" s="144" t="n"/>
      <c r="AD2899" s="142" t="n"/>
      <c r="AE2899" s="142" t="n"/>
    </row>
    <row r="2900">
      <c r="B2900" s="85" t="inlineStr">
        <is>
          <t>90MUE18L-L</t>
        </is>
      </c>
      <c r="C2900">
        <f>SUMIF(数量表!D:H,B2900,数量表!H:H)</f>
        <v/>
      </c>
      <c r="D2900" t="n">
        <v>27</v>
      </c>
      <c r="E2900" t="n">
        <v>105</v>
      </c>
      <c r="F2900" s="86" t="n">
        <v>760</v>
      </c>
      <c r="H2900" s="87" t="n">
        <v>1</v>
      </c>
      <c r="I2900" s="214">
        <f>C2900*H2900</f>
        <v/>
      </c>
      <c r="J2900" s="29" t="n"/>
      <c r="K2900" s="96" t="n"/>
      <c r="L2900" s="97" t="n"/>
      <c r="M2900" s="97" t="n"/>
      <c r="N2900" s="98" t="inlineStr">
        <is>
          <t>27×105</t>
        </is>
      </c>
      <c r="O2900" s="99">
        <f>F2900</f>
        <v/>
      </c>
      <c r="P2900" s="99">
        <f>SUM(I2900)</f>
        <v/>
      </c>
      <c r="Q2900" s="117" t="n"/>
      <c r="R2900" s="118" t="n"/>
      <c r="S2900" s="118" t="n"/>
      <c r="T2900" s="119" t="n"/>
      <c r="U2900" s="120" t="n"/>
      <c r="V2900" s="120" t="n"/>
      <c r="W2900" s="121" t="n"/>
      <c r="X2900" s="122" t="n"/>
      <c r="Y2900" s="122" t="n"/>
      <c r="Z2900" s="143" t="n"/>
      <c r="AA2900" s="140" t="n"/>
      <c r="AB2900" s="140" t="n"/>
      <c r="AC2900" s="144" t="n"/>
      <c r="AD2900" s="142" t="n"/>
      <c r="AE2900" s="142" t="n"/>
    </row>
    <row r="2901">
      <c r="B2901" s="85" t="inlineStr">
        <is>
          <t>90MUE18L-L</t>
        </is>
      </c>
      <c r="C2901">
        <f>SUMIF(数量表!D:H,B2901,数量表!H:H)</f>
        <v/>
      </c>
      <c r="D2901" t="n">
        <v>27</v>
      </c>
      <c r="E2901" t="n">
        <v>105</v>
      </c>
      <c r="F2901" s="86" t="n">
        <v>1855</v>
      </c>
      <c r="H2901" s="87" t="n">
        <v>2</v>
      </c>
      <c r="I2901" s="214">
        <f>C2901*H2901</f>
        <v/>
      </c>
      <c r="J2901" s="29" t="n"/>
      <c r="K2901" s="96" t="n"/>
      <c r="L2901" s="97" t="n"/>
      <c r="M2901" s="97" t="n"/>
      <c r="N2901" s="98" t="inlineStr">
        <is>
          <t>27×105</t>
        </is>
      </c>
      <c r="O2901" s="99">
        <f>F2901</f>
        <v/>
      </c>
      <c r="P2901" s="99">
        <f>SUM(I2901)</f>
        <v/>
      </c>
      <c r="Q2901" s="117" t="n"/>
      <c r="R2901" s="118" t="n"/>
      <c r="S2901" s="118" t="n"/>
      <c r="T2901" s="119" t="n"/>
      <c r="U2901" s="120" t="n"/>
      <c r="V2901" s="120" t="n"/>
      <c r="W2901" s="121" t="n"/>
      <c r="X2901" s="122" t="n"/>
      <c r="Y2901" s="122" t="n"/>
      <c r="Z2901" s="143" t="n"/>
      <c r="AA2901" s="140" t="n"/>
      <c r="AB2901" s="140" t="n"/>
      <c r="AC2901" s="144" t="n"/>
      <c r="AD2901" s="142" t="n"/>
      <c r="AE2901" s="142" t="n"/>
    </row>
    <row r="2902">
      <c r="B2902" s="85" t="inlineStr">
        <is>
          <t>90MUE18L-L</t>
        </is>
      </c>
      <c r="C2902">
        <f>SUMIF(数量表!D:H,B2902,数量表!H:H)</f>
        <v/>
      </c>
      <c r="D2902" t="n">
        <v>27</v>
      </c>
      <c r="E2902" t="n">
        <v>105</v>
      </c>
      <c r="F2902" s="86" t="n">
        <v>2048</v>
      </c>
      <c r="H2902" s="87" t="n">
        <v>1</v>
      </c>
      <c r="I2902" s="214">
        <f>C2902*H2902</f>
        <v/>
      </c>
      <c r="J2902" s="29" t="n"/>
      <c r="K2902" s="96" t="n"/>
      <c r="L2902" s="97" t="n"/>
      <c r="M2902" s="97" t="n"/>
      <c r="N2902" s="98" t="inlineStr">
        <is>
          <t>27×105</t>
        </is>
      </c>
      <c r="O2902" s="99">
        <f>F2902</f>
        <v/>
      </c>
      <c r="P2902" s="99">
        <f>SUM(I2902)</f>
        <v/>
      </c>
      <c r="Q2902" s="117" t="n"/>
      <c r="R2902" s="118" t="n"/>
      <c r="S2902" s="118" t="n"/>
      <c r="T2902" s="119" t="n"/>
      <c r="U2902" s="120" t="n"/>
      <c r="V2902" s="120" t="n"/>
      <c r="W2902" s="121" t="n"/>
      <c r="X2902" s="122" t="n"/>
      <c r="Y2902" s="122" t="n"/>
      <c r="Z2902" s="143" t="n"/>
      <c r="AA2902" s="140" t="n"/>
      <c r="AB2902" s="140" t="n"/>
      <c r="AC2902" s="144" t="n"/>
      <c r="AD2902" s="142" t="n"/>
      <c r="AE2902" s="142" t="n"/>
    </row>
    <row r="2903" ht="15" customHeight="1" thickBot="1">
      <c r="B2903" s="88" t="inlineStr">
        <is>
          <t>90MUE18L-L</t>
        </is>
      </c>
      <c r="C2903" s="89">
        <f>SUMIF(数量表!D:H,B2903,数量表!H:H)</f>
        <v/>
      </c>
      <c r="D2903" s="89" t="n">
        <v>27</v>
      </c>
      <c r="E2903" s="89" t="n">
        <v>105</v>
      </c>
      <c r="F2903" s="90" t="n">
        <v>646</v>
      </c>
      <c r="G2903" s="89" t="n"/>
      <c r="H2903" s="91" t="n">
        <v>1</v>
      </c>
      <c r="I2903" s="213">
        <f>C2903*H2903</f>
        <v/>
      </c>
      <c r="J2903" s="29" t="n"/>
      <c r="K2903" s="96" t="n"/>
      <c r="L2903" s="97" t="n"/>
      <c r="M2903" s="97" t="n"/>
      <c r="N2903" s="98" t="inlineStr">
        <is>
          <t>27×105</t>
        </is>
      </c>
      <c r="O2903" s="99">
        <f>F2903</f>
        <v/>
      </c>
      <c r="P2903" s="99">
        <f>SUM(I2903)</f>
        <v/>
      </c>
      <c r="Q2903" s="117" t="n"/>
      <c r="R2903" s="118" t="n"/>
      <c r="S2903" s="118" t="n"/>
      <c r="T2903" s="119" t="n"/>
      <c r="U2903" s="120" t="n"/>
      <c r="V2903" s="120" t="n"/>
      <c r="W2903" s="121" t="n"/>
      <c r="X2903" s="122" t="n"/>
      <c r="Y2903" s="122" t="n"/>
      <c r="Z2903" s="143" t="n"/>
      <c r="AA2903" s="140" t="n"/>
      <c r="AB2903" s="140" t="n"/>
      <c r="AC2903" s="144" t="n"/>
      <c r="AD2903" s="142" t="n"/>
      <c r="AE2903" s="142" t="n"/>
    </row>
    <row r="2904">
      <c r="B2904" s="79" t="inlineStr">
        <is>
          <t>90MUE18R-R</t>
        </is>
      </c>
      <c r="C2904" s="80">
        <f>SUMIF(数量表!D:H,B2904,数量表!H:H)</f>
        <v/>
      </c>
      <c r="D2904" s="80" t="n">
        <v>27</v>
      </c>
      <c r="E2904" s="80" t="n">
        <v>105</v>
      </c>
      <c r="F2904" s="81" t="n">
        <v>166</v>
      </c>
      <c r="G2904" s="80" t="n"/>
      <c r="H2904" s="82" t="n">
        <v>1</v>
      </c>
      <c r="I2904" s="212">
        <f>C2904*H2904</f>
        <v/>
      </c>
      <c r="J2904" s="29" t="n"/>
      <c r="K2904" s="96" t="n"/>
      <c r="L2904" s="97" t="n"/>
      <c r="M2904" s="97" t="n"/>
      <c r="N2904" s="98" t="inlineStr">
        <is>
          <t>27×105</t>
        </is>
      </c>
      <c r="O2904" s="99">
        <f>F2904</f>
        <v/>
      </c>
      <c r="P2904" s="99">
        <f>SUM(I2904)</f>
        <v/>
      </c>
      <c r="Q2904" s="117" t="n"/>
      <c r="R2904" s="118" t="n"/>
      <c r="S2904" s="118" t="n"/>
      <c r="T2904" s="119" t="n"/>
      <c r="U2904" s="120" t="n"/>
      <c r="V2904" s="120" t="n"/>
      <c r="W2904" s="121" t="n"/>
      <c r="X2904" s="122" t="n"/>
      <c r="Y2904" s="122" t="n"/>
      <c r="Z2904" s="143" t="n"/>
      <c r="AA2904" s="140" t="n"/>
      <c r="AB2904" s="140" t="n"/>
      <c r="AC2904" s="144" t="n"/>
      <c r="AD2904" s="142" t="n"/>
      <c r="AE2904" s="142" t="n"/>
    </row>
    <row r="2905">
      <c r="B2905" s="85" t="inlineStr">
        <is>
          <t>90MUE18R-R</t>
        </is>
      </c>
      <c r="C2905">
        <f>SUMIF(数量表!D:H,B2905,数量表!H:H)</f>
        <v/>
      </c>
      <c r="D2905" t="n">
        <v>27</v>
      </c>
      <c r="E2905" t="n">
        <v>105</v>
      </c>
      <c r="F2905" s="86" t="n">
        <v>760</v>
      </c>
      <c r="H2905" s="87" t="n">
        <v>1</v>
      </c>
      <c r="I2905" s="214">
        <f>C2905*H2905</f>
        <v/>
      </c>
      <c r="J2905" s="29" t="n"/>
      <c r="K2905" s="96" t="n"/>
      <c r="L2905" s="97" t="n"/>
      <c r="M2905" s="97" t="n"/>
      <c r="N2905" s="98" t="inlineStr">
        <is>
          <t>27×105</t>
        </is>
      </c>
      <c r="O2905" s="99">
        <f>F2905</f>
        <v/>
      </c>
      <c r="P2905" s="99">
        <f>SUM(I2905)</f>
        <v/>
      </c>
      <c r="Q2905" s="117" t="n"/>
      <c r="R2905" s="118" t="n"/>
      <c r="S2905" s="118" t="n"/>
      <c r="T2905" s="119" t="n"/>
      <c r="U2905" s="120" t="n"/>
      <c r="V2905" s="120" t="n"/>
      <c r="W2905" s="121" t="n"/>
      <c r="X2905" s="122" t="n"/>
      <c r="Y2905" s="122" t="n"/>
      <c r="Z2905" s="143" t="n"/>
      <c r="AA2905" s="140" t="n"/>
      <c r="AB2905" s="140" t="n"/>
      <c r="AC2905" s="144" t="n"/>
      <c r="AD2905" s="142" t="n"/>
      <c r="AE2905" s="142" t="n"/>
    </row>
    <row r="2906">
      <c r="B2906" s="85" t="inlineStr">
        <is>
          <t>90MUE18R-R</t>
        </is>
      </c>
      <c r="C2906">
        <f>SUMIF(数量表!D:H,B2906,数量表!H:H)</f>
        <v/>
      </c>
      <c r="D2906" t="n">
        <v>27</v>
      </c>
      <c r="E2906" t="n">
        <v>105</v>
      </c>
      <c r="F2906" s="86" t="n">
        <v>1855</v>
      </c>
      <c r="H2906" s="87" t="n">
        <v>2</v>
      </c>
      <c r="I2906" s="214">
        <f>C2906*H2906</f>
        <v/>
      </c>
      <c r="J2906" s="29" t="n"/>
      <c r="K2906" s="96" t="n"/>
      <c r="L2906" s="97" t="n"/>
      <c r="M2906" s="97" t="n"/>
      <c r="N2906" s="98" t="inlineStr">
        <is>
          <t>27×105</t>
        </is>
      </c>
      <c r="O2906" s="99">
        <f>F2906</f>
        <v/>
      </c>
      <c r="P2906" s="99">
        <f>SUM(I2906)</f>
        <v/>
      </c>
      <c r="Q2906" s="117" t="n"/>
      <c r="R2906" s="118" t="n"/>
      <c r="S2906" s="118" t="n"/>
      <c r="T2906" s="119" t="n"/>
      <c r="U2906" s="120" t="n"/>
      <c r="V2906" s="120" t="n"/>
      <c r="W2906" s="121" t="n"/>
      <c r="X2906" s="122" t="n"/>
      <c r="Y2906" s="122" t="n"/>
      <c r="Z2906" s="143" t="n"/>
      <c r="AA2906" s="140" t="n"/>
      <c r="AB2906" s="140" t="n"/>
      <c r="AC2906" s="144" t="n"/>
      <c r="AD2906" s="142" t="n"/>
      <c r="AE2906" s="142" t="n"/>
    </row>
    <row r="2907">
      <c r="B2907" s="85" t="inlineStr">
        <is>
          <t>90MUE18R-R</t>
        </is>
      </c>
      <c r="C2907">
        <f>SUMIF(数量表!D:H,B2907,数量表!H:H)</f>
        <v/>
      </c>
      <c r="D2907" t="n">
        <v>27</v>
      </c>
      <c r="E2907" t="n">
        <v>105</v>
      </c>
      <c r="F2907" s="86" t="n">
        <v>2048</v>
      </c>
      <c r="H2907" s="87" t="n">
        <v>1</v>
      </c>
      <c r="I2907" s="214">
        <f>C2907*H2907</f>
        <v/>
      </c>
      <c r="J2907" s="29" t="n"/>
      <c r="K2907" s="96" t="n"/>
      <c r="L2907" s="97" t="n"/>
      <c r="M2907" s="97" t="n"/>
      <c r="N2907" s="98" t="inlineStr">
        <is>
          <t>27×105</t>
        </is>
      </c>
      <c r="O2907" s="99">
        <f>F2907</f>
        <v/>
      </c>
      <c r="P2907" s="99">
        <f>SUM(I2907)</f>
        <v/>
      </c>
      <c r="Q2907" s="117" t="n"/>
      <c r="R2907" s="118" t="n"/>
      <c r="S2907" s="118" t="n"/>
      <c r="T2907" s="119" t="n"/>
      <c r="U2907" s="120" t="n"/>
      <c r="V2907" s="120" t="n"/>
      <c r="W2907" s="121" t="n"/>
      <c r="X2907" s="122" t="n"/>
      <c r="Y2907" s="122" t="n"/>
      <c r="Z2907" s="143" t="n"/>
      <c r="AA2907" s="140" t="n"/>
      <c r="AB2907" s="140" t="n"/>
      <c r="AC2907" s="144" t="n"/>
      <c r="AD2907" s="142" t="n"/>
      <c r="AE2907" s="142" t="n"/>
    </row>
    <row r="2908" ht="15" customHeight="1" thickBot="1">
      <c r="B2908" s="88" t="inlineStr">
        <is>
          <t>90MUE18R-R</t>
        </is>
      </c>
      <c r="C2908" s="89">
        <f>SUMIF(数量表!D:H,B2908,数量表!H:H)</f>
        <v/>
      </c>
      <c r="D2908" s="89" t="n">
        <v>27</v>
      </c>
      <c r="E2908" s="89" t="n">
        <v>105</v>
      </c>
      <c r="F2908" s="90" t="n">
        <v>646</v>
      </c>
      <c r="G2908" s="89" t="n"/>
      <c r="H2908" s="91" t="n">
        <v>1</v>
      </c>
      <c r="I2908" s="213">
        <f>C2908*H2908</f>
        <v/>
      </c>
      <c r="J2908" s="29" t="n"/>
      <c r="K2908" s="96" t="n"/>
      <c r="L2908" s="97" t="n"/>
      <c r="M2908" s="97" t="n"/>
      <c r="N2908" s="98" t="inlineStr">
        <is>
          <t>27×105</t>
        </is>
      </c>
      <c r="O2908" s="99">
        <f>F2908</f>
        <v/>
      </c>
      <c r="P2908" s="99">
        <f>SUM(I2908)</f>
        <v/>
      </c>
      <c r="Q2908" s="117" t="n"/>
      <c r="R2908" s="118" t="n"/>
      <c r="S2908" s="118" t="n"/>
      <c r="T2908" s="119" t="n"/>
      <c r="U2908" s="120" t="n"/>
      <c r="V2908" s="120" t="n"/>
      <c r="W2908" s="121" t="n"/>
      <c r="X2908" s="122" t="n"/>
      <c r="Y2908" s="122" t="n"/>
      <c r="Z2908" s="143" t="n"/>
      <c r="AA2908" s="140" t="n"/>
      <c r="AB2908" s="140" t="n"/>
      <c r="AC2908" s="144" t="n"/>
      <c r="AD2908" s="142" t="n"/>
      <c r="AE2908" s="142" t="n"/>
    </row>
    <row r="2909">
      <c r="B2909" s="79" t="inlineStr">
        <is>
          <t>TEA</t>
        </is>
      </c>
      <c r="C2909" s="80">
        <f>SUMIF(数量表!D:H,B2909,数量表!H:H)</f>
        <v/>
      </c>
      <c r="D2909" s="80" t="n">
        <v>45</v>
      </c>
      <c r="E2909" s="80" t="n">
        <v>105</v>
      </c>
      <c r="F2909" s="81" t="n">
        <v>800</v>
      </c>
      <c r="G2909" s="80" t="n"/>
      <c r="H2909" s="82" t="n">
        <v>1</v>
      </c>
      <c r="I2909" s="212">
        <f>C2909*H2909</f>
        <v/>
      </c>
      <c r="J2909" s="29" t="n"/>
      <c r="K2909" s="96" t="n"/>
      <c r="L2909" s="97" t="n"/>
      <c r="M2909" s="97" t="n"/>
      <c r="N2909" s="98" t="n"/>
      <c r="O2909" s="99" t="n"/>
      <c r="P2909" s="99" t="n"/>
      <c r="Q2909" s="117" t="n"/>
      <c r="R2909" s="118" t="n"/>
      <c r="S2909" s="118" t="n"/>
      <c r="T2909" s="119" t="n"/>
      <c r="U2909" s="120" t="n"/>
      <c r="V2909" s="120" t="n"/>
      <c r="W2909" s="121" t="n"/>
      <c r="X2909" s="122" t="n"/>
      <c r="Y2909" s="122" t="n"/>
      <c r="Z2909" s="143" t="n"/>
      <c r="AA2909" s="140" t="n"/>
      <c r="AB2909" s="140" t="n"/>
      <c r="AC2909" s="144" t="inlineStr">
        <is>
          <t>45X105</t>
        </is>
      </c>
      <c r="AD2909" s="142" t="n">
        <v>800</v>
      </c>
      <c r="AE2909" s="142">
        <f>I2909</f>
        <v/>
      </c>
    </row>
    <row r="2910" ht="15" customHeight="1" thickBot="1">
      <c r="B2910" s="88" t="inlineStr">
        <is>
          <t>TEA</t>
        </is>
      </c>
      <c r="C2910" s="89">
        <f>SUMIF(数量表!D:H,B2910,数量表!H:H)</f>
        <v/>
      </c>
      <c r="D2910" s="89" t="n">
        <v>27</v>
      </c>
      <c r="E2910" s="89" t="n">
        <v>105</v>
      </c>
      <c r="F2910" s="90" t="n">
        <v>480</v>
      </c>
      <c r="G2910" s="89" t="n"/>
      <c r="H2910" s="91" t="n">
        <v>1</v>
      </c>
      <c r="I2910" s="213">
        <f>C2910*H2910</f>
        <v/>
      </c>
      <c r="J2910" s="29" t="n"/>
      <c r="K2910" s="96" t="n"/>
      <c r="L2910" s="97" t="n"/>
      <c r="M2910" s="97" t="n"/>
      <c r="N2910" s="98" t="inlineStr">
        <is>
          <t>27×105</t>
        </is>
      </c>
      <c r="O2910" s="99">
        <f>F2910</f>
        <v/>
      </c>
      <c r="P2910" s="99">
        <f>SUM(I2910)</f>
        <v/>
      </c>
      <c r="Q2910" s="117" t="n"/>
      <c r="R2910" s="118" t="n"/>
      <c r="S2910" s="118" t="n"/>
      <c r="T2910" s="119" t="n"/>
      <c r="U2910" s="120" t="n"/>
      <c r="V2910" s="120" t="n"/>
      <c r="W2910" s="121" t="n"/>
      <c r="X2910" s="122" t="n"/>
      <c r="Y2910" s="122" t="n"/>
      <c r="Z2910" s="143" t="n"/>
      <c r="AA2910" s="140" t="n"/>
      <c r="AB2910" s="140" t="n"/>
      <c r="AC2910" s="144" t="n"/>
      <c r="AD2910" s="142" t="n"/>
      <c r="AE2910" s="142" t="n"/>
    </row>
    <row r="2911" ht="15" customHeight="1" thickBot="1">
      <c r="B2911" s="88" t="inlineStr">
        <is>
          <t>TEH</t>
        </is>
      </c>
      <c r="C2911" s="89">
        <f>SUMIF(数量表!D:H,B2911,数量表!H:H)</f>
        <v/>
      </c>
      <c r="D2911" s="89" t="n">
        <v>45</v>
      </c>
      <c r="E2911" s="89" t="n">
        <v>105</v>
      </c>
      <c r="F2911" s="90" t="n">
        <v>345</v>
      </c>
      <c r="G2911" s="89" t="n"/>
      <c r="H2911" s="91" t="n">
        <v>1</v>
      </c>
      <c r="I2911" s="213">
        <f>C2911*H2911</f>
        <v/>
      </c>
      <c r="J2911" s="29" t="n"/>
      <c r="K2911" s="96" t="n"/>
      <c r="L2911" s="97" t="n"/>
      <c r="M2911" s="97" t="n"/>
      <c r="N2911" s="98" t="n"/>
      <c r="O2911" s="99" t="n"/>
      <c r="P2911" s="99" t="n"/>
      <c r="Q2911" s="117" t="n"/>
      <c r="R2911" s="118" t="n"/>
      <c r="S2911" s="118" t="n"/>
      <c r="T2911" s="119" t="n"/>
      <c r="U2911" s="120" t="n"/>
      <c r="V2911" s="120" t="n"/>
      <c r="W2911" s="121" t="n"/>
      <c r="X2911" s="122" t="n"/>
      <c r="Y2911" s="122" t="n"/>
      <c r="Z2911" s="143" t="n"/>
      <c r="AA2911" s="140" t="n"/>
      <c r="AB2911" s="140" t="n"/>
      <c r="AC2911" s="144" t="inlineStr">
        <is>
          <t>45X105</t>
        </is>
      </c>
      <c r="AD2911" s="142" t="n">
        <v>345</v>
      </c>
      <c r="AE2911" s="142">
        <f>I2911</f>
        <v/>
      </c>
    </row>
    <row r="2912">
      <c r="B2912" s="79" t="inlineStr">
        <is>
          <t>LIXIL081</t>
        </is>
      </c>
      <c r="C2912" s="80">
        <f>SUMIF(数量表!D:H,B2912,数量表!H:H)</f>
        <v/>
      </c>
      <c r="D2912" s="80" t="n">
        <v>27</v>
      </c>
      <c r="E2912" s="80" t="n">
        <v>105</v>
      </c>
      <c r="F2912" s="81" t="n">
        <v>81</v>
      </c>
      <c r="G2912" s="80" t="n"/>
      <c r="H2912" s="82" t="n">
        <v>3</v>
      </c>
      <c r="I2912" s="212">
        <f>C2912*H2912</f>
        <v/>
      </c>
      <c r="J2912" s="29" t="n"/>
      <c r="K2912" s="96" t="n"/>
      <c r="L2912" s="97" t="n"/>
      <c r="M2912" s="97" t="n"/>
      <c r="N2912" s="98" t="inlineStr">
        <is>
          <t>27×105</t>
        </is>
      </c>
      <c r="O2912" s="99">
        <f>F2912</f>
        <v/>
      </c>
      <c r="P2912" s="99">
        <f>SUM(I2912)</f>
        <v/>
      </c>
      <c r="Q2912" s="117" t="n"/>
      <c r="R2912" s="118" t="n"/>
      <c r="S2912" s="118" t="n"/>
      <c r="T2912" s="119" t="n"/>
      <c r="U2912" s="120" t="n"/>
      <c r="V2912" s="120" t="n"/>
      <c r="W2912" s="121" t="n"/>
      <c r="X2912" s="122" t="n"/>
      <c r="Y2912" s="122" t="n"/>
      <c r="Z2912" s="143" t="n"/>
      <c r="AA2912" s="140" t="n"/>
      <c r="AB2912" s="140" t="n"/>
      <c r="AC2912" s="144" t="n"/>
      <c r="AD2912" s="142" t="n"/>
      <c r="AE2912" s="142" t="n"/>
    </row>
    <row r="2913">
      <c r="B2913" s="85" t="inlineStr">
        <is>
          <t>LIXIL081</t>
        </is>
      </c>
      <c r="C2913">
        <f>SUMIF(数量表!D:H,B2913,数量表!H:H)</f>
        <v/>
      </c>
      <c r="D2913" t="n">
        <v>27</v>
      </c>
      <c r="E2913" t="n">
        <v>105</v>
      </c>
      <c r="F2913" s="86" t="n">
        <v>1027.5</v>
      </c>
      <c r="H2913" s="87" t="n">
        <v>2</v>
      </c>
      <c r="I2913" s="214">
        <f>C2913*H2913</f>
        <v/>
      </c>
      <c r="J2913" s="29" t="n"/>
      <c r="K2913" s="96" t="n"/>
      <c r="L2913" s="97" t="n"/>
      <c r="M2913" s="97" t="n"/>
      <c r="N2913" s="98" t="inlineStr">
        <is>
          <t>27×105</t>
        </is>
      </c>
      <c r="O2913" s="99">
        <f>F2913</f>
        <v/>
      </c>
      <c r="P2913" s="99">
        <f>SUM(I2913)</f>
        <v/>
      </c>
      <c r="Q2913" s="117" t="n"/>
      <c r="R2913" s="118" t="n"/>
      <c r="S2913" s="118" t="n"/>
      <c r="T2913" s="119" t="n"/>
      <c r="U2913" s="120" t="n"/>
      <c r="V2913" s="120" t="n"/>
      <c r="W2913" s="121" t="n"/>
      <c r="X2913" s="122" t="n"/>
      <c r="Y2913" s="122" t="n"/>
      <c r="Z2913" s="143" t="n"/>
      <c r="AA2913" s="140" t="n"/>
      <c r="AB2913" s="140" t="n"/>
      <c r="AC2913" s="144" t="n"/>
      <c r="AD2913" s="142" t="n"/>
      <c r="AE2913" s="142" t="n"/>
    </row>
    <row r="2914" ht="15" customHeight="1" thickBot="1">
      <c r="B2914" s="88" t="inlineStr">
        <is>
          <t>LIXIL081</t>
        </is>
      </c>
      <c r="C2914" s="89">
        <f>SUMIF(数量表!D:H,B2914,数量表!H:H)</f>
        <v/>
      </c>
      <c r="D2914" s="89" t="n">
        <v>27</v>
      </c>
      <c r="E2914" s="89" t="n">
        <v>105</v>
      </c>
      <c r="F2914" s="90" t="n">
        <v>282</v>
      </c>
      <c r="G2914" s="89" t="n"/>
      <c r="H2914" s="91" t="n">
        <v>3</v>
      </c>
      <c r="I2914" s="213">
        <f>C2914*H2914</f>
        <v/>
      </c>
      <c r="J2914" s="29" t="n"/>
      <c r="K2914" s="96" t="n"/>
      <c r="L2914" s="97" t="n"/>
      <c r="M2914" s="97" t="n"/>
      <c r="N2914" s="98" t="inlineStr">
        <is>
          <t>27×105</t>
        </is>
      </c>
      <c r="O2914" s="99">
        <f>F2914</f>
        <v/>
      </c>
      <c r="P2914" s="99">
        <f>SUM(I2914)</f>
        <v/>
      </c>
      <c r="Q2914" s="117" t="n"/>
      <c r="R2914" s="118" t="n"/>
      <c r="S2914" s="118" t="n"/>
      <c r="T2914" s="119" t="n"/>
      <c r="U2914" s="120" t="n"/>
      <c r="V2914" s="120" t="n"/>
      <c r="W2914" s="121" t="n"/>
      <c r="X2914" s="122" t="n"/>
      <c r="Y2914" s="122" t="n"/>
      <c r="Z2914" s="143" t="n"/>
      <c r="AA2914" s="140" t="n"/>
      <c r="AB2914" s="140" t="n"/>
      <c r="AC2914" s="144" t="n"/>
      <c r="AD2914" s="142" t="n"/>
      <c r="AE2914" s="142" t="n"/>
    </row>
    <row r="2915">
      <c r="B2915" s="79" t="inlineStr">
        <is>
          <t>YKK086</t>
        </is>
      </c>
      <c r="C2915" s="80">
        <f>SUMIF(数量表!D:H,B2915,数量表!H:H)</f>
        <v/>
      </c>
      <c r="D2915" s="80" t="n">
        <v>27</v>
      </c>
      <c r="E2915" s="80" t="n">
        <v>105</v>
      </c>
      <c r="F2915" s="81" t="n">
        <v>81</v>
      </c>
      <c r="G2915" s="80" t="n"/>
      <c r="H2915" s="82" t="n">
        <v>3</v>
      </c>
      <c r="I2915" s="212">
        <f>C2915*H2915</f>
        <v/>
      </c>
      <c r="J2915" s="29" t="n"/>
      <c r="K2915" s="96" t="n"/>
      <c r="L2915" s="97" t="n"/>
      <c r="M2915" s="97" t="n"/>
      <c r="N2915" s="98" t="inlineStr">
        <is>
          <t>27×105</t>
        </is>
      </c>
      <c r="O2915" s="99">
        <f>F2915</f>
        <v/>
      </c>
      <c r="P2915" s="99">
        <f>SUM(I2915)</f>
        <v/>
      </c>
      <c r="Q2915" s="117" t="n"/>
      <c r="R2915" s="118" t="n"/>
      <c r="S2915" s="118" t="n"/>
      <c r="T2915" s="119" t="n"/>
      <c r="U2915" s="120" t="n"/>
      <c r="V2915" s="120" t="n"/>
      <c r="W2915" s="121" t="n"/>
      <c r="X2915" s="122" t="n"/>
      <c r="Y2915" s="122" t="n"/>
      <c r="Z2915" s="143" t="n"/>
      <c r="AA2915" s="140" t="n"/>
      <c r="AB2915" s="140" t="n"/>
      <c r="AC2915" s="144" t="n"/>
      <c r="AD2915" s="142" t="n"/>
      <c r="AE2915" s="142" t="n"/>
    </row>
    <row r="2916">
      <c r="B2916" s="85" t="inlineStr">
        <is>
          <t>YKK086</t>
        </is>
      </c>
      <c r="C2916">
        <f>SUMIF(数量表!D:H,B2916,数量表!H:H)</f>
        <v/>
      </c>
      <c r="D2916" t="n">
        <v>27</v>
      </c>
      <c r="E2916" t="n">
        <v>105</v>
      </c>
      <c r="F2916" s="86" t="n">
        <v>1027.5</v>
      </c>
      <c r="H2916" s="87" t="n">
        <v>2</v>
      </c>
      <c r="I2916" s="214">
        <f>C2916*H2916</f>
        <v/>
      </c>
      <c r="J2916" s="29" t="n"/>
      <c r="K2916" s="96" t="n"/>
      <c r="L2916" s="97" t="n"/>
      <c r="M2916" s="97" t="n"/>
      <c r="N2916" s="98" t="inlineStr">
        <is>
          <t>27×105</t>
        </is>
      </c>
      <c r="O2916" s="99">
        <f>F2916</f>
        <v/>
      </c>
      <c r="P2916" s="99">
        <f>SUM(I2916)</f>
        <v/>
      </c>
      <c r="Q2916" s="117" t="n"/>
      <c r="R2916" s="118" t="n"/>
      <c r="S2916" s="118" t="n"/>
      <c r="T2916" s="119" t="n"/>
      <c r="U2916" s="120" t="n"/>
      <c r="V2916" s="120" t="n"/>
      <c r="W2916" s="121" t="n"/>
      <c r="X2916" s="122" t="n"/>
      <c r="Y2916" s="122" t="n"/>
      <c r="Z2916" s="143" t="n"/>
      <c r="AA2916" s="140" t="n"/>
      <c r="AB2916" s="140" t="n"/>
      <c r="AC2916" s="144" t="n"/>
      <c r="AD2916" s="142" t="n"/>
      <c r="AE2916" s="142" t="n"/>
    </row>
    <row r="2917" ht="15" customHeight="1" thickBot="1">
      <c r="B2917" s="88" t="inlineStr">
        <is>
          <t>YKK086</t>
        </is>
      </c>
      <c r="C2917" s="89">
        <f>SUMIF(数量表!D:H,B2917,数量表!H:H)</f>
        <v/>
      </c>
      <c r="D2917" s="89" t="n">
        <v>27</v>
      </c>
      <c r="E2917" s="89" t="n">
        <v>105</v>
      </c>
      <c r="F2917" s="90" t="n">
        <v>282</v>
      </c>
      <c r="G2917" s="89" t="n"/>
      <c r="H2917" s="91" t="n">
        <v>3</v>
      </c>
      <c r="I2917" s="213">
        <f>C2917*H2917</f>
        <v/>
      </c>
      <c r="J2917" s="29" t="n"/>
      <c r="K2917" s="96" t="n"/>
      <c r="L2917" s="97" t="n"/>
      <c r="M2917" s="97" t="n"/>
      <c r="N2917" s="98" t="inlineStr">
        <is>
          <t>27×105</t>
        </is>
      </c>
      <c r="O2917" s="99">
        <f>F2917</f>
        <v/>
      </c>
      <c r="P2917" s="99">
        <f>SUM(I2917)</f>
        <v/>
      </c>
      <c r="Q2917" s="117" t="n"/>
      <c r="R2917" s="118" t="n"/>
      <c r="S2917" s="118" t="n"/>
      <c r="T2917" s="119" t="n"/>
      <c r="U2917" s="120" t="n"/>
      <c r="V2917" s="120" t="n"/>
      <c r="W2917" s="121" t="n"/>
      <c r="X2917" s="122" t="n"/>
      <c r="Y2917" s="122" t="n"/>
      <c r="Z2917" s="143" t="n"/>
      <c r="AA2917" s="140" t="n"/>
      <c r="AB2917" s="140" t="n"/>
      <c r="AC2917" s="144" t="n"/>
      <c r="AD2917" s="142" t="n"/>
      <c r="AE2917" s="142" t="n"/>
    </row>
    <row r="2918">
      <c r="B2918" s="79" t="inlineStr">
        <is>
          <t>S05</t>
        </is>
      </c>
      <c r="C2918" s="80">
        <f>SUMIF(数量表!D:H,B2918,数量表!H:H)</f>
        <v/>
      </c>
      <c r="D2918" s="80" t="n">
        <v>27</v>
      </c>
      <c r="E2918" s="80" t="n">
        <v>105</v>
      </c>
      <c r="F2918" s="81" t="n">
        <v>936</v>
      </c>
      <c r="G2918" s="80" t="n"/>
      <c r="H2918" s="82" t="n">
        <v>1</v>
      </c>
      <c r="I2918" s="212">
        <f>C2918*H2918</f>
        <v/>
      </c>
      <c r="J2918" s="29" t="n"/>
      <c r="K2918" s="96" t="n"/>
      <c r="L2918" s="97" t="n"/>
      <c r="M2918" s="97" t="n"/>
      <c r="N2918" s="98" t="inlineStr">
        <is>
          <t>27×105</t>
        </is>
      </c>
      <c r="O2918" s="99">
        <f>F2918</f>
        <v/>
      </c>
      <c r="P2918" s="99">
        <f>SUM(I2918)</f>
        <v/>
      </c>
      <c r="Q2918" s="117" t="n"/>
      <c r="R2918" s="118" t="n"/>
      <c r="S2918" s="118" t="n"/>
      <c r="T2918" s="119" t="n"/>
      <c r="U2918" s="120" t="n"/>
      <c r="V2918" s="120" t="n"/>
      <c r="W2918" s="121" t="n"/>
      <c r="X2918" s="122" t="n"/>
      <c r="Y2918" s="122" t="n"/>
      <c r="Z2918" s="143" t="n"/>
      <c r="AA2918" s="140" t="n"/>
      <c r="AB2918" s="140" t="n"/>
      <c r="AC2918" s="144" t="n"/>
      <c r="AD2918" s="142" t="n"/>
      <c r="AE2918" s="142" t="n"/>
    </row>
    <row r="2919">
      <c r="B2919" s="85" t="inlineStr">
        <is>
          <t>S05</t>
        </is>
      </c>
      <c r="C2919">
        <f>SUMIF(数量表!D:H,B2919,数量表!H:H)</f>
        <v/>
      </c>
      <c r="D2919" t="n">
        <v>27</v>
      </c>
      <c r="E2919" t="n">
        <v>105</v>
      </c>
      <c r="F2919" s="86" t="n">
        <v>800</v>
      </c>
      <c r="H2919" s="87" t="n">
        <v>2</v>
      </c>
      <c r="I2919" s="214">
        <f>C2919*H2919</f>
        <v/>
      </c>
      <c r="J2919" s="29" t="n"/>
      <c r="K2919" s="96" t="n"/>
      <c r="L2919" s="97" t="n"/>
      <c r="M2919" s="97" t="n"/>
      <c r="N2919" s="98" t="inlineStr">
        <is>
          <t>27×105</t>
        </is>
      </c>
      <c r="O2919" s="99">
        <f>F2919</f>
        <v/>
      </c>
      <c r="P2919" s="99">
        <f>SUM(I2919)</f>
        <v/>
      </c>
      <c r="Q2919" s="117" t="n"/>
      <c r="R2919" s="118" t="n"/>
      <c r="S2919" s="118" t="n"/>
      <c r="T2919" s="119" t="n"/>
      <c r="U2919" s="120" t="n"/>
      <c r="V2919" s="120" t="n"/>
      <c r="W2919" s="121" t="n"/>
      <c r="X2919" s="122" t="n"/>
      <c r="Y2919" s="122" t="n"/>
      <c r="Z2919" s="143" t="n"/>
      <c r="AA2919" s="140" t="n"/>
      <c r="AB2919" s="140" t="n"/>
      <c r="AC2919" s="144" t="n"/>
      <c r="AD2919" s="142" t="n"/>
      <c r="AE2919" s="142" t="n"/>
    </row>
    <row r="2920">
      <c r="B2920" s="85" t="inlineStr">
        <is>
          <t>S05</t>
        </is>
      </c>
      <c r="C2920">
        <f>SUMIF(数量表!D:H,B2920,数量表!H:H)</f>
        <v/>
      </c>
      <c r="D2920" t="n">
        <v>27</v>
      </c>
      <c r="E2920" t="n">
        <v>105</v>
      </c>
      <c r="F2920" s="86" t="n">
        <v>576</v>
      </c>
      <c r="H2920" s="87" t="n">
        <v>2</v>
      </c>
      <c r="I2920" s="214">
        <f>C2920*H2920</f>
        <v/>
      </c>
      <c r="J2920" s="29" t="n"/>
      <c r="K2920" s="96" t="n"/>
      <c r="L2920" s="97" t="n"/>
      <c r="M2920" s="97" t="n"/>
      <c r="N2920" s="98" t="inlineStr">
        <is>
          <t>27×105</t>
        </is>
      </c>
      <c r="O2920" s="99">
        <f>F2920</f>
        <v/>
      </c>
      <c r="P2920" s="99">
        <f>SUM(I2920)</f>
        <v/>
      </c>
      <c r="Q2920" s="117" t="n"/>
      <c r="R2920" s="118" t="n"/>
      <c r="S2920" s="118" t="n"/>
      <c r="T2920" s="119" t="n"/>
      <c r="U2920" s="120" t="n"/>
      <c r="V2920" s="120" t="n"/>
      <c r="W2920" s="121" t="n"/>
      <c r="X2920" s="122" t="n"/>
      <c r="Y2920" s="122" t="n"/>
      <c r="Z2920" s="143" t="n"/>
      <c r="AA2920" s="140" t="n"/>
      <c r="AB2920" s="140" t="n"/>
      <c r="AC2920" s="144" t="n"/>
      <c r="AD2920" s="142" t="n"/>
      <c r="AE2920" s="142" t="n"/>
    </row>
    <row r="2921" ht="15" customHeight="1" thickBot="1">
      <c r="B2921" s="88" t="inlineStr">
        <is>
          <t>S05</t>
        </is>
      </c>
      <c r="C2921" s="89">
        <f>SUMIF(数量表!D:H,B2921,数量表!H:H)</f>
        <v/>
      </c>
      <c r="D2921" s="89" t="n">
        <v>27</v>
      </c>
      <c r="E2921" s="89" t="n">
        <v>105</v>
      </c>
      <c r="F2921" s="90" t="n">
        <v>982</v>
      </c>
      <c r="G2921" s="89" t="n"/>
      <c r="H2921" s="91" t="n">
        <v>1</v>
      </c>
      <c r="I2921" s="213">
        <f>C2921*H2921</f>
        <v/>
      </c>
      <c r="J2921" s="29" t="n"/>
      <c r="K2921" s="96" t="n"/>
      <c r="L2921" s="97" t="n"/>
      <c r="M2921" s="97" t="n"/>
      <c r="N2921" s="98" t="inlineStr">
        <is>
          <t>27×105</t>
        </is>
      </c>
      <c r="O2921" s="99">
        <f>F2921</f>
        <v/>
      </c>
      <c r="P2921" s="99">
        <f>SUM(I2921)</f>
        <v/>
      </c>
      <c r="Q2921" s="117" t="n"/>
      <c r="R2921" s="118" t="n"/>
      <c r="S2921" s="118" t="n"/>
      <c r="T2921" s="119" t="n"/>
      <c r="U2921" s="120" t="n"/>
      <c r="V2921" s="120" t="n"/>
      <c r="W2921" s="121" t="n"/>
      <c r="X2921" s="122" t="n"/>
      <c r="Y2921" s="122" t="n"/>
      <c r="Z2921" s="143" t="n"/>
      <c r="AA2921" s="140" t="n"/>
      <c r="AB2921" s="140" t="n"/>
      <c r="AC2921" s="144" t="n"/>
      <c r="AD2921" s="142" t="n"/>
      <c r="AE2921" s="142" t="n"/>
    </row>
    <row r="2922">
      <c r="B2922" s="79" t="inlineStr">
        <is>
          <t>S05L</t>
        </is>
      </c>
      <c r="C2922" s="80">
        <f>SUMIF(数量表!D:H,B2922,数量表!H:H)</f>
        <v/>
      </c>
      <c r="D2922" s="80" t="n">
        <v>27</v>
      </c>
      <c r="E2922" s="80" t="n">
        <v>105</v>
      </c>
      <c r="F2922" s="81" t="n">
        <v>936</v>
      </c>
      <c r="G2922" s="80" t="n"/>
      <c r="H2922" s="82" t="n">
        <v>1</v>
      </c>
      <c r="I2922" s="212">
        <f>C2922*H2922</f>
        <v/>
      </c>
      <c r="J2922" s="29" t="n"/>
      <c r="K2922" s="96" t="n"/>
      <c r="L2922" s="97" t="n"/>
      <c r="M2922" s="97" t="n"/>
      <c r="N2922" s="98" t="inlineStr">
        <is>
          <t>27×105</t>
        </is>
      </c>
      <c r="O2922" s="99">
        <f>F2922</f>
        <v/>
      </c>
      <c r="P2922" s="99">
        <f>SUM(I2922)</f>
        <v/>
      </c>
      <c r="Q2922" s="117" t="n"/>
      <c r="R2922" s="118" t="n"/>
      <c r="S2922" s="118" t="n"/>
      <c r="T2922" s="119" t="n"/>
      <c r="U2922" s="120" t="n"/>
      <c r="V2922" s="120" t="n"/>
      <c r="W2922" s="121" t="n"/>
      <c r="X2922" s="122" t="n"/>
      <c r="Y2922" s="122" t="n"/>
      <c r="Z2922" s="143" t="n"/>
      <c r="AA2922" s="140" t="n"/>
      <c r="AB2922" s="140" t="n"/>
      <c r="AC2922" s="144" t="n"/>
      <c r="AD2922" s="142" t="n"/>
      <c r="AE2922" s="142" t="n"/>
    </row>
    <row r="2923">
      <c r="B2923" s="85" t="inlineStr">
        <is>
          <t>S05L</t>
        </is>
      </c>
      <c r="C2923">
        <f>SUMIF(数量表!D:H,B2923,数量表!H:H)</f>
        <v/>
      </c>
      <c r="D2923" t="n">
        <v>27</v>
      </c>
      <c r="E2923" t="n">
        <v>105</v>
      </c>
      <c r="F2923" s="86" t="n">
        <v>760</v>
      </c>
      <c r="H2923" s="87" t="n">
        <v>2</v>
      </c>
      <c r="I2923" s="214">
        <f>C2923*H2923</f>
        <v/>
      </c>
      <c r="J2923" s="29" t="n"/>
      <c r="K2923" s="96" t="n"/>
      <c r="L2923" s="97" t="n"/>
      <c r="M2923" s="97" t="n"/>
      <c r="N2923" s="98" t="inlineStr">
        <is>
          <t>27×105</t>
        </is>
      </c>
      <c r="O2923" s="99">
        <f>F2923</f>
        <v/>
      </c>
      <c r="P2923" s="99">
        <f>SUM(I2923)</f>
        <v/>
      </c>
      <c r="Q2923" s="117" t="n"/>
      <c r="R2923" s="118" t="n"/>
      <c r="S2923" s="118" t="n"/>
      <c r="T2923" s="119" t="n"/>
      <c r="U2923" s="120" t="n"/>
      <c r="V2923" s="120" t="n"/>
      <c r="W2923" s="121" t="n"/>
      <c r="X2923" s="122" t="n"/>
      <c r="Y2923" s="122" t="n"/>
      <c r="Z2923" s="143" t="n"/>
      <c r="AA2923" s="140" t="n"/>
      <c r="AB2923" s="140" t="n"/>
      <c r="AC2923" s="144" t="n"/>
      <c r="AD2923" s="142" t="n"/>
      <c r="AE2923" s="142" t="n"/>
    </row>
    <row r="2924">
      <c r="B2924" s="85" t="inlineStr">
        <is>
          <t>S05L</t>
        </is>
      </c>
      <c r="C2924">
        <f>SUMIF(数量表!D:H,B2924,数量表!H:H)</f>
        <v/>
      </c>
      <c r="D2924" t="n">
        <v>27</v>
      </c>
      <c r="E2924" t="n">
        <v>105</v>
      </c>
      <c r="F2924" s="86" t="n">
        <v>576</v>
      </c>
      <c r="H2924" s="87" t="n">
        <v>2</v>
      </c>
      <c r="I2924" s="214">
        <f>C2924*H2924</f>
        <v/>
      </c>
      <c r="J2924" s="29" t="n"/>
      <c r="K2924" s="96" t="n"/>
      <c r="L2924" s="97" t="n"/>
      <c r="M2924" s="97" t="n"/>
      <c r="N2924" s="98" t="inlineStr">
        <is>
          <t>27×105</t>
        </is>
      </c>
      <c r="O2924" s="99">
        <f>F2924</f>
        <v/>
      </c>
      <c r="P2924" s="99">
        <f>SUM(I2924)</f>
        <v/>
      </c>
      <c r="Q2924" s="117" t="n"/>
      <c r="R2924" s="118" t="n"/>
      <c r="S2924" s="118" t="n"/>
      <c r="T2924" s="119" t="n"/>
      <c r="U2924" s="120" t="n"/>
      <c r="V2924" s="120" t="n"/>
      <c r="W2924" s="121" t="n"/>
      <c r="X2924" s="122" t="n"/>
      <c r="Y2924" s="122" t="n"/>
      <c r="Z2924" s="143" t="n"/>
      <c r="AA2924" s="140" t="n"/>
      <c r="AB2924" s="140" t="n"/>
      <c r="AC2924" s="144" t="n"/>
      <c r="AD2924" s="142" t="n"/>
      <c r="AE2924" s="142" t="n"/>
    </row>
    <row r="2925">
      <c r="B2925" s="85" t="inlineStr">
        <is>
          <t>S05L</t>
        </is>
      </c>
      <c r="C2925">
        <f>SUMIF(数量表!D:H,B2925,数量表!H:H)</f>
        <v/>
      </c>
      <c r="D2925" t="n">
        <v>27</v>
      </c>
      <c r="E2925" t="n">
        <v>105</v>
      </c>
      <c r="F2925" s="86" t="n">
        <v>982</v>
      </c>
      <c r="H2925" s="87" t="n">
        <v>1</v>
      </c>
      <c r="I2925" s="214">
        <f>C2925*H2925</f>
        <v/>
      </c>
      <c r="J2925" s="29" t="n"/>
      <c r="K2925" s="96" t="n"/>
      <c r="L2925" s="97" t="n"/>
      <c r="M2925" s="97" t="n"/>
      <c r="N2925" s="98" t="inlineStr">
        <is>
          <t>27×105</t>
        </is>
      </c>
      <c r="O2925" s="99">
        <f>F2925</f>
        <v/>
      </c>
      <c r="P2925" s="99">
        <f>SUM(I2925)</f>
        <v/>
      </c>
      <c r="Q2925" s="117" t="n"/>
      <c r="R2925" s="118" t="n"/>
      <c r="S2925" s="118" t="n"/>
      <c r="T2925" s="119" t="n"/>
      <c r="U2925" s="120" t="n"/>
      <c r="V2925" s="120" t="n"/>
      <c r="W2925" s="121" t="n"/>
      <c r="X2925" s="122" t="n"/>
      <c r="Y2925" s="122" t="n"/>
      <c r="Z2925" s="143" t="n"/>
      <c r="AA2925" s="140" t="n"/>
      <c r="AB2925" s="140" t="n"/>
      <c r="AC2925" s="144" t="n"/>
      <c r="AD2925" s="142" t="n"/>
      <c r="AE2925" s="142" t="n"/>
    </row>
    <row r="2926" ht="15" customHeight="1" thickBot="1">
      <c r="B2926" s="88" t="inlineStr">
        <is>
          <t>S05L</t>
        </is>
      </c>
      <c r="C2926" s="89">
        <f>SUMIF(数量表!D:H,B2926,数量表!H:H)</f>
        <v/>
      </c>
      <c r="D2926" s="89" t="n">
        <v>27</v>
      </c>
      <c r="E2926" s="89" t="n">
        <v>105</v>
      </c>
      <c r="F2926" s="90" t="n">
        <v>2548</v>
      </c>
      <c r="G2926" s="89" t="n"/>
      <c r="H2926" s="91" t="n">
        <v>1</v>
      </c>
      <c r="I2926" s="213">
        <f>C2926*H2926</f>
        <v/>
      </c>
      <c r="J2926" s="29" t="n"/>
      <c r="K2926" s="96" t="n"/>
      <c r="L2926" s="97" t="n"/>
      <c r="M2926" s="97" t="n"/>
      <c r="N2926" s="98" t="inlineStr">
        <is>
          <t>27×105</t>
        </is>
      </c>
      <c r="O2926" s="99">
        <f>F2926</f>
        <v/>
      </c>
      <c r="P2926" s="99">
        <f>SUM(I2926)</f>
        <v/>
      </c>
      <c r="Q2926" s="117" t="n"/>
      <c r="R2926" s="118" t="n"/>
      <c r="S2926" s="118" t="n"/>
      <c r="T2926" s="119" t="n"/>
      <c r="U2926" s="120" t="n"/>
      <c r="V2926" s="120" t="n"/>
      <c r="W2926" s="121" t="n"/>
      <c r="X2926" s="122" t="n"/>
      <c r="Y2926" s="122" t="n"/>
      <c r="Z2926" s="143" t="n"/>
      <c r="AA2926" s="140" t="n"/>
      <c r="AB2926" s="140" t="n"/>
      <c r="AC2926" s="144" t="n"/>
      <c r="AD2926" s="142" t="n"/>
      <c r="AE2926" s="142" t="n"/>
    </row>
    <row r="2927">
      <c r="B2927" s="79" t="inlineStr">
        <is>
          <t>S05-L</t>
        </is>
      </c>
      <c r="C2927" s="80">
        <f>SUMIF(数量表!D:H,B2927,数量表!H:H)</f>
        <v/>
      </c>
      <c r="D2927" s="80" t="n">
        <v>27</v>
      </c>
      <c r="E2927" s="80" t="n">
        <v>105</v>
      </c>
      <c r="F2927" s="81" t="n">
        <v>936</v>
      </c>
      <c r="G2927" s="80" t="n"/>
      <c r="H2927" s="82" t="n">
        <v>1</v>
      </c>
      <c r="I2927" s="212">
        <f>C2927*H2927</f>
        <v/>
      </c>
      <c r="J2927" s="29" t="n"/>
      <c r="K2927" s="96" t="n"/>
      <c r="L2927" s="97" t="n"/>
      <c r="M2927" s="97" t="n"/>
      <c r="N2927" s="98" t="inlineStr">
        <is>
          <t>27×105</t>
        </is>
      </c>
      <c r="O2927" s="99">
        <f>F2927</f>
        <v/>
      </c>
      <c r="P2927" s="99">
        <f>SUM(I2927)</f>
        <v/>
      </c>
      <c r="Q2927" s="117" t="n"/>
      <c r="R2927" s="118" t="n"/>
      <c r="S2927" s="118" t="n"/>
      <c r="T2927" s="119" t="n"/>
      <c r="U2927" s="120" t="n"/>
      <c r="V2927" s="120" t="n"/>
      <c r="W2927" s="121" t="n"/>
      <c r="X2927" s="122" t="n"/>
      <c r="Y2927" s="122" t="n"/>
      <c r="Z2927" s="143" t="n"/>
      <c r="AA2927" s="140" t="n"/>
      <c r="AB2927" s="140" t="n"/>
      <c r="AC2927" s="144" t="n"/>
      <c r="AD2927" s="142" t="n"/>
      <c r="AE2927" s="142" t="n"/>
    </row>
    <row r="2928">
      <c r="B2928" s="85" t="inlineStr">
        <is>
          <t>S05-L</t>
        </is>
      </c>
      <c r="C2928">
        <f>SUMIF(数量表!D:H,B2928,数量表!H:H)</f>
        <v/>
      </c>
      <c r="D2928" t="n">
        <v>27</v>
      </c>
      <c r="E2928" t="n">
        <v>105</v>
      </c>
      <c r="F2928" s="86" t="n">
        <v>800</v>
      </c>
      <c r="H2928" s="87" t="n">
        <v>2</v>
      </c>
      <c r="I2928" s="214">
        <f>C2928*H2928</f>
        <v/>
      </c>
      <c r="J2928" s="29" t="n"/>
      <c r="K2928" s="96" t="n"/>
      <c r="L2928" s="97" t="n"/>
      <c r="M2928" s="97" t="n"/>
      <c r="N2928" s="98" t="inlineStr">
        <is>
          <t>27×105</t>
        </is>
      </c>
      <c r="O2928" s="99">
        <f>F2928</f>
        <v/>
      </c>
      <c r="P2928" s="99">
        <f>SUM(I2928)</f>
        <v/>
      </c>
      <c r="Q2928" s="117" t="n"/>
      <c r="R2928" s="118" t="n"/>
      <c r="S2928" s="118" t="n"/>
      <c r="T2928" s="119" t="n"/>
      <c r="U2928" s="120" t="n"/>
      <c r="V2928" s="120" t="n"/>
      <c r="W2928" s="121" t="n"/>
      <c r="X2928" s="122" t="n"/>
      <c r="Y2928" s="122" t="n"/>
      <c r="Z2928" s="143" t="n"/>
      <c r="AA2928" s="140" t="n"/>
      <c r="AB2928" s="140" t="n"/>
      <c r="AC2928" s="144" t="n"/>
      <c r="AD2928" s="142" t="n"/>
      <c r="AE2928" s="142" t="n"/>
    </row>
    <row r="2929">
      <c r="B2929" s="85" t="inlineStr">
        <is>
          <t>S05-L</t>
        </is>
      </c>
      <c r="C2929">
        <f>SUMIF(数量表!D:H,B2929,数量表!H:H)</f>
        <v/>
      </c>
      <c r="D2929" t="n">
        <v>27</v>
      </c>
      <c r="E2929" t="n">
        <v>105</v>
      </c>
      <c r="F2929" s="86" t="n">
        <v>576</v>
      </c>
      <c r="H2929" s="87" t="n">
        <v>2</v>
      </c>
      <c r="I2929" s="214">
        <f>C2929*H2929</f>
        <v/>
      </c>
      <c r="J2929" s="29" t="n"/>
      <c r="K2929" s="96" t="n"/>
      <c r="L2929" s="97" t="n"/>
      <c r="M2929" s="97" t="n"/>
      <c r="N2929" s="98" t="inlineStr">
        <is>
          <t>27×105</t>
        </is>
      </c>
      <c r="O2929" s="99">
        <f>F2929</f>
        <v/>
      </c>
      <c r="P2929" s="99">
        <f>SUM(I2929)</f>
        <v/>
      </c>
      <c r="Q2929" s="117" t="n"/>
      <c r="R2929" s="118" t="n"/>
      <c r="S2929" s="118" t="n"/>
      <c r="T2929" s="119" t="n"/>
      <c r="U2929" s="120" t="n"/>
      <c r="V2929" s="120" t="n"/>
      <c r="W2929" s="121" t="n"/>
      <c r="X2929" s="122" t="n"/>
      <c r="Y2929" s="122" t="n"/>
      <c r="Z2929" s="143" t="n"/>
      <c r="AA2929" s="140" t="n"/>
      <c r="AB2929" s="140" t="n"/>
      <c r="AC2929" s="144" t="n"/>
      <c r="AD2929" s="142" t="n"/>
      <c r="AE2929" s="142" t="n"/>
    </row>
    <row r="2930" ht="15" customHeight="1" thickBot="1">
      <c r="B2930" s="88" t="inlineStr">
        <is>
          <t>S05-L</t>
        </is>
      </c>
      <c r="C2930" s="89">
        <f>SUMIF(数量表!D:H,B2930,数量表!H:H)</f>
        <v/>
      </c>
      <c r="D2930" s="89" t="n">
        <v>27</v>
      </c>
      <c r="E2930" s="89" t="n">
        <v>105</v>
      </c>
      <c r="F2930" s="90" t="n">
        <v>982</v>
      </c>
      <c r="G2930" s="89" t="n"/>
      <c r="H2930" s="91" t="n">
        <v>1</v>
      </c>
      <c r="I2930" s="213">
        <f>C2930*H2930</f>
        <v/>
      </c>
      <c r="J2930" s="29" t="n"/>
      <c r="K2930" s="96" t="n"/>
      <c r="L2930" s="97" t="n"/>
      <c r="M2930" s="97" t="n"/>
      <c r="N2930" s="98" t="inlineStr">
        <is>
          <t>27×105</t>
        </is>
      </c>
      <c r="O2930" s="99">
        <f>F2930</f>
        <v/>
      </c>
      <c r="P2930" s="99">
        <f>SUM(I2930)</f>
        <v/>
      </c>
      <c r="Q2930" s="117" t="n"/>
      <c r="R2930" s="118" t="n"/>
      <c r="S2930" s="118" t="n"/>
      <c r="T2930" s="119" t="n"/>
      <c r="U2930" s="120" t="n"/>
      <c r="V2930" s="120" t="n"/>
      <c r="W2930" s="121" t="n"/>
      <c r="X2930" s="122" t="n"/>
      <c r="Y2930" s="122" t="n"/>
      <c r="Z2930" s="143" t="n"/>
      <c r="AA2930" s="140" t="n"/>
      <c r="AB2930" s="140" t="n"/>
      <c r="AC2930" s="144" t="n"/>
      <c r="AD2930" s="142" t="n"/>
      <c r="AE2930" s="142" t="n"/>
    </row>
    <row r="2931">
      <c r="B2931" s="79" t="inlineStr">
        <is>
          <t>S05L-L</t>
        </is>
      </c>
      <c r="C2931" s="80">
        <f>SUMIF(数量表!D:H,B2931,数量表!H:H)</f>
        <v/>
      </c>
      <c r="D2931" s="80" t="n">
        <v>27</v>
      </c>
      <c r="E2931" s="80" t="n">
        <v>105</v>
      </c>
      <c r="F2931" s="81" t="n">
        <v>936</v>
      </c>
      <c r="G2931" s="80" t="n"/>
      <c r="H2931" s="82" t="n">
        <v>1</v>
      </c>
      <c r="I2931" s="212">
        <f>C2931*H2931</f>
        <v/>
      </c>
      <c r="J2931" s="29" t="n"/>
      <c r="K2931" s="96" t="n"/>
      <c r="L2931" s="97" t="n"/>
      <c r="M2931" s="97" t="n"/>
      <c r="N2931" s="98" t="inlineStr">
        <is>
          <t>27×105</t>
        </is>
      </c>
      <c r="O2931" s="99">
        <f>F2931</f>
        <v/>
      </c>
      <c r="P2931" s="99">
        <f>SUM(I2931)</f>
        <v/>
      </c>
      <c r="Q2931" s="117" t="n"/>
      <c r="R2931" s="118" t="n"/>
      <c r="S2931" s="118" t="n"/>
      <c r="T2931" s="119" t="n"/>
      <c r="U2931" s="120" t="n"/>
      <c r="V2931" s="120" t="n"/>
      <c r="W2931" s="121" t="n"/>
      <c r="X2931" s="122" t="n"/>
      <c r="Y2931" s="122" t="n"/>
      <c r="Z2931" s="143" t="n"/>
      <c r="AA2931" s="140" t="n"/>
      <c r="AB2931" s="140" t="n"/>
      <c r="AC2931" s="144" t="n"/>
      <c r="AD2931" s="142" t="n"/>
      <c r="AE2931" s="142" t="n"/>
    </row>
    <row r="2932">
      <c r="B2932" s="85" t="inlineStr">
        <is>
          <t>S05L-L</t>
        </is>
      </c>
      <c r="C2932">
        <f>SUMIF(数量表!D:H,B2932,数量表!H:H)</f>
        <v/>
      </c>
      <c r="D2932" t="n">
        <v>27</v>
      </c>
      <c r="E2932" t="n">
        <v>105</v>
      </c>
      <c r="F2932" s="86" t="n">
        <v>760</v>
      </c>
      <c r="H2932" s="87" t="n">
        <v>2</v>
      </c>
      <c r="I2932" s="214">
        <f>C2932*H2932</f>
        <v/>
      </c>
      <c r="J2932" s="29" t="n"/>
      <c r="K2932" s="96" t="n"/>
      <c r="L2932" s="97" t="n"/>
      <c r="M2932" s="97" t="n"/>
      <c r="N2932" s="98" t="inlineStr">
        <is>
          <t>27×105</t>
        </is>
      </c>
      <c r="O2932" s="99">
        <f>F2932</f>
        <v/>
      </c>
      <c r="P2932" s="99">
        <f>SUM(I2932)</f>
        <v/>
      </c>
      <c r="Q2932" s="117" t="n"/>
      <c r="R2932" s="118" t="n"/>
      <c r="S2932" s="118" t="n"/>
      <c r="T2932" s="119" t="n"/>
      <c r="U2932" s="120" t="n"/>
      <c r="V2932" s="120" t="n"/>
      <c r="W2932" s="121" t="n"/>
      <c r="X2932" s="122" t="n"/>
      <c r="Y2932" s="122" t="n"/>
      <c r="Z2932" s="143" t="n"/>
      <c r="AA2932" s="140" t="n"/>
      <c r="AB2932" s="140" t="n"/>
      <c r="AC2932" s="144" t="n"/>
      <c r="AD2932" s="142" t="n"/>
      <c r="AE2932" s="142" t="n"/>
    </row>
    <row r="2933">
      <c r="B2933" s="85" t="inlineStr">
        <is>
          <t>S05L-L</t>
        </is>
      </c>
      <c r="C2933">
        <f>SUMIF(数量表!D:H,B2933,数量表!H:H)</f>
        <v/>
      </c>
      <c r="D2933" t="n">
        <v>27</v>
      </c>
      <c r="E2933" t="n">
        <v>105</v>
      </c>
      <c r="F2933" s="86" t="n">
        <v>576</v>
      </c>
      <c r="H2933" s="87" t="n">
        <v>2</v>
      </c>
      <c r="I2933" s="214">
        <f>C2933*H2933</f>
        <v/>
      </c>
      <c r="J2933" s="29" t="n"/>
      <c r="K2933" s="96" t="n"/>
      <c r="L2933" s="97" t="n"/>
      <c r="M2933" s="97" t="n"/>
      <c r="N2933" s="98" t="inlineStr">
        <is>
          <t>27×105</t>
        </is>
      </c>
      <c r="O2933" s="99">
        <f>F2933</f>
        <v/>
      </c>
      <c r="P2933" s="99">
        <f>SUM(I2933)</f>
        <v/>
      </c>
      <c r="Q2933" s="117" t="n"/>
      <c r="R2933" s="118" t="n"/>
      <c r="S2933" s="118" t="n"/>
      <c r="T2933" s="119" t="n"/>
      <c r="U2933" s="120" t="n"/>
      <c r="V2933" s="120" t="n"/>
      <c r="W2933" s="121" t="n"/>
      <c r="X2933" s="122" t="n"/>
      <c r="Y2933" s="122" t="n"/>
      <c r="Z2933" s="143" t="n"/>
      <c r="AA2933" s="140" t="n"/>
      <c r="AB2933" s="140" t="n"/>
      <c r="AC2933" s="144" t="n"/>
      <c r="AD2933" s="142" t="n"/>
      <c r="AE2933" s="142" t="n"/>
    </row>
    <row r="2934">
      <c r="B2934" s="85" t="inlineStr">
        <is>
          <t>S05L-L</t>
        </is>
      </c>
      <c r="C2934">
        <f>SUMIF(数量表!D:H,B2934,数量表!H:H)</f>
        <v/>
      </c>
      <c r="D2934" t="n">
        <v>27</v>
      </c>
      <c r="E2934" t="n">
        <v>105</v>
      </c>
      <c r="F2934" s="86" t="n">
        <v>982</v>
      </c>
      <c r="H2934" s="87" t="n">
        <v>1</v>
      </c>
      <c r="I2934" s="214">
        <f>C2934*H2934</f>
        <v/>
      </c>
      <c r="J2934" s="29" t="n"/>
      <c r="K2934" s="96" t="n"/>
      <c r="L2934" s="97" t="n"/>
      <c r="M2934" s="97" t="n"/>
      <c r="N2934" s="98" t="inlineStr">
        <is>
          <t>27×105</t>
        </is>
      </c>
      <c r="O2934" s="99">
        <f>F2934</f>
        <v/>
      </c>
      <c r="P2934" s="99">
        <f>SUM(I2934)</f>
        <v/>
      </c>
      <c r="Q2934" s="117" t="n"/>
      <c r="R2934" s="118" t="n"/>
      <c r="S2934" s="118" t="n"/>
      <c r="T2934" s="119" t="n"/>
      <c r="U2934" s="120" t="n"/>
      <c r="V2934" s="120" t="n"/>
      <c r="W2934" s="121" t="n"/>
      <c r="X2934" s="122" t="n"/>
      <c r="Y2934" s="122" t="n"/>
      <c r="Z2934" s="143" t="n"/>
      <c r="AA2934" s="140" t="n"/>
      <c r="AB2934" s="140" t="n"/>
      <c r="AC2934" s="144" t="n"/>
      <c r="AD2934" s="142" t="n"/>
      <c r="AE2934" s="142" t="n"/>
    </row>
    <row r="2935" ht="15" customHeight="1" thickBot="1">
      <c r="B2935" s="88" t="inlineStr">
        <is>
          <t>S05L-L</t>
        </is>
      </c>
      <c r="C2935" s="89">
        <f>SUMIF(数量表!D:H,B2935,数量表!H:H)</f>
        <v/>
      </c>
      <c r="D2935" s="89" t="n">
        <v>27</v>
      </c>
      <c r="E2935" s="89" t="n">
        <v>105</v>
      </c>
      <c r="F2935" s="90" t="n">
        <v>2548</v>
      </c>
      <c r="G2935" s="89" t="n"/>
      <c r="H2935" s="91" t="n">
        <v>1</v>
      </c>
      <c r="I2935" s="213">
        <f>C2935*H2935</f>
        <v/>
      </c>
      <c r="J2935" s="29" t="n"/>
      <c r="K2935" s="96" t="n"/>
      <c r="L2935" s="97" t="n"/>
      <c r="M2935" s="97" t="n"/>
      <c r="N2935" s="98" t="inlineStr">
        <is>
          <t>27×105</t>
        </is>
      </c>
      <c r="O2935" s="99">
        <f>F2935</f>
        <v/>
      </c>
      <c r="P2935" s="99">
        <f>SUM(I2935)</f>
        <v/>
      </c>
      <c r="Q2935" s="117" t="n"/>
      <c r="R2935" s="118" t="n"/>
      <c r="S2935" s="118" t="n"/>
      <c r="T2935" s="119" t="n"/>
      <c r="U2935" s="120" t="n"/>
      <c r="V2935" s="120" t="n"/>
      <c r="W2935" s="121" t="n"/>
      <c r="X2935" s="122" t="n"/>
      <c r="Y2935" s="122" t="n"/>
      <c r="Z2935" s="143" t="n"/>
      <c r="AA2935" s="140" t="n"/>
      <c r="AB2935" s="140" t="n"/>
      <c r="AC2935" s="144" t="n"/>
      <c r="AD2935" s="142" t="n"/>
      <c r="AE2935" s="142" t="n"/>
    </row>
    <row r="2936">
      <c r="B2936" s="79" t="inlineStr">
        <is>
          <t>S05R</t>
        </is>
      </c>
      <c r="C2936" s="80">
        <f>SUMIF(数量表!D:H,B2936,数量表!H:H)</f>
        <v/>
      </c>
      <c r="D2936" s="80" t="n">
        <v>27</v>
      </c>
      <c r="E2936" s="80" t="n">
        <v>105</v>
      </c>
      <c r="F2936" s="81" t="n">
        <v>936</v>
      </c>
      <c r="G2936" s="80" t="n"/>
      <c r="H2936" s="82" t="n">
        <v>1</v>
      </c>
      <c r="I2936" s="212">
        <f>C2936*H2936</f>
        <v/>
      </c>
      <c r="J2936" s="29" t="n"/>
      <c r="K2936" s="96" t="n"/>
      <c r="L2936" s="97" t="n"/>
      <c r="M2936" s="97" t="n"/>
      <c r="N2936" s="98" t="inlineStr">
        <is>
          <t>27×105</t>
        </is>
      </c>
      <c r="O2936" s="99">
        <f>F2936</f>
        <v/>
      </c>
      <c r="P2936" s="99">
        <f>SUM(I2936)</f>
        <v/>
      </c>
      <c r="Q2936" s="117" t="n"/>
      <c r="R2936" s="118" t="n"/>
      <c r="S2936" s="118" t="n"/>
      <c r="T2936" s="119" t="n"/>
      <c r="U2936" s="120" t="n"/>
      <c r="V2936" s="120" t="n"/>
      <c r="W2936" s="121" t="n"/>
      <c r="X2936" s="122" t="n"/>
      <c r="Y2936" s="122" t="n"/>
      <c r="Z2936" s="143" t="n"/>
      <c r="AA2936" s="140" t="n"/>
      <c r="AB2936" s="140" t="n"/>
      <c r="AC2936" s="144" t="n"/>
      <c r="AD2936" s="142" t="n"/>
      <c r="AE2936" s="142" t="n"/>
    </row>
    <row r="2937">
      <c r="B2937" s="85" t="inlineStr">
        <is>
          <t>S05R</t>
        </is>
      </c>
      <c r="C2937">
        <f>SUMIF(数量表!D:H,B2937,数量表!H:H)</f>
        <v/>
      </c>
      <c r="D2937" t="n">
        <v>27</v>
      </c>
      <c r="E2937" t="n">
        <v>105</v>
      </c>
      <c r="F2937" s="86" t="n">
        <v>760</v>
      </c>
      <c r="H2937" s="87" t="n">
        <v>2</v>
      </c>
      <c r="I2937" s="214">
        <f>C2937*H2937</f>
        <v/>
      </c>
      <c r="J2937" s="29" t="n"/>
      <c r="K2937" s="96" t="n"/>
      <c r="L2937" s="97" t="n"/>
      <c r="M2937" s="97" t="n"/>
      <c r="N2937" s="98" t="inlineStr">
        <is>
          <t>27×105</t>
        </is>
      </c>
      <c r="O2937" s="99">
        <f>F2937</f>
        <v/>
      </c>
      <c r="P2937" s="99">
        <f>SUM(I2937)</f>
        <v/>
      </c>
      <c r="Q2937" s="117" t="n"/>
      <c r="R2937" s="118" t="n"/>
      <c r="S2937" s="118" t="n"/>
      <c r="T2937" s="119" t="n"/>
      <c r="U2937" s="120" t="n"/>
      <c r="V2937" s="120" t="n"/>
      <c r="W2937" s="121" t="n"/>
      <c r="X2937" s="122" t="n"/>
      <c r="Y2937" s="122" t="n"/>
      <c r="Z2937" s="143" t="n"/>
      <c r="AA2937" s="140" t="n"/>
      <c r="AB2937" s="140" t="n"/>
      <c r="AC2937" s="144" t="n"/>
      <c r="AD2937" s="142" t="n"/>
      <c r="AE2937" s="142" t="n"/>
    </row>
    <row r="2938">
      <c r="B2938" s="85" t="inlineStr">
        <is>
          <t>S05R</t>
        </is>
      </c>
      <c r="C2938">
        <f>SUMIF(数量表!D:H,B2938,数量表!H:H)</f>
        <v/>
      </c>
      <c r="D2938" t="n">
        <v>27</v>
      </c>
      <c r="E2938" t="n">
        <v>105</v>
      </c>
      <c r="F2938" s="86" t="n">
        <v>576</v>
      </c>
      <c r="H2938" s="87" t="n">
        <v>2</v>
      </c>
      <c r="I2938" s="214">
        <f>C2938*H2938</f>
        <v/>
      </c>
      <c r="J2938" s="29" t="n"/>
      <c r="K2938" s="96" t="n"/>
      <c r="L2938" s="97" t="n"/>
      <c r="M2938" s="97" t="n"/>
      <c r="N2938" s="98" t="inlineStr">
        <is>
          <t>27×105</t>
        </is>
      </c>
      <c r="O2938" s="99">
        <f>F2938</f>
        <v/>
      </c>
      <c r="P2938" s="99">
        <f>SUM(I2938)</f>
        <v/>
      </c>
      <c r="Q2938" s="117" t="n"/>
      <c r="R2938" s="118" t="n"/>
      <c r="S2938" s="118" t="n"/>
      <c r="T2938" s="119" t="n"/>
      <c r="U2938" s="120" t="n"/>
      <c r="V2938" s="120" t="n"/>
      <c r="W2938" s="121" t="n"/>
      <c r="X2938" s="122" t="n"/>
      <c r="Y2938" s="122" t="n"/>
      <c r="Z2938" s="143" t="n"/>
      <c r="AA2938" s="140" t="n"/>
      <c r="AB2938" s="140" t="n"/>
      <c r="AC2938" s="144" t="n"/>
      <c r="AD2938" s="142" t="n"/>
      <c r="AE2938" s="142" t="n"/>
    </row>
    <row r="2939">
      <c r="B2939" s="85" t="inlineStr">
        <is>
          <t>S05R</t>
        </is>
      </c>
      <c r="C2939">
        <f>SUMIF(数量表!D:H,B2939,数量表!H:H)</f>
        <v/>
      </c>
      <c r="D2939" t="n">
        <v>27</v>
      </c>
      <c r="E2939" t="n">
        <v>105</v>
      </c>
      <c r="F2939" s="86" t="n">
        <v>982</v>
      </c>
      <c r="H2939" s="87" t="n">
        <v>1</v>
      </c>
      <c r="I2939" s="214">
        <f>C2939*H2939</f>
        <v/>
      </c>
      <c r="J2939" s="29" t="n"/>
      <c r="K2939" s="96" t="n"/>
      <c r="L2939" s="97" t="n"/>
      <c r="M2939" s="97" t="n"/>
      <c r="N2939" s="98" t="inlineStr">
        <is>
          <t>27×105</t>
        </is>
      </c>
      <c r="O2939" s="99">
        <f>F2939</f>
        <v/>
      </c>
      <c r="P2939" s="99">
        <f>SUM(I2939)</f>
        <v/>
      </c>
      <c r="Q2939" s="117" t="n"/>
      <c r="R2939" s="118" t="n"/>
      <c r="S2939" s="118" t="n"/>
      <c r="T2939" s="119" t="n"/>
      <c r="U2939" s="120" t="n"/>
      <c r="V2939" s="120" t="n"/>
      <c r="W2939" s="121" t="n"/>
      <c r="X2939" s="122" t="n"/>
      <c r="Y2939" s="122" t="n"/>
      <c r="Z2939" s="143" t="n"/>
      <c r="AA2939" s="140" t="n"/>
      <c r="AB2939" s="140" t="n"/>
      <c r="AC2939" s="144" t="n"/>
      <c r="AD2939" s="142" t="n"/>
      <c r="AE2939" s="142" t="n"/>
    </row>
    <row r="2940" ht="15" customHeight="1" thickBot="1">
      <c r="B2940" s="88" t="inlineStr">
        <is>
          <t>S05R</t>
        </is>
      </c>
      <c r="C2940" s="89">
        <f>SUMIF(数量表!D:H,B2940,数量表!H:H)</f>
        <v/>
      </c>
      <c r="D2940" s="89" t="n">
        <v>27</v>
      </c>
      <c r="E2940" s="89" t="n">
        <v>105</v>
      </c>
      <c r="F2940" s="90" t="n">
        <v>2548</v>
      </c>
      <c r="G2940" s="89" t="n"/>
      <c r="H2940" s="91" t="n">
        <v>1</v>
      </c>
      <c r="I2940" s="213">
        <f>C2940*H2940</f>
        <v/>
      </c>
      <c r="J2940" s="29" t="n"/>
      <c r="K2940" s="96" t="n"/>
      <c r="L2940" s="97" t="n"/>
      <c r="M2940" s="97" t="n"/>
      <c r="N2940" s="98" t="inlineStr">
        <is>
          <t>27×105</t>
        </is>
      </c>
      <c r="O2940" s="99">
        <f>F2940</f>
        <v/>
      </c>
      <c r="P2940" s="99">
        <f>SUM(I2940)</f>
        <v/>
      </c>
      <c r="Q2940" s="117" t="n"/>
      <c r="R2940" s="118" t="n"/>
      <c r="S2940" s="118" t="n"/>
      <c r="T2940" s="119" t="n"/>
      <c r="U2940" s="120" t="n"/>
      <c r="V2940" s="120" t="n"/>
      <c r="W2940" s="121" t="n"/>
      <c r="X2940" s="122" t="n"/>
      <c r="Y2940" s="122" t="n"/>
      <c r="Z2940" s="143" t="n"/>
      <c r="AA2940" s="140" t="n"/>
      <c r="AB2940" s="140" t="n"/>
      <c r="AC2940" s="144" t="n"/>
      <c r="AD2940" s="142" t="n"/>
      <c r="AE2940" s="142" t="n"/>
    </row>
    <row r="2941">
      <c r="B2941" s="79" t="inlineStr">
        <is>
          <t>S05-R</t>
        </is>
      </c>
      <c r="C2941" s="80">
        <f>SUMIF(数量表!D:H,B2941,数量表!H:H)</f>
        <v/>
      </c>
      <c r="D2941" s="80" t="n">
        <v>27</v>
      </c>
      <c r="E2941" s="80" t="n">
        <v>105</v>
      </c>
      <c r="F2941" s="81" t="n">
        <v>936</v>
      </c>
      <c r="G2941" s="80" t="n"/>
      <c r="H2941" s="82" t="n">
        <v>1</v>
      </c>
      <c r="I2941" s="212">
        <f>C2941*H2941</f>
        <v/>
      </c>
      <c r="J2941" s="29" t="n"/>
      <c r="K2941" s="96" t="n"/>
      <c r="L2941" s="97" t="n"/>
      <c r="M2941" s="97" t="n"/>
      <c r="N2941" s="98" t="inlineStr">
        <is>
          <t>27×105</t>
        </is>
      </c>
      <c r="O2941" s="99">
        <f>F2941</f>
        <v/>
      </c>
      <c r="P2941" s="99">
        <f>SUM(I2941)</f>
        <v/>
      </c>
      <c r="Q2941" s="117" t="n"/>
      <c r="R2941" s="118" t="n"/>
      <c r="S2941" s="118" t="n"/>
      <c r="T2941" s="119" t="n"/>
      <c r="U2941" s="120" t="n"/>
      <c r="V2941" s="120" t="n"/>
      <c r="W2941" s="121" t="n"/>
      <c r="X2941" s="122" t="n"/>
      <c r="Y2941" s="122" t="n"/>
      <c r="Z2941" s="143" t="n"/>
      <c r="AA2941" s="140" t="n"/>
      <c r="AB2941" s="140" t="n"/>
      <c r="AC2941" s="144" t="n"/>
      <c r="AD2941" s="142" t="n"/>
      <c r="AE2941" s="142" t="n"/>
    </row>
    <row r="2942">
      <c r="B2942" s="85" t="inlineStr">
        <is>
          <t>S05-R</t>
        </is>
      </c>
      <c r="C2942">
        <f>SUMIF(数量表!D:H,B2942,数量表!H:H)</f>
        <v/>
      </c>
      <c r="D2942" t="n">
        <v>27</v>
      </c>
      <c r="E2942" t="n">
        <v>105</v>
      </c>
      <c r="F2942" s="86" t="n">
        <v>800</v>
      </c>
      <c r="H2942" s="87" t="n">
        <v>2</v>
      </c>
      <c r="I2942" s="214">
        <f>C2942*H2942</f>
        <v/>
      </c>
      <c r="J2942" s="29" t="n"/>
      <c r="K2942" s="96" t="n"/>
      <c r="L2942" s="97" t="n"/>
      <c r="M2942" s="97" t="n"/>
      <c r="N2942" s="98" t="inlineStr">
        <is>
          <t>27×105</t>
        </is>
      </c>
      <c r="O2942" s="99">
        <f>F2942</f>
        <v/>
      </c>
      <c r="P2942" s="99">
        <f>SUM(I2942)</f>
        <v/>
      </c>
      <c r="Q2942" s="117" t="n"/>
      <c r="R2942" s="118" t="n"/>
      <c r="S2942" s="118" t="n"/>
      <c r="T2942" s="119" t="n"/>
      <c r="U2942" s="120" t="n"/>
      <c r="V2942" s="120" t="n"/>
      <c r="W2942" s="121" t="n"/>
      <c r="X2942" s="122" t="n"/>
      <c r="Y2942" s="122" t="n"/>
      <c r="Z2942" s="143" t="n"/>
      <c r="AA2942" s="140" t="n"/>
      <c r="AB2942" s="140" t="n"/>
      <c r="AC2942" s="144" t="n"/>
      <c r="AD2942" s="142" t="n"/>
      <c r="AE2942" s="142" t="n"/>
    </row>
    <row r="2943">
      <c r="B2943" s="85" t="inlineStr">
        <is>
          <t>S05-R</t>
        </is>
      </c>
      <c r="C2943">
        <f>SUMIF(数量表!D:H,B2943,数量表!H:H)</f>
        <v/>
      </c>
      <c r="D2943" t="n">
        <v>27</v>
      </c>
      <c r="E2943" t="n">
        <v>105</v>
      </c>
      <c r="F2943" s="86" t="n">
        <v>576</v>
      </c>
      <c r="H2943" s="87" t="n">
        <v>2</v>
      </c>
      <c r="I2943" s="214">
        <f>C2943*H2943</f>
        <v/>
      </c>
      <c r="J2943" s="29" t="n"/>
      <c r="K2943" s="96" t="n"/>
      <c r="L2943" s="97" t="n"/>
      <c r="M2943" s="97" t="n"/>
      <c r="N2943" s="98" t="inlineStr">
        <is>
          <t>27×105</t>
        </is>
      </c>
      <c r="O2943" s="99">
        <f>F2943</f>
        <v/>
      </c>
      <c r="P2943" s="99">
        <f>SUM(I2943)</f>
        <v/>
      </c>
      <c r="Q2943" s="117" t="n"/>
      <c r="R2943" s="118" t="n"/>
      <c r="S2943" s="118" t="n"/>
      <c r="T2943" s="119" t="n"/>
      <c r="U2943" s="120" t="n"/>
      <c r="V2943" s="120" t="n"/>
      <c r="W2943" s="121" t="n"/>
      <c r="X2943" s="122" t="n"/>
      <c r="Y2943" s="122" t="n"/>
      <c r="Z2943" s="143" t="n"/>
      <c r="AA2943" s="140" t="n"/>
      <c r="AB2943" s="140" t="n"/>
      <c r="AC2943" s="144" t="n"/>
      <c r="AD2943" s="142" t="n"/>
      <c r="AE2943" s="142" t="n"/>
    </row>
    <row r="2944" ht="15" customHeight="1" thickBot="1">
      <c r="B2944" s="88" t="inlineStr">
        <is>
          <t>S05-R</t>
        </is>
      </c>
      <c r="C2944" s="89">
        <f>SUMIF(数量表!D:H,B2944,数量表!H:H)</f>
        <v/>
      </c>
      <c r="D2944" s="89" t="n">
        <v>27</v>
      </c>
      <c r="E2944" s="89" t="n">
        <v>105</v>
      </c>
      <c r="F2944" s="90" t="n">
        <v>982</v>
      </c>
      <c r="G2944" s="89" t="n"/>
      <c r="H2944" s="91" t="n">
        <v>1</v>
      </c>
      <c r="I2944" s="213">
        <f>C2944*H2944</f>
        <v/>
      </c>
      <c r="J2944" s="29" t="n"/>
      <c r="K2944" s="96" t="n"/>
      <c r="L2944" s="97" t="n"/>
      <c r="M2944" s="97" t="n"/>
      <c r="N2944" s="98" t="inlineStr">
        <is>
          <t>27×105</t>
        </is>
      </c>
      <c r="O2944" s="99">
        <f>F2944</f>
        <v/>
      </c>
      <c r="P2944" s="99">
        <f>SUM(I2944)</f>
        <v/>
      </c>
      <c r="Q2944" s="117" t="n"/>
      <c r="R2944" s="118" t="n"/>
      <c r="S2944" s="118" t="n"/>
      <c r="T2944" s="119" t="n"/>
      <c r="U2944" s="120" t="n"/>
      <c r="V2944" s="120" t="n"/>
      <c r="W2944" s="121" t="n"/>
      <c r="X2944" s="122" t="n"/>
      <c r="Y2944" s="122" t="n"/>
      <c r="Z2944" s="143" t="n"/>
      <c r="AA2944" s="140" t="n"/>
      <c r="AB2944" s="140" t="n"/>
      <c r="AC2944" s="144" t="n"/>
      <c r="AD2944" s="142" t="n"/>
      <c r="AE2944" s="142" t="n"/>
    </row>
    <row r="2945">
      <c r="B2945" s="79" t="inlineStr">
        <is>
          <t>S05R-R</t>
        </is>
      </c>
      <c r="C2945" s="80">
        <f>SUMIF(数量表!D:H,B2945,数量表!H:H)</f>
        <v/>
      </c>
      <c r="D2945" s="80" t="n">
        <v>27</v>
      </c>
      <c r="E2945" s="80" t="n">
        <v>105</v>
      </c>
      <c r="F2945" s="81" t="n">
        <v>936</v>
      </c>
      <c r="G2945" s="80" t="n"/>
      <c r="H2945" s="82" t="n">
        <v>1</v>
      </c>
      <c r="I2945" s="212">
        <f>C2945*H2945</f>
        <v/>
      </c>
      <c r="J2945" s="29" t="n"/>
      <c r="K2945" s="96" t="n"/>
      <c r="L2945" s="97" t="n"/>
      <c r="M2945" s="97" t="n"/>
      <c r="N2945" s="98" t="inlineStr">
        <is>
          <t>27×105</t>
        </is>
      </c>
      <c r="O2945" s="99">
        <f>F2945</f>
        <v/>
      </c>
      <c r="P2945" s="99">
        <f>SUM(I2945)</f>
        <v/>
      </c>
      <c r="Q2945" s="117" t="n"/>
      <c r="R2945" s="118" t="n"/>
      <c r="S2945" s="118" t="n"/>
      <c r="T2945" s="119" t="n"/>
      <c r="U2945" s="120" t="n"/>
      <c r="V2945" s="120" t="n"/>
      <c r="W2945" s="121" t="n"/>
      <c r="X2945" s="122" t="n"/>
      <c r="Y2945" s="122" t="n"/>
      <c r="Z2945" s="143" t="n"/>
      <c r="AA2945" s="140" t="n"/>
      <c r="AB2945" s="140" t="n"/>
      <c r="AC2945" s="144" t="n"/>
      <c r="AD2945" s="142" t="n"/>
      <c r="AE2945" s="142" t="n"/>
    </row>
    <row r="2946">
      <c r="B2946" s="85" t="inlineStr">
        <is>
          <t>S05R-R</t>
        </is>
      </c>
      <c r="C2946">
        <f>SUMIF(数量表!D:H,B2946,数量表!H:H)</f>
        <v/>
      </c>
      <c r="D2946" t="n">
        <v>27</v>
      </c>
      <c r="E2946" t="n">
        <v>105</v>
      </c>
      <c r="F2946" s="86" t="n">
        <v>760</v>
      </c>
      <c r="H2946" s="87" t="n">
        <v>2</v>
      </c>
      <c r="I2946" s="214">
        <f>C2946*H2946</f>
        <v/>
      </c>
      <c r="J2946" s="29" t="n"/>
      <c r="K2946" s="96" t="n"/>
      <c r="L2946" s="97" t="n"/>
      <c r="M2946" s="97" t="n"/>
      <c r="N2946" s="98" t="inlineStr">
        <is>
          <t>27×105</t>
        </is>
      </c>
      <c r="O2946" s="99">
        <f>F2946</f>
        <v/>
      </c>
      <c r="P2946" s="99">
        <f>SUM(I2946)</f>
        <v/>
      </c>
      <c r="Q2946" s="117" t="n"/>
      <c r="R2946" s="118" t="n"/>
      <c r="S2946" s="118" t="n"/>
      <c r="T2946" s="119" t="n"/>
      <c r="U2946" s="120" t="n"/>
      <c r="V2946" s="120" t="n"/>
      <c r="W2946" s="121" t="n"/>
      <c r="X2946" s="122" t="n"/>
      <c r="Y2946" s="122" t="n"/>
      <c r="Z2946" s="143" t="n"/>
      <c r="AA2946" s="140" t="n"/>
      <c r="AB2946" s="140" t="n"/>
      <c r="AC2946" s="144" t="n"/>
      <c r="AD2946" s="142" t="n"/>
      <c r="AE2946" s="142" t="n"/>
    </row>
    <row r="2947">
      <c r="B2947" s="85" t="inlineStr">
        <is>
          <t>S05R-R</t>
        </is>
      </c>
      <c r="C2947">
        <f>SUMIF(数量表!D:H,B2947,数量表!H:H)</f>
        <v/>
      </c>
      <c r="D2947" t="n">
        <v>27</v>
      </c>
      <c r="E2947" t="n">
        <v>105</v>
      </c>
      <c r="F2947" s="86" t="n">
        <v>576</v>
      </c>
      <c r="H2947" s="87" t="n">
        <v>2</v>
      </c>
      <c r="I2947" s="214">
        <f>C2947*H2947</f>
        <v/>
      </c>
      <c r="J2947" s="29" t="n"/>
      <c r="K2947" s="96" t="n"/>
      <c r="L2947" s="97" t="n"/>
      <c r="M2947" s="97" t="n"/>
      <c r="N2947" s="98" t="inlineStr">
        <is>
          <t>27×105</t>
        </is>
      </c>
      <c r="O2947" s="99">
        <f>F2947</f>
        <v/>
      </c>
      <c r="P2947" s="99">
        <f>SUM(I2947)</f>
        <v/>
      </c>
      <c r="Q2947" s="117" t="n"/>
      <c r="R2947" s="118" t="n"/>
      <c r="S2947" s="118" t="n"/>
      <c r="T2947" s="119" t="n"/>
      <c r="U2947" s="120" t="n"/>
      <c r="V2947" s="120" t="n"/>
      <c r="W2947" s="121" t="n"/>
      <c r="X2947" s="122" t="n"/>
      <c r="Y2947" s="122" t="n"/>
      <c r="Z2947" s="143" t="n"/>
      <c r="AA2947" s="140" t="n"/>
      <c r="AB2947" s="140" t="n"/>
      <c r="AC2947" s="144" t="n"/>
      <c r="AD2947" s="142" t="n"/>
      <c r="AE2947" s="142" t="n"/>
    </row>
    <row r="2948">
      <c r="B2948" s="85" t="inlineStr">
        <is>
          <t>S05R-R</t>
        </is>
      </c>
      <c r="C2948">
        <f>SUMIF(数量表!D:H,B2948,数量表!H:H)</f>
        <v/>
      </c>
      <c r="D2948" t="n">
        <v>27</v>
      </c>
      <c r="E2948" t="n">
        <v>105</v>
      </c>
      <c r="F2948" s="86" t="n">
        <v>982</v>
      </c>
      <c r="H2948" s="87" t="n">
        <v>1</v>
      </c>
      <c r="I2948" s="214">
        <f>C2948*H2948</f>
        <v/>
      </c>
      <c r="J2948" s="29" t="n"/>
      <c r="K2948" s="96" t="n"/>
      <c r="L2948" s="97" t="n"/>
      <c r="M2948" s="97" t="n"/>
      <c r="N2948" s="98" t="inlineStr">
        <is>
          <t>27×105</t>
        </is>
      </c>
      <c r="O2948" s="99">
        <f>F2948</f>
        <v/>
      </c>
      <c r="P2948" s="99">
        <f>SUM(I2948)</f>
        <v/>
      </c>
      <c r="Q2948" s="117" t="n"/>
      <c r="R2948" s="118" t="n"/>
      <c r="S2948" s="118" t="n"/>
      <c r="T2948" s="119" t="n"/>
      <c r="U2948" s="120" t="n"/>
      <c r="V2948" s="120" t="n"/>
      <c r="W2948" s="121" t="n"/>
      <c r="X2948" s="122" t="n"/>
      <c r="Y2948" s="122" t="n"/>
      <c r="Z2948" s="143" t="n"/>
      <c r="AA2948" s="140" t="n"/>
      <c r="AB2948" s="140" t="n"/>
      <c r="AC2948" s="144" t="n"/>
      <c r="AD2948" s="142" t="n"/>
      <c r="AE2948" s="142" t="n"/>
    </row>
    <row r="2949" ht="15" customHeight="1" thickBot="1">
      <c r="B2949" s="88" t="inlineStr">
        <is>
          <t>S05R-R</t>
        </is>
      </c>
      <c r="C2949" s="89">
        <f>SUMIF(数量表!D:H,B2949,数量表!H:H)</f>
        <v/>
      </c>
      <c r="D2949" s="89" t="n">
        <v>27</v>
      </c>
      <c r="E2949" s="89" t="n">
        <v>105</v>
      </c>
      <c r="F2949" s="90" t="n">
        <v>2548</v>
      </c>
      <c r="G2949" s="89" t="n"/>
      <c r="H2949" s="91" t="n">
        <v>1</v>
      </c>
      <c r="I2949" s="213">
        <f>C2949*H2949</f>
        <v/>
      </c>
      <c r="J2949" s="29" t="n"/>
      <c r="K2949" s="96" t="n"/>
      <c r="L2949" s="97" t="n"/>
      <c r="M2949" s="97" t="n"/>
      <c r="N2949" s="98" t="inlineStr">
        <is>
          <t>27×105</t>
        </is>
      </c>
      <c r="O2949" s="99">
        <f>F2949</f>
        <v/>
      </c>
      <c r="P2949" s="99">
        <f>SUM(I2949)</f>
        <v/>
      </c>
      <c r="Q2949" s="117" t="n"/>
      <c r="R2949" s="118" t="n"/>
      <c r="S2949" s="118" t="n"/>
      <c r="T2949" s="119" t="n"/>
      <c r="U2949" s="120" t="n"/>
      <c r="V2949" s="120" t="n"/>
      <c r="W2949" s="121" t="n"/>
      <c r="X2949" s="122" t="n"/>
      <c r="Y2949" s="122" t="n"/>
      <c r="Z2949" s="143" t="n"/>
      <c r="AA2949" s="140" t="n"/>
      <c r="AB2949" s="140" t="n"/>
      <c r="AC2949" s="144" t="n"/>
      <c r="AD2949" s="142" t="n"/>
      <c r="AE2949" s="142" t="n"/>
    </row>
    <row r="2950">
      <c r="B2950" s="79" t="inlineStr">
        <is>
          <t>SQ05-L</t>
        </is>
      </c>
      <c r="C2950" s="80">
        <f>SUMIF(数量表!D:H,B2950,数量表!H:H)</f>
        <v/>
      </c>
      <c r="D2950" s="80" t="n">
        <v>27</v>
      </c>
      <c r="E2950" s="80" t="n">
        <v>105</v>
      </c>
      <c r="F2950" s="81" t="n">
        <v>936</v>
      </c>
      <c r="G2950" s="80" t="n"/>
      <c r="H2950" s="82" t="n">
        <v>1</v>
      </c>
      <c r="I2950" s="212">
        <f>C2950*H2950</f>
        <v/>
      </c>
      <c r="J2950" s="29" t="n"/>
      <c r="K2950" s="96" t="n"/>
      <c r="L2950" s="97" t="n"/>
      <c r="M2950" s="97" t="n"/>
      <c r="N2950" s="98" t="inlineStr">
        <is>
          <t>27×105</t>
        </is>
      </c>
      <c r="O2950" s="99">
        <f>F2950</f>
        <v/>
      </c>
      <c r="P2950" s="99">
        <f>SUM(I2950)</f>
        <v/>
      </c>
      <c r="Q2950" s="117" t="n"/>
      <c r="R2950" s="118" t="n"/>
      <c r="S2950" s="118" t="n"/>
      <c r="T2950" s="119" t="n"/>
      <c r="U2950" s="120" t="n"/>
      <c r="V2950" s="120" t="n"/>
      <c r="W2950" s="121" t="n"/>
      <c r="X2950" s="122" t="n"/>
      <c r="Y2950" s="122" t="n"/>
      <c r="Z2950" s="143" t="n"/>
      <c r="AA2950" s="140" t="n"/>
      <c r="AB2950" s="140" t="n"/>
      <c r="AC2950" s="144" t="n"/>
      <c r="AD2950" s="142" t="n"/>
      <c r="AE2950" s="142" t="n"/>
    </row>
    <row r="2951">
      <c r="B2951" s="85" t="inlineStr">
        <is>
          <t>SQ05-L</t>
        </is>
      </c>
      <c r="C2951">
        <f>SUMIF(数量表!D:H,B2951,数量表!H:H)</f>
        <v/>
      </c>
      <c r="D2951" t="n">
        <v>27</v>
      </c>
      <c r="E2951" t="n">
        <v>105</v>
      </c>
      <c r="F2951" s="86" t="n">
        <v>572.5</v>
      </c>
      <c r="H2951" s="87" t="n">
        <v>2</v>
      </c>
      <c r="I2951" s="214">
        <f>C2951*H2951</f>
        <v/>
      </c>
      <c r="J2951" s="29" t="n"/>
      <c r="K2951" s="96" t="n"/>
      <c r="L2951" s="97" t="n"/>
      <c r="M2951" s="97" t="n"/>
      <c r="N2951" s="98" t="inlineStr">
        <is>
          <t>27×105</t>
        </is>
      </c>
      <c r="O2951" s="99">
        <f>F2951</f>
        <v/>
      </c>
      <c r="P2951" s="99">
        <f>SUM(I2951)</f>
        <v/>
      </c>
      <c r="Q2951" s="117" t="n"/>
      <c r="R2951" s="118" t="n"/>
      <c r="S2951" s="118" t="n"/>
      <c r="T2951" s="119" t="n"/>
      <c r="U2951" s="120" t="n"/>
      <c r="V2951" s="120" t="n"/>
      <c r="W2951" s="121" t="n"/>
      <c r="X2951" s="122" t="n"/>
      <c r="Y2951" s="122" t="n"/>
      <c r="Z2951" s="143" t="n"/>
      <c r="AA2951" s="140" t="n"/>
      <c r="AB2951" s="140" t="n"/>
      <c r="AC2951" s="144" t="n"/>
      <c r="AD2951" s="142" t="n"/>
      <c r="AE2951" s="142" t="n"/>
    </row>
    <row r="2952">
      <c r="B2952" s="85" t="inlineStr">
        <is>
          <t>SQ05-L</t>
        </is>
      </c>
      <c r="C2952">
        <f>SUMIF(数量表!D:H,B2952,数量表!H:H)</f>
        <v/>
      </c>
      <c r="D2952" t="n">
        <v>27</v>
      </c>
      <c r="E2952" t="n">
        <v>105</v>
      </c>
      <c r="F2952" s="86" t="n">
        <v>576</v>
      </c>
      <c r="H2952" s="87" t="n">
        <v>2</v>
      </c>
      <c r="I2952" s="214">
        <f>C2952*H2952</f>
        <v/>
      </c>
      <c r="J2952" s="29" t="n"/>
      <c r="K2952" s="96" t="n"/>
      <c r="L2952" s="97" t="n"/>
      <c r="M2952" s="97" t="n"/>
      <c r="N2952" s="98" t="inlineStr">
        <is>
          <t>27×105</t>
        </is>
      </c>
      <c r="O2952" s="99">
        <f>F2952</f>
        <v/>
      </c>
      <c r="P2952" s="99">
        <f>SUM(I2952)</f>
        <v/>
      </c>
      <c r="Q2952" s="117" t="n"/>
      <c r="R2952" s="118" t="n"/>
      <c r="S2952" s="118" t="n"/>
      <c r="T2952" s="119" t="n"/>
      <c r="U2952" s="120" t="n"/>
      <c r="V2952" s="120" t="n"/>
      <c r="W2952" s="121" t="n"/>
      <c r="X2952" s="122" t="n"/>
      <c r="Y2952" s="122" t="n"/>
      <c r="Z2952" s="143" t="n"/>
      <c r="AA2952" s="140" t="n"/>
      <c r="AB2952" s="140" t="n"/>
      <c r="AC2952" s="144" t="n"/>
      <c r="AD2952" s="142" t="n"/>
      <c r="AE2952" s="142" t="n"/>
    </row>
    <row r="2953" ht="15" customHeight="1" thickBot="1">
      <c r="B2953" s="88" t="inlineStr">
        <is>
          <t>SQ05-L</t>
        </is>
      </c>
      <c r="C2953" s="89">
        <f>SUMIF(数量表!D:H,B2953,数量表!H:H)</f>
        <v/>
      </c>
      <c r="D2953" s="89" t="n">
        <v>27</v>
      </c>
      <c r="E2953" s="89" t="n">
        <v>105</v>
      </c>
      <c r="F2953" s="90" t="n">
        <v>982</v>
      </c>
      <c r="G2953" s="89" t="n"/>
      <c r="H2953" s="91" t="n">
        <v>1</v>
      </c>
      <c r="I2953" s="213">
        <f>C2953*H2953</f>
        <v/>
      </c>
      <c r="J2953" s="29" t="n"/>
      <c r="K2953" s="96" t="n"/>
      <c r="L2953" s="97" t="n"/>
      <c r="M2953" s="97" t="n"/>
      <c r="N2953" s="98" t="inlineStr">
        <is>
          <t>27×105</t>
        </is>
      </c>
      <c r="O2953" s="99">
        <f>F2953</f>
        <v/>
      </c>
      <c r="P2953" s="99">
        <f>SUM(I2953)</f>
        <v/>
      </c>
      <c r="Q2953" s="117" t="n"/>
      <c r="R2953" s="118" t="n"/>
      <c r="S2953" s="118" t="n"/>
      <c r="T2953" s="119" t="n"/>
      <c r="U2953" s="120" t="n"/>
      <c r="V2953" s="120" t="n"/>
      <c r="W2953" s="121" t="n"/>
      <c r="X2953" s="122" t="n"/>
      <c r="Y2953" s="122" t="n"/>
      <c r="Z2953" s="143" t="n"/>
      <c r="AA2953" s="140" t="n"/>
      <c r="AB2953" s="140" t="n"/>
      <c r="AC2953" s="144" t="n"/>
      <c r="AD2953" s="142" t="n"/>
      <c r="AE2953" s="142" t="n"/>
    </row>
    <row r="2954">
      <c r="B2954" s="79" t="inlineStr">
        <is>
          <t>SQ05L-L</t>
        </is>
      </c>
      <c r="C2954" s="80">
        <f>SUMIF(数量表!D:H,B2954,数量表!H:H)</f>
        <v/>
      </c>
      <c r="D2954" s="80" t="n">
        <v>27</v>
      </c>
      <c r="E2954" s="80" t="n">
        <v>105</v>
      </c>
      <c r="F2954" s="81" t="n">
        <v>936</v>
      </c>
      <c r="G2954" s="80" t="n"/>
      <c r="H2954" s="82" t="n">
        <v>1</v>
      </c>
      <c r="I2954" s="212">
        <f>C2954*H2954</f>
        <v/>
      </c>
      <c r="J2954" s="29" t="n"/>
      <c r="K2954" s="96" t="n"/>
      <c r="L2954" s="97" t="n"/>
      <c r="M2954" s="97" t="n"/>
      <c r="N2954" s="98" t="inlineStr">
        <is>
          <t>27×105</t>
        </is>
      </c>
      <c r="O2954" s="99">
        <f>F2954</f>
        <v/>
      </c>
      <c r="P2954" s="99">
        <f>SUM(I2954)</f>
        <v/>
      </c>
      <c r="Q2954" s="117" t="n"/>
      <c r="R2954" s="118" t="n"/>
      <c r="S2954" s="118" t="n"/>
      <c r="T2954" s="119" t="n"/>
      <c r="U2954" s="120" t="n"/>
      <c r="V2954" s="120" t="n"/>
      <c r="W2954" s="121" t="n"/>
      <c r="X2954" s="122" t="n"/>
      <c r="Y2954" s="122" t="n"/>
      <c r="Z2954" s="143" t="n"/>
      <c r="AA2954" s="140" t="n"/>
      <c r="AB2954" s="140" t="n"/>
      <c r="AC2954" s="144" t="n"/>
      <c r="AD2954" s="142" t="n"/>
      <c r="AE2954" s="142" t="n"/>
    </row>
    <row r="2955">
      <c r="B2955" s="85" t="inlineStr">
        <is>
          <t>SQ05L-L</t>
        </is>
      </c>
      <c r="C2955">
        <f>SUMIF(数量表!D:H,B2955,数量表!H:H)</f>
        <v/>
      </c>
      <c r="D2955" t="n">
        <v>27</v>
      </c>
      <c r="E2955" t="n">
        <v>105</v>
      </c>
      <c r="F2955" s="86" t="n">
        <v>532.5</v>
      </c>
      <c r="H2955" s="87" t="n">
        <v>2</v>
      </c>
      <c r="I2955" s="214">
        <f>C2955*H2955</f>
        <v/>
      </c>
      <c r="J2955" s="29" t="n"/>
      <c r="K2955" s="96" t="n"/>
      <c r="L2955" s="97" t="n"/>
      <c r="M2955" s="97" t="n"/>
      <c r="N2955" s="98" t="inlineStr">
        <is>
          <t>27×105</t>
        </is>
      </c>
      <c r="O2955" s="99">
        <f>F2955</f>
        <v/>
      </c>
      <c r="P2955" s="99">
        <f>SUM(I2955)</f>
        <v/>
      </c>
      <c r="Q2955" s="117" t="n"/>
      <c r="R2955" s="118" t="n"/>
      <c r="S2955" s="118" t="n"/>
      <c r="T2955" s="119" t="n"/>
      <c r="U2955" s="120" t="n"/>
      <c r="V2955" s="120" t="n"/>
      <c r="W2955" s="121" t="n"/>
      <c r="X2955" s="122" t="n"/>
      <c r="Y2955" s="122" t="n"/>
      <c r="Z2955" s="143" t="n"/>
      <c r="AA2955" s="140" t="n"/>
      <c r="AB2955" s="140" t="n"/>
      <c r="AC2955" s="144" t="n"/>
      <c r="AD2955" s="142" t="n"/>
      <c r="AE2955" s="142" t="n"/>
    </row>
    <row r="2956">
      <c r="B2956" s="85" t="inlineStr">
        <is>
          <t>SQ05L-L</t>
        </is>
      </c>
      <c r="C2956">
        <f>SUMIF(数量表!D:H,B2956,数量表!H:H)</f>
        <v/>
      </c>
      <c r="D2956" t="n">
        <v>27</v>
      </c>
      <c r="E2956" t="n">
        <v>105</v>
      </c>
      <c r="F2956" s="86" t="n">
        <v>576</v>
      </c>
      <c r="H2956" s="87" t="n">
        <v>2</v>
      </c>
      <c r="I2956" s="214">
        <f>C2956*H2956</f>
        <v/>
      </c>
      <c r="J2956" s="29" t="n"/>
      <c r="K2956" s="96" t="n"/>
      <c r="L2956" s="97" t="n"/>
      <c r="M2956" s="97" t="n"/>
      <c r="N2956" s="98" t="inlineStr">
        <is>
          <t>27×105</t>
        </is>
      </c>
      <c r="O2956" s="99">
        <f>F2956</f>
        <v/>
      </c>
      <c r="P2956" s="99">
        <f>SUM(I2956)</f>
        <v/>
      </c>
      <c r="Q2956" s="117" t="n"/>
      <c r="R2956" s="118" t="n"/>
      <c r="S2956" s="118" t="n"/>
      <c r="T2956" s="119" t="n"/>
      <c r="U2956" s="120" t="n"/>
      <c r="V2956" s="120" t="n"/>
      <c r="W2956" s="121" t="n"/>
      <c r="X2956" s="122" t="n"/>
      <c r="Y2956" s="122" t="n"/>
      <c r="Z2956" s="143" t="n"/>
      <c r="AA2956" s="140" t="n"/>
      <c r="AB2956" s="140" t="n"/>
      <c r="AC2956" s="144" t="n"/>
      <c r="AD2956" s="142" t="n"/>
      <c r="AE2956" s="142" t="n"/>
    </row>
    <row r="2957" ht="15" customHeight="1" thickBot="1">
      <c r="B2957" s="88" t="inlineStr">
        <is>
          <t>SQ05L-L</t>
        </is>
      </c>
      <c r="C2957" s="89">
        <f>SUMIF(数量表!D:H,B2957,数量表!H:H)</f>
        <v/>
      </c>
      <c r="D2957" s="89" t="n">
        <v>27</v>
      </c>
      <c r="E2957" s="89" t="n">
        <v>105</v>
      </c>
      <c r="F2957" s="90" t="n">
        <v>982</v>
      </c>
      <c r="G2957" s="89" t="n"/>
      <c r="H2957" s="91" t="n">
        <v>1</v>
      </c>
      <c r="I2957" s="213">
        <f>C2957*H2957</f>
        <v/>
      </c>
      <c r="J2957" s="29" t="n"/>
      <c r="K2957" s="96" t="n"/>
      <c r="L2957" s="97" t="n"/>
      <c r="M2957" s="97" t="n"/>
      <c r="N2957" s="98" t="inlineStr">
        <is>
          <t>27×105</t>
        </is>
      </c>
      <c r="O2957" s="99">
        <f>F2957</f>
        <v/>
      </c>
      <c r="P2957" s="99">
        <f>SUM(I2957)</f>
        <v/>
      </c>
      <c r="Q2957" s="117" t="n"/>
      <c r="R2957" s="118" t="n"/>
      <c r="S2957" s="118" t="n"/>
      <c r="T2957" s="119" t="n"/>
      <c r="U2957" s="120" t="n"/>
      <c r="V2957" s="120" t="n"/>
      <c r="W2957" s="121" t="n"/>
      <c r="X2957" s="122" t="n"/>
      <c r="Y2957" s="122" t="n"/>
      <c r="Z2957" s="143" t="n"/>
      <c r="AA2957" s="140" t="n"/>
      <c r="AB2957" s="140" t="n"/>
      <c r="AC2957" s="144" t="n"/>
      <c r="AD2957" s="142" t="n"/>
      <c r="AE2957" s="142" t="n"/>
    </row>
    <row r="2958">
      <c r="B2958" s="79" t="inlineStr">
        <is>
          <t>SQ05-R</t>
        </is>
      </c>
      <c r="C2958" s="80">
        <f>SUMIF(数量表!D:H,B2958,数量表!H:H)</f>
        <v/>
      </c>
      <c r="D2958" s="80" t="n">
        <v>27</v>
      </c>
      <c r="E2958" s="80" t="n">
        <v>105</v>
      </c>
      <c r="F2958" s="81" t="n">
        <v>936</v>
      </c>
      <c r="G2958" s="80" t="n"/>
      <c r="H2958" s="82" t="n">
        <v>1</v>
      </c>
      <c r="I2958" s="212">
        <f>C2958*H2958</f>
        <v/>
      </c>
      <c r="J2958" s="29" t="n"/>
      <c r="K2958" s="96" t="n"/>
      <c r="L2958" s="97" t="n"/>
      <c r="M2958" s="97" t="n"/>
      <c r="N2958" s="98" t="inlineStr">
        <is>
          <t>27×105</t>
        </is>
      </c>
      <c r="O2958" s="99">
        <f>F2958</f>
        <v/>
      </c>
      <c r="P2958" s="99">
        <f>SUM(I2958)</f>
        <v/>
      </c>
      <c r="Q2958" s="117" t="n"/>
      <c r="R2958" s="118" t="n"/>
      <c r="S2958" s="118" t="n"/>
      <c r="T2958" s="119" t="n"/>
      <c r="U2958" s="120" t="n"/>
      <c r="V2958" s="120" t="n"/>
      <c r="W2958" s="121" t="n"/>
      <c r="X2958" s="122" t="n"/>
      <c r="Y2958" s="122" t="n"/>
      <c r="Z2958" s="143" t="n"/>
      <c r="AA2958" s="140" t="n"/>
      <c r="AB2958" s="140" t="n"/>
      <c r="AC2958" s="144" t="n"/>
      <c r="AD2958" s="142" t="n"/>
      <c r="AE2958" s="142" t="n"/>
    </row>
    <row r="2959">
      <c r="B2959" s="85" t="inlineStr">
        <is>
          <t>SQ05-R</t>
        </is>
      </c>
      <c r="C2959">
        <f>SUMIF(数量表!D:H,B2959,数量表!H:H)</f>
        <v/>
      </c>
      <c r="D2959" t="n">
        <v>27</v>
      </c>
      <c r="E2959" t="n">
        <v>105</v>
      </c>
      <c r="F2959" s="86" t="n">
        <v>572.5</v>
      </c>
      <c r="H2959" s="87" t="n">
        <v>2</v>
      </c>
      <c r="I2959" s="214">
        <f>C2959*H2959</f>
        <v/>
      </c>
      <c r="J2959" s="29" t="n"/>
      <c r="K2959" s="96" t="n"/>
      <c r="L2959" s="97" t="n"/>
      <c r="M2959" s="97" t="n"/>
      <c r="N2959" s="98" t="inlineStr">
        <is>
          <t>27×105</t>
        </is>
      </c>
      <c r="O2959" s="99">
        <f>F2959</f>
        <v/>
      </c>
      <c r="P2959" s="99">
        <f>SUM(I2959)</f>
        <v/>
      </c>
      <c r="Q2959" s="117" t="n"/>
      <c r="R2959" s="118" t="n"/>
      <c r="S2959" s="118" t="n"/>
      <c r="T2959" s="119" t="n"/>
      <c r="U2959" s="120" t="n"/>
      <c r="V2959" s="120" t="n"/>
      <c r="W2959" s="121" t="n"/>
      <c r="X2959" s="122" t="n"/>
      <c r="Y2959" s="122" t="n"/>
      <c r="Z2959" s="143" t="n"/>
      <c r="AA2959" s="140" t="n"/>
      <c r="AB2959" s="140" t="n"/>
      <c r="AC2959" s="144" t="n"/>
      <c r="AD2959" s="142" t="n"/>
      <c r="AE2959" s="142" t="n"/>
    </row>
    <row r="2960">
      <c r="B2960" s="85" t="inlineStr">
        <is>
          <t>SQ05-R</t>
        </is>
      </c>
      <c r="C2960">
        <f>SUMIF(数量表!D:H,B2960,数量表!H:H)</f>
        <v/>
      </c>
      <c r="D2960" t="n">
        <v>27</v>
      </c>
      <c r="E2960" t="n">
        <v>105</v>
      </c>
      <c r="F2960" s="86" t="n">
        <v>576</v>
      </c>
      <c r="H2960" s="87" t="n">
        <v>2</v>
      </c>
      <c r="I2960" s="214">
        <f>C2960*H2960</f>
        <v/>
      </c>
      <c r="J2960" s="29" t="n"/>
      <c r="K2960" s="96" t="n"/>
      <c r="L2960" s="97" t="n"/>
      <c r="M2960" s="97" t="n"/>
      <c r="N2960" s="98" t="inlineStr">
        <is>
          <t>27×105</t>
        </is>
      </c>
      <c r="O2960" s="99">
        <f>F2960</f>
        <v/>
      </c>
      <c r="P2960" s="99">
        <f>SUM(I2960)</f>
        <v/>
      </c>
      <c r="Q2960" s="117" t="n"/>
      <c r="R2960" s="118" t="n"/>
      <c r="S2960" s="118" t="n"/>
      <c r="T2960" s="119" t="n"/>
      <c r="U2960" s="120" t="n"/>
      <c r="V2960" s="120" t="n"/>
      <c r="W2960" s="121" t="n"/>
      <c r="X2960" s="122" t="n"/>
      <c r="Y2960" s="122" t="n"/>
      <c r="Z2960" s="143" t="n"/>
      <c r="AA2960" s="140" t="n"/>
      <c r="AB2960" s="140" t="n"/>
      <c r="AC2960" s="144" t="n"/>
      <c r="AD2960" s="142" t="n"/>
      <c r="AE2960" s="142" t="n"/>
    </row>
    <row r="2961" ht="15" customHeight="1" thickBot="1">
      <c r="B2961" s="88" t="inlineStr">
        <is>
          <t>SQ05-R</t>
        </is>
      </c>
      <c r="C2961" s="89">
        <f>SUMIF(数量表!D:H,B2961,数量表!H:H)</f>
        <v/>
      </c>
      <c r="D2961" s="89" t="n">
        <v>27</v>
      </c>
      <c r="E2961" s="89" t="n">
        <v>105</v>
      </c>
      <c r="F2961" s="90" t="n">
        <v>982</v>
      </c>
      <c r="G2961" s="89" t="n"/>
      <c r="H2961" s="91" t="n">
        <v>1</v>
      </c>
      <c r="I2961" s="213">
        <f>C2961*H2961</f>
        <v/>
      </c>
      <c r="J2961" s="29" t="n"/>
      <c r="K2961" s="96" t="n"/>
      <c r="L2961" s="97" t="n"/>
      <c r="M2961" s="97" t="n"/>
      <c r="N2961" s="98" t="inlineStr">
        <is>
          <t>27×105</t>
        </is>
      </c>
      <c r="O2961" s="99">
        <f>F2961</f>
        <v/>
      </c>
      <c r="P2961" s="99">
        <f>SUM(I2961)</f>
        <v/>
      </c>
      <c r="Q2961" s="117" t="n"/>
      <c r="R2961" s="118" t="n"/>
      <c r="S2961" s="118" t="n"/>
      <c r="T2961" s="119" t="n"/>
      <c r="U2961" s="120" t="n"/>
      <c r="V2961" s="120" t="n"/>
      <c r="W2961" s="121" t="n"/>
      <c r="X2961" s="122" t="n"/>
      <c r="Y2961" s="122" t="n"/>
      <c r="Z2961" s="143" t="n"/>
      <c r="AA2961" s="140" t="n"/>
      <c r="AB2961" s="140" t="n"/>
      <c r="AC2961" s="144" t="n"/>
      <c r="AD2961" s="142" t="n"/>
      <c r="AE2961" s="142" t="n"/>
    </row>
    <row r="2962">
      <c r="B2962" s="79" t="inlineStr">
        <is>
          <t>SQ05R-R</t>
        </is>
      </c>
      <c r="C2962" s="80">
        <f>SUMIF(数量表!D:H,B2962,数量表!H:H)</f>
        <v/>
      </c>
      <c r="D2962" s="80" t="n">
        <v>27</v>
      </c>
      <c r="E2962" s="80" t="n">
        <v>105</v>
      </c>
      <c r="F2962" s="81" t="n">
        <v>936</v>
      </c>
      <c r="G2962" s="80" t="n"/>
      <c r="H2962" s="82" t="n">
        <v>1</v>
      </c>
      <c r="I2962" s="212">
        <f>C2962*H2962</f>
        <v/>
      </c>
      <c r="J2962" s="29" t="n"/>
      <c r="K2962" s="96" t="n"/>
      <c r="L2962" s="97" t="n"/>
      <c r="M2962" s="97" t="n"/>
      <c r="N2962" s="98" t="inlineStr">
        <is>
          <t>27×105</t>
        </is>
      </c>
      <c r="O2962" s="99">
        <f>F2962</f>
        <v/>
      </c>
      <c r="P2962" s="99">
        <f>SUM(I2962)</f>
        <v/>
      </c>
      <c r="Q2962" s="117" t="n"/>
      <c r="R2962" s="118" t="n"/>
      <c r="S2962" s="118" t="n"/>
      <c r="T2962" s="119" t="n"/>
      <c r="U2962" s="120" t="n"/>
      <c r="V2962" s="120" t="n"/>
      <c r="W2962" s="121" t="n"/>
      <c r="X2962" s="122" t="n"/>
      <c r="Y2962" s="122" t="n"/>
      <c r="Z2962" s="143" t="n"/>
      <c r="AA2962" s="140" t="n"/>
      <c r="AB2962" s="140" t="n"/>
      <c r="AC2962" s="144" t="n"/>
      <c r="AD2962" s="142" t="n"/>
      <c r="AE2962" s="142" t="n"/>
    </row>
    <row r="2963">
      <c r="B2963" s="85" t="inlineStr">
        <is>
          <t>SQ05R-R</t>
        </is>
      </c>
      <c r="C2963">
        <f>SUMIF(数量表!D:H,B2963,数量表!H:H)</f>
        <v/>
      </c>
      <c r="D2963" t="n">
        <v>27</v>
      </c>
      <c r="E2963" t="n">
        <v>105</v>
      </c>
      <c r="F2963" s="86" t="n">
        <v>532.5</v>
      </c>
      <c r="H2963" s="87" t="n">
        <v>2</v>
      </c>
      <c r="I2963" s="214">
        <f>C2963*H2963</f>
        <v/>
      </c>
      <c r="J2963" s="29" t="n"/>
      <c r="K2963" s="96" t="n"/>
      <c r="L2963" s="97" t="n"/>
      <c r="M2963" s="97" t="n"/>
      <c r="N2963" s="98" t="inlineStr">
        <is>
          <t>27×105</t>
        </is>
      </c>
      <c r="O2963" s="99">
        <f>F2963</f>
        <v/>
      </c>
      <c r="P2963" s="99">
        <f>SUM(I2963)</f>
        <v/>
      </c>
      <c r="Q2963" s="117" t="n"/>
      <c r="R2963" s="118" t="n"/>
      <c r="S2963" s="118" t="n"/>
      <c r="T2963" s="119" t="n"/>
      <c r="U2963" s="120" t="n"/>
      <c r="V2963" s="120" t="n"/>
      <c r="W2963" s="121" t="n"/>
      <c r="X2963" s="122" t="n"/>
      <c r="Y2963" s="122" t="n"/>
      <c r="Z2963" s="143" t="n"/>
      <c r="AA2963" s="140" t="n"/>
      <c r="AB2963" s="140" t="n"/>
      <c r="AC2963" s="144" t="n"/>
      <c r="AD2963" s="142" t="n"/>
      <c r="AE2963" s="142" t="n"/>
    </row>
    <row r="2964">
      <c r="B2964" s="85" t="inlineStr">
        <is>
          <t>SQ05R-R</t>
        </is>
      </c>
      <c r="C2964">
        <f>SUMIF(数量表!D:H,B2964,数量表!H:H)</f>
        <v/>
      </c>
      <c r="D2964" t="n">
        <v>27</v>
      </c>
      <c r="E2964" t="n">
        <v>105</v>
      </c>
      <c r="F2964" s="86" t="n">
        <v>576</v>
      </c>
      <c r="H2964" s="87" t="n">
        <v>2</v>
      </c>
      <c r="I2964" s="214">
        <f>C2964*H2964</f>
        <v/>
      </c>
      <c r="J2964" s="29" t="n"/>
      <c r="K2964" s="96" t="n"/>
      <c r="L2964" s="97" t="n"/>
      <c r="M2964" s="97" t="n"/>
      <c r="N2964" s="98" t="inlineStr">
        <is>
          <t>27×105</t>
        </is>
      </c>
      <c r="O2964" s="99">
        <f>F2964</f>
        <v/>
      </c>
      <c r="P2964" s="99">
        <f>SUM(I2964)</f>
        <v/>
      </c>
      <c r="Q2964" s="117" t="n"/>
      <c r="R2964" s="118" t="n"/>
      <c r="S2964" s="118" t="n"/>
      <c r="T2964" s="119" t="n"/>
      <c r="U2964" s="120" t="n"/>
      <c r="V2964" s="120" t="n"/>
      <c r="W2964" s="121" t="n"/>
      <c r="X2964" s="122" t="n"/>
      <c r="Y2964" s="122" t="n"/>
      <c r="Z2964" s="143" t="n"/>
      <c r="AA2964" s="140" t="n"/>
      <c r="AB2964" s="140" t="n"/>
      <c r="AC2964" s="144" t="n"/>
      <c r="AD2964" s="142" t="n"/>
      <c r="AE2964" s="142" t="n"/>
    </row>
    <row r="2965" ht="15" customHeight="1" thickBot="1">
      <c r="B2965" s="88" t="inlineStr">
        <is>
          <t>SQ05R-R</t>
        </is>
      </c>
      <c r="C2965" s="89">
        <f>SUMIF(数量表!D:H,B2965,数量表!H:H)</f>
        <v/>
      </c>
      <c r="D2965" s="89" t="n">
        <v>27</v>
      </c>
      <c r="E2965" s="89" t="n">
        <v>105</v>
      </c>
      <c r="F2965" s="90" t="n">
        <v>982</v>
      </c>
      <c r="G2965" s="89" t="n"/>
      <c r="H2965" s="91" t="n">
        <v>1</v>
      </c>
      <c r="I2965" s="213">
        <f>C2965*H2965</f>
        <v/>
      </c>
      <c r="J2965" s="29" t="n"/>
      <c r="K2965" s="96" t="n"/>
      <c r="L2965" s="97" t="n"/>
      <c r="M2965" s="97" t="n"/>
      <c r="N2965" s="98" t="inlineStr">
        <is>
          <t>27×105</t>
        </is>
      </c>
      <c r="O2965" s="99">
        <f>F2965</f>
        <v/>
      </c>
      <c r="P2965" s="99">
        <f>SUM(I2965)</f>
        <v/>
      </c>
      <c r="Q2965" s="117" t="n"/>
      <c r="R2965" s="118" t="n"/>
      <c r="S2965" s="118" t="n"/>
      <c r="T2965" s="119" t="n"/>
      <c r="U2965" s="120" t="n"/>
      <c r="V2965" s="120" t="n"/>
      <c r="W2965" s="121" t="n"/>
      <c r="X2965" s="122" t="n"/>
      <c r="Y2965" s="122" t="n"/>
      <c r="Z2965" s="143" t="n"/>
      <c r="AA2965" s="140" t="n"/>
      <c r="AB2965" s="140" t="n"/>
      <c r="AC2965" s="144" t="n"/>
      <c r="AD2965" s="142" t="n"/>
      <c r="AE2965" s="142" t="n"/>
    </row>
    <row r="2966">
      <c r="B2966" s="79" t="inlineStr">
        <is>
          <t>22MS05</t>
        </is>
      </c>
      <c r="C2966" s="80">
        <f>SUMIF(数量表!D:H,B2966,数量表!H:H)</f>
        <v/>
      </c>
      <c r="D2966" s="80" t="n">
        <v>27</v>
      </c>
      <c r="E2966" s="80" t="n">
        <v>105</v>
      </c>
      <c r="F2966" s="81" t="n">
        <v>811</v>
      </c>
      <c r="G2966" s="80" t="n"/>
      <c r="H2966" s="82" t="n">
        <v>1</v>
      </c>
      <c r="I2966" s="212">
        <f>C2966*H2966</f>
        <v/>
      </c>
      <c r="J2966" s="29" t="n"/>
      <c r="K2966" s="96" t="n"/>
      <c r="L2966" s="97" t="n"/>
      <c r="M2966" s="97" t="n"/>
      <c r="N2966" s="98" t="inlineStr">
        <is>
          <t>27×105</t>
        </is>
      </c>
      <c r="O2966" s="99">
        <f>F2966</f>
        <v/>
      </c>
      <c r="P2966" s="99">
        <f>SUM(I2966)</f>
        <v/>
      </c>
      <c r="Q2966" s="117" t="n"/>
      <c r="R2966" s="118" t="n"/>
      <c r="S2966" s="118" t="n"/>
      <c r="T2966" s="119" t="n"/>
      <c r="U2966" s="120" t="n"/>
      <c r="V2966" s="120" t="n"/>
      <c r="W2966" s="121" t="n"/>
      <c r="X2966" s="122" t="n"/>
      <c r="Y2966" s="122" t="n"/>
      <c r="Z2966" s="143" t="n"/>
      <c r="AA2966" s="140" t="n"/>
      <c r="AB2966" s="140" t="n"/>
      <c r="AC2966" s="144" t="n"/>
      <c r="AD2966" s="142" t="n"/>
      <c r="AE2966" s="142" t="n"/>
    </row>
    <row r="2967">
      <c r="B2967" s="85" t="inlineStr">
        <is>
          <t>22MS05</t>
        </is>
      </c>
      <c r="C2967">
        <f>SUMIF(数量表!D:H,B2967,数量表!H:H)</f>
        <v/>
      </c>
      <c r="D2967" t="n">
        <v>27</v>
      </c>
      <c r="E2967" t="n">
        <v>105</v>
      </c>
      <c r="F2967" s="86" t="n">
        <v>800</v>
      </c>
      <c r="H2967" s="87" t="n">
        <v>2</v>
      </c>
      <c r="I2967" s="214">
        <f>C2967*H2967</f>
        <v/>
      </c>
      <c r="J2967" s="29" t="n"/>
      <c r="K2967" s="96" t="n"/>
      <c r="L2967" s="97" t="n"/>
      <c r="M2967" s="97" t="n"/>
      <c r="N2967" s="98" t="inlineStr">
        <is>
          <t>27×105</t>
        </is>
      </c>
      <c r="O2967" s="99">
        <f>F2967</f>
        <v/>
      </c>
      <c r="P2967" s="99">
        <f>SUM(I2967)</f>
        <v/>
      </c>
      <c r="Q2967" s="117" t="n"/>
      <c r="R2967" s="118" t="n"/>
      <c r="S2967" s="118" t="n"/>
      <c r="T2967" s="119" t="n"/>
      <c r="U2967" s="120" t="n"/>
      <c r="V2967" s="120" t="n"/>
      <c r="W2967" s="121" t="n"/>
      <c r="X2967" s="122" t="n"/>
      <c r="Y2967" s="122" t="n"/>
      <c r="Z2967" s="143" t="n"/>
      <c r="AA2967" s="140" t="n"/>
      <c r="AB2967" s="140" t="n"/>
      <c r="AC2967" s="144" t="n"/>
      <c r="AD2967" s="142" t="n"/>
      <c r="AE2967" s="142" t="n"/>
    </row>
    <row r="2968">
      <c r="B2968" s="85" t="inlineStr">
        <is>
          <t>22MS05</t>
        </is>
      </c>
      <c r="C2968">
        <f>SUMIF(数量表!D:H,B2968,数量表!H:H)</f>
        <v/>
      </c>
      <c r="D2968" t="n">
        <v>27</v>
      </c>
      <c r="E2968" t="n">
        <v>105</v>
      </c>
      <c r="F2968" s="86" t="n">
        <v>576</v>
      </c>
      <c r="H2968" s="87" t="n">
        <v>2</v>
      </c>
      <c r="I2968" s="214">
        <f>C2968*H2968</f>
        <v/>
      </c>
      <c r="J2968" s="29" t="n"/>
      <c r="K2968" s="96" t="n"/>
      <c r="L2968" s="97" t="n"/>
      <c r="M2968" s="97" t="n"/>
      <c r="N2968" s="98" t="inlineStr">
        <is>
          <t>27×105</t>
        </is>
      </c>
      <c r="O2968" s="99">
        <f>F2968</f>
        <v/>
      </c>
      <c r="P2968" s="99">
        <f>SUM(I2968)</f>
        <v/>
      </c>
      <c r="Q2968" s="117" t="n"/>
      <c r="R2968" s="118" t="n"/>
      <c r="S2968" s="118" t="n"/>
      <c r="T2968" s="119" t="n"/>
      <c r="U2968" s="120" t="n"/>
      <c r="V2968" s="120" t="n"/>
      <c r="W2968" s="121" t="n"/>
      <c r="X2968" s="122" t="n"/>
      <c r="Y2968" s="122" t="n"/>
      <c r="Z2968" s="143" t="n"/>
      <c r="AA2968" s="140" t="n"/>
      <c r="AB2968" s="140" t="n"/>
      <c r="AC2968" s="144" t="n"/>
      <c r="AD2968" s="142" t="n"/>
      <c r="AE2968" s="142" t="n"/>
    </row>
    <row r="2969" ht="15" customHeight="1" thickBot="1">
      <c r="B2969" s="88" t="inlineStr">
        <is>
          <t>22MS05</t>
        </is>
      </c>
      <c r="C2969" s="89">
        <f>SUMIF(数量表!D:H,B2969,数量表!H:H)</f>
        <v/>
      </c>
      <c r="D2969" s="89" t="n">
        <v>27</v>
      </c>
      <c r="E2969" s="89" t="n">
        <v>105</v>
      </c>
      <c r="F2969" s="90" t="n">
        <v>982</v>
      </c>
      <c r="G2969" s="89" t="n"/>
      <c r="H2969" s="91" t="n">
        <v>1</v>
      </c>
      <c r="I2969" s="213">
        <f>C2969*H2969</f>
        <v/>
      </c>
      <c r="J2969" s="29" t="n"/>
      <c r="K2969" s="96" t="n"/>
      <c r="L2969" s="97" t="n"/>
      <c r="M2969" s="97" t="n"/>
      <c r="N2969" s="98" t="inlineStr">
        <is>
          <t>27×105</t>
        </is>
      </c>
      <c r="O2969" s="99">
        <f>F2969</f>
        <v/>
      </c>
      <c r="P2969" s="99">
        <f>SUM(I2969)</f>
        <v/>
      </c>
      <c r="Q2969" s="117" t="n"/>
      <c r="R2969" s="118" t="n"/>
      <c r="S2969" s="118" t="n"/>
      <c r="T2969" s="119" t="n"/>
      <c r="U2969" s="120" t="n"/>
      <c r="V2969" s="120" t="n"/>
      <c r="W2969" s="121" t="n"/>
      <c r="X2969" s="122" t="n"/>
      <c r="Y2969" s="122" t="n"/>
      <c r="Z2969" s="143" t="n"/>
      <c r="AA2969" s="140" t="n"/>
      <c r="AB2969" s="140" t="n"/>
      <c r="AC2969" s="144" t="n"/>
      <c r="AD2969" s="142" t="n"/>
      <c r="AE2969" s="142" t="n"/>
    </row>
    <row r="2970">
      <c r="B2970" s="79" t="inlineStr">
        <is>
          <t>22MS05L</t>
        </is>
      </c>
      <c r="C2970" s="80">
        <f>SUMIF(数量表!D:H,B2970,数量表!H:H)</f>
        <v/>
      </c>
      <c r="D2970" s="80" t="n">
        <v>27</v>
      </c>
      <c r="E2970" s="80" t="n">
        <v>105</v>
      </c>
      <c r="F2970" s="81" t="n">
        <v>811</v>
      </c>
      <c r="G2970" s="80" t="n"/>
      <c r="H2970" s="82" t="n">
        <v>1</v>
      </c>
      <c r="I2970" s="212">
        <f>C2970*H2970</f>
        <v/>
      </c>
      <c r="J2970" s="29" t="n"/>
      <c r="K2970" s="96" t="n"/>
      <c r="L2970" s="97" t="n"/>
      <c r="M2970" s="97" t="n"/>
      <c r="N2970" s="98" t="inlineStr">
        <is>
          <t>27×105</t>
        </is>
      </c>
      <c r="O2970" s="99">
        <f>F2970</f>
        <v/>
      </c>
      <c r="P2970" s="99">
        <f>SUM(I2970)</f>
        <v/>
      </c>
      <c r="Q2970" s="117" t="n"/>
      <c r="R2970" s="118" t="n"/>
      <c r="S2970" s="118" t="n"/>
      <c r="T2970" s="119" t="n"/>
      <c r="U2970" s="120" t="n"/>
      <c r="V2970" s="120" t="n"/>
      <c r="W2970" s="121" t="n"/>
      <c r="X2970" s="122" t="n"/>
      <c r="Y2970" s="122" t="n"/>
      <c r="Z2970" s="143" t="n"/>
      <c r="AA2970" s="140" t="n"/>
      <c r="AB2970" s="140" t="n"/>
      <c r="AC2970" s="144" t="n"/>
      <c r="AD2970" s="142" t="n"/>
      <c r="AE2970" s="142" t="n"/>
    </row>
    <row r="2971">
      <c r="B2971" s="85" t="inlineStr">
        <is>
          <t>22MS05L</t>
        </is>
      </c>
      <c r="C2971">
        <f>SUMIF(数量表!D:H,B2971,数量表!H:H)</f>
        <v/>
      </c>
      <c r="D2971" t="n">
        <v>27</v>
      </c>
      <c r="E2971" t="n">
        <v>105</v>
      </c>
      <c r="F2971" s="86" t="n">
        <v>760</v>
      </c>
      <c r="H2971" s="87" t="n">
        <v>2</v>
      </c>
      <c r="I2971" s="214">
        <f>C2971*H2971</f>
        <v/>
      </c>
      <c r="J2971" s="29" t="n"/>
      <c r="K2971" s="96" t="n"/>
      <c r="L2971" s="97" t="n"/>
      <c r="M2971" s="97" t="n"/>
      <c r="N2971" s="98" t="inlineStr">
        <is>
          <t>27×105</t>
        </is>
      </c>
      <c r="O2971" s="99">
        <f>F2971</f>
        <v/>
      </c>
      <c r="P2971" s="99">
        <f>SUM(I2971)</f>
        <v/>
      </c>
      <c r="Q2971" s="117" t="n"/>
      <c r="R2971" s="118" t="n"/>
      <c r="S2971" s="118" t="n"/>
      <c r="T2971" s="119" t="n"/>
      <c r="U2971" s="120" t="n"/>
      <c r="V2971" s="120" t="n"/>
      <c r="W2971" s="121" t="n"/>
      <c r="X2971" s="122" t="n"/>
      <c r="Y2971" s="122" t="n"/>
      <c r="Z2971" s="143" t="n"/>
      <c r="AA2971" s="140" t="n"/>
      <c r="AB2971" s="140" t="n"/>
      <c r="AC2971" s="144" t="n"/>
      <c r="AD2971" s="142" t="n"/>
      <c r="AE2971" s="142" t="n"/>
    </row>
    <row r="2972">
      <c r="B2972" s="85" t="inlineStr">
        <is>
          <t>22MS05L</t>
        </is>
      </c>
      <c r="C2972">
        <f>SUMIF(数量表!D:H,B2972,数量表!H:H)</f>
        <v/>
      </c>
      <c r="D2972" t="n">
        <v>27</v>
      </c>
      <c r="E2972" t="n">
        <v>105</v>
      </c>
      <c r="F2972" s="86" t="n">
        <v>576</v>
      </c>
      <c r="H2972" s="87" t="n">
        <v>2</v>
      </c>
      <c r="I2972" s="214">
        <f>C2972*H2972</f>
        <v/>
      </c>
      <c r="J2972" s="29" t="n"/>
      <c r="K2972" s="96" t="n"/>
      <c r="L2972" s="97" t="n"/>
      <c r="M2972" s="97" t="n"/>
      <c r="N2972" s="98" t="inlineStr">
        <is>
          <t>27×105</t>
        </is>
      </c>
      <c r="O2972" s="99">
        <f>F2972</f>
        <v/>
      </c>
      <c r="P2972" s="99">
        <f>SUM(I2972)</f>
        <v/>
      </c>
      <c r="Q2972" s="117" t="n"/>
      <c r="R2972" s="118" t="n"/>
      <c r="S2972" s="118" t="n"/>
      <c r="T2972" s="119" t="n"/>
      <c r="U2972" s="120" t="n"/>
      <c r="V2972" s="120" t="n"/>
      <c r="W2972" s="121" t="n"/>
      <c r="X2972" s="122" t="n"/>
      <c r="Y2972" s="122" t="n"/>
      <c r="Z2972" s="143" t="n"/>
      <c r="AA2972" s="140" t="n"/>
      <c r="AB2972" s="140" t="n"/>
      <c r="AC2972" s="144" t="n"/>
      <c r="AD2972" s="142" t="n"/>
      <c r="AE2972" s="142" t="n"/>
    </row>
    <row r="2973">
      <c r="B2973" s="85" t="inlineStr">
        <is>
          <t>22MS05L</t>
        </is>
      </c>
      <c r="C2973">
        <f>SUMIF(数量表!D:H,B2973,数量表!H:H)</f>
        <v/>
      </c>
      <c r="D2973" t="n">
        <v>27</v>
      </c>
      <c r="E2973" t="n">
        <v>105</v>
      </c>
      <c r="F2973" s="86" t="n">
        <v>982</v>
      </c>
      <c r="H2973" s="87" t="n">
        <v>1</v>
      </c>
      <c r="I2973" s="214">
        <f>C2973*H2973</f>
        <v/>
      </c>
      <c r="J2973" s="29" t="n"/>
      <c r="K2973" s="96" t="n"/>
      <c r="L2973" s="97" t="n"/>
      <c r="M2973" s="97" t="n"/>
      <c r="N2973" s="98" t="inlineStr">
        <is>
          <t>27×105</t>
        </is>
      </c>
      <c r="O2973" s="99">
        <f>F2973</f>
        <v/>
      </c>
      <c r="P2973" s="99">
        <f>SUM(I2973)</f>
        <v/>
      </c>
      <c r="Q2973" s="117" t="n"/>
      <c r="R2973" s="118" t="n"/>
      <c r="S2973" s="118" t="n"/>
      <c r="T2973" s="119" t="n"/>
      <c r="U2973" s="120" t="n"/>
      <c r="V2973" s="120" t="n"/>
      <c r="W2973" s="121" t="n"/>
      <c r="X2973" s="122" t="n"/>
      <c r="Y2973" s="122" t="n"/>
      <c r="Z2973" s="143" t="n"/>
      <c r="AA2973" s="140" t="n"/>
      <c r="AB2973" s="140" t="n"/>
      <c r="AC2973" s="144" t="n"/>
      <c r="AD2973" s="142" t="n"/>
      <c r="AE2973" s="142" t="n"/>
    </row>
    <row r="2974" ht="15" customHeight="1" thickBot="1">
      <c r="B2974" s="88" t="inlineStr">
        <is>
          <t>22MS05L</t>
        </is>
      </c>
      <c r="C2974" s="89">
        <f>SUMIF(数量表!D:H,B2974,数量表!H:H)</f>
        <v/>
      </c>
      <c r="D2974" s="89" t="n">
        <v>27</v>
      </c>
      <c r="E2974" s="89" t="n">
        <v>105</v>
      </c>
      <c r="F2974" s="90" t="n">
        <v>2423</v>
      </c>
      <c r="G2974" s="89" t="n"/>
      <c r="H2974" s="91" t="n">
        <v>1</v>
      </c>
      <c r="I2974" s="213">
        <f>C2974*H2974</f>
        <v/>
      </c>
      <c r="J2974" s="29" t="n"/>
      <c r="K2974" s="96" t="n"/>
      <c r="L2974" s="97" t="n"/>
      <c r="M2974" s="97" t="n"/>
      <c r="N2974" s="98" t="inlineStr">
        <is>
          <t>27×105</t>
        </is>
      </c>
      <c r="O2974" s="99">
        <f>F2974</f>
        <v/>
      </c>
      <c r="P2974" s="99">
        <f>SUM(I2974)</f>
        <v/>
      </c>
      <c r="Q2974" s="117" t="n"/>
      <c r="R2974" s="118" t="n"/>
      <c r="S2974" s="118" t="n"/>
      <c r="T2974" s="119" t="n"/>
      <c r="U2974" s="120" t="n"/>
      <c r="V2974" s="120" t="n"/>
      <c r="W2974" s="121" t="n"/>
      <c r="X2974" s="122" t="n"/>
      <c r="Y2974" s="122" t="n"/>
      <c r="Z2974" s="143" t="n"/>
      <c r="AA2974" s="140" t="n"/>
      <c r="AB2974" s="140" t="n"/>
      <c r="AC2974" s="144" t="n"/>
      <c r="AD2974" s="142" t="n"/>
      <c r="AE2974" s="142" t="n"/>
    </row>
    <row r="2975">
      <c r="B2975" s="79" t="inlineStr">
        <is>
          <t>22MS05-L</t>
        </is>
      </c>
      <c r="C2975" s="80">
        <f>SUMIF(数量表!D:H,B2975,数量表!H:H)</f>
        <v/>
      </c>
      <c r="D2975" s="80" t="n">
        <v>27</v>
      </c>
      <c r="E2975" s="80" t="n">
        <v>105</v>
      </c>
      <c r="F2975" s="81" t="n">
        <v>811</v>
      </c>
      <c r="G2975" s="80" t="n"/>
      <c r="H2975" s="82" t="n">
        <v>1</v>
      </c>
      <c r="I2975" s="212">
        <f>C2975*H2975</f>
        <v/>
      </c>
      <c r="J2975" s="29" t="n"/>
      <c r="K2975" s="96" t="n"/>
      <c r="L2975" s="97" t="n"/>
      <c r="M2975" s="97" t="n"/>
      <c r="N2975" s="98" t="inlineStr">
        <is>
          <t>27×105</t>
        </is>
      </c>
      <c r="O2975" s="99">
        <f>F2975</f>
        <v/>
      </c>
      <c r="P2975" s="99">
        <f>SUM(I2975)</f>
        <v/>
      </c>
      <c r="Q2975" s="117" t="n"/>
      <c r="R2975" s="118" t="n"/>
      <c r="S2975" s="118" t="n"/>
      <c r="T2975" s="119" t="n"/>
      <c r="U2975" s="120" t="n"/>
      <c r="V2975" s="120" t="n"/>
      <c r="W2975" s="121" t="n"/>
      <c r="X2975" s="122" t="n"/>
      <c r="Y2975" s="122" t="n"/>
      <c r="Z2975" s="143" t="n"/>
      <c r="AA2975" s="140" t="n"/>
      <c r="AB2975" s="140" t="n"/>
      <c r="AC2975" s="144" t="n"/>
      <c r="AD2975" s="142" t="n"/>
      <c r="AE2975" s="142" t="n"/>
    </row>
    <row r="2976">
      <c r="B2976" s="85" t="inlineStr">
        <is>
          <t>22MS05-L</t>
        </is>
      </c>
      <c r="C2976">
        <f>SUMIF(数量表!D:H,B2976,数量表!H:H)</f>
        <v/>
      </c>
      <c r="D2976" t="n">
        <v>27</v>
      </c>
      <c r="E2976" t="n">
        <v>105</v>
      </c>
      <c r="F2976" s="86" t="n">
        <v>800</v>
      </c>
      <c r="H2976" s="87" t="n">
        <v>2</v>
      </c>
      <c r="I2976" s="214">
        <f>C2976*H2976</f>
        <v/>
      </c>
      <c r="J2976" s="29" t="n"/>
      <c r="K2976" s="96" t="n"/>
      <c r="L2976" s="97" t="n"/>
      <c r="M2976" s="97" t="n"/>
      <c r="N2976" s="98" t="inlineStr">
        <is>
          <t>27×105</t>
        </is>
      </c>
      <c r="O2976" s="99">
        <f>F2976</f>
        <v/>
      </c>
      <c r="P2976" s="99">
        <f>SUM(I2976)</f>
        <v/>
      </c>
      <c r="Q2976" s="117" t="n"/>
      <c r="R2976" s="118" t="n"/>
      <c r="S2976" s="118" t="n"/>
      <c r="T2976" s="119" t="n"/>
      <c r="U2976" s="120" t="n"/>
      <c r="V2976" s="120" t="n"/>
      <c r="W2976" s="121" t="n"/>
      <c r="X2976" s="122" t="n"/>
      <c r="Y2976" s="122" t="n"/>
      <c r="Z2976" s="143" t="n"/>
      <c r="AA2976" s="140" t="n"/>
      <c r="AB2976" s="140" t="n"/>
      <c r="AC2976" s="144" t="n"/>
      <c r="AD2976" s="142" t="n"/>
      <c r="AE2976" s="142" t="n"/>
    </row>
    <row r="2977">
      <c r="B2977" s="85" t="inlineStr">
        <is>
          <t>22MS05-L</t>
        </is>
      </c>
      <c r="C2977">
        <f>SUMIF(数量表!D:H,B2977,数量表!H:H)</f>
        <v/>
      </c>
      <c r="D2977" t="n">
        <v>27</v>
      </c>
      <c r="E2977" t="n">
        <v>105</v>
      </c>
      <c r="F2977" s="86" t="n">
        <v>576</v>
      </c>
      <c r="H2977" s="87" t="n">
        <v>2</v>
      </c>
      <c r="I2977" s="214">
        <f>C2977*H2977</f>
        <v/>
      </c>
      <c r="J2977" s="29" t="n"/>
      <c r="K2977" s="96" t="n"/>
      <c r="L2977" s="97" t="n"/>
      <c r="M2977" s="97" t="n"/>
      <c r="N2977" s="98" t="inlineStr">
        <is>
          <t>27×105</t>
        </is>
      </c>
      <c r="O2977" s="99">
        <f>F2977</f>
        <v/>
      </c>
      <c r="P2977" s="99">
        <f>SUM(I2977)</f>
        <v/>
      </c>
      <c r="Q2977" s="117" t="n"/>
      <c r="R2977" s="118" t="n"/>
      <c r="S2977" s="118" t="n"/>
      <c r="T2977" s="119" t="n"/>
      <c r="U2977" s="120" t="n"/>
      <c r="V2977" s="120" t="n"/>
      <c r="W2977" s="121" t="n"/>
      <c r="X2977" s="122" t="n"/>
      <c r="Y2977" s="122" t="n"/>
      <c r="Z2977" s="143" t="n"/>
      <c r="AA2977" s="140" t="n"/>
      <c r="AB2977" s="140" t="n"/>
      <c r="AC2977" s="144" t="n"/>
      <c r="AD2977" s="142" t="n"/>
      <c r="AE2977" s="142" t="n"/>
    </row>
    <row r="2978" ht="15" customHeight="1" thickBot="1">
      <c r="B2978" s="88" t="inlineStr">
        <is>
          <t>22MS05-L</t>
        </is>
      </c>
      <c r="C2978" s="89">
        <f>SUMIF(数量表!D:H,B2978,数量表!H:H)</f>
        <v/>
      </c>
      <c r="D2978" s="89" t="n">
        <v>27</v>
      </c>
      <c r="E2978" s="89" t="n">
        <v>105</v>
      </c>
      <c r="F2978" s="90" t="n">
        <v>982</v>
      </c>
      <c r="G2978" s="89" t="n"/>
      <c r="H2978" s="91" t="n">
        <v>1</v>
      </c>
      <c r="I2978" s="213">
        <f>C2978*H2978</f>
        <v/>
      </c>
      <c r="J2978" s="29" t="n"/>
      <c r="K2978" s="96" t="n"/>
      <c r="L2978" s="97" t="n"/>
      <c r="M2978" s="97" t="n"/>
      <c r="N2978" s="98" t="inlineStr">
        <is>
          <t>27×105</t>
        </is>
      </c>
      <c r="O2978" s="99">
        <f>F2978</f>
        <v/>
      </c>
      <c r="P2978" s="99">
        <f>SUM(I2978)</f>
        <v/>
      </c>
      <c r="Q2978" s="117" t="n"/>
      <c r="R2978" s="118" t="n"/>
      <c r="S2978" s="118" t="n"/>
      <c r="T2978" s="119" t="n"/>
      <c r="U2978" s="120" t="n"/>
      <c r="V2978" s="120" t="n"/>
      <c r="W2978" s="121" t="n"/>
      <c r="X2978" s="122" t="n"/>
      <c r="Y2978" s="122" t="n"/>
      <c r="Z2978" s="143" t="n"/>
      <c r="AA2978" s="140" t="n"/>
      <c r="AB2978" s="140" t="n"/>
      <c r="AC2978" s="144" t="n"/>
      <c r="AD2978" s="142" t="n"/>
      <c r="AE2978" s="142" t="n"/>
    </row>
    <row r="2979">
      <c r="B2979" s="79" t="inlineStr">
        <is>
          <t>22MS05L-L</t>
        </is>
      </c>
      <c r="C2979" s="80">
        <f>SUMIF(数量表!D:H,B2979,数量表!H:H)</f>
        <v/>
      </c>
      <c r="D2979" s="80" t="n">
        <v>27</v>
      </c>
      <c r="E2979" s="80" t="n">
        <v>105</v>
      </c>
      <c r="F2979" s="81" t="n">
        <v>811</v>
      </c>
      <c r="G2979" s="80" t="n"/>
      <c r="H2979" s="82" t="n">
        <v>1</v>
      </c>
      <c r="I2979" s="212">
        <f>C2979*H2979</f>
        <v/>
      </c>
      <c r="J2979" s="29" t="n"/>
      <c r="K2979" s="96" t="n"/>
      <c r="L2979" s="97" t="n"/>
      <c r="M2979" s="97" t="n"/>
      <c r="N2979" s="98" t="inlineStr">
        <is>
          <t>27×105</t>
        </is>
      </c>
      <c r="O2979" s="99">
        <f>F2979</f>
        <v/>
      </c>
      <c r="P2979" s="99">
        <f>SUM(I2979)</f>
        <v/>
      </c>
      <c r="Q2979" s="117" t="n"/>
      <c r="R2979" s="118" t="n"/>
      <c r="S2979" s="118" t="n"/>
      <c r="T2979" s="119" t="n"/>
      <c r="U2979" s="120" t="n"/>
      <c r="V2979" s="120" t="n"/>
      <c r="W2979" s="121" t="n"/>
      <c r="X2979" s="122" t="n"/>
      <c r="Y2979" s="122" t="n"/>
      <c r="Z2979" s="143" t="n"/>
      <c r="AA2979" s="140" t="n"/>
      <c r="AB2979" s="140" t="n"/>
      <c r="AC2979" s="144" t="n"/>
      <c r="AD2979" s="142" t="n"/>
      <c r="AE2979" s="142" t="n"/>
    </row>
    <row r="2980">
      <c r="B2980" s="85" t="inlineStr">
        <is>
          <t>22MS05L-L</t>
        </is>
      </c>
      <c r="C2980">
        <f>SUMIF(数量表!D:H,B2980,数量表!H:H)</f>
        <v/>
      </c>
      <c r="D2980" t="n">
        <v>27</v>
      </c>
      <c r="E2980" t="n">
        <v>105</v>
      </c>
      <c r="F2980" s="86" t="n">
        <v>760</v>
      </c>
      <c r="H2980" s="87" t="n">
        <v>2</v>
      </c>
      <c r="I2980" s="214">
        <f>C2980*H2980</f>
        <v/>
      </c>
      <c r="J2980" s="29" t="n"/>
      <c r="K2980" s="96" t="n"/>
      <c r="L2980" s="97" t="n"/>
      <c r="M2980" s="97" t="n"/>
      <c r="N2980" s="98" t="inlineStr">
        <is>
          <t>27×105</t>
        </is>
      </c>
      <c r="O2980" s="99">
        <f>F2980</f>
        <v/>
      </c>
      <c r="P2980" s="99">
        <f>SUM(I2980)</f>
        <v/>
      </c>
      <c r="Q2980" s="117" t="n"/>
      <c r="R2980" s="118" t="n"/>
      <c r="S2980" s="118" t="n"/>
      <c r="T2980" s="119" t="n"/>
      <c r="U2980" s="120" t="n"/>
      <c r="V2980" s="120" t="n"/>
      <c r="W2980" s="121" t="n"/>
      <c r="X2980" s="122" t="n"/>
      <c r="Y2980" s="122" t="n"/>
      <c r="Z2980" s="143" t="n"/>
      <c r="AA2980" s="140" t="n"/>
      <c r="AB2980" s="140" t="n"/>
      <c r="AC2980" s="144" t="n"/>
      <c r="AD2980" s="142" t="n"/>
      <c r="AE2980" s="142" t="n"/>
    </row>
    <row r="2981">
      <c r="B2981" s="85" t="inlineStr">
        <is>
          <t>22MS05L-L</t>
        </is>
      </c>
      <c r="C2981">
        <f>SUMIF(数量表!D:H,B2981,数量表!H:H)</f>
        <v/>
      </c>
      <c r="D2981" t="n">
        <v>27</v>
      </c>
      <c r="E2981" t="n">
        <v>105</v>
      </c>
      <c r="F2981" s="86" t="n">
        <v>576</v>
      </c>
      <c r="H2981" s="87" t="n">
        <v>2</v>
      </c>
      <c r="I2981" s="214">
        <f>C2981*H2981</f>
        <v/>
      </c>
      <c r="J2981" s="29" t="n"/>
      <c r="K2981" s="96" t="n"/>
      <c r="L2981" s="97" t="n"/>
      <c r="M2981" s="97" t="n"/>
      <c r="N2981" s="98" t="inlineStr">
        <is>
          <t>27×105</t>
        </is>
      </c>
      <c r="O2981" s="99">
        <f>F2981</f>
        <v/>
      </c>
      <c r="P2981" s="99">
        <f>SUM(I2981)</f>
        <v/>
      </c>
      <c r="Q2981" s="117" t="n"/>
      <c r="R2981" s="118" t="n"/>
      <c r="S2981" s="118" t="n"/>
      <c r="T2981" s="119" t="n"/>
      <c r="U2981" s="120" t="n"/>
      <c r="V2981" s="120" t="n"/>
      <c r="W2981" s="121" t="n"/>
      <c r="X2981" s="122" t="n"/>
      <c r="Y2981" s="122" t="n"/>
      <c r="Z2981" s="143" t="n"/>
      <c r="AA2981" s="140" t="n"/>
      <c r="AB2981" s="140" t="n"/>
      <c r="AC2981" s="144" t="n"/>
      <c r="AD2981" s="142" t="n"/>
      <c r="AE2981" s="142" t="n"/>
    </row>
    <row r="2982">
      <c r="B2982" s="85" t="inlineStr">
        <is>
          <t>22MS05L-L</t>
        </is>
      </c>
      <c r="C2982">
        <f>SUMIF(数量表!D:H,B2982,数量表!H:H)</f>
        <v/>
      </c>
      <c r="D2982" t="n">
        <v>27</v>
      </c>
      <c r="E2982" t="n">
        <v>105</v>
      </c>
      <c r="F2982" s="86" t="n">
        <v>982</v>
      </c>
      <c r="H2982" s="87" t="n">
        <v>1</v>
      </c>
      <c r="I2982" s="214">
        <f>C2982*H2982</f>
        <v/>
      </c>
      <c r="J2982" s="29" t="n"/>
      <c r="K2982" s="96" t="n"/>
      <c r="L2982" s="97" t="n"/>
      <c r="M2982" s="97" t="n"/>
      <c r="N2982" s="98" t="inlineStr">
        <is>
          <t>27×105</t>
        </is>
      </c>
      <c r="O2982" s="99">
        <f>F2982</f>
        <v/>
      </c>
      <c r="P2982" s="99">
        <f>SUM(I2982)</f>
        <v/>
      </c>
      <c r="Q2982" s="117" t="n"/>
      <c r="R2982" s="118" t="n"/>
      <c r="S2982" s="118" t="n"/>
      <c r="T2982" s="119" t="n"/>
      <c r="U2982" s="120" t="n"/>
      <c r="V2982" s="120" t="n"/>
      <c r="W2982" s="121" t="n"/>
      <c r="X2982" s="122" t="n"/>
      <c r="Y2982" s="122" t="n"/>
      <c r="Z2982" s="143" t="n"/>
      <c r="AA2982" s="140" t="n"/>
      <c r="AB2982" s="140" t="n"/>
      <c r="AC2982" s="144" t="n"/>
      <c r="AD2982" s="142" t="n"/>
      <c r="AE2982" s="142" t="n"/>
    </row>
    <row r="2983" ht="15" customHeight="1" thickBot="1">
      <c r="B2983" s="88" t="inlineStr">
        <is>
          <t>22MS05L-L</t>
        </is>
      </c>
      <c r="C2983" s="89">
        <f>SUMIF(数量表!D:H,B2983,数量表!H:H)</f>
        <v/>
      </c>
      <c r="D2983" s="89" t="n">
        <v>27</v>
      </c>
      <c r="E2983" s="89" t="n">
        <v>105</v>
      </c>
      <c r="F2983" s="90" t="n">
        <v>2423</v>
      </c>
      <c r="G2983" s="89" t="n"/>
      <c r="H2983" s="91" t="n">
        <v>1</v>
      </c>
      <c r="I2983" s="213">
        <f>C2983*H2983</f>
        <v/>
      </c>
      <c r="J2983" s="29" t="n"/>
      <c r="K2983" s="96" t="n"/>
      <c r="L2983" s="97" t="n"/>
      <c r="M2983" s="97" t="n"/>
      <c r="N2983" s="98" t="inlineStr">
        <is>
          <t>27×105</t>
        </is>
      </c>
      <c r="O2983" s="99">
        <f>F2983</f>
        <v/>
      </c>
      <c r="P2983" s="99">
        <f>SUM(I2983)</f>
        <v/>
      </c>
      <c r="Q2983" s="117" t="n"/>
      <c r="R2983" s="118" t="n"/>
      <c r="S2983" s="118" t="n"/>
      <c r="T2983" s="119" t="n"/>
      <c r="U2983" s="120" t="n"/>
      <c r="V2983" s="120" t="n"/>
      <c r="W2983" s="121" t="n"/>
      <c r="X2983" s="122" t="n"/>
      <c r="Y2983" s="122" t="n"/>
      <c r="Z2983" s="143" t="n"/>
      <c r="AA2983" s="140" t="n"/>
      <c r="AB2983" s="140" t="n"/>
      <c r="AC2983" s="144" t="n"/>
      <c r="AD2983" s="142" t="n"/>
      <c r="AE2983" s="142" t="n"/>
    </row>
    <row r="2984">
      <c r="B2984" s="79" t="inlineStr">
        <is>
          <t>22MS05R</t>
        </is>
      </c>
      <c r="C2984" s="80">
        <f>SUMIF(数量表!D:H,B2984,数量表!H:H)</f>
        <v/>
      </c>
      <c r="D2984" s="80" t="n">
        <v>27</v>
      </c>
      <c r="E2984" s="80" t="n">
        <v>105</v>
      </c>
      <c r="F2984" s="81" t="n">
        <v>811</v>
      </c>
      <c r="G2984" s="80" t="n"/>
      <c r="H2984" s="82" t="n">
        <v>1</v>
      </c>
      <c r="I2984" s="212">
        <f>C2984*H2984</f>
        <v/>
      </c>
      <c r="J2984" s="29" t="n"/>
      <c r="K2984" s="96" t="n"/>
      <c r="L2984" s="97" t="n"/>
      <c r="M2984" s="97" t="n"/>
      <c r="N2984" s="98" t="inlineStr">
        <is>
          <t>27×105</t>
        </is>
      </c>
      <c r="O2984" s="99">
        <f>F2984</f>
        <v/>
      </c>
      <c r="P2984" s="99">
        <f>SUM(I2984)</f>
        <v/>
      </c>
      <c r="Q2984" s="117" t="n"/>
      <c r="R2984" s="118" t="n"/>
      <c r="S2984" s="118" t="n"/>
      <c r="T2984" s="119" t="n"/>
      <c r="U2984" s="120" t="n"/>
      <c r="V2984" s="120" t="n"/>
      <c r="W2984" s="121" t="n"/>
      <c r="X2984" s="122" t="n"/>
      <c r="Y2984" s="122" t="n"/>
      <c r="Z2984" s="143" t="n"/>
      <c r="AA2984" s="140" t="n"/>
      <c r="AB2984" s="140" t="n"/>
      <c r="AC2984" s="144" t="n"/>
      <c r="AD2984" s="142" t="n"/>
      <c r="AE2984" s="142" t="n"/>
    </row>
    <row r="2985">
      <c r="B2985" s="85" t="inlineStr">
        <is>
          <t>22MS05R</t>
        </is>
      </c>
      <c r="C2985">
        <f>SUMIF(数量表!D:H,B2985,数量表!H:H)</f>
        <v/>
      </c>
      <c r="D2985" t="n">
        <v>27</v>
      </c>
      <c r="E2985" t="n">
        <v>105</v>
      </c>
      <c r="F2985" s="86" t="n">
        <v>760</v>
      </c>
      <c r="H2985" s="87" t="n">
        <v>2</v>
      </c>
      <c r="I2985" s="214">
        <f>C2985*H2985</f>
        <v/>
      </c>
      <c r="J2985" s="29" t="n"/>
      <c r="K2985" s="96" t="n"/>
      <c r="L2985" s="97" t="n"/>
      <c r="M2985" s="97" t="n"/>
      <c r="N2985" s="98" t="inlineStr">
        <is>
          <t>27×105</t>
        </is>
      </c>
      <c r="O2985" s="99">
        <f>F2985</f>
        <v/>
      </c>
      <c r="P2985" s="99">
        <f>SUM(I2985)</f>
        <v/>
      </c>
      <c r="Q2985" s="117" t="n"/>
      <c r="R2985" s="118" t="n"/>
      <c r="S2985" s="118" t="n"/>
      <c r="T2985" s="119" t="n"/>
      <c r="U2985" s="120" t="n"/>
      <c r="V2985" s="120" t="n"/>
      <c r="W2985" s="121" t="n"/>
      <c r="X2985" s="122" t="n"/>
      <c r="Y2985" s="122" t="n"/>
      <c r="Z2985" s="143" t="n"/>
      <c r="AA2985" s="140" t="n"/>
      <c r="AB2985" s="140" t="n"/>
      <c r="AC2985" s="144" t="n"/>
      <c r="AD2985" s="142" t="n"/>
      <c r="AE2985" s="142" t="n"/>
    </row>
    <row r="2986">
      <c r="B2986" s="85" t="inlineStr">
        <is>
          <t>22MS05R</t>
        </is>
      </c>
      <c r="C2986">
        <f>SUMIF(数量表!D:H,B2986,数量表!H:H)</f>
        <v/>
      </c>
      <c r="D2986" t="n">
        <v>27</v>
      </c>
      <c r="E2986" t="n">
        <v>105</v>
      </c>
      <c r="F2986" s="86" t="n">
        <v>576</v>
      </c>
      <c r="H2986" s="87" t="n">
        <v>2</v>
      </c>
      <c r="I2986" s="214">
        <f>C2986*H2986</f>
        <v/>
      </c>
      <c r="J2986" s="29" t="n"/>
      <c r="K2986" s="96" t="n"/>
      <c r="L2986" s="97" t="n"/>
      <c r="M2986" s="97" t="n"/>
      <c r="N2986" s="98" t="inlineStr">
        <is>
          <t>27×105</t>
        </is>
      </c>
      <c r="O2986" s="99">
        <f>F2986</f>
        <v/>
      </c>
      <c r="P2986" s="99">
        <f>SUM(I2986)</f>
        <v/>
      </c>
      <c r="Q2986" s="117" t="n"/>
      <c r="R2986" s="118" t="n"/>
      <c r="S2986" s="118" t="n"/>
      <c r="T2986" s="119" t="n"/>
      <c r="U2986" s="120" t="n"/>
      <c r="V2986" s="120" t="n"/>
      <c r="W2986" s="121" t="n"/>
      <c r="X2986" s="122" t="n"/>
      <c r="Y2986" s="122" t="n"/>
      <c r="Z2986" s="143" t="n"/>
      <c r="AA2986" s="140" t="n"/>
      <c r="AB2986" s="140" t="n"/>
      <c r="AC2986" s="144" t="n"/>
      <c r="AD2986" s="142" t="n"/>
      <c r="AE2986" s="142" t="n"/>
    </row>
    <row r="2987">
      <c r="B2987" s="85" t="inlineStr">
        <is>
          <t>22MS05R</t>
        </is>
      </c>
      <c r="C2987">
        <f>SUMIF(数量表!D:H,B2987,数量表!H:H)</f>
        <v/>
      </c>
      <c r="D2987" t="n">
        <v>27</v>
      </c>
      <c r="E2987" t="n">
        <v>105</v>
      </c>
      <c r="F2987" s="86" t="n">
        <v>982</v>
      </c>
      <c r="H2987" s="87" t="n">
        <v>1</v>
      </c>
      <c r="I2987" s="214">
        <f>C2987*H2987</f>
        <v/>
      </c>
      <c r="J2987" s="29" t="n"/>
      <c r="K2987" s="96" t="n"/>
      <c r="L2987" s="97" t="n"/>
      <c r="M2987" s="97" t="n"/>
      <c r="N2987" s="98" t="inlineStr">
        <is>
          <t>27×105</t>
        </is>
      </c>
      <c r="O2987" s="99">
        <f>F2987</f>
        <v/>
      </c>
      <c r="P2987" s="99">
        <f>SUM(I2987)</f>
        <v/>
      </c>
      <c r="Q2987" s="117" t="n"/>
      <c r="R2987" s="118" t="n"/>
      <c r="S2987" s="118" t="n"/>
      <c r="T2987" s="119" t="n"/>
      <c r="U2987" s="120" t="n"/>
      <c r="V2987" s="120" t="n"/>
      <c r="W2987" s="121" t="n"/>
      <c r="X2987" s="122" t="n"/>
      <c r="Y2987" s="122" t="n"/>
      <c r="Z2987" s="143" t="n"/>
      <c r="AA2987" s="140" t="n"/>
      <c r="AB2987" s="140" t="n"/>
      <c r="AC2987" s="144" t="n"/>
      <c r="AD2987" s="142" t="n"/>
      <c r="AE2987" s="142" t="n"/>
    </row>
    <row r="2988" ht="15" customHeight="1" thickBot="1">
      <c r="B2988" s="88" t="inlineStr">
        <is>
          <t>22MS05R</t>
        </is>
      </c>
      <c r="C2988" s="89">
        <f>SUMIF(数量表!D:H,B2988,数量表!H:H)</f>
        <v/>
      </c>
      <c r="D2988" s="89" t="n">
        <v>27</v>
      </c>
      <c r="E2988" s="89" t="n">
        <v>105</v>
      </c>
      <c r="F2988" s="90" t="n">
        <v>2423</v>
      </c>
      <c r="G2988" s="89" t="n"/>
      <c r="H2988" s="91" t="n">
        <v>1</v>
      </c>
      <c r="I2988" s="213">
        <f>C2988*H2988</f>
        <v/>
      </c>
      <c r="J2988" s="29" t="n"/>
      <c r="K2988" s="96" t="n"/>
      <c r="L2988" s="97" t="n"/>
      <c r="M2988" s="97" t="n"/>
      <c r="N2988" s="98" t="inlineStr">
        <is>
          <t>27×105</t>
        </is>
      </c>
      <c r="O2988" s="99">
        <f>F2988</f>
        <v/>
      </c>
      <c r="P2988" s="99">
        <f>SUM(I2988)</f>
        <v/>
      </c>
      <c r="Q2988" s="117" t="n"/>
      <c r="R2988" s="118" t="n"/>
      <c r="S2988" s="118" t="n"/>
      <c r="T2988" s="119" t="n"/>
      <c r="U2988" s="120" t="n"/>
      <c r="V2988" s="120" t="n"/>
      <c r="W2988" s="121" t="n"/>
      <c r="X2988" s="122" t="n"/>
      <c r="Y2988" s="122" t="n"/>
      <c r="Z2988" s="143" t="n"/>
      <c r="AA2988" s="140" t="n"/>
      <c r="AB2988" s="140" t="n"/>
      <c r="AC2988" s="144" t="n"/>
      <c r="AD2988" s="142" t="n"/>
      <c r="AE2988" s="142" t="n"/>
    </row>
    <row r="2989">
      <c r="B2989" s="79" t="inlineStr">
        <is>
          <t>22MS05-R</t>
        </is>
      </c>
      <c r="C2989" s="80">
        <f>SUMIF(数量表!D:H,B2989,数量表!H:H)</f>
        <v/>
      </c>
      <c r="D2989" s="80" t="n">
        <v>27</v>
      </c>
      <c r="E2989" s="80" t="n">
        <v>105</v>
      </c>
      <c r="F2989" s="81" t="n">
        <v>811</v>
      </c>
      <c r="G2989" s="80" t="n"/>
      <c r="H2989" s="82" t="n">
        <v>1</v>
      </c>
      <c r="I2989" s="212">
        <f>C2989*H2989</f>
        <v/>
      </c>
      <c r="J2989" s="29" t="n"/>
      <c r="K2989" s="96" t="n"/>
      <c r="L2989" s="97" t="n"/>
      <c r="M2989" s="97" t="n"/>
      <c r="N2989" s="98" t="inlineStr">
        <is>
          <t>27×105</t>
        </is>
      </c>
      <c r="O2989" s="99">
        <f>F2989</f>
        <v/>
      </c>
      <c r="P2989" s="99">
        <f>SUM(I2989)</f>
        <v/>
      </c>
      <c r="Q2989" s="117" t="n"/>
      <c r="R2989" s="118" t="n"/>
      <c r="S2989" s="118" t="n"/>
      <c r="T2989" s="119" t="n"/>
      <c r="U2989" s="120" t="n"/>
      <c r="V2989" s="120" t="n"/>
      <c r="W2989" s="121" t="n"/>
      <c r="X2989" s="122" t="n"/>
      <c r="Y2989" s="122" t="n"/>
      <c r="Z2989" s="143" t="n"/>
      <c r="AA2989" s="140" t="n"/>
      <c r="AB2989" s="140" t="n"/>
      <c r="AC2989" s="144" t="n"/>
      <c r="AD2989" s="142" t="n"/>
      <c r="AE2989" s="142" t="n"/>
    </row>
    <row r="2990">
      <c r="B2990" s="85" t="inlineStr">
        <is>
          <t>22MS05-R</t>
        </is>
      </c>
      <c r="C2990">
        <f>SUMIF(数量表!D:H,B2990,数量表!H:H)</f>
        <v/>
      </c>
      <c r="D2990" t="n">
        <v>27</v>
      </c>
      <c r="E2990" t="n">
        <v>105</v>
      </c>
      <c r="F2990" s="86" t="n">
        <v>800</v>
      </c>
      <c r="H2990" s="87" t="n">
        <v>2</v>
      </c>
      <c r="I2990" s="214">
        <f>C2990*H2990</f>
        <v/>
      </c>
      <c r="J2990" s="29" t="n"/>
      <c r="K2990" s="96" t="n"/>
      <c r="L2990" s="97" t="n"/>
      <c r="M2990" s="97" t="n"/>
      <c r="N2990" s="98" t="inlineStr">
        <is>
          <t>27×105</t>
        </is>
      </c>
      <c r="O2990" s="99">
        <f>F2990</f>
        <v/>
      </c>
      <c r="P2990" s="99">
        <f>SUM(I2990)</f>
        <v/>
      </c>
      <c r="Q2990" s="117" t="n"/>
      <c r="R2990" s="118" t="n"/>
      <c r="S2990" s="118" t="n"/>
      <c r="T2990" s="119" t="n"/>
      <c r="U2990" s="120" t="n"/>
      <c r="V2990" s="120" t="n"/>
      <c r="W2990" s="121" t="n"/>
      <c r="X2990" s="122" t="n"/>
      <c r="Y2990" s="122" t="n"/>
      <c r="Z2990" s="143" t="n"/>
      <c r="AA2990" s="140" t="n"/>
      <c r="AB2990" s="140" t="n"/>
      <c r="AC2990" s="144" t="n"/>
      <c r="AD2990" s="142" t="n"/>
      <c r="AE2990" s="142" t="n"/>
    </row>
    <row r="2991">
      <c r="B2991" s="85" t="inlineStr">
        <is>
          <t>22MS05-R</t>
        </is>
      </c>
      <c r="C2991">
        <f>SUMIF(数量表!D:H,B2991,数量表!H:H)</f>
        <v/>
      </c>
      <c r="D2991" t="n">
        <v>27</v>
      </c>
      <c r="E2991" t="n">
        <v>105</v>
      </c>
      <c r="F2991" s="86" t="n">
        <v>576</v>
      </c>
      <c r="H2991" s="87" t="n">
        <v>2</v>
      </c>
      <c r="I2991" s="214">
        <f>C2991*H2991</f>
        <v/>
      </c>
      <c r="J2991" s="29" t="n"/>
      <c r="K2991" s="96" t="n"/>
      <c r="L2991" s="97" t="n"/>
      <c r="M2991" s="97" t="n"/>
      <c r="N2991" s="98" t="inlineStr">
        <is>
          <t>27×105</t>
        </is>
      </c>
      <c r="O2991" s="99">
        <f>F2991</f>
        <v/>
      </c>
      <c r="P2991" s="99">
        <f>SUM(I2991)</f>
        <v/>
      </c>
      <c r="Q2991" s="117" t="n"/>
      <c r="R2991" s="118" t="n"/>
      <c r="S2991" s="118" t="n"/>
      <c r="T2991" s="119" t="n"/>
      <c r="U2991" s="120" t="n"/>
      <c r="V2991" s="120" t="n"/>
      <c r="W2991" s="121" t="n"/>
      <c r="X2991" s="122" t="n"/>
      <c r="Y2991" s="122" t="n"/>
      <c r="Z2991" s="143" t="n"/>
      <c r="AA2991" s="140" t="n"/>
      <c r="AB2991" s="140" t="n"/>
      <c r="AC2991" s="144" t="n"/>
      <c r="AD2991" s="142" t="n"/>
      <c r="AE2991" s="142" t="n"/>
    </row>
    <row r="2992" ht="15" customHeight="1" thickBot="1">
      <c r="B2992" s="88" t="inlineStr">
        <is>
          <t>22MS05-R</t>
        </is>
      </c>
      <c r="C2992" s="89">
        <f>SUMIF(数量表!D:H,B2992,数量表!H:H)</f>
        <v/>
      </c>
      <c r="D2992" s="89" t="n">
        <v>27</v>
      </c>
      <c r="E2992" s="89" t="n">
        <v>105</v>
      </c>
      <c r="F2992" s="90" t="n">
        <v>982</v>
      </c>
      <c r="G2992" s="89" t="n"/>
      <c r="H2992" s="91" t="n">
        <v>1</v>
      </c>
      <c r="I2992" s="213">
        <f>C2992*H2992</f>
        <v/>
      </c>
      <c r="J2992" s="29" t="n"/>
      <c r="K2992" s="96" t="n"/>
      <c r="L2992" s="97" t="n"/>
      <c r="M2992" s="97" t="n"/>
      <c r="N2992" s="98" t="inlineStr">
        <is>
          <t>27×105</t>
        </is>
      </c>
      <c r="O2992" s="99">
        <f>F2992</f>
        <v/>
      </c>
      <c r="P2992" s="99">
        <f>SUM(I2992)</f>
        <v/>
      </c>
      <c r="Q2992" s="117" t="n"/>
      <c r="R2992" s="118" t="n"/>
      <c r="S2992" s="118" t="n"/>
      <c r="T2992" s="119" t="n"/>
      <c r="U2992" s="120" t="n"/>
      <c r="V2992" s="120" t="n"/>
      <c r="W2992" s="121" t="n"/>
      <c r="X2992" s="122" t="n"/>
      <c r="Y2992" s="122" t="n"/>
      <c r="Z2992" s="143" t="n"/>
      <c r="AA2992" s="140" t="n"/>
      <c r="AB2992" s="140" t="n"/>
      <c r="AC2992" s="144" t="n"/>
      <c r="AD2992" s="142" t="n"/>
      <c r="AE2992" s="142" t="n"/>
    </row>
    <row r="2993">
      <c r="B2993" s="79" t="inlineStr">
        <is>
          <t>22MS05R-R</t>
        </is>
      </c>
      <c r="C2993" s="80">
        <f>SUMIF(数量表!D:H,B2993,数量表!H:H)</f>
        <v/>
      </c>
      <c r="D2993" s="80" t="n">
        <v>27</v>
      </c>
      <c r="E2993" s="80" t="n">
        <v>105</v>
      </c>
      <c r="F2993" s="81" t="n">
        <v>811</v>
      </c>
      <c r="G2993" s="80" t="n"/>
      <c r="H2993" s="82" t="n">
        <v>1</v>
      </c>
      <c r="I2993" s="212">
        <f>C2993*H2993</f>
        <v/>
      </c>
      <c r="J2993" s="29" t="n"/>
      <c r="K2993" s="96" t="n"/>
      <c r="L2993" s="97" t="n"/>
      <c r="M2993" s="97" t="n"/>
      <c r="N2993" s="98" t="inlineStr">
        <is>
          <t>27×105</t>
        </is>
      </c>
      <c r="O2993" s="99">
        <f>F2993</f>
        <v/>
      </c>
      <c r="P2993" s="99">
        <f>SUM(I2993)</f>
        <v/>
      </c>
      <c r="Q2993" s="117" t="n"/>
      <c r="R2993" s="118" t="n"/>
      <c r="S2993" s="118" t="n"/>
      <c r="T2993" s="119" t="n"/>
      <c r="U2993" s="120" t="n"/>
      <c r="V2993" s="120" t="n"/>
      <c r="W2993" s="121" t="n"/>
      <c r="X2993" s="122" t="n"/>
      <c r="Y2993" s="122" t="n"/>
      <c r="Z2993" s="143" t="n"/>
      <c r="AA2993" s="140" t="n"/>
      <c r="AB2993" s="140" t="n"/>
      <c r="AC2993" s="144" t="n"/>
      <c r="AD2993" s="142" t="n"/>
      <c r="AE2993" s="142" t="n"/>
    </row>
    <row r="2994">
      <c r="B2994" s="85" t="inlineStr">
        <is>
          <t>22MS05R-R</t>
        </is>
      </c>
      <c r="C2994">
        <f>SUMIF(数量表!D:H,B2994,数量表!H:H)</f>
        <v/>
      </c>
      <c r="D2994" t="n">
        <v>27</v>
      </c>
      <c r="E2994" t="n">
        <v>105</v>
      </c>
      <c r="F2994" s="86" t="n">
        <v>760</v>
      </c>
      <c r="H2994" s="87" t="n">
        <v>2</v>
      </c>
      <c r="I2994" s="214">
        <f>C2994*H2994</f>
        <v/>
      </c>
      <c r="J2994" s="29" t="n"/>
      <c r="K2994" s="96" t="n"/>
      <c r="L2994" s="97" t="n"/>
      <c r="M2994" s="97" t="n"/>
      <c r="N2994" s="98" t="inlineStr">
        <is>
          <t>27×105</t>
        </is>
      </c>
      <c r="O2994" s="99">
        <f>F2994</f>
        <v/>
      </c>
      <c r="P2994" s="99">
        <f>SUM(I2994)</f>
        <v/>
      </c>
      <c r="Q2994" s="117" t="n"/>
      <c r="R2994" s="118" t="n"/>
      <c r="S2994" s="118" t="n"/>
      <c r="T2994" s="119" t="n"/>
      <c r="U2994" s="120" t="n"/>
      <c r="V2994" s="120" t="n"/>
      <c r="W2994" s="121" t="n"/>
      <c r="X2994" s="122" t="n"/>
      <c r="Y2994" s="122" t="n"/>
      <c r="Z2994" s="143" t="n"/>
      <c r="AA2994" s="140" t="n"/>
      <c r="AB2994" s="140" t="n"/>
      <c r="AC2994" s="144" t="n"/>
      <c r="AD2994" s="142" t="n"/>
      <c r="AE2994" s="142" t="n"/>
    </row>
    <row r="2995" ht="15" customHeight="1">
      <c r="B2995" s="85" t="inlineStr">
        <is>
          <t>22MS05R-R</t>
        </is>
      </c>
      <c r="C2995">
        <f>SUMIF(数量表!D:H,B2995,数量表!H:H)</f>
        <v/>
      </c>
      <c r="D2995" t="n">
        <v>27</v>
      </c>
      <c r="E2995" t="n">
        <v>105</v>
      </c>
      <c r="F2995" s="86" t="n">
        <v>576</v>
      </c>
      <c r="H2995" s="87" t="n">
        <v>2</v>
      </c>
      <c r="I2995" s="214">
        <f>C2995*H2995</f>
        <v/>
      </c>
      <c r="J2995" s="29" t="n"/>
      <c r="K2995" s="96" t="n"/>
      <c r="L2995" s="97" t="n"/>
      <c r="M2995" s="97" t="n"/>
      <c r="N2995" s="98" t="inlineStr">
        <is>
          <t>27×105</t>
        </is>
      </c>
      <c r="O2995" s="99">
        <f>F2995</f>
        <v/>
      </c>
      <c r="P2995" s="99">
        <f>SUM(I2995)</f>
        <v/>
      </c>
      <c r="Q2995" s="117" t="n"/>
      <c r="R2995" s="118" t="n"/>
      <c r="S2995" s="118" t="n"/>
      <c r="T2995" s="119" t="n"/>
      <c r="U2995" s="120" t="n"/>
      <c r="V2995" s="120" t="n"/>
      <c r="W2995" s="121" t="n"/>
      <c r="X2995" s="122" t="n"/>
      <c r="Y2995" s="122" t="n"/>
      <c r="Z2995" s="143" t="n"/>
      <c r="AA2995" s="140" t="n"/>
      <c r="AB2995" s="140" t="n"/>
      <c r="AC2995" s="144" t="n"/>
      <c r="AD2995" s="142" t="n"/>
      <c r="AE2995" s="142" t="n"/>
    </row>
    <row r="2996" ht="15" customHeight="1">
      <c r="B2996" s="85" t="inlineStr">
        <is>
          <t>22MS05R-R</t>
        </is>
      </c>
      <c r="C2996">
        <f>SUMIF(数量表!D:H,B2996,数量表!H:H)</f>
        <v/>
      </c>
      <c r="D2996" t="n">
        <v>27</v>
      </c>
      <c r="E2996" t="n">
        <v>105</v>
      </c>
      <c r="F2996" s="86" t="n">
        <v>982</v>
      </c>
      <c r="H2996" s="87" t="n">
        <v>1</v>
      </c>
      <c r="I2996" s="214">
        <f>C2996*H2996</f>
        <v/>
      </c>
      <c r="J2996" s="29" t="n"/>
      <c r="K2996" s="96" t="n"/>
      <c r="L2996" s="97" t="n"/>
      <c r="M2996" s="97" t="n"/>
      <c r="N2996" s="98" t="inlineStr">
        <is>
          <t>27×105</t>
        </is>
      </c>
      <c r="O2996" s="99">
        <f>F2996</f>
        <v/>
      </c>
      <c r="P2996" s="99">
        <f>SUM(I2996)</f>
        <v/>
      </c>
      <c r="Q2996" s="117" t="n"/>
      <c r="R2996" s="118" t="n"/>
      <c r="S2996" s="118" t="n"/>
      <c r="T2996" s="119" t="n"/>
      <c r="U2996" s="120" t="n"/>
      <c r="V2996" s="120" t="n"/>
      <c r="W2996" s="121" t="n"/>
      <c r="X2996" s="122" t="n"/>
      <c r="Y2996" s="122" t="n"/>
      <c r="Z2996" s="143" t="n"/>
      <c r="AA2996" s="140" t="n"/>
      <c r="AB2996" s="140" t="n"/>
      <c r="AC2996" s="144" t="n"/>
      <c r="AD2996" s="142" t="n"/>
      <c r="AE2996" s="142" t="n"/>
    </row>
    <row r="2997" ht="15" customHeight="1" thickBot="1">
      <c r="B2997" s="88" t="inlineStr">
        <is>
          <t>22MS05R-R</t>
        </is>
      </c>
      <c r="C2997" s="89">
        <f>SUMIF(数量表!D:H,B2997,数量表!H:H)</f>
        <v/>
      </c>
      <c r="D2997" s="89" t="n">
        <v>27</v>
      </c>
      <c r="E2997" s="89" t="n">
        <v>105</v>
      </c>
      <c r="F2997" s="90" t="n">
        <v>2423</v>
      </c>
      <c r="G2997" s="89" t="n"/>
      <c r="H2997" s="91" t="n">
        <v>1</v>
      </c>
      <c r="I2997" s="213">
        <f>C2997*H2997</f>
        <v/>
      </c>
      <c r="J2997" s="29" t="n"/>
      <c r="K2997" s="96" t="n"/>
      <c r="L2997" s="97" t="n"/>
      <c r="M2997" s="97" t="n"/>
      <c r="N2997" s="98" t="inlineStr">
        <is>
          <t>27×105</t>
        </is>
      </c>
      <c r="O2997" s="99">
        <f>F2997</f>
        <v/>
      </c>
      <c r="P2997" s="99">
        <f>SUM(I2997)</f>
        <v/>
      </c>
      <c r="Q2997" s="117" t="n"/>
      <c r="R2997" s="118" t="n"/>
      <c r="S2997" s="118" t="n"/>
      <c r="T2997" s="119" t="n"/>
      <c r="U2997" s="120" t="n"/>
      <c r="V2997" s="120" t="n"/>
      <c r="W2997" s="121" t="n"/>
      <c r="X2997" s="122" t="n"/>
      <c r="Y2997" s="122" t="n"/>
      <c r="Z2997" s="143" t="n"/>
      <c r="AA2997" s="140" t="n"/>
      <c r="AB2997" s="140" t="n"/>
      <c r="AC2997" s="144" t="n"/>
      <c r="AD2997" s="142" t="n"/>
      <c r="AE2997" s="142" t="n"/>
    </row>
    <row r="2998" ht="15" customHeight="1">
      <c r="B2998" s="79" t="inlineStr">
        <is>
          <t>22MSQ05-L</t>
        </is>
      </c>
      <c r="C2998" s="80">
        <f>SUMIF(数量表!D:H,B2998,数量表!H:H)</f>
        <v/>
      </c>
      <c r="D2998" s="80" t="n">
        <v>27</v>
      </c>
      <c r="E2998" s="80" t="n">
        <v>105</v>
      </c>
      <c r="F2998" s="81" t="n">
        <v>811</v>
      </c>
      <c r="G2998" s="80" t="n"/>
      <c r="H2998" s="82" t="n">
        <v>1</v>
      </c>
      <c r="I2998" s="212">
        <f>C2998*H2998</f>
        <v/>
      </c>
      <c r="J2998" s="29" t="n"/>
      <c r="K2998" s="96" t="n"/>
      <c r="L2998" s="97" t="n"/>
      <c r="M2998" s="97" t="n"/>
      <c r="N2998" s="98" t="inlineStr">
        <is>
          <t>27×105</t>
        </is>
      </c>
      <c r="O2998" s="99">
        <f>F2998</f>
        <v/>
      </c>
      <c r="P2998" s="99">
        <f>SUM(I2998)</f>
        <v/>
      </c>
      <c r="Q2998" s="117" t="n"/>
      <c r="R2998" s="118" t="n"/>
      <c r="S2998" s="118" t="n"/>
      <c r="T2998" s="119" t="n"/>
      <c r="U2998" s="120" t="n"/>
      <c r="V2998" s="120" t="n"/>
      <c r="W2998" s="121" t="n"/>
      <c r="X2998" s="122" t="n"/>
      <c r="Y2998" s="122" t="n"/>
      <c r="Z2998" s="143" t="n"/>
      <c r="AA2998" s="140" t="n"/>
      <c r="AB2998" s="140" t="n"/>
      <c r="AC2998" s="144" t="n"/>
      <c r="AD2998" s="142" t="n"/>
      <c r="AE2998" s="142" t="n"/>
    </row>
    <row r="2999" ht="15" customHeight="1">
      <c r="B2999" s="85" t="inlineStr">
        <is>
          <t>22MSQ05-L</t>
        </is>
      </c>
      <c r="C2999">
        <f>SUMIF(数量表!D:H,B2999,数量表!H:H)</f>
        <v/>
      </c>
      <c r="D2999" t="n">
        <v>27</v>
      </c>
      <c r="E2999" t="n">
        <v>105</v>
      </c>
      <c r="F2999" s="86" t="n">
        <v>572.5</v>
      </c>
      <c r="H2999" s="87" t="n">
        <v>2</v>
      </c>
      <c r="I2999" s="214">
        <f>C2999*H2999</f>
        <v/>
      </c>
      <c r="J2999" s="29" t="n"/>
      <c r="K2999" s="96" t="n"/>
      <c r="L2999" s="97" t="n"/>
      <c r="M2999" s="97" t="n"/>
      <c r="N2999" s="98" t="inlineStr">
        <is>
          <t>27×105</t>
        </is>
      </c>
      <c r="O2999" s="99">
        <f>F2999</f>
        <v/>
      </c>
      <c r="P2999" s="99">
        <f>SUM(I2999)</f>
        <v/>
      </c>
      <c r="Q2999" s="117" t="n"/>
      <c r="R2999" s="118" t="n"/>
      <c r="S2999" s="118" t="n"/>
      <c r="T2999" s="119" t="n"/>
      <c r="U2999" s="120" t="n"/>
      <c r="V2999" s="120" t="n"/>
      <c r="W2999" s="121" t="n"/>
      <c r="X2999" s="122" t="n"/>
      <c r="Y2999" s="122" t="n"/>
      <c r="Z2999" s="143" t="n"/>
      <c r="AA2999" s="140" t="n"/>
      <c r="AB2999" s="140" t="n"/>
      <c r="AC2999" s="144" t="n"/>
      <c r="AD2999" s="142" t="n"/>
      <c r="AE2999" s="142" t="n"/>
    </row>
    <row r="3000" ht="15" customHeight="1">
      <c r="B3000" s="85" t="inlineStr">
        <is>
          <t>22MSQ05-L</t>
        </is>
      </c>
      <c r="C3000">
        <f>SUMIF(数量表!D:H,B3000,数量表!H:H)</f>
        <v/>
      </c>
      <c r="D3000" t="n">
        <v>27</v>
      </c>
      <c r="E3000" t="n">
        <v>105</v>
      </c>
      <c r="F3000" s="86" t="n">
        <v>576</v>
      </c>
      <c r="H3000" s="87" t="n">
        <v>2</v>
      </c>
      <c r="I3000" s="214">
        <f>C3000*H3000</f>
        <v/>
      </c>
      <c r="J3000" s="29" t="n"/>
      <c r="K3000" s="96" t="n"/>
      <c r="L3000" s="97" t="n"/>
      <c r="M3000" s="97" t="n"/>
      <c r="N3000" s="98" t="inlineStr">
        <is>
          <t>27×105</t>
        </is>
      </c>
      <c r="O3000" s="99">
        <f>F3000</f>
        <v/>
      </c>
      <c r="P3000" s="99">
        <f>SUM(I3000)</f>
        <v/>
      </c>
      <c r="Q3000" s="117" t="n"/>
      <c r="R3000" s="118" t="n"/>
      <c r="S3000" s="118" t="n"/>
      <c r="T3000" s="119" t="n"/>
      <c r="U3000" s="120" t="n"/>
      <c r="V3000" s="120" t="n"/>
      <c r="W3000" s="121" t="n"/>
      <c r="X3000" s="122" t="n"/>
      <c r="Y3000" s="122" t="n"/>
      <c r="Z3000" s="143" t="n"/>
      <c r="AA3000" s="140" t="n"/>
      <c r="AB3000" s="140" t="n"/>
      <c r="AC3000" s="144" t="n"/>
      <c r="AD3000" s="142" t="n"/>
      <c r="AE3000" s="142" t="n"/>
    </row>
    <row r="3001" ht="15" customHeight="1" thickBot="1">
      <c r="B3001" s="88" t="inlineStr">
        <is>
          <t>22MSQ05-L</t>
        </is>
      </c>
      <c r="C3001" s="89">
        <f>SUMIF(数量表!D:H,B3001,数量表!H:H)</f>
        <v/>
      </c>
      <c r="D3001" s="89" t="n">
        <v>27</v>
      </c>
      <c r="E3001" s="89" t="n">
        <v>105</v>
      </c>
      <c r="F3001" s="90" t="n">
        <v>982</v>
      </c>
      <c r="G3001" s="89" t="n"/>
      <c r="H3001" s="91" t="n">
        <v>1</v>
      </c>
      <c r="I3001" s="213">
        <f>C3001*H3001</f>
        <v/>
      </c>
      <c r="J3001" s="29" t="n"/>
      <c r="K3001" s="96" t="n"/>
      <c r="L3001" s="97" t="n"/>
      <c r="M3001" s="97" t="n"/>
      <c r="N3001" s="98" t="inlineStr">
        <is>
          <t>27×105</t>
        </is>
      </c>
      <c r="O3001" s="99">
        <f>F3001</f>
        <v/>
      </c>
      <c r="P3001" s="99">
        <f>SUM(I3001)</f>
        <v/>
      </c>
      <c r="Q3001" s="117" t="n"/>
      <c r="R3001" s="118" t="n"/>
      <c r="S3001" s="118" t="n"/>
      <c r="T3001" s="119" t="n"/>
      <c r="U3001" s="120" t="n"/>
      <c r="V3001" s="120" t="n"/>
      <c r="W3001" s="121" t="n"/>
      <c r="X3001" s="122" t="n"/>
      <c r="Y3001" s="122" t="n"/>
      <c r="Z3001" s="143" t="n"/>
      <c r="AA3001" s="140" t="n"/>
      <c r="AB3001" s="140" t="n"/>
      <c r="AC3001" s="144" t="n"/>
      <c r="AD3001" s="142" t="n"/>
      <c r="AE3001" s="142" t="n"/>
    </row>
    <row r="3002" ht="15" customHeight="1">
      <c r="B3002" s="79" t="inlineStr">
        <is>
          <t>22MSQ05L-L</t>
        </is>
      </c>
      <c r="C3002" s="80">
        <f>SUMIF(数量表!D:H,B3002,数量表!H:H)</f>
        <v/>
      </c>
      <c r="D3002" s="80" t="n">
        <v>27</v>
      </c>
      <c r="E3002" s="80" t="n">
        <v>105</v>
      </c>
      <c r="F3002" s="81" t="n">
        <v>811</v>
      </c>
      <c r="G3002" s="80" t="n"/>
      <c r="H3002" s="82" t="n">
        <v>1</v>
      </c>
      <c r="I3002" s="212">
        <f>C3002*H3002</f>
        <v/>
      </c>
      <c r="J3002" s="29" t="n"/>
      <c r="K3002" s="96" t="n"/>
      <c r="L3002" s="97" t="n"/>
      <c r="M3002" s="97" t="n"/>
      <c r="N3002" s="98" t="inlineStr">
        <is>
          <t>27×105</t>
        </is>
      </c>
      <c r="O3002" s="99">
        <f>F3002</f>
        <v/>
      </c>
      <c r="P3002" s="99">
        <f>SUM(I3002)</f>
        <v/>
      </c>
      <c r="Q3002" s="117" t="n"/>
      <c r="R3002" s="118" t="n"/>
      <c r="S3002" s="118" t="n"/>
      <c r="T3002" s="119" t="n"/>
      <c r="U3002" s="120" t="n"/>
      <c r="V3002" s="120" t="n"/>
      <c r="W3002" s="121" t="n"/>
      <c r="X3002" s="122" t="n"/>
      <c r="Y3002" s="122" t="n"/>
      <c r="Z3002" s="143" t="n"/>
      <c r="AA3002" s="140" t="n"/>
      <c r="AB3002" s="140" t="n"/>
      <c r="AC3002" s="144" t="n"/>
      <c r="AD3002" s="142" t="n"/>
      <c r="AE3002" s="142" t="n"/>
    </row>
    <row r="3003" ht="15" customHeight="1">
      <c r="B3003" s="85" t="inlineStr">
        <is>
          <t>22MSQ05L-L</t>
        </is>
      </c>
      <c r="C3003">
        <f>SUMIF(数量表!D:H,B3003,数量表!H:H)</f>
        <v/>
      </c>
      <c r="D3003" t="n">
        <v>27</v>
      </c>
      <c r="E3003" t="n">
        <v>105</v>
      </c>
      <c r="F3003" s="86" t="n">
        <v>532.5</v>
      </c>
      <c r="H3003" s="87" t="n">
        <v>2</v>
      </c>
      <c r="I3003" s="214">
        <f>C3003*H3003</f>
        <v/>
      </c>
      <c r="J3003" s="29" t="n"/>
      <c r="K3003" s="96" t="n"/>
      <c r="L3003" s="97" t="n"/>
      <c r="M3003" s="97" t="n"/>
      <c r="N3003" s="98" t="inlineStr">
        <is>
          <t>27×105</t>
        </is>
      </c>
      <c r="O3003" s="99">
        <f>F3003</f>
        <v/>
      </c>
      <c r="P3003" s="99">
        <f>SUM(I3003)</f>
        <v/>
      </c>
      <c r="Q3003" s="117" t="n"/>
      <c r="R3003" s="118" t="n"/>
      <c r="S3003" s="118" t="n"/>
      <c r="T3003" s="119" t="n"/>
      <c r="U3003" s="120" t="n"/>
      <c r="V3003" s="120" t="n"/>
      <c r="W3003" s="121" t="n"/>
      <c r="X3003" s="122" t="n"/>
      <c r="Y3003" s="122" t="n"/>
      <c r="Z3003" s="143" t="n"/>
      <c r="AA3003" s="140" t="n"/>
      <c r="AB3003" s="140" t="n"/>
      <c r="AC3003" s="144" t="n"/>
      <c r="AD3003" s="142" t="n"/>
      <c r="AE3003" s="142" t="n"/>
    </row>
    <row r="3004" ht="15" customHeight="1">
      <c r="B3004" s="85" t="inlineStr">
        <is>
          <t>22MSQ05L-L</t>
        </is>
      </c>
      <c r="C3004">
        <f>SUMIF(数量表!D:H,B3004,数量表!H:H)</f>
        <v/>
      </c>
      <c r="D3004" t="n">
        <v>27</v>
      </c>
      <c r="E3004" t="n">
        <v>105</v>
      </c>
      <c r="F3004" s="86" t="n">
        <v>576</v>
      </c>
      <c r="H3004" s="87" t="n">
        <v>2</v>
      </c>
      <c r="I3004" s="214">
        <f>C3004*H3004</f>
        <v/>
      </c>
      <c r="J3004" s="29" t="n"/>
      <c r="K3004" s="96" t="n"/>
      <c r="L3004" s="97" t="n"/>
      <c r="M3004" s="97" t="n"/>
      <c r="N3004" s="98" t="inlineStr">
        <is>
          <t>27×105</t>
        </is>
      </c>
      <c r="O3004" s="99">
        <f>F3004</f>
        <v/>
      </c>
      <c r="P3004" s="99">
        <f>SUM(I3004)</f>
        <v/>
      </c>
      <c r="Q3004" s="117" t="n"/>
      <c r="R3004" s="118" t="n"/>
      <c r="S3004" s="118" t="n"/>
      <c r="T3004" s="119" t="n"/>
      <c r="U3004" s="120" t="n"/>
      <c r="V3004" s="120" t="n"/>
      <c r="W3004" s="121" t="n"/>
      <c r="X3004" s="122" t="n"/>
      <c r="Y3004" s="122" t="n"/>
      <c r="Z3004" s="143" t="n"/>
      <c r="AA3004" s="140" t="n"/>
      <c r="AB3004" s="140" t="n"/>
      <c r="AC3004" s="144" t="n"/>
      <c r="AD3004" s="142" t="n"/>
      <c r="AE3004" s="142" t="n"/>
    </row>
    <row r="3005" ht="15" customHeight="1" thickBot="1">
      <c r="B3005" s="88" t="inlineStr">
        <is>
          <t>22MSQ05L-L</t>
        </is>
      </c>
      <c r="C3005" s="89">
        <f>SUMIF(数量表!D:H,B3005,数量表!H:H)</f>
        <v/>
      </c>
      <c r="D3005" s="89" t="n">
        <v>27</v>
      </c>
      <c r="E3005" s="89" t="n">
        <v>105</v>
      </c>
      <c r="F3005" s="90" t="n">
        <v>982</v>
      </c>
      <c r="G3005" s="89" t="n"/>
      <c r="H3005" s="91" t="n">
        <v>1</v>
      </c>
      <c r="I3005" s="213">
        <f>C3005*H3005</f>
        <v/>
      </c>
      <c r="J3005" s="29" t="n"/>
      <c r="K3005" s="96" t="n"/>
      <c r="L3005" s="97" t="n"/>
      <c r="M3005" s="97" t="n"/>
      <c r="N3005" s="98" t="inlineStr">
        <is>
          <t>27×105</t>
        </is>
      </c>
      <c r="O3005" s="99">
        <f>F3005</f>
        <v/>
      </c>
      <c r="P3005" s="99">
        <f>SUM(I3005)</f>
        <v/>
      </c>
      <c r="Q3005" s="117" t="n"/>
      <c r="R3005" s="118" t="n"/>
      <c r="S3005" s="118" t="n"/>
      <c r="T3005" s="119" t="n"/>
      <c r="U3005" s="120" t="n"/>
      <c r="V3005" s="120" t="n"/>
      <c r="W3005" s="121" t="n"/>
      <c r="X3005" s="122" t="n"/>
      <c r="Y3005" s="122" t="n"/>
      <c r="Z3005" s="143" t="n"/>
      <c r="AA3005" s="140" t="n"/>
      <c r="AB3005" s="140" t="n"/>
      <c r="AC3005" s="144" t="n"/>
      <c r="AD3005" s="142" t="n"/>
      <c r="AE3005" s="142" t="n"/>
    </row>
    <row r="3006" ht="15" customHeight="1">
      <c r="B3006" s="79" t="inlineStr">
        <is>
          <t>22MSQ05-R</t>
        </is>
      </c>
      <c r="C3006" s="80">
        <f>SUMIF(数量表!D:H,B3006,数量表!H:H)</f>
        <v/>
      </c>
      <c r="D3006" s="80" t="n">
        <v>27</v>
      </c>
      <c r="E3006" s="80" t="n">
        <v>105</v>
      </c>
      <c r="F3006" s="81" t="n">
        <v>811</v>
      </c>
      <c r="G3006" s="80" t="n"/>
      <c r="H3006" s="82" t="n">
        <v>1</v>
      </c>
      <c r="I3006" s="212">
        <f>C3006*H3006</f>
        <v/>
      </c>
      <c r="J3006" s="29" t="n"/>
      <c r="K3006" s="96" t="n"/>
      <c r="L3006" s="97" t="n"/>
      <c r="M3006" s="97" t="n"/>
      <c r="N3006" s="98" t="inlineStr">
        <is>
          <t>27×105</t>
        </is>
      </c>
      <c r="O3006" s="99">
        <f>F3006</f>
        <v/>
      </c>
      <c r="P3006" s="99">
        <f>SUM(I3006)</f>
        <v/>
      </c>
      <c r="Q3006" s="117" t="n"/>
      <c r="R3006" s="118" t="n"/>
      <c r="S3006" s="118" t="n"/>
      <c r="T3006" s="119" t="n"/>
      <c r="U3006" s="120" t="n"/>
      <c r="V3006" s="120" t="n"/>
      <c r="W3006" s="121" t="n"/>
      <c r="X3006" s="122" t="n"/>
      <c r="Y3006" s="122" t="n"/>
      <c r="Z3006" s="143" t="n"/>
      <c r="AA3006" s="140" t="n"/>
      <c r="AB3006" s="140" t="n"/>
      <c r="AC3006" s="144" t="n"/>
      <c r="AD3006" s="142" t="n"/>
      <c r="AE3006" s="142" t="n"/>
    </row>
    <row r="3007" ht="15" customHeight="1">
      <c r="B3007" s="85" t="inlineStr">
        <is>
          <t>22MSQ05-R</t>
        </is>
      </c>
      <c r="C3007">
        <f>SUMIF(数量表!D:H,B3007,数量表!H:H)</f>
        <v/>
      </c>
      <c r="D3007" t="n">
        <v>27</v>
      </c>
      <c r="E3007" t="n">
        <v>105</v>
      </c>
      <c r="F3007" s="86" t="n">
        <v>572.5</v>
      </c>
      <c r="H3007" s="87" t="n">
        <v>2</v>
      </c>
      <c r="I3007" s="214">
        <f>C3007*H3007</f>
        <v/>
      </c>
      <c r="J3007" s="29" t="n"/>
      <c r="K3007" s="96" t="n"/>
      <c r="L3007" s="97" t="n"/>
      <c r="M3007" s="97" t="n"/>
      <c r="N3007" s="98" t="inlineStr">
        <is>
          <t>27×105</t>
        </is>
      </c>
      <c r="O3007" s="99">
        <f>F3007</f>
        <v/>
      </c>
      <c r="P3007" s="99">
        <f>SUM(I3007)</f>
        <v/>
      </c>
      <c r="Q3007" s="117" t="n"/>
      <c r="R3007" s="118" t="n"/>
      <c r="S3007" s="118" t="n"/>
      <c r="T3007" s="119" t="n"/>
      <c r="U3007" s="120" t="n"/>
      <c r="V3007" s="120" t="n"/>
      <c r="W3007" s="121" t="n"/>
      <c r="X3007" s="122" t="n"/>
      <c r="Y3007" s="122" t="n"/>
      <c r="Z3007" s="143" t="n"/>
      <c r="AA3007" s="140" t="n"/>
      <c r="AB3007" s="140" t="n"/>
      <c r="AC3007" s="144" t="n"/>
      <c r="AD3007" s="142" t="n"/>
      <c r="AE3007" s="142" t="n"/>
    </row>
    <row r="3008" ht="15" customHeight="1">
      <c r="B3008" s="85" t="inlineStr">
        <is>
          <t>22MSQ05-R</t>
        </is>
      </c>
      <c r="C3008">
        <f>SUMIF(数量表!D:H,B3008,数量表!H:H)</f>
        <v/>
      </c>
      <c r="D3008" t="n">
        <v>27</v>
      </c>
      <c r="E3008" t="n">
        <v>105</v>
      </c>
      <c r="F3008" s="86" t="n">
        <v>576</v>
      </c>
      <c r="H3008" s="87" t="n">
        <v>2</v>
      </c>
      <c r="I3008" s="214">
        <f>C3008*H3008</f>
        <v/>
      </c>
      <c r="J3008" s="29" t="n"/>
      <c r="K3008" s="96" t="n"/>
      <c r="L3008" s="97" t="n"/>
      <c r="M3008" s="97" t="n"/>
      <c r="N3008" s="98" t="inlineStr">
        <is>
          <t>27×105</t>
        </is>
      </c>
      <c r="O3008" s="99">
        <f>F3008</f>
        <v/>
      </c>
      <c r="P3008" s="99">
        <f>SUM(I3008)</f>
        <v/>
      </c>
      <c r="Q3008" s="117" t="n"/>
      <c r="R3008" s="118" t="n"/>
      <c r="S3008" s="118" t="n"/>
      <c r="T3008" s="119" t="n"/>
      <c r="U3008" s="120" t="n"/>
      <c r="V3008" s="120" t="n"/>
      <c r="W3008" s="121" t="n"/>
      <c r="X3008" s="122" t="n"/>
      <c r="Y3008" s="122" t="n"/>
      <c r="Z3008" s="143" t="n"/>
      <c r="AA3008" s="140" t="n"/>
      <c r="AB3008" s="140" t="n"/>
      <c r="AC3008" s="144" t="n"/>
      <c r="AD3008" s="142" t="n"/>
      <c r="AE3008" s="142" t="n"/>
    </row>
    <row r="3009" ht="15" customHeight="1" thickBot="1">
      <c r="B3009" s="88" t="inlineStr">
        <is>
          <t>22MSQ05-R</t>
        </is>
      </c>
      <c r="C3009" s="89">
        <f>SUMIF(数量表!D:H,B3009,数量表!H:H)</f>
        <v/>
      </c>
      <c r="D3009" s="89" t="n">
        <v>27</v>
      </c>
      <c r="E3009" s="89" t="n">
        <v>105</v>
      </c>
      <c r="F3009" s="90" t="n">
        <v>982</v>
      </c>
      <c r="G3009" s="89" t="n"/>
      <c r="H3009" s="91" t="n">
        <v>1</v>
      </c>
      <c r="I3009" s="213">
        <f>C3009*H3009</f>
        <v/>
      </c>
      <c r="J3009" s="29" t="n"/>
      <c r="K3009" s="96" t="n"/>
      <c r="L3009" s="97" t="n"/>
      <c r="M3009" s="97" t="n"/>
      <c r="N3009" s="98" t="inlineStr">
        <is>
          <t>27×105</t>
        </is>
      </c>
      <c r="O3009" s="99">
        <f>F3009</f>
        <v/>
      </c>
      <c r="P3009" s="99">
        <f>SUM(I3009)</f>
        <v/>
      </c>
      <c r="Q3009" s="117" t="n"/>
      <c r="R3009" s="118" t="n"/>
      <c r="S3009" s="118" t="n"/>
      <c r="T3009" s="119" t="n"/>
      <c r="U3009" s="120" t="n"/>
      <c r="V3009" s="120" t="n"/>
      <c r="W3009" s="121" t="n"/>
      <c r="X3009" s="122" t="n"/>
      <c r="Y3009" s="122" t="n"/>
      <c r="Z3009" s="143" t="n"/>
      <c r="AA3009" s="140" t="n"/>
      <c r="AB3009" s="140" t="n"/>
      <c r="AC3009" s="144" t="n"/>
      <c r="AD3009" s="142" t="n"/>
      <c r="AE3009" s="142" t="n"/>
    </row>
    <row r="3010" ht="15" customHeight="1">
      <c r="B3010" s="79" t="inlineStr">
        <is>
          <t>22MSQ05R-R</t>
        </is>
      </c>
      <c r="C3010" s="80">
        <f>SUMIF(数量表!D:H,B3010,数量表!H:H)</f>
        <v/>
      </c>
      <c r="D3010" s="80" t="n">
        <v>27</v>
      </c>
      <c r="E3010" s="80" t="n">
        <v>105</v>
      </c>
      <c r="F3010" s="81" t="n">
        <v>811</v>
      </c>
      <c r="G3010" s="80" t="n"/>
      <c r="H3010" s="82" t="n">
        <v>1</v>
      </c>
      <c r="I3010" s="212">
        <f>C3010*H3010</f>
        <v/>
      </c>
      <c r="J3010" s="29" t="n"/>
      <c r="K3010" s="96" t="n"/>
      <c r="L3010" s="97" t="n"/>
      <c r="M3010" s="97" t="n"/>
      <c r="N3010" s="98" t="inlineStr">
        <is>
          <t>27×105</t>
        </is>
      </c>
      <c r="O3010" s="99">
        <f>F3010</f>
        <v/>
      </c>
      <c r="P3010" s="99">
        <f>SUM(I3010)</f>
        <v/>
      </c>
      <c r="Q3010" s="117" t="n"/>
      <c r="R3010" s="118" t="n"/>
      <c r="S3010" s="118" t="n"/>
      <c r="T3010" s="119" t="n"/>
      <c r="U3010" s="120" t="n"/>
      <c r="V3010" s="120" t="n"/>
      <c r="W3010" s="121" t="n"/>
      <c r="X3010" s="122" t="n"/>
      <c r="Y3010" s="122" t="n"/>
      <c r="Z3010" s="143" t="n"/>
      <c r="AA3010" s="140" t="n"/>
      <c r="AB3010" s="140" t="n"/>
      <c r="AC3010" s="144" t="n"/>
      <c r="AD3010" s="142" t="n"/>
      <c r="AE3010" s="142" t="n"/>
    </row>
    <row r="3011" ht="15" customHeight="1">
      <c r="B3011" s="85" t="inlineStr">
        <is>
          <t>22MSQ05R-R</t>
        </is>
      </c>
      <c r="C3011">
        <f>SUMIF(数量表!D:H,B3011,数量表!H:H)</f>
        <v/>
      </c>
      <c r="D3011" t="n">
        <v>27</v>
      </c>
      <c r="E3011" t="n">
        <v>105</v>
      </c>
      <c r="F3011" s="86" t="n">
        <v>532.5</v>
      </c>
      <c r="H3011" s="87" t="n">
        <v>2</v>
      </c>
      <c r="I3011" s="214">
        <f>C3011*H3011</f>
        <v/>
      </c>
      <c r="J3011" s="29" t="n"/>
      <c r="K3011" s="96" t="n"/>
      <c r="L3011" s="97" t="n"/>
      <c r="M3011" s="97" t="n"/>
      <c r="N3011" s="98" t="inlineStr">
        <is>
          <t>27×105</t>
        </is>
      </c>
      <c r="O3011" s="99">
        <f>F3011</f>
        <v/>
      </c>
      <c r="P3011" s="99">
        <f>SUM(I3011)</f>
        <v/>
      </c>
      <c r="Q3011" s="117" t="n"/>
      <c r="R3011" s="118" t="n"/>
      <c r="S3011" s="118" t="n"/>
      <c r="T3011" s="119" t="n"/>
      <c r="U3011" s="120" t="n"/>
      <c r="V3011" s="120" t="n"/>
      <c r="W3011" s="121" t="n"/>
      <c r="X3011" s="122" t="n"/>
      <c r="Y3011" s="122" t="n"/>
      <c r="Z3011" s="143" t="n"/>
      <c r="AA3011" s="140" t="n"/>
      <c r="AB3011" s="140" t="n"/>
      <c r="AC3011" s="144" t="n"/>
      <c r="AD3011" s="142" t="n"/>
      <c r="AE3011" s="142" t="n"/>
    </row>
    <row r="3012" ht="15" customHeight="1">
      <c r="B3012" s="85" t="inlineStr">
        <is>
          <t>22MSQ05R-R</t>
        </is>
      </c>
      <c r="C3012">
        <f>SUMIF(数量表!D:H,B3012,数量表!H:H)</f>
        <v/>
      </c>
      <c r="D3012" t="n">
        <v>27</v>
      </c>
      <c r="E3012" t="n">
        <v>105</v>
      </c>
      <c r="F3012" s="86" t="n">
        <v>576</v>
      </c>
      <c r="H3012" s="87" t="n">
        <v>2</v>
      </c>
      <c r="I3012" s="214">
        <f>C3012*H3012</f>
        <v/>
      </c>
      <c r="J3012" s="29" t="n"/>
      <c r="K3012" s="96" t="n"/>
      <c r="L3012" s="97" t="n"/>
      <c r="M3012" s="97" t="n"/>
      <c r="N3012" s="98" t="inlineStr">
        <is>
          <t>27×105</t>
        </is>
      </c>
      <c r="O3012" s="99">
        <f>F3012</f>
        <v/>
      </c>
      <c r="P3012" s="99">
        <f>SUM(I3012)</f>
        <v/>
      </c>
      <c r="Q3012" s="117" t="n"/>
      <c r="R3012" s="118" t="n"/>
      <c r="S3012" s="118" t="n"/>
      <c r="T3012" s="119" t="n"/>
      <c r="U3012" s="120" t="n"/>
      <c r="V3012" s="120" t="n"/>
      <c r="W3012" s="121" t="n"/>
      <c r="X3012" s="122" t="n"/>
      <c r="Y3012" s="122" t="n"/>
      <c r="Z3012" s="143" t="n"/>
      <c r="AA3012" s="140" t="n"/>
      <c r="AB3012" s="140" t="n"/>
      <c r="AC3012" s="144" t="n"/>
      <c r="AD3012" s="142" t="n"/>
      <c r="AE3012" s="142" t="n"/>
    </row>
    <row r="3013" ht="15" customHeight="1" thickBot="1">
      <c r="B3013" s="88" t="inlineStr">
        <is>
          <t>22MSQ05R-R</t>
        </is>
      </c>
      <c r="C3013" s="89">
        <f>SUMIF(数量表!D:H,B3013,数量表!H:H)</f>
        <v/>
      </c>
      <c r="D3013" s="89" t="n">
        <v>27</v>
      </c>
      <c r="E3013" s="89" t="n">
        <v>105</v>
      </c>
      <c r="F3013" s="90" t="n">
        <v>982</v>
      </c>
      <c r="G3013" s="89" t="n"/>
      <c r="H3013" s="91" t="n">
        <v>1</v>
      </c>
      <c r="I3013" s="213">
        <f>C3013*H3013</f>
        <v/>
      </c>
      <c r="J3013" s="29" t="n"/>
      <c r="K3013" s="96" t="n"/>
      <c r="L3013" s="97" t="n"/>
      <c r="M3013" s="97" t="n"/>
      <c r="N3013" s="98" t="inlineStr">
        <is>
          <t>27×105</t>
        </is>
      </c>
      <c r="O3013" s="99">
        <f>F3013</f>
        <v/>
      </c>
      <c r="P3013" s="99">
        <f>SUM(I3013)</f>
        <v/>
      </c>
      <c r="Q3013" s="117" t="n"/>
      <c r="R3013" s="118" t="n"/>
      <c r="S3013" s="118" t="n"/>
      <c r="T3013" s="119" t="n"/>
      <c r="U3013" s="120" t="n"/>
      <c r="V3013" s="120" t="n"/>
      <c r="W3013" s="121" t="n"/>
      <c r="X3013" s="122" t="n"/>
      <c r="Y3013" s="122" t="n"/>
      <c r="Z3013" s="143" t="n"/>
      <c r="AA3013" s="140" t="n"/>
      <c r="AB3013" s="140" t="n"/>
      <c r="AC3013" s="144" t="n"/>
      <c r="AD3013" s="142" t="n"/>
      <c r="AE3013" s="142" t="n"/>
    </row>
    <row r="3014" ht="15" customHeight="1">
      <c r="B3014" s="79" t="inlineStr">
        <is>
          <t>S03</t>
        </is>
      </c>
      <c r="C3014" s="80">
        <f>SUMIF(数量表!D:H,B3014,数量表!H:H)</f>
        <v/>
      </c>
      <c r="D3014" s="80" t="n">
        <v>27</v>
      </c>
      <c r="E3014" s="80" t="n">
        <v>105</v>
      </c>
      <c r="F3014" s="81" t="n">
        <v>1136</v>
      </c>
      <c r="G3014" s="80" t="n"/>
      <c r="H3014" s="82" t="n">
        <v>1</v>
      </c>
      <c r="I3014" s="212">
        <f>C3014*H3014</f>
        <v/>
      </c>
      <c r="J3014" s="29" t="n"/>
      <c r="K3014" s="96" t="n"/>
      <c r="L3014" s="97" t="n"/>
      <c r="M3014" s="97" t="n"/>
      <c r="N3014" s="98" t="inlineStr">
        <is>
          <t>27×105</t>
        </is>
      </c>
      <c r="O3014" s="99">
        <f>F3014</f>
        <v/>
      </c>
      <c r="P3014" s="99">
        <f>SUM(I3014)</f>
        <v/>
      </c>
      <c r="Q3014" s="117" t="n"/>
      <c r="R3014" s="118" t="n"/>
      <c r="S3014" s="118" t="n"/>
      <c r="T3014" s="119" t="n"/>
      <c r="U3014" s="120" t="n"/>
      <c r="V3014" s="120" t="n"/>
      <c r="W3014" s="121" t="n"/>
      <c r="X3014" s="122" t="n"/>
      <c r="Y3014" s="122" t="n"/>
      <c r="Z3014" s="143" t="n"/>
      <c r="AA3014" s="140" t="n"/>
      <c r="AB3014" s="140" t="n"/>
      <c r="AC3014" s="144" t="n"/>
      <c r="AD3014" s="142" t="n"/>
      <c r="AE3014" s="142" t="n"/>
    </row>
    <row r="3015" ht="15" customHeight="1">
      <c r="B3015" s="85" t="inlineStr">
        <is>
          <t>S03</t>
        </is>
      </c>
      <c r="C3015">
        <f>SUMIF(数量表!D:H,B3015,数量表!H:H)</f>
        <v/>
      </c>
      <c r="D3015" t="n">
        <v>27</v>
      </c>
      <c r="E3015" t="n">
        <v>105</v>
      </c>
      <c r="F3015" s="86" t="n">
        <v>800</v>
      </c>
      <c r="H3015" s="87" t="n">
        <v>2</v>
      </c>
      <c r="I3015" s="214">
        <f>C3015*H3015</f>
        <v/>
      </c>
      <c r="J3015" s="29" t="n"/>
      <c r="K3015" s="96" t="n"/>
      <c r="L3015" s="97" t="n"/>
      <c r="M3015" s="97" t="n"/>
      <c r="N3015" s="98" t="inlineStr">
        <is>
          <t>27×105</t>
        </is>
      </c>
      <c r="O3015" s="99">
        <f>F3015</f>
        <v/>
      </c>
      <c r="P3015" s="99">
        <f>SUM(I3015)</f>
        <v/>
      </c>
      <c r="Q3015" s="117" t="n"/>
      <c r="R3015" s="118" t="n"/>
      <c r="S3015" s="118" t="n"/>
      <c r="T3015" s="119" t="n"/>
      <c r="U3015" s="120" t="n"/>
      <c r="V3015" s="120" t="n"/>
      <c r="W3015" s="121" t="n"/>
      <c r="X3015" s="122" t="n"/>
      <c r="Y3015" s="122" t="n"/>
      <c r="Z3015" s="143" t="n"/>
      <c r="AA3015" s="140" t="n"/>
      <c r="AB3015" s="140" t="n"/>
      <c r="AC3015" s="144" t="n"/>
      <c r="AD3015" s="142" t="n"/>
      <c r="AE3015" s="142" t="n"/>
    </row>
    <row r="3016" ht="15" customHeight="1">
      <c r="B3016" s="85" t="inlineStr">
        <is>
          <t>S03</t>
        </is>
      </c>
      <c r="C3016">
        <f>SUMIF(数量表!D:H,B3016,数量表!H:H)</f>
        <v/>
      </c>
      <c r="D3016" t="n">
        <v>27</v>
      </c>
      <c r="E3016" t="n">
        <v>105</v>
      </c>
      <c r="F3016" s="86" t="n">
        <v>376</v>
      </c>
      <c r="H3016" s="87" t="n">
        <v>2</v>
      </c>
      <c r="I3016" s="214">
        <f>C3016*H3016</f>
        <v/>
      </c>
      <c r="J3016" s="29" t="n"/>
      <c r="K3016" s="96" t="n"/>
      <c r="L3016" s="97" t="n"/>
      <c r="M3016" s="97" t="n"/>
      <c r="N3016" s="98" t="inlineStr">
        <is>
          <t>27×105</t>
        </is>
      </c>
      <c r="O3016" s="99">
        <f>F3016</f>
        <v/>
      </c>
      <c r="P3016" s="99">
        <f>SUM(I3016)</f>
        <v/>
      </c>
      <c r="Q3016" s="117" t="n"/>
      <c r="R3016" s="118" t="n"/>
      <c r="S3016" s="118" t="n"/>
      <c r="T3016" s="119" t="n"/>
      <c r="U3016" s="120" t="n"/>
      <c r="V3016" s="120" t="n"/>
      <c r="W3016" s="121" t="n"/>
      <c r="X3016" s="122" t="n"/>
      <c r="Y3016" s="122" t="n"/>
      <c r="Z3016" s="143" t="n"/>
      <c r="AA3016" s="140" t="n"/>
      <c r="AB3016" s="140" t="n"/>
      <c r="AC3016" s="144" t="n"/>
      <c r="AD3016" s="142" t="n"/>
      <c r="AE3016" s="142" t="n"/>
    </row>
    <row r="3017" ht="15" customHeight="1" thickBot="1">
      <c r="B3017" s="88" t="inlineStr">
        <is>
          <t>S03</t>
        </is>
      </c>
      <c r="C3017" s="89">
        <f>SUMIF(数量表!D:H,B3017,数量表!H:H)</f>
        <v/>
      </c>
      <c r="D3017" s="89" t="n">
        <v>27</v>
      </c>
      <c r="E3017" s="89" t="n">
        <v>105</v>
      </c>
      <c r="F3017" s="90" t="n">
        <v>982</v>
      </c>
      <c r="G3017" s="89" t="n"/>
      <c r="H3017" s="91" t="n">
        <v>1</v>
      </c>
      <c r="I3017" s="213">
        <f>C3017*H3017</f>
        <v/>
      </c>
      <c r="J3017" s="29" t="n"/>
      <c r="K3017" s="96" t="n"/>
      <c r="L3017" s="97" t="n"/>
      <c r="M3017" s="97" t="n"/>
      <c r="N3017" s="98" t="inlineStr">
        <is>
          <t>27×105</t>
        </is>
      </c>
      <c r="O3017" s="99">
        <f>F3017</f>
        <v/>
      </c>
      <c r="P3017" s="99">
        <f>SUM(I3017)</f>
        <v/>
      </c>
      <c r="Q3017" s="117" t="n"/>
      <c r="R3017" s="118" t="n"/>
      <c r="S3017" s="118" t="n"/>
      <c r="T3017" s="119" t="n"/>
      <c r="U3017" s="120" t="n"/>
      <c r="V3017" s="120" t="n"/>
      <c r="W3017" s="121" t="n"/>
      <c r="X3017" s="122" t="n"/>
      <c r="Y3017" s="122" t="n"/>
      <c r="Z3017" s="143" t="n"/>
      <c r="AA3017" s="140" t="n"/>
      <c r="AB3017" s="140" t="n"/>
      <c r="AC3017" s="144" t="n"/>
      <c r="AD3017" s="142" t="n"/>
      <c r="AE3017" s="142" t="n"/>
    </row>
    <row r="3018" ht="15" customHeight="1">
      <c r="B3018" s="79" t="inlineStr">
        <is>
          <t>S03L</t>
        </is>
      </c>
      <c r="C3018" s="80">
        <f>SUMIF(数量表!D:H,B3018,数量表!H:H)</f>
        <v/>
      </c>
      <c r="D3018" s="80" t="n">
        <v>27</v>
      </c>
      <c r="E3018" s="80" t="n">
        <v>105</v>
      </c>
      <c r="F3018" s="81" t="n">
        <v>1136</v>
      </c>
      <c r="G3018" s="80" t="n"/>
      <c r="H3018" s="82" t="n">
        <v>1</v>
      </c>
      <c r="I3018" s="212">
        <f>C3018*H3018</f>
        <v/>
      </c>
      <c r="J3018" s="29" t="n"/>
      <c r="K3018" s="96" t="n"/>
      <c r="L3018" s="97" t="n"/>
      <c r="M3018" s="97" t="n"/>
      <c r="N3018" s="98" t="inlineStr">
        <is>
          <t>27×105</t>
        </is>
      </c>
      <c r="O3018" s="99">
        <f>F3018</f>
        <v/>
      </c>
      <c r="P3018" s="99">
        <f>SUM(I3018)</f>
        <v/>
      </c>
      <c r="Q3018" s="117" t="n"/>
      <c r="R3018" s="118" t="n"/>
      <c r="S3018" s="118" t="n"/>
      <c r="T3018" s="119" t="n"/>
      <c r="U3018" s="120" t="n"/>
      <c r="V3018" s="120" t="n"/>
      <c r="W3018" s="121" t="n"/>
      <c r="X3018" s="122" t="n"/>
      <c r="Y3018" s="122" t="n"/>
      <c r="Z3018" s="143" t="n"/>
      <c r="AA3018" s="140" t="n"/>
      <c r="AB3018" s="140" t="n"/>
      <c r="AC3018" s="144" t="n"/>
      <c r="AD3018" s="142" t="n"/>
      <c r="AE3018" s="142" t="n"/>
    </row>
    <row r="3019" ht="15" customHeight="1">
      <c r="B3019" s="85" t="inlineStr">
        <is>
          <t>S03L</t>
        </is>
      </c>
      <c r="C3019">
        <f>SUMIF(数量表!D:H,B3019,数量表!H:H)</f>
        <v/>
      </c>
      <c r="D3019" t="n">
        <v>27</v>
      </c>
      <c r="E3019" t="n">
        <v>105</v>
      </c>
      <c r="F3019" s="86" t="n">
        <v>760</v>
      </c>
      <c r="H3019" s="87" t="n">
        <v>2</v>
      </c>
      <c r="I3019" s="214">
        <f>C3019*H3019</f>
        <v/>
      </c>
      <c r="J3019" s="29" t="n"/>
      <c r="K3019" s="96" t="n"/>
      <c r="L3019" s="97" t="n"/>
      <c r="M3019" s="97" t="n"/>
      <c r="N3019" s="98" t="inlineStr">
        <is>
          <t>27×105</t>
        </is>
      </c>
      <c r="O3019" s="99">
        <f>F3019</f>
        <v/>
      </c>
      <c r="P3019" s="99">
        <f>SUM(I3019)</f>
        <v/>
      </c>
      <c r="Q3019" s="117" t="n"/>
      <c r="R3019" s="118" t="n"/>
      <c r="S3019" s="118" t="n"/>
      <c r="T3019" s="119" t="n"/>
      <c r="U3019" s="120" t="n"/>
      <c r="V3019" s="120" t="n"/>
      <c r="W3019" s="121" t="n"/>
      <c r="X3019" s="122" t="n"/>
      <c r="Y3019" s="122" t="n"/>
      <c r="Z3019" s="143" t="n"/>
      <c r="AA3019" s="140" t="n"/>
      <c r="AB3019" s="140" t="n"/>
      <c r="AC3019" s="144" t="n"/>
      <c r="AD3019" s="142" t="n"/>
      <c r="AE3019" s="142" t="n"/>
    </row>
    <row r="3020" ht="15" customHeight="1">
      <c r="B3020" s="85" t="inlineStr">
        <is>
          <t>S03L</t>
        </is>
      </c>
      <c r="C3020">
        <f>SUMIF(数量表!D:H,B3020,数量表!H:H)</f>
        <v/>
      </c>
      <c r="D3020" t="n">
        <v>27</v>
      </c>
      <c r="E3020" t="n">
        <v>105</v>
      </c>
      <c r="F3020" s="86" t="n">
        <v>376</v>
      </c>
      <c r="H3020" s="87" t="n">
        <v>2</v>
      </c>
      <c r="I3020" s="214">
        <f>C3020*H3020</f>
        <v/>
      </c>
      <c r="J3020" s="29" t="n"/>
      <c r="K3020" s="96" t="n"/>
      <c r="L3020" s="97" t="n"/>
      <c r="M3020" s="97" t="n"/>
      <c r="N3020" s="98" t="inlineStr">
        <is>
          <t>27×105</t>
        </is>
      </c>
      <c r="O3020" s="99">
        <f>F3020</f>
        <v/>
      </c>
      <c r="P3020" s="99">
        <f>SUM(I3020)</f>
        <v/>
      </c>
      <c r="Q3020" s="117" t="n"/>
      <c r="R3020" s="118" t="n"/>
      <c r="S3020" s="118" t="n"/>
      <c r="T3020" s="119" t="n"/>
      <c r="U3020" s="120" t="n"/>
      <c r="V3020" s="120" t="n"/>
      <c r="W3020" s="121" t="n"/>
      <c r="X3020" s="122" t="n"/>
      <c r="Y3020" s="122" t="n"/>
      <c r="Z3020" s="143" t="n"/>
      <c r="AA3020" s="140" t="n"/>
      <c r="AB3020" s="140" t="n"/>
      <c r="AC3020" s="144" t="n"/>
      <c r="AD3020" s="142" t="n"/>
      <c r="AE3020" s="142" t="n"/>
    </row>
    <row r="3021" ht="15" customHeight="1">
      <c r="B3021" s="85" t="inlineStr">
        <is>
          <t>S03L</t>
        </is>
      </c>
      <c r="C3021">
        <f>SUMIF(数量表!D:H,B3021,数量表!H:H)</f>
        <v/>
      </c>
      <c r="D3021" t="n">
        <v>27</v>
      </c>
      <c r="E3021" t="n">
        <v>105</v>
      </c>
      <c r="F3021" s="86" t="n">
        <v>982</v>
      </c>
      <c r="H3021" s="87" t="n">
        <v>1</v>
      </c>
      <c r="I3021" s="214">
        <f>C3021*H3021</f>
        <v/>
      </c>
      <c r="J3021" s="29" t="n"/>
      <c r="K3021" s="96" t="n"/>
      <c r="L3021" s="97" t="n"/>
      <c r="M3021" s="97" t="n"/>
      <c r="N3021" s="98" t="inlineStr">
        <is>
          <t>27×105</t>
        </is>
      </c>
      <c r="O3021" s="99">
        <f>F3021</f>
        <v/>
      </c>
      <c r="P3021" s="99">
        <f>SUM(I3021)</f>
        <v/>
      </c>
      <c r="Q3021" s="117" t="n"/>
      <c r="R3021" s="118" t="n"/>
      <c r="S3021" s="118" t="n"/>
      <c r="T3021" s="119" t="n"/>
      <c r="U3021" s="120" t="n"/>
      <c r="V3021" s="120" t="n"/>
      <c r="W3021" s="121" t="n"/>
      <c r="X3021" s="122" t="n"/>
      <c r="Y3021" s="122" t="n"/>
      <c r="Z3021" s="143" t="n"/>
      <c r="AA3021" s="140" t="n"/>
      <c r="AB3021" s="140" t="n"/>
      <c r="AC3021" s="144" t="n"/>
      <c r="AD3021" s="142" t="n"/>
      <c r="AE3021" s="142" t="n"/>
    </row>
    <row r="3022" ht="15" customHeight="1" thickBot="1">
      <c r="B3022" s="88" t="inlineStr">
        <is>
          <t>S03L</t>
        </is>
      </c>
      <c r="C3022" s="89">
        <f>SUMIF(数量表!D:H,B3022,数量表!H:H)</f>
        <v/>
      </c>
      <c r="D3022" s="89" t="n">
        <v>27</v>
      </c>
      <c r="E3022" s="89" t="n">
        <v>105</v>
      </c>
      <c r="F3022" s="90" t="n">
        <v>2548</v>
      </c>
      <c r="G3022" s="89" t="n"/>
      <c r="H3022" s="91" t="n">
        <v>1</v>
      </c>
      <c r="I3022" s="213">
        <f>C3022*H3022</f>
        <v/>
      </c>
      <c r="J3022" s="29" t="n"/>
      <c r="K3022" s="96" t="n"/>
      <c r="L3022" s="97" t="n"/>
      <c r="M3022" s="97" t="n"/>
      <c r="N3022" s="98" t="inlineStr">
        <is>
          <t>27×105</t>
        </is>
      </c>
      <c r="O3022" s="99">
        <f>F3022</f>
        <v/>
      </c>
      <c r="P3022" s="99">
        <f>SUM(I3022)</f>
        <v/>
      </c>
      <c r="Q3022" s="117" t="n"/>
      <c r="R3022" s="118" t="n"/>
      <c r="S3022" s="118" t="n"/>
      <c r="T3022" s="119" t="n"/>
      <c r="U3022" s="120" t="n"/>
      <c r="V3022" s="120" t="n"/>
      <c r="W3022" s="121" t="n"/>
      <c r="X3022" s="122" t="n"/>
      <c r="Y3022" s="122" t="n"/>
      <c r="Z3022" s="143" t="n"/>
      <c r="AA3022" s="140" t="n"/>
      <c r="AB3022" s="140" t="n"/>
      <c r="AC3022" s="144" t="n"/>
      <c r="AD3022" s="142" t="n"/>
      <c r="AE3022" s="142" t="n"/>
    </row>
    <row r="3023" ht="15" customHeight="1">
      <c r="B3023" s="79" t="inlineStr">
        <is>
          <t>S03-L</t>
        </is>
      </c>
      <c r="C3023" s="80">
        <f>SUMIF(数量表!D:H,B3023,数量表!H:H)</f>
        <v/>
      </c>
      <c r="D3023" s="80" t="n">
        <v>27</v>
      </c>
      <c r="E3023" s="80" t="n">
        <v>105</v>
      </c>
      <c r="F3023" s="81" t="n">
        <v>1136</v>
      </c>
      <c r="G3023" s="80" t="n"/>
      <c r="H3023" s="82" t="n">
        <v>1</v>
      </c>
      <c r="I3023" s="212">
        <f>C3023*H3023</f>
        <v/>
      </c>
      <c r="J3023" s="29" t="n"/>
      <c r="K3023" s="96" t="n"/>
      <c r="L3023" s="97" t="n"/>
      <c r="M3023" s="97" t="n"/>
      <c r="N3023" s="98" t="inlineStr">
        <is>
          <t>27×105</t>
        </is>
      </c>
      <c r="O3023" s="99">
        <f>F3023</f>
        <v/>
      </c>
      <c r="P3023" s="99">
        <f>SUM(I3023)</f>
        <v/>
      </c>
      <c r="Q3023" s="117" t="n"/>
      <c r="R3023" s="118" t="n"/>
      <c r="S3023" s="118" t="n"/>
      <c r="T3023" s="119" t="n"/>
      <c r="U3023" s="120" t="n"/>
      <c r="V3023" s="120" t="n"/>
      <c r="W3023" s="121" t="n"/>
      <c r="X3023" s="122" t="n"/>
      <c r="Y3023" s="122" t="n"/>
      <c r="Z3023" s="143" t="n"/>
      <c r="AA3023" s="140" t="n"/>
      <c r="AB3023" s="140" t="n"/>
      <c r="AC3023" s="144" t="n"/>
      <c r="AD3023" s="142" t="n"/>
      <c r="AE3023" s="142" t="n"/>
    </row>
    <row r="3024" ht="15" customHeight="1">
      <c r="B3024" s="85" t="inlineStr">
        <is>
          <t>S03-L</t>
        </is>
      </c>
      <c r="C3024">
        <f>SUMIF(数量表!D:H,B3024,数量表!H:H)</f>
        <v/>
      </c>
      <c r="D3024" t="n">
        <v>27</v>
      </c>
      <c r="E3024" t="n">
        <v>105</v>
      </c>
      <c r="F3024" s="86" t="n">
        <v>800</v>
      </c>
      <c r="H3024" s="87" t="n">
        <v>2</v>
      </c>
      <c r="I3024" s="214">
        <f>C3024*H3024</f>
        <v/>
      </c>
      <c r="J3024" s="29" t="n"/>
      <c r="K3024" s="96" t="n"/>
      <c r="L3024" s="97" t="n"/>
      <c r="M3024" s="97" t="n"/>
      <c r="N3024" s="98" t="inlineStr">
        <is>
          <t>27×105</t>
        </is>
      </c>
      <c r="O3024" s="99">
        <f>F3024</f>
        <v/>
      </c>
      <c r="P3024" s="99">
        <f>SUM(I3024)</f>
        <v/>
      </c>
      <c r="Q3024" s="117" t="n"/>
      <c r="R3024" s="118" t="n"/>
      <c r="S3024" s="118" t="n"/>
      <c r="T3024" s="119" t="n"/>
      <c r="U3024" s="120" t="n"/>
      <c r="V3024" s="120" t="n"/>
      <c r="W3024" s="121" t="n"/>
      <c r="X3024" s="122" t="n"/>
      <c r="Y3024" s="122" t="n"/>
      <c r="Z3024" s="143" t="n"/>
      <c r="AA3024" s="140" t="n"/>
      <c r="AB3024" s="140" t="n"/>
      <c r="AC3024" s="144" t="n"/>
      <c r="AD3024" s="142" t="n"/>
      <c r="AE3024" s="142" t="n"/>
    </row>
    <row r="3025" ht="15" customHeight="1">
      <c r="B3025" s="85" t="inlineStr">
        <is>
          <t>S03-L</t>
        </is>
      </c>
      <c r="C3025">
        <f>SUMIF(数量表!D:H,B3025,数量表!H:H)</f>
        <v/>
      </c>
      <c r="D3025" t="n">
        <v>27</v>
      </c>
      <c r="E3025" t="n">
        <v>105</v>
      </c>
      <c r="F3025" s="86" t="n">
        <v>376</v>
      </c>
      <c r="H3025" s="87" t="n">
        <v>2</v>
      </c>
      <c r="I3025" s="214">
        <f>C3025*H3025</f>
        <v/>
      </c>
      <c r="J3025" s="29" t="n"/>
      <c r="K3025" s="96" t="n"/>
      <c r="L3025" s="97" t="n"/>
      <c r="M3025" s="97" t="n"/>
      <c r="N3025" s="98" t="inlineStr">
        <is>
          <t>27×105</t>
        </is>
      </c>
      <c r="O3025" s="99">
        <f>F3025</f>
        <v/>
      </c>
      <c r="P3025" s="99">
        <f>SUM(I3025)</f>
        <v/>
      </c>
      <c r="Q3025" s="117" t="n"/>
      <c r="R3025" s="118" t="n"/>
      <c r="S3025" s="118" t="n"/>
      <c r="T3025" s="119" t="n"/>
      <c r="U3025" s="120" t="n"/>
      <c r="V3025" s="120" t="n"/>
      <c r="W3025" s="121" t="n"/>
      <c r="X3025" s="122" t="n"/>
      <c r="Y3025" s="122" t="n"/>
      <c r="Z3025" s="143" t="n"/>
      <c r="AA3025" s="140" t="n"/>
      <c r="AB3025" s="140" t="n"/>
      <c r="AC3025" s="144" t="n"/>
      <c r="AD3025" s="142" t="n"/>
      <c r="AE3025" s="142" t="n"/>
    </row>
    <row r="3026" ht="15" customHeight="1" thickBot="1">
      <c r="B3026" s="88" t="inlineStr">
        <is>
          <t>S03-L</t>
        </is>
      </c>
      <c r="C3026" s="89">
        <f>SUMIF(数量表!D:H,B3026,数量表!H:H)</f>
        <v/>
      </c>
      <c r="D3026" s="89" t="n">
        <v>27</v>
      </c>
      <c r="E3026" s="89" t="n">
        <v>105</v>
      </c>
      <c r="F3026" s="90" t="n">
        <v>982</v>
      </c>
      <c r="G3026" s="89" t="n"/>
      <c r="H3026" s="91" t="n">
        <v>1</v>
      </c>
      <c r="I3026" s="213">
        <f>C3026*H3026</f>
        <v/>
      </c>
      <c r="J3026" s="29" t="n"/>
      <c r="K3026" s="96" t="n"/>
      <c r="L3026" s="97" t="n"/>
      <c r="M3026" s="97" t="n"/>
      <c r="N3026" s="98" t="inlineStr">
        <is>
          <t>27×105</t>
        </is>
      </c>
      <c r="O3026" s="99">
        <f>F3026</f>
        <v/>
      </c>
      <c r="P3026" s="99">
        <f>SUM(I3026)</f>
        <v/>
      </c>
      <c r="Q3026" s="117" t="n"/>
      <c r="R3026" s="118" t="n"/>
      <c r="S3026" s="118" t="n"/>
      <c r="T3026" s="119" t="n"/>
      <c r="U3026" s="120" t="n"/>
      <c r="V3026" s="120" t="n"/>
      <c r="W3026" s="121" t="n"/>
      <c r="X3026" s="122" t="n"/>
      <c r="Y3026" s="122" t="n"/>
      <c r="Z3026" s="143" t="n"/>
      <c r="AA3026" s="140" t="n"/>
      <c r="AB3026" s="140" t="n"/>
      <c r="AC3026" s="144" t="n"/>
      <c r="AD3026" s="142" t="n"/>
      <c r="AE3026" s="142" t="n"/>
    </row>
    <row r="3027" ht="15" customHeight="1">
      <c r="B3027" s="79" t="inlineStr">
        <is>
          <t>S03L-L</t>
        </is>
      </c>
      <c r="C3027" s="80">
        <f>SUMIF(数量表!D:H,B3027,数量表!H:H)</f>
        <v/>
      </c>
      <c r="D3027" s="80" t="n">
        <v>27</v>
      </c>
      <c r="E3027" s="80" t="n">
        <v>105</v>
      </c>
      <c r="F3027" s="81" t="n">
        <v>1136</v>
      </c>
      <c r="G3027" s="80" t="n"/>
      <c r="H3027" s="82" t="n">
        <v>1</v>
      </c>
      <c r="I3027" s="212">
        <f>C3027*H3027</f>
        <v/>
      </c>
      <c r="J3027" s="29" t="n"/>
      <c r="K3027" s="96" t="n"/>
      <c r="L3027" s="97" t="n"/>
      <c r="M3027" s="97" t="n"/>
      <c r="N3027" s="98" t="inlineStr">
        <is>
          <t>27×105</t>
        </is>
      </c>
      <c r="O3027" s="99">
        <f>F3027</f>
        <v/>
      </c>
      <c r="P3027" s="99">
        <f>SUM(I3027)</f>
        <v/>
      </c>
      <c r="Q3027" s="117" t="n"/>
      <c r="R3027" s="118" t="n"/>
      <c r="S3027" s="118" t="n"/>
      <c r="T3027" s="119" t="n"/>
      <c r="U3027" s="120" t="n"/>
      <c r="V3027" s="120" t="n"/>
      <c r="W3027" s="121" t="n"/>
      <c r="X3027" s="122" t="n"/>
      <c r="Y3027" s="122" t="n"/>
      <c r="Z3027" s="143" t="n"/>
      <c r="AA3027" s="140" t="n"/>
      <c r="AB3027" s="140" t="n"/>
      <c r="AC3027" s="144" t="n"/>
      <c r="AD3027" s="142" t="n"/>
      <c r="AE3027" s="142" t="n"/>
    </row>
    <row r="3028" ht="15" customHeight="1">
      <c r="B3028" s="85" t="inlineStr">
        <is>
          <t>S03L-L</t>
        </is>
      </c>
      <c r="C3028">
        <f>SUMIF(数量表!D:H,B3028,数量表!H:H)</f>
        <v/>
      </c>
      <c r="D3028" t="n">
        <v>27</v>
      </c>
      <c r="E3028" t="n">
        <v>105</v>
      </c>
      <c r="F3028" s="86" t="n">
        <v>760</v>
      </c>
      <c r="H3028" s="87" t="n">
        <v>2</v>
      </c>
      <c r="I3028" s="214">
        <f>C3028*H3028</f>
        <v/>
      </c>
      <c r="J3028" s="29" t="n"/>
      <c r="K3028" s="96" t="n"/>
      <c r="L3028" s="97" t="n"/>
      <c r="M3028" s="97" t="n"/>
      <c r="N3028" s="98" t="inlineStr">
        <is>
          <t>27×105</t>
        </is>
      </c>
      <c r="O3028" s="99">
        <f>F3028</f>
        <v/>
      </c>
      <c r="P3028" s="99">
        <f>SUM(I3028)</f>
        <v/>
      </c>
      <c r="Q3028" s="117" t="n"/>
      <c r="R3028" s="118" t="n"/>
      <c r="S3028" s="118" t="n"/>
      <c r="T3028" s="119" t="n"/>
      <c r="U3028" s="120" t="n"/>
      <c r="V3028" s="120" t="n"/>
      <c r="W3028" s="121" t="n"/>
      <c r="X3028" s="122" t="n"/>
      <c r="Y3028" s="122" t="n"/>
      <c r="Z3028" s="143" t="n"/>
      <c r="AA3028" s="140" t="n"/>
      <c r="AB3028" s="140" t="n"/>
      <c r="AC3028" s="144" t="n"/>
      <c r="AD3028" s="142" t="n"/>
      <c r="AE3028" s="142" t="n"/>
    </row>
    <row r="3029" ht="15" customHeight="1">
      <c r="B3029" s="85" t="inlineStr">
        <is>
          <t>S03L-L</t>
        </is>
      </c>
      <c r="C3029">
        <f>SUMIF(数量表!D:H,B3029,数量表!H:H)</f>
        <v/>
      </c>
      <c r="D3029" t="n">
        <v>27</v>
      </c>
      <c r="E3029" t="n">
        <v>105</v>
      </c>
      <c r="F3029" s="86" t="n">
        <v>376</v>
      </c>
      <c r="H3029" s="87" t="n">
        <v>2</v>
      </c>
      <c r="I3029" s="214">
        <f>C3029*H3029</f>
        <v/>
      </c>
      <c r="J3029" s="29" t="n"/>
      <c r="K3029" s="96" t="n"/>
      <c r="L3029" s="97" t="n"/>
      <c r="M3029" s="97" t="n"/>
      <c r="N3029" s="98" t="inlineStr">
        <is>
          <t>27×105</t>
        </is>
      </c>
      <c r="O3029" s="99">
        <f>F3029</f>
        <v/>
      </c>
      <c r="P3029" s="99">
        <f>SUM(I3029)</f>
        <v/>
      </c>
      <c r="Q3029" s="117" t="n"/>
      <c r="R3029" s="118" t="n"/>
      <c r="S3029" s="118" t="n"/>
      <c r="T3029" s="119" t="n"/>
      <c r="U3029" s="120" t="n"/>
      <c r="V3029" s="120" t="n"/>
      <c r="W3029" s="121" t="n"/>
      <c r="X3029" s="122" t="n"/>
      <c r="Y3029" s="122" t="n"/>
      <c r="Z3029" s="143" t="n"/>
      <c r="AA3029" s="140" t="n"/>
      <c r="AB3029" s="140" t="n"/>
      <c r="AC3029" s="144" t="n"/>
      <c r="AD3029" s="142" t="n"/>
      <c r="AE3029" s="142" t="n"/>
    </row>
    <row r="3030" ht="15" customHeight="1">
      <c r="B3030" s="85" t="inlineStr">
        <is>
          <t>S03L-L</t>
        </is>
      </c>
      <c r="C3030">
        <f>SUMIF(数量表!D:H,B3030,数量表!H:H)</f>
        <v/>
      </c>
      <c r="D3030" t="n">
        <v>27</v>
      </c>
      <c r="E3030" t="n">
        <v>105</v>
      </c>
      <c r="F3030" s="86" t="n">
        <v>982</v>
      </c>
      <c r="H3030" s="87" t="n">
        <v>1</v>
      </c>
      <c r="I3030" s="214">
        <f>C3030*H3030</f>
        <v/>
      </c>
      <c r="J3030" s="29" t="n"/>
      <c r="K3030" s="96" t="n"/>
      <c r="L3030" s="97" t="n"/>
      <c r="M3030" s="97" t="n"/>
      <c r="N3030" s="98" t="inlineStr">
        <is>
          <t>27×105</t>
        </is>
      </c>
      <c r="O3030" s="99">
        <f>F3030</f>
        <v/>
      </c>
      <c r="P3030" s="99">
        <f>SUM(I3030)</f>
        <v/>
      </c>
      <c r="Q3030" s="117" t="n"/>
      <c r="R3030" s="118" t="n"/>
      <c r="S3030" s="118" t="n"/>
      <c r="T3030" s="119" t="n"/>
      <c r="U3030" s="120" t="n"/>
      <c r="V3030" s="120" t="n"/>
      <c r="W3030" s="121" t="n"/>
      <c r="X3030" s="122" t="n"/>
      <c r="Y3030" s="122" t="n"/>
      <c r="Z3030" s="143" t="n"/>
      <c r="AA3030" s="140" t="n"/>
      <c r="AB3030" s="140" t="n"/>
      <c r="AC3030" s="144" t="n"/>
      <c r="AD3030" s="142" t="n"/>
      <c r="AE3030" s="142" t="n"/>
    </row>
    <row r="3031" ht="15" customHeight="1" thickBot="1">
      <c r="B3031" s="88" t="inlineStr">
        <is>
          <t>S03L-L</t>
        </is>
      </c>
      <c r="C3031" s="89">
        <f>SUMIF(数量表!D:H,B3031,数量表!H:H)</f>
        <v/>
      </c>
      <c r="D3031" s="89" t="n">
        <v>27</v>
      </c>
      <c r="E3031" s="89" t="n">
        <v>105</v>
      </c>
      <c r="F3031" s="90" t="n">
        <v>2548</v>
      </c>
      <c r="G3031" s="89" t="n"/>
      <c r="H3031" s="91" t="n">
        <v>1</v>
      </c>
      <c r="I3031" s="213">
        <f>C3031*H3031</f>
        <v/>
      </c>
      <c r="J3031" s="29" t="n"/>
      <c r="K3031" s="96" t="n"/>
      <c r="L3031" s="97" t="n"/>
      <c r="M3031" s="97" t="n"/>
      <c r="N3031" s="98" t="inlineStr">
        <is>
          <t>27×105</t>
        </is>
      </c>
      <c r="O3031" s="99">
        <f>F3031</f>
        <v/>
      </c>
      <c r="P3031" s="99">
        <f>SUM(I3031)</f>
        <v/>
      </c>
      <c r="Q3031" s="117" t="n"/>
      <c r="R3031" s="118" t="n"/>
      <c r="S3031" s="118" t="n"/>
      <c r="T3031" s="119" t="n"/>
      <c r="U3031" s="120" t="n"/>
      <c r="V3031" s="120" t="n"/>
      <c r="W3031" s="121" t="n"/>
      <c r="X3031" s="122" t="n"/>
      <c r="Y3031" s="122" t="n"/>
      <c r="Z3031" s="143" t="n"/>
      <c r="AA3031" s="140" t="n"/>
      <c r="AB3031" s="140" t="n"/>
      <c r="AC3031" s="144" t="n"/>
      <c r="AD3031" s="142" t="n"/>
      <c r="AE3031" s="142" t="n"/>
    </row>
    <row r="3032" ht="15" customHeight="1">
      <c r="B3032" s="79" t="inlineStr">
        <is>
          <t>S03R</t>
        </is>
      </c>
      <c r="C3032" s="80">
        <f>SUMIF(数量表!D:H,B3032,数量表!H:H)</f>
        <v/>
      </c>
      <c r="D3032" s="80" t="n">
        <v>27</v>
      </c>
      <c r="E3032" s="80" t="n">
        <v>105</v>
      </c>
      <c r="F3032" s="81" t="n">
        <v>1136</v>
      </c>
      <c r="G3032" s="80" t="n"/>
      <c r="H3032" s="82" t="n">
        <v>1</v>
      </c>
      <c r="I3032" s="212">
        <f>C3032*H3032</f>
        <v/>
      </c>
      <c r="J3032" s="29" t="n"/>
      <c r="K3032" s="96" t="n"/>
      <c r="L3032" s="97" t="n"/>
      <c r="M3032" s="97" t="n"/>
      <c r="N3032" s="98" t="inlineStr">
        <is>
          <t>27×105</t>
        </is>
      </c>
      <c r="O3032" s="99">
        <f>F3032</f>
        <v/>
      </c>
      <c r="P3032" s="99">
        <f>SUM(I3032)</f>
        <v/>
      </c>
      <c r="Q3032" s="117" t="n"/>
      <c r="R3032" s="118" t="n"/>
      <c r="S3032" s="118" t="n"/>
      <c r="T3032" s="119" t="n"/>
      <c r="U3032" s="120" t="n"/>
      <c r="V3032" s="120" t="n"/>
      <c r="W3032" s="121" t="n"/>
      <c r="X3032" s="122" t="n"/>
      <c r="Y3032" s="122" t="n"/>
      <c r="Z3032" s="143" t="n"/>
      <c r="AA3032" s="140" t="n"/>
      <c r="AB3032" s="140" t="n"/>
      <c r="AC3032" s="144" t="n"/>
      <c r="AD3032" s="142" t="n"/>
      <c r="AE3032" s="142" t="n"/>
    </row>
    <row r="3033" ht="15" customHeight="1">
      <c r="B3033" s="85" t="inlineStr">
        <is>
          <t>S03R</t>
        </is>
      </c>
      <c r="C3033">
        <f>SUMIF(数量表!D:H,B3033,数量表!H:H)</f>
        <v/>
      </c>
      <c r="D3033" t="n">
        <v>27</v>
      </c>
      <c r="E3033" t="n">
        <v>105</v>
      </c>
      <c r="F3033" s="86" t="n">
        <v>760</v>
      </c>
      <c r="H3033" s="87" t="n">
        <v>2</v>
      </c>
      <c r="I3033" s="214">
        <f>C3033*H3033</f>
        <v/>
      </c>
      <c r="J3033" s="29" t="n"/>
      <c r="K3033" s="96" t="n"/>
      <c r="L3033" s="97" t="n"/>
      <c r="M3033" s="97" t="n"/>
      <c r="N3033" s="98" t="inlineStr">
        <is>
          <t>27×105</t>
        </is>
      </c>
      <c r="O3033" s="99">
        <f>F3033</f>
        <v/>
      </c>
      <c r="P3033" s="99">
        <f>SUM(I3033)</f>
        <v/>
      </c>
      <c r="Q3033" s="117" t="n"/>
      <c r="R3033" s="118" t="n"/>
      <c r="S3033" s="118" t="n"/>
      <c r="T3033" s="119" t="n"/>
      <c r="U3033" s="120" t="n"/>
      <c r="V3033" s="120" t="n"/>
      <c r="W3033" s="121" t="n"/>
      <c r="X3033" s="122" t="n"/>
      <c r="Y3033" s="122" t="n"/>
      <c r="Z3033" s="143" t="n"/>
      <c r="AA3033" s="140" t="n"/>
      <c r="AB3033" s="140" t="n"/>
      <c r="AC3033" s="144" t="n"/>
      <c r="AD3033" s="142" t="n"/>
      <c r="AE3033" s="142" t="n"/>
    </row>
    <row r="3034" ht="15" customHeight="1">
      <c r="B3034" s="85" t="inlineStr">
        <is>
          <t>S03R</t>
        </is>
      </c>
      <c r="C3034">
        <f>SUMIF(数量表!D:H,B3034,数量表!H:H)</f>
        <v/>
      </c>
      <c r="D3034" t="n">
        <v>27</v>
      </c>
      <c r="E3034" t="n">
        <v>105</v>
      </c>
      <c r="F3034" s="86" t="n">
        <v>376</v>
      </c>
      <c r="H3034" s="87" t="n">
        <v>2</v>
      </c>
      <c r="I3034" s="214">
        <f>C3034*H3034</f>
        <v/>
      </c>
      <c r="J3034" s="29" t="n"/>
      <c r="K3034" s="96" t="n"/>
      <c r="L3034" s="97" t="n"/>
      <c r="M3034" s="97" t="n"/>
      <c r="N3034" s="98" t="inlineStr">
        <is>
          <t>27×105</t>
        </is>
      </c>
      <c r="O3034" s="99">
        <f>F3034</f>
        <v/>
      </c>
      <c r="P3034" s="99">
        <f>SUM(I3034)</f>
        <v/>
      </c>
      <c r="Q3034" s="117" t="n"/>
      <c r="R3034" s="118" t="n"/>
      <c r="S3034" s="118" t="n"/>
      <c r="T3034" s="119" t="n"/>
      <c r="U3034" s="120" t="n"/>
      <c r="V3034" s="120" t="n"/>
      <c r="W3034" s="121" t="n"/>
      <c r="X3034" s="122" t="n"/>
      <c r="Y3034" s="122" t="n"/>
      <c r="Z3034" s="143" t="n"/>
      <c r="AA3034" s="140" t="n"/>
      <c r="AB3034" s="140" t="n"/>
      <c r="AC3034" s="144" t="n"/>
      <c r="AD3034" s="142" t="n"/>
      <c r="AE3034" s="142" t="n"/>
    </row>
    <row r="3035" ht="15" customHeight="1">
      <c r="B3035" s="85" t="inlineStr">
        <is>
          <t>S03R</t>
        </is>
      </c>
      <c r="C3035">
        <f>SUMIF(数量表!D:H,B3035,数量表!H:H)</f>
        <v/>
      </c>
      <c r="D3035" t="n">
        <v>27</v>
      </c>
      <c r="E3035" t="n">
        <v>105</v>
      </c>
      <c r="F3035" s="86" t="n">
        <v>982</v>
      </c>
      <c r="H3035" s="87" t="n">
        <v>1</v>
      </c>
      <c r="I3035" s="214">
        <f>C3035*H3035</f>
        <v/>
      </c>
      <c r="J3035" s="29" t="n"/>
      <c r="K3035" s="96" t="n"/>
      <c r="L3035" s="97" t="n"/>
      <c r="M3035" s="97" t="n"/>
      <c r="N3035" s="98" t="inlineStr">
        <is>
          <t>27×105</t>
        </is>
      </c>
      <c r="O3035" s="99">
        <f>F3035</f>
        <v/>
      </c>
      <c r="P3035" s="99">
        <f>SUM(I3035)</f>
        <v/>
      </c>
      <c r="Q3035" s="117" t="n"/>
      <c r="R3035" s="118" t="n"/>
      <c r="S3035" s="118" t="n"/>
      <c r="T3035" s="119" t="n"/>
      <c r="U3035" s="120" t="n"/>
      <c r="V3035" s="120" t="n"/>
      <c r="W3035" s="121" t="n"/>
      <c r="X3035" s="122" t="n"/>
      <c r="Y3035" s="122" t="n"/>
      <c r="Z3035" s="143" t="n"/>
      <c r="AA3035" s="140" t="n"/>
      <c r="AB3035" s="140" t="n"/>
      <c r="AC3035" s="144" t="n"/>
      <c r="AD3035" s="142" t="n"/>
      <c r="AE3035" s="142" t="n"/>
    </row>
    <row r="3036" ht="15" customHeight="1" thickBot="1">
      <c r="B3036" s="88" t="inlineStr">
        <is>
          <t>S03R</t>
        </is>
      </c>
      <c r="C3036" s="89">
        <f>SUMIF(数量表!D:H,B3036,数量表!H:H)</f>
        <v/>
      </c>
      <c r="D3036" s="89" t="n">
        <v>27</v>
      </c>
      <c r="E3036" s="89" t="n">
        <v>105</v>
      </c>
      <c r="F3036" s="90" t="n">
        <v>2548</v>
      </c>
      <c r="G3036" s="89" t="n"/>
      <c r="H3036" s="91" t="n">
        <v>1</v>
      </c>
      <c r="I3036" s="213">
        <f>C3036*H3036</f>
        <v/>
      </c>
      <c r="J3036" s="29" t="n"/>
      <c r="K3036" s="96" t="n"/>
      <c r="L3036" s="97" t="n"/>
      <c r="M3036" s="97" t="n"/>
      <c r="N3036" s="98" t="inlineStr">
        <is>
          <t>27×105</t>
        </is>
      </c>
      <c r="O3036" s="99">
        <f>F3036</f>
        <v/>
      </c>
      <c r="P3036" s="99">
        <f>SUM(I3036)</f>
        <v/>
      </c>
      <c r="Q3036" s="117" t="n"/>
      <c r="R3036" s="118" t="n"/>
      <c r="S3036" s="118" t="n"/>
      <c r="T3036" s="119" t="n"/>
      <c r="U3036" s="120" t="n"/>
      <c r="V3036" s="120" t="n"/>
      <c r="W3036" s="121" t="n"/>
      <c r="X3036" s="122" t="n"/>
      <c r="Y3036" s="122" t="n"/>
      <c r="Z3036" s="143" t="n"/>
      <c r="AA3036" s="140" t="n"/>
      <c r="AB3036" s="140" t="n"/>
      <c r="AC3036" s="144" t="n"/>
      <c r="AD3036" s="142" t="n"/>
      <c r="AE3036" s="142" t="n"/>
    </row>
    <row r="3037" ht="15" customHeight="1">
      <c r="B3037" s="79" t="inlineStr">
        <is>
          <t>S03-R</t>
        </is>
      </c>
      <c r="C3037" s="80">
        <f>SUMIF(数量表!D:H,B3037,数量表!H:H)</f>
        <v/>
      </c>
      <c r="D3037" s="80" t="n">
        <v>27</v>
      </c>
      <c r="E3037" s="80" t="n">
        <v>105</v>
      </c>
      <c r="F3037" s="81" t="n">
        <v>1136</v>
      </c>
      <c r="G3037" s="80" t="n"/>
      <c r="H3037" s="82" t="n">
        <v>1</v>
      </c>
      <c r="I3037" s="212">
        <f>C3037*H3037</f>
        <v/>
      </c>
      <c r="J3037" s="29" t="n"/>
      <c r="K3037" s="96" t="n"/>
      <c r="L3037" s="97" t="n"/>
      <c r="M3037" s="97" t="n"/>
      <c r="N3037" s="98" t="inlineStr">
        <is>
          <t>27×105</t>
        </is>
      </c>
      <c r="O3037" s="99">
        <f>F3037</f>
        <v/>
      </c>
      <c r="P3037" s="99">
        <f>SUM(I3037)</f>
        <v/>
      </c>
      <c r="Q3037" s="117" t="n"/>
      <c r="R3037" s="118" t="n"/>
      <c r="S3037" s="118" t="n"/>
      <c r="T3037" s="119" t="n"/>
      <c r="U3037" s="120" t="n"/>
      <c r="V3037" s="120" t="n"/>
      <c r="W3037" s="121" t="n"/>
      <c r="X3037" s="122" t="n"/>
      <c r="Y3037" s="122" t="n"/>
      <c r="Z3037" s="143" t="n"/>
      <c r="AA3037" s="140" t="n"/>
      <c r="AB3037" s="140" t="n"/>
      <c r="AC3037" s="144" t="n"/>
      <c r="AD3037" s="142" t="n"/>
      <c r="AE3037" s="142" t="n"/>
    </row>
    <row r="3038" ht="15" customHeight="1">
      <c r="B3038" s="85" t="inlineStr">
        <is>
          <t>S03-R</t>
        </is>
      </c>
      <c r="C3038">
        <f>SUMIF(数量表!D:H,B3038,数量表!H:H)</f>
        <v/>
      </c>
      <c r="D3038" t="n">
        <v>27</v>
      </c>
      <c r="E3038" t="n">
        <v>105</v>
      </c>
      <c r="F3038" s="86" t="n">
        <v>800</v>
      </c>
      <c r="H3038" s="87" t="n">
        <v>2</v>
      </c>
      <c r="I3038" s="214">
        <f>C3038*H3038</f>
        <v/>
      </c>
      <c r="J3038" s="29" t="n"/>
      <c r="K3038" s="96" t="n"/>
      <c r="L3038" s="97" t="n"/>
      <c r="M3038" s="97" t="n"/>
      <c r="N3038" s="98" t="inlineStr">
        <is>
          <t>27×105</t>
        </is>
      </c>
      <c r="O3038" s="99">
        <f>F3038</f>
        <v/>
      </c>
      <c r="P3038" s="99">
        <f>SUM(I3038)</f>
        <v/>
      </c>
      <c r="Q3038" s="117" t="n"/>
      <c r="R3038" s="118" t="n"/>
      <c r="S3038" s="118" t="n"/>
      <c r="T3038" s="119" t="n"/>
      <c r="U3038" s="120" t="n"/>
      <c r="V3038" s="120" t="n"/>
      <c r="W3038" s="121" t="n"/>
      <c r="X3038" s="122" t="n"/>
      <c r="Y3038" s="122" t="n"/>
      <c r="Z3038" s="143" t="n"/>
      <c r="AA3038" s="140" t="n"/>
      <c r="AB3038" s="140" t="n"/>
      <c r="AC3038" s="144" t="n"/>
      <c r="AD3038" s="142" t="n"/>
      <c r="AE3038" s="142" t="n"/>
    </row>
    <row r="3039" ht="15" customHeight="1">
      <c r="B3039" s="85" t="inlineStr">
        <is>
          <t>S03-R</t>
        </is>
      </c>
      <c r="C3039">
        <f>SUMIF(数量表!D:H,B3039,数量表!H:H)</f>
        <v/>
      </c>
      <c r="D3039" t="n">
        <v>27</v>
      </c>
      <c r="E3039" t="n">
        <v>105</v>
      </c>
      <c r="F3039" s="86" t="n">
        <v>376</v>
      </c>
      <c r="H3039" s="87" t="n">
        <v>2</v>
      </c>
      <c r="I3039" s="214">
        <f>C3039*H3039</f>
        <v/>
      </c>
      <c r="J3039" s="29" t="n"/>
      <c r="K3039" s="96" t="n"/>
      <c r="L3039" s="97" t="n"/>
      <c r="M3039" s="97" t="n"/>
      <c r="N3039" s="98" t="inlineStr">
        <is>
          <t>27×105</t>
        </is>
      </c>
      <c r="O3039" s="99">
        <f>F3039</f>
        <v/>
      </c>
      <c r="P3039" s="99">
        <f>SUM(I3039)</f>
        <v/>
      </c>
      <c r="Q3039" s="117" t="n"/>
      <c r="R3039" s="118" t="n"/>
      <c r="S3039" s="118" t="n"/>
      <c r="T3039" s="119" t="n"/>
      <c r="U3039" s="120" t="n"/>
      <c r="V3039" s="120" t="n"/>
      <c r="W3039" s="121" t="n"/>
      <c r="X3039" s="122" t="n"/>
      <c r="Y3039" s="122" t="n"/>
      <c r="Z3039" s="143" t="n"/>
      <c r="AA3039" s="140" t="n"/>
      <c r="AB3039" s="140" t="n"/>
      <c r="AC3039" s="144" t="n"/>
      <c r="AD3039" s="142" t="n"/>
      <c r="AE3039" s="142" t="n"/>
    </row>
    <row r="3040" ht="15" customHeight="1" thickBot="1">
      <c r="B3040" s="88" t="inlineStr">
        <is>
          <t>S03-R</t>
        </is>
      </c>
      <c r="C3040" s="89">
        <f>SUMIF(数量表!D:H,B3040,数量表!H:H)</f>
        <v/>
      </c>
      <c r="D3040" s="89" t="n">
        <v>27</v>
      </c>
      <c r="E3040" s="89" t="n">
        <v>105</v>
      </c>
      <c r="F3040" s="90" t="n">
        <v>982</v>
      </c>
      <c r="G3040" s="89" t="n"/>
      <c r="H3040" s="91" t="n">
        <v>1</v>
      </c>
      <c r="I3040" s="213">
        <f>C3040*H3040</f>
        <v/>
      </c>
      <c r="J3040" s="29" t="n"/>
      <c r="K3040" s="96" t="n"/>
      <c r="L3040" s="97" t="n"/>
      <c r="M3040" s="97" t="n"/>
      <c r="N3040" s="98" t="inlineStr">
        <is>
          <t>27×105</t>
        </is>
      </c>
      <c r="O3040" s="99">
        <f>F3040</f>
        <v/>
      </c>
      <c r="P3040" s="99">
        <f>SUM(I3040)</f>
        <v/>
      </c>
      <c r="Q3040" s="117" t="n"/>
      <c r="R3040" s="118" t="n"/>
      <c r="S3040" s="118" t="n"/>
      <c r="T3040" s="119" t="n"/>
      <c r="U3040" s="120" t="n"/>
      <c r="V3040" s="120" t="n"/>
      <c r="W3040" s="121" t="n"/>
      <c r="X3040" s="122" t="n"/>
      <c r="Y3040" s="122" t="n"/>
      <c r="Z3040" s="143" t="n"/>
      <c r="AA3040" s="140" t="n"/>
      <c r="AB3040" s="140" t="n"/>
      <c r="AC3040" s="144" t="n"/>
      <c r="AD3040" s="142" t="n"/>
      <c r="AE3040" s="142" t="n"/>
    </row>
    <row r="3041">
      <c r="B3041" s="79" t="inlineStr">
        <is>
          <t>S03R-R</t>
        </is>
      </c>
      <c r="C3041" s="80">
        <f>SUMIF(数量表!D:H,B3041,数量表!H:H)</f>
        <v/>
      </c>
      <c r="D3041" s="80" t="n">
        <v>27</v>
      </c>
      <c r="E3041" s="80" t="n">
        <v>105</v>
      </c>
      <c r="F3041" s="81" t="n">
        <v>1136</v>
      </c>
      <c r="G3041" s="80" t="n"/>
      <c r="H3041" s="82" t="n">
        <v>1</v>
      </c>
      <c r="I3041" s="212">
        <f>C3041*H3041</f>
        <v/>
      </c>
      <c r="J3041" s="29" t="n"/>
      <c r="K3041" s="96" t="n"/>
      <c r="L3041" s="97" t="n"/>
      <c r="M3041" s="97" t="n"/>
      <c r="N3041" s="98" t="inlineStr">
        <is>
          <t>27×105</t>
        </is>
      </c>
      <c r="O3041" s="99">
        <f>F3041</f>
        <v/>
      </c>
      <c r="P3041" s="99">
        <f>SUM(I3041)</f>
        <v/>
      </c>
      <c r="Q3041" s="117" t="n"/>
      <c r="R3041" s="118" t="n"/>
      <c r="S3041" s="118" t="n"/>
      <c r="T3041" s="119" t="n"/>
      <c r="U3041" s="120" t="n"/>
      <c r="V3041" s="120" t="n"/>
      <c r="W3041" s="121" t="n"/>
      <c r="X3041" s="122" t="n"/>
      <c r="Y3041" s="122" t="n"/>
      <c r="Z3041" s="143" t="n"/>
      <c r="AA3041" s="140" t="n"/>
      <c r="AB3041" s="140" t="n"/>
      <c r="AC3041" s="144" t="n"/>
      <c r="AD3041" s="142" t="n"/>
      <c r="AE3041" s="142" t="n"/>
    </row>
    <row r="3042">
      <c r="B3042" s="85" t="inlineStr">
        <is>
          <t>S03R-R</t>
        </is>
      </c>
      <c r="C3042">
        <f>SUMIF(数量表!D:H,B3042,数量表!H:H)</f>
        <v/>
      </c>
      <c r="D3042" t="n">
        <v>27</v>
      </c>
      <c r="E3042" t="n">
        <v>105</v>
      </c>
      <c r="F3042" s="86" t="n">
        <v>760</v>
      </c>
      <c r="H3042" s="87" t="n">
        <v>2</v>
      </c>
      <c r="I3042" s="214">
        <f>C3042*H3042</f>
        <v/>
      </c>
      <c r="J3042" s="29" t="n"/>
      <c r="K3042" s="96" t="n"/>
      <c r="L3042" s="97" t="n"/>
      <c r="M3042" s="97" t="n"/>
      <c r="N3042" s="98" t="inlineStr">
        <is>
          <t>27×105</t>
        </is>
      </c>
      <c r="O3042" s="99">
        <f>F3042</f>
        <v/>
      </c>
      <c r="P3042" s="99">
        <f>SUM(I3042)</f>
        <v/>
      </c>
      <c r="Q3042" s="117" t="n"/>
      <c r="R3042" s="118" t="n"/>
      <c r="S3042" s="118" t="n"/>
      <c r="T3042" s="119" t="n"/>
      <c r="U3042" s="120" t="n"/>
      <c r="V3042" s="120" t="n"/>
      <c r="W3042" s="121" t="n"/>
      <c r="X3042" s="122" t="n"/>
      <c r="Y3042" s="122" t="n"/>
      <c r="Z3042" s="143" t="n"/>
      <c r="AA3042" s="140" t="n"/>
      <c r="AB3042" s="140" t="n"/>
      <c r="AC3042" s="144" t="n"/>
      <c r="AD3042" s="142" t="n"/>
      <c r="AE3042" s="142" t="n"/>
    </row>
    <row r="3043">
      <c r="B3043" s="85" t="inlineStr">
        <is>
          <t>S03R-R</t>
        </is>
      </c>
      <c r="C3043">
        <f>SUMIF(数量表!D:H,B3043,数量表!H:H)</f>
        <v/>
      </c>
      <c r="D3043" t="n">
        <v>27</v>
      </c>
      <c r="E3043" t="n">
        <v>105</v>
      </c>
      <c r="F3043" s="86" t="n">
        <v>376</v>
      </c>
      <c r="H3043" s="87" t="n">
        <v>2</v>
      </c>
      <c r="I3043" s="214">
        <f>C3043*H3043</f>
        <v/>
      </c>
      <c r="J3043" s="29" t="n"/>
      <c r="K3043" s="96" t="n"/>
      <c r="L3043" s="97" t="n"/>
      <c r="M3043" s="97" t="n"/>
      <c r="N3043" s="98" t="inlineStr">
        <is>
          <t>27×105</t>
        </is>
      </c>
      <c r="O3043" s="99">
        <f>F3043</f>
        <v/>
      </c>
      <c r="P3043" s="99">
        <f>SUM(I3043)</f>
        <v/>
      </c>
      <c r="Q3043" s="117" t="n"/>
      <c r="R3043" s="118" t="n"/>
      <c r="S3043" s="118" t="n"/>
      <c r="T3043" s="119" t="n"/>
      <c r="U3043" s="120" t="n"/>
      <c r="V3043" s="120" t="n"/>
      <c r="W3043" s="121" t="n"/>
      <c r="X3043" s="122" t="n"/>
      <c r="Y3043" s="122" t="n"/>
      <c r="Z3043" s="143" t="n"/>
      <c r="AA3043" s="140" t="n"/>
      <c r="AB3043" s="140" t="n"/>
      <c r="AC3043" s="144" t="n"/>
      <c r="AD3043" s="142" t="n"/>
      <c r="AE3043" s="142" t="n"/>
    </row>
    <row r="3044">
      <c r="B3044" s="85" t="inlineStr">
        <is>
          <t>S03R-R</t>
        </is>
      </c>
      <c r="C3044">
        <f>SUMIF(数量表!D:H,B3044,数量表!H:H)</f>
        <v/>
      </c>
      <c r="D3044" t="n">
        <v>27</v>
      </c>
      <c r="E3044" t="n">
        <v>105</v>
      </c>
      <c r="F3044" s="86" t="n">
        <v>982</v>
      </c>
      <c r="H3044" s="87" t="n">
        <v>1</v>
      </c>
      <c r="I3044" s="214">
        <f>C3044*H3044</f>
        <v/>
      </c>
      <c r="J3044" s="29" t="n"/>
      <c r="K3044" s="96" t="n"/>
      <c r="L3044" s="97" t="n"/>
      <c r="M3044" s="97" t="n"/>
      <c r="N3044" s="98" t="inlineStr">
        <is>
          <t>27×105</t>
        </is>
      </c>
      <c r="O3044" s="99">
        <f>F3044</f>
        <v/>
      </c>
      <c r="P3044" s="99">
        <f>SUM(I3044)</f>
        <v/>
      </c>
      <c r="Q3044" s="117" t="n"/>
      <c r="R3044" s="118" t="n"/>
      <c r="S3044" s="118" t="n"/>
      <c r="T3044" s="119" t="n"/>
      <c r="U3044" s="120" t="n"/>
      <c r="V3044" s="120" t="n"/>
      <c r="W3044" s="121" t="n"/>
      <c r="X3044" s="122" t="n"/>
      <c r="Y3044" s="122" t="n"/>
      <c r="Z3044" s="143" t="n"/>
      <c r="AA3044" s="140" t="n"/>
      <c r="AB3044" s="140" t="n"/>
      <c r="AC3044" s="144" t="n"/>
      <c r="AD3044" s="142" t="n"/>
      <c r="AE3044" s="142" t="n"/>
    </row>
    <row r="3045" ht="15" customHeight="1" thickBot="1">
      <c r="B3045" s="88" t="inlineStr">
        <is>
          <t>S03R-R</t>
        </is>
      </c>
      <c r="C3045" s="89">
        <f>SUMIF(数量表!D:H,B3045,数量表!H:H)</f>
        <v/>
      </c>
      <c r="D3045" s="89" t="n">
        <v>27</v>
      </c>
      <c r="E3045" s="89" t="n">
        <v>105</v>
      </c>
      <c r="F3045" s="90" t="n">
        <v>2548</v>
      </c>
      <c r="G3045" s="89" t="n"/>
      <c r="H3045" s="91" t="n">
        <v>1</v>
      </c>
      <c r="I3045" s="213">
        <f>C3045*H3045</f>
        <v/>
      </c>
      <c r="J3045" s="29" t="n"/>
      <c r="K3045" s="96" t="n"/>
      <c r="L3045" s="97" t="n"/>
      <c r="M3045" s="97" t="n"/>
      <c r="N3045" s="98" t="inlineStr">
        <is>
          <t>27×105</t>
        </is>
      </c>
      <c r="O3045" s="99">
        <f>F3045</f>
        <v/>
      </c>
      <c r="P3045" s="99">
        <f>SUM(I3045)</f>
        <v/>
      </c>
      <c r="Q3045" s="117" t="n"/>
      <c r="R3045" s="118" t="n"/>
      <c r="S3045" s="118" t="n"/>
      <c r="T3045" s="119" t="n"/>
      <c r="U3045" s="120" t="n"/>
      <c r="V3045" s="120" t="n"/>
      <c r="W3045" s="121" t="n"/>
      <c r="X3045" s="122" t="n"/>
      <c r="Y3045" s="122" t="n"/>
      <c r="Z3045" s="143" t="n"/>
      <c r="AA3045" s="140" t="n"/>
      <c r="AB3045" s="140" t="n"/>
      <c r="AC3045" s="144" t="n"/>
      <c r="AD3045" s="142" t="n"/>
      <c r="AE3045" s="142" t="n"/>
    </row>
    <row r="3046">
      <c r="B3046" s="79" t="inlineStr">
        <is>
          <t>SQ03-L</t>
        </is>
      </c>
      <c r="C3046" s="80">
        <f>SUMIF(数量表!D:H,B3046,数量表!H:H)</f>
        <v/>
      </c>
      <c r="D3046" s="80" t="n">
        <v>27</v>
      </c>
      <c r="E3046" s="80" t="n">
        <v>105</v>
      </c>
      <c r="F3046" s="81" t="n">
        <v>1136</v>
      </c>
      <c r="G3046" s="80" t="n"/>
      <c r="H3046" s="82" t="n">
        <v>1</v>
      </c>
      <c r="I3046" s="212">
        <f>C3046*H3046</f>
        <v/>
      </c>
      <c r="J3046" s="29" t="n"/>
      <c r="K3046" s="96" t="n"/>
      <c r="L3046" s="97" t="n"/>
      <c r="M3046" s="97" t="n"/>
      <c r="N3046" s="98" t="inlineStr">
        <is>
          <t>27×105</t>
        </is>
      </c>
      <c r="O3046" s="99">
        <f>F3046</f>
        <v/>
      </c>
      <c r="P3046" s="99">
        <f>SUM(I3046)</f>
        <v/>
      </c>
      <c r="Q3046" s="117" t="n"/>
      <c r="R3046" s="118" t="n"/>
      <c r="S3046" s="118" t="n"/>
      <c r="T3046" s="119" t="n"/>
      <c r="U3046" s="120" t="n"/>
      <c r="V3046" s="120" t="n"/>
      <c r="W3046" s="121" t="n"/>
      <c r="X3046" s="122" t="n"/>
      <c r="Y3046" s="122" t="n"/>
      <c r="Z3046" s="143" t="n"/>
      <c r="AA3046" s="140" t="n"/>
      <c r="AB3046" s="140" t="n"/>
      <c r="AC3046" s="144" t="n"/>
      <c r="AD3046" s="142" t="n"/>
      <c r="AE3046" s="142" t="n"/>
    </row>
    <row r="3047">
      <c r="B3047" s="85" t="inlineStr">
        <is>
          <t>SQ03-L</t>
        </is>
      </c>
      <c r="C3047">
        <f>SUMIF(数量表!D:H,B3047,数量表!H:H)</f>
        <v/>
      </c>
      <c r="D3047" t="n">
        <v>27</v>
      </c>
      <c r="E3047" t="n">
        <v>105</v>
      </c>
      <c r="F3047" s="86" t="n">
        <v>572.5</v>
      </c>
      <c r="H3047" s="87" t="n">
        <v>2</v>
      </c>
      <c r="I3047" s="214">
        <f>C3047*H3047</f>
        <v/>
      </c>
      <c r="J3047" s="29" t="n"/>
      <c r="K3047" s="96" t="n"/>
      <c r="L3047" s="97" t="n"/>
      <c r="M3047" s="97" t="n"/>
      <c r="N3047" s="98" t="inlineStr">
        <is>
          <t>27×105</t>
        </is>
      </c>
      <c r="O3047" s="99">
        <f>F3047</f>
        <v/>
      </c>
      <c r="P3047" s="99">
        <f>SUM(I3047)</f>
        <v/>
      </c>
      <c r="Q3047" s="117" t="n"/>
      <c r="R3047" s="118" t="n"/>
      <c r="S3047" s="118" t="n"/>
      <c r="T3047" s="119" t="n"/>
      <c r="U3047" s="120" t="n"/>
      <c r="V3047" s="120" t="n"/>
      <c r="W3047" s="121" t="n"/>
      <c r="X3047" s="122" t="n"/>
      <c r="Y3047" s="122" t="n"/>
      <c r="Z3047" s="143" t="n"/>
      <c r="AA3047" s="140" t="n"/>
      <c r="AB3047" s="140" t="n"/>
      <c r="AC3047" s="144" t="n"/>
      <c r="AD3047" s="142" t="n"/>
      <c r="AE3047" s="142" t="n"/>
    </row>
    <row r="3048">
      <c r="B3048" s="85" t="inlineStr">
        <is>
          <t>SQ03-L</t>
        </is>
      </c>
      <c r="C3048">
        <f>SUMIF(数量表!D:H,B3048,数量表!H:H)</f>
        <v/>
      </c>
      <c r="D3048" t="n">
        <v>27</v>
      </c>
      <c r="E3048" t="n">
        <v>105</v>
      </c>
      <c r="F3048" s="86" t="n">
        <v>376</v>
      </c>
      <c r="H3048" s="87" t="n">
        <v>2</v>
      </c>
      <c r="I3048" s="214">
        <f>C3048*H3048</f>
        <v/>
      </c>
      <c r="J3048" s="29" t="n"/>
      <c r="K3048" s="96" t="n"/>
      <c r="L3048" s="97" t="n"/>
      <c r="M3048" s="97" t="n"/>
      <c r="N3048" s="98" t="inlineStr">
        <is>
          <t>27×105</t>
        </is>
      </c>
      <c r="O3048" s="99">
        <f>F3048</f>
        <v/>
      </c>
      <c r="P3048" s="99">
        <f>SUM(I3048)</f>
        <v/>
      </c>
      <c r="Q3048" s="117" t="n"/>
      <c r="R3048" s="118" t="n"/>
      <c r="S3048" s="118" t="n"/>
      <c r="T3048" s="119" t="n"/>
      <c r="U3048" s="120" t="n"/>
      <c r="V3048" s="120" t="n"/>
      <c r="W3048" s="121" t="n"/>
      <c r="X3048" s="122" t="n"/>
      <c r="Y3048" s="122" t="n"/>
      <c r="Z3048" s="143" t="n"/>
      <c r="AA3048" s="140" t="n"/>
      <c r="AB3048" s="140" t="n"/>
      <c r="AC3048" s="144" t="n"/>
      <c r="AD3048" s="142" t="n"/>
      <c r="AE3048" s="142" t="n"/>
    </row>
    <row r="3049" ht="15" customHeight="1" thickBot="1">
      <c r="B3049" s="88" t="inlineStr">
        <is>
          <t>SQ03-L</t>
        </is>
      </c>
      <c r="C3049" s="89">
        <f>SUMIF(数量表!D:H,B3049,数量表!H:H)</f>
        <v/>
      </c>
      <c r="D3049" s="89" t="n">
        <v>27</v>
      </c>
      <c r="E3049" s="89" t="n">
        <v>105</v>
      </c>
      <c r="F3049" s="90" t="n">
        <v>982</v>
      </c>
      <c r="G3049" s="89" t="n"/>
      <c r="H3049" s="91" t="n">
        <v>1</v>
      </c>
      <c r="I3049" s="213">
        <f>C3049*H3049</f>
        <v/>
      </c>
      <c r="J3049" s="29" t="n"/>
      <c r="K3049" s="96" t="n"/>
      <c r="L3049" s="97" t="n"/>
      <c r="M3049" s="97" t="n"/>
      <c r="N3049" s="98" t="inlineStr">
        <is>
          <t>27×105</t>
        </is>
      </c>
      <c r="O3049" s="99">
        <f>F3049</f>
        <v/>
      </c>
      <c r="P3049" s="99">
        <f>SUM(I3049)</f>
        <v/>
      </c>
      <c r="Q3049" s="117" t="n"/>
      <c r="R3049" s="118" t="n"/>
      <c r="S3049" s="118" t="n"/>
      <c r="T3049" s="119" t="n"/>
      <c r="U3049" s="120" t="n"/>
      <c r="V3049" s="120" t="n"/>
      <c r="W3049" s="121" t="n"/>
      <c r="X3049" s="122" t="n"/>
      <c r="Y3049" s="122" t="n"/>
      <c r="Z3049" s="143" t="n"/>
      <c r="AA3049" s="140" t="n"/>
      <c r="AB3049" s="140" t="n"/>
      <c r="AC3049" s="144" t="n"/>
      <c r="AD3049" s="142" t="n"/>
      <c r="AE3049" s="142" t="n"/>
    </row>
    <row r="3050">
      <c r="B3050" s="79" t="inlineStr">
        <is>
          <t>SQ03L-L</t>
        </is>
      </c>
      <c r="C3050" s="80">
        <f>SUMIF(数量表!D:H,B3050,数量表!H:H)</f>
        <v/>
      </c>
      <c r="D3050" s="80" t="n">
        <v>27</v>
      </c>
      <c r="E3050" s="80" t="n">
        <v>105</v>
      </c>
      <c r="F3050" s="81" t="n">
        <v>1136</v>
      </c>
      <c r="G3050" s="80" t="n"/>
      <c r="H3050" s="82" t="n">
        <v>1</v>
      </c>
      <c r="I3050" s="212">
        <f>C3050*H3050</f>
        <v/>
      </c>
      <c r="J3050" s="29" t="n"/>
      <c r="K3050" s="96" t="n"/>
      <c r="L3050" s="97" t="n"/>
      <c r="M3050" s="97" t="n"/>
      <c r="N3050" s="98" t="inlineStr">
        <is>
          <t>27×105</t>
        </is>
      </c>
      <c r="O3050" s="99">
        <f>F3050</f>
        <v/>
      </c>
      <c r="P3050" s="99">
        <f>SUM(I3050)</f>
        <v/>
      </c>
      <c r="Q3050" s="117" t="n"/>
      <c r="R3050" s="118" t="n"/>
      <c r="S3050" s="118" t="n"/>
      <c r="T3050" s="119" t="n"/>
      <c r="U3050" s="120" t="n"/>
      <c r="V3050" s="120" t="n"/>
      <c r="W3050" s="121" t="n"/>
      <c r="X3050" s="122" t="n"/>
      <c r="Y3050" s="122" t="n"/>
      <c r="Z3050" s="143" t="n"/>
      <c r="AA3050" s="140" t="n"/>
      <c r="AB3050" s="140" t="n"/>
      <c r="AC3050" s="144" t="n"/>
      <c r="AD3050" s="142" t="n"/>
      <c r="AE3050" s="142" t="n"/>
    </row>
    <row r="3051">
      <c r="B3051" s="85" t="inlineStr">
        <is>
          <t>SQ03L-L</t>
        </is>
      </c>
      <c r="C3051">
        <f>SUMIF(数量表!D:H,B3051,数量表!H:H)</f>
        <v/>
      </c>
      <c r="D3051" t="n">
        <v>27</v>
      </c>
      <c r="E3051" t="n">
        <v>105</v>
      </c>
      <c r="F3051" s="86" t="n">
        <v>532.5</v>
      </c>
      <c r="H3051" s="87" t="n">
        <v>2</v>
      </c>
      <c r="I3051" s="214">
        <f>C3051*H3051</f>
        <v/>
      </c>
      <c r="J3051" s="29" t="n"/>
      <c r="K3051" s="96" t="n"/>
      <c r="L3051" s="97" t="n"/>
      <c r="M3051" s="97" t="n"/>
      <c r="N3051" s="98" t="inlineStr">
        <is>
          <t>27×105</t>
        </is>
      </c>
      <c r="O3051" s="99">
        <f>F3051</f>
        <v/>
      </c>
      <c r="P3051" s="99">
        <f>SUM(I3051)</f>
        <v/>
      </c>
      <c r="Q3051" s="117" t="n"/>
      <c r="R3051" s="118" t="n"/>
      <c r="S3051" s="118" t="n"/>
      <c r="T3051" s="119" t="n"/>
      <c r="U3051" s="120" t="n"/>
      <c r="V3051" s="120" t="n"/>
      <c r="W3051" s="121" t="n"/>
      <c r="X3051" s="122" t="n"/>
      <c r="Y3051" s="122" t="n"/>
      <c r="Z3051" s="143" t="n"/>
      <c r="AA3051" s="140" t="n"/>
      <c r="AB3051" s="140" t="n"/>
      <c r="AC3051" s="144" t="n"/>
      <c r="AD3051" s="142" t="n"/>
      <c r="AE3051" s="142" t="n"/>
    </row>
    <row r="3052">
      <c r="B3052" s="85" t="inlineStr">
        <is>
          <t>SQ03L-L</t>
        </is>
      </c>
      <c r="C3052">
        <f>SUMIF(数量表!D:H,B3052,数量表!H:H)</f>
        <v/>
      </c>
      <c r="D3052" t="n">
        <v>27</v>
      </c>
      <c r="E3052" t="n">
        <v>105</v>
      </c>
      <c r="F3052" s="86" t="n">
        <v>376</v>
      </c>
      <c r="H3052" s="87" t="n">
        <v>2</v>
      </c>
      <c r="I3052" s="214">
        <f>C3052*H3052</f>
        <v/>
      </c>
      <c r="J3052" s="29" t="n"/>
      <c r="K3052" s="96" t="n"/>
      <c r="L3052" s="97" t="n"/>
      <c r="M3052" s="97" t="n"/>
      <c r="N3052" s="98" t="inlineStr">
        <is>
          <t>27×105</t>
        </is>
      </c>
      <c r="O3052" s="99">
        <f>F3052</f>
        <v/>
      </c>
      <c r="P3052" s="99">
        <f>SUM(I3052)</f>
        <v/>
      </c>
      <c r="Q3052" s="117" t="n"/>
      <c r="R3052" s="118" t="n"/>
      <c r="S3052" s="118" t="n"/>
      <c r="T3052" s="119" t="n"/>
      <c r="U3052" s="120" t="n"/>
      <c r="V3052" s="120" t="n"/>
      <c r="W3052" s="121" t="n"/>
      <c r="X3052" s="122" t="n"/>
      <c r="Y3052" s="122" t="n"/>
      <c r="Z3052" s="143" t="n"/>
      <c r="AA3052" s="140" t="n"/>
      <c r="AB3052" s="140" t="n"/>
      <c r="AC3052" s="144" t="n"/>
      <c r="AD3052" s="142" t="n"/>
      <c r="AE3052" s="142" t="n"/>
    </row>
    <row r="3053">
      <c r="B3053" s="85" t="inlineStr">
        <is>
          <t>SQ03L-L</t>
        </is>
      </c>
      <c r="C3053">
        <f>SUMIF(数量表!D:H,B3053,数量表!H:H)</f>
        <v/>
      </c>
      <c r="D3053" t="n">
        <v>27</v>
      </c>
      <c r="E3053" t="n">
        <v>105</v>
      </c>
      <c r="F3053" s="86" t="n">
        <v>982</v>
      </c>
      <c r="H3053" s="87" t="n">
        <v>1</v>
      </c>
      <c r="I3053" s="214">
        <f>C3053*H3053</f>
        <v/>
      </c>
      <c r="J3053" s="29" t="n"/>
      <c r="K3053" s="96" t="n"/>
      <c r="L3053" s="97" t="n"/>
      <c r="M3053" s="97" t="n"/>
      <c r="N3053" s="98" t="inlineStr">
        <is>
          <t>27×105</t>
        </is>
      </c>
      <c r="O3053" s="99">
        <f>F3053</f>
        <v/>
      </c>
      <c r="P3053" s="99">
        <f>SUM(I3053)</f>
        <v/>
      </c>
      <c r="Q3053" s="117" t="n"/>
      <c r="R3053" s="118" t="n"/>
      <c r="S3053" s="118" t="n"/>
      <c r="T3053" s="119" t="n"/>
      <c r="U3053" s="120" t="n"/>
      <c r="V3053" s="120" t="n"/>
      <c r="W3053" s="121" t="n"/>
      <c r="X3053" s="122" t="n"/>
      <c r="Y3053" s="122" t="n"/>
      <c r="Z3053" s="143" t="n"/>
      <c r="AA3053" s="140" t="n"/>
      <c r="AB3053" s="140" t="n"/>
      <c r="AC3053" s="144" t="n"/>
      <c r="AD3053" s="142" t="n"/>
      <c r="AE3053" s="142" t="n"/>
    </row>
    <row r="3054" ht="15" customHeight="1" thickBot="1">
      <c r="B3054" s="88" t="inlineStr">
        <is>
          <t>SQ03L-L</t>
        </is>
      </c>
      <c r="C3054" s="89">
        <f>SUMIF(数量表!D:H,B3054,数量表!H:H)</f>
        <v/>
      </c>
      <c r="D3054" s="89" t="n">
        <v>27</v>
      </c>
      <c r="E3054" s="89" t="n">
        <v>105</v>
      </c>
      <c r="F3054" s="90" t="n">
        <v>2548</v>
      </c>
      <c r="G3054" s="89" t="n"/>
      <c r="H3054" s="91" t="n">
        <v>1</v>
      </c>
      <c r="I3054" s="213">
        <f>C3054*H3054</f>
        <v/>
      </c>
      <c r="J3054" s="29" t="n"/>
      <c r="K3054" s="96" t="n"/>
      <c r="L3054" s="97" t="n"/>
      <c r="M3054" s="97" t="n"/>
      <c r="N3054" s="98" t="inlineStr">
        <is>
          <t>27×105</t>
        </is>
      </c>
      <c r="O3054" s="99">
        <f>F3054</f>
        <v/>
      </c>
      <c r="P3054" s="99">
        <f>SUM(I3054)</f>
        <v/>
      </c>
      <c r="Q3054" s="117" t="n"/>
      <c r="R3054" s="118" t="n"/>
      <c r="S3054" s="118" t="n"/>
      <c r="T3054" s="119" t="n"/>
      <c r="U3054" s="120" t="n"/>
      <c r="V3054" s="120" t="n"/>
      <c r="W3054" s="121" t="n"/>
      <c r="X3054" s="122" t="n"/>
      <c r="Y3054" s="122" t="n"/>
      <c r="Z3054" s="143" t="n"/>
      <c r="AA3054" s="140" t="n"/>
      <c r="AB3054" s="140" t="n"/>
      <c r="AC3054" s="144" t="n"/>
      <c r="AD3054" s="142" t="n"/>
      <c r="AE3054" s="142" t="n"/>
    </row>
    <row r="3055" ht="15" customHeight="1">
      <c r="B3055" s="79" t="inlineStr">
        <is>
          <t>SQ03-R</t>
        </is>
      </c>
      <c r="C3055" s="80">
        <f>SUMIF(数量表!D:H,B3055,数量表!H:H)</f>
        <v/>
      </c>
      <c r="D3055" s="80" t="n">
        <v>27</v>
      </c>
      <c r="E3055" s="80" t="n">
        <v>105</v>
      </c>
      <c r="F3055" s="81" t="n">
        <v>1136</v>
      </c>
      <c r="G3055" s="80" t="n"/>
      <c r="H3055" s="82" t="n">
        <v>1</v>
      </c>
      <c r="I3055" s="212">
        <f>C3055*H3055</f>
        <v/>
      </c>
      <c r="J3055" s="29" t="n"/>
      <c r="K3055" s="96" t="n"/>
      <c r="L3055" s="97" t="n"/>
      <c r="M3055" s="97" t="n"/>
      <c r="N3055" s="98" t="inlineStr">
        <is>
          <t>27×105</t>
        </is>
      </c>
      <c r="O3055" s="99">
        <f>F3055</f>
        <v/>
      </c>
      <c r="P3055" s="99">
        <f>SUM(I3055)</f>
        <v/>
      </c>
      <c r="Q3055" s="117" t="n"/>
      <c r="R3055" s="118" t="n"/>
      <c r="S3055" s="118" t="n"/>
      <c r="T3055" s="119" t="n"/>
      <c r="U3055" s="120" t="n"/>
      <c r="V3055" s="120" t="n"/>
      <c r="W3055" s="121" t="n"/>
      <c r="X3055" s="122" t="n"/>
      <c r="Y3055" s="122" t="n"/>
      <c r="Z3055" s="143" t="n"/>
      <c r="AA3055" s="140" t="n"/>
      <c r="AB3055" s="140" t="n"/>
      <c r="AC3055" s="144" t="n"/>
      <c r="AD3055" s="142" t="n"/>
      <c r="AE3055" s="142" t="n"/>
    </row>
    <row r="3056" ht="15" customHeight="1">
      <c r="B3056" s="85" t="inlineStr">
        <is>
          <t>SQ03-R</t>
        </is>
      </c>
      <c r="C3056">
        <f>SUMIF(数量表!D:H,B3056,数量表!H:H)</f>
        <v/>
      </c>
      <c r="D3056" t="n">
        <v>27</v>
      </c>
      <c r="E3056" t="n">
        <v>105</v>
      </c>
      <c r="F3056" s="86" t="n">
        <v>572.5</v>
      </c>
      <c r="H3056" s="87" t="n">
        <v>2</v>
      </c>
      <c r="I3056" s="214">
        <f>C3056*H3056</f>
        <v/>
      </c>
      <c r="J3056" s="29" t="n"/>
      <c r="K3056" s="96" t="n"/>
      <c r="L3056" s="97" t="n"/>
      <c r="M3056" s="97" t="n"/>
      <c r="N3056" s="98" t="inlineStr">
        <is>
          <t>27×105</t>
        </is>
      </c>
      <c r="O3056" s="99">
        <f>F3056</f>
        <v/>
      </c>
      <c r="P3056" s="99">
        <f>SUM(I3056)</f>
        <v/>
      </c>
      <c r="Q3056" s="117" t="n"/>
      <c r="R3056" s="118" t="n"/>
      <c r="S3056" s="118" t="n"/>
      <c r="T3056" s="119" t="n"/>
      <c r="U3056" s="120" t="n"/>
      <c r="V3056" s="120" t="n"/>
      <c r="W3056" s="121" t="n"/>
      <c r="X3056" s="122" t="n"/>
      <c r="Y3056" s="122" t="n"/>
      <c r="Z3056" s="143" t="n"/>
      <c r="AA3056" s="140" t="n"/>
      <c r="AB3056" s="140" t="n"/>
      <c r="AC3056" s="144" t="n"/>
      <c r="AD3056" s="142" t="n"/>
      <c r="AE3056" s="142" t="n"/>
    </row>
    <row r="3057" ht="15" customHeight="1">
      <c r="B3057" s="85" t="inlineStr">
        <is>
          <t>SQ03-R</t>
        </is>
      </c>
      <c r="C3057">
        <f>SUMIF(数量表!D:H,B3057,数量表!H:H)</f>
        <v/>
      </c>
      <c r="D3057" t="n">
        <v>27</v>
      </c>
      <c r="E3057" t="n">
        <v>105</v>
      </c>
      <c r="F3057" s="86" t="n">
        <v>376</v>
      </c>
      <c r="H3057" s="87" t="n">
        <v>2</v>
      </c>
      <c r="I3057" s="214">
        <f>C3057*H3057</f>
        <v/>
      </c>
      <c r="J3057" s="29" t="n"/>
      <c r="K3057" s="96" t="n"/>
      <c r="L3057" s="97" t="n"/>
      <c r="M3057" s="97" t="n"/>
      <c r="N3057" s="98" t="inlineStr">
        <is>
          <t>27×105</t>
        </is>
      </c>
      <c r="O3057" s="99">
        <f>F3057</f>
        <v/>
      </c>
      <c r="P3057" s="99">
        <f>SUM(I3057)</f>
        <v/>
      </c>
      <c r="Q3057" s="117" t="n"/>
      <c r="R3057" s="118" t="n"/>
      <c r="S3057" s="118" t="n"/>
      <c r="T3057" s="119" t="n"/>
      <c r="U3057" s="120" t="n"/>
      <c r="V3057" s="120" t="n"/>
      <c r="W3057" s="121" t="n"/>
      <c r="X3057" s="122" t="n"/>
      <c r="Y3057" s="122" t="n"/>
      <c r="Z3057" s="143" t="n"/>
      <c r="AA3057" s="140" t="n"/>
      <c r="AB3057" s="140" t="n"/>
      <c r="AC3057" s="144" t="n"/>
      <c r="AD3057" s="142" t="n"/>
      <c r="AE3057" s="142" t="n"/>
    </row>
    <row r="3058" ht="15" customHeight="1" thickBot="1">
      <c r="B3058" s="88" t="inlineStr">
        <is>
          <t>SQ03-R</t>
        </is>
      </c>
      <c r="C3058" s="89">
        <f>SUMIF(数量表!D:H,B3058,数量表!H:H)</f>
        <v/>
      </c>
      <c r="D3058" s="89" t="n">
        <v>27</v>
      </c>
      <c r="E3058" s="89" t="n">
        <v>105</v>
      </c>
      <c r="F3058" s="90" t="n">
        <v>982</v>
      </c>
      <c r="G3058" s="89" t="n"/>
      <c r="H3058" s="91" t="n">
        <v>1</v>
      </c>
      <c r="I3058" s="213">
        <f>C3058*H3058</f>
        <v/>
      </c>
      <c r="J3058" s="29" t="n"/>
      <c r="K3058" s="96" t="n"/>
      <c r="L3058" s="97" t="n"/>
      <c r="M3058" s="97" t="n"/>
      <c r="N3058" s="98" t="inlineStr">
        <is>
          <t>27×105</t>
        </is>
      </c>
      <c r="O3058" s="99">
        <f>F3058</f>
        <v/>
      </c>
      <c r="P3058" s="99">
        <f>SUM(I3058)</f>
        <v/>
      </c>
      <c r="Q3058" s="117" t="n"/>
      <c r="R3058" s="118" t="n"/>
      <c r="S3058" s="118" t="n"/>
      <c r="T3058" s="119" t="n"/>
      <c r="U3058" s="120" t="n"/>
      <c r="V3058" s="120" t="n"/>
      <c r="W3058" s="121" t="n"/>
      <c r="X3058" s="122" t="n"/>
      <c r="Y3058" s="122" t="n"/>
      <c r="Z3058" s="143" t="n"/>
      <c r="AA3058" s="140" t="n"/>
      <c r="AB3058" s="140" t="n"/>
      <c r="AC3058" s="144" t="n"/>
      <c r="AD3058" s="142" t="n"/>
      <c r="AE3058" s="142" t="n"/>
    </row>
    <row r="3059" ht="15" customHeight="1">
      <c r="B3059" s="79" t="inlineStr">
        <is>
          <t>SQ03R-R</t>
        </is>
      </c>
      <c r="C3059" s="80">
        <f>SUMIF(数量表!D:H,B3059,数量表!H:H)</f>
        <v/>
      </c>
      <c r="D3059" s="80" t="n">
        <v>27</v>
      </c>
      <c r="E3059" s="80" t="n">
        <v>105</v>
      </c>
      <c r="F3059" s="81" t="n">
        <v>1136</v>
      </c>
      <c r="G3059" s="80" t="n"/>
      <c r="H3059" s="82" t="n">
        <v>1</v>
      </c>
      <c r="I3059" s="212">
        <f>C3059*H3059</f>
        <v/>
      </c>
      <c r="J3059" s="29" t="n"/>
      <c r="K3059" s="96" t="n"/>
      <c r="L3059" s="97" t="n"/>
      <c r="M3059" s="97" t="n"/>
      <c r="N3059" s="98" t="inlineStr">
        <is>
          <t>27×105</t>
        </is>
      </c>
      <c r="O3059" s="99">
        <f>F3059</f>
        <v/>
      </c>
      <c r="P3059" s="99">
        <f>SUM(I3059)</f>
        <v/>
      </c>
      <c r="Q3059" s="117" t="n"/>
      <c r="R3059" s="118" t="n"/>
      <c r="S3059" s="118" t="n"/>
      <c r="T3059" s="119" t="n"/>
      <c r="U3059" s="120" t="n"/>
      <c r="V3059" s="120" t="n"/>
      <c r="W3059" s="121" t="n"/>
      <c r="X3059" s="122" t="n"/>
      <c r="Y3059" s="122" t="n"/>
      <c r="Z3059" s="143" t="n"/>
      <c r="AA3059" s="140" t="n"/>
      <c r="AB3059" s="140" t="n"/>
      <c r="AC3059" s="144" t="n"/>
      <c r="AD3059" s="142" t="n"/>
      <c r="AE3059" s="142" t="n"/>
    </row>
    <row r="3060" ht="15" customHeight="1">
      <c r="B3060" s="85" t="inlineStr">
        <is>
          <t>SQ03R-R</t>
        </is>
      </c>
      <c r="C3060">
        <f>SUMIF(数量表!D:H,B3060,数量表!H:H)</f>
        <v/>
      </c>
      <c r="D3060" t="n">
        <v>27</v>
      </c>
      <c r="E3060" t="n">
        <v>105</v>
      </c>
      <c r="F3060" s="86" t="n">
        <v>532.5</v>
      </c>
      <c r="H3060" s="87" t="n">
        <v>2</v>
      </c>
      <c r="I3060" s="214">
        <f>C3060*H3060</f>
        <v/>
      </c>
      <c r="J3060" s="29" t="n"/>
      <c r="K3060" s="96" t="n"/>
      <c r="L3060" s="97" t="n"/>
      <c r="M3060" s="97" t="n"/>
      <c r="N3060" s="98" t="inlineStr">
        <is>
          <t>27×105</t>
        </is>
      </c>
      <c r="O3060" s="99">
        <f>F3060</f>
        <v/>
      </c>
      <c r="P3060" s="99">
        <f>SUM(I3060)</f>
        <v/>
      </c>
      <c r="Q3060" s="117" t="n"/>
      <c r="R3060" s="118" t="n"/>
      <c r="S3060" s="118" t="n"/>
      <c r="T3060" s="119" t="n"/>
      <c r="U3060" s="120" t="n"/>
      <c r="V3060" s="120" t="n"/>
      <c r="W3060" s="121" t="n"/>
      <c r="X3060" s="122" t="n"/>
      <c r="Y3060" s="122" t="n"/>
      <c r="Z3060" s="143" t="n"/>
      <c r="AA3060" s="140" t="n"/>
      <c r="AB3060" s="140" t="n"/>
      <c r="AC3060" s="144" t="n"/>
      <c r="AD3060" s="142" t="n"/>
      <c r="AE3060" s="142" t="n"/>
    </row>
    <row r="3061" ht="15" customHeight="1">
      <c r="B3061" s="85" t="inlineStr">
        <is>
          <t>SQ03R-R</t>
        </is>
      </c>
      <c r="C3061">
        <f>SUMIF(数量表!D:H,B3061,数量表!H:H)</f>
        <v/>
      </c>
      <c r="D3061" t="n">
        <v>27</v>
      </c>
      <c r="E3061" t="n">
        <v>105</v>
      </c>
      <c r="F3061" s="86" t="n">
        <v>376</v>
      </c>
      <c r="H3061" s="87" t="n">
        <v>2</v>
      </c>
      <c r="I3061" s="214">
        <f>C3061*H3061</f>
        <v/>
      </c>
      <c r="J3061" s="29" t="n"/>
      <c r="K3061" s="96" t="n"/>
      <c r="L3061" s="97" t="n"/>
      <c r="M3061" s="97" t="n"/>
      <c r="N3061" s="98" t="inlineStr">
        <is>
          <t>27×105</t>
        </is>
      </c>
      <c r="O3061" s="99">
        <f>F3061</f>
        <v/>
      </c>
      <c r="P3061" s="99">
        <f>SUM(I3061)</f>
        <v/>
      </c>
      <c r="Q3061" s="117" t="n"/>
      <c r="R3061" s="118" t="n"/>
      <c r="S3061" s="118" t="n"/>
      <c r="T3061" s="119" t="n"/>
      <c r="U3061" s="120" t="n"/>
      <c r="V3061" s="120" t="n"/>
      <c r="W3061" s="121" t="n"/>
      <c r="X3061" s="122" t="n"/>
      <c r="Y3061" s="122" t="n"/>
      <c r="Z3061" s="143" t="n"/>
      <c r="AA3061" s="140" t="n"/>
      <c r="AB3061" s="140" t="n"/>
      <c r="AC3061" s="144" t="n"/>
      <c r="AD3061" s="142" t="n"/>
      <c r="AE3061" s="142" t="n"/>
    </row>
    <row r="3062" ht="15" customHeight="1">
      <c r="B3062" s="85" t="inlineStr">
        <is>
          <t>SQ03R-R</t>
        </is>
      </c>
      <c r="C3062">
        <f>SUMIF(数量表!D:H,B3062,数量表!H:H)</f>
        <v/>
      </c>
      <c r="D3062" t="n">
        <v>27</v>
      </c>
      <c r="E3062" t="n">
        <v>105</v>
      </c>
      <c r="F3062" s="86" t="n">
        <v>982</v>
      </c>
      <c r="H3062" s="87" t="n">
        <v>1</v>
      </c>
      <c r="I3062" s="214">
        <f>C3062*H3062</f>
        <v/>
      </c>
      <c r="J3062" s="29" t="n"/>
      <c r="K3062" s="96" t="n"/>
      <c r="L3062" s="97" t="n"/>
      <c r="M3062" s="97" t="n"/>
      <c r="N3062" s="98" t="inlineStr">
        <is>
          <t>27×105</t>
        </is>
      </c>
      <c r="O3062" s="99">
        <f>F3062</f>
        <v/>
      </c>
      <c r="P3062" s="99">
        <f>SUM(I3062)</f>
        <v/>
      </c>
      <c r="Q3062" s="117" t="n"/>
      <c r="R3062" s="118" t="n"/>
      <c r="S3062" s="118" t="n"/>
      <c r="T3062" s="119" t="n"/>
      <c r="U3062" s="120" t="n"/>
      <c r="V3062" s="120" t="n"/>
      <c r="W3062" s="121" t="n"/>
      <c r="X3062" s="122" t="n"/>
      <c r="Y3062" s="122" t="n"/>
      <c r="Z3062" s="143" t="n"/>
      <c r="AA3062" s="140" t="n"/>
      <c r="AB3062" s="140" t="n"/>
      <c r="AC3062" s="144" t="n"/>
      <c r="AD3062" s="142" t="n"/>
      <c r="AE3062" s="142" t="n"/>
    </row>
    <row r="3063" ht="15" customHeight="1" thickBot="1">
      <c r="B3063" s="88" t="inlineStr">
        <is>
          <t>SQ03R-R</t>
        </is>
      </c>
      <c r="C3063" s="89">
        <f>SUMIF(数量表!D:H,B3063,数量表!H:H)</f>
        <v/>
      </c>
      <c r="D3063" s="89" t="n">
        <v>27</v>
      </c>
      <c r="E3063" s="89" t="n">
        <v>105</v>
      </c>
      <c r="F3063" s="90" t="n">
        <v>2548</v>
      </c>
      <c r="G3063" s="89" t="n"/>
      <c r="H3063" s="91" t="n">
        <v>1</v>
      </c>
      <c r="I3063" s="213">
        <f>C3063*H3063</f>
        <v/>
      </c>
      <c r="J3063" s="29" t="n"/>
      <c r="K3063" s="96" t="n"/>
      <c r="L3063" s="97" t="n"/>
      <c r="M3063" s="97" t="n"/>
      <c r="N3063" s="98" t="inlineStr">
        <is>
          <t>27×105</t>
        </is>
      </c>
      <c r="O3063" s="99">
        <f>F3063</f>
        <v/>
      </c>
      <c r="P3063" s="99">
        <f>SUM(I3063)</f>
        <v/>
      </c>
      <c r="Q3063" s="117" t="n"/>
      <c r="R3063" s="118" t="n"/>
      <c r="S3063" s="118" t="n"/>
      <c r="T3063" s="119" t="n"/>
      <c r="U3063" s="120" t="n"/>
      <c r="V3063" s="120" t="n"/>
      <c r="W3063" s="121" t="n"/>
      <c r="X3063" s="122" t="n"/>
      <c r="Y3063" s="122" t="n"/>
      <c r="Z3063" s="143" t="n"/>
      <c r="AA3063" s="140" t="n"/>
      <c r="AB3063" s="140" t="n"/>
      <c r="AC3063" s="144" t="n"/>
      <c r="AD3063" s="142" t="n"/>
      <c r="AE3063" s="142" t="n"/>
    </row>
    <row r="3064" ht="15" customHeight="1">
      <c r="B3064" s="79" t="inlineStr">
        <is>
          <t>22MS03</t>
        </is>
      </c>
      <c r="C3064" s="80">
        <f>SUMIF(数量表!D:H,B3064,数量表!H:H)</f>
        <v/>
      </c>
      <c r="D3064" s="80" t="n">
        <v>27</v>
      </c>
      <c r="E3064" s="80" t="n">
        <v>105</v>
      </c>
      <c r="F3064" s="81" t="n">
        <v>1011</v>
      </c>
      <c r="G3064" s="80" t="n"/>
      <c r="H3064" s="82" t="n">
        <v>1</v>
      </c>
      <c r="I3064" s="212">
        <f>C3064*H3064</f>
        <v/>
      </c>
      <c r="J3064" s="29" t="n"/>
      <c r="K3064" s="96" t="n"/>
      <c r="L3064" s="97" t="n"/>
      <c r="M3064" s="97" t="n"/>
      <c r="N3064" s="98" t="inlineStr">
        <is>
          <t>27×105</t>
        </is>
      </c>
      <c r="O3064" s="99">
        <f>F3064</f>
        <v/>
      </c>
      <c r="P3064" s="99">
        <f>SUM(I3064)</f>
        <v/>
      </c>
      <c r="Q3064" s="117" t="n"/>
      <c r="R3064" s="118" t="n"/>
      <c r="S3064" s="118" t="n"/>
      <c r="T3064" s="119" t="n"/>
      <c r="U3064" s="120" t="n"/>
      <c r="V3064" s="120" t="n"/>
      <c r="W3064" s="121" t="n"/>
      <c r="X3064" s="122" t="n"/>
      <c r="Y3064" s="122" t="n"/>
      <c r="Z3064" s="143" t="n"/>
      <c r="AA3064" s="140" t="n"/>
      <c r="AB3064" s="140" t="n"/>
      <c r="AC3064" s="144" t="n"/>
      <c r="AD3064" s="142" t="n"/>
      <c r="AE3064" s="142" t="n"/>
    </row>
    <row r="3065" ht="15" customHeight="1">
      <c r="B3065" s="85" t="inlineStr">
        <is>
          <t>22MS03</t>
        </is>
      </c>
      <c r="C3065">
        <f>SUMIF(数量表!D:H,B3065,数量表!H:H)</f>
        <v/>
      </c>
      <c r="D3065" t="n">
        <v>27</v>
      </c>
      <c r="E3065" t="n">
        <v>105</v>
      </c>
      <c r="F3065" s="86" t="n">
        <v>800</v>
      </c>
      <c r="H3065" s="87" t="n">
        <v>2</v>
      </c>
      <c r="I3065" s="214">
        <f>C3065*H3065</f>
        <v/>
      </c>
      <c r="J3065" s="29" t="n"/>
      <c r="K3065" s="96" t="n"/>
      <c r="L3065" s="97" t="n"/>
      <c r="M3065" s="97" t="n"/>
      <c r="N3065" s="98" t="inlineStr">
        <is>
          <t>27×105</t>
        </is>
      </c>
      <c r="O3065" s="99">
        <f>F3065</f>
        <v/>
      </c>
      <c r="P3065" s="99">
        <f>SUM(I3065)</f>
        <v/>
      </c>
      <c r="Q3065" s="117" t="n"/>
      <c r="R3065" s="118" t="n"/>
      <c r="S3065" s="118" t="n"/>
      <c r="T3065" s="119" t="n"/>
      <c r="U3065" s="120" t="n"/>
      <c r="V3065" s="120" t="n"/>
      <c r="W3065" s="121" t="n"/>
      <c r="X3065" s="122" t="n"/>
      <c r="Y3065" s="122" t="n"/>
      <c r="Z3065" s="143" t="n"/>
      <c r="AA3065" s="140" t="n"/>
      <c r="AB3065" s="140" t="n"/>
      <c r="AC3065" s="144" t="n"/>
      <c r="AD3065" s="142" t="n"/>
      <c r="AE3065" s="142" t="n"/>
    </row>
    <row r="3066" ht="15" customHeight="1">
      <c r="B3066" s="85" t="inlineStr">
        <is>
          <t>22MS03</t>
        </is>
      </c>
      <c r="C3066">
        <f>SUMIF(数量表!D:H,B3066,数量表!H:H)</f>
        <v/>
      </c>
      <c r="D3066" t="n">
        <v>27</v>
      </c>
      <c r="E3066" t="n">
        <v>105</v>
      </c>
      <c r="F3066" s="86" t="n">
        <v>376</v>
      </c>
      <c r="H3066" s="87" t="n">
        <v>2</v>
      </c>
      <c r="I3066" s="214">
        <f>C3066*H3066</f>
        <v/>
      </c>
      <c r="J3066" s="29" t="n"/>
      <c r="K3066" s="96" t="n"/>
      <c r="L3066" s="97" t="n"/>
      <c r="M3066" s="97" t="n"/>
      <c r="N3066" s="98" t="inlineStr">
        <is>
          <t>27×105</t>
        </is>
      </c>
      <c r="O3066" s="99">
        <f>F3066</f>
        <v/>
      </c>
      <c r="P3066" s="99">
        <f>SUM(I3066)</f>
        <v/>
      </c>
      <c r="Q3066" s="117" t="n"/>
      <c r="R3066" s="118" t="n"/>
      <c r="S3066" s="118" t="n"/>
      <c r="T3066" s="119" t="n"/>
      <c r="U3066" s="120" t="n"/>
      <c r="V3066" s="120" t="n"/>
      <c r="W3066" s="121" t="n"/>
      <c r="X3066" s="122" t="n"/>
      <c r="Y3066" s="122" t="n"/>
      <c r="Z3066" s="143" t="n"/>
      <c r="AA3066" s="140" t="n"/>
      <c r="AB3066" s="140" t="n"/>
      <c r="AC3066" s="144" t="n"/>
      <c r="AD3066" s="142" t="n"/>
      <c r="AE3066" s="142" t="n"/>
    </row>
    <row r="3067" ht="15" customHeight="1" thickBot="1">
      <c r="B3067" s="88" t="inlineStr">
        <is>
          <t>22MS03</t>
        </is>
      </c>
      <c r="C3067" s="89">
        <f>SUMIF(数量表!D:H,B3067,数量表!H:H)</f>
        <v/>
      </c>
      <c r="D3067" s="89" t="n">
        <v>27</v>
      </c>
      <c r="E3067" s="89" t="n">
        <v>105</v>
      </c>
      <c r="F3067" s="90" t="n">
        <v>982</v>
      </c>
      <c r="G3067" s="89" t="n"/>
      <c r="H3067" s="91" t="n">
        <v>1</v>
      </c>
      <c r="I3067" s="213">
        <f>C3067*H3067</f>
        <v/>
      </c>
      <c r="J3067" s="29" t="n"/>
      <c r="K3067" s="96" t="n"/>
      <c r="L3067" s="97" t="n"/>
      <c r="M3067" s="97" t="n"/>
      <c r="N3067" s="98" t="inlineStr">
        <is>
          <t>27×105</t>
        </is>
      </c>
      <c r="O3067" s="99">
        <f>F3067</f>
        <v/>
      </c>
      <c r="P3067" s="99">
        <f>SUM(I3067)</f>
        <v/>
      </c>
      <c r="Q3067" s="117" t="n"/>
      <c r="R3067" s="118" t="n"/>
      <c r="S3067" s="118" t="n"/>
      <c r="T3067" s="119" t="n"/>
      <c r="U3067" s="120" t="n"/>
      <c r="V3067" s="120" t="n"/>
      <c r="W3067" s="121" t="n"/>
      <c r="X3067" s="122" t="n"/>
      <c r="Y3067" s="122" t="n"/>
      <c r="Z3067" s="143" t="n"/>
      <c r="AA3067" s="140" t="n"/>
      <c r="AB3067" s="140" t="n"/>
      <c r="AC3067" s="144" t="n"/>
      <c r="AD3067" s="142" t="n"/>
      <c r="AE3067" s="142" t="n"/>
    </row>
    <row r="3068" ht="15" customHeight="1">
      <c r="B3068" s="79" t="inlineStr">
        <is>
          <t>22MS03L</t>
        </is>
      </c>
      <c r="C3068" s="80">
        <f>SUMIF(数量表!D:H,B3068,数量表!H:H)</f>
        <v/>
      </c>
      <c r="D3068" s="80" t="n">
        <v>27</v>
      </c>
      <c r="E3068" s="80" t="n">
        <v>105</v>
      </c>
      <c r="F3068" s="81" t="n">
        <v>1011</v>
      </c>
      <c r="G3068" s="80" t="n"/>
      <c r="H3068" s="82" t="n">
        <v>1</v>
      </c>
      <c r="I3068" s="212">
        <f>C3068*H3068</f>
        <v/>
      </c>
      <c r="J3068" s="29" t="n"/>
      <c r="K3068" s="96" t="n"/>
      <c r="L3068" s="97" t="n"/>
      <c r="M3068" s="97" t="n"/>
      <c r="N3068" s="98" t="inlineStr">
        <is>
          <t>27×105</t>
        </is>
      </c>
      <c r="O3068" s="99">
        <f>F3068</f>
        <v/>
      </c>
      <c r="P3068" s="99">
        <f>SUM(I3068)</f>
        <v/>
      </c>
      <c r="Q3068" s="117" t="n"/>
      <c r="R3068" s="118" t="n"/>
      <c r="S3068" s="118" t="n"/>
      <c r="T3068" s="119" t="n"/>
      <c r="U3068" s="120" t="n"/>
      <c r="V3068" s="120" t="n"/>
      <c r="W3068" s="121" t="n"/>
      <c r="X3068" s="122" t="n"/>
      <c r="Y3068" s="122" t="n"/>
      <c r="Z3068" s="143" t="n"/>
      <c r="AA3068" s="140" t="n"/>
      <c r="AB3068" s="140" t="n"/>
      <c r="AC3068" s="144" t="n"/>
      <c r="AD3068" s="142" t="n"/>
      <c r="AE3068" s="142" t="n"/>
    </row>
    <row r="3069" ht="15" customHeight="1">
      <c r="B3069" s="85" t="inlineStr">
        <is>
          <t>22MS03L</t>
        </is>
      </c>
      <c r="C3069">
        <f>SUMIF(数量表!D:H,B3069,数量表!H:H)</f>
        <v/>
      </c>
      <c r="D3069" t="n">
        <v>27</v>
      </c>
      <c r="E3069" t="n">
        <v>105</v>
      </c>
      <c r="F3069" s="86" t="n">
        <v>760</v>
      </c>
      <c r="H3069" s="87" t="n">
        <v>2</v>
      </c>
      <c r="I3069" s="214">
        <f>C3069*H3069</f>
        <v/>
      </c>
      <c r="J3069" s="29" t="n"/>
      <c r="K3069" s="96" t="n"/>
      <c r="L3069" s="97" t="n"/>
      <c r="M3069" s="97" t="n"/>
      <c r="N3069" s="98" t="inlineStr">
        <is>
          <t>27×105</t>
        </is>
      </c>
      <c r="O3069" s="99">
        <f>F3069</f>
        <v/>
      </c>
      <c r="P3069" s="99">
        <f>SUM(I3069)</f>
        <v/>
      </c>
      <c r="Q3069" s="117" t="n"/>
      <c r="R3069" s="118" t="n"/>
      <c r="S3069" s="118" t="n"/>
      <c r="T3069" s="119" t="n"/>
      <c r="U3069" s="120" t="n"/>
      <c r="V3069" s="120" t="n"/>
      <c r="W3069" s="121" t="n"/>
      <c r="X3069" s="122" t="n"/>
      <c r="Y3069" s="122" t="n"/>
      <c r="Z3069" s="143" t="n"/>
      <c r="AA3069" s="140" t="n"/>
      <c r="AB3069" s="140" t="n"/>
      <c r="AC3069" s="144" t="n"/>
      <c r="AD3069" s="142" t="n"/>
      <c r="AE3069" s="142" t="n"/>
    </row>
    <row r="3070" ht="15" customHeight="1">
      <c r="B3070" s="85" t="inlineStr">
        <is>
          <t>22MS03L</t>
        </is>
      </c>
      <c r="C3070">
        <f>SUMIF(数量表!D:H,B3070,数量表!H:H)</f>
        <v/>
      </c>
      <c r="D3070" t="n">
        <v>27</v>
      </c>
      <c r="E3070" t="n">
        <v>105</v>
      </c>
      <c r="F3070" s="86" t="n">
        <v>376</v>
      </c>
      <c r="H3070" s="87" t="n">
        <v>2</v>
      </c>
      <c r="I3070" s="214">
        <f>C3070*H3070</f>
        <v/>
      </c>
      <c r="J3070" s="29" t="n"/>
      <c r="K3070" s="96" t="n"/>
      <c r="L3070" s="97" t="n"/>
      <c r="M3070" s="97" t="n"/>
      <c r="N3070" s="98" t="inlineStr">
        <is>
          <t>27×105</t>
        </is>
      </c>
      <c r="O3070" s="99">
        <f>F3070</f>
        <v/>
      </c>
      <c r="P3070" s="99">
        <f>SUM(I3070)</f>
        <v/>
      </c>
      <c r="Q3070" s="117" t="n"/>
      <c r="R3070" s="118" t="n"/>
      <c r="S3070" s="118" t="n"/>
      <c r="T3070" s="119" t="n"/>
      <c r="U3070" s="120" t="n"/>
      <c r="V3070" s="120" t="n"/>
      <c r="W3070" s="121" t="n"/>
      <c r="X3070" s="122" t="n"/>
      <c r="Y3070" s="122" t="n"/>
      <c r="Z3070" s="143" t="n"/>
      <c r="AA3070" s="140" t="n"/>
      <c r="AB3070" s="140" t="n"/>
      <c r="AC3070" s="144" t="n"/>
      <c r="AD3070" s="142" t="n"/>
      <c r="AE3070" s="142" t="n"/>
    </row>
    <row r="3071" ht="15" customHeight="1">
      <c r="B3071" s="85" t="inlineStr">
        <is>
          <t>22MS03L</t>
        </is>
      </c>
      <c r="C3071">
        <f>SUMIF(数量表!D:H,B3071,数量表!H:H)</f>
        <v/>
      </c>
      <c r="D3071" t="n">
        <v>27</v>
      </c>
      <c r="E3071" t="n">
        <v>105</v>
      </c>
      <c r="F3071" s="86" t="n">
        <v>982</v>
      </c>
      <c r="H3071" s="87" t="n">
        <v>1</v>
      </c>
      <c r="I3071" s="214">
        <f>C3071*H3071</f>
        <v/>
      </c>
      <c r="J3071" s="29" t="n"/>
      <c r="K3071" s="96" t="n"/>
      <c r="L3071" s="97" t="n"/>
      <c r="M3071" s="97" t="n"/>
      <c r="N3071" s="98" t="inlineStr">
        <is>
          <t>27×105</t>
        </is>
      </c>
      <c r="O3071" s="99">
        <f>F3071</f>
        <v/>
      </c>
      <c r="P3071" s="99">
        <f>SUM(I3071)</f>
        <v/>
      </c>
      <c r="Q3071" s="117" t="n"/>
      <c r="R3071" s="118" t="n"/>
      <c r="S3071" s="118" t="n"/>
      <c r="T3071" s="119" t="n"/>
      <c r="U3071" s="120" t="n"/>
      <c r="V3071" s="120" t="n"/>
      <c r="W3071" s="121" t="n"/>
      <c r="X3071" s="122" t="n"/>
      <c r="Y3071" s="122" t="n"/>
      <c r="Z3071" s="143" t="n"/>
      <c r="AA3071" s="140" t="n"/>
      <c r="AB3071" s="140" t="n"/>
      <c r="AC3071" s="144" t="n"/>
      <c r="AD3071" s="142" t="n"/>
      <c r="AE3071" s="142" t="n"/>
    </row>
    <row r="3072" ht="15" customHeight="1" thickBot="1">
      <c r="B3072" s="88" t="inlineStr">
        <is>
          <t>22MS03L</t>
        </is>
      </c>
      <c r="C3072" s="89">
        <f>SUMIF(数量表!D:H,B3072,数量表!H:H)</f>
        <v/>
      </c>
      <c r="D3072" s="89" t="n">
        <v>27</v>
      </c>
      <c r="E3072" s="89" t="n">
        <v>105</v>
      </c>
      <c r="F3072" s="90" t="n">
        <v>2423</v>
      </c>
      <c r="G3072" s="89" t="n"/>
      <c r="H3072" s="91" t="n">
        <v>1</v>
      </c>
      <c r="I3072" s="213">
        <f>C3072*H3072</f>
        <v/>
      </c>
      <c r="J3072" s="29" t="n"/>
      <c r="K3072" s="96" t="n"/>
      <c r="L3072" s="97" t="n"/>
      <c r="M3072" s="97" t="n"/>
      <c r="N3072" s="98" t="inlineStr">
        <is>
          <t>27×105</t>
        </is>
      </c>
      <c r="O3072" s="99">
        <f>F3072</f>
        <v/>
      </c>
      <c r="P3072" s="99">
        <f>SUM(I3072)</f>
        <v/>
      </c>
      <c r="Q3072" s="117" t="n"/>
      <c r="R3072" s="118" t="n"/>
      <c r="S3072" s="118" t="n"/>
      <c r="T3072" s="119" t="n"/>
      <c r="U3072" s="120" t="n"/>
      <c r="V3072" s="120" t="n"/>
      <c r="W3072" s="121" t="n"/>
      <c r="X3072" s="122" t="n"/>
      <c r="Y3072" s="122" t="n"/>
      <c r="Z3072" s="143" t="n"/>
      <c r="AA3072" s="140" t="n"/>
      <c r="AB3072" s="140" t="n"/>
      <c r="AC3072" s="144" t="n"/>
      <c r="AD3072" s="142" t="n"/>
      <c r="AE3072" s="142" t="n"/>
    </row>
    <row r="3073" ht="15" customHeight="1">
      <c r="B3073" s="79" t="inlineStr">
        <is>
          <t>22MS03-L</t>
        </is>
      </c>
      <c r="C3073" s="80">
        <f>SUMIF(数量表!D:H,B3073,数量表!H:H)</f>
        <v/>
      </c>
      <c r="D3073" s="80" t="n">
        <v>27</v>
      </c>
      <c r="E3073" s="80" t="n">
        <v>105</v>
      </c>
      <c r="F3073" s="81" t="n">
        <v>1011</v>
      </c>
      <c r="G3073" s="80" t="n"/>
      <c r="H3073" s="82" t="n">
        <v>1</v>
      </c>
      <c r="I3073" s="212">
        <f>C3073*H3073</f>
        <v/>
      </c>
      <c r="J3073" s="29" t="n"/>
      <c r="K3073" s="96" t="n"/>
      <c r="L3073" s="97" t="n"/>
      <c r="M3073" s="97" t="n"/>
      <c r="N3073" s="98" t="inlineStr">
        <is>
          <t>27×105</t>
        </is>
      </c>
      <c r="O3073" s="99">
        <f>F3073</f>
        <v/>
      </c>
      <c r="P3073" s="99">
        <f>SUM(I3073)</f>
        <v/>
      </c>
      <c r="Q3073" s="117" t="n"/>
      <c r="R3073" s="118" t="n"/>
      <c r="S3073" s="118" t="n"/>
      <c r="T3073" s="119" t="n"/>
      <c r="U3073" s="120" t="n"/>
      <c r="V3073" s="120" t="n"/>
      <c r="W3073" s="121" t="n"/>
      <c r="X3073" s="122" t="n"/>
      <c r="Y3073" s="122" t="n"/>
      <c r="Z3073" s="143" t="n"/>
      <c r="AA3073" s="140" t="n"/>
      <c r="AB3073" s="140" t="n"/>
      <c r="AC3073" s="144" t="n"/>
      <c r="AD3073" s="142" t="n"/>
      <c r="AE3073" s="142" t="n"/>
    </row>
    <row r="3074" ht="15" customHeight="1">
      <c r="B3074" s="85" t="inlineStr">
        <is>
          <t>22MS03-L</t>
        </is>
      </c>
      <c r="C3074">
        <f>SUMIF(数量表!D:H,B3074,数量表!H:H)</f>
        <v/>
      </c>
      <c r="D3074" t="n">
        <v>27</v>
      </c>
      <c r="E3074" t="n">
        <v>105</v>
      </c>
      <c r="F3074" s="86" t="n">
        <v>800</v>
      </c>
      <c r="H3074" s="87" t="n">
        <v>2</v>
      </c>
      <c r="I3074" s="214">
        <f>C3074*H3074</f>
        <v/>
      </c>
      <c r="J3074" s="29" t="n"/>
      <c r="K3074" s="96" t="n"/>
      <c r="L3074" s="97" t="n"/>
      <c r="M3074" s="97" t="n"/>
      <c r="N3074" s="98" t="inlineStr">
        <is>
          <t>27×105</t>
        </is>
      </c>
      <c r="O3074" s="99">
        <f>F3074</f>
        <v/>
      </c>
      <c r="P3074" s="99">
        <f>SUM(I3074)</f>
        <v/>
      </c>
      <c r="Q3074" s="117" t="n"/>
      <c r="R3074" s="118" t="n"/>
      <c r="S3074" s="118" t="n"/>
      <c r="T3074" s="119" t="n"/>
      <c r="U3074" s="120" t="n"/>
      <c r="V3074" s="120" t="n"/>
      <c r="W3074" s="121" t="n"/>
      <c r="X3074" s="122" t="n"/>
      <c r="Y3074" s="122" t="n"/>
      <c r="Z3074" s="143" t="n"/>
      <c r="AA3074" s="140" t="n"/>
      <c r="AB3074" s="140" t="n"/>
      <c r="AC3074" s="144" t="n"/>
      <c r="AD3074" s="142" t="n"/>
      <c r="AE3074" s="142" t="n"/>
    </row>
    <row r="3075" ht="15" customHeight="1">
      <c r="B3075" s="85" t="inlineStr">
        <is>
          <t>22MS03-L</t>
        </is>
      </c>
      <c r="C3075">
        <f>SUMIF(数量表!D:H,B3075,数量表!H:H)</f>
        <v/>
      </c>
      <c r="D3075" t="n">
        <v>27</v>
      </c>
      <c r="E3075" t="n">
        <v>105</v>
      </c>
      <c r="F3075" s="86" t="n">
        <v>376</v>
      </c>
      <c r="H3075" s="87" t="n">
        <v>2</v>
      </c>
      <c r="I3075" s="214">
        <f>C3075*H3075</f>
        <v/>
      </c>
      <c r="J3075" s="29" t="n"/>
      <c r="K3075" s="96" t="n"/>
      <c r="L3075" s="97" t="n"/>
      <c r="M3075" s="97" t="n"/>
      <c r="N3075" s="98" t="inlineStr">
        <is>
          <t>27×105</t>
        </is>
      </c>
      <c r="O3075" s="99">
        <f>F3075</f>
        <v/>
      </c>
      <c r="P3075" s="99">
        <f>SUM(I3075)</f>
        <v/>
      </c>
      <c r="Q3075" s="117" t="n"/>
      <c r="R3075" s="118" t="n"/>
      <c r="S3075" s="118" t="n"/>
      <c r="T3075" s="119" t="n"/>
      <c r="U3075" s="120" t="n"/>
      <c r="V3075" s="120" t="n"/>
      <c r="W3075" s="121" t="n"/>
      <c r="X3075" s="122" t="n"/>
      <c r="Y3075" s="122" t="n"/>
      <c r="Z3075" s="143" t="n"/>
      <c r="AA3075" s="140" t="n"/>
      <c r="AB3075" s="140" t="n"/>
      <c r="AC3075" s="144" t="n"/>
      <c r="AD3075" s="142" t="n"/>
      <c r="AE3075" s="142" t="n"/>
    </row>
    <row r="3076" ht="15" customHeight="1" thickBot="1">
      <c r="B3076" s="88" t="inlineStr">
        <is>
          <t>22MS03-L</t>
        </is>
      </c>
      <c r="C3076" s="89">
        <f>SUMIF(数量表!D:H,B3076,数量表!H:H)</f>
        <v/>
      </c>
      <c r="D3076" s="89" t="n">
        <v>27</v>
      </c>
      <c r="E3076" s="89" t="n">
        <v>105</v>
      </c>
      <c r="F3076" s="90" t="n">
        <v>982</v>
      </c>
      <c r="G3076" s="89" t="n"/>
      <c r="H3076" s="91" t="n">
        <v>1</v>
      </c>
      <c r="I3076" s="213">
        <f>C3076*H3076</f>
        <v/>
      </c>
      <c r="J3076" s="29" t="n"/>
      <c r="K3076" s="96" t="n"/>
      <c r="L3076" s="97" t="n"/>
      <c r="M3076" s="97" t="n"/>
      <c r="N3076" s="98" t="inlineStr">
        <is>
          <t>27×105</t>
        </is>
      </c>
      <c r="O3076" s="99">
        <f>F3076</f>
        <v/>
      </c>
      <c r="P3076" s="99">
        <f>SUM(I3076)</f>
        <v/>
      </c>
      <c r="Q3076" s="117" t="n"/>
      <c r="R3076" s="118" t="n"/>
      <c r="S3076" s="118" t="n"/>
      <c r="T3076" s="119" t="n"/>
      <c r="U3076" s="120" t="n"/>
      <c r="V3076" s="120" t="n"/>
      <c r="W3076" s="121" t="n"/>
      <c r="X3076" s="122" t="n"/>
      <c r="Y3076" s="122" t="n"/>
      <c r="Z3076" s="143" t="n"/>
      <c r="AA3076" s="140" t="n"/>
      <c r="AB3076" s="140" t="n"/>
      <c r="AC3076" s="144" t="n"/>
      <c r="AD3076" s="142" t="n"/>
      <c r="AE3076" s="142" t="n"/>
    </row>
    <row r="3077" ht="15" customHeight="1">
      <c r="B3077" s="79" t="inlineStr">
        <is>
          <t>22MS03L-L</t>
        </is>
      </c>
      <c r="C3077" s="80">
        <f>SUMIF(数量表!D:H,B3077,数量表!H:H)</f>
        <v/>
      </c>
      <c r="D3077" s="80" t="n">
        <v>27</v>
      </c>
      <c r="E3077" s="80" t="n">
        <v>105</v>
      </c>
      <c r="F3077" s="81" t="n">
        <v>1011</v>
      </c>
      <c r="G3077" s="80" t="n"/>
      <c r="H3077" s="82" t="n">
        <v>1</v>
      </c>
      <c r="I3077" s="212">
        <f>C3077*H3077</f>
        <v/>
      </c>
      <c r="J3077" s="29" t="n"/>
      <c r="K3077" s="96" t="n"/>
      <c r="L3077" s="97" t="n"/>
      <c r="M3077" s="97" t="n"/>
      <c r="N3077" s="98" t="inlineStr">
        <is>
          <t>27×105</t>
        </is>
      </c>
      <c r="O3077" s="99">
        <f>F3077</f>
        <v/>
      </c>
      <c r="P3077" s="99">
        <f>SUM(I3077)</f>
        <v/>
      </c>
      <c r="Q3077" s="117" t="n"/>
      <c r="R3077" s="118" t="n"/>
      <c r="S3077" s="118" t="n"/>
      <c r="T3077" s="119" t="n"/>
      <c r="U3077" s="120" t="n"/>
      <c r="V3077" s="120" t="n"/>
      <c r="W3077" s="121" t="n"/>
      <c r="X3077" s="122" t="n"/>
      <c r="Y3077" s="122" t="n"/>
      <c r="Z3077" s="143" t="n"/>
      <c r="AA3077" s="140" t="n"/>
      <c r="AB3077" s="140" t="n"/>
      <c r="AC3077" s="144" t="n"/>
      <c r="AD3077" s="142" t="n"/>
      <c r="AE3077" s="142" t="n"/>
    </row>
    <row r="3078" ht="15" customHeight="1">
      <c r="B3078" s="85" t="inlineStr">
        <is>
          <t>22MS03L-L</t>
        </is>
      </c>
      <c r="C3078">
        <f>SUMIF(数量表!D:H,B3078,数量表!H:H)</f>
        <v/>
      </c>
      <c r="D3078" t="n">
        <v>27</v>
      </c>
      <c r="E3078" t="n">
        <v>105</v>
      </c>
      <c r="F3078" s="86" t="n">
        <v>760</v>
      </c>
      <c r="H3078" s="87" t="n">
        <v>2</v>
      </c>
      <c r="I3078" s="214">
        <f>C3078*H3078</f>
        <v/>
      </c>
      <c r="J3078" s="29" t="n"/>
      <c r="K3078" s="96" t="n"/>
      <c r="L3078" s="97" t="n"/>
      <c r="M3078" s="97" t="n"/>
      <c r="N3078" s="98" t="inlineStr">
        <is>
          <t>27×105</t>
        </is>
      </c>
      <c r="O3078" s="99">
        <f>F3078</f>
        <v/>
      </c>
      <c r="P3078" s="99">
        <f>SUM(I3078)</f>
        <v/>
      </c>
      <c r="Q3078" s="117" t="n"/>
      <c r="R3078" s="118" t="n"/>
      <c r="S3078" s="118" t="n"/>
      <c r="T3078" s="119" t="n"/>
      <c r="U3078" s="120" t="n"/>
      <c r="V3078" s="120" t="n"/>
      <c r="W3078" s="121" t="n"/>
      <c r="X3078" s="122" t="n"/>
      <c r="Y3078" s="122" t="n"/>
      <c r="Z3078" s="143" t="n"/>
      <c r="AA3078" s="140" t="n"/>
      <c r="AB3078" s="140" t="n"/>
      <c r="AC3078" s="144" t="n"/>
      <c r="AD3078" s="142" t="n"/>
      <c r="AE3078" s="142" t="n"/>
    </row>
    <row r="3079" ht="15" customHeight="1">
      <c r="B3079" s="85" t="inlineStr">
        <is>
          <t>22MS03L-L</t>
        </is>
      </c>
      <c r="C3079">
        <f>SUMIF(数量表!D:H,B3079,数量表!H:H)</f>
        <v/>
      </c>
      <c r="D3079" t="n">
        <v>27</v>
      </c>
      <c r="E3079" t="n">
        <v>105</v>
      </c>
      <c r="F3079" s="86" t="n">
        <v>376</v>
      </c>
      <c r="H3079" s="87" t="n">
        <v>2</v>
      </c>
      <c r="I3079" s="214">
        <f>C3079*H3079</f>
        <v/>
      </c>
      <c r="J3079" s="29" t="n"/>
      <c r="K3079" s="96" t="n"/>
      <c r="L3079" s="97" t="n"/>
      <c r="M3079" s="97" t="n"/>
      <c r="N3079" s="98" t="inlineStr">
        <is>
          <t>27×105</t>
        </is>
      </c>
      <c r="O3079" s="99">
        <f>F3079</f>
        <v/>
      </c>
      <c r="P3079" s="99">
        <f>SUM(I3079)</f>
        <v/>
      </c>
      <c r="Q3079" s="117" t="n"/>
      <c r="R3079" s="118" t="n"/>
      <c r="S3079" s="118" t="n"/>
      <c r="T3079" s="119" t="n"/>
      <c r="U3079" s="120" t="n"/>
      <c r="V3079" s="120" t="n"/>
      <c r="W3079" s="121" t="n"/>
      <c r="X3079" s="122" t="n"/>
      <c r="Y3079" s="122" t="n"/>
      <c r="Z3079" s="143" t="n"/>
      <c r="AA3079" s="140" t="n"/>
      <c r="AB3079" s="140" t="n"/>
      <c r="AC3079" s="144" t="n"/>
      <c r="AD3079" s="142" t="n"/>
      <c r="AE3079" s="142" t="n"/>
    </row>
    <row r="3080" ht="15" customHeight="1">
      <c r="B3080" s="85" t="inlineStr">
        <is>
          <t>22MS03L-L</t>
        </is>
      </c>
      <c r="C3080">
        <f>SUMIF(数量表!D:H,B3080,数量表!H:H)</f>
        <v/>
      </c>
      <c r="D3080" t="n">
        <v>27</v>
      </c>
      <c r="E3080" t="n">
        <v>105</v>
      </c>
      <c r="F3080" s="86" t="n">
        <v>982</v>
      </c>
      <c r="H3080" s="87" t="n">
        <v>1</v>
      </c>
      <c r="I3080" s="214">
        <f>C3080*H3080</f>
        <v/>
      </c>
      <c r="J3080" s="29" t="n"/>
      <c r="K3080" s="96" t="n"/>
      <c r="L3080" s="97" t="n"/>
      <c r="M3080" s="97" t="n"/>
      <c r="N3080" s="98" t="inlineStr">
        <is>
          <t>27×105</t>
        </is>
      </c>
      <c r="O3080" s="99">
        <f>F3080</f>
        <v/>
      </c>
      <c r="P3080" s="99">
        <f>SUM(I3080)</f>
        <v/>
      </c>
      <c r="Q3080" s="117" t="n"/>
      <c r="R3080" s="118" t="n"/>
      <c r="S3080" s="118" t="n"/>
      <c r="T3080" s="119" t="n"/>
      <c r="U3080" s="120" t="n"/>
      <c r="V3080" s="120" t="n"/>
      <c r="W3080" s="121" t="n"/>
      <c r="X3080" s="122" t="n"/>
      <c r="Y3080" s="122" t="n"/>
      <c r="Z3080" s="143" t="n"/>
      <c r="AA3080" s="140" t="n"/>
      <c r="AB3080" s="140" t="n"/>
      <c r="AC3080" s="144" t="n"/>
      <c r="AD3080" s="142" t="n"/>
      <c r="AE3080" s="142" t="n"/>
    </row>
    <row r="3081" ht="15" customHeight="1" thickBot="1">
      <c r="B3081" s="88" t="inlineStr">
        <is>
          <t>22MS03L-L</t>
        </is>
      </c>
      <c r="C3081" s="89">
        <f>SUMIF(数量表!D:H,B3081,数量表!H:H)</f>
        <v/>
      </c>
      <c r="D3081" s="89" t="n">
        <v>27</v>
      </c>
      <c r="E3081" s="89" t="n">
        <v>105</v>
      </c>
      <c r="F3081" s="90" t="n">
        <v>2423</v>
      </c>
      <c r="G3081" s="89" t="n"/>
      <c r="H3081" s="91" t="n">
        <v>1</v>
      </c>
      <c r="I3081" s="213">
        <f>C3081*H3081</f>
        <v/>
      </c>
      <c r="J3081" s="29" t="n"/>
      <c r="K3081" s="96" t="n"/>
      <c r="L3081" s="97" t="n"/>
      <c r="M3081" s="97" t="n"/>
      <c r="N3081" s="98" t="inlineStr">
        <is>
          <t>27×105</t>
        </is>
      </c>
      <c r="O3081" s="99">
        <f>F3081</f>
        <v/>
      </c>
      <c r="P3081" s="99">
        <f>SUM(I3081)</f>
        <v/>
      </c>
      <c r="Q3081" s="117" t="n"/>
      <c r="R3081" s="118" t="n"/>
      <c r="S3081" s="118" t="n"/>
      <c r="T3081" s="119" t="n"/>
      <c r="U3081" s="120" t="n"/>
      <c r="V3081" s="120" t="n"/>
      <c r="W3081" s="121" t="n"/>
      <c r="X3081" s="122" t="n"/>
      <c r="Y3081" s="122" t="n"/>
      <c r="Z3081" s="143" t="n"/>
      <c r="AA3081" s="140" t="n"/>
      <c r="AB3081" s="140" t="n"/>
      <c r="AC3081" s="144" t="n"/>
      <c r="AD3081" s="142" t="n"/>
      <c r="AE3081" s="142" t="n"/>
    </row>
    <row r="3082" ht="15" customHeight="1">
      <c r="B3082" s="79" t="inlineStr">
        <is>
          <t>22MS03R</t>
        </is>
      </c>
      <c r="C3082" s="80">
        <f>SUMIF(数量表!D:H,B3082,数量表!H:H)</f>
        <v/>
      </c>
      <c r="D3082" s="80" t="n">
        <v>27</v>
      </c>
      <c r="E3082" s="80" t="n">
        <v>105</v>
      </c>
      <c r="F3082" s="81" t="n">
        <v>1011</v>
      </c>
      <c r="G3082" s="80" t="n"/>
      <c r="H3082" s="82" t="n">
        <v>1</v>
      </c>
      <c r="I3082" s="212">
        <f>C3082*H3082</f>
        <v/>
      </c>
      <c r="J3082" s="29" t="n"/>
      <c r="K3082" s="96" t="n"/>
      <c r="L3082" s="97" t="n"/>
      <c r="M3082" s="97" t="n"/>
      <c r="N3082" s="98" t="inlineStr">
        <is>
          <t>27×105</t>
        </is>
      </c>
      <c r="O3082" s="99">
        <f>F3082</f>
        <v/>
      </c>
      <c r="P3082" s="99">
        <f>SUM(I3082)</f>
        <v/>
      </c>
      <c r="Q3082" s="117" t="n"/>
      <c r="R3082" s="118" t="n"/>
      <c r="S3082" s="118" t="n"/>
      <c r="T3082" s="119" t="n"/>
      <c r="U3082" s="120" t="n"/>
      <c r="V3082" s="120" t="n"/>
      <c r="W3082" s="121" t="n"/>
      <c r="X3082" s="122" t="n"/>
      <c r="Y3082" s="122" t="n"/>
      <c r="Z3082" s="143" t="n"/>
      <c r="AA3082" s="140" t="n"/>
      <c r="AB3082" s="140" t="n"/>
      <c r="AC3082" s="144" t="n"/>
      <c r="AD3082" s="142" t="n"/>
      <c r="AE3082" s="142" t="n"/>
    </row>
    <row r="3083" ht="15" customHeight="1">
      <c r="B3083" s="85" t="inlineStr">
        <is>
          <t>22MS03R</t>
        </is>
      </c>
      <c r="C3083">
        <f>SUMIF(数量表!D:H,B3083,数量表!H:H)</f>
        <v/>
      </c>
      <c r="D3083" t="n">
        <v>27</v>
      </c>
      <c r="E3083" t="n">
        <v>105</v>
      </c>
      <c r="F3083" s="86" t="n">
        <v>760</v>
      </c>
      <c r="H3083" s="87" t="n">
        <v>2</v>
      </c>
      <c r="I3083" s="214">
        <f>C3083*H3083</f>
        <v/>
      </c>
      <c r="J3083" s="29" t="n"/>
      <c r="K3083" s="96" t="n"/>
      <c r="L3083" s="97" t="n"/>
      <c r="M3083" s="97" t="n"/>
      <c r="N3083" s="98" t="inlineStr">
        <is>
          <t>27×105</t>
        </is>
      </c>
      <c r="O3083" s="99">
        <f>F3083</f>
        <v/>
      </c>
      <c r="P3083" s="99">
        <f>SUM(I3083)</f>
        <v/>
      </c>
      <c r="Q3083" s="117" t="n"/>
      <c r="R3083" s="118" t="n"/>
      <c r="S3083" s="118" t="n"/>
      <c r="T3083" s="119" t="n"/>
      <c r="U3083" s="120" t="n"/>
      <c r="V3083" s="120" t="n"/>
      <c r="W3083" s="121" t="n"/>
      <c r="X3083" s="122" t="n"/>
      <c r="Y3083" s="122" t="n"/>
      <c r="Z3083" s="143" t="n"/>
      <c r="AA3083" s="140" t="n"/>
      <c r="AB3083" s="140" t="n"/>
      <c r="AC3083" s="144" t="n"/>
      <c r="AD3083" s="142" t="n"/>
      <c r="AE3083" s="142" t="n"/>
    </row>
    <row r="3084">
      <c r="B3084" s="85" t="inlineStr">
        <is>
          <t>22MS03R</t>
        </is>
      </c>
      <c r="C3084">
        <f>SUMIF(数量表!D:H,B3084,数量表!H:H)</f>
        <v/>
      </c>
      <c r="D3084" t="n">
        <v>27</v>
      </c>
      <c r="E3084" t="n">
        <v>105</v>
      </c>
      <c r="F3084" s="86" t="n">
        <v>376</v>
      </c>
      <c r="H3084" s="87" t="n">
        <v>2</v>
      </c>
      <c r="I3084" s="214">
        <f>C3084*H3084</f>
        <v/>
      </c>
      <c r="J3084" s="29" t="n"/>
      <c r="K3084" s="96" t="n"/>
      <c r="L3084" s="97" t="n"/>
      <c r="M3084" s="97" t="n"/>
      <c r="N3084" s="98" t="inlineStr">
        <is>
          <t>27×105</t>
        </is>
      </c>
      <c r="O3084" s="99">
        <f>F3084</f>
        <v/>
      </c>
      <c r="P3084" s="99">
        <f>SUM(I3084)</f>
        <v/>
      </c>
      <c r="Q3084" s="117" t="n"/>
      <c r="R3084" s="118" t="n"/>
      <c r="S3084" s="118" t="n"/>
      <c r="T3084" s="119" t="n"/>
      <c r="U3084" s="120" t="n"/>
      <c r="V3084" s="120" t="n"/>
      <c r="W3084" s="121" t="n"/>
      <c r="X3084" s="122" t="n"/>
      <c r="Y3084" s="122" t="n"/>
      <c r="Z3084" s="143" t="n"/>
      <c r="AA3084" s="140" t="n"/>
      <c r="AB3084" s="140" t="n"/>
      <c r="AC3084" s="144" t="n"/>
      <c r="AD3084" s="142" t="n"/>
      <c r="AE3084" s="142" t="n"/>
    </row>
    <row r="3085">
      <c r="B3085" s="85" t="inlineStr">
        <is>
          <t>22MS03R</t>
        </is>
      </c>
      <c r="C3085">
        <f>SUMIF(数量表!D:H,B3085,数量表!H:H)</f>
        <v/>
      </c>
      <c r="D3085" t="n">
        <v>27</v>
      </c>
      <c r="E3085" t="n">
        <v>105</v>
      </c>
      <c r="F3085" s="86" t="n">
        <v>982</v>
      </c>
      <c r="H3085" s="87" t="n">
        <v>1</v>
      </c>
      <c r="I3085" s="214">
        <f>C3085*H3085</f>
        <v/>
      </c>
      <c r="J3085" s="29" t="n"/>
      <c r="K3085" s="96" t="n"/>
      <c r="L3085" s="97" t="n"/>
      <c r="M3085" s="97" t="n"/>
      <c r="N3085" s="98" t="inlineStr">
        <is>
          <t>27×105</t>
        </is>
      </c>
      <c r="O3085" s="99">
        <f>F3085</f>
        <v/>
      </c>
      <c r="P3085" s="99">
        <f>SUM(I3085)</f>
        <v/>
      </c>
      <c r="Q3085" s="117" t="n"/>
      <c r="R3085" s="118" t="n"/>
      <c r="S3085" s="118" t="n"/>
      <c r="T3085" s="119" t="n"/>
      <c r="U3085" s="120" t="n"/>
      <c r="V3085" s="120" t="n"/>
      <c r="W3085" s="121" t="n"/>
      <c r="X3085" s="122" t="n"/>
      <c r="Y3085" s="122" t="n"/>
      <c r="Z3085" s="143" t="n"/>
      <c r="AA3085" s="140" t="n"/>
      <c r="AB3085" s="140" t="n"/>
      <c r="AC3085" s="144" t="n"/>
      <c r="AD3085" s="142" t="n"/>
      <c r="AE3085" s="142" t="n"/>
    </row>
    <row r="3086" ht="15" customHeight="1" thickBot="1">
      <c r="B3086" s="88" t="inlineStr">
        <is>
          <t>22MS03R</t>
        </is>
      </c>
      <c r="C3086" s="89">
        <f>SUMIF(数量表!D:H,B3086,数量表!H:H)</f>
        <v/>
      </c>
      <c r="D3086" s="89" t="n">
        <v>27</v>
      </c>
      <c r="E3086" s="89" t="n">
        <v>105</v>
      </c>
      <c r="F3086" s="90" t="n">
        <v>2423</v>
      </c>
      <c r="G3086" s="89" t="n"/>
      <c r="H3086" s="91" t="n">
        <v>1</v>
      </c>
      <c r="I3086" s="213">
        <f>C3086*H3086</f>
        <v/>
      </c>
      <c r="J3086" s="29" t="n"/>
      <c r="K3086" s="96" t="n"/>
      <c r="L3086" s="97" t="n"/>
      <c r="M3086" s="97" t="n"/>
      <c r="N3086" s="98" t="inlineStr">
        <is>
          <t>27×105</t>
        </is>
      </c>
      <c r="O3086" s="99">
        <f>F3086</f>
        <v/>
      </c>
      <c r="P3086" s="99">
        <f>SUM(I3086)</f>
        <v/>
      </c>
      <c r="Q3086" s="117" t="n"/>
      <c r="R3086" s="118" t="n"/>
      <c r="S3086" s="118" t="n"/>
      <c r="T3086" s="119" t="n"/>
      <c r="U3086" s="120" t="n"/>
      <c r="V3086" s="120" t="n"/>
      <c r="W3086" s="121" t="n"/>
      <c r="X3086" s="122" t="n"/>
      <c r="Y3086" s="122" t="n"/>
      <c r="Z3086" s="143" t="n"/>
      <c r="AA3086" s="140" t="n"/>
      <c r="AB3086" s="140" t="n"/>
      <c r="AC3086" s="144" t="n"/>
      <c r="AD3086" s="142" t="n"/>
      <c r="AE3086" s="142" t="n"/>
    </row>
    <row r="3087">
      <c r="B3087" s="79" t="inlineStr">
        <is>
          <t>22MS03-R</t>
        </is>
      </c>
      <c r="C3087" s="80">
        <f>SUMIF(数量表!D:H,B3087,数量表!H:H)</f>
        <v/>
      </c>
      <c r="D3087" s="80" t="n">
        <v>27</v>
      </c>
      <c r="E3087" s="80" t="n">
        <v>105</v>
      </c>
      <c r="F3087" s="81" t="n">
        <v>1011</v>
      </c>
      <c r="G3087" s="80" t="n"/>
      <c r="H3087" s="82" t="n">
        <v>1</v>
      </c>
      <c r="I3087" s="212">
        <f>C3087*H3087</f>
        <v/>
      </c>
      <c r="J3087" s="29" t="n"/>
      <c r="K3087" s="96" t="n"/>
      <c r="L3087" s="97" t="n"/>
      <c r="M3087" s="97" t="n"/>
      <c r="N3087" s="98" t="inlineStr">
        <is>
          <t>27×105</t>
        </is>
      </c>
      <c r="O3087" s="99">
        <f>F3087</f>
        <v/>
      </c>
      <c r="P3087" s="99">
        <f>SUM(I3087)</f>
        <v/>
      </c>
      <c r="Q3087" s="117" t="n"/>
      <c r="R3087" s="118" t="n"/>
      <c r="S3087" s="118" t="n"/>
      <c r="T3087" s="119" t="n"/>
      <c r="U3087" s="120" t="n"/>
      <c r="V3087" s="120" t="n"/>
      <c r="W3087" s="121" t="n"/>
      <c r="X3087" s="122" t="n"/>
      <c r="Y3087" s="122" t="n"/>
      <c r="Z3087" s="143" t="n"/>
      <c r="AA3087" s="140" t="n"/>
      <c r="AB3087" s="140" t="n"/>
      <c r="AC3087" s="144" t="n"/>
      <c r="AD3087" s="142" t="n"/>
      <c r="AE3087" s="142" t="n"/>
    </row>
    <row r="3088">
      <c r="B3088" s="85" t="inlineStr">
        <is>
          <t>22MS03-R</t>
        </is>
      </c>
      <c r="C3088">
        <f>SUMIF(数量表!D:H,B3088,数量表!H:H)</f>
        <v/>
      </c>
      <c r="D3088" t="n">
        <v>27</v>
      </c>
      <c r="E3088" t="n">
        <v>105</v>
      </c>
      <c r="F3088" s="86" t="n">
        <v>800</v>
      </c>
      <c r="H3088" s="87" t="n">
        <v>2</v>
      </c>
      <c r="I3088" s="214">
        <f>C3088*H3088</f>
        <v/>
      </c>
      <c r="J3088" s="29" t="n"/>
      <c r="K3088" s="96" t="n"/>
      <c r="L3088" s="97" t="n"/>
      <c r="M3088" s="97" t="n"/>
      <c r="N3088" s="98" t="inlineStr">
        <is>
          <t>27×105</t>
        </is>
      </c>
      <c r="O3088" s="99">
        <f>F3088</f>
        <v/>
      </c>
      <c r="P3088" s="99">
        <f>SUM(I3088)</f>
        <v/>
      </c>
      <c r="Q3088" s="117" t="n"/>
      <c r="R3088" s="118" t="n"/>
      <c r="S3088" s="118" t="n"/>
      <c r="T3088" s="119" t="n"/>
      <c r="U3088" s="120" t="n"/>
      <c r="V3088" s="120" t="n"/>
      <c r="W3088" s="121" t="n"/>
      <c r="X3088" s="122" t="n"/>
      <c r="Y3088" s="122" t="n"/>
      <c r="Z3088" s="143" t="n"/>
      <c r="AA3088" s="140" t="n"/>
      <c r="AB3088" s="140" t="n"/>
      <c r="AC3088" s="144" t="n"/>
      <c r="AD3088" s="142" t="n"/>
      <c r="AE3088" s="142" t="n"/>
    </row>
    <row r="3089">
      <c r="B3089" s="85" t="inlineStr">
        <is>
          <t>22MS03-R</t>
        </is>
      </c>
      <c r="C3089">
        <f>SUMIF(数量表!D:H,B3089,数量表!H:H)</f>
        <v/>
      </c>
      <c r="D3089" t="n">
        <v>27</v>
      </c>
      <c r="E3089" t="n">
        <v>105</v>
      </c>
      <c r="F3089" s="86" t="n">
        <v>376</v>
      </c>
      <c r="H3089" s="87" t="n">
        <v>2</v>
      </c>
      <c r="I3089" s="214">
        <f>C3089*H3089</f>
        <v/>
      </c>
      <c r="J3089" s="29" t="n"/>
      <c r="K3089" s="96" t="n"/>
      <c r="L3089" s="97" t="n"/>
      <c r="M3089" s="97" t="n"/>
      <c r="N3089" s="98" t="inlineStr">
        <is>
          <t>27×105</t>
        </is>
      </c>
      <c r="O3089" s="99">
        <f>F3089</f>
        <v/>
      </c>
      <c r="P3089" s="99">
        <f>SUM(I3089)</f>
        <v/>
      </c>
      <c r="Q3089" s="117" t="n"/>
      <c r="R3089" s="118" t="n"/>
      <c r="S3089" s="118" t="n"/>
      <c r="T3089" s="119" t="n"/>
      <c r="U3089" s="120" t="n"/>
      <c r="V3089" s="120" t="n"/>
      <c r="W3089" s="121" t="n"/>
      <c r="X3089" s="122" t="n"/>
      <c r="Y3089" s="122" t="n"/>
      <c r="Z3089" s="143" t="n"/>
      <c r="AA3089" s="140" t="n"/>
      <c r="AB3089" s="140" t="n"/>
      <c r="AC3089" s="144" t="n"/>
      <c r="AD3089" s="142" t="n"/>
      <c r="AE3089" s="142" t="n"/>
    </row>
    <row r="3090" ht="15" customHeight="1" thickBot="1">
      <c r="B3090" s="88" t="inlineStr">
        <is>
          <t>22MS03-R</t>
        </is>
      </c>
      <c r="C3090" s="89">
        <f>SUMIF(数量表!D:H,B3090,数量表!H:H)</f>
        <v/>
      </c>
      <c r="D3090" s="89" t="n">
        <v>27</v>
      </c>
      <c r="E3090" s="89" t="n">
        <v>105</v>
      </c>
      <c r="F3090" s="90" t="n">
        <v>982</v>
      </c>
      <c r="G3090" s="89" t="n"/>
      <c r="H3090" s="91" t="n">
        <v>1</v>
      </c>
      <c r="I3090" s="213">
        <f>C3090*H3090</f>
        <v/>
      </c>
      <c r="J3090" s="29" t="n"/>
      <c r="K3090" s="96" t="n"/>
      <c r="L3090" s="97" t="n"/>
      <c r="M3090" s="97" t="n"/>
      <c r="N3090" s="98" t="inlineStr">
        <is>
          <t>27×105</t>
        </is>
      </c>
      <c r="O3090" s="99">
        <f>F3090</f>
        <v/>
      </c>
      <c r="P3090" s="99">
        <f>SUM(I3090)</f>
        <v/>
      </c>
      <c r="Q3090" s="117" t="n"/>
      <c r="R3090" s="118" t="n"/>
      <c r="S3090" s="118" t="n"/>
      <c r="T3090" s="119" t="n"/>
      <c r="U3090" s="120" t="n"/>
      <c r="V3090" s="120" t="n"/>
      <c r="W3090" s="121" t="n"/>
      <c r="X3090" s="122" t="n"/>
      <c r="Y3090" s="122" t="n"/>
      <c r="Z3090" s="143" t="n"/>
      <c r="AA3090" s="140" t="n"/>
      <c r="AB3090" s="140" t="n"/>
      <c r="AC3090" s="144" t="n"/>
      <c r="AD3090" s="142" t="n"/>
      <c r="AE3090" s="142" t="n"/>
    </row>
    <row r="3091">
      <c r="B3091" s="79" t="inlineStr">
        <is>
          <t>22MS03R-R</t>
        </is>
      </c>
      <c r="C3091" s="80">
        <f>SUMIF(数量表!D:H,B3091,数量表!H:H)</f>
        <v/>
      </c>
      <c r="D3091" s="80" t="n">
        <v>27</v>
      </c>
      <c r="E3091" s="80" t="n">
        <v>105</v>
      </c>
      <c r="F3091" s="81" t="n">
        <v>1011</v>
      </c>
      <c r="G3091" s="80" t="n"/>
      <c r="H3091" s="82" t="n">
        <v>1</v>
      </c>
      <c r="I3091" s="212">
        <f>C3091*H3091</f>
        <v/>
      </c>
      <c r="J3091" s="29" t="n"/>
      <c r="K3091" s="96" t="n"/>
      <c r="L3091" s="97" t="n"/>
      <c r="M3091" s="97" t="n"/>
      <c r="N3091" s="98" t="inlineStr">
        <is>
          <t>27×105</t>
        </is>
      </c>
      <c r="O3091" s="99">
        <f>F3091</f>
        <v/>
      </c>
      <c r="P3091" s="99">
        <f>SUM(I3091)</f>
        <v/>
      </c>
      <c r="Q3091" s="117" t="n"/>
      <c r="R3091" s="118" t="n"/>
      <c r="S3091" s="118" t="n"/>
      <c r="T3091" s="119" t="n"/>
      <c r="U3091" s="120" t="n"/>
      <c r="V3091" s="120" t="n"/>
      <c r="W3091" s="121" t="n"/>
      <c r="X3091" s="122" t="n"/>
      <c r="Y3091" s="122" t="n"/>
      <c r="Z3091" s="143" t="n"/>
      <c r="AA3091" s="140" t="n"/>
      <c r="AB3091" s="140" t="n"/>
      <c r="AC3091" s="144" t="n"/>
      <c r="AD3091" s="142" t="n"/>
      <c r="AE3091" s="142" t="n"/>
    </row>
    <row r="3092">
      <c r="B3092" s="85" t="inlineStr">
        <is>
          <t>22MS03R-R</t>
        </is>
      </c>
      <c r="C3092">
        <f>SUMIF(数量表!D:H,B3092,数量表!H:H)</f>
        <v/>
      </c>
      <c r="D3092" t="n">
        <v>27</v>
      </c>
      <c r="E3092" t="n">
        <v>105</v>
      </c>
      <c r="F3092" s="86" t="n">
        <v>760</v>
      </c>
      <c r="H3092" s="87" t="n">
        <v>2</v>
      </c>
      <c r="I3092" s="214">
        <f>C3092*H3092</f>
        <v/>
      </c>
      <c r="J3092" s="29" t="n"/>
      <c r="K3092" s="96" t="n"/>
      <c r="L3092" s="97" t="n"/>
      <c r="M3092" s="97" t="n"/>
      <c r="N3092" s="98" t="inlineStr">
        <is>
          <t>27×105</t>
        </is>
      </c>
      <c r="O3092" s="99">
        <f>F3092</f>
        <v/>
      </c>
      <c r="P3092" s="99">
        <f>SUM(I3092)</f>
        <v/>
      </c>
      <c r="Q3092" s="117" t="n"/>
      <c r="R3092" s="118" t="n"/>
      <c r="S3092" s="118" t="n"/>
      <c r="T3092" s="119" t="n"/>
      <c r="U3092" s="120" t="n"/>
      <c r="V3092" s="120" t="n"/>
      <c r="W3092" s="121" t="n"/>
      <c r="X3092" s="122" t="n"/>
      <c r="Y3092" s="122" t="n"/>
      <c r="Z3092" s="143" t="n"/>
      <c r="AA3092" s="140" t="n"/>
      <c r="AB3092" s="140" t="n"/>
      <c r="AC3092" s="144" t="n"/>
      <c r="AD3092" s="142" t="n"/>
      <c r="AE3092" s="142" t="n"/>
    </row>
    <row r="3093">
      <c r="B3093" s="85" t="inlineStr">
        <is>
          <t>22MS03R-R</t>
        </is>
      </c>
      <c r="C3093">
        <f>SUMIF(数量表!D:H,B3093,数量表!H:H)</f>
        <v/>
      </c>
      <c r="D3093" t="n">
        <v>27</v>
      </c>
      <c r="E3093" t="n">
        <v>105</v>
      </c>
      <c r="F3093" s="86" t="n">
        <v>376</v>
      </c>
      <c r="H3093" s="87" t="n">
        <v>2</v>
      </c>
      <c r="I3093" s="214">
        <f>C3093*H3093</f>
        <v/>
      </c>
      <c r="J3093" s="29" t="n"/>
      <c r="K3093" s="96" t="n"/>
      <c r="L3093" s="97" t="n"/>
      <c r="M3093" s="97" t="n"/>
      <c r="N3093" s="98" t="inlineStr">
        <is>
          <t>27×105</t>
        </is>
      </c>
      <c r="O3093" s="99">
        <f>F3093</f>
        <v/>
      </c>
      <c r="P3093" s="99">
        <f>SUM(I3093)</f>
        <v/>
      </c>
      <c r="Q3093" s="117" t="n"/>
      <c r="R3093" s="118" t="n"/>
      <c r="S3093" s="118" t="n"/>
      <c r="T3093" s="119" t="n"/>
      <c r="U3093" s="120" t="n"/>
      <c r="V3093" s="120" t="n"/>
      <c r="W3093" s="121" t="n"/>
      <c r="X3093" s="122" t="n"/>
      <c r="Y3093" s="122" t="n"/>
      <c r="Z3093" s="143" t="n"/>
      <c r="AA3093" s="140" t="n"/>
      <c r="AB3093" s="140" t="n"/>
      <c r="AC3093" s="144" t="n"/>
      <c r="AD3093" s="142" t="n"/>
      <c r="AE3093" s="142" t="n"/>
    </row>
    <row r="3094">
      <c r="B3094" s="85" t="inlineStr">
        <is>
          <t>22MS03R-R</t>
        </is>
      </c>
      <c r="C3094">
        <f>SUMIF(数量表!D:H,B3094,数量表!H:H)</f>
        <v/>
      </c>
      <c r="D3094" t="n">
        <v>27</v>
      </c>
      <c r="E3094" t="n">
        <v>105</v>
      </c>
      <c r="F3094" s="86" t="n">
        <v>982</v>
      </c>
      <c r="H3094" s="87" t="n">
        <v>1</v>
      </c>
      <c r="I3094" s="214">
        <f>C3094*H3094</f>
        <v/>
      </c>
      <c r="J3094" s="29" t="n"/>
      <c r="K3094" s="96" t="n"/>
      <c r="L3094" s="97" t="n"/>
      <c r="M3094" s="97" t="n"/>
      <c r="N3094" s="98" t="inlineStr">
        <is>
          <t>27×105</t>
        </is>
      </c>
      <c r="O3094" s="99">
        <f>F3094</f>
        <v/>
      </c>
      <c r="P3094" s="99">
        <f>SUM(I3094)</f>
        <v/>
      </c>
      <c r="Q3094" s="117" t="n"/>
      <c r="R3094" s="118" t="n"/>
      <c r="S3094" s="118" t="n"/>
      <c r="T3094" s="119" t="n"/>
      <c r="U3094" s="120" t="n"/>
      <c r="V3094" s="120" t="n"/>
      <c r="W3094" s="121" t="n"/>
      <c r="X3094" s="122" t="n"/>
      <c r="Y3094" s="122" t="n"/>
      <c r="Z3094" s="143" t="n"/>
      <c r="AA3094" s="140" t="n"/>
      <c r="AB3094" s="140" t="n"/>
      <c r="AC3094" s="144" t="n"/>
      <c r="AD3094" s="142" t="n"/>
      <c r="AE3094" s="142" t="n"/>
    </row>
    <row r="3095" ht="15" customHeight="1" thickBot="1">
      <c r="B3095" s="88" t="inlineStr">
        <is>
          <t>22MS03R-R</t>
        </is>
      </c>
      <c r="C3095" s="89">
        <f>SUMIF(数量表!D:H,B3095,数量表!H:H)</f>
        <v/>
      </c>
      <c r="D3095" s="89" t="n">
        <v>27</v>
      </c>
      <c r="E3095" s="89" t="n">
        <v>105</v>
      </c>
      <c r="F3095" s="90" t="n">
        <v>2423</v>
      </c>
      <c r="G3095" s="89" t="n"/>
      <c r="H3095" s="91" t="n">
        <v>1</v>
      </c>
      <c r="I3095" s="213">
        <f>C3095*H3095</f>
        <v/>
      </c>
      <c r="J3095" s="29" t="n"/>
      <c r="K3095" s="96" t="n"/>
      <c r="L3095" s="97" t="n"/>
      <c r="M3095" s="97" t="n"/>
      <c r="N3095" s="98" t="inlineStr">
        <is>
          <t>27×105</t>
        </is>
      </c>
      <c r="O3095" s="99">
        <f>F3095</f>
        <v/>
      </c>
      <c r="P3095" s="99">
        <f>SUM(I3095)</f>
        <v/>
      </c>
      <c r="Q3095" s="117" t="n"/>
      <c r="R3095" s="118" t="n"/>
      <c r="S3095" s="118" t="n"/>
      <c r="T3095" s="119" t="n"/>
      <c r="U3095" s="120" t="n"/>
      <c r="V3095" s="120" t="n"/>
      <c r="W3095" s="121" t="n"/>
      <c r="X3095" s="122" t="n"/>
      <c r="Y3095" s="122" t="n"/>
      <c r="Z3095" s="143" t="n"/>
      <c r="AA3095" s="140" t="n"/>
      <c r="AB3095" s="140" t="n"/>
      <c r="AC3095" s="144" t="n"/>
      <c r="AD3095" s="142" t="n"/>
      <c r="AE3095" s="142" t="n"/>
    </row>
    <row r="3096">
      <c r="B3096" s="79" t="inlineStr">
        <is>
          <t>22MSQ03-L</t>
        </is>
      </c>
      <c r="C3096" s="80">
        <f>SUMIF(数量表!D:H,B3096,数量表!H:H)</f>
        <v/>
      </c>
      <c r="D3096" s="80" t="n">
        <v>27</v>
      </c>
      <c r="E3096" s="80" t="n">
        <v>105</v>
      </c>
      <c r="F3096" s="81" t="n">
        <v>1011</v>
      </c>
      <c r="G3096" s="80" t="n"/>
      <c r="H3096" s="82" t="n">
        <v>1</v>
      </c>
      <c r="I3096" s="212">
        <f>C3096*H3096</f>
        <v/>
      </c>
      <c r="J3096" s="29" t="n"/>
      <c r="K3096" s="96" t="n"/>
      <c r="L3096" s="97" t="n"/>
      <c r="M3096" s="97" t="n"/>
      <c r="N3096" s="98" t="inlineStr">
        <is>
          <t>27×105</t>
        </is>
      </c>
      <c r="O3096" s="99">
        <f>F3096</f>
        <v/>
      </c>
      <c r="P3096" s="99">
        <f>SUM(I3096)</f>
        <v/>
      </c>
      <c r="Q3096" s="117" t="n"/>
      <c r="R3096" s="118" t="n"/>
      <c r="S3096" s="118" t="n"/>
      <c r="T3096" s="119" t="n"/>
      <c r="U3096" s="120" t="n"/>
      <c r="V3096" s="120" t="n"/>
      <c r="W3096" s="121" t="n"/>
      <c r="X3096" s="122" t="n"/>
      <c r="Y3096" s="122" t="n"/>
      <c r="Z3096" s="143" t="n"/>
      <c r="AA3096" s="140" t="n"/>
      <c r="AB3096" s="140" t="n"/>
      <c r="AC3096" s="144" t="n"/>
      <c r="AD3096" s="142" t="n"/>
      <c r="AE3096" s="142" t="n"/>
    </row>
    <row r="3097">
      <c r="B3097" s="85" t="inlineStr">
        <is>
          <t>22MSQ03-L</t>
        </is>
      </c>
      <c r="C3097">
        <f>SUMIF(数量表!D:H,B3097,数量表!H:H)</f>
        <v/>
      </c>
      <c r="D3097" t="n">
        <v>27</v>
      </c>
      <c r="E3097" t="n">
        <v>105</v>
      </c>
      <c r="F3097" s="86" t="n">
        <v>572.5</v>
      </c>
      <c r="H3097" s="87" t="n">
        <v>2</v>
      </c>
      <c r="I3097" s="214">
        <f>C3097*H3097</f>
        <v/>
      </c>
      <c r="J3097" s="29" t="n"/>
      <c r="K3097" s="96" t="n"/>
      <c r="L3097" s="97" t="n"/>
      <c r="M3097" s="97" t="n"/>
      <c r="N3097" s="98" t="inlineStr">
        <is>
          <t>27×105</t>
        </is>
      </c>
      <c r="O3097" s="99">
        <f>F3097</f>
        <v/>
      </c>
      <c r="P3097" s="99">
        <f>SUM(I3097)</f>
        <v/>
      </c>
      <c r="Q3097" s="117" t="n"/>
      <c r="R3097" s="118" t="n"/>
      <c r="S3097" s="118" t="n"/>
      <c r="T3097" s="119" t="n"/>
      <c r="U3097" s="120" t="n"/>
      <c r="V3097" s="120" t="n"/>
      <c r="W3097" s="121" t="n"/>
      <c r="X3097" s="122" t="n"/>
      <c r="Y3097" s="122" t="n"/>
      <c r="Z3097" s="143" t="n"/>
      <c r="AA3097" s="140" t="n"/>
      <c r="AB3097" s="140" t="n"/>
      <c r="AC3097" s="144" t="n"/>
      <c r="AD3097" s="142" t="n"/>
      <c r="AE3097" s="142" t="n"/>
    </row>
    <row r="3098">
      <c r="B3098" s="85" t="inlineStr">
        <is>
          <t>22MSQ03-L</t>
        </is>
      </c>
      <c r="C3098">
        <f>SUMIF(数量表!D:H,B3098,数量表!H:H)</f>
        <v/>
      </c>
      <c r="D3098" t="n">
        <v>27</v>
      </c>
      <c r="E3098" t="n">
        <v>105</v>
      </c>
      <c r="F3098" s="86" t="n">
        <v>376</v>
      </c>
      <c r="H3098" s="87" t="n">
        <v>2</v>
      </c>
      <c r="I3098" s="214">
        <f>C3098*H3098</f>
        <v/>
      </c>
      <c r="J3098" s="29" t="n"/>
      <c r="K3098" s="96" t="n"/>
      <c r="L3098" s="97" t="n"/>
      <c r="M3098" s="97" t="n"/>
      <c r="N3098" s="98" t="inlineStr">
        <is>
          <t>27×105</t>
        </is>
      </c>
      <c r="O3098" s="99">
        <f>F3098</f>
        <v/>
      </c>
      <c r="P3098" s="99">
        <f>SUM(I3098)</f>
        <v/>
      </c>
      <c r="Q3098" s="117" t="n"/>
      <c r="R3098" s="118" t="n"/>
      <c r="S3098" s="118" t="n"/>
      <c r="T3098" s="119" t="n"/>
      <c r="U3098" s="120" t="n"/>
      <c r="V3098" s="120" t="n"/>
      <c r="W3098" s="121" t="n"/>
      <c r="X3098" s="122" t="n"/>
      <c r="Y3098" s="122" t="n"/>
      <c r="Z3098" s="143" t="n"/>
      <c r="AA3098" s="140" t="n"/>
      <c r="AB3098" s="140" t="n"/>
      <c r="AC3098" s="144" t="n"/>
      <c r="AD3098" s="142" t="n"/>
      <c r="AE3098" s="142" t="n"/>
    </row>
    <row r="3099" ht="15" customHeight="1" thickBot="1">
      <c r="B3099" s="88" t="inlineStr">
        <is>
          <t>22MSQ03-L</t>
        </is>
      </c>
      <c r="C3099" s="89">
        <f>SUMIF(数量表!D:H,B3099,数量表!H:H)</f>
        <v/>
      </c>
      <c r="D3099" s="89" t="n">
        <v>27</v>
      </c>
      <c r="E3099" s="89" t="n">
        <v>105</v>
      </c>
      <c r="F3099" s="90" t="n">
        <v>982</v>
      </c>
      <c r="G3099" s="89" t="n"/>
      <c r="H3099" s="91" t="n">
        <v>1</v>
      </c>
      <c r="I3099" s="213">
        <f>C3099*H3099</f>
        <v/>
      </c>
      <c r="J3099" s="29" t="n"/>
      <c r="K3099" s="96" t="n"/>
      <c r="L3099" s="97" t="n"/>
      <c r="M3099" s="97" t="n"/>
      <c r="N3099" s="98" t="inlineStr">
        <is>
          <t>27×105</t>
        </is>
      </c>
      <c r="O3099" s="99">
        <f>F3099</f>
        <v/>
      </c>
      <c r="P3099" s="99">
        <f>SUM(I3099)</f>
        <v/>
      </c>
      <c r="Q3099" s="117" t="n"/>
      <c r="R3099" s="118" t="n"/>
      <c r="S3099" s="118" t="n"/>
      <c r="T3099" s="119" t="n"/>
      <c r="U3099" s="120" t="n"/>
      <c r="V3099" s="120" t="n"/>
      <c r="W3099" s="121" t="n"/>
      <c r="X3099" s="122" t="n"/>
      <c r="Y3099" s="122" t="n"/>
      <c r="Z3099" s="143" t="n"/>
      <c r="AA3099" s="140" t="n"/>
      <c r="AB3099" s="140" t="n"/>
      <c r="AC3099" s="144" t="n"/>
      <c r="AD3099" s="142" t="n"/>
      <c r="AE3099" s="142" t="n"/>
    </row>
    <row r="3100">
      <c r="B3100" s="79" t="inlineStr">
        <is>
          <t>22MSQ03L-L</t>
        </is>
      </c>
      <c r="C3100" s="80">
        <f>SUMIF(数量表!D:H,B3100,数量表!H:H)</f>
        <v/>
      </c>
      <c r="D3100" s="80" t="n">
        <v>27</v>
      </c>
      <c r="E3100" s="80" t="n">
        <v>105</v>
      </c>
      <c r="F3100" s="81" t="n">
        <v>1011</v>
      </c>
      <c r="G3100" s="80" t="n"/>
      <c r="H3100" s="82" t="n">
        <v>1</v>
      </c>
      <c r="I3100" s="212">
        <f>C3100*H3100</f>
        <v/>
      </c>
      <c r="J3100" s="29" t="n"/>
      <c r="K3100" s="96" t="n"/>
      <c r="L3100" s="97" t="n"/>
      <c r="M3100" s="97" t="n"/>
      <c r="N3100" s="98" t="inlineStr">
        <is>
          <t>27×105</t>
        </is>
      </c>
      <c r="O3100" s="99">
        <f>F3100</f>
        <v/>
      </c>
      <c r="P3100" s="99">
        <f>SUM(I3100)</f>
        <v/>
      </c>
      <c r="Q3100" s="117" t="n"/>
      <c r="R3100" s="118" t="n"/>
      <c r="S3100" s="118" t="n"/>
      <c r="T3100" s="119" t="n"/>
      <c r="U3100" s="120" t="n"/>
      <c r="V3100" s="120" t="n"/>
      <c r="W3100" s="121" t="n"/>
      <c r="X3100" s="122" t="n"/>
      <c r="Y3100" s="122" t="n"/>
      <c r="Z3100" s="143" t="n"/>
      <c r="AA3100" s="140" t="n"/>
      <c r="AB3100" s="140" t="n"/>
      <c r="AC3100" s="144" t="n"/>
      <c r="AD3100" s="142" t="n"/>
      <c r="AE3100" s="142" t="n"/>
    </row>
    <row r="3101">
      <c r="B3101" s="85" t="inlineStr">
        <is>
          <t>22MSQ03L-L</t>
        </is>
      </c>
      <c r="C3101">
        <f>SUMIF(数量表!D:H,B3101,数量表!H:H)</f>
        <v/>
      </c>
      <c r="D3101" t="n">
        <v>27</v>
      </c>
      <c r="E3101" t="n">
        <v>105</v>
      </c>
      <c r="F3101" s="86" t="n">
        <v>532.5</v>
      </c>
      <c r="H3101" s="87" t="n">
        <v>2</v>
      </c>
      <c r="I3101" s="214">
        <f>C3101*H3101</f>
        <v/>
      </c>
      <c r="J3101" s="29" t="n"/>
      <c r="K3101" s="96" t="n"/>
      <c r="L3101" s="97" t="n"/>
      <c r="M3101" s="97" t="n"/>
      <c r="N3101" s="98" t="inlineStr">
        <is>
          <t>27×105</t>
        </is>
      </c>
      <c r="O3101" s="99">
        <f>F3101</f>
        <v/>
      </c>
      <c r="P3101" s="99">
        <f>SUM(I3101)</f>
        <v/>
      </c>
      <c r="Q3101" s="117" t="n"/>
      <c r="R3101" s="118" t="n"/>
      <c r="S3101" s="118" t="n"/>
      <c r="T3101" s="119" t="n"/>
      <c r="U3101" s="120" t="n"/>
      <c r="V3101" s="120" t="n"/>
      <c r="W3101" s="121" t="n"/>
      <c r="X3101" s="122" t="n"/>
      <c r="Y3101" s="122" t="n"/>
      <c r="Z3101" s="143" t="n"/>
      <c r="AA3101" s="140" t="n"/>
      <c r="AB3101" s="140" t="n"/>
      <c r="AC3101" s="144" t="n"/>
      <c r="AD3101" s="142" t="n"/>
      <c r="AE3101" s="142" t="n"/>
    </row>
    <row r="3102">
      <c r="B3102" s="85" t="inlineStr">
        <is>
          <t>22MSQ03L-L</t>
        </is>
      </c>
      <c r="C3102">
        <f>SUMIF(数量表!D:H,B3102,数量表!H:H)</f>
        <v/>
      </c>
      <c r="D3102" t="n">
        <v>27</v>
      </c>
      <c r="E3102" t="n">
        <v>105</v>
      </c>
      <c r="F3102" s="86" t="n">
        <v>376</v>
      </c>
      <c r="H3102" s="87" t="n">
        <v>2</v>
      </c>
      <c r="I3102" s="214">
        <f>C3102*H3102</f>
        <v/>
      </c>
      <c r="J3102" s="29" t="n"/>
      <c r="K3102" s="96" t="n"/>
      <c r="L3102" s="97" t="n"/>
      <c r="M3102" s="97" t="n"/>
      <c r="N3102" s="98" t="inlineStr">
        <is>
          <t>27×105</t>
        </is>
      </c>
      <c r="O3102" s="99">
        <f>F3102</f>
        <v/>
      </c>
      <c r="P3102" s="99">
        <f>SUM(I3102)</f>
        <v/>
      </c>
      <c r="Q3102" s="117" t="n"/>
      <c r="R3102" s="118" t="n"/>
      <c r="S3102" s="118" t="n"/>
      <c r="T3102" s="119" t="n"/>
      <c r="U3102" s="120" t="n"/>
      <c r="V3102" s="120" t="n"/>
      <c r="W3102" s="121" t="n"/>
      <c r="X3102" s="122" t="n"/>
      <c r="Y3102" s="122" t="n"/>
      <c r="Z3102" s="143" t="n"/>
      <c r="AA3102" s="140" t="n"/>
      <c r="AB3102" s="140" t="n"/>
      <c r="AC3102" s="144" t="n"/>
      <c r="AD3102" s="142" t="n"/>
      <c r="AE3102" s="142" t="n"/>
    </row>
    <row r="3103">
      <c r="B3103" s="85" t="inlineStr">
        <is>
          <t>22MSQ03L-L</t>
        </is>
      </c>
      <c r="C3103">
        <f>SUMIF(数量表!D:H,B3103,数量表!H:H)</f>
        <v/>
      </c>
      <c r="D3103" t="n">
        <v>27</v>
      </c>
      <c r="E3103" t="n">
        <v>105</v>
      </c>
      <c r="F3103" s="86" t="n">
        <v>982</v>
      </c>
      <c r="H3103" s="87" t="n">
        <v>1</v>
      </c>
      <c r="I3103" s="214">
        <f>C3103*H3103</f>
        <v/>
      </c>
      <c r="J3103" s="29" t="n"/>
      <c r="K3103" s="96" t="n"/>
      <c r="L3103" s="97" t="n"/>
      <c r="M3103" s="97" t="n"/>
      <c r="N3103" s="98" t="inlineStr">
        <is>
          <t>27×105</t>
        </is>
      </c>
      <c r="O3103" s="99">
        <f>F3103</f>
        <v/>
      </c>
      <c r="P3103" s="99">
        <f>SUM(I3103)</f>
        <v/>
      </c>
      <c r="Q3103" s="117" t="n"/>
      <c r="R3103" s="118" t="n"/>
      <c r="S3103" s="118" t="n"/>
      <c r="T3103" s="119" t="n"/>
      <c r="U3103" s="120" t="n"/>
      <c r="V3103" s="120" t="n"/>
      <c r="W3103" s="121" t="n"/>
      <c r="X3103" s="122" t="n"/>
      <c r="Y3103" s="122" t="n"/>
      <c r="Z3103" s="143" t="n"/>
      <c r="AA3103" s="140" t="n"/>
      <c r="AB3103" s="140" t="n"/>
      <c r="AC3103" s="144" t="n"/>
      <c r="AD3103" s="142" t="n"/>
      <c r="AE3103" s="142" t="n"/>
    </row>
    <row r="3104" ht="15" customHeight="1" thickBot="1">
      <c r="B3104" s="88" t="inlineStr">
        <is>
          <t>22MSQ03L-L</t>
        </is>
      </c>
      <c r="C3104" s="89">
        <f>SUMIF(数量表!D:H,B3104,数量表!H:H)</f>
        <v/>
      </c>
      <c r="D3104" s="89" t="n">
        <v>27</v>
      </c>
      <c r="E3104" s="89" t="n">
        <v>105</v>
      </c>
      <c r="F3104" s="90" t="n">
        <v>2423</v>
      </c>
      <c r="G3104" s="89" t="n"/>
      <c r="H3104" s="91" t="n">
        <v>1</v>
      </c>
      <c r="I3104" s="213">
        <f>C3104*H3104</f>
        <v/>
      </c>
      <c r="J3104" s="29" t="n"/>
      <c r="K3104" s="96" t="n"/>
      <c r="L3104" s="97" t="n"/>
      <c r="M3104" s="97" t="n"/>
      <c r="N3104" s="98" t="inlineStr">
        <is>
          <t>27×105</t>
        </is>
      </c>
      <c r="O3104" s="99">
        <f>F3104</f>
        <v/>
      </c>
      <c r="P3104" s="99">
        <f>SUM(I3104)</f>
        <v/>
      </c>
      <c r="Q3104" s="117" t="n"/>
      <c r="R3104" s="118" t="n"/>
      <c r="S3104" s="118" t="n"/>
      <c r="T3104" s="119" t="n"/>
      <c r="U3104" s="120" t="n"/>
      <c r="V3104" s="120" t="n"/>
      <c r="W3104" s="121" t="n"/>
      <c r="X3104" s="122" t="n"/>
      <c r="Y3104" s="122" t="n"/>
      <c r="Z3104" s="143" t="n"/>
      <c r="AA3104" s="140" t="n"/>
      <c r="AB3104" s="140" t="n"/>
      <c r="AC3104" s="144" t="n"/>
      <c r="AD3104" s="142" t="n"/>
      <c r="AE3104" s="142" t="n"/>
    </row>
    <row r="3105">
      <c r="B3105" s="79" t="inlineStr">
        <is>
          <t>22MSQ03-R</t>
        </is>
      </c>
      <c r="C3105" s="80">
        <f>SUMIF(数量表!D:H,B3105,数量表!H:H)</f>
        <v/>
      </c>
      <c r="D3105" s="80" t="n">
        <v>27</v>
      </c>
      <c r="E3105" s="80" t="n">
        <v>105</v>
      </c>
      <c r="F3105" s="81" t="n">
        <v>1011</v>
      </c>
      <c r="G3105" s="80" t="n"/>
      <c r="H3105" s="82" t="n">
        <v>1</v>
      </c>
      <c r="I3105" s="212">
        <f>C3105*H3105</f>
        <v/>
      </c>
      <c r="J3105" s="29" t="n"/>
      <c r="K3105" s="96" t="n"/>
      <c r="L3105" s="97" t="n"/>
      <c r="M3105" s="97" t="n"/>
      <c r="N3105" s="98" t="inlineStr">
        <is>
          <t>27×105</t>
        </is>
      </c>
      <c r="O3105" s="99">
        <f>F3105</f>
        <v/>
      </c>
      <c r="P3105" s="99">
        <f>SUM(I3105)</f>
        <v/>
      </c>
      <c r="Q3105" s="117" t="n"/>
      <c r="R3105" s="118" t="n"/>
      <c r="S3105" s="118" t="n"/>
      <c r="T3105" s="119" t="n"/>
      <c r="U3105" s="120" t="n"/>
      <c r="V3105" s="120" t="n"/>
      <c r="W3105" s="121" t="n"/>
      <c r="X3105" s="122" t="n"/>
      <c r="Y3105" s="122" t="n"/>
      <c r="Z3105" s="143" t="n"/>
      <c r="AA3105" s="140" t="n"/>
      <c r="AB3105" s="140" t="n"/>
      <c r="AC3105" s="144" t="n"/>
      <c r="AD3105" s="142" t="n"/>
      <c r="AE3105" s="142" t="n"/>
    </row>
    <row r="3106">
      <c r="B3106" s="85" t="inlineStr">
        <is>
          <t>22MSQ03-R</t>
        </is>
      </c>
      <c r="C3106">
        <f>SUMIF(数量表!D:H,B3106,数量表!H:H)</f>
        <v/>
      </c>
      <c r="D3106" t="n">
        <v>27</v>
      </c>
      <c r="E3106" t="n">
        <v>105</v>
      </c>
      <c r="F3106" s="86" t="n">
        <v>572.5</v>
      </c>
      <c r="H3106" s="87" t="n">
        <v>2</v>
      </c>
      <c r="I3106" s="214">
        <f>C3106*H3106</f>
        <v/>
      </c>
      <c r="J3106" s="29" t="n"/>
      <c r="K3106" s="96" t="n"/>
      <c r="L3106" s="97" t="n"/>
      <c r="M3106" s="97" t="n"/>
      <c r="N3106" s="98" t="inlineStr">
        <is>
          <t>27×105</t>
        </is>
      </c>
      <c r="O3106" s="99">
        <f>F3106</f>
        <v/>
      </c>
      <c r="P3106" s="99">
        <f>SUM(I3106)</f>
        <v/>
      </c>
      <c r="Q3106" s="117" t="n"/>
      <c r="R3106" s="118" t="n"/>
      <c r="S3106" s="118" t="n"/>
      <c r="T3106" s="119" t="n"/>
      <c r="U3106" s="120" t="n"/>
      <c r="V3106" s="120" t="n"/>
      <c r="W3106" s="121" t="n"/>
      <c r="X3106" s="122" t="n"/>
      <c r="Y3106" s="122" t="n"/>
      <c r="Z3106" s="143" t="n"/>
      <c r="AA3106" s="140" t="n"/>
      <c r="AB3106" s="140" t="n"/>
      <c r="AC3106" s="144" t="n"/>
      <c r="AD3106" s="142" t="n"/>
      <c r="AE3106" s="142" t="n"/>
    </row>
    <row r="3107">
      <c r="B3107" s="85" t="inlineStr">
        <is>
          <t>22MSQ03-R</t>
        </is>
      </c>
      <c r="C3107">
        <f>SUMIF(数量表!D:H,B3107,数量表!H:H)</f>
        <v/>
      </c>
      <c r="D3107" t="n">
        <v>27</v>
      </c>
      <c r="E3107" t="n">
        <v>105</v>
      </c>
      <c r="F3107" s="86" t="n">
        <v>376</v>
      </c>
      <c r="H3107" s="87" t="n">
        <v>2</v>
      </c>
      <c r="I3107" s="214">
        <f>C3107*H3107</f>
        <v/>
      </c>
      <c r="J3107" s="29" t="n"/>
      <c r="K3107" s="96" t="n"/>
      <c r="L3107" s="97" t="n"/>
      <c r="M3107" s="97" t="n"/>
      <c r="N3107" s="98" t="inlineStr">
        <is>
          <t>27×105</t>
        </is>
      </c>
      <c r="O3107" s="99">
        <f>F3107</f>
        <v/>
      </c>
      <c r="P3107" s="99">
        <f>SUM(I3107)</f>
        <v/>
      </c>
      <c r="Q3107" s="117" t="n"/>
      <c r="R3107" s="118" t="n"/>
      <c r="S3107" s="118" t="n"/>
      <c r="T3107" s="119" t="n"/>
      <c r="U3107" s="120" t="n"/>
      <c r="V3107" s="120" t="n"/>
      <c r="W3107" s="121" t="n"/>
      <c r="X3107" s="122" t="n"/>
      <c r="Y3107" s="122" t="n"/>
      <c r="Z3107" s="143" t="n"/>
      <c r="AA3107" s="140" t="n"/>
      <c r="AB3107" s="140" t="n"/>
      <c r="AC3107" s="144" t="n"/>
      <c r="AD3107" s="142" t="n"/>
      <c r="AE3107" s="142" t="n"/>
    </row>
    <row r="3108" ht="15" customHeight="1" thickBot="1">
      <c r="B3108" s="88" t="inlineStr">
        <is>
          <t>22MSQ03-R</t>
        </is>
      </c>
      <c r="C3108" s="89">
        <f>SUMIF(数量表!D:H,B3108,数量表!H:H)</f>
        <v/>
      </c>
      <c r="D3108" s="89" t="n">
        <v>27</v>
      </c>
      <c r="E3108" s="89" t="n">
        <v>105</v>
      </c>
      <c r="F3108" s="90" t="n">
        <v>982</v>
      </c>
      <c r="G3108" s="89" t="n"/>
      <c r="H3108" s="91" t="n">
        <v>1</v>
      </c>
      <c r="I3108" s="213">
        <f>C3108*H3108</f>
        <v/>
      </c>
      <c r="J3108" s="29" t="n"/>
      <c r="K3108" s="96" t="n"/>
      <c r="L3108" s="97" t="n"/>
      <c r="M3108" s="97" t="n"/>
      <c r="N3108" s="98" t="inlineStr">
        <is>
          <t>27×105</t>
        </is>
      </c>
      <c r="O3108" s="99">
        <f>F3108</f>
        <v/>
      </c>
      <c r="P3108" s="99">
        <f>SUM(I3108)</f>
        <v/>
      </c>
      <c r="Q3108" s="117" t="n"/>
      <c r="R3108" s="118" t="n"/>
      <c r="S3108" s="118" t="n"/>
      <c r="T3108" s="119" t="n"/>
      <c r="U3108" s="120" t="n"/>
      <c r="V3108" s="120" t="n"/>
      <c r="W3108" s="121" t="n"/>
      <c r="X3108" s="122" t="n"/>
      <c r="Y3108" s="122" t="n"/>
      <c r="Z3108" s="143" t="n"/>
      <c r="AA3108" s="140" t="n"/>
      <c r="AB3108" s="140" t="n"/>
      <c r="AC3108" s="144" t="n"/>
      <c r="AD3108" s="142" t="n"/>
      <c r="AE3108" s="142" t="n"/>
    </row>
    <row r="3109">
      <c r="B3109" s="79" t="inlineStr">
        <is>
          <t>22MSQ03R-R</t>
        </is>
      </c>
      <c r="C3109" s="80">
        <f>SUMIF(数量表!D:H,B3109,数量表!H:H)</f>
        <v/>
      </c>
      <c r="D3109" s="80" t="n">
        <v>27</v>
      </c>
      <c r="E3109" s="80" t="n">
        <v>105</v>
      </c>
      <c r="F3109" s="81" t="n">
        <v>1011</v>
      </c>
      <c r="G3109" s="80" t="n"/>
      <c r="H3109" s="82" t="n">
        <v>1</v>
      </c>
      <c r="I3109" s="212">
        <f>C3109*H3109</f>
        <v/>
      </c>
      <c r="J3109" s="29" t="n"/>
      <c r="K3109" s="96" t="n"/>
      <c r="L3109" s="97" t="n"/>
      <c r="M3109" s="97" t="n"/>
      <c r="N3109" s="98" t="inlineStr">
        <is>
          <t>27×105</t>
        </is>
      </c>
      <c r="O3109" s="99">
        <f>F3109</f>
        <v/>
      </c>
      <c r="P3109" s="99">
        <f>SUM(I3109)</f>
        <v/>
      </c>
      <c r="Q3109" s="117" t="n"/>
      <c r="R3109" s="118" t="n"/>
      <c r="S3109" s="118" t="n"/>
      <c r="T3109" s="119" t="n"/>
      <c r="U3109" s="120" t="n"/>
      <c r="V3109" s="120" t="n"/>
      <c r="W3109" s="121" t="n"/>
      <c r="X3109" s="122" t="n"/>
      <c r="Y3109" s="122" t="n"/>
      <c r="Z3109" s="143" t="n"/>
      <c r="AA3109" s="140" t="n"/>
      <c r="AB3109" s="140" t="n"/>
      <c r="AC3109" s="144" t="n"/>
      <c r="AD3109" s="142" t="n"/>
      <c r="AE3109" s="142" t="n"/>
    </row>
    <row r="3110">
      <c r="B3110" s="85" t="inlineStr">
        <is>
          <t>22MSQ03R-R</t>
        </is>
      </c>
      <c r="C3110">
        <f>SUMIF(数量表!D:H,B3110,数量表!H:H)</f>
        <v/>
      </c>
      <c r="D3110" t="n">
        <v>27</v>
      </c>
      <c r="E3110" t="n">
        <v>105</v>
      </c>
      <c r="F3110" s="86" t="n">
        <v>532.5</v>
      </c>
      <c r="H3110" s="87" t="n">
        <v>2</v>
      </c>
      <c r="I3110" s="214">
        <f>C3110*H3110</f>
        <v/>
      </c>
      <c r="J3110" s="29" t="n"/>
      <c r="K3110" s="96" t="n"/>
      <c r="L3110" s="97" t="n"/>
      <c r="M3110" s="97" t="n"/>
      <c r="N3110" s="98" t="inlineStr">
        <is>
          <t>27×105</t>
        </is>
      </c>
      <c r="O3110" s="99">
        <f>F3110</f>
        <v/>
      </c>
      <c r="P3110" s="99">
        <f>SUM(I3110)</f>
        <v/>
      </c>
      <c r="Q3110" s="117" t="n"/>
      <c r="R3110" s="118" t="n"/>
      <c r="S3110" s="118" t="n"/>
      <c r="T3110" s="119" t="n"/>
      <c r="U3110" s="120" t="n"/>
      <c r="V3110" s="120" t="n"/>
      <c r="W3110" s="121" t="n"/>
      <c r="X3110" s="122" t="n"/>
      <c r="Y3110" s="122" t="n"/>
      <c r="Z3110" s="143" t="n"/>
      <c r="AA3110" s="140" t="n"/>
      <c r="AB3110" s="140" t="n"/>
      <c r="AC3110" s="144" t="n"/>
      <c r="AD3110" s="142" t="n"/>
      <c r="AE3110" s="142" t="n"/>
    </row>
    <row r="3111">
      <c r="B3111" s="85" t="inlineStr">
        <is>
          <t>22MSQ03R-R</t>
        </is>
      </c>
      <c r="C3111">
        <f>SUMIF(数量表!D:H,B3111,数量表!H:H)</f>
        <v/>
      </c>
      <c r="D3111" t="n">
        <v>27</v>
      </c>
      <c r="E3111" t="n">
        <v>105</v>
      </c>
      <c r="F3111" s="86" t="n">
        <v>376</v>
      </c>
      <c r="H3111" s="87" t="n">
        <v>2</v>
      </c>
      <c r="I3111" s="214">
        <f>C3111*H3111</f>
        <v/>
      </c>
      <c r="J3111" s="29" t="n"/>
      <c r="K3111" s="96" t="n"/>
      <c r="L3111" s="97" t="n"/>
      <c r="M3111" s="97" t="n"/>
      <c r="N3111" s="98" t="inlineStr">
        <is>
          <t>27×105</t>
        </is>
      </c>
      <c r="O3111" s="99">
        <f>F3111</f>
        <v/>
      </c>
      <c r="P3111" s="99">
        <f>SUM(I3111)</f>
        <v/>
      </c>
      <c r="Q3111" s="117" t="n"/>
      <c r="R3111" s="118" t="n"/>
      <c r="S3111" s="118" t="n"/>
      <c r="T3111" s="119" t="n"/>
      <c r="U3111" s="120" t="n"/>
      <c r="V3111" s="120" t="n"/>
      <c r="W3111" s="121" t="n"/>
      <c r="X3111" s="122" t="n"/>
      <c r="Y3111" s="122" t="n"/>
      <c r="Z3111" s="143" t="n"/>
      <c r="AA3111" s="140" t="n"/>
      <c r="AB3111" s="140" t="n"/>
      <c r="AC3111" s="144" t="n"/>
      <c r="AD3111" s="142" t="n"/>
      <c r="AE3111" s="142" t="n"/>
    </row>
    <row r="3112">
      <c r="B3112" s="85" t="inlineStr">
        <is>
          <t>22MSQ03R-R</t>
        </is>
      </c>
      <c r="C3112">
        <f>SUMIF(数量表!D:H,B3112,数量表!H:H)</f>
        <v/>
      </c>
      <c r="D3112" t="n">
        <v>27</v>
      </c>
      <c r="E3112" t="n">
        <v>105</v>
      </c>
      <c r="F3112" s="86" t="n">
        <v>982</v>
      </c>
      <c r="H3112" s="87" t="n">
        <v>1</v>
      </c>
      <c r="I3112" s="214">
        <f>C3112*H3112</f>
        <v/>
      </c>
      <c r="J3112" s="29" t="n"/>
      <c r="K3112" s="96" t="n"/>
      <c r="L3112" s="97" t="n"/>
      <c r="M3112" s="97" t="n"/>
      <c r="N3112" s="98" t="inlineStr">
        <is>
          <t>27×105</t>
        </is>
      </c>
      <c r="O3112" s="99">
        <f>F3112</f>
        <v/>
      </c>
      <c r="P3112" s="99">
        <f>SUM(I3112)</f>
        <v/>
      </c>
      <c r="Q3112" s="117" t="n"/>
      <c r="R3112" s="118" t="n"/>
      <c r="S3112" s="118" t="n"/>
      <c r="T3112" s="119" t="n"/>
      <c r="U3112" s="120" t="n"/>
      <c r="V3112" s="120" t="n"/>
      <c r="W3112" s="121" t="n"/>
      <c r="X3112" s="122" t="n"/>
      <c r="Y3112" s="122" t="n"/>
      <c r="Z3112" s="143" t="n"/>
      <c r="AA3112" s="140" t="n"/>
      <c r="AB3112" s="140" t="n"/>
      <c r="AC3112" s="144" t="n"/>
      <c r="AD3112" s="142" t="n"/>
      <c r="AE3112" s="142" t="n"/>
    </row>
    <row r="3113" ht="15" customHeight="1" thickBot="1">
      <c r="B3113" s="88" t="inlineStr">
        <is>
          <t>22MSQ03R-R</t>
        </is>
      </c>
      <c r="C3113" s="89">
        <f>SUMIF(数量表!D:H,B3113,数量表!H:H)</f>
        <v/>
      </c>
      <c r="D3113" s="89" t="n">
        <v>27</v>
      </c>
      <c r="E3113" s="89" t="n">
        <v>105</v>
      </c>
      <c r="F3113" s="90" t="n">
        <v>2423</v>
      </c>
      <c r="G3113" s="89" t="n"/>
      <c r="H3113" s="91" t="n">
        <v>1</v>
      </c>
      <c r="I3113" s="213">
        <f>C3113*H3113</f>
        <v/>
      </c>
      <c r="J3113" s="29" t="n"/>
      <c r="K3113" s="96" t="n"/>
      <c r="L3113" s="97" t="n"/>
      <c r="M3113" s="97" t="n"/>
      <c r="N3113" s="98" t="inlineStr">
        <is>
          <t>27×105</t>
        </is>
      </c>
      <c r="O3113" s="99">
        <f>F3113</f>
        <v/>
      </c>
      <c r="P3113" s="99">
        <f>SUM(I3113)</f>
        <v/>
      </c>
      <c r="Q3113" s="117" t="n"/>
      <c r="R3113" s="118" t="n"/>
      <c r="S3113" s="118" t="n"/>
      <c r="T3113" s="119" t="n"/>
      <c r="U3113" s="120" t="n"/>
      <c r="V3113" s="120" t="n"/>
      <c r="W3113" s="121" t="n"/>
      <c r="X3113" s="122" t="n"/>
      <c r="Y3113" s="122" t="n"/>
      <c r="Z3113" s="143" t="n"/>
      <c r="AA3113" s="140" t="n"/>
      <c r="AB3113" s="140" t="n"/>
      <c r="AC3113" s="144" t="n"/>
      <c r="AD3113" s="142" t="n"/>
      <c r="AE3113" s="142" t="n"/>
    </row>
    <row r="3114">
      <c r="B3114" s="79" t="inlineStr">
        <is>
          <t>45MS05</t>
        </is>
      </c>
      <c r="C3114" s="80">
        <f>SUMIF(数量表!D:H,B3114,数量表!H:H)</f>
        <v/>
      </c>
      <c r="D3114" s="80" t="n">
        <v>27</v>
      </c>
      <c r="E3114" s="80" t="n">
        <v>105</v>
      </c>
      <c r="F3114" s="81" t="n">
        <v>686</v>
      </c>
      <c r="G3114" s="80" t="n"/>
      <c r="H3114" s="82" t="n">
        <v>1</v>
      </c>
      <c r="I3114" s="212">
        <f>C3114*H3114</f>
        <v/>
      </c>
      <c r="K3114" s="96" t="n"/>
      <c r="L3114" s="97" t="n"/>
      <c r="M3114" s="97" t="n"/>
      <c r="N3114" s="98" t="inlineStr">
        <is>
          <t>27×105</t>
        </is>
      </c>
      <c r="O3114" s="99">
        <f>F3114</f>
        <v/>
      </c>
      <c r="P3114" s="99">
        <f>SUM(I3114)</f>
        <v/>
      </c>
      <c r="Q3114" s="117" t="n"/>
      <c r="R3114" s="118" t="n"/>
      <c r="S3114" s="118" t="n"/>
      <c r="T3114" s="119" t="n"/>
      <c r="U3114" s="120" t="n"/>
      <c r="V3114" s="120" t="n"/>
      <c r="W3114" s="121" t="n"/>
      <c r="X3114" s="122" t="n"/>
      <c r="Y3114" s="122" t="n"/>
      <c r="Z3114" s="143" t="n"/>
      <c r="AA3114" s="140" t="n"/>
      <c r="AB3114" s="140" t="n"/>
      <c r="AC3114" s="144" t="n"/>
      <c r="AD3114" s="142" t="n"/>
      <c r="AE3114" s="142" t="n"/>
    </row>
    <row r="3115">
      <c r="B3115" s="85" t="inlineStr">
        <is>
          <t>45MS05</t>
        </is>
      </c>
      <c r="C3115">
        <f>SUMIF(数量表!D:H,B3115,数量表!H:H)</f>
        <v/>
      </c>
      <c r="D3115" t="n">
        <v>27</v>
      </c>
      <c r="E3115" t="n">
        <v>105</v>
      </c>
      <c r="F3115" s="86" t="n">
        <v>800</v>
      </c>
      <c r="H3115" s="87" t="n">
        <v>2</v>
      </c>
      <c r="I3115" s="214">
        <f>C3115*H3115</f>
        <v/>
      </c>
      <c r="K3115" s="96" t="n"/>
      <c r="L3115" s="97" t="n"/>
      <c r="M3115" s="97" t="n"/>
      <c r="N3115" s="98" t="inlineStr">
        <is>
          <t>27×105</t>
        </is>
      </c>
      <c r="O3115" s="99">
        <f>F3115</f>
        <v/>
      </c>
      <c r="P3115" s="99">
        <f>SUM(I3115)</f>
        <v/>
      </c>
      <c r="Q3115" s="117" t="n"/>
      <c r="R3115" s="118" t="n"/>
      <c r="S3115" s="118" t="n"/>
      <c r="T3115" s="119" t="n"/>
      <c r="U3115" s="120" t="n"/>
      <c r="V3115" s="120" t="n"/>
      <c r="W3115" s="121" t="n"/>
      <c r="X3115" s="122" t="n"/>
      <c r="Y3115" s="122" t="n"/>
      <c r="Z3115" s="143" t="n"/>
      <c r="AA3115" s="140" t="n"/>
      <c r="AB3115" s="140" t="n"/>
      <c r="AC3115" s="144" t="n"/>
      <c r="AD3115" s="142" t="n"/>
      <c r="AE3115" s="142" t="n"/>
    </row>
    <row r="3116">
      <c r="B3116" s="85" t="inlineStr">
        <is>
          <t>45MS05</t>
        </is>
      </c>
      <c r="C3116">
        <f>SUMIF(数量表!D:H,B3116,数量表!H:H)</f>
        <v/>
      </c>
      <c r="D3116" t="n">
        <v>27</v>
      </c>
      <c r="E3116" t="n">
        <v>105</v>
      </c>
      <c r="F3116" s="86" t="n">
        <v>576</v>
      </c>
      <c r="H3116" s="87" t="n">
        <v>2</v>
      </c>
      <c r="I3116" s="214">
        <f>C3116*H3116</f>
        <v/>
      </c>
      <c r="K3116" s="96" t="n"/>
      <c r="L3116" s="97" t="n"/>
      <c r="M3116" s="97" t="n"/>
      <c r="N3116" s="98" t="inlineStr">
        <is>
          <t>27×105</t>
        </is>
      </c>
      <c r="O3116" s="99">
        <f>F3116</f>
        <v/>
      </c>
      <c r="P3116" s="99">
        <f>SUM(I3116)</f>
        <v/>
      </c>
      <c r="Q3116" s="117" t="n"/>
      <c r="R3116" s="118" t="n"/>
      <c r="S3116" s="118" t="n"/>
      <c r="T3116" s="119" t="n"/>
      <c r="U3116" s="120" t="n"/>
      <c r="V3116" s="120" t="n"/>
      <c r="W3116" s="121" t="n"/>
      <c r="X3116" s="122" t="n"/>
      <c r="Y3116" s="122" t="n"/>
      <c r="Z3116" s="143" t="n"/>
      <c r="AA3116" s="140" t="n"/>
      <c r="AB3116" s="140" t="n"/>
      <c r="AC3116" s="144" t="n"/>
      <c r="AD3116" s="142" t="n"/>
      <c r="AE3116" s="142" t="n"/>
    </row>
    <row r="3117" ht="15" customHeight="1" thickBot="1">
      <c r="B3117" s="88" t="inlineStr">
        <is>
          <t>45MS05</t>
        </is>
      </c>
      <c r="C3117" s="89">
        <f>SUMIF(数量表!D:H,B3117,数量表!H:H)</f>
        <v/>
      </c>
      <c r="D3117" s="89" t="n">
        <v>27</v>
      </c>
      <c r="E3117" s="89" t="n">
        <v>105</v>
      </c>
      <c r="F3117" s="90" t="n">
        <v>982</v>
      </c>
      <c r="G3117" s="89" t="n"/>
      <c r="H3117" s="91" t="n">
        <v>1</v>
      </c>
      <c r="I3117" s="213">
        <f>C3117*H3117</f>
        <v/>
      </c>
      <c r="K3117" s="96" t="n"/>
      <c r="L3117" s="97" t="n"/>
      <c r="M3117" s="97" t="n"/>
      <c r="N3117" s="98" t="inlineStr">
        <is>
          <t>27×105</t>
        </is>
      </c>
      <c r="O3117" s="99">
        <f>F3117</f>
        <v/>
      </c>
      <c r="P3117" s="99">
        <f>SUM(I3117)</f>
        <v/>
      </c>
      <c r="Q3117" s="117" t="n"/>
      <c r="R3117" s="118" t="n"/>
      <c r="S3117" s="118" t="n"/>
      <c r="T3117" s="119" t="n"/>
      <c r="U3117" s="120" t="n"/>
      <c r="V3117" s="120" t="n"/>
      <c r="W3117" s="121" t="n"/>
      <c r="X3117" s="122" t="n"/>
      <c r="Y3117" s="122" t="n"/>
      <c r="Z3117" s="143" t="n"/>
      <c r="AA3117" s="140" t="n"/>
      <c r="AB3117" s="140" t="n"/>
      <c r="AC3117" s="144" t="n"/>
      <c r="AD3117" s="142" t="n"/>
      <c r="AE3117" s="142" t="n"/>
    </row>
    <row r="3118">
      <c r="B3118" s="79" t="inlineStr">
        <is>
          <t>45MS05L</t>
        </is>
      </c>
      <c r="C3118" s="80">
        <f>SUMIF(数量表!D:H,B3118,数量表!H:H)</f>
        <v/>
      </c>
      <c r="D3118" s="80" t="n">
        <v>27</v>
      </c>
      <c r="E3118" s="80" t="n">
        <v>105</v>
      </c>
      <c r="F3118" s="81" t="n">
        <v>686</v>
      </c>
      <c r="G3118" s="80" t="n"/>
      <c r="H3118" s="82" t="n">
        <v>1</v>
      </c>
      <c r="I3118" s="212">
        <f>C3118*H3118</f>
        <v/>
      </c>
      <c r="K3118" s="96" t="n"/>
      <c r="L3118" s="97" t="n"/>
      <c r="M3118" s="97" t="n"/>
      <c r="N3118" s="98" t="inlineStr">
        <is>
          <t>27×105</t>
        </is>
      </c>
      <c r="O3118" s="99">
        <f>F3118</f>
        <v/>
      </c>
      <c r="P3118" s="99">
        <f>SUM(I3118)</f>
        <v/>
      </c>
      <c r="Q3118" s="117" t="n"/>
      <c r="R3118" s="118" t="n"/>
      <c r="S3118" s="118" t="n"/>
      <c r="T3118" s="119" t="n"/>
      <c r="U3118" s="120" t="n"/>
      <c r="V3118" s="120" t="n"/>
      <c r="W3118" s="121" t="n"/>
      <c r="X3118" s="122" t="n"/>
      <c r="Y3118" s="122" t="n"/>
      <c r="Z3118" s="143" t="n"/>
      <c r="AA3118" s="140" t="n"/>
      <c r="AB3118" s="140" t="n"/>
      <c r="AC3118" s="144" t="n"/>
      <c r="AD3118" s="142" t="n"/>
      <c r="AE3118" s="142" t="n"/>
    </row>
    <row r="3119">
      <c r="B3119" s="85" t="inlineStr">
        <is>
          <t>45MS05L</t>
        </is>
      </c>
      <c r="C3119">
        <f>SUMIF(数量表!D:H,B3119,数量表!H:H)</f>
        <v/>
      </c>
      <c r="D3119" t="n">
        <v>27</v>
      </c>
      <c r="E3119" t="n">
        <v>105</v>
      </c>
      <c r="F3119" s="86" t="n">
        <v>760</v>
      </c>
      <c r="H3119" s="87" t="n">
        <v>2</v>
      </c>
      <c r="I3119" s="214">
        <f>C3119*H3119</f>
        <v/>
      </c>
      <c r="K3119" s="96" t="n"/>
      <c r="L3119" s="97" t="n"/>
      <c r="M3119" s="97" t="n"/>
      <c r="N3119" s="98" t="inlineStr">
        <is>
          <t>27×105</t>
        </is>
      </c>
      <c r="O3119" s="99">
        <f>F3119</f>
        <v/>
      </c>
      <c r="P3119" s="99">
        <f>SUM(I3119)</f>
        <v/>
      </c>
      <c r="Q3119" s="117" t="n"/>
      <c r="R3119" s="118" t="n"/>
      <c r="S3119" s="118" t="n"/>
      <c r="T3119" s="119" t="n"/>
      <c r="U3119" s="120" t="n"/>
      <c r="V3119" s="120" t="n"/>
      <c r="W3119" s="121" t="n"/>
      <c r="X3119" s="122" t="n"/>
      <c r="Y3119" s="122" t="n"/>
      <c r="Z3119" s="143" t="n"/>
      <c r="AA3119" s="140" t="n"/>
      <c r="AB3119" s="140" t="n"/>
      <c r="AC3119" s="144" t="n"/>
      <c r="AD3119" s="142" t="n"/>
      <c r="AE3119" s="142" t="n"/>
    </row>
    <row r="3120">
      <c r="B3120" s="85" t="inlineStr">
        <is>
          <t>45MS05L</t>
        </is>
      </c>
      <c r="C3120">
        <f>SUMIF(数量表!D:H,B3120,数量表!H:H)</f>
        <v/>
      </c>
      <c r="D3120" t="n">
        <v>27</v>
      </c>
      <c r="E3120" t="n">
        <v>105</v>
      </c>
      <c r="F3120" s="86" t="n">
        <v>576</v>
      </c>
      <c r="H3120" s="87" t="n">
        <v>2</v>
      </c>
      <c r="I3120" s="214">
        <f>C3120*H3120</f>
        <v/>
      </c>
      <c r="K3120" s="96" t="n"/>
      <c r="L3120" s="97" t="n"/>
      <c r="M3120" s="97" t="n"/>
      <c r="N3120" s="98" t="inlineStr">
        <is>
          <t>27×105</t>
        </is>
      </c>
      <c r="O3120" s="99">
        <f>F3120</f>
        <v/>
      </c>
      <c r="P3120" s="99">
        <f>SUM(I3120)</f>
        <v/>
      </c>
      <c r="Q3120" s="117" t="n"/>
      <c r="R3120" s="118" t="n"/>
      <c r="S3120" s="118" t="n"/>
      <c r="T3120" s="119" t="n"/>
      <c r="U3120" s="120" t="n"/>
      <c r="V3120" s="120" t="n"/>
      <c r="W3120" s="121" t="n"/>
      <c r="X3120" s="122" t="n"/>
      <c r="Y3120" s="122" t="n"/>
      <c r="Z3120" s="143" t="n"/>
      <c r="AA3120" s="140" t="n"/>
      <c r="AB3120" s="140" t="n"/>
      <c r="AC3120" s="144" t="n"/>
      <c r="AD3120" s="142" t="n"/>
      <c r="AE3120" s="142" t="n"/>
    </row>
    <row r="3121">
      <c r="B3121" s="85" t="inlineStr">
        <is>
          <t>45MS05L</t>
        </is>
      </c>
      <c r="C3121">
        <f>SUMIF(数量表!D:H,B3121,数量表!H:H)</f>
        <v/>
      </c>
      <c r="D3121" t="n">
        <v>27</v>
      </c>
      <c r="E3121" t="n">
        <v>105</v>
      </c>
      <c r="F3121" s="86" t="n">
        <v>982</v>
      </c>
      <c r="H3121" s="87" t="n">
        <v>1</v>
      </c>
      <c r="I3121" s="214">
        <f>C3121*H3121</f>
        <v/>
      </c>
      <c r="K3121" s="96" t="n"/>
      <c r="L3121" s="97" t="n"/>
      <c r="M3121" s="97" t="n"/>
      <c r="N3121" s="98" t="inlineStr">
        <is>
          <t>27×105</t>
        </is>
      </c>
      <c r="O3121" s="99">
        <f>F3121</f>
        <v/>
      </c>
      <c r="P3121" s="99">
        <f>SUM(I3121)</f>
        <v/>
      </c>
      <c r="Q3121" s="117" t="n"/>
      <c r="R3121" s="118" t="n"/>
      <c r="S3121" s="118" t="n"/>
      <c r="T3121" s="119" t="n"/>
      <c r="U3121" s="120" t="n"/>
      <c r="V3121" s="120" t="n"/>
      <c r="W3121" s="121" t="n"/>
      <c r="X3121" s="122" t="n"/>
      <c r="Y3121" s="122" t="n"/>
      <c r="Z3121" s="143" t="n"/>
      <c r="AA3121" s="140" t="n"/>
      <c r="AB3121" s="140" t="n"/>
      <c r="AC3121" s="144" t="n"/>
      <c r="AD3121" s="142" t="n"/>
      <c r="AE3121" s="142" t="n"/>
    </row>
    <row r="3122" ht="15" customHeight="1" thickBot="1">
      <c r="B3122" s="88" t="inlineStr">
        <is>
          <t>45MS05L</t>
        </is>
      </c>
      <c r="C3122" s="89">
        <f>SUMIF(数量表!D:H,B3122,数量表!H:H)</f>
        <v/>
      </c>
      <c r="D3122" s="89" t="n">
        <v>27</v>
      </c>
      <c r="E3122" s="89" t="n">
        <v>105</v>
      </c>
      <c r="F3122" s="90" t="n">
        <v>2298</v>
      </c>
      <c r="G3122" s="89" t="n"/>
      <c r="H3122" s="91" t="n">
        <v>1</v>
      </c>
      <c r="I3122" s="213">
        <f>C3122*H3122</f>
        <v/>
      </c>
      <c r="K3122" s="96" t="n"/>
      <c r="L3122" s="97" t="n"/>
      <c r="M3122" s="97" t="n"/>
      <c r="N3122" s="98" t="inlineStr">
        <is>
          <t>27×105</t>
        </is>
      </c>
      <c r="O3122" s="99">
        <f>F3122</f>
        <v/>
      </c>
      <c r="P3122" s="99">
        <f>SUM(I3122)</f>
        <v/>
      </c>
      <c r="Q3122" s="117" t="n"/>
      <c r="R3122" s="118" t="n"/>
      <c r="S3122" s="118" t="n"/>
      <c r="T3122" s="119" t="n"/>
      <c r="U3122" s="120" t="n"/>
      <c r="V3122" s="120" t="n"/>
      <c r="W3122" s="121" t="n"/>
      <c r="X3122" s="122" t="n"/>
      <c r="Y3122" s="122" t="n"/>
      <c r="Z3122" s="143" t="n"/>
      <c r="AA3122" s="140" t="n"/>
      <c r="AB3122" s="140" t="n"/>
      <c r="AC3122" s="144" t="n"/>
      <c r="AD3122" s="142" t="n"/>
      <c r="AE3122" s="142" t="n"/>
    </row>
    <row r="3123">
      <c r="B3123" s="79" t="inlineStr">
        <is>
          <t>45MS05-L</t>
        </is>
      </c>
      <c r="C3123" s="80">
        <f>SUMIF(数量表!D:H,B3123,数量表!H:H)</f>
        <v/>
      </c>
      <c r="D3123" s="80" t="n">
        <v>27</v>
      </c>
      <c r="E3123" s="80" t="n">
        <v>105</v>
      </c>
      <c r="F3123" s="81" t="n">
        <v>686</v>
      </c>
      <c r="G3123" s="80" t="n"/>
      <c r="H3123" s="82" t="n">
        <v>1</v>
      </c>
      <c r="I3123" s="212">
        <f>C3123*H3123</f>
        <v/>
      </c>
      <c r="K3123" s="96" t="n"/>
      <c r="L3123" s="97" t="n"/>
      <c r="M3123" s="97" t="n"/>
      <c r="N3123" s="98" t="inlineStr">
        <is>
          <t>27×105</t>
        </is>
      </c>
      <c r="O3123" s="99">
        <f>F3123</f>
        <v/>
      </c>
      <c r="P3123" s="99">
        <f>SUM(I3123)</f>
        <v/>
      </c>
      <c r="Q3123" s="117" t="n"/>
      <c r="R3123" s="118" t="n"/>
      <c r="S3123" s="118" t="n"/>
      <c r="T3123" s="119" t="n"/>
      <c r="U3123" s="120" t="n"/>
      <c r="V3123" s="120" t="n"/>
      <c r="W3123" s="121" t="n"/>
      <c r="X3123" s="122" t="n"/>
      <c r="Y3123" s="122" t="n"/>
      <c r="Z3123" s="143" t="n"/>
      <c r="AA3123" s="140" t="n"/>
      <c r="AB3123" s="140" t="n"/>
      <c r="AC3123" s="144" t="n"/>
      <c r="AD3123" s="142" t="n"/>
      <c r="AE3123" s="142" t="n"/>
    </row>
    <row r="3124">
      <c r="B3124" s="85" t="inlineStr">
        <is>
          <t>45MS05-L</t>
        </is>
      </c>
      <c r="C3124">
        <f>SUMIF(数量表!D:H,B3124,数量表!H:H)</f>
        <v/>
      </c>
      <c r="D3124" t="n">
        <v>27</v>
      </c>
      <c r="E3124" t="n">
        <v>105</v>
      </c>
      <c r="F3124" s="86" t="n">
        <v>800</v>
      </c>
      <c r="H3124" s="87" t="n">
        <v>2</v>
      </c>
      <c r="I3124" s="214">
        <f>C3124*H3124</f>
        <v/>
      </c>
      <c r="K3124" s="96" t="n"/>
      <c r="L3124" s="97" t="n"/>
      <c r="M3124" s="97" t="n"/>
      <c r="N3124" s="98" t="inlineStr">
        <is>
          <t>27×105</t>
        </is>
      </c>
      <c r="O3124" s="99">
        <f>F3124</f>
        <v/>
      </c>
      <c r="P3124" s="99">
        <f>SUM(I3124)</f>
        <v/>
      </c>
      <c r="Q3124" s="117" t="n"/>
      <c r="R3124" s="118" t="n"/>
      <c r="S3124" s="118" t="n"/>
      <c r="T3124" s="119" t="n"/>
      <c r="U3124" s="120" t="n"/>
      <c r="V3124" s="120" t="n"/>
      <c r="W3124" s="121" t="n"/>
      <c r="X3124" s="122" t="n"/>
      <c r="Y3124" s="122" t="n"/>
      <c r="Z3124" s="143" t="n"/>
      <c r="AA3124" s="140" t="n"/>
      <c r="AB3124" s="140" t="n"/>
      <c r="AC3124" s="144" t="n"/>
      <c r="AD3124" s="142" t="n"/>
      <c r="AE3124" s="142" t="n"/>
    </row>
    <row r="3125">
      <c r="B3125" s="85" t="inlineStr">
        <is>
          <t>45MS05-L</t>
        </is>
      </c>
      <c r="C3125">
        <f>SUMIF(数量表!D:H,B3125,数量表!H:H)</f>
        <v/>
      </c>
      <c r="D3125" t="n">
        <v>27</v>
      </c>
      <c r="E3125" t="n">
        <v>105</v>
      </c>
      <c r="F3125" s="86" t="n">
        <v>576</v>
      </c>
      <c r="H3125" s="87" t="n">
        <v>2</v>
      </c>
      <c r="I3125" s="214">
        <f>C3125*H3125</f>
        <v/>
      </c>
      <c r="K3125" s="96" t="n"/>
      <c r="L3125" s="97" t="n"/>
      <c r="M3125" s="97" t="n"/>
      <c r="N3125" s="98" t="inlineStr">
        <is>
          <t>27×105</t>
        </is>
      </c>
      <c r="O3125" s="99">
        <f>F3125</f>
        <v/>
      </c>
      <c r="P3125" s="99">
        <f>SUM(I3125)</f>
        <v/>
      </c>
      <c r="Q3125" s="117" t="n"/>
      <c r="R3125" s="118" t="n"/>
      <c r="S3125" s="118" t="n"/>
      <c r="T3125" s="119" t="n"/>
      <c r="U3125" s="120" t="n"/>
      <c r="V3125" s="120" t="n"/>
      <c r="W3125" s="121" t="n"/>
      <c r="X3125" s="122" t="n"/>
      <c r="Y3125" s="122" t="n"/>
      <c r="Z3125" s="143" t="n"/>
      <c r="AA3125" s="140" t="n"/>
      <c r="AB3125" s="140" t="n"/>
      <c r="AC3125" s="144" t="n"/>
      <c r="AD3125" s="142" t="n"/>
      <c r="AE3125" s="142" t="n"/>
    </row>
    <row r="3126" ht="15" customHeight="1" thickBot="1">
      <c r="B3126" s="88" t="inlineStr">
        <is>
          <t>45MS05-L</t>
        </is>
      </c>
      <c r="C3126" s="89">
        <f>SUMIF(数量表!D:H,B3126,数量表!H:H)</f>
        <v/>
      </c>
      <c r="D3126" s="89" t="n">
        <v>27</v>
      </c>
      <c r="E3126" s="89" t="n">
        <v>105</v>
      </c>
      <c r="F3126" s="90" t="n">
        <v>982</v>
      </c>
      <c r="G3126" s="89" t="n"/>
      <c r="H3126" s="91" t="n">
        <v>1</v>
      </c>
      <c r="I3126" s="213">
        <f>C3126*H3126</f>
        <v/>
      </c>
      <c r="K3126" s="96" t="n"/>
      <c r="L3126" s="97" t="n"/>
      <c r="M3126" s="97" t="n"/>
      <c r="N3126" s="98" t="inlineStr">
        <is>
          <t>27×105</t>
        </is>
      </c>
      <c r="O3126" s="99">
        <f>F3126</f>
        <v/>
      </c>
      <c r="P3126" s="99">
        <f>SUM(I3126)</f>
        <v/>
      </c>
      <c r="Q3126" s="117" t="n"/>
      <c r="R3126" s="118" t="n"/>
      <c r="S3126" s="118" t="n"/>
      <c r="T3126" s="119" t="n"/>
      <c r="U3126" s="120" t="n"/>
      <c r="V3126" s="120" t="n"/>
      <c r="W3126" s="121" t="n"/>
      <c r="X3126" s="122" t="n"/>
      <c r="Y3126" s="122" t="n"/>
      <c r="Z3126" s="143" t="n"/>
      <c r="AA3126" s="140" t="n"/>
      <c r="AB3126" s="140" t="n"/>
      <c r="AC3126" s="144" t="n"/>
      <c r="AD3126" s="142" t="n"/>
      <c r="AE3126" s="142" t="n"/>
    </row>
    <row r="3127">
      <c r="B3127" s="79" t="inlineStr">
        <is>
          <t>45MS05L-L</t>
        </is>
      </c>
      <c r="C3127" s="80">
        <f>SUMIF(数量表!D:H,B3127,数量表!H:H)</f>
        <v/>
      </c>
      <c r="D3127" s="80" t="n">
        <v>27</v>
      </c>
      <c r="E3127" s="80" t="n">
        <v>105</v>
      </c>
      <c r="F3127" s="81" t="n">
        <v>686</v>
      </c>
      <c r="G3127" s="80" t="n"/>
      <c r="H3127" s="82" t="n">
        <v>1</v>
      </c>
      <c r="I3127" s="212">
        <f>C3127*H3127</f>
        <v/>
      </c>
      <c r="K3127" s="96" t="n"/>
      <c r="L3127" s="97" t="n"/>
      <c r="M3127" s="97" t="n"/>
      <c r="N3127" s="98" t="inlineStr">
        <is>
          <t>27×105</t>
        </is>
      </c>
      <c r="O3127" s="99">
        <f>F3127</f>
        <v/>
      </c>
      <c r="P3127" s="99">
        <f>SUM(I3127)</f>
        <v/>
      </c>
      <c r="Q3127" s="117" t="n"/>
      <c r="R3127" s="118" t="n"/>
      <c r="S3127" s="118" t="n"/>
      <c r="T3127" s="119" t="n"/>
      <c r="U3127" s="120" t="n"/>
      <c r="V3127" s="120" t="n"/>
      <c r="W3127" s="121" t="n"/>
      <c r="X3127" s="122" t="n"/>
      <c r="Y3127" s="122" t="n"/>
      <c r="Z3127" s="143" t="n"/>
      <c r="AA3127" s="140" t="n"/>
      <c r="AB3127" s="140" t="n"/>
      <c r="AC3127" s="144" t="n"/>
      <c r="AD3127" s="142" t="n"/>
      <c r="AE3127" s="142" t="n"/>
    </row>
    <row r="3128">
      <c r="B3128" s="85" t="inlineStr">
        <is>
          <t>45MS05L-L</t>
        </is>
      </c>
      <c r="C3128">
        <f>SUMIF(数量表!D:H,B3128,数量表!H:H)</f>
        <v/>
      </c>
      <c r="D3128" t="n">
        <v>27</v>
      </c>
      <c r="E3128" t="n">
        <v>105</v>
      </c>
      <c r="F3128" s="86" t="n">
        <v>760</v>
      </c>
      <c r="H3128" s="87" t="n">
        <v>2</v>
      </c>
      <c r="I3128" s="214">
        <f>C3128*H3128</f>
        <v/>
      </c>
      <c r="K3128" s="96" t="n"/>
      <c r="L3128" s="97" t="n"/>
      <c r="M3128" s="97" t="n"/>
      <c r="N3128" s="98" t="inlineStr">
        <is>
          <t>27×105</t>
        </is>
      </c>
      <c r="O3128" s="99">
        <f>F3128</f>
        <v/>
      </c>
      <c r="P3128" s="99">
        <f>SUM(I3128)</f>
        <v/>
      </c>
      <c r="Q3128" s="117" t="n"/>
      <c r="R3128" s="118" t="n"/>
      <c r="S3128" s="118" t="n"/>
      <c r="T3128" s="119" t="n"/>
      <c r="U3128" s="120" t="n"/>
      <c r="V3128" s="120" t="n"/>
      <c r="W3128" s="121" t="n"/>
      <c r="X3128" s="122" t="n"/>
      <c r="Y3128" s="122" t="n"/>
      <c r="Z3128" s="143" t="n"/>
      <c r="AA3128" s="140" t="n"/>
      <c r="AB3128" s="140" t="n"/>
      <c r="AC3128" s="144" t="n"/>
      <c r="AD3128" s="142" t="n"/>
      <c r="AE3128" s="142" t="n"/>
    </row>
    <row r="3129">
      <c r="B3129" s="85" t="inlineStr">
        <is>
          <t>45MS05L-L</t>
        </is>
      </c>
      <c r="C3129">
        <f>SUMIF(数量表!D:H,B3129,数量表!H:H)</f>
        <v/>
      </c>
      <c r="D3129" t="n">
        <v>27</v>
      </c>
      <c r="E3129" t="n">
        <v>105</v>
      </c>
      <c r="F3129" s="86" t="n">
        <v>576</v>
      </c>
      <c r="H3129" s="87" t="n">
        <v>2</v>
      </c>
      <c r="I3129" s="214">
        <f>C3129*H3129</f>
        <v/>
      </c>
      <c r="K3129" s="96" t="n"/>
      <c r="L3129" s="97" t="n"/>
      <c r="M3129" s="97" t="n"/>
      <c r="N3129" s="98" t="inlineStr">
        <is>
          <t>27×105</t>
        </is>
      </c>
      <c r="O3129" s="99">
        <f>F3129</f>
        <v/>
      </c>
      <c r="P3129" s="99">
        <f>SUM(I3129)</f>
        <v/>
      </c>
      <c r="Q3129" s="117" t="n"/>
      <c r="R3129" s="118" t="n"/>
      <c r="S3129" s="118" t="n"/>
      <c r="T3129" s="119" t="n"/>
      <c r="U3129" s="120" t="n"/>
      <c r="V3129" s="120" t="n"/>
      <c r="W3129" s="121" t="n"/>
      <c r="X3129" s="122" t="n"/>
      <c r="Y3129" s="122" t="n"/>
      <c r="Z3129" s="143" t="n"/>
      <c r="AA3129" s="140" t="n"/>
      <c r="AB3129" s="140" t="n"/>
      <c r="AC3129" s="144" t="n"/>
      <c r="AD3129" s="142" t="n"/>
      <c r="AE3129" s="142" t="n"/>
    </row>
    <row r="3130">
      <c r="B3130" s="85" t="inlineStr">
        <is>
          <t>45MS05L-L</t>
        </is>
      </c>
      <c r="C3130">
        <f>SUMIF(数量表!D:H,B3130,数量表!H:H)</f>
        <v/>
      </c>
      <c r="D3130" t="n">
        <v>27</v>
      </c>
      <c r="E3130" t="n">
        <v>105</v>
      </c>
      <c r="F3130" s="86" t="n">
        <v>982</v>
      </c>
      <c r="H3130" s="87" t="n">
        <v>1</v>
      </c>
      <c r="I3130" s="214">
        <f>C3130*H3130</f>
        <v/>
      </c>
      <c r="K3130" s="96" t="n"/>
      <c r="L3130" s="97" t="n"/>
      <c r="M3130" s="97" t="n"/>
      <c r="N3130" s="98" t="inlineStr">
        <is>
          <t>27×105</t>
        </is>
      </c>
      <c r="O3130" s="99">
        <f>F3130</f>
        <v/>
      </c>
      <c r="P3130" s="99">
        <f>SUM(I3130)</f>
        <v/>
      </c>
      <c r="Q3130" s="117" t="n"/>
      <c r="R3130" s="118" t="n"/>
      <c r="S3130" s="118" t="n"/>
      <c r="T3130" s="119" t="n"/>
      <c r="U3130" s="120" t="n"/>
      <c r="V3130" s="120" t="n"/>
      <c r="W3130" s="121" t="n"/>
      <c r="X3130" s="122" t="n"/>
      <c r="Y3130" s="122" t="n"/>
      <c r="Z3130" s="143" t="n"/>
      <c r="AA3130" s="140" t="n"/>
      <c r="AB3130" s="140" t="n"/>
      <c r="AC3130" s="144" t="n"/>
      <c r="AD3130" s="142" t="n"/>
      <c r="AE3130" s="142" t="n"/>
    </row>
    <row r="3131" ht="15" customHeight="1" thickBot="1">
      <c r="B3131" s="88" t="inlineStr">
        <is>
          <t>45MS05L-L</t>
        </is>
      </c>
      <c r="C3131" s="89">
        <f>SUMIF(数量表!D:H,B3131,数量表!H:H)</f>
        <v/>
      </c>
      <c r="D3131" s="89" t="n">
        <v>27</v>
      </c>
      <c r="E3131" s="89" t="n">
        <v>105</v>
      </c>
      <c r="F3131" s="90" t="n">
        <v>2298</v>
      </c>
      <c r="G3131" s="89" t="n"/>
      <c r="H3131" s="91" t="n">
        <v>1</v>
      </c>
      <c r="I3131" s="213">
        <f>C3131*H3131</f>
        <v/>
      </c>
      <c r="K3131" s="96" t="n"/>
      <c r="L3131" s="97" t="n"/>
      <c r="M3131" s="97" t="n"/>
      <c r="N3131" s="98" t="inlineStr">
        <is>
          <t>27×105</t>
        </is>
      </c>
      <c r="O3131" s="99">
        <f>F3131</f>
        <v/>
      </c>
      <c r="P3131" s="99">
        <f>SUM(I3131)</f>
        <v/>
      </c>
      <c r="Q3131" s="117" t="n"/>
      <c r="R3131" s="118" t="n"/>
      <c r="S3131" s="118" t="n"/>
      <c r="T3131" s="119" t="n"/>
      <c r="U3131" s="120" t="n"/>
      <c r="V3131" s="120" t="n"/>
      <c r="W3131" s="121" t="n"/>
      <c r="X3131" s="122" t="n"/>
      <c r="Y3131" s="122" t="n"/>
      <c r="Z3131" s="143" t="n"/>
      <c r="AA3131" s="140" t="n"/>
      <c r="AB3131" s="140" t="n"/>
      <c r="AC3131" s="144" t="n"/>
      <c r="AD3131" s="142" t="n"/>
      <c r="AE3131" s="142" t="n"/>
    </row>
    <row r="3132">
      <c r="B3132" s="79" t="inlineStr">
        <is>
          <t>45MS05R</t>
        </is>
      </c>
      <c r="C3132" s="80">
        <f>SUMIF(数量表!D:H,B3132,数量表!H:H)</f>
        <v/>
      </c>
      <c r="D3132" s="80" t="n">
        <v>27</v>
      </c>
      <c r="E3132" s="80" t="n">
        <v>105</v>
      </c>
      <c r="F3132" s="81" t="n">
        <v>686</v>
      </c>
      <c r="G3132" s="80" t="n"/>
      <c r="H3132" s="82" t="n">
        <v>1</v>
      </c>
      <c r="I3132" s="212">
        <f>C3132*H3132</f>
        <v/>
      </c>
      <c r="K3132" s="96" t="n"/>
      <c r="L3132" s="97" t="n"/>
      <c r="M3132" s="97" t="n"/>
      <c r="N3132" s="98" t="inlineStr">
        <is>
          <t>27×105</t>
        </is>
      </c>
      <c r="O3132" s="99">
        <f>F3132</f>
        <v/>
      </c>
      <c r="P3132" s="99">
        <f>SUM(I3132)</f>
        <v/>
      </c>
      <c r="Q3132" s="117" t="n"/>
      <c r="R3132" s="118" t="n"/>
      <c r="S3132" s="118" t="n"/>
      <c r="T3132" s="119" t="n"/>
      <c r="U3132" s="120" t="n"/>
      <c r="V3132" s="120" t="n"/>
      <c r="W3132" s="121" t="n"/>
      <c r="X3132" s="122" t="n"/>
      <c r="Y3132" s="122" t="n"/>
      <c r="Z3132" s="143" t="n"/>
      <c r="AA3132" s="140" t="n"/>
      <c r="AB3132" s="140" t="n"/>
      <c r="AC3132" s="144" t="n"/>
      <c r="AD3132" s="142" t="n"/>
      <c r="AE3132" s="142" t="n"/>
    </row>
    <row r="3133">
      <c r="B3133" s="85" t="inlineStr">
        <is>
          <t>45MS05R</t>
        </is>
      </c>
      <c r="C3133">
        <f>SUMIF(数量表!D:H,B3133,数量表!H:H)</f>
        <v/>
      </c>
      <c r="D3133" t="n">
        <v>27</v>
      </c>
      <c r="E3133" t="n">
        <v>105</v>
      </c>
      <c r="F3133" s="86" t="n">
        <v>760</v>
      </c>
      <c r="H3133" s="87" t="n">
        <v>2</v>
      </c>
      <c r="I3133" s="214">
        <f>C3133*H3133</f>
        <v/>
      </c>
      <c r="K3133" s="96" t="n"/>
      <c r="L3133" s="97" t="n"/>
      <c r="M3133" s="97" t="n"/>
      <c r="N3133" s="98" t="inlineStr">
        <is>
          <t>27×105</t>
        </is>
      </c>
      <c r="O3133" s="99">
        <f>F3133</f>
        <v/>
      </c>
      <c r="P3133" s="99">
        <f>SUM(I3133)</f>
        <v/>
      </c>
      <c r="Q3133" s="117" t="n"/>
      <c r="R3133" s="118" t="n"/>
      <c r="S3133" s="118" t="n"/>
      <c r="T3133" s="119" t="n"/>
      <c r="U3133" s="120" t="n"/>
      <c r="V3133" s="120" t="n"/>
      <c r="W3133" s="121" t="n"/>
      <c r="X3133" s="122" t="n"/>
      <c r="Y3133" s="122" t="n"/>
      <c r="Z3133" s="143" t="n"/>
      <c r="AA3133" s="140" t="n"/>
      <c r="AB3133" s="140" t="n"/>
      <c r="AC3133" s="144" t="n"/>
      <c r="AD3133" s="142" t="n"/>
      <c r="AE3133" s="142" t="n"/>
    </row>
    <row r="3134">
      <c r="B3134" s="85" t="inlineStr">
        <is>
          <t>45MS05R</t>
        </is>
      </c>
      <c r="C3134">
        <f>SUMIF(数量表!D:H,B3134,数量表!H:H)</f>
        <v/>
      </c>
      <c r="D3134" t="n">
        <v>27</v>
      </c>
      <c r="E3134" t="n">
        <v>105</v>
      </c>
      <c r="F3134" s="86" t="n">
        <v>576</v>
      </c>
      <c r="H3134" s="87" t="n">
        <v>2</v>
      </c>
      <c r="I3134" s="214">
        <f>C3134*H3134</f>
        <v/>
      </c>
      <c r="K3134" s="96" t="n"/>
      <c r="L3134" s="97" t="n"/>
      <c r="M3134" s="97" t="n"/>
      <c r="N3134" s="98" t="inlineStr">
        <is>
          <t>27×105</t>
        </is>
      </c>
      <c r="O3134" s="99">
        <f>F3134</f>
        <v/>
      </c>
      <c r="P3134" s="99">
        <f>SUM(I3134)</f>
        <v/>
      </c>
      <c r="Q3134" s="117" t="n"/>
      <c r="R3134" s="118" t="n"/>
      <c r="S3134" s="118" t="n"/>
      <c r="T3134" s="119" t="n"/>
      <c r="U3134" s="120" t="n"/>
      <c r="V3134" s="120" t="n"/>
      <c r="W3134" s="121" t="n"/>
      <c r="X3134" s="122" t="n"/>
      <c r="Y3134" s="122" t="n"/>
      <c r="Z3134" s="143" t="n"/>
      <c r="AA3134" s="140" t="n"/>
      <c r="AB3134" s="140" t="n"/>
      <c r="AC3134" s="144" t="n"/>
      <c r="AD3134" s="142" t="n"/>
      <c r="AE3134" s="142" t="n"/>
    </row>
    <row r="3135">
      <c r="B3135" s="85" t="inlineStr">
        <is>
          <t>45MS05R</t>
        </is>
      </c>
      <c r="C3135">
        <f>SUMIF(数量表!D:H,B3135,数量表!H:H)</f>
        <v/>
      </c>
      <c r="D3135" t="n">
        <v>27</v>
      </c>
      <c r="E3135" t="n">
        <v>105</v>
      </c>
      <c r="F3135" s="86" t="n">
        <v>982</v>
      </c>
      <c r="H3135" s="87" t="n">
        <v>1</v>
      </c>
      <c r="I3135" s="214">
        <f>C3135*H3135</f>
        <v/>
      </c>
      <c r="K3135" s="96" t="n"/>
      <c r="L3135" s="97" t="n"/>
      <c r="M3135" s="97" t="n"/>
      <c r="N3135" s="98" t="inlineStr">
        <is>
          <t>27×105</t>
        </is>
      </c>
      <c r="O3135" s="99">
        <f>F3135</f>
        <v/>
      </c>
      <c r="P3135" s="99">
        <f>SUM(I3135)</f>
        <v/>
      </c>
      <c r="Q3135" s="117" t="n"/>
      <c r="R3135" s="118" t="n"/>
      <c r="S3135" s="118" t="n"/>
      <c r="T3135" s="119" t="n"/>
      <c r="U3135" s="120" t="n"/>
      <c r="V3135" s="120" t="n"/>
      <c r="W3135" s="121" t="n"/>
      <c r="X3135" s="122" t="n"/>
      <c r="Y3135" s="122" t="n"/>
      <c r="Z3135" s="143" t="n"/>
      <c r="AA3135" s="140" t="n"/>
      <c r="AB3135" s="140" t="n"/>
      <c r="AC3135" s="144" t="n"/>
      <c r="AD3135" s="142" t="n"/>
      <c r="AE3135" s="142" t="n"/>
    </row>
    <row r="3136" ht="15" customHeight="1" thickBot="1">
      <c r="B3136" s="88" t="inlineStr">
        <is>
          <t>45MS05R</t>
        </is>
      </c>
      <c r="C3136" s="89">
        <f>SUMIF(数量表!D:H,B3136,数量表!H:H)</f>
        <v/>
      </c>
      <c r="D3136" s="89" t="n">
        <v>27</v>
      </c>
      <c r="E3136" s="89" t="n">
        <v>105</v>
      </c>
      <c r="F3136" s="90" t="n">
        <v>2298</v>
      </c>
      <c r="G3136" s="89" t="n"/>
      <c r="H3136" s="91" t="n">
        <v>1</v>
      </c>
      <c r="I3136" s="213">
        <f>C3136*H3136</f>
        <v/>
      </c>
      <c r="K3136" s="96" t="n"/>
      <c r="L3136" s="97" t="n"/>
      <c r="M3136" s="97" t="n"/>
      <c r="N3136" s="98" t="inlineStr">
        <is>
          <t>27×105</t>
        </is>
      </c>
      <c r="O3136" s="99">
        <f>F3136</f>
        <v/>
      </c>
      <c r="P3136" s="99">
        <f>SUM(I3136)</f>
        <v/>
      </c>
      <c r="Q3136" s="117" t="n"/>
      <c r="R3136" s="118" t="n"/>
      <c r="S3136" s="118" t="n"/>
      <c r="T3136" s="119" t="n"/>
      <c r="U3136" s="120" t="n"/>
      <c r="V3136" s="120" t="n"/>
      <c r="W3136" s="121" t="n"/>
      <c r="X3136" s="122" t="n"/>
      <c r="Y3136" s="122" t="n"/>
      <c r="Z3136" s="143" t="n"/>
      <c r="AA3136" s="140" t="n"/>
      <c r="AB3136" s="140" t="n"/>
      <c r="AC3136" s="144" t="n"/>
      <c r="AD3136" s="142" t="n"/>
      <c r="AE3136" s="142" t="n"/>
    </row>
    <row r="3137">
      <c r="B3137" s="79" t="inlineStr">
        <is>
          <t>45MS05-R</t>
        </is>
      </c>
      <c r="C3137" s="80">
        <f>SUMIF(数量表!D:H,B3137,数量表!H:H)</f>
        <v/>
      </c>
      <c r="D3137" s="80" t="n">
        <v>27</v>
      </c>
      <c r="E3137" s="80" t="n">
        <v>105</v>
      </c>
      <c r="F3137" s="81" t="n">
        <v>686</v>
      </c>
      <c r="G3137" s="80" t="n"/>
      <c r="H3137" s="82" t="n">
        <v>1</v>
      </c>
      <c r="I3137" s="212">
        <f>C3137*H3137</f>
        <v/>
      </c>
      <c r="K3137" s="96" t="n"/>
      <c r="L3137" s="97" t="n"/>
      <c r="M3137" s="97" t="n"/>
      <c r="N3137" s="98" t="inlineStr">
        <is>
          <t>27×105</t>
        </is>
      </c>
      <c r="O3137" s="99">
        <f>F3137</f>
        <v/>
      </c>
      <c r="P3137" s="99">
        <f>SUM(I3137)</f>
        <v/>
      </c>
      <c r="Q3137" s="117" t="n"/>
      <c r="R3137" s="118" t="n"/>
      <c r="S3137" s="118" t="n"/>
      <c r="T3137" s="119" t="n"/>
      <c r="U3137" s="120" t="n"/>
      <c r="V3137" s="120" t="n"/>
      <c r="W3137" s="121" t="n"/>
      <c r="X3137" s="122" t="n"/>
      <c r="Y3137" s="122" t="n"/>
      <c r="Z3137" s="143" t="n"/>
      <c r="AA3137" s="140" t="n"/>
      <c r="AB3137" s="140" t="n"/>
      <c r="AC3137" s="144" t="n"/>
      <c r="AD3137" s="142" t="n"/>
      <c r="AE3137" s="142" t="n"/>
    </row>
    <row r="3138">
      <c r="B3138" s="85" t="inlineStr">
        <is>
          <t>45MS05-R</t>
        </is>
      </c>
      <c r="C3138">
        <f>SUMIF(数量表!D:H,B3138,数量表!H:H)</f>
        <v/>
      </c>
      <c r="D3138" t="n">
        <v>27</v>
      </c>
      <c r="E3138" t="n">
        <v>105</v>
      </c>
      <c r="F3138" s="86" t="n">
        <v>800</v>
      </c>
      <c r="H3138" s="87" t="n">
        <v>2</v>
      </c>
      <c r="I3138" s="214">
        <f>C3138*H3138</f>
        <v/>
      </c>
      <c r="K3138" s="96" t="n"/>
      <c r="L3138" s="97" t="n"/>
      <c r="M3138" s="97" t="n"/>
      <c r="N3138" s="98" t="inlineStr">
        <is>
          <t>27×105</t>
        </is>
      </c>
      <c r="O3138" s="99">
        <f>F3138</f>
        <v/>
      </c>
      <c r="P3138" s="99">
        <f>SUM(I3138)</f>
        <v/>
      </c>
      <c r="Q3138" s="117" t="n"/>
      <c r="R3138" s="118" t="n"/>
      <c r="S3138" s="118" t="n"/>
      <c r="T3138" s="119" t="n"/>
      <c r="U3138" s="120" t="n"/>
      <c r="V3138" s="120" t="n"/>
      <c r="W3138" s="121" t="n"/>
      <c r="X3138" s="122" t="n"/>
      <c r="Y3138" s="122" t="n"/>
      <c r="Z3138" s="143" t="n"/>
      <c r="AA3138" s="140" t="n"/>
      <c r="AB3138" s="140" t="n"/>
      <c r="AC3138" s="144" t="n"/>
      <c r="AD3138" s="142" t="n"/>
      <c r="AE3138" s="142" t="n"/>
    </row>
    <row r="3139">
      <c r="B3139" s="85" t="inlineStr">
        <is>
          <t>45MS05-R</t>
        </is>
      </c>
      <c r="C3139">
        <f>SUMIF(数量表!D:H,B3139,数量表!H:H)</f>
        <v/>
      </c>
      <c r="D3139" t="n">
        <v>27</v>
      </c>
      <c r="E3139" t="n">
        <v>105</v>
      </c>
      <c r="F3139" s="86" t="n">
        <v>576</v>
      </c>
      <c r="H3139" s="87" t="n">
        <v>2</v>
      </c>
      <c r="I3139" s="214">
        <f>C3139*H3139</f>
        <v/>
      </c>
      <c r="K3139" s="96" t="n"/>
      <c r="L3139" s="97" t="n"/>
      <c r="M3139" s="97" t="n"/>
      <c r="N3139" s="98" t="inlineStr">
        <is>
          <t>27×105</t>
        </is>
      </c>
      <c r="O3139" s="99">
        <f>F3139</f>
        <v/>
      </c>
      <c r="P3139" s="99">
        <f>SUM(I3139)</f>
        <v/>
      </c>
      <c r="Q3139" s="117" t="n"/>
      <c r="R3139" s="118" t="n"/>
      <c r="S3139" s="118" t="n"/>
      <c r="T3139" s="119" t="n"/>
      <c r="U3139" s="120" t="n"/>
      <c r="V3139" s="120" t="n"/>
      <c r="W3139" s="121" t="n"/>
      <c r="X3139" s="122" t="n"/>
      <c r="Y3139" s="122" t="n"/>
      <c r="Z3139" s="143" t="n"/>
      <c r="AA3139" s="140" t="n"/>
      <c r="AB3139" s="140" t="n"/>
      <c r="AC3139" s="144" t="n"/>
      <c r="AD3139" s="142" t="n"/>
      <c r="AE3139" s="142" t="n"/>
    </row>
    <row r="3140" ht="15" customHeight="1" thickBot="1">
      <c r="B3140" s="88" t="inlineStr">
        <is>
          <t>45MS05-R</t>
        </is>
      </c>
      <c r="C3140" s="89">
        <f>SUMIF(数量表!D:H,B3140,数量表!H:H)</f>
        <v/>
      </c>
      <c r="D3140" s="89" t="n">
        <v>27</v>
      </c>
      <c r="E3140" s="89" t="n">
        <v>105</v>
      </c>
      <c r="F3140" s="90" t="n">
        <v>982</v>
      </c>
      <c r="G3140" s="89" t="n"/>
      <c r="H3140" s="91" t="n">
        <v>1</v>
      </c>
      <c r="I3140" s="213">
        <f>C3140*H3140</f>
        <v/>
      </c>
      <c r="K3140" s="96" t="n"/>
      <c r="L3140" s="97" t="n"/>
      <c r="M3140" s="97" t="n"/>
      <c r="N3140" s="98" t="inlineStr">
        <is>
          <t>27×105</t>
        </is>
      </c>
      <c r="O3140" s="99">
        <f>F3140</f>
        <v/>
      </c>
      <c r="P3140" s="99">
        <f>SUM(I3140)</f>
        <v/>
      </c>
      <c r="Q3140" s="117" t="n"/>
      <c r="R3140" s="118" t="n"/>
      <c r="S3140" s="118" t="n"/>
      <c r="T3140" s="119" t="n"/>
      <c r="U3140" s="120" t="n"/>
      <c r="V3140" s="120" t="n"/>
      <c r="W3140" s="121" t="n"/>
      <c r="X3140" s="122" t="n"/>
      <c r="Y3140" s="122" t="n"/>
      <c r="Z3140" s="143" t="n"/>
      <c r="AA3140" s="140" t="n"/>
      <c r="AB3140" s="140" t="n"/>
      <c r="AC3140" s="144" t="n"/>
      <c r="AD3140" s="142" t="n"/>
      <c r="AE3140" s="142" t="n"/>
    </row>
    <row r="3141">
      <c r="B3141" s="79" t="inlineStr">
        <is>
          <t>45MS05R-R</t>
        </is>
      </c>
      <c r="C3141" s="80">
        <f>SUMIF(数量表!D:H,B3141,数量表!H:H)</f>
        <v/>
      </c>
      <c r="D3141" s="80" t="n">
        <v>27</v>
      </c>
      <c r="E3141" s="80" t="n">
        <v>105</v>
      </c>
      <c r="F3141" s="81" t="n">
        <v>686</v>
      </c>
      <c r="G3141" s="80" t="n"/>
      <c r="H3141" s="82" t="n">
        <v>1</v>
      </c>
      <c r="I3141" s="212">
        <f>C3141*H3141</f>
        <v/>
      </c>
      <c r="K3141" s="96" t="n"/>
      <c r="L3141" s="97" t="n"/>
      <c r="M3141" s="97" t="n"/>
      <c r="N3141" s="98" t="inlineStr">
        <is>
          <t>27×105</t>
        </is>
      </c>
      <c r="O3141" s="99">
        <f>F3141</f>
        <v/>
      </c>
      <c r="P3141" s="99">
        <f>SUM(I3141)</f>
        <v/>
      </c>
      <c r="Q3141" s="117" t="n"/>
      <c r="R3141" s="118" t="n"/>
      <c r="S3141" s="118" t="n"/>
      <c r="T3141" s="119" t="n"/>
      <c r="U3141" s="120" t="n"/>
      <c r="V3141" s="120" t="n"/>
      <c r="W3141" s="121" t="n"/>
      <c r="X3141" s="122" t="n"/>
      <c r="Y3141" s="122" t="n"/>
      <c r="Z3141" s="143" t="n"/>
      <c r="AA3141" s="140" t="n"/>
      <c r="AB3141" s="140" t="n"/>
      <c r="AC3141" s="144" t="n"/>
      <c r="AD3141" s="142" t="n"/>
      <c r="AE3141" s="142" t="n"/>
    </row>
    <row r="3142">
      <c r="B3142" s="85" t="inlineStr">
        <is>
          <t>45MS05R-R</t>
        </is>
      </c>
      <c r="C3142">
        <f>SUMIF(数量表!D:H,B3142,数量表!H:H)</f>
        <v/>
      </c>
      <c r="D3142" t="n">
        <v>27</v>
      </c>
      <c r="E3142" t="n">
        <v>105</v>
      </c>
      <c r="F3142" s="86" t="n">
        <v>760</v>
      </c>
      <c r="H3142" s="87" t="n">
        <v>2</v>
      </c>
      <c r="I3142" s="214">
        <f>C3142*H3142</f>
        <v/>
      </c>
      <c r="K3142" s="96" t="n"/>
      <c r="L3142" s="97" t="n"/>
      <c r="M3142" s="97" t="n"/>
      <c r="N3142" s="98" t="inlineStr">
        <is>
          <t>27×105</t>
        </is>
      </c>
      <c r="O3142" s="99">
        <f>F3142</f>
        <v/>
      </c>
      <c r="P3142" s="99">
        <f>SUM(I3142)</f>
        <v/>
      </c>
      <c r="Q3142" s="117" t="n"/>
      <c r="R3142" s="118" t="n"/>
      <c r="S3142" s="118" t="n"/>
      <c r="T3142" s="119" t="n"/>
      <c r="U3142" s="120" t="n"/>
      <c r="V3142" s="120" t="n"/>
      <c r="W3142" s="121" t="n"/>
      <c r="X3142" s="122" t="n"/>
      <c r="Y3142" s="122" t="n"/>
      <c r="Z3142" s="143" t="n"/>
      <c r="AA3142" s="140" t="n"/>
      <c r="AB3142" s="140" t="n"/>
      <c r="AC3142" s="144" t="n"/>
      <c r="AD3142" s="142" t="n"/>
      <c r="AE3142" s="142" t="n"/>
    </row>
    <row r="3143">
      <c r="B3143" s="85" t="inlineStr">
        <is>
          <t>45MS05R-R</t>
        </is>
      </c>
      <c r="C3143">
        <f>SUMIF(数量表!D:H,B3143,数量表!H:H)</f>
        <v/>
      </c>
      <c r="D3143" t="n">
        <v>27</v>
      </c>
      <c r="E3143" t="n">
        <v>105</v>
      </c>
      <c r="F3143" s="86" t="n">
        <v>576</v>
      </c>
      <c r="H3143" s="87" t="n">
        <v>2</v>
      </c>
      <c r="I3143" s="214">
        <f>C3143*H3143</f>
        <v/>
      </c>
      <c r="K3143" s="96" t="n"/>
      <c r="L3143" s="97" t="n"/>
      <c r="M3143" s="97" t="n"/>
      <c r="N3143" s="98" t="inlineStr">
        <is>
          <t>27×105</t>
        </is>
      </c>
      <c r="O3143" s="99">
        <f>F3143</f>
        <v/>
      </c>
      <c r="P3143" s="99">
        <f>SUM(I3143)</f>
        <v/>
      </c>
      <c r="Q3143" s="117" t="n"/>
      <c r="R3143" s="118" t="n"/>
      <c r="S3143" s="118" t="n"/>
      <c r="T3143" s="119" t="n"/>
      <c r="U3143" s="120" t="n"/>
      <c r="V3143" s="120" t="n"/>
      <c r="W3143" s="121" t="n"/>
      <c r="X3143" s="122" t="n"/>
      <c r="Y3143" s="122" t="n"/>
      <c r="Z3143" s="143" t="n"/>
      <c r="AA3143" s="140" t="n"/>
      <c r="AB3143" s="140" t="n"/>
      <c r="AC3143" s="144" t="n"/>
      <c r="AD3143" s="142" t="n"/>
      <c r="AE3143" s="142" t="n"/>
    </row>
    <row r="3144">
      <c r="B3144" s="85" t="inlineStr">
        <is>
          <t>45MS05R-R</t>
        </is>
      </c>
      <c r="C3144">
        <f>SUMIF(数量表!D:H,B3144,数量表!H:H)</f>
        <v/>
      </c>
      <c r="D3144" t="n">
        <v>27</v>
      </c>
      <c r="E3144" t="n">
        <v>105</v>
      </c>
      <c r="F3144" s="86" t="n">
        <v>982</v>
      </c>
      <c r="H3144" s="87" t="n">
        <v>1</v>
      </c>
      <c r="I3144" s="214">
        <f>C3144*H3144</f>
        <v/>
      </c>
      <c r="K3144" s="96" t="n"/>
      <c r="L3144" s="97" t="n"/>
      <c r="M3144" s="97" t="n"/>
      <c r="N3144" s="98" t="inlineStr">
        <is>
          <t>27×105</t>
        </is>
      </c>
      <c r="O3144" s="99">
        <f>F3144</f>
        <v/>
      </c>
      <c r="P3144" s="99">
        <f>SUM(I3144)</f>
        <v/>
      </c>
      <c r="Q3144" s="117" t="n"/>
      <c r="R3144" s="118" t="n"/>
      <c r="S3144" s="118" t="n"/>
      <c r="T3144" s="119" t="n"/>
      <c r="U3144" s="120" t="n"/>
      <c r="V3144" s="120" t="n"/>
      <c r="W3144" s="121" t="n"/>
      <c r="X3144" s="122" t="n"/>
      <c r="Y3144" s="122" t="n"/>
      <c r="Z3144" s="143" t="n"/>
      <c r="AA3144" s="140" t="n"/>
      <c r="AB3144" s="140" t="n"/>
      <c r="AC3144" s="144" t="n"/>
      <c r="AD3144" s="142" t="n"/>
      <c r="AE3144" s="142" t="n"/>
    </row>
    <row r="3145" ht="15" customHeight="1" thickBot="1">
      <c r="B3145" s="88" t="inlineStr">
        <is>
          <t>45MS05R-R</t>
        </is>
      </c>
      <c r="C3145" s="89">
        <f>SUMIF(数量表!D:H,B3145,数量表!H:H)</f>
        <v/>
      </c>
      <c r="D3145" s="89" t="n">
        <v>27</v>
      </c>
      <c r="E3145" s="89" t="n">
        <v>105</v>
      </c>
      <c r="F3145" s="90" t="n">
        <v>2298</v>
      </c>
      <c r="G3145" s="89" t="n"/>
      <c r="H3145" s="91" t="n">
        <v>1</v>
      </c>
      <c r="I3145" s="213">
        <f>C3145*H3145</f>
        <v/>
      </c>
      <c r="K3145" s="96" t="n"/>
      <c r="L3145" s="97" t="n"/>
      <c r="M3145" s="97" t="n"/>
      <c r="N3145" s="98" t="inlineStr">
        <is>
          <t>27×105</t>
        </is>
      </c>
      <c r="O3145" s="99">
        <f>F3145</f>
        <v/>
      </c>
      <c r="P3145" s="99">
        <f>SUM(I3145)</f>
        <v/>
      </c>
      <c r="Q3145" s="117" t="n"/>
      <c r="R3145" s="118" t="n"/>
      <c r="S3145" s="118" t="n"/>
      <c r="T3145" s="119" t="n"/>
      <c r="U3145" s="120" t="n"/>
      <c r="V3145" s="120" t="n"/>
      <c r="W3145" s="121" t="n"/>
      <c r="X3145" s="122" t="n"/>
      <c r="Y3145" s="122" t="n"/>
      <c r="Z3145" s="143" t="n"/>
      <c r="AA3145" s="140" t="n"/>
      <c r="AB3145" s="140" t="n"/>
      <c r="AC3145" s="144" t="n"/>
      <c r="AD3145" s="142" t="n"/>
      <c r="AE3145" s="142" t="n"/>
    </row>
    <row r="3146">
      <c r="B3146" s="79" t="inlineStr">
        <is>
          <t>45MSQ05-L</t>
        </is>
      </c>
      <c r="C3146" s="80">
        <f>SUMIF(数量表!D:H,B3146,数量表!H:H)</f>
        <v/>
      </c>
      <c r="D3146" s="80" t="n">
        <v>27</v>
      </c>
      <c r="E3146" s="80" t="n">
        <v>105</v>
      </c>
      <c r="F3146" s="81" t="n">
        <v>686</v>
      </c>
      <c r="G3146" s="80" t="n"/>
      <c r="H3146" s="82" t="n">
        <v>1</v>
      </c>
      <c r="I3146" s="212">
        <f>C3146*H3146</f>
        <v/>
      </c>
      <c r="K3146" s="96" t="n"/>
      <c r="L3146" s="97" t="n"/>
      <c r="M3146" s="97" t="n"/>
      <c r="N3146" s="98" t="inlineStr">
        <is>
          <t>27×106</t>
        </is>
      </c>
      <c r="O3146" s="99">
        <f>F3146</f>
        <v/>
      </c>
      <c r="P3146" s="99">
        <f>SUM(I3146)</f>
        <v/>
      </c>
      <c r="Q3146" s="117" t="n"/>
      <c r="R3146" s="118" t="n"/>
      <c r="S3146" s="118" t="n"/>
      <c r="T3146" s="119" t="n"/>
      <c r="U3146" s="120" t="n"/>
      <c r="V3146" s="120" t="n"/>
      <c r="W3146" s="121" t="n"/>
      <c r="X3146" s="122" t="n"/>
      <c r="Y3146" s="122" t="n"/>
      <c r="Z3146" s="143" t="n"/>
      <c r="AA3146" s="140" t="n"/>
      <c r="AB3146" s="140" t="n"/>
      <c r="AC3146" s="144" t="n"/>
      <c r="AD3146" s="142" t="n"/>
      <c r="AE3146" s="142" t="n"/>
    </row>
    <row r="3147">
      <c r="B3147" s="85" t="inlineStr">
        <is>
          <t>45MSQ05-L</t>
        </is>
      </c>
      <c r="C3147">
        <f>SUMIF(数量表!D:H,B3147,数量表!H:H)</f>
        <v/>
      </c>
      <c r="D3147" t="n">
        <v>27</v>
      </c>
      <c r="E3147" t="n">
        <v>105</v>
      </c>
      <c r="F3147" s="86" t="n">
        <v>572.5</v>
      </c>
      <c r="H3147" s="87" t="n">
        <v>2</v>
      </c>
      <c r="I3147" s="214">
        <f>C3147*H3147</f>
        <v/>
      </c>
      <c r="K3147" s="96" t="n"/>
      <c r="L3147" s="97" t="n"/>
      <c r="M3147" s="97" t="n"/>
      <c r="N3147" s="98" t="inlineStr">
        <is>
          <t>27×105</t>
        </is>
      </c>
      <c r="O3147" s="99">
        <f>F3147</f>
        <v/>
      </c>
      <c r="P3147" s="99">
        <f>SUM(I3147)</f>
        <v/>
      </c>
      <c r="Q3147" s="117" t="n"/>
      <c r="R3147" s="118" t="n"/>
      <c r="S3147" s="118" t="n"/>
      <c r="T3147" s="119" t="n"/>
      <c r="U3147" s="120" t="n"/>
      <c r="V3147" s="120" t="n"/>
      <c r="W3147" s="121" t="n"/>
      <c r="X3147" s="122" t="n"/>
      <c r="Y3147" s="122" t="n"/>
      <c r="Z3147" s="143" t="n"/>
      <c r="AA3147" s="140" t="n"/>
      <c r="AB3147" s="140" t="n"/>
      <c r="AC3147" s="144" t="n"/>
      <c r="AD3147" s="142" t="n"/>
      <c r="AE3147" s="142" t="n"/>
    </row>
    <row r="3148">
      <c r="B3148" s="85" t="inlineStr">
        <is>
          <t>45MSQ05-L</t>
        </is>
      </c>
      <c r="C3148">
        <f>SUMIF(数量表!D:H,B3148,数量表!H:H)</f>
        <v/>
      </c>
      <c r="D3148" t="n">
        <v>27</v>
      </c>
      <c r="E3148" t="n">
        <v>105</v>
      </c>
      <c r="F3148" s="86" t="n">
        <v>576</v>
      </c>
      <c r="H3148" s="87" t="n">
        <v>2</v>
      </c>
      <c r="I3148" s="214">
        <f>C3148*H3148</f>
        <v/>
      </c>
      <c r="K3148" s="96" t="n"/>
      <c r="L3148" s="97" t="n"/>
      <c r="M3148" s="97" t="n"/>
      <c r="N3148" s="98" t="inlineStr">
        <is>
          <t>27×105</t>
        </is>
      </c>
      <c r="O3148" s="99">
        <f>F3148</f>
        <v/>
      </c>
      <c r="P3148" s="99">
        <f>SUM(I3148)</f>
        <v/>
      </c>
      <c r="Q3148" s="117" t="n"/>
      <c r="R3148" s="118" t="n"/>
      <c r="S3148" s="118" t="n"/>
      <c r="T3148" s="119" t="n"/>
      <c r="U3148" s="120" t="n"/>
      <c r="V3148" s="120" t="n"/>
      <c r="W3148" s="121" t="n"/>
      <c r="X3148" s="122" t="n"/>
      <c r="Y3148" s="122" t="n"/>
      <c r="Z3148" s="143" t="n"/>
      <c r="AA3148" s="140" t="n"/>
      <c r="AB3148" s="140" t="n"/>
      <c r="AC3148" s="144" t="n"/>
      <c r="AD3148" s="142" t="n"/>
      <c r="AE3148" s="142" t="n"/>
    </row>
    <row r="3149" ht="15" customHeight="1" thickBot="1">
      <c r="B3149" s="88" t="inlineStr">
        <is>
          <t>45MSQ05-L</t>
        </is>
      </c>
      <c r="C3149" s="89">
        <f>SUMIF(数量表!D:H,B3149,数量表!H:H)</f>
        <v/>
      </c>
      <c r="D3149" s="89" t="n">
        <v>27</v>
      </c>
      <c r="E3149" s="89" t="n">
        <v>105</v>
      </c>
      <c r="F3149" s="90" t="n">
        <v>982</v>
      </c>
      <c r="G3149" s="89" t="n"/>
      <c r="H3149" s="91" t="n">
        <v>1</v>
      </c>
      <c r="I3149" s="213">
        <f>C3149*H3149</f>
        <v/>
      </c>
      <c r="K3149" s="96" t="n"/>
      <c r="L3149" s="97" t="n"/>
      <c r="M3149" s="97" t="n"/>
      <c r="N3149" s="98" t="inlineStr">
        <is>
          <t>27×105</t>
        </is>
      </c>
      <c r="O3149" s="99">
        <f>F3149</f>
        <v/>
      </c>
      <c r="P3149" s="99">
        <f>SUM(I3149)</f>
        <v/>
      </c>
      <c r="Q3149" s="117" t="n"/>
      <c r="R3149" s="118" t="n"/>
      <c r="S3149" s="118" t="n"/>
      <c r="T3149" s="119" t="n"/>
      <c r="U3149" s="120" t="n"/>
      <c r="V3149" s="120" t="n"/>
      <c r="W3149" s="121" t="n"/>
      <c r="X3149" s="122" t="n"/>
      <c r="Y3149" s="122" t="n"/>
      <c r="Z3149" s="143" t="n"/>
      <c r="AA3149" s="140" t="n"/>
      <c r="AB3149" s="140" t="n"/>
      <c r="AC3149" s="144" t="n"/>
      <c r="AD3149" s="142" t="n"/>
      <c r="AE3149" s="142" t="n"/>
    </row>
    <row r="3150">
      <c r="B3150" s="79" t="inlineStr">
        <is>
          <t>45MSQ05L-L</t>
        </is>
      </c>
      <c r="C3150" s="80">
        <f>SUMIF(数量表!D:H,B3150,数量表!H:H)</f>
        <v/>
      </c>
      <c r="D3150" s="80" t="n">
        <v>27</v>
      </c>
      <c r="E3150" s="80" t="n">
        <v>105</v>
      </c>
      <c r="F3150" s="81" t="n">
        <v>686</v>
      </c>
      <c r="G3150" s="80" t="n"/>
      <c r="H3150" s="82" t="n">
        <v>1</v>
      </c>
      <c r="I3150" s="212">
        <f>C3150*H3150</f>
        <v/>
      </c>
      <c r="K3150" s="96" t="n"/>
      <c r="L3150" s="97" t="n"/>
      <c r="M3150" s="97" t="n"/>
      <c r="N3150" s="98" t="inlineStr">
        <is>
          <t>27×105</t>
        </is>
      </c>
      <c r="O3150" s="99">
        <f>F3150</f>
        <v/>
      </c>
      <c r="P3150" s="99">
        <f>SUM(I3150)</f>
        <v/>
      </c>
      <c r="Q3150" s="117" t="n"/>
      <c r="R3150" s="118" t="n"/>
      <c r="S3150" s="118" t="n"/>
      <c r="T3150" s="119" t="n"/>
      <c r="U3150" s="120" t="n"/>
      <c r="V3150" s="120" t="n"/>
      <c r="W3150" s="121" t="n"/>
      <c r="X3150" s="122" t="n"/>
      <c r="Y3150" s="122" t="n"/>
      <c r="Z3150" s="143" t="n"/>
      <c r="AA3150" s="140" t="n"/>
      <c r="AB3150" s="140" t="n"/>
      <c r="AC3150" s="144" t="n"/>
      <c r="AD3150" s="142" t="n"/>
      <c r="AE3150" s="142" t="n"/>
    </row>
    <row r="3151">
      <c r="B3151" s="85" t="inlineStr">
        <is>
          <t>45MSQ05L-L</t>
        </is>
      </c>
      <c r="C3151">
        <f>SUMIF(数量表!D:H,B3151,数量表!H:H)</f>
        <v/>
      </c>
      <c r="D3151" t="n">
        <v>27</v>
      </c>
      <c r="E3151" t="n">
        <v>105</v>
      </c>
      <c r="F3151" s="86" t="n">
        <v>532.5</v>
      </c>
      <c r="H3151" s="87" t="n">
        <v>2</v>
      </c>
      <c r="I3151" s="214">
        <f>C3151*H3151</f>
        <v/>
      </c>
      <c r="K3151" s="96" t="n"/>
      <c r="L3151" s="97" t="n"/>
      <c r="M3151" s="97" t="n"/>
      <c r="N3151" s="98" t="inlineStr">
        <is>
          <t>27×105</t>
        </is>
      </c>
      <c r="O3151" s="99">
        <f>F3151</f>
        <v/>
      </c>
      <c r="P3151" s="99">
        <f>SUM(I3151)</f>
        <v/>
      </c>
      <c r="Q3151" s="117" t="n"/>
      <c r="R3151" s="118" t="n"/>
      <c r="S3151" s="118" t="n"/>
      <c r="T3151" s="119" t="n"/>
      <c r="U3151" s="120" t="n"/>
      <c r="V3151" s="120" t="n"/>
      <c r="W3151" s="121" t="n"/>
      <c r="X3151" s="122" t="n"/>
      <c r="Y3151" s="122" t="n"/>
      <c r="Z3151" s="143" t="n"/>
      <c r="AA3151" s="140" t="n"/>
      <c r="AB3151" s="140" t="n"/>
      <c r="AC3151" s="144" t="n"/>
      <c r="AD3151" s="142" t="n"/>
      <c r="AE3151" s="142" t="n"/>
    </row>
    <row r="3152">
      <c r="B3152" s="85" t="inlineStr">
        <is>
          <t>45MSQ05L-L</t>
        </is>
      </c>
      <c r="C3152">
        <f>SUMIF(数量表!D:H,B3152,数量表!H:H)</f>
        <v/>
      </c>
      <c r="D3152" t="n">
        <v>27</v>
      </c>
      <c r="E3152" t="n">
        <v>105</v>
      </c>
      <c r="F3152" s="86" t="n">
        <v>576</v>
      </c>
      <c r="H3152" s="87" t="n">
        <v>2</v>
      </c>
      <c r="I3152" s="214">
        <f>C3152*H3152</f>
        <v/>
      </c>
      <c r="K3152" s="96" t="n"/>
      <c r="L3152" s="97" t="n"/>
      <c r="M3152" s="97" t="n"/>
      <c r="N3152" s="98" t="inlineStr">
        <is>
          <t>27×105</t>
        </is>
      </c>
      <c r="O3152" s="99">
        <f>F3152</f>
        <v/>
      </c>
      <c r="P3152" s="99">
        <f>SUM(I3152)</f>
        <v/>
      </c>
      <c r="Q3152" s="117" t="n"/>
      <c r="R3152" s="118" t="n"/>
      <c r="S3152" s="118" t="n"/>
      <c r="T3152" s="119" t="n"/>
      <c r="U3152" s="120" t="n"/>
      <c r="V3152" s="120" t="n"/>
      <c r="W3152" s="121" t="n"/>
      <c r="X3152" s="122" t="n"/>
      <c r="Y3152" s="122" t="n"/>
      <c r="Z3152" s="143" t="n"/>
      <c r="AA3152" s="140" t="n"/>
      <c r="AB3152" s="140" t="n"/>
      <c r="AC3152" s="144" t="n"/>
      <c r="AD3152" s="142" t="n"/>
      <c r="AE3152" s="142" t="n"/>
    </row>
    <row r="3153">
      <c r="B3153" s="85" t="inlineStr">
        <is>
          <t>45MSQ05L-L</t>
        </is>
      </c>
      <c r="C3153">
        <f>SUMIF(数量表!D:H,B3153,数量表!H:H)</f>
        <v/>
      </c>
      <c r="D3153" t="n">
        <v>27</v>
      </c>
      <c r="E3153" t="n">
        <v>105</v>
      </c>
      <c r="F3153" s="86" t="n">
        <v>982</v>
      </c>
      <c r="H3153" s="87" t="n">
        <v>2</v>
      </c>
      <c r="I3153" s="214">
        <f>C3153*H3153</f>
        <v/>
      </c>
      <c r="K3153" s="96" t="n"/>
      <c r="L3153" s="97" t="n"/>
      <c r="M3153" s="97" t="n"/>
      <c r="N3153" s="98" t="inlineStr">
        <is>
          <t>27×105</t>
        </is>
      </c>
      <c r="O3153" s="99">
        <f>F3153</f>
        <v/>
      </c>
      <c r="P3153" s="99">
        <f>SUM(I3153)</f>
        <v/>
      </c>
      <c r="Q3153" s="117" t="n"/>
      <c r="R3153" s="118" t="n"/>
      <c r="S3153" s="118" t="n"/>
      <c r="T3153" s="119" t="n"/>
      <c r="U3153" s="120" t="n"/>
      <c r="V3153" s="120" t="n"/>
      <c r="W3153" s="121" t="n"/>
      <c r="X3153" s="122" t="n"/>
      <c r="Y3153" s="122" t="n"/>
      <c r="Z3153" s="143" t="n"/>
      <c r="AA3153" s="140" t="n"/>
      <c r="AB3153" s="140" t="n"/>
      <c r="AC3153" s="144" t="n"/>
      <c r="AD3153" s="142" t="n"/>
      <c r="AE3153" s="142" t="n"/>
    </row>
    <row r="3154" ht="15" customHeight="1" thickBot="1">
      <c r="B3154" s="88" t="inlineStr">
        <is>
          <t>45MSQ05L-L</t>
        </is>
      </c>
      <c r="C3154" s="89">
        <f>SUMIF(数量表!D:H,B3154,数量表!H:H)</f>
        <v/>
      </c>
      <c r="D3154" s="89" t="n">
        <v>27</v>
      </c>
      <c r="E3154" s="89" t="n">
        <v>105</v>
      </c>
      <c r="F3154" s="90" t="n">
        <v>2298</v>
      </c>
      <c r="G3154" s="89" t="n"/>
      <c r="H3154" s="91" t="n">
        <v>1</v>
      </c>
      <c r="I3154" s="213">
        <f>C3154*H3154</f>
        <v/>
      </c>
      <c r="K3154" s="96" t="n"/>
      <c r="L3154" s="97" t="n"/>
      <c r="M3154" s="97" t="n"/>
      <c r="N3154" s="98" t="inlineStr">
        <is>
          <t>27×105</t>
        </is>
      </c>
      <c r="O3154" s="99">
        <f>F3154</f>
        <v/>
      </c>
      <c r="P3154" s="99">
        <f>SUM(I3154)</f>
        <v/>
      </c>
      <c r="Q3154" s="117" t="n"/>
      <c r="R3154" s="118" t="n"/>
      <c r="S3154" s="118" t="n"/>
      <c r="T3154" s="119" t="n"/>
      <c r="U3154" s="120" t="n"/>
      <c r="V3154" s="120" t="n"/>
      <c r="W3154" s="121" t="n"/>
      <c r="X3154" s="122" t="n"/>
      <c r="Y3154" s="122" t="n"/>
      <c r="Z3154" s="143" t="n"/>
      <c r="AA3154" s="140" t="n"/>
      <c r="AB3154" s="140" t="n"/>
      <c r="AC3154" s="144" t="n"/>
      <c r="AD3154" s="142" t="n"/>
      <c r="AE3154" s="142" t="n"/>
    </row>
    <row r="3155">
      <c r="B3155" s="79" t="inlineStr">
        <is>
          <t>45MSQ05-R</t>
        </is>
      </c>
      <c r="C3155" s="80">
        <f>SUMIF(数量表!D:H,B3155,数量表!H:H)</f>
        <v/>
      </c>
      <c r="D3155" s="80" t="n">
        <v>27</v>
      </c>
      <c r="E3155" s="80" t="n">
        <v>105</v>
      </c>
      <c r="F3155" s="81" t="n">
        <v>686</v>
      </c>
      <c r="G3155" s="80" t="n"/>
      <c r="H3155" s="82" t="n">
        <v>1</v>
      </c>
      <c r="I3155" s="212">
        <f>C3155*H3155</f>
        <v/>
      </c>
      <c r="K3155" s="96" t="n"/>
      <c r="L3155" s="97" t="n"/>
      <c r="M3155" s="97" t="n"/>
      <c r="N3155" s="98" t="inlineStr">
        <is>
          <t>27×106</t>
        </is>
      </c>
      <c r="O3155" s="99">
        <f>F3155</f>
        <v/>
      </c>
      <c r="P3155" s="99">
        <f>SUM(I3155)</f>
        <v/>
      </c>
      <c r="Q3155" s="117" t="n"/>
      <c r="R3155" s="118" t="n"/>
      <c r="S3155" s="118" t="n"/>
      <c r="T3155" s="119" t="n"/>
      <c r="U3155" s="120" t="n"/>
      <c r="V3155" s="120" t="n"/>
      <c r="W3155" s="121" t="n"/>
      <c r="X3155" s="122" t="n"/>
      <c r="Y3155" s="122" t="n"/>
      <c r="Z3155" s="143" t="n"/>
      <c r="AA3155" s="140" t="n"/>
      <c r="AB3155" s="140" t="n"/>
      <c r="AC3155" s="144" t="n"/>
      <c r="AD3155" s="142" t="n"/>
      <c r="AE3155" s="142" t="n"/>
    </row>
    <row r="3156">
      <c r="B3156" s="85" t="inlineStr">
        <is>
          <t>45MSQ05-R</t>
        </is>
      </c>
      <c r="C3156">
        <f>SUMIF(数量表!D:H,B3156,数量表!H:H)</f>
        <v/>
      </c>
      <c r="D3156" t="n">
        <v>27</v>
      </c>
      <c r="E3156" t="n">
        <v>105</v>
      </c>
      <c r="F3156" s="86" t="n">
        <v>572.5</v>
      </c>
      <c r="H3156" s="87" t="n">
        <v>2</v>
      </c>
      <c r="I3156" s="214">
        <f>C3156*H3156</f>
        <v/>
      </c>
      <c r="K3156" s="96" t="n"/>
      <c r="L3156" s="97" t="n"/>
      <c r="M3156" s="97" t="n"/>
      <c r="N3156" s="98" t="inlineStr">
        <is>
          <t>27×105</t>
        </is>
      </c>
      <c r="O3156" s="99">
        <f>F3156</f>
        <v/>
      </c>
      <c r="P3156" s="99">
        <f>SUM(I3156)</f>
        <v/>
      </c>
      <c r="Q3156" s="117" t="n"/>
      <c r="R3156" s="118" t="n"/>
      <c r="S3156" s="118" t="n"/>
      <c r="T3156" s="119" t="n"/>
      <c r="U3156" s="120" t="n"/>
      <c r="V3156" s="120" t="n"/>
      <c r="W3156" s="121" t="n"/>
      <c r="X3156" s="122" t="n"/>
      <c r="Y3156" s="122" t="n"/>
      <c r="Z3156" s="143" t="n"/>
      <c r="AA3156" s="140" t="n"/>
      <c r="AB3156" s="140" t="n"/>
      <c r="AC3156" s="144" t="n"/>
      <c r="AD3156" s="142" t="n"/>
      <c r="AE3156" s="142" t="n"/>
    </row>
    <row r="3157">
      <c r="B3157" s="85" t="inlineStr">
        <is>
          <t>45MSQ05-R</t>
        </is>
      </c>
      <c r="C3157">
        <f>SUMIF(数量表!D:H,B3157,数量表!H:H)</f>
        <v/>
      </c>
      <c r="D3157" t="n">
        <v>27</v>
      </c>
      <c r="E3157" t="n">
        <v>105</v>
      </c>
      <c r="F3157" s="86" t="n">
        <v>576</v>
      </c>
      <c r="H3157" s="87" t="n">
        <v>2</v>
      </c>
      <c r="I3157" s="214">
        <f>C3157*H3157</f>
        <v/>
      </c>
      <c r="K3157" s="96" t="n"/>
      <c r="L3157" s="97" t="n"/>
      <c r="M3157" s="97" t="n"/>
      <c r="N3157" s="98" t="inlineStr">
        <is>
          <t>27×105</t>
        </is>
      </c>
      <c r="O3157" s="99">
        <f>F3157</f>
        <v/>
      </c>
      <c r="P3157" s="99">
        <f>SUM(I3157)</f>
        <v/>
      </c>
      <c r="Q3157" s="117" t="n"/>
      <c r="R3157" s="118" t="n"/>
      <c r="S3157" s="118" t="n"/>
      <c r="T3157" s="119" t="n"/>
      <c r="U3157" s="120" t="n"/>
      <c r="V3157" s="120" t="n"/>
      <c r="W3157" s="121" t="n"/>
      <c r="X3157" s="122" t="n"/>
      <c r="Y3157" s="122" t="n"/>
      <c r="Z3157" s="143" t="n"/>
      <c r="AA3157" s="140" t="n"/>
      <c r="AB3157" s="140" t="n"/>
      <c r="AC3157" s="144" t="n"/>
      <c r="AD3157" s="142" t="n"/>
      <c r="AE3157" s="142" t="n"/>
    </row>
    <row r="3158" ht="15" customHeight="1" thickBot="1">
      <c r="B3158" s="88" t="inlineStr">
        <is>
          <t>45MSQ05-R</t>
        </is>
      </c>
      <c r="C3158" s="89">
        <f>SUMIF(数量表!D:H,B3158,数量表!H:H)</f>
        <v/>
      </c>
      <c r="D3158" s="89" t="n">
        <v>27</v>
      </c>
      <c r="E3158" s="89" t="n">
        <v>105</v>
      </c>
      <c r="F3158" s="90" t="n">
        <v>982</v>
      </c>
      <c r="G3158" s="89" t="n"/>
      <c r="H3158" s="91" t="n">
        <v>1</v>
      </c>
      <c r="I3158" s="213">
        <f>C3158*H3158</f>
        <v/>
      </c>
      <c r="K3158" s="96" t="n"/>
      <c r="L3158" s="97" t="n"/>
      <c r="M3158" s="97" t="n"/>
      <c r="N3158" s="98" t="inlineStr">
        <is>
          <t>27×105</t>
        </is>
      </c>
      <c r="O3158" s="99">
        <f>F3158</f>
        <v/>
      </c>
      <c r="P3158" s="99">
        <f>SUM(I3158)</f>
        <v/>
      </c>
      <c r="Q3158" s="117" t="n"/>
      <c r="R3158" s="118" t="n"/>
      <c r="S3158" s="118" t="n"/>
      <c r="T3158" s="119" t="n"/>
      <c r="U3158" s="120" t="n"/>
      <c r="V3158" s="120" t="n"/>
      <c r="W3158" s="121" t="n"/>
      <c r="X3158" s="122" t="n"/>
      <c r="Y3158" s="122" t="n"/>
      <c r="Z3158" s="143" t="n"/>
      <c r="AA3158" s="140" t="n"/>
      <c r="AB3158" s="140" t="n"/>
      <c r="AC3158" s="144" t="n"/>
      <c r="AD3158" s="142" t="n"/>
      <c r="AE3158" s="142" t="n"/>
    </row>
    <row r="3159">
      <c r="B3159" s="79" t="inlineStr">
        <is>
          <t>45MSQ05R-R</t>
        </is>
      </c>
      <c r="C3159" s="80">
        <f>SUMIF(数量表!D:H,B3159,数量表!H:H)</f>
        <v/>
      </c>
      <c r="D3159" s="80" t="n">
        <v>27</v>
      </c>
      <c r="E3159" s="80" t="n">
        <v>105</v>
      </c>
      <c r="F3159" s="81" t="n">
        <v>936</v>
      </c>
      <c r="G3159" s="80" t="n"/>
      <c r="H3159" s="82" t="n">
        <v>1</v>
      </c>
      <c r="I3159" s="212">
        <f>C3159*H3159</f>
        <v/>
      </c>
      <c r="K3159" s="96" t="n"/>
      <c r="L3159" s="97" t="n"/>
      <c r="M3159" s="97" t="n"/>
      <c r="N3159" s="98" t="inlineStr">
        <is>
          <t>27×105</t>
        </is>
      </c>
      <c r="O3159" s="99">
        <f>F3159</f>
        <v/>
      </c>
      <c r="P3159" s="99">
        <f>SUM(I3159)</f>
        <v/>
      </c>
      <c r="Q3159" s="117" t="n"/>
      <c r="R3159" s="118" t="n"/>
      <c r="S3159" s="118" t="n"/>
      <c r="T3159" s="119" t="n"/>
      <c r="U3159" s="120" t="n"/>
      <c r="V3159" s="120" t="n"/>
      <c r="W3159" s="121" t="n"/>
      <c r="X3159" s="122" t="n"/>
      <c r="Y3159" s="122" t="n"/>
      <c r="Z3159" s="143" t="n"/>
      <c r="AA3159" s="140" t="n"/>
      <c r="AB3159" s="140" t="n"/>
      <c r="AC3159" s="144" t="n"/>
      <c r="AD3159" s="142" t="n"/>
      <c r="AE3159" s="142" t="n"/>
    </row>
    <row r="3160">
      <c r="B3160" s="85" t="inlineStr">
        <is>
          <t>45MSQ05R-R</t>
        </is>
      </c>
      <c r="C3160">
        <f>SUMIF(数量表!D:H,B3160,数量表!H:H)</f>
        <v/>
      </c>
      <c r="D3160" t="n">
        <v>27</v>
      </c>
      <c r="E3160" t="n">
        <v>105</v>
      </c>
      <c r="F3160" s="86" t="n">
        <v>532.5</v>
      </c>
      <c r="H3160" s="87" t="n">
        <v>2</v>
      </c>
      <c r="I3160" s="214">
        <f>C3160*H3160</f>
        <v/>
      </c>
      <c r="K3160" s="96" t="n"/>
      <c r="L3160" s="97" t="n"/>
      <c r="M3160" s="97" t="n"/>
      <c r="N3160" s="98" t="inlineStr">
        <is>
          <t>27×105</t>
        </is>
      </c>
      <c r="O3160" s="99">
        <f>F3160</f>
        <v/>
      </c>
      <c r="P3160" s="99">
        <f>SUM(I3160)</f>
        <v/>
      </c>
      <c r="Q3160" s="117" t="n"/>
      <c r="R3160" s="118" t="n"/>
      <c r="S3160" s="118" t="n"/>
      <c r="T3160" s="119" t="n"/>
      <c r="U3160" s="120" t="n"/>
      <c r="V3160" s="120" t="n"/>
      <c r="W3160" s="121" t="n"/>
      <c r="X3160" s="122" t="n"/>
      <c r="Y3160" s="122" t="n"/>
      <c r="Z3160" s="143" t="n"/>
      <c r="AA3160" s="140" t="n"/>
      <c r="AB3160" s="140" t="n"/>
      <c r="AC3160" s="144" t="n"/>
      <c r="AD3160" s="142" t="n"/>
      <c r="AE3160" s="142" t="n"/>
    </row>
    <row r="3161">
      <c r="B3161" s="85" t="inlineStr">
        <is>
          <t>45MSQ05R-R</t>
        </is>
      </c>
      <c r="C3161">
        <f>SUMIF(数量表!D:H,B3161,数量表!H:H)</f>
        <v/>
      </c>
      <c r="D3161" t="n">
        <v>27</v>
      </c>
      <c r="E3161" t="n">
        <v>105</v>
      </c>
      <c r="F3161" s="86" t="n">
        <v>576</v>
      </c>
      <c r="H3161" s="87" t="n">
        <v>2</v>
      </c>
      <c r="I3161" s="214">
        <f>C3161*H3161</f>
        <v/>
      </c>
      <c r="K3161" s="96" t="n"/>
      <c r="L3161" s="97" t="n"/>
      <c r="M3161" s="97" t="n"/>
      <c r="N3161" s="98" t="inlineStr">
        <is>
          <t>27×105</t>
        </is>
      </c>
      <c r="O3161" s="99">
        <f>F3161</f>
        <v/>
      </c>
      <c r="P3161" s="99">
        <f>SUM(I3161)</f>
        <v/>
      </c>
      <c r="Q3161" s="117" t="n"/>
      <c r="R3161" s="118" t="n"/>
      <c r="S3161" s="118" t="n"/>
      <c r="T3161" s="119" t="n"/>
      <c r="U3161" s="120" t="n"/>
      <c r="V3161" s="120" t="n"/>
      <c r="W3161" s="121" t="n"/>
      <c r="X3161" s="122" t="n"/>
      <c r="Y3161" s="122" t="n"/>
      <c r="Z3161" s="143" t="n"/>
      <c r="AA3161" s="140" t="n"/>
      <c r="AB3161" s="140" t="n"/>
      <c r="AC3161" s="144" t="n"/>
      <c r="AD3161" s="142" t="n"/>
      <c r="AE3161" s="142" t="n"/>
    </row>
    <row r="3162">
      <c r="B3162" s="85" t="inlineStr">
        <is>
          <t>45MSQ05R-R</t>
        </is>
      </c>
      <c r="C3162">
        <f>SUMIF(数量表!D:H,B3162,数量表!H:H)</f>
        <v/>
      </c>
      <c r="D3162" t="n">
        <v>27</v>
      </c>
      <c r="E3162" t="n">
        <v>105</v>
      </c>
      <c r="F3162" s="86" t="n">
        <v>982</v>
      </c>
      <c r="H3162" s="87" t="n">
        <v>2</v>
      </c>
      <c r="I3162" s="214">
        <f>C3162*H3162</f>
        <v/>
      </c>
      <c r="K3162" s="96" t="n"/>
      <c r="L3162" s="97" t="n"/>
      <c r="M3162" s="97" t="n"/>
      <c r="N3162" s="98" t="inlineStr">
        <is>
          <t>27×105</t>
        </is>
      </c>
      <c r="O3162" s="99">
        <f>F3162</f>
        <v/>
      </c>
      <c r="P3162" s="99">
        <f>SUM(I3162)</f>
        <v/>
      </c>
      <c r="Q3162" s="117" t="n"/>
      <c r="R3162" s="118" t="n"/>
      <c r="S3162" s="118" t="n"/>
      <c r="T3162" s="119" t="n"/>
      <c r="U3162" s="120" t="n"/>
      <c r="V3162" s="120" t="n"/>
      <c r="W3162" s="121" t="n"/>
      <c r="X3162" s="122" t="n"/>
      <c r="Y3162" s="122" t="n"/>
      <c r="Z3162" s="143" t="n"/>
      <c r="AA3162" s="140" t="n"/>
      <c r="AB3162" s="140" t="n"/>
      <c r="AC3162" s="144" t="n"/>
      <c r="AD3162" s="142" t="n"/>
      <c r="AE3162" s="142" t="n"/>
    </row>
    <row r="3163" ht="15" customHeight="1" thickBot="1">
      <c r="B3163" s="88" t="inlineStr">
        <is>
          <t>45MSQ05R-R</t>
        </is>
      </c>
      <c r="C3163" s="89">
        <f>SUMIF(数量表!D:H,B3163,数量表!H:H)</f>
        <v/>
      </c>
      <c r="D3163" s="89" t="n">
        <v>27</v>
      </c>
      <c r="E3163" s="89" t="n">
        <v>105</v>
      </c>
      <c r="F3163" s="90" t="n">
        <v>2298</v>
      </c>
      <c r="G3163" s="89" t="n"/>
      <c r="H3163" s="91" t="n">
        <v>1</v>
      </c>
      <c r="I3163" s="213">
        <f>C3163*H3163</f>
        <v/>
      </c>
      <c r="K3163" s="96" t="n"/>
      <c r="L3163" s="97" t="n"/>
      <c r="M3163" s="97" t="n"/>
      <c r="N3163" s="98" t="inlineStr">
        <is>
          <t>27×105</t>
        </is>
      </c>
      <c r="O3163" s="99">
        <f>F3163</f>
        <v/>
      </c>
      <c r="P3163" s="99">
        <f>SUM(I3163)</f>
        <v/>
      </c>
      <c r="Q3163" s="117" t="n"/>
      <c r="R3163" s="118" t="n"/>
      <c r="S3163" s="118" t="n"/>
      <c r="T3163" s="119" t="n"/>
      <c r="U3163" s="120" t="n"/>
      <c r="V3163" s="120" t="n"/>
      <c r="W3163" s="121" t="n"/>
      <c r="X3163" s="122" t="n"/>
      <c r="Y3163" s="122" t="n"/>
      <c r="Z3163" s="143" t="n"/>
      <c r="AA3163" s="140" t="n"/>
      <c r="AB3163" s="140" t="n"/>
      <c r="AC3163" s="144" t="n"/>
      <c r="AD3163" s="142" t="n"/>
      <c r="AE3163" s="142" t="n"/>
    </row>
    <row r="3164">
      <c r="B3164" s="79" t="inlineStr">
        <is>
          <t>45MS03</t>
        </is>
      </c>
      <c r="C3164" s="80">
        <f>SUMIF(数量表!D:H,B3164,数量表!H:H)</f>
        <v/>
      </c>
      <c r="D3164" s="80" t="n">
        <v>27</v>
      </c>
      <c r="E3164" s="80" t="n">
        <v>105</v>
      </c>
      <c r="F3164" s="81" t="n">
        <v>886</v>
      </c>
      <c r="G3164" s="80" t="n"/>
      <c r="H3164" s="82" t="n">
        <v>1</v>
      </c>
      <c r="I3164" s="212">
        <f>C3164*H3164</f>
        <v/>
      </c>
      <c r="K3164" s="96" t="n"/>
      <c r="L3164" s="97" t="n"/>
      <c r="M3164" s="97" t="n"/>
      <c r="N3164" s="98" t="inlineStr">
        <is>
          <t>27×105</t>
        </is>
      </c>
      <c r="O3164" s="99">
        <f>F3164</f>
        <v/>
      </c>
      <c r="P3164" s="99">
        <f>SUM(I3164)</f>
        <v/>
      </c>
      <c r="Q3164" s="117" t="n"/>
      <c r="R3164" s="118" t="n"/>
      <c r="S3164" s="118" t="n"/>
      <c r="T3164" s="119" t="n"/>
      <c r="U3164" s="120" t="n"/>
      <c r="V3164" s="120" t="n"/>
      <c r="W3164" s="121" t="n"/>
      <c r="X3164" s="122" t="n"/>
      <c r="Y3164" s="122" t="n"/>
      <c r="Z3164" s="143" t="n"/>
      <c r="AA3164" s="140" t="n"/>
      <c r="AB3164" s="140" t="n"/>
      <c r="AC3164" s="144" t="n"/>
      <c r="AD3164" s="142" t="n"/>
      <c r="AE3164" s="142" t="n"/>
    </row>
    <row r="3165">
      <c r="B3165" s="85" t="inlineStr">
        <is>
          <t>45MS03</t>
        </is>
      </c>
      <c r="C3165">
        <f>SUMIF(数量表!D:H,B3165,数量表!H:H)</f>
        <v/>
      </c>
      <c r="D3165" t="n">
        <v>27</v>
      </c>
      <c r="E3165" t="n">
        <v>105</v>
      </c>
      <c r="F3165" s="86" t="n">
        <v>800</v>
      </c>
      <c r="H3165" s="87" t="n">
        <v>2</v>
      </c>
      <c r="I3165" s="214">
        <f>C3165*H3165</f>
        <v/>
      </c>
      <c r="K3165" s="96" t="n"/>
      <c r="L3165" s="97" t="n"/>
      <c r="M3165" s="97" t="n"/>
      <c r="N3165" s="98" t="inlineStr">
        <is>
          <t>27×105</t>
        </is>
      </c>
      <c r="O3165" s="99">
        <f>F3165</f>
        <v/>
      </c>
      <c r="P3165" s="99">
        <f>SUM(I3165)</f>
        <v/>
      </c>
      <c r="Q3165" s="117" t="n"/>
      <c r="R3165" s="118" t="n"/>
      <c r="S3165" s="118" t="n"/>
      <c r="T3165" s="119" t="n"/>
      <c r="U3165" s="120" t="n"/>
      <c r="V3165" s="120" t="n"/>
      <c r="W3165" s="121" t="n"/>
      <c r="X3165" s="122" t="n"/>
      <c r="Y3165" s="122" t="n"/>
      <c r="Z3165" s="143" t="n"/>
      <c r="AA3165" s="140" t="n"/>
      <c r="AB3165" s="140" t="n"/>
      <c r="AC3165" s="144" t="n"/>
      <c r="AD3165" s="142" t="n"/>
      <c r="AE3165" s="142" t="n"/>
    </row>
    <row r="3166">
      <c r="B3166" s="85" t="inlineStr">
        <is>
          <t>45MS03</t>
        </is>
      </c>
      <c r="C3166">
        <f>SUMIF(数量表!D:H,B3166,数量表!H:H)</f>
        <v/>
      </c>
      <c r="D3166" t="n">
        <v>27</v>
      </c>
      <c r="E3166" t="n">
        <v>105</v>
      </c>
      <c r="F3166" s="86" t="n">
        <v>376</v>
      </c>
      <c r="H3166" s="87" t="n">
        <v>2</v>
      </c>
      <c r="I3166" s="214">
        <f>C3166*H3166</f>
        <v/>
      </c>
      <c r="K3166" s="96" t="n"/>
      <c r="L3166" s="97" t="n"/>
      <c r="M3166" s="97" t="n"/>
      <c r="N3166" s="98" t="inlineStr">
        <is>
          <t>27×105</t>
        </is>
      </c>
      <c r="O3166" s="99">
        <f>F3166</f>
        <v/>
      </c>
      <c r="P3166" s="99">
        <f>SUM(I3166)</f>
        <v/>
      </c>
      <c r="Q3166" s="117" t="n"/>
      <c r="R3166" s="118" t="n"/>
      <c r="S3166" s="118" t="n"/>
      <c r="T3166" s="119" t="n"/>
      <c r="U3166" s="120" t="n"/>
      <c r="V3166" s="120" t="n"/>
      <c r="W3166" s="121" t="n"/>
      <c r="X3166" s="122" t="n"/>
      <c r="Y3166" s="122" t="n"/>
      <c r="Z3166" s="143" t="n"/>
      <c r="AA3166" s="140" t="n"/>
      <c r="AB3166" s="140" t="n"/>
      <c r="AC3166" s="144" t="n"/>
      <c r="AD3166" s="142" t="n"/>
      <c r="AE3166" s="142" t="n"/>
    </row>
    <row r="3167" ht="15" customHeight="1" thickBot="1">
      <c r="B3167" s="88" t="inlineStr">
        <is>
          <t>45MS03</t>
        </is>
      </c>
      <c r="C3167" s="89">
        <f>SUMIF(数量表!D:H,B3167,数量表!H:H)</f>
        <v/>
      </c>
      <c r="D3167" s="89" t="n">
        <v>27</v>
      </c>
      <c r="E3167" s="89" t="n">
        <v>105</v>
      </c>
      <c r="F3167" s="90" t="n">
        <v>982</v>
      </c>
      <c r="G3167" s="89" t="n"/>
      <c r="H3167" s="91" t="n">
        <v>1</v>
      </c>
      <c r="I3167" s="213">
        <f>C3167*H3167</f>
        <v/>
      </c>
      <c r="K3167" s="96" t="n"/>
      <c r="L3167" s="97" t="n"/>
      <c r="M3167" s="97" t="n"/>
      <c r="N3167" s="98" t="inlineStr">
        <is>
          <t>27×105</t>
        </is>
      </c>
      <c r="O3167" s="99">
        <f>F3167</f>
        <v/>
      </c>
      <c r="P3167" s="99">
        <f>SUM(I3167)</f>
        <v/>
      </c>
      <c r="Q3167" s="117" t="n"/>
      <c r="R3167" s="118" t="n"/>
      <c r="S3167" s="118" t="n"/>
      <c r="T3167" s="119" t="n"/>
      <c r="U3167" s="120" t="n"/>
      <c r="V3167" s="120" t="n"/>
      <c r="W3167" s="121" t="n"/>
      <c r="X3167" s="122" t="n"/>
      <c r="Y3167" s="122" t="n"/>
      <c r="Z3167" s="143" t="n"/>
      <c r="AA3167" s="140" t="n"/>
      <c r="AB3167" s="140" t="n"/>
      <c r="AC3167" s="144" t="n"/>
      <c r="AD3167" s="142" t="n"/>
      <c r="AE3167" s="142" t="n"/>
    </row>
    <row r="3168">
      <c r="B3168" s="79" t="inlineStr">
        <is>
          <t>45MS03L</t>
        </is>
      </c>
      <c r="C3168" s="80">
        <f>SUMIF(数量表!D:H,B3168,数量表!H:H)</f>
        <v/>
      </c>
      <c r="D3168" s="80" t="n">
        <v>27</v>
      </c>
      <c r="E3168" s="80" t="n">
        <v>105</v>
      </c>
      <c r="F3168" s="81" t="n">
        <v>886</v>
      </c>
      <c r="G3168" s="80" t="n"/>
      <c r="H3168" s="82" t="n">
        <v>1</v>
      </c>
      <c r="I3168" s="212">
        <f>C3168*H3168</f>
        <v/>
      </c>
      <c r="K3168" s="96" t="n"/>
      <c r="L3168" s="97" t="n"/>
      <c r="M3168" s="97" t="n"/>
      <c r="N3168" s="98" t="inlineStr">
        <is>
          <t>27×105</t>
        </is>
      </c>
      <c r="O3168" s="99">
        <f>F3168</f>
        <v/>
      </c>
      <c r="P3168" s="99">
        <f>SUM(I3168)</f>
        <v/>
      </c>
      <c r="Q3168" s="117" t="n"/>
      <c r="R3168" s="118" t="n"/>
      <c r="S3168" s="118" t="n"/>
      <c r="T3168" s="119" t="n"/>
      <c r="U3168" s="120" t="n"/>
      <c r="V3168" s="120" t="n"/>
      <c r="W3168" s="121" t="n"/>
      <c r="X3168" s="122" t="n"/>
      <c r="Y3168" s="122" t="n"/>
      <c r="Z3168" s="143" t="n"/>
      <c r="AA3168" s="140" t="n"/>
      <c r="AB3168" s="140" t="n"/>
      <c r="AC3168" s="144" t="n"/>
      <c r="AD3168" s="142" t="n"/>
      <c r="AE3168" s="142" t="n"/>
    </row>
    <row r="3169">
      <c r="B3169" s="85" t="inlineStr">
        <is>
          <t>45MS03L</t>
        </is>
      </c>
      <c r="C3169">
        <f>SUMIF(数量表!D:H,B3169,数量表!H:H)</f>
        <v/>
      </c>
      <c r="D3169" t="n">
        <v>27</v>
      </c>
      <c r="E3169" t="n">
        <v>105</v>
      </c>
      <c r="F3169" s="86" t="n">
        <v>760</v>
      </c>
      <c r="H3169" s="87" t="n">
        <v>2</v>
      </c>
      <c r="I3169" s="214">
        <f>C3169*H3169</f>
        <v/>
      </c>
      <c r="K3169" s="96" t="n"/>
      <c r="L3169" s="97" t="n"/>
      <c r="M3169" s="97" t="n"/>
      <c r="N3169" s="98" t="inlineStr">
        <is>
          <t>27×105</t>
        </is>
      </c>
      <c r="O3169" s="99">
        <f>F3169</f>
        <v/>
      </c>
      <c r="P3169" s="99">
        <f>SUM(I3169)</f>
        <v/>
      </c>
      <c r="Q3169" s="117" t="n"/>
      <c r="R3169" s="118" t="n"/>
      <c r="S3169" s="118" t="n"/>
      <c r="T3169" s="119" t="n"/>
      <c r="U3169" s="120" t="n"/>
      <c r="V3169" s="120" t="n"/>
      <c r="W3169" s="121" t="n"/>
      <c r="X3169" s="122" t="n"/>
      <c r="Y3169" s="122" t="n"/>
      <c r="Z3169" s="143" t="n"/>
      <c r="AA3169" s="140" t="n"/>
      <c r="AB3169" s="140" t="n"/>
      <c r="AC3169" s="144" t="n"/>
      <c r="AD3169" s="142" t="n"/>
      <c r="AE3169" s="142" t="n"/>
    </row>
    <row r="3170">
      <c r="B3170" s="85" t="inlineStr">
        <is>
          <t>45MS03L</t>
        </is>
      </c>
      <c r="C3170">
        <f>SUMIF(数量表!D:H,B3170,数量表!H:H)</f>
        <v/>
      </c>
      <c r="D3170" t="n">
        <v>27</v>
      </c>
      <c r="E3170" t="n">
        <v>105</v>
      </c>
      <c r="F3170" s="86" t="n">
        <v>376</v>
      </c>
      <c r="H3170" s="87" t="n">
        <v>2</v>
      </c>
      <c r="I3170" s="214">
        <f>C3170*H3170</f>
        <v/>
      </c>
      <c r="K3170" s="96" t="n"/>
      <c r="L3170" s="97" t="n"/>
      <c r="M3170" s="97" t="n"/>
      <c r="N3170" s="98" t="inlineStr">
        <is>
          <t>27×105</t>
        </is>
      </c>
      <c r="O3170" s="99">
        <f>F3170</f>
        <v/>
      </c>
      <c r="P3170" s="99">
        <f>SUM(I3170)</f>
        <v/>
      </c>
      <c r="Q3170" s="117" t="n"/>
      <c r="R3170" s="118" t="n"/>
      <c r="S3170" s="118" t="n"/>
      <c r="T3170" s="119" t="n"/>
      <c r="U3170" s="120" t="n"/>
      <c r="V3170" s="120" t="n"/>
      <c r="W3170" s="121" t="n"/>
      <c r="X3170" s="122" t="n"/>
      <c r="Y3170" s="122" t="n"/>
      <c r="Z3170" s="143" t="n"/>
      <c r="AA3170" s="140" t="n"/>
      <c r="AB3170" s="140" t="n"/>
      <c r="AC3170" s="144" t="n"/>
      <c r="AD3170" s="142" t="n"/>
      <c r="AE3170" s="142" t="n"/>
    </row>
    <row r="3171">
      <c r="B3171" s="85" t="inlineStr">
        <is>
          <t>45MS03L</t>
        </is>
      </c>
      <c r="C3171">
        <f>SUMIF(数量表!D:H,B3171,数量表!H:H)</f>
        <v/>
      </c>
      <c r="D3171" t="n">
        <v>27</v>
      </c>
      <c r="E3171" t="n">
        <v>105</v>
      </c>
      <c r="F3171" s="86" t="n">
        <v>982</v>
      </c>
      <c r="H3171" s="87" t="n">
        <v>1</v>
      </c>
      <c r="I3171" s="214">
        <f>C3171*H3171</f>
        <v/>
      </c>
      <c r="K3171" s="96" t="n"/>
      <c r="L3171" s="97" t="n"/>
      <c r="M3171" s="97" t="n"/>
      <c r="N3171" s="98" t="inlineStr">
        <is>
          <t>27×105</t>
        </is>
      </c>
      <c r="O3171" s="99">
        <f>F3171</f>
        <v/>
      </c>
      <c r="P3171" s="99">
        <f>SUM(I3171)</f>
        <v/>
      </c>
      <c r="Q3171" s="117" t="n"/>
      <c r="R3171" s="118" t="n"/>
      <c r="S3171" s="118" t="n"/>
      <c r="T3171" s="119" t="n"/>
      <c r="U3171" s="120" t="n"/>
      <c r="V3171" s="120" t="n"/>
      <c r="W3171" s="121" t="n"/>
      <c r="X3171" s="122" t="n"/>
      <c r="Y3171" s="122" t="n"/>
      <c r="Z3171" s="143" t="n"/>
      <c r="AA3171" s="140" t="n"/>
      <c r="AB3171" s="140" t="n"/>
      <c r="AC3171" s="144" t="n"/>
      <c r="AD3171" s="142" t="n"/>
      <c r="AE3171" s="142" t="n"/>
    </row>
    <row r="3172" ht="15" customHeight="1" thickBot="1">
      <c r="B3172" s="88" t="inlineStr">
        <is>
          <t>45MS03L</t>
        </is>
      </c>
      <c r="C3172" s="89">
        <f>SUMIF(数量表!D:H,B3172,数量表!H:H)</f>
        <v/>
      </c>
      <c r="D3172" s="89" t="n">
        <v>27</v>
      </c>
      <c r="E3172" s="89" t="n">
        <v>105</v>
      </c>
      <c r="F3172" s="90" t="n">
        <v>2298</v>
      </c>
      <c r="G3172" s="89" t="n"/>
      <c r="H3172" s="91" t="n">
        <v>1</v>
      </c>
      <c r="I3172" s="213">
        <f>C3172*H3172</f>
        <v/>
      </c>
      <c r="K3172" s="96" t="n"/>
      <c r="L3172" s="97" t="n"/>
      <c r="M3172" s="97" t="n"/>
      <c r="N3172" s="98" t="inlineStr">
        <is>
          <t>27×105</t>
        </is>
      </c>
      <c r="O3172" s="99">
        <f>F3172</f>
        <v/>
      </c>
      <c r="P3172" s="99">
        <f>SUM(I3172)</f>
        <v/>
      </c>
      <c r="Q3172" s="117" t="n"/>
      <c r="R3172" s="118" t="n"/>
      <c r="S3172" s="118" t="n"/>
      <c r="T3172" s="119" t="n"/>
      <c r="U3172" s="120" t="n"/>
      <c r="V3172" s="120" t="n"/>
      <c r="W3172" s="121" t="n"/>
      <c r="X3172" s="122" t="n"/>
      <c r="Y3172" s="122" t="n"/>
      <c r="Z3172" s="143" t="n"/>
      <c r="AA3172" s="140" t="n"/>
      <c r="AB3172" s="140" t="n"/>
      <c r="AC3172" s="144" t="n"/>
      <c r="AD3172" s="142" t="n"/>
      <c r="AE3172" s="142" t="n"/>
    </row>
    <row r="3173">
      <c r="B3173" s="79" t="inlineStr">
        <is>
          <t>45MS03-L</t>
        </is>
      </c>
      <c r="C3173" s="80">
        <f>SUMIF(数量表!D:H,B3173,数量表!H:H)</f>
        <v/>
      </c>
      <c r="D3173" s="80" t="n">
        <v>27</v>
      </c>
      <c r="E3173" s="80" t="n">
        <v>105</v>
      </c>
      <c r="F3173" s="81" t="n">
        <v>886</v>
      </c>
      <c r="G3173" s="80" t="n"/>
      <c r="H3173" s="82" t="n">
        <v>1</v>
      </c>
      <c r="I3173" s="212">
        <f>C3173*H3173</f>
        <v/>
      </c>
      <c r="K3173" s="96" t="n"/>
      <c r="L3173" s="97" t="n"/>
      <c r="M3173" s="97" t="n"/>
      <c r="N3173" s="98" t="inlineStr">
        <is>
          <t>27×105</t>
        </is>
      </c>
      <c r="O3173" s="99">
        <f>F3173</f>
        <v/>
      </c>
      <c r="P3173" s="99">
        <f>SUM(I3173)</f>
        <v/>
      </c>
      <c r="Q3173" s="117" t="n"/>
      <c r="R3173" s="118" t="n"/>
      <c r="S3173" s="118" t="n"/>
      <c r="T3173" s="119" t="n"/>
      <c r="U3173" s="120" t="n"/>
      <c r="V3173" s="120" t="n"/>
      <c r="W3173" s="121" t="n"/>
      <c r="X3173" s="122" t="n"/>
      <c r="Y3173" s="122" t="n"/>
      <c r="Z3173" s="143" t="n"/>
      <c r="AA3173" s="140" t="n"/>
      <c r="AB3173" s="140" t="n"/>
      <c r="AC3173" s="144" t="n"/>
      <c r="AD3173" s="142" t="n"/>
      <c r="AE3173" s="142" t="n"/>
    </row>
    <row r="3174">
      <c r="B3174" s="85" t="inlineStr">
        <is>
          <t>45MS03-L</t>
        </is>
      </c>
      <c r="C3174">
        <f>SUMIF(数量表!D:H,B3174,数量表!H:H)</f>
        <v/>
      </c>
      <c r="D3174" t="n">
        <v>27</v>
      </c>
      <c r="E3174" t="n">
        <v>105</v>
      </c>
      <c r="F3174" s="86" t="n">
        <v>800</v>
      </c>
      <c r="H3174" s="87" t="n">
        <v>2</v>
      </c>
      <c r="I3174" s="214">
        <f>C3174*H3174</f>
        <v/>
      </c>
      <c r="K3174" s="96" t="n"/>
      <c r="L3174" s="97" t="n"/>
      <c r="M3174" s="97" t="n"/>
      <c r="N3174" s="98" t="inlineStr">
        <is>
          <t>27×105</t>
        </is>
      </c>
      <c r="O3174" s="99">
        <f>F3174</f>
        <v/>
      </c>
      <c r="P3174" s="99">
        <f>SUM(I3174)</f>
        <v/>
      </c>
      <c r="Q3174" s="117" t="n"/>
      <c r="R3174" s="118" t="n"/>
      <c r="S3174" s="118" t="n"/>
      <c r="T3174" s="119" t="n"/>
      <c r="U3174" s="120" t="n"/>
      <c r="V3174" s="120" t="n"/>
      <c r="W3174" s="121" t="n"/>
      <c r="X3174" s="122" t="n"/>
      <c r="Y3174" s="122" t="n"/>
      <c r="Z3174" s="143" t="n"/>
      <c r="AA3174" s="140" t="n"/>
      <c r="AB3174" s="140" t="n"/>
      <c r="AC3174" s="144" t="n"/>
      <c r="AD3174" s="142" t="n"/>
      <c r="AE3174" s="142" t="n"/>
    </row>
    <row r="3175">
      <c r="B3175" s="85" t="inlineStr">
        <is>
          <t>45MS03-L</t>
        </is>
      </c>
      <c r="C3175">
        <f>SUMIF(数量表!D:H,B3175,数量表!H:H)</f>
        <v/>
      </c>
      <c r="D3175" t="n">
        <v>27</v>
      </c>
      <c r="E3175" t="n">
        <v>105</v>
      </c>
      <c r="F3175" s="86" t="n">
        <v>376</v>
      </c>
      <c r="H3175" s="87" t="n">
        <v>2</v>
      </c>
      <c r="I3175" s="214">
        <f>C3175*H3175</f>
        <v/>
      </c>
      <c r="K3175" s="96" t="n"/>
      <c r="L3175" s="97" t="n"/>
      <c r="M3175" s="97" t="n"/>
      <c r="N3175" s="98" t="inlineStr">
        <is>
          <t>27×105</t>
        </is>
      </c>
      <c r="O3175" s="99">
        <f>F3175</f>
        <v/>
      </c>
      <c r="P3175" s="99">
        <f>SUM(I3175)</f>
        <v/>
      </c>
      <c r="Q3175" s="117" t="n"/>
      <c r="R3175" s="118" t="n"/>
      <c r="S3175" s="118" t="n"/>
      <c r="T3175" s="119" t="n"/>
      <c r="U3175" s="120" t="n"/>
      <c r="V3175" s="120" t="n"/>
      <c r="W3175" s="121" t="n"/>
      <c r="X3175" s="122" t="n"/>
      <c r="Y3175" s="122" t="n"/>
      <c r="Z3175" s="143" t="n"/>
      <c r="AA3175" s="140" t="n"/>
      <c r="AB3175" s="140" t="n"/>
      <c r="AC3175" s="144" t="n"/>
      <c r="AD3175" s="142" t="n"/>
      <c r="AE3175" s="142" t="n"/>
    </row>
    <row r="3176" ht="15" customHeight="1" thickBot="1">
      <c r="B3176" s="88" t="inlineStr">
        <is>
          <t>45MS03-L</t>
        </is>
      </c>
      <c r="C3176" s="89">
        <f>SUMIF(数量表!D:H,B3176,数量表!H:H)</f>
        <v/>
      </c>
      <c r="D3176" s="89" t="n">
        <v>27</v>
      </c>
      <c r="E3176" s="89" t="n">
        <v>105</v>
      </c>
      <c r="F3176" s="90" t="n">
        <v>982</v>
      </c>
      <c r="G3176" s="89" t="n"/>
      <c r="H3176" s="91" t="n">
        <v>1</v>
      </c>
      <c r="I3176" s="213">
        <f>C3176*H3176</f>
        <v/>
      </c>
      <c r="K3176" s="96" t="n"/>
      <c r="L3176" s="97" t="n"/>
      <c r="M3176" s="97" t="n"/>
      <c r="N3176" s="98" t="inlineStr">
        <is>
          <t>27×105</t>
        </is>
      </c>
      <c r="O3176" s="99">
        <f>F3176</f>
        <v/>
      </c>
      <c r="P3176" s="99">
        <f>SUM(I3176)</f>
        <v/>
      </c>
      <c r="Q3176" s="117" t="n"/>
      <c r="R3176" s="118" t="n"/>
      <c r="S3176" s="118" t="n"/>
      <c r="T3176" s="119" t="n"/>
      <c r="U3176" s="120" t="n"/>
      <c r="V3176" s="120" t="n"/>
      <c r="W3176" s="121" t="n"/>
      <c r="X3176" s="122" t="n"/>
      <c r="Y3176" s="122" t="n"/>
      <c r="Z3176" s="143" t="n"/>
      <c r="AA3176" s="140" t="n"/>
      <c r="AB3176" s="140" t="n"/>
      <c r="AC3176" s="144" t="n"/>
      <c r="AD3176" s="142" t="n"/>
      <c r="AE3176" s="142" t="n"/>
    </row>
    <row r="3177">
      <c r="B3177" s="79" t="inlineStr">
        <is>
          <t>45MS03L-L</t>
        </is>
      </c>
      <c r="C3177" s="80">
        <f>SUMIF(数量表!D:H,B3177,数量表!H:H)</f>
        <v/>
      </c>
      <c r="D3177" s="80" t="n">
        <v>27</v>
      </c>
      <c r="E3177" s="80" t="n">
        <v>105</v>
      </c>
      <c r="F3177" s="81" t="n">
        <v>886</v>
      </c>
      <c r="G3177" s="80" t="n"/>
      <c r="H3177" s="82" t="n">
        <v>1</v>
      </c>
      <c r="I3177" s="212">
        <f>C3177*H3177</f>
        <v/>
      </c>
      <c r="K3177" s="96" t="n"/>
      <c r="L3177" s="97" t="n"/>
      <c r="M3177" s="97" t="n"/>
      <c r="N3177" s="98" t="inlineStr">
        <is>
          <t>27×105</t>
        </is>
      </c>
      <c r="O3177" s="99">
        <f>F3177</f>
        <v/>
      </c>
      <c r="P3177" s="99">
        <f>SUM(I3177)</f>
        <v/>
      </c>
      <c r="Q3177" s="117" t="n"/>
      <c r="R3177" s="118" t="n"/>
      <c r="S3177" s="118" t="n"/>
      <c r="T3177" s="119" t="n"/>
      <c r="U3177" s="120" t="n"/>
      <c r="V3177" s="120" t="n"/>
      <c r="W3177" s="121" t="n"/>
      <c r="X3177" s="122" t="n"/>
      <c r="Y3177" s="122" t="n"/>
      <c r="Z3177" s="143" t="n"/>
      <c r="AA3177" s="140" t="n"/>
      <c r="AB3177" s="140" t="n"/>
      <c r="AC3177" s="144" t="n"/>
      <c r="AD3177" s="142" t="n"/>
      <c r="AE3177" s="142" t="n"/>
    </row>
    <row r="3178">
      <c r="B3178" s="85" t="inlineStr">
        <is>
          <t>45MS03L-L</t>
        </is>
      </c>
      <c r="C3178">
        <f>SUMIF(数量表!D:H,B3178,数量表!H:H)</f>
        <v/>
      </c>
      <c r="D3178" t="n">
        <v>27</v>
      </c>
      <c r="E3178" t="n">
        <v>105</v>
      </c>
      <c r="F3178" s="86" t="n">
        <v>760</v>
      </c>
      <c r="H3178" s="87" t="n">
        <v>2</v>
      </c>
      <c r="I3178" s="214">
        <f>C3178*H3178</f>
        <v/>
      </c>
      <c r="K3178" s="96" t="n"/>
      <c r="L3178" s="97" t="n"/>
      <c r="M3178" s="97" t="n"/>
      <c r="N3178" s="98" t="inlineStr">
        <is>
          <t>27×105</t>
        </is>
      </c>
      <c r="O3178" s="99">
        <f>F3178</f>
        <v/>
      </c>
      <c r="P3178" s="99">
        <f>SUM(I3178)</f>
        <v/>
      </c>
      <c r="Q3178" s="117" t="n"/>
      <c r="R3178" s="118" t="n"/>
      <c r="S3178" s="118" t="n"/>
      <c r="T3178" s="119" t="n"/>
      <c r="U3178" s="120" t="n"/>
      <c r="V3178" s="120" t="n"/>
      <c r="W3178" s="121" t="n"/>
      <c r="X3178" s="122" t="n"/>
      <c r="Y3178" s="122" t="n"/>
      <c r="Z3178" s="143" t="n"/>
      <c r="AA3178" s="140" t="n"/>
      <c r="AB3178" s="140" t="n"/>
      <c r="AC3178" s="144" t="n"/>
      <c r="AD3178" s="142" t="n"/>
      <c r="AE3178" s="142" t="n"/>
    </row>
    <row r="3179">
      <c r="B3179" s="85" t="inlineStr">
        <is>
          <t>45MS03L-L</t>
        </is>
      </c>
      <c r="C3179">
        <f>SUMIF(数量表!D:H,B3179,数量表!H:H)</f>
        <v/>
      </c>
      <c r="D3179" t="n">
        <v>27</v>
      </c>
      <c r="E3179" t="n">
        <v>105</v>
      </c>
      <c r="F3179" s="86" t="n">
        <v>376</v>
      </c>
      <c r="H3179" s="87" t="n">
        <v>2</v>
      </c>
      <c r="I3179" s="214">
        <f>C3179*H3179</f>
        <v/>
      </c>
      <c r="K3179" s="96" t="n"/>
      <c r="L3179" s="97" t="n"/>
      <c r="M3179" s="97" t="n"/>
      <c r="N3179" s="98" t="inlineStr">
        <is>
          <t>27×105</t>
        </is>
      </c>
      <c r="O3179" s="99">
        <f>F3179</f>
        <v/>
      </c>
      <c r="P3179" s="99">
        <f>SUM(I3179)</f>
        <v/>
      </c>
      <c r="Q3179" s="117" t="n"/>
      <c r="R3179" s="118" t="n"/>
      <c r="S3179" s="118" t="n"/>
      <c r="T3179" s="119" t="n"/>
      <c r="U3179" s="120" t="n"/>
      <c r="V3179" s="120" t="n"/>
      <c r="W3179" s="121" t="n"/>
      <c r="X3179" s="122" t="n"/>
      <c r="Y3179" s="122" t="n"/>
      <c r="Z3179" s="143" t="n"/>
      <c r="AA3179" s="140" t="n"/>
      <c r="AB3179" s="140" t="n"/>
      <c r="AC3179" s="144" t="n"/>
      <c r="AD3179" s="142" t="n"/>
      <c r="AE3179" s="142" t="n"/>
    </row>
    <row r="3180">
      <c r="B3180" s="85" t="inlineStr">
        <is>
          <t>45MS03L-L</t>
        </is>
      </c>
      <c r="C3180">
        <f>SUMIF(数量表!D:H,B3180,数量表!H:H)</f>
        <v/>
      </c>
      <c r="D3180" t="n">
        <v>27</v>
      </c>
      <c r="E3180" t="n">
        <v>105</v>
      </c>
      <c r="F3180" s="86" t="n">
        <v>982</v>
      </c>
      <c r="H3180" s="87" t="n">
        <v>1</v>
      </c>
      <c r="I3180" s="214">
        <f>C3180*H3180</f>
        <v/>
      </c>
      <c r="K3180" s="96" t="n"/>
      <c r="L3180" s="97" t="n"/>
      <c r="M3180" s="97" t="n"/>
      <c r="N3180" s="98" t="inlineStr">
        <is>
          <t>27×105</t>
        </is>
      </c>
      <c r="O3180" s="99">
        <f>F3180</f>
        <v/>
      </c>
      <c r="P3180" s="99">
        <f>SUM(I3180)</f>
        <v/>
      </c>
      <c r="Q3180" s="117" t="n"/>
      <c r="R3180" s="118" t="n"/>
      <c r="S3180" s="118" t="n"/>
      <c r="T3180" s="119" t="n"/>
      <c r="U3180" s="120" t="n"/>
      <c r="V3180" s="120" t="n"/>
      <c r="W3180" s="121" t="n"/>
      <c r="X3180" s="122" t="n"/>
      <c r="Y3180" s="122" t="n"/>
      <c r="Z3180" s="143" t="n"/>
      <c r="AA3180" s="140" t="n"/>
      <c r="AB3180" s="140" t="n"/>
      <c r="AC3180" s="144" t="n"/>
      <c r="AD3180" s="142" t="n"/>
      <c r="AE3180" s="142" t="n"/>
    </row>
    <row r="3181" ht="15" customHeight="1" thickBot="1">
      <c r="B3181" s="88" t="inlineStr">
        <is>
          <t>45MS03L-L</t>
        </is>
      </c>
      <c r="C3181" s="89">
        <f>SUMIF(数量表!D:H,B3181,数量表!H:H)</f>
        <v/>
      </c>
      <c r="D3181" s="89" t="n">
        <v>27</v>
      </c>
      <c r="E3181" s="89" t="n">
        <v>105</v>
      </c>
      <c r="F3181" s="90" t="n">
        <v>2298</v>
      </c>
      <c r="G3181" s="89" t="n"/>
      <c r="H3181" s="91" t="n">
        <v>1</v>
      </c>
      <c r="I3181" s="213">
        <f>C3181*H3181</f>
        <v/>
      </c>
      <c r="K3181" s="96" t="n"/>
      <c r="L3181" s="97" t="n"/>
      <c r="M3181" s="97" t="n"/>
      <c r="N3181" s="98" t="inlineStr">
        <is>
          <t>27×105</t>
        </is>
      </c>
      <c r="O3181" s="99">
        <f>F3181</f>
        <v/>
      </c>
      <c r="P3181" s="99">
        <f>SUM(I3181)</f>
        <v/>
      </c>
      <c r="Q3181" s="117" t="n"/>
      <c r="R3181" s="118" t="n"/>
      <c r="S3181" s="118" t="n"/>
      <c r="T3181" s="119" t="n"/>
      <c r="U3181" s="120" t="n"/>
      <c r="V3181" s="120" t="n"/>
      <c r="W3181" s="121" t="n"/>
      <c r="X3181" s="122" t="n"/>
      <c r="Y3181" s="122" t="n"/>
      <c r="Z3181" s="143" t="n"/>
      <c r="AA3181" s="140" t="n"/>
      <c r="AB3181" s="140" t="n"/>
      <c r="AC3181" s="144" t="n"/>
      <c r="AD3181" s="142" t="n"/>
      <c r="AE3181" s="142" t="n"/>
    </row>
    <row r="3182">
      <c r="B3182" s="79" t="inlineStr">
        <is>
          <t>45MS03R</t>
        </is>
      </c>
      <c r="C3182" s="80">
        <f>SUMIF(数量表!D:H,B3182,数量表!H:H)</f>
        <v/>
      </c>
      <c r="D3182" s="80" t="n">
        <v>27</v>
      </c>
      <c r="E3182" s="80" t="n">
        <v>105</v>
      </c>
      <c r="F3182" s="81" t="n">
        <v>886</v>
      </c>
      <c r="G3182" s="80" t="n"/>
      <c r="H3182" s="82" t="n">
        <v>1</v>
      </c>
      <c r="I3182" s="212">
        <f>C3182*H3182</f>
        <v/>
      </c>
      <c r="K3182" s="96" t="n"/>
      <c r="L3182" s="97" t="n"/>
      <c r="M3182" s="97" t="n"/>
      <c r="N3182" s="98" t="inlineStr">
        <is>
          <t>27×105</t>
        </is>
      </c>
      <c r="O3182" s="99">
        <f>F3182</f>
        <v/>
      </c>
      <c r="P3182" s="99">
        <f>SUM(I3182)</f>
        <v/>
      </c>
      <c r="Q3182" s="117" t="n"/>
      <c r="R3182" s="118" t="n"/>
      <c r="S3182" s="118" t="n"/>
      <c r="T3182" s="119" t="n"/>
      <c r="U3182" s="120" t="n"/>
      <c r="V3182" s="120" t="n"/>
      <c r="W3182" s="121" t="n"/>
      <c r="X3182" s="122" t="n"/>
      <c r="Y3182" s="122" t="n"/>
      <c r="Z3182" s="143" t="n"/>
      <c r="AA3182" s="140" t="n"/>
      <c r="AB3182" s="140" t="n"/>
      <c r="AC3182" s="144" t="n"/>
      <c r="AD3182" s="142" t="n"/>
      <c r="AE3182" s="142" t="n"/>
    </row>
    <row r="3183">
      <c r="B3183" s="85" t="inlineStr">
        <is>
          <t>45MS03R</t>
        </is>
      </c>
      <c r="C3183">
        <f>SUMIF(数量表!D:H,B3183,数量表!H:H)</f>
        <v/>
      </c>
      <c r="D3183" t="n">
        <v>27</v>
      </c>
      <c r="E3183" t="n">
        <v>105</v>
      </c>
      <c r="F3183" s="86" t="n">
        <v>760</v>
      </c>
      <c r="H3183" s="87" t="n">
        <v>2</v>
      </c>
      <c r="I3183" s="214">
        <f>C3183*H3183</f>
        <v/>
      </c>
      <c r="K3183" s="96" t="n"/>
      <c r="L3183" s="97" t="n"/>
      <c r="M3183" s="97" t="n"/>
      <c r="N3183" s="98" t="inlineStr">
        <is>
          <t>27×105</t>
        </is>
      </c>
      <c r="O3183" s="99">
        <f>F3183</f>
        <v/>
      </c>
      <c r="P3183" s="99">
        <f>SUM(I3183)</f>
        <v/>
      </c>
      <c r="Q3183" s="117" t="n"/>
      <c r="R3183" s="118" t="n"/>
      <c r="S3183" s="118" t="n"/>
      <c r="T3183" s="119" t="n"/>
      <c r="U3183" s="120" t="n"/>
      <c r="V3183" s="120" t="n"/>
      <c r="W3183" s="121" t="n"/>
      <c r="X3183" s="122" t="n"/>
      <c r="Y3183" s="122" t="n"/>
      <c r="Z3183" s="143" t="n"/>
      <c r="AA3183" s="140" t="n"/>
      <c r="AB3183" s="140" t="n"/>
      <c r="AC3183" s="144" t="n"/>
      <c r="AD3183" s="142" t="n"/>
      <c r="AE3183" s="142" t="n"/>
    </row>
    <row r="3184">
      <c r="B3184" s="85" t="inlineStr">
        <is>
          <t>45MS03R</t>
        </is>
      </c>
      <c r="C3184">
        <f>SUMIF(数量表!D:H,B3184,数量表!H:H)</f>
        <v/>
      </c>
      <c r="D3184" t="n">
        <v>27</v>
      </c>
      <c r="E3184" t="n">
        <v>105</v>
      </c>
      <c r="F3184" s="86" t="n">
        <v>376</v>
      </c>
      <c r="H3184" s="87" t="n">
        <v>2</v>
      </c>
      <c r="I3184" s="214">
        <f>C3184*H3184</f>
        <v/>
      </c>
      <c r="K3184" s="96" t="n"/>
      <c r="L3184" s="97" t="n"/>
      <c r="M3184" s="97" t="n"/>
      <c r="N3184" s="98" t="inlineStr">
        <is>
          <t>27×105</t>
        </is>
      </c>
      <c r="O3184" s="99">
        <f>F3184</f>
        <v/>
      </c>
      <c r="P3184" s="99">
        <f>SUM(I3184)</f>
        <v/>
      </c>
      <c r="Q3184" s="117" t="n"/>
      <c r="R3184" s="118" t="n"/>
      <c r="S3184" s="118" t="n"/>
      <c r="T3184" s="119" t="n"/>
      <c r="U3184" s="120" t="n"/>
      <c r="V3184" s="120" t="n"/>
      <c r="W3184" s="121" t="n"/>
      <c r="X3184" s="122" t="n"/>
      <c r="Y3184" s="122" t="n"/>
      <c r="Z3184" s="143" t="n"/>
      <c r="AA3184" s="140" t="n"/>
      <c r="AB3184" s="140" t="n"/>
      <c r="AC3184" s="144" t="n"/>
      <c r="AD3184" s="142" t="n"/>
      <c r="AE3184" s="142" t="n"/>
    </row>
    <row r="3185">
      <c r="B3185" s="85" t="inlineStr">
        <is>
          <t>45MS03R</t>
        </is>
      </c>
      <c r="C3185">
        <f>SUMIF(数量表!D:H,B3185,数量表!H:H)</f>
        <v/>
      </c>
      <c r="D3185" t="n">
        <v>27</v>
      </c>
      <c r="E3185" t="n">
        <v>105</v>
      </c>
      <c r="F3185" s="86" t="n">
        <v>982</v>
      </c>
      <c r="H3185" s="87" t="n">
        <v>1</v>
      </c>
      <c r="I3185" s="214">
        <f>C3185*H3185</f>
        <v/>
      </c>
      <c r="K3185" s="96" t="n"/>
      <c r="L3185" s="97" t="n"/>
      <c r="M3185" s="97" t="n"/>
      <c r="N3185" s="98" t="inlineStr">
        <is>
          <t>27×105</t>
        </is>
      </c>
      <c r="O3185" s="99">
        <f>F3185</f>
        <v/>
      </c>
      <c r="P3185" s="99">
        <f>SUM(I3185)</f>
        <v/>
      </c>
      <c r="Q3185" s="117" t="n"/>
      <c r="R3185" s="118" t="n"/>
      <c r="S3185" s="118" t="n"/>
      <c r="T3185" s="119" t="n"/>
      <c r="U3185" s="120" t="n"/>
      <c r="V3185" s="120" t="n"/>
      <c r="W3185" s="121" t="n"/>
      <c r="X3185" s="122" t="n"/>
      <c r="Y3185" s="122" t="n"/>
      <c r="Z3185" s="143" t="n"/>
      <c r="AA3185" s="140" t="n"/>
      <c r="AB3185" s="140" t="n"/>
      <c r="AC3185" s="144" t="n"/>
      <c r="AD3185" s="142" t="n"/>
      <c r="AE3185" s="142" t="n"/>
    </row>
    <row r="3186" ht="15" customHeight="1" thickBot="1">
      <c r="B3186" s="88" t="inlineStr">
        <is>
          <t>45MS03R</t>
        </is>
      </c>
      <c r="C3186" s="89">
        <f>SUMIF(数量表!D:H,B3186,数量表!H:H)</f>
        <v/>
      </c>
      <c r="D3186" s="89" t="n">
        <v>27</v>
      </c>
      <c r="E3186" s="89" t="n">
        <v>105</v>
      </c>
      <c r="F3186" s="90" t="n">
        <v>2298</v>
      </c>
      <c r="G3186" s="89" t="n"/>
      <c r="H3186" s="91" t="n">
        <v>1</v>
      </c>
      <c r="I3186" s="213">
        <f>C3186*H3186</f>
        <v/>
      </c>
      <c r="K3186" s="96" t="n"/>
      <c r="L3186" s="97" t="n"/>
      <c r="M3186" s="97" t="n"/>
      <c r="N3186" s="98" t="inlineStr">
        <is>
          <t>27×105</t>
        </is>
      </c>
      <c r="O3186" s="99">
        <f>F3186</f>
        <v/>
      </c>
      <c r="P3186" s="99">
        <f>SUM(I3186)</f>
        <v/>
      </c>
      <c r="Q3186" s="117" t="n"/>
      <c r="R3186" s="118" t="n"/>
      <c r="S3186" s="118" t="n"/>
      <c r="T3186" s="119" t="n"/>
      <c r="U3186" s="120" t="n"/>
      <c r="V3186" s="120" t="n"/>
      <c r="W3186" s="121" t="n"/>
      <c r="X3186" s="122" t="n"/>
      <c r="Y3186" s="122" t="n"/>
      <c r="Z3186" s="143" t="n"/>
      <c r="AA3186" s="140" t="n"/>
      <c r="AB3186" s="140" t="n"/>
      <c r="AC3186" s="144" t="n"/>
      <c r="AD3186" s="142" t="n"/>
      <c r="AE3186" s="142" t="n"/>
    </row>
    <row r="3187">
      <c r="B3187" s="79" t="inlineStr">
        <is>
          <t>45MS03-R</t>
        </is>
      </c>
      <c r="C3187" s="80">
        <f>SUMIF(数量表!D:H,B3187,数量表!H:H)</f>
        <v/>
      </c>
      <c r="D3187" s="80" t="n">
        <v>27</v>
      </c>
      <c r="E3187" s="80" t="n">
        <v>105</v>
      </c>
      <c r="F3187" s="81" t="n">
        <v>886</v>
      </c>
      <c r="G3187" s="80" t="n"/>
      <c r="H3187" s="82" t="n">
        <v>1</v>
      </c>
      <c r="I3187" s="212">
        <f>C3187*H3187</f>
        <v/>
      </c>
      <c r="K3187" s="96" t="n"/>
      <c r="L3187" s="97" t="n"/>
      <c r="M3187" s="97" t="n"/>
      <c r="N3187" s="98" t="inlineStr">
        <is>
          <t>27×105</t>
        </is>
      </c>
      <c r="O3187" s="99">
        <f>F3187</f>
        <v/>
      </c>
      <c r="P3187" s="99">
        <f>SUM(I3187)</f>
        <v/>
      </c>
      <c r="Q3187" s="117" t="n"/>
      <c r="R3187" s="118" t="n"/>
      <c r="S3187" s="118" t="n"/>
      <c r="T3187" s="119" t="n"/>
      <c r="U3187" s="120" t="n"/>
      <c r="V3187" s="120" t="n"/>
      <c r="W3187" s="121" t="n"/>
      <c r="X3187" s="122" t="n"/>
      <c r="Y3187" s="122" t="n"/>
      <c r="Z3187" s="143" t="n"/>
      <c r="AA3187" s="140" t="n"/>
      <c r="AB3187" s="140" t="n"/>
      <c r="AC3187" s="144" t="n"/>
      <c r="AD3187" s="142" t="n"/>
      <c r="AE3187" s="142" t="n"/>
    </row>
    <row r="3188">
      <c r="B3188" s="85" t="inlineStr">
        <is>
          <t>45MS03-R</t>
        </is>
      </c>
      <c r="C3188">
        <f>SUMIF(数量表!D:H,B3188,数量表!H:H)</f>
        <v/>
      </c>
      <c r="D3188" t="n">
        <v>27</v>
      </c>
      <c r="E3188" t="n">
        <v>105</v>
      </c>
      <c r="F3188" s="86" t="n">
        <v>800</v>
      </c>
      <c r="H3188" s="87" t="n">
        <v>2</v>
      </c>
      <c r="I3188" s="214">
        <f>C3188*H3188</f>
        <v/>
      </c>
      <c r="K3188" s="96" t="n"/>
      <c r="L3188" s="97" t="n"/>
      <c r="M3188" s="97" t="n"/>
      <c r="N3188" s="98" t="inlineStr">
        <is>
          <t>27×105</t>
        </is>
      </c>
      <c r="O3188" s="99">
        <f>F3188</f>
        <v/>
      </c>
      <c r="P3188" s="99">
        <f>SUM(I3188)</f>
        <v/>
      </c>
      <c r="Q3188" s="117" t="n"/>
      <c r="R3188" s="118" t="n"/>
      <c r="S3188" s="118" t="n"/>
      <c r="T3188" s="119" t="n"/>
      <c r="U3188" s="120" t="n"/>
      <c r="V3188" s="120" t="n"/>
      <c r="W3188" s="121" t="n"/>
      <c r="X3188" s="122" t="n"/>
      <c r="Y3188" s="122" t="n"/>
      <c r="Z3188" s="143" t="n"/>
      <c r="AA3188" s="140" t="n"/>
      <c r="AB3188" s="140" t="n"/>
      <c r="AC3188" s="144" t="n"/>
      <c r="AD3188" s="142" t="n"/>
      <c r="AE3188" s="142" t="n"/>
    </row>
    <row r="3189">
      <c r="B3189" s="85" t="inlineStr">
        <is>
          <t>45MS03-R</t>
        </is>
      </c>
      <c r="C3189">
        <f>SUMIF(数量表!D:H,B3189,数量表!H:H)</f>
        <v/>
      </c>
      <c r="D3189" t="n">
        <v>27</v>
      </c>
      <c r="E3189" t="n">
        <v>105</v>
      </c>
      <c r="F3189" s="86" t="n">
        <v>376</v>
      </c>
      <c r="H3189" s="87" t="n">
        <v>2</v>
      </c>
      <c r="I3189" s="214">
        <f>C3189*H3189</f>
        <v/>
      </c>
      <c r="K3189" s="96" t="n"/>
      <c r="L3189" s="97" t="n"/>
      <c r="M3189" s="97" t="n"/>
      <c r="N3189" s="98" t="inlineStr">
        <is>
          <t>27×105</t>
        </is>
      </c>
      <c r="O3189" s="99">
        <f>F3189</f>
        <v/>
      </c>
      <c r="P3189" s="99">
        <f>SUM(I3189)</f>
        <v/>
      </c>
      <c r="Q3189" s="117" t="n"/>
      <c r="R3189" s="118" t="n"/>
      <c r="S3189" s="118" t="n"/>
      <c r="T3189" s="119" t="n"/>
      <c r="U3189" s="120" t="n"/>
      <c r="V3189" s="120" t="n"/>
      <c r="W3189" s="121" t="n"/>
      <c r="X3189" s="122" t="n"/>
      <c r="Y3189" s="122" t="n"/>
      <c r="Z3189" s="143" t="n"/>
      <c r="AA3189" s="140" t="n"/>
      <c r="AB3189" s="140" t="n"/>
      <c r="AC3189" s="144" t="n"/>
      <c r="AD3189" s="142" t="n"/>
      <c r="AE3189" s="142" t="n"/>
    </row>
    <row r="3190" ht="15" customHeight="1" thickBot="1">
      <c r="B3190" s="88" t="inlineStr">
        <is>
          <t>45MS03-R</t>
        </is>
      </c>
      <c r="C3190" s="89">
        <f>SUMIF(数量表!D:H,B3190,数量表!H:H)</f>
        <v/>
      </c>
      <c r="D3190" s="89" t="n">
        <v>27</v>
      </c>
      <c r="E3190" s="89" t="n">
        <v>105</v>
      </c>
      <c r="F3190" s="90" t="n">
        <v>982</v>
      </c>
      <c r="G3190" s="89" t="n"/>
      <c r="H3190" s="91" t="n">
        <v>1</v>
      </c>
      <c r="I3190" s="213">
        <f>C3190*H3190</f>
        <v/>
      </c>
      <c r="K3190" s="96" t="n"/>
      <c r="L3190" s="97" t="n"/>
      <c r="M3190" s="97" t="n"/>
      <c r="N3190" s="98" t="inlineStr">
        <is>
          <t>27×105</t>
        </is>
      </c>
      <c r="O3190" s="99">
        <f>F3190</f>
        <v/>
      </c>
      <c r="P3190" s="99">
        <f>SUM(I3190)</f>
        <v/>
      </c>
      <c r="Q3190" s="117" t="n"/>
      <c r="R3190" s="118" t="n"/>
      <c r="S3190" s="118" t="n"/>
      <c r="T3190" s="119" t="n"/>
      <c r="U3190" s="120" t="n"/>
      <c r="V3190" s="120" t="n"/>
      <c r="W3190" s="121" t="n"/>
      <c r="X3190" s="122" t="n"/>
      <c r="Y3190" s="122" t="n"/>
      <c r="Z3190" s="143" t="n"/>
      <c r="AA3190" s="140" t="n"/>
      <c r="AB3190" s="140" t="n"/>
      <c r="AC3190" s="144" t="n"/>
      <c r="AD3190" s="142" t="n"/>
      <c r="AE3190" s="142" t="n"/>
    </row>
    <row r="3191">
      <c r="B3191" s="79" t="inlineStr">
        <is>
          <t>45MS03R-R</t>
        </is>
      </c>
      <c r="C3191" s="80">
        <f>SUMIF(数量表!D:H,B3191,数量表!H:H)</f>
        <v/>
      </c>
      <c r="D3191" s="80" t="n">
        <v>27</v>
      </c>
      <c r="E3191" s="80" t="n">
        <v>105</v>
      </c>
      <c r="F3191" s="81" t="n">
        <v>886</v>
      </c>
      <c r="G3191" s="80" t="n"/>
      <c r="H3191" s="82" t="n">
        <v>1</v>
      </c>
      <c r="I3191" s="212">
        <f>C3191*H3191</f>
        <v/>
      </c>
      <c r="K3191" s="96" t="n"/>
      <c r="L3191" s="97" t="n"/>
      <c r="M3191" s="97" t="n"/>
      <c r="N3191" s="98" t="inlineStr">
        <is>
          <t>27×105</t>
        </is>
      </c>
      <c r="O3191" s="99">
        <f>F3191</f>
        <v/>
      </c>
      <c r="P3191" s="99">
        <f>SUM(I3191)</f>
        <v/>
      </c>
      <c r="Q3191" s="117" t="n"/>
      <c r="R3191" s="118" t="n"/>
      <c r="S3191" s="118" t="n"/>
      <c r="T3191" s="119" t="n"/>
      <c r="U3191" s="120" t="n"/>
      <c r="V3191" s="120" t="n"/>
      <c r="W3191" s="121" t="n"/>
      <c r="X3191" s="122" t="n"/>
      <c r="Y3191" s="122" t="n"/>
      <c r="Z3191" s="143" t="n"/>
      <c r="AA3191" s="140" t="n"/>
      <c r="AB3191" s="140" t="n"/>
      <c r="AC3191" s="144" t="n"/>
      <c r="AD3191" s="142" t="n"/>
      <c r="AE3191" s="142" t="n"/>
    </row>
    <row r="3192">
      <c r="B3192" s="85" t="inlineStr">
        <is>
          <t>45MS03R-R</t>
        </is>
      </c>
      <c r="C3192">
        <f>SUMIF(数量表!D:H,B3192,数量表!H:H)</f>
        <v/>
      </c>
      <c r="D3192" t="n">
        <v>27</v>
      </c>
      <c r="E3192" t="n">
        <v>105</v>
      </c>
      <c r="F3192" s="86" t="n">
        <v>760</v>
      </c>
      <c r="H3192" s="87" t="n">
        <v>2</v>
      </c>
      <c r="I3192" s="214">
        <f>C3192*H3192</f>
        <v/>
      </c>
      <c r="K3192" s="96" t="n"/>
      <c r="L3192" s="97" t="n"/>
      <c r="M3192" s="97" t="n"/>
      <c r="N3192" s="98" t="inlineStr">
        <is>
          <t>27×105</t>
        </is>
      </c>
      <c r="O3192" s="99">
        <f>F3192</f>
        <v/>
      </c>
      <c r="P3192" s="99">
        <f>SUM(I3192)</f>
        <v/>
      </c>
      <c r="Q3192" s="117" t="n"/>
      <c r="R3192" s="118" t="n"/>
      <c r="S3192" s="118" t="n"/>
      <c r="T3192" s="119" t="n"/>
      <c r="U3192" s="120" t="n"/>
      <c r="V3192" s="120" t="n"/>
      <c r="W3192" s="121" t="n"/>
      <c r="X3192" s="122" t="n"/>
      <c r="Y3192" s="122" t="n"/>
      <c r="Z3192" s="143" t="n"/>
      <c r="AA3192" s="140" t="n"/>
      <c r="AB3192" s="140" t="n"/>
      <c r="AC3192" s="144" t="n"/>
      <c r="AD3192" s="142" t="n"/>
      <c r="AE3192" s="142" t="n"/>
    </row>
    <row r="3193">
      <c r="B3193" s="85" t="inlineStr">
        <is>
          <t>45MS03R-R</t>
        </is>
      </c>
      <c r="C3193">
        <f>SUMIF(数量表!D:H,B3193,数量表!H:H)</f>
        <v/>
      </c>
      <c r="D3193" t="n">
        <v>27</v>
      </c>
      <c r="E3193" t="n">
        <v>105</v>
      </c>
      <c r="F3193" s="86" t="n">
        <v>376</v>
      </c>
      <c r="H3193" s="87" t="n">
        <v>2</v>
      </c>
      <c r="I3193" s="214">
        <f>C3193*H3193</f>
        <v/>
      </c>
      <c r="K3193" s="96" t="n"/>
      <c r="L3193" s="97" t="n"/>
      <c r="M3193" s="97" t="n"/>
      <c r="N3193" s="98" t="inlineStr">
        <is>
          <t>27×105</t>
        </is>
      </c>
      <c r="O3193" s="99">
        <f>F3193</f>
        <v/>
      </c>
      <c r="P3193" s="99">
        <f>SUM(I3193)</f>
        <v/>
      </c>
      <c r="Q3193" s="117" t="n"/>
      <c r="R3193" s="118" t="n"/>
      <c r="S3193" s="118" t="n"/>
      <c r="T3193" s="119" t="n"/>
      <c r="U3193" s="120" t="n"/>
      <c r="V3193" s="120" t="n"/>
      <c r="W3193" s="121" t="n"/>
      <c r="X3193" s="122" t="n"/>
      <c r="Y3193" s="122" t="n"/>
      <c r="Z3193" s="143" t="n"/>
      <c r="AA3193" s="140" t="n"/>
      <c r="AB3193" s="140" t="n"/>
      <c r="AC3193" s="144" t="n"/>
      <c r="AD3193" s="142" t="n"/>
      <c r="AE3193" s="142" t="n"/>
    </row>
    <row r="3194">
      <c r="B3194" s="85" t="inlineStr">
        <is>
          <t>45MS03R-R</t>
        </is>
      </c>
      <c r="C3194">
        <f>SUMIF(数量表!D:H,B3194,数量表!H:H)</f>
        <v/>
      </c>
      <c r="D3194" t="n">
        <v>27</v>
      </c>
      <c r="E3194" t="n">
        <v>105</v>
      </c>
      <c r="F3194" s="86" t="n">
        <v>982</v>
      </c>
      <c r="H3194" s="87" t="n">
        <v>1</v>
      </c>
      <c r="I3194" s="214">
        <f>C3194*H3194</f>
        <v/>
      </c>
      <c r="K3194" s="96" t="n"/>
      <c r="L3194" s="97" t="n"/>
      <c r="M3194" s="97" t="n"/>
      <c r="N3194" s="98" t="inlineStr">
        <is>
          <t>27×105</t>
        </is>
      </c>
      <c r="O3194" s="99">
        <f>F3194</f>
        <v/>
      </c>
      <c r="P3194" s="99">
        <f>SUM(I3194)</f>
        <v/>
      </c>
      <c r="Q3194" s="117" t="n"/>
      <c r="R3194" s="118" t="n"/>
      <c r="S3194" s="118" t="n"/>
      <c r="T3194" s="119" t="n"/>
      <c r="U3194" s="120" t="n"/>
      <c r="V3194" s="120" t="n"/>
      <c r="W3194" s="121" t="n"/>
      <c r="X3194" s="122" t="n"/>
      <c r="Y3194" s="122" t="n"/>
      <c r="Z3194" s="143" t="n"/>
      <c r="AA3194" s="140" t="n"/>
      <c r="AB3194" s="140" t="n"/>
      <c r="AC3194" s="144" t="n"/>
      <c r="AD3194" s="142" t="n"/>
      <c r="AE3194" s="142" t="n"/>
    </row>
    <row r="3195" ht="15" customHeight="1" thickBot="1">
      <c r="B3195" s="88" t="inlineStr">
        <is>
          <t>45MS03R-R</t>
        </is>
      </c>
      <c r="C3195" s="89">
        <f>SUMIF(数量表!D:H,B3195,数量表!H:H)</f>
        <v/>
      </c>
      <c r="D3195" s="89" t="n">
        <v>27</v>
      </c>
      <c r="E3195" s="89" t="n">
        <v>105</v>
      </c>
      <c r="F3195" s="90" t="n">
        <v>2298</v>
      </c>
      <c r="G3195" s="89" t="n"/>
      <c r="H3195" s="91" t="n">
        <v>1</v>
      </c>
      <c r="I3195" s="213">
        <f>C3195*H3195</f>
        <v/>
      </c>
      <c r="K3195" s="96" t="n"/>
      <c r="L3195" s="97" t="n"/>
      <c r="M3195" s="97" t="n"/>
      <c r="N3195" s="98" t="inlineStr">
        <is>
          <t>27×105</t>
        </is>
      </c>
      <c r="O3195" s="99">
        <f>F3195</f>
        <v/>
      </c>
      <c r="P3195" s="99">
        <f>SUM(I3195)</f>
        <v/>
      </c>
      <c r="Q3195" s="117" t="n"/>
      <c r="R3195" s="118" t="n"/>
      <c r="S3195" s="118" t="n"/>
      <c r="T3195" s="119" t="n"/>
      <c r="U3195" s="120" t="n"/>
      <c r="V3195" s="120" t="n"/>
      <c r="W3195" s="121" t="n"/>
      <c r="X3195" s="122" t="n"/>
      <c r="Y3195" s="122" t="n"/>
      <c r="Z3195" s="143" t="n"/>
      <c r="AA3195" s="140" t="n"/>
      <c r="AB3195" s="140" t="n"/>
      <c r="AC3195" s="144" t="n"/>
      <c r="AD3195" s="142" t="n"/>
      <c r="AE3195" s="142" t="n"/>
    </row>
    <row r="3196">
      <c r="B3196" s="79" t="inlineStr">
        <is>
          <t>45MSQ03-L</t>
        </is>
      </c>
      <c r="C3196" s="80">
        <f>SUMIF(数量表!D:H,B3196,数量表!H:H)</f>
        <v/>
      </c>
      <c r="D3196" s="80" t="n">
        <v>27</v>
      </c>
      <c r="E3196" s="80" t="n">
        <v>105</v>
      </c>
      <c r="F3196" s="81" t="n">
        <v>1136</v>
      </c>
      <c r="G3196" s="80" t="n"/>
      <c r="H3196" s="82" t="n">
        <v>1</v>
      </c>
      <c r="I3196" s="212">
        <f>C3196*H3196</f>
        <v/>
      </c>
      <c r="K3196" s="96" t="n"/>
      <c r="L3196" s="97" t="n"/>
      <c r="M3196" s="97" t="n"/>
      <c r="N3196" s="98" t="inlineStr">
        <is>
          <t>27×105</t>
        </is>
      </c>
      <c r="O3196" s="99">
        <f>F3196</f>
        <v/>
      </c>
      <c r="P3196" s="99">
        <f>SUM(I3196)</f>
        <v/>
      </c>
      <c r="Q3196" s="117" t="n"/>
      <c r="R3196" s="118" t="n"/>
      <c r="S3196" s="118" t="n"/>
      <c r="T3196" s="119" t="n"/>
      <c r="U3196" s="120" t="n"/>
      <c r="V3196" s="120" t="n"/>
      <c r="W3196" s="121" t="n"/>
      <c r="X3196" s="122" t="n"/>
      <c r="Y3196" s="122" t="n"/>
      <c r="Z3196" s="143" t="n"/>
      <c r="AA3196" s="140" t="n"/>
      <c r="AB3196" s="140" t="n"/>
      <c r="AC3196" s="144" t="n"/>
      <c r="AD3196" s="142" t="n"/>
      <c r="AE3196" s="142" t="n"/>
    </row>
    <row r="3197">
      <c r="B3197" s="85" t="inlineStr">
        <is>
          <t>45MSQ03-L</t>
        </is>
      </c>
      <c r="C3197">
        <f>SUMIF(数量表!D:H,B3197,数量表!H:H)</f>
        <v/>
      </c>
      <c r="D3197" t="n">
        <v>27</v>
      </c>
      <c r="E3197" t="n">
        <v>105</v>
      </c>
      <c r="F3197" s="86" t="n">
        <v>572.5</v>
      </c>
      <c r="H3197" s="87" t="n">
        <v>2</v>
      </c>
      <c r="I3197" s="214">
        <f>C3197*H3197</f>
        <v/>
      </c>
      <c r="K3197" s="96" t="n"/>
      <c r="L3197" s="97" t="n"/>
      <c r="M3197" s="97" t="n"/>
      <c r="N3197" s="98" t="inlineStr">
        <is>
          <t>27×105</t>
        </is>
      </c>
      <c r="O3197" s="99">
        <f>F3197</f>
        <v/>
      </c>
      <c r="P3197" s="99">
        <f>SUM(I3197)</f>
        <v/>
      </c>
      <c r="Q3197" s="117" t="n"/>
      <c r="R3197" s="118" t="n"/>
      <c r="S3197" s="118" t="n"/>
      <c r="T3197" s="119" t="n"/>
      <c r="U3197" s="120" t="n"/>
      <c r="V3197" s="120" t="n"/>
      <c r="W3197" s="121" t="n"/>
      <c r="X3197" s="122" t="n"/>
      <c r="Y3197" s="122" t="n"/>
      <c r="Z3197" s="143" t="n"/>
      <c r="AA3197" s="140" t="n"/>
      <c r="AB3197" s="140" t="n"/>
      <c r="AC3197" s="144" t="n"/>
      <c r="AD3197" s="142" t="n"/>
      <c r="AE3197" s="142" t="n"/>
    </row>
    <row r="3198">
      <c r="B3198" s="85" t="inlineStr">
        <is>
          <t>45MSQ03-L</t>
        </is>
      </c>
      <c r="C3198">
        <f>SUMIF(数量表!D:H,B3198,数量表!H:H)</f>
        <v/>
      </c>
      <c r="D3198" t="n">
        <v>27</v>
      </c>
      <c r="E3198" t="n">
        <v>105</v>
      </c>
      <c r="F3198" s="86" t="n">
        <v>376</v>
      </c>
      <c r="H3198" s="87" t="n">
        <v>2</v>
      </c>
      <c r="I3198" s="214">
        <f>C3198*H3198</f>
        <v/>
      </c>
      <c r="K3198" s="96" t="n"/>
      <c r="L3198" s="97" t="n"/>
      <c r="M3198" s="97" t="n"/>
      <c r="N3198" s="98" t="inlineStr">
        <is>
          <t>27×105</t>
        </is>
      </c>
      <c r="O3198" s="99">
        <f>F3198</f>
        <v/>
      </c>
      <c r="P3198" s="99">
        <f>SUM(I3198)</f>
        <v/>
      </c>
      <c r="Q3198" s="117" t="n"/>
      <c r="R3198" s="118" t="n"/>
      <c r="S3198" s="118" t="n"/>
      <c r="T3198" s="119" t="n"/>
      <c r="U3198" s="120" t="n"/>
      <c r="V3198" s="120" t="n"/>
      <c r="W3198" s="121" t="n"/>
      <c r="X3198" s="122" t="n"/>
      <c r="Y3198" s="122" t="n"/>
      <c r="Z3198" s="143" t="n"/>
      <c r="AA3198" s="140" t="n"/>
      <c r="AB3198" s="140" t="n"/>
      <c r="AC3198" s="144" t="n"/>
      <c r="AD3198" s="142" t="n"/>
      <c r="AE3198" s="142" t="n"/>
    </row>
    <row r="3199" ht="15" customHeight="1" thickBot="1">
      <c r="B3199" s="88" t="inlineStr">
        <is>
          <t>45MSQ03-L</t>
        </is>
      </c>
      <c r="C3199" s="89">
        <f>SUMIF(数量表!D:H,B3199,数量表!H:H)</f>
        <v/>
      </c>
      <c r="D3199" s="89" t="n">
        <v>27</v>
      </c>
      <c r="E3199" s="89" t="n">
        <v>105</v>
      </c>
      <c r="F3199" s="90" t="n">
        <v>982</v>
      </c>
      <c r="G3199" s="89" t="n"/>
      <c r="H3199" s="91" t="n">
        <v>1</v>
      </c>
      <c r="I3199" s="213">
        <f>C3199*H3199</f>
        <v/>
      </c>
      <c r="K3199" s="96" t="n"/>
      <c r="L3199" s="97" t="n"/>
      <c r="M3199" s="97" t="n"/>
      <c r="N3199" s="98" t="inlineStr">
        <is>
          <t>27×105</t>
        </is>
      </c>
      <c r="O3199" s="99">
        <f>F3199</f>
        <v/>
      </c>
      <c r="P3199" s="99">
        <f>SUM(I3199)</f>
        <v/>
      </c>
      <c r="Q3199" s="117" t="n"/>
      <c r="R3199" s="118" t="n"/>
      <c r="S3199" s="118" t="n"/>
      <c r="T3199" s="119" t="n"/>
      <c r="U3199" s="120" t="n"/>
      <c r="V3199" s="120" t="n"/>
      <c r="W3199" s="121" t="n"/>
      <c r="X3199" s="122" t="n"/>
      <c r="Y3199" s="122" t="n"/>
      <c r="Z3199" s="143" t="n"/>
      <c r="AA3199" s="140" t="n"/>
      <c r="AB3199" s="140" t="n"/>
      <c r="AC3199" s="144" t="n"/>
      <c r="AD3199" s="142" t="n"/>
      <c r="AE3199" s="142" t="n"/>
    </row>
    <row r="3200">
      <c r="B3200" s="79" t="inlineStr">
        <is>
          <t>45MSQ03L-L</t>
        </is>
      </c>
      <c r="C3200" s="80">
        <f>SUMIF(数量表!D:H,B3200,数量表!H:H)</f>
        <v/>
      </c>
      <c r="D3200" s="80" t="n">
        <v>27</v>
      </c>
      <c r="E3200" s="80" t="n">
        <v>105</v>
      </c>
      <c r="F3200" s="81" t="n">
        <v>1136</v>
      </c>
      <c r="G3200" s="80" t="n"/>
      <c r="H3200" s="82" t="n">
        <v>1</v>
      </c>
      <c r="I3200" s="212">
        <f>C3200*H3200</f>
        <v/>
      </c>
      <c r="K3200" s="96" t="n"/>
      <c r="L3200" s="97" t="n"/>
      <c r="M3200" s="97" t="n"/>
      <c r="N3200" s="98" t="inlineStr">
        <is>
          <t>27×105</t>
        </is>
      </c>
      <c r="O3200" s="99">
        <f>F3200</f>
        <v/>
      </c>
      <c r="P3200" s="99">
        <f>SUM(I3200)</f>
        <v/>
      </c>
      <c r="Q3200" s="117" t="n"/>
      <c r="R3200" s="118" t="n"/>
      <c r="S3200" s="118" t="n"/>
      <c r="T3200" s="119" t="n"/>
      <c r="U3200" s="120" t="n"/>
      <c r="V3200" s="120" t="n"/>
      <c r="W3200" s="121" t="n"/>
      <c r="X3200" s="122" t="n"/>
      <c r="Y3200" s="122" t="n"/>
      <c r="Z3200" s="143" t="n"/>
      <c r="AA3200" s="140" t="n"/>
      <c r="AB3200" s="140" t="n"/>
      <c r="AC3200" s="144" t="n"/>
      <c r="AD3200" s="142" t="n"/>
      <c r="AE3200" s="142" t="n"/>
    </row>
    <row r="3201">
      <c r="B3201" s="85" t="inlineStr">
        <is>
          <t>45MSQ03L-L</t>
        </is>
      </c>
      <c r="C3201">
        <f>SUMIF(数量表!D:H,B3201,数量表!H:H)</f>
        <v/>
      </c>
      <c r="D3201" t="n">
        <v>27</v>
      </c>
      <c r="E3201" t="n">
        <v>105</v>
      </c>
      <c r="F3201" s="86" t="n">
        <v>532.5</v>
      </c>
      <c r="H3201" s="87" t="n">
        <v>2</v>
      </c>
      <c r="I3201" s="214">
        <f>C3201*H3201</f>
        <v/>
      </c>
      <c r="K3201" s="96" t="n"/>
      <c r="L3201" s="97" t="n"/>
      <c r="M3201" s="97" t="n"/>
      <c r="N3201" s="98" t="inlineStr">
        <is>
          <t>27×105</t>
        </is>
      </c>
      <c r="O3201" s="99">
        <f>F3201</f>
        <v/>
      </c>
      <c r="P3201" s="99">
        <f>SUM(I3201)</f>
        <v/>
      </c>
      <c r="Q3201" s="117" t="n"/>
      <c r="R3201" s="118" t="n"/>
      <c r="S3201" s="118" t="n"/>
      <c r="T3201" s="119" t="n"/>
      <c r="U3201" s="120" t="n"/>
      <c r="V3201" s="120" t="n"/>
      <c r="W3201" s="121" t="n"/>
      <c r="X3201" s="122" t="n"/>
      <c r="Y3201" s="122" t="n"/>
      <c r="Z3201" s="143" t="n"/>
      <c r="AA3201" s="140" t="n"/>
      <c r="AB3201" s="140" t="n"/>
      <c r="AC3201" s="144" t="n"/>
      <c r="AD3201" s="142" t="n"/>
      <c r="AE3201" s="142" t="n"/>
    </row>
    <row r="3202">
      <c r="B3202" s="85" t="inlineStr">
        <is>
          <t>45MSQ03L-L</t>
        </is>
      </c>
      <c r="C3202">
        <f>SUMIF(数量表!D:H,B3202,数量表!H:H)</f>
        <v/>
      </c>
      <c r="D3202" t="n">
        <v>27</v>
      </c>
      <c r="E3202" t="n">
        <v>105</v>
      </c>
      <c r="F3202" s="86" t="n">
        <v>376</v>
      </c>
      <c r="H3202" s="87" t="n">
        <v>2</v>
      </c>
      <c r="I3202" s="214">
        <f>C3202*H3202</f>
        <v/>
      </c>
      <c r="K3202" s="96" t="n"/>
      <c r="L3202" s="97" t="n"/>
      <c r="M3202" s="97" t="n"/>
      <c r="N3202" s="98" t="inlineStr">
        <is>
          <t>27×105</t>
        </is>
      </c>
      <c r="O3202" s="99">
        <f>F3202</f>
        <v/>
      </c>
      <c r="P3202" s="99">
        <f>SUM(I3202)</f>
        <v/>
      </c>
      <c r="Q3202" s="117" t="n"/>
      <c r="R3202" s="118" t="n"/>
      <c r="S3202" s="118" t="n"/>
      <c r="T3202" s="119" t="n"/>
      <c r="U3202" s="120" t="n"/>
      <c r="V3202" s="120" t="n"/>
      <c r="W3202" s="121" t="n"/>
      <c r="X3202" s="122" t="n"/>
      <c r="Y3202" s="122" t="n"/>
      <c r="Z3202" s="143" t="n"/>
      <c r="AA3202" s="140" t="n"/>
      <c r="AB3202" s="140" t="n"/>
      <c r="AC3202" s="144" t="n"/>
      <c r="AD3202" s="142" t="n"/>
      <c r="AE3202" s="142" t="n"/>
    </row>
    <row r="3203">
      <c r="B3203" s="85" t="inlineStr">
        <is>
          <t>45MSQ03L-L</t>
        </is>
      </c>
      <c r="C3203">
        <f>SUMIF(数量表!D:H,B3203,数量表!H:H)</f>
        <v/>
      </c>
      <c r="D3203" t="n">
        <v>27</v>
      </c>
      <c r="E3203" t="n">
        <v>105</v>
      </c>
      <c r="F3203" s="86" t="n">
        <v>982</v>
      </c>
      <c r="H3203" s="87" t="n">
        <v>1</v>
      </c>
      <c r="I3203" s="214">
        <f>C3203*H3203</f>
        <v/>
      </c>
      <c r="K3203" s="96" t="n"/>
      <c r="L3203" s="97" t="n"/>
      <c r="M3203" s="97" t="n"/>
      <c r="N3203" s="98" t="inlineStr">
        <is>
          <t>27×105</t>
        </is>
      </c>
      <c r="O3203" s="99">
        <f>F3203</f>
        <v/>
      </c>
      <c r="P3203" s="99">
        <f>SUM(I3203)</f>
        <v/>
      </c>
      <c r="Q3203" s="117" t="n"/>
      <c r="R3203" s="118" t="n"/>
      <c r="S3203" s="118" t="n"/>
      <c r="T3203" s="119" t="n"/>
      <c r="U3203" s="120" t="n"/>
      <c r="V3203" s="120" t="n"/>
      <c r="W3203" s="121" t="n"/>
      <c r="X3203" s="122" t="n"/>
      <c r="Y3203" s="122" t="n"/>
      <c r="Z3203" s="143" t="n"/>
      <c r="AA3203" s="140" t="n"/>
      <c r="AB3203" s="140" t="n"/>
      <c r="AC3203" s="144" t="n"/>
      <c r="AD3203" s="142" t="n"/>
      <c r="AE3203" s="142" t="n"/>
    </row>
    <row r="3204" ht="15" customHeight="1" thickBot="1">
      <c r="B3204" s="88" t="inlineStr">
        <is>
          <t>45MSQ03L-L</t>
        </is>
      </c>
      <c r="C3204" s="89">
        <f>SUMIF(数量表!D:H,B3204,数量表!H:H)</f>
        <v/>
      </c>
      <c r="D3204" s="89" t="n">
        <v>27</v>
      </c>
      <c r="E3204" s="89" t="n">
        <v>105</v>
      </c>
      <c r="F3204" s="90" t="n">
        <v>2298</v>
      </c>
      <c r="G3204" s="89" t="n"/>
      <c r="H3204" s="91" t="n">
        <v>1</v>
      </c>
      <c r="I3204" s="213">
        <f>C3204*H3204</f>
        <v/>
      </c>
      <c r="K3204" s="96" t="n"/>
      <c r="L3204" s="97" t="n"/>
      <c r="M3204" s="97" t="n"/>
      <c r="N3204" s="98" t="inlineStr">
        <is>
          <t>27×105</t>
        </is>
      </c>
      <c r="O3204" s="99">
        <f>F3204</f>
        <v/>
      </c>
      <c r="P3204" s="99">
        <f>SUM(I3204)</f>
        <v/>
      </c>
      <c r="Q3204" s="117" t="n"/>
      <c r="R3204" s="118" t="n"/>
      <c r="S3204" s="118" t="n"/>
      <c r="T3204" s="119" t="n"/>
      <c r="U3204" s="120" t="n"/>
      <c r="V3204" s="120" t="n"/>
      <c r="W3204" s="121" t="n"/>
      <c r="X3204" s="122" t="n"/>
      <c r="Y3204" s="122" t="n"/>
      <c r="Z3204" s="143" t="n"/>
      <c r="AA3204" s="140" t="n"/>
      <c r="AB3204" s="140" t="n"/>
      <c r="AC3204" s="144" t="n"/>
      <c r="AD3204" s="142" t="n"/>
      <c r="AE3204" s="142" t="n"/>
    </row>
    <row r="3205">
      <c r="B3205" s="79" t="inlineStr">
        <is>
          <t>45MSQ03-R</t>
        </is>
      </c>
      <c r="C3205" s="80">
        <f>SUMIF(数量表!D:H,B3205,数量表!H:H)</f>
        <v/>
      </c>
      <c r="D3205" s="80" t="n">
        <v>27</v>
      </c>
      <c r="E3205" s="80" t="n">
        <v>105</v>
      </c>
      <c r="F3205" s="81" t="n">
        <v>886</v>
      </c>
      <c r="G3205" s="80" t="n"/>
      <c r="H3205" s="82" t="n">
        <v>1</v>
      </c>
      <c r="I3205" s="212">
        <f>C3205*H3205</f>
        <v/>
      </c>
      <c r="K3205" s="96" t="n"/>
      <c r="L3205" s="97" t="n"/>
      <c r="M3205" s="97" t="n"/>
      <c r="N3205" s="98" t="inlineStr">
        <is>
          <t>27×105</t>
        </is>
      </c>
      <c r="O3205" s="99">
        <f>F3205</f>
        <v/>
      </c>
      <c r="P3205" s="99">
        <f>SUM(I3205)</f>
        <v/>
      </c>
      <c r="Q3205" s="117" t="n"/>
      <c r="R3205" s="118" t="n"/>
      <c r="S3205" s="118" t="n"/>
      <c r="T3205" s="119" t="n"/>
      <c r="U3205" s="120" t="n"/>
      <c r="V3205" s="120" t="n"/>
      <c r="W3205" s="121" t="n"/>
      <c r="X3205" s="122" t="n"/>
      <c r="Y3205" s="122" t="n"/>
      <c r="Z3205" s="143" t="n"/>
      <c r="AA3205" s="140" t="n"/>
      <c r="AB3205" s="140" t="n"/>
      <c r="AC3205" s="144" t="n"/>
      <c r="AD3205" s="142" t="n"/>
      <c r="AE3205" s="142" t="n"/>
    </row>
    <row r="3206">
      <c r="B3206" s="85" t="inlineStr">
        <is>
          <t>45MSQ03-R</t>
        </is>
      </c>
      <c r="C3206">
        <f>SUMIF(数量表!D:H,B3206,数量表!H:H)</f>
        <v/>
      </c>
      <c r="D3206" t="n">
        <v>27</v>
      </c>
      <c r="E3206" t="n">
        <v>105</v>
      </c>
      <c r="F3206" s="86" t="n">
        <v>572.5</v>
      </c>
      <c r="H3206" s="87" t="n">
        <v>2</v>
      </c>
      <c r="I3206" s="214">
        <f>C3206*H3206</f>
        <v/>
      </c>
      <c r="K3206" s="96" t="n"/>
      <c r="L3206" s="97" t="n"/>
      <c r="M3206" s="97" t="n"/>
      <c r="N3206" s="98" t="inlineStr">
        <is>
          <t>27×105</t>
        </is>
      </c>
      <c r="O3206" s="99">
        <f>F3206</f>
        <v/>
      </c>
      <c r="P3206" s="99">
        <f>SUM(I3206)</f>
        <v/>
      </c>
      <c r="Q3206" s="117" t="n"/>
      <c r="R3206" s="118" t="n"/>
      <c r="S3206" s="118" t="n"/>
      <c r="T3206" s="119" t="n"/>
      <c r="U3206" s="120" t="n"/>
      <c r="V3206" s="120" t="n"/>
      <c r="W3206" s="121" t="n"/>
      <c r="X3206" s="122" t="n"/>
      <c r="Y3206" s="122" t="n"/>
      <c r="Z3206" s="143" t="n"/>
      <c r="AA3206" s="140" t="n"/>
      <c r="AB3206" s="140" t="n"/>
      <c r="AC3206" s="144" t="n"/>
      <c r="AD3206" s="142" t="n"/>
      <c r="AE3206" s="142" t="n"/>
    </row>
    <row r="3207">
      <c r="B3207" s="85" t="inlineStr">
        <is>
          <t>45MSQ03-R</t>
        </is>
      </c>
      <c r="C3207">
        <f>SUMIF(数量表!D:H,B3207,数量表!H:H)</f>
        <v/>
      </c>
      <c r="D3207" t="n">
        <v>27</v>
      </c>
      <c r="E3207" t="n">
        <v>105</v>
      </c>
      <c r="F3207" s="86" t="n">
        <v>376</v>
      </c>
      <c r="H3207" s="87" t="n">
        <v>2</v>
      </c>
      <c r="I3207" s="214">
        <f>C3207*H3207</f>
        <v/>
      </c>
      <c r="K3207" s="96" t="n"/>
      <c r="L3207" s="97" t="n"/>
      <c r="M3207" s="97" t="n"/>
      <c r="N3207" s="98" t="inlineStr">
        <is>
          <t>27×105</t>
        </is>
      </c>
      <c r="O3207" s="99">
        <f>F3207</f>
        <v/>
      </c>
      <c r="P3207" s="99">
        <f>SUM(I3207)</f>
        <v/>
      </c>
      <c r="Q3207" s="117" t="n"/>
      <c r="R3207" s="118" t="n"/>
      <c r="S3207" s="118" t="n"/>
      <c r="T3207" s="119" t="n"/>
      <c r="U3207" s="120" t="n"/>
      <c r="V3207" s="120" t="n"/>
      <c r="W3207" s="121" t="n"/>
      <c r="X3207" s="122" t="n"/>
      <c r="Y3207" s="122" t="n"/>
      <c r="Z3207" s="143" t="n"/>
      <c r="AA3207" s="140" t="n"/>
      <c r="AB3207" s="140" t="n"/>
      <c r="AC3207" s="144" t="n"/>
      <c r="AD3207" s="142" t="n"/>
      <c r="AE3207" s="142" t="n"/>
    </row>
    <row r="3208" ht="15" customHeight="1" thickBot="1">
      <c r="B3208" s="88" t="inlineStr">
        <is>
          <t>45MSQ03-R</t>
        </is>
      </c>
      <c r="C3208" s="89">
        <f>SUMIF(数量表!D:H,B3208,数量表!H:H)</f>
        <v/>
      </c>
      <c r="D3208" s="89" t="n">
        <v>27</v>
      </c>
      <c r="E3208" s="89" t="n">
        <v>105</v>
      </c>
      <c r="F3208" s="90" t="n">
        <v>982</v>
      </c>
      <c r="G3208" s="89" t="n"/>
      <c r="H3208" s="91" t="n">
        <v>1</v>
      </c>
      <c r="I3208" s="213">
        <f>C3208*H3208</f>
        <v/>
      </c>
      <c r="K3208" s="96" t="n"/>
      <c r="L3208" s="97" t="n"/>
      <c r="M3208" s="97" t="n"/>
      <c r="N3208" s="98" t="inlineStr">
        <is>
          <t>27×105</t>
        </is>
      </c>
      <c r="O3208" s="99">
        <f>F3208</f>
        <v/>
      </c>
      <c r="P3208" s="99">
        <f>SUM(I3208)</f>
        <v/>
      </c>
      <c r="Q3208" s="117" t="n"/>
      <c r="R3208" s="118" t="n"/>
      <c r="S3208" s="118" t="n"/>
      <c r="T3208" s="119" t="n"/>
      <c r="U3208" s="120" t="n"/>
      <c r="V3208" s="120" t="n"/>
      <c r="W3208" s="121" t="n"/>
      <c r="X3208" s="122" t="n"/>
      <c r="Y3208" s="122" t="n"/>
      <c r="Z3208" s="143" t="n"/>
      <c r="AA3208" s="140" t="n"/>
      <c r="AB3208" s="140" t="n"/>
      <c r="AC3208" s="144" t="n"/>
      <c r="AD3208" s="142" t="n"/>
      <c r="AE3208" s="142" t="n"/>
    </row>
    <row r="3209">
      <c r="B3209" s="79" t="inlineStr">
        <is>
          <t>45MSQ03R-R</t>
        </is>
      </c>
      <c r="C3209" s="80">
        <f>SUMIF(数量表!D:H,B3209,数量表!H:H)</f>
        <v/>
      </c>
      <c r="D3209" s="80" t="n">
        <v>27</v>
      </c>
      <c r="E3209" s="80" t="n">
        <v>105</v>
      </c>
      <c r="F3209" s="81" t="n">
        <v>886</v>
      </c>
      <c r="G3209" s="80" t="n"/>
      <c r="H3209" s="82" t="n">
        <v>1</v>
      </c>
      <c r="I3209" s="212">
        <f>C3209*H3209</f>
        <v/>
      </c>
      <c r="K3209" s="96" t="n"/>
      <c r="L3209" s="97" t="n"/>
      <c r="M3209" s="97" t="n"/>
      <c r="N3209" s="98" t="inlineStr">
        <is>
          <t>27×105</t>
        </is>
      </c>
      <c r="O3209" s="99">
        <f>F3209</f>
        <v/>
      </c>
      <c r="P3209" s="99">
        <f>SUM(I3209)</f>
        <v/>
      </c>
      <c r="Q3209" s="117" t="n"/>
      <c r="R3209" s="118" t="n"/>
      <c r="S3209" s="118" t="n"/>
      <c r="T3209" s="119" t="n"/>
      <c r="U3209" s="120" t="n"/>
      <c r="V3209" s="120" t="n"/>
      <c r="W3209" s="121" t="n"/>
      <c r="X3209" s="122" t="n"/>
      <c r="Y3209" s="122" t="n"/>
      <c r="Z3209" s="143" t="n"/>
      <c r="AA3209" s="140" t="n"/>
      <c r="AB3209" s="140" t="n"/>
      <c r="AC3209" s="144" t="n"/>
      <c r="AD3209" s="142" t="n"/>
      <c r="AE3209" s="142" t="n"/>
    </row>
    <row r="3210">
      <c r="B3210" s="85" t="inlineStr">
        <is>
          <t>45MSQ03R-R</t>
        </is>
      </c>
      <c r="C3210">
        <f>SUMIF(数量表!D:H,B3210,数量表!H:H)</f>
        <v/>
      </c>
      <c r="D3210" t="n">
        <v>27</v>
      </c>
      <c r="E3210" t="n">
        <v>105</v>
      </c>
      <c r="F3210" s="86" t="n">
        <v>532.5</v>
      </c>
      <c r="H3210" s="87" t="n">
        <v>2</v>
      </c>
      <c r="I3210" s="214">
        <f>C3210*H3210</f>
        <v/>
      </c>
      <c r="K3210" s="96" t="n"/>
      <c r="L3210" s="97" t="n"/>
      <c r="M3210" s="97" t="n"/>
      <c r="N3210" s="98" t="inlineStr">
        <is>
          <t>27×105</t>
        </is>
      </c>
      <c r="O3210" s="99">
        <f>F3210</f>
        <v/>
      </c>
      <c r="P3210" s="99">
        <f>SUM(I3210)</f>
        <v/>
      </c>
      <c r="Q3210" s="117" t="n"/>
      <c r="R3210" s="118" t="n"/>
      <c r="S3210" s="118" t="n"/>
      <c r="T3210" s="119" t="n"/>
      <c r="U3210" s="120" t="n"/>
      <c r="V3210" s="120" t="n"/>
      <c r="W3210" s="121" t="n"/>
      <c r="X3210" s="122" t="n"/>
      <c r="Y3210" s="122" t="n"/>
      <c r="Z3210" s="143" t="n"/>
      <c r="AA3210" s="140" t="n"/>
      <c r="AB3210" s="140" t="n"/>
      <c r="AC3210" s="144" t="n"/>
      <c r="AD3210" s="142" t="n"/>
      <c r="AE3210" s="142" t="n"/>
    </row>
    <row r="3211">
      <c r="B3211" s="85" t="inlineStr">
        <is>
          <t>45MSQ03R-R</t>
        </is>
      </c>
      <c r="C3211">
        <f>SUMIF(数量表!D:H,B3211,数量表!H:H)</f>
        <v/>
      </c>
      <c r="D3211" t="n">
        <v>27</v>
      </c>
      <c r="E3211" t="n">
        <v>105</v>
      </c>
      <c r="F3211" s="86" t="n">
        <v>376</v>
      </c>
      <c r="H3211" s="87" t="n">
        <v>2</v>
      </c>
      <c r="I3211" s="214">
        <f>C3211*H3211</f>
        <v/>
      </c>
      <c r="K3211" s="96" t="n"/>
      <c r="L3211" s="97" t="n"/>
      <c r="M3211" s="97" t="n"/>
      <c r="N3211" s="98" t="inlineStr">
        <is>
          <t>27×105</t>
        </is>
      </c>
      <c r="O3211" s="99">
        <f>F3211</f>
        <v/>
      </c>
      <c r="P3211" s="99">
        <f>SUM(I3211)</f>
        <v/>
      </c>
      <c r="Q3211" s="117" t="n"/>
      <c r="R3211" s="118" t="n"/>
      <c r="S3211" s="118" t="n"/>
      <c r="T3211" s="119" t="n"/>
      <c r="U3211" s="120" t="n"/>
      <c r="V3211" s="120" t="n"/>
      <c r="W3211" s="121" t="n"/>
      <c r="X3211" s="122" t="n"/>
      <c r="Y3211" s="122" t="n"/>
      <c r="Z3211" s="143" t="n"/>
      <c r="AA3211" s="140" t="n"/>
      <c r="AB3211" s="140" t="n"/>
      <c r="AC3211" s="144" t="n"/>
      <c r="AD3211" s="142" t="n"/>
      <c r="AE3211" s="142" t="n"/>
    </row>
    <row r="3212">
      <c r="B3212" s="85" t="inlineStr">
        <is>
          <t>45MSQ03R-R</t>
        </is>
      </c>
      <c r="C3212">
        <f>SUMIF(数量表!D:H,B3212,数量表!H:H)</f>
        <v/>
      </c>
      <c r="D3212" t="n">
        <v>27</v>
      </c>
      <c r="E3212" t="n">
        <v>105</v>
      </c>
      <c r="F3212" s="86" t="n">
        <v>982</v>
      </c>
      <c r="H3212" s="87" t="n">
        <v>1</v>
      </c>
      <c r="I3212" s="214">
        <f>C3212*H3212</f>
        <v/>
      </c>
      <c r="K3212" s="96" t="n"/>
      <c r="L3212" s="97" t="n"/>
      <c r="M3212" s="97" t="n"/>
      <c r="N3212" s="98" t="inlineStr">
        <is>
          <t>27×105</t>
        </is>
      </c>
      <c r="O3212" s="99">
        <f>F3212</f>
        <v/>
      </c>
      <c r="P3212" s="99">
        <f>SUM(I3212)</f>
        <v/>
      </c>
      <c r="Q3212" s="117" t="n"/>
      <c r="R3212" s="118" t="n"/>
      <c r="S3212" s="118" t="n"/>
      <c r="T3212" s="119" t="n"/>
      <c r="U3212" s="120" t="n"/>
      <c r="V3212" s="120" t="n"/>
      <c r="W3212" s="121" t="n"/>
      <c r="X3212" s="122" t="n"/>
      <c r="Y3212" s="122" t="n"/>
      <c r="Z3212" s="143" t="n"/>
      <c r="AA3212" s="140" t="n"/>
      <c r="AB3212" s="140" t="n"/>
      <c r="AC3212" s="144" t="n"/>
      <c r="AD3212" s="142" t="n"/>
      <c r="AE3212" s="142" t="n"/>
    </row>
    <row r="3213" ht="15" customHeight="1" thickBot="1">
      <c r="B3213" s="88" t="inlineStr">
        <is>
          <t>45MSQ03R-R</t>
        </is>
      </c>
      <c r="C3213" s="89">
        <f>SUMIF(数量表!D:H,B3213,数量表!H:H)</f>
        <v/>
      </c>
      <c r="D3213" s="89" t="n">
        <v>27</v>
      </c>
      <c r="E3213" s="89" t="n">
        <v>105</v>
      </c>
      <c r="F3213" s="90" t="n">
        <v>2298</v>
      </c>
      <c r="G3213" s="89" t="n"/>
      <c r="H3213" s="91" t="n">
        <v>1</v>
      </c>
      <c r="I3213" s="213">
        <f>C3213*H3213</f>
        <v/>
      </c>
      <c r="K3213" s="96" t="n"/>
      <c r="L3213" s="97" t="n"/>
      <c r="M3213" s="97" t="n"/>
      <c r="N3213" s="98" t="inlineStr">
        <is>
          <t>27×105</t>
        </is>
      </c>
      <c r="O3213" s="99">
        <f>F3213</f>
        <v/>
      </c>
      <c r="P3213" s="99">
        <f>SUM(I3213)</f>
        <v/>
      </c>
      <c r="Q3213" s="117" t="n"/>
      <c r="R3213" s="118" t="n"/>
      <c r="S3213" s="118" t="n"/>
      <c r="T3213" s="119" t="n"/>
      <c r="U3213" s="120" t="n"/>
      <c r="V3213" s="120" t="n"/>
      <c r="W3213" s="121" t="n"/>
      <c r="X3213" s="122" t="n"/>
      <c r="Y3213" s="122" t="n"/>
      <c r="Z3213" s="143" t="n"/>
      <c r="AA3213" s="140" t="n"/>
      <c r="AB3213" s="140" t="n"/>
      <c r="AC3213" s="144" t="n"/>
      <c r="AD3213" s="142" t="n"/>
      <c r="AE3213" s="142" t="n"/>
    </row>
    <row r="3214">
      <c r="B3214" s="79" t="inlineStr">
        <is>
          <t>90MS05</t>
        </is>
      </c>
      <c r="C3214" s="80">
        <f>SUMIF(数量表!D:H,B3214,数量表!H:H)</f>
        <v/>
      </c>
      <c r="D3214" s="80" t="n">
        <v>27</v>
      </c>
      <c r="E3214" s="80" t="n">
        <v>105</v>
      </c>
      <c r="F3214" s="81" t="n">
        <v>686</v>
      </c>
      <c r="G3214" s="80" t="n"/>
      <c r="H3214" s="82" t="n">
        <v>1</v>
      </c>
      <c r="I3214" s="212">
        <f>C3214*H3214</f>
        <v/>
      </c>
      <c r="K3214" s="96" t="n"/>
      <c r="L3214" s="97" t="n"/>
      <c r="M3214" s="97" t="n"/>
      <c r="N3214" s="98" t="inlineStr">
        <is>
          <t>27×105</t>
        </is>
      </c>
      <c r="O3214" s="99">
        <f>F3214</f>
        <v/>
      </c>
      <c r="P3214" s="99">
        <f>SUM(I3214)</f>
        <v/>
      </c>
      <c r="Q3214" s="117" t="n"/>
      <c r="R3214" s="118" t="n"/>
      <c r="S3214" s="118" t="n"/>
      <c r="T3214" s="119" t="n"/>
      <c r="U3214" s="120" t="n"/>
      <c r="V3214" s="120" t="n"/>
      <c r="W3214" s="121" t="n"/>
      <c r="X3214" s="122" t="n"/>
      <c r="Y3214" s="122" t="n"/>
      <c r="Z3214" s="143" t="n"/>
      <c r="AA3214" s="140" t="n"/>
      <c r="AB3214" s="140" t="n"/>
      <c r="AC3214" s="144" t="n"/>
      <c r="AD3214" s="142" t="n"/>
      <c r="AE3214" s="142" t="n"/>
    </row>
    <row r="3215">
      <c r="B3215" s="85" t="inlineStr">
        <is>
          <t>90MS05</t>
        </is>
      </c>
      <c r="C3215">
        <f>SUMIF(数量表!D:H,B3215,数量表!H:H)</f>
        <v/>
      </c>
      <c r="D3215" t="n">
        <v>27</v>
      </c>
      <c r="E3215" t="n">
        <v>105</v>
      </c>
      <c r="F3215" s="86" t="n">
        <v>800</v>
      </c>
      <c r="H3215" s="87" t="n">
        <v>2</v>
      </c>
      <c r="I3215" s="214">
        <f>C3215*H3215</f>
        <v/>
      </c>
      <c r="K3215" s="96" t="n"/>
      <c r="L3215" s="97" t="n"/>
      <c r="M3215" s="97" t="n"/>
      <c r="N3215" s="98" t="inlineStr">
        <is>
          <t>27×105</t>
        </is>
      </c>
      <c r="O3215" s="99">
        <f>F3215</f>
        <v/>
      </c>
      <c r="P3215" s="99">
        <f>SUM(I3215)</f>
        <v/>
      </c>
      <c r="Q3215" s="117" t="n"/>
      <c r="R3215" s="118" t="n"/>
      <c r="S3215" s="118" t="n"/>
      <c r="T3215" s="119" t="n"/>
      <c r="U3215" s="120" t="n"/>
      <c r="V3215" s="120" t="n"/>
      <c r="W3215" s="121" t="n"/>
      <c r="X3215" s="122" t="n"/>
      <c r="Y3215" s="122" t="n"/>
      <c r="Z3215" s="143" t="n"/>
      <c r="AA3215" s="140" t="n"/>
      <c r="AB3215" s="140" t="n"/>
      <c r="AC3215" s="144" t="n"/>
      <c r="AD3215" s="142" t="n"/>
      <c r="AE3215" s="142" t="n"/>
    </row>
    <row r="3216">
      <c r="B3216" s="85" t="inlineStr">
        <is>
          <t>90MS05</t>
        </is>
      </c>
      <c r="C3216">
        <f>SUMIF(数量表!D:H,B3216,数量表!H:H)</f>
        <v/>
      </c>
      <c r="D3216" t="n">
        <v>27</v>
      </c>
      <c r="E3216" t="n">
        <v>105</v>
      </c>
      <c r="F3216" s="86" t="n">
        <v>576</v>
      </c>
      <c r="H3216" s="87" t="n">
        <v>2</v>
      </c>
      <c r="I3216" s="214">
        <f>C3216*H3216</f>
        <v/>
      </c>
      <c r="K3216" s="96" t="n"/>
      <c r="L3216" s="97" t="n"/>
      <c r="M3216" s="97" t="n"/>
      <c r="N3216" s="98" t="inlineStr">
        <is>
          <t>27×105</t>
        </is>
      </c>
      <c r="O3216" s="99">
        <f>F3216</f>
        <v/>
      </c>
      <c r="P3216" s="99">
        <f>SUM(I3216)</f>
        <v/>
      </c>
      <c r="Q3216" s="117" t="n"/>
      <c r="R3216" s="118" t="n"/>
      <c r="S3216" s="118" t="n"/>
      <c r="T3216" s="119" t="n"/>
      <c r="U3216" s="120" t="n"/>
      <c r="V3216" s="120" t="n"/>
      <c r="W3216" s="121" t="n"/>
      <c r="X3216" s="122" t="n"/>
      <c r="Y3216" s="122" t="n"/>
      <c r="Z3216" s="143" t="n"/>
      <c r="AA3216" s="140" t="n"/>
      <c r="AB3216" s="140" t="n"/>
      <c r="AC3216" s="144" t="n"/>
      <c r="AD3216" s="142" t="n"/>
      <c r="AE3216" s="142" t="n"/>
    </row>
    <row r="3217" ht="15" customHeight="1" thickBot="1">
      <c r="B3217" s="88" t="inlineStr">
        <is>
          <t>90MS05</t>
        </is>
      </c>
      <c r="C3217" s="89">
        <f>SUMIF(数量表!D:H,B3217,数量表!H:H)</f>
        <v/>
      </c>
      <c r="D3217" s="89" t="n">
        <v>27</v>
      </c>
      <c r="E3217" s="89" t="n">
        <v>105</v>
      </c>
      <c r="F3217" s="90" t="n">
        <v>982</v>
      </c>
      <c r="G3217" s="89" t="n"/>
      <c r="H3217" s="91" t="n">
        <v>1</v>
      </c>
      <c r="I3217" s="213">
        <f>C3217*H3217</f>
        <v/>
      </c>
      <c r="K3217" s="96" t="n"/>
      <c r="L3217" s="97" t="n"/>
      <c r="M3217" s="97" t="n"/>
      <c r="N3217" s="98" t="inlineStr">
        <is>
          <t>27×105</t>
        </is>
      </c>
      <c r="O3217" s="99">
        <f>F3217</f>
        <v/>
      </c>
      <c r="P3217" s="99">
        <f>SUM(I3217)</f>
        <v/>
      </c>
      <c r="Q3217" s="117" t="n"/>
      <c r="R3217" s="118" t="n"/>
      <c r="S3217" s="118" t="n"/>
      <c r="T3217" s="119" t="n"/>
      <c r="U3217" s="120" t="n"/>
      <c r="V3217" s="120" t="n"/>
      <c r="W3217" s="121" t="n"/>
      <c r="X3217" s="122" t="n"/>
      <c r="Y3217" s="122" t="n"/>
      <c r="Z3217" s="143" t="n"/>
      <c r="AA3217" s="140" t="n"/>
      <c r="AB3217" s="140" t="n"/>
      <c r="AC3217" s="144" t="n"/>
      <c r="AD3217" s="142" t="n"/>
      <c r="AE3217" s="142" t="n"/>
    </row>
    <row r="3218">
      <c r="B3218" s="79" t="inlineStr">
        <is>
          <t>90MS05L</t>
        </is>
      </c>
      <c r="C3218" s="80">
        <f>SUMIF(数量表!D:H,B3218,数量表!H:H)</f>
        <v/>
      </c>
      <c r="D3218" s="80" t="n">
        <v>27</v>
      </c>
      <c r="E3218" s="80" t="n">
        <v>105</v>
      </c>
      <c r="F3218" s="81" t="n">
        <v>686</v>
      </c>
      <c r="G3218" s="80" t="n"/>
      <c r="H3218" s="82" t="n">
        <v>1</v>
      </c>
      <c r="I3218" s="212">
        <f>C3218*H3218</f>
        <v/>
      </c>
      <c r="K3218" s="96" t="n"/>
      <c r="L3218" s="97" t="n"/>
      <c r="M3218" s="97" t="n"/>
      <c r="N3218" s="98" t="inlineStr">
        <is>
          <t>27×105</t>
        </is>
      </c>
      <c r="O3218" s="99">
        <f>F3218</f>
        <v/>
      </c>
      <c r="P3218" s="99">
        <f>SUM(I3218)</f>
        <v/>
      </c>
      <c r="Q3218" s="117" t="n"/>
      <c r="R3218" s="118" t="n"/>
      <c r="S3218" s="118" t="n"/>
      <c r="T3218" s="119" t="n"/>
      <c r="U3218" s="120" t="n"/>
      <c r="V3218" s="120" t="n"/>
      <c r="W3218" s="121" t="n"/>
      <c r="X3218" s="122" t="n"/>
      <c r="Y3218" s="122" t="n"/>
      <c r="Z3218" s="143" t="n"/>
      <c r="AA3218" s="140" t="n"/>
      <c r="AB3218" s="140" t="n"/>
      <c r="AC3218" s="144" t="n"/>
      <c r="AD3218" s="142" t="n"/>
      <c r="AE3218" s="142" t="n"/>
    </row>
    <row r="3219">
      <c r="B3219" s="85" t="inlineStr">
        <is>
          <t>90MS05L</t>
        </is>
      </c>
      <c r="C3219">
        <f>SUMIF(数量表!D:H,B3219,数量表!H:H)</f>
        <v/>
      </c>
      <c r="D3219" t="n">
        <v>27</v>
      </c>
      <c r="E3219" t="n">
        <v>105</v>
      </c>
      <c r="F3219" s="86" t="n">
        <v>760</v>
      </c>
      <c r="H3219" s="87" t="n">
        <v>2</v>
      </c>
      <c r="I3219" s="214">
        <f>C3219*H3219</f>
        <v/>
      </c>
      <c r="K3219" s="96" t="n"/>
      <c r="L3219" s="97" t="n"/>
      <c r="M3219" s="97" t="n"/>
      <c r="N3219" s="98" t="inlineStr">
        <is>
          <t>27×105</t>
        </is>
      </c>
      <c r="O3219" s="99">
        <f>F3219</f>
        <v/>
      </c>
      <c r="P3219" s="99">
        <f>SUM(I3219)</f>
        <v/>
      </c>
      <c r="Q3219" s="117" t="n"/>
      <c r="R3219" s="118" t="n"/>
      <c r="S3219" s="118" t="n"/>
      <c r="T3219" s="119" t="n"/>
      <c r="U3219" s="120" t="n"/>
      <c r="V3219" s="120" t="n"/>
      <c r="W3219" s="121" t="n"/>
      <c r="X3219" s="122" t="n"/>
      <c r="Y3219" s="122" t="n"/>
      <c r="Z3219" s="143" t="n"/>
      <c r="AA3219" s="140" t="n"/>
      <c r="AB3219" s="140" t="n"/>
      <c r="AC3219" s="144" t="n"/>
      <c r="AD3219" s="142" t="n"/>
      <c r="AE3219" s="142" t="n"/>
    </row>
    <row r="3220">
      <c r="B3220" s="85" t="inlineStr">
        <is>
          <t>90MS05L</t>
        </is>
      </c>
      <c r="C3220">
        <f>SUMIF(数量表!D:H,B3220,数量表!H:H)</f>
        <v/>
      </c>
      <c r="D3220" t="n">
        <v>27</v>
      </c>
      <c r="E3220" t="n">
        <v>105</v>
      </c>
      <c r="F3220" s="86" t="n">
        <v>576</v>
      </c>
      <c r="H3220" s="87" t="n">
        <v>2</v>
      </c>
      <c r="I3220" s="214">
        <f>C3220*H3220</f>
        <v/>
      </c>
      <c r="K3220" s="96" t="n"/>
      <c r="L3220" s="97" t="n"/>
      <c r="M3220" s="97" t="n"/>
      <c r="N3220" s="98" t="inlineStr">
        <is>
          <t>27×105</t>
        </is>
      </c>
      <c r="O3220" s="99">
        <f>F3220</f>
        <v/>
      </c>
      <c r="P3220" s="99">
        <f>SUM(I3220)</f>
        <v/>
      </c>
      <c r="Q3220" s="117" t="n"/>
      <c r="R3220" s="118" t="n"/>
      <c r="S3220" s="118" t="n"/>
      <c r="T3220" s="119" t="n"/>
      <c r="U3220" s="120" t="n"/>
      <c r="V3220" s="120" t="n"/>
      <c r="W3220" s="121" t="n"/>
      <c r="X3220" s="122" t="n"/>
      <c r="Y3220" s="122" t="n"/>
      <c r="Z3220" s="143" t="n"/>
      <c r="AA3220" s="140" t="n"/>
      <c r="AB3220" s="140" t="n"/>
      <c r="AC3220" s="144" t="n"/>
      <c r="AD3220" s="142" t="n"/>
      <c r="AE3220" s="142" t="n"/>
    </row>
    <row r="3221">
      <c r="B3221" s="85" t="inlineStr">
        <is>
          <t>90MS05L</t>
        </is>
      </c>
      <c r="C3221">
        <f>SUMIF(数量表!D:H,B3221,数量表!H:H)</f>
        <v/>
      </c>
      <c r="D3221" t="n">
        <v>27</v>
      </c>
      <c r="E3221" t="n">
        <v>105</v>
      </c>
      <c r="F3221" s="86" t="n">
        <v>982</v>
      </c>
      <c r="H3221" s="87" t="n">
        <v>1</v>
      </c>
      <c r="I3221" s="214">
        <f>C3221*H3221</f>
        <v/>
      </c>
      <c r="K3221" s="96" t="n"/>
      <c r="L3221" s="97" t="n"/>
      <c r="M3221" s="97" t="n"/>
      <c r="N3221" s="98" t="inlineStr">
        <is>
          <t>27×105</t>
        </is>
      </c>
      <c r="O3221" s="99">
        <f>F3221</f>
        <v/>
      </c>
      <c r="P3221" s="99">
        <f>SUM(I3221)</f>
        <v/>
      </c>
      <c r="Q3221" s="117" t="n"/>
      <c r="R3221" s="118" t="n"/>
      <c r="S3221" s="118" t="n"/>
      <c r="T3221" s="119" t="n"/>
      <c r="U3221" s="120" t="n"/>
      <c r="V3221" s="120" t="n"/>
      <c r="W3221" s="121" t="n"/>
      <c r="X3221" s="122" t="n"/>
      <c r="Y3221" s="122" t="n"/>
      <c r="Z3221" s="143" t="n"/>
      <c r="AA3221" s="140" t="n"/>
      <c r="AB3221" s="140" t="n"/>
      <c r="AC3221" s="144" t="n"/>
      <c r="AD3221" s="142" t="n"/>
      <c r="AE3221" s="142" t="n"/>
    </row>
    <row r="3222" ht="15" customHeight="1" thickBot="1">
      <c r="B3222" s="88" t="inlineStr">
        <is>
          <t>90MS05L</t>
        </is>
      </c>
      <c r="C3222" s="89">
        <f>SUMIF(数量表!D:H,B3222,数量表!H:H)</f>
        <v/>
      </c>
      <c r="D3222" s="89" t="n">
        <v>27</v>
      </c>
      <c r="E3222" s="89" t="n">
        <v>105</v>
      </c>
      <c r="F3222" s="90" t="n">
        <v>2048</v>
      </c>
      <c r="G3222" s="89" t="n"/>
      <c r="H3222" s="91" t="n">
        <v>1</v>
      </c>
      <c r="I3222" s="213">
        <f>C3222*H3222</f>
        <v/>
      </c>
      <c r="K3222" s="96" t="n"/>
      <c r="L3222" s="97" t="n"/>
      <c r="M3222" s="97" t="n"/>
      <c r="N3222" s="98" t="inlineStr">
        <is>
          <t>27×105</t>
        </is>
      </c>
      <c r="O3222" s="99">
        <f>F3222</f>
        <v/>
      </c>
      <c r="P3222" s="99">
        <f>SUM(I3222)</f>
        <v/>
      </c>
      <c r="Q3222" s="117" t="n"/>
      <c r="R3222" s="118" t="n"/>
      <c r="S3222" s="118" t="n"/>
      <c r="T3222" s="119" t="n"/>
      <c r="U3222" s="120" t="n"/>
      <c r="V3222" s="120" t="n"/>
      <c r="W3222" s="121" t="n"/>
      <c r="X3222" s="122" t="n"/>
      <c r="Y3222" s="122" t="n"/>
      <c r="Z3222" s="143" t="n"/>
      <c r="AA3222" s="140" t="n"/>
      <c r="AB3222" s="140" t="n"/>
      <c r="AC3222" s="144" t="n"/>
      <c r="AD3222" s="142" t="n"/>
      <c r="AE3222" s="142" t="n"/>
    </row>
    <row r="3223">
      <c r="B3223" s="79" t="inlineStr">
        <is>
          <t>90MS05-L</t>
        </is>
      </c>
      <c r="C3223" s="80">
        <f>SUMIF(数量表!D:H,B3223,数量表!H:H)</f>
        <v/>
      </c>
      <c r="D3223" s="80" t="n">
        <v>27</v>
      </c>
      <c r="E3223" s="80" t="n">
        <v>105</v>
      </c>
      <c r="F3223" s="81" t="n">
        <v>686</v>
      </c>
      <c r="G3223" s="80" t="n"/>
      <c r="H3223" s="82" t="n">
        <v>1</v>
      </c>
      <c r="I3223" s="212">
        <f>C3223*H3223</f>
        <v/>
      </c>
      <c r="K3223" s="96" t="n"/>
      <c r="L3223" s="97" t="n"/>
      <c r="M3223" s="97" t="n"/>
      <c r="N3223" s="98" t="inlineStr">
        <is>
          <t>27×105</t>
        </is>
      </c>
      <c r="O3223" s="99">
        <f>F3223</f>
        <v/>
      </c>
      <c r="P3223" s="99">
        <f>SUM(I3223)</f>
        <v/>
      </c>
      <c r="Q3223" s="117" t="n"/>
      <c r="R3223" s="118" t="n"/>
      <c r="S3223" s="118" t="n"/>
      <c r="T3223" s="119" t="n"/>
      <c r="U3223" s="120" t="n"/>
      <c r="V3223" s="120" t="n"/>
      <c r="W3223" s="121" t="n"/>
      <c r="X3223" s="122" t="n"/>
      <c r="Y3223" s="122" t="n"/>
      <c r="Z3223" s="143" t="n"/>
      <c r="AA3223" s="140" t="n"/>
      <c r="AB3223" s="140" t="n"/>
      <c r="AC3223" s="144" t="n"/>
      <c r="AD3223" s="142" t="n"/>
      <c r="AE3223" s="142" t="n"/>
    </row>
    <row r="3224">
      <c r="B3224" s="85" t="inlineStr">
        <is>
          <t>90MS05-L</t>
        </is>
      </c>
      <c r="C3224">
        <f>SUMIF(数量表!D:H,B3224,数量表!H:H)</f>
        <v/>
      </c>
      <c r="D3224" t="n">
        <v>27</v>
      </c>
      <c r="E3224" t="n">
        <v>105</v>
      </c>
      <c r="F3224" s="86" t="n">
        <v>800</v>
      </c>
      <c r="H3224" s="87" t="n">
        <v>2</v>
      </c>
      <c r="I3224" s="214">
        <f>C3224*H3224</f>
        <v/>
      </c>
      <c r="K3224" s="96" t="n"/>
      <c r="L3224" s="97" t="n"/>
      <c r="M3224" s="97" t="n"/>
      <c r="N3224" s="98" t="inlineStr">
        <is>
          <t>27×105</t>
        </is>
      </c>
      <c r="O3224" s="99">
        <f>F3224</f>
        <v/>
      </c>
      <c r="P3224" s="99">
        <f>SUM(I3224)</f>
        <v/>
      </c>
      <c r="Q3224" s="117" t="n"/>
      <c r="R3224" s="118" t="n"/>
      <c r="S3224" s="118" t="n"/>
      <c r="T3224" s="119" t="n"/>
      <c r="U3224" s="120" t="n"/>
      <c r="V3224" s="120" t="n"/>
      <c r="W3224" s="121" t="n"/>
      <c r="X3224" s="122" t="n"/>
      <c r="Y3224" s="122" t="n"/>
      <c r="Z3224" s="143" t="n"/>
      <c r="AA3224" s="140" t="n"/>
      <c r="AB3224" s="140" t="n"/>
      <c r="AC3224" s="144" t="n"/>
      <c r="AD3224" s="142" t="n"/>
      <c r="AE3224" s="142" t="n"/>
    </row>
    <row r="3225">
      <c r="B3225" s="85" t="inlineStr">
        <is>
          <t>90MS05-L</t>
        </is>
      </c>
      <c r="C3225">
        <f>SUMIF(数量表!D:H,B3225,数量表!H:H)</f>
        <v/>
      </c>
      <c r="D3225" t="n">
        <v>27</v>
      </c>
      <c r="E3225" t="n">
        <v>105</v>
      </c>
      <c r="F3225" s="86" t="n">
        <v>576</v>
      </c>
      <c r="H3225" s="87" t="n">
        <v>2</v>
      </c>
      <c r="I3225" s="214">
        <f>C3225*H3225</f>
        <v/>
      </c>
      <c r="K3225" s="96" t="n"/>
      <c r="L3225" s="97" t="n"/>
      <c r="M3225" s="97" t="n"/>
      <c r="N3225" s="98" t="inlineStr">
        <is>
          <t>27×105</t>
        </is>
      </c>
      <c r="O3225" s="99">
        <f>F3225</f>
        <v/>
      </c>
      <c r="P3225" s="99">
        <f>SUM(I3225)</f>
        <v/>
      </c>
      <c r="Q3225" s="117" t="n"/>
      <c r="R3225" s="118" t="n"/>
      <c r="S3225" s="118" t="n"/>
      <c r="T3225" s="119" t="n"/>
      <c r="U3225" s="120" t="n"/>
      <c r="V3225" s="120" t="n"/>
      <c r="W3225" s="121" t="n"/>
      <c r="X3225" s="122" t="n"/>
      <c r="Y3225" s="122" t="n"/>
      <c r="Z3225" s="143" t="n"/>
      <c r="AA3225" s="140" t="n"/>
      <c r="AB3225" s="140" t="n"/>
      <c r="AC3225" s="144" t="n"/>
      <c r="AD3225" s="142" t="n"/>
      <c r="AE3225" s="142" t="n"/>
    </row>
    <row r="3226" ht="15" customHeight="1" thickBot="1">
      <c r="B3226" s="88" t="inlineStr">
        <is>
          <t>90MS05-L</t>
        </is>
      </c>
      <c r="C3226" s="89">
        <f>SUMIF(数量表!D:H,B3226,数量表!H:H)</f>
        <v/>
      </c>
      <c r="D3226" s="89" t="n">
        <v>27</v>
      </c>
      <c r="E3226" s="89" t="n">
        <v>105</v>
      </c>
      <c r="F3226" s="90" t="n">
        <v>982</v>
      </c>
      <c r="G3226" s="89" t="n"/>
      <c r="H3226" s="91" t="n">
        <v>1</v>
      </c>
      <c r="I3226" s="213">
        <f>C3226*H3226</f>
        <v/>
      </c>
      <c r="K3226" s="96" t="n"/>
      <c r="L3226" s="97" t="n"/>
      <c r="M3226" s="97" t="n"/>
      <c r="N3226" s="98" t="inlineStr">
        <is>
          <t>27×105</t>
        </is>
      </c>
      <c r="O3226" s="99">
        <f>F3226</f>
        <v/>
      </c>
      <c r="P3226" s="99">
        <f>SUM(I3226)</f>
        <v/>
      </c>
      <c r="Q3226" s="117" t="n"/>
      <c r="R3226" s="118" t="n"/>
      <c r="S3226" s="118" t="n"/>
      <c r="T3226" s="119" t="n"/>
      <c r="U3226" s="120" t="n"/>
      <c r="V3226" s="120" t="n"/>
      <c r="W3226" s="121" t="n"/>
      <c r="X3226" s="122" t="n"/>
      <c r="Y3226" s="122" t="n"/>
      <c r="Z3226" s="143" t="n"/>
      <c r="AA3226" s="140" t="n"/>
      <c r="AB3226" s="140" t="n"/>
      <c r="AC3226" s="144" t="n"/>
      <c r="AD3226" s="142" t="n"/>
      <c r="AE3226" s="142" t="n"/>
    </row>
    <row r="3227">
      <c r="B3227" s="79" t="inlineStr">
        <is>
          <t>90MS05L-L</t>
        </is>
      </c>
      <c r="C3227" s="80">
        <f>SUMIF(数量表!D:H,B3227,数量表!H:H)</f>
        <v/>
      </c>
      <c r="D3227" s="80" t="n">
        <v>27</v>
      </c>
      <c r="E3227" s="80" t="n">
        <v>105</v>
      </c>
      <c r="F3227" s="81" t="n">
        <v>68</v>
      </c>
      <c r="G3227" s="80" t="n"/>
      <c r="H3227" s="82" t="n">
        <v>1</v>
      </c>
      <c r="I3227" s="212">
        <f>C3227*H3227</f>
        <v/>
      </c>
      <c r="K3227" s="96" t="n"/>
      <c r="L3227" s="97" t="n"/>
      <c r="M3227" s="97" t="n"/>
      <c r="N3227" s="98" t="inlineStr">
        <is>
          <t>27×105</t>
        </is>
      </c>
      <c r="O3227" s="99">
        <f>F3227</f>
        <v/>
      </c>
      <c r="P3227" s="99">
        <f>SUM(I3227)</f>
        <v/>
      </c>
      <c r="Q3227" s="117" t="n"/>
      <c r="R3227" s="118" t="n"/>
      <c r="S3227" s="118" t="n"/>
      <c r="T3227" s="119" t="n"/>
      <c r="U3227" s="120" t="n"/>
      <c r="V3227" s="120" t="n"/>
      <c r="W3227" s="121" t="n"/>
      <c r="X3227" s="122" t="n"/>
      <c r="Y3227" s="122" t="n"/>
      <c r="Z3227" s="143" t="n"/>
      <c r="AA3227" s="140" t="n"/>
      <c r="AB3227" s="140" t="n"/>
      <c r="AC3227" s="144" t="n"/>
      <c r="AD3227" s="142" t="n"/>
      <c r="AE3227" s="142" t="n"/>
    </row>
    <row r="3228">
      <c r="B3228" s="85" t="inlineStr">
        <is>
          <t>90MS05L-L</t>
        </is>
      </c>
      <c r="C3228">
        <f>SUMIF(数量表!D:H,B3228,数量表!H:H)</f>
        <v/>
      </c>
      <c r="D3228" t="n">
        <v>27</v>
      </c>
      <c r="E3228" t="n">
        <v>105</v>
      </c>
      <c r="F3228" s="86" t="n">
        <v>760</v>
      </c>
      <c r="H3228" s="87" t="n">
        <v>2</v>
      </c>
      <c r="I3228" s="214">
        <f>C3228*H3228</f>
        <v/>
      </c>
      <c r="K3228" s="96" t="n"/>
      <c r="L3228" s="97" t="n"/>
      <c r="M3228" s="97" t="n"/>
      <c r="N3228" s="98" t="inlineStr">
        <is>
          <t>27×105</t>
        </is>
      </c>
      <c r="O3228" s="99">
        <f>F3228</f>
        <v/>
      </c>
      <c r="P3228" s="99">
        <f>SUM(I3228)</f>
        <v/>
      </c>
      <c r="Q3228" s="117" t="n"/>
      <c r="R3228" s="118" t="n"/>
      <c r="S3228" s="118" t="n"/>
      <c r="T3228" s="119" t="n"/>
      <c r="U3228" s="120" t="n"/>
      <c r="V3228" s="120" t="n"/>
      <c r="W3228" s="121" t="n"/>
      <c r="X3228" s="122" t="n"/>
      <c r="Y3228" s="122" t="n"/>
      <c r="Z3228" s="143" t="n"/>
      <c r="AA3228" s="140" t="n"/>
      <c r="AB3228" s="140" t="n"/>
      <c r="AC3228" s="144" t="n"/>
      <c r="AD3228" s="142" t="n"/>
      <c r="AE3228" s="142" t="n"/>
    </row>
    <row r="3229">
      <c r="B3229" s="85" t="inlineStr">
        <is>
          <t>90MS05L-L</t>
        </is>
      </c>
      <c r="C3229">
        <f>SUMIF(数量表!D:H,B3229,数量表!H:H)</f>
        <v/>
      </c>
      <c r="D3229" t="n">
        <v>27</v>
      </c>
      <c r="E3229" t="n">
        <v>105</v>
      </c>
      <c r="F3229" s="86" t="n">
        <v>576</v>
      </c>
      <c r="H3229" s="87" t="n">
        <v>2</v>
      </c>
      <c r="I3229" s="214">
        <f>C3229*H3229</f>
        <v/>
      </c>
      <c r="K3229" s="96" t="n"/>
      <c r="L3229" s="97" t="n"/>
      <c r="M3229" s="97" t="n"/>
      <c r="N3229" s="98" t="inlineStr">
        <is>
          <t>27×105</t>
        </is>
      </c>
      <c r="O3229" s="99">
        <f>F3229</f>
        <v/>
      </c>
      <c r="P3229" s="99">
        <f>SUM(I3229)</f>
        <v/>
      </c>
      <c r="Q3229" s="117" t="n"/>
      <c r="R3229" s="118" t="n"/>
      <c r="S3229" s="118" t="n"/>
      <c r="T3229" s="119" t="n"/>
      <c r="U3229" s="120" t="n"/>
      <c r="V3229" s="120" t="n"/>
      <c r="W3229" s="121" t="n"/>
      <c r="X3229" s="122" t="n"/>
      <c r="Y3229" s="122" t="n"/>
      <c r="Z3229" s="143" t="n"/>
      <c r="AA3229" s="140" t="n"/>
      <c r="AB3229" s="140" t="n"/>
      <c r="AC3229" s="144" t="n"/>
      <c r="AD3229" s="142" t="n"/>
      <c r="AE3229" s="142" t="n"/>
    </row>
    <row r="3230">
      <c r="B3230" s="85" t="inlineStr">
        <is>
          <t>90MS05L-L</t>
        </is>
      </c>
      <c r="C3230">
        <f>SUMIF(数量表!D:H,B3230,数量表!H:H)</f>
        <v/>
      </c>
      <c r="D3230" t="n">
        <v>27</v>
      </c>
      <c r="E3230" t="n">
        <v>105</v>
      </c>
      <c r="F3230" s="86" t="n">
        <v>982</v>
      </c>
      <c r="H3230" s="87" t="n">
        <v>1</v>
      </c>
      <c r="I3230" s="214">
        <f>C3230*H3230</f>
        <v/>
      </c>
      <c r="K3230" s="96" t="n"/>
      <c r="L3230" s="97" t="n"/>
      <c r="M3230" s="97" t="n"/>
      <c r="N3230" s="98" t="inlineStr">
        <is>
          <t>27×105</t>
        </is>
      </c>
      <c r="O3230" s="99">
        <f>F3230</f>
        <v/>
      </c>
      <c r="P3230" s="99">
        <f>SUM(I3230)</f>
        <v/>
      </c>
      <c r="Q3230" s="117" t="n"/>
      <c r="R3230" s="118" t="n"/>
      <c r="S3230" s="118" t="n"/>
      <c r="T3230" s="119" t="n"/>
      <c r="U3230" s="120" t="n"/>
      <c r="V3230" s="120" t="n"/>
      <c r="W3230" s="121" t="n"/>
      <c r="X3230" s="122" t="n"/>
      <c r="Y3230" s="122" t="n"/>
      <c r="Z3230" s="143" t="n"/>
      <c r="AA3230" s="140" t="n"/>
      <c r="AB3230" s="140" t="n"/>
      <c r="AC3230" s="144" t="n"/>
      <c r="AD3230" s="142" t="n"/>
      <c r="AE3230" s="142" t="n"/>
    </row>
    <row r="3231" ht="15" customHeight="1" thickBot="1">
      <c r="B3231" s="88" t="inlineStr">
        <is>
          <t>90MS05L-L</t>
        </is>
      </c>
      <c r="C3231" s="89">
        <f>SUMIF(数量表!D:H,B3231,数量表!H:H)</f>
        <v/>
      </c>
      <c r="D3231" s="89" t="n">
        <v>27</v>
      </c>
      <c r="E3231" s="89" t="n">
        <v>105</v>
      </c>
      <c r="F3231" s="90" t="n">
        <v>2048</v>
      </c>
      <c r="G3231" s="89" t="n"/>
      <c r="H3231" s="91" t="n">
        <v>1</v>
      </c>
      <c r="I3231" s="213">
        <f>C3231*H3231</f>
        <v/>
      </c>
      <c r="K3231" s="96" t="n"/>
      <c r="L3231" s="97" t="n"/>
      <c r="M3231" s="97" t="n"/>
      <c r="N3231" s="98" t="inlineStr">
        <is>
          <t>27×105</t>
        </is>
      </c>
      <c r="O3231" s="99">
        <f>F3231</f>
        <v/>
      </c>
      <c r="P3231" s="99">
        <f>SUM(I3231)</f>
        <v/>
      </c>
      <c r="Q3231" s="117" t="n"/>
      <c r="R3231" s="118" t="n"/>
      <c r="S3231" s="118" t="n"/>
      <c r="T3231" s="119" t="n"/>
      <c r="U3231" s="120" t="n"/>
      <c r="V3231" s="120" t="n"/>
      <c r="W3231" s="121" t="n"/>
      <c r="X3231" s="122" t="n"/>
      <c r="Y3231" s="122" t="n"/>
      <c r="Z3231" s="143" t="n"/>
      <c r="AA3231" s="140" t="n"/>
      <c r="AB3231" s="140" t="n"/>
      <c r="AC3231" s="144" t="n"/>
      <c r="AD3231" s="142" t="n"/>
      <c r="AE3231" s="142" t="n"/>
    </row>
    <row r="3232">
      <c r="B3232" s="79" t="inlineStr">
        <is>
          <t>90MS05R</t>
        </is>
      </c>
      <c r="C3232" s="80">
        <f>SUMIF(数量表!D:H,B3232,数量表!H:H)</f>
        <v/>
      </c>
      <c r="D3232" s="80" t="n">
        <v>27</v>
      </c>
      <c r="E3232" s="80" t="n">
        <v>105</v>
      </c>
      <c r="F3232" s="81" t="n">
        <v>686</v>
      </c>
      <c r="G3232" s="80" t="n"/>
      <c r="H3232" s="82" t="n">
        <v>1</v>
      </c>
      <c r="I3232" s="212">
        <f>C3232*H3232</f>
        <v/>
      </c>
      <c r="K3232" s="96" t="n"/>
      <c r="L3232" s="97" t="n"/>
      <c r="M3232" s="97" t="n"/>
      <c r="N3232" s="98" t="inlineStr">
        <is>
          <t>27×105</t>
        </is>
      </c>
      <c r="O3232" s="99">
        <f>F3232</f>
        <v/>
      </c>
      <c r="P3232" s="99">
        <f>SUM(I3232)</f>
        <v/>
      </c>
      <c r="Q3232" s="117" t="n"/>
      <c r="R3232" s="118" t="n"/>
      <c r="S3232" s="118" t="n"/>
      <c r="T3232" s="119" t="n"/>
      <c r="U3232" s="120" t="n"/>
      <c r="V3232" s="120" t="n"/>
      <c r="W3232" s="121" t="n"/>
      <c r="X3232" s="122" t="n"/>
      <c r="Y3232" s="122" t="n"/>
      <c r="Z3232" s="143" t="n"/>
      <c r="AA3232" s="140" t="n"/>
      <c r="AB3232" s="140" t="n"/>
      <c r="AC3232" s="144" t="n"/>
      <c r="AD3232" s="142" t="n"/>
      <c r="AE3232" s="142" t="n"/>
    </row>
    <row r="3233">
      <c r="B3233" s="85" t="inlineStr">
        <is>
          <t>90MS05R</t>
        </is>
      </c>
      <c r="C3233">
        <f>SUMIF(数量表!D:H,B3233,数量表!H:H)</f>
        <v/>
      </c>
      <c r="D3233" t="n">
        <v>27</v>
      </c>
      <c r="E3233" t="n">
        <v>105</v>
      </c>
      <c r="F3233" s="86" t="n">
        <v>760</v>
      </c>
      <c r="H3233" s="87" t="n">
        <v>2</v>
      </c>
      <c r="I3233" s="214">
        <f>C3233*H3233</f>
        <v/>
      </c>
      <c r="K3233" s="96" t="n"/>
      <c r="L3233" s="97" t="n"/>
      <c r="M3233" s="97" t="n"/>
      <c r="N3233" s="98" t="inlineStr">
        <is>
          <t>27×105</t>
        </is>
      </c>
      <c r="O3233" s="99">
        <f>F3233</f>
        <v/>
      </c>
      <c r="P3233" s="99">
        <f>SUM(I3233)</f>
        <v/>
      </c>
      <c r="Q3233" s="117" t="n"/>
      <c r="R3233" s="118" t="n"/>
      <c r="S3233" s="118" t="n"/>
      <c r="T3233" s="119" t="n"/>
      <c r="U3233" s="120" t="n"/>
      <c r="V3233" s="120" t="n"/>
      <c r="W3233" s="121" t="n"/>
      <c r="X3233" s="122" t="n"/>
      <c r="Y3233" s="122" t="n"/>
      <c r="Z3233" s="143" t="n"/>
      <c r="AA3233" s="140" t="n"/>
      <c r="AB3233" s="140" t="n"/>
      <c r="AC3233" s="144" t="n"/>
      <c r="AD3233" s="142" t="n"/>
      <c r="AE3233" s="142" t="n"/>
    </row>
    <row r="3234">
      <c r="B3234" s="85" t="inlineStr">
        <is>
          <t>90MS05R</t>
        </is>
      </c>
      <c r="C3234">
        <f>SUMIF(数量表!D:H,B3234,数量表!H:H)</f>
        <v/>
      </c>
      <c r="D3234" t="n">
        <v>27</v>
      </c>
      <c r="E3234" t="n">
        <v>105</v>
      </c>
      <c r="F3234" s="86" t="n">
        <v>576</v>
      </c>
      <c r="H3234" s="87" t="n">
        <v>2</v>
      </c>
      <c r="I3234" s="214">
        <f>C3234*H3234</f>
        <v/>
      </c>
      <c r="K3234" s="96" t="n"/>
      <c r="L3234" s="97" t="n"/>
      <c r="M3234" s="97" t="n"/>
      <c r="N3234" s="98" t="inlineStr">
        <is>
          <t>27×105</t>
        </is>
      </c>
      <c r="O3234" s="99">
        <f>F3234</f>
        <v/>
      </c>
      <c r="P3234" s="99">
        <f>SUM(I3234)</f>
        <v/>
      </c>
      <c r="Q3234" s="117" t="n"/>
      <c r="R3234" s="118" t="n"/>
      <c r="S3234" s="118" t="n"/>
      <c r="T3234" s="119" t="n"/>
      <c r="U3234" s="120" t="n"/>
      <c r="V3234" s="120" t="n"/>
      <c r="W3234" s="121" t="n"/>
      <c r="X3234" s="122" t="n"/>
      <c r="Y3234" s="122" t="n"/>
      <c r="Z3234" s="143" t="n"/>
      <c r="AA3234" s="140" t="n"/>
      <c r="AB3234" s="140" t="n"/>
      <c r="AC3234" s="144" t="n"/>
      <c r="AD3234" s="142" t="n"/>
      <c r="AE3234" s="142" t="n"/>
    </row>
    <row r="3235">
      <c r="B3235" s="85" t="inlineStr">
        <is>
          <t>90MS05R</t>
        </is>
      </c>
      <c r="C3235">
        <f>SUMIF(数量表!D:H,B3235,数量表!H:H)</f>
        <v/>
      </c>
      <c r="D3235" t="n">
        <v>27</v>
      </c>
      <c r="E3235" t="n">
        <v>105</v>
      </c>
      <c r="F3235" s="86" t="n">
        <v>982</v>
      </c>
      <c r="H3235" s="87" t="n">
        <v>1</v>
      </c>
      <c r="I3235" s="214">
        <f>C3235*H3235</f>
        <v/>
      </c>
      <c r="K3235" s="96" t="n"/>
      <c r="L3235" s="97" t="n"/>
      <c r="M3235" s="97" t="n"/>
      <c r="N3235" s="98" t="inlineStr">
        <is>
          <t>27×105</t>
        </is>
      </c>
      <c r="O3235" s="99">
        <f>F3235</f>
        <v/>
      </c>
      <c r="P3235" s="99">
        <f>SUM(I3235)</f>
        <v/>
      </c>
      <c r="Q3235" s="117" t="n"/>
      <c r="R3235" s="118" t="n"/>
      <c r="S3235" s="118" t="n"/>
      <c r="T3235" s="119" t="n"/>
      <c r="U3235" s="120" t="n"/>
      <c r="V3235" s="120" t="n"/>
      <c r="W3235" s="121" t="n"/>
      <c r="X3235" s="122" t="n"/>
      <c r="Y3235" s="122" t="n"/>
      <c r="Z3235" s="143" t="n"/>
      <c r="AA3235" s="140" t="n"/>
      <c r="AB3235" s="140" t="n"/>
      <c r="AC3235" s="144" t="n"/>
      <c r="AD3235" s="142" t="n"/>
      <c r="AE3235" s="142" t="n"/>
    </row>
    <row r="3236" ht="15" customHeight="1" thickBot="1">
      <c r="B3236" s="88" t="inlineStr">
        <is>
          <t>90MS05R</t>
        </is>
      </c>
      <c r="C3236" s="89">
        <f>SUMIF(数量表!D:H,B3236,数量表!H:H)</f>
        <v/>
      </c>
      <c r="D3236" s="89" t="n">
        <v>27</v>
      </c>
      <c r="E3236" s="89" t="n">
        <v>105</v>
      </c>
      <c r="F3236" s="90" t="n">
        <v>2048</v>
      </c>
      <c r="G3236" s="89" t="n"/>
      <c r="H3236" s="91" t="n">
        <v>1</v>
      </c>
      <c r="I3236" s="213">
        <f>C3236*H3236</f>
        <v/>
      </c>
      <c r="K3236" s="96" t="n"/>
      <c r="L3236" s="97" t="n"/>
      <c r="M3236" s="97" t="n"/>
      <c r="N3236" s="98" t="inlineStr">
        <is>
          <t>27×105</t>
        </is>
      </c>
      <c r="O3236" s="99">
        <f>F3236</f>
        <v/>
      </c>
      <c r="P3236" s="99">
        <f>SUM(I3236)</f>
        <v/>
      </c>
      <c r="Q3236" s="117" t="n"/>
      <c r="R3236" s="118" t="n"/>
      <c r="S3236" s="118" t="n"/>
      <c r="T3236" s="119" t="n"/>
      <c r="U3236" s="120" t="n"/>
      <c r="V3236" s="120" t="n"/>
      <c r="W3236" s="121" t="n"/>
      <c r="X3236" s="122" t="n"/>
      <c r="Y3236" s="122" t="n"/>
      <c r="Z3236" s="143" t="n"/>
      <c r="AA3236" s="140" t="n"/>
      <c r="AB3236" s="140" t="n"/>
      <c r="AC3236" s="144" t="n"/>
      <c r="AD3236" s="142" t="n"/>
      <c r="AE3236" s="142" t="n"/>
    </row>
    <row r="3237">
      <c r="B3237" s="79" t="inlineStr">
        <is>
          <t>90MS05-R</t>
        </is>
      </c>
      <c r="C3237" s="80">
        <f>SUMIF(数量表!D:H,B3237,数量表!H:H)</f>
        <v/>
      </c>
      <c r="D3237" s="80" t="n">
        <v>27</v>
      </c>
      <c r="E3237" s="80" t="n">
        <v>105</v>
      </c>
      <c r="F3237" s="81" t="n">
        <v>686</v>
      </c>
      <c r="G3237" s="80" t="n"/>
      <c r="H3237" s="82" t="n">
        <v>1</v>
      </c>
      <c r="I3237" s="212">
        <f>C3237*H3237</f>
        <v/>
      </c>
      <c r="K3237" s="96" t="n"/>
      <c r="L3237" s="97" t="n"/>
      <c r="M3237" s="97" t="n"/>
      <c r="N3237" s="98" t="inlineStr">
        <is>
          <t>27×105</t>
        </is>
      </c>
      <c r="O3237" s="99">
        <f>F3237</f>
        <v/>
      </c>
      <c r="P3237" s="99">
        <f>SUM(I3237)</f>
        <v/>
      </c>
      <c r="Q3237" s="117" t="n"/>
      <c r="R3237" s="118" t="n"/>
      <c r="S3237" s="118" t="n"/>
      <c r="T3237" s="119" t="n"/>
      <c r="U3237" s="120" t="n"/>
      <c r="V3237" s="120" t="n"/>
      <c r="W3237" s="121" t="n"/>
      <c r="X3237" s="122" t="n"/>
      <c r="Y3237" s="122" t="n"/>
      <c r="Z3237" s="143" t="n"/>
      <c r="AA3237" s="140" t="n"/>
      <c r="AB3237" s="140" t="n"/>
      <c r="AC3237" s="144" t="n"/>
      <c r="AD3237" s="142" t="n"/>
      <c r="AE3237" s="142" t="n"/>
    </row>
    <row r="3238">
      <c r="B3238" s="85" t="inlineStr">
        <is>
          <t>90MS05-R</t>
        </is>
      </c>
      <c r="C3238">
        <f>SUMIF(数量表!D:H,B3238,数量表!H:H)</f>
        <v/>
      </c>
      <c r="D3238" t="n">
        <v>27</v>
      </c>
      <c r="E3238" t="n">
        <v>105</v>
      </c>
      <c r="F3238" s="86" t="n">
        <v>800</v>
      </c>
      <c r="H3238" s="87" t="n">
        <v>2</v>
      </c>
      <c r="I3238" s="214">
        <f>C3238*H3238</f>
        <v/>
      </c>
      <c r="K3238" s="96" t="n"/>
      <c r="L3238" s="97" t="n"/>
      <c r="M3238" s="97" t="n"/>
      <c r="N3238" s="98" t="inlineStr">
        <is>
          <t>27×105</t>
        </is>
      </c>
      <c r="O3238" s="99">
        <f>F3238</f>
        <v/>
      </c>
      <c r="P3238" s="99">
        <f>SUM(I3238)</f>
        <v/>
      </c>
      <c r="Q3238" s="117" t="n"/>
      <c r="R3238" s="118" t="n"/>
      <c r="S3238" s="118" t="n"/>
      <c r="T3238" s="119" t="n"/>
      <c r="U3238" s="120" t="n"/>
      <c r="V3238" s="120" t="n"/>
      <c r="W3238" s="121" t="n"/>
      <c r="X3238" s="122" t="n"/>
      <c r="Y3238" s="122" t="n"/>
      <c r="Z3238" s="143" t="n"/>
      <c r="AA3238" s="140" t="n"/>
      <c r="AB3238" s="140" t="n"/>
      <c r="AC3238" s="144" t="n"/>
      <c r="AD3238" s="142" t="n"/>
      <c r="AE3238" s="142" t="n"/>
    </row>
    <row r="3239">
      <c r="B3239" s="85" t="inlineStr">
        <is>
          <t>90MS05-R</t>
        </is>
      </c>
      <c r="C3239">
        <f>SUMIF(数量表!D:H,B3239,数量表!H:H)</f>
        <v/>
      </c>
      <c r="D3239" t="n">
        <v>27</v>
      </c>
      <c r="E3239" t="n">
        <v>105</v>
      </c>
      <c r="F3239" s="86" t="n">
        <v>576</v>
      </c>
      <c r="H3239" s="87" t="n">
        <v>2</v>
      </c>
      <c r="I3239" s="214">
        <f>C3239*H3239</f>
        <v/>
      </c>
      <c r="K3239" s="96" t="n"/>
      <c r="L3239" s="97" t="n"/>
      <c r="M3239" s="97" t="n"/>
      <c r="N3239" s="98" t="inlineStr">
        <is>
          <t>27×105</t>
        </is>
      </c>
      <c r="O3239" s="99">
        <f>F3239</f>
        <v/>
      </c>
      <c r="P3239" s="99">
        <f>SUM(I3239)</f>
        <v/>
      </c>
      <c r="Q3239" s="117" t="n"/>
      <c r="R3239" s="118" t="n"/>
      <c r="S3239" s="118" t="n"/>
      <c r="T3239" s="119" t="n"/>
      <c r="U3239" s="120" t="n"/>
      <c r="V3239" s="120" t="n"/>
      <c r="W3239" s="121" t="n"/>
      <c r="X3239" s="122" t="n"/>
      <c r="Y3239" s="122" t="n"/>
      <c r="Z3239" s="143" t="n"/>
      <c r="AA3239" s="140" t="n"/>
      <c r="AB3239" s="140" t="n"/>
      <c r="AC3239" s="144" t="n"/>
      <c r="AD3239" s="142" t="n"/>
      <c r="AE3239" s="142" t="n"/>
    </row>
    <row r="3240" ht="15" customHeight="1" thickBot="1">
      <c r="B3240" s="88" t="inlineStr">
        <is>
          <t>90MS05-R</t>
        </is>
      </c>
      <c r="C3240" s="89">
        <f>SUMIF(数量表!D:H,B3240,数量表!H:H)</f>
        <v/>
      </c>
      <c r="D3240" s="89" t="n">
        <v>27</v>
      </c>
      <c r="E3240" s="89" t="n">
        <v>105</v>
      </c>
      <c r="F3240" s="90" t="n">
        <v>982</v>
      </c>
      <c r="G3240" s="89" t="n"/>
      <c r="H3240" s="91" t="n">
        <v>1</v>
      </c>
      <c r="I3240" s="213">
        <f>C3240*H3240</f>
        <v/>
      </c>
      <c r="K3240" s="96" t="n"/>
      <c r="L3240" s="97" t="n"/>
      <c r="M3240" s="97" t="n"/>
      <c r="N3240" s="98" t="inlineStr">
        <is>
          <t>27×105</t>
        </is>
      </c>
      <c r="O3240" s="99">
        <f>F3240</f>
        <v/>
      </c>
      <c r="P3240" s="99">
        <f>SUM(I3240)</f>
        <v/>
      </c>
      <c r="Q3240" s="117" t="n"/>
      <c r="R3240" s="118" t="n"/>
      <c r="S3240" s="118" t="n"/>
      <c r="T3240" s="119" t="n"/>
      <c r="U3240" s="120" t="n"/>
      <c r="V3240" s="120" t="n"/>
      <c r="W3240" s="121" t="n"/>
      <c r="X3240" s="122" t="n"/>
      <c r="Y3240" s="122" t="n"/>
      <c r="Z3240" s="143" t="n"/>
      <c r="AA3240" s="140" t="n"/>
      <c r="AB3240" s="140" t="n"/>
      <c r="AC3240" s="144" t="n"/>
      <c r="AD3240" s="142" t="n"/>
      <c r="AE3240" s="142" t="n"/>
    </row>
    <row r="3241">
      <c r="B3241" s="79" t="inlineStr">
        <is>
          <t>90MS05R-R</t>
        </is>
      </c>
      <c r="C3241" s="80">
        <f>SUMIF(数量表!D:H,B3241,数量表!H:H)</f>
        <v/>
      </c>
      <c r="D3241" s="80" t="n">
        <v>27</v>
      </c>
      <c r="E3241" s="80" t="n">
        <v>105</v>
      </c>
      <c r="F3241" s="81" t="n">
        <v>686</v>
      </c>
      <c r="G3241" s="80" t="n"/>
      <c r="H3241" s="82" t="n">
        <v>1</v>
      </c>
      <c r="I3241" s="212">
        <f>C3241*H3241</f>
        <v/>
      </c>
      <c r="K3241" s="96" t="n"/>
      <c r="L3241" s="97" t="n"/>
      <c r="M3241" s="97" t="n"/>
      <c r="N3241" s="98" t="inlineStr">
        <is>
          <t>27×105</t>
        </is>
      </c>
      <c r="O3241" s="99">
        <f>F3241</f>
        <v/>
      </c>
      <c r="P3241" s="99">
        <f>SUM(I3241)</f>
        <v/>
      </c>
      <c r="Q3241" s="117" t="n"/>
      <c r="R3241" s="118" t="n"/>
      <c r="S3241" s="118" t="n"/>
      <c r="T3241" s="119" t="n"/>
      <c r="U3241" s="120" t="n"/>
      <c r="V3241" s="120" t="n"/>
      <c r="W3241" s="121" t="n"/>
      <c r="X3241" s="122" t="n"/>
      <c r="Y3241" s="122" t="n"/>
      <c r="Z3241" s="143" t="n"/>
      <c r="AA3241" s="140" t="n"/>
      <c r="AB3241" s="140" t="n"/>
      <c r="AC3241" s="144" t="n"/>
      <c r="AD3241" s="142" t="n"/>
      <c r="AE3241" s="142" t="n"/>
    </row>
    <row r="3242">
      <c r="B3242" s="85" t="inlineStr">
        <is>
          <t>90MS05R-R</t>
        </is>
      </c>
      <c r="C3242">
        <f>SUMIF(数量表!D:H,B3242,数量表!H:H)</f>
        <v/>
      </c>
      <c r="D3242" t="n">
        <v>27</v>
      </c>
      <c r="E3242" t="n">
        <v>105</v>
      </c>
      <c r="F3242" s="86" t="n">
        <v>760</v>
      </c>
      <c r="H3242" s="87" t="n">
        <v>2</v>
      </c>
      <c r="I3242" s="214">
        <f>C3242*H3242</f>
        <v/>
      </c>
      <c r="K3242" s="96" t="n"/>
      <c r="L3242" s="97" t="n"/>
      <c r="M3242" s="97" t="n"/>
      <c r="N3242" s="98" t="inlineStr">
        <is>
          <t>27×105</t>
        </is>
      </c>
      <c r="O3242" s="99">
        <f>F3242</f>
        <v/>
      </c>
      <c r="P3242" s="99">
        <f>SUM(I3242)</f>
        <v/>
      </c>
      <c r="Q3242" s="117" t="n"/>
      <c r="R3242" s="118" t="n"/>
      <c r="S3242" s="118" t="n"/>
      <c r="T3242" s="119" t="n"/>
      <c r="U3242" s="120" t="n"/>
      <c r="V3242" s="120" t="n"/>
      <c r="W3242" s="121" t="n"/>
      <c r="X3242" s="122" t="n"/>
      <c r="Y3242" s="122" t="n"/>
      <c r="Z3242" s="143" t="n"/>
      <c r="AA3242" s="140" t="n"/>
      <c r="AB3242" s="140" t="n"/>
      <c r="AC3242" s="144" t="n"/>
      <c r="AD3242" s="142" t="n"/>
      <c r="AE3242" s="142" t="n"/>
    </row>
    <row r="3243">
      <c r="B3243" s="85" t="inlineStr">
        <is>
          <t>90MS05R-R</t>
        </is>
      </c>
      <c r="C3243">
        <f>SUMIF(数量表!D:H,B3243,数量表!H:H)</f>
        <v/>
      </c>
      <c r="D3243" t="n">
        <v>27</v>
      </c>
      <c r="E3243" t="n">
        <v>105</v>
      </c>
      <c r="F3243" s="86" t="n">
        <v>576</v>
      </c>
      <c r="H3243" s="87" t="n">
        <v>2</v>
      </c>
      <c r="I3243" s="214">
        <f>C3243*H3243</f>
        <v/>
      </c>
      <c r="K3243" s="96" t="n"/>
      <c r="L3243" s="97" t="n"/>
      <c r="M3243" s="97" t="n"/>
      <c r="N3243" s="98" t="inlineStr">
        <is>
          <t>27×105</t>
        </is>
      </c>
      <c r="O3243" s="99">
        <f>F3243</f>
        <v/>
      </c>
      <c r="P3243" s="99">
        <f>SUM(I3243)</f>
        <v/>
      </c>
      <c r="Q3243" s="117" t="n"/>
      <c r="R3243" s="118" t="n"/>
      <c r="S3243" s="118" t="n"/>
      <c r="T3243" s="119" t="n"/>
      <c r="U3243" s="120" t="n"/>
      <c r="V3243" s="120" t="n"/>
      <c r="W3243" s="121" t="n"/>
      <c r="X3243" s="122" t="n"/>
      <c r="Y3243" s="122" t="n"/>
      <c r="Z3243" s="143" t="n"/>
      <c r="AA3243" s="140" t="n"/>
      <c r="AB3243" s="140" t="n"/>
      <c r="AC3243" s="144" t="n"/>
      <c r="AD3243" s="142" t="n"/>
      <c r="AE3243" s="142" t="n"/>
    </row>
    <row r="3244">
      <c r="B3244" s="85" t="inlineStr">
        <is>
          <t>90MS05R-R</t>
        </is>
      </c>
      <c r="C3244">
        <f>SUMIF(数量表!D:H,B3244,数量表!H:H)</f>
        <v/>
      </c>
      <c r="D3244" t="n">
        <v>27</v>
      </c>
      <c r="E3244" t="n">
        <v>105</v>
      </c>
      <c r="F3244" s="86" t="n">
        <v>982</v>
      </c>
      <c r="H3244" s="87" t="n">
        <v>1</v>
      </c>
      <c r="I3244" s="214">
        <f>C3244*H3244</f>
        <v/>
      </c>
      <c r="K3244" s="96" t="n"/>
      <c r="L3244" s="97" t="n"/>
      <c r="M3244" s="97" t="n"/>
      <c r="N3244" s="98" t="inlineStr">
        <is>
          <t>27×105</t>
        </is>
      </c>
      <c r="O3244" s="99">
        <f>F3244</f>
        <v/>
      </c>
      <c r="P3244" s="99">
        <f>SUM(I3244)</f>
        <v/>
      </c>
      <c r="Q3244" s="117" t="n"/>
      <c r="R3244" s="118" t="n"/>
      <c r="S3244" s="118" t="n"/>
      <c r="T3244" s="119" t="n"/>
      <c r="U3244" s="120" t="n"/>
      <c r="V3244" s="120" t="n"/>
      <c r="W3244" s="121" t="n"/>
      <c r="X3244" s="122" t="n"/>
      <c r="Y3244" s="122" t="n"/>
      <c r="Z3244" s="143" t="n"/>
      <c r="AA3244" s="140" t="n"/>
      <c r="AB3244" s="140" t="n"/>
      <c r="AC3244" s="144" t="n"/>
      <c r="AD3244" s="142" t="n"/>
      <c r="AE3244" s="142" t="n"/>
    </row>
    <row r="3245" ht="15" customHeight="1" thickBot="1">
      <c r="B3245" s="88" t="inlineStr">
        <is>
          <t>90MS05R-R</t>
        </is>
      </c>
      <c r="C3245" s="89">
        <f>SUMIF(数量表!D:H,B3245,数量表!H:H)</f>
        <v/>
      </c>
      <c r="D3245" s="89" t="n">
        <v>27</v>
      </c>
      <c r="E3245" s="89" t="n">
        <v>105</v>
      </c>
      <c r="F3245" s="90" t="n">
        <v>2048</v>
      </c>
      <c r="G3245" s="89" t="n"/>
      <c r="H3245" s="91" t="n">
        <v>1</v>
      </c>
      <c r="I3245" s="213">
        <f>C3245*H3245</f>
        <v/>
      </c>
      <c r="K3245" s="96" t="n"/>
      <c r="L3245" s="97" t="n"/>
      <c r="M3245" s="97" t="n"/>
      <c r="N3245" s="98" t="inlineStr">
        <is>
          <t>27×105</t>
        </is>
      </c>
      <c r="O3245" s="99">
        <f>F3245</f>
        <v/>
      </c>
      <c r="P3245" s="99">
        <f>SUM(I3245)</f>
        <v/>
      </c>
      <c r="Q3245" s="117" t="n"/>
      <c r="R3245" s="118" t="n"/>
      <c r="S3245" s="118" t="n"/>
      <c r="T3245" s="119" t="n"/>
      <c r="U3245" s="120" t="n"/>
      <c r="V3245" s="120" t="n"/>
      <c r="W3245" s="121" t="n"/>
      <c r="X3245" s="122" t="n"/>
      <c r="Y3245" s="122" t="n"/>
      <c r="Z3245" s="143" t="n"/>
      <c r="AA3245" s="140" t="n"/>
      <c r="AB3245" s="140" t="n"/>
      <c r="AC3245" s="144" t="n"/>
      <c r="AD3245" s="142" t="n"/>
      <c r="AE3245" s="142" t="n"/>
    </row>
    <row r="3246">
      <c r="B3246" s="79" t="inlineStr">
        <is>
          <t>90MSQ05-L</t>
        </is>
      </c>
      <c r="C3246" s="80">
        <f>SUMIF(数量表!D:H,B3246,数量表!H:H)</f>
        <v/>
      </c>
      <c r="D3246" s="80" t="n">
        <v>27</v>
      </c>
      <c r="E3246" s="80" t="n">
        <v>105</v>
      </c>
      <c r="F3246" s="81" t="n">
        <v>686</v>
      </c>
      <c r="G3246" s="80" t="n"/>
      <c r="H3246" s="82" t="n">
        <v>1</v>
      </c>
      <c r="I3246" s="212">
        <f>C3246*H3246</f>
        <v/>
      </c>
      <c r="K3246" s="96" t="n"/>
      <c r="L3246" s="97" t="n"/>
      <c r="M3246" s="97" t="n"/>
      <c r="N3246" s="98" t="inlineStr">
        <is>
          <t>27×106</t>
        </is>
      </c>
      <c r="O3246" s="99">
        <f>F3246</f>
        <v/>
      </c>
      <c r="P3246" s="99">
        <f>SUM(I3246)</f>
        <v/>
      </c>
      <c r="Q3246" s="117" t="n"/>
      <c r="R3246" s="118" t="n"/>
      <c r="S3246" s="118" t="n"/>
      <c r="T3246" s="119" t="n"/>
      <c r="U3246" s="120" t="n"/>
      <c r="V3246" s="120" t="n"/>
      <c r="W3246" s="121" t="n"/>
      <c r="X3246" s="122" t="n"/>
      <c r="Y3246" s="122" t="n"/>
      <c r="Z3246" s="143" t="n"/>
      <c r="AA3246" s="140" t="n"/>
      <c r="AB3246" s="140" t="n"/>
      <c r="AC3246" s="144" t="n"/>
      <c r="AD3246" s="142" t="n"/>
      <c r="AE3246" s="142" t="n"/>
    </row>
    <row r="3247">
      <c r="B3247" s="85" t="inlineStr">
        <is>
          <t>90MSQ05-L</t>
        </is>
      </c>
      <c r="C3247">
        <f>SUMIF(数量表!D:H,B3247,数量表!H:H)</f>
        <v/>
      </c>
      <c r="D3247" t="n">
        <v>27</v>
      </c>
      <c r="E3247" t="n">
        <v>105</v>
      </c>
      <c r="F3247" s="86" t="n">
        <v>572.5</v>
      </c>
      <c r="H3247" s="87" t="n">
        <v>2</v>
      </c>
      <c r="I3247" s="214">
        <f>C3247*H3247</f>
        <v/>
      </c>
      <c r="K3247" s="96" t="n"/>
      <c r="L3247" s="97" t="n"/>
      <c r="M3247" s="97" t="n"/>
      <c r="N3247" s="98" t="inlineStr">
        <is>
          <t>27×105</t>
        </is>
      </c>
      <c r="O3247" s="99">
        <f>F3247</f>
        <v/>
      </c>
      <c r="P3247" s="99">
        <f>SUM(I3247)</f>
        <v/>
      </c>
      <c r="Q3247" s="117" t="n"/>
      <c r="R3247" s="118" t="n"/>
      <c r="S3247" s="118" t="n"/>
      <c r="T3247" s="119" t="n"/>
      <c r="U3247" s="120" t="n"/>
      <c r="V3247" s="120" t="n"/>
      <c r="W3247" s="121" t="n"/>
      <c r="X3247" s="122" t="n"/>
      <c r="Y3247" s="122" t="n"/>
      <c r="Z3247" s="143" t="n"/>
      <c r="AA3247" s="140" t="n"/>
      <c r="AB3247" s="140" t="n"/>
      <c r="AC3247" s="144" t="n"/>
      <c r="AD3247" s="142" t="n"/>
      <c r="AE3247" s="142" t="n"/>
    </row>
    <row r="3248">
      <c r="B3248" s="85" t="inlineStr">
        <is>
          <t>90MSQ05-L</t>
        </is>
      </c>
      <c r="C3248">
        <f>SUMIF(数量表!D:H,B3248,数量表!H:H)</f>
        <v/>
      </c>
      <c r="D3248" t="n">
        <v>27</v>
      </c>
      <c r="E3248" t="n">
        <v>105</v>
      </c>
      <c r="F3248" s="86" t="n">
        <v>576</v>
      </c>
      <c r="H3248" s="87" t="n">
        <v>2</v>
      </c>
      <c r="I3248" s="214">
        <f>C3248*H3248</f>
        <v/>
      </c>
      <c r="K3248" s="96" t="n"/>
      <c r="L3248" s="97" t="n"/>
      <c r="M3248" s="97" t="n"/>
      <c r="N3248" s="98" t="inlineStr">
        <is>
          <t>27×105</t>
        </is>
      </c>
      <c r="O3248" s="99">
        <f>F3248</f>
        <v/>
      </c>
      <c r="P3248" s="99">
        <f>SUM(I3248)</f>
        <v/>
      </c>
      <c r="Q3248" s="117" t="n"/>
      <c r="R3248" s="118" t="n"/>
      <c r="S3248" s="118" t="n"/>
      <c r="T3248" s="119" t="n"/>
      <c r="U3248" s="120" t="n"/>
      <c r="V3248" s="120" t="n"/>
      <c r="W3248" s="121" t="n"/>
      <c r="X3248" s="122" t="n"/>
      <c r="Y3248" s="122" t="n"/>
      <c r="Z3248" s="143" t="n"/>
      <c r="AA3248" s="140" t="n"/>
      <c r="AB3248" s="140" t="n"/>
      <c r="AC3248" s="144" t="n"/>
      <c r="AD3248" s="142" t="n"/>
      <c r="AE3248" s="142" t="n"/>
    </row>
    <row r="3249" ht="15" customHeight="1" thickBot="1">
      <c r="B3249" s="88" t="inlineStr">
        <is>
          <t>90MSQ05-L</t>
        </is>
      </c>
      <c r="C3249" s="89">
        <f>SUMIF(数量表!D:H,B3249,数量表!H:H)</f>
        <v/>
      </c>
      <c r="D3249" s="89" t="n">
        <v>27</v>
      </c>
      <c r="E3249" s="89" t="n">
        <v>105</v>
      </c>
      <c r="F3249" s="90" t="n">
        <v>982</v>
      </c>
      <c r="G3249" s="89" t="n"/>
      <c r="H3249" s="91" t="n">
        <v>1</v>
      </c>
      <c r="I3249" s="213">
        <f>C3249*H3249</f>
        <v/>
      </c>
      <c r="K3249" s="96" t="n"/>
      <c r="L3249" s="97" t="n"/>
      <c r="M3249" s="97" t="n"/>
      <c r="N3249" s="98" t="inlineStr">
        <is>
          <t>27×105</t>
        </is>
      </c>
      <c r="O3249" s="99">
        <f>F3249</f>
        <v/>
      </c>
      <c r="P3249" s="99">
        <f>SUM(I3249)</f>
        <v/>
      </c>
      <c r="Q3249" s="117" t="n"/>
      <c r="R3249" s="118" t="n"/>
      <c r="S3249" s="118" t="n"/>
      <c r="T3249" s="119" t="n"/>
      <c r="U3249" s="120" t="n"/>
      <c r="V3249" s="120" t="n"/>
      <c r="W3249" s="121" t="n"/>
      <c r="X3249" s="122" t="n"/>
      <c r="Y3249" s="122" t="n"/>
      <c r="Z3249" s="143" t="n"/>
      <c r="AA3249" s="140" t="n"/>
      <c r="AB3249" s="140" t="n"/>
      <c r="AC3249" s="144" t="n"/>
      <c r="AD3249" s="142" t="n"/>
      <c r="AE3249" s="142" t="n"/>
    </row>
    <row r="3250">
      <c r="B3250" s="79" t="inlineStr">
        <is>
          <t>90MSQ05L-L</t>
        </is>
      </c>
      <c r="C3250" s="80">
        <f>SUMIF(数量表!D:H,B3250,数量表!H:H)</f>
        <v/>
      </c>
      <c r="D3250" s="80" t="n">
        <v>27</v>
      </c>
      <c r="E3250" s="80" t="n">
        <v>105</v>
      </c>
      <c r="F3250" s="81" t="n">
        <v>686</v>
      </c>
      <c r="G3250" s="80" t="n"/>
      <c r="H3250" s="82" t="n">
        <v>1</v>
      </c>
      <c r="I3250" s="212">
        <f>C3250*H3250</f>
        <v/>
      </c>
      <c r="K3250" s="96" t="n"/>
      <c r="L3250" s="97" t="n"/>
      <c r="M3250" s="97" t="n"/>
      <c r="N3250" s="98" t="inlineStr">
        <is>
          <t>27×105</t>
        </is>
      </c>
      <c r="O3250" s="99">
        <f>F3250</f>
        <v/>
      </c>
      <c r="P3250" s="99">
        <f>SUM(I3250)</f>
        <v/>
      </c>
      <c r="Q3250" s="117" t="n"/>
      <c r="R3250" s="118" t="n"/>
      <c r="S3250" s="118" t="n"/>
      <c r="T3250" s="119" t="n"/>
      <c r="U3250" s="120" t="n"/>
      <c r="V3250" s="120" t="n"/>
      <c r="W3250" s="121" t="n"/>
      <c r="X3250" s="122" t="n"/>
      <c r="Y3250" s="122" t="n"/>
      <c r="Z3250" s="143" t="n"/>
      <c r="AA3250" s="140" t="n"/>
      <c r="AB3250" s="140" t="n"/>
      <c r="AC3250" s="144" t="n"/>
      <c r="AD3250" s="142" t="n"/>
      <c r="AE3250" s="142" t="n"/>
    </row>
    <row r="3251">
      <c r="B3251" s="85" t="inlineStr">
        <is>
          <t>90MSQ05L-L</t>
        </is>
      </c>
      <c r="C3251">
        <f>SUMIF(数量表!D:H,B3251,数量表!H:H)</f>
        <v/>
      </c>
      <c r="D3251" t="n">
        <v>27</v>
      </c>
      <c r="E3251" t="n">
        <v>105</v>
      </c>
      <c r="F3251" s="86" t="n">
        <v>532.5</v>
      </c>
      <c r="H3251" s="87" t="n">
        <v>2</v>
      </c>
      <c r="I3251" s="214">
        <f>C3251*H3251</f>
        <v/>
      </c>
      <c r="K3251" s="96" t="n"/>
      <c r="L3251" s="97" t="n"/>
      <c r="M3251" s="97" t="n"/>
      <c r="N3251" s="98" t="inlineStr">
        <is>
          <t>27×105</t>
        </is>
      </c>
      <c r="O3251" s="99">
        <f>F3251</f>
        <v/>
      </c>
      <c r="P3251" s="99">
        <f>SUM(I3251)</f>
        <v/>
      </c>
      <c r="Q3251" s="117" t="n"/>
      <c r="R3251" s="118" t="n"/>
      <c r="S3251" s="118" t="n"/>
      <c r="T3251" s="119" t="n"/>
      <c r="U3251" s="120" t="n"/>
      <c r="V3251" s="120" t="n"/>
      <c r="W3251" s="121" t="n"/>
      <c r="X3251" s="122" t="n"/>
      <c r="Y3251" s="122" t="n"/>
      <c r="Z3251" s="143" t="n"/>
      <c r="AA3251" s="140" t="n"/>
      <c r="AB3251" s="140" t="n"/>
      <c r="AC3251" s="144" t="n"/>
      <c r="AD3251" s="142" t="n"/>
      <c r="AE3251" s="142" t="n"/>
    </row>
    <row r="3252">
      <c r="B3252" s="85" t="inlineStr">
        <is>
          <t>90MSQ05L-L</t>
        </is>
      </c>
      <c r="C3252">
        <f>SUMIF(数量表!D:H,B3252,数量表!H:H)</f>
        <v/>
      </c>
      <c r="D3252" t="n">
        <v>27</v>
      </c>
      <c r="E3252" t="n">
        <v>105</v>
      </c>
      <c r="F3252" s="86" t="n">
        <v>576</v>
      </c>
      <c r="H3252" s="87" t="n">
        <v>2</v>
      </c>
      <c r="I3252" s="214">
        <f>C3252*H3252</f>
        <v/>
      </c>
      <c r="K3252" s="96" t="n"/>
      <c r="L3252" s="97" t="n"/>
      <c r="M3252" s="97" t="n"/>
      <c r="N3252" s="98" t="inlineStr">
        <is>
          <t>27×105</t>
        </is>
      </c>
      <c r="O3252" s="99">
        <f>F3252</f>
        <v/>
      </c>
      <c r="P3252" s="99">
        <f>SUM(I3252)</f>
        <v/>
      </c>
      <c r="Q3252" s="117" t="n"/>
      <c r="R3252" s="118" t="n"/>
      <c r="S3252" s="118" t="n"/>
      <c r="T3252" s="119" t="n"/>
      <c r="U3252" s="120" t="n"/>
      <c r="V3252" s="120" t="n"/>
      <c r="W3252" s="121" t="n"/>
      <c r="X3252" s="122" t="n"/>
      <c r="Y3252" s="122" t="n"/>
      <c r="Z3252" s="143" t="n"/>
      <c r="AA3252" s="140" t="n"/>
      <c r="AB3252" s="140" t="n"/>
      <c r="AC3252" s="144" t="n"/>
      <c r="AD3252" s="142" t="n"/>
      <c r="AE3252" s="142" t="n"/>
    </row>
    <row r="3253">
      <c r="B3253" s="85" t="inlineStr">
        <is>
          <t>90MSQ05L-L</t>
        </is>
      </c>
      <c r="C3253">
        <f>SUMIF(数量表!D:H,B3253,数量表!H:H)</f>
        <v/>
      </c>
      <c r="D3253" t="n">
        <v>27</v>
      </c>
      <c r="E3253" t="n">
        <v>105</v>
      </c>
      <c r="F3253" s="86" t="n">
        <v>982</v>
      </c>
      <c r="H3253" s="87" t="n">
        <v>2</v>
      </c>
      <c r="I3253" s="214">
        <f>C3253*H3253</f>
        <v/>
      </c>
      <c r="K3253" s="96" t="n"/>
      <c r="L3253" s="97" t="n"/>
      <c r="M3253" s="97" t="n"/>
      <c r="N3253" s="98" t="inlineStr">
        <is>
          <t>27×105</t>
        </is>
      </c>
      <c r="O3253" s="99">
        <f>F3253</f>
        <v/>
      </c>
      <c r="P3253" s="99">
        <f>SUM(I3253)</f>
        <v/>
      </c>
      <c r="Q3253" s="117" t="n"/>
      <c r="R3253" s="118" t="n"/>
      <c r="S3253" s="118" t="n"/>
      <c r="T3253" s="119" t="n"/>
      <c r="U3253" s="120" t="n"/>
      <c r="V3253" s="120" t="n"/>
      <c r="W3253" s="121" t="n"/>
      <c r="X3253" s="122" t="n"/>
      <c r="Y3253" s="122" t="n"/>
      <c r="Z3253" s="143" t="n"/>
      <c r="AA3253" s="140" t="n"/>
      <c r="AB3253" s="140" t="n"/>
      <c r="AC3253" s="144" t="n"/>
      <c r="AD3253" s="142" t="n"/>
      <c r="AE3253" s="142" t="n"/>
    </row>
    <row r="3254" ht="15" customHeight="1" thickBot="1">
      <c r="B3254" s="88" t="inlineStr">
        <is>
          <t>90MSQ05L-L</t>
        </is>
      </c>
      <c r="C3254" s="89">
        <f>SUMIF(数量表!D:H,B3254,数量表!H:H)</f>
        <v/>
      </c>
      <c r="D3254" s="89" t="n">
        <v>27</v>
      </c>
      <c r="E3254" s="89" t="n">
        <v>105</v>
      </c>
      <c r="F3254" s="90" t="n">
        <v>2048</v>
      </c>
      <c r="G3254" s="89" t="n"/>
      <c r="H3254" s="91" t="n">
        <v>1</v>
      </c>
      <c r="I3254" s="213">
        <f>C3254*H3254</f>
        <v/>
      </c>
      <c r="K3254" s="96" t="n"/>
      <c r="L3254" s="97" t="n"/>
      <c r="M3254" s="97" t="n"/>
      <c r="N3254" s="98" t="inlineStr">
        <is>
          <t>27×105</t>
        </is>
      </c>
      <c r="O3254" s="99">
        <f>F3254</f>
        <v/>
      </c>
      <c r="P3254" s="99">
        <f>SUM(I3254)</f>
        <v/>
      </c>
      <c r="Q3254" s="117" t="n"/>
      <c r="R3254" s="118" t="n"/>
      <c r="S3254" s="118" t="n"/>
      <c r="T3254" s="119" t="n"/>
      <c r="U3254" s="120" t="n"/>
      <c r="V3254" s="120" t="n"/>
      <c r="W3254" s="121" t="n"/>
      <c r="X3254" s="122" t="n"/>
      <c r="Y3254" s="122" t="n"/>
      <c r="Z3254" s="143" t="n"/>
      <c r="AA3254" s="140" t="n"/>
      <c r="AB3254" s="140" t="n"/>
      <c r="AC3254" s="144" t="n"/>
      <c r="AD3254" s="142" t="n"/>
      <c r="AE3254" s="142" t="n"/>
    </row>
    <row r="3255">
      <c r="B3255" s="79" t="inlineStr">
        <is>
          <t>90MSQ05-R</t>
        </is>
      </c>
      <c r="C3255" s="80">
        <f>SUMIF(数量表!D:H,B3255,数量表!H:H)</f>
        <v/>
      </c>
      <c r="D3255" s="80" t="n">
        <v>27</v>
      </c>
      <c r="E3255" s="80" t="n">
        <v>105</v>
      </c>
      <c r="F3255" s="81" t="n">
        <v>686</v>
      </c>
      <c r="G3255" s="80" t="n"/>
      <c r="H3255" s="82" t="n">
        <v>1</v>
      </c>
      <c r="I3255" s="212">
        <f>C3255*H3255</f>
        <v/>
      </c>
      <c r="K3255" s="96" t="n"/>
      <c r="L3255" s="97" t="n"/>
      <c r="M3255" s="97" t="n"/>
      <c r="N3255" s="98" t="inlineStr">
        <is>
          <t>27×106</t>
        </is>
      </c>
      <c r="O3255" s="99">
        <f>F3255</f>
        <v/>
      </c>
      <c r="P3255" s="99">
        <f>SUM(I3255)</f>
        <v/>
      </c>
      <c r="Q3255" s="117" t="n"/>
      <c r="R3255" s="118" t="n"/>
      <c r="S3255" s="118" t="n"/>
      <c r="T3255" s="119" t="n"/>
      <c r="U3255" s="120" t="n"/>
      <c r="V3255" s="120" t="n"/>
      <c r="W3255" s="121" t="n"/>
      <c r="X3255" s="122" t="n"/>
      <c r="Y3255" s="122" t="n"/>
      <c r="Z3255" s="143" t="n"/>
      <c r="AA3255" s="140" t="n"/>
      <c r="AB3255" s="140" t="n"/>
      <c r="AC3255" s="144" t="n"/>
      <c r="AD3255" s="142" t="n"/>
      <c r="AE3255" s="142" t="n"/>
    </row>
    <row r="3256">
      <c r="B3256" s="85" t="inlineStr">
        <is>
          <t>90MSQ05-R</t>
        </is>
      </c>
      <c r="C3256">
        <f>SUMIF(数量表!D:H,B3256,数量表!H:H)</f>
        <v/>
      </c>
      <c r="D3256" t="n">
        <v>27</v>
      </c>
      <c r="E3256" t="n">
        <v>105</v>
      </c>
      <c r="F3256" s="86" t="n">
        <v>572.5</v>
      </c>
      <c r="H3256" s="87" t="n">
        <v>2</v>
      </c>
      <c r="I3256" s="214">
        <f>C3256*H3256</f>
        <v/>
      </c>
      <c r="K3256" s="96" t="n"/>
      <c r="L3256" s="97" t="n"/>
      <c r="M3256" s="97" t="n"/>
      <c r="N3256" s="98" t="inlineStr">
        <is>
          <t>27×105</t>
        </is>
      </c>
      <c r="O3256" s="99">
        <f>F3256</f>
        <v/>
      </c>
      <c r="P3256" s="99">
        <f>SUM(I3256)</f>
        <v/>
      </c>
      <c r="Q3256" s="117" t="n"/>
      <c r="R3256" s="118" t="n"/>
      <c r="S3256" s="118" t="n"/>
      <c r="T3256" s="119" t="n"/>
      <c r="U3256" s="120" t="n"/>
      <c r="V3256" s="120" t="n"/>
      <c r="W3256" s="121" t="n"/>
      <c r="X3256" s="122" t="n"/>
      <c r="Y3256" s="122" t="n"/>
      <c r="Z3256" s="143" t="n"/>
      <c r="AA3256" s="140" t="n"/>
      <c r="AB3256" s="140" t="n"/>
      <c r="AC3256" s="144" t="n"/>
      <c r="AD3256" s="142" t="n"/>
      <c r="AE3256" s="142" t="n"/>
    </row>
    <row r="3257">
      <c r="B3257" s="85" t="inlineStr">
        <is>
          <t>90MSQ05-R</t>
        </is>
      </c>
      <c r="C3257">
        <f>SUMIF(数量表!D:H,B3257,数量表!H:H)</f>
        <v/>
      </c>
      <c r="D3257" t="n">
        <v>27</v>
      </c>
      <c r="E3257" t="n">
        <v>105</v>
      </c>
      <c r="F3257" s="86" t="n">
        <v>576</v>
      </c>
      <c r="H3257" s="87" t="n">
        <v>2</v>
      </c>
      <c r="I3257" s="214">
        <f>C3257*H3257</f>
        <v/>
      </c>
      <c r="K3257" s="96" t="n"/>
      <c r="L3257" s="97" t="n"/>
      <c r="M3257" s="97" t="n"/>
      <c r="N3257" s="98" t="inlineStr">
        <is>
          <t>27×105</t>
        </is>
      </c>
      <c r="O3257" s="99">
        <f>F3257</f>
        <v/>
      </c>
      <c r="P3257" s="99">
        <f>SUM(I3257)</f>
        <v/>
      </c>
      <c r="Q3257" s="117" t="n"/>
      <c r="R3257" s="118" t="n"/>
      <c r="S3257" s="118" t="n"/>
      <c r="T3257" s="119" t="n"/>
      <c r="U3257" s="120" t="n"/>
      <c r="V3257" s="120" t="n"/>
      <c r="W3257" s="121" t="n"/>
      <c r="X3257" s="122" t="n"/>
      <c r="Y3257" s="122" t="n"/>
      <c r="Z3257" s="143" t="n"/>
      <c r="AA3257" s="140" t="n"/>
      <c r="AB3257" s="140" t="n"/>
      <c r="AC3257" s="144" t="n"/>
      <c r="AD3257" s="142" t="n"/>
      <c r="AE3257" s="142" t="n"/>
    </row>
    <row r="3258" ht="15" customHeight="1" thickBot="1">
      <c r="B3258" s="88" t="inlineStr">
        <is>
          <t>90MSQ05-R</t>
        </is>
      </c>
      <c r="C3258" s="89">
        <f>SUMIF(数量表!D:H,B3258,数量表!H:H)</f>
        <v/>
      </c>
      <c r="D3258" s="89" t="n">
        <v>27</v>
      </c>
      <c r="E3258" s="89" t="n">
        <v>105</v>
      </c>
      <c r="F3258" s="90" t="n">
        <v>982</v>
      </c>
      <c r="G3258" s="89" t="n"/>
      <c r="H3258" s="91" t="n">
        <v>1</v>
      </c>
      <c r="I3258" s="213">
        <f>C3258*H3258</f>
        <v/>
      </c>
      <c r="K3258" s="96" t="n"/>
      <c r="L3258" s="97" t="n"/>
      <c r="M3258" s="97" t="n"/>
      <c r="N3258" s="98" t="inlineStr">
        <is>
          <t>27×105</t>
        </is>
      </c>
      <c r="O3258" s="99">
        <f>F3258</f>
        <v/>
      </c>
      <c r="P3258" s="99">
        <f>SUM(I3258)</f>
        <v/>
      </c>
      <c r="Q3258" s="117" t="n"/>
      <c r="R3258" s="118" t="n"/>
      <c r="S3258" s="118" t="n"/>
      <c r="T3258" s="119" t="n"/>
      <c r="U3258" s="120" t="n"/>
      <c r="V3258" s="120" t="n"/>
      <c r="W3258" s="121" t="n"/>
      <c r="X3258" s="122" t="n"/>
      <c r="Y3258" s="122" t="n"/>
      <c r="Z3258" s="143" t="n"/>
      <c r="AA3258" s="140" t="n"/>
      <c r="AB3258" s="140" t="n"/>
      <c r="AC3258" s="144" t="n"/>
      <c r="AD3258" s="142" t="n"/>
      <c r="AE3258" s="142" t="n"/>
    </row>
    <row r="3259">
      <c r="B3259" s="79" t="inlineStr">
        <is>
          <t>90MSQ05R-R</t>
        </is>
      </c>
      <c r="C3259" s="80">
        <f>SUMIF(数量表!D:H,B3259,数量表!H:H)</f>
        <v/>
      </c>
      <c r="D3259" s="80" t="n">
        <v>27</v>
      </c>
      <c r="E3259" s="80" t="n">
        <v>105</v>
      </c>
      <c r="F3259" s="81" t="n">
        <v>686</v>
      </c>
      <c r="G3259" s="80" t="n"/>
      <c r="H3259" s="82" t="n">
        <v>1</v>
      </c>
      <c r="I3259" s="212">
        <f>C3259*H3259</f>
        <v/>
      </c>
      <c r="K3259" s="96" t="n"/>
      <c r="L3259" s="97" t="n"/>
      <c r="M3259" s="97" t="n"/>
      <c r="N3259" s="98" t="inlineStr">
        <is>
          <t>27×105</t>
        </is>
      </c>
      <c r="O3259" s="99">
        <f>F3259</f>
        <v/>
      </c>
      <c r="P3259" s="99">
        <f>SUM(I3259)</f>
        <v/>
      </c>
      <c r="Q3259" s="117" t="n"/>
      <c r="R3259" s="118" t="n"/>
      <c r="S3259" s="118" t="n"/>
      <c r="T3259" s="119" t="n"/>
      <c r="U3259" s="120" t="n"/>
      <c r="V3259" s="120" t="n"/>
      <c r="W3259" s="121" t="n"/>
      <c r="X3259" s="122" t="n"/>
      <c r="Y3259" s="122" t="n"/>
      <c r="Z3259" s="143" t="n"/>
      <c r="AA3259" s="140" t="n"/>
      <c r="AB3259" s="140" t="n"/>
      <c r="AC3259" s="144" t="n"/>
      <c r="AD3259" s="142" t="n"/>
      <c r="AE3259" s="142" t="n"/>
    </row>
    <row r="3260">
      <c r="B3260" s="85" t="inlineStr">
        <is>
          <t>90MSQ05R-R</t>
        </is>
      </c>
      <c r="C3260">
        <f>SUMIF(数量表!D:H,B3260,数量表!H:H)</f>
        <v/>
      </c>
      <c r="D3260" t="n">
        <v>27</v>
      </c>
      <c r="E3260" t="n">
        <v>105</v>
      </c>
      <c r="F3260" s="86" t="n">
        <v>532.5</v>
      </c>
      <c r="H3260" s="87" t="n">
        <v>2</v>
      </c>
      <c r="I3260" s="214">
        <f>C3260*H3260</f>
        <v/>
      </c>
      <c r="K3260" s="96" t="n"/>
      <c r="L3260" s="97" t="n"/>
      <c r="M3260" s="97" t="n"/>
      <c r="N3260" s="98" t="inlineStr">
        <is>
          <t>27×105</t>
        </is>
      </c>
      <c r="O3260" s="99">
        <f>F3260</f>
        <v/>
      </c>
      <c r="P3260" s="99">
        <f>SUM(I3260)</f>
        <v/>
      </c>
      <c r="Q3260" s="117" t="n"/>
      <c r="R3260" s="118" t="n"/>
      <c r="S3260" s="118" t="n"/>
      <c r="T3260" s="119" t="n"/>
      <c r="U3260" s="120" t="n"/>
      <c r="V3260" s="120" t="n"/>
      <c r="W3260" s="121" t="n"/>
      <c r="X3260" s="122" t="n"/>
      <c r="Y3260" s="122" t="n"/>
      <c r="Z3260" s="143" t="n"/>
      <c r="AA3260" s="140" t="n"/>
      <c r="AB3260" s="140" t="n"/>
      <c r="AC3260" s="144" t="n"/>
      <c r="AD3260" s="142" t="n"/>
      <c r="AE3260" s="142" t="n"/>
    </row>
    <row r="3261">
      <c r="B3261" s="85" t="inlineStr">
        <is>
          <t>90MSQ05R-R</t>
        </is>
      </c>
      <c r="C3261">
        <f>SUMIF(数量表!D:H,B3261,数量表!H:H)</f>
        <v/>
      </c>
      <c r="D3261" t="n">
        <v>27</v>
      </c>
      <c r="E3261" t="n">
        <v>105</v>
      </c>
      <c r="F3261" s="86" t="n">
        <v>576</v>
      </c>
      <c r="H3261" s="87" t="n">
        <v>2</v>
      </c>
      <c r="I3261" s="214">
        <f>C3261*H3261</f>
        <v/>
      </c>
      <c r="K3261" s="96" t="n"/>
      <c r="L3261" s="97" t="n"/>
      <c r="M3261" s="97" t="n"/>
      <c r="N3261" s="98" t="inlineStr">
        <is>
          <t>27×105</t>
        </is>
      </c>
      <c r="O3261" s="99">
        <f>F3261</f>
        <v/>
      </c>
      <c r="P3261" s="99">
        <f>SUM(I3261)</f>
        <v/>
      </c>
      <c r="Q3261" s="117" t="n"/>
      <c r="R3261" s="118" t="n"/>
      <c r="S3261" s="118" t="n"/>
      <c r="T3261" s="119" t="n"/>
      <c r="U3261" s="120" t="n"/>
      <c r="V3261" s="120" t="n"/>
      <c r="W3261" s="121" t="n"/>
      <c r="X3261" s="122" t="n"/>
      <c r="Y3261" s="122" t="n"/>
      <c r="Z3261" s="143" t="n"/>
      <c r="AA3261" s="140" t="n"/>
      <c r="AB3261" s="140" t="n"/>
      <c r="AC3261" s="144" t="n"/>
      <c r="AD3261" s="142" t="n"/>
      <c r="AE3261" s="142" t="n"/>
    </row>
    <row r="3262">
      <c r="B3262" s="85" t="inlineStr">
        <is>
          <t>90MSQ05R-R</t>
        </is>
      </c>
      <c r="C3262">
        <f>SUMIF(数量表!D:H,B3262,数量表!H:H)</f>
        <v/>
      </c>
      <c r="D3262" t="n">
        <v>27</v>
      </c>
      <c r="E3262" t="n">
        <v>105</v>
      </c>
      <c r="F3262" s="86" t="n">
        <v>982</v>
      </c>
      <c r="H3262" s="87" t="n">
        <v>2</v>
      </c>
      <c r="I3262" s="214">
        <f>C3262*H3262</f>
        <v/>
      </c>
      <c r="K3262" s="96" t="n"/>
      <c r="L3262" s="97" t="n"/>
      <c r="M3262" s="97" t="n"/>
      <c r="N3262" s="98" t="inlineStr">
        <is>
          <t>27×105</t>
        </is>
      </c>
      <c r="O3262" s="99">
        <f>F3262</f>
        <v/>
      </c>
      <c r="P3262" s="99">
        <f>SUM(I3262)</f>
        <v/>
      </c>
      <c r="Q3262" s="117" t="n"/>
      <c r="R3262" s="118" t="n"/>
      <c r="S3262" s="118" t="n"/>
      <c r="T3262" s="119" t="n"/>
      <c r="U3262" s="120" t="n"/>
      <c r="V3262" s="120" t="n"/>
      <c r="W3262" s="121" t="n"/>
      <c r="X3262" s="122" t="n"/>
      <c r="Y3262" s="122" t="n"/>
      <c r="Z3262" s="143" t="n"/>
      <c r="AA3262" s="140" t="n"/>
      <c r="AB3262" s="140" t="n"/>
      <c r="AC3262" s="144" t="n"/>
      <c r="AD3262" s="142" t="n"/>
      <c r="AE3262" s="142" t="n"/>
    </row>
    <row r="3263" ht="15" customHeight="1" thickBot="1">
      <c r="B3263" s="88" t="inlineStr">
        <is>
          <t>90MSQ05R-R</t>
        </is>
      </c>
      <c r="C3263" s="89">
        <f>SUMIF(数量表!D:H,B3263,数量表!H:H)</f>
        <v/>
      </c>
      <c r="D3263" s="89" t="n">
        <v>27</v>
      </c>
      <c r="E3263" s="89" t="n">
        <v>105</v>
      </c>
      <c r="F3263" s="90" t="n">
        <v>2048</v>
      </c>
      <c r="G3263" s="89" t="n"/>
      <c r="H3263" s="91" t="n">
        <v>1</v>
      </c>
      <c r="I3263" s="213">
        <f>C3263*H3263</f>
        <v/>
      </c>
      <c r="K3263" s="96" t="n"/>
      <c r="L3263" s="97" t="n"/>
      <c r="M3263" s="97" t="n"/>
      <c r="N3263" s="98" t="inlineStr">
        <is>
          <t>27×105</t>
        </is>
      </c>
      <c r="O3263" s="99">
        <f>F3263</f>
        <v/>
      </c>
      <c r="P3263" s="99">
        <f>SUM(I3263)</f>
        <v/>
      </c>
      <c r="Q3263" s="117" t="n"/>
      <c r="R3263" s="118" t="n"/>
      <c r="S3263" s="118" t="n"/>
      <c r="T3263" s="119" t="n"/>
      <c r="U3263" s="120" t="n"/>
      <c r="V3263" s="120" t="n"/>
      <c r="W3263" s="121" t="n"/>
      <c r="X3263" s="122" t="n"/>
      <c r="Y3263" s="122" t="n"/>
      <c r="Z3263" s="143" t="n"/>
      <c r="AA3263" s="140" t="n"/>
      <c r="AB3263" s="140" t="n"/>
      <c r="AC3263" s="144" t="n"/>
      <c r="AD3263" s="142" t="n"/>
      <c r="AE3263" s="142" t="n"/>
    </row>
    <row r="3264">
      <c r="B3264" s="79" t="inlineStr">
        <is>
          <t>90MS03</t>
        </is>
      </c>
      <c r="C3264" s="80">
        <f>SUMIF(数量表!D:H,B3264,数量表!H:H)</f>
        <v/>
      </c>
      <c r="D3264" s="80" t="n">
        <v>27</v>
      </c>
      <c r="E3264" s="80" t="n">
        <v>105</v>
      </c>
      <c r="F3264" s="81" t="n">
        <v>636</v>
      </c>
      <c r="G3264" s="80" t="n"/>
      <c r="H3264" s="82" t="n">
        <v>1</v>
      </c>
      <c r="I3264" s="212">
        <f>C3264*H3264</f>
        <v/>
      </c>
      <c r="K3264" s="96" t="n"/>
      <c r="L3264" s="97" t="n"/>
      <c r="M3264" s="97" t="n"/>
      <c r="N3264" s="98" t="inlineStr">
        <is>
          <t>27×105</t>
        </is>
      </c>
      <c r="O3264" s="99">
        <f>F3264</f>
        <v/>
      </c>
      <c r="P3264" s="99">
        <f>SUM(I3264)</f>
        <v/>
      </c>
      <c r="Q3264" s="117" t="n"/>
      <c r="R3264" s="118" t="n"/>
      <c r="S3264" s="118" t="n"/>
      <c r="T3264" s="119" t="n"/>
      <c r="U3264" s="120" t="n"/>
      <c r="V3264" s="120" t="n"/>
      <c r="W3264" s="121" t="n"/>
      <c r="X3264" s="122" t="n"/>
      <c r="Y3264" s="122" t="n"/>
      <c r="Z3264" s="143" t="n"/>
      <c r="AA3264" s="140" t="n"/>
      <c r="AB3264" s="140" t="n"/>
      <c r="AC3264" s="144" t="n"/>
      <c r="AD3264" s="142" t="n"/>
      <c r="AE3264" s="142" t="n"/>
    </row>
    <row r="3265">
      <c r="B3265" s="85" t="inlineStr">
        <is>
          <t>90MS03</t>
        </is>
      </c>
      <c r="C3265">
        <f>SUMIF(数量表!D:H,B3265,数量表!H:H)</f>
        <v/>
      </c>
      <c r="D3265" t="n">
        <v>27</v>
      </c>
      <c r="E3265" t="n">
        <v>105</v>
      </c>
      <c r="F3265" s="86" t="n">
        <v>800</v>
      </c>
      <c r="H3265" s="87" t="n">
        <v>2</v>
      </c>
      <c r="I3265" s="214">
        <f>C3265*H3265</f>
        <v/>
      </c>
      <c r="K3265" s="96" t="n"/>
      <c r="L3265" s="97" t="n"/>
      <c r="M3265" s="97" t="n"/>
      <c r="N3265" s="98" t="inlineStr">
        <is>
          <t>27×105</t>
        </is>
      </c>
      <c r="O3265" s="99">
        <f>F3265</f>
        <v/>
      </c>
      <c r="P3265" s="99">
        <f>SUM(I3265)</f>
        <v/>
      </c>
      <c r="Q3265" s="117" t="n"/>
      <c r="R3265" s="118" t="n"/>
      <c r="S3265" s="118" t="n"/>
      <c r="T3265" s="119" t="n"/>
      <c r="U3265" s="120" t="n"/>
      <c r="V3265" s="120" t="n"/>
      <c r="W3265" s="121" t="n"/>
      <c r="X3265" s="122" t="n"/>
      <c r="Y3265" s="122" t="n"/>
      <c r="Z3265" s="143" t="n"/>
      <c r="AA3265" s="140" t="n"/>
      <c r="AB3265" s="140" t="n"/>
      <c r="AC3265" s="144" t="n"/>
      <c r="AD3265" s="142" t="n"/>
      <c r="AE3265" s="142" t="n"/>
    </row>
    <row r="3266">
      <c r="B3266" s="85" t="inlineStr">
        <is>
          <t>90MS03</t>
        </is>
      </c>
      <c r="C3266">
        <f>SUMIF(数量表!D:H,B3266,数量表!H:H)</f>
        <v/>
      </c>
      <c r="D3266" t="n">
        <v>27</v>
      </c>
      <c r="E3266" t="n">
        <v>105</v>
      </c>
      <c r="F3266" s="86" t="n">
        <v>376</v>
      </c>
      <c r="H3266" s="87" t="n">
        <v>2</v>
      </c>
      <c r="I3266" s="214">
        <f>C3266*H3266</f>
        <v/>
      </c>
      <c r="K3266" s="96" t="n"/>
      <c r="L3266" s="97" t="n"/>
      <c r="M3266" s="97" t="n"/>
      <c r="N3266" s="98" t="inlineStr">
        <is>
          <t>27×105</t>
        </is>
      </c>
      <c r="O3266" s="99">
        <f>F3266</f>
        <v/>
      </c>
      <c r="P3266" s="99">
        <f>SUM(I3266)</f>
        <v/>
      </c>
      <c r="Q3266" s="117" t="n"/>
      <c r="R3266" s="118" t="n"/>
      <c r="S3266" s="118" t="n"/>
      <c r="T3266" s="119" t="n"/>
      <c r="U3266" s="120" t="n"/>
      <c r="V3266" s="120" t="n"/>
      <c r="W3266" s="121" t="n"/>
      <c r="X3266" s="122" t="n"/>
      <c r="Y3266" s="122" t="n"/>
      <c r="Z3266" s="143" t="n"/>
      <c r="AA3266" s="140" t="n"/>
      <c r="AB3266" s="140" t="n"/>
      <c r="AC3266" s="144" t="n"/>
      <c r="AD3266" s="142" t="n"/>
      <c r="AE3266" s="142" t="n"/>
    </row>
    <row r="3267" ht="15" customHeight="1" thickBot="1">
      <c r="B3267" s="88" t="inlineStr">
        <is>
          <t>90MS03</t>
        </is>
      </c>
      <c r="C3267" s="89">
        <f>SUMIF(数量表!D:H,B3267,数量表!H:H)</f>
        <v/>
      </c>
      <c r="D3267" s="89" t="n">
        <v>27</v>
      </c>
      <c r="E3267" s="89" t="n">
        <v>105</v>
      </c>
      <c r="F3267" s="90" t="n">
        <v>982</v>
      </c>
      <c r="G3267" s="89" t="n"/>
      <c r="H3267" s="91" t="n">
        <v>1</v>
      </c>
      <c r="I3267" s="213">
        <f>C3267*H3267</f>
        <v/>
      </c>
      <c r="K3267" s="96" t="n"/>
      <c r="L3267" s="97" t="n"/>
      <c r="M3267" s="97" t="n"/>
      <c r="N3267" s="98" t="inlineStr">
        <is>
          <t>27×105</t>
        </is>
      </c>
      <c r="O3267" s="99">
        <f>F3267</f>
        <v/>
      </c>
      <c r="P3267" s="99">
        <f>SUM(I3267)</f>
        <v/>
      </c>
      <c r="Q3267" s="117" t="n"/>
      <c r="R3267" s="118" t="n"/>
      <c r="S3267" s="118" t="n"/>
      <c r="T3267" s="119" t="n"/>
      <c r="U3267" s="120" t="n"/>
      <c r="V3267" s="120" t="n"/>
      <c r="W3267" s="121" t="n"/>
      <c r="X3267" s="122" t="n"/>
      <c r="Y3267" s="122" t="n"/>
      <c r="Z3267" s="143" t="n"/>
      <c r="AA3267" s="140" t="n"/>
      <c r="AB3267" s="140" t="n"/>
      <c r="AC3267" s="144" t="n"/>
      <c r="AD3267" s="142" t="n"/>
      <c r="AE3267" s="142" t="n"/>
    </row>
    <row r="3268">
      <c r="B3268" s="79" t="inlineStr">
        <is>
          <t>90MS03L</t>
        </is>
      </c>
      <c r="C3268" s="80">
        <f>SUMIF(数量表!D:H,B3268,数量表!H:H)</f>
        <v/>
      </c>
      <c r="D3268" s="80" t="n">
        <v>27</v>
      </c>
      <c r="E3268" s="80" t="n">
        <v>105</v>
      </c>
      <c r="F3268" s="81" t="n">
        <v>636</v>
      </c>
      <c r="G3268" s="80" t="n"/>
      <c r="H3268" s="82" t="n">
        <v>1</v>
      </c>
      <c r="I3268" s="212">
        <f>C3268*H3268</f>
        <v/>
      </c>
      <c r="K3268" s="96" t="n"/>
      <c r="L3268" s="97" t="n"/>
      <c r="M3268" s="97" t="n"/>
      <c r="N3268" s="98" t="inlineStr">
        <is>
          <t>27×105</t>
        </is>
      </c>
      <c r="O3268" s="99">
        <f>F3268</f>
        <v/>
      </c>
      <c r="P3268" s="99">
        <f>SUM(I3268)</f>
        <v/>
      </c>
      <c r="Q3268" s="117" t="n"/>
      <c r="R3268" s="118" t="n"/>
      <c r="S3268" s="118" t="n"/>
      <c r="T3268" s="119" t="n"/>
      <c r="U3268" s="120" t="n"/>
      <c r="V3268" s="120" t="n"/>
      <c r="W3268" s="121" t="n"/>
      <c r="X3268" s="122" t="n"/>
      <c r="Y3268" s="122" t="n"/>
      <c r="Z3268" s="143" t="n"/>
      <c r="AA3268" s="140" t="n"/>
      <c r="AB3268" s="140" t="n"/>
      <c r="AC3268" s="144" t="n"/>
      <c r="AD3268" s="142" t="n"/>
      <c r="AE3268" s="142" t="n"/>
    </row>
    <row r="3269">
      <c r="B3269" s="85" t="inlineStr">
        <is>
          <t>90MS03L</t>
        </is>
      </c>
      <c r="C3269">
        <f>SUMIF(数量表!D:H,B3269,数量表!H:H)</f>
        <v/>
      </c>
      <c r="D3269" t="n">
        <v>27</v>
      </c>
      <c r="E3269" t="n">
        <v>105</v>
      </c>
      <c r="F3269" s="86" t="n">
        <v>760</v>
      </c>
      <c r="H3269" s="87" t="n">
        <v>2</v>
      </c>
      <c r="I3269" s="214">
        <f>C3269*H3269</f>
        <v/>
      </c>
      <c r="K3269" s="96" t="n"/>
      <c r="L3269" s="97" t="n"/>
      <c r="M3269" s="97" t="n"/>
      <c r="N3269" s="98" t="inlineStr">
        <is>
          <t>27×105</t>
        </is>
      </c>
      <c r="O3269" s="99">
        <f>F3269</f>
        <v/>
      </c>
      <c r="P3269" s="99">
        <f>SUM(I3269)</f>
        <v/>
      </c>
      <c r="Q3269" s="117" t="n"/>
      <c r="R3269" s="118" t="n"/>
      <c r="S3269" s="118" t="n"/>
      <c r="T3269" s="119" t="n"/>
      <c r="U3269" s="120" t="n"/>
      <c r="V3269" s="120" t="n"/>
      <c r="W3269" s="121" t="n"/>
      <c r="X3269" s="122" t="n"/>
      <c r="Y3269" s="122" t="n"/>
      <c r="Z3269" s="143" t="n"/>
      <c r="AA3269" s="140" t="n"/>
      <c r="AB3269" s="140" t="n"/>
      <c r="AC3269" s="144" t="n"/>
      <c r="AD3269" s="142" t="n"/>
      <c r="AE3269" s="142" t="n"/>
    </row>
    <row r="3270">
      <c r="B3270" s="85" t="inlineStr">
        <is>
          <t>90MS03L</t>
        </is>
      </c>
      <c r="C3270">
        <f>SUMIF(数量表!D:H,B3270,数量表!H:H)</f>
        <v/>
      </c>
      <c r="D3270" t="n">
        <v>27</v>
      </c>
      <c r="E3270" t="n">
        <v>105</v>
      </c>
      <c r="F3270" s="86" t="n">
        <v>376</v>
      </c>
      <c r="H3270" s="87" t="n">
        <v>2</v>
      </c>
      <c r="I3270" s="214">
        <f>C3270*H3270</f>
        <v/>
      </c>
      <c r="K3270" s="96" t="n"/>
      <c r="L3270" s="97" t="n"/>
      <c r="M3270" s="97" t="n"/>
      <c r="N3270" s="98" t="inlineStr">
        <is>
          <t>27×105</t>
        </is>
      </c>
      <c r="O3270" s="99">
        <f>F3270</f>
        <v/>
      </c>
      <c r="P3270" s="99">
        <f>SUM(I3270)</f>
        <v/>
      </c>
      <c r="Q3270" s="117" t="n"/>
      <c r="R3270" s="118" t="n"/>
      <c r="S3270" s="118" t="n"/>
      <c r="T3270" s="119" t="n"/>
      <c r="U3270" s="120" t="n"/>
      <c r="V3270" s="120" t="n"/>
      <c r="W3270" s="121" t="n"/>
      <c r="X3270" s="122" t="n"/>
      <c r="Y3270" s="122" t="n"/>
      <c r="Z3270" s="143" t="n"/>
      <c r="AA3270" s="140" t="n"/>
      <c r="AB3270" s="140" t="n"/>
      <c r="AC3270" s="144" t="n"/>
      <c r="AD3270" s="142" t="n"/>
      <c r="AE3270" s="142" t="n"/>
    </row>
    <row r="3271">
      <c r="B3271" s="85" t="inlineStr">
        <is>
          <t>90MS03L</t>
        </is>
      </c>
      <c r="C3271">
        <f>SUMIF(数量表!D:H,B3271,数量表!H:H)</f>
        <v/>
      </c>
      <c r="D3271" t="n">
        <v>27</v>
      </c>
      <c r="E3271" t="n">
        <v>105</v>
      </c>
      <c r="F3271" s="86" t="n">
        <v>982</v>
      </c>
      <c r="H3271" s="87" t="n">
        <v>1</v>
      </c>
      <c r="I3271" s="214">
        <f>C3271*H3271</f>
        <v/>
      </c>
      <c r="K3271" s="96" t="n"/>
      <c r="L3271" s="97" t="n"/>
      <c r="M3271" s="97" t="n"/>
      <c r="N3271" s="98" t="inlineStr">
        <is>
          <t>27×105</t>
        </is>
      </c>
      <c r="O3271" s="99">
        <f>F3271</f>
        <v/>
      </c>
      <c r="P3271" s="99">
        <f>SUM(I3271)</f>
        <v/>
      </c>
      <c r="Q3271" s="117" t="n"/>
      <c r="R3271" s="118" t="n"/>
      <c r="S3271" s="118" t="n"/>
      <c r="T3271" s="119" t="n"/>
      <c r="U3271" s="120" t="n"/>
      <c r="V3271" s="120" t="n"/>
      <c r="W3271" s="121" t="n"/>
      <c r="X3271" s="122" t="n"/>
      <c r="Y3271" s="122" t="n"/>
      <c r="Z3271" s="143" t="n"/>
      <c r="AA3271" s="140" t="n"/>
      <c r="AB3271" s="140" t="n"/>
      <c r="AC3271" s="144" t="n"/>
      <c r="AD3271" s="142" t="n"/>
      <c r="AE3271" s="142" t="n"/>
    </row>
    <row r="3272" ht="15" customHeight="1" thickBot="1">
      <c r="B3272" s="88" t="inlineStr">
        <is>
          <t>90MS03L</t>
        </is>
      </c>
      <c r="C3272" s="89">
        <f>SUMIF(数量表!D:H,B3272,数量表!H:H)</f>
        <v/>
      </c>
      <c r="D3272" s="89" t="n">
        <v>27</v>
      </c>
      <c r="E3272" s="89" t="n">
        <v>105</v>
      </c>
      <c r="F3272" s="90" t="n">
        <v>2048</v>
      </c>
      <c r="G3272" s="89" t="n"/>
      <c r="H3272" s="91" t="n">
        <v>1</v>
      </c>
      <c r="I3272" s="213">
        <f>C3272*H3272</f>
        <v/>
      </c>
      <c r="K3272" s="96" t="n"/>
      <c r="L3272" s="97" t="n"/>
      <c r="M3272" s="97" t="n"/>
      <c r="N3272" s="98" t="inlineStr">
        <is>
          <t>27×105</t>
        </is>
      </c>
      <c r="O3272" s="99">
        <f>F3272</f>
        <v/>
      </c>
      <c r="P3272" s="99">
        <f>SUM(I3272)</f>
        <v/>
      </c>
      <c r="Q3272" s="117" t="n"/>
      <c r="R3272" s="118" t="n"/>
      <c r="S3272" s="118" t="n"/>
      <c r="T3272" s="119" t="n"/>
      <c r="U3272" s="120" t="n"/>
      <c r="V3272" s="120" t="n"/>
      <c r="W3272" s="121" t="n"/>
      <c r="X3272" s="122" t="n"/>
      <c r="Y3272" s="122" t="n"/>
      <c r="Z3272" s="143" t="n"/>
      <c r="AA3272" s="140" t="n"/>
      <c r="AB3272" s="140" t="n"/>
      <c r="AC3272" s="144" t="n"/>
      <c r="AD3272" s="142" t="n"/>
      <c r="AE3272" s="142" t="n"/>
    </row>
    <row r="3273">
      <c r="B3273" s="79" t="inlineStr">
        <is>
          <t>90MS03-L</t>
        </is>
      </c>
      <c r="C3273" s="80">
        <f>SUMIF(数量表!D:H,B3273,数量表!H:H)</f>
        <v/>
      </c>
      <c r="D3273" s="80" t="n">
        <v>27</v>
      </c>
      <c r="E3273" s="80" t="n">
        <v>105</v>
      </c>
      <c r="F3273" s="81" t="n">
        <v>636</v>
      </c>
      <c r="G3273" s="80" t="n"/>
      <c r="H3273" s="82" t="n">
        <v>1</v>
      </c>
      <c r="I3273" s="212">
        <f>C3273*H3273</f>
        <v/>
      </c>
      <c r="K3273" s="96" t="n"/>
      <c r="L3273" s="97" t="n"/>
      <c r="M3273" s="97" t="n"/>
      <c r="N3273" s="98" t="inlineStr">
        <is>
          <t>27×105</t>
        </is>
      </c>
      <c r="O3273" s="99">
        <f>F3273</f>
        <v/>
      </c>
      <c r="P3273" s="99">
        <f>SUM(I3273)</f>
        <v/>
      </c>
      <c r="Q3273" s="117" t="n"/>
      <c r="R3273" s="118" t="n"/>
      <c r="S3273" s="118" t="n"/>
      <c r="T3273" s="119" t="n"/>
      <c r="U3273" s="120" t="n"/>
      <c r="V3273" s="120" t="n"/>
      <c r="W3273" s="121" t="n"/>
      <c r="X3273" s="122" t="n"/>
      <c r="Y3273" s="122" t="n"/>
      <c r="Z3273" s="143" t="n"/>
      <c r="AA3273" s="140" t="n"/>
      <c r="AB3273" s="140" t="n"/>
      <c r="AC3273" s="144" t="n"/>
      <c r="AD3273" s="142" t="n"/>
      <c r="AE3273" s="142" t="n"/>
    </row>
    <row r="3274">
      <c r="B3274" s="85" t="inlineStr">
        <is>
          <t>90MS03-L</t>
        </is>
      </c>
      <c r="C3274">
        <f>SUMIF(数量表!D:H,B3274,数量表!H:H)</f>
        <v/>
      </c>
      <c r="D3274" t="n">
        <v>27</v>
      </c>
      <c r="E3274" t="n">
        <v>105</v>
      </c>
      <c r="F3274" s="86" t="n">
        <v>800</v>
      </c>
      <c r="H3274" s="87" t="n">
        <v>2</v>
      </c>
      <c r="I3274" s="214">
        <f>C3274*H3274</f>
        <v/>
      </c>
      <c r="K3274" s="96" t="n"/>
      <c r="L3274" s="97" t="n"/>
      <c r="M3274" s="97" t="n"/>
      <c r="N3274" s="98" t="inlineStr">
        <is>
          <t>27×105</t>
        </is>
      </c>
      <c r="O3274" s="99">
        <f>F3274</f>
        <v/>
      </c>
      <c r="P3274" s="99">
        <f>SUM(I3274)</f>
        <v/>
      </c>
      <c r="Q3274" s="117" t="n"/>
      <c r="R3274" s="118" t="n"/>
      <c r="S3274" s="118" t="n"/>
      <c r="T3274" s="119" t="n"/>
      <c r="U3274" s="120" t="n"/>
      <c r="V3274" s="120" t="n"/>
      <c r="W3274" s="121" t="n"/>
      <c r="X3274" s="122" t="n"/>
      <c r="Y3274" s="122" t="n"/>
      <c r="Z3274" s="143" t="n"/>
      <c r="AA3274" s="140" t="n"/>
      <c r="AB3274" s="140" t="n"/>
      <c r="AC3274" s="144" t="n"/>
      <c r="AD3274" s="142" t="n"/>
      <c r="AE3274" s="142" t="n"/>
    </row>
    <row r="3275">
      <c r="B3275" s="85" t="inlineStr">
        <is>
          <t>90MS03-L</t>
        </is>
      </c>
      <c r="C3275">
        <f>SUMIF(数量表!D:H,B3275,数量表!H:H)</f>
        <v/>
      </c>
      <c r="D3275" t="n">
        <v>27</v>
      </c>
      <c r="E3275" t="n">
        <v>105</v>
      </c>
      <c r="F3275" s="86" t="n">
        <v>376</v>
      </c>
      <c r="H3275" s="87" t="n">
        <v>2</v>
      </c>
      <c r="I3275" s="214">
        <f>C3275*H3275</f>
        <v/>
      </c>
      <c r="K3275" s="96" t="n"/>
      <c r="L3275" s="97" t="n"/>
      <c r="M3275" s="97" t="n"/>
      <c r="N3275" s="98" t="inlineStr">
        <is>
          <t>27×105</t>
        </is>
      </c>
      <c r="O3275" s="99">
        <f>F3275</f>
        <v/>
      </c>
      <c r="P3275" s="99">
        <f>SUM(I3275)</f>
        <v/>
      </c>
      <c r="Q3275" s="117" t="n"/>
      <c r="R3275" s="118" t="n"/>
      <c r="S3275" s="118" t="n"/>
      <c r="T3275" s="119" t="n"/>
      <c r="U3275" s="120" t="n"/>
      <c r="V3275" s="120" t="n"/>
      <c r="W3275" s="121" t="n"/>
      <c r="X3275" s="122" t="n"/>
      <c r="Y3275" s="122" t="n"/>
      <c r="Z3275" s="143" t="n"/>
      <c r="AA3275" s="140" t="n"/>
      <c r="AB3275" s="140" t="n"/>
      <c r="AC3275" s="144" t="n"/>
      <c r="AD3275" s="142" t="n"/>
      <c r="AE3275" s="142" t="n"/>
    </row>
    <row r="3276" ht="15" customHeight="1" thickBot="1">
      <c r="B3276" s="88" t="inlineStr">
        <is>
          <t>90MS03-L</t>
        </is>
      </c>
      <c r="C3276" s="89">
        <f>SUMIF(数量表!D:H,B3276,数量表!H:H)</f>
        <v/>
      </c>
      <c r="D3276" s="89" t="n">
        <v>27</v>
      </c>
      <c r="E3276" s="89" t="n">
        <v>105</v>
      </c>
      <c r="F3276" s="90" t="n">
        <v>982</v>
      </c>
      <c r="G3276" s="89" t="n"/>
      <c r="H3276" s="91" t="n">
        <v>1</v>
      </c>
      <c r="I3276" s="213">
        <f>C3276*H3276</f>
        <v/>
      </c>
      <c r="K3276" s="96" t="n"/>
      <c r="L3276" s="97" t="n"/>
      <c r="M3276" s="97" t="n"/>
      <c r="N3276" s="98" t="inlineStr">
        <is>
          <t>27×105</t>
        </is>
      </c>
      <c r="O3276" s="99">
        <f>F3276</f>
        <v/>
      </c>
      <c r="P3276" s="99">
        <f>SUM(I3276)</f>
        <v/>
      </c>
      <c r="Q3276" s="117" t="n"/>
      <c r="R3276" s="118" t="n"/>
      <c r="S3276" s="118" t="n"/>
      <c r="T3276" s="119" t="n"/>
      <c r="U3276" s="120" t="n"/>
      <c r="V3276" s="120" t="n"/>
      <c r="W3276" s="121" t="n"/>
      <c r="X3276" s="122" t="n"/>
      <c r="Y3276" s="122" t="n"/>
      <c r="Z3276" s="143" t="n"/>
      <c r="AA3276" s="140" t="n"/>
      <c r="AB3276" s="140" t="n"/>
      <c r="AC3276" s="144" t="n"/>
      <c r="AD3276" s="142" t="n"/>
      <c r="AE3276" s="142" t="n"/>
    </row>
    <row r="3277">
      <c r="B3277" s="79" t="inlineStr">
        <is>
          <t>90MS03L-L</t>
        </is>
      </c>
      <c r="C3277" s="80">
        <f>SUMIF(数量表!D:H,B3277,数量表!H:H)</f>
        <v/>
      </c>
      <c r="D3277" s="80" t="n">
        <v>27</v>
      </c>
      <c r="E3277" s="80" t="n">
        <v>105</v>
      </c>
      <c r="F3277" s="81" t="n">
        <v>636</v>
      </c>
      <c r="G3277" s="80" t="n"/>
      <c r="H3277" s="82" t="n">
        <v>1</v>
      </c>
      <c r="I3277" s="212">
        <f>C3277*H3277</f>
        <v/>
      </c>
      <c r="K3277" s="96" t="n"/>
      <c r="L3277" s="97" t="n"/>
      <c r="M3277" s="97" t="n"/>
      <c r="N3277" s="98" t="inlineStr">
        <is>
          <t>27×105</t>
        </is>
      </c>
      <c r="O3277" s="99">
        <f>F3277</f>
        <v/>
      </c>
      <c r="P3277" s="99">
        <f>SUM(I3277)</f>
        <v/>
      </c>
      <c r="Q3277" s="117" t="n"/>
      <c r="R3277" s="118" t="n"/>
      <c r="S3277" s="118" t="n"/>
      <c r="T3277" s="119" t="n"/>
      <c r="U3277" s="120" t="n"/>
      <c r="V3277" s="120" t="n"/>
      <c r="W3277" s="121" t="n"/>
      <c r="X3277" s="122" t="n"/>
      <c r="Y3277" s="122" t="n"/>
      <c r="Z3277" s="143" t="n"/>
      <c r="AA3277" s="140" t="n"/>
      <c r="AB3277" s="140" t="n"/>
      <c r="AC3277" s="144" t="n"/>
      <c r="AD3277" s="142" t="n"/>
      <c r="AE3277" s="142" t="n"/>
    </row>
    <row r="3278">
      <c r="B3278" s="85" t="inlineStr">
        <is>
          <t>90MS03L-L</t>
        </is>
      </c>
      <c r="C3278">
        <f>SUMIF(数量表!D:H,B3278,数量表!H:H)</f>
        <v/>
      </c>
      <c r="D3278" t="n">
        <v>27</v>
      </c>
      <c r="E3278" t="n">
        <v>105</v>
      </c>
      <c r="F3278" s="86" t="n">
        <v>760</v>
      </c>
      <c r="H3278" s="87" t="n">
        <v>2</v>
      </c>
      <c r="I3278" s="214">
        <f>C3278*H3278</f>
        <v/>
      </c>
      <c r="K3278" s="96" t="n"/>
      <c r="L3278" s="97" t="n"/>
      <c r="M3278" s="97" t="n"/>
      <c r="N3278" s="98" t="inlineStr">
        <is>
          <t>27×105</t>
        </is>
      </c>
      <c r="O3278" s="99">
        <f>F3278</f>
        <v/>
      </c>
      <c r="P3278" s="99">
        <f>SUM(I3278)</f>
        <v/>
      </c>
      <c r="Q3278" s="117" t="n"/>
      <c r="R3278" s="118" t="n"/>
      <c r="S3278" s="118" t="n"/>
      <c r="T3278" s="119" t="n"/>
      <c r="U3278" s="120" t="n"/>
      <c r="V3278" s="120" t="n"/>
      <c r="W3278" s="121" t="n"/>
      <c r="X3278" s="122" t="n"/>
      <c r="Y3278" s="122" t="n"/>
      <c r="Z3278" s="143" t="n"/>
      <c r="AA3278" s="140" t="n"/>
      <c r="AB3278" s="140" t="n"/>
      <c r="AC3278" s="144" t="n"/>
      <c r="AD3278" s="142" t="n"/>
      <c r="AE3278" s="142" t="n"/>
    </row>
    <row r="3279">
      <c r="B3279" s="85" t="inlineStr">
        <is>
          <t>90MS03L-L</t>
        </is>
      </c>
      <c r="C3279">
        <f>SUMIF(数量表!D:H,B3279,数量表!H:H)</f>
        <v/>
      </c>
      <c r="D3279" t="n">
        <v>27</v>
      </c>
      <c r="E3279" t="n">
        <v>105</v>
      </c>
      <c r="F3279" s="86" t="n">
        <v>376</v>
      </c>
      <c r="H3279" s="87" t="n">
        <v>2</v>
      </c>
      <c r="I3279" s="214">
        <f>C3279*H3279</f>
        <v/>
      </c>
      <c r="K3279" s="96" t="n"/>
      <c r="L3279" s="97" t="n"/>
      <c r="M3279" s="97" t="n"/>
      <c r="N3279" s="98" t="inlineStr">
        <is>
          <t>27×105</t>
        </is>
      </c>
      <c r="O3279" s="99">
        <f>F3279</f>
        <v/>
      </c>
      <c r="P3279" s="99">
        <f>SUM(I3279)</f>
        <v/>
      </c>
      <c r="Q3279" s="117" t="n"/>
      <c r="R3279" s="118" t="n"/>
      <c r="S3279" s="118" t="n"/>
      <c r="T3279" s="119" t="n"/>
      <c r="U3279" s="120" t="n"/>
      <c r="V3279" s="120" t="n"/>
      <c r="W3279" s="121" t="n"/>
      <c r="X3279" s="122" t="n"/>
      <c r="Y3279" s="122" t="n"/>
      <c r="Z3279" s="143" t="n"/>
      <c r="AA3279" s="140" t="n"/>
      <c r="AB3279" s="140" t="n"/>
      <c r="AC3279" s="144" t="n"/>
      <c r="AD3279" s="142" t="n"/>
      <c r="AE3279" s="142" t="n"/>
    </row>
    <row r="3280">
      <c r="B3280" s="85" t="inlineStr">
        <is>
          <t>90MS03L-L</t>
        </is>
      </c>
      <c r="C3280">
        <f>SUMIF(数量表!D:H,B3280,数量表!H:H)</f>
        <v/>
      </c>
      <c r="D3280" t="n">
        <v>27</v>
      </c>
      <c r="E3280" t="n">
        <v>105</v>
      </c>
      <c r="F3280" s="86" t="n">
        <v>982</v>
      </c>
      <c r="H3280" s="87" t="n">
        <v>1</v>
      </c>
      <c r="I3280" s="214">
        <f>C3280*H3280</f>
        <v/>
      </c>
      <c r="K3280" s="96" t="n"/>
      <c r="L3280" s="97" t="n"/>
      <c r="M3280" s="97" t="n"/>
      <c r="N3280" s="98" t="inlineStr">
        <is>
          <t>27×105</t>
        </is>
      </c>
      <c r="O3280" s="99">
        <f>F3280</f>
        <v/>
      </c>
      <c r="P3280" s="99">
        <f>SUM(I3280)</f>
        <v/>
      </c>
      <c r="Q3280" s="117" t="n"/>
      <c r="R3280" s="118" t="n"/>
      <c r="S3280" s="118" t="n"/>
      <c r="T3280" s="119" t="n"/>
      <c r="U3280" s="120" t="n"/>
      <c r="V3280" s="120" t="n"/>
      <c r="W3280" s="121" t="n"/>
      <c r="X3280" s="122" t="n"/>
      <c r="Y3280" s="122" t="n"/>
      <c r="Z3280" s="143" t="n"/>
      <c r="AA3280" s="140" t="n"/>
      <c r="AB3280" s="140" t="n"/>
      <c r="AC3280" s="144" t="n"/>
      <c r="AD3280" s="142" t="n"/>
      <c r="AE3280" s="142" t="n"/>
    </row>
    <row r="3281" ht="15" customHeight="1" thickBot="1">
      <c r="B3281" s="88" t="inlineStr">
        <is>
          <t>90MS03L-L</t>
        </is>
      </c>
      <c r="C3281" s="89">
        <f>SUMIF(数量表!D:H,B3281,数量表!H:H)</f>
        <v/>
      </c>
      <c r="D3281" s="89" t="n">
        <v>27</v>
      </c>
      <c r="E3281" s="89" t="n">
        <v>105</v>
      </c>
      <c r="F3281" s="90" t="n">
        <v>2048</v>
      </c>
      <c r="G3281" s="89" t="n"/>
      <c r="H3281" s="91" t="n">
        <v>1</v>
      </c>
      <c r="I3281" s="213">
        <f>C3281*H3281</f>
        <v/>
      </c>
      <c r="K3281" s="96" t="n"/>
      <c r="L3281" s="97" t="n"/>
      <c r="M3281" s="97" t="n"/>
      <c r="N3281" s="98" t="inlineStr">
        <is>
          <t>27×105</t>
        </is>
      </c>
      <c r="O3281" s="99">
        <f>F3281</f>
        <v/>
      </c>
      <c r="P3281" s="99">
        <f>SUM(I3281)</f>
        <v/>
      </c>
      <c r="Q3281" s="117" t="n"/>
      <c r="R3281" s="118" t="n"/>
      <c r="S3281" s="118" t="n"/>
      <c r="T3281" s="119" t="n"/>
      <c r="U3281" s="120" t="n"/>
      <c r="V3281" s="120" t="n"/>
      <c r="W3281" s="121" t="n"/>
      <c r="X3281" s="122" t="n"/>
      <c r="Y3281" s="122" t="n"/>
      <c r="Z3281" s="143" t="n"/>
      <c r="AA3281" s="140" t="n"/>
      <c r="AB3281" s="140" t="n"/>
      <c r="AC3281" s="144" t="n"/>
      <c r="AD3281" s="142" t="n"/>
      <c r="AE3281" s="142" t="n"/>
    </row>
    <row r="3282">
      <c r="B3282" s="79" t="inlineStr">
        <is>
          <t>90MS03R</t>
        </is>
      </c>
      <c r="C3282" s="80">
        <f>SUMIF(数量表!D:H,B3282,数量表!H:H)</f>
        <v/>
      </c>
      <c r="D3282" s="80" t="n">
        <v>27</v>
      </c>
      <c r="E3282" s="80" t="n">
        <v>105</v>
      </c>
      <c r="F3282" s="81" t="n">
        <v>636</v>
      </c>
      <c r="G3282" s="80" t="n"/>
      <c r="H3282" s="82" t="n">
        <v>1</v>
      </c>
      <c r="I3282" s="212">
        <f>C3282*H3282</f>
        <v/>
      </c>
      <c r="K3282" s="96" t="n"/>
      <c r="L3282" s="97" t="n"/>
      <c r="M3282" s="97" t="n"/>
      <c r="N3282" s="98" t="inlineStr">
        <is>
          <t>27×105</t>
        </is>
      </c>
      <c r="O3282" s="99">
        <f>F3282</f>
        <v/>
      </c>
      <c r="P3282" s="99">
        <f>SUM(I3282)</f>
        <v/>
      </c>
      <c r="Q3282" s="117" t="n"/>
      <c r="R3282" s="118" t="n"/>
      <c r="S3282" s="118" t="n"/>
      <c r="T3282" s="119" t="n"/>
      <c r="U3282" s="120" t="n"/>
      <c r="V3282" s="120" t="n"/>
      <c r="W3282" s="121" t="n"/>
      <c r="X3282" s="122" t="n"/>
      <c r="Y3282" s="122" t="n"/>
      <c r="Z3282" s="143" t="n"/>
      <c r="AA3282" s="140" t="n"/>
      <c r="AB3282" s="140" t="n"/>
      <c r="AC3282" s="144" t="n"/>
      <c r="AD3282" s="142" t="n"/>
      <c r="AE3282" s="142" t="n"/>
    </row>
    <row r="3283">
      <c r="B3283" s="85" t="inlineStr">
        <is>
          <t>90MS03R</t>
        </is>
      </c>
      <c r="C3283">
        <f>SUMIF(数量表!D:H,B3283,数量表!H:H)</f>
        <v/>
      </c>
      <c r="D3283" t="n">
        <v>27</v>
      </c>
      <c r="E3283" t="n">
        <v>105</v>
      </c>
      <c r="F3283" s="86" t="n">
        <v>760</v>
      </c>
      <c r="H3283" s="87" t="n">
        <v>2</v>
      </c>
      <c r="I3283" s="214">
        <f>C3283*H3283</f>
        <v/>
      </c>
      <c r="K3283" s="96" t="n"/>
      <c r="L3283" s="97" t="n"/>
      <c r="M3283" s="97" t="n"/>
      <c r="N3283" s="98" t="inlineStr">
        <is>
          <t>27×105</t>
        </is>
      </c>
      <c r="O3283" s="99">
        <f>F3283</f>
        <v/>
      </c>
      <c r="P3283" s="99">
        <f>SUM(I3283)</f>
        <v/>
      </c>
      <c r="Q3283" s="117" t="n"/>
      <c r="R3283" s="118" t="n"/>
      <c r="S3283" s="118" t="n"/>
      <c r="T3283" s="119" t="n"/>
      <c r="U3283" s="120" t="n"/>
      <c r="V3283" s="120" t="n"/>
      <c r="W3283" s="121" t="n"/>
      <c r="X3283" s="122" t="n"/>
      <c r="Y3283" s="122" t="n"/>
      <c r="Z3283" s="143" t="n"/>
      <c r="AA3283" s="140" t="n"/>
      <c r="AB3283" s="140" t="n"/>
      <c r="AC3283" s="144" t="n"/>
      <c r="AD3283" s="142" t="n"/>
      <c r="AE3283" s="142" t="n"/>
    </row>
    <row r="3284">
      <c r="B3284" s="85" t="inlineStr">
        <is>
          <t>90MS03R</t>
        </is>
      </c>
      <c r="C3284">
        <f>SUMIF(数量表!D:H,B3284,数量表!H:H)</f>
        <v/>
      </c>
      <c r="D3284" t="n">
        <v>27</v>
      </c>
      <c r="E3284" t="n">
        <v>105</v>
      </c>
      <c r="F3284" s="86" t="n">
        <v>376</v>
      </c>
      <c r="H3284" s="87" t="n">
        <v>2</v>
      </c>
      <c r="I3284" s="214">
        <f>C3284*H3284</f>
        <v/>
      </c>
      <c r="K3284" s="96" t="n"/>
      <c r="L3284" s="97" t="n"/>
      <c r="M3284" s="97" t="n"/>
      <c r="N3284" s="98" t="inlineStr">
        <is>
          <t>27×105</t>
        </is>
      </c>
      <c r="O3284" s="99">
        <f>F3284</f>
        <v/>
      </c>
      <c r="P3284" s="99">
        <f>SUM(I3284)</f>
        <v/>
      </c>
      <c r="Q3284" s="117" t="n"/>
      <c r="R3284" s="118" t="n"/>
      <c r="S3284" s="118" t="n"/>
      <c r="T3284" s="119" t="n"/>
      <c r="U3284" s="120" t="n"/>
      <c r="V3284" s="120" t="n"/>
      <c r="W3284" s="121" t="n"/>
      <c r="X3284" s="122" t="n"/>
      <c r="Y3284" s="122" t="n"/>
      <c r="Z3284" s="143" t="n"/>
      <c r="AA3284" s="140" t="n"/>
      <c r="AB3284" s="140" t="n"/>
      <c r="AC3284" s="144" t="n"/>
      <c r="AD3284" s="142" t="n"/>
      <c r="AE3284" s="142" t="n"/>
    </row>
    <row r="3285">
      <c r="B3285" s="85" t="inlineStr">
        <is>
          <t>90MS03R</t>
        </is>
      </c>
      <c r="C3285">
        <f>SUMIF(数量表!D:H,B3285,数量表!H:H)</f>
        <v/>
      </c>
      <c r="D3285" t="n">
        <v>27</v>
      </c>
      <c r="E3285" t="n">
        <v>105</v>
      </c>
      <c r="F3285" s="86" t="n">
        <v>982</v>
      </c>
      <c r="H3285" s="87" t="n">
        <v>1</v>
      </c>
      <c r="I3285" s="214">
        <f>C3285*H3285</f>
        <v/>
      </c>
      <c r="K3285" s="96" t="n"/>
      <c r="L3285" s="97" t="n"/>
      <c r="M3285" s="97" t="n"/>
      <c r="N3285" s="98" t="inlineStr">
        <is>
          <t>27×105</t>
        </is>
      </c>
      <c r="O3285" s="99">
        <f>F3285</f>
        <v/>
      </c>
      <c r="P3285" s="99">
        <f>SUM(I3285)</f>
        <v/>
      </c>
      <c r="Q3285" s="117" t="n"/>
      <c r="R3285" s="118" t="n"/>
      <c r="S3285" s="118" t="n"/>
      <c r="T3285" s="119" t="n"/>
      <c r="U3285" s="120" t="n"/>
      <c r="V3285" s="120" t="n"/>
      <c r="W3285" s="121" t="n"/>
      <c r="X3285" s="122" t="n"/>
      <c r="Y3285" s="122" t="n"/>
      <c r="Z3285" s="143" t="n"/>
      <c r="AA3285" s="140" t="n"/>
      <c r="AB3285" s="140" t="n"/>
      <c r="AC3285" s="144" t="n"/>
      <c r="AD3285" s="142" t="n"/>
      <c r="AE3285" s="142" t="n"/>
    </row>
    <row r="3286" ht="15" customHeight="1" thickBot="1">
      <c r="B3286" s="88" t="inlineStr">
        <is>
          <t>90MS03R</t>
        </is>
      </c>
      <c r="C3286" s="89">
        <f>SUMIF(数量表!D:H,B3286,数量表!H:H)</f>
        <v/>
      </c>
      <c r="D3286" s="89" t="n">
        <v>27</v>
      </c>
      <c r="E3286" s="89" t="n">
        <v>105</v>
      </c>
      <c r="F3286" s="90" t="n">
        <v>2048</v>
      </c>
      <c r="G3286" s="89" t="n"/>
      <c r="H3286" s="91" t="n">
        <v>1</v>
      </c>
      <c r="I3286" s="213">
        <f>C3286*H3286</f>
        <v/>
      </c>
      <c r="K3286" s="96" t="n"/>
      <c r="L3286" s="97" t="n"/>
      <c r="M3286" s="97" t="n"/>
      <c r="N3286" s="98" t="inlineStr">
        <is>
          <t>27×105</t>
        </is>
      </c>
      <c r="O3286" s="99">
        <f>F3286</f>
        <v/>
      </c>
      <c r="P3286" s="99">
        <f>SUM(I3286)</f>
        <v/>
      </c>
      <c r="Q3286" s="117" t="n"/>
      <c r="R3286" s="118" t="n"/>
      <c r="S3286" s="118" t="n"/>
      <c r="T3286" s="119" t="n"/>
      <c r="U3286" s="120" t="n"/>
      <c r="V3286" s="120" t="n"/>
      <c r="W3286" s="121" t="n"/>
      <c r="X3286" s="122" t="n"/>
      <c r="Y3286" s="122" t="n"/>
      <c r="Z3286" s="143" t="n"/>
      <c r="AA3286" s="140" t="n"/>
      <c r="AB3286" s="140" t="n"/>
      <c r="AC3286" s="144" t="n"/>
      <c r="AD3286" s="142" t="n"/>
      <c r="AE3286" s="142" t="n"/>
    </row>
    <row r="3287">
      <c r="B3287" s="79" t="inlineStr">
        <is>
          <t>90MS03-R</t>
        </is>
      </c>
      <c r="C3287" s="80">
        <f>SUMIF(数量表!D:H,B3287,数量表!H:H)</f>
        <v/>
      </c>
      <c r="D3287" s="80" t="n">
        <v>27</v>
      </c>
      <c r="E3287" s="80" t="n">
        <v>105</v>
      </c>
      <c r="F3287" s="81" t="n">
        <v>636</v>
      </c>
      <c r="G3287" s="80" t="n"/>
      <c r="H3287" s="82" t="n">
        <v>1</v>
      </c>
      <c r="I3287" s="212">
        <f>C3287*H3287</f>
        <v/>
      </c>
      <c r="K3287" s="96" t="n"/>
      <c r="L3287" s="97" t="n"/>
      <c r="M3287" s="97" t="n"/>
      <c r="N3287" s="98" t="inlineStr">
        <is>
          <t>27×105</t>
        </is>
      </c>
      <c r="O3287" s="99">
        <f>F3287</f>
        <v/>
      </c>
      <c r="P3287" s="99">
        <f>SUM(I3287)</f>
        <v/>
      </c>
      <c r="Q3287" s="117" t="n"/>
      <c r="R3287" s="118" t="n"/>
      <c r="S3287" s="118" t="n"/>
      <c r="T3287" s="119" t="n"/>
      <c r="U3287" s="120" t="n"/>
      <c r="V3287" s="120" t="n"/>
      <c r="W3287" s="121" t="n"/>
      <c r="X3287" s="122" t="n"/>
      <c r="Y3287" s="122" t="n"/>
      <c r="Z3287" s="143" t="n"/>
      <c r="AA3287" s="140" t="n"/>
      <c r="AB3287" s="140" t="n"/>
      <c r="AC3287" s="144" t="n"/>
      <c r="AD3287" s="142" t="n"/>
      <c r="AE3287" s="142" t="n"/>
    </row>
    <row r="3288">
      <c r="B3288" s="85" t="inlineStr">
        <is>
          <t>90MS03-R</t>
        </is>
      </c>
      <c r="C3288">
        <f>SUMIF(数量表!D:H,B3288,数量表!H:H)</f>
        <v/>
      </c>
      <c r="D3288" t="n">
        <v>27</v>
      </c>
      <c r="E3288" t="n">
        <v>105</v>
      </c>
      <c r="F3288" s="86" t="n">
        <v>800</v>
      </c>
      <c r="H3288" s="87" t="n">
        <v>2</v>
      </c>
      <c r="I3288" s="214">
        <f>C3288*H3288</f>
        <v/>
      </c>
      <c r="K3288" s="96" t="n"/>
      <c r="L3288" s="97" t="n"/>
      <c r="M3288" s="97" t="n"/>
      <c r="N3288" s="98" t="inlineStr">
        <is>
          <t>27×105</t>
        </is>
      </c>
      <c r="O3288" s="99">
        <f>F3288</f>
        <v/>
      </c>
      <c r="P3288" s="99">
        <f>SUM(I3288)</f>
        <v/>
      </c>
      <c r="Q3288" s="117" t="n"/>
      <c r="R3288" s="118" t="n"/>
      <c r="S3288" s="118" t="n"/>
      <c r="T3288" s="119" t="n"/>
      <c r="U3288" s="120" t="n"/>
      <c r="V3288" s="120" t="n"/>
      <c r="W3288" s="121" t="n"/>
      <c r="X3288" s="122" t="n"/>
      <c r="Y3288" s="122" t="n"/>
      <c r="Z3288" s="143" t="n"/>
      <c r="AA3288" s="140" t="n"/>
      <c r="AB3288" s="140" t="n"/>
      <c r="AC3288" s="144" t="n"/>
      <c r="AD3288" s="142" t="n"/>
      <c r="AE3288" s="142" t="n"/>
    </row>
    <row r="3289">
      <c r="B3289" s="85" t="inlineStr">
        <is>
          <t>90MS03-R</t>
        </is>
      </c>
      <c r="C3289">
        <f>SUMIF(数量表!D:H,B3289,数量表!H:H)</f>
        <v/>
      </c>
      <c r="D3289" t="n">
        <v>27</v>
      </c>
      <c r="E3289" t="n">
        <v>105</v>
      </c>
      <c r="F3289" s="86" t="n">
        <v>376</v>
      </c>
      <c r="H3289" s="87" t="n">
        <v>2</v>
      </c>
      <c r="I3289" s="214">
        <f>C3289*H3289</f>
        <v/>
      </c>
      <c r="K3289" s="96" t="n"/>
      <c r="L3289" s="97" t="n"/>
      <c r="M3289" s="97" t="n"/>
      <c r="N3289" s="98" t="inlineStr">
        <is>
          <t>27×105</t>
        </is>
      </c>
      <c r="O3289" s="99">
        <f>F3289</f>
        <v/>
      </c>
      <c r="P3289" s="99">
        <f>SUM(I3289)</f>
        <v/>
      </c>
      <c r="Q3289" s="117" t="n"/>
      <c r="R3289" s="118" t="n"/>
      <c r="S3289" s="118" t="n"/>
      <c r="T3289" s="119" t="n"/>
      <c r="U3289" s="120" t="n"/>
      <c r="V3289" s="120" t="n"/>
      <c r="W3289" s="121" t="n"/>
      <c r="X3289" s="122" t="n"/>
      <c r="Y3289" s="122" t="n"/>
      <c r="Z3289" s="143" t="n"/>
      <c r="AA3289" s="140" t="n"/>
      <c r="AB3289" s="140" t="n"/>
      <c r="AC3289" s="144" t="n"/>
      <c r="AD3289" s="142" t="n"/>
      <c r="AE3289" s="142" t="n"/>
    </row>
    <row r="3290" ht="15" customHeight="1" thickBot="1">
      <c r="B3290" s="88" t="inlineStr">
        <is>
          <t>90MS03-R</t>
        </is>
      </c>
      <c r="C3290" s="89">
        <f>SUMIF(数量表!D:H,B3290,数量表!H:H)</f>
        <v/>
      </c>
      <c r="D3290" s="89" t="n">
        <v>27</v>
      </c>
      <c r="E3290" s="89" t="n">
        <v>105</v>
      </c>
      <c r="F3290" s="90" t="n">
        <v>982</v>
      </c>
      <c r="G3290" s="89" t="n"/>
      <c r="H3290" s="91" t="n">
        <v>1</v>
      </c>
      <c r="I3290" s="213">
        <f>C3290*H3290</f>
        <v/>
      </c>
      <c r="K3290" s="96" t="n"/>
      <c r="L3290" s="97" t="n"/>
      <c r="M3290" s="97" t="n"/>
      <c r="N3290" s="98" t="inlineStr">
        <is>
          <t>27×105</t>
        </is>
      </c>
      <c r="O3290" s="99">
        <f>F3290</f>
        <v/>
      </c>
      <c r="P3290" s="99">
        <f>SUM(I3290)</f>
        <v/>
      </c>
      <c r="Q3290" s="117" t="n"/>
      <c r="R3290" s="118" t="n"/>
      <c r="S3290" s="118" t="n"/>
      <c r="T3290" s="119" t="n"/>
      <c r="U3290" s="120" t="n"/>
      <c r="V3290" s="120" t="n"/>
      <c r="W3290" s="121" t="n"/>
      <c r="X3290" s="122" t="n"/>
      <c r="Y3290" s="122" t="n"/>
      <c r="Z3290" s="143" t="n"/>
      <c r="AA3290" s="140" t="n"/>
      <c r="AB3290" s="140" t="n"/>
      <c r="AC3290" s="144" t="n"/>
      <c r="AD3290" s="142" t="n"/>
      <c r="AE3290" s="142" t="n"/>
    </row>
    <row r="3291">
      <c r="B3291" s="79" t="inlineStr">
        <is>
          <t>90MS03R-R</t>
        </is>
      </c>
      <c r="C3291" s="80">
        <f>SUMIF(数量表!D:H,B3291,数量表!H:H)</f>
        <v/>
      </c>
      <c r="D3291" s="80" t="n">
        <v>27</v>
      </c>
      <c r="E3291" s="80" t="n">
        <v>105</v>
      </c>
      <c r="F3291" s="81" t="n">
        <v>636</v>
      </c>
      <c r="G3291" s="80" t="n"/>
      <c r="H3291" s="82" t="n">
        <v>1</v>
      </c>
      <c r="I3291" s="212">
        <f>C3291*H3291</f>
        <v/>
      </c>
      <c r="K3291" s="96" t="n"/>
      <c r="L3291" s="97" t="n"/>
      <c r="M3291" s="97" t="n"/>
      <c r="N3291" s="98" t="inlineStr">
        <is>
          <t>27×105</t>
        </is>
      </c>
      <c r="O3291" s="99">
        <f>F3291</f>
        <v/>
      </c>
      <c r="P3291" s="99">
        <f>SUM(I3291)</f>
        <v/>
      </c>
      <c r="Q3291" s="117" t="n"/>
      <c r="R3291" s="118" t="n"/>
      <c r="S3291" s="118" t="n"/>
      <c r="T3291" s="119" t="n"/>
      <c r="U3291" s="120" t="n"/>
      <c r="V3291" s="120" t="n"/>
      <c r="W3291" s="121" t="n"/>
      <c r="X3291" s="122" t="n"/>
      <c r="Y3291" s="122" t="n"/>
      <c r="Z3291" s="143" t="n"/>
      <c r="AA3291" s="140" t="n"/>
      <c r="AB3291" s="140" t="n"/>
      <c r="AC3291" s="144" t="n"/>
      <c r="AD3291" s="142" t="n"/>
      <c r="AE3291" s="142" t="n"/>
    </row>
    <row r="3292">
      <c r="B3292" s="85" t="inlineStr">
        <is>
          <t>90MS03R-R</t>
        </is>
      </c>
      <c r="C3292">
        <f>SUMIF(数量表!D:H,B3292,数量表!H:H)</f>
        <v/>
      </c>
      <c r="D3292" t="n">
        <v>27</v>
      </c>
      <c r="E3292" t="n">
        <v>105</v>
      </c>
      <c r="F3292" s="86" t="n">
        <v>760</v>
      </c>
      <c r="H3292" s="87" t="n">
        <v>2</v>
      </c>
      <c r="I3292" s="214">
        <f>C3292*H3292</f>
        <v/>
      </c>
      <c r="K3292" s="96" t="n"/>
      <c r="L3292" s="97" t="n"/>
      <c r="M3292" s="97" t="n"/>
      <c r="N3292" s="98" t="inlineStr">
        <is>
          <t>27×105</t>
        </is>
      </c>
      <c r="O3292" s="99">
        <f>F3292</f>
        <v/>
      </c>
      <c r="P3292" s="99">
        <f>SUM(I3292)</f>
        <v/>
      </c>
      <c r="Q3292" s="117" t="n"/>
      <c r="R3292" s="118" t="n"/>
      <c r="S3292" s="118" t="n"/>
      <c r="T3292" s="119" t="n"/>
      <c r="U3292" s="120" t="n"/>
      <c r="V3292" s="120" t="n"/>
      <c r="W3292" s="121" t="n"/>
      <c r="X3292" s="122" t="n"/>
      <c r="Y3292" s="122" t="n"/>
      <c r="Z3292" s="143" t="n"/>
      <c r="AA3292" s="140" t="n"/>
      <c r="AB3292" s="140" t="n"/>
      <c r="AC3292" s="144" t="n"/>
      <c r="AD3292" s="142" t="n"/>
      <c r="AE3292" s="142" t="n"/>
    </row>
    <row r="3293">
      <c r="B3293" s="85" t="inlineStr">
        <is>
          <t>90MS03R-R</t>
        </is>
      </c>
      <c r="C3293">
        <f>SUMIF(数量表!D:H,B3293,数量表!H:H)</f>
        <v/>
      </c>
      <c r="D3293" t="n">
        <v>27</v>
      </c>
      <c r="E3293" t="n">
        <v>105</v>
      </c>
      <c r="F3293" s="86" t="n">
        <v>376</v>
      </c>
      <c r="H3293" s="87" t="n">
        <v>2</v>
      </c>
      <c r="I3293" s="214">
        <f>C3293*H3293</f>
        <v/>
      </c>
      <c r="K3293" s="96" t="n"/>
      <c r="L3293" s="97" t="n"/>
      <c r="M3293" s="97" t="n"/>
      <c r="N3293" s="98" t="inlineStr">
        <is>
          <t>27×105</t>
        </is>
      </c>
      <c r="O3293" s="99">
        <f>F3293</f>
        <v/>
      </c>
      <c r="P3293" s="99">
        <f>SUM(I3293)</f>
        <v/>
      </c>
      <c r="Q3293" s="117" t="n"/>
      <c r="R3293" s="118" t="n"/>
      <c r="S3293" s="118" t="n"/>
      <c r="T3293" s="119" t="n"/>
      <c r="U3293" s="120" t="n"/>
      <c r="V3293" s="120" t="n"/>
      <c r="W3293" s="121" t="n"/>
      <c r="X3293" s="122" t="n"/>
      <c r="Y3293" s="122" t="n"/>
      <c r="Z3293" s="143" t="n"/>
      <c r="AA3293" s="140" t="n"/>
      <c r="AB3293" s="140" t="n"/>
      <c r="AC3293" s="144" t="n"/>
      <c r="AD3293" s="142" t="n"/>
      <c r="AE3293" s="142" t="n"/>
    </row>
    <row r="3294">
      <c r="B3294" s="85" t="inlineStr">
        <is>
          <t>90MS03R-R</t>
        </is>
      </c>
      <c r="C3294">
        <f>SUMIF(数量表!D:H,B3294,数量表!H:H)</f>
        <v/>
      </c>
      <c r="D3294" t="n">
        <v>27</v>
      </c>
      <c r="E3294" t="n">
        <v>105</v>
      </c>
      <c r="F3294" s="86" t="n">
        <v>982</v>
      </c>
      <c r="H3294" s="87" t="n">
        <v>1</v>
      </c>
      <c r="I3294" s="214">
        <f>C3294*H3294</f>
        <v/>
      </c>
      <c r="K3294" s="96" t="n"/>
      <c r="L3294" s="97" t="n"/>
      <c r="M3294" s="97" t="n"/>
      <c r="N3294" s="98" t="inlineStr">
        <is>
          <t>27×105</t>
        </is>
      </c>
      <c r="O3294" s="99">
        <f>F3294</f>
        <v/>
      </c>
      <c r="P3294" s="99">
        <f>SUM(I3294)</f>
        <v/>
      </c>
      <c r="Q3294" s="117" t="n"/>
      <c r="R3294" s="118" t="n"/>
      <c r="S3294" s="118" t="n"/>
      <c r="T3294" s="119" t="n"/>
      <c r="U3294" s="120" t="n"/>
      <c r="V3294" s="120" t="n"/>
      <c r="W3294" s="121" t="n"/>
      <c r="X3294" s="122" t="n"/>
      <c r="Y3294" s="122" t="n"/>
      <c r="Z3294" s="143" t="n"/>
      <c r="AA3294" s="140" t="n"/>
      <c r="AB3294" s="140" t="n"/>
      <c r="AC3294" s="144" t="n"/>
      <c r="AD3294" s="142" t="n"/>
      <c r="AE3294" s="142" t="n"/>
    </row>
    <row r="3295" ht="15" customHeight="1" thickBot="1">
      <c r="B3295" s="88" t="inlineStr">
        <is>
          <t>90MS03R-R</t>
        </is>
      </c>
      <c r="C3295" s="89">
        <f>SUMIF(数量表!D:H,B3295,数量表!H:H)</f>
        <v/>
      </c>
      <c r="D3295" s="89" t="n">
        <v>27</v>
      </c>
      <c r="E3295" s="89" t="n">
        <v>105</v>
      </c>
      <c r="F3295" s="90" t="n">
        <v>2048</v>
      </c>
      <c r="G3295" s="89" t="n"/>
      <c r="H3295" s="91" t="n">
        <v>1</v>
      </c>
      <c r="I3295" s="213">
        <f>C3295*H3295</f>
        <v/>
      </c>
      <c r="K3295" s="96" t="n"/>
      <c r="L3295" s="97" t="n"/>
      <c r="M3295" s="97" t="n"/>
      <c r="N3295" s="98" t="inlineStr">
        <is>
          <t>27×105</t>
        </is>
      </c>
      <c r="O3295" s="99">
        <f>F3295</f>
        <v/>
      </c>
      <c r="P3295" s="99">
        <f>SUM(I3295)</f>
        <v/>
      </c>
      <c r="Q3295" s="117" t="n"/>
      <c r="R3295" s="118" t="n"/>
      <c r="S3295" s="118" t="n"/>
      <c r="T3295" s="119" t="n"/>
      <c r="U3295" s="120" t="n"/>
      <c r="V3295" s="120" t="n"/>
      <c r="W3295" s="121" t="n"/>
      <c r="X3295" s="122" t="n"/>
      <c r="Y3295" s="122" t="n"/>
      <c r="Z3295" s="143" t="n"/>
      <c r="AA3295" s="140" t="n"/>
      <c r="AB3295" s="140" t="n"/>
      <c r="AC3295" s="144" t="n"/>
      <c r="AD3295" s="142" t="n"/>
      <c r="AE3295" s="142" t="n"/>
    </row>
    <row r="3296">
      <c r="B3296" s="79" t="inlineStr">
        <is>
          <t>90MSQ03-L</t>
        </is>
      </c>
      <c r="C3296" s="80">
        <f>SUMIF(数量表!D:H,B3296,数量表!H:H)</f>
        <v/>
      </c>
      <c r="D3296" s="80" t="n">
        <v>27</v>
      </c>
      <c r="E3296" s="80" t="n">
        <v>105</v>
      </c>
      <c r="F3296" s="81" t="n">
        <v>636</v>
      </c>
      <c r="G3296" s="80" t="n"/>
      <c r="H3296" s="82" t="n">
        <v>1</v>
      </c>
      <c r="I3296" s="212">
        <f>C3296*H3296</f>
        <v/>
      </c>
      <c r="K3296" s="96" t="n"/>
      <c r="L3296" s="97" t="n"/>
      <c r="M3296" s="97" t="n"/>
      <c r="N3296" s="98" t="inlineStr">
        <is>
          <t>27×105</t>
        </is>
      </c>
      <c r="O3296" s="99">
        <f>F3296</f>
        <v/>
      </c>
      <c r="P3296" s="99">
        <f>SUM(I3296)</f>
        <v/>
      </c>
      <c r="Q3296" s="117" t="n"/>
      <c r="R3296" s="118" t="n"/>
      <c r="S3296" s="118" t="n"/>
      <c r="T3296" s="119" t="n"/>
      <c r="U3296" s="120" t="n"/>
      <c r="V3296" s="120" t="n"/>
      <c r="W3296" s="121" t="n"/>
      <c r="X3296" s="122" t="n"/>
      <c r="Y3296" s="122" t="n"/>
      <c r="Z3296" s="143" t="n"/>
      <c r="AA3296" s="140" t="n"/>
      <c r="AB3296" s="140" t="n"/>
      <c r="AC3296" s="144" t="n"/>
      <c r="AD3296" s="142" t="n"/>
      <c r="AE3296" s="142" t="n"/>
    </row>
    <row r="3297">
      <c r="B3297" s="85" t="inlineStr">
        <is>
          <t>90MSQ03-L</t>
        </is>
      </c>
      <c r="C3297">
        <f>SUMIF(数量表!D:H,B3297,数量表!H:H)</f>
        <v/>
      </c>
      <c r="D3297" t="n">
        <v>27</v>
      </c>
      <c r="E3297" t="n">
        <v>105</v>
      </c>
      <c r="F3297" s="86" t="n">
        <v>572.5</v>
      </c>
      <c r="H3297" s="87" t="n">
        <v>2</v>
      </c>
      <c r="I3297" s="214">
        <f>C3297*H3297</f>
        <v/>
      </c>
      <c r="K3297" s="96" t="n"/>
      <c r="L3297" s="97" t="n"/>
      <c r="M3297" s="97" t="n"/>
      <c r="N3297" s="98" t="inlineStr">
        <is>
          <t>27×105</t>
        </is>
      </c>
      <c r="O3297" s="99">
        <f>F3297</f>
        <v/>
      </c>
      <c r="P3297" s="99">
        <f>SUM(I3297)</f>
        <v/>
      </c>
      <c r="Q3297" s="117" t="n"/>
      <c r="R3297" s="118" t="n"/>
      <c r="S3297" s="118" t="n"/>
      <c r="T3297" s="119" t="n"/>
      <c r="U3297" s="120" t="n"/>
      <c r="V3297" s="120" t="n"/>
      <c r="W3297" s="121" t="n"/>
      <c r="X3297" s="122" t="n"/>
      <c r="Y3297" s="122" t="n"/>
      <c r="Z3297" s="143" t="n"/>
      <c r="AA3297" s="140" t="n"/>
      <c r="AB3297" s="140" t="n"/>
      <c r="AC3297" s="144" t="n"/>
      <c r="AD3297" s="142" t="n"/>
      <c r="AE3297" s="142" t="n"/>
    </row>
    <row r="3298">
      <c r="B3298" s="85" t="inlineStr">
        <is>
          <t>90MSQ03-L</t>
        </is>
      </c>
      <c r="C3298">
        <f>SUMIF(数量表!D:H,B3298,数量表!H:H)</f>
        <v/>
      </c>
      <c r="D3298" t="n">
        <v>27</v>
      </c>
      <c r="E3298" t="n">
        <v>105</v>
      </c>
      <c r="F3298" s="86" t="n">
        <v>376</v>
      </c>
      <c r="H3298" s="87" t="n">
        <v>2</v>
      </c>
      <c r="I3298" s="214">
        <f>C3298*H3298</f>
        <v/>
      </c>
      <c r="K3298" s="96" t="n"/>
      <c r="L3298" s="97" t="n"/>
      <c r="M3298" s="97" t="n"/>
      <c r="N3298" s="98" t="inlineStr">
        <is>
          <t>27×105</t>
        </is>
      </c>
      <c r="O3298" s="99">
        <f>F3298</f>
        <v/>
      </c>
      <c r="P3298" s="99">
        <f>SUM(I3298)</f>
        <v/>
      </c>
      <c r="Q3298" s="117" t="n"/>
      <c r="R3298" s="118" t="n"/>
      <c r="S3298" s="118" t="n"/>
      <c r="T3298" s="119" t="n"/>
      <c r="U3298" s="120" t="n"/>
      <c r="V3298" s="120" t="n"/>
      <c r="W3298" s="121" t="n"/>
      <c r="X3298" s="122" t="n"/>
      <c r="Y3298" s="122" t="n"/>
      <c r="Z3298" s="143" t="n"/>
      <c r="AA3298" s="140" t="n"/>
      <c r="AB3298" s="140" t="n"/>
      <c r="AC3298" s="144" t="n"/>
      <c r="AD3298" s="142" t="n"/>
      <c r="AE3298" s="142" t="n"/>
    </row>
    <row r="3299" ht="15" customHeight="1" thickBot="1">
      <c r="B3299" s="88" t="inlineStr">
        <is>
          <t>90MSQ03-L</t>
        </is>
      </c>
      <c r="C3299" s="89">
        <f>SUMIF(数量表!D:H,B3299,数量表!H:H)</f>
        <v/>
      </c>
      <c r="D3299" s="89" t="n">
        <v>27</v>
      </c>
      <c r="E3299" s="89" t="n">
        <v>105</v>
      </c>
      <c r="F3299" s="90" t="n">
        <v>982</v>
      </c>
      <c r="G3299" s="89" t="n"/>
      <c r="H3299" s="91" t="n">
        <v>1</v>
      </c>
      <c r="I3299" s="213">
        <f>C3299*H3299</f>
        <v/>
      </c>
      <c r="K3299" s="96" t="n"/>
      <c r="L3299" s="97" t="n"/>
      <c r="M3299" s="97" t="n"/>
      <c r="N3299" s="98" t="inlineStr">
        <is>
          <t>27×105</t>
        </is>
      </c>
      <c r="O3299" s="99">
        <f>F3299</f>
        <v/>
      </c>
      <c r="P3299" s="99">
        <f>SUM(I3299)</f>
        <v/>
      </c>
      <c r="Q3299" s="117" t="n"/>
      <c r="R3299" s="118" t="n"/>
      <c r="S3299" s="118" t="n"/>
      <c r="T3299" s="119" t="n"/>
      <c r="U3299" s="120" t="n"/>
      <c r="V3299" s="120" t="n"/>
      <c r="W3299" s="121" t="n"/>
      <c r="X3299" s="122" t="n"/>
      <c r="Y3299" s="122" t="n"/>
      <c r="Z3299" s="143" t="n"/>
      <c r="AA3299" s="140" t="n"/>
      <c r="AB3299" s="140" t="n"/>
      <c r="AC3299" s="144" t="n"/>
      <c r="AD3299" s="142" t="n"/>
      <c r="AE3299" s="142" t="n"/>
    </row>
    <row r="3300">
      <c r="B3300" s="79" t="inlineStr">
        <is>
          <t>90MSQ03L-L</t>
        </is>
      </c>
      <c r="C3300" s="80">
        <f>SUMIF(数量表!D:H,B3300,数量表!H:H)</f>
        <v/>
      </c>
      <c r="D3300" s="80" t="n">
        <v>27</v>
      </c>
      <c r="E3300" s="80" t="n">
        <v>105</v>
      </c>
      <c r="F3300" s="81" t="n">
        <v>636</v>
      </c>
      <c r="G3300" s="80" t="n"/>
      <c r="H3300" s="82" t="n">
        <v>1</v>
      </c>
      <c r="I3300" s="212">
        <f>C3300*H3300</f>
        <v/>
      </c>
      <c r="K3300" s="96" t="n"/>
      <c r="L3300" s="97" t="n"/>
      <c r="M3300" s="97" t="n"/>
      <c r="N3300" s="98" t="inlineStr">
        <is>
          <t>27×105</t>
        </is>
      </c>
      <c r="O3300" s="99">
        <f>F3300</f>
        <v/>
      </c>
      <c r="P3300" s="99">
        <f>SUM(I3300)</f>
        <v/>
      </c>
      <c r="Q3300" s="117" t="n"/>
      <c r="R3300" s="118" t="n"/>
      <c r="S3300" s="118" t="n"/>
      <c r="T3300" s="119" t="n"/>
      <c r="U3300" s="120" t="n"/>
      <c r="V3300" s="120" t="n"/>
      <c r="W3300" s="121" t="n"/>
      <c r="X3300" s="122" t="n"/>
      <c r="Y3300" s="122" t="n"/>
      <c r="Z3300" s="143" t="n"/>
      <c r="AA3300" s="140" t="n"/>
      <c r="AB3300" s="140" t="n"/>
      <c r="AC3300" s="144" t="n"/>
      <c r="AD3300" s="142" t="n"/>
      <c r="AE3300" s="142" t="n"/>
    </row>
    <row r="3301">
      <c r="B3301" s="85" t="inlineStr">
        <is>
          <t>90MSQ03L-L</t>
        </is>
      </c>
      <c r="C3301">
        <f>SUMIF(数量表!D:H,B3301,数量表!H:H)</f>
        <v/>
      </c>
      <c r="D3301" t="n">
        <v>27</v>
      </c>
      <c r="E3301" t="n">
        <v>105</v>
      </c>
      <c r="F3301" s="86" t="n">
        <v>532.5</v>
      </c>
      <c r="H3301" s="87" t="n">
        <v>2</v>
      </c>
      <c r="I3301" s="214">
        <f>C3301*H3301</f>
        <v/>
      </c>
      <c r="K3301" s="96" t="n"/>
      <c r="L3301" s="97" t="n"/>
      <c r="M3301" s="97" t="n"/>
      <c r="N3301" s="98" t="inlineStr">
        <is>
          <t>27×105</t>
        </is>
      </c>
      <c r="O3301" s="99">
        <f>F3301</f>
        <v/>
      </c>
      <c r="P3301" s="99">
        <f>SUM(I3301)</f>
        <v/>
      </c>
      <c r="Q3301" s="117" t="n"/>
      <c r="R3301" s="118" t="n"/>
      <c r="S3301" s="118" t="n"/>
      <c r="T3301" s="119" t="n"/>
      <c r="U3301" s="120" t="n"/>
      <c r="V3301" s="120" t="n"/>
      <c r="W3301" s="121" t="n"/>
      <c r="X3301" s="122" t="n"/>
      <c r="Y3301" s="122" t="n"/>
      <c r="Z3301" s="143" t="n"/>
      <c r="AA3301" s="140" t="n"/>
      <c r="AB3301" s="140" t="n"/>
      <c r="AC3301" s="144" t="n"/>
      <c r="AD3301" s="142" t="n"/>
      <c r="AE3301" s="142" t="n"/>
    </row>
    <row r="3302">
      <c r="B3302" s="85" t="inlineStr">
        <is>
          <t>90MSQ03L-L</t>
        </is>
      </c>
      <c r="C3302">
        <f>SUMIF(数量表!D:H,B3302,数量表!H:H)</f>
        <v/>
      </c>
      <c r="D3302" t="n">
        <v>27</v>
      </c>
      <c r="E3302" t="n">
        <v>105</v>
      </c>
      <c r="F3302" s="86" t="n">
        <v>376</v>
      </c>
      <c r="H3302" s="87" t="n">
        <v>2</v>
      </c>
      <c r="I3302" s="214">
        <f>C3302*H3302</f>
        <v/>
      </c>
      <c r="K3302" s="96" t="n"/>
      <c r="L3302" s="97" t="n"/>
      <c r="M3302" s="97" t="n"/>
      <c r="N3302" s="98" t="inlineStr">
        <is>
          <t>27×105</t>
        </is>
      </c>
      <c r="O3302" s="99">
        <f>F3302</f>
        <v/>
      </c>
      <c r="P3302" s="99">
        <f>SUM(I3302)</f>
        <v/>
      </c>
      <c r="Q3302" s="117" t="n"/>
      <c r="R3302" s="118" t="n"/>
      <c r="S3302" s="118" t="n"/>
      <c r="T3302" s="119" t="n"/>
      <c r="U3302" s="120" t="n"/>
      <c r="V3302" s="120" t="n"/>
      <c r="W3302" s="121" t="n"/>
      <c r="X3302" s="122" t="n"/>
      <c r="Y3302" s="122" t="n"/>
      <c r="Z3302" s="143" t="n"/>
      <c r="AA3302" s="140" t="n"/>
      <c r="AB3302" s="140" t="n"/>
      <c r="AC3302" s="144" t="n"/>
      <c r="AD3302" s="142" t="n"/>
      <c r="AE3302" s="142" t="n"/>
    </row>
    <row r="3303">
      <c r="B3303" s="85" t="inlineStr">
        <is>
          <t>90MSQ03L-L</t>
        </is>
      </c>
      <c r="C3303">
        <f>SUMIF(数量表!D:H,B3303,数量表!H:H)</f>
        <v/>
      </c>
      <c r="D3303" t="n">
        <v>27</v>
      </c>
      <c r="E3303" t="n">
        <v>105</v>
      </c>
      <c r="F3303" s="86" t="n">
        <v>982</v>
      </c>
      <c r="H3303" s="87" t="n">
        <v>1</v>
      </c>
      <c r="I3303" s="214">
        <f>C3303*H3303</f>
        <v/>
      </c>
      <c r="K3303" s="96" t="n"/>
      <c r="L3303" s="97" t="n"/>
      <c r="M3303" s="97" t="n"/>
      <c r="N3303" s="98" t="inlineStr">
        <is>
          <t>27×105</t>
        </is>
      </c>
      <c r="O3303" s="99">
        <f>F3303</f>
        <v/>
      </c>
      <c r="P3303" s="99">
        <f>SUM(I3303)</f>
        <v/>
      </c>
      <c r="Q3303" s="117" t="n"/>
      <c r="R3303" s="118" t="n"/>
      <c r="S3303" s="118" t="n"/>
      <c r="T3303" s="119" t="n"/>
      <c r="U3303" s="120" t="n"/>
      <c r="V3303" s="120" t="n"/>
      <c r="W3303" s="121" t="n"/>
      <c r="X3303" s="122" t="n"/>
      <c r="Y3303" s="122" t="n"/>
      <c r="Z3303" s="143" t="n"/>
      <c r="AA3303" s="140" t="n"/>
      <c r="AB3303" s="140" t="n"/>
      <c r="AC3303" s="144" t="n"/>
      <c r="AD3303" s="142" t="n"/>
      <c r="AE3303" s="142" t="n"/>
    </row>
    <row r="3304" ht="15" customHeight="1" thickBot="1">
      <c r="B3304" s="88" t="inlineStr">
        <is>
          <t>90MSQ03L-L</t>
        </is>
      </c>
      <c r="C3304" s="89">
        <f>SUMIF(数量表!D:H,B3304,数量表!H:H)</f>
        <v/>
      </c>
      <c r="D3304" s="89" t="n">
        <v>27</v>
      </c>
      <c r="E3304" s="89" t="n">
        <v>105</v>
      </c>
      <c r="F3304" s="90" t="n">
        <v>2048</v>
      </c>
      <c r="G3304" s="89" t="n"/>
      <c r="H3304" s="91" t="n">
        <v>1</v>
      </c>
      <c r="I3304" s="213">
        <f>C3304*H3304</f>
        <v/>
      </c>
      <c r="K3304" s="96" t="n"/>
      <c r="L3304" s="97" t="n"/>
      <c r="M3304" s="97" t="n"/>
      <c r="N3304" s="98" t="inlineStr">
        <is>
          <t>27×105</t>
        </is>
      </c>
      <c r="O3304" s="99">
        <f>F3304</f>
        <v/>
      </c>
      <c r="P3304" s="99">
        <f>SUM(I3304)</f>
        <v/>
      </c>
      <c r="Q3304" s="117" t="n"/>
      <c r="R3304" s="118" t="n"/>
      <c r="S3304" s="118" t="n"/>
      <c r="T3304" s="119" t="n"/>
      <c r="U3304" s="120" t="n"/>
      <c r="V3304" s="120" t="n"/>
      <c r="W3304" s="121" t="n"/>
      <c r="X3304" s="122" t="n"/>
      <c r="Y3304" s="122" t="n"/>
      <c r="Z3304" s="143" t="n"/>
      <c r="AA3304" s="140" t="n"/>
      <c r="AB3304" s="140" t="n"/>
      <c r="AC3304" s="144" t="n"/>
      <c r="AD3304" s="142" t="n"/>
      <c r="AE3304" s="142" t="n"/>
    </row>
    <row r="3305">
      <c r="B3305" s="79" t="inlineStr">
        <is>
          <t>90MSQ03-R</t>
        </is>
      </c>
      <c r="C3305" s="80">
        <f>SUMIF(数量表!D:H,B3305,数量表!H:H)</f>
        <v/>
      </c>
      <c r="D3305" s="80" t="n">
        <v>27</v>
      </c>
      <c r="E3305" s="80" t="n">
        <v>105</v>
      </c>
      <c r="F3305" s="81" t="n">
        <v>636</v>
      </c>
      <c r="G3305" s="80" t="n"/>
      <c r="H3305" s="82" t="n">
        <v>1</v>
      </c>
      <c r="I3305" s="212">
        <f>C3305*H3305</f>
        <v/>
      </c>
      <c r="K3305" s="96" t="n"/>
      <c r="L3305" s="97" t="n"/>
      <c r="M3305" s="97" t="n"/>
      <c r="N3305" s="98" t="inlineStr">
        <is>
          <t>27×105</t>
        </is>
      </c>
      <c r="O3305" s="99">
        <f>F3305</f>
        <v/>
      </c>
      <c r="P3305" s="99">
        <f>SUM(I3305)</f>
        <v/>
      </c>
      <c r="Q3305" s="117" t="n"/>
      <c r="R3305" s="118" t="n"/>
      <c r="S3305" s="118" t="n"/>
      <c r="T3305" s="119" t="n"/>
      <c r="U3305" s="120" t="n"/>
      <c r="V3305" s="120" t="n"/>
      <c r="W3305" s="121" t="n"/>
      <c r="X3305" s="122" t="n"/>
      <c r="Y3305" s="122" t="n"/>
      <c r="Z3305" s="143" t="n"/>
      <c r="AA3305" s="140" t="n"/>
      <c r="AB3305" s="140" t="n"/>
      <c r="AC3305" s="144" t="n"/>
      <c r="AD3305" s="142" t="n"/>
      <c r="AE3305" s="142" t="n"/>
    </row>
    <row r="3306">
      <c r="B3306" s="85" t="inlineStr">
        <is>
          <t>90MSQ03-R</t>
        </is>
      </c>
      <c r="C3306">
        <f>SUMIF(数量表!D:H,B3306,数量表!H:H)</f>
        <v/>
      </c>
      <c r="D3306" t="n">
        <v>27</v>
      </c>
      <c r="E3306" t="n">
        <v>105</v>
      </c>
      <c r="F3306" s="86" t="n">
        <v>572.5</v>
      </c>
      <c r="H3306" s="87" t="n">
        <v>2</v>
      </c>
      <c r="I3306" s="214">
        <f>C3306*H3306</f>
        <v/>
      </c>
      <c r="K3306" s="96" t="n"/>
      <c r="L3306" s="97" t="n"/>
      <c r="M3306" s="97" t="n"/>
      <c r="N3306" s="98" t="inlineStr">
        <is>
          <t>27×105</t>
        </is>
      </c>
      <c r="O3306" s="99">
        <f>F3306</f>
        <v/>
      </c>
      <c r="P3306" s="99">
        <f>SUM(I3306)</f>
        <v/>
      </c>
      <c r="Q3306" s="117" t="n"/>
      <c r="R3306" s="118" t="n"/>
      <c r="S3306" s="118" t="n"/>
      <c r="T3306" s="119" t="n"/>
      <c r="U3306" s="120" t="n"/>
      <c r="V3306" s="120" t="n"/>
      <c r="W3306" s="121" t="n"/>
      <c r="X3306" s="122" t="n"/>
      <c r="Y3306" s="122" t="n"/>
      <c r="Z3306" s="143" t="n"/>
      <c r="AA3306" s="140" t="n"/>
      <c r="AB3306" s="140" t="n"/>
      <c r="AC3306" s="144" t="n"/>
      <c r="AD3306" s="142" t="n"/>
      <c r="AE3306" s="142" t="n"/>
    </row>
    <row r="3307">
      <c r="B3307" s="85" t="inlineStr">
        <is>
          <t>90MSQ03-R</t>
        </is>
      </c>
      <c r="C3307">
        <f>SUMIF(数量表!D:H,B3307,数量表!H:H)</f>
        <v/>
      </c>
      <c r="D3307" t="n">
        <v>27</v>
      </c>
      <c r="E3307" t="n">
        <v>105</v>
      </c>
      <c r="F3307" s="86" t="n">
        <v>376</v>
      </c>
      <c r="H3307" s="87" t="n">
        <v>2</v>
      </c>
      <c r="I3307" s="214">
        <f>C3307*H3307</f>
        <v/>
      </c>
      <c r="K3307" s="96" t="n"/>
      <c r="L3307" s="97" t="n"/>
      <c r="M3307" s="97" t="n"/>
      <c r="N3307" s="98" t="inlineStr">
        <is>
          <t>27×105</t>
        </is>
      </c>
      <c r="O3307" s="99">
        <f>F3307</f>
        <v/>
      </c>
      <c r="P3307" s="99">
        <f>SUM(I3307)</f>
        <v/>
      </c>
      <c r="Q3307" s="117" t="n"/>
      <c r="R3307" s="118" t="n"/>
      <c r="S3307" s="118" t="n"/>
      <c r="T3307" s="119" t="n"/>
      <c r="U3307" s="120" t="n"/>
      <c r="V3307" s="120" t="n"/>
      <c r="W3307" s="121" t="n"/>
      <c r="X3307" s="122" t="n"/>
      <c r="Y3307" s="122" t="n"/>
      <c r="Z3307" s="143" t="n"/>
      <c r="AA3307" s="140" t="n"/>
      <c r="AB3307" s="140" t="n"/>
      <c r="AC3307" s="144" t="n"/>
      <c r="AD3307" s="142" t="n"/>
      <c r="AE3307" s="142" t="n"/>
    </row>
    <row r="3308" ht="15" customHeight="1" thickBot="1">
      <c r="B3308" s="88" t="inlineStr">
        <is>
          <t>90MSQ03-R</t>
        </is>
      </c>
      <c r="C3308" s="89">
        <f>SUMIF(数量表!D:H,B3308,数量表!H:H)</f>
        <v/>
      </c>
      <c r="D3308" s="89" t="n">
        <v>27</v>
      </c>
      <c r="E3308" s="89" t="n">
        <v>105</v>
      </c>
      <c r="F3308" s="90" t="n">
        <v>982</v>
      </c>
      <c r="G3308" s="89" t="n"/>
      <c r="H3308" s="91" t="n">
        <v>1</v>
      </c>
      <c r="I3308" s="213">
        <f>C3308*H3308</f>
        <v/>
      </c>
      <c r="K3308" s="96" t="n"/>
      <c r="L3308" s="97" t="n"/>
      <c r="M3308" s="97" t="n"/>
      <c r="N3308" s="98" t="inlineStr">
        <is>
          <t>27×105</t>
        </is>
      </c>
      <c r="O3308" s="99">
        <f>F3308</f>
        <v/>
      </c>
      <c r="P3308" s="99">
        <f>SUM(I3308)</f>
        <v/>
      </c>
      <c r="Q3308" s="117" t="n"/>
      <c r="R3308" s="118" t="n"/>
      <c r="S3308" s="118" t="n"/>
      <c r="T3308" s="119" t="n"/>
      <c r="U3308" s="120" t="n"/>
      <c r="V3308" s="120" t="n"/>
      <c r="W3308" s="121" t="n"/>
      <c r="X3308" s="122" t="n"/>
      <c r="Y3308" s="122" t="n"/>
      <c r="Z3308" s="143" t="n"/>
      <c r="AA3308" s="140" t="n"/>
      <c r="AB3308" s="140" t="n"/>
      <c r="AC3308" s="144" t="n"/>
      <c r="AD3308" s="142" t="n"/>
      <c r="AE3308" s="142" t="n"/>
    </row>
    <row r="3309">
      <c r="B3309" s="79" t="inlineStr">
        <is>
          <t>90MSQ03R-R</t>
        </is>
      </c>
      <c r="C3309" s="80">
        <f>SUMIF(数量表!D:H,B3309,数量表!H:H)</f>
        <v/>
      </c>
      <c r="D3309" s="80" t="n">
        <v>27</v>
      </c>
      <c r="E3309" s="80" t="n">
        <v>105</v>
      </c>
      <c r="F3309" s="81" t="n">
        <v>636</v>
      </c>
      <c r="G3309" s="80" t="n"/>
      <c r="H3309" s="82" t="n">
        <v>1</v>
      </c>
      <c r="I3309" s="212">
        <f>C3309*H3309</f>
        <v/>
      </c>
      <c r="K3309" s="96" t="n"/>
      <c r="L3309" s="97" t="n"/>
      <c r="M3309" s="97" t="n"/>
      <c r="N3309" s="98" t="inlineStr">
        <is>
          <t>27×105</t>
        </is>
      </c>
      <c r="O3309" s="99">
        <f>F3309</f>
        <v/>
      </c>
      <c r="P3309" s="99">
        <f>SUM(I3309)</f>
        <v/>
      </c>
      <c r="Q3309" s="117" t="n"/>
      <c r="R3309" s="118" t="n"/>
      <c r="S3309" s="118" t="n"/>
      <c r="T3309" s="119" t="n"/>
      <c r="U3309" s="120" t="n"/>
      <c r="V3309" s="120" t="n"/>
      <c r="W3309" s="121" t="n"/>
      <c r="X3309" s="122" t="n"/>
      <c r="Y3309" s="122" t="n"/>
      <c r="Z3309" s="143" t="n"/>
      <c r="AA3309" s="140" t="n"/>
      <c r="AB3309" s="140" t="n"/>
      <c r="AC3309" s="144" t="n"/>
      <c r="AD3309" s="142" t="n"/>
      <c r="AE3309" s="142" t="n"/>
    </row>
    <row r="3310">
      <c r="B3310" s="85" t="inlineStr">
        <is>
          <t>90MSQ03R-R</t>
        </is>
      </c>
      <c r="C3310">
        <f>SUMIF(数量表!D:H,B3310,数量表!H:H)</f>
        <v/>
      </c>
      <c r="D3310" t="n">
        <v>27</v>
      </c>
      <c r="E3310" t="n">
        <v>105</v>
      </c>
      <c r="F3310" s="86" t="n">
        <v>532.5</v>
      </c>
      <c r="H3310" s="87" t="n">
        <v>2</v>
      </c>
      <c r="I3310" s="214">
        <f>C3310*H3310</f>
        <v/>
      </c>
      <c r="K3310" s="96" t="n"/>
      <c r="L3310" s="97" t="n"/>
      <c r="M3310" s="97" t="n"/>
      <c r="N3310" s="98" t="inlineStr">
        <is>
          <t>27×105</t>
        </is>
      </c>
      <c r="O3310" s="99">
        <f>F3310</f>
        <v/>
      </c>
      <c r="P3310" s="99">
        <f>SUM(I3310)</f>
        <v/>
      </c>
      <c r="Q3310" s="117" t="n"/>
      <c r="R3310" s="118" t="n"/>
      <c r="S3310" s="118" t="n"/>
      <c r="T3310" s="119" t="n"/>
      <c r="U3310" s="120" t="n"/>
      <c r="V3310" s="120" t="n"/>
      <c r="W3310" s="121" t="n"/>
      <c r="X3310" s="122" t="n"/>
      <c r="Y3310" s="122" t="n"/>
      <c r="Z3310" s="143" t="n"/>
      <c r="AA3310" s="140" t="n"/>
      <c r="AB3310" s="140" t="n"/>
      <c r="AC3310" s="144" t="n"/>
      <c r="AD3310" s="142" t="n"/>
      <c r="AE3310" s="142" t="n"/>
    </row>
    <row r="3311">
      <c r="B3311" s="85" t="inlineStr">
        <is>
          <t>90MSQ03R-R</t>
        </is>
      </c>
      <c r="C3311">
        <f>SUMIF(数量表!D:H,B3311,数量表!H:H)</f>
        <v/>
      </c>
      <c r="D3311" t="n">
        <v>27</v>
      </c>
      <c r="E3311" t="n">
        <v>105</v>
      </c>
      <c r="F3311" s="86" t="n">
        <v>376</v>
      </c>
      <c r="H3311" s="87" t="n">
        <v>2</v>
      </c>
      <c r="I3311" s="214">
        <f>C3311*H3311</f>
        <v/>
      </c>
      <c r="K3311" s="96" t="n"/>
      <c r="L3311" s="97" t="n"/>
      <c r="M3311" s="97" t="n"/>
      <c r="N3311" s="98" t="inlineStr">
        <is>
          <t>27×105</t>
        </is>
      </c>
      <c r="O3311" s="99">
        <f>F3311</f>
        <v/>
      </c>
      <c r="P3311" s="99">
        <f>SUM(I3311)</f>
        <v/>
      </c>
      <c r="Q3311" s="117" t="n"/>
      <c r="R3311" s="118" t="n"/>
      <c r="S3311" s="118" t="n"/>
      <c r="T3311" s="119" t="n"/>
      <c r="U3311" s="120" t="n"/>
      <c r="V3311" s="120" t="n"/>
      <c r="W3311" s="121" t="n"/>
      <c r="X3311" s="122" t="n"/>
      <c r="Y3311" s="122" t="n"/>
      <c r="Z3311" s="143" t="n"/>
      <c r="AA3311" s="140" t="n"/>
      <c r="AB3311" s="140" t="n"/>
      <c r="AC3311" s="144" t="n"/>
      <c r="AD3311" s="142" t="n"/>
      <c r="AE3311" s="142" t="n"/>
    </row>
    <row r="3312">
      <c r="B3312" s="85" t="inlineStr">
        <is>
          <t>90MSQ03R-R</t>
        </is>
      </c>
      <c r="C3312">
        <f>SUMIF(数量表!D:H,B3312,数量表!H:H)</f>
        <v/>
      </c>
      <c r="D3312" t="n">
        <v>27</v>
      </c>
      <c r="E3312" t="n">
        <v>105</v>
      </c>
      <c r="F3312" s="86" t="n">
        <v>982</v>
      </c>
      <c r="H3312" s="87" t="n">
        <v>1</v>
      </c>
      <c r="I3312" s="214">
        <f>C3312*H3312</f>
        <v/>
      </c>
      <c r="K3312" s="96" t="n"/>
      <c r="L3312" s="97" t="n"/>
      <c r="M3312" s="97" t="n"/>
      <c r="N3312" s="98" t="inlineStr">
        <is>
          <t>27×105</t>
        </is>
      </c>
      <c r="O3312" s="99">
        <f>F3312</f>
        <v/>
      </c>
      <c r="P3312" s="99">
        <f>SUM(I3312)</f>
        <v/>
      </c>
      <c r="Q3312" s="117" t="n"/>
      <c r="R3312" s="118" t="n"/>
      <c r="S3312" s="118" t="n"/>
      <c r="T3312" s="119" t="n"/>
      <c r="U3312" s="120" t="n"/>
      <c r="V3312" s="120" t="n"/>
      <c r="W3312" s="121" t="n"/>
      <c r="X3312" s="122" t="n"/>
      <c r="Y3312" s="122" t="n"/>
      <c r="Z3312" s="143" t="n"/>
      <c r="AA3312" s="140" t="n"/>
      <c r="AB3312" s="140" t="n"/>
      <c r="AC3312" s="144" t="n"/>
      <c r="AD3312" s="142" t="n"/>
      <c r="AE3312" s="142" t="n"/>
    </row>
    <row r="3313" ht="15" customHeight="1" thickBot="1">
      <c r="B3313" s="88" t="inlineStr">
        <is>
          <t>90MSQ03R-R</t>
        </is>
      </c>
      <c r="C3313" s="89">
        <f>SUMIF(数量表!D:H,B3313,数量表!H:H)</f>
        <v/>
      </c>
      <c r="D3313" s="89" t="n">
        <v>27</v>
      </c>
      <c r="E3313" s="89" t="n">
        <v>105</v>
      </c>
      <c r="F3313" s="90" t="n">
        <v>2048</v>
      </c>
      <c r="G3313" s="89" t="n"/>
      <c r="H3313" s="91" t="n">
        <v>1</v>
      </c>
      <c r="I3313" s="213">
        <f>C3313*H3313</f>
        <v/>
      </c>
      <c r="K3313" s="96" t="n"/>
      <c r="L3313" s="97" t="n"/>
      <c r="M3313" s="97" t="n"/>
      <c r="N3313" s="98" t="inlineStr">
        <is>
          <t>27×105</t>
        </is>
      </c>
      <c r="O3313" s="99">
        <f>F3313</f>
        <v/>
      </c>
      <c r="P3313" s="99">
        <f>SUM(I3313)</f>
        <v/>
      </c>
      <c r="Q3313" s="117" t="n"/>
      <c r="R3313" s="118" t="n"/>
      <c r="S3313" s="118" t="n"/>
      <c r="T3313" s="119" t="n"/>
      <c r="U3313" s="120" t="n"/>
      <c r="V3313" s="120" t="n"/>
      <c r="W3313" s="121" t="n"/>
      <c r="X3313" s="122" t="n"/>
      <c r="Y3313" s="122" t="n"/>
      <c r="Z3313" s="143" t="n"/>
      <c r="AA3313" s="140" t="n"/>
      <c r="AB3313" s="140" t="n"/>
      <c r="AC3313" s="144" t="n"/>
      <c r="AD3313" s="142" t="n"/>
      <c r="AE3313" s="142" t="n"/>
    </row>
    <row r="3314">
      <c r="B3314" s="79" t="inlineStr">
        <is>
          <t>135MS05</t>
        </is>
      </c>
      <c r="C3314" s="80">
        <f>SUMIF(数量表!D:H,B3314,数量表!H:H)</f>
        <v/>
      </c>
      <c r="D3314" s="80" t="n">
        <v>27</v>
      </c>
      <c r="E3314" s="80" t="n">
        <v>105</v>
      </c>
      <c r="F3314" s="81" t="n">
        <v>186</v>
      </c>
      <c r="G3314" s="80" t="n"/>
      <c r="H3314" s="82" t="n">
        <v>1</v>
      </c>
      <c r="I3314" s="212">
        <f>C3314*H3314</f>
        <v/>
      </c>
      <c r="K3314" s="96" t="n"/>
      <c r="L3314" s="97" t="n"/>
      <c r="M3314" s="97" t="n"/>
      <c r="N3314" s="98" t="inlineStr">
        <is>
          <t>27×105</t>
        </is>
      </c>
      <c r="O3314" s="99">
        <f>F3314</f>
        <v/>
      </c>
      <c r="P3314" s="99">
        <f>SUM(I3314)</f>
        <v/>
      </c>
      <c r="Q3314" s="117" t="n"/>
      <c r="R3314" s="118" t="n"/>
      <c r="S3314" s="118" t="n"/>
      <c r="T3314" s="119" t="n"/>
      <c r="U3314" s="120" t="n"/>
      <c r="V3314" s="120" t="n"/>
      <c r="W3314" s="121" t="n"/>
      <c r="X3314" s="122" t="n"/>
      <c r="Y3314" s="122" t="n"/>
      <c r="Z3314" s="143" t="n"/>
      <c r="AA3314" s="140" t="n"/>
      <c r="AB3314" s="140" t="n"/>
      <c r="AC3314" s="144" t="n"/>
      <c r="AD3314" s="142" t="n"/>
      <c r="AE3314" s="142" t="n"/>
    </row>
    <row r="3315">
      <c r="B3315" s="85" t="inlineStr">
        <is>
          <t>135MS05</t>
        </is>
      </c>
      <c r="C3315">
        <f>SUMIF(数量表!D:H,B3315,数量表!H:H)</f>
        <v/>
      </c>
      <c r="D3315" t="n">
        <v>27</v>
      </c>
      <c r="E3315" t="n">
        <v>105</v>
      </c>
      <c r="F3315" s="86" t="n">
        <v>800</v>
      </c>
      <c r="H3315" s="87" t="n">
        <v>2</v>
      </c>
      <c r="I3315" s="214">
        <f>C3315*H3315</f>
        <v/>
      </c>
      <c r="K3315" s="96" t="n"/>
      <c r="L3315" s="97" t="n"/>
      <c r="M3315" s="97" t="n"/>
      <c r="N3315" s="98" t="inlineStr">
        <is>
          <t>27×105</t>
        </is>
      </c>
      <c r="O3315" s="99">
        <f>F3315</f>
        <v/>
      </c>
      <c r="P3315" s="99">
        <f>SUM(I3315)</f>
        <v/>
      </c>
      <c r="Q3315" s="117" t="n"/>
      <c r="R3315" s="118" t="n"/>
      <c r="S3315" s="118" t="n"/>
      <c r="T3315" s="119" t="n"/>
      <c r="U3315" s="120" t="n"/>
      <c r="V3315" s="120" t="n"/>
      <c r="W3315" s="121" t="n"/>
      <c r="X3315" s="122" t="n"/>
      <c r="Y3315" s="122" t="n"/>
      <c r="Z3315" s="143" t="n"/>
      <c r="AA3315" s="140" t="n"/>
      <c r="AB3315" s="140" t="n"/>
      <c r="AC3315" s="144" t="n"/>
      <c r="AD3315" s="142" t="n"/>
      <c r="AE3315" s="142" t="n"/>
    </row>
    <row r="3316">
      <c r="B3316" s="85" t="inlineStr">
        <is>
          <t>135MS05</t>
        </is>
      </c>
      <c r="C3316">
        <f>SUMIF(数量表!D:H,B3316,数量表!H:H)</f>
        <v/>
      </c>
      <c r="D3316" t="n">
        <v>27</v>
      </c>
      <c r="E3316" t="n">
        <v>105</v>
      </c>
      <c r="F3316" s="86" t="n">
        <v>576</v>
      </c>
      <c r="H3316" s="87" t="n">
        <v>2</v>
      </c>
      <c r="I3316" s="214">
        <f>C3316*H3316</f>
        <v/>
      </c>
      <c r="K3316" s="96" t="n"/>
      <c r="L3316" s="97" t="n"/>
      <c r="M3316" s="97" t="n"/>
      <c r="N3316" s="98" t="inlineStr">
        <is>
          <t>27×105</t>
        </is>
      </c>
      <c r="O3316" s="99">
        <f>F3316</f>
        <v/>
      </c>
      <c r="P3316" s="99">
        <f>SUM(I3316)</f>
        <v/>
      </c>
      <c r="Q3316" s="117" t="n"/>
      <c r="R3316" s="118" t="n"/>
      <c r="S3316" s="118" t="n"/>
      <c r="T3316" s="119" t="n"/>
      <c r="U3316" s="120" t="n"/>
      <c r="V3316" s="120" t="n"/>
      <c r="W3316" s="121" t="n"/>
      <c r="X3316" s="122" t="n"/>
      <c r="Y3316" s="122" t="n"/>
      <c r="Z3316" s="143" t="n"/>
      <c r="AA3316" s="140" t="n"/>
      <c r="AB3316" s="140" t="n"/>
      <c r="AC3316" s="144" t="n"/>
      <c r="AD3316" s="142" t="n"/>
      <c r="AE3316" s="142" t="n"/>
    </row>
    <row r="3317" ht="15" customHeight="1" thickBot="1">
      <c r="B3317" s="88" t="inlineStr">
        <is>
          <t>135MS05</t>
        </is>
      </c>
      <c r="C3317" s="89">
        <f>SUMIF(数量表!D:H,B3317,数量表!H:H)</f>
        <v/>
      </c>
      <c r="D3317" s="89" t="n">
        <v>27</v>
      </c>
      <c r="E3317" s="89" t="n">
        <v>105</v>
      </c>
      <c r="F3317" s="90" t="n">
        <v>982</v>
      </c>
      <c r="G3317" s="89" t="n"/>
      <c r="H3317" s="91" t="n">
        <v>1</v>
      </c>
      <c r="I3317" s="213">
        <f>C3317*H3317</f>
        <v/>
      </c>
      <c r="K3317" s="96" t="n"/>
      <c r="L3317" s="97" t="n"/>
      <c r="M3317" s="97" t="n"/>
      <c r="N3317" s="98" t="inlineStr">
        <is>
          <t>27×105</t>
        </is>
      </c>
      <c r="O3317" s="99">
        <f>F3317</f>
        <v/>
      </c>
      <c r="P3317" s="99">
        <f>SUM(I3317)</f>
        <v/>
      </c>
      <c r="Q3317" s="117" t="n"/>
      <c r="R3317" s="118" t="n"/>
      <c r="S3317" s="118" t="n"/>
      <c r="T3317" s="119" t="n"/>
      <c r="U3317" s="120" t="n"/>
      <c r="V3317" s="120" t="n"/>
      <c r="W3317" s="121" t="n"/>
      <c r="X3317" s="122" t="n"/>
      <c r="Y3317" s="122" t="n"/>
      <c r="Z3317" s="143" t="n"/>
      <c r="AA3317" s="140" t="n"/>
      <c r="AB3317" s="140" t="n"/>
      <c r="AC3317" s="144" t="n"/>
      <c r="AD3317" s="142" t="n"/>
      <c r="AE3317" s="142" t="n"/>
    </row>
    <row r="3318">
      <c r="B3318" s="79" t="inlineStr">
        <is>
          <t>135MS05L</t>
        </is>
      </c>
      <c r="C3318" s="80">
        <f>SUMIF(数量表!D:H,B3318,数量表!H:H)</f>
        <v/>
      </c>
      <c r="D3318" s="80" t="n">
        <v>27</v>
      </c>
      <c r="E3318" s="80" t="n">
        <v>105</v>
      </c>
      <c r="F3318" s="81" t="n">
        <v>186</v>
      </c>
      <c r="G3318" s="80" t="n"/>
      <c r="H3318" s="82" t="n">
        <v>1</v>
      </c>
      <c r="I3318" s="212">
        <f>C3318*H3318</f>
        <v/>
      </c>
      <c r="K3318" s="96" t="n"/>
      <c r="L3318" s="97" t="n"/>
      <c r="M3318" s="97" t="n"/>
      <c r="N3318" s="98" t="inlineStr">
        <is>
          <t>27×105</t>
        </is>
      </c>
      <c r="O3318" s="99">
        <f>F3318</f>
        <v/>
      </c>
      <c r="P3318" s="99">
        <f>SUM(I3318)</f>
        <v/>
      </c>
      <c r="Q3318" s="117" t="n"/>
      <c r="R3318" s="118" t="n"/>
      <c r="S3318" s="118" t="n"/>
      <c r="T3318" s="119" t="n"/>
      <c r="U3318" s="120" t="n"/>
      <c r="V3318" s="120" t="n"/>
      <c r="W3318" s="121" t="n"/>
      <c r="X3318" s="122" t="n"/>
      <c r="Y3318" s="122" t="n"/>
      <c r="Z3318" s="143" t="n"/>
      <c r="AA3318" s="140" t="n"/>
      <c r="AB3318" s="140" t="n"/>
      <c r="AC3318" s="144" t="n"/>
      <c r="AD3318" s="142" t="n"/>
      <c r="AE3318" s="142" t="n"/>
    </row>
    <row r="3319">
      <c r="B3319" s="85" t="inlineStr">
        <is>
          <t>135MS05L</t>
        </is>
      </c>
      <c r="C3319">
        <f>SUMIF(数量表!D:H,B3319,数量表!H:H)</f>
        <v/>
      </c>
      <c r="D3319" t="n">
        <v>27</v>
      </c>
      <c r="E3319" t="n">
        <v>105</v>
      </c>
      <c r="F3319" s="86" t="n">
        <v>760</v>
      </c>
      <c r="H3319" s="87" t="n">
        <v>2</v>
      </c>
      <c r="I3319" s="214">
        <f>C3319*H3319</f>
        <v/>
      </c>
      <c r="K3319" s="96" t="n"/>
      <c r="L3319" s="97" t="n"/>
      <c r="M3319" s="97" t="n"/>
      <c r="N3319" s="98" t="inlineStr">
        <is>
          <t>27×105</t>
        </is>
      </c>
      <c r="O3319" s="99">
        <f>F3319</f>
        <v/>
      </c>
      <c r="P3319" s="99">
        <f>SUM(I3319)</f>
        <v/>
      </c>
      <c r="Q3319" s="117" t="n"/>
      <c r="R3319" s="118" t="n"/>
      <c r="S3319" s="118" t="n"/>
      <c r="T3319" s="119" t="n"/>
      <c r="U3319" s="120" t="n"/>
      <c r="V3319" s="120" t="n"/>
      <c r="W3319" s="121" t="n"/>
      <c r="X3319" s="122" t="n"/>
      <c r="Y3319" s="122" t="n"/>
      <c r="Z3319" s="143" t="n"/>
      <c r="AA3319" s="140" t="n"/>
      <c r="AB3319" s="140" t="n"/>
      <c r="AC3319" s="144" t="n"/>
      <c r="AD3319" s="142" t="n"/>
      <c r="AE3319" s="142" t="n"/>
    </row>
    <row r="3320">
      <c r="B3320" s="85" t="inlineStr">
        <is>
          <t>135MS05L</t>
        </is>
      </c>
      <c r="C3320">
        <f>SUMIF(数量表!D:H,B3320,数量表!H:H)</f>
        <v/>
      </c>
      <c r="D3320" t="n">
        <v>27</v>
      </c>
      <c r="E3320" t="n">
        <v>105</v>
      </c>
      <c r="F3320" s="86" t="n">
        <v>576</v>
      </c>
      <c r="H3320" s="87" t="n">
        <v>2</v>
      </c>
      <c r="I3320" s="214">
        <f>C3320*H3320</f>
        <v/>
      </c>
      <c r="K3320" s="96" t="n"/>
      <c r="L3320" s="97" t="n"/>
      <c r="M3320" s="97" t="n"/>
      <c r="N3320" s="98" t="inlineStr">
        <is>
          <t>27×105</t>
        </is>
      </c>
      <c r="O3320" s="99">
        <f>F3320</f>
        <v/>
      </c>
      <c r="P3320" s="99">
        <f>SUM(I3320)</f>
        <v/>
      </c>
      <c r="Q3320" s="117" t="n"/>
      <c r="R3320" s="118" t="n"/>
      <c r="S3320" s="118" t="n"/>
      <c r="T3320" s="119" t="n"/>
      <c r="U3320" s="120" t="n"/>
      <c r="V3320" s="120" t="n"/>
      <c r="W3320" s="121" t="n"/>
      <c r="X3320" s="122" t="n"/>
      <c r="Y3320" s="122" t="n"/>
      <c r="Z3320" s="143" t="n"/>
      <c r="AA3320" s="140" t="n"/>
      <c r="AB3320" s="140" t="n"/>
      <c r="AC3320" s="144" t="n"/>
      <c r="AD3320" s="142" t="n"/>
      <c r="AE3320" s="142" t="n"/>
    </row>
    <row r="3321">
      <c r="B3321" s="85" t="inlineStr">
        <is>
          <t>135MS05L</t>
        </is>
      </c>
      <c r="C3321">
        <f>SUMIF(数量表!D:H,B3321,数量表!H:H)</f>
        <v/>
      </c>
      <c r="D3321" t="n">
        <v>27</v>
      </c>
      <c r="E3321" t="n">
        <v>105</v>
      </c>
      <c r="F3321" s="86" t="n">
        <v>982</v>
      </c>
      <c r="H3321" s="87" t="n">
        <v>1</v>
      </c>
      <c r="I3321" s="214">
        <f>C3321*H3321</f>
        <v/>
      </c>
      <c r="K3321" s="96" t="n"/>
      <c r="L3321" s="97" t="n"/>
      <c r="M3321" s="97" t="n"/>
      <c r="N3321" s="98" t="inlineStr">
        <is>
          <t>27×105</t>
        </is>
      </c>
      <c r="O3321" s="99">
        <f>F3321</f>
        <v/>
      </c>
      <c r="P3321" s="99">
        <f>SUM(I3321)</f>
        <v/>
      </c>
      <c r="Q3321" s="117" t="n"/>
      <c r="R3321" s="118" t="n"/>
      <c r="S3321" s="118" t="n"/>
      <c r="T3321" s="119" t="n"/>
      <c r="U3321" s="120" t="n"/>
      <c r="V3321" s="120" t="n"/>
      <c r="W3321" s="121" t="n"/>
      <c r="X3321" s="122" t="n"/>
      <c r="Y3321" s="122" t="n"/>
      <c r="Z3321" s="143" t="n"/>
      <c r="AA3321" s="140" t="n"/>
      <c r="AB3321" s="140" t="n"/>
      <c r="AC3321" s="144" t="n"/>
      <c r="AD3321" s="142" t="n"/>
      <c r="AE3321" s="142" t="n"/>
    </row>
    <row r="3322" ht="15" customHeight="1" thickBot="1">
      <c r="B3322" s="88" t="inlineStr">
        <is>
          <t>135MS05L</t>
        </is>
      </c>
      <c r="C3322" s="89">
        <f>SUMIF(数量表!D:H,B3322,数量表!H:H)</f>
        <v/>
      </c>
      <c r="D3322" s="89" t="n">
        <v>27</v>
      </c>
      <c r="E3322" s="89" t="n">
        <v>105</v>
      </c>
      <c r="F3322" s="90" t="n">
        <v>1798</v>
      </c>
      <c r="G3322" s="89" t="n"/>
      <c r="H3322" s="91" t="n">
        <v>1</v>
      </c>
      <c r="I3322" s="213">
        <f>C3322*H3322</f>
        <v/>
      </c>
      <c r="K3322" s="96" t="n"/>
      <c r="L3322" s="97" t="n"/>
      <c r="M3322" s="97" t="n"/>
      <c r="N3322" s="98" t="inlineStr">
        <is>
          <t>27×105</t>
        </is>
      </c>
      <c r="O3322" s="99">
        <f>F3322</f>
        <v/>
      </c>
      <c r="P3322" s="99">
        <f>SUM(I3322)</f>
        <v/>
      </c>
      <c r="Q3322" s="117" t="n"/>
      <c r="R3322" s="118" t="n"/>
      <c r="S3322" s="118" t="n"/>
      <c r="T3322" s="119" t="n"/>
      <c r="U3322" s="120" t="n"/>
      <c r="V3322" s="120" t="n"/>
      <c r="W3322" s="121" t="n"/>
      <c r="X3322" s="122" t="n"/>
      <c r="Y3322" s="122" t="n"/>
      <c r="Z3322" s="143" t="n"/>
      <c r="AA3322" s="140" t="n"/>
      <c r="AB3322" s="140" t="n"/>
      <c r="AC3322" s="144" t="n"/>
      <c r="AD3322" s="142" t="n"/>
      <c r="AE3322" s="142" t="n"/>
    </row>
    <row r="3323">
      <c r="B3323" s="79" t="inlineStr">
        <is>
          <t>135MS05-L</t>
        </is>
      </c>
      <c r="C3323" s="80">
        <f>SUMIF(数量表!D:H,B3323,数量表!H:H)</f>
        <v/>
      </c>
      <c r="D3323" s="80" t="n">
        <v>27</v>
      </c>
      <c r="E3323" s="80" t="n">
        <v>105</v>
      </c>
      <c r="F3323" s="81" t="n">
        <v>186</v>
      </c>
      <c r="G3323" s="80" t="n"/>
      <c r="H3323" s="82" t="n">
        <v>1</v>
      </c>
      <c r="I3323" s="212">
        <f>C3323*H3323</f>
        <v/>
      </c>
      <c r="K3323" s="96" t="n"/>
      <c r="L3323" s="97" t="n"/>
      <c r="M3323" s="97" t="n"/>
      <c r="N3323" s="98" t="inlineStr">
        <is>
          <t>27×105</t>
        </is>
      </c>
      <c r="O3323" s="99">
        <f>F3323</f>
        <v/>
      </c>
      <c r="P3323" s="99">
        <f>SUM(I3323)</f>
        <v/>
      </c>
      <c r="Q3323" s="117" t="n"/>
      <c r="R3323" s="118" t="n"/>
      <c r="S3323" s="118" t="n"/>
      <c r="T3323" s="119" t="n"/>
      <c r="U3323" s="120" t="n"/>
      <c r="V3323" s="120" t="n"/>
      <c r="W3323" s="121" t="n"/>
      <c r="X3323" s="122" t="n"/>
      <c r="Y3323" s="122" t="n"/>
      <c r="Z3323" s="143" t="n"/>
      <c r="AA3323" s="140" t="n"/>
      <c r="AB3323" s="140" t="n"/>
      <c r="AC3323" s="144" t="n"/>
      <c r="AD3323" s="142" t="n"/>
      <c r="AE3323" s="142" t="n"/>
    </row>
    <row r="3324">
      <c r="B3324" s="85" t="inlineStr">
        <is>
          <t>135MS05-L</t>
        </is>
      </c>
      <c r="C3324">
        <f>SUMIF(数量表!D:H,B3324,数量表!H:H)</f>
        <v/>
      </c>
      <c r="D3324" t="n">
        <v>27</v>
      </c>
      <c r="E3324" t="n">
        <v>105</v>
      </c>
      <c r="F3324" s="86" t="n">
        <v>800</v>
      </c>
      <c r="H3324" s="87" t="n">
        <v>2</v>
      </c>
      <c r="I3324" s="214">
        <f>C3324*H3324</f>
        <v/>
      </c>
      <c r="K3324" s="96" t="n"/>
      <c r="L3324" s="97" t="n"/>
      <c r="M3324" s="97" t="n"/>
      <c r="N3324" s="98" t="inlineStr">
        <is>
          <t>27×105</t>
        </is>
      </c>
      <c r="O3324" s="99">
        <f>F3324</f>
        <v/>
      </c>
      <c r="P3324" s="99">
        <f>SUM(I3324)</f>
        <v/>
      </c>
      <c r="Q3324" s="117" t="n"/>
      <c r="R3324" s="118" t="n"/>
      <c r="S3324" s="118" t="n"/>
      <c r="T3324" s="119" t="n"/>
      <c r="U3324" s="120" t="n"/>
      <c r="V3324" s="120" t="n"/>
      <c r="W3324" s="121" t="n"/>
      <c r="X3324" s="122" t="n"/>
      <c r="Y3324" s="122" t="n"/>
      <c r="Z3324" s="143" t="n"/>
      <c r="AA3324" s="140" t="n"/>
      <c r="AB3324" s="140" t="n"/>
      <c r="AC3324" s="144" t="n"/>
      <c r="AD3324" s="142" t="n"/>
      <c r="AE3324" s="142" t="n"/>
    </row>
    <row r="3325">
      <c r="B3325" s="85" t="inlineStr">
        <is>
          <t>135MS05-L</t>
        </is>
      </c>
      <c r="C3325">
        <f>SUMIF(数量表!D:H,B3325,数量表!H:H)</f>
        <v/>
      </c>
      <c r="D3325" t="n">
        <v>27</v>
      </c>
      <c r="E3325" t="n">
        <v>105</v>
      </c>
      <c r="F3325" s="86" t="n">
        <v>576</v>
      </c>
      <c r="H3325" s="87" t="n">
        <v>2</v>
      </c>
      <c r="I3325" s="214">
        <f>C3325*H3325</f>
        <v/>
      </c>
      <c r="K3325" s="96" t="n"/>
      <c r="L3325" s="97" t="n"/>
      <c r="M3325" s="97" t="n"/>
      <c r="N3325" s="98" t="inlineStr">
        <is>
          <t>27×105</t>
        </is>
      </c>
      <c r="O3325" s="99">
        <f>F3325</f>
        <v/>
      </c>
      <c r="P3325" s="99">
        <f>SUM(I3325)</f>
        <v/>
      </c>
      <c r="Q3325" s="117" t="n"/>
      <c r="R3325" s="118" t="n"/>
      <c r="S3325" s="118" t="n"/>
      <c r="T3325" s="119" t="n"/>
      <c r="U3325" s="120" t="n"/>
      <c r="V3325" s="120" t="n"/>
      <c r="W3325" s="121" t="n"/>
      <c r="X3325" s="122" t="n"/>
      <c r="Y3325" s="122" t="n"/>
      <c r="Z3325" s="143" t="n"/>
      <c r="AA3325" s="140" t="n"/>
      <c r="AB3325" s="140" t="n"/>
      <c r="AC3325" s="144" t="n"/>
      <c r="AD3325" s="142" t="n"/>
      <c r="AE3325" s="142" t="n"/>
    </row>
    <row r="3326" ht="15" customHeight="1" thickBot="1">
      <c r="B3326" s="88" t="inlineStr">
        <is>
          <t>135MS05-L</t>
        </is>
      </c>
      <c r="C3326" s="89">
        <f>SUMIF(数量表!D:H,B3326,数量表!H:H)</f>
        <v/>
      </c>
      <c r="D3326" s="89" t="n">
        <v>27</v>
      </c>
      <c r="E3326" s="89" t="n">
        <v>105</v>
      </c>
      <c r="F3326" s="90" t="n">
        <v>982</v>
      </c>
      <c r="G3326" s="89" t="n"/>
      <c r="H3326" s="91" t="n">
        <v>1</v>
      </c>
      <c r="I3326" s="213">
        <f>C3326*H3326</f>
        <v/>
      </c>
      <c r="K3326" s="96" t="n"/>
      <c r="L3326" s="97" t="n"/>
      <c r="M3326" s="97" t="n"/>
      <c r="N3326" s="98" t="inlineStr">
        <is>
          <t>27×105</t>
        </is>
      </c>
      <c r="O3326" s="99">
        <f>F3326</f>
        <v/>
      </c>
      <c r="P3326" s="99">
        <f>SUM(I3326)</f>
        <v/>
      </c>
      <c r="Q3326" s="117" t="n"/>
      <c r="R3326" s="118" t="n"/>
      <c r="S3326" s="118" t="n"/>
      <c r="T3326" s="119" t="n"/>
      <c r="U3326" s="120" t="n"/>
      <c r="V3326" s="120" t="n"/>
      <c r="W3326" s="121" t="n"/>
      <c r="X3326" s="122" t="n"/>
      <c r="Y3326" s="122" t="n"/>
      <c r="Z3326" s="143" t="n"/>
      <c r="AA3326" s="140" t="n"/>
      <c r="AB3326" s="140" t="n"/>
      <c r="AC3326" s="144" t="n"/>
      <c r="AD3326" s="142" t="n"/>
      <c r="AE3326" s="142" t="n"/>
    </row>
    <row r="3327">
      <c r="B3327" s="79" t="inlineStr">
        <is>
          <t>135MS05L-L</t>
        </is>
      </c>
      <c r="C3327" s="80">
        <f>SUMIF(数量表!D:H,B3327,数量表!H:H)</f>
        <v/>
      </c>
      <c r="D3327" s="80" t="n">
        <v>27</v>
      </c>
      <c r="E3327" s="80" t="n">
        <v>105</v>
      </c>
      <c r="F3327" s="81" t="n">
        <v>186</v>
      </c>
      <c r="G3327" s="80" t="n"/>
      <c r="H3327" s="82" t="n">
        <v>1</v>
      </c>
      <c r="I3327" s="212">
        <f>C3327*H3327</f>
        <v/>
      </c>
      <c r="K3327" s="96" t="n"/>
      <c r="L3327" s="97" t="n"/>
      <c r="M3327" s="97" t="n"/>
      <c r="N3327" s="98" t="inlineStr">
        <is>
          <t>27×105</t>
        </is>
      </c>
      <c r="O3327" s="99">
        <f>F3327</f>
        <v/>
      </c>
      <c r="P3327" s="99">
        <f>SUM(I3327)</f>
        <v/>
      </c>
      <c r="Q3327" s="117" t="n"/>
      <c r="R3327" s="118" t="n"/>
      <c r="S3327" s="118" t="n"/>
      <c r="T3327" s="119" t="n"/>
      <c r="U3327" s="120" t="n"/>
      <c r="V3327" s="120" t="n"/>
      <c r="W3327" s="121" t="n"/>
      <c r="X3327" s="122" t="n"/>
      <c r="Y3327" s="122" t="n"/>
      <c r="Z3327" s="143" t="n"/>
      <c r="AA3327" s="140" t="n"/>
      <c r="AB3327" s="140" t="n"/>
      <c r="AC3327" s="144" t="n"/>
      <c r="AD3327" s="142" t="n"/>
      <c r="AE3327" s="142" t="n"/>
    </row>
    <row r="3328">
      <c r="B3328" s="85" t="inlineStr">
        <is>
          <t>135MS05L-L</t>
        </is>
      </c>
      <c r="C3328">
        <f>SUMIF(数量表!D:H,B3328,数量表!H:H)</f>
        <v/>
      </c>
      <c r="D3328" t="n">
        <v>27</v>
      </c>
      <c r="E3328" t="n">
        <v>105</v>
      </c>
      <c r="F3328" s="86" t="n">
        <v>760</v>
      </c>
      <c r="H3328" s="87" t="n">
        <v>2</v>
      </c>
      <c r="I3328" s="214">
        <f>C3328*H3328</f>
        <v/>
      </c>
      <c r="K3328" s="96" t="n"/>
      <c r="L3328" s="97" t="n"/>
      <c r="M3328" s="97" t="n"/>
      <c r="N3328" s="98" t="inlineStr">
        <is>
          <t>27×105</t>
        </is>
      </c>
      <c r="O3328" s="99">
        <f>F3328</f>
        <v/>
      </c>
      <c r="P3328" s="99">
        <f>SUM(I3328)</f>
        <v/>
      </c>
      <c r="Q3328" s="117" t="n"/>
      <c r="R3328" s="118" t="n"/>
      <c r="S3328" s="118" t="n"/>
      <c r="T3328" s="119" t="n"/>
      <c r="U3328" s="120" t="n"/>
      <c r="V3328" s="120" t="n"/>
      <c r="W3328" s="121" t="n"/>
      <c r="X3328" s="122" t="n"/>
      <c r="Y3328" s="122" t="n"/>
      <c r="Z3328" s="143" t="n"/>
      <c r="AA3328" s="140" t="n"/>
      <c r="AB3328" s="140" t="n"/>
      <c r="AC3328" s="144" t="n"/>
      <c r="AD3328" s="142" t="n"/>
      <c r="AE3328" s="142" t="n"/>
    </row>
    <row r="3329">
      <c r="B3329" s="85" t="inlineStr">
        <is>
          <t>135MS05L-L</t>
        </is>
      </c>
      <c r="C3329">
        <f>SUMIF(数量表!D:H,B3329,数量表!H:H)</f>
        <v/>
      </c>
      <c r="D3329" t="n">
        <v>27</v>
      </c>
      <c r="E3329" t="n">
        <v>105</v>
      </c>
      <c r="F3329" s="86" t="n">
        <v>576</v>
      </c>
      <c r="H3329" s="87" t="n">
        <v>2</v>
      </c>
      <c r="I3329" s="214">
        <f>C3329*H3329</f>
        <v/>
      </c>
      <c r="K3329" s="96" t="n"/>
      <c r="L3329" s="97" t="n"/>
      <c r="M3329" s="97" t="n"/>
      <c r="N3329" s="98" t="inlineStr">
        <is>
          <t>27×105</t>
        </is>
      </c>
      <c r="O3329" s="99">
        <f>F3329</f>
        <v/>
      </c>
      <c r="P3329" s="99">
        <f>SUM(I3329)</f>
        <v/>
      </c>
      <c r="Q3329" s="117" t="n"/>
      <c r="R3329" s="118" t="n"/>
      <c r="S3329" s="118" t="n"/>
      <c r="T3329" s="119" t="n"/>
      <c r="U3329" s="120" t="n"/>
      <c r="V3329" s="120" t="n"/>
      <c r="W3329" s="121" t="n"/>
      <c r="X3329" s="122" t="n"/>
      <c r="Y3329" s="122" t="n"/>
      <c r="Z3329" s="143" t="n"/>
      <c r="AA3329" s="140" t="n"/>
      <c r="AB3329" s="140" t="n"/>
      <c r="AC3329" s="144" t="n"/>
      <c r="AD3329" s="142" t="n"/>
      <c r="AE3329" s="142" t="n"/>
    </row>
    <row r="3330">
      <c r="B3330" s="85" t="inlineStr">
        <is>
          <t>135MS05L-L</t>
        </is>
      </c>
      <c r="C3330">
        <f>SUMIF(数量表!D:H,B3330,数量表!H:H)</f>
        <v/>
      </c>
      <c r="D3330" t="n">
        <v>27</v>
      </c>
      <c r="E3330" t="n">
        <v>105</v>
      </c>
      <c r="F3330" s="86" t="n">
        <v>982</v>
      </c>
      <c r="H3330" s="87" t="n">
        <v>1</v>
      </c>
      <c r="I3330" s="214">
        <f>C3330*H3330</f>
        <v/>
      </c>
      <c r="K3330" s="96" t="n"/>
      <c r="L3330" s="97" t="n"/>
      <c r="M3330" s="97" t="n"/>
      <c r="N3330" s="98" t="inlineStr">
        <is>
          <t>27×105</t>
        </is>
      </c>
      <c r="O3330" s="99">
        <f>F3330</f>
        <v/>
      </c>
      <c r="P3330" s="99">
        <f>SUM(I3330)</f>
        <v/>
      </c>
      <c r="Q3330" s="117" t="n"/>
      <c r="R3330" s="118" t="n"/>
      <c r="S3330" s="118" t="n"/>
      <c r="T3330" s="119" t="n"/>
      <c r="U3330" s="120" t="n"/>
      <c r="V3330" s="120" t="n"/>
      <c r="W3330" s="121" t="n"/>
      <c r="X3330" s="122" t="n"/>
      <c r="Y3330" s="122" t="n"/>
      <c r="Z3330" s="143" t="n"/>
      <c r="AA3330" s="140" t="n"/>
      <c r="AB3330" s="140" t="n"/>
      <c r="AC3330" s="144" t="n"/>
      <c r="AD3330" s="142" t="n"/>
      <c r="AE3330" s="142" t="n"/>
    </row>
    <row r="3331" ht="15" customHeight="1" thickBot="1">
      <c r="B3331" s="88" t="inlineStr">
        <is>
          <t>135MS05L-L</t>
        </is>
      </c>
      <c r="C3331" s="89">
        <f>SUMIF(数量表!D:H,B3331,数量表!H:H)</f>
        <v/>
      </c>
      <c r="D3331" s="89" t="n">
        <v>27</v>
      </c>
      <c r="E3331" s="89" t="n">
        <v>105</v>
      </c>
      <c r="F3331" s="90" t="n">
        <v>1798</v>
      </c>
      <c r="G3331" s="89" t="n"/>
      <c r="H3331" s="91" t="n">
        <v>1</v>
      </c>
      <c r="I3331" s="213">
        <f>C3331*H3331</f>
        <v/>
      </c>
      <c r="K3331" s="96" t="n"/>
      <c r="L3331" s="97" t="n"/>
      <c r="M3331" s="97" t="n"/>
      <c r="N3331" s="98" t="inlineStr">
        <is>
          <t>27×105</t>
        </is>
      </c>
      <c r="O3331" s="99">
        <f>F3331</f>
        <v/>
      </c>
      <c r="P3331" s="99">
        <f>SUM(I3331)</f>
        <v/>
      </c>
      <c r="Q3331" s="117" t="n"/>
      <c r="R3331" s="118" t="n"/>
      <c r="S3331" s="118" t="n"/>
      <c r="T3331" s="119" t="n"/>
      <c r="U3331" s="120" t="n"/>
      <c r="V3331" s="120" t="n"/>
      <c r="W3331" s="121" t="n"/>
      <c r="X3331" s="122" t="n"/>
      <c r="Y3331" s="122" t="n"/>
      <c r="Z3331" s="143" t="n"/>
      <c r="AA3331" s="140" t="n"/>
      <c r="AB3331" s="140" t="n"/>
      <c r="AC3331" s="144" t="n"/>
      <c r="AD3331" s="142" t="n"/>
      <c r="AE3331" s="142" t="n"/>
    </row>
    <row r="3332">
      <c r="B3332" s="79" t="inlineStr">
        <is>
          <t>135MS05R</t>
        </is>
      </c>
      <c r="C3332" s="80">
        <f>SUMIF(数量表!D:H,B3332,数量表!H:H)</f>
        <v/>
      </c>
      <c r="D3332" s="80" t="n">
        <v>27</v>
      </c>
      <c r="E3332" s="80" t="n">
        <v>105</v>
      </c>
      <c r="F3332" s="81" t="n">
        <v>186</v>
      </c>
      <c r="G3332" s="80" t="n"/>
      <c r="H3332" s="82" t="n">
        <v>1</v>
      </c>
      <c r="I3332" s="212">
        <f>C3332*H3332</f>
        <v/>
      </c>
      <c r="K3332" s="96" t="n"/>
      <c r="L3332" s="97" t="n"/>
      <c r="M3332" s="97" t="n"/>
      <c r="N3332" s="98" t="inlineStr">
        <is>
          <t>27×105</t>
        </is>
      </c>
      <c r="O3332" s="99">
        <f>F3332</f>
        <v/>
      </c>
      <c r="P3332" s="99">
        <f>SUM(I3332)</f>
        <v/>
      </c>
      <c r="Q3332" s="117" t="n"/>
      <c r="R3332" s="118" t="n"/>
      <c r="S3332" s="118" t="n"/>
      <c r="T3332" s="119" t="n"/>
      <c r="U3332" s="120" t="n"/>
      <c r="V3332" s="120" t="n"/>
      <c r="W3332" s="121" t="n"/>
      <c r="X3332" s="122" t="n"/>
      <c r="Y3332" s="122" t="n"/>
      <c r="Z3332" s="143" t="n"/>
      <c r="AA3332" s="140" t="n"/>
      <c r="AB3332" s="140" t="n"/>
      <c r="AC3332" s="144" t="n"/>
      <c r="AD3332" s="142" t="n"/>
      <c r="AE3332" s="142" t="n"/>
    </row>
    <row r="3333">
      <c r="B3333" s="85" t="inlineStr">
        <is>
          <t>135MS05R</t>
        </is>
      </c>
      <c r="C3333">
        <f>SUMIF(数量表!D:H,B3333,数量表!H:H)</f>
        <v/>
      </c>
      <c r="D3333" t="n">
        <v>27</v>
      </c>
      <c r="E3333" t="n">
        <v>105</v>
      </c>
      <c r="F3333" s="86" t="n">
        <v>760</v>
      </c>
      <c r="H3333" s="87" t="n">
        <v>2</v>
      </c>
      <c r="I3333" s="214">
        <f>C3333*H3333</f>
        <v/>
      </c>
      <c r="K3333" s="96" t="n"/>
      <c r="L3333" s="97" t="n"/>
      <c r="M3333" s="97" t="n"/>
      <c r="N3333" s="98" t="inlineStr">
        <is>
          <t>27×105</t>
        </is>
      </c>
      <c r="O3333" s="99">
        <f>F3333</f>
        <v/>
      </c>
      <c r="P3333" s="99">
        <f>SUM(I3333)</f>
        <v/>
      </c>
      <c r="Q3333" s="117" t="n"/>
      <c r="R3333" s="118" t="n"/>
      <c r="S3333" s="118" t="n"/>
      <c r="T3333" s="119" t="n"/>
      <c r="U3333" s="120" t="n"/>
      <c r="V3333" s="120" t="n"/>
      <c r="W3333" s="121" t="n"/>
      <c r="X3333" s="122" t="n"/>
      <c r="Y3333" s="122" t="n"/>
      <c r="Z3333" s="143" t="n"/>
      <c r="AA3333" s="140" t="n"/>
      <c r="AB3333" s="140" t="n"/>
      <c r="AC3333" s="144" t="n"/>
      <c r="AD3333" s="142" t="n"/>
      <c r="AE3333" s="142" t="n"/>
    </row>
    <row r="3334">
      <c r="B3334" s="85" t="inlineStr">
        <is>
          <t>135MS05R</t>
        </is>
      </c>
      <c r="C3334">
        <f>SUMIF(数量表!D:H,B3334,数量表!H:H)</f>
        <v/>
      </c>
      <c r="D3334" t="n">
        <v>27</v>
      </c>
      <c r="E3334" t="n">
        <v>105</v>
      </c>
      <c r="F3334" s="86" t="n">
        <v>576</v>
      </c>
      <c r="H3334" s="87" t="n">
        <v>2</v>
      </c>
      <c r="I3334" s="214">
        <f>C3334*H3334</f>
        <v/>
      </c>
      <c r="K3334" s="96" t="n"/>
      <c r="L3334" s="97" t="n"/>
      <c r="M3334" s="97" t="n"/>
      <c r="N3334" s="98" t="inlineStr">
        <is>
          <t>27×105</t>
        </is>
      </c>
      <c r="O3334" s="99">
        <f>F3334</f>
        <v/>
      </c>
      <c r="P3334" s="99">
        <f>SUM(I3334)</f>
        <v/>
      </c>
      <c r="Q3334" s="117" t="n"/>
      <c r="R3334" s="118" t="n"/>
      <c r="S3334" s="118" t="n"/>
      <c r="T3334" s="119" t="n"/>
      <c r="U3334" s="120" t="n"/>
      <c r="V3334" s="120" t="n"/>
      <c r="W3334" s="121" t="n"/>
      <c r="X3334" s="122" t="n"/>
      <c r="Y3334" s="122" t="n"/>
      <c r="Z3334" s="143" t="n"/>
      <c r="AA3334" s="140" t="n"/>
      <c r="AB3334" s="140" t="n"/>
      <c r="AC3334" s="144" t="n"/>
      <c r="AD3334" s="142" t="n"/>
      <c r="AE3334" s="142" t="n"/>
    </row>
    <row r="3335">
      <c r="B3335" s="85" t="inlineStr">
        <is>
          <t>135MS05R</t>
        </is>
      </c>
      <c r="C3335">
        <f>SUMIF(数量表!D:H,B3335,数量表!H:H)</f>
        <v/>
      </c>
      <c r="D3335" t="n">
        <v>27</v>
      </c>
      <c r="E3335" t="n">
        <v>105</v>
      </c>
      <c r="F3335" s="86" t="n">
        <v>982</v>
      </c>
      <c r="H3335" s="87" t="n">
        <v>1</v>
      </c>
      <c r="I3335" s="214">
        <f>C3335*H3335</f>
        <v/>
      </c>
      <c r="K3335" s="96" t="n"/>
      <c r="L3335" s="97" t="n"/>
      <c r="M3335" s="97" t="n"/>
      <c r="N3335" s="98" t="inlineStr">
        <is>
          <t>27×105</t>
        </is>
      </c>
      <c r="O3335" s="99">
        <f>F3335</f>
        <v/>
      </c>
      <c r="P3335" s="99">
        <f>SUM(I3335)</f>
        <v/>
      </c>
      <c r="Q3335" s="117" t="n"/>
      <c r="R3335" s="118" t="n"/>
      <c r="S3335" s="118" t="n"/>
      <c r="T3335" s="119" t="n"/>
      <c r="U3335" s="120" t="n"/>
      <c r="V3335" s="120" t="n"/>
      <c r="W3335" s="121" t="n"/>
      <c r="X3335" s="122" t="n"/>
      <c r="Y3335" s="122" t="n"/>
      <c r="Z3335" s="143" t="n"/>
      <c r="AA3335" s="140" t="n"/>
      <c r="AB3335" s="140" t="n"/>
      <c r="AC3335" s="144" t="n"/>
      <c r="AD3335" s="142" t="n"/>
      <c r="AE3335" s="142" t="n"/>
    </row>
    <row r="3336" ht="15" customHeight="1" thickBot="1">
      <c r="B3336" s="88" t="inlineStr">
        <is>
          <t>135MS05R</t>
        </is>
      </c>
      <c r="C3336" s="89">
        <f>SUMIF(数量表!D:H,B3336,数量表!H:H)</f>
        <v/>
      </c>
      <c r="D3336" s="89" t="n">
        <v>27</v>
      </c>
      <c r="E3336" s="89" t="n">
        <v>105</v>
      </c>
      <c r="F3336" s="90" t="n">
        <v>1798</v>
      </c>
      <c r="G3336" s="89" t="n"/>
      <c r="H3336" s="91" t="n">
        <v>1</v>
      </c>
      <c r="I3336" s="213">
        <f>C3336*H3336</f>
        <v/>
      </c>
      <c r="K3336" s="96" t="n"/>
      <c r="L3336" s="97" t="n"/>
      <c r="M3336" s="97" t="n"/>
      <c r="N3336" s="98" t="inlineStr">
        <is>
          <t>27×105</t>
        </is>
      </c>
      <c r="O3336" s="99">
        <f>F3336</f>
        <v/>
      </c>
      <c r="P3336" s="99">
        <f>SUM(I3336)</f>
        <v/>
      </c>
      <c r="Q3336" s="117" t="n"/>
      <c r="R3336" s="118" t="n"/>
      <c r="S3336" s="118" t="n"/>
      <c r="T3336" s="119" t="n"/>
      <c r="U3336" s="120" t="n"/>
      <c r="V3336" s="120" t="n"/>
      <c r="W3336" s="121" t="n"/>
      <c r="X3336" s="122" t="n"/>
      <c r="Y3336" s="122" t="n"/>
      <c r="Z3336" s="143" t="n"/>
      <c r="AA3336" s="140" t="n"/>
      <c r="AB3336" s="140" t="n"/>
      <c r="AC3336" s="144" t="n"/>
      <c r="AD3336" s="142" t="n"/>
      <c r="AE3336" s="142" t="n"/>
    </row>
    <row r="3337">
      <c r="B3337" s="79" t="inlineStr">
        <is>
          <t>135MS05-R</t>
        </is>
      </c>
      <c r="C3337" s="80">
        <f>SUMIF(数量表!D:H,B3337,数量表!H:H)</f>
        <v/>
      </c>
      <c r="D3337" s="80" t="n">
        <v>27</v>
      </c>
      <c r="E3337" s="80" t="n">
        <v>105</v>
      </c>
      <c r="F3337" s="81" t="n">
        <v>186</v>
      </c>
      <c r="G3337" s="80" t="n"/>
      <c r="H3337" s="82" t="n">
        <v>1</v>
      </c>
      <c r="I3337" s="212">
        <f>C3337*H3337</f>
        <v/>
      </c>
      <c r="K3337" s="96" t="n"/>
      <c r="L3337" s="97" t="n"/>
      <c r="M3337" s="97" t="n"/>
      <c r="N3337" s="98" t="inlineStr">
        <is>
          <t>27×105</t>
        </is>
      </c>
      <c r="O3337" s="99">
        <f>F3337</f>
        <v/>
      </c>
      <c r="P3337" s="99">
        <f>SUM(I3337)</f>
        <v/>
      </c>
      <c r="Q3337" s="117" t="n"/>
      <c r="R3337" s="118" t="n"/>
      <c r="S3337" s="118" t="n"/>
      <c r="T3337" s="119" t="n"/>
      <c r="U3337" s="120" t="n"/>
      <c r="V3337" s="120" t="n"/>
      <c r="W3337" s="121" t="n"/>
      <c r="X3337" s="122" t="n"/>
      <c r="Y3337" s="122" t="n"/>
      <c r="Z3337" s="143" t="n"/>
      <c r="AA3337" s="140" t="n"/>
      <c r="AB3337" s="140" t="n"/>
      <c r="AC3337" s="144" t="n"/>
      <c r="AD3337" s="142" t="n"/>
      <c r="AE3337" s="142" t="n"/>
    </row>
    <row r="3338">
      <c r="B3338" s="85" t="inlineStr">
        <is>
          <t>135MS05-R</t>
        </is>
      </c>
      <c r="C3338">
        <f>SUMIF(数量表!D:H,B3338,数量表!H:H)</f>
        <v/>
      </c>
      <c r="D3338" t="n">
        <v>27</v>
      </c>
      <c r="E3338" t="n">
        <v>105</v>
      </c>
      <c r="F3338" s="86" t="n">
        <v>800</v>
      </c>
      <c r="H3338" s="87" t="n">
        <v>2</v>
      </c>
      <c r="I3338" s="214">
        <f>C3338*H3338</f>
        <v/>
      </c>
      <c r="K3338" s="96" t="n"/>
      <c r="L3338" s="97" t="n"/>
      <c r="M3338" s="97" t="n"/>
      <c r="N3338" s="98" t="inlineStr">
        <is>
          <t>27×105</t>
        </is>
      </c>
      <c r="O3338" s="99">
        <f>F3338</f>
        <v/>
      </c>
      <c r="P3338" s="99">
        <f>SUM(I3338)</f>
        <v/>
      </c>
      <c r="Q3338" s="117" t="n"/>
      <c r="R3338" s="118" t="n"/>
      <c r="S3338" s="118" t="n"/>
      <c r="T3338" s="119" t="n"/>
      <c r="U3338" s="120" t="n"/>
      <c r="V3338" s="120" t="n"/>
      <c r="W3338" s="121" t="n"/>
      <c r="X3338" s="122" t="n"/>
      <c r="Y3338" s="122" t="n"/>
      <c r="Z3338" s="143" t="n"/>
      <c r="AA3338" s="140" t="n"/>
      <c r="AB3338" s="140" t="n"/>
      <c r="AC3338" s="144" t="n"/>
      <c r="AD3338" s="142" t="n"/>
      <c r="AE3338" s="142" t="n"/>
    </row>
    <row r="3339">
      <c r="B3339" s="85" t="inlineStr">
        <is>
          <t>135MS05-R</t>
        </is>
      </c>
      <c r="C3339">
        <f>SUMIF(数量表!D:H,B3339,数量表!H:H)</f>
        <v/>
      </c>
      <c r="D3339" t="n">
        <v>27</v>
      </c>
      <c r="E3339" t="n">
        <v>105</v>
      </c>
      <c r="F3339" s="86" t="n">
        <v>576</v>
      </c>
      <c r="H3339" s="87" t="n">
        <v>2</v>
      </c>
      <c r="I3339" s="214">
        <f>C3339*H3339</f>
        <v/>
      </c>
      <c r="K3339" s="96" t="n"/>
      <c r="L3339" s="97" t="n"/>
      <c r="M3339" s="97" t="n"/>
      <c r="N3339" s="98" t="inlineStr">
        <is>
          <t>27×105</t>
        </is>
      </c>
      <c r="O3339" s="99">
        <f>F3339</f>
        <v/>
      </c>
      <c r="P3339" s="99">
        <f>SUM(I3339)</f>
        <v/>
      </c>
      <c r="Q3339" s="117" t="n"/>
      <c r="R3339" s="118" t="n"/>
      <c r="S3339" s="118" t="n"/>
      <c r="T3339" s="119" t="n"/>
      <c r="U3339" s="120" t="n"/>
      <c r="V3339" s="120" t="n"/>
      <c r="W3339" s="121" t="n"/>
      <c r="X3339" s="122" t="n"/>
      <c r="Y3339" s="122" t="n"/>
      <c r="Z3339" s="143" t="n"/>
      <c r="AA3339" s="140" t="n"/>
      <c r="AB3339" s="140" t="n"/>
      <c r="AC3339" s="144" t="n"/>
      <c r="AD3339" s="142" t="n"/>
      <c r="AE3339" s="142" t="n"/>
    </row>
    <row r="3340" ht="15" customHeight="1" thickBot="1">
      <c r="B3340" s="88" t="inlineStr">
        <is>
          <t>135MS05-R</t>
        </is>
      </c>
      <c r="C3340" s="89">
        <f>SUMIF(数量表!D:H,B3340,数量表!H:H)</f>
        <v/>
      </c>
      <c r="D3340" s="89" t="n">
        <v>27</v>
      </c>
      <c r="E3340" s="89" t="n">
        <v>105</v>
      </c>
      <c r="F3340" s="90" t="n">
        <v>982</v>
      </c>
      <c r="G3340" s="89" t="n"/>
      <c r="H3340" s="91" t="n">
        <v>1</v>
      </c>
      <c r="I3340" s="213">
        <f>C3340*H3340</f>
        <v/>
      </c>
      <c r="K3340" s="96" t="n"/>
      <c r="L3340" s="97" t="n"/>
      <c r="M3340" s="97" t="n"/>
      <c r="N3340" s="98" t="inlineStr">
        <is>
          <t>27×105</t>
        </is>
      </c>
      <c r="O3340" s="99">
        <f>F3340</f>
        <v/>
      </c>
      <c r="P3340" s="99">
        <f>SUM(I3340)</f>
        <v/>
      </c>
      <c r="Q3340" s="117" t="n"/>
      <c r="R3340" s="118" t="n"/>
      <c r="S3340" s="118" t="n"/>
      <c r="T3340" s="119" t="n"/>
      <c r="U3340" s="120" t="n"/>
      <c r="V3340" s="120" t="n"/>
      <c r="W3340" s="121" t="n"/>
      <c r="X3340" s="122" t="n"/>
      <c r="Y3340" s="122" t="n"/>
      <c r="Z3340" s="143" t="n"/>
      <c r="AA3340" s="140" t="n"/>
      <c r="AB3340" s="140" t="n"/>
      <c r="AC3340" s="144" t="n"/>
      <c r="AD3340" s="142" t="n"/>
      <c r="AE3340" s="142" t="n"/>
    </row>
    <row r="3341">
      <c r="B3341" s="79" t="inlineStr">
        <is>
          <t>135MS05R-R</t>
        </is>
      </c>
      <c r="C3341" s="80">
        <f>SUMIF(数量表!D:H,B3341,数量表!H:H)</f>
        <v/>
      </c>
      <c r="D3341" s="80" t="n">
        <v>27</v>
      </c>
      <c r="E3341" s="80" t="n">
        <v>105</v>
      </c>
      <c r="F3341" s="81" t="n">
        <v>186</v>
      </c>
      <c r="G3341" s="80" t="n"/>
      <c r="H3341" s="82" t="n">
        <v>1</v>
      </c>
      <c r="I3341" s="212">
        <f>C3341*H3341</f>
        <v/>
      </c>
      <c r="K3341" s="96" t="n"/>
      <c r="L3341" s="97" t="n"/>
      <c r="M3341" s="97" t="n"/>
      <c r="N3341" s="98" t="inlineStr">
        <is>
          <t>27×105</t>
        </is>
      </c>
      <c r="O3341" s="99">
        <f>F3341</f>
        <v/>
      </c>
      <c r="P3341" s="99">
        <f>SUM(I3341)</f>
        <v/>
      </c>
      <c r="Q3341" s="117" t="n"/>
      <c r="R3341" s="118" t="n"/>
      <c r="S3341" s="118" t="n"/>
      <c r="T3341" s="119" t="n"/>
      <c r="U3341" s="120" t="n"/>
      <c r="V3341" s="120" t="n"/>
      <c r="W3341" s="121" t="n"/>
      <c r="X3341" s="122" t="n"/>
      <c r="Y3341" s="122" t="n"/>
      <c r="Z3341" s="143" t="n"/>
      <c r="AA3341" s="140" t="n"/>
      <c r="AB3341" s="140" t="n"/>
      <c r="AC3341" s="144" t="n"/>
      <c r="AD3341" s="142" t="n"/>
      <c r="AE3341" s="142" t="n"/>
    </row>
    <row r="3342">
      <c r="B3342" s="85" t="inlineStr">
        <is>
          <t>135MS05R-R</t>
        </is>
      </c>
      <c r="C3342">
        <f>SUMIF(数量表!D:H,B3342,数量表!H:H)</f>
        <v/>
      </c>
      <c r="D3342" t="n">
        <v>27</v>
      </c>
      <c r="E3342" t="n">
        <v>105</v>
      </c>
      <c r="F3342" s="86" t="n">
        <v>760</v>
      </c>
      <c r="H3342" s="87" t="n">
        <v>2</v>
      </c>
      <c r="I3342" s="214">
        <f>C3342*H3342</f>
        <v/>
      </c>
      <c r="K3342" s="96" t="n"/>
      <c r="L3342" s="97" t="n"/>
      <c r="M3342" s="97" t="n"/>
      <c r="N3342" s="98" t="inlineStr">
        <is>
          <t>27×105</t>
        </is>
      </c>
      <c r="O3342" s="99">
        <f>F3342</f>
        <v/>
      </c>
      <c r="P3342" s="99">
        <f>SUM(I3342)</f>
        <v/>
      </c>
      <c r="Q3342" s="117" t="n"/>
      <c r="R3342" s="118" t="n"/>
      <c r="S3342" s="118" t="n"/>
      <c r="T3342" s="119" t="n"/>
      <c r="U3342" s="120" t="n"/>
      <c r="V3342" s="120" t="n"/>
      <c r="W3342" s="121" t="n"/>
      <c r="X3342" s="122" t="n"/>
      <c r="Y3342" s="122" t="n"/>
      <c r="Z3342" s="143" t="n"/>
      <c r="AA3342" s="140" t="n"/>
      <c r="AB3342" s="140" t="n"/>
      <c r="AC3342" s="144" t="n"/>
      <c r="AD3342" s="142" t="n"/>
      <c r="AE3342" s="142" t="n"/>
    </row>
    <row r="3343">
      <c r="B3343" s="85" t="inlineStr">
        <is>
          <t>135MS05R-R</t>
        </is>
      </c>
      <c r="C3343">
        <f>SUMIF(数量表!D:H,B3343,数量表!H:H)</f>
        <v/>
      </c>
      <c r="D3343" t="n">
        <v>27</v>
      </c>
      <c r="E3343" t="n">
        <v>105</v>
      </c>
      <c r="F3343" s="86" t="n">
        <v>576</v>
      </c>
      <c r="H3343" s="87" t="n">
        <v>2</v>
      </c>
      <c r="I3343" s="214">
        <f>C3343*H3343</f>
        <v/>
      </c>
      <c r="K3343" s="96" t="n"/>
      <c r="L3343" s="97" t="n"/>
      <c r="M3343" s="97" t="n"/>
      <c r="N3343" s="98" t="inlineStr">
        <is>
          <t>27×105</t>
        </is>
      </c>
      <c r="O3343" s="99">
        <f>F3343</f>
        <v/>
      </c>
      <c r="P3343" s="99">
        <f>SUM(I3343)</f>
        <v/>
      </c>
      <c r="Q3343" s="117" t="n"/>
      <c r="R3343" s="118" t="n"/>
      <c r="S3343" s="118" t="n"/>
      <c r="T3343" s="119" t="n"/>
      <c r="U3343" s="120" t="n"/>
      <c r="V3343" s="120" t="n"/>
      <c r="W3343" s="121" t="n"/>
      <c r="X3343" s="122" t="n"/>
      <c r="Y3343" s="122" t="n"/>
      <c r="Z3343" s="143" t="n"/>
      <c r="AA3343" s="140" t="n"/>
      <c r="AB3343" s="140" t="n"/>
      <c r="AC3343" s="144" t="n"/>
      <c r="AD3343" s="142" t="n"/>
      <c r="AE3343" s="142" t="n"/>
    </row>
    <row r="3344">
      <c r="B3344" s="85" t="inlineStr">
        <is>
          <t>135MS05R-R</t>
        </is>
      </c>
      <c r="C3344">
        <f>SUMIF(数量表!D:H,B3344,数量表!H:H)</f>
        <v/>
      </c>
      <c r="D3344" t="n">
        <v>27</v>
      </c>
      <c r="E3344" t="n">
        <v>105</v>
      </c>
      <c r="F3344" s="86" t="n">
        <v>982</v>
      </c>
      <c r="H3344" s="87" t="n">
        <v>1</v>
      </c>
      <c r="I3344" s="214">
        <f>C3344*H3344</f>
        <v/>
      </c>
      <c r="K3344" s="96" t="n"/>
      <c r="L3344" s="97" t="n"/>
      <c r="M3344" s="97" t="n"/>
      <c r="N3344" s="98" t="inlineStr">
        <is>
          <t>27×105</t>
        </is>
      </c>
      <c r="O3344" s="99">
        <f>F3344</f>
        <v/>
      </c>
      <c r="P3344" s="99">
        <f>SUM(I3344)</f>
        <v/>
      </c>
      <c r="Q3344" s="117" t="n"/>
      <c r="R3344" s="118" t="n"/>
      <c r="S3344" s="118" t="n"/>
      <c r="T3344" s="119" t="n"/>
      <c r="U3344" s="120" t="n"/>
      <c r="V3344" s="120" t="n"/>
      <c r="W3344" s="121" t="n"/>
      <c r="X3344" s="122" t="n"/>
      <c r="Y3344" s="122" t="n"/>
      <c r="Z3344" s="143" t="n"/>
      <c r="AA3344" s="140" t="n"/>
      <c r="AB3344" s="140" t="n"/>
      <c r="AC3344" s="144" t="n"/>
      <c r="AD3344" s="142" t="n"/>
      <c r="AE3344" s="142" t="n"/>
    </row>
    <row r="3345" ht="15" customHeight="1" thickBot="1">
      <c r="B3345" s="88" t="inlineStr">
        <is>
          <t>135MS05R-R</t>
        </is>
      </c>
      <c r="C3345" s="89">
        <f>SUMIF(数量表!D:H,B3345,数量表!H:H)</f>
        <v/>
      </c>
      <c r="D3345" s="89" t="n">
        <v>27</v>
      </c>
      <c r="E3345" s="89" t="n">
        <v>105</v>
      </c>
      <c r="F3345" s="90" t="n">
        <v>1798</v>
      </c>
      <c r="G3345" s="89" t="n"/>
      <c r="H3345" s="91" t="n">
        <v>1</v>
      </c>
      <c r="I3345" s="213">
        <f>C3345*H3345</f>
        <v/>
      </c>
      <c r="K3345" s="96" t="n"/>
      <c r="L3345" s="97" t="n"/>
      <c r="M3345" s="97" t="n"/>
      <c r="N3345" s="98" t="inlineStr">
        <is>
          <t>27×105</t>
        </is>
      </c>
      <c r="O3345" s="99">
        <f>F3345</f>
        <v/>
      </c>
      <c r="P3345" s="99">
        <f>SUM(I3345)</f>
        <v/>
      </c>
      <c r="Q3345" s="117" t="n"/>
      <c r="R3345" s="118" t="n"/>
      <c r="S3345" s="118" t="n"/>
      <c r="T3345" s="119" t="n"/>
      <c r="U3345" s="120" t="n"/>
      <c r="V3345" s="120" t="n"/>
      <c r="W3345" s="121" t="n"/>
      <c r="X3345" s="122" t="n"/>
      <c r="Y3345" s="122" t="n"/>
      <c r="Z3345" s="143" t="n"/>
      <c r="AA3345" s="140" t="n"/>
      <c r="AB3345" s="140" t="n"/>
      <c r="AC3345" s="144" t="n"/>
      <c r="AD3345" s="142" t="n"/>
      <c r="AE3345" s="142" t="n"/>
    </row>
    <row r="3346">
      <c r="B3346" s="79" t="inlineStr">
        <is>
          <t>135MSQ05-L</t>
        </is>
      </c>
      <c r="C3346" s="80">
        <f>SUMIF(数量表!D:H,B3346,数量表!H:H)</f>
        <v/>
      </c>
      <c r="D3346" s="80" t="n">
        <v>27</v>
      </c>
      <c r="E3346" s="80" t="n">
        <v>105</v>
      </c>
      <c r="F3346" s="81" t="n">
        <v>186</v>
      </c>
      <c r="G3346" s="80" t="n"/>
      <c r="H3346" s="82" t="n">
        <v>1</v>
      </c>
      <c r="I3346" s="212">
        <f>C3346*H3346</f>
        <v/>
      </c>
      <c r="K3346" s="96" t="n"/>
      <c r="L3346" s="97" t="n"/>
      <c r="M3346" s="97" t="n"/>
      <c r="N3346" s="98" t="inlineStr">
        <is>
          <t>27×105</t>
        </is>
      </c>
      <c r="O3346" s="99">
        <f>F3346</f>
        <v/>
      </c>
      <c r="P3346" s="99">
        <f>SUM(I3346)</f>
        <v/>
      </c>
      <c r="Q3346" s="117" t="n"/>
      <c r="R3346" s="118" t="n"/>
      <c r="S3346" s="118" t="n"/>
      <c r="T3346" s="119" t="n"/>
      <c r="U3346" s="120" t="n"/>
      <c r="V3346" s="120" t="n"/>
      <c r="W3346" s="121" t="n"/>
      <c r="X3346" s="122" t="n"/>
      <c r="Y3346" s="122" t="n"/>
      <c r="Z3346" s="143" t="n"/>
      <c r="AA3346" s="140" t="n"/>
      <c r="AB3346" s="140" t="n"/>
      <c r="AC3346" s="144" t="n"/>
      <c r="AD3346" s="142" t="n"/>
      <c r="AE3346" s="142" t="n"/>
    </row>
    <row r="3347">
      <c r="B3347" s="85" t="inlineStr">
        <is>
          <t>135MSQ05-L</t>
        </is>
      </c>
      <c r="C3347">
        <f>SUMIF(数量表!D:H,B3347,数量表!H:H)</f>
        <v/>
      </c>
      <c r="D3347" t="n">
        <v>27</v>
      </c>
      <c r="E3347" t="n">
        <v>105</v>
      </c>
      <c r="F3347" s="86" t="n">
        <v>572.5</v>
      </c>
      <c r="H3347" s="87" t="n">
        <v>2</v>
      </c>
      <c r="I3347" s="214">
        <f>C3347*H3347</f>
        <v/>
      </c>
      <c r="K3347" s="96" t="n"/>
      <c r="L3347" s="97" t="n"/>
      <c r="M3347" s="97" t="n"/>
      <c r="N3347" s="98" t="inlineStr">
        <is>
          <t>27×105</t>
        </is>
      </c>
      <c r="O3347" s="99">
        <f>F3347</f>
        <v/>
      </c>
      <c r="P3347" s="99">
        <f>SUM(I3347)</f>
        <v/>
      </c>
      <c r="Q3347" s="117" t="n"/>
      <c r="R3347" s="118" t="n"/>
      <c r="S3347" s="118" t="n"/>
      <c r="T3347" s="119" t="n"/>
      <c r="U3347" s="120" t="n"/>
      <c r="V3347" s="120" t="n"/>
      <c r="W3347" s="121" t="n"/>
      <c r="X3347" s="122" t="n"/>
      <c r="Y3347" s="122" t="n"/>
      <c r="Z3347" s="143" t="n"/>
      <c r="AA3347" s="140" t="n"/>
      <c r="AB3347" s="140" t="n"/>
      <c r="AC3347" s="144" t="n"/>
      <c r="AD3347" s="142" t="n"/>
      <c r="AE3347" s="142" t="n"/>
    </row>
    <row r="3348">
      <c r="B3348" s="85" t="inlineStr">
        <is>
          <t>135MSQ05-L</t>
        </is>
      </c>
      <c r="C3348">
        <f>SUMIF(数量表!D:H,B3348,数量表!H:H)</f>
        <v/>
      </c>
      <c r="D3348" t="n">
        <v>27</v>
      </c>
      <c r="E3348" t="n">
        <v>105</v>
      </c>
      <c r="F3348" s="86" t="n">
        <v>576</v>
      </c>
      <c r="H3348" s="87" t="n">
        <v>2</v>
      </c>
      <c r="I3348" s="214">
        <f>C3348*H3348</f>
        <v/>
      </c>
      <c r="K3348" s="96" t="n"/>
      <c r="L3348" s="97" t="n"/>
      <c r="M3348" s="97" t="n"/>
      <c r="N3348" s="98" t="inlineStr">
        <is>
          <t>27×105</t>
        </is>
      </c>
      <c r="O3348" s="99">
        <f>F3348</f>
        <v/>
      </c>
      <c r="P3348" s="99">
        <f>SUM(I3348)</f>
        <v/>
      </c>
      <c r="Q3348" s="117" t="n"/>
      <c r="R3348" s="118" t="n"/>
      <c r="S3348" s="118" t="n"/>
      <c r="T3348" s="119" t="n"/>
      <c r="U3348" s="120" t="n"/>
      <c r="V3348" s="120" t="n"/>
      <c r="W3348" s="121" t="n"/>
      <c r="X3348" s="122" t="n"/>
      <c r="Y3348" s="122" t="n"/>
      <c r="Z3348" s="143" t="n"/>
      <c r="AA3348" s="140" t="n"/>
      <c r="AB3348" s="140" t="n"/>
      <c r="AC3348" s="144" t="n"/>
      <c r="AD3348" s="142" t="n"/>
      <c r="AE3348" s="142" t="n"/>
    </row>
    <row r="3349" ht="15" customHeight="1" thickBot="1">
      <c r="B3349" s="88" t="inlineStr">
        <is>
          <t>135MSQ05-L</t>
        </is>
      </c>
      <c r="C3349" s="89">
        <f>SUMIF(数量表!D:H,B3349,数量表!H:H)</f>
        <v/>
      </c>
      <c r="D3349" s="89" t="n">
        <v>27</v>
      </c>
      <c r="E3349" s="89" t="n">
        <v>105</v>
      </c>
      <c r="F3349" s="90" t="n">
        <v>982</v>
      </c>
      <c r="G3349" s="89" t="n"/>
      <c r="H3349" s="91" t="n">
        <v>1</v>
      </c>
      <c r="I3349" s="213">
        <f>C3349*H3349</f>
        <v/>
      </c>
      <c r="K3349" s="96" t="n"/>
      <c r="L3349" s="97" t="n"/>
      <c r="M3349" s="97" t="n"/>
      <c r="N3349" s="98" t="inlineStr">
        <is>
          <t>27×105</t>
        </is>
      </c>
      <c r="O3349" s="99">
        <f>F3349</f>
        <v/>
      </c>
      <c r="P3349" s="99">
        <f>SUM(I3349)</f>
        <v/>
      </c>
      <c r="Q3349" s="117" t="n"/>
      <c r="R3349" s="118" t="n"/>
      <c r="S3349" s="118" t="n"/>
      <c r="T3349" s="119" t="n"/>
      <c r="U3349" s="120" t="n"/>
      <c r="V3349" s="120" t="n"/>
      <c r="W3349" s="121" t="n"/>
      <c r="X3349" s="122" t="n"/>
      <c r="Y3349" s="122" t="n"/>
      <c r="Z3349" s="143" t="n"/>
      <c r="AA3349" s="140" t="n"/>
      <c r="AB3349" s="140" t="n"/>
      <c r="AC3349" s="144" t="n"/>
      <c r="AD3349" s="142" t="n"/>
      <c r="AE3349" s="142" t="n"/>
    </row>
    <row r="3350">
      <c r="B3350" s="79" t="inlineStr">
        <is>
          <t>135MSQ05L-L</t>
        </is>
      </c>
      <c r="C3350" s="80">
        <f>SUMIF(数量表!D:H,B3350,数量表!H:H)</f>
        <v/>
      </c>
      <c r="D3350" s="80" t="n">
        <v>27</v>
      </c>
      <c r="E3350" s="80" t="n">
        <v>105</v>
      </c>
      <c r="F3350" s="81" t="n">
        <v>186</v>
      </c>
      <c r="G3350" s="80" t="n"/>
      <c r="H3350" s="82" t="n">
        <v>1</v>
      </c>
      <c r="I3350" s="212">
        <f>C3350*H3350</f>
        <v/>
      </c>
      <c r="K3350" s="96" t="n"/>
      <c r="L3350" s="97" t="n"/>
      <c r="M3350" s="97" t="n"/>
      <c r="N3350" s="98" t="inlineStr">
        <is>
          <t>27×105</t>
        </is>
      </c>
      <c r="O3350" s="99">
        <f>F3350</f>
        <v/>
      </c>
      <c r="P3350" s="99">
        <f>SUM(I3350)</f>
        <v/>
      </c>
      <c r="Q3350" s="117" t="n"/>
      <c r="R3350" s="118" t="n"/>
      <c r="S3350" s="118" t="n"/>
      <c r="T3350" s="119" t="n"/>
      <c r="U3350" s="120" t="n"/>
      <c r="V3350" s="120" t="n"/>
      <c r="W3350" s="121" t="n"/>
      <c r="X3350" s="122" t="n"/>
      <c r="Y3350" s="122" t="n"/>
      <c r="Z3350" s="143" t="n"/>
      <c r="AA3350" s="140" t="n"/>
      <c r="AB3350" s="140" t="n"/>
      <c r="AC3350" s="144" t="n"/>
      <c r="AD3350" s="142" t="n"/>
      <c r="AE3350" s="142" t="n"/>
    </row>
    <row r="3351">
      <c r="B3351" s="85" t="inlineStr">
        <is>
          <t>135MSQ05L-L</t>
        </is>
      </c>
      <c r="C3351">
        <f>SUMIF(数量表!D:H,B3351,数量表!H:H)</f>
        <v/>
      </c>
      <c r="D3351" t="n">
        <v>27</v>
      </c>
      <c r="E3351" t="n">
        <v>105</v>
      </c>
      <c r="F3351" s="86" t="n">
        <v>532.5</v>
      </c>
      <c r="H3351" s="87" t="n">
        <v>2</v>
      </c>
      <c r="I3351" s="214">
        <f>C3351*H3351</f>
        <v/>
      </c>
      <c r="K3351" s="96" t="n"/>
      <c r="L3351" s="97" t="n"/>
      <c r="M3351" s="97" t="n"/>
      <c r="N3351" s="98" t="inlineStr">
        <is>
          <t>27×105</t>
        </is>
      </c>
      <c r="O3351" s="99">
        <f>F3351</f>
        <v/>
      </c>
      <c r="P3351" s="99">
        <f>SUM(I3351)</f>
        <v/>
      </c>
      <c r="Q3351" s="117" t="n"/>
      <c r="R3351" s="118" t="n"/>
      <c r="S3351" s="118" t="n"/>
      <c r="T3351" s="119" t="n"/>
      <c r="U3351" s="120" t="n"/>
      <c r="V3351" s="120" t="n"/>
      <c r="W3351" s="121" t="n"/>
      <c r="X3351" s="122" t="n"/>
      <c r="Y3351" s="122" t="n"/>
      <c r="Z3351" s="143" t="n"/>
      <c r="AA3351" s="140" t="n"/>
      <c r="AB3351" s="140" t="n"/>
      <c r="AC3351" s="144" t="n"/>
      <c r="AD3351" s="142" t="n"/>
      <c r="AE3351" s="142" t="n"/>
    </row>
    <row r="3352">
      <c r="B3352" s="85" t="inlineStr">
        <is>
          <t>135MSQ05L-L</t>
        </is>
      </c>
      <c r="C3352">
        <f>SUMIF(数量表!D:H,B3352,数量表!H:H)</f>
        <v/>
      </c>
      <c r="D3352" t="n">
        <v>27</v>
      </c>
      <c r="E3352" t="n">
        <v>105</v>
      </c>
      <c r="F3352" s="86" t="n">
        <v>576</v>
      </c>
      <c r="H3352" s="87" t="n">
        <v>2</v>
      </c>
      <c r="I3352" s="214">
        <f>C3352*H3352</f>
        <v/>
      </c>
      <c r="K3352" s="96" t="n"/>
      <c r="L3352" s="97" t="n"/>
      <c r="M3352" s="97" t="n"/>
      <c r="N3352" s="98" t="inlineStr">
        <is>
          <t>27×105</t>
        </is>
      </c>
      <c r="O3352" s="99">
        <f>F3352</f>
        <v/>
      </c>
      <c r="P3352" s="99">
        <f>SUM(I3352)</f>
        <v/>
      </c>
      <c r="Q3352" s="117" t="n"/>
      <c r="R3352" s="118" t="n"/>
      <c r="S3352" s="118" t="n"/>
      <c r="T3352" s="119" t="n"/>
      <c r="U3352" s="120" t="n"/>
      <c r="V3352" s="120" t="n"/>
      <c r="W3352" s="121" t="n"/>
      <c r="X3352" s="122" t="n"/>
      <c r="Y3352" s="122" t="n"/>
      <c r="Z3352" s="143" t="n"/>
      <c r="AA3352" s="140" t="n"/>
      <c r="AB3352" s="140" t="n"/>
      <c r="AC3352" s="144" t="n"/>
      <c r="AD3352" s="142" t="n"/>
      <c r="AE3352" s="142" t="n"/>
    </row>
    <row r="3353" ht="15" customHeight="1" thickBot="1">
      <c r="B3353" s="88" t="inlineStr">
        <is>
          <t>135MSQ05L-L</t>
        </is>
      </c>
      <c r="C3353" s="89">
        <f>SUMIF(数量表!D:H,B3353,数量表!H:H)</f>
        <v/>
      </c>
      <c r="D3353" s="89" t="n">
        <v>27</v>
      </c>
      <c r="E3353" s="89" t="n">
        <v>105</v>
      </c>
      <c r="F3353" s="90" t="n">
        <v>982</v>
      </c>
      <c r="G3353" s="89" t="n"/>
      <c r="H3353" s="91" t="n">
        <v>1</v>
      </c>
      <c r="I3353" s="213">
        <f>C3353*H3353</f>
        <v/>
      </c>
      <c r="K3353" s="96" t="n"/>
      <c r="L3353" s="97" t="n"/>
      <c r="M3353" s="97" t="n"/>
      <c r="N3353" s="98" t="inlineStr">
        <is>
          <t>27×105</t>
        </is>
      </c>
      <c r="O3353" s="99">
        <f>F3353</f>
        <v/>
      </c>
      <c r="P3353" s="99">
        <f>SUM(I3353)</f>
        <v/>
      </c>
      <c r="Q3353" s="117" t="n"/>
      <c r="R3353" s="118" t="n"/>
      <c r="S3353" s="118" t="n"/>
      <c r="T3353" s="119" t="n"/>
      <c r="U3353" s="120" t="n"/>
      <c r="V3353" s="120" t="n"/>
      <c r="W3353" s="121" t="n"/>
      <c r="X3353" s="122" t="n"/>
      <c r="Y3353" s="122" t="n"/>
      <c r="Z3353" s="143" t="n"/>
      <c r="AA3353" s="140" t="n"/>
      <c r="AB3353" s="140" t="n"/>
      <c r="AC3353" s="144" t="n"/>
      <c r="AD3353" s="142" t="n"/>
      <c r="AE3353" s="142" t="n"/>
    </row>
    <row r="3354">
      <c r="B3354" s="79" t="inlineStr">
        <is>
          <t>135MSQ05-R</t>
        </is>
      </c>
      <c r="C3354" s="80">
        <f>SUMIF(数量表!D:H,B3354,数量表!H:H)</f>
        <v/>
      </c>
      <c r="D3354" s="80" t="n">
        <v>27</v>
      </c>
      <c r="E3354" s="80" t="n">
        <v>105</v>
      </c>
      <c r="F3354" s="81" t="n">
        <v>186</v>
      </c>
      <c r="G3354" s="80" t="n"/>
      <c r="H3354" s="82" t="n">
        <v>1</v>
      </c>
      <c r="I3354" s="212">
        <f>C3354*H3354</f>
        <v/>
      </c>
      <c r="K3354" s="96" t="n"/>
      <c r="L3354" s="97" t="n"/>
      <c r="M3354" s="97" t="n"/>
      <c r="N3354" s="98" t="inlineStr">
        <is>
          <t>27×105</t>
        </is>
      </c>
      <c r="O3354" s="99">
        <f>F3354</f>
        <v/>
      </c>
      <c r="P3354" s="99">
        <f>SUM(I3354)</f>
        <v/>
      </c>
      <c r="Q3354" s="117" t="n"/>
      <c r="R3354" s="118" t="n"/>
      <c r="S3354" s="118" t="n"/>
      <c r="T3354" s="119" t="n"/>
      <c r="U3354" s="120" t="n"/>
      <c r="V3354" s="120" t="n"/>
      <c r="W3354" s="121" t="n"/>
      <c r="X3354" s="122" t="n"/>
      <c r="Y3354" s="122" t="n"/>
      <c r="Z3354" s="143" t="n"/>
      <c r="AA3354" s="140" t="n"/>
      <c r="AB3354" s="140" t="n"/>
      <c r="AC3354" s="144" t="n"/>
      <c r="AD3354" s="142" t="n"/>
      <c r="AE3354" s="142" t="n"/>
    </row>
    <row r="3355">
      <c r="B3355" s="85" t="inlineStr">
        <is>
          <t>135MSQ05-R</t>
        </is>
      </c>
      <c r="C3355">
        <f>SUMIF(数量表!D:H,B3355,数量表!H:H)</f>
        <v/>
      </c>
      <c r="D3355" t="n">
        <v>27</v>
      </c>
      <c r="E3355" t="n">
        <v>105</v>
      </c>
      <c r="F3355" s="86" t="n">
        <v>572.5</v>
      </c>
      <c r="H3355" s="87" t="n">
        <v>2</v>
      </c>
      <c r="I3355" s="214">
        <f>C3355*H3355</f>
        <v/>
      </c>
      <c r="K3355" s="96" t="n"/>
      <c r="L3355" s="97" t="n"/>
      <c r="M3355" s="97" t="n"/>
      <c r="N3355" s="98" t="inlineStr">
        <is>
          <t>27×105</t>
        </is>
      </c>
      <c r="O3355" s="99">
        <f>F3355</f>
        <v/>
      </c>
      <c r="P3355" s="99">
        <f>SUM(I3355)</f>
        <v/>
      </c>
      <c r="Q3355" s="117" t="n"/>
      <c r="R3355" s="118" t="n"/>
      <c r="S3355" s="118" t="n"/>
      <c r="T3355" s="119" t="n"/>
      <c r="U3355" s="120" t="n"/>
      <c r="V3355" s="120" t="n"/>
      <c r="W3355" s="121" t="n"/>
      <c r="X3355" s="122" t="n"/>
      <c r="Y3355" s="122" t="n"/>
      <c r="Z3355" s="143" t="n"/>
      <c r="AA3355" s="140" t="n"/>
      <c r="AB3355" s="140" t="n"/>
      <c r="AC3355" s="144" t="n"/>
      <c r="AD3355" s="142" t="n"/>
      <c r="AE3355" s="142" t="n"/>
    </row>
    <row r="3356">
      <c r="B3356" s="85" t="inlineStr">
        <is>
          <t>135MSQ05-R</t>
        </is>
      </c>
      <c r="C3356">
        <f>SUMIF(数量表!D:H,B3356,数量表!H:H)</f>
        <v/>
      </c>
      <c r="D3356" t="n">
        <v>27</v>
      </c>
      <c r="E3356" t="n">
        <v>105</v>
      </c>
      <c r="F3356" s="86" t="n">
        <v>576</v>
      </c>
      <c r="H3356" s="87" t="n">
        <v>2</v>
      </c>
      <c r="I3356" s="214">
        <f>C3356*H3356</f>
        <v/>
      </c>
      <c r="K3356" s="96" t="n"/>
      <c r="L3356" s="97" t="n"/>
      <c r="M3356" s="97" t="n"/>
      <c r="N3356" s="98" t="inlineStr">
        <is>
          <t>27×105</t>
        </is>
      </c>
      <c r="O3356" s="99">
        <f>F3356</f>
        <v/>
      </c>
      <c r="P3356" s="99">
        <f>SUM(I3356)</f>
        <v/>
      </c>
      <c r="Q3356" s="117" t="n"/>
      <c r="R3356" s="118" t="n"/>
      <c r="S3356" s="118" t="n"/>
      <c r="T3356" s="119" t="n"/>
      <c r="U3356" s="120" t="n"/>
      <c r="V3356" s="120" t="n"/>
      <c r="W3356" s="121" t="n"/>
      <c r="X3356" s="122" t="n"/>
      <c r="Y3356" s="122" t="n"/>
      <c r="Z3356" s="143" t="n"/>
      <c r="AA3356" s="140" t="n"/>
      <c r="AB3356" s="140" t="n"/>
      <c r="AC3356" s="144" t="n"/>
      <c r="AD3356" s="142" t="n"/>
      <c r="AE3356" s="142" t="n"/>
    </row>
    <row r="3357" ht="15" customHeight="1" thickBot="1">
      <c r="B3357" s="88" t="inlineStr">
        <is>
          <t>135MSQ05-R</t>
        </is>
      </c>
      <c r="C3357" s="89">
        <f>SUMIF(数量表!D:H,B3357,数量表!H:H)</f>
        <v/>
      </c>
      <c r="D3357" s="89" t="n">
        <v>27</v>
      </c>
      <c r="E3357" s="89" t="n">
        <v>105</v>
      </c>
      <c r="F3357" s="90" t="n">
        <v>982</v>
      </c>
      <c r="G3357" s="89" t="n"/>
      <c r="H3357" s="91" t="n">
        <v>1</v>
      </c>
      <c r="I3357" s="213">
        <f>C3357*H3357</f>
        <v/>
      </c>
      <c r="K3357" s="96" t="n"/>
      <c r="L3357" s="97" t="n"/>
      <c r="M3357" s="97" t="n"/>
      <c r="N3357" s="98" t="inlineStr">
        <is>
          <t>27×105</t>
        </is>
      </c>
      <c r="O3357" s="99">
        <f>F3357</f>
        <v/>
      </c>
      <c r="P3357" s="99">
        <f>SUM(I3357)</f>
        <v/>
      </c>
      <c r="Q3357" s="117" t="n"/>
      <c r="R3357" s="118" t="n"/>
      <c r="S3357" s="118" t="n"/>
      <c r="T3357" s="119" t="n"/>
      <c r="U3357" s="120" t="n"/>
      <c r="V3357" s="120" t="n"/>
      <c r="W3357" s="121" t="n"/>
      <c r="X3357" s="122" t="n"/>
      <c r="Y3357" s="122" t="n"/>
      <c r="Z3357" s="143" t="n"/>
      <c r="AA3357" s="140" t="n"/>
      <c r="AB3357" s="140" t="n"/>
      <c r="AC3357" s="144" t="n"/>
      <c r="AD3357" s="142" t="n"/>
      <c r="AE3357" s="142" t="n"/>
    </row>
    <row r="3358">
      <c r="B3358" s="79" t="inlineStr">
        <is>
          <t>135MSQ05R-R</t>
        </is>
      </c>
      <c r="C3358" s="80">
        <f>SUMIF(数量表!D:H,B3358,数量表!H:H)</f>
        <v/>
      </c>
      <c r="D3358" s="80" t="n">
        <v>27</v>
      </c>
      <c r="E3358" s="80" t="n">
        <v>105</v>
      </c>
      <c r="F3358" s="81" t="n">
        <v>186</v>
      </c>
      <c r="G3358" s="80" t="n"/>
      <c r="H3358" s="82" t="n">
        <v>1</v>
      </c>
      <c r="I3358" s="212">
        <f>C3358*H3358</f>
        <v/>
      </c>
      <c r="K3358" s="96" t="n"/>
      <c r="L3358" s="97" t="n"/>
      <c r="M3358" s="97" t="n"/>
      <c r="N3358" s="98" t="inlineStr">
        <is>
          <t>27×105</t>
        </is>
      </c>
      <c r="O3358" s="99">
        <f>F3358</f>
        <v/>
      </c>
      <c r="P3358" s="99">
        <f>SUM(I3358)</f>
        <v/>
      </c>
      <c r="Q3358" s="117" t="n"/>
      <c r="R3358" s="118" t="n"/>
      <c r="S3358" s="118" t="n"/>
      <c r="T3358" s="119" t="n"/>
      <c r="U3358" s="120" t="n"/>
      <c r="V3358" s="120" t="n"/>
      <c r="W3358" s="121" t="n"/>
      <c r="X3358" s="122" t="n"/>
      <c r="Y3358" s="122" t="n"/>
      <c r="Z3358" s="143" t="n"/>
      <c r="AA3358" s="140" t="n"/>
      <c r="AB3358" s="140" t="n"/>
      <c r="AC3358" s="144" t="n"/>
      <c r="AD3358" s="142" t="n"/>
      <c r="AE3358" s="142" t="n"/>
    </row>
    <row r="3359">
      <c r="B3359" s="85" t="inlineStr">
        <is>
          <t>135MSQ05R-R</t>
        </is>
      </c>
      <c r="C3359">
        <f>SUMIF(数量表!D:H,B3359,数量表!H:H)</f>
        <v/>
      </c>
      <c r="D3359" t="n">
        <v>27</v>
      </c>
      <c r="E3359" t="n">
        <v>105</v>
      </c>
      <c r="F3359" s="86" t="n">
        <v>532.5</v>
      </c>
      <c r="H3359" s="87" t="n">
        <v>2</v>
      </c>
      <c r="I3359" s="214">
        <f>C3359*H3359</f>
        <v/>
      </c>
      <c r="K3359" s="96" t="n"/>
      <c r="L3359" s="97" t="n"/>
      <c r="M3359" s="97" t="n"/>
      <c r="N3359" s="98" t="inlineStr">
        <is>
          <t>27×105</t>
        </is>
      </c>
      <c r="O3359" s="99">
        <f>F3359</f>
        <v/>
      </c>
      <c r="P3359" s="99">
        <f>SUM(I3359)</f>
        <v/>
      </c>
      <c r="Q3359" s="117" t="n"/>
      <c r="R3359" s="118" t="n"/>
      <c r="S3359" s="118" t="n"/>
      <c r="T3359" s="119" t="n"/>
      <c r="U3359" s="120" t="n"/>
      <c r="V3359" s="120" t="n"/>
      <c r="W3359" s="121" t="n"/>
      <c r="X3359" s="122" t="n"/>
      <c r="Y3359" s="122" t="n"/>
      <c r="Z3359" s="143" t="n"/>
      <c r="AA3359" s="140" t="n"/>
      <c r="AB3359" s="140" t="n"/>
      <c r="AC3359" s="144" t="n"/>
      <c r="AD3359" s="142" t="n"/>
      <c r="AE3359" s="142" t="n"/>
    </row>
    <row r="3360">
      <c r="B3360" s="85" t="inlineStr">
        <is>
          <t>135MSQ05R-R</t>
        </is>
      </c>
      <c r="C3360">
        <f>SUMIF(数量表!D:H,B3360,数量表!H:H)</f>
        <v/>
      </c>
      <c r="D3360" t="n">
        <v>27</v>
      </c>
      <c r="E3360" t="n">
        <v>105</v>
      </c>
      <c r="F3360" s="86" t="n">
        <v>576</v>
      </c>
      <c r="H3360" s="87" t="n">
        <v>2</v>
      </c>
      <c r="I3360" s="214">
        <f>C3360*H3360</f>
        <v/>
      </c>
      <c r="K3360" s="96" t="n"/>
      <c r="L3360" s="97" t="n"/>
      <c r="M3360" s="97" t="n"/>
      <c r="N3360" s="98" t="inlineStr">
        <is>
          <t>27×105</t>
        </is>
      </c>
      <c r="O3360" s="99">
        <f>F3360</f>
        <v/>
      </c>
      <c r="P3360" s="99">
        <f>SUM(I3360)</f>
        <v/>
      </c>
      <c r="Q3360" s="117" t="n"/>
      <c r="R3360" s="118" t="n"/>
      <c r="S3360" s="118" t="n"/>
      <c r="T3360" s="119" t="n"/>
      <c r="U3360" s="120" t="n"/>
      <c r="V3360" s="120" t="n"/>
      <c r="W3360" s="121" t="n"/>
      <c r="X3360" s="122" t="n"/>
      <c r="Y3360" s="122" t="n"/>
      <c r="Z3360" s="143" t="n"/>
      <c r="AA3360" s="140" t="n"/>
      <c r="AB3360" s="140" t="n"/>
      <c r="AC3360" s="144" t="n"/>
      <c r="AD3360" s="142" t="n"/>
      <c r="AE3360" s="142" t="n"/>
    </row>
    <row r="3361" ht="15" customHeight="1" thickBot="1">
      <c r="B3361" s="88" t="inlineStr">
        <is>
          <t>135MSQ05R-R</t>
        </is>
      </c>
      <c r="C3361" s="89">
        <f>SUMIF(数量表!D:H,B3361,数量表!H:H)</f>
        <v/>
      </c>
      <c r="D3361" s="89" t="n">
        <v>27</v>
      </c>
      <c r="E3361" s="89" t="n">
        <v>105</v>
      </c>
      <c r="F3361" s="90" t="n">
        <v>982</v>
      </c>
      <c r="G3361" s="89" t="n"/>
      <c r="H3361" s="91" t="n">
        <v>1</v>
      </c>
      <c r="I3361" s="213">
        <f>C3361*H3361</f>
        <v/>
      </c>
      <c r="K3361" s="96" t="n"/>
      <c r="L3361" s="97" t="n"/>
      <c r="M3361" s="97" t="n"/>
      <c r="N3361" s="98" t="inlineStr">
        <is>
          <t>27×105</t>
        </is>
      </c>
      <c r="O3361" s="99">
        <f>F3361</f>
        <v/>
      </c>
      <c r="P3361" s="99">
        <f>SUM(I3361)</f>
        <v/>
      </c>
      <c r="Q3361" s="117" t="n"/>
      <c r="R3361" s="118" t="n"/>
      <c r="S3361" s="118" t="n"/>
      <c r="T3361" s="119" t="n"/>
      <c r="U3361" s="120" t="n"/>
      <c r="V3361" s="120" t="n"/>
      <c r="W3361" s="121" t="n"/>
      <c r="X3361" s="122" t="n"/>
      <c r="Y3361" s="122" t="n"/>
      <c r="Z3361" s="143" t="n"/>
      <c r="AA3361" s="140" t="n"/>
      <c r="AB3361" s="140" t="n"/>
      <c r="AC3361" s="144" t="n"/>
      <c r="AD3361" s="142" t="n"/>
      <c r="AE3361" s="142" t="n"/>
    </row>
    <row r="3362">
      <c r="B3362" s="79" t="inlineStr">
        <is>
          <t>135MS03</t>
        </is>
      </c>
      <c r="C3362" s="80">
        <f>SUMIF(数量表!D:H,B3362,数量表!H:H)</f>
        <v/>
      </c>
      <c r="D3362" s="80" t="n">
        <v>27</v>
      </c>
      <c r="E3362" s="80" t="n">
        <v>105</v>
      </c>
      <c r="F3362" s="81" t="n">
        <v>186</v>
      </c>
      <c r="G3362" s="80" t="n"/>
      <c r="H3362" s="82" t="n">
        <v>1</v>
      </c>
      <c r="I3362" s="212">
        <f>C3362*H3362</f>
        <v/>
      </c>
      <c r="K3362" s="96" t="n"/>
      <c r="L3362" s="97" t="n"/>
      <c r="M3362" s="97" t="n"/>
      <c r="N3362" s="98" t="inlineStr">
        <is>
          <t>27×105</t>
        </is>
      </c>
      <c r="O3362" s="99">
        <f>F3362</f>
        <v/>
      </c>
      <c r="P3362" s="99">
        <f>SUM(I3362)</f>
        <v/>
      </c>
      <c r="Q3362" s="117" t="n"/>
      <c r="R3362" s="118" t="n"/>
      <c r="S3362" s="118" t="n"/>
      <c r="T3362" s="119" t="n"/>
      <c r="U3362" s="120" t="n"/>
      <c r="V3362" s="120" t="n"/>
      <c r="W3362" s="121" t="n"/>
      <c r="X3362" s="122" t="n"/>
      <c r="Y3362" s="122" t="n"/>
      <c r="Z3362" s="143" t="n"/>
      <c r="AA3362" s="140" t="n"/>
      <c r="AB3362" s="140" t="n"/>
      <c r="AC3362" s="144" t="n"/>
      <c r="AD3362" s="142" t="n"/>
      <c r="AE3362" s="142" t="n"/>
    </row>
    <row r="3363">
      <c r="B3363" s="85" t="inlineStr">
        <is>
          <t>135MS03</t>
        </is>
      </c>
      <c r="C3363">
        <f>SUMIF(数量表!D:H,B3363,数量表!H:H)</f>
        <v/>
      </c>
      <c r="D3363" t="n">
        <v>27</v>
      </c>
      <c r="E3363" t="n">
        <v>105</v>
      </c>
      <c r="F3363" s="86" t="n">
        <v>800</v>
      </c>
      <c r="H3363" s="87" t="n">
        <v>2</v>
      </c>
      <c r="I3363" s="214">
        <f>C3363*H3363</f>
        <v/>
      </c>
      <c r="K3363" s="96" t="n"/>
      <c r="L3363" s="97" t="n"/>
      <c r="M3363" s="97" t="n"/>
      <c r="N3363" s="98" t="inlineStr">
        <is>
          <t>27×105</t>
        </is>
      </c>
      <c r="O3363" s="99">
        <f>F3363</f>
        <v/>
      </c>
      <c r="P3363" s="99">
        <f>SUM(I3363)</f>
        <v/>
      </c>
      <c r="Q3363" s="117" t="n"/>
      <c r="R3363" s="118" t="n"/>
      <c r="S3363" s="118" t="n"/>
      <c r="T3363" s="119" t="n"/>
      <c r="U3363" s="120" t="n"/>
      <c r="V3363" s="120" t="n"/>
      <c r="W3363" s="121" t="n"/>
      <c r="X3363" s="122" t="n"/>
      <c r="Y3363" s="122" t="n"/>
      <c r="Z3363" s="143" t="n"/>
      <c r="AA3363" s="140" t="n"/>
      <c r="AB3363" s="140" t="n"/>
      <c r="AC3363" s="144" t="n"/>
      <c r="AD3363" s="142" t="n"/>
      <c r="AE3363" s="142" t="n"/>
    </row>
    <row r="3364">
      <c r="B3364" s="85" t="inlineStr">
        <is>
          <t>135MS03</t>
        </is>
      </c>
      <c r="C3364">
        <f>SUMIF(数量表!D:H,B3364,数量表!H:H)</f>
        <v/>
      </c>
      <c r="D3364" t="n">
        <v>27</v>
      </c>
      <c r="E3364" t="n">
        <v>105</v>
      </c>
      <c r="F3364" s="86" t="n">
        <v>376</v>
      </c>
      <c r="H3364" s="87" t="n">
        <v>2</v>
      </c>
      <c r="I3364" s="214">
        <f>C3364*H3364</f>
        <v/>
      </c>
      <c r="K3364" s="96" t="n"/>
      <c r="L3364" s="97" t="n"/>
      <c r="M3364" s="97" t="n"/>
      <c r="N3364" s="98" t="inlineStr">
        <is>
          <t>27×105</t>
        </is>
      </c>
      <c r="O3364" s="99">
        <f>F3364</f>
        <v/>
      </c>
      <c r="P3364" s="99">
        <f>SUM(I3364)</f>
        <v/>
      </c>
      <c r="Q3364" s="117" t="n"/>
      <c r="R3364" s="118" t="n"/>
      <c r="S3364" s="118" t="n"/>
      <c r="T3364" s="119" t="n"/>
      <c r="U3364" s="120" t="n"/>
      <c r="V3364" s="120" t="n"/>
      <c r="W3364" s="121" t="n"/>
      <c r="X3364" s="122" t="n"/>
      <c r="Y3364" s="122" t="n"/>
      <c r="Z3364" s="143" t="n"/>
      <c r="AA3364" s="140" t="n"/>
      <c r="AB3364" s="140" t="n"/>
      <c r="AC3364" s="144" t="n"/>
      <c r="AD3364" s="142" t="n"/>
      <c r="AE3364" s="142" t="n"/>
    </row>
    <row r="3365" ht="15" customHeight="1" thickBot="1">
      <c r="B3365" s="88" t="inlineStr">
        <is>
          <t>135MS03</t>
        </is>
      </c>
      <c r="C3365" s="89">
        <f>SUMIF(数量表!D:H,B3365,数量表!H:H)</f>
        <v/>
      </c>
      <c r="D3365" s="89" t="n">
        <v>27</v>
      </c>
      <c r="E3365" s="89" t="n">
        <v>105</v>
      </c>
      <c r="F3365" s="90" t="n">
        <v>982</v>
      </c>
      <c r="G3365" s="89" t="n"/>
      <c r="H3365" s="91" t="n">
        <v>1</v>
      </c>
      <c r="I3365" s="213">
        <f>C3365*H3365</f>
        <v/>
      </c>
      <c r="K3365" s="96" t="n"/>
      <c r="L3365" s="97" t="n"/>
      <c r="M3365" s="97" t="n"/>
      <c r="N3365" s="98" t="inlineStr">
        <is>
          <t>27×105</t>
        </is>
      </c>
      <c r="O3365" s="99">
        <f>F3365</f>
        <v/>
      </c>
      <c r="P3365" s="99">
        <f>SUM(I3365)</f>
        <v/>
      </c>
      <c r="Q3365" s="117" t="n"/>
      <c r="R3365" s="118" t="n"/>
      <c r="S3365" s="118" t="n"/>
      <c r="T3365" s="119" t="n"/>
      <c r="U3365" s="120" t="n"/>
      <c r="V3365" s="120" t="n"/>
      <c r="W3365" s="121" t="n"/>
      <c r="X3365" s="122" t="n"/>
      <c r="Y3365" s="122" t="n"/>
      <c r="Z3365" s="143" t="n"/>
      <c r="AA3365" s="140" t="n"/>
      <c r="AB3365" s="140" t="n"/>
      <c r="AC3365" s="144" t="n"/>
      <c r="AD3365" s="142" t="n"/>
      <c r="AE3365" s="142" t="n"/>
    </row>
    <row r="3366">
      <c r="B3366" s="79" t="inlineStr">
        <is>
          <t>135MS03L</t>
        </is>
      </c>
      <c r="C3366" s="80">
        <f>SUMIF(数量表!D:H,B3366,数量表!H:H)</f>
        <v/>
      </c>
      <c r="D3366" s="80" t="n">
        <v>27</v>
      </c>
      <c r="E3366" s="80" t="n">
        <v>105</v>
      </c>
      <c r="F3366" s="81" t="n">
        <v>186</v>
      </c>
      <c r="G3366" s="80" t="n"/>
      <c r="H3366" s="82" t="n">
        <v>1</v>
      </c>
      <c r="I3366" s="212">
        <f>C3366*H3366</f>
        <v/>
      </c>
      <c r="K3366" s="96" t="n"/>
      <c r="L3366" s="97" t="n"/>
      <c r="M3366" s="97" t="n"/>
      <c r="N3366" s="98" t="inlineStr">
        <is>
          <t>27×105</t>
        </is>
      </c>
      <c r="O3366" s="99">
        <f>F3366</f>
        <v/>
      </c>
      <c r="P3366" s="99">
        <f>SUM(I3366)</f>
        <v/>
      </c>
      <c r="Q3366" s="117" t="n"/>
      <c r="R3366" s="118" t="n"/>
      <c r="S3366" s="118" t="n"/>
      <c r="T3366" s="119" t="n"/>
      <c r="U3366" s="120" t="n"/>
      <c r="V3366" s="120" t="n"/>
      <c r="W3366" s="121" t="n"/>
      <c r="X3366" s="122" t="n"/>
      <c r="Y3366" s="122" t="n"/>
      <c r="Z3366" s="143" t="n"/>
      <c r="AA3366" s="140" t="n"/>
      <c r="AB3366" s="140" t="n"/>
      <c r="AC3366" s="144" t="n"/>
      <c r="AD3366" s="142" t="n"/>
      <c r="AE3366" s="142" t="n"/>
    </row>
    <row r="3367">
      <c r="B3367" s="85" t="inlineStr">
        <is>
          <t>135MS03L</t>
        </is>
      </c>
      <c r="C3367">
        <f>SUMIF(数量表!D:H,B3367,数量表!H:H)</f>
        <v/>
      </c>
      <c r="D3367" t="n">
        <v>27</v>
      </c>
      <c r="E3367" t="n">
        <v>105</v>
      </c>
      <c r="F3367" s="86" t="n">
        <v>760</v>
      </c>
      <c r="H3367" s="87" t="n">
        <v>2</v>
      </c>
      <c r="I3367" s="214">
        <f>C3367*H3367</f>
        <v/>
      </c>
      <c r="K3367" s="96" t="n"/>
      <c r="L3367" s="97" t="n"/>
      <c r="M3367" s="97" t="n"/>
      <c r="N3367" s="98" t="inlineStr">
        <is>
          <t>27×105</t>
        </is>
      </c>
      <c r="O3367" s="99">
        <f>F3367</f>
        <v/>
      </c>
      <c r="P3367" s="99">
        <f>SUM(I3367)</f>
        <v/>
      </c>
      <c r="Q3367" s="117" t="n"/>
      <c r="R3367" s="118" t="n"/>
      <c r="S3367" s="118" t="n"/>
      <c r="T3367" s="119" t="n"/>
      <c r="U3367" s="120" t="n"/>
      <c r="V3367" s="120" t="n"/>
      <c r="W3367" s="121" t="n"/>
      <c r="X3367" s="122" t="n"/>
      <c r="Y3367" s="122" t="n"/>
      <c r="Z3367" s="143" t="n"/>
      <c r="AA3367" s="140" t="n"/>
      <c r="AB3367" s="140" t="n"/>
      <c r="AC3367" s="144" t="n"/>
      <c r="AD3367" s="142" t="n"/>
      <c r="AE3367" s="142" t="n"/>
    </row>
    <row r="3368">
      <c r="B3368" s="85" t="inlineStr">
        <is>
          <t>135MS03L</t>
        </is>
      </c>
      <c r="C3368">
        <f>SUMIF(数量表!D:H,B3368,数量表!H:H)</f>
        <v/>
      </c>
      <c r="D3368" t="n">
        <v>27</v>
      </c>
      <c r="E3368" t="n">
        <v>105</v>
      </c>
      <c r="F3368" s="86" t="n">
        <v>376</v>
      </c>
      <c r="H3368" s="87" t="n">
        <v>2</v>
      </c>
      <c r="I3368" s="214">
        <f>C3368*H3368</f>
        <v/>
      </c>
      <c r="K3368" s="96" t="n"/>
      <c r="L3368" s="97" t="n"/>
      <c r="M3368" s="97" t="n"/>
      <c r="N3368" s="98" t="inlineStr">
        <is>
          <t>27×105</t>
        </is>
      </c>
      <c r="O3368" s="99">
        <f>F3368</f>
        <v/>
      </c>
      <c r="P3368" s="99">
        <f>SUM(I3368)</f>
        <v/>
      </c>
      <c r="Q3368" s="117" t="n"/>
      <c r="R3368" s="118" t="n"/>
      <c r="S3368" s="118" t="n"/>
      <c r="T3368" s="119" t="n"/>
      <c r="U3368" s="120" t="n"/>
      <c r="V3368" s="120" t="n"/>
      <c r="W3368" s="121" t="n"/>
      <c r="X3368" s="122" t="n"/>
      <c r="Y3368" s="122" t="n"/>
      <c r="Z3368" s="143" t="n"/>
      <c r="AA3368" s="140" t="n"/>
      <c r="AB3368" s="140" t="n"/>
      <c r="AC3368" s="144" t="n"/>
      <c r="AD3368" s="142" t="n"/>
      <c r="AE3368" s="142" t="n"/>
    </row>
    <row r="3369">
      <c r="B3369" s="85" t="inlineStr">
        <is>
          <t>135MS03L</t>
        </is>
      </c>
      <c r="C3369">
        <f>SUMIF(数量表!D:H,B3369,数量表!H:H)</f>
        <v/>
      </c>
      <c r="D3369" t="n">
        <v>27</v>
      </c>
      <c r="E3369" t="n">
        <v>105</v>
      </c>
      <c r="F3369" s="86" t="n">
        <v>982</v>
      </c>
      <c r="H3369" s="87" t="n">
        <v>1</v>
      </c>
      <c r="I3369" s="214">
        <f>C3369*H3369</f>
        <v/>
      </c>
      <c r="K3369" s="96" t="n"/>
      <c r="L3369" s="97" t="n"/>
      <c r="M3369" s="97" t="n"/>
      <c r="N3369" s="98" t="inlineStr">
        <is>
          <t>27×105</t>
        </is>
      </c>
      <c r="O3369" s="99">
        <f>F3369</f>
        <v/>
      </c>
      <c r="P3369" s="99">
        <f>SUM(I3369)</f>
        <v/>
      </c>
      <c r="Q3369" s="117" t="n"/>
      <c r="R3369" s="118" t="n"/>
      <c r="S3369" s="118" t="n"/>
      <c r="T3369" s="119" t="n"/>
      <c r="U3369" s="120" t="n"/>
      <c r="V3369" s="120" t="n"/>
      <c r="W3369" s="121" t="n"/>
      <c r="X3369" s="122" t="n"/>
      <c r="Y3369" s="122" t="n"/>
      <c r="Z3369" s="143" t="n"/>
      <c r="AA3369" s="140" t="n"/>
      <c r="AB3369" s="140" t="n"/>
      <c r="AC3369" s="144" t="n"/>
      <c r="AD3369" s="142" t="n"/>
      <c r="AE3369" s="142" t="n"/>
    </row>
    <row r="3370" ht="15" customHeight="1" thickBot="1">
      <c r="B3370" s="88" t="inlineStr">
        <is>
          <t>135MS03L</t>
        </is>
      </c>
      <c r="C3370" s="89">
        <f>SUMIF(数量表!D:H,B3370,数量表!H:H)</f>
        <v/>
      </c>
      <c r="D3370" s="89" t="n">
        <v>27</v>
      </c>
      <c r="E3370" s="89" t="n">
        <v>105</v>
      </c>
      <c r="F3370" s="90" t="n">
        <v>1798</v>
      </c>
      <c r="G3370" s="89" t="n"/>
      <c r="H3370" s="91" t="n">
        <v>1</v>
      </c>
      <c r="I3370" s="213">
        <f>C3370*H3370</f>
        <v/>
      </c>
      <c r="K3370" s="96" t="n"/>
      <c r="L3370" s="97" t="n"/>
      <c r="M3370" s="97" t="n"/>
      <c r="N3370" s="98" t="inlineStr">
        <is>
          <t>27×105</t>
        </is>
      </c>
      <c r="O3370" s="99">
        <f>F3370</f>
        <v/>
      </c>
      <c r="P3370" s="99">
        <f>SUM(I3370)</f>
        <v/>
      </c>
      <c r="Q3370" s="117" t="n"/>
      <c r="R3370" s="118" t="n"/>
      <c r="S3370" s="118" t="n"/>
      <c r="T3370" s="119" t="n"/>
      <c r="U3370" s="120" t="n"/>
      <c r="V3370" s="120" t="n"/>
      <c r="W3370" s="121" t="n"/>
      <c r="X3370" s="122" t="n"/>
      <c r="Y3370" s="122" t="n"/>
      <c r="Z3370" s="143" t="n"/>
      <c r="AA3370" s="140" t="n"/>
      <c r="AB3370" s="140" t="n"/>
      <c r="AC3370" s="144" t="n"/>
      <c r="AD3370" s="142" t="n"/>
      <c r="AE3370" s="142" t="n"/>
    </row>
    <row r="3371">
      <c r="B3371" s="79" t="inlineStr">
        <is>
          <t>135MS03-L</t>
        </is>
      </c>
      <c r="C3371" s="80">
        <f>SUMIF(数量表!D:H,B3371,数量表!H:H)</f>
        <v/>
      </c>
      <c r="D3371" s="80" t="n">
        <v>27</v>
      </c>
      <c r="E3371" s="80" t="n">
        <v>105</v>
      </c>
      <c r="F3371" s="81" t="n">
        <v>186</v>
      </c>
      <c r="G3371" s="80" t="n"/>
      <c r="H3371" s="82" t="n">
        <v>1</v>
      </c>
      <c r="I3371" s="212">
        <f>C3371*H3371</f>
        <v/>
      </c>
      <c r="K3371" s="96" t="n"/>
      <c r="L3371" s="97" t="n"/>
      <c r="M3371" s="97" t="n"/>
      <c r="N3371" s="98" t="inlineStr">
        <is>
          <t>27×105</t>
        </is>
      </c>
      <c r="O3371" s="99">
        <f>F3371</f>
        <v/>
      </c>
      <c r="P3371" s="99">
        <f>SUM(I3371)</f>
        <v/>
      </c>
      <c r="Q3371" s="117" t="n"/>
      <c r="R3371" s="118" t="n"/>
      <c r="S3371" s="118" t="n"/>
      <c r="T3371" s="119" t="n"/>
      <c r="U3371" s="120" t="n"/>
      <c r="V3371" s="120" t="n"/>
      <c r="W3371" s="121" t="n"/>
      <c r="X3371" s="122" t="n"/>
      <c r="Y3371" s="122" t="n"/>
      <c r="Z3371" s="143" t="n"/>
      <c r="AA3371" s="140" t="n"/>
      <c r="AB3371" s="140" t="n"/>
      <c r="AC3371" s="144" t="n"/>
      <c r="AD3371" s="142" t="n"/>
      <c r="AE3371" s="142" t="n"/>
    </row>
    <row r="3372">
      <c r="B3372" s="85" t="inlineStr">
        <is>
          <t>135MS03-L</t>
        </is>
      </c>
      <c r="C3372">
        <f>SUMIF(数量表!D:H,B3372,数量表!H:H)</f>
        <v/>
      </c>
      <c r="D3372" t="n">
        <v>27</v>
      </c>
      <c r="E3372" t="n">
        <v>105</v>
      </c>
      <c r="F3372" s="86" t="n">
        <v>800</v>
      </c>
      <c r="H3372" s="87" t="n">
        <v>2</v>
      </c>
      <c r="I3372" s="214">
        <f>C3372*H3372</f>
        <v/>
      </c>
      <c r="K3372" s="96" t="n"/>
      <c r="L3372" s="97" t="n"/>
      <c r="M3372" s="97" t="n"/>
      <c r="N3372" s="98" t="inlineStr">
        <is>
          <t>27×105</t>
        </is>
      </c>
      <c r="O3372" s="99">
        <f>F3372</f>
        <v/>
      </c>
      <c r="P3372" s="99">
        <f>SUM(I3372)</f>
        <v/>
      </c>
      <c r="Q3372" s="117" t="n"/>
      <c r="R3372" s="118" t="n"/>
      <c r="S3372" s="118" t="n"/>
      <c r="T3372" s="119" t="n"/>
      <c r="U3372" s="120" t="n"/>
      <c r="V3372" s="120" t="n"/>
      <c r="W3372" s="121" t="n"/>
      <c r="X3372" s="122" t="n"/>
      <c r="Y3372" s="122" t="n"/>
      <c r="Z3372" s="143" t="n"/>
      <c r="AA3372" s="140" t="n"/>
      <c r="AB3372" s="140" t="n"/>
      <c r="AC3372" s="144" t="n"/>
      <c r="AD3372" s="142" t="n"/>
      <c r="AE3372" s="142" t="n"/>
    </row>
    <row r="3373">
      <c r="B3373" s="85" t="inlineStr">
        <is>
          <t>135MS03-L</t>
        </is>
      </c>
      <c r="C3373">
        <f>SUMIF(数量表!D:H,B3373,数量表!H:H)</f>
        <v/>
      </c>
      <c r="D3373" t="n">
        <v>27</v>
      </c>
      <c r="E3373" t="n">
        <v>105</v>
      </c>
      <c r="F3373" s="86" t="n">
        <v>376</v>
      </c>
      <c r="H3373" s="87" t="n">
        <v>2</v>
      </c>
      <c r="I3373" s="214">
        <f>C3373*H3373</f>
        <v/>
      </c>
      <c r="K3373" s="96" t="n"/>
      <c r="L3373" s="97" t="n"/>
      <c r="M3373" s="97" t="n"/>
      <c r="N3373" s="98" t="inlineStr">
        <is>
          <t>27×105</t>
        </is>
      </c>
      <c r="O3373" s="99">
        <f>F3373</f>
        <v/>
      </c>
      <c r="P3373" s="99">
        <f>SUM(I3373)</f>
        <v/>
      </c>
      <c r="Q3373" s="117" t="n"/>
      <c r="R3373" s="118" t="n"/>
      <c r="S3373" s="118" t="n"/>
      <c r="T3373" s="119" t="n"/>
      <c r="U3373" s="120" t="n"/>
      <c r="V3373" s="120" t="n"/>
      <c r="W3373" s="121" t="n"/>
      <c r="X3373" s="122" t="n"/>
      <c r="Y3373" s="122" t="n"/>
      <c r="Z3373" s="143" t="n"/>
      <c r="AA3373" s="140" t="n"/>
      <c r="AB3373" s="140" t="n"/>
      <c r="AC3373" s="144" t="n"/>
      <c r="AD3373" s="142" t="n"/>
      <c r="AE3373" s="142" t="n"/>
    </row>
    <row r="3374" ht="15" customHeight="1" thickBot="1">
      <c r="B3374" s="88" t="inlineStr">
        <is>
          <t>135MS03-L</t>
        </is>
      </c>
      <c r="C3374" s="89">
        <f>SUMIF(数量表!D:H,B3374,数量表!H:H)</f>
        <v/>
      </c>
      <c r="D3374" s="89" t="n">
        <v>27</v>
      </c>
      <c r="E3374" s="89" t="n">
        <v>105</v>
      </c>
      <c r="F3374" s="90" t="n">
        <v>982</v>
      </c>
      <c r="G3374" s="89" t="n"/>
      <c r="H3374" s="91" t="n">
        <v>1</v>
      </c>
      <c r="I3374" s="213">
        <f>C3374*H3374</f>
        <v/>
      </c>
      <c r="K3374" s="96" t="n"/>
      <c r="L3374" s="97" t="n"/>
      <c r="M3374" s="97" t="n"/>
      <c r="N3374" s="98" t="inlineStr">
        <is>
          <t>27×105</t>
        </is>
      </c>
      <c r="O3374" s="99">
        <f>F3374</f>
        <v/>
      </c>
      <c r="P3374" s="99">
        <f>SUM(I3374)</f>
        <v/>
      </c>
      <c r="Q3374" s="117" t="n"/>
      <c r="R3374" s="118" t="n"/>
      <c r="S3374" s="118" t="n"/>
      <c r="T3374" s="119" t="n"/>
      <c r="U3374" s="120" t="n"/>
      <c r="V3374" s="120" t="n"/>
      <c r="W3374" s="121" t="n"/>
      <c r="X3374" s="122" t="n"/>
      <c r="Y3374" s="122" t="n"/>
      <c r="Z3374" s="143" t="n"/>
      <c r="AA3374" s="140" t="n"/>
      <c r="AB3374" s="140" t="n"/>
      <c r="AC3374" s="144" t="n"/>
      <c r="AD3374" s="142" t="n"/>
      <c r="AE3374" s="142" t="n"/>
    </row>
    <row r="3375">
      <c r="B3375" s="79" t="inlineStr">
        <is>
          <t>135MS03L-L</t>
        </is>
      </c>
      <c r="C3375" s="80">
        <f>SUMIF(数量表!D:H,B3375,数量表!H:H)</f>
        <v/>
      </c>
      <c r="D3375" s="80" t="n">
        <v>27</v>
      </c>
      <c r="E3375" s="80" t="n">
        <v>105</v>
      </c>
      <c r="F3375" s="81" t="n">
        <v>186</v>
      </c>
      <c r="G3375" s="80" t="n"/>
      <c r="H3375" s="82" t="n">
        <v>1</v>
      </c>
      <c r="I3375" s="212">
        <f>C3375*H3375</f>
        <v/>
      </c>
      <c r="K3375" s="96" t="n"/>
      <c r="L3375" s="97" t="n"/>
      <c r="M3375" s="97" t="n"/>
      <c r="N3375" s="98" t="inlineStr">
        <is>
          <t>27×105</t>
        </is>
      </c>
      <c r="O3375" s="99">
        <f>F3375</f>
        <v/>
      </c>
      <c r="P3375" s="99">
        <f>SUM(I3375)</f>
        <v/>
      </c>
      <c r="Q3375" s="117" t="n"/>
      <c r="R3375" s="118" t="n"/>
      <c r="S3375" s="118" t="n"/>
      <c r="T3375" s="119" t="n"/>
      <c r="U3375" s="120" t="n"/>
      <c r="V3375" s="120" t="n"/>
      <c r="W3375" s="121" t="n"/>
      <c r="X3375" s="122" t="n"/>
      <c r="Y3375" s="122" t="n"/>
      <c r="Z3375" s="143" t="n"/>
      <c r="AA3375" s="140" t="n"/>
      <c r="AB3375" s="140" t="n"/>
      <c r="AC3375" s="144" t="n"/>
      <c r="AD3375" s="142" t="n"/>
      <c r="AE3375" s="142" t="n"/>
    </row>
    <row r="3376">
      <c r="B3376" s="85" t="inlineStr">
        <is>
          <t>135MS03L-L</t>
        </is>
      </c>
      <c r="C3376">
        <f>SUMIF(数量表!D:H,B3376,数量表!H:H)</f>
        <v/>
      </c>
      <c r="D3376" t="n">
        <v>27</v>
      </c>
      <c r="E3376" t="n">
        <v>105</v>
      </c>
      <c r="F3376" s="86" t="n">
        <v>760</v>
      </c>
      <c r="H3376" s="87" t="n">
        <v>2</v>
      </c>
      <c r="I3376" s="214">
        <f>C3376*H3376</f>
        <v/>
      </c>
      <c r="K3376" s="96" t="n"/>
      <c r="L3376" s="97" t="n"/>
      <c r="M3376" s="97" t="n"/>
      <c r="N3376" s="98" t="inlineStr">
        <is>
          <t>27×105</t>
        </is>
      </c>
      <c r="O3376" s="99">
        <f>F3376</f>
        <v/>
      </c>
      <c r="P3376" s="99">
        <f>SUM(I3376)</f>
        <v/>
      </c>
      <c r="Q3376" s="117" t="n"/>
      <c r="R3376" s="118" t="n"/>
      <c r="S3376" s="118" t="n"/>
      <c r="T3376" s="119" t="n"/>
      <c r="U3376" s="120" t="n"/>
      <c r="V3376" s="120" t="n"/>
      <c r="W3376" s="121" t="n"/>
      <c r="X3376" s="122" t="n"/>
      <c r="Y3376" s="122" t="n"/>
      <c r="Z3376" s="143" t="n"/>
      <c r="AA3376" s="140" t="n"/>
      <c r="AB3376" s="140" t="n"/>
      <c r="AC3376" s="144" t="n"/>
      <c r="AD3376" s="142" t="n"/>
      <c r="AE3376" s="142" t="n"/>
    </row>
    <row r="3377">
      <c r="B3377" s="85" t="inlineStr">
        <is>
          <t>135MS03L-L</t>
        </is>
      </c>
      <c r="C3377">
        <f>SUMIF(数量表!D:H,B3377,数量表!H:H)</f>
        <v/>
      </c>
      <c r="D3377" t="n">
        <v>27</v>
      </c>
      <c r="E3377" t="n">
        <v>105</v>
      </c>
      <c r="F3377" s="86" t="n">
        <v>376</v>
      </c>
      <c r="H3377" s="87" t="n">
        <v>2</v>
      </c>
      <c r="I3377" s="214">
        <f>C3377*H3377</f>
        <v/>
      </c>
      <c r="K3377" s="96" t="n"/>
      <c r="L3377" s="97" t="n"/>
      <c r="M3377" s="97" t="n"/>
      <c r="N3377" s="98" t="inlineStr">
        <is>
          <t>27×105</t>
        </is>
      </c>
      <c r="O3377" s="99">
        <f>F3377</f>
        <v/>
      </c>
      <c r="P3377" s="99">
        <f>SUM(I3377)</f>
        <v/>
      </c>
      <c r="Q3377" s="117" t="n"/>
      <c r="R3377" s="118" t="n"/>
      <c r="S3377" s="118" t="n"/>
      <c r="T3377" s="119" t="n"/>
      <c r="U3377" s="120" t="n"/>
      <c r="V3377" s="120" t="n"/>
      <c r="W3377" s="121" t="n"/>
      <c r="X3377" s="122" t="n"/>
      <c r="Y3377" s="122" t="n"/>
      <c r="Z3377" s="143" t="n"/>
      <c r="AA3377" s="140" t="n"/>
      <c r="AB3377" s="140" t="n"/>
      <c r="AC3377" s="144" t="n"/>
      <c r="AD3377" s="142" t="n"/>
      <c r="AE3377" s="142" t="n"/>
    </row>
    <row r="3378">
      <c r="B3378" s="85" t="inlineStr">
        <is>
          <t>135MS03L-L</t>
        </is>
      </c>
      <c r="C3378">
        <f>SUMIF(数量表!D:H,B3378,数量表!H:H)</f>
        <v/>
      </c>
      <c r="D3378" t="n">
        <v>27</v>
      </c>
      <c r="E3378" t="n">
        <v>105</v>
      </c>
      <c r="F3378" s="86" t="n">
        <v>982</v>
      </c>
      <c r="H3378" s="87" t="n">
        <v>1</v>
      </c>
      <c r="I3378" s="214">
        <f>C3378*H3378</f>
        <v/>
      </c>
      <c r="K3378" s="96" t="n"/>
      <c r="L3378" s="97" t="n"/>
      <c r="M3378" s="97" t="n"/>
      <c r="N3378" s="98" t="inlineStr">
        <is>
          <t>27×105</t>
        </is>
      </c>
      <c r="O3378" s="99">
        <f>F3378</f>
        <v/>
      </c>
      <c r="P3378" s="99">
        <f>SUM(I3378)</f>
        <v/>
      </c>
      <c r="Q3378" s="117" t="n"/>
      <c r="R3378" s="118" t="n"/>
      <c r="S3378" s="118" t="n"/>
      <c r="T3378" s="119" t="n"/>
      <c r="U3378" s="120" t="n"/>
      <c r="V3378" s="120" t="n"/>
      <c r="W3378" s="121" t="n"/>
      <c r="X3378" s="122" t="n"/>
      <c r="Y3378" s="122" t="n"/>
      <c r="Z3378" s="143" t="n"/>
      <c r="AA3378" s="140" t="n"/>
      <c r="AB3378" s="140" t="n"/>
      <c r="AC3378" s="144" t="n"/>
      <c r="AD3378" s="142" t="n"/>
      <c r="AE3378" s="142" t="n"/>
    </row>
    <row r="3379" ht="15" customHeight="1" thickBot="1">
      <c r="B3379" s="88" t="inlineStr">
        <is>
          <t>135MS03L-L</t>
        </is>
      </c>
      <c r="C3379" s="89">
        <f>SUMIF(数量表!D:H,B3379,数量表!H:H)</f>
        <v/>
      </c>
      <c r="D3379" s="89" t="n">
        <v>27</v>
      </c>
      <c r="E3379" s="89" t="n">
        <v>105</v>
      </c>
      <c r="F3379" s="90" t="n">
        <v>1798</v>
      </c>
      <c r="G3379" s="89" t="n"/>
      <c r="H3379" s="91" t="n">
        <v>1</v>
      </c>
      <c r="I3379" s="213">
        <f>C3379*H3379</f>
        <v/>
      </c>
      <c r="K3379" s="96" t="n"/>
      <c r="L3379" s="97" t="n"/>
      <c r="M3379" s="97" t="n"/>
      <c r="N3379" s="98" t="inlineStr">
        <is>
          <t>27×105</t>
        </is>
      </c>
      <c r="O3379" s="99">
        <f>F3379</f>
        <v/>
      </c>
      <c r="P3379" s="99">
        <f>SUM(I3379)</f>
        <v/>
      </c>
      <c r="Q3379" s="117" t="n"/>
      <c r="R3379" s="118" t="n"/>
      <c r="S3379" s="118" t="n"/>
      <c r="T3379" s="119" t="n"/>
      <c r="U3379" s="120" t="n"/>
      <c r="V3379" s="120" t="n"/>
      <c r="W3379" s="121" t="n"/>
      <c r="X3379" s="122" t="n"/>
      <c r="Y3379" s="122" t="n"/>
      <c r="Z3379" s="143" t="n"/>
      <c r="AA3379" s="140" t="n"/>
      <c r="AB3379" s="140" t="n"/>
      <c r="AC3379" s="144" t="n"/>
      <c r="AD3379" s="142" t="n"/>
      <c r="AE3379" s="142" t="n"/>
    </row>
    <row r="3380">
      <c r="B3380" s="79" t="inlineStr">
        <is>
          <t>135MS03R</t>
        </is>
      </c>
      <c r="C3380" s="80">
        <f>SUMIF(数量表!D:H,B3380,数量表!H:H)</f>
        <v/>
      </c>
      <c r="D3380" s="80" t="n">
        <v>27</v>
      </c>
      <c r="E3380" s="80" t="n">
        <v>105</v>
      </c>
      <c r="F3380" s="81" t="n">
        <v>186</v>
      </c>
      <c r="G3380" s="80" t="n"/>
      <c r="H3380" s="82" t="n">
        <v>1</v>
      </c>
      <c r="I3380" s="212">
        <f>C3380*H3380</f>
        <v/>
      </c>
      <c r="K3380" s="96" t="n"/>
      <c r="L3380" s="97" t="n"/>
      <c r="M3380" s="97" t="n"/>
      <c r="N3380" s="98" t="inlineStr">
        <is>
          <t>27×105</t>
        </is>
      </c>
      <c r="O3380" s="99">
        <f>F3380</f>
        <v/>
      </c>
      <c r="P3380" s="99">
        <f>SUM(I3380)</f>
        <v/>
      </c>
      <c r="Q3380" s="117" t="n"/>
      <c r="R3380" s="118" t="n"/>
      <c r="S3380" s="118" t="n"/>
      <c r="T3380" s="119" t="n"/>
      <c r="U3380" s="120" t="n"/>
      <c r="V3380" s="120" t="n"/>
      <c r="W3380" s="121" t="n"/>
      <c r="X3380" s="122" t="n"/>
      <c r="Y3380" s="122" t="n"/>
      <c r="Z3380" s="143" t="n"/>
      <c r="AA3380" s="140" t="n"/>
      <c r="AB3380" s="140" t="n"/>
      <c r="AC3380" s="144" t="n"/>
      <c r="AD3380" s="142" t="n"/>
      <c r="AE3380" s="142" t="n"/>
    </row>
    <row r="3381">
      <c r="B3381" s="85" t="inlineStr">
        <is>
          <t>135MS03R</t>
        </is>
      </c>
      <c r="C3381">
        <f>SUMIF(数量表!D:H,B3381,数量表!H:H)</f>
        <v/>
      </c>
      <c r="D3381" t="n">
        <v>27</v>
      </c>
      <c r="E3381" t="n">
        <v>105</v>
      </c>
      <c r="F3381" s="86" t="n">
        <v>760</v>
      </c>
      <c r="H3381" s="87" t="n">
        <v>2</v>
      </c>
      <c r="I3381" s="214">
        <f>C3381*H3381</f>
        <v/>
      </c>
      <c r="K3381" s="96" t="n"/>
      <c r="L3381" s="97" t="n"/>
      <c r="M3381" s="97" t="n"/>
      <c r="N3381" s="98" t="inlineStr">
        <is>
          <t>27×105</t>
        </is>
      </c>
      <c r="O3381" s="99">
        <f>F3381</f>
        <v/>
      </c>
      <c r="P3381" s="99">
        <f>SUM(I3381)</f>
        <v/>
      </c>
      <c r="Q3381" s="117" t="n"/>
      <c r="R3381" s="118" t="n"/>
      <c r="S3381" s="118" t="n"/>
      <c r="T3381" s="119" t="n"/>
      <c r="U3381" s="120" t="n"/>
      <c r="V3381" s="120" t="n"/>
      <c r="W3381" s="121" t="n"/>
      <c r="X3381" s="122" t="n"/>
      <c r="Y3381" s="122" t="n"/>
      <c r="Z3381" s="143" t="n"/>
      <c r="AA3381" s="140" t="n"/>
      <c r="AB3381" s="140" t="n"/>
      <c r="AC3381" s="144" t="n"/>
      <c r="AD3381" s="142" t="n"/>
      <c r="AE3381" s="142" t="n"/>
    </row>
    <row r="3382">
      <c r="B3382" s="85" t="inlineStr">
        <is>
          <t>135MS03R</t>
        </is>
      </c>
      <c r="C3382">
        <f>SUMIF(数量表!D:H,B3382,数量表!H:H)</f>
        <v/>
      </c>
      <c r="D3382" t="n">
        <v>27</v>
      </c>
      <c r="E3382" t="n">
        <v>105</v>
      </c>
      <c r="F3382" s="86" t="n">
        <v>376</v>
      </c>
      <c r="H3382" s="87" t="n">
        <v>2</v>
      </c>
      <c r="I3382" s="214">
        <f>C3382*H3382</f>
        <v/>
      </c>
      <c r="K3382" s="96" t="n"/>
      <c r="L3382" s="97" t="n"/>
      <c r="M3382" s="97" t="n"/>
      <c r="N3382" s="98" t="inlineStr">
        <is>
          <t>27×105</t>
        </is>
      </c>
      <c r="O3382" s="99">
        <f>F3382</f>
        <v/>
      </c>
      <c r="P3382" s="99">
        <f>SUM(I3382)</f>
        <v/>
      </c>
      <c r="Q3382" s="117" t="n"/>
      <c r="R3382" s="118" t="n"/>
      <c r="S3382" s="118" t="n"/>
      <c r="T3382" s="119" t="n"/>
      <c r="U3382" s="120" t="n"/>
      <c r="V3382" s="120" t="n"/>
      <c r="W3382" s="121" t="n"/>
      <c r="X3382" s="122" t="n"/>
      <c r="Y3382" s="122" t="n"/>
      <c r="Z3382" s="143" t="n"/>
      <c r="AA3382" s="140" t="n"/>
      <c r="AB3382" s="140" t="n"/>
      <c r="AC3382" s="144" t="n"/>
      <c r="AD3382" s="142" t="n"/>
      <c r="AE3382" s="142" t="n"/>
    </row>
    <row r="3383">
      <c r="B3383" s="85" t="inlineStr">
        <is>
          <t>135MS03R</t>
        </is>
      </c>
      <c r="C3383">
        <f>SUMIF(数量表!D:H,B3383,数量表!H:H)</f>
        <v/>
      </c>
      <c r="D3383" t="n">
        <v>27</v>
      </c>
      <c r="E3383" t="n">
        <v>105</v>
      </c>
      <c r="F3383" s="86" t="n">
        <v>982</v>
      </c>
      <c r="H3383" s="87" t="n">
        <v>1</v>
      </c>
      <c r="I3383" s="214">
        <f>C3383*H3383</f>
        <v/>
      </c>
      <c r="K3383" s="96" t="n"/>
      <c r="L3383" s="97" t="n"/>
      <c r="M3383" s="97" t="n"/>
      <c r="N3383" s="98" t="inlineStr">
        <is>
          <t>27×105</t>
        </is>
      </c>
      <c r="O3383" s="99">
        <f>F3383</f>
        <v/>
      </c>
      <c r="P3383" s="99">
        <f>SUM(I3383)</f>
        <v/>
      </c>
      <c r="Q3383" s="117" t="n"/>
      <c r="R3383" s="118" t="n"/>
      <c r="S3383" s="118" t="n"/>
      <c r="T3383" s="119" t="n"/>
      <c r="U3383" s="120" t="n"/>
      <c r="V3383" s="120" t="n"/>
      <c r="W3383" s="121" t="n"/>
      <c r="X3383" s="122" t="n"/>
      <c r="Y3383" s="122" t="n"/>
      <c r="Z3383" s="143" t="n"/>
      <c r="AA3383" s="140" t="n"/>
      <c r="AB3383" s="140" t="n"/>
      <c r="AC3383" s="144" t="n"/>
      <c r="AD3383" s="142" t="n"/>
      <c r="AE3383" s="142" t="n"/>
    </row>
    <row r="3384" ht="15" customHeight="1" thickBot="1">
      <c r="B3384" s="88" t="inlineStr">
        <is>
          <t>135MS03R</t>
        </is>
      </c>
      <c r="C3384" s="89">
        <f>SUMIF(数量表!D:H,B3384,数量表!H:H)</f>
        <v/>
      </c>
      <c r="D3384" s="89" t="n">
        <v>27</v>
      </c>
      <c r="E3384" s="89" t="n">
        <v>105</v>
      </c>
      <c r="F3384" s="90" t="n">
        <v>1798</v>
      </c>
      <c r="G3384" s="89" t="n"/>
      <c r="H3384" s="91" t="n">
        <v>1</v>
      </c>
      <c r="I3384" s="213">
        <f>C3384*H3384</f>
        <v/>
      </c>
      <c r="K3384" s="96" t="n"/>
      <c r="L3384" s="97" t="n"/>
      <c r="M3384" s="97" t="n"/>
      <c r="N3384" s="98" t="inlineStr">
        <is>
          <t>27×105</t>
        </is>
      </c>
      <c r="O3384" s="99">
        <f>F3384</f>
        <v/>
      </c>
      <c r="P3384" s="99">
        <f>SUM(I3384)</f>
        <v/>
      </c>
      <c r="Q3384" s="117" t="n"/>
      <c r="R3384" s="118" t="n"/>
      <c r="S3384" s="118" t="n"/>
      <c r="T3384" s="119" t="n"/>
      <c r="U3384" s="120" t="n"/>
      <c r="V3384" s="120" t="n"/>
      <c r="W3384" s="121" t="n"/>
      <c r="X3384" s="122" t="n"/>
      <c r="Y3384" s="122" t="n"/>
      <c r="Z3384" s="143" t="n"/>
      <c r="AA3384" s="140" t="n"/>
      <c r="AB3384" s="140" t="n"/>
      <c r="AC3384" s="144" t="n"/>
      <c r="AD3384" s="142" t="n"/>
      <c r="AE3384" s="142" t="n"/>
    </row>
    <row r="3385">
      <c r="B3385" s="79" t="inlineStr">
        <is>
          <t>135MS03-R</t>
        </is>
      </c>
      <c r="C3385" s="80">
        <f>SUMIF(数量表!D:H,B3385,数量表!H:H)</f>
        <v/>
      </c>
      <c r="D3385" s="80" t="n">
        <v>27</v>
      </c>
      <c r="E3385" s="80" t="n">
        <v>105</v>
      </c>
      <c r="F3385" s="81" t="n">
        <v>186</v>
      </c>
      <c r="G3385" s="80" t="n"/>
      <c r="H3385" s="82" t="n">
        <v>1</v>
      </c>
      <c r="I3385" s="212">
        <f>C3385*H3385</f>
        <v/>
      </c>
      <c r="K3385" s="96" t="n"/>
      <c r="L3385" s="97" t="n"/>
      <c r="M3385" s="97" t="n"/>
      <c r="N3385" s="98" t="inlineStr">
        <is>
          <t>27×105</t>
        </is>
      </c>
      <c r="O3385" s="99">
        <f>F3385</f>
        <v/>
      </c>
      <c r="P3385" s="99">
        <f>SUM(I3385)</f>
        <v/>
      </c>
      <c r="Q3385" s="117" t="n"/>
      <c r="R3385" s="118" t="n"/>
      <c r="S3385" s="118" t="n"/>
      <c r="T3385" s="119" t="n"/>
      <c r="U3385" s="120" t="n"/>
      <c r="V3385" s="120" t="n"/>
      <c r="W3385" s="121" t="n"/>
      <c r="X3385" s="122" t="n"/>
      <c r="Y3385" s="122" t="n"/>
      <c r="Z3385" s="143" t="n"/>
      <c r="AA3385" s="140" t="n"/>
      <c r="AB3385" s="140" t="n"/>
      <c r="AC3385" s="144" t="n"/>
      <c r="AD3385" s="142" t="n"/>
      <c r="AE3385" s="142" t="n"/>
    </row>
    <row r="3386">
      <c r="B3386" s="85" t="inlineStr">
        <is>
          <t>135MS03-R</t>
        </is>
      </c>
      <c r="C3386">
        <f>SUMIF(数量表!D:H,B3386,数量表!H:H)</f>
        <v/>
      </c>
      <c r="D3386" t="n">
        <v>27</v>
      </c>
      <c r="E3386" t="n">
        <v>105</v>
      </c>
      <c r="F3386" s="86" t="n">
        <v>800</v>
      </c>
      <c r="H3386" s="87" t="n">
        <v>2</v>
      </c>
      <c r="I3386" s="214">
        <f>C3386*H3386</f>
        <v/>
      </c>
      <c r="K3386" s="96" t="n"/>
      <c r="L3386" s="97" t="n"/>
      <c r="M3386" s="97" t="n"/>
      <c r="N3386" s="98" t="inlineStr">
        <is>
          <t>27×105</t>
        </is>
      </c>
      <c r="O3386" s="99">
        <f>F3386</f>
        <v/>
      </c>
      <c r="P3386" s="99">
        <f>SUM(I3386)</f>
        <v/>
      </c>
      <c r="Q3386" s="117" t="n"/>
      <c r="R3386" s="118" t="n"/>
      <c r="S3386" s="118" t="n"/>
      <c r="T3386" s="119" t="n"/>
      <c r="U3386" s="120" t="n"/>
      <c r="V3386" s="120" t="n"/>
      <c r="W3386" s="121" t="n"/>
      <c r="X3386" s="122" t="n"/>
      <c r="Y3386" s="122" t="n"/>
      <c r="Z3386" s="143" t="n"/>
      <c r="AA3386" s="140" t="n"/>
      <c r="AB3386" s="140" t="n"/>
      <c r="AC3386" s="144" t="n"/>
      <c r="AD3386" s="142" t="n"/>
      <c r="AE3386" s="142" t="n"/>
    </row>
    <row r="3387">
      <c r="B3387" s="85" t="inlineStr">
        <is>
          <t>135MS03-R</t>
        </is>
      </c>
      <c r="C3387">
        <f>SUMIF(数量表!D:H,B3387,数量表!H:H)</f>
        <v/>
      </c>
      <c r="D3387" t="n">
        <v>27</v>
      </c>
      <c r="E3387" t="n">
        <v>105</v>
      </c>
      <c r="F3387" s="86" t="n">
        <v>376</v>
      </c>
      <c r="H3387" s="87" t="n">
        <v>2</v>
      </c>
      <c r="I3387" s="214">
        <f>C3387*H3387</f>
        <v/>
      </c>
      <c r="K3387" s="96" t="n"/>
      <c r="L3387" s="97" t="n"/>
      <c r="M3387" s="97" t="n"/>
      <c r="N3387" s="98" t="inlineStr">
        <is>
          <t>27×105</t>
        </is>
      </c>
      <c r="O3387" s="99">
        <f>F3387</f>
        <v/>
      </c>
      <c r="P3387" s="99">
        <f>SUM(I3387)</f>
        <v/>
      </c>
      <c r="Q3387" s="117" t="n"/>
      <c r="R3387" s="118" t="n"/>
      <c r="S3387" s="118" t="n"/>
      <c r="T3387" s="119" t="n"/>
      <c r="U3387" s="120" t="n"/>
      <c r="V3387" s="120" t="n"/>
      <c r="W3387" s="121" t="n"/>
      <c r="X3387" s="122" t="n"/>
      <c r="Y3387" s="122" t="n"/>
      <c r="Z3387" s="143" t="n"/>
      <c r="AA3387" s="140" t="n"/>
      <c r="AB3387" s="140" t="n"/>
      <c r="AC3387" s="144" t="n"/>
      <c r="AD3387" s="142" t="n"/>
      <c r="AE3387" s="142" t="n"/>
    </row>
    <row r="3388" ht="15" customHeight="1" thickBot="1">
      <c r="B3388" s="88" t="inlineStr">
        <is>
          <t>135MS03-R</t>
        </is>
      </c>
      <c r="C3388" s="89">
        <f>SUMIF(数量表!D:H,B3388,数量表!H:H)</f>
        <v/>
      </c>
      <c r="D3388" s="89" t="n">
        <v>27</v>
      </c>
      <c r="E3388" s="89" t="n">
        <v>105</v>
      </c>
      <c r="F3388" s="90" t="n">
        <v>982</v>
      </c>
      <c r="G3388" s="89" t="n"/>
      <c r="H3388" s="91" t="n">
        <v>1</v>
      </c>
      <c r="I3388" s="213">
        <f>C3388*H3388</f>
        <v/>
      </c>
      <c r="K3388" s="96" t="n"/>
      <c r="L3388" s="97" t="n"/>
      <c r="M3388" s="97" t="n"/>
      <c r="N3388" s="98" t="inlineStr">
        <is>
          <t>27×105</t>
        </is>
      </c>
      <c r="O3388" s="99">
        <f>F3388</f>
        <v/>
      </c>
      <c r="P3388" s="99">
        <f>SUM(I3388)</f>
        <v/>
      </c>
      <c r="Q3388" s="117" t="n"/>
      <c r="R3388" s="118" t="n"/>
      <c r="S3388" s="118" t="n"/>
      <c r="T3388" s="119" t="n"/>
      <c r="U3388" s="120" t="n"/>
      <c r="V3388" s="120" t="n"/>
      <c r="W3388" s="121" t="n"/>
      <c r="X3388" s="122" t="n"/>
      <c r="Y3388" s="122" t="n"/>
      <c r="Z3388" s="143" t="n"/>
      <c r="AA3388" s="140" t="n"/>
      <c r="AB3388" s="140" t="n"/>
      <c r="AC3388" s="144" t="n"/>
      <c r="AD3388" s="142" t="n"/>
      <c r="AE3388" s="142" t="n"/>
    </row>
    <row r="3389">
      <c r="B3389" s="79" t="inlineStr">
        <is>
          <t>135MS03R-R</t>
        </is>
      </c>
      <c r="C3389" s="80">
        <f>SUMIF(数量表!D:H,B3389,数量表!H:H)</f>
        <v/>
      </c>
      <c r="D3389" s="80" t="n">
        <v>27</v>
      </c>
      <c r="E3389" s="80" t="n">
        <v>105</v>
      </c>
      <c r="F3389" s="81" t="n">
        <v>186</v>
      </c>
      <c r="G3389" s="80" t="n"/>
      <c r="H3389" s="82" t="n">
        <v>1</v>
      </c>
      <c r="I3389" s="212">
        <f>C3389*H3389</f>
        <v/>
      </c>
      <c r="K3389" s="96" t="n"/>
      <c r="L3389" s="97" t="n"/>
      <c r="M3389" s="97" t="n"/>
      <c r="N3389" s="98" t="inlineStr">
        <is>
          <t>27×105</t>
        </is>
      </c>
      <c r="O3389" s="99">
        <f>F3389</f>
        <v/>
      </c>
      <c r="P3389" s="99">
        <f>SUM(I3389)</f>
        <v/>
      </c>
      <c r="Q3389" s="117" t="n"/>
      <c r="R3389" s="118" t="n"/>
      <c r="S3389" s="118" t="n"/>
      <c r="T3389" s="119" t="n"/>
      <c r="U3389" s="120" t="n"/>
      <c r="V3389" s="120" t="n"/>
      <c r="W3389" s="121" t="n"/>
      <c r="X3389" s="122" t="n"/>
      <c r="Y3389" s="122" t="n"/>
      <c r="Z3389" s="143" t="n"/>
      <c r="AA3389" s="140" t="n"/>
      <c r="AB3389" s="140" t="n"/>
      <c r="AC3389" s="144" t="n"/>
      <c r="AD3389" s="142" t="n"/>
      <c r="AE3389" s="142" t="n"/>
    </row>
    <row r="3390">
      <c r="B3390" s="85" t="inlineStr">
        <is>
          <t>135MS03R-R</t>
        </is>
      </c>
      <c r="C3390">
        <f>SUMIF(数量表!D:H,B3390,数量表!H:H)</f>
        <v/>
      </c>
      <c r="D3390" t="n">
        <v>27</v>
      </c>
      <c r="E3390" t="n">
        <v>105</v>
      </c>
      <c r="F3390" s="86" t="n">
        <v>760</v>
      </c>
      <c r="H3390" s="87" t="n">
        <v>2</v>
      </c>
      <c r="I3390" s="214">
        <f>C3390*H3390</f>
        <v/>
      </c>
      <c r="K3390" s="96" t="n"/>
      <c r="L3390" s="97" t="n"/>
      <c r="M3390" s="97" t="n"/>
      <c r="N3390" s="98" t="inlineStr">
        <is>
          <t>27×105</t>
        </is>
      </c>
      <c r="O3390" s="99">
        <f>F3390</f>
        <v/>
      </c>
      <c r="P3390" s="99">
        <f>SUM(I3390)</f>
        <v/>
      </c>
      <c r="Q3390" s="117" t="n"/>
      <c r="R3390" s="118" t="n"/>
      <c r="S3390" s="118" t="n"/>
      <c r="T3390" s="119" t="n"/>
      <c r="U3390" s="120" t="n"/>
      <c r="V3390" s="120" t="n"/>
      <c r="W3390" s="121" t="n"/>
      <c r="X3390" s="122" t="n"/>
      <c r="Y3390" s="122" t="n"/>
      <c r="Z3390" s="143" t="n"/>
      <c r="AA3390" s="140" t="n"/>
      <c r="AB3390" s="140" t="n"/>
      <c r="AC3390" s="144" t="n"/>
      <c r="AD3390" s="142" t="n"/>
      <c r="AE3390" s="142" t="n"/>
    </row>
    <row r="3391">
      <c r="B3391" s="85" t="inlineStr">
        <is>
          <t>135MS03R-R</t>
        </is>
      </c>
      <c r="C3391">
        <f>SUMIF(数量表!D:H,B3391,数量表!H:H)</f>
        <v/>
      </c>
      <c r="D3391" t="n">
        <v>27</v>
      </c>
      <c r="E3391" t="n">
        <v>105</v>
      </c>
      <c r="F3391" s="86" t="n">
        <v>376</v>
      </c>
      <c r="H3391" s="87" t="n">
        <v>2</v>
      </c>
      <c r="I3391" s="214">
        <f>C3391*H3391</f>
        <v/>
      </c>
      <c r="K3391" s="96" t="n"/>
      <c r="L3391" s="97" t="n"/>
      <c r="M3391" s="97" t="n"/>
      <c r="N3391" s="98" t="inlineStr">
        <is>
          <t>27×105</t>
        </is>
      </c>
      <c r="O3391" s="99">
        <f>F3391</f>
        <v/>
      </c>
      <c r="P3391" s="99">
        <f>SUM(I3391)</f>
        <v/>
      </c>
      <c r="Q3391" s="117" t="n"/>
      <c r="R3391" s="118" t="n"/>
      <c r="S3391" s="118" t="n"/>
      <c r="T3391" s="119" t="n"/>
      <c r="U3391" s="120" t="n"/>
      <c r="V3391" s="120" t="n"/>
      <c r="W3391" s="121" t="n"/>
      <c r="X3391" s="122" t="n"/>
      <c r="Y3391" s="122" t="n"/>
      <c r="Z3391" s="143" t="n"/>
      <c r="AA3391" s="140" t="n"/>
      <c r="AB3391" s="140" t="n"/>
      <c r="AC3391" s="144" t="n"/>
      <c r="AD3391" s="142" t="n"/>
      <c r="AE3391" s="142" t="n"/>
    </row>
    <row r="3392">
      <c r="B3392" s="85" t="inlineStr">
        <is>
          <t>135MS03R-R</t>
        </is>
      </c>
      <c r="C3392">
        <f>SUMIF(数量表!D:H,B3392,数量表!H:H)</f>
        <v/>
      </c>
      <c r="D3392" t="n">
        <v>27</v>
      </c>
      <c r="E3392" t="n">
        <v>105</v>
      </c>
      <c r="F3392" s="86" t="n">
        <v>982</v>
      </c>
      <c r="H3392" s="87" t="n">
        <v>1</v>
      </c>
      <c r="I3392" s="214">
        <f>C3392*H3392</f>
        <v/>
      </c>
      <c r="K3392" s="96" t="n"/>
      <c r="L3392" s="97" t="n"/>
      <c r="M3392" s="97" t="n"/>
      <c r="N3392" s="98" t="inlineStr">
        <is>
          <t>27×105</t>
        </is>
      </c>
      <c r="O3392" s="99">
        <f>F3392</f>
        <v/>
      </c>
      <c r="P3392" s="99">
        <f>SUM(I3392)</f>
        <v/>
      </c>
      <c r="Q3392" s="117" t="n"/>
      <c r="R3392" s="118" t="n"/>
      <c r="S3392" s="118" t="n"/>
      <c r="T3392" s="119" t="n"/>
      <c r="U3392" s="120" t="n"/>
      <c r="V3392" s="120" t="n"/>
      <c r="W3392" s="121" t="n"/>
      <c r="X3392" s="122" t="n"/>
      <c r="Y3392" s="122" t="n"/>
      <c r="Z3392" s="143" t="n"/>
      <c r="AA3392" s="140" t="n"/>
      <c r="AB3392" s="140" t="n"/>
      <c r="AC3392" s="144" t="n"/>
      <c r="AD3392" s="142" t="n"/>
      <c r="AE3392" s="142" t="n"/>
    </row>
    <row r="3393" ht="15" customHeight="1" thickBot="1">
      <c r="B3393" s="88" t="inlineStr">
        <is>
          <t>135MS03R-R</t>
        </is>
      </c>
      <c r="C3393" s="89">
        <f>SUMIF(数量表!D:H,B3393,数量表!H:H)</f>
        <v/>
      </c>
      <c r="D3393" s="89" t="n">
        <v>27</v>
      </c>
      <c r="E3393" s="89" t="n">
        <v>105</v>
      </c>
      <c r="F3393" s="90" t="n">
        <v>1798</v>
      </c>
      <c r="G3393" s="89" t="n"/>
      <c r="H3393" s="91" t="n">
        <v>1</v>
      </c>
      <c r="I3393" s="213">
        <f>C3393*H3393</f>
        <v/>
      </c>
      <c r="K3393" s="96" t="n"/>
      <c r="L3393" s="97" t="n"/>
      <c r="M3393" s="97" t="n"/>
      <c r="N3393" s="98" t="inlineStr">
        <is>
          <t>27×105</t>
        </is>
      </c>
      <c r="O3393" s="99">
        <f>F3393</f>
        <v/>
      </c>
      <c r="P3393" s="99">
        <f>SUM(I3393)</f>
        <v/>
      </c>
      <c r="Q3393" s="117" t="n"/>
      <c r="R3393" s="118" t="n"/>
      <c r="S3393" s="118" t="n"/>
      <c r="T3393" s="119" t="n"/>
      <c r="U3393" s="120" t="n"/>
      <c r="V3393" s="120" t="n"/>
      <c r="W3393" s="121" t="n"/>
      <c r="X3393" s="122" t="n"/>
      <c r="Y3393" s="122" t="n"/>
      <c r="Z3393" s="143" t="n"/>
      <c r="AA3393" s="140" t="n"/>
      <c r="AB3393" s="140" t="n"/>
      <c r="AC3393" s="144" t="n"/>
      <c r="AD3393" s="142" t="n"/>
      <c r="AE3393" s="142" t="n"/>
    </row>
    <row r="3394">
      <c r="B3394" s="79" t="inlineStr">
        <is>
          <t>135MSQ03-L</t>
        </is>
      </c>
      <c r="C3394" s="80">
        <f>SUMIF(数量表!D:H,B3394,数量表!H:H)</f>
        <v/>
      </c>
      <c r="D3394" s="80" t="n">
        <v>27</v>
      </c>
      <c r="E3394" s="80" t="n">
        <v>105</v>
      </c>
      <c r="F3394" s="81" t="n">
        <v>186</v>
      </c>
      <c r="G3394" s="80" t="n"/>
      <c r="H3394" s="82" t="n">
        <v>1</v>
      </c>
      <c r="I3394" s="212">
        <f>C3394*H3394</f>
        <v/>
      </c>
      <c r="K3394" s="96" t="n"/>
      <c r="L3394" s="97" t="n"/>
      <c r="M3394" s="97" t="n"/>
      <c r="N3394" s="98" t="inlineStr">
        <is>
          <t>27×105</t>
        </is>
      </c>
      <c r="O3394" s="99">
        <f>F3394</f>
        <v/>
      </c>
      <c r="P3394" s="99">
        <f>SUM(I3394)</f>
        <v/>
      </c>
      <c r="Q3394" s="117" t="n"/>
      <c r="R3394" s="118" t="n"/>
      <c r="S3394" s="118" t="n"/>
      <c r="T3394" s="119" t="n"/>
      <c r="U3394" s="120" t="n"/>
      <c r="V3394" s="120" t="n"/>
      <c r="W3394" s="121" t="n"/>
      <c r="X3394" s="122" t="n"/>
      <c r="Y3394" s="122" t="n"/>
      <c r="Z3394" s="143" t="n"/>
      <c r="AA3394" s="140" t="n"/>
      <c r="AB3394" s="140" t="n"/>
      <c r="AC3394" s="144" t="n"/>
      <c r="AD3394" s="142" t="n"/>
      <c r="AE3394" s="142" t="n"/>
    </row>
    <row r="3395">
      <c r="B3395" s="85" t="inlineStr">
        <is>
          <t>135MSQ03-L</t>
        </is>
      </c>
      <c r="C3395">
        <f>SUMIF(数量表!D:H,B3395,数量表!H:H)</f>
        <v/>
      </c>
      <c r="D3395" t="n">
        <v>27</v>
      </c>
      <c r="E3395" t="n">
        <v>105</v>
      </c>
      <c r="F3395" s="86" t="n">
        <v>572.5</v>
      </c>
      <c r="H3395" s="87" t="n">
        <v>2</v>
      </c>
      <c r="I3395" s="214">
        <f>C3395*H3395</f>
        <v/>
      </c>
      <c r="K3395" s="96" t="n"/>
      <c r="L3395" s="97" t="n"/>
      <c r="M3395" s="97" t="n"/>
      <c r="N3395" s="98" t="inlineStr">
        <is>
          <t>27×105</t>
        </is>
      </c>
      <c r="O3395" s="99">
        <f>F3395</f>
        <v/>
      </c>
      <c r="P3395" s="99">
        <f>SUM(I3395)</f>
        <v/>
      </c>
      <c r="Q3395" s="117" t="n"/>
      <c r="R3395" s="118" t="n"/>
      <c r="S3395" s="118" t="n"/>
      <c r="T3395" s="119" t="n"/>
      <c r="U3395" s="120" t="n"/>
      <c r="V3395" s="120" t="n"/>
      <c r="W3395" s="121" t="n"/>
      <c r="X3395" s="122" t="n"/>
      <c r="Y3395" s="122" t="n"/>
      <c r="Z3395" s="143" t="n"/>
      <c r="AA3395" s="140" t="n"/>
      <c r="AB3395" s="140" t="n"/>
      <c r="AC3395" s="144" t="n"/>
      <c r="AD3395" s="142" t="n"/>
      <c r="AE3395" s="142" t="n"/>
    </row>
    <row r="3396">
      <c r="B3396" s="85" t="inlineStr">
        <is>
          <t>135MSQ03-L</t>
        </is>
      </c>
      <c r="C3396">
        <f>SUMIF(数量表!D:H,B3396,数量表!H:H)</f>
        <v/>
      </c>
      <c r="D3396" t="n">
        <v>27</v>
      </c>
      <c r="E3396" t="n">
        <v>105</v>
      </c>
      <c r="F3396" s="86" t="n">
        <v>376</v>
      </c>
      <c r="H3396" s="87" t="n">
        <v>2</v>
      </c>
      <c r="I3396" s="214">
        <f>C3396*H3396</f>
        <v/>
      </c>
      <c r="K3396" s="96" t="n"/>
      <c r="L3396" s="97" t="n"/>
      <c r="M3396" s="97" t="n"/>
      <c r="N3396" s="98" t="inlineStr">
        <is>
          <t>27×105</t>
        </is>
      </c>
      <c r="O3396" s="99">
        <f>F3396</f>
        <v/>
      </c>
      <c r="P3396" s="99">
        <f>SUM(I3396)</f>
        <v/>
      </c>
      <c r="Q3396" s="117" t="n"/>
      <c r="R3396" s="118" t="n"/>
      <c r="S3396" s="118" t="n"/>
      <c r="T3396" s="119" t="n"/>
      <c r="U3396" s="120" t="n"/>
      <c r="V3396" s="120" t="n"/>
      <c r="W3396" s="121" t="n"/>
      <c r="X3396" s="122" t="n"/>
      <c r="Y3396" s="122" t="n"/>
      <c r="Z3396" s="143" t="n"/>
      <c r="AA3396" s="140" t="n"/>
      <c r="AB3396" s="140" t="n"/>
      <c r="AC3396" s="144" t="n"/>
      <c r="AD3396" s="142" t="n"/>
      <c r="AE3396" s="142" t="n"/>
    </row>
    <row r="3397" ht="15" customHeight="1" thickBot="1">
      <c r="B3397" s="88" t="inlineStr">
        <is>
          <t>135MSQ03-L</t>
        </is>
      </c>
      <c r="C3397" s="89">
        <f>SUMIF(数量表!D:H,B3397,数量表!H:H)</f>
        <v/>
      </c>
      <c r="D3397" s="89" t="n">
        <v>27</v>
      </c>
      <c r="E3397" s="89" t="n">
        <v>105</v>
      </c>
      <c r="F3397" s="90" t="n">
        <v>982</v>
      </c>
      <c r="G3397" s="89" t="n"/>
      <c r="H3397" s="91" t="n">
        <v>1</v>
      </c>
      <c r="I3397" s="213">
        <f>C3397*H3397</f>
        <v/>
      </c>
      <c r="K3397" s="96" t="n"/>
      <c r="L3397" s="97" t="n"/>
      <c r="M3397" s="97" t="n"/>
      <c r="N3397" s="98" t="inlineStr">
        <is>
          <t>27×105</t>
        </is>
      </c>
      <c r="O3397" s="99">
        <f>F3397</f>
        <v/>
      </c>
      <c r="P3397" s="99">
        <f>SUM(I3397)</f>
        <v/>
      </c>
      <c r="Q3397" s="117" t="n"/>
      <c r="R3397" s="118" t="n"/>
      <c r="S3397" s="118" t="n"/>
      <c r="T3397" s="119" t="n"/>
      <c r="U3397" s="120" t="n"/>
      <c r="V3397" s="120" t="n"/>
      <c r="W3397" s="121" t="n"/>
      <c r="X3397" s="122" t="n"/>
      <c r="Y3397" s="122" t="n"/>
      <c r="Z3397" s="143" t="n"/>
      <c r="AA3397" s="140" t="n"/>
      <c r="AB3397" s="140" t="n"/>
      <c r="AC3397" s="144" t="n"/>
      <c r="AD3397" s="142" t="n"/>
      <c r="AE3397" s="142" t="n"/>
    </row>
    <row r="3398">
      <c r="B3398" s="79" t="inlineStr">
        <is>
          <t>135MSQ03L-L</t>
        </is>
      </c>
      <c r="C3398" s="80">
        <f>SUMIF(数量表!D:H,B3398,数量表!H:H)</f>
        <v/>
      </c>
      <c r="D3398" s="80" t="n">
        <v>27</v>
      </c>
      <c r="E3398" s="80" t="n">
        <v>105</v>
      </c>
      <c r="F3398" s="81" t="n">
        <v>186</v>
      </c>
      <c r="G3398" s="80" t="n"/>
      <c r="H3398" s="82" t="n">
        <v>1</v>
      </c>
      <c r="I3398" s="212">
        <f>C3398*H3398</f>
        <v/>
      </c>
      <c r="K3398" s="96" t="n"/>
      <c r="L3398" s="97" t="n"/>
      <c r="M3398" s="97" t="n"/>
      <c r="N3398" s="98" t="inlineStr">
        <is>
          <t>27×105</t>
        </is>
      </c>
      <c r="O3398" s="99">
        <f>F3398</f>
        <v/>
      </c>
      <c r="P3398" s="99">
        <f>SUM(I3398)</f>
        <v/>
      </c>
      <c r="Q3398" s="117" t="n"/>
      <c r="R3398" s="118" t="n"/>
      <c r="S3398" s="118" t="n"/>
      <c r="T3398" s="119" t="n"/>
      <c r="U3398" s="120" t="n"/>
      <c r="V3398" s="120" t="n"/>
      <c r="W3398" s="121" t="n"/>
      <c r="X3398" s="122" t="n"/>
      <c r="Y3398" s="122" t="n"/>
      <c r="Z3398" s="143" t="n"/>
      <c r="AA3398" s="140" t="n"/>
      <c r="AB3398" s="140" t="n"/>
      <c r="AC3398" s="144" t="n"/>
      <c r="AD3398" s="142" t="n"/>
      <c r="AE3398" s="142" t="n"/>
    </row>
    <row r="3399">
      <c r="B3399" s="85" t="inlineStr">
        <is>
          <t>135MSQ03L-L</t>
        </is>
      </c>
      <c r="C3399">
        <f>SUMIF(数量表!D:H,B3399,数量表!H:H)</f>
        <v/>
      </c>
      <c r="D3399" t="n">
        <v>27</v>
      </c>
      <c r="E3399" t="n">
        <v>105</v>
      </c>
      <c r="F3399" s="86" t="n">
        <v>532.5</v>
      </c>
      <c r="H3399" s="87" t="n">
        <v>2</v>
      </c>
      <c r="I3399" s="214">
        <f>C3399*H3399</f>
        <v/>
      </c>
      <c r="K3399" s="96" t="n"/>
      <c r="L3399" s="97" t="n"/>
      <c r="M3399" s="97" t="n"/>
      <c r="N3399" s="98" t="inlineStr">
        <is>
          <t>27×105</t>
        </is>
      </c>
      <c r="O3399" s="99">
        <f>F3399</f>
        <v/>
      </c>
      <c r="P3399" s="99">
        <f>SUM(I3399)</f>
        <v/>
      </c>
      <c r="Q3399" s="117" t="n"/>
      <c r="R3399" s="118" t="n"/>
      <c r="S3399" s="118" t="n"/>
      <c r="T3399" s="119" t="n"/>
      <c r="U3399" s="120" t="n"/>
      <c r="V3399" s="120" t="n"/>
      <c r="W3399" s="121" t="n"/>
      <c r="X3399" s="122" t="n"/>
      <c r="Y3399" s="122" t="n"/>
      <c r="Z3399" s="143" t="n"/>
      <c r="AA3399" s="140" t="n"/>
      <c r="AB3399" s="140" t="n"/>
      <c r="AC3399" s="144" t="n"/>
      <c r="AD3399" s="142" t="n"/>
      <c r="AE3399" s="142" t="n"/>
    </row>
    <row r="3400">
      <c r="B3400" s="85" t="inlineStr">
        <is>
          <t>135MSQ03L-L</t>
        </is>
      </c>
      <c r="C3400">
        <f>SUMIF(数量表!D:H,B3400,数量表!H:H)</f>
        <v/>
      </c>
      <c r="D3400" t="n">
        <v>27</v>
      </c>
      <c r="E3400" t="n">
        <v>105</v>
      </c>
      <c r="F3400" s="86" t="n">
        <v>376</v>
      </c>
      <c r="H3400" s="87" t="n">
        <v>2</v>
      </c>
      <c r="I3400" s="214">
        <f>C3400*H3400</f>
        <v/>
      </c>
      <c r="K3400" s="96" t="n"/>
      <c r="L3400" s="97" t="n"/>
      <c r="M3400" s="97" t="n"/>
      <c r="N3400" s="98" t="inlineStr">
        <is>
          <t>27×105</t>
        </is>
      </c>
      <c r="O3400" s="99">
        <f>F3400</f>
        <v/>
      </c>
      <c r="P3400" s="99">
        <f>SUM(I3400)</f>
        <v/>
      </c>
      <c r="Q3400" s="117" t="n"/>
      <c r="R3400" s="118" t="n"/>
      <c r="S3400" s="118" t="n"/>
      <c r="T3400" s="119" t="n"/>
      <c r="U3400" s="120" t="n"/>
      <c r="V3400" s="120" t="n"/>
      <c r="W3400" s="121" t="n"/>
      <c r="X3400" s="122" t="n"/>
      <c r="Y3400" s="122" t="n"/>
      <c r="Z3400" s="143" t="n"/>
      <c r="AA3400" s="140" t="n"/>
      <c r="AB3400" s="140" t="n"/>
      <c r="AC3400" s="144" t="n"/>
      <c r="AD3400" s="142" t="n"/>
      <c r="AE3400" s="142" t="n"/>
    </row>
    <row r="3401">
      <c r="B3401" s="85" t="inlineStr">
        <is>
          <t>135MSQ03L-L</t>
        </is>
      </c>
      <c r="C3401">
        <f>SUMIF(数量表!D:H,B3401,数量表!H:H)</f>
        <v/>
      </c>
      <c r="D3401" t="n">
        <v>27</v>
      </c>
      <c r="E3401" t="n">
        <v>105</v>
      </c>
      <c r="F3401" s="86" t="n">
        <v>982</v>
      </c>
      <c r="H3401" s="87" t="n">
        <v>1</v>
      </c>
      <c r="I3401" s="214">
        <f>C3401*H3401</f>
        <v/>
      </c>
      <c r="K3401" s="96" t="n"/>
      <c r="L3401" s="97" t="n"/>
      <c r="M3401" s="97" t="n"/>
      <c r="N3401" s="98" t="inlineStr">
        <is>
          <t>27×105</t>
        </is>
      </c>
      <c r="O3401" s="99">
        <f>F3401</f>
        <v/>
      </c>
      <c r="P3401" s="99">
        <f>SUM(I3401)</f>
        <v/>
      </c>
      <c r="Q3401" s="117" t="n"/>
      <c r="R3401" s="118" t="n"/>
      <c r="S3401" s="118" t="n"/>
      <c r="T3401" s="119" t="n"/>
      <c r="U3401" s="120" t="n"/>
      <c r="V3401" s="120" t="n"/>
      <c r="W3401" s="121" t="n"/>
      <c r="X3401" s="122" t="n"/>
      <c r="Y3401" s="122" t="n"/>
      <c r="Z3401" s="143" t="n"/>
      <c r="AA3401" s="140" t="n"/>
      <c r="AB3401" s="140" t="n"/>
      <c r="AC3401" s="144" t="n"/>
      <c r="AD3401" s="142" t="n"/>
      <c r="AE3401" s="142" t="n"/>
    </row>
    <row r="3402" ht="15" customHeight="1" thickBot="1">
      <c r="B3402" s="88" t="inlineStr">
        <is>
          <t>135MSQ03L-L</t>
        </is>
      </c>
      <c r="C3402" s="89">
        <f>SUMIF(数量表!D:H,B3402,数量表!H:H)</f>
        <v/>
      </c>
      <c r="D3402" s="89" t="n">
        <v>27</v>
      </c>
      <c r="E3402" s="89" t="n">
        <v>105</v>
      </c>
      <c r="F3402" s="90" t="n">
        <v>1798</v>
      </c>
      <c r="G3402" s="89" t="n"/>
      <c r="H3402" s="91" t="n">
        <v>1</v>
      </c>
      <c r="I3402" s="213">
        <f>C3402*H3402</f>
        <v/>
      </c>
      <c r="K3402" s="96" t="n"/>
      <c r="L3402" s="97" t="n"/>
      <c r="M3402" s="97" t="n"/>
      <c r="N3402" s="98" t="inlineStr">
        <is>
          <t>27×105</t>
        </is>
      </c>
      <c r="O3402" s="99">
        <f>F3402</f>
        <v/>
      </c>
      <c r="P3402" s="99">
        <f>SUM(I3402)</f>
        <v/>
      </c>
      <c r="Q3402" s="117" t="n"/>
      <c r="R3402" s="118" t="n"/>
      <c r="S3402" s="118" t="n"/>
      <c r="T3402" s="119" t="n"/>
      <c r="U3402" s="120" t="n"/>
      <c r="V3402" s="120" t="n"/>
      <c r="W3402" s="121" t="n"/>
      <c r="X3402" s="122" t="n"/>
      <c r="Y3402" s="122" t="n"/>
      <c r="Z3402" s="143" t="n"/>
      <c r="AA3402" s="140" t="n"/>
      <c r="AB3402" s="140" t="n"/>
      <c r="AC3402" s="144" t="n"/>
      <c r="AD3402" s="142" t="n"/>
      <c r="AE3402" s="142" t="n"/>
    </row>
    <row r="3403">
      <c r="B3403" s="79" t="inlineStr">
        <is>
          <t>135MSQ03-R</t>
        </is>
      </c>
      <c r="C3403" s="80">
        <f>SUMIF(数量表!D:H,B3403,数量表!H:H)</f>
        <v/>
      </c>
      <c r="D3403" s="80" t="n">
        <v>27</v>
      </c>
      <c r="E3403" s="80" t="n">
        <v>105</v>
      </c>
      <c r="F3403" s="81" t="n">
        <v>186</v>
      </c>
      <c r="G3403" s="80" t="n"/>
      <c r="H3403" s="82" t="n">
        <v>1</v>
      </c>
      <c r="I3403" s="212">
        <f>C3403*H3403</f>
        <v/>
      </c>
      <c r="K3403" s="96" t="n"/>
      <c r="L3403" s="97" t="n"/>
      <c r="M3403" s="97" t="n"/>
      <c r="N3403" s="98" t="inlineStr">
        <is>
          <t>27×105</t>
        </is>
      </c>
      <c r="O3403" s="99">
        <f>F3403</f>
        <v/>
      </c>
      <c r="P3403" s="99">
        <f>SUM(I3403)</f>
        <v/>
      </c>
      <c r="Q3403" s="117" t="n"/>
      <c r="R3403" s="118" t="n"/>
      <c r="S3403" s="118" t="n"/>
      <c r="T3403" s="119" t="n"/>
      <c r="U3403" s="120" t="n"/>
      <c r="V3403" s="120" t="n"/>
      <c r="W3403" s="121" t="n"/>
      <c r="X3403" s="122" t="n"/>
      <c r="Y3403" s="122" t="n"/>
      <c r="Z3403" s="143" t="n"/>
      <c r="AA3403" s="140" t="n"/>
      <c r="AB3403" s="140" t="n"/>
      <c r="AC3403" s="144" t="n"/>
      <c r="AD3403" s="142" t="n"/>
      <c r="AE3403" s="142" t="n"/>
    </row>
    <row r="3404">
      <c r="B3404" s="85" t="inlineStr">
        <is>
          <t>135MSQ03-R</t>
        </is>
      </c>
      <c r="C3404">
        <f>SUMIF(数量表!D:H,B3404,数量表!H:H)</f>
        <v/>
      </c>
      <c r="D3404" t="n">
        <v>27</v>
      </c>
      <c r="E3404" t="n">
        <v>105</v>
      </c>
      <c r="F3404" s="86" t="n">
        <v>572.5</v>
      </c>
      <c r="H3404" s="87" t="n">
        <v>2</v>
      </c>
      <c r="I3404" s="214">
        <f>C3404*H3404</f>
        <v/>
      </c>
      <c r="K3404" s="96" t="n"/>
      <c r="L3404" s="97" t="n"/>
      <c r="M3404" s="97" t="n"/>
      <c r="N3404" s="98" t="inlineStr">
        <is>
          <t>27×105</t>
        </is>
      </c>
      <c r="O3404" s="99">
        <f>F3404</f>
        <v/>
      </c>
      <c r="P3404" s="99">
        <f>SUM(I3404)</f>
        <v/>
      </c>
      <c r="Q3404" s="117" t="n"/>
      <c r="R3404" s="118" t="n"/>
      <c r="S3404" s="118" t="n"/>
      <c r="T3404" s="119" t="n"/>
      <c r="U3404" s="120" t="n"/>
      <c r="V3404" s="120" t="n"/>
      <c r="W3404" s="121" t="n"/>
      <c r="X3404" s="122" t="n"/>
      <c r="Y3404" s="122" t="n"/>
      <c r="Z3404" s="143" t="n"/>
      <c r="AA3404" s="140" t="n"/>
      <c r="AB3404" s="140" t="n"/>
      <c r="AC3404" s="144" t="n"/>
      <c r="AD3404" s="142" t="n"/>
      <c r="AE3404" s="142" t="n"/>
    </row>
    <row r="3405">
      <c r="B3405" s="85" t="inlineStr">
        <is>
          <t>135MSQ03-R</t>
        </is>
      </c>
      <c r="C3405">
        <f>SUMIF(数量表!D:H,B3405,数量表!H:H)</f>
        <v/>
      </c>
      <c r="D3405" t="n">
        <v>27</v>
      </c>
      <c r="E3405" t="n">
        <v>105</v>
      </c>
      <c r="F3405" s="86" t="n">
        <v>376</v>
      </c>
      <c r="H3405" s="87" t="n">
        <v>2</v>
      </c>
      <c r="I3405" s="214">
        <f>C3405*H3405</f>
        <v/>
      </c>
      <c r="K3405" s="96" t="n"/>
      <c r="L3405" s="97" t="n"/>
      <c r="M3405" s="97" t="n"/>
      <c r="N3405" s="98" t="inlineStr">
        <is>
          <t>27×105</t>
        </is>
      </c>
      <c r="O3405" s="99">
        <f>F3405</f>
        <v/>
      </c>
      <c r="P3405" s="99">
        <f>SUM(I3405)</f>
        <v/>
      </c>
      <c r="Q3405" s="117" t="n"/>
      <c r="R3405" s="118" t="n"/>
      <c r="S3405" s="118" t="n"/>
      <c r="T3405" s="119" t="n"/>
      <c r="U3405" s="120" t="n"/>
      <c r="V3405" s="120" t="n"/>
      <c r="W3405" s="121" t="n"/>
      <c r="X3405" s="122" t="n"/>
      <c r="Y3405" s="122" t="n"/>
      <c r="Z3405" s="143" t="n"/>
      <c r="AA3405" s="140" t="n"/>
      <c r="AB3405" s="140" t="n"/>
      <c r="AC3405" s="144" t="n"/>
      <c r="AD3405" s="142" t="n"/>
      <c r="AE3405" s="142" t="n"/>
    </row>
    <row r="3406" ht="15" customHeight="1" thickBot="1">
      <c r="B3406" s="88" t="inlineStr">
        <is>
          <t>135MSQ03-R</t>
        </is>
      </c>
      <c r="C3406" s="89">
        <f>SUMIF(数量表!D:H,B3406,数量表!H:H)</f>
        <v/>
      </c>
      <c r="D3406" s="89" t="n">
        <v>27</v>
      </c>
      <c r="E3406" s="89" t="n">
        <v>105</v>
      </c>
      <c r="F3406" s="90" t="n">
        <v>982</v>
      </c>
      <c r="G3406" s="89" t="n"/>
      <c r="H3406" s="91" t="n">
        <v>1</v>
      </c>
      <c r="I3406" s="213">
        <f>C3406*H3406</f>
        <v/>
      </c>
      <c r="K3406" s="96" t="n"/>
      <c r="L3406" s="97" t="n"/>
      <c r="M3406" s="97" t="n"/>
      <c r="N3406" s="98" t="inlineStr">
        <is>
          <t>27×105</t>
        </is>
      </c>
      <c r="O3406" s="99">
        <f>F3406</f>
        <v/>
      </c>
      <c r="P3406" s="99">
        <f>SUM(I3406)</f>
        <v/>
      </c>
      <c r="Q3406" s="117" t="n"/>
      <c r="R3406" s="118" t="n"/>
      <c r="S3406" s="118" t="n"/>
      <c r="T3406" s="119" t="n"/>
      <c r="U3406" s="120" t="n"/>
      <c r="V3406" s="120" t="n"/>
      <c r="W3406" s="121" t="n"/>
      <c r="X3406" s="122" t="n"/>
      <c r="Y3406" s="122" t="n"/>
      <c r="Z3406" s="143" t="n"/>
      <c r="AA3406" s="140" t="n"/>
      <c r="AB3406" s="140" t="n"/>
      <c r="AC3406" s="144" t="n"/>
      <c r="AD3406" s="142" t="n"/>
      <c r="AE3406" s="142" t="n"/>
    </row>
    <row r="3407">
      <c r="B3407" s="79" t="inlineStr">
        <is>
          <t>135MSQ03R-R</t>
        </is>
      </c>
      <c r="C3407" s="80">
        <f>SUMIF(数量表!D:H,B3407,数量表!H:H)</f>
        <v/>
      </c>
      <c r="D3407" s="80" t="n">
        <v>27</v>
      </c>
      <c r="E3407" s="80" t="n">
        <v>105</v>
      </c>
      <c r="F3407" s="81" t="n">
        <v>186</v>
      </c>
      <c r="G3407" s="80" t="n"/>
      <c r="H3407" s="82" t="n">
        <v>1</v>
      </c>
      <c r="I3407" s="212">
        <f>C3407*H3407</f>
        <v/>
      </c>
      <c r="K3407" s="96" t="n"/>
      <c r="L3407" s="97" t="n"/>
      <c r="M3407" s="97" t="n"/>
      <c r="N3407" s="98" t="inlineStr">
        <is>
          <t>27×105</t>
        </is>
      </c>
      <c r="O3407" s="99">
        <f>F3407</f>
        <v/>
      </c>
      <c r="P3407" s="99">
        <f>SUM(I3407)</f>
        <v/>
      </c>
      <c r="Q3407" s="117" t="n"/>
      <c r="R3407" s="118" t="n"/>
      <c r="S3407" s="118" t="n"/>
      <c r="T3407" s="119" t="n"/>
      <c r="U3407" s="120" t="n"/>
      <c r="V3407" s="120" t="n"/>
      <c r="W3407" s="121" t="n"/>
      <c r="X3407" s="122" t="n"/>
      <c r="Y3407" s="122" t="n"/>
      <c r="Z3407" s="143" t="n"/>
      <c r="AA3407" s="140" t="n"/>
      <c r="AB3407" s="140" t="n"/>
      <c r="AC3407" s="144" t="n"/>
      <c r="AD3407" s="142" t="n"/>
      <c r="AE3407" s="142" t="n"/>
    </row>
    <row r="3408">
      <c r="B3408" s="85" t="inlineStr">
        <is>
          <t>135MSQ03R-R</t>
        </is>
      </c>
      <c r="C3408">
        <f>SUMIF(数量表!D:H,B3408,数量表!H:H)</f>
        <v/>
      </c>
      <c r="D3408" t="n">
        <v>27</v>
      </c>
      <c r="E3408" t="n">
        <v>105</v>
      </c>
      <c r="F3408" s="86" t="n">
        <v>532.5</v>
      </c>
      <c r="H3408" s="87" t="n">
        <v>2</v>
      </c>
      <c r="I3408" s="214">
        <f>C3408*H3408</f>
        <v/>
      </c>
      <c r="K3408" s="96" t="n"/>
      <c r="L3408" s="97" t="n"/>
      <c r="M3408" s="97" t="n"/>
      <c r="N3408" s="98" t="inlineStr">
        <is>
          <t>27×105</t>
        </is>
      </c>
      <c r="O3408" s="99">
        <f>F3408</f>
        <v/>
      </c>
      <c r="P3408" s="99">
        <f>SUM(I3408)</f>
        <v/>
      </c>
      <c r="Q3408" s="117" t="n"/>
      <c r="R3408" s="118" t="n"/>
      <c r="S3408" s="118" t="n"/>
      <c r="T3408" s="119" t="n"/>
      <c r="U3408" s="120" t="n"/>
      <c r="V3408" s="120" t="n"/>
      <c r="W3408" s="121" t="n"/>
      <c r="X3408" s="122" t="n"/>
      <c r="Y3408" s="122" t="n"/>
      <c r="Z3408" s="143" t="n"/>
      <c r="AA3408" s="140" t="n"/>
      <c r="AB3408" s="140" t="n"/>
      <c r="AC3408" s="144" t="n"/>
      <c r="AD3408" s="142" t="n"/>
      <c r="AE3408" s="142" t="n"/>
    </row>
    <row r="3409">
      <c r="B3409" s="85" t="inlineStr">
        <is>
          <t>135MSQ03R-R</t>
        </is>
      </c>
      <c r="C3409">
        <f>SUMIF(数量表!D:H,B3409,数量表!H:H)</f>
        <v/>
      </c>
      <c r="D3409" t="n">
        <v>27</v>
      </c>
      <c r="E3409" t="n">
        <v>105</v>
      </c>
      <c r="F3409" s="86" t="n">
        <v>376</v>
      </c>
      <c r="H3409" s="87" t="n">
        <v>2</v>
      </c>
      <c r="I3409" s="214">
        <f>C3409*H3409</f>
        <v/>
      </c>
      <c r="K3409" s="96" t="n"/>
      <c r="L3409" s="97" t="n"/>
      <c r="M3409" s="97" t="n"/>
      <c r="N3409" s="98" t="inlineStr">
        <is>
          <t>27×105</t>
        </is>
      </c>
      <c r="O3409" s="99">
        <f>F3409</f>
        <v/>
      </c>
      <c r="P3409" s="99">
        <f>SUM(I3409)</f>
        <v/>
      </c>
      <c r="Q3409" s="117" t="n"/>
      <c r="R3409" s="118" t="n"/>
      <c r="S3409" s="118" t="n"/>
      <c r="T3409" s="119" t="n"/>
      <c r="U3409" s="120" t="n"/>
      <c r="V3409" s="120" t="n"/>
      <c r="W3409" s="121" t="n"/>
      <c r="X3409" s="122" t="n"/>
      <c r="Y3409" s="122" t="n"/>
      <c r="Z3409" s="143" t="n"/>
      <c r="AA3409" s="140" t="n"/>
      <c r="AB3409" s="140" t="n"/>
      <c r="AC3409" s="144" t="n"/>
      <c r="AD3409" s="142" t="n"/>
      <c r="AE3409" s="142" t="n"/>
    </row>
    <row r="3410">
      <c r="B3410" s="85" t="inlineStr">
        <is>
          <t>135MSQ03R-R</t>
        </is>
      </c>
      <c r="C3410">
        <f>SUMIF(数量表!D:H,B3410,数量表!H:H)</f>
        <v/>
      </c>
      <c r="D3410" t="n">
        <v>27</v>
      </c>
      <c r="E3410" t="n">
        <v>105</v>
      </c>
      <c r="F3410" s="86" t="n">
        <v>982</v>
      </c>
      <c r="H3410" s="87" t="n">
        <v>1</v>
      </c>
      <c r="I3410" s="214">
        <f>C3410*H3410</f>
        <v/>
      </c>
      <c r="K3410" s="96" t="n"/>
      <c r="L3410" s="97" t="n"/>
      <c r="M3410" s="97" t="n"/>
      <c r="N3410" s="98" t="inlineStr">
        <is>
          <t>27×105</t>
        </is>
      </c>
      <c r="O3410" s="99">
        <f>F3410</f>
        <v/>
      </c>
      <c r="P3410" s="99">
        <f>SUM(I3410)</f>
        <v/>
      </c>
      <c r="Q3410" s="117" t="n"/>
      <c r="R3410" s="118" t="n"/>
      <c r="S3410" s="118" t="n"/>
      <c r="T3410" s="119" t="n"/>
      <c r="U3410" s="120" t="n"/>
      <c r="V3410" s="120" t="n"/>
      <c r="W3410" s="121" t="n"/>
      <c r="X3410" s="122" t="n"/>
      <c r="Y3410" s="122" t="n"/>
      <c r="Z3410" s="143" t="n"/>
      <c r="AA3410" s="140" t="n"/>
      <c r="AB3410" s="140" t="n"/>
      <c r="AC3410" s="144" t="n"/>
      <c r="AD3410" s="142" t="n"/>
      <c r="AE3410" s="142" t="n"/>
    </row>
    <row r="3411" ht="15" customHeight="1" thickBot="1">
      <c r="B3411" s="88" t="inlineStr">
        <is>
          <t>135MSQ03R-R</t>
        </is>
      </c>
      <c r="C3411" s="89">
        <f>SUMIF(数量表!D:H,B3411,数量表!H:H)</f>
        <v/>
      </c>
      <c r="D3411" s="89" t="n">
        <v>27</v>
      </c>
      <c r="E3411" s="89" t="n">
        <v>105</v>
      </c>
      <c r="F3411" s="90" t="n">
        <v>1798</v>
      </c>
      <c r="G3411" s="89" t="n"/>
      <c r="H3411" s="91" t="n">
        <v>1</v>
      </c>
      <c r="I3411" s="213">
        <f>C3411*H3411</f>
        <v/>
      </c>
      <c r="K3411" s="96" t="n"/>
      <c r="L3411" s="97" t="n"/>
      <c r="M3411" s="97" t="n"/>
      <c r="N3411" s="98" t="inlineStr">
        <is>
          <t>27×105</t>
        </is>
      </c>
      <c r="O3411" s="99">
        <f>F3411</f>
        <v/>
      </c>
      <c r="P3411" s="99">
        <f>SUM(I3411)</f>
        <v/>
      </c>
      <c r="Q3411" s="117" t="n"/>
      <c r="R3411" s="118" t="n"/>
      <c r="S3411" s="118" t="n"/>
      <c r="T3411" s="119" t="n"/>
      <c r="U3411" s="120" t="n"/>
      <c r="V3411" s="120" t="n"/>
      <c r="W3411" s="121" t="n"/>
      <c r="X3411" s="122" t="n"/>
      <c r="Y3411" s="122" t="n"/>
      <c r="Z3411" s="143" t="n"/>
      <c r="AA3411" s="140" t="n"/>
      <c r="AB3411" s="140" t="n"/>
      <c r="AC3411" s="144" t="n"/>
      <c r="AD3411" s="142" t="n"/>
      <c r="AE3411" s="142" t="n"/>
    </row>
    <row r="3412">
      <c r="B3412" s="79" t="inlineStr">
        <is>
          <t>K13</t>
        </is>
      </c>
      <c r="C3412" s="80">
        <f>SUMIF(数量表!D:H,B3412,数量表!H:H)</f>
        <v/>
      </c>
      <c r="D3412" s="80" t="n">
        <v>27</v>
      </c>
      <c r="E3412" s="80" t="n">
        <v>105</v>
      </c>
      <c r="F3412" s="81" t="n">
        <v>350</v>
      </c>
      <c r="G3412" s="80" t="n"/>
      <c r="H3412" s="82" t="n">
        <v>4</v>
      </c>
      <c r="I3412" s="212">
        <f>C3412*H3412</f>
        <v/>
      </c>
      <c r="K3412" s="96" t="n"/>
      <c r="L3412" s="97" t="n"/>
      <c r="M3412" s="97" t="n"/>
      <c r="N3412" s="98" t="inlineStr">
        <is>
          <t>27×105</t>
        </is>
      </c>
      <c r="O3412" s="99">
        <f>F3412</f>
        <v/>
      </c>
      <c r="P3412" s="99">
        <f>SUM(I3412)</f>
        <v/>
      </c>
      <c r="Q3412" s="117" t="n"/>
      <c r="R3412" s="118" t="n"/>
      <c r="S3412" s="118" t="n"/>
      <c r="T3412" s="119" t="n"/>
      <c r="U3412" s="120" t="n"/>
      <c r="V3412" s="120" t="n"/>
      <c r="W3412" s="121" t="n"/>
      <c r="X3412" s="122" t="n"/>
      <c r="Y3412" s="122" t="n"/>
      <c r="Z3412" s="143" t="n"/>
      <c r="AA3412" s="140" t="n"/>
      <c r="AB3412" s="140" t="n"/>
      <c r="AC3412" s="144" t="n"/>
      <c r="AD3412" s="142" t="n"/>
      <c r="AE3412" s="142" t="n"/>
    </row>
    <row r="3413">
      <c r="B3413" s="85" t="inlineStr">
        <is>
          <t>K13</t>
        </is>
      </c>
      <c r="C3413">
        <f>SUMIF(数量表!D:H,B3413,数量表!H:H)</f>
        <v/>
      </c>
      <c r="D3413" t="n">
        <v>27</v>
      </c>
      <c r="E3413" t="n">
        <v>105</v>
      </c>
      <c r="F3413" s="86" t="n">
        <v>1710</v>
      </c>
      <c r="H3413" s="87" t="n">
        <v>2</v>
      </c>
      <c r="I3413" s="214">
        <f>C3413*H3413</f>
        <v/>
      </c>
      <c r="J3413" s="29" t="n"/>
      <c r="K3413" s="96" t="n"/>
      <c r="L3413" s="97" t="n"/>
      <c r="M3413" s="97" t="n"/>
      <c r="N3413" s="98" t="inlineStr">
        <is>
          <t>27×105</t>
        </is>
      </c>
      <c r="O3413" s="99">
        <f>F3413</f>
        <v/>
      </c>
      <c r="P3413" s="99">
        <f>SUM(I3413)</f>
        <v/>
      </c>
      <c r="Q3413" s="117" t="n"/>
      <c r="R3413" s="118" t="n"/>
      <c r="S3413" s="118" t="n"/>
      <c r="T3413" s="119" t="n"/>
      <c r="U3413" s="120" t="n"/>
      <c r="V3413" s="120" t="n"/>
      <c r="W3413" s="121" t="n"/>
      <c r="X3413" s="122" t="n"/>
      <c r="Y3413" s="122" t="n"/>
      <c r="Z3413" s="143" t="n"/>
      <c r="AA3413" s="140" t="n"/>
      <c r="AB3413" s="140" t="n"/>
      <c r="AC3413" s="144" t="n"/>
      <c r="AD3413" s="142" t="n"/>
      <c r="AE3413" s="142" t="n"/>
    </row>
    <row r="3414" ht="15" customHeight="1" thickBot="1">
      <c r="B3414" s="88" t="inlineStr">
        <is>
          <t>K13</t>
        </is>
      </c>
      <c r="C3414" s="89">
        <f>SUMIF(数量表!D:H,B3414,数量表!H:H)</f>
        <v/>
      </c>
      <c r="D3414" s="89" t="n">
        <v>27</v>
      </c>
      <c r="E3414" s="89" t="n">
        <v>105</v>
      </c>
      <c r="F3414" s="90" t="n">
        <v>768</v>
      </c>
      <c r="G3414" s="89" t="n"/>
      <c r="H3414" s="91" t="n">
        <v>4</v>
      </c>
      <c r="I3414" s="213">
        <f>C3414*H3414</f>
        <v/>
      </c>
      <c r="J3414" s="29" t="n"/>
      <c r="K3414" s="96" t="n"/>
      <c r="L3414" s="97" t="n"/>
      <c r="M3414" s="97" t="n"/>
      <c r="N3414" s="98" t="inlineStr">
        <is>
          <t>27×105</t>
        </is>
      </c>
      <c r="O3414" s="99">
        <f>F3414</f>
        <v/>
      </c>
      <c r="P3414" s="99">
        <f>SUM(I3414)</f>
        <v/>
      </c>
      <c r="Q3414" s="117" t="n"/>
      <c r="R3414" s="118" t="n"/>
      <c r="S3414" s="118" t="n"/>
      <c r="T3414" s="119" t="n"/>
      <c r="U3414" s="120" t="n"/>
      <c r="V3414" s="120" t="n"/>
      <c r="W3414" s="121" t="n"/>
      <c r="X3414" s="122" t="n"/>
      <c r="Y3414" s="122" t="n"/>
      <c r="Z3414" s="143" t="n"/>
      <c r="AA3414" s="140" t="n"/>
      <c r="AB3414" s="140" t="n"/>
      <c r="AC3414" s="144" t="n"/>
      <c r="AD3414" s="142" t="n"/>
      <c r="AE3414" s="142" t="n"/>
    </row>
    <row r="3415">
      <c r="B3415" s="79" t="inlineStr">
        <is>
          <t>K13-L</t>
        </is>
      </c>
      <c r="C3415" s="80">
        <f>SUMIF(数量表!D:H,B3415,数量表!H:H)</f>
        <v/>
      </c>
      <c r="D3415" s="80" t="n">
        <v>27</v>
      </c>
      <c r="E3415" s="80" t="n">
        <v>105</v>
      </c>
      <c r="F3415" s="81" t="n">
        <v>350</v>
      </c>
      <c r="G3415" s="80" t="n"/>
      <c r="H3415" s="82" t="n">
        <v>4</v>
      </c>
      <c r="I3415" s="212">
        <f>C3415*H3415</f>
        <v/>
      </c>
      <c r="J3415" s="29" t="n"/>
      <c r="K3415" s="96" t="n"/>
      <c r="L3415" s="97" t="n"/>
      <c r="M3415" s="97" t="n"/>
      <c r="N3415" s="98" t="inlineStr">
        <is>
          <t>27×105</t>
        </is>
      </c>
      <c r="O3415" s="99">
        <f>F3415</f>
        <v/>
      </c>
      <c r="P3415" s="99">
        <f>SUM(I3415)</f>
        <v/>
      </c>
      <c r="Q3415" s="117" t="n"/>
      <c r="R3415" s="118" t="n"/>
      <c r="S3415" s="118" t="n"/>
      <c r="T3415" s="119" t="n"/>
      <c r="U3415" s="120" t="n"/>
      <c r="V3415" s="120" t="n"/>
      <c r="W3415" s="121" t="n"/>
      <c r="X3415" s="122" t="n"/>
      <c r="Y3415" s="122" t="n"/>
      <c r="Z3415" s="143" t="n"/>
      <c r="AA3415" s="140" t="n"/>
      <c r="AB3415" s="140" t="n"/>
      <c r="AC3415" s="144" t="n"/>
      <c r="AD3415" s="142" t="n"/>
      <c r="AE3415" s="142" t="n"/>
    </row>
    <row r="3416">
      <c r="B3416" s="85" t="inlineStr">
        <is>
          <t>K13-L</t>
        </is>
      </c>
      <c r="C3416">
        <f>SUMIF(数量表!D:H,B3416,数量表!H:H)</f>
        <v/>
      </c>
      <c r="D3416" t="n">
        <v>27</v>
      </c>
      <c r="E3416" t="n">
        <v>105</v>
      </c>
      <c r="F3416" s="86" t="n">
        <v>1710</v>
      </c>
      <c r="H3416" s="87" t="n">
        <v>2</v>
      </c>
      <c r="I3416" s="214">
        <f>C3416*H3416</f>
        <v/>
      </c>
      <c r="J3416" s="29" t="n"/>
      <c r="K3416" s="96" t="n"/>
      <c r="L3416" s="97" t="n"/>
      <c r="M3416" s="97" t="n"/>
      <c r="N3416" s="98" t="inlineStr">
        <is>
          <t>27×105</t>
        </is>
      </c>
      <c r="O3416" s="99">
        <f>F3416</f>
        <v/>
      </c>
      <c r="P3416" s="99">
        <f>SUM(I3416)</f>
        <v/>
      </c>
      <c r="Q3416" s="117" t="n"/>
      <c r="R3416" s="118" t="n"/>
      <c r="S3416" s="118" t="n"/>
      <c r="T3416" s="119" t="n"/>
      <c r="U3416" s="120" t="n"/>
      <c r="V3416" s="120" t="n"/>
      <c r="W3416" s="121" t="n"/>
      <c r="X3416" s="122" t="n"/>
      <c r="Y3416" s="122" t="n"/>
      <c r="Z3416" s="143" t="n"/>
      <c r="AA3416" s="140" t="n"/>
      <c r="AB3416" s="140" t="n"/>
      <c r="AC3416" s="144" t="n"/>
      <c r="AD3416" s="142" t="n"/>
      <c r="AE3416" s="142" t="n"/>
    </row>
    <row r="3417">
      <c r="B3417" s="85" t="inlineStr">
        <is>
          <t>K13-L</t>
        </is>
      </c>
      <c r="C3417">
        <f>SUMIF(数量表!D:H,B3417,数量表!H:H)</f>
        <v/>
      </c>
      <c r="D3417" t="n">
        <v>27</v>
      </c>
      <c r="E3417" t="n">
        <v>105</v>
      </c>
      <c r="F3417" s="86" t="n">
        <v>768</v>
      </c>
      <c r="H3417" s="87" t="n">
        <v>4</v>
      </c>
      <c r="I3417" s="214">
        <f>C3417*H3417</f>
        <v/>
      </c>
      <c r="J3417" s="29" t="n"/>
      <c r="K3417" s="96" t="n"/>
      <c r="L3417" s="97" t="n"/>
      <c r="M3417" s="97" t="n"/>
      <c r="N3417" s="98" t="inlineStr">
        <is>
          <t>27×105</t>
        </is>
      </c>
      <c r="O3417" s="99">
        <f>F3417</f>
        <v/>
      </c>
      <c r="P3417" s="99">
        <f>SUM(I3417)</f>
        <v/>
      </c>
      <c r="Q3417" s="117" t="n"/>
      <c r="R3417" s="118" t="n"/>
      <c r="S3417" s="118" t="n"/>
      <c r="T3417" s="119" t="n"/>
      <c r="U3417" s="120" t="n"/>
      <c r="V3417" s="120" t="n"/>
      <c r="W3417" s="121" t="n"/>
      <c r="X3417" s="122" t="n"/>
      <c r="Y3417" s="122" t="n"/>
      <c r="Z3417" s="143" t="n"/>
      <c r="AA3417" s="140" t="n"/>
      <c r="AB3417" s="140" t="n"/>
      <c r="AC3417" s="144" t="n"/>
      <c r="AD3417" s="142" t="n"/>
      <c r="AE3417" s="142" t="n"/>
    </row>
    <row r="3418" ht="15" customHeight="1" thickBot="1">
      <c r="B3418" s="88" t="inlineStr">
        <is>
          <t>K13-L</t>
        </is>
      </c>
      <c r="C3418" s="89">
        <f>SUMIF(数量表!D:H,B3418,数量表!H:H)</f>
        <v/>
      </c>
      <c r="D3418" s="89" t="n">
        <v>45</v>
      </c>
      <c r="E3418" s="89" t="n">
        <v>105</v>
      </c>
      <c r="F3418" s="90" t="n">
        <v>1349</v>
      </c>
      <c r="G3418" s="89" t="n"/>
      <c r="H3418" s="91" t="n">
        <v>1</v>
      </c>
      <c r="I3418" s="213">
        <f>C3418*H3418</f>
        <v/>
      </c>
      <c r="J3418" s="29" t="n"/>
      <c r="K3418" s="96" t="n"/>
      <c r="L3418" s="97" t="n"/>
      <c r="M3418" s="97" t="n"/>
      <c r="N3418" s="98" t="n"/>
      <c r="O3418" s="99" t="n"/>
      <c r="P3418" s="99" t="n"/>
      <c r="Q3418" s="117" t="n"/>
      <c r="R3418" s="118" t="n"/>
      <c r="S3418" s="118" t="n"/>
      <c r="T3418" s="119" t="n"/>
      <c r="U3418" s="120" t="n"/>
      <c r="V3418" s="120" t="n"/>
      <c r="W3418" s="121" t="n"/>
      <c r="X3418" s="122" t="n"/>
      <c r="Y3418" s="122" t="n"/>
      <c r="Z3418" s="143" t="n"/>
      <c r="AA3418" s="140" t="n"/>
      <c r="AB3418" s="140" t="n"/>
      <c r="AC3418" s="144" t="inlineStr">
        <is>
          <t>45X105</t>
        </is>
      </c>
      <c r="AD3418" s="142">
        <f>F3418</f>
        <v/>
      </c>
      <c r="AE3418" s="142">
        <f>I3418</f>
        <v/>
      </c>
    </row>
    <row r="3419">
      <c r="B3419" s="79" t="inlineStr">
        <is>
          <t>K13-R</t>
        </is>
      </c>
      <c r="C3419" s="80">
        <f>SUMIF(数量表!D:H,B3419,数量表!H:H)</f>
        <v/>
      </c>
      <c r="D3419" s="80" t="n">
        <v>27</v>
      </c>
      <c r="E3419" s="80" t="n">
        <v>105</v>
      </c>
      <c r="F3419" s="81" t="n">
        <v>350</v>
      </c>
      <c r="G3419" s="80" t="n"/>
      <c r="H3419" s="82" t="n">
        <v>4</v>
      </c>
      <c r="I3419" s="212">
        <f>C3419*H3419</f>
        <v/>
      </c>
      <c r="J3419" s="29" t="n"/>
      <c r="K3419" s="96" t="n"/>
      <c r="L3419" s="97" t="n"/>
      <c r="M3419" s="97" t="n"/>
      <c r="N3419" s="98" t="inlineStr">
        <is>
          <t>27×105</t>
        </is>
      </c>
      <c r="O3419" s="99">
        <f>F3419</f>
        <v/>
      </c>
      <c r="P3419" s="99">
        <f>SUM(I3419)</f>
        <v/>
      </c>
      <c r="Q3419" s="117" t="n"/>
      <c r="R3419" s="118" t="n"/>
      <c r="S3419" s="118" t="n"/>
      <c r="T3419" s="119" t="n"/>
      <c r="U3419" s="120" t="n"/>
      <c r="V3419" s="120" t="n"/>
      <c r="W3419" s="121" t="n"/>
      <c r="X3419" s="122" t="n"/>
      <c r="Y3419" s="122" t="n"/>
      <c r="Z3419" s="143" t="n"/>
      <c r="AA3419" s="140" t="n"/>
      <c r="AB3419" s="140" t="n"/>
      <c r="AC3419" s="144" t="n"/>
      <c r="AD3419" s="142" t="n"/>
      <c r="AE3419" s="142" t="n"/>
    </row>
    <row r="3420">
      <c r="B3420" s="85" t="inlineStr">
        <is>
          <t>K13-R</t>
        </is>
      </c>
      <c r="C3420">
        <f>SUMIF(数量表!D:H,B3420,数量表!H:H)</f>
        <v/>
      </c>
      <c r="D3420" t="n">
        <v>27</v>
      </c>
      <c r="E3420" t="n">
        <v>105</v>
      </c>
      <c r="F3420" s="86" t="n">
        <v>1710</v>
      </c>
      <c r="H3420" s="87" t="n">
        <v>2</v>
      </c>
      <c r="I3420" s="214">
        <f>C3420*H3420</f>
        <v/>
      </c>
      <c r="J3420" s="29" t="n"/>
      <c r="K3420" s="96" t="n"/>
      <c r="L3420" s="97" t="n"/>
      <c r="M3420" s="97" t="n"/>
      <c r="N3420" s="98" t="inlineStr">
        <is>
          <t>27×105</t>
        </is>
      </c>
      <c r="O3420" s="99">
        <f>F3420</f>
        <v/>
      </c>
      <c r="P3420" s="99">
        <f>SUM(I3420)</f>
        <v/>
      </c>
      <c r="Q3420" s="117" t="n"/>
      <c r="R3420" s="118" t="n"/>
      <c r="S3420" s="118" t="n"/>
      <c r="T3420" s="119" t="n"/>
      <c r="U3420" s="120" t="n"/>
      <c r="V3420" s="120" t="n"/>
      <c r="W3420" s="121" t="n"/>
      <c r="X3420" s="122" t="n"/>
      <c r="Y3420" s="122" t="n"/>
      <c r="Z3420" s="143" t="n"/>
      <c r="AA3420" s="140" t="n"/>
      <c r="AB3420" s="140" t="n"/>
      <c r="AC3420" s="144" t="n"/>
      <c r="AD3420" s="142" t="n"/>
      <c r="AE3420" s="142" t="n"/>
    </row>
    <row r="3421">
      <c r="B3421" s="85" t="inlineStr">
        <is>
          <t>K13-R</t>
        </is>
      </c>
      <c r="C3421">
        <f>SUMIF(数量表!D:H,B3421,数量表!H:H)</f>
        <v/>
      </c>
      <c r="D3421" t="n">
        <v>27</v>
      </c>
      <c r="E3421" t="n">
        <v>105</v>
      </c>
      <c r="F3421" s="86" t="n">
        <v>768</v>
      </c>
      <c r="H3421" s="87" t="n">
        <v>4</v>
      </c>
      <c r="I3421" s="214">
        <f>C3421*H3421</f>
        <v/>
      </c>
      <c r="J3421" s="29" t="n"/>
      <c r="K3421" s="96" t="n"/>
      <c r="L3421" s="97" t="n"/>
      <c r="M3421" s="97" t="n"/>
      <c r="N3421" s="98" t="inlineStr">
        <is>
          <t>27×105</t>
        </is>
      </c>
      <c r="O3421" s="99">
        <f>F3421</f>
        <v/>
      </c>
      <c r="P3421" s="99">
        <f>SUM(I3421)</f>
        <v/>
      </c>
      <c r="Q3421" s="117" t="n"/>
      <c r="R3421" s="118" t="n"/>
      <c r="S3421" s="118" t="n"/>
      <c r="T3421" s="119" t="n"/>
      <c r="U3421" s="120" t="n"/>
      <c r="V3421" s="120" t="n"/>
      <c r="W3421" s="121" t="n"/>
      <c r="X3421" s="122" t="n"/>
      <c r="Y3421" s="122" t="n"/>
      <c r="Z3421" s="143" t="n"/>
      <c r="AA3421" s="140" t="n"/>
      <c r="AB3421" s="140" t="n"/>
      <c r="AC3421" s="144" t="n"/>
      <c r="AD3421" s="142" t="n"/>
      <c r="AE3421" s="142" t="n"/>
    </row>
    <row r="3422" ht="15" customHeight="1" thickBot="1">
      <c r="B3422" s="88" t="inlineStr">
        <is>
          <t>K13-R</t>
        </is>
      </c>
      <c r="C3422" s="89">
        <f>SUMIF(数量表!D:H,B3422,数量表!H:H)</f>
        <v/>
      </c>
      <c r="D3422" s="89" t="n">
        <v>45</v>
      </c>
      <c r="E3422" s="89" t="n">
        <v>105</v>
      </c>
      <c r="F3422" s="90" t="n">
        <v>1349</v>
      </c>
      <c r="G3422" s="89" t="n"/>
      <c r="H3422" s="91" t="n">
        <v>1</v>
      </c>
      <c r="I3422" s="213">
        <f>C3422*H3422</f>
        <v/>
      </c>
      <c r="J3422" s="29" t="n"/>
      <c r="K3422" s="96" t="n"/>
      <c r="L3422" s="97" t="n"/>
      <c r="M3422" s="97" t="n"/>
      <c r="N3422" s="98" t="n"/>
      <c r="O3422" s="99" t="n"/>
      <c r="P3422" s="99" t="n"/>
      <c r="Q3422" s="117" t="n"/>
      <c r="R3422" s="118" t="n"/>
      <c r="S3422" s="118" t="n"/>
      <c r="T3422" s="119" t="n"/>
      <c r="U3422" s="120" t="n"/>
      <c r="V3422" s="120" t="n"/>
      <c r="W3422" s="121" t="n"/>
      <c r="X3422" s="122" t="n"/>
      <c r="Y3422" s="122" t="n"/>
      <c r="Z3422" s="143" t="n"/>
      <c r="AA3422" s="140" t="n"/>
      <c r="AB3422" s="140" t="n"/>
      <c r="AC3422" s="144" t="inlineStr">
        <is>
          <t>45X105</t>
        </is>
      </c>
      <c r="AD3422" s="142">
        <f>F3422</f>
        <v/>
      </c>
      <c r="AE3422" s="142">
        <f>I3422</f>
        <v/>
      </c>
    </row>
    <row r="3423">
      <c r="B3423" s="79" t="inlineStr">
        <is>
          <t>K13R</t>
        </is>
      </c>
      <c r="C3423" s="80">
        <f>SUMIF(数量表!D:H,B3423,数量表!H:H)</f>
        <v/>
      </c>
      <c r="D3423" s="80" t="n">
        <v>27</v>
      </c>
      <c r="E3423" s="80" t="n">
        <v>105</v>
      </c>
      <c r="F3423" s="81" t="n">
        <v>350</v>
      </c>
      <c r="G3423" s="80" t="n"/>
      <c r="H3423" s="82" t="n">
        <v>5</v>
      </c>
      <c r="I3423" s="212">
        <f>C3423*H3423</f>
        <v/>
      </c>
      <c r="J3423" s="29" t="n"/>
      <c r="K3423" s="96" t="n"/>
      <c r="L3423" s="97" t="n"/>
      <c r="M3423" s="97" t="n"/>
      <c r="N3423" s="98" t="inlineStr">
        <is>
          <t>27×105</t>
        </is>
      </c>
      <c r="O3423" s="99">
        <f>F3423</f>
        <v/>
      </c>
      <c r="P3423" s="99">
        <f>SUM(I3423)</f>
        <v/>
      </c>
      <c r="Q3423" s="117" t="n"/>
      <c r="R3423" s="118" t="n"/>
      <c r="S3423" s="118" t="n"/>
      <c r="T3423" s="119" t="n"/>
      <c r="U3423" s="120" t="n"/>
      <c r="V3423" s="120" t="n"/>
      <c r="W3423" s="121" t="n"/>
      <c r="X3423" s="122" t="n"/>
      <c r="Y3423" s="122" t="n"/>
      <c r="Z3423" s="143" t="n"/>
      <c r="AA3423" s="140" t="n"/>
      <c r="AB3423" s="140" t="n"/>
      <c r="AC3423" s="144" t="n"/>
      <c r="AD3423" s="142" t="n"/>
      <c r="AE3423" s="142" t="n"/>
    </row>
    <row r="3424">
      <c r="B3424" s="85" t="inlineStr">
        <is>
          <t>K13R</t>
        </is>
      </c>
      <c r="C3424">
        <f>SUMIF(数量表!D:H,B3424,数量表!H:H)</f>
        <v/>
      </c>
      <c r="D3424" t="n">
        <v>27</v>
      </c>
      <c r="E3424" t="n">
        <v>105</v>
      </c>
      <c r="F3424" s="86" t="n">
        <v>1697</v>
      </c>
      <c r="H3424" s="87" t="n">
        <v>2</v>
      </c>
      <c r="I3424" s="214">
        <f>C3424*H3424</f>
        <v/>
      </c>
      <c r="J3424" s="29" t="n"/>
      <c r="K3424" s="96" t="n"/>
      <c r="L3424" s="97" t="n"/>
      <c r="M3424" s="97" t="n"/>
      <c r="N3424" s="98" t="inlineStr">
        <is>
          <t>27×105</t>
        </is>
      </c>
      <c r="O3424" s="99">
        <f>F3424</f>
        <v/>
      </c>
      <c r="P3424" s="99">
        <f>SUM(I3424)</f>
        <v/>
      </c>
      <c r="Q3424" s="117" t="n"/>
      <c r="R3424" s="118" t="n"/>
      <c r="S3424" s="118" t="n"/>
      <c r="T3424" s="119" t="n"/>
      <c r="U3424" s="120" t="n"/>
      <c r="V3424" s="120" t="n"/>
      <c r="W3424" s="121" t="n"/>
      <c r="X3424" s="122" t="n"/>
      <c r="Y3424" s="122" t="n"/>
      <c r="Z3424" s="143" t="n"/>
      <c r="AA3424" s="140" t="n"/>
      <c r="AB3424" s="140" t="n"/>
      <c r="AC3424" s="144" t="n"/>
      <c r="AD3424" s="142" t="n"/>
      <c r="AE3424" s="142" t="n"/>
    </row>
    <row r="3425" ht="15" customHeight="1" thickBot="1">
      <c r="B3425" s="88" t="inlineStr">
        <is>
          <t>K13R</t>
        </is>
      </c>
      <c r="C3425" s="89">
        <f>SUMIF(数量表!D:H,B3425,数量表!H:H)</f>
        <v/>
      </c>
      <c r="D3425" s="89" t="n">
        <v>27</v>
      </c>
      <c r="E3425" s="89" t="n">
        <v>105</v>
      </c>
      <c r="F3425" s="90" t="n">
        <v>768</v>
      </c>
      <c r="G3425" s="89" t="n"/>
      <c r="H3425" s="91" t="n">
        <v>5</v>
      </c>
      <c r="I3425" s="213">
        <f>C3425*H3425</f>
        <v/>
      </c>
      <c r="J3425" s="29" t="n"/>
      <c r="K3425" s="96" t="n"/>
      <c r="L3425" s="97" t="n"/>
      <c r="M3425" s="97" t="n"/>
      <c r="N3425" s="98" t="inlineStr">
        <is>
          <t>27×105</t>
        </is>
      </c>
      <c r="O3425" s="99">
        <f>F3425</f>
        <v/>
      </c>
      <c r="P3425" s="99">
        <f>SUM(I3425)</f>
        <v/>
      </c>
      <c r="Q3425" s="117" t="n"/>
      <c r="R3425" s="118" t="n"/>
      <c r="S3425" s="118" t="n"/>
      <c r="T3425" s="119" t="n"/>
      <c r="U3425" s="120" t="n"/>
      <c r="V3425" s="120" t="n"/>
      <c r="W3425" s="121" t="n"/>
      <c r="X3425" s="122" t="n"/>
      <c r="Y3425" s="122" t="n"/>
      <c r="Z3425" s="143" t="n"/>
      <c r="AA3425" s="140" t="n"/>
      <c r="AB3425" s="140" t="n"/>
      <c r="AC3425" s="144" t="n"/>
      <c r="AD3425" s="142" t="n"/>
      <c r="AE3425" s="142" t="n"/>
    </row>
    <row r="3426">
      <c r="B3426" s="79" t="inlineStr">
        <is>
          <t>K13R-R</t>
        </is>
      </c>
      <c r="C3426" s="80">
        <f>SUMIF(数量表!D:H,B3426,数量表!H:H)</f>
        <v/>
      </c>
      <c r="D3426" s="80" t="n">
        <v>27</v>
      </c>
      <c r="E3426" s="80" t="n">
        <v>105</v>
      </c>
      <c r="F3426" s="81" t="n">
        <v>350</v>
      </c>
      <c r="G3426" s="80" t="n"/>
      <c r="H3426" s="82" t="n">
        <v>5</v>
      </c>
      <c r="I3426" s="212">
        <f>C3426*H3426</f>
        <v/>
      </c>
      <c r="J3426" s="29" t="n"/>
      <c r="K3426" s="96" t="n"/>
      <c r="L3426" s="97" t="n"/>
      <c r="M3426" s="97" t="n"/>
      <c r="N3426" s="98" t="inlineStr">
        <is>
          <t>27×105</t>
        </is>
      </c>
      <c r="O3426" s="99">
        <f>F3426</f>
        <v/>
      </c>
      <c r="P3426" s="99">
        <f>SUM(I3426)</f>
        <v/>
      </c>
      <c r="Q3426" s="117" t="n"/>
      <c r="R3426" s="118" t="n"/>
      <c r="S3426" s="118" t="n"/>
      <c r="T3426" s="119" t="n"/>
      <c r="U3426" s="120" t="n"/>
      <c r="V3426" s="120" t="n"/>
      <c r="W3426" s="121" t="n"/>
      <c r="X3426" s="122" t="n"/>
      <c r="Y3426" s="122" t="n"/>
      <c r="Z3426" s="143" t="n"/>
      <c r="AA3426" s="140" t="n"/>
      <c r="AB3426" s="140" t="n"/>
      <c r="AC3426" s="144" t="n"/>
      <c r="AD3426" s="142" t="n"/>
      <c r="AE3426" s="142" t="n"/>
    </row>
    <row r="3427">
      <c r="B3427" s="85" t="inlineStr">
        <is>
          <t>K13R-R</t>
        </is>
      </c>
      <c r="C3427">
        <f>SUMIF(数量表!D:H,B3427,数量表!H:H)</f>
        <v/>
      </c>
      <c r="D3427" t="n">
        <v>27</v>
      </c>
      <c r="E3427" t="n">
        <v>105</v>
      </c>
      <c r="F3427" s="86" t="n">
        <v>1697</v>
      </c>
      <c r="H3427" s="87" t="n">
        <v>2</v>
      </c>
      <c r="I3427" s="214">
        <f>C3427*H3427</f>
        <v/>
      </c>
      <c r="J3427" s="29" t="n"/>
      <c r="K3427" s="96" t="n"/>
      <c r="L3427" s="97" t="n"/>
      <c r="M3427" s="97" t="n"/>
      <c r="N3427" s="98" t="inlineStr">
        <is>
          <t>27×105</t>
        </is>
      </c>
      <c r="O3427" s="99">
        <f>F3427</f>
        <v/>
      </c>
      <c r="P3427" s="99">
        <f>SUM(I3427)</f>
        <v/>
      </c>
      <c r="Q3427" s="117" t="n"/>
      <c r="R3427" s="118" t="n"/>
      <c r="S3427" s="118" t="n"/>
      <c r="T3427" s="119" t="n"/>
      <c r="U3427" s="120" t="n"/>
      <c r="V3427" s="120" t="n"/>
      <c r="W3427" s="121" t="n"/>
      <c r="X3427" s="122" t="n"/>
      <c r="Y3427" s="122" t="n"/>
      <c r="Z3427" s="143" t="n"/>
      <c r="AA3427" s="140" t="n"/>
      <c r="AB3427" s="140" t="n"/>
      <c r="AC3427" s="144" t="n"/>
      <c r="AD3427" s="142" t="n"/>
      <c r="AE3427" s="142" t="n"/>
    </row>
    <row r="3428">
      <c r="B3428" s="85" t="inlineStr">
        <is>
          <t>K13R-R</t>
        </is>
      </c>
      <c r="C3428">
        <f>SUMIF(数量表!D:H,B3428,数量表!H:H)</f>
        <v/>
      </c>
      <c r="D3428" t="n">
        <v>27</v>
      </c>
      <c r="E3428" t="n">
        <v>105</v>
      </c>
      <c r="F3428" s="86" t="n">
        <v>768</v>
      </c>
      <c r="H3428" s="87" t="n">
        <v>5</v>
      </c>
      <c r="I3428" s="214">
        <f>C3428*H3428</f>
        <v/>
      </c>
      <c r="J3428" s="29" t="n"/>
      <c r="K3428" s="96" t="n"/>
      <c r="L3428" s="97" t="n"/>
      <c r="M3428" s="97" t="n"/>
      <c r="N3428" s="98" t="inlineStr">
        <is>
          <t>27×105</t>
        </is>
      </c>
      <c r="O3428" s="99">
        <f>F3428</f>
        <v/>
      </c>
      <c r="P3428" s="99">
        <f>SUM(I3428)</f>
        <v/>
      </c>
      <c r="Q3428" s="117" t="n"/>
      <c r="R3428" s="118" t="n"/>
      <c r="S3428" s="118" t="n"/>
      <c r="T3428" s="119" t="n"/>
      <c r="U3428" s="120" t="n"/>
      <c r="V3428" s="120" t="n"/>
      <c r="W3428" s="121" t="n"/>
      <c r="X3428" s="122" t="n"/>
      <c r="Y3428" s="122" t="n"/>
      <c r="Z3428" s="143" t="n"/>
      <c r="AA3428" s="140" t="n"/>
      <c r="AB3428" s="140" t="n"/>
      <c r="AC3428" s="144" t="n"/>
      <c r="AD3428" s="142" t="n"/>
      <c r="AE3428" s="142" t="n"/>
    </row>
    <row r="3429" ht="15" customHeight="1" thickBot="1">
      <c r="B3429" s="88" t="inlineStr">
        <is>
          <t>K13R-R</t>
        </is>
      </c>
      <c r="C3429" s="89">
        <f>SUMIF(数量表!D:H,B3429,数量表!H:H)</f>
        <v/>
      </c>
      <c r="D3429" s="89" t="n">
        <v>45</v>
      </c>
      <c r="E3429" s="89" t="n">
        <v>105</v>
      </c>
      <c r="F3429" s="90" t="n">
        <v>1349</v>
      </c>
      <c r="G3429" s="89" t="n"/>
      <c r="H3429" s="91" t="n">
        <v>2</v>
      </c>
      <c r="I3429" s="213">
        <f>C3429*H3429</f>
        <v/>
      </c>
      <c r="J3429" s="29" t="n"/>
      <c r="K3429" s="96" t="n"/>
      <c r="L3429" s="97" t="n"/>
      <c r="M3429" s="97" t="n"/>
      <c r="N3429" s="98" t="n"/>
      <c r="O3429" s="99" t="n"/>
      <c r="P3429" s="99" t="n"/>
      <c r="Q3429" s="117" t="n"/>
      <c r="R3429" s="118" t="n"/>
      <c r="S3429" s="118" t="n"/>
      <c r="T3429" s="119" t="n"/>
      <c r="U3429" s="120" t="n"/>
      <c r="V3429" s="120" t="n"/>
      <c r="W3429" s="121" t="n"/>
      <c r="X3429" s="122" t="n"/>
      <c r="Y3429" s="122" t="n"/>
      <c r="Z3429" s="143" t="n"/>
      <c r="AA3429" s="140" t="n"/>
      <c r="AB3429" s="140" t="n"/>
      <c r="AC3429" s="144" t="inlineStr">
        <is>
          <t>45X105</t>
        </is>
      </c>
      <c r="AD3429" s="142">
        <f>F3429</f>
        <v/>
      </c>
      <c r="AE3429" s="142">
        <f>I3429</f>
        <v/>
      </c>
    </row>
    <row r="3430">
      <c r="B3430" s="79" t="inlineStr">
        <is>
          <t>K13L</t>
        </is>
      </c>
      <c r="C3430" s="80">
        <f>SUMIF(数量表!D:H,B3430,数量表!H:H)</f>
        <v/>
      </c>
      <c r="D3430" s="80" t="n">
        <v>27</v>
      </c>
      <c r="E3430" s="80" t="n">
        <v>105</v>
      </c>
      <c r="F3430" s="81" t="n">
        <v>350</v>
      </c>
      <c r="G3430" s="80" t="n"/>
      <c r="H3430" s="82" t="n">
        <v>5</v>
      </c>
      <c r="I3430" s="212">
        <f>C3430*H3430</f>
        <v/>
      </c>
      <c r="J3430" s="29" t="n"/>
      <c r="K3430" s="96" t="n"/>
      <c r="L3430" s="97" t="n"/>
      <c r="M3430" s="97" t="n"/>
      <c r="N3430" s="98" t="inlineStr">
        <is>
          <t>27×105</t>
        </is>
      </c>
      <c r="O3430" s="99">
        <f>F3430</f>
        <v/>
      </c>
      <c r="P3430" s="99">
        <f>SUM(I3430)</f>
        <v/>
      </c>
      <c r="Q3430" s="117" t="n"/>
      <c r="R3430" s="118" t="n"/>
      <c r="S3430" s="118" t="n"/>
      <c r="T3430" s="119" t="n"/>
      <c r="U3430" s="120" t="n"/>
      <c r="V3430" s="120" t="n"/>
      <c r="W3430" s="121" t="n"/>
      <c r="X3430" s="122" t="n"/>
      <c r="Y3430" s="122" t="n"/>
      <c r="Z3430" s="143" t="n"/>
      <c r="AA3430" s="140" t="n"/>
      <c r="AB3430" s="140" t="n"/>
      <c r="AC3430" s="144" t="n"/>
      <c r="AD3430" s="142" t="n"/>
      <c r="AE3430" s="142" t="n"/>
    </row>
    <row r="3431">
      <c r="B3431" s="85" t="inlineStr">
        <is>
          <t>K13L</t>
        </is>
      </c>
      <c r="C3431">
        <f>SUMIF(数量表!D:H,B3431,数量表!H:H)</f>
        <v/>
      </c>
      <c r="D3431" t="n">
        <v>27</v>
      </c>
      <c r="E3431" t="n">
        <v>105</v>
      </c>
      <c r="F3431" s="86" t="n">
        <v>1697</v>
      </c>
      <c r="H3431" s="87" t="n">
        <v>2</v>
      </c>
      <c r="I3431" s="214">
        <f>C3431*H3431</f>
        <v/>
      </c>
      <c r="J3431" s="29" t="n"/>
      <c r="K3431" s="96" t="n"/>
      <c r="L3431" s="97" t="n"/>
      <c r="M3431" s="97" t="n"/>
      <c r="N3431" s="98" t="inlineStr">
        <is>
          <t>27×105</t>
        </is>
      </c>
      <c r="O3431" s="99">
        <f>F3431</f>
        <v/>
      </c>
      <c r="P3431" s="99">
        <f>SUM(I3431)</f>
        <v/>
      </c>
      <c r="Q3431" s="117" t="n"/>
      <c r="R3431" s="118" t="n"/>
      <c r="S3431" s="118" t="n"/>
      <c r="T3431" s="119" t="n"/>
      <c r="U3431" s="120" t="n"/>
      <c r="V3431" s="120" t="n"/>
      <c r="W3431" s="121" t="n"/>
      <c r="X3431" s="122" t="n"/>
      <c r="Y3431" s="122" t="n"/>
      <c r="Z3431" s="143" t="n"/>
      <c r="AA3431" s="140" t="n"/>
      <c r="AB3431" s="140" t="n"/>
      <c r="AC3431" s="144" t="n"/>
      <c r="AD3431" s="142" t="n"/>
      <c r="AE3431" s="142" t="n"/>
    </row>
    <row r="3432" ht="15" customHeight="1" thickBot="1">
      <c r="B3432" s="88" t="inlineStr">
        <is>
          <t>K13L</t>
        </is>
      </c>
      <c r="C3432" s="89">
        <f>SUMIF(数量表!D:H,B3432,数量表!H:H)</f>
        <v/>
      </c>
      <c r="D3432" s="89" t="n">
        <v>27</v>
      </c>
      <c r="E3432" s="89" t="n">
        <v>105</v>
      </c>
      <c r="F3432" s="90" t="n">
        <v>768</v>
      </c>
      <c r="G3432" s="89" t="n"/>
      <c r="H3432" s="91" t="n">
        <v>5</v>
      </c>
      <c r="I3432" s="213">
        <f>C3432*H3432</f>
        <v/>
      </c>
      <c r="J3432" s="29" t="n"/>
      <c r="K3432" s="96" t="n"/>
      <c r="L3432" s="97" t="n"/>
      <c r="M3432" s="97" t="n"/>
      <c r="N3432" s="98" t="inlineStr">
        <is>
          <t>27×105</t>
        </is>
      </c>
      <c r="O3432" s="99">
        <f>F3432</f>
        <v/>
      </c>
      <c r="P3432" s="99">
        <f>SUM(I3432)</f>
        <v/>
      </c>
      <c r="Q3432" s="117" t="n"/>
      <c r="R3432" s="118" t="n"/>
      <c r="S3432" s="118" t="n"/>
      <c r="T3432" s="119" t="n"/>
      <c r="U3432" s="120" t="n"/>
      <c r="V3432" s="120" t="n"/>
      <c r="W3432" s="121" t="n"/>
      <c r="X3432" s="122" t="n"/>
      <c r="Y3432" s="122" t="n"/>
      <c r="Z3432" s="143" t="n"/>
      <c r="AA3432" s="140" t="n"/>
      <c r="AB3432" s="140" t="n"/>
      <c r="AC3432" s="144" t="n"/>
      <c r="AD3432" s="142" t="n"/>
      <c r="AE3432" s="142" t="n"/>
    </row>
    <row r="3433">
      <c r="B3433" s="79" t="inlineStr">
        <is>
          <t>K13L-L</t>
        </is>
      </c>
      <c r="C3433" s="80">
        <f>SUMIF(数量表!D:H,B3433,数量表!H:H)</f>
        <v/>
      </c>
      <c r="D3433" s="80" t="n">
        <v>27</v>
      </c>
      <c r="E3433" s="80" t="n">
        <v>105</v>
      </c>
      <c r="F3433" s="81" t="n">
        <v>350</v>
      </c>
      <c r="G3433" s="80" t="n"/>
      <c r="H3433" s="82" t="n">
        <v>5</v>
      </c>
      <c r="I3433" s="212">
        <f>C3433*H3433</f>
        <v/>
      </c>
      <c r="J3433" s="29" t="n"/>
      <c r="K3433" s="96" t="n"/>
      <c r="L3433" s="97" t="n"/>
      <c r="M3433" s="97" t="n"/>
      <c r="N3433" s="98" t="inlineStr">
        <is>
          <t>27×105</t>
        </is>
      </c>
      <c r="O3433" s="99">
        <f>F3433</f>
        <v/>
      </c>
      <c r="P3433" s="99">
        <f>SUM(I3433)</f>
        <v/>
      </c>
      <c r="Q3433" s="117" t="n"/>
      <c r="R3433" s="118" t="n"/>
      <c r="S3433" s="118" t="n"/>
      <c r="T3433" s="119" t="n"/>
      <c r="U3433" s="120" t="n"/>
      <c r="V3433" s="120" t="n"/>
      <c r="W3433" s="121" t="n"/>
      <c r="X3433" s="122" t="n"/>
      <c r="Y3433" s="122" t="n"/>
      <c r="Z3433" s="143" t="n"/>
      <c r="AA3433" s="140" t="n"/>
      <c r="AB3433" s="140" t="n"/>
      <c r="AC3433" s="144" t="n"/>
      <c r="AD3433" s="142" t="n"/>
      <c r="AE3433" s="142" t="n"/>
    </row>
    <row r="3434">
      <c r="B3434" s="85" t="inlineStr">
        <is>
          <t>K13L-L</t>
        </is>
      </c>
      <c r="C3434">
        <f>SUMIF(数量表!D:H,B3434,数量表!H:H)</f>
        <v/>
      </c>
      <c r="D3434" t="n">
        <v>27</v>
      </c>
      <c r="E3434" t="n">
        <v>105</v>
      </c>
      <c r="F3434" s="86" t="n">
        <v>1697</v>
      </c>
      <c r="H3434" s="87" t="n">
        <v>2</v>
      </c>
      <c r="I3434" s="214">
        <f>C3434*H3434</f>
        <v/>
      </c>
      <c r="J3434" s="29" t="n"/>
      <c r="K3434" s="96" t="n"/>
      <c r="L3434" s="97" t="n"/>
      <c r="M3434" s="97" t="n"/>
      <c r="N3434" s="98" t="inlineStr">
        <is>
          <t>27×105</t>
        </is>
      </c>
      <c r="O3434" s="99">
        <f>F3434</f>
        <v/>
      </c>
      <c r="P3434" s="99">
        <f>SUM(I3434)</f>
        <v/>
      </c>
      <c r="Q3434" s="117" t="n"/>
      <c r="R3434" s="118" t="n"/>
      <c r="S3434" s="118" t="n"/>
      <c r="T3434" s="119" t="n"/>
      <c r="U3434" s="120" t="n"/>
      <c r="V3434" s="120" t="n"/>
      <c r="W3434" s="121" t="n"/>
      <c r="X3434" s="122" t="n"/>
      <c r="Y3434" s="122" t="n"/>
      <c r="Z3434" s="143" t="n"/>
      <c r="AA3434" s="140" t="n"/>
      <c r="AB3434" s="140" t="n"/>
      <c r="AC3434" s="144" t="n"/>
      <c r="AD3434" s="142" t="n"/>
      <c r="AE3434" s="142" t="n"/>
    </row>
    <row r="3435">
      <c r="B3435" s="85" t="inlineStr">
        <is>
          <t>K13L-L</t>
        </is>
      </c>
      <c r="C3435">
        <f>SUMIF(数量表!D:H,B3435,数量表!H:H)</f>
        <v/>
      </c>
      <c r="D3435" t="n">
        <v>27</v>
      </c>
      <c r="E3435" t="n">
        <v>105</v>
      </c>
      <c r="F3435" s="86" t="n">
        <v>768</v>
      </c>
      <c r="H3435" s="87" t="n">
        <v>5</v>
      </c>
      <c r="I3435" s="214">
        <f>C3435*H3435</f>
        <v/>
      </c>
      <c r="J3435" s="29" t="n"/>
      <c r="K3435" s="96" t="n"/>
      <c r="L3435" s="97" t="n"/>
      <c r="M3435" s="97" t="n"/>
      <c r="N3435" s="98" t="inlineStr">
        <is>
          <t>27×105</t>
        </is>
      </c>
      <c r="O3435" s="99">
        <f>F3435</f>
        <v/>
      </c>
      <c r="P3435" s="99">
        <f>SUM(I3435)</f>
        <v/>
      </c>
      <c r="Q3435" s="117" t="n"/>
      <c r="R3435" s="118" t="n"/>
      <c r="S3435" s="118" t="n"/>
      <c r="T3435" s="119" t="n"/>
      <c r="U3435" s="120" t="n"/>
      <c r="V3435" s="120" t="n"/>
      <c r="W3435" s="121" t="n"/>
      <c r="X3435" s="122" t="n"/>
      <c r="Y3435" s="122" t="n"/>
      <c r="Z3435" s="143" t="n"/>
      <c r="AA3435" s="140" t="n"/>
      <c r="AB3435" s="140" t="n"/>
      <c r="AC3435" s="144" t="n"/>
      <c r="AD3435" s="142" t="n"/>
      <c r="AE3435" s="142" t="n"/>
    </row>
    <row r="3436" ht="15" customHeight="1" thickBot="1">
      <c r="B3436" s="88" t="inlineStr">
        <is>
          <t>K13L-L</t>
        </is>
      </c>
      <c r="C3436" s="89">
        <f>SUMIF(数量表!D:H,B3436,数量表!H:H)</f>
        <v/>
      </c>
      <c r="D3436" s="89" t="n">
        <v>45</v>
      </c>
      <c r="E3436" s="89" t="n">
        <v>105</v>
      </c>
      <c r="F3436" s="90" t="n">
        <v>1349</v>
      </c>
      <c r="G3436" s="89" t="n"/>
      <c r="H3436" s="91" t="n">
        <v>2</v>
      </c>
      <c r="I3436" s="213">
        <f>C3436*H3436</f>
        <v/>
      </c>
      <c r="J3436" s="29" t="n"/>
      <c r="K3436" s="96" t="n"/>
      <c r="L3436" s="97" t="n"/>
      <c r="M3436" s="97" t="n"/>
      <c r="N3436" s="98" t="n"/>
      <c r="O3436" s="99" t="n"/>
      <c r="P3436" s="99" t="n"/>
      <c r="Q3436" s="117" t="n"/>
      <c r="R3436" s="118" t="n"/>
      <c r="S3436" s="118" t="n"/>
      <c r="T3436" s="119" t="n"/>
      <c r="U3436" s="120" t="n"/>
      <c r="V3436" s="120" t="n"/>
      <c r="W3436" s="121" t="n"/>
      <c r="X3436" s="122" t="n"/>
      <c r="Y3436" s="122" t="n"/>
      <c r="Z3436" s="143" t="n"/>
      <c r="AA3436" s="140" t="n"/>
      <c r="AB3436" s="140" t="n"/>
      <c r="AC3436" s="144" t="inlineStr">
        <is>
          <t>45X105</t>
        </is>
      </c>
      <c r="AD3436" s="142">
        <f>F3436</f>
        <v/>
      </c>
      <c r="AE3436" s="142">
        <f>I3436</f>
        <v/>
      </c>
    </row>
    <row r="3437">
      <c r="B3437" s="79" t="inlineStr">
        <is>
          <t>K11</t>
        </is>
      </c>
      <c r="C3437" s="80">
        <f>SUMIF(数量表!D:H,B3437,数量表!H:H)</f>
        <v/>
      </c>
      <c r="D3437" s="80" t="n">
        <v>27</v>
      </c>
      <c r="E3437" s="80" t="n">
        <v>105</v>
      </c>
      <c r="F3437" s="81" t="n">
        <v>450</v>
      </c>
      <c r="G3437" s="80" t="n"/>
      <c r="H3437" s="82" t="n">
        <v>4</v>
      </c>
      <c r="I3437" s="212">
        <f>C3437*H3437</f>
        <v/>
      </c>
      <c r="J3437" s="29" t="n"/>
      <c r="K3437" s="96" t="n"/>
      <c r="L3437" s="97" t="n"/>
      <c r="M3437" s="97" t="n"/>
      <c r="N3437" s="98" t="inlineStr">
        <is>
          <t>27×105</t>
        </is>
      </c>
      <c r="O3437" s="99">
        <f>F3437</f>
        <v/>
      </c>
      <c r="P3437" s="99">
        <f>SUM(I3437)</f>
        <v/>
      </c>
      <c r="Q3437" s="117" t="n"/>
      <c r="R3437" s="118" t="n"/>
      <c r="S3437" s="118" t="n"/>
      <c r="T3437" s="119" t="n"/>
      <c r="U3437" s="120" t="n"/>
      <c r="V3437" s="120" t="n"/>
      <c r="W3437" s="121" t="n"/>
      <c r="X3437" s="122" t="n"/>
      <c r="Y3437" s="122" t="n"/>
      <c r="Z3437" s="143" t="n"/>
      <c r="AA3437" s="140" t="n"/>
      <c r="AB3437" s="140" t="n"/>
      <c r="AC3437" s="144" t="n"/>
      <c r="AD3437" s="142" t="n"/>
      <c r="AE3437" s="142" t="n"/>
    </row>
    <row r="3438">
      <c r="B3438" s="85" t="inlineStr">
        <is>
          <t>K11</t>
        </is>
      </c>
      <c r="C3438">
        <f>SUMIF(数量表!D:H,B3438,数量表!H:H)</f>
        <v/>
      </c>
      <c r="D3438" t="n">
        <v>27</v>
      </c>
      <c r="E3438" t="n">
        <v>105</v>
      </c>
      <c r="F3438" s="86" t="n">
        <v>1710</v>
      </c>
      <c r="H3438" s="87" t="n">
        <v>2</v>
      </c>
      <c r="I3438" s="214">
        <f>C3438*H3438</f>
        <v/>
      </c>
      <c r="J3438" s="29" t="n"/>
      <c r="K3438" s="96" t="n"/>
      <c r="L3438" s="97" t="n"/>
      <c r="M3438" s="97" t="n"/>
      <c r="N3438" s="98" t="inlineStr">
        <is>
          <t>27×105</t>
        </is>
      </c>
      <c r="O3438" s="99">
        <f>F3438</f>
        <v/>
      </c>
      <c r="P3438" s="99">
        <f>SUM(I3438)</f>
        <v/>
      </c>
      <c r="Q3438" s="117" t="n"/>
      <c r="R3438" s="118" t="n"/>
      <c r="S3438" s="118" t="n"/>
      <c r="T3438" s="119" t="n"/>
      <c r="U3438" s="120" t="n"/>
      <c r="V3438" s="120" t="n"/>
      <c r="W3438" s="121" t="n"/>
      <c r="X3438" s="122" t="n"/>
      <c r="Y3438" s="122" t="n"/>
      <c r="Z3438" s="143" t="n"/>
      <c r="AA3438" s="140" t="n"/>
      <c r="AB3438" s="140" t="n"/>
      <c r="AC3438" s="144" t="n"/>
      <c r="AD3438" s="142" t="n"/>
      <c r="AE3438" s="142" t="n"/>
    </row>
    <row r="3439" ht="15" customHeight="1" thickBot="1">
      <c r="B3439" s="88" t="inlineStr">
        <is>
          <t>K11</t>
        </is>
      </c>
      <c r="C3439" s="89">
        <f>SUMIF(数量表!D:H,B3439,数量表!H:H)</f>
        <v/>
      </c>
      <c r="D3439" s="89" t="n">
        <v>27</v>
      </c>
      <c r="E3439" s="89" t="n">
        <v>105</v>
      </c>
      <c r="F3439" s="90" t="n">
        <v>868</v>
      </c>
      <c r="G3439" s="89" t="n"/>
      <c r="H3439" s="91" t="n">
        <v>4</v>
      </c>
      <c r="I3439" s="213">
        <f>C3439*H3439</f>
        <v/>
      </c>
      <c r="J3439" s="29" t="n"/>
      <c r="K3439" s="96" t="n"/>
      <c r="L3439" s="97" t="n"/>
      <c r="M3439" s="97" t="n"/>
      <c r="N3439" s="98" t="inlineStr">
        <is>
          <t>27×105</t>
        </is>
      </c>
      <c r="O3439" s="99">
        <f>F3439</f>
        <v/>
      </c>
      <c r="P3439" s="99">
        <f>SUM(I3439)</f>
        <v/>
      </c>
      <c r="Q3439" s="117" t="n"/>
      <c r="R3439" s="118" t="n"/>
      <c r="S3439" s="118" t="n"/>
      <c r="T3439" s="119" t="n"/>
      <c r="U3439" s="120" t="n"/>
      <c r="V3439" s="120" t="n"/>
      <c r="W3439" s="121" t="n"/>
      <c r="X3439" s="122" t="n"/>
      <c r="Y3439" s="122" t="n"/>
      <c r="Z3439" s="143" t="n"/>
      <c r="AA3439" s="140" t="n"/>
      <c r="AB3439" s="140" t="n"/>
      <c r="AC3439" s="144" t="n"/>
      <c r="AD3439" s="142" t="n"/>
      <c r="AE3439" s="142" t="n"/>
    </row>
    <row r="3440">
      <c r="B3440" s="79" t="inlineStr">
        <is>
          <t>K11-L</t>
        </is>
      </c>
      <c r="C3440" s="80">
        <f>SUMIF(数量表!D:H,B3440,数量表!H:H)</f>
        <v/>
      </c>
      <c r="D3440" s="80" t="n">
        <v>27</v>
      </c>
      <c r="E3440" s="80" t="n">
        <v>105</v>
      </c>
      <c r="F3440" s="81" t="n">
        <v>450</v>
      </c>
      <c r="G3440" s="80" t="n"/>
      <c r="H3440" s="82" t="n">
        <v>4</v>
      </c>
      <c r="I3440" s="212">
        <f>C3440*H3440</f>
        <v/>
      </c>
      <c r="J3440" s="29" t="n"/>
      <c r="K3440" s="96" t="n"/>
      <c r="L3440" s="97" t="n"/>
      <c r="M3440" s="97" t="n"/>
      <c r="N3440" s="98" t="inlineStr">
        <is>
          <t>27×105</t>
        </is>
      </c>
      <c r="O3440" s="99">
        <f>F3440</f>
        <v/>
      </c>
      <c r="P3440" s="99">
        <f>SUM(I3440)</f>
        <v/>
      </c>
      <c r="Q3440" s="117" t="n"/>
      <c r="R3440" s="118" t="n"/>
      <c r="S3440" s="118" t="n"/>
      <c r="T3440" s="119" t="n"/>
      <c r="U3440" s="120" t="n"/>
      <c r="V3440" s="120" t="n"/>
      <c r="W3440" s="121" t="n"/>
      <c r="X3440" s="122" t="n"/>
      <c r="Y3440" s="122" t="n"/>
      <c r="Z3440" s="143" t="n"/>
      <c r="AA3440" s="140" t="n"/>
      <c r="AB3440" s="140" t="n"/>
      <c r="AC3440" s="144" t="n"/>
      <c r="AD3440" s="142" t="n"/>
      <c r="AE3440" s="142" t="n"/>
    </row>
    <row r="3441">
      <c r="B3441" s="85" t="inlineStr">
        <is>
          <t>K11-L</t>
        </is>
      </c>
      <c r="C3441">
        <f>SUMIF(数量表!D:H,B3441,数量表!H:H)</f>
        <v/>
      </c>
      <c r="D3441" t="n">
        <v>27</v>
      </c>
      <c r="E3441" t="n">
        <v>105</v>
      </c>
      <c r="F3441" s="86" t="n">
        <v>1710</v>
      </c>
      <c r="H3441" s="87" t="n">
        <v>2</v>
      </c>
      <c r="I3441" s="214">
        <f>C3441*H3441</f>
        <v/>
      </c>
      <c r="J3441" s="29" t="n"/>
      <c r="K3441" s="96" t="n"/>
      <c r="L3441" s="97" t="n"/>
      <c r="M3441" s="97" t="n"/>
      <c r="N3441" s="98" t="inlineStr">
        <is>
          <t>27×105</t>
        </is>
      </c>
      <c r="O3441" s="99">
        <f>F3441</f>
        <v/>
      </c>
      <c r="P3441" s="99">
        <f>SUM(I3441)</f>
        <v/>
      </c>
      <c r="Q3441" s="117" t="n"/>
      <c r="R3441" s="118" t="n"/>
      <c r="S3441" s="118" t="n"/>
      <c r="T3441" s="119" t="n"/>
      <c r="U3441" s="120" t="n"/>
      <c r="V3441" s="120" t="n"/>
      <c r="W3441" s="121" t="n"/>
      <c r="X3441" s="122" t="n"/>
      <c r="Y3441" s="122" t="n"/>
      <c r="Z3441" s="143" t="n"/>
      <c r="AA3441" s="140" t="n"/>
      <c r="AB3441" s="140" t="n"/>
      <c r="AC3441" s="144" t="n"/>
      <c r="AD3441" s="142" t="n"/>
      <c r="AE3441" s="142" t="n"/>
    </row>
    <row r="3442">
      <c r="B3442" s="85" t="inlineStr">
        <is>
          <t>K11-L</t>
        </is>
      </c>
      <c r="C3442">
        <f>SUMIF(数量表!D:H,B3442,数量表!H:H)</f>
        <v/>
      </c>
      <c r="D3442" t="n">
        <v>27</v>
      </c>
      <c r="E3442" t="n">
        <v>105</v>
      </c>
      <c r="F3442" s="86" t="n">
        <v>868</v>
      </c>
      <c r="H3442" s="87" t="n">
        <v>4</v>
      </c>
      <c r="I3442" s="214">
        <f>C3442*H3442</f>
        <v/>
      </c>
      <c r="J3442" s="29" t="n"/>
      <c r="K3442" s="96" t="n"/>
      <c r="L3442" s="97" t="n"/>
      <c r="M3442" s="97" t="n"/>
      <c r="N3442" s="98" t="inlineStr">
        <is>
          <t>27×105</t>
        </is>
      </c>
      <c r="O3442" s="99">
        <f>F3442</f>
        <v/>
      </c>
      <c r="P3442" s="99">
        <f>SUM(I3442)</f>
        <v/>
      </c>
      <c r="Q3442" s="117" t="n"/>
      <c r="R3442" s="118" t="n"/>
      <c r="S3442" s="118" t="n"/>
      <c r="T3442" s="119" t="n"/>
      <c r="U3442" s="120" t="n"/>
      <c r="V3442" s="120" t="n"/>
      <c r="W3442" s="121" t="n"/>
      <c r="X3442" s="122" t="n"/>
      <c r="Y3442" s="122" t="n"/>
      <c r="Z3442" s="143" t="n"/>
      <c r="AA3442" s="140" t="n"/>
      <c r="AB3442" s="140" t="n"/>
      <c r="AC3442" s="144" t="n"/>
      <c r="AD3442" s="142" t="n"/>
      <c r="AE3442" s="142" t="n"/>
    </row>
    <row r="3443" ht="15" customHeight="1" thickBot="1">
      <c r="B3443" s="88" t="inlineStr">
        <is>
          <t>K11-L</t>
        </is>
      </c>
      <c r="C3443" s="89">
        <f>SUMIF(数量表!D:H,B3443,数量表!H:H)</f>
        <v/>
      </c>
      <c r="D3443" s="89" t="n">
        <v>45</v>
      </c>
      <c r="E3443" s="89" t="n">
        <v>105</v>
      </c>
      <c r="F3443" s="90" t="n">
        <v>1149</v>
      </c>
      <c r="G3443" s="89" t="n"/>
      <c r="H3443" s="91" t="n">
        <v>1</v>
      </c>
      <c r="I3443" s="213">
        <f>C3443*H3443</f>
        <v/>
      </c>
      <c r="J3443" s="29" t="n"/>
      <c r="K3443" s="96" t="n"/>
      <c r="L3443" s="97" t="n"/>
      <c r="M3443" s="97" t="n"/>
      <c r="N3443" s="98" t="n"/>
      <c r="O3443" s="99" t="n"/>
      <c r="P3443" s="99" t="n"/>
      <c r="Q3443" s="117" t="n"/>
      <c r="R3443" s="118" t="n"/>
      <c r="S3443" s="118" t="n"/>
      <c r="T3443" s="119" t="n"/>
      <c r="U3443" s="120" t="n"/>
      <c r="V3443" s="120" t="n"/>
      <c r="W3443" s="121" t="n"/>
      <c r="X3443" s="122" t="n"/>
      <c r="Y3443" s="122" t="n"/>
      <c r="Z3443" s="143" t="n"/>
      <c r="AA3443" s="140" t="n"/>
      <c r="AB3443" s="140" t="n"/>
      <c r="AC3443" s="144" t="inlineStr">
        <is>
          <t>45X105</t>
        </is>
      </c>
      <c r="AD3443" s="142">
        <f>F3443</f>
        <v/>
      </c>
      <c r="AE3443" s="142">
        <f>I3443</f>
        <v/>
      </c>
    </row>
    <row r="3444">
      <c r="B3444" s="79" t="inlineStr">
        <is>
          <t>K11-R</t>
        </is>
      </c>
      <c r="C3444" s="80">
        <f>SUMIF(数量表!D:H,B3444,数量表!H:H)</f>
        <v/>
      </c>
      <c r="D3444" s="80" t="n">
        <v>27</v>
      </c>
      <c r="E3444" s="80" t="n">
        <v>105</v>
      </c>
      <c r="F3444" s="81" t="n">
        <v>450</v>
      </c>
      <c r="G3444" s="80" t="n"/>
      <c r="H3444" s="82" t="n">
        <v>4</v>
      </c>
      <c r="I3444" s="212">
        <f>C3444*H3444</f>
        <v/>
      </c>
      <c r="J3444" s="29" t="n"/>
      <c r="K3444" s="96" t="n"/>
      <c r="L3444" s="97" t="n"/>
      <c r="M3444" s="97" t="n"/>
      <c r="N3444" s="98" t="inlineStr">
        <is>
          <t>27×105</t>
        </is>
      </c>
      <c r="O3444" s="99">
        <f>F3444</f>
        <v/>
      </c>
      <c r="P3444" s="99">
        <f>SUM(I3444)</f>
        <v/>
      </c>
      <c r="Q3444" s="117" t="n"/>
      <c r="R3444" s="118" t="n"/>
      <c r="S3444" s="118" t="n"/>
      <c r="T3444" s="119" t="n"/>
      <c r="U3444" s="120" t="n"/>
      <c r="V3444" s="120" t="n"/>
      <c r="W3444" s="121" t="n"/>
      <c r="X3444" s="122" t="n"/>
      <c r="Y3444" s="122" t="n"/>
      <c r="Z3444" s="143" t="n"/>
      <c r="AA3444" s="140" t="n"/>
      <c r="AB3444" s="140" t="n"/>
      <c r="AC3444" s="144" t="n"/>
      <c r="AD3444" s="142" t="n"/>
      <c r="AE3444" s="142" t="n"/>
    </row>
    <row r="3445">
      <c r="B3445" s="85" t="inlineStr">
        <is>
          <t>K11-R</t>
        </is>
      </c>
      <c r="C3445">
        <f>SUMIF(数量表!D:H,B3445,数量表!H:H)</f>
        <v/>
      </c>
      <c r="D3445" t="n">
        <v>27</v>
      </c>
      <c r="E3445" t="n">
        <v>105</v>
      </c>
      <c r="F3445" s="86" t="n">
        <v>1710</v>
      </c>
      <c r="H3445" s="87" t="n">
        <v>2</v>
      </c>
      <c r="I3445" s="214">
        <f>C3445*H3445</f>
        <v/>
      </c>
      <c r="J3445" s="29" t="n"/>
      <c r="K3445" s="96" t="n"/>
      <c r="L3445" s="97" t="n"/>
      <c r="M3445" s="97" t="n"/>
      <c r="N3445" s="98" t="inlineStr">
        <is>
          <t>27×105</t>
        </is>
      </c>
      <c r="O3445" s="99">
        <f>F3445</f>
        <v/>
      </c>
      <c r="P3445" s="99">
        <f>SUM(I3445)</f>
        <v/>
      </c>
      <c r="Q3445" s="117" t="n"/>
      <c r="R3445" s="118" t="n"/>
      <c r="S3445" s="118" t="n"/>
      <c r="T3445" s="119" t="n"/>
      <c r="U3445" s="120" t="n"/>
      <c r="V3445" s="120" t="n"/>
      <c r="W3445" s="121" t="n"/>
      <c r="X3445" s="122" t="n"/>
      <c r="Y3445" s="122" t="n"/>
      <c r="Z3445" s="143" t="n"/>
      <c r="AA3445" s="140" t="n"/>
      <c r="AB3445" s="140" t="n"/>
      <c r="AC3445" s="144" t="n"/>
      <c r="AD3445" s="142" t="n"/>
      <c r="AE3445" s="142" t="n"/>
    </row>
    <row r="3446">
      <c r="B3446" s="85" t="inlineStr">
        <is>
          <t>K11-R</t>
        </is>
      </c>
      <c r="C3446">
        <f>SUMIF(数量表!D:H,B3446,数量表!H:H)</f>
        <v/>
      </c>
      <c r="D3446" t="n">
        <v>27</v>
      </c>
      <c r="E3446" t="n">
        <v>105</v>
      </c>
      <c r="F3446" s="86" t="n">
        <v>868</v>
      </c>
      <c r="H3446" s="87" t="n">
        <v>4</v>
      </c>
      <c r="I3446" s="214">
        <f>C3446*H3446</f>
        <v/>
      </c>
      <c r="J3446" s="29" t="n"/>
      <c r="K3446" s="96" t="n"/>
      <c r="L3446" s="97" t="n"/>
      <c r="M3446" s="97" t="n"/>
      <c r="N3446" s="98" t="inlineStr">
        <is>
          <t>27×105</t>
        </is>
      </c>
      <c r="O3446" s="99">
        <f>F3446</f>
        <v/>
      </c>
      <c r="P3446" s="99">
        <f>SUM(I3446)</f>
        <v/>
      </c>
      <c r="Q3446" s="117" t="n"/>
      <c r="R3446" s="118" t="n"/>
      <c r="S3446" s="118" t="n"/>
      <c r="T3446" s="119" t="n"/>
      <c r="U3446" s="120" t="n"/>
      <c r="V3446" s="120" t="n"/>
      <c r="W3446" s="121" t="n"/>
      <c r="X3446" s="122" t="n"/>
      <c r="Y3446" s="122" t="n"/>
      <c r="Z3446" s="143" t="n"/>
      <c r="AA3446" s="140" t="n"/>
      <c r="AB3446" s="140" t="n"/>
      <c r="AC3446" s="144" t="n"/>
      <c r="AD3446" s="142" t="n"/>
      <c r="AE3446" s="142" t="n"/>
    </row>
    <row r="3447" ht="15" customHeight="1" thickBot="1">
      <c r="B3447" s="88" t="inlineStr">
        <is>
          <t>K11-R</t>
        </is>
      </c>
      <c r="C3447" s="89">
        <f>SUMIF(数量表!D:H,B3447,数量表!H:H)</f>
        <v/>
      </c>
      <c r="D3447" s="89" t="n">
        <v>45</v>
      </c>
      <c r="E3447" s="89" t="n">
        <v>105</v>
      </c>
      <c r="F3447" s="90" t="n">
        <v>1149</v>
      </c>
      <c r="G3447" s="89" t="n"/>
      <c r="H3447" s="91" t="n">
        <v>1</v>
      </c>
      <c r="I3447" s="213">
        <f>C3447*H3447</f>
        <v/>
      </c>
      <c r="J3447" s="29" t="n"/>
      <c r="K3447" s="96" t="n"/>
      <c r="L3447" s="97" t="n"/>
      <c r="M3447" s="97" t="n"/>
      <c r="N3447" s="98" t="n"/>
      <c r="O3447" s="99" t="n"/>
      <c r="P3447" s="99" t="n"/>
      <c r="Q3447" s="117" t="n"/>
      <c r="R3447" s="118" t="n"/>
      <c r="S3447" s="118" t="n"/>
      <c r="T3447" s="119" t="n"/>
      <c r="U3447" s="120" t="n"/>
      <c r="V3447" s="120" t="n"/>
      <c r="W3447" s="121" t="n"/>
      <c r="X3447" s="122" t="n"/>
      <c r="Y3447" s="122" t="n"/>
      <c r="Z3447" s="143" t="n"/>
      <c r="AA3447" s="140" t="n"/>
      <c r="AB3447" s="140" t="n"/>
      <c r="AC3447" s="144" t="inlineStr">
        <is>
          <t>45X105</t>
        </is>
      </c>
      <c r="AD3447" s="142">
        <f>F3447</f>
        <v/>
      </c>
      <c r="AE3447" s="142">
        <f>I3447</f>
        <v/>
      </c>
    </row>
    <row r="3448">
      <c r="B3448" s="79" t="inlineStr">
        <is>
          <t>K11L</t>
        </is>
      </c>
      <c r="C3448" s="80">
        <f>SUMIF(数量表!D:H,B3448,数量表!H:H)</f>
        <v/>
      </c>
      <c r="D3448" s="80" t="n">
        <v>27</v>
      </c>
      <c r="E3448" s="80" t="n">
        <v>105</v>
      </c>
      <c r="F3448" s="81" t="n">
        <v>450</v>
      </c>
      <c r="G3448" s="80" t="n"/>
      <c r="H3448" s="82" t="n">
        <v>5</v>
      </c>
      <c r="I3448" s="212">
        <f>C3448*H3448</f>
        <v/>
      </c>
      <c r="J3448" s="29" t="n"/>
      <c r="K3448" s="96" t="n"/>
      <c r="L3448" s="97" t="n"/>
      <c r="M3448" s="97" t="n"/>
      <c r="N3448" s="98" t="inlineStr">
        <is>
          <t>27×105</t>
        </is>
      </c>
      <c r="O3448" s="99">
        <f>F3448</f>
        <v/>
      </c>
      <c r="P3448" s="99">
        <f>SUM(I3448)</f>
        <v/>
      </c>
      <c r="Q3448" s="117" t="n"/>
      <c r="R3448" s="118" t="n"/>
      <c r="S3448" s="118" t="n"/>
      <c r="T3448" s="119" t="n"/>
      <c r="U3448" s="120" t="n"/>
      <c r="V3448" s="120" t="n"/>
      <c r="W3448" s="121" t="n"/>
      <c r="X3448" s="122" t="n"/>
      <c r="Y3448" s="122" t="n"/>
      <c r="Z3448" s="143" t="n"/>
      <c r="AA3448" s="140" t="n"/>
      <c r="AB3448" s="140" t="n"/>
      <c r="AC3448" s="144" t="n"/>
      <c r="AD3448" s="142" t="n"/>
      <c r="AE3448" s="142" t="n"/>
    </row>
    <row r="3449">
      <c r="B3449" s="85" t="inlineStr">
        <is>
          <t>K11L</t>
        </is>
      </c>
      <c r="C3449">
        <f>SUMIF(数量表!D:H,B3449,数量表!H:H)</f>
        <v/>
      </c>
      <c r="D3449" t="n">
        <v>27</v>
      </c>
      <c r="E3449" t="n">
        <v>105</v>
      </c>
      <c r="F3449" s="86" t="n">
        <v>1697</v>
      </c>
      <c r="H3449" s="87" t="n">
        <v>2</v>
      </c>
      <c r="I3449" s="214">
        <f>C3449*H3449</f>
        <v/>
      </c>
      <c r="J3449" s="29" t="n"/>
      <c r="K3449" s="96" t="n"/>
      <c r="L3449" s="97" t="n"/>
      <c r="M3449" s="97" t="n"/>
      <c r="N3449" s="98" t="inlineStr">
        <is>
          <t>27×105</t>
        </is>
      </c>
      <c r="O3449" s="99">
        <f>F3449</f>
        <v/>
      </c>
      <c r="P3449" s="99">
        <f>SUM(I3449)</f>
        <v/>
      </c>
      <c r="Q3449" s="117" t="n"/>
      <c r="R3449" s="118" t="n"/>
      <c r="S3449" s="118" t="n"/>
      <c r="T3449" s="119" t="n"/>
      <c r="U3449" s="120" t="n"/>
      <c r="V3449" s="120" t="n"/>
      <c r="W3449" s="121" t="n"/>
      <c r="X3449" s="122" t="n"/>
      <c r="Y3449" s="122" t="n"/>
      <c r="Z3449" s="143" t="n"/>
      <c r="AA3449" s="140" t="n"/>
      <c r="AB3449" s="140" t="n"/>
      <c r="AC3449" s="144" t="n"/>
      <c r="AD3449" s="142" t="n"/>
      <c r="AE3449" s="142" t="n"/>
    </row>
    <row r="3450" ht="15" customHeight="1" thickBot="1">
      <c r="B3450" s="88" t="inlineStr">
        <is>
          <t>K11L</t>
        </is>
      </c>
      <c r="C3450" s="89">
        <f>SUMIF(数量表!D:H,B3450,数量表!H:H)</f>
        <v/>
      </c>
      <c r="D3450" s="89" t="n">
        <v>27</v>
      </c>
      <c r="E3450" s="89" t="n">
        <v>105</v>
      </c>
      <c r="F3450" s="90" t="n">
        <v>868</v>
      </c>
      <c r="G3450" s="89" t="n"/>
      <c r="H3450" s="91" t="n">
        <v>5</v>
      </c>
      <c r="I3450" s="213">
        <f>C3450*H3450</f>
        <v/>
      </c>
      <c r="J3450" s="29" t="n"/>
      <c r="K3450" s="96" t="n"/>
      <c r="L3450" s="97" t="n"/>
      <c r="M3450" s="97" t="n"/>
      <c r="N3450" s="98" t="inlineStr">
        <is>
          <t>27×105</t>
        </is>
      </c>
      <c r="O3450" s="99">
        <f>F3450</f>
        <v/>
      </c>
      <c r="P3450" s="99">
        <f>SUM(I3450)</f>
        <v/>
      </c>
      <c r="Q3450" s="117" t="n"/>
      <c r="R3450" s="118" t="n"/>
      <c r="S3450" s="118" t="n"/>
      <c r="T3450" s="119" t="n"/>
      <c r="U3450" s="120" t="n"/>
      <c r="V3450" s="120" t="n"/>
      <c r="W3450" s="121" t="n"/>
      <c r="X3450" s="122" t="n"/>
      <c r="Y3450" s="122" t="n"/>
      <c r="Z3450" s="143" t="n"/>
      <c r="AA3450" s="140" t="n"/>
      <c r="AB3450" s="140" t="n"/>
      <c r="AC3450" s="144" t="n"/>
      <c r="AD3450" s="142" t="n"/>
      <c r="AE3450" s="142" t="n"/>
    </row>
    <row r="3451">
      <c r="B3451" s="79" t="inlineStr">
        <is>
          <t>K11L-L</t>
        </is>
      </c>
      <c r="C3451" s="80">
        <f>SUMIF(数量表!D:H,B3451,数量表!H:H)</f>
        <v/>
      </c>
      <c r="D3451" s="80" t="n">
        <v>27</v>
      </c>
      <c r="E3451" s="80" t="n">
        <v>105</v>
      </c>
      <c r="F3451" s="81" t="n">
        <v>450</v>
      </c>
      <c r="G3451" s="80" t="n"/>
      <c r="H3451" s="82" t="n">
        <v>5</v>
      </c>
      <c r="I3451" s="212">
        <f>C3451*H3451</f>
        <v/>
      </c>
      <c r="J3451" s="29" t="n"/>
      <c r="K3451" s="96" t="n"/>
      <c r="L3451" s="97" t="n"/>
      <c r="M3451" s="97" t="n"/>
      <c r="N3451" s="98" t="inlineStr">
        <is>
          <t>27×105</t>
        </is>
      </c>
      <c r="O3451" s="99">
        <f>F3451</f>
        <v/>
      </c>
      <c r="P3451" s="99">
        <f>SUM(I3451)</f>
        <v/>
      </c>
      <c r="Q3451" s="117" t="n"/>
      <c r="R3451" s="118" t="n"/>
      <c r="S3451" s="118" t="n"/>
      <c r="T3451" s="119" t="n"/>
      <c r="U3451" s="120" t="n"/>
      <c r="V3451" s="120" t="n"/>
      <c r="W3451" s="121" t="n"/>
      <c r="X3451" s="122" t="n"/>
      <c r="Y3451" s="122" t="n"/>
      <c r="Z3451" s="143" t="n"/>
      <c r="AA3451" s="140" t="n"/>
      <c r="AB3451" s="140" t="n"/>
      <c r="AC3451" s="144" t="n"/>
      <c r="AD3451" s="142" t="n"/>
      <c r="AE3451" s="142" t="n"/>
    </row>
    <row r="3452">
      <c r="B3452" s="85" t="inlineStr">
        <is>
          <t>K11L-L</t>
        </is>
      </c>
      <c r="C3452">
        <f>SUMIF(数量表!D:H,B3452,数量表!H:H)</f>
        <v/>
      </c>
      <c r="D3452" t="n">
        <v>27</v>
      </c>
      <c r="E3452" t="n">
        <v>105</v>
      </c>
      <c r="F3452" s="86" t="n">
        <v>1697</v>
      </c>
      <c r="H3452" s="87" t="n">
        <v>2</v>
      </c>
      <c r="I3452" s="214">
        <f>C3452*H3452</f>
        <v/>
      </c>
      <c r="J3452" s="29" t="n"/>
      <c r="K3452" s="96" t="n"/>
      <c r="L3452" s="97" t="n"/>
      <c r="M3452" s="97" t="n"/>
      <c r="N3452" s="98" t="inlineStr">
        <is>
          <t>27×105</t>
        </is>
      </c>
      <c r="O3452" s="99">
        <f>F3452</f>
        <v/>
      </c>
      <c r="P3452" s="99">
        <f>SUM(I3452)</f>
        <v/>
      </c>
      <c r="Q3452" s="117" t="n"/>
      <c r="R3452" s="118" t="n"/>
      <c r="S3452" s="118" t="n"/>
      <c r="T3452" s="119" t="n"/>
      <c r="U3452" s="120" t="n"/>
      <c r="V3452" s="120" t="n"/>
      <c r="W3452" s="121" t="n"/>
      <c r="X3452" s="122" t="n"/>
      <c r="Y3452" s="122" t="n"/>
      <c r="Z3452" s="143" t="n"/>
      <c r="AA3452" s="140" t="n"/>
      <c r="AB3452" s="140" t="n"/>
      <c r="AC3452" s="144" t="n"/>
      <c r="AD3452" s="142" t="n"/>
      <c r="AE3452" s="142" t="n"/>
    </row>
    <row r="3453">
      <c r="B3453" s="85" t="inlineStr">
        <is>
          <t>K11L-L</t>
        </is>
      </c>
      <c r="C3453">
        <f>SUMIF(数量表!D:H,B3453,数量表!H:H)</f>
        <v/>
      </c>
      <c r="D3453" t="n">
        <v>27</v>
      </c>
      <c r="E3453" t="n">
        <v>105</v>
      </c>
      <c r="F3453" s="86" t="n">
        <v>868</v>
      </c>
      <c r="H3453" s="87" t="n">
        <v>5</v>
      </c>
      <c r="I3453" s="214">
        <f>C3453*H3453</f>
        <v/>
      </c>
      <c r="J3453" s="29" t="n"/>
      <c r="K3453" s="96" t="n"/>
      <c r="L3453" s="97" t="n"/>
      <c r="M3453" s="97" t="n"/>
      <c r="N3453" s="98" t="inlineStr">
        <is>
          <t>27×105</t>
        </is>
      </c>
      <c r="O3453" s="99">
        <f>F3453</f>
        <v/>
      </c>
      <c r="P3453" s="99">
        <f>SUM(I3453)</f>
        <v/>
      </c>
      <c r="Q3453" s="117" t="n"/>
      <c r="R3453" s="118" t="n"/>
      <c r="S3453" s="118" t="n"/>
      <c r="T3453" s="119" t="n"/>
      <c r="U3453" s="120" t="n"/>
      <c r="V3453" s="120" t="n"/>
      <c r="W3453" s="121" t="n"/>
      <c r="X3453" s="122" t="n"/>
      <c r="Y3453" s="122" t="n"/>
      <c r="Z3453" s="143" t="n"/>
      <c r="AA3453" s="140" t="n"/>
      <c r="AB3453" s="140" t="n"/>
      <c r="AC3453" s="144" t="n"/>
      <c r="AD3453" s="142" t="n"/>
      <c r="AE3453" s="142" t="n"/>
    </row>
    <row r="3454" ht="15" customHeight="1" thickBot="1">
      <c r="B3454" s="88" t="inlineStr">
        <is>
          <t>K11L-L</t>
        </is>
      </c>
      <c r="C3454" s="89">
        <f>SUMIF(数量表!D:H,B3454,数量表!H:H)</f>
        <v/>
      </c>
      <c r="D3454" s="89" t="n">
        <v>45</v>
      </c>
      <c r="E3454" s="89" t="n">
        <v>105</v>
      </c>
      <c r="F3454" s="90" t="n">
        <v>1149</v>
      </c>
      <c r="G3454" s="89" t="n"/>
      <c r="H3454" s="91" t="n">
        <v>1</v>
      </c>
      <c r="I3454" s="213">
        <f>C3454*H3454</f>
        <v/>
      </c>
      <c r="J3454" s="29" t="n"/>
      <c r="K3454" s="96" t="n"/>
      <c r="L3454" s="97" t="n"/>
      <c r="M3454" s="97" t="n"/>
      <c r="N3454" s="98" t="n"/>
      <c r="O3454" s="99" t="n"/>
      <c r="P3454" s="99" t="n"/>
      <c r="Q3454" s="117" t="n"/>
      <c r="R3454" s="118" t="n"/>
      <c r="S3454" s="118" t="n"/>
      <c r="T3454" s="119" t="n"/>
      <c r="U3454" s="120" t="n"/>
      <c r="V3454" s="120" t="n"/>
      <c r="W3454" s="121" t="n"/>
      <c r="X3454" s="122" t="n"/>
      <c r="Y3454" s="122" t="n"/>
      <c r="Z3454" s="143" t="n"/>
      <c r="AA3454" s="140" t="n"/>
      <c r="AB3454" s="140" t="n"/>
      <c r="AC3454" s="144" t="inlineStr">
        <is>
          <t>45X105</t>
        </is>
      </c>
      <c r="AD3454" s="142">
        <f>F3454</f>
        <v/>
      </c>
      <c r="AE3454" s="142">
        <f>I3454</f>
        <v/>
      </c>
    </row>
    <row r="3455">
      <c r="B3455" s="79" t="inlineStr">
        <is>
          <t>K11R</t>
        </is>
      </c>
      <c r="C3455" s="80">
        <f>SUMIF(数量表!D:H,B3455,数量表!H:H)</f>
        <v/>
      </c>
      <c r="D3455" s="80" t="n">
        <v>27</v>
      </c>
      <c r="E3455" s="80" t="n">
        <v>105</v>
      </c>
      <c r="F3455" s="81" t="n">
        <v>450</v>
      </c>
      <c r="G3455" s="80" t="n"/>
      <c r="H3455" s="82" t="n">
        <v>5</v>
      </c>
      <c r="I3455" s="212">
        <f>C3455*H3455</f>
        <v/>
      </c>
      <c r="J3455" s="29" t="n"/>
      <c r="K3455" s="96" t="n"/>
      <c r="L3455" s="97" t="n"/>
      <c r="M3455" s="97" t="n"/>
      <c r="N3455" s="98" t="inlineStr">
        <is>
          <t>27×105</t>
        </is>
      </c>
      <c r="O3455" s="99">
        <f>F3455</f>
        <v/>
      </c>
      <c r="P3455" s="99">
        <f>SUM(I3455)</f>
        <v/>
      </c>
      <c r="Q3455" s="117" t="n"/>
      <c r="R3455" s="118" t="n"/>
      <c r="S3455" s="118" t="n"/>
      <c r="T3455" s="119" t="n"/>
      <c r="U3455" s="120" t="n"/>
      <c r="V3455" s="120" t="n"/>
      <c r="W3455" s="121" t="n"/>
      <c r="X3455" s="122" t="n"/>
      <c r="Y3455" s="122" t="n"/>
      <c r="Z3455" s="143" t="n"/>
      <c r="AA3455" s="140" t="n"/>
      <c r="AB3455" s="140" t="n"/>
      <c r="AC3455" s="144" t="n"/>
      <c r="AD3455" s="142" t="n"/>
      <c r="AE3455" s="142" t="n"/>
    </row>
    <row r="3456">
      <c r="B3456" s="85" t="inlineStr">
        <is>
          <t>K11R</t>
        </is>
      </c>
      <c r="C3456">
        <f>SUMIF(数量表!D:H,B3456,数量表!H:H)</f>
        <v/>
      </c>
      <c r="D3456" t="n">
        <v>27</v>
      </c>
      <c r="E3456" t="n">
        <v>105</v>
      </c>
      <c r="F3456" s="86" t="n">
        <v>1697</v>
      </c>
      <c r="H3456" s="87" t="n">
        <v>2</v>
      </c>
      <c r="I3456" s="214">
        <f>C3456*H3456</f>
        <v/>
      </c>
      <c r="J3456" s="29" t="n"/>
      <c r="K3456" s="96" t="n"/>
      <c r="L3456" s="97" t="n"/>
      <c r="M3456" s="97" t="n"/>
      <c r="N3456" s="98" t="inlineStr">
        <is>
          <t>27×105</t>
        </is>
      </c>
      <c r="O3456" s="99">
        <f>F3456</f>
        <v/>
      </c>
      <c r="P3456" s="99">
        <f>SUM(I3456)</f>
        <v/>
      </c>
      <c r="Q3456" s="117" t="n"/>
      <c r="R3456" s="118" t="n"/>
      <c r="S3456" s="118" t="n"/>
      <c r="T3456" s="119" t="n"/>
      <c r="U3456" s="120" t="n"/>
      <c r="V3456" s="120" t="n"/>
      <c r="W3456" s="121" t="n"/>
      <c r="X3456" s="122" t="n"/>
      <c r="Y3456" s="122" t="n"/>
      <c r="Z3456" s="143" t="n"/>
      <c r="AA3456" s="140" t="n"/>
      <c r="AB3456" s="140" t="n"/>
      <c r="AC3456" s="144" t="n"/>
      <c r="AD3456" s="142" t="n"/>
      <c r="AE3456" s="142" t="n"/>
    </row>
    <row r="3457" ht="15" customHeight="1" thickBot="1">
      <c r="B3457" s="88" t="inlineStr">
        <is>
          <t>K11R</t>
        </is>
      </c>
      <c r="C3457" s="89">
        <f>SUMIF(数量表!D:H,B3457,数量表!H:H)</f>
        <v/>
      </c>
      <c r="D3457" s="89" t="n">
        <v>27</v>
      </c>
      <c r="E3457" s="89" t="n">
        <v>105</v>
      </c>
      <c r="F3457" s="90" t="n">
        <v>868</v>
      </c>
      <c r="G3457" s="89" t="n"/>
      <c r="H3457" s="91" t="n">
        <v>5</v>
      </c>
      <c r="I3457" s="213">
        <f>C3457*H3457</f>
        <v/>
      </c>
      <c r="J3457" s="29" t="n"/>
      <c r="K3457" s="96" t="n"/>
      <c r="L3457" s="97" t="n"/>
      <c r="M3457" s="97" t="n"/>
      <c r="N3457" s="98" t="inlineStr">
        <is>
          <t>27×105</t>
        </is>
      </c>
      <c r="O3457" s="99">
        <f>F3457</f>
        <v/>
      </c>
      <c r="P3457" s="99">
        <f>SUM(I3457)</f>
        <v/>
      </c>
      <c r="Q3457" s="117" t="n"/>
      <c r="R3457" s="118" t="n"/>
      <c r="S3457" s="118" t="n"/>
      <c r="T3457" s="119" t="n"/>
      <c r="U3457" s="120" t="n"/>
      <c r="V3457" s="120" t="n"/>
      <c r="W3457" s="121" t="n"/>
      <c r="X3457" s="122" t="n"/>
      <c r="Y3457" s="122" t="n"/>
      <c r="Z3457" s="143" t="n"/>
      <c r="AA3457" s="140" t="n"/>
      <c r="AB3457" s="140" t="n"/>
      <c r="AC3457" s="144" t="n"/>
      <c r="AD3457" s="142" t="n"/>
      <c r="AE3457" s="142" t="n"/>
    </row>
    <row r="3458">
      <c r="B3458" s="79" t="inlineStr">
        <is>
          <t>K11R-R</t>
        </is>
      </c>
      <c r="C3458" s="80">
        <f>SUMIF(数量表!D:H,B3458,数量表!H:H)</f>
        <v/>
      </c>
      <c r="D3458" s="80" t="n">
        <v>27</v>
      </c>
      <c r="E3458" s="80" t="n">
        <v>105</v>
      </c>
      <c r="F3458" s="81" t="n">
        <v>450</v>
      </c>
      <c r="G3458" s="80" t="n"/>
      <c r="H3458" s="82" t="n">
        <v>5</v>
      </c>
      <c r="I3458" s="212">
        <f>C3458*H3458</f>
        <v/>
      </c>
      <c r="J3458" s="29" t="n"/>
      <c r="K3458" s="96" t="n"/>
      <c r="L3458" s="97" t="n"/>
      <c r="M3458" s="97" t="n"/>
      <c r="N3458" s="98" t="inlineStr">
        <is>
          <t>27×105</t>
        </is>
      </c>
      <c r="O3458" s="99">
        <f>F3458</f>
        <v/>
      </c>
      <c r="P3458" s="99">
        <f>SUM(I3458)</f>
        <v/>
      </c>
      <c r="Q3458" s="117" t="n"/>
      <c r="R3458" s="118" t="n"/>
      <c r="S3458" s="118" t="n"/>
      <c r="T3458" s="119" t="n"/>
      <c r="U3458" s="120" t="n"/>
      <c r="V3458" s="120" t="n"/>
      <c r="W3458" s="121" t="n"/>
      <c r="X3458" s="122" t="n"/>
      <c r="Y3458" s="122" t="n"/>
      <c r="Z3458" s="143" t="n"/>
      <c r="AA3458" s="140" t="n"/>
      <c r="AB3458" s="140" t="n"/>
      <c r="AC3458" s="144" t="n"/>
      <c r="AD3458" s="142" t="n"/>
      <c r="AE3458" s="142" t="n"/>
    </row>
    <row r="3459">
      <c r="B3459" s="85" t="inlineStr">
        <is>
          <t>K11R-R</t>
        </is>
      </c>
      <c r="C3459">
        <f>SUMIF(数量表!D:H,B3459,数量表!H:H)</f>
        <v/>
      </c>
      <c r="D3459" t="n">
        <v>27</v>
      </c>
      <c r="E3459" t="n">
        <v>105</v>
      </c>
      <c r="F3459" s="86" t="n">
        <v>1697</v>
      </c>
      <c r="H3459" s="87" t="n">
        <v>2</v>
      </c>
      <c r="I3459" s="214">
        <f>C3459*H3459</f>
        <v/>
      </c>
      <c r="J3459" s="29" t="n"/>
      <c r="K3459" s="96" t="n"/>
      <c r="L3459" s="97" t="n"/>
      <c r="M3459" s="97" t="n"/>
      <c r="N3459" s="98" t="inlineStr">
        <is>
          <t>27×105</t>
        </is>
      </c>
      <c r="O3459" s="99">
        <f>F3459</f>
        <v/>
      </c>
      <c r="P3459" s="99">
        <f>SUM(I3459)</f>
        <v/>
      </c>
      <c r="Q3459" s="117" t="n"/>
      <c r="R3459" s="118" t="n"/>
      <c r="S3459" s="118" t="n"/>
      <c r="T3459" s="119" t="n"/>
      <c r="U3459" s="120" t="n"/>
      <c r="V3459" s="120" t="n"/>
      <c r="W3459" s="121" t="n"/>
      <c r="X3459" s="122" t="n"/>
      <c r="Y3459" s="122" t="n"/>
      <c r="Z3459" s="143" t="n"/>
      <c r="AA3459" s="140" t="n"/>
      <c r="AB3459" s="140" t="n"/>
      <c r="AC3459" s="144" t="n"/>
      <c r="AD3459" s="142" t="n"/>
      <c r="AE3459" s="142" t="n"/>
    </row>
    <row r="3460">
      <c r="B3460" s="85" t="inlineStr">
        <is>
          <t>K11R-R</t>
        </is>
      </c>
      <c r="C3460">
        <f>SUMIF(数量表!D:H,B3460,数量表!H:H)</f>
        <v/>
      </c>
      <c r="D3460" t="n">
        <v>27</v>
      </c>
      <c r="E3460" t="n">
        <v>105</v>
      </c>
      <c r="F3460" s="86" t="n">
        <v>868</v>
      </c>
      <c r="H3460" s="87" t="n">
        <v>5</v>
      </c>
      <c r="I3460" s="214">
        <f>C3460*H3460</f>
        <v/>
      </c>
      <c r="J3460" s="29" t="n"/>
      <c r="K3460" s="96" t="n"/>
      <c r="L3460" s="97" t="n"/>
      <c r="M3460" s="97" t="n"/>
      <c r="N3460" s="98" t="inlineStr">
        <is>
          <t>27×105</t>
        </is>
      </c>
      <c r="O3460" s="99">
        <f>F3460</f>
        <v/>
      </c>
      <c r="P3460" s="99">
        <f>SUM(I3460)</f>
        <v/>
      </c>
      <c r="Q3460" s="117" t="n"/>
      <c r="R3460" s="118" t="n"/>
      <c r="S3460" s="118" t="n"/>
      <c r="T3460" s="119" t="n"/>
      <c r="U3460" s="120" t="n"/>
      <c r="V3460" s="120" t="n"/>
      <c r="W3460" s="121" t="n"/>
      <c r="X3460" s="122" t="n"/>
      <c r="Y3460" s="122" t="n"/>
      <c r="Z3460" s="143" t="n"/>
      <c r="AA3460" s="140" t="n"/>
      <c r="AB3460" s="140" t="n"/>
      <c r="AC3460" s="144" t="n"/>
      <c r="AD3460" s="142" t="n"/>
      <c r="AE3460" s="142" t="n"/>
    </row>
    <row r="3461" ht="15" customHeight="1" thickBot="1">
      <c r="B3461" s="88" t="inlineStr">
        <is>
          <t>K11R-R</t>
        </is>
      </c>
      <c r="C3461" s="89">
        <f>SUMIF(数量表!D:H,B3461,数量表!H:H)</f>
        <v/>
      </c>
      <c r="D3461" s="89" t="n">
        <v>45</v>
      </c>
      <c r="E3461" s="89" t="n">
        <v>105</v>
      </c>
      <c r="F3461" s="90" t="n">
        <v>1149</v>
      </c>
      <c r="G3461" s="89" t="n"/>
      <c r="H3461" s="91" t="n">
        <v>1</v>
      </c>
      <c r="I3461" s="213">
        <f>C3461*H3461</f>
        <v/>
      </c>
      <c r="J3461" s="29" t="n"/>
      <c r="K3461" s="96" t="n"/>
      <c r="L3461" s="97" t="n"/>
      <c r="M3461" s="97" t="n"/>
      <c r="N3461" s="98" t="n"/>
      <c r="O3461" s="99" t="n"/>
      <c r="P3461" s="99" t="n"/>
      <c r="Q3461" s="117" t="n"/>
      <c r="R3461" s="118" t="n"/>
      <c r="S3461" s="118" t="n"/>
      <c r="T3461" s="119" t="n"/>
      <c r="U3461" s="120" t="n"/>
      <c r="V3461" s="120" t="n"/>
      <c r="W3461" s="121" t="n"/>
      <c r="X3461" s="122" t="n"/>
      <c r="Y3461" s="122" t="n"/>
      <c r="Z3461" s="143" t="n"/>
      <c r="AA3461" s="140" t="n"/>
      <c r="AB3461" s="140" t="n"/>
      <c r="AC3461" s="144" t="inlineStr">
        <is>
          <t>45X105</t>
        </is>
      </c>
      <c r="AD3461" s="142">
        <f>F3461</f>
        <v/>
      </c>
      <c r="AE3461" s="142">
        <f>I3461</f>
        <v/>
      </c>
    </row>
    <row r="3462">
      <c r="B3462" s="79" t="inlineStr">
        <is>
          <t>KH11</t>
        </is>
      </c>
      <c r="C3462" s="80">
        <f>SUMIF(数量表!D:H,B3462,数量表!H:H)</f>
        <v/>
      </c>
      <c r="D3462" s="80" t="n">
        <v>27</v>
      </c>
      <c r="E3462" s="80" t="n">
        <v>105</v>
      </c>
      <c r="F3462" s="81" t="n">
        <v>450</v>
      </c>
      <c r="G3462" s="80" t="n"/>
      <c r="H3462" s="82" t="n">
        <v>1</v>
      </c>
      <c r="I3462" s="212">
        <f>C3462*H3462</f>
        <v/>
      </c>
      <c r="J3462" s="29" t="n"/>
      <c r="K3462" s="96" t="n"/>
      <c r="L3462" s="97" t="n"/>
      <c r="M3462" s="97" t="n"/>
      <c r="N3462" s="98" t="inlineStr">
        <is>
          <t>27×105</t>
        </is>
      </c>
      <c r="O3462" s="99">
        <f>F3462</f>
        <v/>
      </c>
      <c r="P3462" s="99">
        <f>SUM(I3462)</f>
        <v/>
      </c>
      <c r="Q3462" s="117" t="n"/>
      <c r="R3462" s="118" t="n"/>
      <c r="S3462" s="118" t="n"/>
      <c r="T3462" s="119" t="n"/>
      <c r="U3462" s="120" t="n"/>
      <c r="V3462" s="120" t="n"/>
      <c r="W3462" s="121" t="n"/>
      <c r="X3462" s="122" t="n"/>
      <c r="Y3462" s="122" t="n"/>
      <c r="Z3462" s="143" t="n"/>
      <c r="AA3462" s="140" t="n"/>
      <c r="AB3462" s="140" t="n"/>
      <c r="AC3462" s="144" t="n"/>
      <c r="AD3462" s="142" t="n"/>
      <c r="AE3462" s="142" t="n"/>
    </row>
    <row r="3463">
      <c r="B3463" s="85" t="inlineStr">
        <is>
          <t>KH11</t>
        </is>
      </c>
      <c r="C3463">
        <f>SUMIF(数量表!D:H,B3463,数量表!H:H)</f>
        <v/>
      </c>
      <c r="D3463" t="n">
        <v>27</v>
      </c>
      <c r="E3463" t="n">
        <v>105</v>
      </c>
      <c r="F3463" s="86" t="n">
        <v>800</v>
      </c>
      <c r="H3463" s="87" t="n">
        <v>2</v>
      </c>
      <c r="I3463" s="214">
        <f>C3463*H3463</f>
        <v/>
      </c>
      <c r="J3463" s="29" t="n"/>
      <c r="K3463" s="96" t="n"/>
      <c r="L3463" s="97" t="n"/>
      <c r="M3463" s="97" t="n"/>
      <c r="N3463" s="98" t="inlineStr">
        <is>
          <t>27×105</t>
        </is>
      </c>
      <c r="O3463" s="99">
        <f>F3463</f>
        <v/>
      </c>
      <c r="P3463" s="99">
        <f>SUM(I3463)</f>
        <v/>
      </c>
      <c r="Q3463" s="117" t="n"/>
      <c r="R3463" s="118" t="n"/>
      <c r="S3463" s="118" t="n"/>
      <c r="T3463" s="119" t="n"/>
      <c r="U3463" s="120" t="n"/>
      <c r="V3463" s="120" t="n"/>
      <c r="W3463" s="121" t="n"/>
      <c r="X3463" s="122" t="n"/>
      <c r="Y3463" s="122" t="n"/>
      <c r="Z3463" s="143" t="n"/>
      <c r="AA3463" s="140" t="n"/>
      <c r="AB3463" s="140" t="n"/>
      <c r="AC3463" s="144" t="n"/>
      <c r="AD3463" s="142" t="n"/>
      <c r="AE3463" s="142" t="n"/>
    </row>
    <row r="3464" ht="15" customHeight="1" thickBot="1">
      <c r="B3464" s="88" t="inlineStr">
        <is>
          <t>KH11</t>
        </is>
      </c>
      <c r="C3464" s="89">
        <f>SUMIF(数量表!D:H,B3464,数量表!H:H)</f>
        <v/>
      </c>
      <c r="D3464" s="89" t="n">
        <v>27</v>
      </c>
      <c r="E3464" s="89" t="n">
        <v>105</v>
      </c>
      <c r="F3464" s="90" t="n">
        <v>868</v>
      </c>
      <c r="G3464" s="89" t="n"/>
      <c r="H3464" s="91" t="n">
        <v>1</v>
      </c>
      <c r="I3464" s="213">
        <f>C3464*H3464</f>
        <v/>
      </c>
      <c r="J3464" s="29" t="n"/>
      <c r="K3464" s="96" t="n"/>
      <c r="L3464" s="97" t="n"/>
      <c r="M3464" s="97" t="n"/>
      <c r="N3464" s="98" t="inlineStr">
        <is>
          <t>27×105</t>
        </is>
      </c>
      <c r="O3464" s="99">
        <f>F3464</f>
        <v/>
      </c>
      <c r="P3464" s="99">
        <f>SUM(I3464)</f>
        <v/>
      </c>
      <c r="Q3464" s="117" t="n"/>
      <c r="R3464" s="118" t="n"/>
      <c r="S3464" s="118" t="n"/>
      <c r="T3464" s="119" t="n"/>
      <c r="U3464" s="120" t="n"/>
      <c r="V3464" s="120" t="n"/>
      <c r="W3464" s="121" t="n"/>
      <c r="X3464" s="122" t="n"/>
      <c r="Y3464" s="122" t="n"/>
      <c r="Z3464" s="143" t="n"/>
      <c r="AA3464" s="140" t="n"/>
      <c r="AB3464" s="140" t="n"/>
      <c r="AC3464" s="144" t="n"/>
      <c r="AD3464" s="142" t="n"/>
      <c r="AE3464" s="142" t="n"/>
    </row>
    <row r="3465">
      <c r="B3465" s="79" t="inlineStr">
        <is>
          <t>KH11-L</t>
        </is>
      </c>
      <c r="C3465" s="80">
        <f>SUMIF(数量表!D:H,B3465,数量表!H:H)</f>
        <v/>
      </c>
      <c r="D3465" s="80" t="n">
        <v>27</v>
      </c>
      <c r="E3465" s="80" t="n">
        <v>105</v>
      </c>
      <c r="F3465" s="81" t="n">
        <v>450</v>
      </c>
      <c r="G3465" s="80" t="n"/>
      <c r="H3465" s="82" t="n">
        <v>1</v>
      </c>
      <c r="I3465" s="212">
        <f>C3465*H3465</f>
        <v/>
      </c>
      <c r="J3465" s="29" t="n"/>
      <c r="K3465" s="96" t="n"/>
      <c r="L3465" s="97" t="n"/>
      <c r="M3465" s="97" t="n"/>
      <c r="N3465" s="98" t="inlineStr">
        <is>
          <t>27×105</t>
        </is>
      </c>
      <c r="O3465" s="99">
        <f>F3465</f>
        <v/>
      </c>
      <c r="P3465" s="99">
        <f>SUM(I3465)</f>
        <v/>
      </c>
      <c r="Q3465" s="117" t="n"/>
      <c r="R3465" s="118" t="n"/>
      <c r="S3465" s="118" t="n"/>
      <c r="T3465" s="119" t="n"/>
      <c r="U3465" s="120" t="n"/>
      <c r="V3465" s="120" t="n"/>
      <c r="W3465" s="121" t="n"/>
      <c r="X3465" s="122" t="n"/>
      <c r="Y3465" s="122" t="n"/>
      <c r="Z3465" s="143" t="n"/>
      <c r="AA3465" s="140" t="n"/>
      <c r="AB3465" s="140" t="n"/>
      <c r="AC3465" s="144" t="n"/>
      <c r="AD3465" s="142" t="n"/>
      <c r="AE3465" s="142" t="n"/>
    </row>
    <row r="3466">
      <c r="B3466" s="85" t="inlineStr">
        <is>
          <t>KH11-L</t>
        </is>
      </c>
      <c r="C3466">
        <f>SUMIF(数量表!D:H,B3466,数量表!H:H)</f>
        <v/>
      </c>
      <c r="D3466" t="n">
        <v>27</v>
      </c>
      <c r="E3466" t="n">
        <v>105</v>
      </c>
      <c r="F3466" s="86" t="n">
        <v>800</v>
      </c>
      <c r="H3466" s="87" t="n">
        <v>2</v>
      </c>
      <c r="I3466" s="214">
        <f>C3466*H3466</f>
        <v/>
      </c>
      <c r="J3466" s="29" t="n"/>
      <c r="K3466" s="96" t="n"/>
      <c r="L3466" s="97" t="n"/>
      <c r="M3466" s="97" t="n"/>
      <c r="N3466" s="98" t="inlineStr">
        <is>
          <t>27×105</t>
        </is>
      </c>
      <c r="O3466" s="99">
        <f>F3466</f>
        <v/>
      </c>
      <c r="P3466" s="99">
        <f>SUM(I3466)</f>
        <v/>
      </c>
      <c r="Q3466" s="117" t="n"/>
      <c r="R3466" s="118" t="n"/>
      <c r="S3466" s="118" t="n"/>
      <c r="T3466" s="119" t="n"/>
      <c r="U3466" s="120" t="n"/>
      <c r="V3466" s="120" t="n"/>
      <c r="W3466" s="121" t="n"/>
      <c r="X3466" s="122" t="n"/>
      <c r="Y3466" s="122" t="n"/>
      <c r="Z3466" s="143" t="n"/>
      <c r="AA3466" s="140" t="n"/>
      <c r="AB3466" s="140" t="n"/>
      <c r="AC3466" s="144" t="n"/>
      <c r="AD3466" s="142" t="n"/>
      <c r="AE3466" s="142" t="n"/>
    </row>
    <row r="3467">
      <c r="B3467" s="85" t="inlineStr">
        <is>
          <t>KH11-L</t>
        </is>
      </c>
      <c r="C3467">
        <f>SUMIF(数量表!D:H,B3467,数量表!H:H)</f>
        <v/>
      </c>
      <c r="D3467" t="n">
        <v>27</v>
      </c>
      <c r="E3467" t="n">
        <v>105</v>
      </c>
      <c r="F3467" s="86" t="n">
        <v>868</v>
      </c>
      <c r="H3467" s="87" t="n">
        <v>1</v>
      </c>
      <c r="I3467" s="214">
        <f>C3467*H3467</f>
        <v/>
      </c>
      <c r="J3467" s="29" t="n"/>
      <c r="K3467" s="96" t="n"/>
      <c r="L3467" s="97" t="n"/>
      <c r="M3467" s="97" t="n"/>
      <c r="N3467" s="98" t="inlineStr">
        <is>
          <t>27×105</t>
        </is>
      </c>
      <c r="O3467" s="99">
        <f>F3467</f>
        <v/>
      </c>
      <c r="P3467" s="99">
        <f>SUM(I3467)</f>
        <v/>
      </c>
      <c r="Q3467" s="117" t="n"/>
      <c r="R3467" s="118" t="n"/>
      <c r="S3467" s="118" t="n"/>
      <c r="T3467" s="119" t="n"/>
      <c r="U3467" s="120" t="n"/>
      <c r="V3467" s="120" t="n"/>
      <c r="W3467" s="121" t="n"/>
      <c r="X3467" s="122" t="n"/>
      <c r="Y3467" s="122" t="n"/>
      <c r="Z3467" s="143" t="n"/>
      <c r="AA3467" s="140" t="n"/>
      <c r="AB3467" s="140" t="n"/>
      <c r="AC3467" s="144" t="n"/>
      <c r="AD3467" s="142" t="n"/>
      <c r="AE3467" s="142" t="n"/>
    </row>
    <row r="3468" ht="15" customHeight="1" thickBot="1">
      <c r="B3468" s="88" t="inlineStr">
        <is>
          <t>KH11-L</t>
        </is>
      </c>
      <c r="C3468" s="89">
        <f>SUMIF(数量表!D:H,B3468,数量表!H:H)</f>
        <v/>
      </c>
      <c r="D3468" s="89" t="n">
        <v>45</v>
      </c>
      <c r="E3468" s="89" t="n">
        <v>105</v>
      </c>
      <c r="F3468" s="90" t="n">
        <v>1149</v>
      </c>
      <c r="G3468" s="89" t="n"/>
      <c r="H3468" s="91" t="n">
        <v>1</v>
      </c>
      <c r="I3468" s="213">
        <f>C3468*H3468</f>
        <v/>
      </c>
      <c r="J3468" s="29" t="n"/>
      <c r="K3468" s="96" t="n"/>
      <c r="L3468" s="97" t="n"/>
      <c r="M3468" s="97" t="n"/>
      <c r="N3468" s="98" t="n"/>
      <c r="O3468" s="99" t="n"/>
      <c r="P3468" s="99" t="n"/>
      <c r="Q3468" s="117" t="n"/>
      <c r="R3468" s="118" t="n"/>
      <c r="S3468" s="118" t="n"/>
      <c r="T3468" s="119" t="n"/>
      <c r="U3468" s="120" t="n"/>
      <c r="V3468" s="120" t="n"/>
      <c r="W3468" s="121" t="n"/>
      <c r="X3468" s="122" t="n"/>
      <c r="Y3468" s="122" t="n"/>
      <c r="Z3468" s="143" t="n"/>
      <c r="AA3468" s="140" t="n"/>
      <c r="AB3468" s="140" t="n"/>
      <c r="AC3468" s="144" t="inlineStr">
        <is>
          <t>45X105</t>
        </is>
      </c>
      <c r="AD3468" s="142">
        <f>F3468</f>
        <v/>
      </c>
      <c r="AE3468" s="142">
        <f>I3468</f>
        <v/>
      </c>
    </row>
    <row r="3469">
      <c r="B3469" s="79" t="inlineStr">
        <is>
          <t>KH11-R</t>
        </is>
      </c>
      <c r="C3469" s="80">
        <f>SUMIF(数量表!D:H,B3469,数量表!H:H)</f>
        <v/>
      </c>
      <c r="D3469" s="80" t="n">
        <v>27</v>
      </c>
      <c r="E3469" s="80" t="n">
        <v>105</v>
      </c>
      <c r="F3469" s="81" t="n">
        <v>450</v>
      </c>
      <c r="G3469" s="80" t="n"/>
      <c r="H3469" s="82" t="n">
        <v>1</v>
      </c>
      <c r="I3469" s="212">
        <f>C3469*H3469</f>
        <v/>
      </c>
      <c r="J3469" s="29" t="n"/>
      <c r="K3469" s="96" t="n"/>
      <c r="L3469" s="97" t="n"/>
      <c r="M3469" s="97" t="n"/>
      <c r="N3469" s="98" t="inlineStr">
        <is>
          <t>27×105</t>
        </is>
      </c>
      <c r="O3469" s="99">
        <f>F3469</f>
        <v/>
      </c>
      <c r="P3469" s="99">
        <f>SUM(I3469)</f>
        <v/>
      </c>
      <c r="Q3469" s="117" t="n"/>
      <c r="R3469" s="118" t="n"/>
      <c r="S3469" s="118" t="n"/>
      <c r="T3469" s="119" t="n"/>
      <c r="U3469" s="120" t="n"/>
      <c r="V3469" s="120" t="n"/>
      <c r="W3469" s="121" t="n"/>
      <c r="X3469" s="122" t="n"/>
      <c r="Y3469" s="122" t="n"/>
      <c r="Z3469" s="143" t="n"/>
      <c r="AA3469" s="140" t="n"/>
      <c r="AB3469" s="140" t="n"/>
      <c r="AC3469" s="144" t="n"/>
      <c r="AD3469" s="142" t="n"/>
      <c r="AE3469" s="142" t="n"/>
    </row>
    <row r="3470">
      <c r="B3470" s="85" t="inlineStr">
        <is>
          <t>KH11-R</t>
        </is>
      </c>
      <c r="C3470">
        <f>SUMIF(数量表!D:H,B3470,数量表!H:H)</f>
        <v/>
      </c>
      <c r="D3470" t="n">
        <v>27</v>
      </c>
      <c r="E3470" t="n">
        <v>105</v>
      </c>
      <c r="F3470" s="86" t="n">
        <v>800</v>
      </c>
      <c r="H3470" s="87" t="n">
        <v>2</v>
      </c>
      <c r="I3470" s="214">
        <f>C3470*H3470</f>
        <v/>
      </c>
      <c r="J3470" s="29" t="n"/>
      <c r="K3470" s="96" t="n"/>
      <c r="L3470" s="97" t="n"/>
      <c r="M3470" s="97" t="n"/>
      <c r="N3470" s="98" t="inlineStr">
        <is>
          <t>27×105</t>
        </is>
      </c>
      <c r="O3470" s="99">
        <f>F3470</f>
        <v/>
      </c>
      <c r="P3470" s="99">
        <f>SUM(I3470)</f>
        <v/>
      </c>
      <c r="Q3470" s="117" t="n"/>
      <c r="R3470" s="118" t="n"/>
      <c r="S3470" s="118" t="n"/>
      <c r="T3470" s="119" t="n"/>
      <c r="U3470" s="120" t="n"/>
      <c r="V3470" s="120" t="n"/>
      <c r="W3470" s="121" t="n"/>
      <c r="X3470" s="122" t="n"/>
      <c r="Y3470" s="122" t="n"/>
      <c r="Z3470" s="143" t="n"/>
      <c r="AA3470" s="140" t="n"/>
      <c r="AB3470" s="140" t="n"/>
      <c r="AC3470" s="144" t="n"/>
      <c r="AD3470" s="142" t="n"/>
      <c r="AE3470" s="142" t="n"/>
    </row>
    <row r="3471">
      <c r="B3471" s="85" t="inlineStr">
        <is>
          <t>KH11-R</t>
        </is>
      </c>
      <c r="C3471">
        <f>SUMIF(数量表!D:H,B3471,数量表!H:H)</f>
        <v/>
      </c>
      <c r="D3471" t="n">
        <v>27</v>
      </c>
      <c r="E3471" t="n">
        <v>105</v>
      </c>
      <c r="F3471" s="86" t="n">
        <v>868</v>
      </c>
      <c r="H3471" s="87" t="n">
        <v>1</v>
      </c>
      <c r="I3471" s="214">
        <f>C3471*H3471</f>
        <v/>
      </c>
      <c r="J3471" s="29" t="n"/>
      <c r="K3471" s="96" t="n"/>
      <c r="L3471" s="97" t="n"/>
      <c r="M3471" s="97" t="n"/>
      <c r="N3471" s="98" t="inlineStr">
        <is>
          <t>27×105</t>
        </is>
      </c>
      <c r="O3471" s="99">
        <f>F3471</f>
        <v/>
      </c>
      <c r="P3471" s="99">
        <f>SUM(I3471)</f>
        <v/>
      </c>
      <c r="Q3471" s="117" t="n"/>
      <c r="R3471" s="118" t="n"/>
      <c r="S3471" s="118" t="n"/>
      <c r="T3471" s="119" t="n"/>
      <c r="U3471" s="120" t="n"/>
      <c r="V3471" s="120" t="n"/>
      <c r="W3471" s="121" t="n"/>
      <c r="X3471" s="122" t="n"/>
      <c r="Y3471" s="122" t="n"/>
      <c r="Z3471" s="143" t="n"/>
      <c r="AA3471" s="140" t="n"/>
      <c r="AB3471" s="140" t="n"/>
      <c r="AC3471" s="144" t="n"/>
      <c r="AD3471" s="142" t="n"/>
      <c r="AE3471" s="142" t="n"/>
    </row>
    <row r="3472" ht="15" customHeight="1" thickBot="1">
      <c r="B3472" s="88" t="inlineStr">
        <is>
          <t>KH11-R</t>
        </is>
      </c>
      <c r="C3472" s="89">
        <f>SUMIF(数量表!D:H,B3472,数量表!H:H)</f>
        <v/>
      </c>
      <c r="D3472" s="89" t="n">
        <v>45</v>
      </c>
      <c r="E3472" s="89" t="n">
        <v>105</v>
      </c>
      <c r="F3472" s="90" t="n">
        <v>1149</v>
      </c>
      <c r="G3472" s="89" t="n"/>
      <c r="H3472" s="91" t="n">
        <v>1</v>
      </c>
      <c r="I3472" s="213">
        <f>C3472*H3472</f>
        <v/>
      </c>
      <c r="J3472" s="29" t="n"/>
      <c r="K3472" s="96" t="n"/>
      <c r="L3472" s="97" t="n"/>
      <c r="M3472" s="97" t="n"/>
      <c r="N3472" s="98" t="n"/>
      <c r="O3472" s="99" t="n"/>
      <c r="P3472" s="99" t="n"/>
      <c r="Q3472" s="117" t="n"/>
      <c r="R3472" s="118" t="n"/>
      <c r="S3472" s="118" t="n"/>
      <c r="T3472" s="119" t="n"/>
      <c r="U3472" s="120" t="n"/>
      <c r="V3472" s="120" t="n"/>
      <c r="W3472" s="121" t="n"/>
      <c r="X3472" s="122" t="n"/>
      <c r="Y3472" s="122" t="n"/>
      <c r="Z3472" s="143" t="n"/>
      <c r="AA3472" s="140" t="n"/>
      <c r="AB3472" s="140" t="n"/>
      <c r="AC3472" s="144" t="inlineStr">
        <is>
          <t>45X105</t>
        </is>
      </c>
      <c r="AD3472" s="142">
        <f>F3472</f>
        <v/>
      </c>
      <c r="AE3472" s="142">
        <f>I3472</f>
        <v/>
      </c>
    </row>
    <row r="3473">
      <c r="B3473" s="79" t="inlineStr">
        <is>
          <t>KH11L</t>
        </is>
      </c>
      <c r="C3473" s="80">
        <f>SUMIF(数量表!D:H,B3473,数量表!H:H)</f>
        <v/>
      </c>
      <c r="D3473" s="80" t="n">
        <v>27</v>
      </c>
      <c r="E3473" s="80" t="n">
        <v>105</v>
      </c>
      <c r="F3473" s="81" t="n">
        <v>450</v>
      </c>
      <c r="G3473" s="80" t="n"/>
      <c r="H3473" s="82" t="n">
        <v>2</v>
      </c>
      <c r="I3473" s="212">
        <f>C3473*H3473</f>
        <v/>
      </c>
      <c r="J3473" s="29" t="n"/>
      <c r="K3473" s="96" t="n"/>
      <c r="L3473" s="97" t="n"/>
      <c r="M3473" s="97" t="n"/>
      <c r="N3473" s="98" t="inlineStr">
        <is>
          <t>27×105</t>
        </is>
      </c>
      <c r="O3473" s="99">
        <f>F3473</f>
        <v/>
      </c>
      <c r="P3473" s="99">
        <f>SUM(I3473)</f>
        <v/>
      </c>
      <c r="Q3473" s="117" t="n"/>
      <c r="R3473" s="118" t="n"/>
      <c r="S3473" s="118" t="n"/>
      <c r="T3473" s="119" t="n"/>
      <c r="U3473" s="120" t="n"/>
      <c r="V3473" s="120" t="n"/>
      <c r="W3473" s="121" t="n"/>
      <c r="X3473" s="122" t="n"/>
      <c r="Y3473" s="122" t="n"/>
      <c r="Z3473" s="143" t="n"/>
      <c r="AA3473" s="140" t="n"/>
      <c r="AB3473" s="140" t="n"/>
      <c r="AC3473" s="144" t="n"/>
      <c r="AD3473" s="142" t="n"/>
      <c r="AE3473" s="142" t="n"/>
    </row>
    <row r="3474">
      <c r="B3474" s="85" t="inlineStr">
        <is>
          <t>KH11L</t>
        </is>
      </c>
      <c r="C3474">
        <f>SUMIF(数量表!D:H,B3474,数量表!H:H)</f>
        <v/>
      </c>
      <c r="D3474" t="n">
        <v>27</v>
      </c>
      <c r="E3474" t="n">
        <v>105</v>
      </c>
      <c r="F3474" s="86" t="n">
        <v>787</v>
      </c>
      <c r="H3474" s="87" t="n">
        <v>2</v>
      </c>
      <c r="I3474" s="214">
        <f>C3474*H3474</f>
        <v/>
      </c>
      <c r="J3474" s="29" t="n"/>
      <c r="K3474" s="96" t="n"/>
      <c r="L3474" s="97" t="n"/>
      <c r="M3474" s="97" t="n"/>
      <c r="N3474" s="98" t="inlineStr">
        <is>
          <t>27×105</t>
        </is>
      </c>
      <c r="O3474" s="99">
        <f>F3474</f>
        <v/>
      </c>
      <c r="P3474" s="99">
        <f>SUM(I3474)</f>
        <v/>
      </c>
      <c r="Q3474" s="117" t="n"/>
      <c r="R3474" s="118" t="n"/>
      <c r="S3474" s="118" t="n"/>
      <c r="T3474" s="119" t="n"/>
      <c r="U3474" s="120" t="n"/>
      <c r="V3474" s="120" t="n"/>
      <c r="W3474" s="121" t="n"/>
      <c r="X3474" s="122" t="n"/>
      <c r="Y3474" s="122" t="n"/>
      <c r="Z3474" s="143" t="n"/>
      <c r="AA3474" s="140" t="n"/>
      <c r="AB3474" s="140" t="n"/>
      <c r="AC3474" s="144" t="n"/>
      <c r="AD3474" s="142" t="n"/>
      <c r="AE3474" s="142" t="n"/>
    </row>
    <row r="3475" ht="15" customHeight="1" thickBot="1">
      <c r="B3475" s="88" t="inlineStr">
        <is>
          <t>KH11L</t>
        </is>
      </c>
      <c r="C3475" s="89">
        <f>SUMIF(数量表!D:H,B3475,数量表!H:H)</f>
        <v/>
      </c>
      <c r="D3475" s="89" t="n">
        <v>27</v>
      </c>
      <c r="E3475" s="89" t="n">
        <v>105</v>
      </c>
      <c r="F3475" s="90" t="n">
        <v>868</v>
      </c>
      <c r="G3475" s="89" t="n"/>
      <c r="H3475" s="91" t="n">
        <v>2</v>
      </c>
      <c r="I3475" s="213">
        <f>C3475*H3475</f>
        <v/>
      </c>
      <c r="J3475" s="29" t="n"/>
      <c r="K3475" s="96" t="n"/>
      <c r="L3475" s="97" t="n"/>
      <c r="M3475" s="97" t="n"/>
      <c r="N3475" s="98" t="inlineStr">
        <is>
          <t>27×105</t>
        </is>
      </c>
      <c r="O3475" s="99">
        <f>F3475</f>
        <v/>
      </c>
      <c r="P3475" s="99">
        <f>SUM(I3475)</f>
        <v/>
      </c>
      <c r="Q3475" s="117" t="n"/>
      <c r="R3475" s="118" t="n"/>
      <c r="S3475" s="118" t="n"/>
      <c r="T3475" s="119" t="n"/>
      <c r="U3475" s="120" t="n"/>
      <c r="V3475" s="120" t="n"/>
      <c r="W3475" s="121" t="n"/>
      <c r="X3475" s="122" t="n"/>
      <c r="Y3475" s="122" t="n"/>
      <c r="Z3475" s="143" t="n"/>
      <c r="AA3475" s="140" t="n"/>
      <c r="AB3475" s="140" t="n"/>
      <c r="AC3475" s="144" t="n"/>
      <c r="AD3475" s="142" t="n"/>
      <c r="AE3475" s="142" t="n"/>
    </row>
    <row r="3476">
      <c r="B3476" s="79" t="inlineStr">
        <is>
          <t>KH11R</t>
        </is>
      </c>
      <c r="C3476" s="80">
        <f>SUMIF(数量表!D:H,B3476,数量表!H:H)</f>
        <v/>
      </c>
      <c r="D3476" s="80" t="n">
        <v>27</v>
      </c>
      <c r="E3476" s="80" t="n">
        <v>105</v>
      </c>
      <c r="F3476" s="81" t="n">
        <v>450</v>
      </c>
      <c r="G3476" s="80" t="n"/>
      <c r="H3476" s="82" t="n">
        <v>2</v>
      </c>
      <c r="I3476" s="212">
        <f>C3476*H3476</f>
        <v/>
      </c>
      <c r="J3476" s="29" t="n"/>
      <c r="K3476" s="96" t="n"/>
      <c r="L3476" s="97" t="n"/>
      <c r="M3476" s="97" t="n"/>
      <c r="N3476" s="98" t="inlineStr">
        <is>
          <t>27×105</t>
        </is>
      </c>
      <c r="O3476" s="99">
        <f>F3476</f>
        <v/>
      </c>
      <c r="P3476" s="99">
        <f>SUM(I3476)</f>
        <v/>
      </c>
      <c r="Q3476" s="117" t="n"/>
      <c r="R3476" s="118" t="n"/>
      <c r="S3476" s="118" t="n"/>
      <c r="T3476" s="119" t="n"/>
      <c r="U3476" s="120" t="n"/>
      <c r="V3476" s="120" t="n"/>
      <c r="W3476" s="121" t="n"/>
      <c r="X3476" s="122" t="n"/>
      <c r="Y3476" s="122" t="n"/>
      <c r="Z3476" s="143" t="n"/>
      <c r="AA3476" s="140" t="n"/>
      <c r="AB3476" s="140" t="n"/>
      <c r="AC3476" s="144" t="n"/>
      <c r="AD3476" s="142" t="n"/>
      <c r="AE3476" s="142" t="n"/>
    </row>
    <row r="3477">
      <c r="B3477" s="85" t="inlineStr">
        <is>
          <t>KH11R</t>
        </is>
      </c>
      <c r="C3477">
        <f>SUMIF(数量表!D:H,B3477,数量表!H:H)</f>
        <v/>
      </c>
      <c r="D3477" t="n">
        <v>27</v>
      </c>
      <c r="E3477" t="n">
        <v>105</v>
      </c>
      <c r="F3477" s="86" t="n">
        <v>787</v>
      </c>
      <c r="H3477" s="87" t="n">
        <v>2</v>
      </c>
      <c r="I3477" s="214">
        <f>C3477*H3477</f>
        <v/>
      </c>
      <c r="J3477" s="29" t="n"/>
      <c r="K3477" s="96" t="n"/>
      <c r="L3477" s="97" t="n"/>
      <c r="M3477" s="97" t="n"/>
      <c r="N3477" s="98" t="inlineStr">
        <is>
          <t>27×105</t>
        </is>
      </c>
      <c r="O3477" s="99">
        <f>F3477</f>
        <v/>
      </c>
      <c r="P3477" s="99">
        <f>SUM(I3477)</f>
        <v/>
      </c>
      <c r="Q3477" s="117" t="n"/>
      <c r="R3477" s="118" t="n"/>
      <c r="S3477" s="118" t="n"/>
      <c r="T3477" s="119" t="n"/>
      <c r="U3477" s="120" t="n"/>
      <c r="V3477" s="120" t="n"/>
      <c r="W3477" s="121" t="n"/>
      <c r="X3477" s="122" t="n"/>
      <c r="Y3477" s="122" t="n"/>
      <c r="Z3477" s="143" t="n"/>
      <c r="AA3477" s="140" t="n"/>
      <c r="AB3477" s="140" t="n"/>
      <c r="AC3477" s="144" t="n"/>
      <c r="AD3477" s="142" t="n"/>
      <c r="AE3477" s="142" t="n"/>
    </row>
    <row r="3478" ht="15" customHeight="1" thickBot="1">
      <c r="B3478" s="88" t="inlineStr">
        <is>
          <t>KH11R</t>
        </is>
      </c>
      <c r="C3478" s="89">
        <f>SUMIF(数量表!D:H,B3478,数量表!H:H)</f>
        <v/>
      </c>
      <c r="D3478" s="89" t="n">
        <v>27</v>
      </c>
      <c r="E3478" s="89" t="n">
        <v>105</v>
      </c>
      <c r="F3478" s="90" t="n">
        <v>868</v>
      </c>
      <c r="G3478" s="89" t="n"/>
      <c r="H3478" s="91" t="n">
        <v>2</v>
      </c>
      <c r="I3478" s="213">
        <f>C3478*H3478</f>
        <v/>
      </c>
      <c r="J3478" s="29" t="n"/>
      <c r="K3478" s="96" t="n"/>
      <c r="L3478" s="97" t="n"/>
      <c r="M3478" s="97" t="n"/>
      <c r="N3478" s="98" t="inlineStr">
        <is>
          <t>27×105</t>
        </is>
      </c>
      <c r="O3478" s="99">
        <f>F3478</f>
        <v/>
      </c>
      <c r="P3478" s="99">
        <f>SUM(I3478)</f>
        <v/>
      </c>
      <c r="Q3478" s="117" t="n"/>
      <c r="R3478" s="118" t="n"/>
      <c r="S3478" s="118" t="n"/>
      <c r="T3478" s="119" t="n"/>
      <c r="U3478" s="120" t="n"/>
      <c r="V3478" s="120" t="n"/>
      <c r="W3478" s="121" t="n"/>
      <c r="X3478" s="122" t="n"/>
      <c r="Y3478" s="122" t="n"/>
      <c r="Z3478" s="143" t="n"/>
      <c r="AA3478" s="140" t="n"/>
      <c r="AB3478" s="140" t="n"/>
      <c r="AC3478" s="144" t="n"/>
      <c r="AD3478" s="142" t="n"/>
      <c r="AE3478" s="142" t="n"/>
    </row>
    <row r="3479">
      <c r="B3479" s="79" t="inlineStr">
        <is>
          <t>KH11L-L</t>
        </is>
      </c>
      <c r="C3479" s="80">
        <f>SUMIF(数量表!D:H,B3479,数量表!H:H)</f>
        <v/>
      </c>
      <c r="D3479" s="80" t="n">
        <v>27</v>
      </c>
      <c r="E3479" s="80" t="n">
        <v>105</v>
      </c>
      <c r="F3479" s="81" t="n">
        <v>450</v>
      </c>
      <c r="G3479" s="80" t="n"/>
      <c r="H3479" s="82" t="n">
        <v>2</v>
      </c>
      <c r="I3479" s="212">
        <f>C3479*H3479</f>
        <v/>
      </c>
      <c r="J3479" s="29" t="n"/>
      <c r="K3479" s="96" t="n"/>
      <c r="L3479" s="97" t="n"/>
      <c r="M3479" s="97" t="n"/>
      <c r="N3479" s="98" t="inlineStr">
        <is>
          <t>27×105</t>
        </is>
      </c>
      <c r="O3479" s="99">
        <f>F3479</f>
        <v/>
      </c>
      <c r="P3479" s="99">
        <f>SUM(I3479)</f>
        <v/>
      </c>
      <c r="Q3479" s="117" t="n"/>
      <c r="R3479" s="118" t="n"/>
      <c r="S3479" s="118" t="n"/>
      <c r="T3479" s="119" t="n"/>
      <c r="U3479" s="120" t="n"/>
      <c r="V3479" s="120" t="n"/>
      <c r="W3479" s="121" t="n"/>
      <c r="X3479" s="122" t="n"/>
      <c r="Y3479" s="122" t="n"/>
      <c r="Z3479" s="143" t="n"/>
      <c r="AA3479" s="140" t="n"/>
      <c r="AB3479" s="140" t="n"/>
      <c r="AC3479" s="144" t="n"/>
      <c r="AD3479" s="142" t="n"/>
      <c r="AE3479" s="142" t="n"/>
    </row>
    <row r="3480">
      <c r="B3480" s="85" t="inlineStr">
        <is>
          <t>KH11L-L</t>
        </is>
      </c>
      <c r="C3480">
        <f>SUMIF(数量表!D:H,B3480,数量表!H:H)</f>
        <v/>
      </c>
      <c r="D3480" t="n">
        <v>27</v>
      </c>
      <c r="E3480" t="n">
        <v>105</v>
      </c>
      <c r="F3480" s="86" t="n">
        <v>787</v>
      </c>
      <c r="H3480" s="87" t="n">
        <v>2</v>
      </c>
      <c r="I3480" s="214">
        <f>C3480*H3480</f>
        <v/>
      </c>
      <c r="J3480" s="29" t="n"/>
      <c r="K3480" s="96" t="n"/>
      <c r="L3480" s="97" t="n"/>
      <c r="M3480" s="97" t="n"/>
      <c r="N3480" s="98" t="inlineStr">
        <is>
          <t>27×105</t>
        </is>
      </c>
      <c r="O3480" s="99">
        <f>F3480</f>
        <v/>
      </c>
      <c r="P3480" s="99">
        <f>SUM(I3480)</f>
        <v/>
      </c>
      <c r="Q3480" s="117" t="n"/>
      <c r="R3480" s="118" t="n"/>
      <c r="S3480" s="118" t="n"/>
      <c r="T3480" s="119" t="n"/>
      <c r="U3480" s="120" t="n"/>
      <c r="V3480" s="120" t="n"/>
      <c r="W3480" s="121" t="n"/>
      <c r="X3480" s="122" t="n"/>
      <c r="Y3480" s="122" t="n"/>
      <c r="Z3480" s="143" t="n"/>
      <c r="AA3480" s="140" t="n"/>
      <c r="AB3480" s="140" t="n"/>
      <c r="AC3480" s="144" t="n"/>
      <c r="AD3480" s="142" t="n"/>
      <c r="AE3480" s="142" t="n"/>
    </row>
    <row r="3481">
      <c r="B3481" s="85" t="inlineStr">
        <is>
          <t>KH11L-L</t>
        </is>
      </c>
      <c r="C3481">
        <f>SUMIF(数量表!D:H,B3481,数量表!H:H)</f>
        <v/>
      </c>
      <c r="D3481" t="n">
        <v>27</v>
      </c>
      <c r="E3481" t="n">
        <v>105</v>
      </c>
      <c r="F3481" s="86" t="n">
        <v>868</v>
      </c>
      <c r="H3481" s="87" t="n">
        <v>2</v>
      </c>
      <c r="I3481" s="214">
        <f>C3481*H3481</f>
        <v/>
      </c>
      <c r="J3481" s="29" t="n"/>
      <c r="K3481" s="96" t="n"/>
      <c r="L3481" s="97" t="n"/>
      <c r="M3481" s="97" t="n"/>
      <c r="N3481" s="98" t="inlineStr">
        <is>
          <t>27×105</t>
        </is>
      </c>
      <c r="O3481" s="99">
        <f>F3481</f>
        <v/>
      </c>
      <c r="P3481" s="99">
        <f>SUM(I3481)</f>
        <v/>
      </c>
      <c r="Q3481" s="117" t="n"/>
      <c r="R3481" s="118" t="n"/>
      <c r="S3481" s="118" t="n"/>
      <c r="T3481" s="119" t="n"/>
      <c r="U3481" s="120" t="n"/>
      <c r="V3481" s="120" t="n"/>
      <c r="W3481" s="121" t="n"/>
      <c r="X3481" s="122" t="n"/>
      <c r="Y3481" s="122" t="n"/>
      <c r="Z3481" s="143" t="n"/>
      <c r="AA3481" s="140" t="n"/>
      <c r="AB3481" s="140" t="n"/>
      <c r="AC3481" s="144" t="n"/>
      <c r="AD3481" s="142" t="n"/>
      <c r="AE3481" s="142" t="n"/>
    </row>
    <row r="3482" ht="15" customHeight="1" thickBot="1">
      <c r="B3482" s="88" t="inlineStr">
        <is>
          <t>KH11L-L</t>
        </is>
      </c>
      <c r="C3482" s="89">
        <f>SUMIF(数量表!D:H,B3482,数量表!H:H)</f>
        <v/>
      </c>
      <c r="D3482" s="89" t="n">
        <v>45</v>
      </c>
      <c r="E3482" s="89" t="n">
        <v>105</v>
      </c>
      <c r="F3482" s="90" t="n">
        <v>1149</v>
      </c>
      <c r="G3482" s="89" t="n"/>
      <c r="H3482" s="91" t="n">
        <v>2</v>
      </c>
      <c r="I3482" s="213">
        <f>C3482*H3482</f>
        <v/>
      </c>
      <c r="J3482" s="29" t="n"/>
      <c r="K3482" s="96" t="n"/>
      <c r="L3482" s="97" t="n"/>
      <c r="M3482" s="97" t="n"/>
      <c r="N3482" s="98" t="n"/>
      <c r="O3482" s="99" t="n"/>
      <c r="P3482" s="99" t="n"/>
      <c r="Q3482" s="117" t="n"/>
      <c r="R3482" s="118" t="n"/>
      <c r="S3482" s="118" t="n"/>
      <c r="T3482" s="119" t="n"/>
      <c r="U3482" s="120" t="n"/>
      <c r="V3482" s="120" t="n"/>
      <c r="W3482" s="121" t="n"/>
      <c r="X3482" s="122" t="n"/>
      <c r="Y3482" s="122" t="n"/>
      <c r="Z3482" s="143" t="n"/>
      <c r="AA3482" s="140" t="n"/>
      <c r="AB3482" s="140" t="n"/>
      <c r="AC3482" s="144" t="inlineStr">
        <is>
          <t>45X105</t>
        </is>
      </c>
      <c r="AD3482" s="142">
        <f>F3482</f>
        <v/>
      </c>
      <c r="AE3482" s="142">
        <f>I3482</f>
        <v/>
      </c>
    </row>
    <row r="3483">
      <c r="B3483" s="79" t="inlineStr">
        <is>
          <t>KH11R-R</t>
        </is>
      </c>
      <c r="C3483" s="80">
        <f>SUMIF(数量表!D:H,B3483,数量表!H:H)</f>
        <v/>
      </c>
      <c r="D3483" s="80" t="n">
        <v>27</v>
      </c>
      <c r="E3483" s="80" t="n">
        <v>105</v>
      </c>
      <c r="F3483" s="81" t="n">
        <v>450</v>
      </c>
      <c r="G3483" s="80" t="n"/>
      <c r="H3483" s="82" t="n">
        <v>2</v>
      </c>
      <c r="I3483" s="212">
        <f>C3483*H3483</f>
        <v/>
      </c>
      <c r="J3483" s="29" t="n"/>
      <c r="K3483" s="96" t="n"/>
      <c r="L3483" s="97" t="n"/>
      <c r="M3483" s="97" t="n"/>
      <c r="N3483" s="98" t="inlineStr">
        <is>
          <t>27×105</t>
        </is>
      </c>
      <c r="O3483" s="99">
        <f>F3483</f>
        <v/>
      </c>
      <c r="P3483" s="99">
        <f>SUM(I3483)</f>
        <v/>
      </c>
      <c r="Q3483" s="117" t="n"/>
      <c r="R3483" s="118" t="n"/>
      <c r="S3483" s="118" t="n"/>
      <c r="T3483" s="119" t="n"/>
      <c r="U3483" s="120" t="n"/>
      <c r="V3483" s="120" t="n"/>
      <c r="W3483" s="121" t="n"/>
      <c r="X3483" s="122" t="n"/>
      <c r="Y3483" s="122" t="n"/>
      <c r="Z3483" s="143" t="n"/>
      <c r="AA3483" s="140" t="n"/>
      <c r="AB3483" s="140" t="n"/>
      <c r="AC3483" s="144" t="n"/>
      <c r="AD3483" s="142" t="n"/>
      <c r="AE3483" s="142" t="n"/>
    </row>
    <row r="3484">
      <c r="B3484" s="85" t="inlineStr">
        <is>
          <t>KH11R-R</t>
        </is>
      </c>
      <c r="C3484">
        <f>SUMIF(数量表!D:H,B3484,数量表!H:H)</f>
        <v/>
      </c>
      <c r="D3484" t="n">
        <v>27</v>
      </c>
      <c r="E3484" t="n">
        <v>105</v>
      </c>
      <c r="F3484" s="86" t="n">
        <v>787</v>
      </c>
      <c r="H3484" s="87" t="n">
        <v>2</v>
      </c>
      <c r="I3484" s="214">
        <f>C3484*H3484</f>
        <v/>
      </c>
      <c r="J3484" s="29" t="n"/>
      <c r="K3484" s="96" t="n"/>
      <c r="L3484" s="97" t="n"/>
      <c r="M3484" s="97" t="n"/>
      <c r="N3484" s="98" t="inlineStr">
        <is>
          <t>27×105</t>
        </is>
      </c>
      <c r="O3484" s="99">
        <f>F3484</f>
        <v/>
      </c>
      <c r="P3484" s="99">
        <f>SUM(I3484)</f>
        <v/>
      </c>
      <c r="Q3484" s="117" t="n"/>
      <c r="R3484" s="118" t="n"/>
      <c r="S3484" s="118" t="n"/>
      <c r="T3484" s="119" t="n"/>
      <c r="U3484" s="120" t="n"/>
      <c r="V3484" s="120" t="n"/>
      <c r="W3484" s="121" t="n"/>
      <c r="X3484" s="122" t="n"/>
      <c r="Y3484" s="122" t="n"/>
      <c r="Z3484" s="143" t="n"/>
      <c r="AA3484" s="140" t="n"/>
      <c r="AB3484" s="140" t="n"/>
      <c r="AC3484" s="144" t="n"/>
      <c r="AD3484" s="142" t="n"/>
      <c r="AE3484" s="142" t="n"/>
    </row>
    <row r="3485">
      <c r="B3485" s="85" t="inlineStr">
        <is>
          <t>KH11R-R</t>
        </is>
      </c>
      <c r="C3485">
        <f>SUMIF(数量表!D:H,B3485,数量表!H:H)</f>
        <v/>
      </c>
      <c r="D3485" t="n">
        <v>27</v>
      </c>
      <c r="E3485" t="n">
        <v>105</v>
      </c>
      <c r="F3485" s="86" t="n">
        <v>868</v>
      </c>
      <c r="H3485" s="87" t="n">
        <v>2</v>
      </c>
      <c r="I3485" s="214">
        <f>C3485*H3485</f>
        <v/>
      </c>
      <c r="J3485" s="29" t="n"/>
      <c r="K3485" s="96" t="n"/>
      <c r="L3485" s="97" t="n"/>
      <c r="M3485" s="97" t="n"/>
      <c r="N3485" s="98" t="inlineStr">
        <is>
          <t>27×105</t>
        </is>
      </c>
      <c r="O3485" s="99">
        <f>F3485</f>
        <v/>
      </c>
      <c r="P3485" s="99">
        <f>SUM(I3485)</f>
        <v/>
      </c>
      <c r="Q3485" s="117" t="n"/>
      <c r="R3485" s="118" t="n"/>
      <c r="S3485" s="118" t="n"/>
      <c r="T3485" s="119" t="n"/>
      <c r="U3485" s="120" t="n"/>
      <c r="V3485" s="120" t="n"/>
      <c r="W3485" s="121" t="n"/>
      <c r="X3485" s="122" t="n"/>
      <c r="Y3485" s="122" t="n"/>
      <c r="Z3485" s="143" t="n"/>
      <c r="AA3485" s="140" t="n"/>
      <c r="AB3485" s="140" t="n"/>
      <c r="AC3485" s="144" t="n"/>
      <c r="AD3485" s="142" t="n"/>
      <c r="AE3485" s="142" t="n"/>
    </row>
    <row r="3486" ht="15" customHeight="1" thickBot="1">
      <c r="B3486" s="88" t="inlineStr">
        <is>
          <t>KH11R-R</t>
        </is>
      </c>
      <c r="C3486" s="89">
        <f>SUMIF(数量表!D:H,B3486,数量表!H:H)</f>
        <v/>
      </c>
      <c r="D3486" s="89" t="n">
        <v>45</v>
      </c>
      <c r="E3486" s="89" t="n">
        <v>105</v>
      </c>
      <c r="F3486" s="90" t="n">
        <v>1149</v>
      </c>
      <c r="G3486" s="89" t="n"/>
      <c r="H3486" s="91" t="n">
        <v>2</v>
      </c>
      <c r="I3486" s="213">
        <f>C3486*H3486</f>
        <v/>
      </c>
      <c r="J3486" s="29" t="n"/>
      <c r="K3486" s="96" t="n"/>
      <c r="L3486" s="97" t="n"/>
      <c r="M3486" s="97" t="n"/>
      <c r="N3486" s="98" t="n"/>
      <c r="O3486" s="99" t="n"/>
      <c r="P3486" s="99" t="n"/>
      <c r="Q3486" s="117" t="n"/>
      <c r="R3486" s="118" t="n"/>
      <c r="S3486" s="118" t="n"/>
      <c r="T3486" s="119" t="n"/>
      <c r="U3486" s="120" t="n"/>
      <c r="V3486" s="120" t="n"/>
      <c r="W3486" s="121" t="n"/>
      <c r="X3486" s="122" t="n"/>
      <c r="Y3486" s="122" t="n"/>
      <c r="Z3486" s="143" t="n"/>
      <c r="AA3486" s="140" t="n"/>
      <c r="AB3486" s="140" t="n"/>
      <c r="AC3486" s="144" t="inlineStr">
        <is>
          <t>45X105</t>
        </is>
      </c>
      <c r="AD3486" s="142">
        <f>F3486</f>
        <v/>
      </c>
      <c r="AE3486" s="142">
        <f>I3486</f>
        <v/>
      </c>
    </row>
    <row r="3487">
      <c r="B3487" s="79" t="inlineStr">
        <is>
          <t>KA11</t>
        </is>
      </c>
      <c r="C3487" s="80">
        <f>SUMIF(数量表!D:H,B3487,数量表!H:H)</f>
        <v/>
      </c>
      <c r="D3487" s="80" t="n">
        <v>27</v>
      </c>
      <c r="E3487" s="80" t="n">
        <v>105</v>
      </c>
      <c r="F3487" s="81" t="n">
        <v>450</v>
      </c>
      <c r="G3487" s="80" t="n"/>
      <c r="H3487" s="82" t="n">
        <v>3</v>
      </c>
      <c r="I3487" s="212">
        <f>C3487*H3487</f>
        <v/>
      </c>
      <c r="J3487" s="29" t="n"/>
      <c r="K3487" s="96" t="n"/>
      <c r="L3487" s="97" t="n"/>
      <c r="M3487" s="97" t="n"/>
      <c r="N3487" s="98" t="inlineStr">
        <is>
          <t>27×105</t>
        </is>
      </c>
      <c r="O3487" s="99">
        <f>F3487</f>
        <v/>
      </c>
      <c r="P3487" s="99">
        <f>SUM(I3487)</f>
        <v/>
      </c>
      <c r="Q3487" s="117" t="n"/>
      <c r="R3487" s="118" t="n"/>
      <c r="S3487" s="118" t="n"/>
      <c r="T3487" s="119" t="n"/>
      <c r="U3487" s="120" t="n"/>
      <c r="V3487" s="120" t="n"/>
      <c r="W3487" s="121" t="n"/>
      <c r="X3487" s="122" t="n"/>
      <c r="Y3487" s="122" t="n"/>
      <c r="Z3487" s="143" t="n"/>
      <c r="AA3487" s="140" t="n"/>
      <c r="AB3487" s="140" t="n"/>
      <c r="AC3487" s="144" t="n"/>
      <c r="AD3487" s="142" t="n"/>
      <c r="AE3487" s="142" t="n"/>
    </row>
    <row r="3488">
      <c r="B3488" s="85" t="inlineStr">
        <is>
          <t>KA11</t>
        </is>
      </c>
      <c r="C3488">
        <f>SUMIF(数量表!D:H,B3488,数量表!H:H)</f>
        <v/>
      </c>
      <c r="D3488" t="n">
        <v>27</v>
      </c>
      <c r="E3488" t="n">
        <v>105</v>
      </c>
      <c r="F3488" s="86" t="n">
        <v>1255</v>
      </c>
      <c r="H3488" s="87" t="n">
        <v>2</v>
      </c>
      <c r="I3488" s="214">
        <f>C3488*H3488</f>
        <v/>
      </c>
      <c r="J3488" s="29" t="n"/>
      <c r="K3488" s="96" t="n"/>
      <c r="L3488" s="97" t="n"/>
      <c r="M3488" s="97" t="n"/>
      <c r="N3488" s="98" t="inlineStr">
        <is>
          <t>27×105</t>
        </is>
      </c>
      <c r="O3488" s="99">
        <f>F3488</f>
        <v/>
      </c>
      <c r="P3488" s="99">
        <f>SUM(I3488)</f>
        <v/>
      </c>
      <c r="Q3488" s="117" t="n"/>
      <c r="R3488" s="118" t="n"/>
      <c r="S3488" s="118" t="n"/>
      <c r="T3488" s="119" t="n"/>
      <c r="U3488" s="120" t="n"/>
      <c r="V3488" s="120" t="n"/>
      <c r="W3488" s="121" t="n"/>
      <c r="X3488" s="122" t="n"/>
      <c r="Y3488" s="122" t="n"/>
      <c r="Z3488" s="143" t="n"/>
      <c r="AA3488" s="140" t="n"/>
      <c r="AB3488" s="140" t="n"/>
      <c r="AC3488" s="144" t="n"/>
      <c r="AD3488" s="142" t="n"/>
      <c r="AE3488" s="142" t="n"/>
    </row>
    <row r="3489" ht="15" customHeight="1" thickBot="1">
      <c r="B3489" s="88" t="inlineStr">
        <is>
          <t>KA11</t>
        </is>
      </c>
      <c r="C3489" s="89">
        <f>SUMIF(数量表!D:H,B3489,数量表!H:H)</f>
        <v/>
      </c>
      <c r="D3489" s="89" t="n">
        <v>27</v>
      </c>
      <c r="E3489" s="89" t="n">
        <v>105</v>
      </c>
      <c r="F3489" s="90" t="n">
        <v>868</v>
      </c>
      <c r="G3489" s="89" t="n"/>
      <c r="H3489" s="91" t="n">
        <v>3</v>
      </c>
      <c r="I3489" s="213">
        <f>C3489*H3489</f>
        <v/>
      </c>
      <c r="J3489" s="29" t="n"/>
      <c r="K3489" s="96" t="n"/>
      <c r="L3489" s="97" t="n"/>
      <c r="M3489" s="97" t="n"/>
      <c r="N3489" s="98" t="inlineStr">
        <is>
          <t>27×105</t>
        </is>
      </c>
      <c r="O3489" s="99">
        <f>F3489</f>
        <v/>
      </c>
      <c r="P3489" s="99">
        <f>SUM(I3489)</f>
        <v/>
      </c>
      <c r="Q3489" s="117" t="n"/>
      <c r="R3489" s="118" t="n"/>
      <c r="S3489" s="118" t="n"/>
      <c r="T3489" s="119" t="n"/>
      <c r="U3489" s="120" t="n"/>
      <c r="V3489" s="120" t="n"/>
      <c r="W3489" s="121" t="n"/>
      <c r="X3489" s="122" t="n"/>
      <c r="Y3489" s="122" t="n"/>
      <c r="Z3489" s="143" t="n"/>
      <c r="AA3489" s="140" t="n"/>
      <c r="AB3489" s="140" t="n"/>
      <c r="AC3489" s="144" t="n"/>
      <c r="AD3489" s="142" t="n"/>
      <c r="AE3489" s="142" t="n"/>
    </row>
    <row r="3490">
      <c r="B3490" s="79" t="inlineStr">
        <is>
          <t>KA11L</t>
        </is>
      </c>
      <c r="C3490" s="80">
        <f>SUMIF(数量表!D:H,B3490,数量表!H:H)</f>
        <v/>
      </c>
      <c r="D3490" s="80" t="n">
        <v>27</v>
      </c>
      <c r="E3490" s="80" t="n">
        <v>105</v>
      </c>
      <c r="F3490" s="81" t="n">
        <v>450</v>
      </c>
      <c r="G3490" s="80" t="n"/>
      <c r="H3490" s="82" t="n">
        <v>4</v>
      </c>
      <c r="I3490" s="212">
        <f>C3490*H3490</f>
        <v/>
      </c>
      <c r="J3490" s="29" t="n"/>
      <c r="K3490" s="96" t="n"/>
      <c r="L3490" s="97" t="n"/>
      <c r="M3490" s="97" t="n"/>
      <c r="N3490" s="98" t="inlineStr">
        <is>
          <t>27×105</t>
        </is>
      </c>
      <c r="O3490" s="99">
        <f>F3490</f>
        <v/>
      </c>
      <c r="P3490" s="99">
        <f>SUM(I3490)</f>
        <v/>
      </c>
      <c r="Q3490" s="117" t="n"/>
      <c r="R3490" s="118" t="n"/>
      <c r="S3490" s="118" t="n"/>
      <c r="T3490" s="119" t="n"/>
      <c r="U3490" s="120" t="n"/>
      <c r="V3490" s="120" t="n"/>
      <c r="W3490" s="121" t="n"/>
      <c r="X3490" s="122" t="n"/>
      <c r="Y3490" s="122" t="n"/>
      <c r="Z3490" s="143" t="n"/>
      <c r="AA3490" s="140" t="n"/>
      <c r="AB3490" s="140" t="n"/>
      <c r="AC3490" s="144" t="n"/>
      <c r="AD3490" s="142" t="n"/>
      <c r="AE3490" s="142" t="n"/>
    </row>
    <row r="3491">
      <c r="B3491" s="85" t="inlineStr">
        <is>
          <t>KA11L</t>
        </is>
      </c>
      <c r="C3491">
        <f>SUMIF(数量表!D:H,B3491,数量表!H:H)</f>
        <v/>
      </c>
      <c r="D3491" t="n">
        <v>27</v>
      </c>
      <c r="E3491" t="n">
        <v>105</v>
      </c>
      <c r="F3491" s="86" t="n">
        <v>1242</v>
      </c>
      <c r="H3491" s="87" t="n">
        <v>2</v>
      </c>
      <c r="I3491" s="214">
        <f>C3491*H3491</f>
        <v/>
      </c>
      <c r="J3491" s="29" t="n"/>
      <c r="K3491" s="96" t="n"/>
      <c r="L3491" s="97" t="n"/>
      <c r="M3491" s="97" t="n"/>
      <c r="N3491" s="98" t="inlineStr">
        <is>
          <t>27×105</t>
        </is>
      </c>
      <c r="O3491" s="99">
        <f>F3491</f>
        <v/>
      </c>
      <c r="P3491" s="99">
        <f>SUM(I3491)</f>
        <v/>
      </c>
      <c r="Q3491" s="117" t="n"/>
      <c r="R3491" s="118" t="n"/>
      <c r="S3491" s="118" t="n"/>
      <c r="T3491" s="119" t="n"/>
      <c r="U3491" s="120" t="n"/>
      <c r="V3491" s="120" t="n"/>
      <c r="W3491" s="121" t="n"/>
      <c r="X3491" s="122" t="n"/>
      <c r="Y3491" s="122" t="n"/>
      <c r="Z3491" s="143" t="n"/>
      <c r="AA3491" s="140" t="n"/>
      <c r="AB3491" s="140" t="n"/>
      <c r="AC3491" s="144" t="n"/>
      <c r="AD3491" s="142" t="n"/>
      <c r="AE3491" s="142" t="n"/>
    </row>
    <row r="3492" ht="15" customHeight="1" thickBot="1">
      <c r="B3492" s="88" t="inlineStr">
        <is>
          <t>KA11L</t>
        </is>
      </c>
      <c r="C3492" s="89">
        <f>SUMIF(数量表!D:H,B3492,数量表!H:H)</f>
        <v/>
      </c>
      <c r="D3492" s="89" t="n">
        <v>27</v>
      </c>
      <c r="E3492" s="89" t="n">
        <v>105</v>
      </c>
      <c r="F3492" s="90" t="n">
        <v>868</v>
      </c>
      <c r="G3492" s="89" t="n"/>
      <c r="H3492" s="91" t="n">
        <v>4</v>
      </c>
      <c r="I3492" s="213">
        <f>C3492*H3492</f>
        <v/>
      </c>
      <c r="J3492" s="29" t="n"/>
      <c r="K3492" s="96" t="n"/>
      <c r="L3492" s="97" t="n"/>
      <c r="M3492" s="97" t="n"/>
      <c r="N3492" s="98" t="inlineStr">
        <is>
          <t>27×105</t>
        </is>
      </c>
      <c r="O3492" s="99">
        <f>F3492</f>
        <v/>
      </c>
      <c r="P3492" s="99">
        <f>SUM(I3492)</f>
        <v/>
      </c>
      <c r="Q3492" s="117" t="n"/>
      <c r="R3492" s="118" t="n"/>
      <c r="S3492" s="118" t="n"/>
      <c r="T3492" s="119" t="n"/>
      <c r="U3492" s="120" t="n"/>
      <c r="V3492" s="120" t="n"/>
      <c r="W3492" s="121" t="n"/>
      <c r="X3492" s="122" t="n"/>
      <c r="Y3492" s="122" t="n"/>
      <c r="Z3492" s="143" t="n"/>
      <c r="AA3492" s="140" t="n"/>
      <c r="AB3492" s="140" t="n"/>
      <c r="AC3492" s="144" t="n"/>
      <c r="AD3492" s="142" t="n"/>
      <c r="AE3492" s="142" t="n"/>
    </row>
    <row r="3493">
      <c r="B3493" s="79" t="inlineStr">
        <is>
          <t>KA11L-L</t>
        </is>
      </c>
      <c r="C3493" s="80">
        <f>SUMIF(数量表!D:H,B3493,数量表!H:H)</f>
        <v/>
      </c>
      <c r="D3493" s="80" t="n">
        <v>27</v>
      </c>
      <c r="E3493" s="80" t="n">
        <v>105</v>
      </c>
      <c r="F3493" s="81" t="n">
        <v>450</v>
      </c>
      <c r="G3493" s="80" t="n"/>
      <c r="H3493" s="82" t="n">
        <v>4</v>
      </c>
      <c r="I3493" s="212">
        <f>C3493*H3493</f>
        <v/>
      </c>
      <c r="J3493" s="29" t="n"/>
      <c r="K3493" s="96" t="n"/>
      <c r="L3493" s="97" t="n"/>
      <c r="M3493" s="97" t="n"/>
      <c r="N3493" s="98" t="inlineStr">
        <is>
          <t>27×105</t>
        </is>
      </c>
      <c r="O3493" s="99">
        <f>F3493</f>
        <v/>
      </c>
      <c r="P3493" s="99">
        <f>SUM(I3493)</f>
        <v/>
      </c>
      <c r="Q3493" s="117" t="n"/>
      <c r="R3493" s="118" t="n"/>
      <c r="S3493" s="118" t="n"/>
      <c r="T3493" s="119" t="n"/>
      <c r="U3493" s="120" t="n"/>
      <c r="V3493" s="120" t="n"/>
      <c r="W3493" s="121" t="n"/>
      <c r="X3493" s="122" t="n"/>
      <c r="Y3493" s="122" t="n"/>
      <c r="Z3493" s="143" t="n"/>
      <c r="AA3493" s="140" t="n"/>
      <c r="AB3493" s="140" t="n"/>
      <c r="AC3493" s="144" t="n"/>
      <c r="AD3493" s="142" t="n"/>
      <c r="AE3493" s="142" t="n"/>
    </row>
    <row r="3494">
      <c r="B3494" s="85" t="inlineStr">
        <is>
          <t>KA11L-L</t>
        </is>
      </c>
      <c r="C3494">
        <f>SUMIF(数量表!D:H,B3494,数量表!H:H)</f>
        <v/>
      </c>
      <c r="D3494" t="n">
        <v>27</v>
      </c>
      <c r="E3494" t="n">
        <v>105</v>
      </c>
      <c r="F3494" s="86" t="n">
        <v>1242</v>
      </c>
      <c r="H3494" s="87" t="n">
        <v>2</v>
      </c>
      <c r="I3494" s="214">
        <f>C3494*H3494</f>
        <v/>
      </c>
      <c r="J3494" s="29" t="n"/>
      <c r="K3494" s="96" t="n"/>
      <c r="L3494" s="97" t="n"/>
      <c r="M3494" s="97" t="n"/>
      <c r="N3494" s="98" t="inlineStr">
        <is>
          <t>27×105</t>
        </is>
      </c>
      <c r="O3494" s="99">
        <f>F3494</f>
        <v/>
      </c>
      <c r="P3494" s="99">
        <f>SUM(I3494)</f>
        <v/>
      </c>
      <c r="Q3494" s="117" t="n"/>
      <c r="R3494" s="118" t="n"/>
      <c r="S3494" s="118" t="n"/>
      <c r="T3494" s="119" t="n"/>
      <c r="U3494" s="120" t="n"/>
      <c r="V3494" s="120" t="n"/>
      <c r="W3494" s="121" t="n"/>
      <c r="X3494" s="122" t="n"/>
      <c r="Y3494" s="122" t="n"/>
      <c r="Z3494" s="143" t="n"/>
      <c r="AA3494" s="140" t="n"/>
      <c r="AB3494" s="140" t="n"/>
      <c r="AC3494" s="144" t="n"/>
      <c r="AD3494" s="142" t="n"/>
      <c r="AE3494" s="142" t="n"/>
    </row>
    <row r="3495">
      <c r="B3495" s="85" t="inlineStr">
        <is>
          <t>KA11L-L</t>
        </is>
      </c>
      <c r="C3495">
        <f>SUMIF(数量表!D:H,B3495,数量表!H:H)</f>
        <v/>
      </c>
      <c r="D3495" t="n">
        <v>27</v>
      </c>
      <c r="E3495" t="n">
        <v>105</v>
      </c>
      <c r="F3495" s="86" t="n">
        <v>868</v>
      </c>
      <c r="H3495" s="87" t="n">
        <v>4</v>
      </c>
      <c r="I3495" s="214">
        <f>C3495*H3495</f>
        <v/>
      </c>
      <c r="J3495" s="29" t="n"/>
      <c r="K3495" s="96" t="n"/>
      <c r="L3495" s="97" t="n"/>
      <c r="M3495" s="97" t="n"/>
      <c r="N3495" s="98" t="inlineStr">
        <is>
          <t>27×105</t>
        </is>
      </c>
      <c r="O3495" s="99">
        <f>F3495</f>
        <v/>
      </c>
      <c r="P3495" s="99">
        <f>SUM(I3495)</f>
        <v/>
      </c>
      <c r="Q3495" s="117" t="n"/>
      <c r="R3495" s="118" t="n"/>
      <c r="S3495" s="118" t="n"/>
      <c r="T3495" s="119" t="n"/>
      <c r="U3495" s="120" t="n"/>
      <c r="V3495" s="120" t="n"/>
      <c r="W3495" s="121" t="n"/>
      <c r="X3495" s="122" t="n"/>
      <c r="Y3495" s="122" t="n"/>
      <c r="Z3495" s="143" t="n"/>
      <c r="AA3495" s="140" t="n"/>
      <c r="AB3495" s="140" t="n"/>
      <c r="AC3495" s="144" t="n"/>
      <c r="AD3495" s="142" t="n"/>
      <c r="AE3495" s="142" t="n"/>
    </row>
    <row r="3496" ht="15" customHeight="1" thickBot="1">
      <c r="B3496" s="88" t="inlineStr">
        <is>
          <t>KA11L-L</t>
        </is>
      </c>
      <c r="C3496" s="89">
        <f>SUMIF(数量表!D:H,B3496,数量表!H:H)</f>
        <v/>
      </c>
      <c r="D3496" s="89" t="n">
        <v>45</v>
      </c>
      <c r="E3496" s="89" t="n">
        <v>105</v>
      </c>
      <c r="F3496" s="90" t="n">
        <v>1149</v>
      </c>
      <c r="G3496" s="89" t="n"/>
      <c r="H3496" s="91" t="n">
        <v>2</v>
      </c>
      <c r="I3496" s="213">
        <f>C3496*H3496</f>
        <v/>
      </c>
      <c r="J3496" s="29" t="n"/>
      <c r="K3496" s="96" t="n"/>
      <c r="L3496" s="97" t="n"/>
      <c r="M3496" s="97" t="n"/>
      <c r="N3496" s="98" t="n"/>
      <c r="O3496" s="99" t="n"/>
      <c r="P3496" s="99" t="n"/>
      <c r="Q3496" s="117" t="n"/>
      <c r="R3496" s="118" t="n"/>
      <c r="S3496" s="118" t="n"/>
      <c r="T3496" s="119" t="n"/>
      <c r="U3496" s="120" t="n"/>
      <c r="V3496" s="120" t="n"/>
      <c r="W3496" s="121" t="n"/>
      <c r="X3496" s="122" t="n"/>
      <c r="Y3496" s="122" t="n"/>
      <c r="Z3496" s="143" t="n"/>
      <c r="AA3496" s="140" t="n"/>
      <c r="AB3496" s="140" t="n"/>
      <c r="AC3496" s="144" t="inlineStr">
        <is>
          <t>45X105</t>
        </is>
      </c>
      <c r="AD3496" s="142">
        <f>F3496</f>
        <v/>
      </c>
      <c r="AE3496" s="142">
        <f>I3496</f>
        <v/>
      </c>
    </row>
    <row r="3497">
      <c r="B3497" s="79" t="inlineStr">
        <is>
          <t>KA11R</t>
        </is>
      </c>
      <c r="C3497" s="80">
        <f>SUMIF(数量表!D:H,B3497,数量表!H:H)</f>
        <v/>
      </c>
      <c r="D3497" s="80" t="n">
        <v>27</v>
      </c>
      <c r="E3497" s="80" t="n">
        <v>105</v>
      </c>
      <c r="F3497" s="81" t="n">
        <v>450</v>
      </c>
      <c r="G3497" s="80" t="n"/>
      <c r="H3497" s="82" t="n">
        <v>4</v>
      </c>
      <c r="I3497" s="212">
        <f>C3497*H3497</f>
        <v/>
      </c>
      <c r="J3497" s="29" t="n"/>
      <c r="K3497" s="96" t="n"/>
      <c r="L3497" s="97" t="n"/>
      <c r="M3497" s="97" t="n"/>
      <c r="N3497" s="98" t="inlineStr">
        <is>
          <t>27×105</t>
        </is>
      </c>
      <c r="O3497" s="99">
        <f>F3497</f>
        <v/>
      </c>
      <c r="P3497" s="99">
        <f>SUM(I3497)</f>
        <v/>
      </c>
      <c r="Q3497" s="117" t="n"/>
      <c r="R3497" s="118" t="n"/>
      <c r="S3497" s="118" t="n"/>
      <c r="T3497" s="119" t="n"/>
      <c r="U3497" s="120" t="n"/>
      <c r="V3497" s="120" t="n"/>
      <c r="W3497" s="121" t="n"/>
      <c r="X3497" s="122" t="n"/>
      <c r="Y3497" s="122" t="n"/>
      <c r="Z3497" s="143" t="n"/>
      <c r="AA3497" s="140" t="n"/>
      <c r="AB3497" s="140" t="n"/>
      <c r="AC3497" s="144" t="n"/>
      <c r="AD3497" s="142" t="n"/>
      <c r="AE3497" s="142" t="n"/>
    </row>
    <row r="3498">
      <c r="B3498" s="85" t="inlineStr">
        <is>
          <t>KA11R</t>
        </is>
      </c>
      <c r="C3498">
        <f>SUMIF(数量表!D:H,B3498,数量表!H:H)</f>
        <v/>
      </c>
      <c r="D3498" t="n">
        <v>27</v>
      </c>
      <c r="E3498" t="n">
        <v>105</v>
      </c>
      <c r="F3498" s="86" t="n">
        <v>1242</v>
      </c>
      <c r="H3498" s="87" t="n">
        <v>2</v>
      </c>
      <c r="I3498" s="214">
        <f>C3498*H3498</f>
        <v/>
      </c>
      <c r="J3498" s="29" t="n"/>
      <c r="K3498" s="96" t="n"/>
      <c r="L3498" s="97" t="n"/>
      <c r="M3498" s="97" t="n"/>
      <c r="N3498" s="98" t="inlineStr">
        <is>
          <t>27×105</t>
        </is>
      </c>
      <c r="O3498" s="99">
        <f>F3498</f>
        <v/>
      </c>
      <c r="P3498" s="99">
        <f>SUM(I3498)</f>
        <v/>
      </c>
      <c r="Q3498" s="117" t="n"/>
      <c r="R3498" s="118" t="n"/>
      <c r="S3498" s="118" t="n"/>
      <c r="T3498" s="119" t="n"/>
      <c r="U3498" s="120" t="n"/>
      <c r="V3498" s="120" t="n"/>
      <c r="W3498" s="121" t="n"/>
      <c r="X3498" s="122" t="n"/>
      <c r="Y3498" s="122" t="n"/>
      <c r="Z3498" s="143" t="n"/>
      <c r="AA3498" s="140" t="n"/>
      <c r="AB3498" s="140" t="n"/>
      <c r="AC3498" s="144" t="n"/>
      <c r="AD3498" s="142" t="n"/>
      <c r="AE3498" s="142" t="n"/>
    </row>
    <row r="3499" ht="15" customHeight="1" thickBot="1">
      <c r="B3499" s="88" t="inlineStr">
        <is>
          <t>KA11R</t>
        </is>
      </c>
      <c r="C3499" s="89">
        <f>SUMIF(数量表!D:H,B3499,数量表!H:H)</f>
        <v/>
      </c>
      <c r="D3499" s="89" t="n">
        <v>27</v>
      </c>
      <c r="E3499" s="89" t="n">
        <v>105</v>
      </c>
      <c r="F3499" s="90" t="n">
        <v>868</v>
      </c>
      <c r="G3499" s="89" t="n"/>
      <c r="H3499" s="91" t="n">
        <v>4</v>
      </c>
      <c r="I3499" s="213">
        <f>C3499*H3499</f>
        <v/>
      </c>
      <c r="J3499" s="29" t="n"/>
      <c r="K3499" s="96" t="n"/>
      <c r="L3499" s="97" t="n"/>
      <c r="M3499" s="97" t="n"/>
      <c r="N3499" s="98" t="inlineStr">
        <is>
          <t>27×105</t>
        </is>
      </c>
      <c r="O3499" s="99">
        <f>F3499</f>
        <v/>
      </c>
      <c r="P3499" s="99">
        <f>SUM(I3499)</f>
        <v/>
      </c>
      <c r="Q3499" s="117" t="n"/>
      <c r="R3499" s="118" t="n"/>
      <c r="S3499" s="118" t="n"/>
      <c r="T3499" s="119" t="n"/>
      <c r="U3499" s="120" t="n"/>
      <c r="V3499" s="120" t="n"/>
      <c r="W3499" s="121" t="n"/>
      <c r="X3499" s="122" t="n"/>
      <c r="Y3499" s="122" t="n"/>
      <c r="Z3499" s="143" t="n"/>
      <c r="AA3499" s="140" t="n"/>
      <c r="AB3499" s="140" t="n"/>
      <c r="AC3499" s="144" t="n"/>
      <c r="AD3499" s="142" t="n"/>
      <c r="AE3499" s="142" t="n"/>
    </row>
    <row r="3500">
      <c r="B3500" s="79" t="inlineStr">
        <is>
          <t>KA11R-R</t>
        </is>
      </c>
      <c r="C3500" s="80">
        <f>SUMIF(数量表!D:H,B3500,数量表!H:H)</f>
        <v/>
      </c>
      <c r="D3500" s="80" t="n">
        <v>27</v>
      </c>
      <c r="E3500" s="80" t="n">
        <v>105</v>
      </c>
      <c r="F3500" s="81" t="n">
        <v>450</v>
      </c>
      <c r="G3500" s="80" t="n"/>
      <c r="H3500" s="82" t="n">
        <v>4</v>
      </c>
      <c r="I3500" s="212">
        <f>C3500*H3500</f>
        <v/>
      </c>
      <c r="J3500" s="29" t="n"/>
      <c r="K3500" s="96" t="n"/>
      <c r="L3500" s="97" t="n"/>
      <c r="M3500" s="97" t="n"/>
      <c r="N3500" s="98" t="inlineStr">
        <is>
          <t>27×105</t>
        </is>
      </c>
      <c r="O3500" s="99">
        <f>F3500</f>
        <v/>
      </c>
      <c r="P3500" s="99">
        <f>SUM(I3500)</f>
        <v/>
      </c>
      <c r="Q3500" s="117" t="n"/>
      <c r="R3500" s="118" t="n"/>
      <c r="S3500" s="118" t="n"/>
      <c r="T3500" s="119" t="n"/>
      <c r="U3500" s="120" t="n"/>
      <c r="V3500" s="120" t="n"/>
      <c r="W3500" s="121" t="n"/>
      <c r="X3500" s="122" t="n"/>
      <c r="Y3500" s="122" t="n"/>
      <c r="Z3500" s="143" t="n"/>
      <c r="AA3500" s="140" t="n"/>
      <c r="AB3500" s="140" t="n"/>
      <c r="AC3500" s="144" t="n"/>
      <c r="AD3500" s="142" t="n"/>
      <c r="AE3500" s="142" t="n"/>
    </row>
    <row r="3501">
      <c r="B3501" s="85" t="inlineStr">
        <is>
          <t>KA11R-R</t>
        </is>
      </c>
      <c r="C3501">
        <f>SUMIF(数量表!D:H,B3501,数量表!H:H)</f>
        <v/>
      </c>
      <c r="D3501" t="n">
        <v>27</v>
      </c>
      <c r="E3501" t="n">
        <v>105</v>
      </c>
      <c r="F3501" s="86" t="n">
        <v>1242</v>
      </c>
      <c r="H3501" s="87" t="n">
        <v>2</v>
      </c>
      <c r="I3501" s="214">
        <f>C3501*H3501</f>
        <v/>
      </c>
      <c r="J3501" s="29" t="n"/>
      <c r="K3501" s="96" t="n"/>
      <c r="L3501" s="97" t="n"/>
      <c r="M3501" s="97" t="n"/>
      <c r="N3501" s="98" t="inlineStr">
        <is>
          <t>27×105</t>
        </is>
      </c>
      <c r="O3501" s="99">
        <f>F3501</f>
        <v/>
      </c>
      <c r="P3501" s="99">
        <f>SUM(I3501)</f>
        <v/>
      </c>
      <c r="Q3501" s="117" t="n"/>
      <c r="R3501" s="118" t="n"/>
      <c r="S3501" s="118" t="n"/>
      <c r="T3501" s="119" t="n"/>
      <c r="U3501" s="120" t="n"/>
      <c r="V3501" s="120" t="n"/>
      <c r="W3501" s="121" t="n"/>
      <c r="X3501" s="122" t="n"/>
      <c r="Y3501" s="122" t="n"/>
      <c r="Z3501" s="143" t="n"/>
      <c r="AA3501" s="140" t="n"/>
      <c r="AB3501" s="140" t="n"/>
      <c r="AC3501" s="144" t="n"/>
      <c r="AD3501" s="142" t="n"/>
      <c r="AE3501" s="142" t="n"/>
    </row>
    <row r="3502">
      <c r="B3502" s="85" t="inlineStr">
        <is>
          <t>KA11R-R</t>
        </is>
      </c>
      <c r="C3502">
        <f>SUMIF(数量表!D:H,B3502,数量表!H:H)</f>
        <v/>
      </c>
      <c r="D3502" t="n">
        <v>27</v>
      </c>
      <c r="E3502" t="n">
        <v>105</v>
      </c>
      <c r="F3502" s="86" t="n">
        <v>868</v>
      </c>
      <c r="H3502" s="87" t="n">
        <v>4</v>
      </c>
      <c r="I3502" s="214">
        <f>C3502*H3502</f>
        <v/>
      </c>
      <c r="J3502" s="29" t="n"/>
      <c r="K3502" s="96" t="n"/>
      <c r="L3502" s="97" t="n"/>
      <c r="M3502" s="97" t="n"/>
      <c r="N3502" s="98" t="inlineStr">
        <is>
          <t>27×105</t>
        </is>
      </c>
      <c r="O3502" s="99">
        <f>F3502</f>
        <v/>
      </c>
      <c r="P3502" s="99">
        <f>SUM(I3502)</f>
        <v/>
      </c>
      <c r="Q3502" s="117" t="n"/>
      <c r="R3502" s="118" t="n"/>
      <c r="S3502" s="118" t="n"/>
      <c r="T3502" s="119" t="n"/>
      <c r="U3502" s="120" t="n"/>
      <c r="V3502" s="120" t="n"/>
      <c r="W3502" s="121" t="n"/>
      <c r="X3502" s="122" t="n"/>
      <c r="Y3502" s="122" t="n"/>
      <c r="Z3502" s="143" t="n"/>
      <c r="AA3502" s="140" t="n"/>
      <c r="AB3502" s="140" t="n"/>
      <c r="AC3502" s="144" t="n"/>
      <c r="AD3502" s="142" t="n"/>
      <c r="AE3502" s="142" t="n"/>
    </row>
    <row r="3503" ht="15" customHeight="1" thickBot="1">
      <c r="B3503" s="88" t="inlineStr">
        <is>
          <t>KA11R-R</t>
        </is>
      </c>
      <c r="C3503" s="89">
        <f>SUMIF(数量表!D:H,B3503,数量表!H:H)</f>
        <v/>
      </c>
      <c r="D3503" s="89" t="n">
        <v>45</v>
      </c>
      <c r="E3503" s="89" t="n">
        <v>105</v>
      </c>
      <c r="F3503" s="90" t="n">
        <v>1149</v>
      </c>
      <c r="G3503" s="89" t="n"/>
      <c r="H3503" s="91" t="n">
        <v>2</v>
      </c>
      <c r="I3503" s="213">
        <f>C3503*H3503</f>
        <v/>
      </c>
      <c r="J3503" s="29" t="n"/>
      <c r="K3503" s="96" t="n"/>
      <c r="L3503" s="97" t="n"/>
      <c r="M3503" s="97" t="n"/>
      <c r="N3503" s="98" t="n"/>
      <c r="O3503" s="99" t="n"/>
      <c r="P3503" s="99" t="n"/>
      <c r="Q3503" s="117" t="n"/>
      <c r="R3503" s="118" t="n"/>
      <c r="S3503" s="118" t="n"/>
      <c r="T3503" s="119" t="n"/>
      <c r="U3503" s="120" t="n"/>
      <c r="V3503" s="120" t="n"/>
      <c r="W3503" s="121" t="n"/>
      <c r="X3503" s="122" t="n"/>
      <c r="Y3503" s="122" t="n"/>
      <c r="Z3503" s="143" t="n"/>
      <c r="AA3503" s="140" t="n"/>
      <c r="AB3503" s="140" t="n"/>
      <c r="AC3503" s="144" t="inlineStr">
        <is>
          <t>45X105</t>
        </is>
      </c>
      <c r="AD3503" s="142">
        <f>F3503</f>
        <v/>
      </c>
      <c r="AE3503" s="142">
        <f>I3503</f>
        <v/>
      </c>
    </row>
    <row r="3504">
      <c r="B3504" s="79" t="inlineStr">
        <is>
          <t>K09</t>
        </is>
      </c>
      <c r="C3504" s="80">
        <f>SUMIF(数量表!D:H,B3504,数量表!H:H)</f>
        <v/>
      </c>
      <c r="D3504" s="80" t="n">
        <v>27</v>
      </c>
      <c r="E3504" s="80" t="n">
        <v>105</v>
      </c>
      <c r="F3504" s="81" t="n">
        <v>450</v>
      </c>
      <c r="G3504" s="80" t="n"/>
      <c r="H3504" s="82" t="n">
        <v>4</v>
      </c>
      <c r="I3504" s="212">
        <f>C3504*H3504</f>
        <v/>
      </c>
      <c r="J3504" s="29" t="n"/>
      <c r="K3504" s="96" t="n"/>
      <c r="L3504" s="97" t="n"/>
      <c r="M3504" s="97" t="n"/>
      <c r="N3504" s="98" t="inlineStr">
        <is>
          <t>27×105</t>
        </is>
      </c>
      <c r="O3504" s="99">
        <f>F3504</f>
        <v/>
      </c>
      <c r="P3504" s="99">
        <f>SUM(I3504)</f>
        <v/>
      </c>
      <c r="Q3504" s="117" t="n"/>
      <c r="R3504" s="118" t="n"/>
      <c r="S3504" s="118" t="n"/>
      <c r="T3504" s="119" t="n"/>
      <c r="U3504" s="120" t="n"/>
      <c r="V3504" s="120" t="n"/>
      <c r="W3504" s="121" t="n"/>
      <c r="X3504" s="122" t="n"/>
      <c r="Y3504" s="122" t="n"/>
      <c r="Z3504" s="143" t="n"/>
      <c r="AA3504" s="140" t="n"/>
      <c r="AB3504" s="140" t="n"/>
      <c r="AC3504" s="144" t="n"/>
      <c r="AD3504" s="142" t="n"/>
      <c r="AE3504" s="142" t="n"/>
    </row>
    <row r="3505">
      <c r="B3505" s="85" t="inlineStr">
        <is>
          <t>K09</t>
        </is>
      </c>
      <c r="C3505">
        <f>SUMIF(数量表!D:H,B3505,数量表!H:H)</f>
        <v/>
      </c>
      <c r="D3505" t="n">
        <v>27</v>
      </c>
      <c r="E3505" t="n">
        <v>105</v>
      </c>
      <c r="F3505" s="86" t="n">
        <v>1710</v>
      </c>
      <c r="H3505" s="87" t="n">
        <v>2</v>
      </c>
      <c r="I3505" s="214">
        <f>C3505*H3505</f>
        <v/>
      </c>
      <c r="J3505" s="29" t="n"/>
      <c r="K3505" s="96" t="n"/>
      <c r="L3505" s="97" t="n"/>
      <c r="M3505" s="97" t="n"/>
      <c r="N3505" s="98" t="inlineStr">
        <is>
          <t>27×105</t>
        </is>
      </c>
      <c r="O3505" s="99">
        <f>F3505</f>
        <v/>
      </c>
      <c r="P3505" s="99">
        <f>SUM(I3505)</f>
        <v/>
      </c>
      <c r="Q3505" s="117" t="n"/>
      <c r="R3505" s="118" t="n"/>
      <c r="S3505" s="118" t="n"/>
      <c r="T3505" s="119" t="n"/>
      <c r="U3505" s="120" t="n"/>
      <c r="V3505" s="120" t="n"/>
      <c r="W3505" s="121" t="n"/>
      <c r="X3505" s="122" t="n"/>
      <c r="Y3505" s="122" t="n"/>
      <c r="Z3505" s="143" t="n"/>
      <c r="AA3505" s="140" t="n"/>
      <c r="AB3505" s="140" t="n"/>
      <c r="AC3505" s="144" t="n"/>
      <c r="AD3505" s="142" t="n"/>
      <c r="AE3505" s="142" t="n"/>
    </row>
    <row r="3506" ht="15" customHeight="1" thickBot="1">
      <c r="B3506" s="88" t="inlineStr">
        <is>
          <t>K09</t>
        </is>
      </c>
      <c r="C3506" s="89">
        <f>SUMIF(数量表!D:H,B3506,数量表!H:H)</f>
        <v/>
      </c>
      <c r="D3506" s="89" t="n">
        <v>27</v>
      </c>
      <c r="E3506" s="89" t="n">
        <v>105</v>
      </c>
      <c r="F3506" s="90" t="n">
        <v>1068</v>
      </c>
      <c r="G3506" s="89" t="n"/>
      <c r="H3506" s="91" t="n">
        <v>4</v>
      </c>
      <c r="I3506" s="213">
        <f>C3506*H3506</f>
        <v/>
      </c>
      <c r="J3506" s="29" t="n"/>
      <c r="K3506" s="96" t="n"/>
      <c r="L3506" s="97" t="n"/>
      <c r="M3506" s="97" t="n"/>
      <c r="N3506" s="98" t="inlineStr">
        <is>
          <t>27×105</t>
        </is>
      </c>
      <c r="O3506" s="99">
        <f>F3506</f>
        <v/>
      </c>
      <c r="P3506" s="99">
        <f>SUM(I3506)</f>
        <v/>
      </c>
      <c r="Q3506" s="117" t="n"/>
      <c r="R3506" s="118" t="n"/>
      <c r="S3506" s="118" t="n"/>
      <c r="T3506" s="119" t="n"/>
      <c r="U3506" s="120" t="n"/>
      <c r="V3506" s="120" t="n"/>
      <c r="W3506" s="121" t="n"/>
      <c r="X3506" s="122" t="n"/>
      <c r="Y3506" s="122" t="n"/>
      <c r="Z3506" s="143" t="n"/>
      <c r="AA3506" s="140" t="n"/>
      <c r="AB3506" s="140" t="n"/>
      <c r="AC3506" s="144" t="n"/>
      <c r="AD3506" s="142" t="n"/>
      <c r="AE3506" s="142" t="n"/>
    </row>
    <row r="3507">
      <c r="B3507" s="79" t="inlineStr">
        <is>
          <t>K09-L</t>
        </is>
      </c>
      <c r="C3507" s="80">
        <f>SUMIF(数量表!D:H,B3507,数量表!H:H)</f>
        <v/>
      </c>
      <c r="D3507" s="80" t="n">
        <v>27</v>
      </c>
      <c r="E3507" s="80" t="n">
        <v>105</v>
      </c>
      <c r="F3507" s="81" t="n">
        <v>450</v>
      </c>
      <c r="G3507" s="80" t="n"/>
      <c r="H3507" s="82" t="n">
        <v>4</v>
      </c>
      <c r="I3507" s="212">
        <f>C3507*H3507</f>
        <v/>
      </c>
      <c r="J3507" s="29" t="n"/>
      <c r="K3507" s="96" t="n"/>
      <c r="L3507" s="97" t="n"/>
      <c r="M3507" s="97" t="n"/>
      <c r="N3507" s="98" t="inlineStr">
        <is>
          <t>27×105</t>
        </is>
      </c>
      <c r="O3507" s="99">
        <f>F3507</f>
        <v/>
      </c>
      <c r="P3507" s="99">
        <f>SUM(I3507)</f>
        <v/>
      </c>
      <c r="Q3507" s="117" t="n"/>
      <c r="R3507" s="118" t="n"/>
      <c r="S3507" s="118" t="n"/>
      <c r="T3507" s="119" t="n"/>
      <c r="U3507" s="120" t="n"/>
      <c r="V3507" s="120" t="n"/>
      <c r="W3507" s="121" t="n"/>
      <c r="X3507" s="122" t="n"/>
      <c r="Y3507" s="122" t="n"/>
      <c r="Z3507" s="143" t="n"/>
      <c r="AA3507" s="140" t="n"/>
      <c r="AB3507" s="140" t="n"/>
      <c r="AC3507" s="144" t="n"/>
      <c r="AD3507" s="142" t="n"/>
      <c r="AE3507" s="142" t="n"/>
    </row>
    <row r="3508">
      <c r="B3508" s="85" t="inlineStr">
        <is>
          <t>K09-L</t>
        </is>
      </c>
      <c r="C3508">
        <f>SUMIF(数量表!D:H,B3508,数量表!H:H)</f>
        <v/>
      </c>
      <c r="D3508" t="n">
        <v>27</v>
      </c>
      <c r="E3508" t="n">
        <v>105</v>
      </c>
      <c r="F3508" s="86" t="n">
        <v>1710</v>
      </c>
      <c r="H3508" s="87" t="n">
        <v>2</v>
      </c>
      <c r="I3508" s="214">
        <f>C3508*H3508</f>
        <v/>
      </c>
      <c r="J3508" s="29" t="n"/>
      <c r="K3508" s="96" t="n"/>
      <c r="L3508" s="97" t="n"/>
      <c r="M3508" s="97" t="n"/>
      <c r="N3508" s="98" t="inlineStr">
        <is>
          <t>27×105</t>
        </is>
      </c>
      <c r="O3508" s="99">
        <f>F3508</f>
        <v/>
      </c>
      <c r="P3508" s="99">
        <f>SUM(I3508)</f>
        <v/>
      </c>
      <c r="Q3508" s="117" t="n"/>
      <c r="R3508" s="118" t="n"/>
      <c r="S3508" s="118" t="n"/>
      <c r="T3508" s="119" t="n"/>
      <c r="U3508" s="120" t="n"/>
      <c r="V3508" s="120" t="n"/>
      <c r="W3508" s="121" t="n"/>
      <c r="X3508" s="122" t="n"/>
      <c r="Y3508" s="122" t="n"/>
      <c r="Z3508" s="143" t="n"/>
      <c r="AA3508" s="140" t="n"/>
      <c r="AB3508" s="140" t="n"/>
      <c r="AC3508" s="144" t="n"/>
      <c r="AD3508" s="142" t="n"/>
      <c r="AE3508" s="142" t="n"/>
    </row>
    <row r="3509">
      <c r="B3509" s="85" t="inlineStr">
        <is>
          <t>K09-L</t>
        </is>
      </c>
      <c r="C3509">
        <f>SUMIF(数量表!D:H,B3509,数量表!H:H)</f>
        <v/>
      </c>
      <c r="D3509" t="n">
        <v>27</v>
      </c>
      <c r="E3509" t="n">
        <v>105</v>
      </c>
      <c r="F3509" s="86" t="n">
        <v>1068</v>
      </c>
      <c r="H3509" s="87" t="n">
        <v>4</v>
      </c>
      <c r="I3509" s="214">
        <f>C3509*H3509</f>
        <v/>
      </c>
      <c r="J3509" s="29" t="n"/>
      <c r="K3509" s="96" t="n"/>
      <c r="L3509" s="97" t="n"/>
      <c r="M3509" s="97" t="n"/>
      <c r="N3509" s="98" t="inlineStr">
        <is>
          <t>27×105</t>
        </is>
      </c>
      <c r="O3509" s="99">
        <f>F3509</f>
        <v/>
      </c>
      <c r="P3509" s="99">
        <f>SUM(I3509)</f>
        <v/>
      </c>
      <c r="Q3509" s="117" t="n"/>
      <c r="R3509" s="118" t="n"/>
      <c r="S3509" s="118" t="n"/>
      <c r="T3509" s="119" t="n"/>
      <c r="U3509" s="120" t="n"/>
      <c r="V3509" s="120" t="n"/>
      <c r="W3509" s="121" t="n"/>
      <c r="X3509" s="122" t="n"/>
      <c r="Y3509" s="122" t="n"/>
      <c r="Z3509" s="143" t="n"/>
      <c r="AA3509" s="140" t="n"/>
      <c r="AB3509" s="140" t="n"/>
      <c r="AC3509" s="144" t="n"/>
      <c r="AD3509" s="142" t="n"/>
      <c r="AE3509" s="142" t="n"/>
    </row>
    <row r="3510" ht="15" customHeight="1" thickBot="1">
      <c r="B3510" s="88" t="inlineStr">
        <is>
          <t>K09-L</t>
        </is>
      </c>
      <c r="C3510" s="89">
        <f>SUMIF(数量表!D:H,B3510,数量表!H:H)</f>
        <v/>
      </c>
      <c r="D3510" s="89" t="n">
        <v>45</v>
      </c>
      <c r="E3510" s="89" t="n">
        <v>105</v>
      </c>
      <c r="F3510" s="90" t="n">
        <v>949</v>
      </c>
      <c r="G3510" s="89" t="n"/>
      <c r="H3510" s="91" t="n">
        <v>1</v>
      </c>
      <c r="I3510" s="213">
        <f>C3510*H3510</f>
        <v/>
      </c>
      <c r="J3510" s="29" t="n"/>
      <c r="K3510" s="96" t="n"/>
      <c r="L3510" s="97" t="n"/>
      <c r="M3510" s="97" t="n"/>
      <c r="N3510" s="98" t="n"/>
      <c r="O3510" s="99" t="n"/>
      <c r="P3510" s="99" t="n"/>
      <c r="Q3510" s="117" t="n"/>
      <c r="R3510" s="118" t="n"/>
      <c r="S3510" s="118" t="n"/>
      <c r="T3510" s="119" t="n"/>
      <c r="U3510" s="120" t="n"/>
      <c r="V3510" s="120" t="n"/>
      <c r="W3510" s="121" t="n"/>
      <c r="X3510" s="122" t="n"/>
      <c r="Y3510" s="122" t="n"/>
      <c r="Z3510" s="143" t="n"/>
      <c r="AA3510" s="140" t="n"/>
      <c r="AB3510" s="140" t="n"/>
      <c r="AC3510" s="144" t="inlineStr">
        <is>
          <t>45X105</t>
        </is>
      </c>
      <c r="AD3510" s="142">
        <f>F3510</f>
        <v/>
      </c>
      <c r="AE3510" s="142">
        <f>I3510</f>
        <v/>
      </c>
    </row>
    <row r="3511">
      <c r="B3511" s="79" t="inlineStr">
        <is>
          <t>K09-R</t>
        </is>
      </c>
      <c r="C3511" s="80">
        <f>SUMIF(数量表!D:H,B3511,数量表!H:H)</f>
        <v/>
      </c>
      <c r="D3511" s="80" t="n">
        <v>27</v>
      </c>
      <c r="E3511" s="80" t="n">
        <v>105</v>
      </c>
      <c r="F3511" s="81" t="n">
        <v>450</v>
      </c>
      <c r="G3511" s="80" t="n"/>
      <c r="H3511" s="82" t="n">
        <v>4</v>
      </c>
      <c r="I3511" s="212">
        <f>C3511*H3511</f>
        <v/>
      </c>
      <c r="J3511" s="29" t="n"/>
      <c r="K3511" s="96" t="n"/>
      <c r="L3511" s="97" t="n"/>
      <c r="M3511" s="97" t="n"/>
      <c r="N3511" s="98" t="inlineStr">
        <is>
          <t>27×105</t>
        </is>
      </c>
      <c r="O3511" s="99">
        <f>F3511</f>
        <v/>
      </c>
      <c r="P3511" s="99">
        <f>SUM(I3511)</f>
        <v/>
      </c>
      <c r="Q3511" s="117" t="n"/>
      <c r="R3511" s="118" t="n"/>
      <c r="S3511" s="118" t="n"/>
      <c r="T3511" s="119" t="n"/>
      <c r="U3511" s="120" t="n"/>
      <c r="V3511" s="120" t="n"/>
      <c r="W3511" s="121" t="n"/>
      <c r="X3511" s="122" t="n"/>
      <c r="Y3511" s="122" t="n"/>
      <c r="Z3511" s="143" t="n"/>
      <c r="AA3511" s="140" t="n"/>
      <c r="AB3511" s="140" t="n"/>
      <c r="AC3511" s="144" t="n"/>
      <c r="AD3511" s="142" t="n"/>
      <c r="AE3511" s="142" t="n"/>
    </row>
    <row r="3512">
      <c r="B3512" s="85" t="inlineStr">
        <is>
          <t>K09-R</t>
        </is>
      </c>
      <c r="C3512">
        <f>SUMIF(数量表!D:H,B3512,数量表!H:H)</f>
        <v/>
      </c>
      <c r="D3512" t="n">
        <v>27</v>
      </c>
      <c r="E3512" t="n">
        <v>105</v>
      </c>
      <c r="F3512" s="86" t="n">
        <v>1710</v>
      </c>
      <c r="H3512" s="87" t="n">
        <v>2</v>
      </c>
      <c r="I3512" s="214">
        <f>C3512*H3512</f>
        <v/>
      </c>
      <c r="J3512" s="29" t="n"/>
      <c r="K3512" s="96" t="n"/>
      <c r="L3512" s="97" t="n"/>
      <c r="M3512" s="97" t="n"/>
      <c r="N3512" s="98" t="inlineStr">
        <is>
          <t>27×105</t>
        </is>
      </c>
      <c r="O3512" s="99">
        <f>F3512</f>
        <v/>
      </c>
      <c r="P3512" s="99">
        <f>SUM(I3512)</f>
        <v/>
      </c>
      <c r="Q3512" s="117" t="n"/>
      <c r="R3512" s="118" t="n"/>
      <c r="S3512" s="118" t="n"/>
      <c r="T3512" s="119" t="n"/>
      <c r="U3512" s="120" t="n"/>
      <c r="V3512" s="120" t="n"/>
      <c r="W3512" s="121" t="n"/>
      <c r="X3512" s="122" t="n"/>
      <c r="Y3512" s="122" t="n"/>
      <c r="Z3512" s="143" t="n"/>
      <c r="AA3512" s="140" t="n"/>
      <c r="AB3512" s="140" t="n"/>
      <c r="AC3512" s="144" t="n"/>
      <c r="AD3512" s="142" t="n"/>
      <c r="AE3512" s="142" t="n"/>
    </row>
    <row r="3513">
      <c r="B3513" s="85" t="inlineStr">
        <is>
          <t>K09-R</t>
        </is>
      </c>
      <c r="C3513">
        <f>SUMIF(数量表!D:H,B3513,数量表!H:H)</f>
        <v/>
      </c>
      <c r="D3513" t="n">
        <v>27</v>
      </c>
      <c r="E3513" t="n">
        <v>105</v>
      </c>
      <c r="F3513" s="86" t="n">
        <v>1068</v>
      </c>
      <c r="H3513" s="87" t="n">
        <v>4</v>
      </c>
      <c r="I3513" s="214">
        <f>C3513*H3513</f>
        <v/>
      </c>
      <c r="J3513" s="29" t="n"/>
      <c r="K3513" s="96" t="n"/>
      <c r="L3513" s="97" t="n"/>
      <c r="M3513" s="97" t="n"/>
      <c r="N3513" s="98" t="inlineStr">
        <is>
          <t>27×105</t>
        </is>
      </c>
      <c r="O3513" s="99">
        <f>F3513</f>
        <v/>
      </c>
      <c r="P3513" s="99">
        <f>SUM(I3513)</f>
        <v/>
      </c>
      <c r="Q3513" s="117" t="n"/>
      <c r="R3513" s="118" t="n"/>
      <c r="S3513" s="118" t="n"/>
      <c r="T3513" s="119" t="n"/>
      <c r="U3513" s="120" t="n"/>
      <c r="V3513" s="120" t="n"/>
      <c r="W3513" s="121" t="n"/>
      <c r="X3513" s="122" t="n"/>
      <c r="Y3513" s="122" t="n"/>
      <c r="Z3513" s="143" t="n"/>
      <c r="AA3513" s="140" t="n"/>
      <c r="AB3513" s="140" t="n"/>
      <c r="AC3513" s="144" t="n"/>
      <c r="AD3513" s="142" t="n"/>
      <c r="AE3513" s="142" t="n"/>
    </row>
    <row r="3514" ht="15" customHeight="1" thickBot="1">
      <c r="B3514" s="88" t="inlineStr">
        <is>
          <t>K09-R</t>
        </is>
      </c>
      <c r="C3514" s="89">
        <f>SUMIF(数量表!D:H,B3514,数量表!H:H)</f>
        <v/>
      </c>
      <c r="D3514" s="89" t="n">
        <v>45</v>
      </c>
      <c r="E3514" s="89" t="n">
        <v>105</v>
      </c>
      <c r="F3514" s="90" t="n">
        <v>949</v>
      </c>
      <c r="G3514" s="89" t="n"/>
      <c r="H3514" s="91" t="n">
        <v>1</v>
      </c>
      <c r="I3514" s="213">
        <f>C3514*H3514</f>
        <v/>
      </c>
      <c r="J3514" s="29" t="n"/>
      <c r="K3514" s="96" t="n"/>
      <c r="L3514" s="97" t="n"/>
      <c r="M3514" s="97" t="n"/>
      <c r="N3514" s="98" t="n"/>
      <c r="O3514" s="99" t="n"/>
      <c r="P3514" s="99" t="n"/>
      <c r="Q3514" s="117" t="n"/>
      <c r="R3514" s="118" t="n"/>
      <c r="S3514" s="118" t="n"/>
      <c r="T3514" s="119" t="n"/>
      <c r="U3514" s="120" t="n"/>
      <c r="V3514" s="120" t="n"/>
      <c r="W3514" s="121" t="n"/>
      <c r="X3514" s="122" t="n"/>
      <c r="Y3514" s="122" t="n"/>
      <c r="Z3514" s="143" t="n"/>
      <c r="AA3514" s="140" t="n"/>
      <c r="AB3514" s="140" t="n"/>
      <c r="AC3514" s="144" t="inlineStr">
        <is>
          <t>45X105</t>
        </is>
      </c>
      <c r="AD3514" s="142">
        <f>F3514</f>
        <v/>
      </c>
      <c r="AE3514" s="142">
        <f>I3514</f>
        <v/>
      </c>
    </row>
    <row r="3515">
      <c r="B3515" s="79" t="inlineStr">
        <is>
          <t>K09L</t>
        </is>
      </c>
      <c r="C3515" s="80">
        <f>SUMIF(数量表!D:H,B3515,数量表!H:H)</f>
        <v/>
      </c>
      <c r="D3515" s="80" t="n">
        <v>27</v>
      </c>
      <c r="E3515" s="80" t="n">
        <v>105</v>
      </c>
      <c r="F3515" s="81" t="n">
        <v>450</v>
      </c>
      <c r="G3515" s="80" t="n"/>
      <c r="H3515" s="82" t="n">
        <v>5</v>
      </c>
      <c r="I3515" s="212">
        <f>C3515*H3515</f>
        <v/>
      </c>
      <c r="J3515" s="29" t="n"/>
      <c r="K3515" s="96" t="n"/>
      <c r="L3515" s="97" t="n"/>
      <c r="M3515" s="97" t="n"/>
      <c r="N3515" s="98" t="inlineStr">
        <is>
          <t>27×105</t>
        </is>
      </c>
      <c r="O3515" s="99">
        <f>F3515</f>
        <v/>
      </c>
      <c r="P3515" s="99">
        <f>SUM(I3515)</f>
        <v/>
      </c>
      <c r="Q3515" s="117" t="n"/>
      <c r="R3515" s="118" t="n"/>
      <c r="S3515" s="118" t="n"/>
      <c r="T3515" s="119" t="n"/>
      <c r="U3515" s="120" t="n"/>
      <c r="V3515" s="120" t="n"/>
      <c r="W3515" s="121" t="n"/>
      <c r="X3515" s="122" t="n"/>
      <c r="Y3515" s="122" t="n"/>
      <c r="Z3515" s="143" t="n"/>
      <c r="AA3515" s="140" t="n"/>
      <c r="AB3515" s="140" t="n"/>
      <c r="AC3515" s="144" t="n"/>
      <c r="AD3515" s="142" t="n"/>
      <c r="AE3515" s="142" t="n"/>
    </row>
    <row r="3516">
      <c r="B3516" s="85" t="inlineStr">
        <is>
          <t>K09L</t>
        </is>
      </c>
      <c r="C3516">
        <f>SUMIF(数量表!D:H,B3516,数量表!H:H)</f>
        <v/>
      </c>
      <c r="D3516" t="n">
        <v>27</v>
      </c>
      <c r="E3516" t="n">
        <v>105</v>
      </c>
      <c r="F3516" s="86" t="n">
        <v>1697</v>
      </c>
      <c r="H3516" s="87" t="n">
        <v>2</v>
      </c>
      <c r="I3516" s="214">
        <f>C3516*H3516</f>
        <v/>
      </c>
      <c r="J3516" s="29" t="n"/>
      <c r="K3516" s="96" t="n"/>
      <c r="L3516" s="97" t="n"/>
      <c r="M3516" s="97" t="n"/>
      <c r="N3516" s="98" t="inlineStr">
        <is>
          <t>27×105</t>
        </is>
      </c>
      <c r="O3516" s="99">
        <f>F3516</f>
        <v/>
      </c>
      <c r="P3516" s="99">
        <f>SUM(I3516)</f>
        <v/>
      </c>
      <c r="Q3516" s="117" t="n"/>
      <c r="R3516" s="118" t="n"/>
      <c r="S3516" s="118" t="n"/>
      <c r="T3516" s="119" t="n"/>
      <c r="U3516" s="120" t="n"/>
      <c r="V3516" s="120" t="n"/>
      <c r="W3516" s="121" t="n"/>
      <c r="X3516" s="122" t="n"/>
      <c r="Y3516" s="122" t="n"/>
      <c r="Z3516" s="143" t="n"/>
      <c r="AA3516" s="140" t="n"/>
      <c r="AB3516" s="140" t="n"/>
      <c r="AC3516" s="144" t="n"/>
      <c r="AD3516" s="142" t="n"/>
      <c r="AE3516" s="142" t="n"/>
    </row>
    <row r="3517" ht="15" customHeight="1" thickBot="1">
      <c r="B3517" s="88" t="inlineStr">
        <is>
          <t>K09L</t>
        </is>
      </c>
      <c r="C3517" s="89">
        <f>SUMIF(数量表!D:H,B3517,数量表!H:H)</f>
        <v/>
      </c>
      <c r="D3517" s="89" t="n">
        <v>27</v>
      </c>
      <c r="E3517" s="89" t="n">
        <v>105</v>
      </c>
      <c r="F3517" s="90" t="n">
        <v>1068</v>
      </c>
      <c r="G3517" s="89" t="n"/>
      <c r="H3517" s="91" t="n">
        <v>5</v>
      </c>
      <c r="I3517" s="213">
        <f>C3517*H3517</f>
        <v/>
      </c>
      <c r="J3517" s="29" t="n"/>
      <c r="K3517" s="96" t="n"/>
      <c r="L3517" s="97" t="n"/>
      <c r="M3517" s="97" t="n"/>
      <c r="N3517" s="98" t="inlineStr">
        <is>
          <t>27×105</t>
        </is>
      </c>
      <c r="O3517" s="99">
        <f>F3517</f>
        <v/>
      </c>
      <c r="P3517" s="99">
        <f>SUM(I3517)</f>
        <v/>
      </c>
      <c r="Q3517" s="117" t="n"/>
      <c r="R3517" s="118" t="n"/>
      <c r="S3517" s="118" t="n"/>
      <c r="T3517" s="119" t="n"/>
      <c r="U3517" s="120" t="n"/>
      <c r="V3517" s="120" t="n"/>
      <c r="W3517" s="121" t="n"/>
      <c r="X3517" s="122" t="n"/>
      <c r="Y3517" s="122" t="n"/>
      <c r="Z3517" s="143" t="n"/>
      <c r="AA3517" s="140" t="n"/>
      <c r="AB3517" s="140" t="n"/>
      <c r="AC3517" s="144" t="n"/>
      <c r="AD3517" s="142" t="n"/>
      <c r="AE3517" s="142" t="n"/>
    </row>
    <row r="3518">
      <c r="B3518" s="79" t="inlineStr">
        <is>
          <t>K09L-L</t>
        </is>
      </c>
      <c r="C3518" s="80">
        <f>SUMIF(数量表!D:H,B3518,数量表!H:H)</f>
        <v/>
      </c>
      <c r="D3518" s="80" t="n">
        <v>27</v>
      </c>
      <c r="E3518" s="80" t="n">
        <v>105</v>
      </c>
      <c r="F3518" s="81" t="n">
        <v>450</v>
      </c>
      <c r="G3518" s="80" t="n"/>
      <c r="H3518" s="82" t="n">
        <v>5</v>
      </c>
      <c r="I3518" s="212">
        <f>C3518*H3518</f>
        <v/>
      </c>
      <c r="J3518" s="29" t="n"/>
      <c r="K3518" s="96" t="n"/>
      <c r="L3518" s="97" t="n"/>
      <c r="M3518" s="97" t="n"/>
      <c r="N3518" s="98" t="inlineStr">
        <is>
          <t>27×105</t>
        </is>
      </c>
      <c r="O3518" s="99">
        <f>F3518</f>
        <v/>
      </c>
      <c r="P3518" s="99">
        <f>SUM(I3518)</f>
        <v/>
      </c>
      <c r="Q3518" s="117" t="n"/>
      <c r="R3518" s="118" t="n"/>
      <c r="S3518" s="118" t="n"/>
      <c r="T3518" s="119" t="n"/>
      <c r="U3518" s="120" t="n"/>
      <c r="V3518" s="120" t="n"/>
      <c r="W3518" s="121" t="n"/>
      <c r="X3518" s="122" t="n"/>
      <c r="Y3518" s="122" t="n"/>
      <c r="Z3518" s="143" t="n"/>
      <c r="AA3518" s="140" t="n"/>
      <c r="AB3518" s="140" t="n"/>
      <c r="AC3518" s="144" t="n"/>
      <c r="AD3518" s="142" t="n"/>
      <c r="AE3518" s="142" t="n"/>
    </row>
    <row r="3519">
      <c r="B3519" s="85" t="inlineStr">
        <is>
          <t>K09L-L</t>
        </is>
      </c>
      <c r="C3519">
        <f>SUMIF(数量表!D:H,B3519,数量表!H:H)</f>
        <v/>
      </c>
      <c r="D3519" t="n">
        <v>27</v>
      </c>
      <c r="E3519" t="n">
        <v>105</v>
      </c>
      <c r="F3519" s="86" t="n">
        <v>1697</v>
      </c>
      <c r="H3519" s="87" t="n">
        <v>2</v>
      </c>
      <c r="I3519" s="214">
        <f>C3519*H3519</f>
        <v/>
      </c>
      <c r="J3519" s="29" t="n"/>
      <c r="K3519" s="96" t="n"/>
      <c r="L3519" s="97" t="n"/>
      <c r="M3519" s="97" t="n"/>
      <c r="N3519" s="98" t="inlineStr">
        <is>
          <t>27×105</t>
        </is>
      </c>
      <c r="O3519" s="99">
        <f>F3519</f>
        <v/>
      </c>
      <c r="P3519" s="99">
        <f>SUM(I3519)</f>
        <v/>
      </c>
      <c r="Q3519" s="117" t="n"/>
      <c r="R3519" s="118" t="n"/>
      <c r="S3519" s="118" t="n"/>
      <c r="T3519" s="119" t="n"/>
      <c r="U3519" s="120" t="n"/>
      <c r="V3519" s="120" t="n"/>
      <c r="W3519" s="121" t="n"/>
      <c r="X3519" s="122" t="n"/>
      <c r="Y3519" s="122" t="n"/>
      <c r="Z3519" s="143" t="n"/>
      <c r="AA3519" s="140" t="n"/>
      <c r="AB3519" s="140" t="n"/>
      <c r="AC3519" s="144" t="n"/>
      <c r="AD3519" s="142" t="n"/>
      <c r="AE3519" s="142" t="n"/>
    </row>
    <row r="3520">
      <c r="B3520" s="85" t="inlineStr">
        <is>
          <t>K09L-L</t>
        </is>
      </c>
      <c r="C3520">
        <f>SUMIF(数量表!D:H,B3520,数量表!H:H)</f>
        <v/>
      </c>
      <c r="D3520" t="n">
        <v>27</v>
      </c>
      <c r="E3520" t="n">
        <v>105</v>
      </c>
      <c r="F3520" s="86" t="n">
        <v>1068</v>
      </c>
      <c r="H3520" s="87" t="n">
        <v>5</v>
      </c>
      <c r="I3520" s="214">
        <f>C3520*H3520</f>
        <v/>
      </c>
      <c r="J3520" s="29" t="n"/>
      <c r="K3520" s="96" t="n"/>
      <c r="L3520" s="97" t="n"/>
      <c r="M3520" s="97" t="n"/>
      <c r="N3520" s="98" t="inlineStr">
        <is>
          <t>27×105</t>
        </is>
      </c>
      <c r="O3520" s="99">
        <f>F3520</f>
        <v/>
      </c>
      <c r="P3520" s="99">
        <f>SUM(I3520)</f>
        <v/>
      </c>
      <c r="Q3520" s="117" t="n"/>
      <c r="R3520" s="118" t="n"/>
      <c r="S3520" s="118" t="n"/>
      <c r="T3520" s="119" t="n"/>
      <c r="U3520" s="120" t="n"/>
      <c r="V3520" s="120" t="n"/>
      <c r="W3520" s="121" t="n"/>
      <c r="X3520" s="122" t="n"/>
      <c r="Y3520" s="122" t="n"/>
      <c r="Z3520" s="143" t="n"/>
      <c r="AA3520" s="140" t="n"/>
      <c r="AB3520" s="140" t="n"/>
      <c r="AC3520" s="144" t="n"/>
      <c r="AD3520" s="142" t="n"/>
      <c r="AE3520" s="142" t="n"/>
    </row>
    <row r="3521" ht="15" customHeight="1" thickBot="1">
      <c r="B3521" s="88" t="inlineStr">
        <is>
          <t>K09L-L</t>
        </is>
      </c>
      <c r="C3521" s="89">
        <f>SUMIF(数量表!D:H,B3521,数量表!H:H)</f>
        <v/>
      </c>
      <c r="D3521" s="89" t="n">
        <v>45</v>
      </c>
      <c r="E3521" s="89" t="n">
        <v>105</v>
      </c>
      <c r="F3521" s="90" t="n">
        <v>949</v>
      </c>
      <c r="G3521" s="89" t="n"/>
      <c r="H3521" s="91" t="n">
        <v>1</v>
      </c>
      <c r="I3521" s="213">
        <f>C3521*H3521</f>
        <v/>
      </c>
      <c r="J3521" s="29" t="n"/>
      <c r="K3521" s="96" t="n"/>
      <c r="L3521" s="97" t="n"/>
      <c r="M3521" s="97" t="n"/>
      <c r="N3521" s="98" t="n"/>
      <c r="O3521" s="99" t="n"/>
      <c r="P3521" s="99" t="n"/>
      <c r="Q3521" s="117" t="n"/>
      <c r="R3521" s="118" t="n"/>
      <c r="S3521" s="118" t="n"/>
      <c r="T3521" s="119" t="n"/>
      <c r="U3521" s="120" t="n"/>
      <c r="V3521" s="120" t="n"/>
      <c r="W3521" s="121" t="n"/>
      <c r="X3521" s="122" t="n"/>
      <c r="Y3521" s="122" t="n"/>
      <c r="Z3521" s="143" t="n"/>
      <c r="AA3521" s="140" t="n"/>
      <c r="AB3521" s="140" t="n"/>
      <c r="AC3521" s="144" t="inlineStr">
        <is>
          <t>45X105</t>
        </is>
      </c>
      <c r="AD3521" s="142">
        <f>F3521</f>
        <v/>
      </c>
      <c r="AE3521" s="142">
        <f>I3521</f>
        <v/>
      </c>
    </row>
    <row r="3522">
      <c r="B3522" s="79" t="inlineStr">
        <is>
          <t>68MK09L-L</t>
        </is>
      </c>
      <c r="C3522" s="80">
        <f>SUMIF(数量表!D:H,B3522,数量表!H:H)</f>
        <v/>
      </c>
      <c r="D3522" s="80" t="n">
        <v>27</v>
      </c>
      <c r="E3522" s="80" t="n">
        <v>105</v>
      </c>
      <c r="F3522" s="81" t="n">
        <v>275</v>
      </c>
      <c r="G3522" s="80" t="n"/>
      <c r="H3522" s="82" t="n">
        <v>5</v>
      </c>
      <c r="I3522" s="212">
        <f>C3522*H3522</f>
        <v/>
      </c>
      <c r="J3522" s="29" t="n"/>
      <c r="K3522" s="96" t="n"/>
      <c r="L3522" s="97" t="n"/>
      <c r="M3522" s="97" t="n"/>
      <c r="N3522" s="98" t="inlineStr">
        <is>
          <t>27×105</t>
        </is>
      </c>
      <c r="O3522" s="99">
        <f>F3522</f>
        <v/>
      </c>
      <c r="P3522" s="99">
        <f>SUM(I3522)</f>
        <v/>
      </c>
      <c r="Q3522" s="117" t="n"/>
      <c r="R3522" s="118" t="n"/>
      <c r="S3522" s="118" t="n"/>
      <c r="T3522" s="119" t="n"/>
      <c r="U3522" s="120" t="n"/>
      <c r="V3522" s="120" t="n"/>
      <c r="W3522" s="121" t="n"/>
      <c r="X3522" s="122" t="n"/>
      <c r="Y3522" s="122" t="n"/>
      <c r="Z3522" s="143" t="n"/>
      <c r="AA3522" s="140" t="n"/>
      <c r="AB3522" s="140" t="n"/>
      <c r="AC3522" s="144" t="n"/>
      <c r="AD3522" s="142" t="n"/>
      <c r="AE3522" s="142" t="n"/>
    </row>
    <row r="3523">
      <c r="B3523" s="85" t="inlineStr">
        <is>
          <t>68MK09L-L</t>
        </is>
      </c>
      <c r="C3523">
        <f>SUMIF(数量表!D:H,B3523,数量表!H:H)</f>
        <v/>
      </c>
      <c r="D3523" t="n">
        <v>27</v>
      </c>
      <c r="E3523" t="n">
        <v>105</v>
      </c>
      <c r="F3523" s="86" t="n">
        <v>1697</v>
      </c>
      <c r="H3523" s="87" t="n">
        <v>2</v>
      </c>
      <c r="I3523" s="214">
        <f>C3523*H3523</f>
        <v/>
      </c>
      <c r="J3523" s="29" t="n"/>
      <c r="K3523" s="96" t="n"/>
      <c r="L3523" s="97" t="n"/>
      <c r="M3523" s="97" t="n"/>
      <c r="N3523" s="98" t="inlineStr">
        <is>
          <t>27×105</t>
        </is>
      </c>
      <c r="O3523" s="99">
        <f>F3523</f>
        <v/>
      </c>
      <c r="P3523" s="99">
        <f>SUM(I3523)</f>
        <v/>
      </c>
      <c r="Q3523" s="117" t="n"/>
      <c r="R3523" s="118" t="n"/>
      <c r="S3523" s="118" t="n"/>
      <c r="T3523" s="119" t="n"/>
      <c r="U3523" s="120" t="n"/>
      <c r="V3523" s="120" t="n"/>
      <c r="W3523" s="121" t="n"/>
      <c r="X3523" s="122" t="n"/>
      <c r="Y3523" s="122" t="n"/>
      <c r="Z3523" s="143" t="n"/>
      <c r="AA3523" s="140" t="n"/>
      <c r="AB3523" s="140" t="n"/>
      <c r="AC3523" s="144" t="n"/>
      <c r="AD3523" s="142" t="n"/>
      <c r="AE3523" s="142" t="n"/>
    </row>
    <row r="3524">
      <c r="B3524" s="85" t="inlineStr">
        <is>
          <t>68MK09L-L</t>
        </is>
      </c>
      <c r="C3524">
        <f>SUMIF(数量表!D:H,B3524,数量表!H:H)</f>
        <v/>
      </c>
      <c r="D3524" t="n">
        <v>27</v>
      </c>
      <c r="E3524" t="n">
        <v>105</v>
      </c>
      <c r="F3524" s="86" t="n">
        <v>868</v>
      </c>
      <c r="H3524" s="87" t="n">
        <v>5</v>
      </c>
      <c r="I3524" s="214">
        <f>C3524*H3524</f>
        <v/>
      </c>
      <c r="J3524" s="29" t="n"/>
      <c r="K3524" s="96" t="n"/>
      <c r="L3524" s="97" t="n"/>
      <c r="M3524" s="97" t="n"/>
      <c r="N3524" s="98" t="inlineStr">
        <is>
          <t>27×105</t>
        </is>
      </c>
      <c r="O3524" s="99">
        <f>F3524</f>
        <v/>
      </c>
      <c r="P3524" s="99">
        <f>SUM(I3524)</f>
        <v/>
      </c>
      <c r="Q3524" s="117" t="n"/>
      <c r="R3524" s="118" t="n"/>
      <c r="S3524" s="118" t="n"/>
      <c r="T3524" s="119" t="n"/>
      <c r="U3524" s="120" t="n"/>
      <c r="V3524" s="120" t="n"/>
      <c r="W3524" s="121" t="n"/>
      <c r="X3524" s="122" t="n"/>
      <c r="Y3524" s="122" t="n"/>
      <c r="Z3524" s="143" t="n"/>
      <c r="AA3524" s="140" t="n"/>
      <c r="AB3524" s="140" t="n"/>
      <c r="AC3524" s="144" t="n"/>
      <c r="AD3524" s="142" t="n"/>
      <c r="AE3524" s="142" t="n"/>
    </row>
    <row r="3525" ht="15" customHeight="1" thickBot="1">
      <c r="B3525" s="88" t="inlineStr">
        <is>
          <t>68MK09L-L</t>
        </is>
      </c>
      <c r="C3525" s="89">
        <f>SUMIF(数量表!D:H,B3525,数量表!H:H)</f>
        <v/>
      </c>
      <c r="D3525" s="89" t="n">
        <v>45</v>
      </c>
      <c r="E3525" s="89" t="n">
        <v>105</v>
      </c>
      <c r="F3525" s="90" t="n">
        <v>949</v>
      </c>
      <c r="G3525" s="89" t="n"/>
      <c r="H3525" s="91" t="n">
        <v>1</v>
      </c>
      <c r="I3525" s="213">
        <f>C3525*H3525</f>
        <v/>
      </c>
      <c r="J3525" s="29" t="n"/>
      <c r="K3525" s="96" t="n"/>
      <c r="L3525" s="97" t="n"/>
      <c r="M3525" s="97" t="n"/>
      <c r="N3525" s="98" t="n"/>
      <c r="O3525" s="99" t="n"/>
      <c r="P3525" s="99" t="n"/>
      <c r="Q3525" s="117" t="n"/>
      <c r="R3525" s="118" t="n"/>
      <c r="S3525" s="118" t="n"/>
      <c r="T3525" s="119" t="n"/>
      <c r="U3525" s="120" t="n"/>
      <c r="V3525" s="120" t="n"/>
      <c r="W3525" s="121" t="n"/>
      <c r="X3525" s="122" t="n"/>
      <c r="Y3525" s="122" t="n"/>
      <c r="Z3525" s="143" t="n"/>
      <c r="AA3525" s="140" t="n"/>
      <c r="AB3525" s="140" t="n"/>
      <c r="AC3525" s="144" t="inlineStr">
        <is>
          <t>45X105</t>
        </is>
      </c>
      <c r="AD3525" s="142">
        <f>F3525</f>
        <v/>
      </c>
      <c r="AE3525" s="142">
        <f>I3525</f>
        <v/>
      </c>
    </row>
    <row r="3526">
      <c r="B3526" s="79" t="inlineStr">
        <is>
          <t>K09R</t>
        </is>
      </c>
      <c r="C3526" s="80">
        <f>SUMIF(数量表!D:H,B3526,数量表!H:H)</f>
        <v/>
      </c>
      <c r="D3526" s="80" t="n">
        <v>27</v>
      </c>
      <c r="E3526" s="80" t="n">
        <v>105</v>
      </c>
      <c r="F3526" s="81" t="n">
        <v>450</v>
      </c>
      <c r="G3526" s="80" t="n"/>
      <c r="H3526" s="82" t="n">
        <v>5</v>
      </c>
      <c r="I3526" s="212">
        <f>C3526*H3526</f>
        <v/>
      </c>
      <c r="J3526" s="29" t="n"/>
      <c r="K3526" s="96" t="n"/>
      <c r="L3526" s="97" t="n"/>
      <c r="M3526" s="97" t="n"/>
      <c r="N3526" s="98" t="inlineStr">
        <is>
          <t>27×105</t>
        </is>
      </c>
      <c r="O3526" s="99">
        <f>F3526</f>
        <v/>
      </c>
      <c r="P3526" s="99">
        <f>SUM(I3526)</f>
        <v/>
      </c>
      <c r="Q3526" s="117" t="n"/>
      <c r="R3526" s="118" t="n"/>
      <c r="S3526" s="118" t="n"/>
      <c r="T3526" s="119" t="n"/>
      <c r="U3526" s="120" t="n"/>
      <c r="V3526" s="120" t="n"/>
      <c r="W3526" s="121" t="n"/>
      <c r="X3526" s="122" t="n"/>
      <c r="Y3526" s="122" t="n"/>
      <c r="Z3526" s="143" t="n"/>
      <c r="AA3526" s="140" t="n"/>
      <c r="AB3526" s="140" t="n"/>
      <c r="AC3526" s="144" t="n"/>
      <c r="AD3526" s="142" t="n"/>
      <c r="AE3526" s="142" t="n"/>
    </row>
    <row r="3527">
      <c r="B3527" s="85" t="inlineStr">
        <is>
          <t>K09R</t>
        </is>
      </c>
      <c r="C3527">
        <f>SUMIF(数量表!D:H,B3527,数量表!H:H)</f>
        <v/>
      </c>
      <c r="D3527" t="n">
        <v>27</v>
      </c>
      <c r="E3527" t="n">
        <v>105</v>
      </c>
      <c r="F3527" s="86" t="n">
        <v>1697</v>
      </c>
      <c r="H3527" s="87" t="n">
        <v>2</v>
      </c>
      <c r="I3527" s="214">
        <f>C3527*H3527</f>
        <v/>
      </c>
      <c r="J3527" s="29" t="n"/>
      <c r="K3527" s="96" t="n"/>
      <c r="L3527" s="97" t="n"/>
      <c r="M3527" s="97" t="n"/>
      <c r="N3527" s="98" t="inlineStr">
        <is>
          <t>27×105</t>
        </is>
      </c>
      <c r="O3527" s="99">
        <f>F3527</f>
        <v/>
      </c>
      <c r="P3527" s="99">
        <f>SUM(I3527)</f>
        <v/>
      </c>
      <c r="Q3527" s="117" t="n"/>
      <c r="R3527" s="118" t="n"/>
      <c r="S3527" s="118" t="n"/>
      <c r="T3527" s="119" t="n"/>
      <c r="U3527" s="120" t="n"/>
      <c r="V3527" s="120" t="n"/>
      <c r="W3527" s="121" t="n"/>
      <c r="X3527" s="122" t="n"/>
      <c r="Y3527" s="122" t="n"/>
      <c r="Z3527" s="143" t="n"/>
      <c r="AA3527" s="140" t="n"/>
      <c r="AB3527" s="140" t="n"/>
      <c r="AC3527" s="144" t="n"/>
      <c r="AD3527" s="142" t="n"/>
      <c r="AE3527" s="142" t="n"/>
    </row>
    <row r="3528" ht="15" customHeight="1" thickBot="1">
      <c r="B3528" s="88" t="inlineStr">
        <is>
          <t>K09R</t>
        </is>
      </c>
      <c r="C3528" s="89">
        <f>SUMIF(数量表!D:H,B3528,数量表!H:H)</f>
        <v/>
      </c>
      <c r="D3528" s="89" t="n">
        <v>27</v>
      </c>
      <c r="E3528" s="89" t="n">
        <v>105</v>
      </c>
      <c r="F3528" s="90" t="n">
        <v>1068</v>
      </c>
      <c r="G3528" s="89" t="n"/>
      <c r="H3528" s="91" t="n">
        <v>5</v>
      </c>
      <c r="I3528" s="213">
        <f>C3528*H3528</f>
        <v/>
      </c>
      <c r="J3528" s="29" t="n"/>
      <c r="K3528" s="96" t="n"/>
      <c r="L3528" s="97" t="n"/>
      <c r="M3528" s="97" t="n"/>
      <c r="N3528" s="98" t="inlineStr">
        <is>
          <t>27×105</t>
        </is>
      </c>
      <c r="O3528" s="99">
        <f>F3528</f>
        <v/>
      </c>
      <c r="P3528" s="99">
        <f>SUM(I3528)</f>
        <v/>
      </c>
      <c r="Q3528" s="117" t="n"/>
      <c r="R3528" s="118" t="n"/>
      <c r="S3528" s="118" t="n"/>
      <c r="T3528" s="119" t="n"/>
      <c r="U3528" s="120" t="n"/>
      <c r="V3528" s="120" t="n"/>
      <c r="W3528" s="121" t="n"/>
      <c r="X3528" s="122" t="n"/>
      <c r="Y3528" s="122" t="n"/>
      <c r="Z3528" s="143" t="n"/>
      <c r="AA3528" s="140" t="n"/>
      <c r="AB3528" s="140" t="n"/>
      <c r="AC3528" s="144" t="n"/>
      <c r="AD3528" s="142" t="n"/>
      <c r="AE3528" s="142" t="n"/>
    </row>
    <row r="3529">
      <c r="B3529" s="79" t="inlineStr">
        <is>
          <t>K09R-R</t>
        </is>
      </c>
      <c r="C3529" s="80">
        <f>SUMIF(数量表!D:H,B3529,数量表!H:H)</f>
        <v/>
      </c>
      <c r="D3529" s="80" t="n">
        <v>27</v>
      </c>
      <c r="E3529" s="80" t="n">
        <v>105</v>
      </c>
      <c r="F3529" s="81" t="n">
        <v>450</v>
      </c>
      <c r="G3529" s="80" t="n"/>
      <c r="H3529" s="82" t="n">
        <v>5</v>
      </c>
      <c r="I3529" s="212">
        <f>C3529*H3529</f>
        <v/>
      </c>
      <c r="J3529" s="29" t="n"/>
      <c r="K3529" s="96" t="n"/>
      <c r="L3529" s="97" t="n"/>
      <c r="M3529" s="97" t="n"/>
      <c r="N3529" s="98" t="inlineStr">
        <is>
          <t>27×105</t>
        </is>
      </c>
      <c r="O3529" s="99">
        <f>F3529</f>
        <v/>
      </c>
      <c r="P3529" s="99">
        <f>SUM(I3529)</f>
        <v/>
      </c>
      <c r="Q3529" s="117" t="n"/>
      <c r="R3529" s="118" t="n"/>
      <c r="S3529" s="118" t="n"/>
      <c r="T3529" s="119" t="n"/>
      <c r="U3529" s="120" t="n"/>
      <c r="V3529" s="120" t="n"/>
      <c r="W3529" s="121" t="n"/>
      <c r="X3529" s="122" t="n"/>
      <c r="Y3529" s="122" t="n"/>
      <c r="Z3529" s="143" t="n"/>
      <c r="AA3529" s="140" t="n"/>
      <c r="AB3529" s="140" t="n"/>
      <c r="AC3529" s="144" t="n"/>
      <c r="AD3529" s="142" t="n"/>
      <c r="AE3529" s="142" t="n"/>
    </row>
    <row r="3530">
      <c r="B3530" s="85" t="inlineStr">
        <is>
          <t>K09R-R</t>
        </is>
      </c>
      <c r="C3530">
        <f>SUMIF(数量表!D:H,B3530,数量表!H:H)</f>
        <v/>
      </c>
      <c r="D3530" t="n">
        <v>27</v>
      </c>
      <c r="E3530" t="n">
        <v>105</v>
      </c>
      <c r="F3530" s="86" t="n">
        <v>1697</v>
      </c>
      <c r="H3530" s="87" t="n">
        <v>2</v>
      </c>
      <c r="I3530" s="214">
        <f>C3530*H3530</f>
        <v/>
      </c>
      <c r="J3530" s="29" t="n"/>
      <c r="K3530" s="96" t="n"/>
      <c r="L3530" s="97" t="n"/>
      <c r="M3530" s="97" t="n"/>
      <c r="N3530" s="98" t="inlineStr">
        <is>
          <t>27×105</t>
        </is>
      </c>
      <c r="O3530" s="99">
        <f>F3530</f>
        <v/>
      </c>
      <c r="P3530" s="99">
        <f>SUM(I3530)</f>
        <v/>
      </c>
      <c r="Q3530" s="117" t="n"/>
      <c r="R3530" s="118" t="n"/>
      <c r="S3530" s="118" t="n"/>
      <c r="T3530" s="119" t="n"/>
      <c r="U3530" s="120" t="n"/>
      <c r="V3530" s="120" t="n"/>
      <c r="W3530" s="121" t="n"/>
      <c r="X3530" s="122" t="n"/>
      <c r="Y3530" s="122" t="n"/>
      <c r="Z3530" s="143" t="n"/>
      <c r="AA3530" s="140" t="n"/>
      <c r="AB3530" s="140" t="n"/>
      <c r="AC3530" s="144" t="n"/>
      <c r="AD3530" s="142" t="n"/>
      <c r="AE3530" s="142" t="n"/>
    </row>
    <row r="3531">
      <c r="B3531" s="85" t="inlineStr">
        <is>
          <t>K09R-R</t>
        </is>
      </c>
      <c r="C3531">
        <f>SUMIF(数量表!D:H,B3531,数量表!H:H)</f>
        <v/>
      </c>
      <c r="D3531" t="n">
        <v>27</v>
      </c>
      <c r="E3531" t="n">
        <v>105</v>
      </c>
      <c r="F3531" s="86" t="n">
        <v>1068</v>
      </c>
      <c r="H3531" s="87" t="n">
        <v>5</v>
      </c>
      <c r="I3531" s="214">
        <f>C3531*H3531</f>
        <v/>
      </c>
      <c r="J3531" s="29" t="n"/>
      <c r="K3531" s="96" t="n"/>
      <c r="L3531" s="97" t="n"/>
      <c r="M3531" s="97" t="n"/>
      <c r="N3531" s="98" t="inlineStr">
        <is>
          <t>27×105</t>
        </is>
      </c>
      <c r="O3531" s="99">
        <f>F3531</f>
        <v/>
      </c>
      <c r="P3531" s="99">
        <f>SUM(I3531)</f>
        <v/>
      </c>
      <c r="Q3531" s="117" t="n"/>
      <c r="R3531" s="118" t="n"/>
      <c r="S3531" s="118" t="n"/>
      <c r="T3531" s="119" t="n"/>
      <c r="U3531" s="120" t="n"/>
      <c r="V3531" s="120" t="n"/>
      <c r="W3531" s="121" t="n"/>
      <c r="X3531" s="122" t="n"/>
      <c r="Y3531" s="122" t="n"/>
      <c r="Z3531" s="143" t="n"/>
      <c r="AA3531" s="140" t="n"/>
      <c r="AB3531" s="140" t="n"/>
      <c r="AC3531" s="144" t="n"/>
      <c r="AD3531" s="142" t="n"/>
      <c r="AE3531" s="142" t="n"/>
    </row>
    <row r="3532" ht="15" customHeight="1" thickBot="1">
      <c r="B3532" s="88" t="inlineStr">
        <is>
          <t>K09R-R</t>
        </is>
      </c>
      <c r="C3532" s="89">
        <f>SUMIF(数量表!D:H,B3532,数量表!H:H)</f>
        <v/>
      </c>
      <c r="D3532" s="89" t="n">
        <v>45</v>
      </c>
      <c r="E3532" s="89" t="n">
        <v>105</v>
      </c>
      <c r="F3532" s="90" t="n">
        <v>949</v>
      </c>
      <c r="G3532" s="89" t="n"/>
      <c r="H3532" s="91" t="n">
        <v>1</v>
      </c>
      <c r="I3532" s="213">
        <f>C3532*H3532</f>
        <v/>
      </c>
      <c r="J3532" s="29" t="n"/>
      <c r="K3532" s="96" t="n"/>
      <c r="L3532" s="97" t="n"/>
      <c r="M3532" s="97" t="n"/>
      <c r="N3532" s="98" t="n"/>
      <c r="O3532" s="99" t="n"/>
      <c r="P3532" s="99" t="n"/>
      <c r="Q3532" s="117" t="n"/>
      <c r="R3532" s="118" t="n"/>
      <c r="S3532" s="118" t="n"/>
      <c r="T3532" s="119" t="n"/>
      <c r="U3532" s="120" t="n"/>
      <c r="V3532" s="120" t="n"/>
      <c r="W3532" s="121" t="n"/>
      <c r="X3532" s="122" t="n"/>
      <c r="Y3532" s="122" t="n"/>
      <c r="Z3532" s="143" t="n"/>
      <c r="AA3532" s="140" t="n"/>
      <c r="AB3532" s="140" t="n"/>
      <c r="AC3532" s="144" t="inlineStr">
        <is>
          <t>45X105</t>
        </is>
      </c>
      <c r="AD3532" s="142">
        <f>F3532</f>
        <v/>
      </c>
      <c r="AE3532" s="142">
        <f>I3532</f>
        <v/>
      </c>
    </row>
    <row r="3533">
      <c r="B3533" s="79" t="inlineStr">
        <is>
          <t>KH09</t>
        </is>
      </c>
      <c r="C3533" s="80">
        <f>SUMIF(数量表!D:H,B3533,数量表!H:H)</f>
        <v/>
      </c>
      <c r="D3533" s="80" t="n">
        <v>27</v>
      </c>
      <c r="E3533" s="80" t="n">
        <v>105</v>
      </c>
      <c r="F3533" s="81" t="n">
        <v>450</v>
      </c>
      <c r="G3533" s="80" t="n"/>
      <c r="H3533" s="82" t="n">
        <v>1</v>
      </c>
      <c r="I3533" s="212">
        <f>C3533*H3533</f>
        <v/>
      </c>
      <c r="J3533" s="29" t="n"/>
      <c r="K3533" s="96" t="n"/>
      <c r="L3533" s="97" t="n"/>
      <c r="M3533" s="97" t="n"/>
      <c r="N3533" s="98" t="inlineStr">
        <is>
          <t>27×105</t>
        </is>
      </c>
      <c r="O3533" s="99">
        <f>F3533</f>
        <v/>
      </c>
      <c r="P3533" s="99">
        <f>SUM(I3533)</f>
        <v/>
      </c>
      <c r="Q3533" s="117" t="n"/>
      <c r="R3533" s="118" t="n"/>
      <c r="S3533" s="118" t="n"/>
      <c r="T3533" s="119" t="n"/>
      <c r="U3533" s="120" t="n"/>
      <c r="V3533" s="120" t="n"/>
      <c r="W3533" s="121" t="n"/>
      <c r="X3533" s="122" t="n"/>
      <c r="Y3533" s="122" t="n"/>
      <c r="Z3533" s="143" t="n"/>
      <c r="AA3533" s="140" t="n"/>
      <c r="AB3533" s="140" t="n"/>
      <c r="AC3533" s="144" t="n"/>
      <c r="AD3533" s="142" t="n"/>
      <c r="AE3533" s="142" t="n"/>
    </row>
    <row r="3534">
      <c r="B3534" s="85" t="inlineStr">
        <is>
          <t>KH09</t>
        </is>
      </c>
      <c r="C3534">
        <f>SUMIF(数量表!D:H,B3534,数量表!H:H)</f>
        <v/>
      </c>
      <c r="D3534" t="n">
        <v>27</v>
      </c>
      <c r="E3534" t="n">
        <v>105</v>
      </c>
      <c r="F3534" s="86" t="n">
        <v>800</v>
      </c>
      <c r="H3534" s="87" t="n">
        <v>2</v>
      </c>
      <c r="I3534" s="214">
        <f>C3534*H3534</f>
        <v/>
      </c>
      <c r="J3534" s="29" t="n"/>
      <c r="K3534" s="96" t="n"/>
      <c r="L3534" s="97" t="n"/>
      <c r="M3534" s="97" t="n"/>
      <c r="N3534" s="98" t="inlineStr">
        <is>
          <t>27×105</t>
        </is>
      </c>
      <c r="O3534" s="99">
        <f>F3534</f>
        <v/>
      </c>
      <c r="P3534" s="99">
        <f>SUM(I3534)</f>
        <v/>
      </c>
      <c r="Q3534" s="117" t="n"/>
      <c r="R3534" s="118" t="n"/>
      <c r="S3534" s="118" t="n"/>
      <c r="T3534" s="119" t="n"/>
      <c r="U3534" s="120" t="n"/>
      <c r="V3534" s="120" t="n"/>
      <c r="W3534" s="121" t="n"/>
      <c r="X3534" s="122" t="n"/>
      <c r="Y3534" s="122" t="n"/>
      <c r="Z3534" s="143" t="n"/>
      <c r="AA3534" s="140" t="n"/>
      <c r="AB3534" s="140" t="n"/>
      <c r="AC3534" s="144" t="n"/>
      <c r="AD3534" s="142" t="n"/>
      <c r="AE3534" s="142" t="n"/>
    </row>
    <row r="3535" ht="15" customHeight="1" thickBot="1">
      <c r="B3535" s="88" t="inlineStr">
        <is>
          <t>KH09</t>
        </is>
      </c>
      <c r="C3535" s="89">
        <f>SUMIF(数量表!D:H,B3535,数量表!H:H)</f>
        <v/>
      </c>
      <c r="D3535" s="89" t="n">
        <v>27</v>
      </c>
      <c r="E3535" s="89" t="n">
        <v>105</v>
      </c>
      <c r="F3535" s="90" t="n">
        <v>1068</v>
      </c>
      <c r="G3535" s="89" t="n"/>
      <c r="H3535" s="91" t="n">
        <v>1</v>
      </c>
      <c r="I3535" s="213">
        <f>C3535*H3535</f>
        <v/>
      </c>
      <c r="J3535" s="29" t="n"/>
      <c r="K3535" s="96" t="n"/>
      <c r="L3535" s="97" t="n"/>
      <c r="M3535" s="97" t="n"/>
      <c r="N3535" s="98" t="inlineStr">
        <is>
          <t>27×105</t>
        </is>
      </c>
      <c r="O3535" s="99">
        <f>F3535</f>
        <v/>
      </c>
      <c r="P3535" s="99">
        <f>SUM(I3535)</f>
        <v/>
      </c>
      <c r="Q3535" s="117" t="n"/>
      <c r="R3535" s="118" t="n"/>
      <c r="S3535" s="118" t="n"/>
      <c r="T3535" s="119" t="n"/>
      <c r="U3535" s="120" t="n"/>
      <c r="V3535" s="120" t="n"/>
      <c r="W3535" s="121" t="n"/>
      <c r="X3535" s="122" t="n"/>
      <c r="Y3535" s="122" t="n"/>
      <c r="Z3535" s="143" t="n"/>
      <c r="AA3535" s="140" t="n"/>
      <c r="AB3535" s="140" t="n"/>
      <c r="AC3535" s="144" t="n"/>
      <c r="AD3535" s="142" t="n"/>
      <c r="AE3535" s="142" t="n"/>
    </row>
    <row r="3536">
      <c r="B3536" s="79" t="inlineStr">
        <is>
          <t>KH09-L</t>
        </is>
      </c>
      <c r="C3536" s="80">
        <f>SUMIF(数量表!D:H,B3536,数量表!H:H)</f>
        <v/>
      </c>
      <c r="D3536" s="80" t="n">
        <v>27</v>
      </c>
      <c r="E3536" s="80" t="n">
        <v>105</v>
      </c>
      <c r="F3536" s="81" t="n">
        <v>450</v>
      </c>
      <c r="G3536" s="80" t="n"/>
      <c r="H3536" s="82" t="n">
        <v>1</v>
      </c>
      <c r="I3536" s="212">
        <f>C3536*H3536</f>
        <v/>
      </c>
      <c r="J3536" s="29" t="n"/>
      <c r="K3536" s="96" t="n"/>
      <c r="L3536" s="97" t="n"/>
      <c r="M3536" s="97" t="n"/>
      <c r="N3536" s="98" t="inlineStr">
        <is>
          <t>27×105</t>
        </is>
      </c>
      <c r="O3536" s="99">
        <f>F3536</f>
        <v/>
      </c>
      <c r="P3536" s="99">
        <f>SUM(I3536)</f>
        <v/>
      </c>
      <c r="Q3536" s="117" t="n"/>
      <c r="R3536" s="118" t="n"/>
      <c r="S3536" s="118" t="n"/>
      <c r="T3536" s="119" t="n"/>
      <c r="U3536" s="120" t="n"/>
      <c r="V3536" s="120" t="n"/>
      <c r="W3536" s="121" t="n"/>
      <c r="X3536" s="122" t="n"/>
      <c r="Y3536" s="122" t="n"/>
      <c r="Z3536" s="143" t="n"/>
      <c r="AA3536" s="140" t="n"/>
      <c r="AB3536" s="140" t="n"/>
      <c r="AC3536" s="144" t="n"/>
      <c r="AD3536" s="142" t="n"/>
      <c r="AE3536" s="142" t="n"/>
    </row>
    <row r="3537">
      <c r="B3537" s="85" t="inlineStr">
        <is>
          <t>KH09-L</t>
        </is>
      </c>
      <c r="C3537">
        <f>SUMIF(数量表!D:H,B3537,数量表!H:H)</f>
        <v/>
      </c>
      <c r="D3537" t="n">
        <v>27</v>
      </c>
      <c r="E3537" t="n">
        <v>105</v>
      </c>
      <c r="F3537" s="86" t="n">
        <v>800</v>
      </c>
      <c r="H3537" s="87" t="n">
        <v>2</v>
      </c>
      <c r="I3537" s="214">
        <f>C3537*H3537</f>
        <v/>
      </c>
      <c r="J3537" s="29" t="n"/>
      <c r="K3537" s="96" t="n"/>
      <c r="L3537" s="97" t="n"/>
      <c r="M3537" s="97" t="n"/>
      <c r="N3537" s="98" t="inlineStr">
        <is>
          <t>27×105</t>
        </is>
      </c>
      <c r="O3537" s="99">
        <f>F3537</f>
        <v/>
      </c>
      <c r="P3537" s="99">
        <f>SUM(I3537)</f>
        <v/>
      </c>
      <c r="Q3537" s="117" t="n"/>
      <c r="R3537" s="118" t="n"/>
      <c r="S3537" s="118" t="n"/>
      <c r="T3537" s="119" t="n"/>
      <c r="U3537" s="120" t="n"/>
      <c r="V3537" s="120" t="n"/>
      <c r="W3537" s="121" t="n"/>
      <c r="X3537" s="122" t="n"/>
      <c r="Y3537" s="122" t="n"/>
      <c r="Z3537" s="143" t="n"/>
      <c r="AA3537" s="140" t="n"/>
      <c r="AB3537" s="140" t="n"/>
      <c r="AC3537" s="144" t="n"/>
      <c r="AD3537" s="142" t="n"/>
      <c r="AE3537" s="142" t="n"/>
    </row>
    <row r="3538">
      <c r="B3538" s="85" t="inlineStr">
        <is>
          <t>KH09-L</t>
        </is>
      </c>
      <c r="C3538">
        <f>SUMIF(数量表!D:H,B3538,数量表!H:H)</f>
        <v/>
      </c>
      <c r="D3538" t="n">
        <v>27</v>
      </c>
      <c r="E3538" t="n">
        <v>105</v>
      </c>
      <c r="F3538" s="86" t="n">
        <v>1068</v>
      </c>
      <c r="H3538" s="87" t="n">
        <v>1</v>
      </c>
      <c r="I3538" s="214">
        <f>C3538*H3538</f>
        <v/>
      </c>
      <c r="J3538" s="29" t="n"/>
      <c r="K3538" s="96" t="n"/>
      <c r="L3538" s="97" t="n"/>
      <c r="M3538" s="97" t="n"/>
      <c r="N3538" s="98" t="inlineStr">
        <is>
          <t>27×105</t>
        </is>
      </c>
      <c r="O3538" s="99">
        <f>F3538</f>
        <v/>
      </c>
      <c r="P3538" s="99">
        <f>SUM(I3538)</f>
        <v/>
      </c>
      <c r="Q3538" s="117" t="n"/>
      <c r="R3538" s="118" t="n"/>
      <c r="S3538" s="118" t="n"/>
      <c r="T3538" s="119" t="n"/>
      <c r="U3538" s="120" t="n"/>
      <c r="V3538" s="120" t="n"/>
      <c r="W3538" s="121" t="n"/>
      <c r="X3538" s="122" t="n"/>
      <c r="Y3538" s="122" t="n"/>
      <c r="Z3538" s="143" t="n"/>
      <c r="AA3538" s="140" t="n"/>
      <c r="AB3538" s="140" t="n"/>
      <c r="AC3538" s="144" t="n"/>
      <c r="AD3538" s="142" t="n"/>
      <c r="AE3538" s="142" t="n"/>
    </row>
    <row r="3539" ht="15" customHeight="1" thickBot="1">
      <c r="B3539" s="88" t="inlineStr">
        <is>
          <t>KH09-L</t>
        </is>
      </c>
      <c r="C3539" s="89">
        <f>SUMIF(数量表!D:H,B3539,数量表!H:H)</f>
        <v/>
      </c>
      <c r="D3539" s="89" t="n">
        <v>45</v>
      </c>
      <c r="E3539" s="89" t="n">
        <v>105</v>
      </c>
      <c r="F3539" s="90" t="n">
        <v>949</v>
      </c>
      <c r="G3539" s="89" t="n"/>
      <c r="H3539" s="91" t="n">
        <v>1</v>
      </c>
      <c r="I3539" s="213">
        <f>C3539*H3539</f>
        <v/>
      </c>
      <c r="J3539" s="29" t="n"/>
      <c r="K3539" s="96" t="n"/>
      <c r="L3539" s="97" t="n"/>
      <c r="M3539" s="97" t="n"/>
      <c r="N3539" s="98" t="n"/>
      <c r="O3539" s="99" t="n"/>
      <c r="P3539" s="99" t="n"/>
      <c r="Q3539" s="117" t="n"/>
      <c r="R3539" s="118" t="n"/>
      <c r="S3539" s="118" t="n"/>
      <c r="T3539" s="119" t="n"/>
      <c r="U3539" s="120" t="n"/>
      <c r="V3539" s="120" t="n"/>
      <c r="W3539" s="121" t="n"/>
      <c r="X3539" s="122" t="n"/>
      <c r="Y3539" s="122" t="n"/>
      <c r="Z3539" s="143" t="n"/>
      <c r="AA3539" s="140" t="n"/>
      <c r="AB3539" s="140" t="n"/>
      <c r="AC3539" s="144" t="inlineStr">
        <is>
          <t>45X105</t>
        </is>
      </c>
      <c r="AD3539" s="142">
        <f>F3539</f>
        <v/>
      </c>
      <c r="AE3539" s="142">
        <f>I3539</f>
        <v/>
      </c>
    </row>
    <row r="3540">
      <c r="B3540" s="79" t="inlineStr">
        <is>
          <t>KH09-R</t>
        </is>
      </c>
      <c r="C3540" s="80">
        <f>SUMIF(数量表!D:H,B3540,数量表!H:H)</f>
        <v/>
      </c>
      <c r="D3540" s="80" t="n">
        <v>27</v>
      </c>
      <c r="E3540" s="80" t="n">
        <v>105</v>
      </c>
      <c r="F3540" s="81" t="n">
        <v>450</v>
      </c>
      <c r="G3540" s="80" t="n"/>
      <c r="H3540" s="82" t="n">
        <v>1</v>
      </c>
      <c r="I3540" s="212">
        <f>C3540*H3540</f>
        <v/>
      </c>
      <c r="J3540" s="29" t="n"/>
      <c r="K3540" s="96" t="n"/>
      <c r="L3540" s="97" t="n"/>
      <c r="M3540" s="97" t="n"/>
      <c r="N3540" s="98" t="inlineStr">
        <is>
          <t>27×105</t>
        </is>
      </c>
      <c r="O3540" s="99">
        <f>F3540</f>
        <v/>
      </c>
      <c r="P3540" s="99">
        <f>SUM(I3540)</f>
        <v/>
      </c>
      <c r="Q3540" s="117" t="n"/>
      <c r="R3540" s="118" t="n"/>
      <c r="S3540" s="118" t="n"/>
      <c r="T3540" s="119" t="n"/>
      <c r="U3540" s="120" t="n"/>
      <c r="V3540" s="120" t="n"/>
      <c r="W3540" s="121" t="n"/>
      <c r="X3540" s="122" t="n"/>
      <c r="Y3540" s="122" t="n"/>
      <c r="Z3540" s="143" t="n"/>
      <c r="AA3540" s="140" t="n"/>
      <c r="AB3540" s="140" t="n"/>
      <c r="AC3540" s="144" t="n"/>
      <c r="AD3540" s="142" t="n"/>
      <c r="AE3540" s="142" t="n"/>
    </row>
    <row r="3541">
      <c r="B3541" s="85" t="inlineStr">
        <is>
          <t>KH09-R</t>
        </is>
      </c>
      <c r="C3541">
        <f>SUMIF(数量表!D:H,B3541,数量表!H:H)</f>
        <v/>
      </c>
      <c r="D3541" t="n">
        <v>27</v>
      </c>
      <c r="E3541" t="n">
        <v>105</v>
      </c>
      <c r="F3541" s="86" t="n">
        <v>800</v>
      </c>
      <c r="H3541" s="87" t="n">
        <v>2</v>
      </c>
      <c r="I3541" s="214">
        <f>C3541*H3541</f>
        <v/>
      </c>
      <c r="J3541" s="29" t="n"/>
      <c r="K3541" s="96" t="n"/>
      <c r="L3541" s="97" t="n"/>
      <c r="M3541" s="97" t="n"/>
      <c r="N3541" s="98" t="inlineStr">
        <is>
          <t>27×105</t>
        </is>
      </c>
      <c r="O3541" s="99">
        <f>F3541</f>
        <v/>
      </c>
      <c r="P3541" s="99">
        <f>SUM(I3541)</f>
        <v/>
      </c>
      <c r="Q3541" s="117" t="n"/>
      <c r="R3541" s="118" t="n"/>
      <c r="S3541" s="118" t="n"/>
      <c r="T3541" s="119" t="n"/>
      <c r="U3541" s="120" t="n"/>
      <c r="V3541" s="120" t="n"/>
      <c r="W3541" s="121" t="n"/>
      <c r="X3541" s="122" t="n"/>
      <c r="Y3541" s="122" t="n"/>
      <c r="Z3541" s="143" t="n"/>
      <c r="AA3541" s="140" t="n"/>
      <c r="AB3541" s="140" t="n"/>
      <c r="AC3541" s="144" t="n"/>
      <c r="AD3541" s="142" t="n"/>
      <c r="AE3541" s="142" t="n"/>
    </row>
    <row r="3542">
      <c r="B3542" s="85" t="inlineStr">
        <is>
          <t>KH09-R</t>
        </is>
      </c>
      <c r="C3542">
        <f>SUMIF(数量表!D:H,B3542,数量表!H:H)</f>
        <v/>
      </c>
      <c r="D3542" t="n">
        <v>27</v>
      </c>
      <c r="E3542" t="n">
        <v>105</v>
      </c>
      <c r="F3542" s="86" t="n">
        <v>1068</v>
      </c>
      <c r="H3542" s="87" t="n">
        <v>1</v>
      </c>
      <c r="I3542" s="214">
        <f>C3542*H3542</f>
        <v/>
      </c>
      <c r="J3542" s="29" t="n"/>
      <c r="K3542" s="96" t="n"/>
      <c r="L3542" s="97" t="n"/>
      <c r="M3542" s="97" t="n"/>
      <c r="N3542" s="98" t="inlineStr">
        <is>
          <t>27×105</t>
        </is>
      </c>
      <c r="O3542" s="99">
        <f>F3542</f>
        <v/>
      </c>
      <c r="P3542" s="99">
        <f>SUM(I3542)</f>
        <v/>
      </c>
      <c r="Q3542" s="117" t="n"/>
      <c r="R3542" s="118" t="n"/>
      <c r="S3542" s="118" t="n"/>
      <c r="T3542" s="119" t="n"/>
      <c r="U3542" s="120" t="n"/>
      <c r="V3542" s="120" t="n"/>
      <c r="W3542" s="121" t="n"/>
      <c r="X3542" s="122" t="n"/>
      <c r="Y3542" s="122" t="n"/>
      <c r="Z3542" s="143" t="n"/>
      <c r="AA3542" s="140" t="n"/>
      <c r="AB3542" s="140" t="n"/>
      <c r="AC3542" s="144" t="n"/>
      <c r="AD3542" s="142" t="n"/>
      <c r="AE3542" s="142" t="n"/>
    </row>
    <row r="3543" ht="15" customHeight="1" thickBot="1">
      <c r="B3543" s="88" t="inlineStr">
        <is>
          <t>KH09-R</t>
        </is>
      </c>
      <c r="C3543" s="89">
        <f>SUMIF(数量表!D:H,B3543,数量表!H:H)</f>
        <v/>
      </c>
      <c r="D3543" s="89" t="n">
        <v>45</v>
      </c>
      <c r="E3543" s="89" t="n">
        <v>105</v>
      </c>
      <c r="F3543" s="90" t="n">
        <v>949</v>
      </c>
      <c r="G3543" s="89" t="n"/>
      <c r="H3543" s="91" t="n">
        <v>1</v>
      </c>
      <c r="I3543" s="213">
        <f>C3543*H3543</f>
        <v/>
      </c>
      <c r="J3543" s="29" t="n"/>
      <c r="K3543" s="96" t="n"/>
      <c r="L3543" s="97" t="n"/>
      <c r="M3543" s="97" t="n"/>
      <c r="N3543" s="98" t="n"/>
      <c r="O3543" s="99" t="n"/>
      <c r="P3543" s="99" t="n"/>
      <c r="Q3543" s="117" t="n"/>
      <c r="R3543" s="118" t="n"/>
      <c r="S3543" s="118" t="n"/>
      <c r="T3543" s="119" t="n"/>
      <c r="U3543" s="120" t="n"/>
      <c r="V3543" s="120" t="n"/>
      <c r="W3543" s="121" t="n"/>
      <c r="X3543" s="122" t="n"/>
      <c r="Y3543" s="122" t="n"/>
      <c r="Z3543" s="143" t="n"/>
      <c r="AA3543" s="140" t="n"/>
      <c r="AB3543" s="140" t="n"/>
      <c r="AC3543" s="144" t="inlineStr">
        <is>
          <t>45X105</t>
        </is>
      </c>
      <c r="AD3543" s="142">
        <f>F3543</f>
        <v/>
      </c>
      <c r="AE3543" s="142">
        <f>I3543</f>
        <v/>
      </c>
    </row>
    <row r="3544">
      <c r="B3544" s="79" t="inlineStr">
        <is>
          <t>KH09L</t>
        </is>
      </c>
      <c r="C3544" s="80">
        <f>SUMIF(数量表!D:H,B3544,数量表!H:H)</f>
        <v/>
      </c>
      <c r="D3544" s="80" t="n">
        <v>27</v>
      </c>
      <c r="E3544" s="80" t="n">
        <v>105</v>
      </c>
      <c r="F3544" s="81" t="n">
        <v>450</v>
      </c>
      <c r="G3544" s="80" t="n"/>
      <c r="H3544" s="82" t="n">
        <v>2</v>
      </c>
      <c r="I3544" s="212">
        <f>C3544*H3544</f>
        <v/>
      </c>
      <c r="J3544" s="29" t="n"/>
      <c r="K3544" s="96" t="n"/>
      <c r="L3544" s="97" t="n"/>
      <c r="M3544" s="97" t="n"/>
      <c r="N3544" s="98" t="inlineStr">
        <is>
          <t>27×105</t>
        </is>
      </c>
      <c r="O3544" s="99">
        <f>F3544</f>
        <v/>
      </c>
      <c r="P3544" s="99">
        <f>SUM(I3544)</f>
        <v/>
      </c>
      <c r="Q3544" s="117" t="n"/>
      <c r="R3544" s="118" t="n"/>
      <c r="S3544" s="118" t="n"/>
      <c r="T3544" s="119" t="n"/>
      <c r="U3544" s="120" t="n"/>
      <c r="V3544" s="120" t="n"/>
      <c r="W3544" s="121" t="n"/>
      <c r="X3544" s="122" t="n"/>
      <c r="Y3544" s="122" t="n"/>
      <c r="Z3544" s="143" t="n"/>
      <c r="AA3544" s="140" t="n"/>
      <c r="AB3544" s="140" t="n"/>
      <c r="AC3544" s="144" t="n"/>
      <c r="AD3544" s="142" t="n"/>
      <c r="AE3544" s="142" t="n"/>
    </row>
    <row r="3545">
      <c r="B3545" s="85" t="inlineStr">
        <is>
          <t>KH09L</t>
        </is>
      </c>
      <c r="C3545">
        <f>SUMIF(数量表!D:H,B3545,数量表!H:H)</f>
        <v/>
      </c>
      <c r="D3545" t="n">
        <v>27</v>
      </c>
      <c r="E3545" t="n">
        <v>105</v>
      </c>
      <c r="F3545" s="86" t="n">
        <v>787</v>
      </c>
      <c r="H3545" s="87" t="n">
        <v>2</v>
      </c>
      <c r="I3545" s="214">
        <f>C3545*H3545</f>
        <v/>
      </c>
      <c r="J3545" s="29" t="n"/>
      <c r="K3545" s="96" t="n"/>
      <c r="L3545" s="97" t="n"/>
      <c r="M3545" s="97" t="n"/>
      <c r="N3545" s="98" t="inlineStr">
        <is>
          <t>27×105</t>
        </is>
      </c>
      <c r="O3545" s="99">
        <f>F3545</f>
        <v/>
      </c>
      <c r="P3545" s="99">
        <f>SUM(I3545)</f>
        <v/>
      </c>
      <c r="Q3545" s="117" t="n"/>
      <c r="R3545" s="118" t="n"/>
      <c r="S3545" s="118" t="n"/>
      <c r="T3545" s="119" t="n"/>
      <c r="U3545" s="120" t="n"/>
      <c r="V3545" s="120" t="n"/>
      <c r="W3545" s="121" t="n"/>
      <c r="X3545" s="122" t="n"/>
      <c r="Y3545" s="122" t="n"/>
      <c r="Z3545" s="143" t="n"/>
      <c r="AA3545" s="140" t="n"/>
      <c r="AB3545" s="140" t="n"/>
      <c r="AC3545" s="144" t="n"/>
      <c r="AD3545" s="142" t="n"/>
      <c r="AE3545" s="142" t="n"/>
    </row>
    <row r="3546" ht="15" customHeight="1" thickBot="1">
      <c r="B3546" s="88" t="inlineStr">
        <is>
          <t>KH09L</t>
        </is>
      </c>
      <c r="C3546" s="89">
        <f>SUMIF(数量表!D:H,B3546,数量表!H:H)</f>
        <v/>
      </c>
      <c r="D3546" s="89" t="n">
        <v>27</v>
      </c>
      <c r="E3546" s="89" t="n">
        <v>105</v>
      </c>
      <c r="F3546" s="90" t="n">
        <v>1068</v>
      </c>
      <c r="G3546" s="89" t="n"/>
      <c r="H3546" s="91" t="n">
        <v>2</v>
      </c>
      <c r="I3546" s="213">
        <f>C3546*H3546</f>
        <v/>
      </c>
      <c r="J3546" s="29" t="n"/>
      <c r="K3546" s="96" t="n"/>
      <c r="L3546" s="97" t="n"/>
      <c r="M3546" s="97" t="n"/>
      <c r="N3546" s="98" t="inlineStr">
        <is>
          <t>27×105</t>
        </is>
      </c>
      <c r="O3546" s="99">
        <f>F3546</f>
        <v/>
      </c>
      <c r="P3546" s="99">
        <f>SUM(I3546)</f>
        <v/>
      </c>
      <c r="Q3546" s="117" t="n"/>
      <c r="R3546" s="118" t="n"/>
      <c r="S3546" s="118" t="n"/>
      <c r="T3546" s="119" t="n"/>
      <c r="U3546" s="120" t="n"/>
      <c r="V3546" s="120" t="n"/>
      <c r="W3546" s="121" t="n"/>
      <c r="X3546" s="122" t="n"/>
      <c r="Y3546" s="122" t="n"/>
      <c r="Z3546" s="143" t="n"/>
      <c r="AA3546" s="140" t="n"/>
      <c r="AB3546" s="140" t="n"/>
      <c r="AC3546" s="144" t="n"/>
      <c r="AD3546" s="142" t="n"/>
      <c r="AE3546" s="142" t="n"/>
    </row>
    <row r="3547">
      <c r="B3547" s="79" t="inlineStr">
        <is>
          <t>KH09R</t>
        </is>
      </c>
      <c r="C3547" s="80">
        <f>SUMIF(数量表!D:H,B3547,数量表!H:H)</f>
        <v/>
      </c>
      <c r="D3547" s="80" t="n">
        <v>27</v>
      </c>
      <c r="E3547" s="80" t="n">
        <v>105</v>
      </c>
      <c r="F3547" s="81" t="n">
        <v>450</v>
      </c>
      <c r="G3547" s="80" t="n"/>
      <c r="H3547" s="82" t="n">
        <v>2</v>
      </c>
      <c r="I3547" s="212">
        <f>C3547*H3547</f>
        <v/>
      </c>
      <c r="J3547" s="29" t="n"/>
      <c r="K3547" s="96" t="n"/>
      <c r="L3547" s="97" t="n"/>
      <c r="M3547" s="97" t="n"/>
      <c r="N3547" s="98" t="inlineStr">
        <is>
          <t>27×105</t>
        </is>
      </c>
      <c r="O3547" s="99">
        <f>F3547</f>
        <v/>
      </c>
      <c r="P3547" s="99">
        <f>SUM(I3547)</f>
        <v/>
      </c>
      <c r="Q3547" s="117" t="n"/>
      <c r="R3547" s="118" t="n"/>
      <c r="S3547" s="118" t="n"/>
      <c r="T3547" s="119" t="n"/>
      <c r="U3547" s="120" t="n"/>
      <c r="V3547" s="120" t="n"/>
      <c r="W3547" s="121" t="n"/>
      <c r="X3547" s="122" t="n"/>
      <c r="Y3547" s="122" t="n"/>
      <c r="Z3547" s="143" t="n"/>
      <c r="AA3547" s="140" t="n"/>
      <c r="AB3547" s="140" t="n"/>
      <c r="AC3547" s="144" t="n"/>
      <c r="AD3547" s="142" t="n"/>
      <c r="AE3547" s="142" t="n"/>
    </row>
    <row r="3548">
      <c r="B3548" s="85" t="inlineStr">
        <is>
          <t>KH09R</t>
        </is>
      </c>
      <c r="C3548">
        <f>SUMIF(数量表!D:H,B3548,数量表!H:H)</f>
        <v/>
      </c>
      <c r="D3548" t="n">
        <v>27</v>
      </c>
      <c r="E3548" t="n">
        <v>105</v>
      </c>
      <c r="F3548" s="86" t="n">
        <v>787</v>
      </c>
      <c r="H3548" s="87" t="n">
        <v>2</v>
      </c>
      <c r="I3548" s="214">
        <f>C3548*H3548</f>
        <v/>
      </c>
      <c r="J3548" s="29" t="n"/>
      <c r="K3548" s="96" t="n"/>
      <c r="L3548" s="97" t="n"/>
      <c r="M3548" s="97" t="n"/>
      <c r="N3548" s="98" t="inlineStr">
        <is>
          <t>27×105</t>
        </is>
      </c>
      <c r="O3548" s="99">
        <f>F3548</f>
        <v/>
      </c>
      <c r="P3548" s="99">
        <f>SUM(I3548)</f>
        <v/>
      </c>
      <c r="Q3548" s="117" t="n"/>
      <c r="R3548" s="118" t="n"/>
      <c r="S3548" s="118" t="n"/>
      <c r="T3548" s="119" t="n"/>
      <c r="U3548" s="120" t="n"/>
      <c r="V3548" s="120" t="n"/>
      <c r="W3548" s="121" t="n"/>
      <c r="X3548" s="122" t="n"/>
      <c r="Y3548" s="122" t="n"/>
      <c r="Z3548" s="143" t="n"/>
      <c r="AA3548" s="140" t="n"/>
      <c r="AB3548" s="140" t="n"/>
      <c r="AC3548" s="144" t="n"/>
      <c r="AD3548" s="142" t="n"/>
      <c r="AE3548" s="142" t="n"/>
    </row>
    <row r="3549" ht="15" customHeight="1" thickBot="1">
      <c r="B3549" s="88" t="inlineStr">
        <is>
          <t>KH09R</t>
        </is>
      </c>
      <c r="C3549" s="89">
        <f>SUMIF(数量表!D:H,B3549,数量表!H:H)</f>
        <v/>
      </c>
      <c r="D3549" s="89" t="n">
        <v>27</v>
      </c>
      <c r="E3549" s="89" t="n">
        <v>105</v>
      </c>
      <c r="F3549" s="90" t="n">
        <v>1068</v>
      </c>
      <c r="G3549" s="89" t="n"/>
      <c r="H3549" s="91" t="n">
        <v>2</v>
      </c>
      <c r="I3549" s="213">
        <f>C3549*H3549</f>
        <v/>
      </c>
      <c r="J3549" s="29" t="n"/>
      <c r="K3549" s="96" t="n"/>
      <c r="L3549" s="97" t="n"/>
      <c r="M3549" s="97" t="n"/>
      <c r="N3549" s="98" t="inlineStr">
        <is>
          <t>27×105</t>
        </is>
      </c>
      <c r="O3549" s="99">
        <f>F3549</f>
        <v/>
      </c>
      <c r="P3549" s="99">
        <f>SUM(I3549)</f>
        <v/>
      </c>
      <c r="Q3549" s="117" t="n"/>
      <c r="R3549" s="118" t="n"/>
      <c r="S3549" s="118" t="n"/>
      <c r="T3549" s="119" t="n"/>
      <c r="U3549" s="120" t="n"/>
      <c r="V3549" s="120" t="n"/>
      <c r="W3549" s="121" t="n"/>
      <c r="X3549" s="122" t="n"/>
      <c r="Y3549" s="122" t="n"/>
      <c r="Z3549" s="143" t="n"/>
      <c r="AA3549" s="140" t="n"/>
      <c r="AB3549" s="140" t="n"/>
      <c r="AC3549" s="144" t="n"/>
      <c r="AD3549" s="142" t="n"/>
      <c r="AE3549" s="142" t="n"/>
    </row>
    <row r="3550">
      <c r="B3550" s="79" t="inlineStr">
        <is>
          <t>KH09L-L</t>
        </is>
      </c>
      <c r="C3550" s="80">
        <f>SUMIF(数量表!D:H,B3550,数量表!H:H)</f>
        <v/>
      </c>
      <c r="D3550" s="80" t="n">
        <v>27</v>
      </c>
      <c r="E3550" s="80" t="n">
        <v>105</v>
      </c>
      <c r="F3550" s="81" t="n">
        <v>450</v>
      </c>
      <c r="G3550" s="80" t="n"/>
      <c r="H3550" s="82" t="n">
        <v>2</v>
      </c>
      <c r="I3550" s="212">
        <f>C3550*H3550</f>
        <v/>
      </c>
      <c r="J3550" s="29" t="n"/>
      <c r="K3550" s="96" t="n"/>
      <c r="L3550" s="97" t="n"/>
      <c r="M3550" s="97" t="n"/>
      <c r="N3550" s="98" t="inlineStr">
        <is>
          <t>27×105</t>
        </is>
      </c>
      <c r="O3550" s="99">
        <f>F3550</f>
        <v/>
      </c>
      <c r="P3550" s="99">
        <f>SUM(I3550)</f>
        <v/>
      </c>
      <c r="Q3550" s="117" t="n"/>
      <c r="R3550" s="118" t="n"/>
      <c r="S3550" s="118" t="n"/>
      <c r="T3550" s="119" t="n"/>
      <c r="U3550" s="120" t="n"/>
      <c r="V3550" s="120" t="n"/>
      <c r="W3550" s="121" t="n"/>
      <c r="X3550" s="122" t="n"/>
      <c r="Y3550" s="122" t="n"/>
      <c r="Z3550" s="143" t="n"/>
      <c r="AA3550" s="140" t="n"/>
      <c r="AB3550" s="140" t="n"/>
      <c r="AC3550" s="144" t="n"/>
      <c r="AD3550" s="142" t="n"/>
      <c r="AE3550" s="142" t="n"/>
    </row>
    <row r="3551">
      <c r="B3551" s="85" t="inlineStr">
        <is>
          <t>KH09L-L</t>
        </is>
      </c>
      <c r="C3551">
        <f>SUMIF(数量表!D:H,B3551,数量表!H:H)</f>
        <v/>
      </c>
      <c r="D3551" t="n">
        <v>27</v>
      </c>
      <c r="E3551" t="n">
        <v>105</v>
      </c>
      <c r="F3551" s="86" t="n">
        <v>787</v>
      </c>
      <c r="H3551" s="87" t="n">
        <v>2</v>
      </c>
      <c r="I3551" s="214">
        <f>C3551*H3551</f>
        <v/>
      </c>
      <c r="J3551" s="29" t="n"/>
      <c r="K3551" s="96" t="n"/>
      <c r="L3551" s="97" t="n"/>
      <c r="M3551" s="97" t="n"/>
      <c r="N3551" s="98" t="inlineStr">
        <is>
          <t>27×105</t>
        </is>
      </c>
      <c r="O3551" s="99">
        <f>F3551</f>
        <v/>
      </c>
      <c r="P3551" s="99">
        <f>SUM(I3551)</f>
        <v/>
      </c>
      <c r="Q3551" s="117" t="n"/>
      <c r="R3551" s="118" t="n"/>
      <c r="S3551" s="118" t="n"/>
      <c r="T3551" s="119" t="n"/>
      <c r="U3551" s="120" t="n"/>
      <c r="V3551" s="120" t="n"/>
      <c r="W3551" s="121" t="n"/>
      <c r="X3551" s="122" t="n"/>
      <c r="Y3551" s="122" t="n"/>
      <c r="Z3551" s="143" t="n"/>
      <c r="AA3551" s="140" t="n"/>
      <c r="AB3551" s="140" t="n"/>
      <c r="AC3551" s="144" t="n"/>
      <c r="AD3551" s="142" t="n"/>
      <c r="AE3551" s="142" t="n"/>
    </row>
    <row r="3552">
      <c r="B3552" s="85" t="inlineStr">
        <is>
          <t>KH09L-L</t>
        </is>
      </c>
      <c r="C3552">
        <f>SUMIF(数量表!D:H,B3552,数量表!H:H)</f>
        <v/>
      </c>
      <c r="D3552" t="n">
        <v>27</v>
      </c>
      <c r="E3552" t="n">
        <v>105</v>
      </c>
      <c r="F3552" s="86" t="n">
        <v>1068</v>
      </c>
      <c r="H3552" s="87" t="n">
        <v>2</v>
      </c>
      <c r="I3552" s="214">
        <f>C3552*H3552</f>
        <v/>
      </c>
      <c r="J3552" s="29" t="n"/>
      <c r="K3552" s="96" t="n"/>
      <c r="L3552" s="97" t="n"/>
      <c r="M3552" s="97" t="n"/>
      <c r="N3552" s="98" t="inlineStr">
        <is>
          <t>27×105</t>
        </is>
      </c>
      <c r="O3552" s="99">
        <f>F3552</f>
        <v/>
      </c>
      <c r="P3552" s="99">
        <f>SUM(I3552)</f>
        <v/>
      </c>
      <c r="Q3552" s="117" t="n"/>
      <c r="R3552" s="118" t="n"/>
      <c r="S3552" s="118" t="n"/>
      <c r="T3552" s="119" t="n"/>
      <c r="U3552" s="120" t="n"/>
      <c r="V3552" s="120" t="n"/>
      <c r="W3552" s="121" t="n"/>
      <c r="X3552" s="122" t="n"/>
      <c r="Y3552" s="122" t="n"/>
      <c r="Z3552" s="143" t="n"/>
      <c r="AA3552" s="140" t="n"/>
      <c r="AB3552" s="140" t="n"/>
      <c r="AC3552" s="144" t="n"/>
      <c r="AD3552" s="142" t="n"/>
      <c r="AE3552" s="142" t="n"/>
    </row>
    <row r="3553" ht="15" customHeight="1" thickBot="1">
      <c r="B3553" s="88" t="inlineStr">
        <is>
          <t>KH09L-L</t>
        </is>
      </c>
      <c r="C3553" s="89">
        <f>SUMIF(数量表!D:H,B3553,数量表!H:H)</f>
        <v/>
      </c>
      <c r="D3553" s="89" t="n">
        <v>45</v>
      </c>
      <c r="E3553" s="89" t="n">
        <v>105</v>
      </c>
      <c r="F3553" s="90" t="n">
        <v>949</v>
      </c>
      <c r="G3553" s="89" t="n"/>
      <c r="H3553" s="91" t="n">
        <v>2</v>
      </c>
      <c r="I3553" s="213">
        <f>C3553*H3553</f>
        <v/>
      </c>
      <c r="J3553" s="29" t="n"/>
      <c r="K3553" s="96" t="n"/>
      <c r="L3553" s="97" t="n"/>
      <c r="M3553" s="97" t="n"/>
      <c r="N3553" s="98" t="n"/>
      <c r="O3553" s="99" t="n"/>
      <c r="P3553" s="99" t="n"/>
      <c r="Q3553" s="117" t="n"/>
      <c r="R3553" s="118" t="n"/>
      <c r="S3553" s="118" t="n"/>
      <c r="T3553" s="119" t="n"/>
      <c r="U3553" s="120" t="n"/>
      <c r="V3553" s="120" t="n"/>
      <c r="W3553" s="121" t="n"/>
      <c r="X3553" s="122" t="n"/>
      <c r="Y3553" s="122" t="n"/>
      <c r="Z3553" s="143" t="n"/>
      <c r="AA3553" s="140" t="n"/>
      <c r="AB3553" s="140" t="n"/>
      <c r="AC3553" s="144" t="inlineStr">
        <is>
          <t>45X105</t>
        </is>
      </c>
      <c r="AD3553" s="142">
        <f>F3553</f>
        <v/>
      </c>
      <c r="AE3553" s="142">
        <f>I3553</f>
        <v/>
      </c>
    </row>
    <row r="3554">
      <c r="B3554" s="79" t="inlineStr">
        <is>
          <t>KH09R-R</t>
        </is>
      </c>
      <c r="C3554" s="80">
        <f>SUMIF(数量表!D:H,B3554,数量表!H:H)</f>
        <v/>
      </c>
      <c r="D3554" s="80" t="n">
        <v>27</v>
      </c>
      <c r="E3554" s="80" t="n">
        <v>105</v>
      </c>
      <c r="F3554" s="81" t="n">
        <v>450</v>
      </c>
      <c r="G3554" s="80" t="n"/>
      <c r="H3554" s="82" t="n">
        <v>2</v>
      </c>
      <c r="I3554" s="212">
        <f>C3554*H3554</f>
        <v/>
      </c>
      <c r="J3554" s="29" t="n"/>
      <c r="K3554" s="96" t="n"/>
      <c r="L3554" s="97" t="n"/>
      <c r="M3554" s="97" t="n"/>
      <c r="N3554" s="98" t="inlineStr">
        <is>
          <t>27×105</t>
        </is>
      </c>
      <c r="O3554" s="99">
        <f>F3554</f>
        <v/>
      </c>
      <c r="P3554" s="99">
        <f>SUM(I3554)</f>
        <v/>
      </c>
      <c r="Q3554" s="117" t="n"/>
      <c r="R3554" s="118" t="n"/>
      <c r="S3554" s="118" t="n"/>
      <c r="T3554" s="119" t="n"/>
      <c r="U3554" s="120" t="n"/>
      <c r="V3554" s="120" t="n"/>
      <c r="W3554" s="121" t="n"/>
      <c r="X3554" s="122" t="n"/>
      <c r="Y3554" s="122" t="n"/>
      <c r="Z3554" s="143" t="n"/>
      <c r="AA3554" s="140" t="n"/>
      <c r="AB3554" s="140" t="n"/>
      <c r="AC3554" s="144" t="n"/>
      <c r="AD3554" s="142" t="n"/>
      <c r="AE3554" s="142" t="n"/>
    </row>
    <row r="3555">
      <c r="B3555" s="85" t="inlineStr">
        <is>
          <t>KH09R-R</t>
        </is>
      </c>
      <c r="C3555">
        <f>SUMIF(数量表!D:H,B3555,数量表!H:H)</f>
        <v/>
      </c>
      <c r="D3555" t="n">
        <v>27</v>
      </c>
      <c r="E3555" t="n">
        <v>105</v>
      </c>
      <c r="F3555" s="86" t="n">
        <v>787</v>
      </c>
      <c r="H3555" s="87" t="n">
        <v>2</v>
      </c>
      <c r="I3555" s="214">
        <f>C3555*H3555</f>
        <v/>
      </c>
      <c r="J3555" s="29" t="n"/>
      <c r="K3555" s="96" t="n"/>
      <c r="L3555" s="97" t="n"/>
      <c r="M3555" s="97" t="n"/>
      <c r="N3555" s="98" t="inlineStr">
        <is>
          <t>27×105</t>
        </is>
      </c>
      <c r="O3555" s="99">
        <f>F3555</f>
        <v/>
      </c>
      <c r="P3555" s="99">
        <f>SUM(I3555)</f>
        <v/>
      </c>
      <c r="Q3555" s="117" t="n"/>
      <c r="R3555" s="118" t="n"/>
      <c r="S3555" s="118" t="n"/>
      <c r="T3555" s="119" t="n"/>
      <c r="U3555" s="120" t="n"/>
      <c r="V3555" s="120" t="n"/>
      <c r="W3555" s="121" t="n"/>
      <c r="X3555" s="122" t="n"/>
      <c r="Y3555" s="122" t="n"/>
      <c r="Z3555" s="143" t="n"/>
      <c r="AA3555" s="140" t="n"/>
      <c r="AB3555" s="140" t="n"/>
      <c r="AC3555" s="144" t="n"/>
      <c r="AD3555" s="142" t="n"/>
      <c r="AE3555" s="142" t="n"/>
    </row>
    <row r="3556">
      <c r="B3556" s="85" t="inlineStr">
        <is>
          <t>KH09R-R</t>
        </is>
      </c>
      <c r="C3556">
        <f>SUMIF(数量表!D:H,B3556,数量表!H:H)</f>
        <v/>
      </c>
      <c r="D3556" t="n">
        <v>27</v>
      </c>
      <c r="E3556" t="n">
        <v>105</v>
      </c>
      <c r="F3556" s="86" t="n">
        <v>1068</v>
      </c>
      <c r="H3556" s="87" t="n">
        <v>2</v>
      </c>
      <c r="I3556" s="214">
        <f>C3556*H3556</f>
        <v/>
      </c>
      <c r="J3556" s="29" t="n"/>
      <c r="K3556" s="96" t="n"/>
      <c r="L3556" s="97" t="n"/>
      <c r="M3556" s="97" t="n"/>
      <c r="N3556" s="98" t="inlineStr">
        <is>
          <t>27×105</t>
        </is>
      </c>
      <c r="O3556" s="99">
        <f>F3556</f>
        <v/>
      </c>
      <c r="P3556" s="99">
        <f>SUM(I3556)</f>
        <v/>
      </c>
      <c r="Q3556" s="117" t="n"/>
      <c r="R3556" s="118" t="n"/>
      <c r="S3556" s="118" t="n"/>
      <c r="T3556" s="119" t="n"/>
      <c r="U3556" s="120" t="n"/>
      <c r="V3556" s="120" t="n"/>
      <c r="W3556" s="121" t="n"/>
      <c r="X3556" s="122" t="n"/>
      <c r="Y3556" s="122" t="n"/>
      <c r="Z3556" s="143" t="n"/>
      <c r="AA3556" s="140" t="n"/>
      <c r="AB3556" s="140" t="n"/>
      <c r="AC3556" s="144" t="n"/>
      <c r="AD3556" s="142" t="n"/>
      <c r="AE3556" s="142" t="n"/>
    </row>
    <row r="3557" ht="15" customHeight="1" thickBot="1">
      <c r="B3557" s="88" t="inlineStr">
        <is>
          <t>KH09R-R</t>
        </is>
      </c>
      <c r="C3557" s="89">
        <f>SUMIF(数量表!D:H,B3557,数量表!H:H)</f>
        <v/>
      </c>
      <c r="D3557" s="89" t="n">
        <v>45</v>
      </c>
      <c r="E3557" s="89" t="n">
        <v>105</v>
      </c>
      <c r="F3557" s="90" t="n">
        <v>949</v>
      </c>
      <c r="G3557" s="89" t="n"/>
      <c r="H3557" s="91" t="n">
        <v>2</v>
      </c>
      <c r="I3557" s="213">
        <f>C3557*H3557</f>
        <v/>
      </c>
      <c r="J3557" s="29" t="n"/>
      <c r="K3557" s="96" t="n"/>
      <c r="L3557" s="97" t="n"/>
      <c r="M3557" s="97" t="n"/>
      <c r="N3557" s="98" t="n"/>
      <c r="O3557" s="99" t="n"/>
      <c r="P3557" s="99" t="n"/>
      <c r="Q3557" s="117" t="n"/>
      <c r="R3557" s="118" t="n"/>
      <c r="S3557" s="118" t="n"/>
      <c r="T3557" s="119" t="n"/>
      <c r="U3557" s="120" t="n"/>
      <c r="V3557" s="120" t="n"/>
      <c r="W3557" s="121" t="n"/>
      <c r="X3557" s="122" t="n"/>
      <c r="Y3557" s="122" t="n"/>
      <c r="Z3557" s="143" t="n"/>
      <c r="AA3557" s="140" t="n"/>
      <c r="AB3557" s="140" t="n"/>
      <c r="AC3557" s="144" t="inlineStr">
        <is>
          <t>45X105</t>
        </is>
      </c>
      <c r="AD3557" s="142">
        <f>F3557</f>
        <v/>
      </c>
      <c r="AE3557" s="142">
        <f>I3557</f>
        <v/>
      </c>
    </row>
    <row r="3558">
      <c r="B3558" s="79" t="inlineStr">
        <is>
          <t>KA09</t>
        </is>
      </c>
      <c r="C3558" s="80">
        <f>SUMIF(数量表!D:H,B3558,数量表!H:H)</f>
        <v/>
      </c>
      <c r="D3558" s="80" t="n">
        <v>27</v>
      </c>
      <c r="E3558" s="80" t="n">
        <v>105</v>
      </c>
      <c r="F3558" s="81" t="n">
        <v>450</v>
      </c>
      <c r="G3558" s="80" t="n"/>
      <c r="H3558" s="82" t="n">
        <v>3</v>
      </c>
      <c r="I3558" s="212">
        <f>C3558*H3558</f>
        <v/>
      </c>
      <c r="J3558" s="29" t="n"/>
      <c r="K3558" s="96" t="n"/>
      <c r="L3558" s="97" t="n"/>
      <c r="M3558" s="97" t="n"/>
      <c r="N3558" s="98" t="inlineStr">
        <is>
          <t>27×105</t>
        </is>
      </c>
      <c r="O3558" s="99">
        <f>F3558</f>
        <v/>
      </c>
      <c r="P3558" s="99">
        <f>SUM(I3558)</f>
        <v/>
      </c>
      <c r="Q3558" s="117" t="n"/>
      <c r="R3558" s="118" t="n"/>
      <c r="S3558" s="118" t="n"/>
      <c r="T3558" s="119" t="n"/>
      <c r="U3558" s="120" t="n"/>
      <c r="V3558" s="120" t="n"/>
      <c r="W3558" s="121" t="n"/>
      <c r="X3558" s="122" t="n"/>
      <c r="Y3558" s="122" t="n"/>
      <c r="Z3558" s="143" t="n"/>
      <c r="AA3558" s="140" t="n"/>
      <c r="AB3558" s="140" t="n"/>
      <c r="AC3558" s="144" t="n"/>
      <c r="AD3558" s="142" t="n"/>
      <c r="AE3558" s="142" t="n"/>
    </row>
    <row r="3559">
      <c r="B3559" s="85" t="inlineStr">
        <is>
          <t>KA09</t>
        </is>
      </c>
      <c r="C3559">
        <f>SUMIF(数量表!D:H,B3559,数量表!H:H)</f>
        <v/>
      </c>
      <c r="D3559" t="n">
        <v>27</v>
      </c>
      <c r="E3559" t="n">
        <v>105</v>
      </c>
      <c r="F3559" s="86" t="n">
        <v>1255</v>
      </c>
      <c r="H3559" s="87" t="n">
        <v>2</v>
      </c>
      <c r="I3559" s="214">
        <f>C3559*H3559</f>
        <v/>
      </c>
      <c r="J3559" s="29" t="n"/>
      <c r="K3559" s="96" t="n"/>
      <c r="L3559" s="97" t="n"/>
      <c r="M3559" s="97" t="n"/>
      <c r="N3559" s="98" t="inlineStr">
        <is>
          <t>27×105</t>
        </is>
      </c>
      <c r="O3559" s="99">
        <f>F3559</f>
        <v/>
      </c>
      <c r="P3559" s="99">
        <f>SUM(I3559)</f>
        <v/>
      </c>
      <c r="Q3559" s="117" t="n"/>
      <c r="R3559" s="118" t="n"/>
      <c r="S3559" s="118" t="n"/>
      <c r="T3559" s="119" t="n"/>
      <c r="U3559" s="120" t="n"/>
      <c r="V3559" s="120" t="n"/>
      <c r="W3559" s="121" t="n"/>
      <c r="X3559" s="122" t="n"/>
      <c r="Y3559" s="122" t="n"/>
      <c r="Z3559" s="143" t="n"/>
      <c r="AA3559" s="140" t="n"/>
      <c r="AB3559" s="140" t="n"/>
      <c r="AC3559" s="144" t="n"/>
      <c r="AD3559" s="142" t="n"/>
      <c r="AE3559" s="142" t="n"/>
    </row>
    <row r="3560" ht="15" customHeight="1" thickBot="1">
      <c r="B3560" s="88" t="inlineStr">
        <is>
          <t>KA09</t>
        </is>
      </c>
      <c r="C3560" s="89">
        <f>SUMIF(数量表!D:H,B3560,数量表!H:H)</f>
        <v/>
      </c>
      <c r="D3560" s="89" t="n">
        <v>27</v>
      </c>
      <c r="E3560" s="89" t="n">
        <v>105</v>
      </c>
      <c r="F3560" s="90" t="n">
        <v>1068</v>
      </c>
      <c r="G3560" s="89" t="n"/>
      <c r="H3560" s="91" t="n">
        <v>3</v>
      </c>
      <c r="I3560" s="213">
        <f>C3560*H3560</f>
        <v/>
      </c>
      <c r="J3560" s="29" t="n"/>
      <c r="K3560" s="96" t="n"/>
      <c r="L3560" s="97" t="n"/>
      <c r="M3560" s="97" t="n"/>
      <c r="N3560" s="98" t="inlineStr">
        <is>
          <t>27×105</t>
        </is>
      </c>
      <c r="O3560" s="99">
        <f>F3560</f>
        <v/>
      </c>
      <c r="P3560" s="99">
        <f>SUM(I3560)</f>
        <v/>
      </c>
      <c r="Q3560" s="117" t="n"/>
      <c r="R3560" s="118" t="n"/>
      <c r="S3560" s="118" t="n"/>
      <c r="T3560" s="119" t="n"/>
      <c r="U3560" s="120" t="n"/>
      <c r="V3560" s="120" t="n"/>
      <c r="W3560" s="121" t="n"/>
      <c r="X3560" s="122" t="n"/>
      <c r="Y3560" s="122" t="n"/>
      <c r="Z3560" s="143" t="n"/>
      <c r="AA3560" s="140" t="n"/>
      <c r="AB3560" s="140" t="n"/>
      <c r="AC3560" s="144" t="n"/>
      <c r="AD3560" s="142" t="n"/>
      <c r="AE3560" s="142" t="n"/>
    </row>
    <row r="3561">
      <c r="B3561" s="79" t="inlineStr">
        <is>
          <t>KA09L</t>
        </is>
      </c>
      <c r="C3561" s="80">
        <f>SUMIF(数量表!D:H,B3561,数量表!H:H)</f>
        <v/>
      </c>
      <c r="D3561" s="80" t="n">
        <v>27</v>
      </c>
      <c r="E3561" s="80" t="n">
        <v>105</v>
      </c>
      <c r="F3561" s="81" t="n">
        <v>450</v>
      </c>
      <c r="G3561" s="80" t="n"/>
      <c r="H3561" s="82" t="n">
        <v>3</v>
      </c>
      <c r="I3561" s="212">
        <f>C3561*H3561</f>
        <v/>
      </c>
      <c r="J3561" s="29" t="n"/>
      <c r="K3561" s="96" t="n"/>
      <c r="L3561" s="97" t="n"/>
      <c r="M3561" s="97" t="n"/>
      <c r="N3561" s="98" t="inlineStr">
        <is>
          <t>27×105</t>
        </is>
      </c>
      <c r="O3561" s="99">
        <f>F3561</f>
        <v/>
      </c>
      <c r="P3561" s="99">
        <f>SUM(I3561)</f>
        <v/>
      </c>
      <c r="Q3561" s="117" t="n"/>
      <c r="R3561" s="118" t="n"/>
      <c r="S3561" s="118" t="n"/>
      <c r="T3561" s="119" t="n"/>
      <c r="U3561" s="120" t="n"/>
      <c r="V3561" s="120" t="n"/>
      <c r="W3561" s="121" t="n"/>
      <c r="X3561" s="122" t="n"/>
      <c r="Y3561" s="122" t="n"/>
      <c r="Z3561" s="143" t="n"/>
      <c r="AA3561" s="140" t="n"/>
      <c r="AB3561" s="140" t="n"/>
      <c r="AC3561" s="144" t="n"/>
      <c r="AD3561" s="142" t="n"/>
      <c r="AE3561" s="142" t="n"/>
    </row>
    <row r="3562">
      <c r="B3562" s="85" t="inlineStr">
        <is>
          <t>KA09L</t>
        </is>
      </c>
      <c r="C3562">
        <f>SUMIF(数量表!D:H,B3562,数量表!H:H)</f>
        <v/>
      </c>
      <c r="D3562" t="n">
        <v>27</v>
      </c>
      <c r="E3562" t="n">
        <v>105</v>
      </c>
      <c r="F3562" s="86" t="n">
        <v>1255</v>
      </c>
      <c r="H3562" s="87" t="n">
        <v>2</v>
      </c>
      <c r="I3562" s="214">
        <f>C3562*H3562</f>
        <v/>
      </c>
      <c r="J3562" s="29" t="n"/>
      <c r="K3562" s="96" t="n"/>
      <c r="L3562" s="97" t="n"/>
      <c r="M3562" s="97" t="n"/>
      <c r="N3562" s="98" t="inlineStr">
        <is>
          <t>27×105</t>
        </is>
      </c>
      <c r="O3562" s="99">
        <f>F3562</f>
        <v/>
      </c>
      <c r="P3562" s="99">
        <f>SUM(I3562)</f>
        <v/>
      </c>
      <c r="Q3562" s="117" t="n"/>
      <c r="R3562" s="118" t="n"/>
      <c r="S3562" s="118" t="n"/>
      <c r="T3562" s="119" t="n"/>
      <c r="U3562" s="120" t="n"/>
      <c r="V3562" s="120" t="n"/>
      <c r="W3562" s="121" t="n"/>
      <c r="X3562" s="122" t="n"/>
      <c r="Y3562" s="122" t="n"/>
      <c r="Z3562" s="143" t="n"/>
      <c r="AA3562" s="140" t="n"/>
      <c r="AB3562" s="140" t="n"/>
      <c r="AC3562" s="144" t="n"/>
      <c r="AD3562" s="142" t="n"/>
      <c r="AE3562" s="142" t="n"/>
    </row>
    <row r="3563" ht="15" customHeight="1" thickBot="1">
      <c r="B3563" s="88" t="inlineStr">
        <is>
          <t>KA09L</t>
        </is>
      </c>
      <c r="C3563" s="89">
        <f>SUMIF(数量表!D:H,B3563,数量表!H:H)</f>
        <v/>
      </c>
      <c r="D3563" s="89" t="n">
        <v>27</v>
      </c>
      <c r="E3563" s="89" t="n">
        <v>105</v>
      </c>
      <c r="F3563" s="90" t="n">
        <v>1068</v>
      </c>
      <c r="G3563" s="89" t="n"/>
      <c r="H3563" s="91" t="n">
        <v>3</v>
      </c>
      <c r="I3563" s="213">
        <f>C3563*H3563</f>
        <v/>
      </c>
      <c r="J3563" s="29" t="n"/>
      <c r="K3563" s="96" t="n"/>
      <c r="L3563" s="97" t="n"/>
      <c r="M3563" s="97" t="n"/>
      <c r="N3563" s="98" t="inlineStr">
        <is>
          <t>27×105</t>
        </is>
      </c>
      <c r="O3563" s="99">
        <f>F3563</f>
        <v/>
      </c>
      <c r="P3563" s="99">
        <f>SUM(I3563)</f>
        <v/>
      </c>
      <c r="Q3563" s="117" t="n"/>
      <c r="R3563" s="118" t="n"/>
      <c r="S3563" s="118" t="n"/>
      <c r="T3563" s="119" t="n"/>
      <c r="U3563" s="120" t="n"/>
      <c r="V3563" s="120" t="n"/>
      <c r="W3563" s="121" t="n"/>
      <c r="X3563" s="122" t="n"/>
      <c r="Y3563" s="122" t="n"/>
      <c r="Z3563" s="143" t="n"/>
      <c r="AA3563" s="140" t="n"/>
      <c r="AB3563" s="140" t="n"/>
      <c r="AC3563" s="144" t="n"/>
      <c r="AD3563" s="142" t="n"/>
      <c r="AE3563" s="142" t="n"/>
    </row>
    <row r="3564">
      <c r="B3564" s="79" t="inlineStr">
        <is>
          <t>KA09R</t>
        </is>
      </c>
      <c r="C3564" s="80">
        <f>SUMIF(数量表!D:H,B3564,数量表!H:H)</f>
        <v/>
      </c>
      <c r="D3564" s="80" t="n">
        <v>27</v>
      </c>
      <c r="E3564" s="80" t="n">
        <v>105</v>
      </c>
      <c r="F3564" s="81" t="n">
        <v>450</v>
      </c>
      <c r="G3564" s="80" t="n"/>
      <c r="H3564" s="82" t="n">
        <v>3</v>
      </c>
      <c r="I3564" s="212">
        <f>C3564*H3564</f>
        <v/>
      </c>
      <c r="J3564" s="29" t="n"/>
      <c r="K3564" s="96" t="n"/>
      <c r="L3564" s="97" t="n"/>
      <c r="M3564" s="97" t="n"/>
      <c r="N3564" s="98" t="inlineStr">
        <is>
          <t>27×105</t>
        </is>
      </c>
      <c r="O3564" s="99">
        <f>F3564</f>
        <v/>
      </c>
      <c r="P3564" s="99">
        <f>SUM(I3564)</f>
        <v/>
      </c>
      <c r="Q3564" s="117" t="n"/>
      <c r="R3564" s="118" t="n"/>
      <c r="S3564" s="118" t="n"/>
      <c r="T3564" s="119" t="n"/>
      <c r="U3564" s="120" t="n"/>
      <c r="V3564" s="120" t="n"/>
      <c r="W3564" s="121" t="n"/>
      <c r="X3564" s="122" t="n"/>
      <c r="Y3564" s="122" t="n"/>
      <c r="Z3564" s="143" t="n"/>
      <c r="AA3564" s="140" t="n"/>
      <c r="AB3564" s="140" t="n"/>
      <c r="AC3564" s="144" t="n"/>
      <c r="AD3564" s="142" t="n"/>
      <c r="AE3564" s="142" t="n"/>
    </row>
    <row r="3565">
      <c r="B3565" s="85" t="inlineStr">
        <is>
          <t>KA09R</t>
        </is>
      </c>
      <c r="C3565">
        <f>SUMIF(数量表!D:H,B3565,数量表!H:H)</f>
        <v/>
      </c>
      <c r="D3565" t="n">
        <v>27</v>
      </c>
      <c r="E3565" t="n">
        <v>105</v>
      </c>
      <c r="F3565" s="86" t="n">
        <v>1255</v>
      </c>
      <c r="H3565" s="87" t="n">
        <v>2</v>
      </c>
      <c r="I3565" s="214">
        <f>C3565*H3565</f>
        <v/>
      </c>
      <c r="J3565" s="29" t="n"/>
      <c r="K3565" s="96" t="n"/>
      <c r="L3565" s="97" t="n"/>
      <c r="M3565" s="97" t="n"/>
      <c r="N3565" s="98" t="inlineStr">
        <is>
          <t>27×105</t>
        </is>
      </c>
      <c r="O3565" s="99">
        <f>F3565</f>
        <v/>
      </c>
      <c r="P3565" s="99">
        <f>SUM(I3565)</f>
        <v/>
      </c>
      <c r="Q3565" s="117" t="n"/>
      <c r="R3565" s="118" t="n"/>
      <c r="S3565" s="118" t="n"/>
      <c r="T3565" s="119" t="n"/>
      <c r="U3565" s="120" t="n"/>
      <c r="V3565" s="120" t="n"/>
      <c r="W3565" s="121" t="n"/>
      <c r="X3565" s="122" t="n"/>
      <c r="Y3565" s="122" t="n"/>
      <c r="Z3565" s="143" t="n"/>
      <c r="AA3565" s="140" t="n"/>
      <c r="AB3565" s="140" t="n"/>
      <c r="AC3565" s="144" t="n"/>
      <c r="AD3565" s="142" t="n"/>
      <c r="AE3565" s="142" t="n"/>
    </row>
    <row r="3566" ht="15" customHeight="1" thickBot="1">
      <c r="B3566" s="88" t="inlineStr">
        <is>
          <t>KA09R</t>
        </is>
      </c>
      <c r="C3566" s="89">
        <f>SUMIF(数量表!D:H,B3566,数量表!H:H)</f>
        <v/>
      </c>
      <c r="D3566" s="89" t="n">
        <v>27</v>
      </c>
      <c r="E3566" s="89" t="n">
        <v>105</v>
      </c>
      <c r="F3566" s="90" t="n">
        <v>1068</v>
      </c>
      <c r="G3566" s="89" t="n"/>
      <c r="H3566" s="91" t="n">
        <v>3</v>
      </c>
      <c r="I3566" s="213">
        <f>C3566*H3566</f>
        <v/>
      </c>
      <c r="J3566" s="29" t="n"/>
      <c r="K3566" s="96" t="n"/>
      <c r="L3566" s="97" t="n"/>
      <c r="M3566" s="97" t="n"/>
      <c r="N3566" s="98" t="inlineStr">
        <is>
          <t>27×105</t>
        </is>
      </c>
      <c r="O3566" s="99">
        <f>F3566</f>
        <v/>
      </c>
      <c r="P3566" s="99">
        <f>SUM(I3566)</f>
        <v/>
      </c>
      <c r="Q3566" s="117" t="n"/>
      <c r="R3566" s="118" t="n"/>
      <c r="S3566" s="118" t="n"/>
      <c r="T3566" s="119" t="n"/>
      <c r="U3566" s="120" t="n"/>
      <c r="V3566" s="120" t="n"/>
      <c r="W3566" s="121" t="n"/>
      <c r="X3566" s="122" t="n"/>
      <c r="Y3566" s="122" t="n"/>
      <c r="Z3566" s="143" t="n"/>
      <c r="AA3566" s="140" t="n"/>
      <c r="AB3566" s="140" t="n"/>
      <c r="AC3566" s="144" t="n"/>
      <c r="AD3566" s="142" t="n"/>
      <c r="AE3566" s="142" t="n"/>
    </row>
    <row r="3567">
      <c r="B3567" s="79" t="inlineStr">
        <is>
          <t>KA09L-L</t>
        </is>
      </c>
      <c r="C3567" s="80">
        <f>SUMIF(数量表!D:H,B3567,数量表!H:H)</f>
        <v/>
      </c>
      <c r="D3567" s="80" t="n">
        <v>27</v>
      </c>
      <c r="E3567" s="80" t="n">
        <v>105</v>
      </c>
      <c r="F3567" s="81" t="n">
        <v>450</v>
      </c>
      <c r="G3567" s="80" t="n"/>
      <c r="H3567" s="82" t="n">
        <v>3</v>
      </c>
      <c r="I3567" s="212">
        <f>C3567*H3567</f>
        <v/>
      </c>
      <c r="J3567" s="29" t="n"/>
      <c r="K3567" s="96" t="n"/>
      <c r="L3567" s="97" t="n"/>
      <c r="M3567" s="97" t="n"/>
      <c r="N3567" s="98" t="inlineStr">
        <is>
          <t>27×105</t>
        </is>
      </c>
      <c r="O3567" s="99">
        <f>F3567</f>
        <v/>
      </c>
      <c r="P3567" s="99">
        <f>SUM(I3567)</f>
        <v/>
      </c>
      <c r="Q3567" s="117" t="n"/>
      <c r="R3567" s="118" t="n"/>
      <c r="S3567" s="118" t="n"/>
      <c r="T3567" s="119" t="n"/>
      <c r="U3567" s="120" t="n"/>
      <c r="V3567" s="120" t="n"/>
      <c r="W3567" s="121" t="n"/>
      <c r="X3567" s="122" t="n"/>
      <c r="Y3567" s="122" t="n"/>
      <c r="Z3567" s="143" t="n"/>
      <c r="AA3567" s="140" t="n"/>
      <c r="AB3567" s="140" t="n"/>
      <c r="AC3567" s="144" t="n"/>
      <c r="AD3567" s="142" t="n"/>
      <c r="AE3567" s="142" t="n"/>
    </row>
    <row r="3568">
      <c r="B3568" s="85" t="inlineStr">
        <is>
          <t>KA09L-L</t>
        </is>
      </c>
      <c r="C3568">
        <f>SUMIF(数量表!D:H,B3568,数量表!H:H)</f>
        <v/>
      </c>
      <c r="D3568" t="n">
        <v>27</v>
      </c>
      <c r="E3568" t="n">
        <v>105</v>
      </c>
      <c r="F3568" s="86" t="n">
        <v>1255</v>
      </c>
      <c r="H3568" s="87" t="n">
        <v>2</v>
      </c>
      <c r="I3568" s="214">
        <f>C3568*H3568</f>
        <v/>
      </c>
      <c r="J3568" s="29" t="n"/>
      <c r="K3568" s="96" t="n"/>
      <c r="L3568" s="97" t="n"/>
      <c r="M3568" s="97" t="n"/>
      <c r="N3568" s="98" t="inlineStr">
        <is>
          <t>27×105</t>
        </is>
      </c>
      <c r="O3568" s="99">
        <f>F3568</f>
        <v/>
      </c>
      <c r="P3568" s="99">
        <f>SUM(I3568)</f>
        <v/>
      </c>
      <c r="Q3568" s="117" t="n"/>
      <c r="R3568" s="118" t="n"/>
      <c r="S3568" s="118" t="n"/>
      <c r="T3568" s="119" t="n"/>
      <c r="U3568" s="120" t="n"/>
      <c r="V3568" s="120" t="n"/>
      <c r="W3568" s="121" t="n"/>
      <c r="X3568" s="122" t="n"/>
      <c r="Y3568" s="122" t="n"/>
      <c r="Z3568" s="143" t="n"/>
      <c r="AA3568" s="140" t="n"/>
      <c r="AB3568" s="140" t="n"/>
      <c r="AC3568" s="144" t="n"/>
      <c r="AD3568" s="142" t="n"/>
      <c r="AE3568" s="142" t="n"/>
    </row>
    <row r="3569">
      <c r="B3569" s="85" t="inlineStr">
        <is>
          <t>KA09L-L</t>
        </is>
      </c>
      <c r="C3569">
        <f>SUMIF(数量表!D:H,B3569,数量表!H:H)</f>
        <v/>
      </c>
      <c r="D3569" t="n">
        <v>27</v>
      </c>
      <c r="E3569" t="n">
        <v>105</v>
      </c>
      <c r="F3569" s="86" t="n">
        <v>1068</v>
      </c>
      <c r="H3569" s="87" t="n">
        <v>3</v>
      </c>
      <c r="I3569" s="214">
        <f>C3569*H3569</f>
        <v/>
      </c>
      <c r="J3569" s="29" t="n"/>
      <c r="K3569" s="96" t="n"/>
      <c r="L3569" s="97" t="n"/>
      <c r="M3569" s="97" t="n"/>
      <c r="N3569" s="98" t="inlineStr">
        <is>
          <t>27×105</t>
        </is>
      </c>
      <c r="O3569" s="99">
        <f>F3569</f>
        <v/>
      </c>
      <c r="P3569" s="99">
        <f>SUM(I3569)</f>
        <v/>
      </c>
      <c r="Q3569" s="117" t="n"/>
      <c r="R3569" s="118" t="n"/>
      <c r="S3569" s="118" t="n"/>
      <c r="T3569" s="119" t="n"/>
      <c r="U3569" s="120" t="n"/>
      <c r="V3569" s="120" t="n"/>
      <c r="W3569" s="121" t="n"/>
      <c r="X3569" s="122" t="n"/>
      <c r="Y3569" s="122" t="n"/>
      <c r="Z3569" s="143" t="n"/>
      <c r="AA3569" s="140" t="n"/>
      <c r="AB3569" s="140" t="n"/>
      <c r="AC3569" s="144" t="n"/>
      <c r="AD3569" s="142" t="n"/>
      <c r="AE3569" s="142" t="n"/>
    </row>
    <row r="3570" ht="15" customHeight="1" thickBot="1">
      <c r="B3570" s="88" t="inlineStr">
        <is>
          <t>KA09L-L</t>
        </is>
      </c>
      <c r="C3570" s="89">
        <f>SUMIF(数量表!D:H,B3570,数量表!H:H)</f>
        <v/>
      </c>
      <c r="D3570" s="89" t="n">
        <v>45</v>
      </c>
      <c r="E3570" s="89" t="n">
        <v>105</v>
      </c>
      <c r="F3570" s="90" t="n">
        <v>949</v>
      </c>
      <c r="G3570" s="89" t="n"/>
      <c r="H3570" s="91" t="n">
        <v>2</v>
      </c>
      <c r="I3570" s="213">
        <f>C3570*H3570</f>
        <v/>
      </c>
      <c r="J3570" s="29" t="n"/>
      <c r="K3570" s="96" t="n"/>
      <c r="L3570" s="97" t="n"/>
      <c r="M3570" s="97" t="n"/>
      <c r="N3570" s="98" t="n"/>
      <c r="O3570" s="99" t="n"/>
      <c r="P3570" s="99" t="n"/>
      <c r="Q3570" s="117" t="n"/>
      <c r="R3570" s="118" t="n"/>
      <c r="S3570" s="118" t="n"/>
      <c r="T3570" s="119" t="n"/>
      <c r="U3570" s="120" t="n"/>
      <c r="V3570" s="120" t="n"/>
      <c r="W3570" s="121" t="n"/>
      <c r="X3570" s="122" t="n"/>
      <c r="Y3570" s="122" t="n"/>
      <c r="Z3570" s="143" t="n"/>
      <c r="AA3570" s="140" t="n"/>
      <c r="AB3570" s="140" t="n"/>
      <c r="AC3570" s="144" t="inlineStr">
        <is>
          <t>45X105</t>
        </is>
      </c>
      <c r="AD3570" s="142">
        <f>F3570</f>
        <v/>
      </c>
      <c r="AE3570" s="142">
        <f>I3570</f>
        <v/>
      </c>
    </row>
    <row r="3571">
      <c r="B3571" s="79" t="inlineStr">
        <is>
          <t>KA09R-R</t>
        </is>
      </c>
      <c r="C3571" s="80">
        <f>SUMIF(数量表!D:H,B3571,数量表!H:H)</f>
        <v/>
      </c>
      <c r="D3571" s="80" t="n">
        <v>27</v>
      </c>
      <c r="E3571" s="80" t="n">
        <v>105</v>
      </c>
      <c r="F3571" s="81" t="n">
        <v>450</v>
      </c>
      <c r="G3571" s="80" t="n"/>
      <c r="H3571" s="82" t="n">
        <v>3</v>
      </c>
      <c r="I3571" s="212">
        <f>C3571*H3571</f>
        <v/>
      </c>
      <c r="J3571" s="29" t="n"/>
      <c r="K3571" s="96" t="n"/>
      <c r="L3571" s="97" t="n"/>
      <c r="M3571" s="97" t="n"/>
      <c r="N3571" s="98" t="inlineStr">
        <is>
          <t>27×105</t>
        </is>
      </c>
      <c r="O3571" s="99">
        <f>F3571</f>
        <v/>
      </c>
      <c r="P3571" s="99">
        <f>SUM(I3571)</f>
        <v/>
      </c>
      <c r="Q3571" s="117" t="n"/>
      <c r="R3571" s="118" t="n"/>
      <c r="S3571" s="118" t="n"/>
      <c r="T3571" s="119" t="n"/>
      <c r="U3571" s="120" t="n"/>
      <c r="V3571" s="120" t="n"/>
      <c r="W3571" s="121" t="n"/>
      <c r="X3571" s="122" t="n"/>
      <c r="Y3571" s="122" t="n"/>
      <c r="Z3571" s="143" t="n"/>
      <c r="AA3571" s="140" t="n"/>
      <c r="AB3571" s="140" t="n"/>
      <c r="AC3571" s="144" t="n"/>
      <c r="AD3571" s="142" t="n"/>
      <c r="AE3571" s="142" t="n"/>
    </row>
    <row r="3572">
      <c r="B3572" s="85" t="inlineStr">
        <is>
          <t>KA09R-R</t>
        </is>
      </c>
      <c r="C3572">
        <f>SUMIF(数量表!D:H,B3572,数量表!H:H)</f>
        <v/>
      </c>
      <c r="D3572" t="n">
        <v>27</v>
      </c>
      <c r="E3572" t="n">
        <v>105</v>
      </c>
      <c r="F3572" s="86" t="n">
        <v>1255</v>
      </c>
      <c r="H3572" s="87" t="n">
        <v>2</v>
      </c>
      <c r="I3572" s="214">
        <f>C3572*H3572</f>
        <v/>
      </c>
      <c r="J3572" s="29" t="n"/>
      <c r="K3572" s="96" t="n"/>
      <c r="L3572" s="97" t="n"/>
      <c r="M3572" s="97" t="n"/>
      <c r="N3572" s="98" t="inlineStr">
        <is>
          <t>27×105</t>
        </is>
      </c>
      <c r="O3572" s="99">
        <f>F3572</f>
        <v/>
      </c>
      <c r="P3572" s="99">
        <f>SUM(I3572)</f>
        <v/>
      </c>
      <c r="Q3572" s="117" t="n"/>
      <c r="R3572" s="118" t="n"/>
      <c r="S3572" s="118" t="n"/>
      <c r="T3572" s="119" t="n"/>
      <c r="U3572" s="120" t="n"/>
      <c r="V3572" s="120" t="n"/>
      <c r="W3572" s="121" t="n"/>
      <c r="X3572" s="122" t="n"/>
      <c r="Y3572" s="122" t="n"/>
      <c r="Z3572" s="143" t="n"/>
      <c r="AA3572" s="140" t="n"/>
      <c r="AB3572" s="140" t="n"/>
      <c r="AC3572" s="144" t="n"/>
      <c r="AD3572" s="142" t="n"/>
      <c r="AE3572" s="142" t="n"/>
    </row>
    <row r="3573">
      <c r="B3573" s="85" t="inlineStr">
        <is>
          <t>KA09R-R</t>
        </is>
      </c>
      <c r="C3573">
        <f>SUMIF(数量表!D:H,B3573,数量表!H:H)</f>
        <v/>
      </c>
      <c r="D3573" t="n">
        <v>27</v>
      </c>
      <c r="E3573" t="n">
        <v>105</v>
      </c>
      <c r="F3573" s="86" t="n">
        <v>1068</v>
      </c>
      <c r="H3573" s="87" t="n">
        <v>3</v>
      </c>
      <c r="I3573" s="214">
        <f>C3573*H3573</f>
        <v/>
      </c>
      <c r="J3573" s="29" t="n"/>
      <c r="K3573" s="96" t="n"/>
      <c r="L3573" s="97" t="n"/>
      <c r="M3573" s="97" t="n"/>
      <c r="N3573" s="98" t="inlineStr">
        <is>
          <t>27×105</t>
        </is>
      </c>
      <c r="O3573" s="99">
        <f>F3573</f>
        <v/>
      </c>
      <c r="P3573" s="99">
        <f>SUM(I3573)</f>
        <v/>
      </c>
      <c r="Q3573" s="117" t="n"/>
      <c r="R3573" s="118" t="n"/>
      <c r="S3573" s="118" t="n"/>
      <c r="T3573" s="119" t="n"/>
      <c r="U3573" s="120" t="n"/>
      <c r="V3573" s="120" t="n"/>
      <c r="W3573" s="121" t="n"/>
      <c r="X3573" s="122" t="n"/>
      <c r="Y3573" s="122" t="n"/>
      <c r="Z3573" s="143" t="n"/>
      <c r="AA3573" s="140" t="n"/>
      <c r="AB3573" s="140" t="n"/>
      <c r="AC3573" s="144" t="n"/>
      <c r="AD3573" s="142" t="n"/>
      <c r="AE3573" s="142" t="n"/>
    </row>
    <row r="3574" ht="15" customHeight="1" thickBot="1">
      <c r="B3574" s="88" t="inlineStr">
        <is>
          <t>KA09R-R</t>
        </is>
      </c>
      <c r="C3574" s="89">
        <f>SUMIF(数量表!D:H,B3574,数量表!H:H)</f>
        <v/>
      </c>
      <c r="D3574" s="89" t="n">
        <v>45</v>
      </c>
      <c r="E3574" s="89" t="n">
        <v>105</v>
      </c>
      <c r="F3574" s="90" t="n">
        <v>949</v>
      </c>
      <c r="G3574" s="89" t="n"/>
      <c r="H3574" s="91" t="n">
        <v>2</v>
      </c>
      <c r="I3574" s="213">
        <f>C3574*H3574</f>
        <v/>
      </c>
      <c r="J3574" s="29" t="n"/>
      <c r="K3574" s="96" t="n"/>
      <c r="L3574" s="97" t="n"/>
      <c r="M3574" s="97" t="n"/>
      <c r="N3574" s="98" t="n"/>
      <c r="O3574" s="99" t="n"/>
      <c r="P3574" s="99" t="n"/>
      <c r="Q3574" s="117" t="n"/>
      <c r="R3574" s="118" t="n"/>
      <c r="S3574" s="118" t="n"/>
      <c r="T3574" s="119" t="n"/>
      <c r="U3574" s="120" t="n"/>
      <c r="V3574" s="120" t="n"/>
      <c r="W3574" s="121" t="n"/>
      <c r="X3574" s="122" t="n"/>
      <c r="Y3574" s="122" t="n"/>
      <c r="Z3574" s="143" t="n"/>
      <c r="AA3574" s="140" t="n"/>
      <c r="AB3574" s="140" t="n"/>
      <c r="AC3574" s="144" t="inlineStr">
        <is>
          <t>45X105</t>
        </is>
      </c>
      <c r="AD3574" s="142">
        <f>F3574</f>
        <v/>
      </c>
      <c r="AE3574" s="142">
        <f>I3574</f>
        <v/>
      </c>
    </row>
    <row r="3575">
      <c r="B3575" s="79" t="inlineStr">
        <is>
          <t>KB05</t>
        </is>
      </c>
      <c r="C3575" s="80">
        <f>SUMIF(数量表!D:H,B3575,数量表!H:H)</f>
        <v/>
      </c>
      <c r="D3575" s="80" t="n">
        <v>27</v>
      </c>
      <c r="E3575" s="80" t="n">
        <v>105</v>
      </c>
      <c r="F3575" s="81" t="n">
        <v>850</v>
      </c>
      <c r="G3575" s="80" t="n"/>
      <c r="H3575" s="82" t="n">
        <v>3</v>
      </c>
      <c r="I3575" s="212">
        <f>C3575*H3575</f>
        <v/>
      </c>
      <c r="J3575" s="29" t="n"/>
      <c r="K3575" s="96" t="n"/>
      <c r="L3575" s="97" t="n"/>
      <c r="M3575" s="97" t="n"/>
      <c r="N3575" s="98" t="inlineStr">
        <is>
          <t>27×105</t>
        </is>
      </c>
      <c r="O3575" s="99">
        <f>F3575</f>
        <v/>
      </c>
      <c r="P3575" s="99">
        <f>SUM(I3575)</f>
        <v/>
      </c>
      <c r="Q3575" s="117" t="n"/>
      <c r="R3575" s="118" t="n"/>
      <c r="S3575" s="118" t="n"/>
      <c r="T3575" s="119" t="n"/>
      <c r="U3575" s="120" t="n"/>
      <c r="V3575" s="120" t="n"/>
      <c r="W3575" s="121" t="n"/>
      <c r="X3575" s="122" t="n"/>
      <c r="Y3575" s="122" t="n"/>
      <c r="Z3575" s="143" t="n"/>
      <c r="AA3575" s="140" t="n"/>
      <c r="AB3575" s="140" t="n"/>
      <c r="AC3575" s="144" t="n"/>
      <c r="AD3575" s="142" t="n"/>
      <c r="AE3575" s="142" t="n"/>
    </row>
    <row r="3576">
      <c r="B3576" s="85" t="inlineStr">
        <is>
          <t>KB05</t>
        </is>
      </c>
      <c r="C3576">
        <f>SUMIF(数量表!D:H,B3576,数量表!H:H)</f>
        <v/>
      </c>
      <c r="D3576" t="n">
        <v>27</v>
      </c>
      <c r="E3576" t="n">
        <v>105</v>
      </c>
      <c r="F3576" s="86" t="n">
        <v>1255</v>
      </c>
      <c r="H3576" s="87" t="n">
        <v>2</v>
      </c>
      <c r="I3576" s="214">
        <f>C3576*H3576</f>
        <v/>
      </c>
      <c r="J3576" s="29" t="n"/>
      <c r="K3576" s="96" t="n"/>
      <c r="L3576" s="97" t="n"/>
      <c r="M3576" s="97" t="n"/>
      <c r="N3576" s="98" t="inlineStr">
        <is>
          <t>27×105</t>
        </is>
      </c>
      <c r="O3576" s="99">
        <f>F3576</f>
        <v/>
      </c>
      <c r="P3576" s="99">
        <f>SUM(I3576)</f>
        <v/>
      </c>
      <c r="Q3576" s="117" t="n"/>
      <c r="R3576" s="118" t="n"/>
      <c r="S3576" s="118" t="n"/>
      <c r="T3576" s="119" t="n"/>
      <c r="U3576" s="120" t="n"/>
      <c r="V3576" s="120" t="n"/>
      <c r="W3576" s="121" t="n"/>
      <c r="X3576" s="122" t="n"/>
      <c r="Y3576" s="122" t="n"/>
      <c r="Z3576" s="143" t="n"/>
      <c r="AA3576" s="140" t="n"/>
      <c r="AB3576" s="140" t="n"/>
      <c r="AC3576" s="144" t="n"/>
      <c r="AD3576" s="142" t="n"/>
      <c r="AE3576" s="142" t="n"/>
    </row>
    <row r="3577" ht="15" customHeight="1" thickBot="1">
      <c r="B3577" s="88" t="inlineStr">
        <is>
          <t>KB05</t>
        </is>
      </c>
      <c r="C3577" s="89">
        <f>SUMIF(数量表!D:H,B3577,数量表!H:H)</f>
        <v/>
      </c>
      <c r="D3577" s="89" t="n">
        <v>27</v>
      </c>
      <c r="E3577" s="89" t="n">
        <v>105</v>
      </c>
      <c r="F3577" s="90" t="n">
        <v>1068</v>
      </c>
      <c r="G3577" s="89" t="n"/>
      <c r="H3577" s="91" t="n">
        <v>3</v>
      </c>
      <c r="I3577" s="213">
        <f>C3577*H3577</f>
        <v/>
      </c>
      <c r="J3577" s="29" t="n"/>
      <c r="K3577" s="96" t="n"/>
      <c r="L3577" s="97" t="n"/>
      <c r="M3577" s="97" t="n"/>
      <c r="N3577" s="98" t="inlineStr">
        <is>
          <t>27×105</t>
        </is>
      </c>
      <c r="O3577" s="99">
        <f>F3577</f>
        <v/>
      </c>
      <c r="P3577" s="99">
        <f>SUM(I3577)</f>
        <v/>
      </c>
      <c r="Q3577" s="117" t="n"/>
      <c r="R3577" s="118" t="n"/>
      <c r="S3577" s="118" t="n"/>
      <c r="T3577" s="119" t="n"/>
      <c r="U3577" s="120" t="n"/>
      <c r="V3577" s="120" t="n"/>
      <c r="W3577" s="121" t="n"/>
      <c r="X3577" s="122" t="n"/>
      <c r="Y3577" s="122" t="n"/>
      <c r="Z3577" s="143" t="n"/>
      <c r="AA3577" s="140" t="n"/>
      <c r="AB3577" s="140" t="n"/>
      <c r="AC3577" s="144" t="n"/>
      <c r="AD3577" s="142" t="n"/>
      <c r="AE3577" s="142" t="n"/>
    </row>
    <row r="3578">
      <c r="B3578" s="79" t="inlineStr">
        <is>
          <t>KB05L</t>
        </is>
      </c>
      <c r="C3578" s="80">
        <f>SUMIF(数量表!D:H,B3578,数量表!H:H)</f>
        <v/>
      </c>
      <c r="D3578" s="80" t="n">
        <v>27</v>
      </c>
      <c r="E3578" s="80" t="n">
        <v>105</v>
      </c>
      <c r="F3578" s="81" t="n">
        <v>850</v>
      </c>
      <c r="G3578" s="80" t="n"/>
      <c r="H3578" s="82" t="n">
        <v>4</v>
      </c>
      <c r="I3578" s="212">
        <f>C3578*H3578</f>
        <v/>
      </c>
      <c r="J3578" s="29" t="n"/>
      <c r="K3578" s="96" t="n"/>
      <c r="L3578" s="97" t="n"/>
      <c r="M3578" s="97" t="n"/>
      <c r="N3578" s="98" t="inlineStr">
        <is>
          <t>27×105</t>
        </is>
      </c>
      <c r="O3578" s="99">
        <f>F3578</f>
        <v/>
      </c>
      <c r="P3578" s="99">
        <f>SUM(I3578)</f>
        <v/>
      </c>
      <c r="Q3578" s="117" t="n"/>
      <c r="R3578" s="118" t="n"/>
      <c r="S3578" s="118" t="n"/>
      <c r="T3578" s="119" t="n"/>
      <c r="U3578" s="120" t="n"/>
      <c r="V3578" s="120" t="n"/>
      <c r="W3578" s="121" t="n"/>
      <c r="X3578" s="122" t="n"/>
      <c r="Y3578" s="122" t="n"/>
      <c r="Z3578" s="143" t="n"/>
      <c r="AA3578" s="140" t="n"/>
      <c r="AB3578" s="140" t="n"/>
      <c r="AC3578" s="144" t="n"/>
      <c r="AD3578" s="142" t="n"/>
      <c r="AE3578" s="142" t="n"/>
    </row>
    <row r="3579">
      <c r="B3579" s="85" t="inlineStr">
        <is>
          <t>KB05L</t>
        </is>
      </c>
      <c r="C3579">
        <f>SUMIF(数量表!D:H,B3579,数量表!H:H)</f>
        <v/>
      </c>
      <c r="D3579" t="n">
        <v>27</v>
      </c>
      <c r="E3579" t="n">
        <v>105</v>
      </c>
      <c r="F3579" s="86" t="n">
        <v>1242</v>
      </c>
      <c r="H3579" s="87" t="n">
        <v>2</v>
      </c>
      <c r="I3579" s="214">
        <f>C3579*H3579</f>
        <v/>
      </c>
      <c r="J3579" s="29" t="n"/>
      <c r="K3579" s="96" t="n"/>
      <c r="L3579" s="97" t="n"/>
      <c r="M3579" s="97" t="n"/>
      <c r="N3579" s="98" t="inlineStr">
        <is>
          <t>27×105</t>
        </is>
      </c>
      <c r="O3579" s="99">
        <f>F3579</f>
        <v/>
      </c>
      <c r="P3579" s="99">
        <f>SUM(I3579)</f>
        <v/>
      </c>
      <c r="Q3579" s="117" t="n"/>
      <c r="R3579" s="118" t="n"/>
      <c r="S3579" s="118" t="n"/>
      <c r="T3579" s="119" t="n"/>
      <c r="U3579" s="120" t="n"/>
      <c r="V3579" s="120" t="n"/>
      <c r="W3579" s="121" t="n"/>
      <c r="X3579" s="122" t="n"/>
      <c r="Y3579" s="122" t="n"/>
      <c r="Z3579" s="143" t="n"/>
      <c r="AA3579" s="140" t="n"/>
      <c r="AB3579" s="140" t="n"/>
      <c r="AC3579" s="144" t="n"/>
      <c r="AD3579" s="142" t="n"/>
      <c r="AE3579" s="142" t="n"/>
    </row>
    <row r="3580" ht="15" customHeight="1" thickBot="1">
      <c r="B3580" s="88" t="inlineStr">
        <is>
          <t>KB05L</t>
        </is>
      </c>
      <c r="C3580" s="89">
        <f>SUMIF(数量表!D:H,B3580,数量表!H:H)</f>
        <v/>
      </c>
      <c r="D3580" s="89" t="n">
        <v>27</v>
      </c>
      <c r="E3580" s="89" t="n">
        <v>105</v>
      </c>
      <c r="F3580" s="90" t="n">
        <v>1068</v>
      </c>
      <c r="G3580" s="89" t="n"/>
      <c r="H3580" s="91" t="n">
        <v>4</v>
      </c>
      <c r="I3580" s="213">
        <f>C3580*H3580</f>
        <v/>
      </c>
      <c r="J3580" s="29" t="n"/>
      <c r="K3580" s="96" t="n"/>
      <c r="L3580" s="97" t="n"/>
      <c r="M3580" s="97" t="n"/>
      <c r="N3580" s="98" t="inlineStr">
        <is>
          <t>27×105</t>
        </is>
      </c>
      <c r="O3580" s="99">
        <f>F3580</f>
        <v/>
      </c>
      <c r="P3580" s="99">
        <f>SUM(I3580)</f>
        <v/>
      </c>
      <c r="Q3580" s="117" t="n"/>
      <c r="R3580" s="118" t="n"/>
      <c r="S3580" s="118" t="n"/>
      <c r="T3580" s="119" t="n"/>
      <c r="U3580" s="120" t="n"/>
      <c r="V3580" s="120" t="n"/>
      <c r="W3580" s="121" t="n"/>
      <c r="X3580" s="122" t="n"/>
      <c r="Y3580" s="122" t="n"/>
      <c r="Z3580" s="143" t="n"/>
      <c r="AA3580" s="140" t="n"/>
      <c r="AB3580" s="140" t="n"/>
      <c r="AC3580" s="144" t="n"/>
      <c r="AD3580" s="142" t="n"/>
      <c r="AE3580" s="142" t="n"/>
    </row>
    <row r="3581">
      <c r="B3581" s="79" t="inlineStr">
        <is>
          <t>KB05R</t>
        </is>
      </c>
      <c r="C3581" s="80">
        <f>SUMIF(数量表!D:H,B3581,数量表!H:H)</f>
        <v/>
      </c>
      <c r="D3581" s="80" t="n">
        <v>27</v>
      </c>
      <c r="E3581" s="80" t="n">
        <v>105</v>
      </c>
      <c r="F3581" s="81" t="n">
        <v>850</v>
      </c>
      <c r="G3581" s="80" t="n"/>
      <c r="H3581" s="82" t="n">
        <v>4</v>
      </c>
      <c r="I3581" s="212">
        <f>C3581*H3581</f>
        <v/>
      </c>
      <c r="J3581" s="29" t="n"/>
      <c r="K3581" s="96" t="n"/>
      <c r="L3581" s="97" t="n"/>
      <c r="M3581" s="97" t="n"/>
      <c r="N3581" s="98" t="inlineStr">
        <is>
          <t>27×105</t>
        </is>
      </c>
      <c r="O3581" s="99">
        <f>F3581</f>
        <v/>
      </c>
      <c r="P3581" s="99">
        <f>SUM(I3581)</f>
        <v/>
      </c>
      <c r="Q3581" s="117" t="n"/>
      <c r="R3581" s="118" t="n"/>
      <c r="S3581" s="118" t="n"/>
      <c r="T3581" s="119" t="n"/>
      <c r="U3581" s="120" t="n"/>
      <c r="V3581" s="120" t="n"/>
      <c r="W3581" s="121" t="n"/>
      <c r="X3581" s="122" t="n"/>
      <c r="Y3581" s="122" t="n"/>
      <c r="Z3581" s="143" t="n"/>
      <c r="AA3581" s="140" t="n"/>
      <c r="AB3581" s="140" t="n"/>
      <c r="AC3581" s="144" t="n"/>
      <c r="AD3581" s="142" t="n"/>
      <c r="AE3581" s="142" t="n"/>
    </row>
    <row r="3582">
      <c r="B3582" s="85" t="inlineStr">
        <is>
          <t>KB05R</t>
        </is>
      </c>
      <c r="C3582">
        <f>SUMIF(数量表!D:H,B3582,数量表!H:H)</f>
        <v/>
      </c>
      <c r="D3582" t="n">
        <v>27</v>
      </c>
      <c r="E3582" t="n">
        <v>105</v>
      </c>
      <c r="F3582" s="86" t="n">
        <v>1242</v>
      </c>
      <c r="H3582" s="87" t="n">
        <v>2</v>
      </c>
      <c r="I3582" s="214">
        <f>C3582*H3582</f>
        <v/>
      </c>
      <c r="J3582" s="29" t="n"/>
      <c r="K3582" s="96" t="n"/>
      <c r="L3582" s="97" t="n"/>
      <c r="M3582" s="97" t="n"/>
      <c r="N3582" s="98" t="inlineStr">
        <is>
          <t>27×105</t>
        </is>
      </c>
      <c r="O3582" s="99">
        <f>F3582</f>
        <v/>
      </c>
      <c r="P3582" s="99">
        <f>SUM(I3582)</f>
        <v/>
      </c>
      <c r="Q3582" s="117" t="n"/>
      <c r="R3582" s="118" t="n"/>
      <c r="S3582" s="118" t="n"/>
      <c r="T3582" s="119" t="n"/>
      <c r="U3582" s="120" t="n"/>
      <c r="V3582" s="120" t="n"/>
      <c r="W3582" s="121" t="n"/>
      <c r="X3582" s="122" t="n"/>
      <c r="Y3582" s="122" t="n"/>
      <c r="Z3582" s="143" t="n"/>
      <c r="AA3582" s="140" t="n"/>
      <c r="AB3582" s="140" t="n"/>
      <c r="AC3582" s="144" t="n"/>
      <c r="AD3582" s="142" t="n"/>
      <c r="AE3582" s="142" t="n"/>
    </row>
    <row r="3583" ht="15" customHeight="1" thickBot="1">
      <c r="B3583" s="88" t="inlineStr">
        <is>
          <t>KB05R</t>
        </is>
      </c>
      <c r="C3583" s="89">
        <f>SUMIF(数量表!D:H,B3583,数量表!H:H)</f>
        <v/>
      </c>
      <c r="D3583" s="89" t="n">
        <v>27</v>
      </c>
      <c r="E3583" s="89" t="n">
        <v>105</v>
      </c>
      <c r="F3583" s="90" t="n">
        <v>1068</v>
      </c>
      <c r="G3583" s="89" t="n"/>
      <c r="H3583" s="91" t="n">
        <v>4</v>
      </c>
      <c r="I3583" s="213">
        <f>C3583*H3583</f>
        <v/>
      </c>
      <c r="J3583" s="29" t="n"/>
      <c r="K3583" s="96" t="n"/>
      <c r="L3583" s="97" t="n"/>
      <c r="M3583" s="97" t="n"/>
      <c r="N3583" s="98" t="inlineStr">
        <is>
          <t>27×105</t>
        </is>
      </c>
      <c r="O3583" s="99">
        <f>F3583</f>
        <v/>
      </c>
      <c r="P3583" s="99">
        <f>SUM(I3583)</f>
        <v/>
      </c>
      <c r="Q3583" s="117" t="n"/>
      <c r="R3583" s="118" t="n"/>
      <c r="S3583" s="118" t="n"/>
      <c r="T3583" s="119" t="n"/>
      <c r="U3583" s="120" t="n"/>
      <c r="V3583" s="120" t="n"/>
      <c r="W3583" s="121" t="n"/>
      <c r="X3583" s="122" t="n"/>
      <c r="Y3583" s="122" t="n"/>
      <c r="Z3583" s="143" t="n"/>
      <c r="AA3583" s="140" t="n"/>
      <c r="AB3583" s="140" t="n"/>
      <c r="AC3583" s="144" t="n"/>
      <c r="AD3583" s="142" t="n"/>
      <c r="AE3583" s="142" t="n"/>
    </row>
    <row r="3584">
      <c r="B3584" s="79" t="inlineStr">
        <is>
          <t>22MK09</t>
        </is>
      </c>
      <c r="C3584" s="80">
        <f>SUMIF(数量表!D:H,B3584,数量表!H:H)</f>
        <v/>
      </c>
      <c r="D3584" s="80" t="n">
        <v>27</v>
      </c>
      <c r="E3584" s="80" t="n">
        <v>105</v>
      </c>
      <c r="F3584" s="81" t="n">
        <v>325</v>
      </c>
      <c r="G3584" s="80" t="n"/>
      <c r="H3584" s="82" t="n">
        <v>4</v>
      </c>
      <c r="I3584" s="212">
        <f>C3584*H3584</f>
        <v/>
      </c>
      <c r="J3584" s="29" t="n"/>
      <c r="K3584" s="96" t="n"/>
      <c r="L3584" s="97" t="n"/>
      <c r="M3584" s="97" t="n"/>
      <c r="N3584" s="98" t="inlineStr">
        <is>
          <t>27×105</t>
        </is>
      </c>
      <c r="O3584" s="99">
        <f>F3584</f>
        <v/>
      </c>
      <c r="P3584" s="99">
        <f>SUM(I3584)</f>
        <v/>
      </c>
      <c r="Q3584" s="117" t="n"/>
      <c r="R3584" s="118" t="n"/>
      <c r="S3584" s="118" t="n"/>
      <c r="T3584" s="119" t="n"/>
      <c r="U3584" s="120" t="n"/>
      <c r="V3584" s="120" t="n"/>
      <c r="W3584" s="121" t="n"/>
      <c r="X3584" s="122" t="n"/>
      <c r="Y3584" s="122" t="n"/>
      <c r="Z3584" s="143" t="n"/>
      <c r="AA3584" s="140" t="n"/>
      <c r="AB3584" s="140" t="n"/>
      <c r="AC3584" s="144" t="n"/>
      <c r="AD3584" s="142" t="n"/>
      <c r="AE3584" s="142" t="n"/>
    </row>
    <row r="3585">
      <c r="B3585" s="85" t="inlineStr">
        <is>
          <t>22MK09</t>
        </is>
      </c>
      <c r="C3585">
        <f>SUMIF(数量表!D:H,B3585,数量表!H:H)</f>
        <v/>
      </c>
      <c r="D3585" t="n">
        <v>27</v>
      </c>
      <c r="E3585" t="n">
        <v>105</v>
      </c>
      <c r="F3585" s="86" t="n">
        <v>1710</v>
      </c>
      <c r="H3585" s="87" t="n">
        <v>2</v>
      </c>
      <c r="I3585" s="214">
        <f>C3585*H3585</f>
        <v/>
      </c>
      <c r="J3585" s="29" t="n"/>
      <c r="K3585" s="96" t="n"/>
      <c r="L3585" s="97" t="n"/>
      <c r="M3585" s="97" t="n"/>
      <c r="N3585" s="98" t="inlineStr">
        <is>
          <t>27×105</t>
        </is>
      </c>
      <c r="O3585" s="99">
        <f>F3585</f>
        <v/>
      </c>
      <c r="P3585" s="99">
        <f>SUM(I3585)</f>
        <v/>
      </c>
      <c r="Q3585" s="117" t="n"/>
      <c r="R3585" s="118" t="n"/>
      <c r="S3585" s="118" t="n"/>
      <c r="T3585" s="119" t="n"/>
      <c r="U3585" s="120" t="n"/>
      <c r="V3585" s="120" t="n"/>
      <c r="W3585" s="121" t="n"/>
      <c r="X3585" s="122" t="n"/>
      <c r="Y3585" s="122" t="n"/>
      <c r="Z3585" s="143" t="n"/>
      <c r="AA3585" s="140" t="n"/>
      <c r="AB3585" s="140" t="n"/>
      <c r="AC3585" s="144" t="n"/>
      <c r="AD3585" s="142" t="n"/>
      <c r="AE3585" s="142" t="n"/>
    </row>
    <row r="3586" ht="15" customHeight="1" thickBot="1">
      <c r="B3586" s="88" t="inlineStr">
        <is>
          <t>22MK09</t>
        </is>
      </c>
      <c r="C3586" s="89">
        <f>SUMIF(数量表!D:H,B3586,数量表!H:H)</f>
        <v/>
      </c>
      <c r="D3586" s="89" t="n">
        <v>27</v>
      </c>
      <c r="E3586" s="89" t="n">
        <v>105</v>
      </c>
      <c r="F3586" s="90" t="n">
        <v>1068</v>
      </c>
      <c r="G3586" s="89" t="n"/>
      <c r="H3586" s="91" t="n">
        <v>4</v>
      </c>
      <c r="I3586" s="213">
        <f>C3586*H3586</f>
        <v/>
      </c>
      <c r="J3586" s="29" t="n"/>
      <c r="K3586" s="96" t="n"/>
      <c r="L3586" s="97" t="n"/>
      <c r="M3586" s="97" t="n"/>
      <c r="N3586" s="98" t="inlineStr">
        <is>
          <t>27×105</t>
        </is>
      </c>
      <c r="O3586" s="99">
        <f>F3586</f>
        <v/>
      </c>
      <c r="P3586" s="99">
        <f>SUM(I3586)</f>
        <v/>
      </c>
      <c r="Q3586" s="117" t="n"/>
      <c r="R3586" s="118" t="n"/>
      <c r="S3586" s="118" t="n"/>
      <c r="T3586" s="119" t="n"/>
      <c r="U3586" s="120" t="n"/>
      <c r="V3586" s="120" t="n"/>
      <c r="W3586" s="121" t="n"/>
      <c r="X3586" s="122" t="n"/>
      <c r="Y3586" s="122" t="n"/>
      <c r="Z3586" s="143" t="n"/>
      <c r="AA3586" s="140" t="n"/>
      <c r="AB3586" s="140" t="n"/>
      <c r="AC3586" s="144" t="n"/>
      <c r="AD3586" s="142" t="n"/>
      <c r="AE3586" s="142" t="n"/>
    </row>
    <row r="3587">
      <c r="B3587" s="79" t="inlineStr">
        <is>
          <t>22MK09-L</t>
        </is>
      </c>
      <c r="C3587" s="80">
        <f>SUMIF(数量表!D:H,B3587,数量表!H:H)</f>
        <v/>
      </c>
      <c r="D3587" s="80" t="n">
        <v>27</v>
      </c>
      <c r="E3587" s="80" t="n">
        <v>105</v>
      </c>
      <c r="F3587" s="81" t="n">
        <v>325</v>
      </c>
      <c r="G3587" s="80" t="n"/>
      <c r="H3587" s="82" t="n">
        <v>4</v>
      </c>
      <c r="I3587" s="212">
        <f>C3587*H3587</f>
        <v/>
      </c>
      <c r="J3587" s="29" t="n"/>
      <c r="K3587" s="96" t="n"/>
      <c r="L3587" s="97" t="n"/>
      <c r="M3587" s="97" t="n"/>
      <c r="N3587" s="98" t="inlineStr">
        <is>
          <t>27×105</t>
        </is>
      </c>
      <c r="O3587" s="99">
        <f>F3587</f>
        <v/>
      </c>
      <c r="P3587" s="99">
        <f>SUM(I3587)</f>
        <v/>
      </c>
      <c r="Q3587" s="117" t="n"/>
      <c r="R3587" s="118" t="n"/>
      <c r="S3587" s="118" t="n"/>
      <c r="T3587" s="119" t="n"/>
      <c r="U3587" s="120" t="n"/>
      <c r="V3587" s="120" t="n"/>
      <c r="W3587" s="121" t="n"/>
      <c r="X3587" s="122" t="n"/>
      <c r="Y3587" s="122" t="n"/>
      <c r="Z3587" s="143" t="n"/>
      <c r="AA3587" s="140" t="n"/>
      <c r="AB3587" s="140" t="n"/>
      <c r="AC3587" s="144" t="n"/>
      <c r="AD3587" s="142" t="n"/>
      <c r="AE3587" s="142" t="n"/>
    </row>
    <row r="3588">
      <c r="B3588" s="85" t="inlineStr">
        <is>
          <t>22MK09-L</t>
        </is>
      </c>
      <c r="C3588">
        <f>SUMIF(数量表!D:H,B3588,数量表!H:H)</f>
        <v/>
      </c>
      <c r="D3588" t="n">
        <v>27</v>
      </c>
      <c r="E3588" t="n">
        <v>105</v>
      </c>
      <c r="F3588" s="86" t="n">
        <v>1710</v>
      </c>
      <c r="H3588" s="87" t="n">
        <v>2</v>
      </c>
      <c r="I3588" s="214">
        <f>C3588*H3588</f>
        <v/>
      </c>
      <c r="J3588" s="29" t="n"/>
      <c r="K3588" s="96" t="n"/>
      <c r="L3588" s="97" t="n"/>
      <c r="M3588" s="97" t="n"/>
      <c r="N3588" s="98" t="inlineStr">
        <is>
          <t>27×105</t>
        </is>
      </c>
      <c r="O3588" s="99">
        <f>F3588</f>
        <v/>
      </c>
      <c r="P3588" s="99">
        <f>SUM(I3588)</f>
        <v/>
      </c>
      <c r="Q3588" s="117" t="n"/>
      <c r="R3588" s="118" t="n"/>
      <c r="S3588" s="118" t="n"/>
      <c r="T3588" s="119" t="n"/>
      <c r="U3588" s="120" t="n"/>
      <c r="V3588" s="120" t="n"/>
      <c r="W3588" s="121" t="n"/>
      <c r="X3588" s="122" t="n"/>
      <c r="Y3588" s="122" t="n"/>
      <c r="Z3588" s="143" t="n"/>
      <c r="AA3588" s="140" t="n"/>
      <c r="AB3588" s="140" t="n"/>
      <c r="AC3588" s="144" t="n"/>
      <c r="AD3588" s="142" t="n"/>
      <c r="AE3588" s="142" t="n"/>
    </row>
    <row r="3589">
      <c r="B3589" s="85" t="inlineStr">
        <is>
          <t>22MK09-L</t>
        </is>
      </c>
      <c r="C3589">
        <f>SUMIF(数量表!D:H,B3589,数量表!H:H)</f>
        <v/>
      </c>
      <c r="D3589" t="n">
        <v>27</v>
      </c>
      <c r="E3589" t="n">
        <v>105</v>
      </c>
      <c r="F3589" s="86" t="n">
        <v>1068</v>
      </c>
      <c r="H3589" s="87" t="n">
        <v>4</v>
      </c>
      <c r="I3589" s="214">
        <f>C3589*H3589</f>
        <v/>
      </c>
      <c r="J3589" s="29" t="n"/>
      <c r="K3589" s="96" t="n"/>
      <c r="L3589" s="97" t="n"/>
      <c r="M3589" s="97" t="n"/>
      <c r="N3589" s="98" t="inlineStr">
        <is>
          <t>27×105</t>
        </is>
      </c>
      <c r="O3589" s="99">
        <f>F3589</f>
        <v/>
      </c>
      <c r="P3589" s="99">
        <f>SUM(I3589)</f>
        <v/>
      </c>
      <c r="Q3589" s="117" t="n"/>
      <c r="R3589" s="118" t="n"/>
      <c r="S3589" s="118" t="n"/>
      <c r="T3589" s="119" t="n"/>
      <c r="U3589" s="120" t="n"/>
      <c r="V3589" s="120" t="n"/>
      <c r="W3589" s="121" t="n"/>
      <c r="X3589" s="122" t="n"/>
      <c r="Y3589" s="122" t="n"/>
      <c r="Z3589" s="143" t="n"/>
      <c r="AA3589" s="140" t="n"/>
      <c r="AB3589" s="140" t="n"/>
      <c r="AC3589" s="144" t="n"/>
      <c r="AD3589" s="142" t="n"/>
      <c r="AE3589" s="142" t="n"/>
    </row>
    <row r="3590" ht="15" customHeight="1" thickBot="1">
      <c r="B3590" s="88" t="inlineStr">
        <is>
          <t>22MK09-L</t>
        </is>
      </c>
      <c r="C3590" s="89">
        <f>SUMIF(数量表!D:H,B3590,数量表!H:H)</f>
        <v/>
      </c>
      <c r="D3590" s="89" t="n">
        <v>45</v>
      </c>
      <c r="E3590" s="89" t="n">
        <v>105</v>
      </c>
      <c r="F3590" s="90" t="n">
        <v>949</v>
      </c>
      <c r="G3590" s="89" t="n"/>
      <c r="H3590" s="91" t="n">
        <v>1</v>
      </c>
      <c r="I3590" s="213">
        <f>C3590*H3590</f>
        <v/>
      </c>
      <c r="J3590" s="29" t="n"/>
      <c r="K3590" s="96" t="n"/>
      <c r="L3590" s="97" t="n"/>
      <c r="M3590" s="97" t="n"/>
      <c r="N3590" s="98" t="n"/>
      <c r="O3590" s="99" t="n"/>
      <c r="P3590" s="99" t="n"/>
      <c r="Q3590" s="117" t="n"/>
      <c r="R3590" s="118" t="n"/>
      <c r="S3590" s="118" t="n"/>
      <c r="T3590" s="119" t="n"/>
      <c r="U3590" s="120" t="n"/>
      <c r="V3590" s="120" t="n"/>
      <c r="W3590" s="121" t="n"/>
      <c r="X3590" s="122" t="n"/>
      <c r="Y3590" s="122" t="n"/>
      <c r="Z3590" s="143" t="n"/>
      <c r="AA3590" s="140" t="n"/>
      <c r="AB3590" s="140" t="n"/>
      <c r="AC3590" s="144" t="inlineStr">
        <is>
          <t>45X105</t>
        </is>
      </c>
      <c r="AD3590" s="142">
        <f>F3590</f>
        <v/>
      </c>
      <c r="AE3590" s="142">
        <f>I3590</f>
        <v/>
      </c>
    </row>
    <row r="3591">
      <c r="B3591" s="79" t="inlineStr">
        <is>
          <t>22MK09-R</t>
        </is>
      </c>
      <c r="C3591" s="80">
        <f>SUMIF(数量表!D:H,B3591,数量表!H:H)</f>
        <v/>
      </c>
      <c r="D3591" s="80" t="n">
        <v>27</v>
      </c>
      <c r="E3591" s="80" t="n">
        <v>105</v>
      </c>
      <c r="F3591" s="81" t="n">
        <v>325</v>
      </c>
      <c r="G3591" s="80" t="n"/>
      <c r="H3591" s="82" t="n">
        <v>4</v>
      </c>
      <c r="I3591" s="212">
        <f>C3591*H3591</f>
        <v/>
      </c>
      <c r="J3591" s="29" t="n"/>
      <c r="K3591" s="96" t="n"/>
      <c r="L3591" s="97" t="n"/>
      <c r="M3591" s="97" t="n"/>
      <c r="N3591" s="98" t="inlineStr">
        <is>
          <t>27×105</t>
        </is>
      </c>
      <c r="O3591" s="99">
        <f>F3591</f>
        <v/>
      </c>
      <c r="P3591" s="99">
        <f>SUM(I3591)</f>
        <v/>
      </c>
      <c r="Q3591" s="117" t="n"/>
      <c r="R3591" s="118" t="n"/>
      <c r="S3591" s="118" t="n"/>
      <c r="T3591" s="119" t="n"/>
      <c r="U3591" s="120" t="n"/>
      <c r="V3591" s="120" t="n"/>
      <c r="W3591" s="121" t="n"/>
      <c r="X3591" s="122" t="n"/>
      <c r="Y3591" s="122" t="n"/>
      <c r="Z3591" s="143" t="n"/>
      <c r="AA3591" s="140" t="n"/>
      <c r="AB3591" s="140" t="n"/>
      <c r="AC3591" s="144" t="n"/>
      <c r="AD3591" s="142" t="n"/>
      <c r="AE3591" s="142" t="n"/>
    </row>
    <row r="3592">
      <c r="B3592" s="85" t="inlineStr">
        <is>
          <t>22MK09-R</t>
        </is>
      </c>
      <c r="C3592">
        <f>SUMIF(数量表!D:H,B3592,数量表!H:H)</f>
        <v/>
      </c>
      <c r="D3592" t="n">
        <v>27</v>
      </c>
      <c r="E3592" t="n">
        <v>105</v>
      </c>
      <c r="F3592" s="86" t="n">
        <v>1710</v>
      </c>
      <c r="H3592" s="87" t="n">
        <v>2</v>
      </c>
      <c r="I3592" s="214">
        <f>C3592*H3592</f>
        <v/>
      </c>
      <c r="J3592" s="29" t="n"/>
      <c r="K3592" s="96" t="n"/>
      <c r="L3592" s="97" t="n"/>
      <c r="M3592" s="97" t="n"/>
      <c r="N3592" s="98" t="inlineStr">
        <is>
          <t>27×105</t>
        </is>
      </c>
      <c r="O3592" s="99">
        <f>F3592</f>
        <v/>
      </c>
      <c r="P3592" s="99">
        <f>SUM(I3592)</f>
        <v/>
      </c>
      <c r="Q3592" s="117" t="n"/>
      <c r="R3592" s="118" t="n"/>
      <c r="S3592" s="118" t="n"/>
      <c r="T3592" s="119" t="n"/>
      <c r="U3592" s="120" t="n"/>
      <c r="V3592" s="120" t="n"/>
      <c r="W3592" s="121" t="n"/>
      <c r="X3592" s="122" t="n"/>
      <c r="Y3592" s="122" t="n"/>
      <c r="Z3592" s="143" t="n"/>
      <c r="AA3592" s="140" t="n"/>
      <c r="AB3592" s="140" t="n"/>
      <c r="AC3592" s="144" t="n"/>
      <c r="AD3592" s="142" t="n"/>
      <c r="AE3592" s="142" t="n"/>
    </row>
    <row r="3593">
      <c r="B3593" s="85" t="inlineStr">
        <is>
          <t>22MK09-R</t>
        </is>
      </c>
      <c r="C3593">
        <f>SUMIF(数量表!D:H,B3593,数量表!H:H)</f>
        <v/>
      </c>
      <c r="D3593" t="n">
        <v>27</v>
      </c>
      <c r="E3593" t="n">
        <v>105</v>
      </c>
      <c r="F3593" s="86" t="n">
        <v>1068</v>
      </c>
      <c r="H3593" s="87" t="n">
        <v>4</v>
      </c>
      <c r="I3593" s="214">
        <f>C3593*H3593</f>
        <v/>
      </c>
      <c r="J3593" s="29" t="n"/>
      <c r="K3593" s="96" t="n"/>
      <c r="L3593" s="97" t="n"/>
      <c r="M3593" s="97" t="n"/>
      <c r="N3593" s="98" t="inlineStr">
        <is>
          <t>27×105</t>
        </is>
      </c>
      <c r="O3593" s="99">
        <f>F3593</f>
        <v/>
      </c>
      <c r="P3593" s="99">
        <f>SUM(I3593)</f>
        <v/>
      </c>
      <c r="Q3593" s="117" t="n"/>
      <c r="R3593" s="118" t="n"/>
      <c r="S3593" s="118" t="n"/>
      <c r="T3593" s="119" t="n"/>
      <c r="U3593" s="120" t="n"/>
      <c r="V3593" s="120" t="n"/>
      <c r="W3593" s="121" t="n"/>
      <c r="X3593" s="122" t="n"/>
      <c r="Y3593" s="122" t="n"/>
      <c r="Z3593" s="143" t="n"/>
      <c r="AA3593" s="140" t="n"/>
      <c r="AB3593" s="140" t="n"/>
      <c r="AC3593" s="144" t="n"/>
      <c r="AD3593" s="142" t="n"/>
      <c r="AE3593" s="142" t="n"/>
    </row>
    <row r="3594" ht="15" customHeight="1" thickBot="1">
      <c r="B3594" s="88" t="inlineStr">
        <is>
          <t>22MK09-R</t>
        </is>
      </c>
      <c r="C3594" s="89">
        <f>SUMIF(数量表!D:H,B3594,数量表!H:H)</f>
        <v/>
      </c>
      <c r="D3594" s="89" t="n">
        <v>45</v>
      </c>
      <c r="E3594" s="89" t="n">
        <v>105</v>
      </c>
      <c r="F3594" s="90" t="n">
        <v>949</v>
      </c>
      <c r="G3594" s="89" t="n"/>
      <c r="H3594" s="91" t="n">
        <v>1</v>
      </c>
      <c r="I3594" s="213">
        <f>C3594*H3594</f>
        <v/>
      </c>
      <c r="J3594" s="29" t="n"/>
      <c r="K3594" s="96" t="n"/>
      <c r="L3594" s="97" t="n"/>
      <c r="M3594" s="97" t="n"/>
      <c r="N3594" s="98" t="n"/>
      <c r="O3594" s="99" t="n"/>
      <c r="P3594" s="99" t="n"/>
      <c r="Q3594" s="117" t="n"/>
      <c r="R3594" s="118" t="n"/>
      <c r="S3594" s="118" t="n"/>
      <c r="T3594" s="119" t="n"/>
      <c r="U3594" s="120" t="n"/>
      <c r="V3594" s="120" t="n"/>
      <c r="W3594" s="121" t="n"/>
      <c r="X3594" s="122" t="n"/>
      <c r="Y3594" s="122" t="n"/>
      <c r="Z3594" s="143" t="n"/>
      <c r="AA3594" s="140" t="n"/>
      <c r="AB3594" s="140" t="n"/>
      <c r="AC3594" s="144" t="inlineStr">
        <is>
          <t>45X105</t>
        </is>
      </c>
      <c r="AD3594" s="142">
        <f>F3594</f>
        <v/>
      </c>
      <c r="AE3594" s="142">
        <f>I3594</f>
        <v/>
      </c>
    </row>
    <row r="3595">
      <c r="B3595" s="79" t="inlineStr">
        <is>
          <t>22MK09L</t>
        </is>
      </c>
      <c r="C3595" s="80">
        <f>SUMIF(数量表!D:H,B3595,数量表!H:H)</f>
        <v/>
      </c>
      <c r="D3595" s="80" t="n">
        <v>27</v>
      </c>
      <c r="E3595" s="80" t="n">
        <v>105</v>
      </c>
      <c r="F3595" s="81" t="n">
        <v>325</v>
      </c>
      <c r="G3595" s="80" t="n"/>
      <c r="H3595" s="82" t="n">
        <v>5</v>
      </c>
      <c r="I3595" s="212">
        <f>C3595*H3595</f>
        <v/>
      </c>
      <c r="J3595" s="29" t="n"/>
      <c r="K3595" s="96" t="n"/>
      <c r="L3595" s="97" t="n"/>
      <c r="M3595" s="97" t="n"/>
      <c r="N3595" s="98" t="inlineStr">
        <is>
          <t>27×105</t>
        </is>
      </c>
      <c r="O3595" s="99">
        <f>F3595</f>
        <v/>
      </c>
      <c r="P3595" s="99">
        <f>SUM(I3595)</f>
        <v/>
      </c>
      <c r="Q3595" s="117" t="n"/>
      <c r="R3595" s="118" t="n"/>
      <c r="S3595" s="118" t="n"/>
      <c r="T3595" s="119" t="n"/>
      <c r="U3595" s="120" t="n"/>
      <c r="V3595" s="120" t="n"/>
      <c r="W3595" s="121" t="n"/>
      <c r="X3595" s="122" t="n"/>
      <c r="Y3595" s="122" t="n"/>
      <c r="Z3595" s="143" t="n"/>
      <c r="AA3595" s="140" t="n"/>
      <c r="AB3595" s="140" t="n"/>
      <c r="AC3595" s="144" t="n"/>
      <c r="AD3595" s="142" t="n"/>
      <c r="AE3595" s="142" t="n"/>
    </row>
    <row r="3596">
      <c r="B3596" s="85" t="inlineStr">
        <is>
          <t>22MK09L</t>
        </is>
      </c>
      <c r="C3596">
        <f>SUMIF(数量表!D:H,B3596,数量表!H:H)</f>
        <v/>
      </c>
      <c r="D3596" t="n">
        <v>27</v>
      </c>
      <c r="E3596" t="n">
        <v>105</v>
      </c>
      <c r="F3596" s="86" t="n">
        <v>1697</v>
      </c>
      <c r="H3596" s="87" t="n">
        <v>2</v>
      </c>
      <c r="I3596" s="214">
        <f>C3596*H3596</f>
        <v/>
      </c>
      <c r="J3596" s="29" t="n"/>
      <c r="K3596" s="96" t="n"/>
      <c r="L3596" s="97" t="n"/>
      <c r="M3596" s="97" t="n"/>
      <c r="N3596" s="98" t="inlineStr">
        <is>
          <t>27×105</t>
        </is>
      </c>
      <c r="O3596" s="99">
        <f>F3596</f>
        <v/>
      </c>
      <c r="P3596" s="99">
        <f>SUM(I3596)</f>
        <v/>
      </c>
      <c r="Q3596" s="117" t="n"/>
      <c r="R3596" s="118" t="n"/>
      <c r="S3596" s="118" t="n"/>
      <c r="T3596" s="119" t="n"/>
      <c r="U3596" s="120" t="n"/>
      <c r="V3596" s="120" t="n"/>
      <c r="W3596" s="121" t="n"/>
      <c r="X3596" s="122" t="n"/>
      <c r="Y3596" s="122" t="n"/>
      <c r="Z3596" s="143" t="n"/>
      <c r="AA3596" s="140" t="n"/>
      <c r="AB3596" s="140" t="n"/>
      <c r="AC3596" s="144" t="n"/>
      <c r="AD3596" s="142" t="n"/>
      <c r="AE3596" s="142" t="n"/>
    </row>
    <row r="3597" ht="15" customHeight="1" thickBot="1">
      <c r="B3597" s="88" t="inlineStr">
        <is>
          <t>22MK09L</t>
        </is>
      </c>
      <c r="C3597" s="89">
        <f>SUMIF(数量表!D:H,B3597,数量表!H:H)</f>
        <v/>
      </c>
      <c r="D3597" s="89" t="n">
        <v>27</v>
      </c>
      <c r="E3597" s="89" t="n">
        <v>105</v>
      </c>
      <c r="F3597" s="90" t="n">
        <v>1068</v>
      </c>
      <c r="G3597" s="89" t="n"/>
      <c r="H3597" s="91" t="n">
        <v>5</v>
      </c>
      <c r="I3597" s="213">
        <f>C3597*H3597</f>
        <v/>
      </c>
      <c r="J3597" s="29" t="n"/>
      <c r="K3597" s="96" t="n"/>
      <c r="L3597" s="97" t="n"/>
      <c r="M3597" s="97" t="n"/>
      <c r="N3597" s="98" t="inlineStr">
        <is>
          <t>27×105</t>
        </is>
      </c>
      <c r="O3597" s="99">
        <f>F3597</f>
        <v/>
      </c>
      <c r="P3597" s="99">
        <f>SUM(I3597)</f>
        <v/>
      </c>
      <c r="Q3597" s="117" t="n"/>
      <c r="R3597" s="118" t="n"/>
      <c r="S3597" s="118" t="n"/>
      <c r="T3597" s="119" t="n"/>
      <c r="U3597" s="120" t="n"/>
      <c r="V3597" s="120" t="n"/>
      <c r="W3597" s="121" t="n"/>
      <c r="X3597" s="122" t="n"/>
      <c r="Y3597" s="122" t="n"/>
      <c r="Z3597" s="143" t="n"/>
      <c r="AA3597" s="140" t="n"/>
      <c r="AB3597" s="140" t="n"/>
      <c r="AC3597" s="144" t="n"/>
      <c r="AD3597" s="142" t="n"/>
      <c r="AE3597" s="142" t="n"/>
    </row>
    <row r="3598">
      <c r="B3598" s="79" t="inlineStr">
        <is>
          <t>22MK09L-L</t>
        </is>
      </c>
      <c r="C3598" s="80">
        <f>SUMIF(数量表!D:H,B3598,数量表!H:H)</f>
        <v/>
      </c>
      <c r="D3598" s="80" t="n">
        <v>27</v>
      </c>
      <c r="E3598" s="80" t="n">
        <v>105</v>
      </c>
      <c r="F3598" s="81" t="n">
        <v>325</v>
      </c>
      <c r="G3598" s="80" t="n"/>
      <c r="H3598" s="82" t="n">
        <v>5</v>
      </c>
      <c r="I3598" s="212">
        <f>C3598*H3598</f>
        <v/>
      </c>
      <c r="J3598" s="29" t="n"/>
      <c r="K3598" s="96" t="n"/>
      <c r="L3598" s="97" t="n"/>
      <c r="M3598" s="97" t="n"/>
      <c r="N3598" s="98" t="inlineStr">
        <is>
          <t>27×105</t>
        </is>
      </c>
      <c r="O3598" s="99">
        <f>F3598</f>
        <v/>
      </c>
      <c r="P3598" s="99">
        <f>SUM(I3598)</f>
        <v/>
      </c>
      <c r="Q3598" s="117" t="n"/>
      <c r="R3598" s="118" t="n"/>
      <c r="S3598" s="118" t="n"/>
      <c r="T3598" s="119" t="n"/>
      <c r="U3598" s="120" t="n"/>
      <c r="V3598" s="120" t="n"/>
      <c r="W3598" s="121" t="n"/>
      <c r="X3598" s="122" t="n"/>
      <c r="Y3598" s="122" t="n"/>
      <c r="Z3598" s="143" t="n"/>
      <c r="AA3598" s="140" t="n"/>
      <c r="AB3598" s="140" t="n"/>
      <c r="AC3598" s="144" t="n"/>
      <c r="AD3598" s="142" t="n"/>
      <c r="AE3598" s="142" t="n"/>
    </row>
    <row r="3599">
      <c r="B3599" s="85" t="inlineStr">
        <is>
          <t>22MK09L-L</t>
        </is>
      </c>
      <c r="C3599">
        <f>SUMIF(数量表!D:H,B3599,数量表!H:H)</f>
        <v/>
      </c>
      <c r="D3599" t="n">
        <v>27</v>
      </c>
      <c r="E3599" t="n">
        <v>105</v>
      </c>
      <c r="F3599" s="86" t="n">
        <v>1697</v>
      </c>
      <c r="H3599" s="87" t="n">
        <v>2</v>
      </c>
      <c r="I3599" s="214">
        <f>C3599*H3599</f>
        <v/>
      </c>
      <c r="J3599" s="29" t="n"/>
      <c r="K3599" s="96" t="n"/>
      <c r="L3599" s="97" t="n"/>
      <c r="M3599" s="97" t="n"/>
      <c r="N3599" s="98" t="inlineStr">
        <is>
          <t>27×105</t>
        </is>
      </c>
      <c r="O3599" s="99">
        <f>F3599</f>
        <v/>
      </c>
      <c r="P3599" s="99">
        <f>SUM(I3599)</f>
        <v/>
      </c>
      <c r="Q3599" s="117" t="n"/>
      <c r="R3599" s="118" t="n"/>
      <c r="S3599" s="118" t="n"/>
      <c r="T3599" s="119" t="n"/>
      <c r="U3599" s="120" t="n"/>
      <c r="V3599" s="120" t="n"/>
      <c r="W3599" s="121" t="n"/>
      <c r="X3599" s="122" t="n"/>
      <c r="Y3599" s="122" t="n"/>
      <c r="Z3599" s="143" t="n"/>
      <c r="AA3599" s="140" t="n"/>
      <c r="AB3599" s="140" t="n"/>
      <c r="AC3599" s="144" t="n"/>
      <c r="AD3599" s="142" t="n"/>
      <c r="AE3599" s="142" t="n"/>
    </row>
    <row r="3600">
      <c r="B3600" s="85" t="inlineStr">
        <is>
          <t>22MK09L-L</t>
        </is>
      </c>
      <c r="C3600">
        <f>SUMIF(数量表!D:H,B3600,数量表!H:H)</f>
        <v/>
      </c>
      <c r="D3600" t="n">
        <v>27</v>
      </c>
      <c r="E3600" t="n">
        <v>105</v>
      </c>
      <c r="F3600" s="86" t="n">
        <v>1068</v>
      </c>
      <c r="H3600" s="87" t="n">
        <v>5</v>
      </c>
      <c r="I3600" s="214">
        <f>C3600*H3600</f>
        <v/>
      </c>
      <c r="J3600" s="29" t="n"/>
      <c r="K3600" s="96" t="n"/>
      <c r="L3600" s="97" t="n"/>
      <c r="M3600" s="97" t="n"/>
      <c r="N3600" s="98" t="inlineStr">
        <is>
          <t>27×105</t>
        </is>
      </c>
      <c r="O3600" s="99">
        <f>F3600</f>
        <v/>
      </c>
      <c r="P3600" s="99">
        <f>SUM(I3600)</f>
        <v/>
      </c>
      <c r="Q3600" s="117" t="n"/>
      <c r="R3600" s="118" t="n"/>
      <c r="S3600" s="118" t="n"/>
      <c r="T3600" s="119" t="n"/>
      <c r="U3600" s="120" t="n"/>
      <c r="V3600" s="120" t="n"/>
      <c r="W3600" s="121" t="n"/>
      <c r="X3600" s="122" t="n"/>
      <c r="Y3600" s="122" t="n"/>
      <c r="Z3600" s="143" t="n"/>
      <c r="AA3600" s="140" t="n"/>
      <c r="AB3600" s="140" t="n"/>
      <c r="AC3600" s="144" t="n"/>
      <c r="AD3600" s="142" t="n"/>
      <c r="AE3600" s="142" t="n"/>
    </row>
    <row r="3601" ht="15" customHeight="1" thickBot="1">
      <c r="B3601" s="88" t="inlineStr">
        <is>
          <t>22MK09L-L</t>
        </is>
      </c>
      <c r="C3601" s="89">
        <f>SUMIF(数量表!D:H,B3601,数量表!H:H)</f>
        <v/>
      </c>
      <c r="D3601" s="89" t="n">
        <v>45</v>
      </c>
      <c r="E3601" s="89" t="n">
        <v>105</v>
      </c>
      <c r="F3601" s="90" t="n">
        <v>949</v>
      </c>
      <c r="G3601" s="89" t="n"/>
      <c r="H3601" s="91" t="n">
        <v>1</v>
      </c>
      <c r="I3601" s="213">
        <f>C3601*H3601</f>
        <v/>
      </c>
      <c r="J3601" s="29" t="n"/>
      <c r="K3601" s="96" t="n"/>
      <c r="L3601" s="97" t="n"/>
      <c r="M3601" s="97" t="n"/>
      <c r="N3601" s="98" t="n"/>
      <c r="O3601" s="99" t="n"/>
      <c r="P3601" s="99" t="n"/>
      <c r="Q3601" s="117" t="n"/>
      <c r="R3601" s="118" t="n"/>
      <c r="S3601" s="118" t="n"/>
      <c r="T3601" s="119" t="n"/>
      <c r="U3601" s="120" t="n"/>
      <c r="V3601" s="120" t="n"/>
      <c r="W3601" s="121" t="n"/>
      <c r="X3601" s="122" t="n"/>
      <c r="Y3601" s="122" t="n"/>
      <c r="Z3601" s="143" t="n"/>
      <c r="AA3601" s="140" t="n"/>
      <c r="AB3601" s="140" t="n"/>
      <c r="AC3601" s="144" t="inlineStr">
        <is>
          <t>45X105</t>
        </is>
      </c>
      <c r="AD3601" s="142">
        <f>F3601</f>
        <v/>
      </c>
      <c r="AE3601" s="142">
        <f>I3601</f>
        <v/>
      </c>
    </row>
    <row r="3602">
      <c r="B3602" s="79" t="inlineStr">
        <is>
          <t>22MK09R</t>
        </is>
      </c>
      <c r="C3602" s="80">
        <f>SUMIF(数量表!D:H,B3602,数量表!H:H)</f>
        <v/>
      </c>
      <c r="D3602" s="80" t="n">
        <v>27</v>
      </c>
      <c r="E3602" s="80" t="n">
        <v>105</v>
      </c>
      <c r="F3602" s="81" t="n">
        <v>325</v>
      </c>
      <c r="G3602" s="80" t="n"/>
      <c r="H3602" s="82" t="n">
        <v>5</v>
      </c>
      <c r="I3602" s="212">
        <f>C3602*H3602</f>
        <v/>
      </c>
      <c r="J3602" s="29" t="n"/>
      <c r="K3602" s="96" t="n"/>
      <c r="L3602" s="97" t="n"/>
      <c r="M3602" s="97" t="n"/>
      <c r="N3602" s="98" t="inlineStr">
        <is>
          <t>27×105</t>
        </is>
      </c>
      <c r="O3602" s="99">
        <f>F3602</f>
        <v/>
      </c>
      <c r="P3602" s="99">
        <f>SUM(I3602)</f>
        <v/>
      </c>
      <c r="Q3602" s="117" t="n"/>
      <c r="R3602" s="118" t="n"/>
      <c r="S3602" s="118" t="n"/>
      <c r="T3602" s="119" t="n"/>
      <c r="U3602" s="120" t="n"/>
      <c r="V3602" s="120" t="n"/>
      <c r="W3602" s="121" t="n"/>
      <c r="X3602" s="122" t="n"/>
      <c r="Y3602" s="122" t="n"/>
      <c r="Z3602" s="143" t="n"/>
      <c r="AA3602" s="140" t="n"/>
      <c r="AB3602" s="140" t="n"/>
      <c r="AC3602" s="144" t="n"/>
      <c r="AD3602" s="142" t="n"/>
      <c r="AE3602" s="142" t="n"/>
    </row>
    <row r="3603">
      <c r="B3603" s="85" t="inlineStr">
        <is>
          <t>22MK09R</t>
        </is>
      </c>
      <c r="C3603">
        <f>SUMIF(数量表!D:H,B3603,数量表!H:H)</f>
        <v/>
      </c>
      <c r="D3603" t="n">
        <v>27</v>
      </c>
      <c r="E3603" t="n">
        <v>105</v>
      </c>
      <c r="F3603" s="86" t="n">
        <v>1697</v>
      </c>
      <c r="H3603" s="87" t="n">
        <v>2</v>
      </c>
      <c r="I3603" s="214">
        <f>C3603*H3603</f>
        <v/>
      </c>
      <c r="J3603" s="29" t="n"/>
      <c r="K3603" s="96" t="n"/>
      <c r="L3603" s="97" t="n"/>
      <c r="M3603" s="97" t="n"/>
      <c r="N3603" s="98" t="inlineStr">
        <is>
          <t>27×105</t>
        </is>
      </c>
      <c r="O3603" s="99">
        <f>F3603</f>
        <v/>
      </c>
      <c r="P3603" s="99">
        <f>SUM(I3603)</f>
        <v/>
      </c>
      <c r="Q3603" s="117" t="n"/>
      <c r="R3603" s="118" t="n"/>
      <c r="S3603" s="118" t="n"/>
      <c r="T3603" s="119" t="n"/>
      <c r="U3603" s="120" t="n"/>
      <c r="V3603" s="120" t="n"/>
      <c r="W3603" s="121" t="n"/>
      <c r="X3603" s="122" t="n"/>
      <c r="Y3603" s="122" t="n"/>
      <c r="Z3603" s="143" t="n"/>
      <c r="AA3603" s="140" t="n"/>
      <c r="AB3603" s="140" t="n"/>
      <c r="AC3603" s="144" t="n"/>
      <c r="AD3603" s="142" t="n"/>
      <c r="AE3603" s="142" t="n"/>
    </row>
    <row r="3604" ht="15" customHeight="1" thickBot="1">
      <c r="B3604" s="88" t="inlineStr">
        <is>
          <t>22MK09R</t>
        </is>
      </c>
      <c r="C3604" s="89">
        <f>SUMIF(数量表!D:H,B3604,数量表!H:H)</f>
        <v/>
      </c>
      <c r="D3604" s="89" t="n">
        <v>27</v>
      </c>
      <c r="E3604" s="89" t="n">
        <v>105</v>
      </c>
      <c r="F3604" s="90" t="n">
        <v>1068</v>
      </c>
      <c r="G3604" s="89" t="n"/>
      <c r="H3604" s="91" t="n">
        <v>5</v>
      </c>
      <c r="I3604" s="213">
        <f>C3604*H3604</f>
        <v/>
      </c>
      <c r="J3604" s="29" t="n"/>
      <c r="K3604" s="96" t="n"/>
      <c r="L3604" s="97" t="n"/>
      <c r="M3604" s="97" t="n"/>
      <c r="N3604" s="98" t="inlineStr">
        <is>
          <t>27×105</t>
        </is>
      </c>
      <c r="O3604" s="99">
        <f>F3604</f>
        <v/>
      </c>
      <c r="P3604" s="99">
        <f>SUM(I3604)</f>
        <v/>
      </c>
      <c r="Q3604" s="117" t="n"/>
      <c r="R3604" s="118" t="n"/>
      <c r="S3604" s="118" t="n"/>
      <c r="T3604" s="119" t="n"/>
      <c r="U3604" s="120" t="n"/>
      <c r="V3604" s="120" t="n"/>
      <c r="W3604" s="121" t="n"/>
      <c r="X3604" s="122" t="n"/>
      <c r="Y3604" s="122" t="n"/>
      <c r="Z3604" s="143" t="n"/>
      <c r="AA3604" s="140" t="n"/>
      <c r="AB3604" s="140" t="n"/>
      <c r="AC3604" s="144" t="n"/>
      <c r="AD3604" s="142" t="n"/>
      <c r="AE3604" s="142" t="n"/>
    </row>
    <row r="3605">
      <c r="B3605" s="79" t="inlineStr">
        <is>
          <t>22MK09R-R</t>
        </is>
      </c>
      <c r="C3605" s="80">
        <f>SUMIF(数量表!D:H,B3605,数量表!H:H)</f>
        <v/>
      </c>
      <c r="D3605" s="80" t="n">
        <v>27</v>
      </c>
      <c r="E3605" s="80" t="n">
        <v>105</v>
      </c>
      <c r="F3605" s="81" t="n">
        <v>325</v>
      </c>
      <c r="G3605" s="80" t="n"/>
      <c r="H3605" s="82" t="n">
        <v>5</v>
      </c>
      <c r="I3605" s="212">
        <f>C3605*H3605</f>
        <v/>
      </c>
      <c r="J3605" s="29" t="n"/>
      <c r="K3605" s="96" t="n"/>
      <c r="L3605" s="97" t="n"/>
      <c r="M3605" s="97" t="n"/>
      <c r="N3605" s="98" t="inlineStr">
        <is>
          <t>27×105</t>
        </is>
      </c>
      <c r="O3605" s="99">
        <f>F3605</f>
        <v/>
      </c>
      <c r="P3605" s="99">
        <f>SUM(I3605)</f>
        <v/>
      </c>
      <c r="Q3605" s="117" t="n"/>
      <c r="R3605" s="118" t="n"/>
      <c r="S3605" s="118" t="n"/>
      <c r="T3605" s="119" t="n"/>
      <c r="U3605" s="120" t="n"/>
      <c r="V3605" s="120" t="n"/>
      <c r="W3605" s="121" t="n"/>
      <c r="X3605" s="122" t="n"/>
      <c r="Y3605" s="122" t="n"/>
      <c r="Z3605" s="143" t="n"/>
      <c r="AA3605" s="140" t="n"/>
      <c r="AB3605" s="140" t="n"/>
      <c r="AC3605" s="144" t="n"/>
      <c r="AD3605" s="142" t="n"/>
      <c r="AE3605" s="142" t="n"/>
    </row>
    <row r="3606">
      <c r="B3606" s="85" t="inlineStr">
        <is>
          <t>22MK09R-R</t>
        </is>
      </c>
      <c r="C3606">
        <f>SUMIF(数量表!D:H,B3606,数量表!H:H)</f>
        <v/>
      </c>
      <c r="D3606" t="n">
        <v>27</v>
      </c>
      <c r="E3606" t="n">
        <v>105</v>
      </c>
      <c r="F3606" s="86" t="n">
        <v>1697</v>
      </c>
      <c r="H3606" s="87" t="n">
        <v>2</v>
      </c>
      <c r="I3606" s="214">
        <f>C3606*H3606</f>
        <v/>
      </c>
      <c r="J3606" s="29" t="n"/>
      <c r="K3606" s="96" t="n"/>
      <c r="L3606" s="97" t="n"/>
      <c r="M3606" s="97" t="n"/>
      <c r="N3606" s="98" t="inlineStr">
        <is>
          <t>27×105</t>
        </is>
      </c>
      <c r="O3606" s="99">
        <f>F3606</f>
        <v/>
      </c>
      <c r="P3606" s="99">
        <f>SUM(I3606)</f>
        <v/>
      </c>
      <c r="Q3606" s="117" t="n"/>
      <c r="R3606" s="118" t="n"/>
      <c r="S3606" s="118" t="n"/>
      <c r="T3606" s="119" t="n"/>
      <c r="U3606" s="120" t="n"/>
      <c r="V3606" s="120" t="n"/>
      <c r="W3606" s="121" t="n"/>
      <c r="X3606" s="122" t="n"/>
      <c r="Y3606" s="122" t="n"/>
      <c r="Z3606" s="143" t="n"/>
      <c r="AA3606" s="140" t="n"/>
      <c r="AB3606" s="140" t="n"/>
      <c r="AC3606" s="144" t="n"/>
      <c r="AD3606" s="142" t="n"/>
      <c r="AE3606" s="142" t="n"/>
    </row>
    <row r="3607">
      <c r="B3607" s="85" t="inlineStr">
        <is>
          <t>22MK09R-R</t>
        </is>
      </c>
      <c r="C3607">
        <f>SUMIF(数量表!D:H,B3607,数量表!H:H)</f>
        <v/>
      </c>
      <c r="D3607" t="n">
        <v>27</v>
      </c>
      <c r="E3607" t="n">
        <v>105</v>
      </c>
      <c r="F3607" s="86" t="n">
        <v>1068</v>
      </c>
      <c r="H3607" s="87" t="n">
        <v>5</v>
      </c>
      <c r="I3607" s="214">
        <f>C3607*H3607</f>
        <v/>
      </c>
      <c r="J3607" s="29" t="n"/>
      <c r="K3607" s="96" t="n"/>
      <c r="L3607" s="97" t="n"/>
      <c r="M3607" s="97" t="n"/>
      <c r="N3607" s="98" t="inlineStr">
        <is>
          <t>27×105</t>
        </is>
      </c>
      <c r="O3607" s="99">
        <f>F3607</f>
        <v/>
      </c>
      <c r="P3607" s="99">
        <f>SUM(I3607)</f>
        <v/>
      </c>
      <c r="Q3607" s="117" t="n"/>
      <c r="R3607" s="118" t="n"/>
      <c r="S3607" s="118" t="n"/>
      <c r="T3607" s="119" t="n"/>
      <c r="U3607" s="120" t="n"/>
      <c r="V3607" s="120" t="n"/>
      <c r="W3607" s="121" t="n"/>
      <c r="X3607" s="122" t="n"/>
      <c r="Y3607" s="122" t="n"/>
      <c r="Z3607" s="143" t="n"/>
      <c r="AA3607" s="140" t="n"/>
      <c r="AB3607" s="140" t="n"/>
      <c r="AC3607" s="144" t="n"/>
      <c r="AD3607" s="142" t="n"/>
      <c r="AE3607" s="142" t="n"/>
    </row>
    <row r="3608" ht="15" customHeight="1" thickBot="1">
      <c r="B3608" s="88" t="inlineStr">
        <is>
          <t>22MK09R-R</t>
        </is>
      </c>
      <c r="C3608" s="89">
        <f>SUMIF(数量表!D:H,B3608,数量表!H:H)</f>
        <v/>
      </c>
      <c r="D3608" s="89" t="n">
        <v>45</v>
      </c>
      <c r="E3608" s="89" t="n">
        <v>105</v>
      </c>
      <c r="F3608" s="90" t="n">
        <v>949</v>
      </c>
      <c r="G3608" s="89" t="n"/>
      <c r="H3608" s="91" t="n">
        <v>1</v>
      </c>
      <c r="I3608" s="213">
        <f>C3608*H3608</f>
        <v/>
      </c>
      <c r="J3608" s="29" t="n"/>
      <c r="K3608" s="96" t="n"/>
      <c r="L3608" s="97" t="n"/>
      <c r="M3608" s="97" t="n"/>
      <c r="N3608" s="98" t="n"/>
      <c r="O3608" s="99" t="n"/>
      <c r="P3608" s="99" t="n"/>
      <c r="Q3608" s="117" t="n"/>
      <c r="R3608" s="118" t="n"/>
      <c r="S3608" s="118" t="n"/>
      <c r="T3608" s="119" t="n"/>
      <c r="U3608" s="120" t="n"/>
      <c r="V3608" s="120" t="n"/>
      <c r="W3608" s="121" t="n"/>
      <c r="X3608" s="122" t="n"/>
      <c r="Y3608" s="122" t="n"/>
      <c r="Z3608" s="143" t="n"/>
      <c r="AA3608" s="140" t="n"/>
      <c r="AB3608" s="140" t="n"/>
      <c r="AC3608" s="144" t="inlineStr">
        <is>
          <t>45X105</t>
        </is>
      </c>
      <c r="AD3608" s="142">
        <f>F3608</f>
        <v/>
      </c>
      <c r="AE3608" s="142">
        <f>I3608</f>
        <v/>
      </c>
    </row>
    <row r="3609">
      <c r="B3609" s="79" t="inlineStr">
        <is>
          <t>22MKH09</t>
        </is>
      </c>
      <c r="C3609" s="80">
        <f>SUMIF(数量表!D:H,B3609,数量表!H:H)</f>
        <v/>
      </c>
      <c r="D3609" s="80" t="n">
        <v>27</v>
      </c>
      <c r="E3609" s="80" t="n">
        <v>105</v>
      </c>
      <c r="F3609" s="81" t="n">
        <v>325</v>
      </c>
      <c r="G3609" s="80" t="n"/>
      <c r="H3609" s="82" t="n">
        <v>1</v>
      </c>
      <c r="I3609" s="212">
        <f>C3609*H3609</f>
        <v/>
      </c>
      <c r="J3609" s="29" t="n"/>
      <c r="K3609" s="96" t="n"/>
      <c r="L3609" s="97" t="n"/>
      <c r="M3609" s="97" t="n"/>
      <c r="N3609" s="98" t="inlineStr">
        <is>
          <t>27×105</t>
        </is>
      </c>
      <c r="O3609" s="99">
        <f>F3609</f>
        <v/>
      </c>
      <c r="P3609" s="99">
        <f>SUM(I3609)</f>
        <v/>
      </c>
      <c r="Q3609" s="117" t="n"/>
      <c r="R3609" s="118" t="n"/>
      <c r="S3609" s="118" t="n"/>
      <c r="T3609" s="119" t="n"/>
      <c r="U3609" s="120" t="n"/>
      <c r="V3609" s="120" t="n"/>
      <c r="W3609" s="121" t="n"/>
      <c r="X3609" s="122" t="n"/>
      <c r="Y3609" s="122" t="n"/>
      <c r="Z3609" s="143" t="n"/>
      <c r="AA3609" s="140" t="n"/>
      <c r="AB3609" s="140" t="n"/>
      <c r="AC3609" s="144" t="n"/>
      <c r="AD3609" s="142" t="n"/>
      <c r="AE3609" s="142" t="n"/>
    </row>
    <row r="3610">
      <c r="B3610" s="85" t="inlineStr">
        <is>
          <t>22MKH09</t>
        </is>
      </c>
      <c r="C3610">
        <f>SUMIF(数量表!D:H,B3610,数量表!H:H)</f>
        <v/>
      </c>
      <c r="D3610" t="n">
        <v>27</v>
      </c>
      <c r="E3610" t="n">
        <v>105</v>
      </c>
      <c r="F3610" s="86" t="n">
        <v>800</v>
      </c>
      <c r="H3610" s="87" t="n">
        <v>2</v>
      </c>
      <c r="I3610" s="214">
        <f>C3610*H3610</f>
        <v/>
      </c>
      <c r="J3610" s="29" t="n"/>
      <c r="K3610" s="96" t="n"/>
      <c r="L3610" s="97" t="n"/>
      <c r="M3610" s="97" t="n"/>
      <c r="N3610" s="98" t="inlineStr">
        <is>
          <t>27×105</t>
        </is>
      </c>
      <c r="O3610" s="99">
        <f>F3610</f>
        <v/>
      </c>
      <c r="P3610" s="99">
        <f>SUM(I3610)</f>
        <v/>
      </c>
      <c r="Q3610" s="117" t="n"/>
      <c r="R3610" s="118" t="n"/>
      <c r="S3610" s="118" t="n"/>
      <c r="T3610" s="119" t="n"/>
      <c r="U3610" s="120" t="n"/>
      <c r="V3610" s="120" t="n"/>
      <c r="W3610" s="121" t="n"/>
      <c r="X3610" s="122" t="n"/>
      <c r="Y3610" s="122" t="n"/>
      <c r="Z3610" s="143" t="n"/>
      <c r="AA3610" s="140" t="n"/>
      <c r="AB3610" s="140" t="n"/>
      <c r="AC3610" s="144" t="n"/>
      <c r="AD3610" s="142" t="n"/>
      <c r="AE3610" s="142" t="n"/>
    </row>
    <row r="3611" ht="15" customHeight="1" thickBot="1">
      <c r="B3611" s="88" t="inlineStr">
        <is>
          <t>22MKH09</t>
        </is>
      </c>
      <c r="C3611" s="89">
        <f>SUMIF(数量表!D:H,B3611,数量表!H:H)</f>
        <v/>
      </c>
      <c r="D3611" s="89" t="n">
        <v>27</v>
      </c>
      <c r="E3611" s="89" t="n">
        <v>105</v>
      </c>
      <c r="F3611" s="90" t="n">
        <v>1068</v>
      </c>
      <c r="G3611" s="89" t="n"/>
      <c r="H3611" s="91" t="n">
        <v>1</v>
      </c>
      <c r="I3611" s="213">
        <f>C3611*H3611</f>
        <v/>
      </c>
      <c r="J3611" s="29" t="n"/>
      <c r="K3611" s="96" t="n"/>
      <c r="L3611" s="97" t="n"/>
      <c r="M3611" s="97" t="n"/>
      <c r="N3611" s="98" t="inlineStr">
        <is>
          <t>27×105</t>
        </is>
      </c>
      <c r="O3611" s="99">
        <f>F3611</f>
        <v/>
      </c>
      <c r="P3611" s="99">
        <f>SUM(I3611)</f>
        <v/>
      </c>
      <c r="Q3611" s="117" t="n"/>
      <c r="R3611" s="118" t="n"/>
      <c r="S3611" s="118" t="n"/>
      <c r="T3611" s="119" t="n"/>
      <c r="U3611" s="120" t="n"/>
      <c r="V3611" s="120" t="n"/>
      <c r="W3611" s="121" t="n"/>
      <c r="X3611" s="122" t="n"/>
      <c r="Y3611" s="122" t="n"/>
      <c r="Z3611" s="143" t="n"/>
      <c r="AA3611" s="140" t="n"/>
      <c r="AB3611" s="140" t="n"/>
      <c r="AC3611" s="144" t="n"/>
      <c r="AD3611" s="142" t="n"/>
      <c r="AE3611" s="142" t="n"/>
    </row>
    <row r="3612">
      <c r="B3612" s="79" t="inlineStr">
        <is>
          <t>22MKH09-L</t>
        </is>
      </c>
      <c r="C3612" s="80">
        <f>SUMIF(数量表!D:H,B3612,数量表!H:H)</f>
        <v/>
      </c>
      <c r="D3612" s="80" t="n">
        <v>27</v>
      </c>
      <c r="E3612" s="80" t="n">
        <v>105</v>
      </c>
      <c r="F3612" s="81" t="n">
        <v>325</v>
      </c>
      <c r="G3612" s="80" t="n"/>
      <c r="H3612" s="82" t="n">
        <v>1</v>
      </c>
      <c r="I3612" s="212">
        <f>C3612*H3612</f>
        <v/>
      </c>
      <c r="J3612" s="29" t="n"/>
      <c r="K3612" s="96" t="n"/>
      <c r="L3612" s="97" t="n"/>
      <c r="M3612" s="97" t="n"/>
      <c r="N3612" s="98" t="inlineStr">
        <is>
          <t>27×105</t>
        </is>
      </c>
      <c r="O3612" s="99">
        <f>F3612</f>
        <v/>
      </c>
      <c r="P3612" s="99">
        <f>SUM(I3612)</f>
        <v/>
      </c>
      <c r="Q3612" s="117" t="n"/>
      <c r="R3612" s="118" t="n"/>
      <c r="S3612" s="118" t="n"/>
      <c r="T3612" s="119" t="n"/>
      <c r="U3612" s="120" t="n"/>
      <c r="V3612" s="120" t="n"/>
      <c r="W3612" s="121" t="n"/>
      <c r="X3612" s="122" t="n"/>
      <c r="Y3612" s="122" t="n"/>
      <c r="Z3612" s="143" t="n"/>
      <c r="AA3612" s="140" t="n"/>
      <c r="AB3612" s="140" t="n"/>
      <c r="AC3612" s="144" t="n"/>
      <c r="AD3612" s="142" t="n"/>
      <c r="AE3612" s="142" t="n"/>
    </row>
    <row r="3613">
      <c r="B3613" s="85" t="inlineStr">
        <is>
          <t>22MKH09-L</t>
        </is>
      </c>
      <c r="C3613">
        <f>SUMIF(数量表!D:H,B3613,数量表!H:H)</f>
        <v/>
      </c>
      <c r="D3613" t="n">
        <v>27</v>
      </c>
      <c r="E3613" t="n">
        <v>105</v>
      </c>
      <c r="F3613" s="86" t="n">
        <v>800</v>
      </c>
      <c r="H3613" s="87" t="n">
        <v>2</v>
      </c>
      <c r="I3613" s="214">
        <f>C3613*H3613</f>
        <v/>
      </c>
      <c r="J3613" s="29" t="n"/>
      <c r="K3613" s="96" t="n"/>
      <c r="L3613" s="97" t="n"/>
      <c r="M3613" s="97" t="n"/>
      <c r="N3613" s="98" t="inlineStr">
        <is>
          <t>27×105</t>
        </is>
      </c>
      <c r="O3613" s="99">
        <f>F3613</f>
        <v/>
      </c>
      <c r="P3613" s="99">
        <f>SUM(I3613)</f>
        <v/>
      </c>
      <c r="Q3613" s="117" t="n"/>
      <c r="R3613" s="118" t="n"/>
      <c r="S3613" s="118" t="n"/>
      <c r="T3613" s="119" t="n"/>
      <c r="U3613" s="120" t="n"/>
      <c r="V3613" s="120" t="n"/>
      <c r="W3613" s="121" t="n"/>
      <c r="X3613" s="122" t="n"/>
      <c r="Y3613" s="122" t="n"/>
      <c r="Z3613" s="143" t="n"/>
      <c r="AA3613" s="140" t="n"/>
      <c r="AB3613" s="140" t="n"/>
      <c r="AC3613" s="144" t="n"/>
      <c r="AD3613" s="142" t="n"/>
      <c r="AE3613" s="142" t="n"/>
    </row>
    <row r="3614">
      <c r="B3614" s="85" t="inlineStr">
        <is>
          <t>22MKH09-L</t>
        </is>
      </c>
      <c r="C3614">
        <f>SUMIF(数量表!D:H,B3614,数量表!H:H)</f>
        <v/>
      </c>
      <c r="D3614" t="n">
        <v>27</v>
      </c>
      <c r="E3614" t="n">
        <v>105</v>
      </c>
      <c r="F3614" s="86" t="n">
        <v>1068</v>
      </c>
      <c r="H3614" s="87" t="n">
        <v>1</v>
      </c>
      <c r="I3614" s="214">
        <f>C3614*H3614</f>
        <v/>
      </c>
      <c r="J3614" s="29" t="n"/>
      <c r="K3614" s="96" t="n"/>
      <c r="L3614" s="97" t="n"/>
      <c r="M3614" s="97" t="n"/>
      <c r="N3614" s="98" t="inlineStr">
        <is>
          <t>27×105</t>
        </is>
      </c>
      <c r="O3614" s="99">
        <f>F3614</f>
        <v/>
      </c>
      <c r="P3614" s="99">
        <f>SUM(I3614)</f>
        <v/>
      </c>
      <c r="Q3614" s="117" t="n"/>
      <c r="R3614" s="118" t="n"/>
      <c r="S3614" s="118" t="n"/>
      <c r="T3614" s="119" t="n"/>
      <c r="U3614" s="120" t="n"/>
      <c r="V3614" s="120" t="n"/>
      <c r="W3614" s="121" t="n"/>
      <c r="X3614" s="122" t="n"/>
      <c r="Y3614" s="122" t="n"/>
      <c r="Z3614" s="143" t="n"/>
      <c r="AA3614" s="140" t="n"/>
      <c r="AB3614" s="140" t="n"/>
      <c r="AC3614" s="144" t="n"/>
      <c r="AD3614" s="142" t="n"/>
      <c r="AE3614" s="142" t="n"/>
    </row>
    <row r="3615" ht="15" customHeight="1" thickBot="1">
      <c r="B3615" s="88" t="inlineStr">
        <is>
          <t>22MKH09-L</t>
        </is>
      </c>
      <c r="C3615" s="89">
        <f>SUMIF(数量表!D:H,B3615,数量表!H:H)</f>
        <v/>
      </c>
      <c r="D3615" s="89" t="n">
        <v>45</v>
      </c>
      <c r="E3615" s="89" t="n">
        <v>105</v>
      </c>
      <c r="F3615" s="90" t="n">
        <v>949</v>
      </c>
      <c r="G3615" s="89" t="n"/>
      <c r="H3615" s="91" t="n">
        <v>1</v>
      </c>
      <c r="I3615" s="213">
        <f>C3615*H3615</f>
        <v/>
      </c>
      <c r="J3615" s="29" t="n"/>
      <c r="K3615" s="96" t="n"/>
      <c r="L3615" s="97" t="n"/>
      <c r="M3615" s="97" t="n"/>
      <c r="N3615" s="98" t="n"/>
      <c r="O3615" s="99" t="n"/>
      <c r="P3615" s="99" t="n"/>
      <c r="Q3615" s="117" t="n"/>
      <c r="R3615" s="118" t="n"/>
      <c r="S3615" s="118" t="n"/>
      <c r="T3615" s="119" t="n"/>
      <c r="U3615" s="120" t="n"/>
      <c r="V3615" s="120" t="n"/>
      <c r="W3615" s="121" t="n"/>
      <c r="X3615" s="122" t="n"/>
      <c r="Y3615" s="122" t="n"/>
      <c r="Z3615" s="143" t="n"/>
      <c r="AA3615" s="140" t="n"/>
      <c r="AB3615" s="140" t="n"/>
      <c r="AC3615" s="144" t="inlineStr">
        <is>
          <t>45X105</t>
        </is>
      </c>
      <c r="AD3615" s="142">
        <f>F3615</f>
        <v/>
      </c>
      <c r="AE3615" s="142">
        <f>I3615</f>
        <v/>
      </c>
    </row>
    <row r="3616">
      <c r="B3616" s="79" t="inlineStr">
        <is>
          <t>22MKH09-R</t>
        </is>
      </c>
      <c r="C3616" s="80">
        <f>SUMIF(数量表!D:H,B3616,数量表!H:H)</f>
        <v/>
      </c>
      <c r="D3616" s="80" t="n">
        <v>27</v>
      </c>
      <c r="E3616" s="80" t="n">
        <v>105</v>
      </c>
      <c r="F3616" s="81" t="n">
        <v>325</v>
      </c>
      <c r="G3616" s="80" t="n"/>
      <c r="H3616" s="82" t="n">
        <v>1</v>
      </c>
      <c r="I3616" s="212">
        <f>C3616*H3616</f>
        <v/>
      </c>
      <c r="J3616" s="29" t="n"/>
      <c r="K3616" s="96" t="n"/>
      <c r="L3616" s="97" t="n"/>
      <c r="M3616" s="97" t="n"/>
      <c r="N3616" s="98" t="inlineStr">
        <is>
          <t>27×105</t>
        </is>
      </c>
      <c r="O3616" s="99">
        <f>F3616</f>
        <v/>
      </c>
      <c r="P3616" s="99">
        <f>SUM(I3616)</f>
        <v/>
      </c>
      <c r="Q3616" s="117" t="n"/>
      <c r="R3616" s="118" t="n"/>
      <c r="S3616" s="118" t="n"/>
      <c r="T3616" s="119" t="n"/>
      <c r="U3616" s="120" t="n"/>
      <c r="V3616" s="120" t="n"/>
      <c r="W3616" s="121" t="n"/>
      <c r="X3616" s="122" t="n"/>
      <c r="Y3616" s="122" t="n"/>
      <c r="Z3616" s="143" t="n"/>
      <c r="AA3616" s="140" t="n"/>
      <c r="AB3616" s="140" t="n"/>
      <c r="AC3616" s="144" t="n"/>
      <c r="AD3616" s="142" t="n"/>
      <c r="AE3616" s="142" t="n"/>
    </row>
    <row r="3617">
      <c r="B3617" s="85" t="inlineStr">
        <is>
          <t>22MKH09-R</t>
        </is>
      </c>
      <c r="C3617">
        <f>SUMIF(数量表!D:H,B3617,数量表!H:H)</f>
        <v/>
      </c>
      <c r="D3617" t="n">
        <v>27</v>
      </c>
      <c r="E3617" t="n">
        <v>105</v>
      </c>
      <c r="F3617" s="86" t="n">
        <v>800</v>
      </c>
      <c r="H3617" s="87" t="n">
        <v>2</v>
      </c>
      <c r="I3617" s="214">
        <f>C3617*H3617</f>
        <v/>
      </c>
      <c r="J3617" s="29" t="n"/>
      <c r="K3617" s="96" t="n"/>
      <c r="L3617" s="97" t="n"/>
      <c r="M3617" s="97" t="n"/>
      <c r="N3617" s="98" t="inlineStr">
        <is>
          <t>27×105</t>
        </is>
      </c>
      <c r="O3617" s="99">
        <f>F3617</f>
        <v/>
      </c>
      <c r="P3617" s="99">
        <f>SUM(I3617)</f>
        <v/>
      </c>
      <c r="Q3617" s="117" t="n"/>
      <c r="R3617" s="118" t="n"/>
      <c r="S3617" s="118" t="n"/>
      <c r="T3617" s="119" t="n"/>
      <c r="U3617" s="120" t="n"/>
      <c r="V3617" s="120" t="n"/>
      <c r="W3617" s="121" t="n"/>
      <c r="X3617" s="122" t="n"/>
      <c r="Y3617" s="122" t="n"/>
      <c r="Z3617" s="143" t="n"/>
      <c r="AA3617" s="140" t="n"/>
      <c r="AB3617" s="140" t="n"/>
      <c r="AC3617" s="144" t="n"/>
      <c r="AD3617" s="142" t="n"/>
      <c r="AE3617" s="142" t="n"/>
    </row>
    <row r="3618">
      <c r="B3618" s="85" t="inlineStr">
        <is>
          <t>22MKH09-R</t>
        </is>
      </c>
      <c r="C3618">
        <f>SUMIF(数量表!D:H,B3618,数量表!H:H)</f>
        <v/>
      </c>
      <c r="D3618" t="n">
        <v>27</v>
      </c>
      <c r="E3618" t="n">
        <v>105</v>
      </c>
      <c r="F3618" s="86" t="n">
        <v>1068</v>
      </c>
      <c r="H3618" s="87" t="n">
        <v>1</v>
      </c>
      <c r="I3618" s="214">
        <f>C3618*H3618</f>
        <v/>
      </c>
      <c r="J3618" s="29" t="n"/>
      <c r="K3618" s="96" t="n"/>
      <c r="L3618" s="97" t="n"/>
      <c r="M3618" s="97" t="n"/>
      <c r="N3618" s="98" t="inlineStr">
        <is>
          <t>27×105</t>
        </is>
      </c>
      <c r="O3618" s="99">
        <f>F3618</f>
        <v/>
      </c>
      <c r="P3618" s="99">
        <f>SUM(I3618)</f>
        <v/>
      </c>
      <c r="Q3618" s="117" t="n"/>
      <c r="R3618" s="118" t="n"/>
      <c r="S3618" s="118" t="n"/>
      <c r="T3618" s="119" t="n"/>
      <c r="U3618" s="120" t="n"/>
      <c r="V3618" s="120" t="n"/>
      <c r="W3618" s="121" t="n"/>
      <c r="X3618" s="122" t="n"/>
      <c r="Y3618" s="122" t="n"/>
      <c r="Z3618" s="143" t="n"/>
      <c r="AA3618" s="140" t="n"/>
      <c r="AB3618" s="140" t="n"/>
      <c r="AC3618" s="144" t="n"/>
      <c r="AD3618" s="142" t="n"/>
      <c r="AE3618" s="142" t="n"/>
    </row>
    <row r="3619" ht="15" customHeight="1" thickBot="1">
      <c r="B3619" s="88" t="inlineStr">
        <is>
          <t>22MKH09-R</t>
        </is>
      </c>
      <c r="C3619" s="89">
        <f>SUMIF(数量表!D:H,B3619,数量表!H:H)</f>
        <v/>
      </c>
      <c r="D3619" s="89" t="n">
        <v>45</v>
      </c>
      <c r="E3619" s="89" t="n">
        <v>105</v>
      </c>
      <c r="F3619" s="90" t="n">
        <v>949</v>
      </c>
      <c r="G3619" s="89" t="n"/>
      <c r="H3619" s="91" t="n">
        <v>1</v>
      </c>
      <c r="I3619" s="213">
        <f>C3619*H3619</f>
        <v/>
      </c>
      <c r="J3619" s="29" t="n"/>
      <c r="K3619" s="96" t="n"/>
      <c r="L3619" s="97" t="n"/>
      <c r="M3619" s="97" t="n"/>
      <c r="N3619" s="98" t="n"/>
      <c r="O3619" s="99" t="n"/>
      <c r="P3619" s="99" t="n"/>
      <c r="Q3619" s="117" t="n"/>
      <c r="R3619" s="118" t="n"/>
      <c r="S3619" s="118" t="n"/>
      <c r="T3619" s="119" t="n"/>
      <c r="U3619" s="120" t="n"/>
      <c r="V3619" s="120" t="n"/>
      <c r="W3619" s="121" t="n"/>
      <c r="X3619" s="122" t="n"/>
      <c r="Y3619" s="122" t="n"/>
      <c r="Z3619" s="143" t="n"/>
      <c r="AA3619" s="140" t="n"/>
      <c r="AB3619" s="140" t="n"/>
      <c r="AC3619" s="144" t="inlineStr">
        <is>
          <t>45X105</t>
        </is>
      </c>
      <c r="AD3619" s="142">
        <f>F3619</f>
        <v/>
      </c>
      <c r="AE3619" s="142">
        <f>I3619</f>
        <v/>
      </c>
    </row>
    <row r="3620">
      <c r="B3620" s="79" t="inlineStr">
        <is>
          <t>22MKH09L</t>
        </is>
      </c>
      <c r="C3620" s="80">
        <f>SUMIF(数量表!D:H,B3620,数量表!H:H)</f>
        <v/>
      </c>
      <c r="D3620" s="80" t="n">
        <v>27</v>
      </c>
      <c r="E3620" s="80" t="n">
        <v>105</v>
      </c>
      <c r="F3620" s="81" t="n">
        <v>325</v>
      </c>
      <c r="G3620" s="80" t="n"/>
      <c r="H3620" s="82" t="n">
        <v>2</v>
      </c>
      <c r="I3620" s="212">
        <f>C3620*H3620</f>
        <v/>
      </c>
      <c r="J3620" s="29" t="n"/>
      <c r="K3620" s="96" t="n"/>
      <c r="L3620" s="97" t="n"/>
      <c r="M3620" s="97" t="n"/>
      <c r="N3620" s="98" t="inlineStr">
        <is>
          <t>27×105</t>
        </is>
      </c>
      <c r="O3620" s="99">
        <f>F3620</f>
        <v/>
      </c>
      <c r="P3620" s="99">
        <f>SUM(I3620)</f>
        <v/>
      </c>
      <c r="Q3620" s="117" t="n"/>
      <c r="R3620" s="118" t="n"/>
      <c r="S3620" s="118" t="n"/>
      <c r="T3620" s="119" t="n"/>
      <c r="U3620" s="120" t="n"/>
      <c r="V3620" s="120" t="n"/>
      <c r="W3620" s="121" t="n"/>
      <c r="X3620" s="122" t="n"/>
      <c r="Y3620" s="122" t="n"/>
      <c r="Z3620" s="143" t="n"/>
      <c r="AA3620" s="140" t="n"/>
      <c r="AB3620" s="140" t="n"/>
      <c r="AC3620" s="144" t="n"/>
      <c r="AD3620" s="142" t="n"/>
      <c r="AE3620" s="142" t="n"/>
    </row>
    <row r="3621">
      <c r="B3621" s="85" t="inlineStr">
        <is>
          <t>22MKH09L</t>
        </is>
      </c>
      <c r="C3621">
        <f>SUMIF(数量表!D:H,B3621,数量表!H:H)</f>
        <v/>
      </c>
      <c r="D3621" t="n">
        <v>27</v>
      </c>
      <c r="E3621" t="n">
        <v>105</v>
      </c>
      <c r="F3621" s="86" t="n">
        <v>787</v>
      </c>
      <c r="H3621" s="87" t="n">
        <v>2</v>
      </c>
      <c r="I3621" s="214">
        <f>C3621*H3621</f>
        <v/>
      </c>
      <c r="J3621" s="29" t="n"/>
      <c r="K3621" s="96" t="n"/>
      <c r="L3621" s="97" t="n"/>
      <c r="M3621" s="97" t="n"/>
      <c r="N3621" s="98" t="inlineStr">
        <is>
          <t>27×105</t>
        </is>
      </c>
      <c r="O3621" s="99">
        <f>F3621</f>
        <v/>
      </c>
      <c r="P3621" s="99">
        <f>SUM(I3621)</f>
        <v/>
      </c>
      <c r="Q3621" s="117" t="n"/>
      <c r="R3621" s="118" t="n"/>
      <c r="S3621" s="118" t="n"/>
      <c r="T3621" s="119" t="n"/>
      <c r="U3621" s="120" t="n"/>
      <c r="V3621" s="120" t="n"/>
      <c r="W3621" s="121" t="n"/>
      <c r="X3621" s="122" t="n"/>
      <c r="Y3621" s="122" t="n"/>
      <c r="Z3621" s="143" t="n"/>
      <c r="AA3621" s="140" t="n"/>
      <c r="AB3621" s="140" t="n"/>
      <c r="AC3621" s="144" t="n"/>
      <c r="AD3621" s="142" t="n"/>
      <c r="AE3621" s="142" t="n"/>
    </row>
    <row r="3622" ht="15" customHeight="1" thickBot="1">
      <c r="B3622" s="88" t="inlineStr">
        <is>
          <t>22MKH09L</t>
        </is>
      </c>
      <c r="C3622" s="89">
        <f>SUMIF(数量表!D:H,B3622,数量表!H:H)</f>
        <v/>
      </c>
      <c r="D3622" s="89" t="n">
        <v>27</v>
      </c>
      <c r="E3622" s="89" t="n">
        <v>105</v>
      </c>
      <c r="F3622" s="90" t="n">
        <v>1068</v>
      </c>
      <c r="G3622" s="89" t="n"/>
      <c r="H3622" s="91" t="n">
        <v>2</v>
      </c>
      <c r="I3622" s="213">
        <f>C3622*H3622</f>
        <v/>
      </c>
      <c r="J3622" s="29" t="n"/>
      <c r="K3622" s="96" t="n"/>
      <c r="L3622" s="97" t="n"/>
      <c r="M3622" s="97" t="n"/>
      <c r="N3622" s="98" t="inlineStr">
        <is>
          <t>27×105</t>
        </is>
      </c>
      <c r="O3622" s="99">
        <f>F3622</f>
        <v/>
      </c>
      <c r="P3622" s="99">
        <f>SUM(I3622)</f>
        <v/>
      </c>
      <c r="Q3622" s="117" t="n"/>
      <c r="R3622" s="118" t="n"/>
      <c r="S3622" s="118" t="n"/>
      <c r="T3622" s="119" t="n"/>
      <c r="U3622" s="120" t="n"/>
      <c r="V3622" s="120" t="n"/>
      <c r="W3622" s="121" t="n"/>
      <c r="X3622" s="122" t="n"/>
      <c r="Y3622" s="122" t="n"/>
      <c r="Z3622" s="143" t="n"/>
      <c r="AA3622" s="140" t="n"/>
      <c r="AB3622" s="140" t="n"/>
      <c r="AC3622" s="144" t="n"/>
      <c r="AD3622" s="142" t="n"/>
      <c r="AE3622" s="142" t="n"/>
    </row>
    <row r="3623">
      <c r="B3623" s="79" t="inlineStr">
        <is>
          <t>22MKH09R</t>
        </is>
      </c>
      <c r="C3623" s="80">
        <f>SUMIF(数量表!D:H,B3623,数量表!H:H)</f>
        <v/>
      </c>
      <c r="D3623" s="80" t="n">
        <v>27</v>
      </c>
      <c r="E3623" s="80" t="n">
        <v>105</v>
      </c>
      <c r="F3623" s="81" t="n">
        <v>325</v>
      </c>
      <c r="G3623" s="80" t="n"/>
      <c r="H3623" s="82" t="n">
        <v>2</v>
      </c>
      <c r="I3623" s="212">
        <f>C3623*H3623</f>
        <v/>
      </c>
      <c r="J3623" s="29" t="n"/>
      <c r="K3623" s="96" t="n"/>
      <c r="L3623" s="97" t="n"/>
      <c r="M3623" s="97" t="n"/>
      <c r="N3623" s="98" t="inlineStr">
        <is>
          <t>27×105</t>
        </is>
      </c>
      <c r="O3623" s="99">
        <f>F3623</f>
        <v/>
      </c>
      <c r="P3623" s="99">
        <f>SUM(I3623)</f>
        <v/>
      </c>
      <c r="Q3623" s="117" t="n"/>
      <c r="R3623" s="118" t="n"/>
      <c r="S3623" s="118" t="n"/>
      <c r="T3623" s="119" t="n"/>
      <c r="U3623" s="120" t="n"/>
      <c r="V3623" s="120" t="n"/>
      <c r="W3623" s="121" t="n"/>
      <c r="X3623" s="122" t="n"/>
      <c r="Y3623" s="122" t="n"/>
      <c r="Z3623" s="143" t="n"/>
      <c r="AA3623" s="140" t="n"/>
      <c r="AB3623" s="140" t="n"/>
      <c r="AC3623" s="144" t="n"/>
      <c r="AD3623" s="142" t="n"/>
      <c r="AE3623" s="142" t="n"/>
    </row>
    <row r="3624">
      <c r="B3624" s="85" t="inlineStr">
        <is>
          <t>22MKH09R</t>
        </is>
      </c>
      <c r="C3624">
        <f>SUMIF(数量表!D:H,B3624,数量表!H:H)</f>
        <v/>
      </c>
      <c r="D3624" t="n">
        <v>27</v>
      </c>
      <c r="E3624" t="n">
        <v>105</v>
      </c>
      <c r="F3624" s="86" t="n">
        <v>787</v>
      </c>
      <c r="H3624" s="87" t="n">
        <v>2</v>
      </c>
      <c r="I3624" s="214">
        <f>C3624*H3624</f>
        <v/>
      </c>
      <c r="J3624" s="29" t="n"/>
      <c r="K3624" s="96" t="n"/>
      <c r="L3624" s="97" t="n"/>
      <c r="M3624" s="97" t="n"/>
      <c r="N3624" s="98" t="inlineStr">
        <is>
          <t>27×105</t>
        </is>
      </c>
      <c r="O3624" s="99">
        <f>F3624</f>
        <v/>
      </c>
      <c r="P3624" s="99">
        <f>SUM(I3624)</f>
        <v/>
      </c>
      <c r="Q3624" s="117" t="n"/>
      <c r="R3624" s="118" t="n"/>
      <c r="S3624" s="118" t="n"/>
      <c r="T3624" s="119" t="n"/>
      <c r="U3624" s="120" t="n"/>
      <c r="V3624" s="120" t="n"/>
      <c r="W3624" s="121" t="n"/>
      <c r="X3624" s="122" t="n"/>
      <c r="Y3624" s="122" t="n"/>
      <c r="Z3624" s="143" t="n"/>
      <c r="AA3624" s="140" t="n"/>
      <c r="AB3624" s="140" t="n"/>
      <c r="AC3624" s="144" t="n"/>
      <c r="AD3624" s="142" t="n"/>
      <c r="AE3624" s="142" t="n"/>
    </row>
    <row r="3625" ht="15" customHeight="1" thickBot="1">
      <c r="B3625" s="88" t="inlineStr">
        <is>
          <t>22MKH09R</t>
        </is>
      </c>
      <c r="C3625" s="89">
        <f>SUMIF(数量表!D:H,B3625,数量表!H:H)</f>
        <v/>
      </c>
      <c r="D3625" s="89" t="n">
        <v>27</v>
      </c>
      <c r="E3625" s="89" t="n">
        <v>105</v>
      </c>
      <c r="F3625" s="90" t="n">
        <v>1068</v>
      </c>
      <c r="G3625" s="89" t="n"/>
      <c r="H3625" s="91" t="n">
        <v>2</v>
      </c>
      <c r="I3625" s="213">
        <f>C3625*H3625</f>
        <v/>
      </c>
      <c r="J3625" s="29" t="n"/>
      <c r="K3625" s="96" t="n"/>
      <c r="L3625" s="97" t="n"/>
      <c r="M3625" s="97" t="n"/>
      <c r="N3625" s="98" t="inlineStr">
        <is>
          <t>27×105</t>
        </is>
      </c>
      <c r="O3625" s="99">
        <f>F3625</f>
        <v/>
      </c>
      <c r="P3625" s="99">
        <f>SUM(I3625)</f>
        <v/>
      </c>
      <c r="Q3625" s="117" t="n"/>
      <c r="R3625" s="118" t="n"/>
      <c r="S3625" s="118" t="n"/>
      <c r="T3625" s="119" t="n"/>
      <c r="U3625" s="120" t="n"/>
      <c r="V3625" s="120" t="n"/>
      <c r="W3625" s="121" t="n"/>
      <c r="X3625" s="122" t="n"/>
      <c r="Y3625" s="122" t="n"/>
      <c r="Z3625" s="143" t="n"/>
      <c r="AA3625" s="140" t="n"/>
      <c r="AB3625" s="140" t="n"/>
      <c r="AC3625" s="144" t="n"/>
      <c r="AD3625" s="142" t="n"/>
      <c r="AE3625" s="142" t="n"/>
    </row>
    <row r="3626">
      <c r="B3626" s="79" t="inlineStr">
        <is>
          <t>22MKH09L-L</t>
        </is>
      </c>
      <c r="C3626" s="80">
        <f>SUMIF(数量表!D:H,B3626,数量表!H:H)</f>
        <v/>
      </c>
      <c r="D3626" s="80" t="n">
        <v>27</v>
      </c>
      <c r="E3626" s="80" t="n">
        <v>105</v>
      </c>
      <c r="F3626" s="81" t="n">
        <v>325</v>
      </c>
      <c r="G3626" s="80" t="n"/>
      <c r="H3626" s="82" t="n">
        <v>2</v>
      </c>
      <c r="I3626" s="212">
        <f>C3626*H3626</f>
        <v/>
      </c>
      <c r="J3626" s="29" t="n"/>
      <c r="K3626" s="96" t="n"/>
      <c r="L3626" s="97" t="n"/>
      <c r="M3626" s="97" t="n"/>
      <c r="N3626" s="98" t="inlineStr">
        <is>
          <t>27×105</t>
        </is>
      </c>
      <c r="O3626" s="99">
        <f>F3626</f>
        <v/>
      </c>
      <c r="P3626" s="99">
        <f>SUM(I3626)</f>
        <v/>
      </c>
      <c r="Q3626" s="117" t="n"/>
      <c r="R3626" s="118" t="n"/>
      <c r="S3626" s="118" t="n"/>
      <c r="T3626" s="119" t="n"/>
      <c r="U3626" s="120" t="n"/>
      <c r="V3626" s="120" t="n"/>
      <c r="W3626" s="121" t="n"/>
      <c r="X3626" s="122" t="n"/>
      <c r="Y3626" s="122" t="n"/>
      <c r="Z3626" s="143" t="n"/>
      <c r="AA3626" s="140" t="n"/>
      <c r="AB3626" s="140" t="n"/>
      <c r="AC3626" s="144" t="n"/>
      <c r="AD3626" s="142" t="n"/>
      <c r="AE3626" s="142" t="n"/>
    </row>
    <row r="3627">
      <c r="B3627" s="85" t="inlineStr">
        <is>
          <t>22MKH09L-L</t>
        </is>
      </c>
      <c r="C3627">
        <f>SUMIF(数量表!D:H,B3627,数量表!H:H)</f>
        <v/>
      </c>
      <c r="D3627" t="n">
        <v>27</v>
      </c>
      <c r="E3627" t="n">
        <v>105</v>
      </c>
      <c r="F3627" s="86" t="n">
        <v>787</v>
      </c>
      <c r="H3627" s="87" t="n">
        <v>2</v>
      </c>
      <c r="I3627" s="214">
        <f>C3627*H3627</f>
        <v/>
      </c>
      <c r="J3627" s="29" t="n"/>
      <c r="K3627" s="96" t="n"/>
      <c r="L3627" s="97" t="n"/>
      <c r="M3627" s="97" t="n"/>
      <c r="N3627" s="98" t="inlineStr">
        <is>
          <t>27×105</t>
        </is>
      </c>
      <c r="O3627" s="99">
        <f>F3627</f>
        <v/>
      </c>
      <c r="P3627" s="99">
        <f>SUM(I3627)</f>
        <v/>
      </c>
      <c r="Q3627" s="117" t="n"/>
      <c r="R3627" s="118" t="n"/>
      <c r="S3627" s="118" t="n"/>
      <c r="T3627" s="119" t="n"/>
      <c r="U3627" s="120" t="n"/>
      <c r="V3627" s="120" t="n"/>
      <c r="W3627" s="121" t="n"/>
      <c r="X3627" s="122" t="n"/>
      <c r="Y3627" s="122" t="n"/>
      <c r="Z3627" s="143" t="n"/>
      <c r="AA3627" s="140" t="n"/>
      <c r="AB3627" s="140" t="n"/>
      <c r="AC3627" s="144" t="n"/>
      <c r="AD3627" s="142" t="n"/>
      <c r="AE3627" s="142" t="n"/>
    </row>
    <row r="3628">
      <c r="B3628" s="85" t="inlineStr">
        <is>
          <t>22MKH09L-L</t>
        </is>
      </c>
      <c r="C3628">
        <f>SUMIF(数量表!D:H,B3628,数量表!H:H)</f>
        <v/>
      </c>
      <c r="D3628" t="n">
        <v>27</v>
      </c>
      <c r="E3628" t="n">
        <v>105</v>
      </c>
      <c r="F3628" s="86" t="n">
        <v>1068</v>
      </c>
      <c r="H3628" s="87" t="n">
        <v>2</v>
      </c>
      <c r="I3628" s="214">
        <f>C3628*H3628</f>
        <v/>
      </c>
      <c r="J3628" s="29" t="n"/>
      <c r="K3628" s="96" t="n"/>
      <c r="L3628" s="97" t="n"/>
      <c r="M3628" s="97" t="n"/>
      <c r="N3628" s="98" t="inlineStr">
        <is>
          <t>27×105</t>
        </is>
      </c>
      <c r="O3628" s="99">
        <f>F3628</f>
        <v/>
      </c>
      <c r="P3628" s="99">
        <f>SUM(I3628)</f>
        <v/>
      </c>
      <c r="Q3628" s="117" t="n"/>
      <c r="R3628" s="118" t="n"/>
      <c r="S3628" s="118" t="n"/>
      <c r="T3628" s="119" t="n"/>
      <c r="U3628" s="120" t="n"/>
      <c r="V3628" s="120" t="n"/>
      <c r="W3628" s="121" t="n"/>
      <c r="X3628" s="122" t="n"/>
      <c r="Y3628" s="122" t="n"/>
      <c r="Z3628" s="143" t="n"/>
      <c r="AA3628" s="140" t="n"/>
      <c r="AB3628" s="140" t="n"/>
      <c r="AC3628" s="144" t="n"/>
      <c r="AD3628" s="142" t="n"/>
      <c r="AE3628" s="142" t="n"/>
    </row>
    <row r="3629" ht="15" customHeight="1" thickBot="1">
      <c r="B3629" s="88" t="inlineStr">
        <is>
          <t>22MKH09L-L</t>
        </is>
      </c>
      <c r="C3629" s="89">
        <f>SUMIF(数量表!D:H,B3629,数量表!H:H)</f>
        <v/>
      </c>
      <c r="D3629" s="89" t="n">
        <v>45</v>
      </c>
      <c r="E3629" s="89" t="n">
        <v>105</v>
      </c>
      <c r="F3629" s="90" t="n">
        <v>949</v>
      </c>
      <c r="G3629" s="89" t="n"/>
      <c r="H3629" s="91" t="n">
        <v>2</v>
      </c>
      <c r="I3629" s="213">
        <f>C3629*H3629</f>
        <v/>
      </c>
      <c r="J3629" s="29" t="n"/>
      <c r="K3629" s="96" t="n"/>
      <c r="L3629" s="97" t="n"/>
      <c r="M3629" s="97" t="n"/>
      <c r="N3629" s="98" t="n"/>
      <c r="O3629" s="99" t="n"/>
      <c r="P3629" s="99" t="n"/>
      <c r="Q3629" s="117" t="n"/>
      <c r="R3629" s="118" t="n"/>
      <c r="S3629" s="118" t="n"/>
      <c r="T3629" s="119" t="n"/>
      <c r="U3629" s="120" t="n"/>
      <c r="V3629" s="120" t="n"/>
      <c r="W3629" s="121" t="n"/>
      <c r="X3629" s="122" t="n"/>
      <c r="Y3629" s="122" t="n"/>
      <c r="Z3629" s="143" t="n"/>
      <c r="AA3629" s="140" t="n"/>
      <c r="AB3629" s="140" t="n"/>
      <c r="AC3629" s="144" t="inlineStr">
        <is>
          <t>45X105</t>
        </is>
      </c>
      <c r="AD3629" s="142">
        <f>F3629</f>
        <v/>
      </c>
      <c r="AE3629" s="142">
        <f>I3629</f>
        <v/>
      </c>
    </row>
    <row r="3630">
      <c r="B3630" s="79" t="inlineStr">
        <is>
          <t>22MKH09R-R</t>
        </is>
      </c>
      <c r="C3630" s="80">
        <f>SUMIF(数量表!D:H,B3630,数量表!H:H)</f>
        <v/>
      </c>
      <c r="D3630" s="80" t="n">
        <v>27</v>
      </c>
      <c r="E3630" s="80" t="n">
        <v>105</v>
      </c>
      <c r="F3630" s="81" t="n">
        <v>325</v>
      </c>
      <c r="G3630" s="80" t="n"/>
      <c r="H3630" s="82" t="n">
        <v>2</v>
      </c>
      <c r="I3630" s="212">
        <f>C3630*H3630</f>
        <v/>
      </c>
      <c r="J3630" s="29" t="n"/>
      <c r="K3630" s="96" t="n"/>
      <c r="L3630" s="97" t="n"/>
      <c r="M3630" s="97" t="n"/>
      <c r="N3630" s="98" t="inlineStr">
        <is>
          <t>27×105</t>
        </is>
      </c>
      <c r="O3630" s="99">
        <f>F3630</f>
        <v/>
      </c>
      <c r="P3630" s="99">
        <f>SUM(I3630)</f>
        <v/>
      </c>
      <c r="Q3630" s="117" t="n"/>
      <c r="R3630" s="118" t="n"/>
      <c r="S3630" s="118" t="n"/>
      <c r="T3630" s="119" t="n"/>
      <c r="U3630" s="120" t="n"/>
      <c r="V3630" s="120" t="n"/>
      <c r="W3630" s="121" t="n"/>
      <c r="X3630" s="122" t="n"/>
      <c r="Y3630" s="122" t="n"/>
      <c r="Z3630" s="143" t="n"/>
      <c r="AA3630" s="140" t="n"/>
      <c r="AB3630" s="140" t="n"/>
      <c r="AC3630" s="144" t="n"/>
      <c r="AD3630" s="142" t="n"/>
      <c r="AE3630" s="142" t="n"/>
    </row>
    <row r="3631">
      <c r="B3631" s="85" t="inlineStr">
        <is>
          <t>22MKH09R-R</t>
        </is>
      </c>
      <c r="C3631">
        <f>SUMIF(数量表!D:H,B3631,数量表!H:H)</f>
        <v/>
      </c>
      <c r="D3631" t="n">
        <v>27</v>
      </c>
      <c r="E3631" t="n">
        <v>105</v>
      </c>
      <c r="F3631" s="86" t="n">
        <v>787</v>
      </c>
      <c r="H3631" s="87" t="n">
        <v>2</v>
      </c>
      <c r="I3631" s="214">
        <f>C3631*H3631</f>
        <v/>
      </c>
      <c r="J3631" s="29" t="n"/>
      <c r="K3631" s="96" t="n"/>
      <c r="L3631" s="97" t="n"/>
      <c r="M3631" s="97" t="n"/>
      <c r="N3631" s="98" t="inlineStr">
        <is>
          <t>27×105</t>
        </is>
      </c>
      <c r="O3631" s="99">
        <f>F3631</f>
        <v/>
      </c>
      <c r="P3631" s="99">
        <f>SUM(I3631)</f>
        <v/>
      </c>
      <c r="Q3631" s="117" t="n"/>
      <c r="R3631" s="118" t="n"/>
      <c r="S3631" s="118" t="n"/>
      <c r="T3631" s="119" t="n"/>
      <c r="U3631" s="120" t="n"/>
      <c r="V3631" s="120" t="n"/>
      <c r="W3631" s="121" t="n"/>
      <c r="X3631" s="122" t="n"/>
      <c r="Y3631" s="122" t="n"/>
      <c r="Z3631" s="143" t="n"/>
      <c r="AA3631" s="140" t="n"/>
      <c r="AB3631" s="140" t="n"/>
      <c r="AC3631" s="144" t="n"/>
      <c r="AD3631" s="142" t="n"/>
      <c r="AE3631" s="142" t="n"/>
    </row>
    <row r="3632">
      <c r="B3632" s="85" t="inlineStr">
        <is>
          <t>22MKH09R-R</t>
        </is>
      </c>
      <c r="C3632">
        <f>SUMIF(数量表!D:H,B3632,数量表!H:H)</f>
        <v/>
      </c>
      <c r="D3632" t="n">
        <v>27</v>
      </c>
      <c r="E3632" t="n">
        <v>105</v>
      </c>
      <c r="F3632" s="86" t="n">
        <v>1068</v>
      </c>
      <c r="H3632" s="87" t="n">
        <v>2</v>
      </c>
      <c r="I3632" s="214">
        <f>C3632*H3632</f>
        <v/>
      </c>
      <c r="J3632" s="29" t="n"/>
      <c r="K3632" s="96" t="n"/>
      <c r="L3632" s="97" t="n"/>
      <c r="M3632" s="97" t="n"/>
      <c r="N3632" s="98" t="inlineStr">
        <is>
          <t>27×105</t>
        </is>
      </c>
      <c r="O3632" s="99">
        <f>F3632</f>
        <v/>
      </c>
      <c r="P3632" s="99">
        <f>SUM(I3632)</f>
        <v/>
      </c>
      <c r="Q3632" s="117" t="n"/>
      <c r="R3632" s="118" t="n"/>
      <c r="S3632" s="118" t="n"/>
      <c r="T3632" s="119" t="n"/>
      <c r="U3632" s="120" t="n"/>
      <c r="V3632" s="120" t="n"/>
      <c r="W3632" s="121" t="n"/>
      <c r="X3632" s="122" t="n"/>
      <c r="Y3632" s="122" t="n"/>
      <c r="Z3632" s="143" t="n"/>
      <c r="AA3632" s="140" t="n"/>
      <c r="AB3632" s="140" t="n"/>
      <c r="AC3632" s="144" t="n"/>
      <c r="AD3632" s="142" t="n"/>
      <c r="AE3632" s="142" t="n"/>
    </row>
    <row r="3633" ht="15" customHeight="1" thickBot="1">
      <c r="B3633" s="88" t="inlineStr">
        <is>
          <t>22MKH09R-R</t>
        </is>
      </c>
      <c r="C3633" s="89">
        <f>SUMIF(数量表!D:H,B3633,数量表!H:H)</f>
        <v/>
      </c>
      <c r="D3633" s="89" t="n">
        <v>45</v>
      </c>
      <c r="E3633" s="89" t="n">
        <v>105</v>
      </c>
      <c r="F3633" s="90" t="n">
        <v>949</v>
      </c>
      <c r="G3633" s="89" t="n"/>
      <c r="H3633" s="91" t="n">
        <v>2</v>
      </c>
      <c r="I3633" s="213">
        <f>C3633*H3633</f>
        <v/>
      </c>
      <c r="J3633" s="29" t="n"/>
      <c r="K3633" s="96" t="n"/>
      <c r="L3633" s="97" t="n"/>
      <c r="M3633" s="97" t="n"/>
      <c r="N3633" s="98" t="n"/>
      <c r="O3633" s="99" t="n"/>
      <c r="P3633" s="99" t="n"/>
      <c r="Q3633" s="117" t="n"/>
      <c r="R3633" s="118" t="n"/>
      <c r="S3633" s="118" t="n"/>
      <c r="T3633" s="119" t="n"/>
      <c r="U3633" s="120" t="n"/>
      <c r="V3633" s="120" t="n"/>
      <c r="W3633" s="121" t="n"/>
      <c r="X3633" s="122" t="n"/>
      <c r="Y3633" s="122" t="n"/>
      <c r="Z3633" s="143" t="n"/>
      <c r="AA3633" s="140" t="n"/>
      <c r="AB3633" s="140" t="n"/>
      <c r="AC3633" s="144" t="inlineStr">
        <is>
          <t>45X105</t>
        </is>
      </c>
      <c r="AD3633" s="142">
        <f>F3633</f>
        <v/>
      </c>
      <c r="AE3633" s="142">
        <f>I3633</f>
        <v/>
      </c>
    </row>
    <row r="3634">
      <c r="B3634" s="79" t="inlineStr">
        <is>
          <t>22MKA09</t>
        </is>
      </c>
      <c r="C3634" s="80">
        <f>SUMIF(数量表!D:H,B3634,数量表!H:H)</f>
        <v/>
      </c>
      <c r="D3634" s="80" t="n">
        <v>27</v>
      </c>
      <c r="E3634" s="80" t="n">
        <v>105</v>
      </c>
      <c r="F3634" s="81" t="n">
        <v>325</v>
      </c>
      <c r="G3634" s="80" t="n"/>
      <c r="H3634" s="82" t="n">
        <v>3</v>
      </c>
      <c r="I3634" s="212">
        <f>C3634*H3634</f>
        <v/>
      </c>
      <c r="J3634" s="29" t="n"/>
      <c r="K3634" s="96" t="n"/>
      <c r="L3634" s="97" t="n"/>
      <c r="M3634" s="97" t="n"/>
      <c r="N3634" s="98" t="inlineStr">
        <is>
          <t>27×105</t>
        </is>
      </c>
      <c r="O3634" s="99">
        <f>F3634</f>
        <v/>
      </c>
      <c r="P3634" s="99">
        <f>SUM(I3634)</f>
        <v/>
      </c>
      <c r="Q3634" s="117" t="n"/>
      <c r="R3634" s="118" t="n"/>
      <c r="S3634" s="118" t="n"/>
      <c r="T3634" s="119" t="n"/>
      <c r="U3634" s="120" t="n"/>
      <c r="V3634" s="120" t="n"/>
      <c r="W3634" s="121" t="n"/>
      <c r="X3634" s="122" t="n"/>
      <c r="Y3634" s="122" t="n"/>
      <c r="Z3634" s="143" t="n"/>
      <c r="AA3634" s="140" t="n"/>
      <c r="AB3634" s="140" t="n"/>
      <c r="AC3634" s="144" t="n"/>
      <c r="AD3634" s="142" t="n"/>
      <c r="AE3634" s="142" t="n"/>
    </row>
    <row r="3635">
      <c r="B3635" s="85" t="inlineStr">
        <is>
          <t>22MKA09</t>
        </is>
      </c>
      <c r="C3635">
        <f>SUMIF(数量表!D:H,B3635,数量表!H:H)</f>
        <v/>
      </c>
      <c r="D3635" t="n">
        <v>27</v>
      </c>
      <c r="E3635" t="n">
        <v>105</v>
      </c>
      <c r="F3635" s="86" t="n">
        <v>1255</v>
      </c>
      <c r="H3635" s="87" t="n">
        <v>2</v>
      </c>
      <c r="I3635" s="214">
        <f>C3635*H3635</f>
        <v/>
      </c>
      <c r="J3635" s="29" t="n"/>
      <c r="K3635" s="96" t="n"/>
      <c r="L3635" s="97" t="n"/>
      <c r="M3635" s="97" t="n"/>
      <c r="N3635" s="98" t="inlineStr">
        <is>
          <t>27×105</t>
        </is>
      </c>
      <c r="O3635" s="99">
        <f>F3635</f>
        <v/>
      </c>
      <c r="P3635" s="99">
        <f>SUM(I3635)</f>
        <v/>
      </c>
      <c r="Q3635" s="117" t="n"/>
      <c r="R3635" s="118" t="n"/>
      <c r="S3635" s="118" t="n"/>
      <c r="T3635" s="119" t="n"/>
      <c r="U3635" s="120" t="n"/>
      <c r="V3635" s="120" t="n"/>
      <c r="W3635" s="121" t="n"/>
      <c r="X3635" s="122" t="n"/>
      <c r="Y3635" s="122" t="n"/>
      <c r="Z3635" s="143" t="n"/>
      <c r="AA3635" s="140" t="n"/>
      <c r="AB3635" s="140" t="n"/>
      <c r="AC3635" s="144" t="n"/>
      <c r="AD3635" s="142" t="n"/>
      <c r="AE3635" s="142" t="n"/>
    </row>
    <row r="3636" ht="15" customHeight="1" thickBot="1">
      <c r="B3636" s="88" t="inlineStr">
        <is>
          <t>22MKA09</t>
        </is>
      </c>
      <c r="C3636" s="89">
        <f>SUMIF(数量表!D:H,B3636,数量表!H:H)</f>
        <v/>
      </c>
      <c r="D3636" s="89" t="n">
        <v>27</v>
      </c>
      <c r="E3636" s="89" t="n">
        <v>105</v>
      </c>
      <c r="F3636" s="90" t="n">
        <v>1068</v>
      </c>
      <c r="G3636" s="89" t="n"/>
      <c r="H3636" s="91" t="n">
        <v>3</v>
      </c>
      <c r="I3636" s="213">
        <f>C3636*H3636</f>
        <v/>
      </c>
      <c r="J3636" s="29" t="n"/>
      <c r="K3636" s="96" t="n"/>
      <c r="L3636" s="97" t="n"/>
      <c r="M3636" s="97" t="n"/>
      <c r="N3636" s="98" t="inlineStr">
        <is>
          <t>27×105</t>
        </is>
      </c>
      <c r="O3636" s="99">
        <f>F3636</f>
        <v/>
      </c>
      <c r="P3636" s="99">
        <f>SUM(I3636)</f>
        <v/>
      </c>
      <c r="Q3636" s="117" t="n"/>
      <c r="R3636" s="118" t="n"/>
      <c r="S3636" s="118" t="n"/>
      <c r="T3636" s="119" t="n"/>
      <c r="U3636" s="120" t="n"/>
      <c r="V3636" s="120" t="n"/>
      <c r="W3636" s="121" t="n"/>
      <c r="X3636" s="122" t="n"/>
      <c r="Y3636" s="122" t="n"/>
      <c r="Z3636" s="143" t="n"/>
      <c r="AA3636" s="140" t="n"/>
      <c r="AB3636" s="140" t="n"/>
      <c r="AC3636" s="144" t="n"/>
      <c r="AD3636" s="142" t="n"/>
      <c r="AE3636" s="142" t="n"/>
    </row>
    <row r="3637">
      <c r="B3637" s="79" t="inlineStr">
        <is>
          <t>22MKA09L</t>
        </is>
      </c>
      <c r="C3637" s="80">
        <f>SUMIF(数量表!D:H,B3637,数量表!H:H)</f>
        <v/>
      </c>
      <c r="D3637" s="80" t="n">
        <v>27</v>
      </c>
      <c r="E3637" s="80" t="n">
        <v>105</v>
      </c>
      <c r="F3637" s="81" t="n">
        <v>325</v>
      </c>
      <c r="G3637" s="80" t="n"/>
      <c r="H3637" s="82" t="n">
        <v>3</v>
      </c>
      <c r="I3637" s="212">
        <f>C3637*H3637</f>
        <v/>
      </c>
      <c r="J3637" s="29" t="n"/>
      <c r="K3637" s="96" t="n"/>
      <c r="L3637" s="97" t="n"/>
      <c r="M3637" s="97" t="n"/>
      <c r="N3637" s="98" t="inlineStr">
        <is>
          <t>27×105</t>
        </is>
      </c>
      <c r="O3637" s="99">
        <f>F3637</f>
        <v/>
      </c>
      <c r="P3637" s="99">
        <f>SUM(I3637)</f>
        <v/>
      </c>
      <c r="Q3637" s="117" t="n"/>
      <c r="R3637" s="118" t="n"/>
      <c r="S3637" s="118" t="n"/>
      <c r="T3637" s="119" t="n"/>
      <c r="U3637" s="120" t="n"/>
      <c r="V3637" s="120" t="n"/>
      <c r="W3637" s="121" t="n"/>
      <c r="X3637" s="122" t="n"/>
      <c r="Y3637" s="122" t="n"/>
      <c r="Z3637" s="143" t="n"/>
      <c r="AA3637" s="140" t="n"/>
      <c r="AB3637" s="140" t="n"/>
      <c r="AC3637" s="144" t="n"/>
      <c r="AD3637" s="142" t="n"/>
      <c r="AE3637" s="142" t="n"/>
    </row>
    <row r="3638">
      <c r="B3638" s="85" t="inlineStr">
        <is>
          <t>22MKA09L</t>
        </is>
      </c>
      <c r="C3638">
        <f>SUMIF(数量表!D:H,B3638,数量表!H:H)</f>
        <v/>
      </c>
      <c r="D3638" t="n">
        <v>27</v>
      </c>
      <c r="E3638" t="n">
        <v>105</v>
      </c>
      <c r="F3638" s="86" t="n">
        <v>1255</v>
      </c>
      <c r="H3638" s="87" t="n">
        <v>2</v>
      </c>
      <c r="I3638" s="214">
        <f>C3638*H3638</f>
        <v/>
      </c>
      <c r="J3638" s="29" t="n"/>
      <c r="K3638" s="96" t="n"/>
      <c r="L3638" s="97" t="n"/>
      <c r="M3638" s="97" t="n"/>
      <c r="N3638" s="98" t="inlineStr">
        <is>
          <t>27×105</t>
        </is>
      </c>
      <c r="O3638" s="99">
        <f>F3638</f>
        <v/>
      </c>
      <c r="P3638" s="99">
        <f>SUM(I3638)</f>
        <v/>
      </c>
      <c r="Q3638" s="117" t="n"/>
      <c r="R3638" s="118" t="n"/>
      <c r="S3638" s="118" t="n"/>
      <c r="T3638" s="119" t="n"/>
      <c r="U3638" s="120" t="n"/>
      <c r="V3638" s="120" t="n"/>
      <c r="W3638" s="121" t="n"/>
      <c r="X3638" s="122" t="n"/>
      <c r="Y3638" s="122" t="n"/>
      <c r="Z3638" s="143" t="n"/>
      <c r="AA3638" s="140" t="n"/>
      <c r="AB3638" s="140" t="n"/>
      <c r="AC3638" s="144" t="n"/>
      <c r="AD3638" s="142" t="n"/>
      <c r="AE3638" s="142" t="n"/>
    </row>
    <row r="3639" ht="15" customHeight="1" thickBot="1">
      <c r="B3639" s="88" t="inlineStr">
        <is>
          <t>22MKA09L</t>
        </is>
      </c>
      <c r="C3639" s="89">
        <f>SUMIF(数量表!D:H,B3639,数量表!H:H)</f>
        <v/>
      </c>
      <c r="D3639" s="89" t="n">
        <v>27</v>
      </c>
      <c r="E3639" s="89" t="n">
        <v>105</v>
      </c>
      <c r="F3639" s="90" t="n">
        <v>1068</v>
      </c>
      <c r="G3639" s="89" t="n"/>
      <c r="H3639" s="91" t="n">
        <v>3</v>
      </c>
      <c r="I3639" s="213">
        <f>C3639*H3639</f>
        <v/>
      </c>
      <c r="J3639" s="29" t="n"/>
      <c r="K3639" s="96" t="n"/>
      <c r="L3639" s="97" t="n"/>
      <c r="M3639" s="97" t="n"/>
      <c r="N3639" s="98" t="inlineStr">
        <is>
          <t>27×105</t>
        </is>
      </c>
      <c r="O3639" s="99">
        <f>F3639</f>
        <v/>
      </c>
      <c r="P3639" s="99">
        <f>SUM(I3639)</f>
        <v/>
      </c>
      <c r="Q3639" s="117" t="n"/>
      <c r="R3639" s="118" t="n"/>
      <c r="S3639" s="118" t="n"/>
      <c r="T3639" s="119" t="n"/>
      <c r="U3639" s="120" t="n"/>
      <c r="V3639" s="120" t="n"/>
      <c r="W3639" s="121" t="n"/>
      <c r="X3639" s="122" t="n"/>
      <c r="Y3639" s="122" t="n"/>
      <c r="Z3639" s="143" t="n"/>
      <c r="AA3639" s="140" t="n"/>
      <c r="AB3639" s="140" t="n"/>
      <c r="AC3639" s="144" t="n"/>
      <c r="AD3639" s="142" t="n"/>
      <c r="AE3639" s="142" t="n"/>
    </row>
    <row r="3640">
      <c r="B3640" s="79" t="inlineStr">
        <is>
          <t>22MKA09R</t>
        </is>
      </c>
      <c r="C3640" s="80">
        <f>SUMIF(数量表!D:H,B3640,数量表!H:H)</f>
        <v/>
      </c>
      <c r="D3640" s="80" t="n">
        <v>27</v>
      </c>
      <c r="E3640" s="80" t="n">
        <v>105</v>
      </c>
      <c r="F3640" s="81" t="n">
        <v>325</v>
      </c>
      <c r="G3640" s="80" t="n"/>
      <c r="H3640" s="82" t="n">
        <v>3</v>
      </c>
      <c r="I3640" s="212">
        <f>C3640*H3640</f>
        <v/>
      </c>
      <c r="J3640" s="29" t="n"/>
      <c r="K3640" s="96" t="n"/>
      <c r="L3640" s="97" t="n"/>
      <c r="M3640" s="97" t="n"/>
      <c r="N3640" s="98" t="inlineStr">
        <is>
          <t>27×105</t>
        </is>
      </c>
      <c r="O3640" s="99">
        <f>F3640</f>
        <v/>
      </c>
      <c r="P3640" s="99">
        <f>SUM(I3640)</f>
        <v/>
      </c>
      <c r="Q3640" s="117" t="n"/>
      <c r="R3640" s="118" t="n"/>
      <c r="S3640" s="118" t="n"/>
      <c r="T3640" s="119" t="n"/>
      <c r="U3640" s="120" t="n"/>
      <c r="V3640" s="120" t="n"/>
      <c r="W3640" s="121" t="n"/>
      <c r="X3640" s="122" t="n"/>
      <c r="Y3640" s="122" t="n"/>
      <c r="Z3640" s="143" t="n"/>
      <c r="AA3640" s="140" t="n"/>
      <c r="AB3640" s="140" t="n"/>
      <c r="AC3640" s="144" t="n"/>
      <c r="AD3640" s="142" t="n"/>
      <c r="AE3640" s="142" t="n"/>
    </row>
    <row r="3641">
      <c r="B3641" s="85" t="inlineStr">
        <is>
          <t>22MKA09R</t>
        </is>
      </c>
      <c r="C3641">
        <f>SUMIF(数量表!D:H,B3641,数量表!H:H)</f>
        <v/>
      </c>
      <c r="D3641" t="n">
        <v>27</v>
      </c>
      <c r="E3641" t="n">
        <v>105</v>
      </c>
      <c r="F3641" s="86" t="n">
        <v>1255</v>
      </c>
      <c r="H3641" s="87" t="n">
        <v>2</v>
      </c>
      <c r="I3641" s="214">
        <f>C3641*H3641</f>
        <v/>
      </c>
      <c r="J3641" s="29" t="n"/>
      <c r="K3641" s="96" t="n"/>
      <c r="L3641" s="97" t="n"/>
      <c r="M3641" s="97" t="n"/>
      <c r="N3641" s="98" t="inlineStr">
        <is>
          <t>27×105</t>
        </is>
      </c>
      <c r="O3641" s="99">
        <f>F3641</f>
        <v/>
      </c>
      <c r="P3641" s="99">
        <f>SUM(I3641)</f>
        <v/>
      </c>
      <c r="Q3641" s="117" t="n"/>
      <c r="R3641" s="118" t="n"/>
      <c r="S3641" s="118" t="n"/>
      <c r="T3641" s="119" t="n"/>
      <c r="U3641" s="120" t="n"/>
      <c r="V3641" s="120" t="n"/>
      <c r="W3641" s="121" t="n"/>
      <c r="X3641" s="122" t="n"/>
      <c r="Y3641" s="122" t="n"/>
      <c r="Z3641" s="143" t="n"/>
      <c r="AA3641" s="140" t="n"/>
      <c r="AB3641" s="140" t="n"/>
      <c r="AC3641" s="144" t="n"/>
      <c r="AD3641" s="142" t="n"/>
      <c r="AE3641" s="142" t="n"/>
    </row>
    <row r="3642" ht="15" customHeight="1" thickBot="1">
      <c r="B3642" s="88" t="inlineStr">
        <is>
          <t>22MKA09R</t>
        </is>
      </c>
      <c r="C3642" s="89">
        <f>SUMIF(数量表!D:H,B3642,数量表!H:H)</f>
        <v/>
      </c>
      <c r="D3642" s="89" t="n">
        <v>27</v>
      </c>
      <c r="E3642" s="89" t="n">
        <v>105</v>
      </c>
      <c r="F3642" s="90" t="n">
        <v>1068</v>
      </c>
      <c r="G3642" s="89" t="n"/>
      <c r="H3642" s="91" t="n">
        <v>3</v>
      </c>
      <c r="I3642" s="213">
        <f>C3642*H3642</f>
        <v/>
      </c>
      <c r="J3642" s="29" t="n"/>
      <c r="K3642" s="96" t="n"/>
      <c r="L3642" s="97" t="n"/>
      <c r="M3642" s="97" t="n"/>
      <c r="N3642" s="98" t="inlineStr">
        <is>
          <t>27×105</t>
        </is>
      </c>
      <c r="O3642" s="99">
        <f>F3642</f>
        <v/>
      </c>
      <c r="P3642" s="99">
        <f>SUM(I3642)</f>
        <v/>
      </c>
      <c r="Q3642" s="117" t="n"/>
      <c r="R3642" s="118" t="n"/>
      <c r="S3642" s="118" t="n"/>
      <c r="T3642" s="119" t="n"/>
      <c r="U3642" s="120" t="n"/>
      <c r="V3642" s="120" t="n"/>
      <c r="W3642" s="121" t="n"/>
      <c r="X3642" s="122" t="n"/>
      <c r="Y3642" s="122" t="n"/>
      <c r="Z3642" s="143" t="n"/>
      <c r="AA3642" s="140" t="n"/>
      <c r="AB3642" s="140" t="n"/>
      <c r="AC3642" s="144" t="n"/>
      <c r="AD3642" s="142" t="n"/>
      <c r="AE3642" s="142" t="n"/>
    </row>
    <row r="3643">
      <c r="B3643" s="79" t="inlineStr">
        <is>
          <t>22MKA09L-L</t>
        </is>
      </c>
      <c r="C3643" s="80">
        <f>SUMIF(数量表!D:H,B3643,数量表!H:H)</f>
        <v/>
      </c>
      <c r="D3643" s="80" t="n">
        <v>27</v>
      </c>
      <c r="E3643" s="80" t="n">
        <v>105</v>
      </c>
      <c r="F3643" s="81" t="n">
        <v>325</v>
      </c>
      <c r="G3643" s="80" t="n"/>
      <c r="H3643" s="82" t="n">
        <v>3</v>
      </c>
      <c r="I3643" s="212">
        <f>C3643*H3643</f>
        <v/>
      </c>
      <c r="J3643" s="29" t="n"/>
      <c r="K3643" s="96" t="n"/>
      <c r="L3643" s="97" t="n"/>
      <c r="M3643" s="97" t="n"/>
      <c r="N3643" s="98" t="inlineStr">
        <is>
          <t>27×105</t>
        </is>
      </c>
      <c r="O3643" s="99">
        <f>F3643</f>
        <v/>
      </c>
      <c r="P3643" s="99">
        <f>SUM(I3643)</f>
        <v/>
      </c>
      <c r="Q3643" s="117" t="n"/>
      <c r="R3643" s="118" t="n"/>
      <c r="S3643" s="118" t="n"/>
      <c r="T3643" s="119" t="n"/>
      <c r="U3643" s="120" t="n"/>
      <c r="V3643" s="120" t="n"/>
      <c r="W3643" s="121" t="n"/>
      <c r="X3643" s="122" t="n"/>
      <c r="Y3643" s="122" t="n"/>
      <c r="Z3643" s="143" t="n"/>
      <c r="AA3643" s="140" t="n"/>
      <c r="AB3643" s="140" t="n"/>
      <c r="AC3643" s="144" t="n"/>
      <c r="AD3643" s="142" t="n"/>
      <c r="AE3643" s="142" t="n"/>
    </row>
    <row r="3644">
      <c r="B3644" s="85" t="inlineStr">
        <is>
          <t>22MKA09L-L</t>
        </is>
      </c>
      <c r="C3644">
        <f>SUMIF(数量表!D:H,B3644,数量表!H:H)</f>
        <v/>
      </c>
      <c r="D3644" t="n">
        <v>27</v>
      </c>
      <c r="E3644" t="n">
        <v>105</v>
      </c>
      <c r="F3644" s="86" t="n">
        <v>1255</v>
      </c>
      <c r="H3644" s="87" t="n">
        <v>2</v>
      </c>
      <c r="I3644" s="214">
        <f>C3644*H3644</f>
        <v/>
      </c>
      <c r="J3644" s="29" t="n"/>
      <c r="K3644" s="96" t="n"/>
      <c r="L3644" s="97" t="n"/>
      <c r="M3644" s="97" t="n"/>
      <c r="N3644" s="98" t="inlineStr">
        <is>
          <t>27×105</t>
        </is>
      </c>
      <c r="O3644" s="99">
        <f>F3644</f>
        <v/>
      </c>
      <c r="P3644" s="99">
        <f>SUM(I3644)</f>
        <v/>
      </c>
      <c r="Q3644" s="117" t="n"/>
      <c r="R3644" s="118" t="n"/>
      <c r="S3644" s="118" t="n"/>
      <c r="T3644" s="119" t="n"/>
      <c r="U3644" s="120" t="n"/>
      <c r="V3644" s="120" t="n"/>
      <c r="W3644" s="121" t="n"/>
      <c r="X3644" s="122" t="n"/>
      <c r="Y3644" s="122" t="n"/>
      <c r="Z3644" s="143" t="n"/>
      <c r="AA3644" s="140" t="n"/>
      <c r="AB3644" s="140" t="n"/>
      <c r="AC3644" s="144" t="n"/>
      <c r="AD3644" s="142" t="n"/>
      <c r="AE3644" s="142" t="n"/>
    </row>
    <row r="3645">
      <c r="B3645" s="85" t="inlineStr">
        <is>
          <t>22MKA09L-L</t>
        </is>
      </c>
      <c r="C3645">
        <f>SUMIF(数量表!D:H,B3645,数量表!H:H)</f>
        <v/>
      </c>
      <c r="D3645" t="n">
        <v>27</v>
      </c>
      <c r="E3645" t="n">
        <v>105</v>
      </c>
      <c r="F3645" s="86" t="n">
        <v>1068</v>
      </c>
      <c r="H3645" s="87" t="n">
        <v>3</v>
      </c>
      <c r="I3645" s="214">
        <f>C3645*H3645</f>
        <v/>
      </c>
      <c r="J3645" s="29" t="n"/>
      <c r="K3645" s="96" t="n"/>
      <c r="L3645" s="97" t="n"/>
      <c r="M3645" s="97" t="n"/>
      <c r="N3645" s="98" t="inlineStr">
        <is>
          <t>27×105</t>
        </is>
      </c>
      <c r="O3645" s="99">
        <f>F3645</f>
        <v/>
      </c>
      <c r="P3645" s="99">
        <f>SUM(I3645)</f>
        <v/>
      </c>
      <c r="Q3645" s="117" t="n"/>
      <c r="R3645" s="118" t="n"/>
      <c r="S3645" s="118" t="n"/>
      <c r="T3645" s="119" t="n"/>
      <c r="U3645" s="120" t="n"/>
      <c r="V3645" s="120" t="n"/>
      <c r="W3645" s="121" t="n"/>
      <c r="X3645" s="122" t="n"/>
      <c r="Y3645" s="122" t="n"/>
      <c r="Z3645" s="143" t="n"/>
      <c r="AA3645" s="140" t="n"/>
      <c r="AB3645" s="140" t="n"/>
      <c r="AC3645" s="144" t="n"/>
      <c r="AD3645" s="142" t="n"/>
      <c r="AE3645" s="142" t="n"/>
    </row>
    <row r="3646" ht="15" customHeight="1" thickBot="1">
      <c r="B3646" s="88" t="inlineStr">
        <is>
          <t>22MKA09L-L</t>
        </is>
      </c>
      <c r="C3646" s="89">
        <f>SUMIF(数量表!D:H,B3646,数量表!H:H)</f>
        <v/>
      </c>
      <c r="D3646" s="89" t="n">
        <v>45</v>
      </c>
      <c r="E3646" s="89" t="n">
        <v>105</v>
      </c>
      <c r="F3646" s="90" t="n">
        <v>949</v>
      </c>
      <c r="G3646" s="89" t="n"/>
      <c r="H3646" s="91" t="n">
        <v>2</v>
      </c>
      <c r="I3646" s="213">
        <f>C3646*H3646</f>
        <v/>
      </c>
      <c r="J3646" s="29" t="n"/>
      <c r="K3646" s="96" t="n"/>
      <c r="L3646" s="97" t="n"/>
      <c r="M3646" s="97" t="n"/>
      <c r="N3646" s="98" t="n"/>
      <c r="O3646" s="99" t="n"/>
      <c r="P3646" s="99" t="n"/>
      <c r="Q3646" s="117" t="n"/>
      <c r="R3646" s="118" t="n"/>
      <c r="S3646" s="118" t="n"/>
      <c r="T3646" s="119" t="n"/>
      <c r="U3646" s="120" t="n"/>
      <c r="V3646" s="120" t="n"/>
      <c r="W3646" s="121" t="n"/>
      <c r="X3646" s="122" t="n"/>
      <c r="Y3646" s="122" t="n"/>
      <c r="Z3646" s="143" t="n"/>
      <c r="AA3646" s="140" t="n"/>
      <c r="AB3646" s="140" t="n"/>
      <c r="AC3646" s="144" t="inlineStr">
        <is>
          <t>45X105</t>
        </is>
      </c>
      <c r="AD3646" s="142">
        <f>F3646</f>
        <v/>
      </c>
      <c r="AE3646" s="142">
        <f>I3646</f>
        <v/>
      </c>
    </row>
    <row r="3647">
      <c r="B3647" s="79" t="inlineStr">
        <is>
          <t>22MKA09R-R</t>
        </is>
      </c>
      <c r="C3647" s="80">
        <f>SUMIF(数量表!D:H,B3647,数量表!H:H)</f>
        <v/>
      </c>
      <c r="D3647" s="80" t="n">
        <v>27</v>
      </c>
      <c r="E3647" s="80" t="n">
        <v>105</v>
      </c>
      <c r="F3647" s="81" t="n">
        <v>325</v>
      </c>
      <c r="G3647" s="80" t="n"/>
      <c r="H3647" s="82" t="n">
        <v>3</v>
      </c>
      <c r="I3647" s="212">
        <f>C3647*H3647</f>
        <v/>
      </c>
      <c r="J3647" s="29" t="n"/>
      <c r="K3647" s="96" t="n"/>
      <c r="L3647" s="97" t="n"/>
      <c r="M3647" s="97" t="n"/>
      <c r="N3647" s="98" t="inlineStr">
        <is>
          <t>27×105</t>
        </is>
      </c>
      <c r="O3647" s="99">
        <f>F3647</f>
        <v/>
      </c>
      <c r="P3647" s="99">
        <f>SUM(I3647)</f>
        <v/>
      </c>
      <c r="Q3647" s="117" t="n"/>
      <c r="R3647" s="118" t="n"/>
      <c r="S3647" s="118" t="n"/>
      <c r="T3647" s="119" t="n"/>
      <c r="U3647" s="120" t="n"/>
      <c r="V3647" s="120" t="n"/>
      <c r="W3647" s="121" t="n"/>
      <c r="X3647" s="122" t="n"/>
      <c r="Y3647" s="122" t="n"/>
      <c r="Z3647" s="143" t="n"/>
      <c r="AA3647" s="140" t="n"/>
      <c r="AB3647" s="140" t="n"/>
      <c r="AC3647" s="144" t="n"/>
      <c r="AD3647" s="142" t="n"/>
      <c r="AE3647" s="142" t="n"/>
    </row>
    <row r="3648">
      <c r="B3648" s="85" t="inlineStr">
        <is>
          <t>22MKA09R-R</t>
        </is>
      </c>
      <c r="C3648">
        <f>SUMIF(数量表!D:H,B3648,数量表!H:H)</f>
        <v/>
      </c>
      <c r="D3648" t="n">
        <v>27</v>
      </c>
      <c r="E3648" t="n">
        <v>105</v>
      </c>
      <c r="F3648" s="86" t="n">
        <v>1255</v>
      </c>
      <c r="H3648" s="87" t="n">
        <v>2</v>
      </c>
      <c r="I3648" s="214">
        <f>C3648*H3648</f>
        <v/>
      </c>
      <c r="J3648" s="29" t="n"/>
      <c r="K3648" s="96" t="n"/>
      <c r="L3648" s="97" t="n"/>
      <c r="M3648" s="97" t="n"/>
      <c r="N3648" s="98" t="inlineStr">
        <is>
          <t>27×105</t>
        </is>
      </c>
      <c r="O3648" s="99">
        <f>F3648</f>
        <v/>
      </c>
      <c r="P3648" s="99">
        <f>SUM(I3648)</f>
        <v/>
      </c>
      <c r="Q3648" s="117" t="n"/>
      <c r="R3648" s="118" t="n"/>
      <c r="S3648" s="118" t="n"/>
      <c r="T3648" s="119" t="n"/>
      <c r="U3648" s="120" t="n"/>
      <c r="V3648" s="120" t="n"/>
      <c r="W3648" s="121" t="n"/>
      <c r="X3648" s="122" t="n"/>
      <c r="Y3648" s="122" t="n"/>
      <c r="Z3648" s="143" t="n"/>
      <c r="AA3648" s="140" t="n"/>
      <c r="AB3648" s="140" t="n"/>
      <c r="AC3648" s="144" t="n"/>
      <c r="AD3648" s="142" t="n"/>
      <c r="AE3648" s="142" t="n"/>
    </row>
    <row r="3649">
      <c r="B3649" s="85" t="inlineStr">
        <is>
          <t>22MKA09R-R</t>
        </is>
      </c>
      <c r="C3649">
        <f>SUMIF(数量表!D:H,B3649,数量表!H:H)</f>
        <v/>
      </c>
      <c r="D3649" t="n">
        <v>27</v>
      </c>
      <c r="E3649" t="n">
        <v>105</v>
      </c>
      <c r="F3649" s="86" t="n">
        <v>1068</v>
      </c>
      <c r="H3649" s="87" t="n">
        <v>3</v>
      </c>
      <c r="I3649" s="214">
        <f>C3649*H3649</f>
        <v/>
      </c>
      <c r="J3649" s="29" t="n"/>
      <c r="K3649" s="96" t="n"/>
      <c r="L3649" s="97" t="n"/>
      <c r="M3649" s="97" t="n"/>
      <c r="N3649" s="98" t="inlineStr">
        <is>
          <t>27×105</t>
        </is>
      </c>
      <c r="O3649" s="99">
        <f>F3649</f>
        <v/>
      </c>
      <c r="P3649" s="99">
        <f>SUM(I3649)</f>
        <v/>
      </c>
      <c r="Q3649" s="117" t="n"/>
      <c r="R3649" s="118" t="n"/>
      <c r="S3649" s="118" t="n"/>
      <c r="T3649" s="119" t="n"/>
      <c r="U3649" s="120" t="n"/>
      <c r="V3649" s="120" t="n"/>
      <c r="W3649" s="121" t="n"/>
      <c r="X3649" s="122" t="n"/>
      <c r="Y3649" s="122" t="n"/>
      <c r="Z3649" s="143" t="n"/>
      <c r="AA3649" s="140" t="n"/>
      <c r="AB3649" s="140" t="n"/>
      <c r="AC3649" s="144" t="n"/>
      <c r="AD3649" s="142" t="n"/>
      <c r="AE3649" s="142" t="n"/>
    </row>
    <row r="3650" ht="15" customHeight="1" thickBot="1">
      <c r="B3650" s="88" t="inlineStr">
        <is>
          <t>22MKA09R-R</t>
        </is>
      </c>
      <c r="C3650" s="89">
        <f>SUMIF(数量表!D:H,B3650,数量表!H:H)</f>
        <v/>
      </c>
      <c r="D3650" s="89" t="n">
        <v>45</v>
      </c>
      <c r="E3650" s="89" t="n">
        <v>105</v>
      </c>
      <c r="F3650" s="90" t="n">
        <v>949</v>
      </c>
      <c r="G3650" s="89" t="n"/>
      <c r="H3650" s="91" t="n">
        <v>2</v>
      </c>
      <c r="I3650" s="213">
        <f>C3650*H3650</f>
        <v/>
      </c>
      <c r="J3650" s="29" t="n"/>
      <c r="K3650" s="96" t="n"/>
      <c r="L3650" s="97" t="n"/>
      <c r="M3650" s="97" t="n"/>
      <c r="N3650" s="98" t="n"/>
      <c r="O3650" s="99" t="n"/>
      <c r="P3650" s="99" t="n"/>
      <c r="Q3650" s="117" t="n"/>
      <c r="R3650" s="118" t="n"/>
      <c r="S3650" s="118" t="n"/>
      <c r="T3650" s="119" t="n"/>
      <c r="U3650" s="120" t="n"/>
      <c r="V3650" s="120" t="n"/>
      <c r="W3650" s="121" t="n"/>
      <c r="X3650" s="122" t="n"/>
      <c r="Y3650" s="122" t="n"/>
      <c r="Z3650" s="143" t="n"/>
      <c r="AA3650" s="140" t="n"/>
      <c r="AB3650" s="140" t="n"/>
      <c r="AC3650" s="144" t="inlineStr">
        <is>
          <t>45X105</t>
        </is>
      </c>
      <c r="AD3650" s="142">
        <f>F3650</f>
        <v/>
      </c>
      <c r="AE3650" s="142">
        <f>I3650</f>
        <v/>
      </c>
    </row>
    <row r="3651">
      <c r="B3651" s="79" t="inlineStr">
        <is>
          <t>22MKB05</t>
        </is>
      </c>
      <c r="C3651" s="80">
        <f>SUMIF(数量表!D:H,B3651,数量表!H:H)</f>
        <v/>
      </c>
      <c r="D3651" s="80" t="n">
        <v>27</v>
      </c>
      <c r="E3651" s="80" t="n">
        <v>105</v>
      </c>
      <c r="F3651" s="81" t="n">
        <v>725</v>
      </c>
      <c r="G3651" s="80" t="n"/>
      <c r="H3651" s="82" t="n">
        <v>3</v>
      </c>
      <c r="I3651" s="212">
        <f>C3651*H3651</f>
        <v/>
      </c>
      <c r="J3651" s="29" t="n"/>
      <c r="K3651" s="96" t="n"/>
      <c r="L3651" s="97" t="n"/>
      <c r="M3651" s="97" t="n"/>
      <c r="N3651" s="98" t="inlineStr">
        <is>
          <t>27×105</t>
        </is>
      </c>
      <c r="O3651" s="99">
        <f>F3651</f>
        <v/>
      </c>
      <c r="P3651" s="99">
        <f>SUM(I3651)</f>
        <v/>
      </c>
      <c r="Q3651" s="117" t="n"/>
      <c r="R3651" s="118" t="n"/>
      <c r="S3651" s="118" t="n"/>
      <c r="T3651" s="119" t="n"/>
      <c r="U3651" s="120" t="n"/>
      <c r="V3651" s="120" t="n"/>
      <c r="W3651" s="121" t="n"/>
      <c r="X3651" s="122" t="n"/>
      <c r="Y3651" s="122" t="n"/>
      <c r="Z3651" s="143" t="n"/>
      <c r="AA3651" s="140" t="n"/>
      <c r="AB3651" s="140" t="n"/>
      <c r="AC3651" s="144" t="n"/>
      <c r="AD3651" s="142" t="n"/>
      <c r="AE3651" s="142" t="n"/>
    </row>
    <row r="3652">
      <c r="B3652" s="85" t="inlineStr">
        <is>
          <t>22MKB05</t>
        </is>
      </c>
      <c r="C3652">
        <f>SUMIF(数量表!D:H,B3652,数量表!H:H)</f>
        <v/>
      </c>
      <c r="D3652" t="n">
        <v>27</v>
      </c>
      <c r="E3652" t="n">
        <v>105</v>
      </c>
      <c r="F3652" s="86" t="n">
        <v>1255</v>
      </c>
      <c r="H3652" s="87" t="n">
        <v>2</v>
      </c>
      <c r="I3652" s="214">
        <f>C3652*H3652</f>
        <v/>
      </c>
      <c r="J3652" s="29" t="n"/>
      <c r="K3652" s="96" t="n"/>
      <c r="L3652" s="97" t="n"/>
      <c r="M3652" s="97" t="n"/>
      <c r="N3652" s="98" t="inlineStr">
        <is>
          <t>27×105</t>
        </is>
      </c>
      <c r="O3652" s="99">
        <f>F3652</f>
        <v/>
      </c>
      <c r="P3652" s="99">
        <f>SUM(I3652)</f>
        <v/>
      </c>
      <c r="Q3652" s="117" t="n"/>
      <c r="R3652" s="118" t="n"/>
      <c r="S3652" s="118" t="n"/>
      <c r="T3652" s="119" t="n"/>
      <c r="U3652" s="120" t="n"/>
      <c r="V3652" s="120" t="n"/>
      <c r="W3652" s="121" t="n"/>
      <c r="X3652" s="122" t="n"/>
      <c r="Y3652" s="122" t="n"/>
      <c r="Z3652" s="143" t="n"/>
      <c r="AA3652" s="140" t="n"/>
      <c r="AB3652" s="140" t="n"/>
      <c r="AC3652" s="144" t="n"/>
      <c r="AD3652" s="142" t="n"/>
      <c r="AE3652" s="142" t="n"/>
    </row>
    <row r="3653" ht="15" customHeight="1" thickBot="1">
      <c r="B3653" s="88" t="inlineStr">
        <is>
          <t>22MKB05</t>
        </is>
      </c>
      <c r="C3653" s="89">
        <f>SUMIF(数量表!D:H,B3653,数量表!H:H)</f>
        <v/>
      </c>
      <c r="D3653" s="89" t="n">
        <v>27</v>
      </c>
      <c r="E3653" s="89" t="n">
        <v>105</v>
      </c>
      <c r="F3653" s="90" t="n">
        <v>1068</v>
      </c>
      <c r="G3653" s="89" t="n"/>
      <c r="H3653" s="91" t="n">
        <v>3</v>
      </c>
      <c r="I3653" s="213">
        <f>C3653*H3653</f>
        <v/>
      </c>
      <c r="J3653" s="29" t="n"/>
      <c r="K3653" s="96" t="n"/>
      <c r="L3653" s="97" t="n"/>
      <c r="M3653" s="97" t="n"/>
      <c r="N3653" s="98" t="inlineStr">
        <is>
          <t>27×105</t>
        </is>
      </c>
      <c r="O3653" s="99">
        <f>F3653</f>
        <v/>
      </c>
      <c r="P3653" s="99">
        <f>SUM(I3653)</f>
        <v/>
      </c>
      <c r="Q3653" s="117" t="n"/>
      <c r="R3653" s="118" t="n"/>
      <c r="S3653" s="118" t="n"/>
      <c r="T3653" s="119" t="n"/>
      <c r="U3653" s="120" t="n"/>
      <c r="V3653" s="120" t="n"/>
      <c r="W3653" s="121" t="n"/>
      <c r="X3653" s="122" t="n"/>
      <c r="Y3653" s="122" t="n"/>
      <c r="Z3653" s="143" t="n"/>
      <c r="AA3653" s="140" t="n"/>
      <c r="AB3653" s="140" t="n"/>
      <c r="AC3653" s="144" t="n"/>
      <c r="AD3653" s="142" t="n"/>
      <c r="AE3653" s="142" t="n"/>
    </row>
    <row r="3654">
      <c r="B3654" s="79" t="inlineStr">
        <is>
          <t>22MKB05L</t>
        </is>
      </c>
      <c r="C3654" s="80">
        <f>SUMIF(数量表!D:H,B3654,数量表!H:H)</f>
        <v/>
      </c>
      <c r="D3654" s="80" t="n">
        <v>27</v>
      </c>
      <c r="E3654" s="80" t="n">
        <v>105</v>
      </c>
      <c r="F3654" s="81" t="n">
        <v>725</v>
      </c>
      <c r="G3654" s="80" t="n"/>
      <c r="H3654" s="82" t="n">
        <v>4</v>
      </c>
      <c r="I3654" s="212">
        <f>C3654*H3654</f>
        <v/>
      </c>
      <c r="J3654" s="29" t="n"/>
      <c r="K3654" s="96" t="n"/>
      <c r="L3654" s="97" t="n"/>
      <c r="M3654" s="97" t="n"/>
      <c r="N3654" s="98" t="inlineStr">
        <is>
          <t>27×105</t>
        </is>
      </c>
      <c r="O3654" s="99">
        <f>F3654</f>
        <v/>
      </c>
      <c r="P3654" s="99">
        <f>SUM(I3654)</f>
        <v/>
      </c>
      <c r="Q3654" s="117" t="n"/>
      <c r="R3654" s="118" t="n"/>
      <c r="S3654" s="118" t="n"/>
      <c r="T3654" s="119" t="n"/>
      <c r="U3654" s="120" t="n"/>
      <c r="V3654" s="120" t="n"/>
      <c r="W3654" s="121" t="n"/>
      <c r="X3654" s="122" t="n"/>
      <c r="Y3654" s="122" t="n"/>
      <c r="Z3654" s="143" t="n"/>
      <c r="AA3654" s="140" t="n"/>
      <c r="AB3654" s="140" t="n"/>
      <c r="AC3654" s="144" t="n"/>
      <c r="AD3654" s="142" t="n"/>
      <c r="AE3654" s="142" t="n"/>
    </row>
    <row r="3655">
      <c r="B3655" s="85" t="inlineStr">
        <is>
          <t>22MKB05L</t>
        </is>
      </c>
      <c r="C3655">
        <f>SUMIF(数量表!D:H,B3655,数量表!H:H)</f>
        <v/>
      </c>
      <c r="D3655" t="n">
        <v>27</v>
      </c>
      <c r="E3655" t="n">
        <v>105</v>
      </c>
      <c r="F3655" s="86" t="n">
        <v>1242</v>
      </c>
      <c r="H3655" s="87" t="n">
        <v>2</v>
      </c>
      <c r="I3655" s="214">
        <f>C3655*H3655</f>
        <v/>
      </c>
      <c r="J3655" s="29" t="n"/>
      <c r="K3655" s="96" t="n"/>
      <c r="L3655" s="97" t="n"/>
      <c r="M3655" s="97" t="n"/>
      <c r="N3655" s="98" t="inlineStr">
        <is>
          <t>27×105</t>
        </is>
      </c>
      <c r="O3655" s="99">
        <f>F3655</f>
        <v/>
      </c>
      <c r="P3655" s="99">
        <f>SUM(I3655)</f>
        <v/>
      </c>
      <c r="Q3655" s="117" t="n"/>
      <c r="R3655" s="118" t="n"/>
      <c r="S3655" s="118" t="n"/>
      <c r="T3655" s="119" t="n"/>
      <c r="U3655" s="120" t="n"/>
      <c r="V3655" s="120" t="n"/>
      <c r="W3655" s="121" t="n"/>
      <c r="X3655" s="122" t="n"/>
      <c r="Y3655" s="122" t="n"/>
      <c r="Z3655" s="143" t="n"/>
      <c r="AA3655" s="140" t="n"/>
      <c r="AB3655" s="140" t="n"/>
      <c r="AC3655" s="144" t="n"/>
      <c r="AD3655" s="142" t="n"/>
      <c r="AE3655" s="142" t="n"/>
    </row>
    <row r="3656" ht="15" customHeight="1" thickBot="1">
      <c r="B3656" s="88" t="inlineStr">
        <is>
          <t>22MKB05L</t>
        </is>
      </c>
      <c r="C3656" s="89">
        <f>SUMIF(数量表!D:H,B3656,数量表!H:H)</f>
        <v/>
      </c>
      <c r="D3656" s="89" t="n">
        <v>27</v>
      </c>
      <c r="E3656" s="89" t="n">
        <v>105</v>
      </c>
      <c r="F3656" s="90" t="n">
        <v>1068</v>
      </c>
      <c r="G3656" s="89" t="n"/>
      <c r="H3656" s="91" t="n">
        <v>4</v>
      </c>
      <c r="I3656" s="213">
        <f>C3656*H3656</f>
        <v/>
      </c>
      <c r="J3656" s="29" t="n"/>
      <c r="K3656" s="96" t="n"/>
      <c r="L3656" s="97" t="n"/>
      <c r="M3656" s="97" t="n"/>
      <c r="N3656" s="98" t="inlineStr">
        <is>
          <t>27×105</t>
        </is>
      </c>
      <c r="O3656" s="99">
        <f>F3656</f>
        <v/>
      </c>
      <c r="P3656" s="99">
        <f>SUM(I3656)</f>
        <v/>
      </c>
      <c r="Q3656" s="117" t="n"/>
      <c r="R3656" s="118" t="n"/>
      <c r="S3656" s="118" t="n"/>
      <c r="T3656" s="119" t="n"/>
      <c r="U3656" s="120" t="n"/>
      <c r="V3656" s="120" t="n"/>
      <c r="W3656" s="121" t="n"/>
      <c r="X3656" s="122" t="n"/>
      <c r="Y3656" s="122" t="n"/>
      <c r="Z3656" s="143" t="n"/>
      <c r="AA3656" s="140" t="n"/>
      <c r="AB3656" s="140" t="n"/>
      <c r="AC3656" s="144" t="n"/>
      <c r="AD3656" s="142" t="n"/>
      <c r="AE3656" s="142" t="n"/>
    </row>
    <row r="3657">
      <c r="B3657" s="79" t="inlineStr">
        <is>
          <t>22MKB05R</t>
        </is>
      </c>
      <c r="C3657" s="80">
        <f>SUMIF(数量表!D:H,B3657,数量表!H:H)</f>
        <v/>
      </c>
      <c r="D3657" s="80" t="n">
        <v>27</v>
      </c>
      <c r="E3657" s="80" t="n">
        <v>105</v>
      </c>
      <c r="F3657" s="81" t="n">
        <v>725</v>
      </c>
      <c r="G3657" s="80" t="n"/>
      <c r="H3657" s="82" t="n">
        <v>4</v>
      </c>
      <c r="I3657" s="212">
        <f>C3657*H3657</f>
        <v/>
      </c>
      <c r="J3657" s="29" t="n"/>
      <c r="K3657" s="96" t="n"/>
      <c r="L3657" s="97" t="n"/>
      <c r="M3657" s="97" t="n"/>
      <c r="N3657" s="98" t="inlineStr">
        <is>
          <t>27×105</t>
        </is>
      </c>
      <c r="O3657" s="99">
        <f>F3657</f>
        <v/>
      </c>
      <c r="P3657" s="99">
        <f>SUM(I3657)</f>
        <v/>
      </c>
      <c r="Q3657" s="117" t="n"/>
      <c r="R3657" s="118" t="n"/>
      <c r="S3657" s="118" t="n"/>
      <c r="T3657" s="119" t="n"/>
      <c r="U3657" s="120" t="n"/>
      <c r="V3657" s="120" t="n"/>
      <c r="W3657" s="121" t="n"/>
      <c r="X3657" s="122" t="n"/>
      <c r="Y3657" s="122" t="n"/>
      <c r="Z3657" s="143" t="n"/>
      <c r="AA3657" s="140" t="n"/>
      <c r="AB3657" s="140" t="n"/>
      <c r="AC3657" s="144" t="n"/>
      <c r="AD3657" s="142" t="n"/>
      <c r="AE3657" s="142" t="n"/>
    </row>
    <row r="3658">
      <c r="B3658" s="85" t="inlineStr">
        <is>
          <t>22MKB05R</t>
        </is>
      </c>
      <c r="C3658">
        <f>SUMIF(数量表!D:H,B3658,数量表!H:H)</f>
        <v/>
      </c>
      <c r="D3658" t="n">
        <v>27</v>
      </c>
      <c r="E3658" t="n">
        <v>105</v>
      </c>
      <c r="F3658" s="86" t="n">
        <v>1242</v>
      </c>
      <c r="H3658" s="87" t="n">
        <v>2</v>
      </c>
      <c r="I3658" s="214">
        <f>C3658*H3658</f>
        <v/>
      </c>
      <c r="J3658" s="29" t="n"/>
      <c r="K3658" s="96" t="n"/>
      <c r="L3658" s="97" t="n"/>
      <c r="M3658" s="97" t="n"/>
      <c r="N3658" s="98" t="inlineStr">
        <is>
          <t>27×105</t>
        </is>
      </c>
      <c r="O3658" s="99">
        <f>F3658</f>
        <v/>
      </c>
      <c r="P3658" s="99">
        <f>SUM(I3658)</f>
        <v/>
      </c>
      <c r="Q3658" s="117" t="n"/>
      <c r="R3658" s="118" t="n"/>
      <c r="S3658" s="118" t="n"/>
      <c r="T3658" s="119" t="n"/>
      <c r="U3658" s="120" t="n"/>
      <c r="V3658" s="120" t="n"/>
      <c r="W3658" s="121" t="n"/>
      <c r="X3658" s="122" t="n"/>
      <c r="Y3658" s="122" t="n"/>
      <c r="Z3658" s="143" t="n"/>
      <c r="AA3658" s="140" t="n"/>
      <c r="AB3658" s="140" t="n"/>
      <c r="AC3658" s="144" t="n"/>
      <c r="AD3658" s="142" t="n"/>
      <c r="AE3658" s="142" t="n"/>
    </row>
    <row r="3659" ht="15" customHeight="1" thickBot="1">
      <c r="B3659" s="88" t="inlineStr">
        <is>
          <t>22MKB05R</t>
        </is>
      </c>
      <c r="C3659" s="89">
        <f>SUMIF(数量表!D:H,B3659,数量表!H:H)</f>
        <v/>
      </c>
      <c r="D3659" s="89" t="n">
        <v>27</v>
      </c>
      <c r="E3659" s="89" t="n">
        <v>105</v>
      </c>
      <c r="F3659" s="90" t="n">
        <v>1068</v>
      </c>
      <c r="G3659" s="89" t="n"/>
      <c r="H3659" s="91" t="n">
        <v>4</v>
      </c>
      <c r="I3659" s="213">
        <f>C3659*H3659</f>
        <v/>
      </c>
      <c r="J3659" s="29" t="n"/>
      <c r="K3659" s="96" t="n"/>
      <c r="L3659" s="97" t="n"/>
      <c r="M3659" s="97" t="n"/>
      <c r="N3659" s="98" t="inlineStr">
        <is>
          <t>27×105</t>
        </is>
      </c>
      <c r="O3659" s="99">
        <f>F3659</f>
        <v/>
      </c>
      <c r="P3659" s="99">
        <f>SUM(I3659)</f>
        <v/>
      </c>
      <c r="Q3659" s="117" t="n"/>
      <c r="R3659" s="118" t="n"/>
      <c r="S3659" s="118" t="n"/>
      <c r="T3659" s="119" t="n"/>
      <c r="U3659" s="120" t="n"/>
      <c r="V3659" s="120" t="n"/>
      <c r="W3659" s="121" t="n"/>
      <c r="X3659" s="122" t="n"/>
      <c r="Y3659" s="122" t="n"/>
      <c r="Z3659" s="143" t="n"/>
      <c r="AA3659" s="140" t="n"/>
      <c r="AB3659" s="140" t="n"/>
      <c r="AC3659" s="144" t="n"/>
      <c r="AD3659" s="142" t="n"/>
      <c r="AE3659" s="142" t="n"/>
    </row>
    <row r="3660">
      <c r="B3660" s="79" t="inlineStr">
        <is>
          <t>45MK13</t>
        </is>
      </c>
      <c r="C3660" s="80">
        <f>SUMIF(数量表!D:H,B3660,数量表!H:H)</f>
        <v/>
      </c>
      <c r="D3660" s="80" t="n">
        <v>27</v>
      </c>
      <c r="E3660" s="80" t="n">
        <v>105</v>
      </c>
      <c r="F3660" s="81" t="n">
        <v>100</v>
      </c>
      <c r="G3660" s="80" t="n"/>
      <c r="H3660" s="82" t="n">
        <v>4</v>
      </c>
      <c r="I3660" s="212">
        <f>C3660*H3660</f>
        <v/>
      </c>
      <c r="K3660" s="96" t="n"/>
      <c r="L3660" s="97" t="n"/>
      <c r="M3660" s="97" t="n"/>
      <c r="N3660" s="98" t="inlineStr">
        <is>
          <t>27×105</t>
        </is>
      </c>
      <c r="O3660" s="99">
        <f>F3660</f>
        <v/>
      </c>
      <c r="P3660" s="99">
        <f>SUM(I3660)</f>
        <v/>
      </c>
      <c r="Q3660" s="117" t="n"/>
      <c r="R3660" s="118" t="n"/>
      <c r="S3660" s="118" t="n"/>
      <c r="T3660" s="119" t="n"/>
      <c r="U3660" s="120" t="n"/>
      <c r="V3660" s="120" t="n"/>
      <c r="W3660" s="121" t="n"/>
      <c r="X3660" s="122" t="n"/>
      <c r="Y3660" s="122" t="n"/>
      <c r="Z3660" s="143" t="n"/>
      <c r="AA3660" s="140" t="n"/>
      <c r="AB3660" s="140" t="n"/>
      <c r="AC3660" s="144" t="n"/>
      <c r="AD3660" s="142" t="n"/>
      <c r="AE3660" s="142" t="n"/>
    </row>
    <row r="3661">
      <c r="B3661" s="85" t="inlineStr">
        <is>
          <t>45MK13</t>
        </is>
      </c>
      <c r="C3661">
        <f>SUMIF(数量表!D:H,B3661,数量表!H:H)</f>
        <v/>
      </c>
      <c r="D3661" t="n">
        <v>27</v>
      </c>
      <c r="E3661" t="n">
        <v>105</v>
      </c>
      <c r="F3661" s="86" t="n">
        <v>1710</v>
      </c>
      <c r="H3661" s="87" t="n">
        <v>2</v>
      </c>
      <c r="I3661" s="214">
        <f>C3661*H3661</f>
        <v/>
      </c>
      <c r="K3661" s="96" t="n"/>
      <c r="L3661" s="97" t="n"/>
      <c r="M3661" s="97" t="n"/>
      <c r="N3661" s="98" t="inlineStr">
        <is>
          <t>27×105</t>
        </is>
      </c>
      <c r="O3661" s="99">
        <f>F3661</f>
        <v/>
      </c>
      <c r="P3661" s="99">
        <f>SUM(I3661)</f>
        <v/>
      </c>
      <c r="Q3661" s="117" t="n"/>
      <c r="R3661" s="118" t="n"/>
      <c r="S3661" s="118" t="n"/>
      <c r="T3661" s="119" t="n"/>
      <c r="U3661" s="120" t="n"/>
      <c r="V3661" s="120" t="n"/>
      <c r="W3661" s="121" t="n"/>
      <c r="X3661" s="122" t="n"/>
      <c r="Y3661" s="122" t="n"/>
      <c r="Z3661" s="143" t="n"/>
      <c r="AA3661" s="140" t="n"/>
      <c r="AB3661" s="140" t="n"/>
      <c r="AC3661" s="144" t="n"/>
      <c r="AD3661" s="142" t="n"/>
      <c r="AE3661" s="142" t="n"/>
    </row>
    <row r="3662" ht="15" customHeight="1" thickBot="1">
      <c r="B3662" s="88" t="inlineStr">
        <is>
          <t>45MK13</t>
        </is>
      </c>
      <c r="C3662" s="89">
        <f>SUMIF(数量表!D:H,B3662,数量表!H:H)</f>
        <v/>
      </c>
      <c r="D3662" s="89" t="n">
        <v>27</v>
      </c>
      <c r="E3662" s="89" t="n">
        <v>105</v>
      </c>
      <c r="F3662" s="90" t="n">
        <v>768</v>
      </c>
      <c r="G3662" s="89" t="n"/>
      <c r="H3662" s="91" t="n">
        <v>4</v>
      </c>
      <c r="I3662" s="213">
        <f>C3662*H3662</f>
        <v/>
      </c>
      <c r="K3662" s="96" t="n"/>
      <c r="L3662" s="97" t="n"/>
      <c r="M3662" s="97" t="n"/>
      <c r="N3662" s="98" t="inlineStr">
        <is>
          <t>27×105</t>
        </is>
      </c>
      <c r="O3662" s="99">
        <f>F3662</f>
        <v/>
      </c>
      <c r="P3662" s="99">
        <f>SUM(I3662)</f>
        <v/>
      </c>
      <c r="Q3662" s="117" t="n"/>
      <c r="R3662" s="118" t="n"/>
      <c r="S3662" s="118" t="n"/>
      <c r="T3662" s="119" t="n"/>
      <c r="U3662" s="120" t="n"/>
      <c r="V3662" s="120" t="n"/>
      <c r="W3662" s="121" t="n"/>
      <c r="X3662" s="122" t="n"/>
      <c r="Y3662" s="122" t="n"/>
      <c r="Z3662" s="143" t="n"/>
      <c r="AA3662" s="140" t="n"/>
      <c r="AB3662" s="140" t="n"/>
      <c r="AC3662" s="144" t="n"/>
      <c r="AD3662" s="142" t="n"/>
      <c r="AE3662" s="142" t="n"/>
    </row>
    <row r="3663">
      <c r="B3663" s="79" t="inlineStr">
        <is>
          <t>45MK13-L</t>
        </is>
      </c>
      <c r="C3663" s="80">
        <f>SUMIF(数量表!D:H,B3663,数量表!H:H)</f>
        <v/>
      </c>
      <c r="D3663" s="80" t="n">
        <v>27</v>
      </c>
      <c r="E3663" s="80" t="n">
        <v>105</v>
      </c>
      <c r="F3663" s="81" t="n">
        <v>100</v>
      </c>
      <c r="G3663" s="80" t="n"/>
      <c r="H3663" s="82" t="n">
        <v>4</v>
      </c>
      <c r="I3663" s="212">
        <f>C3663*H3663</f>
        <v/>
      </c>
      <c r="K3663" s="96" t="n"/>
      <c r="L3663" s="97" t="n"/>
      <c r="M3663" s="97" t="n"/>
      <c r="N3663" s="98" t="inlineStr">
        <is>
          <t>27×105</t>
        </is>
      </c>
      <c r="O3663" s="99">
        <f>F3663</f>
        <v/>
      </c>
      <c r="P3663" s="99">
        <f>SUM(I3663)</f>
        <v/>
      </c>
      <c r="Q3663" s="117" t="n"/>
      <c r="R3663" s="118" t="n"/>
      <c r="S3663" s="118" t="n"/>
      <c r="T3663" s="119" t="n"/>
      <c r="U3663" s="120" t="n"/>
      <c r="V3663" s="120" t="n"/>
      <c r="W3663" s="121" t="n"/>
      <c r="X3663" s="122" t="n"/>
      <c r="Y3663" s="122" t="n"/>
      <c r="Z3663" s="143" t="n"/>
      <c r="AA3663" s="140" t="n"/>
      <c r="AB3663" s="140" t="n"/>
      <c r="AC3663" s="144" t="n"/>
      <c r="AD3663" s="142" t="n"/>
      <c r="AE3663" s="142" t="n"/>
    </row>
    <row r="3664">
      <c r="B3664" s="85" t="inlineStr">
        <is>
          <t>45MK13-L</t>
        </is>
      </c>
      <c r="C3664">
        <f>SUMIF(数量表!D:H,B3664,数量表!H:H)</f>
        <v/>
      </c>
      <c r="D3664" t="n">
        <v>27</v>
      </c>
      <c r="E3664" t="n">
        <v>105</v>
      </c>
      <c r="F3664" s="86" t="n">
        <v>1710</v>
      </c>
      <c r="H3664" s="87" t="n">
        <v>2</v>
      </c>
      <c r="I3664" s="214">
        <f>C3664*H3664</f>
        <v/>
      </c>
      <c r="K3664" s="96" t="n"/>
      <c r="L3664" s="97" t="n"/>
      <c r="M3664" s="97" t="n"/>
      <c r="N3664" s="98" t="inlineStr">
        <is>
          <t>27×105</t>
        </is>
      </c>
      <c r="O3664" s="99">
        <f>F3664</f>
        <v/>
      </c>
      <c r="P3664" s="99">
        <f>SUM(I3664)</f>
        <v/>
      </c>
      <c r="Q3664" s="117" t="n"/>
      <c r="R3664" s="118" t="n"/>
      <c r="S3664" s="118" t="n"/>
      <c r="T3664" s="119" t="n"/>
      <c r="U3664" s="120" t="n"/>
      <c r="V3664" s="120" t="n"/>
      <c r="W3664" s="121" t="n"/>
      <c r="X3664" s="122" t="n"/>
      <c r="Y3664" s="122" t="n"/>
      <c r="Z3664" s="143" t="n"/>
      <c r="AA3664" s="140" t="n"/>
      <c r="AB3664" s="140" t="n"/>
      <c r="AC3664" s="144" t="n"/>
      <c r="AD3664" s="142" t="n"/>
      <c r="AE3664" s="142" t="n"/>
    </row>
    <row r="3665">
      <c r="B3665" s="85" t="inlineStr">
        <is>
          <t>45MK13-L</t>
        </is>
      </c>
      <c r="C3665">
        <f>SUMIF(数量表!D:H,B3665,数量表!H:H)</f>
        <v/>
      </c>
      <c r="D3665" t="n">
        <v>27</v>
      </c>
      <c r="E3665" t="n">
        <v>105</v>
      </c>
      <c r="F3665" s="86" t="n">
        <v>768</v>
      </c>
      <c r="H3665" s="87" t="n">
        <v>4</v>
      </c>
      <c r="I3665" s="214">
        <f>C3665*H3665</f>
        <v/>
      </c>
      <c r="K3665" s="96" t="n"/>
      <c r="L3665" s="97" t="n"/>
      <c r="M3665" s="97" t="n"/>
      <c r="N3665" s="98" t="inlineStr">
        <is>
          <t>27×105</t>
        </is>
      </c>
      <c r="O3665" s="99">
        <f>F3665</f>
        <v/>
      </c>
      <c r="P3665" s="99">
        <f>SUM(I3665)</f>
        <v/>
      </c>
      <c r="Q3665" s="117" t="n"/>
      <c r="R3665" s="118" t="n"/>
      <c r="S3665" s="118" t="n"/>
      <c r="T3665" s="119" t="n"/>
      <c r="U3665" s="120" t="n"/>
      <c r="V3665" s="120" t="n"/>
      <c r="W3665" s="121" t="n"/>
      <c r="X3665" s="122" t="n"/>
      <c r="Y3665" s="122" t="n"/>
      <c r="Z3665" s="143" t="n"/>
      <c r="AA3665" s="140" t="n"/>
      <c r="AB3665" s="140" t="n"/>
      <c r="AC3665" s="144" t="n"/>
      <c r="AD3665" s="142" t="n"/>
      <c r="AE3665" s="142" t="n"/>
    </row>
    <row r="3666" ht="15" customHeight="1" thickBot="1">
      <c r="B3666" s="88" t="inlineStr">
        <is>
          <t>45MK13-L</t>
        </is>
      </c>
      <c r="C3666" s="89">
        <f>SUMIF(数量表!D:H,B3666,数量表!H:H)</f>
        <v/>
      </c>
      <c r="D3666" s="89" t="n">
        <v>45</v>
      </c>
      <c r="E3666" s="89" t="n">
        <v>105</v>
      </c>
      <c r="F3666" s="90" t="n">
        <v>1349</v>
      </c>
      <c r="G3666" s="89" t="n"/>
      <c r="H3666" s="91" t="n">
        <v>1</v>
      </c>
      <c r="I3666" s="213">
        <f>C3666*H3666</f>
        <v/>
      </c>
      <c r="K3666" s="96" t="n"/>
      <c r="L3666" s="97" t="n"/>
      <c r="M3666" s="97" t="n"/>
      <c r="N3666" s="98" t="n"/>
      <c r="O3666" s="99" t="n"/>
      <c r="P3666" s="99" t="n"/>
      <c r="Q3666" s="117" t="n"/>
      <c r="R3666" s="118" t="n"/>
      <c r="S3666" s="118" t="n"/>
      <c r="T3666" s="119" t="n"/>
      <c r="U3666" s="120" t="n"/>
      <c r="V3666" s="120" t="n"/>
      <c r="W3666" s="121" t="n"/>
      <c r="X3666" s="122" t="n"/>
      <c r="Y3666" s="122" t="n"/>
      <c r="Z3666" s="143" t="n"/>
      <c r="AA3666" s="140" t="n"/>
      <c r="AB3666" s="140" t="n"/>
      <c r="AC3666" s="144" t="inlineStr">
        <is>
          <t>45X105</t>
        </is>
      </c>
      <c r="AD3666" s="142">
        <f>F3666</f>
        <v/>
      </c>
      <c r="AE3666" s="142">
        <f>I3666</f>
        <v/>
      </c>
    </row>
    <row r="3667">
      <c r="B3667" s="79" t="inlineStr">
        <is>
          <t>45MK13-R</t>
        </is>
      </c>
      <c r="C3667" s="80">
        <f>SUMIF(数量表!D:H,B3667,数量表!H:H)</f>
        <v/>
      </c>
      <c r="D3667" s="80" t="n">
        <v>27</v>
      </c>
      <c r="E3667" s="80" t="n">
        <v>105</v>
      </c>
      <c r="F3667" s="81" t="n">
        <v>100</v>
      </c>
      <c r="G3667" s="80" t="n"/>
      <c r="H3667" s="82" t="n">
        <v>4</v>
      </c>
      <c r="I3667" s="212">
        <f>C3667*H3667</f>
        <v/>
      </c>
      <c r="K3667" s="96" t="n"/>
      <c r="L3667" s="97" t="n"/>
      <c r="M3667" s="97" t="n"/>
      <c r="N3667" s="98" t="inlineStr">
        <is>
          <t>27×105</t>
        </is>
      </c>
      <c r="O3667" s="99">
        <f>F3667</f>
        <v/>
      </c>
      <c r="P3667" s="99">
        <f>SUM(I3667)</f>
        <v/>
      </c>
      <c r="Q3667" s="117" t="n"/>
      <c r="R3667" s="118" t="n"/>
      <c r="S3667" s="118" t="n"/>
      <c r="T3667" s="119" t="n"/>
      <c r="U3667" s="120" t="n"/>
      <c r="V3667" s="120" t="n"/>
      <c r="W3667" s="121" t="n"/>
      <c r="X3667" s="122" t="n"/>
      <c r="Y3667" s="122" t="n"/>
      <c r="Z3667" s="143" t="n"/>
      <c r="AA3667" s="140" t="n"/>
      <c r="AB3667" s="140" t="n"/>
      <c r="AC3667" s="144" t="n"/>
      <c r="AD3667" s="142" t="n"/>
      <c r="AE3667" s="142" t="n"/>
    </row>
    <row r="3668">
      <c r="B3668" s="85" t="inlineStr">
        <is>
          <t>45MK13-R</t>
        </is>
      </c>
      <c r="C3668">
        <f>SUMIF(数量表!D:H,B3668,数量表!H:H)</f>
        <v/>
      </c>
      <c r="D3668" t="n">
        <v>27</v>
      </c>
      <c r="E3668" t="n">
        <v>105</v>
      </c>
      <c r="F3668" s="86" t="n">
        <v>1710</v>
      </c>
      <c r="H3668" s="87" t="n">
        <v>2</v>
      </c>
      <c r="I3668" s="214">
        <f>C3668*H3668</f>
        <v/>
      </c>
      <c r="K3668" s="96" t="n"/>
      <c r="L3668" s="97" t="n"/>
      <c r="M3668" s="97" t="n"/>
      <c r="N3668" s="98" t="inlineStr">
        <is>
          <t>27×105</t>
        </is>
      </c>
      <c r="O3668" s="99">
        <f>F3668</f>
        <v/>
      </c>
      <c r="P3668" s="99">
        <f>SUM(I3668)</f>
        <v/>
      </c>
      <c r="Q3668" s="117" t="n"/>
      <c r="R3668" s="118" t="n"/>
      <c r="S3668" s="118" t="n"/>
      <c r="T3668" s="119" t="n"/>
      <c r="U3668" s="120" t="n"/>
      <c r="V3668" s="120" t="n"/>
      <c r="W3668" s="121" t="n"/>
      <c r="X3668" s="122" t="n"/>
      <c r="Y3668" s="122" t="n"/>
      <c r="Z3668" s="143" t="n"/>
      <c r="AA3668" s="140" t="n"/>
      <c r="AB3668" s="140" t="n"/>
      <c r="AC3668" s="144" t="n"/>
      <c r="AD3668" s="142" t="n"/>
      <c r="AE3668" s="142" t="n"/>
    </row>
    <row r="3669">
      <c r="B3669" s="85" t="inlineStr">
        <is>
          <t>45MK13-R</t>
        </is>
      </c>
      <c r="C3669">
        <f>SUMIF(数量表!D:H,B3669,数量表!H:H)</f>
        <v/>
      </c>
      <c r="D3669" t="n">
        <v>27</v>
      </c>
      <c r="E3669" t="n">
        <v>105</v>
      </c>
      <c r="F3669" s="86" t="n">
        <v>768</v>
      </c>
      <c r="H3669" s="87" t="n">
        <v>4</v>
      </c>
      <c r="I3669" s="214">
        <f>C3669*H3669</f>
        <v/>
      </c>
      <c r="K3669" s="96" t="n"/>
      <c r="L3669" s="97" t="n"/>
      <c r="M3669" s="97" t="n"/>
      <c r="N3669" s="98" t="inlineStr">
        <is>
          <t>27×105</t>
        </is>
      </c>
      <c r="O3669" s="99">
        <f>F3669</f>
        <v/>
      </c>
      <c r="P3669" s="99">
        <f>SUM(I3669)</f>
        <v/>
      </c>
      <c r="Q3669" s="117" t="n"/>
      <c r="R3669" s="118" t="n"/>
      <c r="S3669" s="118" t="n"/>
      <c r="T3669" s="119" t="n"/>
      <c r="U3669" s="120" t="n"/>
      <c r="V3669" s="120" t="n"/>
      <c r="W3669" s="121" t="n"/>
      <c r="X3669" s="122" t="n"/>
      <c r="Y3669" s="122" t="n"/>
      <c r="Z3669" s="143" t="n"/>
      <c r="AA3669" s="140" t="n"/>
      <c r="AB3669" s="140" t="n"/>
      <c r="AC3669" s="144" t="n"/>
      <c r="AD3669" s="142" t="n"/>
      <c r="AE3669" s="142" t="n"/>
    </row>
    <row r="3670" ht="15" customHeight="1" thickBot="1">
      <c r="B3670" s="88" t="inlineStr">
        <is>
          <t>45MK13-R</t>
        </is>
      </c>
      <c r="C3670" s="89">
        <f>SUMIF(数量表!D:H,B3670,数量表!H:H)</f>
        <v/>
      </c>
      <c r="D3670" s="89" t="n">
        <v>45</v>
      </c>
      <c r="E3670" s="89" t="n">
        <v>105</v>
      </c>
      <c r="F3670" s="90" t="n">
        <v>1349</v>
      </c>
      <c r="G3670" s="89" t="n"/>
      <c r="H3670" s="91" t="n">
        <v>1</v>
      </c>
      <c r="I3670" s="213">
        <f>C3670*H3670</f>
        <v/>
      </c>
      <c r="K3670" s="96" t="n"/>
      <c r="L3670" s="97" t="n"/>
      <c r="M3670" s="97" t="n"/>
      <c r="N3670" s="98" t="n"/>
      <c r="O3670" s="99" t="n"/>
      <c r="P3670" s="99" t="n"/>
      <c r="Q3670" s="117" t="n"/>
      <c r="R3670" s="118" t="n"/>
      <c r="S3670" s="118" t="n"/>
      <c r="T3670" s="119" t="n"/>
      <c r="U3670" s="120" t="n"/>
      <c r="V3670" s="120" t="n"/>
      <c r="W3670" s="121" t="n"/>
      <c r="X3670" s="122" t="n"/>
      <c r="Y3670" s="122" t="n"/>
      <c r="Z3670" s="143" t="n"/>
      <c r="AA3670" s="140" t="n"/>
      <c r="AB3670" s="140" t="n"/>
      <c r="AC3670" s="144" t="inlineStr">
        <is>
          <t>45X105</t>
        </is>
      </c>
      <c r="AD3670" s="142">
        <f>F3670</f>
        <v/>
      </c>
      <c r="AE3670" s="142">
        <f>I3670</f>
        <v/>
      </c>
    </row>
    <row r="3671">
      <c r="B3671" s="79" t="inlineStr">
        <is>
          <t>45MK13R</t>
        </is>
      </c>
      <c r="C3671" s="80">
        <f>SUMIF(数量表!D:H,B3671,数量表!H:H)</f>
        <v/>
      </c>
      <c r="D3671" s="80" t="n">
        <v>27</v>
      </c>
      <c r="E3671" s="80" t="n">
        <v>105</v>
      </c>
      <c r="F3671" s="81" t="n">
        <v>100</v>
      </c>
      <c r="G3671" s="80" t="n"/>
      <c r="H3671" s="82" t="n">
        <v>5</v>
      </c>
      <c r="I3671" s="212">
        <f>C3671*H3671</f>
        <v/>
      </c>
      <c r="K3671" s="96" t="n"/>
      <c r="L3671" s="97" t="n"/>
      <c r="M3671" s="97" t="n"/>
      <c r="N3671" s="98" t="inlineStr">
        <is>
          <t>27×105</t>
        </is>
      </c>
      <c r="O3671" s="99">
        <f>F3671</f>
        <v/>
      </c>
      <c r="P3671" s="99">
        <f>SUM(I3671)</f>
        <v/>
      </c>
      <c r="Q3671" s="117" t="n"/>
      <c r="R3671" s="118" t="n"/>
      <c r="S3671" s="118" t="n"/>
      <c r="T3671" s="119" t="n"/>
      <c r="U3671" s="120" t="n"/>
      <c r="V3671" s="120" t="n"/>
      <c r="W3671" s="121" t="n"/>
      <c r="X3671" s="122" t="n"/>
      <c r="Y3671" s="122" t="n"/>
      <c r="Z3671" s="143" t="n"/>
      <c r="AA3671" s="140" t="n"/>
      <c r="AB3671" s="140" t="n"/>
      <c r="AC3671" s="144" t="n"/>
      <c r="AD3671" s="142" t="n"/>
      <c r="AE3671" s="142" t="n"/>
    </row>
    <row r="3672">
      <c r="B3672" s="85" t="inlineStr">
        <is>
          <t>45MK13R</t>
        </is>
      </c>
      <c r="C3672">
        <f>SUMIF(数量表!D:H,B3672,数量表!H:H)</f>
        <v/>
      </c>
      <c r="D3672" t="n">
        <v>27</v>
      </c>
      <c r="E3672" t="n">
        <v>105</v>
      </c>
      <c r="F3672" s="86" t="n">
        <v>1697</v>
      </c>
      <c r="H3672" s="87" t="n">
        <v>2</v>
      </c>
      <c r="I3672" s="214">
        <f>C3672*H3672</f>
        <v/>
      </c>
      <c r="K3672" s="96" t="n"/>
      <c r="L3672" s="97" t="n"/>
      <c r="M3672" s="97" t="n"/>
      <c r="N3672" s="98" t="inlineStr">
        <is>
          <t>27×105</t>
        </is>
      </c>
      <c r="O3672" s="99">
        <f>F3672</f>
        <v/>
      </c>
      <c r="P3672" s="99">
        <f>SUM(I3672)</f>
        <v/>
      </c>
      <c r="Q3672" s="117" t="n"/>
      <c r="R3672" s="118" t="n"/>
      <c r="S3672" s="118" t="n"/>
      <c r="T3672" s="119" t="n"/>
      <c r="U3672" s="120" t="n"/>
      <c r="V3672" s="120" t="n"/>
      <c r="W3672" s="121" t="n"/>
      <c r="X3672" s="122" t="n"/>
      <c r="Y3672" s="122" t="n"/>
      <c r="Z3672" s="143" t="n"/>
      <c r="AA3672" s="140" t="n"/>
      <c r="AB3672" s="140" t="n"/>
      <c r="AC3672" s="144" t="n"/>
      <c r="AD3672" s="142" t="n"/>
      <c r="AE3672" s="142" t="n"/>
    </row>
    <row r="3673" ht="15" customHeight="1" thickBot="1">
      <c r="B3673" s="88" t="inlineStr">
        <is>
          <t>45MK13R</t>
        </is>
      </c>
      <c r="C3673" s="89">
        <f>SUMIF(数量表!D:H,B3673,数量表!H:H)</f>
        <v/>
      </c>
      <c r="D3673" s="89" t="n">
        <v>27</v>
      </c>
      <c r="E3673" s="89" t="n">
        <v>105</v>
      </c>
      <c r="F3673" s="90" t="n">
        <v>768</v>
      </c>
      <c r="G3673" s="89" t="n"/>
      <c r="H3673" s="91" t="n">
        <v>5</v>
      </c>
      <c r="I3673" s="213">
        <f>C3673*H3673</f>
        <v/>
      </c>
      <c r="K3673" s="96" t="n"/>
      <c r="L3673" s="97" t="n"/>
      <c r="M3673" s="97" t="n"/>
      <c r="N3673" s="98" t="inlineStr">
        <is>
          <t>27×105</t>
        </is>
      </c>
      <c r="O3673" s="99">
        <f>F3673</f>
        <v/>
      </c>
      <c r="P3673" s="99">
        <f>SUM(I3673)</f>
        <v/>
      </c>
      <c r="Q3673" s="117" t="n"/>
      <c r="R3673" s="118" t="n"/>
      <c r="S3673" s="118" t="n"/>
      <c r="T3673" s="119" t="n"/>
      <c r="U3673" s="120" t="n"/>
      <c r="V3673" s="120" t="n"/>
      <c r="W3673" s="121" t="n"/>
      <c r="X3673" s="122" t="n"/>
      <c r="Y3673" s="122" t="n"/>
      <c r="Z3673" s="143" t="n"/>
      <c r="AA3673" s="140" t="n"/>
      <c r="AB3673" s="140" t="n"/>
      <c r="AC3673" s="144" t="n"/>
      <c r="AD3673" s="142" t="n"/>
      <c r="AE3673" s="142" t="n"/>
    </row>
    <row r="3674">
      <c r="B3674" s="79" t="inlineStr">
        <is>
          <t>45MK13R-R</t>
        </is>
      </c>
      <c r="C3674" s="80">
        <f>SUMIF(数量表!D:H,B3674,数量表!H:H)</f>
        <v/>
      </c>
      <c r="D3674" s="80" t="n">
        <v>27</v>
      </c>
      <c r="E3674" s="80" t="n">
        <v>105</v>
      </c>
      <c r="F3674" s="81" t="n">
        <v>100</v>
      </c>
      <c r="G3674" s="80" t="n"/>
      <c r="H3674" s="82" t="n">
        <v>5</v>
      </c>
      <c r="I3674" s="212">
        <f>C3674*H3674</f>
        <v/>
      </c>
      <c r="K3674" s="96" t="n"/>
      <c r="L3674" s="97" t="n"/>
      <c r="M3674" s="97" t="n"/>
      <c r="N3674" s="98" t="inlineStr">
        <is>
          <t>27×105</t>
        </is>
      </c>
      <c r="O3674" s="99">
        <f>F3674</f>
        <v/>
      </c>
      <c r="P3674" s="99">
        <f>SUM(I3674)</f>
        <v/>
      </c>
      <c r="Q3674" s="117" t="n"/>
      <c r="R3674" s="118" t="n"/>
      <c r="S3674" s="118" t="n"/>
      <c r="T3674" s="119" t="n"/>
      <c r="U3674" s="120" t="n"/>
      <c r="V3674" s="120" t="n"/>
      <c r="W3674" s="121" t="n"/>
      <c r="X3674" s="122" t="n"/>
      <c r="Y3674" s="122" t="n"/>
      <c r="Z3674" s="143" t="n"/>
      <c r="AA3674" s="140" t="n"/>
      <c r="AB3674" s="140" t="n"/>
      <c r="AC3674" s="144" t="n"/>
      <c r="AD3674" s="142" t="n"/>
      <c r="AE3674" s="142" t="n"/>
    </row>
    <row r="3675">
      <c r="B3675" s="85" t="inlineStr">
        <is>
          <t>45MK13R-R</t>
        </is>
      </c>
      <c r="C3675">
        <f>SUMIF(数量表!D:H,B3675,数量表!H:H)</f>
        <v/>
      </c>
      <c r="D3675" t="n">
        <v>27</v>
      </c>
      <c r="E3675" t="n">
        <v>105</v>
      </c>
      <c r="F3675" s="86" t="n">
        <v>1697</v>
      </c>
      <c r="H3675" s="87" t="n">
        <v>2</v>
      </c>
      <c r="I3675" s="214">
        <f>C3675*H3675</f>
        <v/>
      </c>
      <c r="K3675" s="96" t="n"/>
      <c r="L3675" s="97" t="n"/>
      <c r="M3675" s="97" t="n"/>
      <c r="N3675" s="98" t="inlineStr">
        <is>
          <t>27×105</t>
        </is>
      </c>
      <c r="O3675" s="99">
        <f>F3675</f>
        <v/>
      </c>
      <c r="P3675" s="99">
        <f>SUM(I3675)</f>
        <v/>
      </c>
      <c r="Q3675" s="117" t="n"/>
      <c r="R3675" s="118" t="n"/>
      <c r="S3675" s="118" t="n"/>
      <c r="T3675" s="119" t="n"/>
      <c r="U3675" s="120" t="n"/>
      <c r="V3675" s="120" t="n"/>
      <c r="W3675" s="121" t="n"/>
      <c r="X3675" s="122" t="n"/>
      <c r="Y3675" s="122" t="n"/>
      <c r="Z3675" s="143" t="n"/>
      <c r="AA3675" s="140" t="n"/>
      <c r="AB3675" s="140" t="n"/>
      <c r="AC3675" s="144" t="n"/>
      <c r="AD3675" s="142" t="n"/>
      <c r="AE3675" s="142" t="n"/>
    </row>
    <row r="3676">
      <c r="B3676" s="85" t="inlineStr">
        <is>
          <t>45MK13R-R</t>
        </is>
      </c>
      <c r="C3676">
        <f>SUMIF(数量表!D:H,B3676,数量表!H:H)</f>
        <v/>
      </c>
      <c r="D3676" t="n">
        <v>27</v>
      </c>
      <c r="E3676" t="n">
        <v>105</v>
      </c>
      <c r="F3676" s="86" t="n">
        <v>768</v>
      </c>
      <c r="H3676" s="87" t="n">
        <v>5</v>
      </c>
      <c r="I3676" s="214">
        <f>C3676*H3676</f>
        <v/>
      </c>
      <c r="K3676" s="96" t="n"/>
      <c r="L3676" s="97" t="n"/>
      <c r="M3676" s="97" t="n"/>
      <c r="N3676" s="98" t="inlineStr">
        <is>
          <t>27×105</t>
        </is>
      </c>
      <c r="O3676" s="99">
        <f>F3676</f>
        <v/>
      </c>
      <c r="P3676" s="99">
        <f>SUM(I3676)</f>
        <v/>
      </c>
      <c r="Q3676" s="117" t="n"/>
      <c r="R3676" s="118" t="n"/>
      <c r="S3676" s="118" t="n"/>
      <c r="T3676" s="119" t="n"/>
      <c r="U3676" s="120" t="n"/>
      <c r="V3676" s="120" t="n"/>
      <c r="W3676" s="121" t="n"/>
      <c r="X3676" s="122" t="n"/>
      <c r="Y3676" s="122" t="n"/>
      <c r="Z3676" s="143" t="n"/>
      <c r="AA3676" s="140" t="n"/>
      <c r="AB3676" s="140" t="n"/>
      <c r="AC3676" s="144" t="n"/>
      <c r="AD3676" s="142" t="n"/>
      <c r="AE3676" s="142" t="n"/>
    </row>
    <row r="3677" ht="15" customHeight="1" thickBot="1">
      <c r="B3677" s="88" t="inlineStr">
        <is>
          <t>45MK13R-R</t>
        </is>
      </c>
      <c r="C3677" s="89">
        <f>SUMIF(数量表!D:H,B3677,数量表!H:H)</f>
        <v/>
      </c>
      <c r="D3677" s="89" t="n">
        <v>45</v>
      </c>
      <c r="E3677" s="89" t="n">
        <v>105</v>
      </c>
      <c r="F3677" s="90" t="n">
        <v>1349</v>
      </c>
      <c r="G3677" s="89" t="n"/>
      <c r="H3677" s="91" t="n">
        <v>2</v>
      </c>
      <c r="I3677" s="213">
        <f>C3677*H3677</f>
        <v/>
      </c>
      <c r="K3677" s="96" t="n"/>
      <c r="L3677" s="97" t="n"/>
      <c r="M3677" s="97" t="n"/>
      <c r="N3677" s="98" t="n"/>
      <c r="O3677" s="99" t="n"/>
      <c r="P3677" s="99" t="n"/>
      <c r="Q3677" s="117" t="n"/>
      <c r="R3677" s="118" t="n"/>
      <c r="S3677" s="118" t="n"/>
      <c r="T3677" s="119" t="n"/>
      <c r="U3677" s="120" t="n"/>
      <c r="V3677" s="120" t="n"/>
      <c r="W3677" s="121" t="n"/>
      <c r="X3677" s="122" t="n"/>
      <c r="Y3677" s="122" t="n"/>
      <c r="Z3677" s="143" t="n"/>
      <c r="AA3677" s="140" t="n"/>
      <c r="AB3677" s="140" t="n"/>
      <c r="AC3677" s="144" t="inlineStr">
        <is>
          <t>45X105</t>
        </is>
      </c>
      <c r="AD3677" s="142">
        <f>F3677</f>
        <v/>
      </c>
      <c r="AE3677" s="142">
        <f>I3677</f>
        <v/>
      </c>
    </row>
    <row r="3678">
      <c r="B3678" s="79" t="inlineStr">
        <is>
          <t>45MK13L</t>
        </is>
      </c>
      <c r="C3678" s="80">
        <f>SUMIF(数量表!D:H,B3678,数量表!H:H)</f>
        <v/>
      </c>
      <c r="D3678" s="80" t="n">
        <v>27</v>
      </c>
      <c r="E3678" s="80" t="n">
        <v>105</v>
      </c>
      <c r="F3678" s="81" t="n">
        <v>100</v>
      </c>
      <c r="G3678" s="80" t="n"/>
      <c r="H3678" s="82" t="n">
        <v>5</v>
      </c>
      <c r="I3678" s="212">
        <f>C3678*H3678</f>
        <v/>
      </c>
      <c r="K3678" s="96" t="n"/>
      <c r="L3678" s="97" t="n"/>
      <c r="M3678" s="97" t="n"/>
      <c r="N3678" s="98" t="inlineStr">
        <is>
          <t>27×105</t>
        </is>
      </c>
      <c r="O3678" s="99">
        <f>F3678</f>
        <v/>
      </c>
      <c r="P3678" s="99">
        <f>SUM(I3678)</f>
        <v/>
      </c>
      <c r="Q3678" s="117" t="n"/>
      <c r="R3678" s="118" t="n"/>
      <c r="S3678" s="118" t="n"/>
      <c r="T3678" s="119" t="n"/>
      <c r="U3678" s="120" t="n"/>
      <c r="V3678" s="120" t="n"/>
      <c r="W3678" s="121" t="n"/>
      <c r="X3678" s="122" t="n"/>
      <c r="Y3678" s="122" t="n"/>
      <c r="Z3678" s="143" t="n"/>
      <c r="AA3678" s="140" t="n"/>
      <c r="AB3678" s="140" t="n"/>
      <c r="AC3678" s="144" t="n"/>
      <c r="AD3678" s="142" t="n"/>
      <c r="AE3678" s="142" t="n"/>
    </row>
    <row r="3679">
      <c r="B3679" s="85" t="inlineStr">
        <is>
          <t>45MK13L</t>
        </is>
      </c>
      <c r="C3679">
        <f>SUMIF(数量表!D:H,B3679,数量表!H:H)</f>
        <v/>
      </c>
      <c r="D3679" t="n">
        <v>27</v>
      </c>
      <c r="E3679" t="n">
        <v>105</v>
      </c>
      <c r="F3679" s="86" t="n">
        <v>1697</v>
      </c>
      <c r="H3679" s="87" t="n">
        <v>2</v>
      </c>
      <c r="I3679" s="214">
        <f>C3679*H3679</f>
        <v/>
      </c>
      <c r="K3679" s="96" t="n"/>
      <c r="L3679" s="97" t="n"/>
      <c r="M3679" s="97" t="n"/>
      <c r="N3679" s="98" t="inlineStr">
        <is>
          <t>27×105</t>
        </is>
      </c>
      <c r="O3679" s="99">
        <f>F3679</f>
        <v/>
      </c>
      <c r="P3679" s="99">
        <f>SUM(I3679)</f>
        <v/>
      </c>
      <c r="Q3679" s="117" t="n"/>
      <c r="R3679" s="118" t="n"/>
      <c r="S3679" s="118" t="n"/>
      <c r="T3679" s="119" t="n"/>
      <c r="U3679" s="120" t="n"/>
      <c r="V3679" s="120" t="n"/>
      <c r="W3679" s="121" t="n"/>
      <c r="X3679" s="122" t="n"/>
      <c r="Y3679" s="122" t="n"/>
      <c r="Z3679" s="143" t="n"/>
      <c r="AA3679" s="140" t="n"/>
      <c r="AB3679" s="140" t="n"/>
      <c r="AC3679" s="144" t="n"/>
      <c r="AD3679" s="142" t="n"/>
      <c r="AE3679" s="142" t="n"/>
    </row>
    <row r="3680" ht="15" customHeight="1" thickBot="1">
      <c r="B3680" s="88" t="inlineStr">
        <is>
          <t>45MK13L</t>
        </is>
      </c>
      <c r="C3680" s="89">
        <f>SUMIF(数量表!D:H,B3680,数量表!H:H)</f>
        <v/>
      </c>
      <c r="D3680" s="89" t="n">
        <v>27</v>
      </c>
      <c r="E3680" s="89" t="n">
        <v>105</v>
      </c>
      <c r="F3680" s="90" t="n">
        <v>768</v>
      </c>
      <c r="G3680" s="89" t="n"/>
      <c r="H3680" s="91" t="n">
        <v>5</v>
      </c>
      <c r="I3680" s="213">
        <f>C3680*H3680</f>
        <v/>
      </c>
      <c r="K3680" s="96" t="n"/>
      <c r="L3680" s="97" t="n"/>
      <c r="M3680" s="97" t="n"/>
      <c r="N3680" s="98" t="inlineStr">
        <is>
          <t>27×105</t>
        </is>
      </c>
      <c r="O3680" s="99">
        <f>F3680</f>
        <v/>
      </c>
      <c r="P3680" s="99">
        <f>SUM(I3680)</f>
        <v/>
      </c>
      <c r="Q3680" s="117" t="n"/>
      <c r="R3680" s="118" t="n"/>
      <c r="S3680" s="118" t="n"/>
      <c r="T3680" s="119" t="n"/>
      <c r="U3680" s="120" t="n"/>
      <c r="V3680" s="120" t="n"/>
      <c r="W3680" s="121" t="n"/>
      <c r="X3680" s="122" t="n"/>
      <c r="Y3680" s="122" t="n"/>
      <c r="Z3680" s="143" t="n"/>
      <c r="AA3680" s="140" t="n"/>
      <c r="AB3680" s="140" t="n"/>
      <c r="AC3680" s="144" t="n"/>
      <c r="AD3680" s="142" t="n"/>
      <c r="AE3680" s="142" t="n"/>
    </row>
    <row r="3681">
      <c r="B3681" s="79" t="inlineStr">
        <is>
          <t>45MK13L-L</t>
        </is>
      </c>
      <c r="C3681" s="80">
        <f>SUMIF(数量表!D:H,B3681,数量表!H:H)</f>
        <v/>
      </c>
      <c r="D3681" s="80" t="n">
        <v>27</v>
      </c>
      <c r="E3681" s="80" t="n">
        <v>105</v>
      </c>
      <c r="F3681" s="81" t="n">
        <v>100</v>
      </c>
      <c r="G3681" s="80" t="n"/>
      <c r="H3681" s="82" t="n">
        <v>5</v>
      </c>
      <c r="I3681" s="212">
        <f>C3681*H3681</f>
        <v/>
      </c>
      <c r="K3681" s="96" t="n"/>
      <c r="L3681" s="97" t="n"/>
      <c r="M3681" s="97" t="n"/>
      <c r="N3681" s="98" t="inlineStr">
        <is>
          <t>27×105</t>
        </is>
      </c>
      <c r="O3681" s="99">
        <f>F3681</f>
        <v/>
      </c>
      <c r="P3681" s="99">
        <f>SUM(I3681)</f>
        <v/>
      </c>
      <c r="Q3681" s="117" t="n"/>
      <c r="R3681" s="118" t="n"/>
      <c r="S3681" s="118" t="n"/>
      <c r="T3681" s="119" t="n"/>
      <c r="U3681" s="120" t="n"/>
      <c r="V3681" s="120" t="n"/>
      <c r="W3681" s="121" t="n"/>
      <c r="X3681" s="122" t="n"/>
      <c r="Y3681" s="122" t="n"/>
      <c r="Z3681" s="143" t="n"/>
      <c r="AA3681" s="140" t="n"/>
      <c r="AB3681" s="140" t="n"/>
      <c r="AC3681" s="144" t="n"/>
      <c r="AD3681" s="142" t="n"/>
      <c r="AE3681" s="142" t="n"/>
    </row>
    <row r="3682">
      <c r="B3682" s="85" t="inlineStr">
        <is>
          <t>45MK13L-L</t>
        </is>
      </c>
      <c r="C3682">
        <f>SUMIF(数量表!D:H,B3682,数量表!H:H)</f>
        <v/>
      </c>
      <c r="D3682" t="n">
        <v>27</v>
      </c>
      <c r="E3682" t="n">
        <v>105</v>
      </c>
      <c r="F3682" s="86" t="n">
        <v>1697</v>
      </c>
      <c r="H3682" s="87" t="n">
        <v>2</v>
      </c>
      <c r="I3682" s="214">
        <f>C3682*H3682</f>
        <v/>
      </c>
      <c r="K3682" s="96" t="n"/>
      <c r="L3682" s="97" t="n"/>
      <c r="M3682" s="97" t="n"/>
      <c r="N3682" s="98" t="inlineStr">
        <is>
          <t>27×105</t>
        </is>
      </c>
      <c r="O3682" s="99">
        <f>F3682</f>
        <v/>
      </c>
      <c r="P3682" s="99">
        <f>SUM(I3682)</f>
        <v/>
      </c>
      <c r="Q3682" s="117" t="n"/>
      <c r="R3682" s="118" t="n"/>
      <c r="S3682" s="118" t="n"/>
      <c r="T3682" s="119" t="n"/>
      <c r="U3682" s="120" t="n"/>
      <c r="V3682" s="120" t="n"/>
      <c r="W3682" s="121" t="n"/>
      <c r="X3682" s="122" t="n"/>
      <c r="Y3682" s="122" t="n"/>
      <c r="Z3682" s="143" t="n"/>
      <c r="AA3682" s="140" t="n"/>
      <c r="AB3682" s="140" t="n"/>
      <c r="AC3682" s="144" t="n"/>
      <c r="AD3682" s="142" t="n"/>
      <c r="AE3682" s="142" t="n"/>
    </row>
    <row r="3683">
      <c r="B3683" s="85" t="inlineStr">
        <is>
          <t>45MK13L-L</t>
        </is>
      </c>
      <c r="C3683">
        <f>SUMIF(数量表!D:H,B3683,数量表!H:H)</f>
        <v/>
      </c>
      <c r="D3683" t="n">
        <v>27</v>
      </c>
      <c r="E3683" t="n">
        <v>105</v>
      </c>
      <c r="F3683" s="86" t="n">
        <v>768</v>
      </c>
      <c r="H3683" s="87" t="n">
        <v>5</v>
      </c>
      <c r="I3683" s="214">
        <f>C3683*H3683</f>
        <v/>
      </c>
      <c r="K3683" s="96" t="n"/>
      <c r="L3683" s="97" t="n"/>
      <c r="M3683" s="97" t="n"/>
      <c r="N3683" s="98" t="inlineStr">
        <is>
          <t>27×105</t>
        </is>
      </c>
      <c r="O3683" s="99">
        <f>F3683</f>
        <v/>
      </c>
      <c r="P3683" s="99">
        <f>SUM(I3683)</f>
        <v/>
      </c>
      <c r="Q3683" s="117" t="n"/>
      <c r="R3683" s="118" t="n"/>
      <c r="S3683" s="118" t="n"/>
      <c r="T3683" s="119" t="n"/>
      <c r="U3683" s="120" t="n"/>
      <c r="V3683" s="120" t="n"/>
      <c r="W3683" s="121" t="n"/>
      <c r="X3683" s="122" t="n"/>
      <c r="Y3683" s="122" t="n"/>
      <c r="Z3683" s="143" t="n"/>
      <c r="AA3683" s="140" t="n"/>
      <c r="AB3683" s="140" t="n"/>
      <c r="AC3683" s="144" t="n"/>
      <c r="AD3683" s="142" t="n"/>
      <c r="AE3683" s="142" t="n"/>
    </row>
    <row r="3684" ht="15" customHeight="1" thickBot="1">
      <c r="B3684" s="88" t="inlineStr">
        <is>
          <t>45MK13L-L</t>
        </is>
      </c>
      <c r="C3684" s="89">
        <f>SUMIF(数量表!D:H,B3684,数量表!H:H)</f>
        <v/>
      </c>
      <c r="D3684" s="89" t="n">
        <v>45</v>
      </c>
      <c r="E3684" s="89" t="n">
        <v>105</v>
      </c>
      <c r="F3684" s="90" t="n">
        <v>1349</v>
      </c>
      <c r="G3684" s="89" t="n"/>
      <c r="H3684" s="91" t="n">
        <v>2</v>
      </c>
      <c r="I3684" s="213">
        <f>C3684*H3684</f>
        <v/>
      </c>
      <c r="K3684" s="96" t="n"/>
      <c r="L3684" s="97" t="n"/>
      <c r="M3684" s="97" t="n"/>
      <c r="N3684" s="98" t="n"/>
      <c r="O3684" s="99" t="n"/>
      <c r="P3684" s="99" t="n"/>
      <c r="Q3684" s="117" t="n"/>
      <c r="R3684" s="118" t="n"/>
      <c r="S3684" s="118" t="n"/>
      <c r="T3684" s="119" t="n"/>
      <c r="U3684" s="120" t="n"/>
      <c r="V3684" s="120" t="n"/>
      <c r="W3684" s="121" t="n"/>
      <c r="X3684" s="122" t="n"/>
      <c r="Y3684" s="122" t="n"/>
      <c r="Z3684" s="143" t="n"/>
      <c r="AA3684" s="140" t="n"/>
      <c r="AB3684" s="140" t="n"/>
      <c r="AC3684" s="144" t="inlineStr">
        <is>
          <t>45X105</t>
        </is>
      </c>
      <c r="AD3684" s="142">
        <f>F3684</f>
        <v/>
      </c>
      <c r="AE3684" s="142">
        <f>I3684</f>
        <v/>
      </c>
    </row>
    <row r="3685">
      <c r="B3685" s="79" t="inlineStr">
        <is>
          <t>45MK11</t>
        </is>
      </c>
      <c r="C3685" s="80">
        <f>SUMIF(数量表!D:H,B3685,数量表!H:H)</f>
        <v/>
      </c>
      <c r="D3685" s="80" t="n">
        <v>27</v>
      </c>
      <c r="E3685" s="80" t="n">
        <v>105</v>
      </c>
      <c r="F3685" s="81" t="n">
        <v>200</v>
      </c>
      <c r="G3685" s="80" t="n"/>
      <c r="H3685" s="82" t="n">
        <v>4</v>
      </c>
      <c r="I3685" s="212">
        <f>C3685*H3685</f>
        <v/>
      </c>
      <c r="K3685" s="96" t="n"/>
      <c r="L3685" s="97" t="n"/>
      <c r="M3685" s="97" t="n"/>
      <c r="N3685" s="98" t="inlineStr">
        <is>
          <t>27×105</t>
        </is>
      </c>
      <c r="O3685" s="99">
        <f>F3685</f>
        <v/>
      </c>
      <c r="P3685" s="99">
        <f>SUM(I3685)</f>
        <v/>
      </c>
      <c r="Q3685" s="117" t="n"/>
      <c r="R3685" s="118" t="n"/>
      <c r="S3685" s="118" t="n"/>
      <c r="T3685" s="119" t="n"/>
      <c r="U3685" s="120" t="n"/>
      <c r="V3685" s="120" t="n"/>
      <c r="W3685" s="121" t="n"/>
      <c r="X3685" s="122" t="n"/>
      <c r="Y3685" s="122" t="n"/>
      <c r="Z3685" s="143" t="n"/>
      <c r="AA3685" s="140" t="n"/>
      <c r="AB3685" s="140" t="n"/>
      <c r="AC3685" s="144" t="n"/>
      <c r="AD3685" s="142" t="n"/>
      <c r="AE3685" s="142" t="n"/>
    </row>
    <row r="3686">
      <c r="B3686" s="85" t="inlineStr">
        <is>
          <t>45MK11</t>
        </is>
      </c>
      <c r="C3686">
        <f>SUMIF(数量表!D:H,B3686,数量表!H:H)</f>
        <v/>
      </c>
      <c r="D3686" t="n">
        <v>27</v>
      </c>
      <c r="E3686" t="n">
        <v>105</v>
      </c>
      <c r="F3686" s="86" t="n">
        <v>1710</v>
      </c>
      <c r="H3686" s="87" t="n">
        <v>2</v>
      </c>
      <c r="I3686" s="214">
        <f>C3686*H3686</f>
        <v/>
      </c>
      <c r="K3686" s="96" t="n"/>
      <c r="L3686" s="97" t="n"/>
      <c r="M3686" s="97" t="n"/>
      <c r="N3686" s="98" t="inlineStr">
        <is>
          <t>27×105</t>
        </is>
      </c>
      <c r="O3686" s="99">
        <f>F3686</f>
        <v/>
      </c>
      <c r="P3686" s="99">
        <f>SUM(I3686)</f>
        <v/>
      </c>
      <c r="Q3686" s="117" t="n"/>
      <c r="R3686" s="118" t="n"/>
      <c r="S3686" s="118" t="n"/>
      <c r="T3686" s="119" t="n"/>
      <c r="U3686" s="120" t="n"/>
      <c r="V3686" s="120" t="n"/>
      <c r="W3686" s="121" t="n"/>
      <c r="X3686" s="122" t="n"/>
      <c r="Y3686" s="122" t="n"/>
      <c r="Z3686" s="143" t="n"/>
      <c r="AA3686" s="140" t="n"/>
      <c r="AB3686" s="140" t="n"/>
      <c r="AC3686" s="144" t="n"/>
      <c r="AD3686" s="142" t="n"/>
      <c r="AE3686" s="142" t="n"/>
    </row>
    <row r="3687" ht="15" customHeight="1" thickBot="1">
      <c r="B3687" s="88" t="inlineStr">
        <is>
          <t>45MK11</t>
        </is>
      </c>
      <c r="C3687" s="89">
        <f>SUMIF(数量表!D:H,B3687,数量表!H:H)</f>
        <v/>
      </c>
      <c r="D3687" s="89" t="n">
        <v>27</v>
      </c>
      <c r="E3687" s="89" t="n">
        <v>105</v>
      </c>
      <c r="F3687" s="90" t="n">
        <v>868</v>
      </c>
      <c r="G3687" s="89" t="n"/>
      <c r="H3687" s="91" t="n">
        <v>4</v>
      </c>
      <c r="I3687" s="213">
        <f>C3687*H3687</f>
        <v/>
      </c>
      <c r="K3687" s="96" t="n"/>
      <c r="L3687" s="97" t="n"/>
      <c r="M3687" s="97" t="n"/>
      <c r="N3687" s="98" t="inlineStr">
        <is>
          <t>27×105</t>
        </is>
      </c>
      <c r="O3687" s="99">
        <f>F3687</f>
        <v/>
      </c>
      <c r="P3687" s="99">
        <f>SUM(I3687)</f>
        <v/>
      </c>
      <c r="Q3687" s="117" t="n"/>
      <c r="R3687" s="118" t="n"/>
      <c r="S3687" s="118" t="n"/>
      <c r="T3687" s="119" t="n"/>
      <c r="U3687" s="120" t="n"/>
      <c r="V3687" s="120" t="n"/>
      <c r="W3687" s="121" t="n"/>
      <c r="X3687" s="122" t="n"/>
      <c r="Y3687" s="122" t="n"/>
      <c r="Z3687" s="143" t="n"/>
      <c r="AA3687" s="140" t="n"/>
      <c r="AB3687" s="140" t="n"/>
      <c r="AC3687" s="144" t="n"/>
      <c r="AD3687" s="142" t="n"/>
      <c r="AE3687" s="142" t="n"/>
    </row>
    <row r="3688">
      <c r="B3688" s="79" t="inlineStr">
        <is>
          <t>45MK11-L</t>
        </is>
      </c>
      <c r="C3688" s="80">
        <f>SUMIF(数量表!D:H,B3688,数量表!H:H)</f>
        <v/>
      </c>
      <c r="D3688" s="80" t="n">
        <v>27</v>
      </c>
      <c r="E3688" s="80" t="n">
        <v>105</v>
      </c>
      <c r="F3688" s="81" t="n">
        <v>200</v>
      </c>
      <c r="G3688" s="80" t="n"/>
      <c r="H3688" s="82" t="n">
        <v>4</v>
      </c>
      <c r="I3688" s="212">
        <f>C3688*H3688</f>
        <v/>
      </c>
      <c r="K3688" s="96" t="n"/>
      <c r="L3688" s="97" t="n"/>
      <c r="M3688" s="97" t="n"/>
      <c r="N3688" s="98" t="inlineStr">
        <is>
          <t>27×105</t>
        </is>
      </c>
      <c r="O3688" s="99">
        <f>F3688</f>
        <v/>
      </c>
      <c r="P3688" s="99">
        <f>SUM(I3688)</f>
        <v/>
      </c>
      <c r="Q3688" s="117" t="n"/>
      <c r="R3688" s="118" t="n"/>
      <c r="S3688" s="118" t="n"/>
      <c r="T3688" s="119" t="n"/>
      <c r="U3688" s="120" t="n"/>
      <c r="V3688" s="120" t="n"/>
      <c r="W3688" s="121" t="n"/>
      <c r="X3688" s="122" t="n"/>
      <c r="Y3688" s="122" t="n"/>
      <c r="Z3688" s="143" t="n"/>
      <c r="AA3688" s="140" t="n"/>
      <c r="AB3688" s="140" t="n"/>
      <c r="AC3688" s="144" t="n"/>
      <c r="AD3688" s="142" t="n"/>
      <c r="AE3688" s="142" t="n"/>
    </row>
    <row r="3689">
      <c r="B3689" s="85" t="inlineStr">
        <is>
          <t>45MK11-L</t>
        </is>
      </c>
      <c r="C3689">
        <f>SUMIF(数量表!D:H,B3689,数量表!H:H)</f>
        <v/>
      </c>
      <c r="D3689" t="n">
        <v>27</v>
      </c>
      <c r="E3689" t="n">
        <v>105</v>
      </c>
      <c r="F3689" s="86" t="n">
        <v>1710</v>
      </c>
      <c r="H3689" s="87" t="n">
        <v>2</v>
      </c>
      <c r="I3689" s="214">
        <f>C3689*H3689</f>
        <v/>
      </c>
      <c r="K3689" s="96" t="n"/>
      <c r="L3689" s="97" t="n"/>
      <c r="M3689" s="97" t="n"/>
      <c r="N3689" s="98" t="inlineStr">
        <is>
          <t>27×105</t>
        </is>
      </c>
      <c r="O3689" s="99">
        <f>F3689</f>
        <v/>
      </c>
      <c r="P3689" s="99">
        <f>SUM(I3689)</f>
        <v/>
      </c>
      <c r="Q3689" s="117" t="n"/>
      <c r="R3689" s="118" t="n"/>
      <c r="S3689" s="118" t="n"/>
      <c r="T3689" s="119" t="n"/>
      <c r="U3689" s="120" t="n"/>
      <c r="V3689" s="120" t="n"/>
      <c r="W3689" s="121" t="n"/>
      <c r="X3689" s="122" t="n"/>
      <c r="Y3689" s="122" t="n"/>
      <c r="Z3689" s="143" t="n"/>
      <c r="AA3689" s="140" t="n"/>
      <c r="AB3689" s="140" t="n"/>
      <c r="AC3689" s="144" t="n"/>
      <c r="AD3689" s="142" t="n"/>
      <c r="AE3689" s="142" t="n"/>
    </row>
    <row r="3690">
      <c r="B3690" s="85" t="inlineStr">
        <is>
          <t>45MK11-L</t>
        </is>
      </c>
      <c r="C3690">
        <f>SUMIF(数量表!D:H,B3690,数量表!H:H)</f>
        <v/>
      </c>
      <c r="D3690" t="n">
        <v>27</v>
      </c>
      <c r="E3690" t="n">
        <v>105</v>
      </c>
      <c r="F3690" s="86" t="n">
        <v>868</v>
      </c>
      <c r="H3690" s="87" t="n">
        <v>4</v>
      </c>
      <c r="I3690" s="214">
        <f>C3690*H3690</f>
        <v/>
      </c>
      <c r="K3690" s="96" t="n"/>
      <c r="L3690" s="97" t="n"/>
      <c r="M3690" s="97" t="n"/>
      <c r="N3690" s="98" t="inlineStr">
        <is>
          <t>27×105</t>
        </is>
      </c>
      <c r="O3690" s="99">
        <f>F3690</f>
        <v/>
      </c>
      <c r="P3690" s="99">
        <f>SUM(I3690)</f>
        <v/>
      </c>
      <c r="Q3690" s="117" t="n"/>
      <c r="R3690" s="118" t="n"/>
      <c r="S3690" s="118" t="n"/>
      <c r="T3690" s="119" t="n"/>
      <c r="U3690" s="120" t="n"/>
      <c r="V3690" s="120" t="n"/>
      <c r="W3690" s="121" t="n"/>
      <c r="X3690" s="122" t="n"/>
      <c r="Y3690" s="122" t="n"/>
      <c r="Z3690" s="143" t="n"/>
      <c r="AA3690" s="140" t="n"/>
      <c r="AB3690" s="140" t="n"/>
      <c r="AC3690" s="144" t="n"/>
      <c r="AD3690" s="142" t="n"/>
      <c r="AE3690" s="142" t="n"/>
    </row>
    <row r="3691" ht="15" customHeight="1" thickBot="1">
      <c r="B3691" s="88" t="inlineStr">
        <is>
          <t>45MK11-L</t>
        </is>
      </c>
      <c r="C3691" s="89">
        <f>SUMIF(数量表!D:H,B3691,数量表!H:H)</f>
        <v/>
      </c>
      <c r="D3691" s="89" t="n">
        <v>45</v>
      </c>
      <c r="E3691" s="89" t="n">
        <v>105</v>
      </c>
      <c r="F3691" s="90" t="n">
        <v>1149</v>
      </c>
      <c r="G3691" s="89" t="n"/>
      <c r="H3691" s="91" t="n">
        <v>1</v>
      </c>
      <c r="I3691" s="213">
        <f>C3691*H3691</f>
        <v/>
      </c>
      <c r="K3691" s="96" t="n"/>
      <c r="L3691" s="97" t="n"/>
      <c r="M3691" s="97" t="n"/>
      <c r="N3691" s="98" t="n"/>
      <c r="O3691" s="99" t="n"/>
      <c r="P3691" s="99" t="n"/>
      <c r="Q3691" s="117" t="n"/>
      <c r="R3691" s="118" t="n"/>
      <c r="S3691" s="118" t="n"/>
      <c r="T3691" s="119" t="n"/>
      <c r="U3691" s="120" t="n"/>
      <c r="V3691" s="120" t="n"/>
      <c r="W3691" s="121" t="n"/>
      <c r="X3691" s="122" t="n"/>
      <c r="Y3691" s="122" t="n"/>
      <c r="Z3691" s="143" t="n"/>
      <c r="AA3691" s="140" t="n"/>
      <c r="AB3691" s="140" t="n"/>
      <c r="AC3691" s="144" t="inlineStr">
        <is>
          <t>45X105</t>
        </is>
      </c>
      <c r="AD3691" s="142">
        <f>F3691</f>
        <v/>
      </c>
      <c r="AE3691" s="142">
        <f>I3691</f>
        <v/>
      </c>
    </row>
    <row r="3692">
      <c r="B3692" s="79" t="inlineStr">
        <is>
          <t>45MK11-R</t>
        </is>
      </c>
      <c r="C3692" s="80">
        <f>SUMIF(数量表!D:H,B3692,数量表!H:H)</f>
        <v/>
      </c>
      <c r="D3692" s="80" t="n">
        <v>27</v>
      </c>
      <c r="E3692" s="80" t="n">
        <v>105</v>
      </c>
      <c r="F3692" s="81" t="n">
        <v>200</v>
      </c>
      <c r="G3692" s="80" t="n"/>
      <c r="H3692" s="82" t="n">
        <v>4</v>
      </c>
      <c r="I3692" s="212">
        <f>C3692*H3692</f>
        <v/>
      </c>
      <c r="K3692" s="96" t="n"/>
      <c r="L3692" s="97" t="n"/>
      <c r="M3692" s="97" t="n"/>
      <c r="N3692" s="98" t="inlineStr">
        <is>
          <t>27×105</t>
        </is>
      </c>
      <c r="O3692" s="99">
        <f>F3692</f>
        <v/>
      </c>
      <c r="P3692" s="99">
        <f>SUM(I3692)</f>
        <v/>
      </c>
      <c r="Q3692" s="117" t="n"/>
      <c r="R3692" s="118" t="n"/>
      <c r="S3692" s="118" t="n"/>
      <c r="T3692" s="119" t="n"/>
      <c r="U3692" s="120" t="n"/>
      <c r="V3692" s="120" t="n"/>
      <c r="W3692" s="121" t="n"/>
      <c r="X3692" s="122" t="n"/>
      <c r="Y3692" s="122" t="n"/>
      <c r="Z3692" s="143" t="n"/>
      <c r="AA3692" s="140" t="n"/>
      <c r="AB3692" s="140" t="n"/>
      <c r="AC3692" s="144" t="n"/>
      <c r="AD3692" s="142" t="n"/>
      <c r="AE3692" s="142" t="n"/>
    </row>
    <row r="3693">
      <c r="B3693" s="85" t="inlineStr">
        <is>
          <t>45MK11-R</t>
        </is>
      </c>
      <c r="C3693">
        <f>SUMIF(数量表!D:H,B3693,数量表!H:H)</f>
        <v/>
      </c>
      <c r="D3693" t="n">
        <v>27</v>
      </c>
      <c r="E3693" t="n">
        <v>105</v>
      </c>
      <c r="F3693" s="86" t="n">
        <v>1710</v>
      </c>
      <c r="H3693" s="87" t="n">
        <v>2</v>
      </c>
      <c r="I3693" s="214">
        <f>C3693*H3693</f>
        <v/>
      </c>
      <c r="K3693" s="96" t="n"/>
      <c r="L3693" s="97" t="n"/>
      <c r="M3693" s="97" t="n"/>
      <c r="N3693" s="98" t="inlineStr">
        <is>
          <t>27×105</t>
        </is>
      </c>
      <c r="O3693" s="99">
        <f>F3693</f>
        <v/>
      </c>
      <c r="P3693" s="99">
        <f>SUM(I3693)</f>
        <v/>
      </c>
      <c r="Q3693" s="117" t="n"/>
      <c r="R3693" s="118" t="n"/>
      <c r="S3693" s="118" t="n"/>
      <c r="T3693" s="119" t="n"/>
      <c r="U3693" s="120" t="n"/>
      <c r="V3693" s="120" t="n"/>
      <c r="W3693" s="121" t="n"/>
      <c r="X3693" s="122" t="n"/>
      <c r="Y3693" s="122" t="n"/>
      <c r="Z3693" s="143" t="n"/>
      <c r="AA3693" s="140" t="n"/>
      <c r="AB3693" s="140" t="n"/>
      <c r="AC3693" s="144" t="n"/>
      <c r="AD3693" s="142" t="n"/>
      <c r="AE3693" s="142" t="n"/>
    </row>
    <row r="3694">
      <c r="B3694" s="85" t="inlineStr">
        <is>
          <t>45MK11-R</t>
        </is>
      </c>
      <c r="C3694">
        <f>SUMIF(数量表!D:H,B3694,数量表!H:H)</f>
        <v/>
      </c>
      <c r="D3694" t="n">
        <v>27</v>
      </c>
      <c r="E3694" t="n">
        <v>105</v>
      </c>
      <c r="F3694" s="86" t="n">
        <v>868</v>
      </c>
      <c r="H3694" s="87" t="n">
        <v>4</v>
      </c>
      <c r="I3694" s="214">
        <f>C3694*H3694</f>
        <v/>
      </c>
      <c r="K3694" s="96" t="n"/>
      <c r="L3694" s="97" t="n"/>
      <c r="M3694" s="97" t="n"/>
      <c r="N3694" s="98" t="inlineStr">
        <is>
          <t>27×105</t>
        </is>
      </c>
      <c r="O3694" s="99">
        <f>F3694</f>
        <v/>
      </c>
      <c r="P3694" s="99">
        <f>SUM(I3694)</f>
        <v/>
      </c>
      <c r="Q3694" s="117" t="n"/>
      <c r="R3694" s="118" t="n"/>
      <c r="S3694" s="118" t="n"/>
      <c r="T3694" s="119" t="n"/>
      <c r="U3694" s="120" t="n"/>
      <c r="V3694" s="120" t="n"/>
      <c r="W3694" s="121" t="n"/>
      <c r="X3694" s="122" t="n"/>
      <c r="Y3694" s="122" t="n"/>
      <c r="Z3694" s="143" t="n"/>
      <c r="AA3694" s="140" t="n"/>
      <c r="AB3694" s="140" t="n"/>
      <c r="AC3694" s="144" t="n"/>
      <c r="AD3694" s="142" t="n"/>
      <c r="AE3694" s="142" t="n"/>
    </row>
    <row r="3695" ht="15" customHeight="1" thickBot="1">
      <c r="B3695" s="88" t="inlineStr">
        <is>
          <t>45MK11-R</t>
        </is>
      </c>
      <c r="C3695" s="89">
        <f>SUMIF(数量表!D:H,B3695,数量表!H:H)</f>
        <v/>
      </c>
      <c r="D3695" s="89" t="n">
        <v>45</v>
      </c>
      <c r="E3695" s="89" t="n">
        <v>105</v>
      </c>
      <c r="F3695" s="90" t="n">
        <v>1149</v>
      </c>
      <c r="G3695" s="89" t="n"/>
      <c r="H3695" s="91" t="n">
        <v>1</v>
      </c>
      <c r="I3695" s="213">
        <f>C3695*H3695</f>
        <v/>
      </c>
      <c r="K3695" s="96" t="n"/>
      <c r="L3695" s="97" t="n"/>
      <c r="M3695" s="97" t="n"/>
      <c r="N3695" s="98" t="n"/>
      <c r="O3695" s="99" t="n"/>
      <c r="P3695" s="99" t="n"/>
      <c r="Q3695" s="117" t="n"/>
      <c r="R3695" s="118" t="n"/>
      <c r="S3695" s="118" t="n"/>
      <c r="T3695" s="119" t="n"/>
      <c r="U3695" s="120" t="n"/>
      <c r="V3695" s="120" t="n"/>
      <c r="W3695" s="121" t="n"/>
      <c r="X3695" s="122" t="n"/>
      <c r="Y3695" s="122" t="n"/>
      <c r="Z3695" s="143" t="n"/>
      <c r="AA3695" s="140" t="n"/>
      <c r="AB3695" s="140" t="n"/>
      <c r="AC3695" s="144" t="inlineStr">
        <is>
          <t>45X105</t>
        </is>
      </c>
      <c r="AD3695" s="142">
        <f>F3695</f>
        <v/>
      </c>
      <c r="AE3695" s="142">
        <f>I3695</f>
        <v/>
      </c>
    </row>
    <row r="3696">
      <c r="B3696" s="79" t="inlineStr">
        <is>
          <t>45MK11L</t>
        </is>
      </c>
      <c r="C3696" s="80">
        <f>SUMIF(数量表!D:H,B3696,数量表!H:H)</f>
        <v/>
      </c>
      <c r="D3696" s="80" t="n">
        <v>27</v>
      </c>
      <c r="E3696" s="80" t="n">
        <v>105</v>
      </c>
      <c r="F3696" s="81" t="n">
        <v>200</v>
      </c>
      <c r="G3696" s="80" t="n"/>
      <c r="H3696" s="82" t="n">
        <v>5</v>
      </c>
      <c r="I3696" s="212">
        <f>C3696*H3696</f>
        <v/>
      </c>
      <c r="K3696" s="96" t="n"/>
      <c r="L3696" s="97" t="n"/>
      <c r="M3696" s="97" t="n"/>
      <c r="N3696" s="98" t="inlineStr">
        <is>
          <t>27×105</t>
        </is>
      </c>
      <c r="O3696" s="99">
        <f>F3696</f>
        <v/>
      </c>
      <c r="P3696" s="99">
        <f>SUM(I3696)</f>
        <v/>
      </c>
      <c r="Q3696" s="117" t="n"/>
      <c r="R3696" s="118" t="n"/>
      <c r="S3696" s="118" t="n"/>
      <c r="T3696" s="119" t="n"/>
      <c r="U3696" s="120" t="n"/>
      <c r="V3696" s="120" t="n"/>
      <c r="W3696" s="121" t="n"/>
      <c r="X3696" s="122" t="n"/>
      <c r="Y3696" s="122" t="n"/>
      <c r="Z3696" s="143" t="n"/>
      <c r="AA3696" s="140" t="n"/>
      <c r="AB3696" s="140" t="n"/>
      <c r="AC3696" s="144" t="n"/>
      <c r="AD3696" s="142" t="n"/>
      <c r="AE3696" s="142" t="n"/>
    </row>
    <row r="3697">
      <c r="B3697" s="85" t="inlineStr">
        <is>
          <t>45MK11L</t>
        </is>
      </c>
      <c r="C3697">
        <f>SUMIF(数量表!D:H,B3697,数量表!H:H)</f>
        <v/>
      </c>
      <c r="D3697" t="n">
        <v>27</v>
      </c>
      <c r="E3697" t="n">
        <v>105</v>
      </c>
      <c r="F3697" s="86" t="n">
        <v>1697</v>
      </c>
      <c r="H3697" s="87" t="n">
        <v>2</v>
      </c>
      <c r="I3697" s="214">
        <f>C3697*H3697</f>
        <v/>
      </c>
      <c r="K3697" s="96" t="n"/>
      <c r="L3697" s="97" t="n"/>
      <c r="M3697" s="97" t="n"/>
      <c r="N3697" s="98" t="inlineStr">
        <is>
          <t>27×105</t>
        </is>
      </c>
      <c r="O3697" s="99">
        <f>F3697</f>
        <v/>
      </c>
      <c r="P3697" s="99">
        <f>SUM(I3697)</f>
        <v/>
      </c>
      <c r="Q3697" s="117" t="n"/>
      <c r="R3697" s="118" t="n"/>
      <c r="S3697" s="118" t="n"/>
      <c r="T3697" s="119" t="n"/>
      <c r="U3697" s="120" t="n"/>
      <c r="V3697" s="120" t="n"/>
      <c r="W3697" s="121" t="n"/>
      <c r="X3697" s="122" t="n"/>
      <c r="Y3697" s="122" t="n"/>
      <c r="Z3697" s="143" t="n"/>
      <c r="AA3697" s="140" t="n"/>
      <c r="AB3697" s="140" t="n"/>
      <c r="AC3697" s="144" t="n"/>
      <c r="AD3697" s="142" t="n"/>
      <c r="AE3697" s="142" t="n"/>
    </row>
    <row r="3698" ht="15" customHeight="1" thickBot="1">
      <c r="B3698" s="88" t="inlineStr">
        <is>
          <t>45MK11L</t>
        </is>
      </c>
      <c r="C3698" s="89">
        <f>SUMIF(数量表!D:H,B3698,数量表!H:H)</f>
        <v/>
      </c>
      <c r="D3698" s="89" t="n">
        <v>27</v>
      </c>
      <c r="E3698" s="89" t="n">
        <v>105</v>
      </c>
      <c r="F3698" s="90" t="n">
        <v>868</v>
      </c>
      <c r="G3698" s="89" t="n"/>
      <c r="H3698" s="91" t="n">
        <v>5</v>
      </c>
      <c r="I3698" s="213">
        <f>C3698*H3698</f>
        <v/>
      </c>
      <c r="K3698" s="96" t="n"/>
      <c r="L3698" s="97" t="n"/>
      <c r="M3698" s="97" t="n"/>
      <c r="N3698" s="98" t="inlineStr">
        <is>
          <t>27×105</t>
        </is>
      </c>
      <c r="O3698" s="99">
        <f>F3698</f>
        <v/>
      </c>
      <c r="P3698" s="99">
        <f>SUM(I3698)</f>
        <v/>
      </c>
      <c r="Q3698" s="117" t="n"/>
      <c r="R3698" s="118" t="n"/>
      <c r="S3698" s="118" t="n"/>
      <c r="T3698" s="119" t="n"/>
      <c r="U3698" s="120" t="n"/>
      <c r="V3698" s="120" t="n"/>
      <c r="W3698" s="121" t="n"/>
      <c r="X3698" s="122" t="n"/>
      <c r="Y3698" s="122" t="n"/>
      <c r="Z3698" s="143" t="n"/>
      <c r="AA3698" s="140" t="n"/>
      <c r="AB3698" s="140" t="n"/>
      <c r="AC3698" s="144" t="n"/>
      <c r="AD3698" s="142" t="n"/>
      <c r="AE3698" s="142" t="n"/>
    </row>
    <row r="3699">
      <c r="B3699" s="79" t="inlineStr">
        <is>
          <t>45MK11L-L</t>
        </is>
      </c>
      <c r="C3699" s="80">
        <f>SUMIF(数量表!D:H,B3699,数量表!H:H)</f>
        <v/>
      </c>
      <c r="D3699" s="80" t="n">
        <v>27</v>
      </c>
      <c r="E3699" s="80" t="n">
        <v>105</v>
      </c>
      <c r="F3699" s="81" t="n">
        <v>200</v>
      </c>
      <c r="G3699" s="80" t="n"/>
      <c r="H3699" s="82" t="n">
        <v>5</v>
      </c>
      <c r="I3699" s="212">
        <f>C3699*H3699</f>
        <v/>
      </c>
      <c r="K3699" s="96" t="n"/>
      <c r="L3699" s="97" t="n"/>
      <c r="M3699" s="97" t="n"/>
      <c r="N3699" s="98" t="inlineStr">
        <is>
          <t>27×105</t>
        </is>
      </c>
      <c r="O3699" s="99">
        <f>F3699</f>
        <v/>
      </c>
      <c r="P3699" s="99">
        <f>SUM(I3699)</f>
        <v/>
      </c>
      <c r="Q3699" s="117" t="n"/>
      <c r="R3699" s="118" t="n"/>
      <c r="S3699" s="118" t="n"/>
      <c r="T3699" s="119" t="n"/>
      <c r="U3699" s="120" t="n"/>
      <c r="V3699" s="120" t="n"/>
      <c r="W3699" s="121" t="n"/>
      <c r="X3699" s="122" t="n"/>
      <c r="Y3699" s="122" t="n"/>
      <c r="Z3699" s="143" t="n"/>
      <c r="AA3699" s="140" t="n"/>
      <c r="AB3699" s="140" t="n"/>
      <c r="AC3699" s="144" t="n"/>
      <c r="AD3699" s="142" t="n"/>
      <c r="AE3699" s="142" t="n"/>
    </row>
    <row r="3700">
      <c r="B3700" s="85" t="inlineStr">
        <is>
          <t>45MK11L-L</t>
        </is>
      </c>
      <c r="C3700">
        <f>SUMIF(数量表!D:H,B3700,数量表!H:H)</f>
        <v/>
      </c>
      <c r="D3700" t="n">
        <v>27</v>
      </c>
      <c r="E3700" t="n">
        <v>105</v>
      </c>
      <c r="F3700" s="86" t="n">
        <v>1697</v>
      </c>
      <c r="H3700" s="87" t="n">
        <v>2</v>
      </c>
      <c r="I3700" s="214">
        <f>C3700*H3700</f>
        <v/>
      </c>
      <c r="K3700" s="96" t="n"/>
      <c r="L3700" s="97" t="n"/>
      <c r="M3700" s="97" t="n"/>
      <c r="N3700" s="98" t="inlineStr">
        <is>
          <t>27×105</t>
        </is>
      </c>
      <c r="O3700" s="99">
        <f>F3700</f>
        <v/>
      </c>
      <c r="P3700" s="99">
        <f>SUM(I3700)</f>
        <v/>
      </c>
      <c r="Q3700" s="117" t="n"/>
      <c r="R3700" s="118" t="n"/>
      <c r="S3700" s="118" t="n"/>
      <c r="T3700" s="119" t="n"/>
      <c r="U3700" s="120" t="n"/>
      <c r="V3700" s="120" t="n"/>
      <c r="W3700" s="121" t="n"/>
      <c r="X3700" s="122" t="n"/>
      <c r="Y3700" s="122" t="n"/>
      <c r="Z3700" s="143" t="n"/>
      <c r="AA3700" s="140" t="n"/>
      <c r="AB3700" s="140" t="n"/>
      <c r="AC3700" s="144" t="n"/>
      <c r="AD3700" s="142" t="n"/>
      <c r="AE3700" s="142" t="n"/>
    </row>
    <row r="3701">
      <c r="B3701" s="85" t="inlineStr">
        <is>
          <t>45MK11L-L</t>
        </is>
      </c>
      <c r="C3701">
        <f>SUMIF(数量表!D:H,B3701,数量表!H:H)</f>
        <v/>
      </c>
      <c r="D3701" t="n">
        <v>27</v>
      </c>
      <c r="E3701" t="n">
        <v>105</v>
      </c>
      <c r="F3701" s="86" t="n">
        <v>868</v>
      </c>
      <c r="H3701" s="87" t="n">
        <v>5</v>
      </c>
      <c r="I3701" s="214">
        <f>C3701*H3701</f>
        <v/>
      </c>
      <c r="K3701" s="96" t="n"/>
      <c r="L3701" s="97" t="n"/>
      <c r="M3701" s="97" t="n"/>
      <c r="N3701" s="98" t="inlineStr">
        <is>
          <t>27×105</t>
        </is>
      </c>
      <c r="O3701" s="99">
        <f>F3701</f>
        <v/>
      </c>
      <c r="P3701" s="99">
        <f>SUM(I3701)</f>
        <v/>
      </c>
      <c r="Q3701" s="117" t="n"/>
      <c r="R3701" s="118" t="n"/>
      <c r="S3701" s="118" t="n"/>
      <c r="T3701" s="119" t="n"/>
      <c r="U3701" s="120" t="n"/>
      <c r="V3701" s="120" t="n"/>
      <c r="W3701" s="121" t="n"/>
      <c r="X3701" s="122" t="n"/>
      <c r="Y3701" s="122" t="n"/>
      <c r="Z3701" s="143" t="n"/>
      <c r="AA3701" s="140" t="n"/>
      <c r="AB3701" s="140" t="n"/>
      <c r="AC3701" s="144" t="n"/>
      <c r="AD3701" s="142" t="n"/>
      <c r="AE3701" s="142" t="n"/>
    </row>
    <row r="3702" ht="15" customHeight="1" thickBot="1">
      <c r="B3702" s="88" t="inlineStr">
        <is>
          <t>45MK11L-L</t>
        </is>
      </c>
      <c r="C3702" s="89">
        <f>SUMIF(数量表!D:H,B3702,数量表!H:H)</f>
        <v/>
      </c>
      <c r="D3702" s="89" t="n">
        <v>45</v>
      </c>
      <c r="E3702" s="89" t="n">
        <v>105</v>
      </c>
      <c r="F3702" s="90" t="n">
        <v>1149</v>
      </c>
      <c r="G3702" s="89" t="n"/>
      <c r="H3702" s="91" t="n">
        <v>1</v>
      </c>
      <c r="I3702" s="213">
        <f>C3702*H3702</f>
        <v/>
      </c>
      <c r="K3702" s="96" t="n"/>
      <c r="L3702" s="97" t="n"/>
      <c r="M3702" s="97" t="n"/>
      <c r="N3702" s="98" t="n"/>
      <c r="O3702" s="99" t="n"/>
      <c r="P3702" s="99" t="n"/>
      <c r="Q3702" s="117" t="n"/>
      <c r="R3702" s="118" t="n"/>
      <c r="S3702" s="118" t="n"/>
      <c r="T3702" s="119" t="n"/>
      <c r="U3702" s="120" t="n"/>
      <c r="V3702" s="120" t="n"/>
      <c r="W3702" s="121" t="n"/>
      <c r="X3702" s="122" t="n"/>
      <c r="Y3702" s="122" t="n"/>
      <c r="Z3702" s="143" t="n"/>
      <c r="AA3702" s="140" t="n"/>
      <c r="AB3702" s="140" t="n"/>
      <c r="AC3702" s="144" t="inlineStr">
        <is>
          <t>45X105</t>
        </is>
      </c>
      <c r="AD3702" s="142">
        <f>F3702</f>
        <v/>
      </c>
      <c r="AE3702" s="142">
        <f>I3702</f>
        <v/>
      </c>
    </row>
    <row r="3703">
      <c r="B3703" s="79" t="inlineStr">
        <is>
          <t>45MK11R</t>
        </is>
      </c>
      <c r="C3703" s="80">
        <f>SUMIF(数量表!D:H,B3703,数量表!H:H)</f>
        <v/>
      </c>
      <c r="D3703" s="80" t="n">
        <v>27</v>
      </c>
      <c r="E3703" s="80" t="n">
        <v>105</v>
      </c>
      <c r="F3703" s="81" t="n">
        <v>200</v>
      </c>
      <c r="G3703" s="80" t="n"/>
      <c r="H3703" s="82" t="n">
        <v>5</v>
      </c>
      <c r="I3703" s="212">
        <f>C3703*H3703</f>
        <v/>
      </c>
      <c r="K3703" s="96" t="n"/>
      <c r="L3703" s="97" t="n"/>
      <c r="M3703" s="97" t="n"/>
      <c r="N3703" s="98" t="inlineStr">
        <is>
          <t>27×105</t>
        </is>
      </c>
      <c r="O3703" s="99">
        <f>F3703</f>
        <v/>
      </c>
      <c r="P3703" s="99">
        <f>SUM(I3703)</f>
        <v/>
      </c>
      <c r="Q3703" s="117" t="n"/>
      <c r="R3703" s="118" t="n"/>
      <c r="S3703" s="118" t="n"/>
      <c r="T3703" s="119" t="n"/>
      <c r="U3703" s="120" t="n"/>
      <c r="V3703" s="120" t="n"/>
      <c r="W3703" s="121" t="n"/>
      <c r="X3703" s="122" t="n"/>
      <c r="Y3703" s="122" t="n"/>
      <c r="Z3703" s="143" t="n"/>
      <c r="AA3703" s="140" t="n"/>
      <c r="AB3703" s="140" t="n"/>
      <c r="AC3703" s="144" t="n"/>
      <c r="AD3703" s="142" t="n"/>
      <c r="AE3703" s="142" t="n"/>
    </row>
    <row r="3704">
      <c r="B3704" s="85" t="inlineStr">
        <is>
          <t>45MK11R</t>
        </is>
      </c>
      <c r="C3704">
        <f>SUMIF(数量表!D:H,B3704,数量表!H:H)</f>
        <v/>
      </c>
      <c r="D3704" t="n">
        <v>27</v>
      </c>
      <c r="E3704" t="n">
        <v>105</v>
      </c>
      <c r="F3704" s="86" t="n">
        <v>1697</v>
      </c>
      <c r="H3704" s="87" t="n">
        <v>2</v>
      </c>
      <c r="I3704" s="214">
        <f>C3704*H3704</f>
        <v/>
      </c>
      <c r="K3704" s="96" t="n"/>
      <c r="L3704" s="97" t="n"/>
      <c r="M3704" s="97" t="n"/>
      <c r="N3704" s="98" t="inlineStr">
        <is>
          <t>27×105</t>
        </is>
      </c>
      <c r="O3704" s="99">
        <f>F3704</f>
        <v/>
      </c>
      <c r="P3704" s="99">
        <f>SUM(I3704)</f>
        <v/>
      </c>
      <c r="Q3704" s="117" t="n"/>
      <c r="R3704" s="118" t="n"/>
      <c r="S3704" s="118" t="n"/>
      <c r="T3704" s="119" t="n"/>
      <c r="U3704" s="120" t="n"/>
      <c r="V3704" s="120" t="n"/>
      <c r="W3704" s="121" t="n"/>
      <c r="X3704" s="122" t="n"/>
      <c r="Y3704" s="122" t="n"/>
      <c r="Z3704" s="143" t="n"/>
      <c r="AA3704" s="140" t="n"/>
      <c r="AB3704" s="140" t="n"/>
      <c r="AC3704" s="144" t="n"/>
      <c r="AD3704" s="142" t="n"/>
      <c r="AE3704" s="142" t="n"/>
    </row>
    <row r="3705" ht="15" customHeight="1" thickBot="1">
      <c r="B3705" s="88" t="inlineStr">
        <is>
          <t>45MK11R</t>
        </is>
      </c>
      <c r="C3705" s="89">
        <f>SUMIF(数量表!D:H,B3705,数量表!H:H)</f>
        <v/>
      </c>
      <c r="D3705" s="89" t="n">
        <v>27</v>
      </c>
      <c r="E3705" s="89" t="n">
        <v>105</v>
      </c>
      <c r="F3705" s="90" t="n">
        <v>868</v>
      </c>
      <c r="G3705" s="89" t="n"/>
      <c r="H3705" s="91" t="n">
        <v>5</v>
      </c>
      <c r="I3705" s="213">
        <f>C3705*H3705</f>
        <v/>
      </c>
      <c r="K3705" s="96" t="n"/>
      <c r="L3705" s="97" t="n"/>
      <c r="M3705" s="97" t="n"/>
      <c r="N3705" s="98" t="inlineStr">
        <is>
          <t>27×105</t>
        </is>
      </c>
      <c r="O3705" s="99">
        <f>F3705</f>
        <v/>
      </c>
      <c r="P3705" s="99">
        <f>SUM(I3705)</f>
        <v/>
      </c>
      <c r="Q3705" s="117" t="n"/>
      <c r="R3705" s="118" t="n"/>
      <c r="S3705" s="118" t="n"/>
      <c r="T3705" s="119" t="n"/>
      <c r="U3705" s="120" t="n"/>
      <c r="V3705" s="120" t="n"/>
      <c r="W3705" s="121" t="n"/>
      <c r="X3705" s="122" t="n"/>
      <c r="Y3705" s="122" t="n"/>
      <c r="Z3705" s="143" t="n"/>
      <c r="AA3705" s="140" t="n"/>
      <c r="AB3705" s="140" t="n"/>
      <c r="AC3705" s="144" t="n"/>
      <c r="AD3705" s="142" t="n"/>
      <c r="AE3705" s="142" t="n"/>
    </row>
    <row r="3706">
      <c r="B3706" s="79" t="inlineStr">
        <is>
          <t>45MK11R-R</t>
        </is>
      </c>
      <c r="C3706" s="80">
        <f>SUMIF(数量表!D:H,B3706,数量表!H:H)</f>
        <v/>
      </c>
      <c r="D3706" s="80" t="n">
        <v>27</v>
      </c>
      <c r="E3706" s="80" t="n">
        <v>105</v>
      </c>
      <c r="F3706" s="81" t="n">
        <v>200</v>
      </c>
      <c r="G3706" s="80" t="n"/>
      <c r="H3706" s="82" t="n">
        <v>5</v>
      </c>
      <c r="I3706" s="212">
        <f>C3706*H3706</f>
        <v/>
      </c>
      <c r="K3706" s="96" t="n"/>
      <c r="L3706" s="97" t="n"/>
      <c r="M3706" s="97" t="n"/>
      <c r="N3706" s="98" t="inlineStr">
        <is>
          <t>27×105</t>
        </is>
      </c>
      <c r="O3706" s="99">
        <f>F3706</f>
        <v/>
      </c>
      <c r="P3706" s="99">
        <f>SUM(I3706)</f>
        <v/>
      </c>
      <c r="Q3706" s="117" t="n"/>
      <c r="R3706" s="118" t="n"/>
      <c r="S3706" s="118" t="n"/>
      <c r="T3706" s="119" t="n"/>
      <c r="U3706" s="120" t="n"/>
      <c r="V3706" s="120" t="n"/>
      <c r="W3706" s="121" t="n"/>
      <c r="X3706" s="122" t="n"/>
      <c r="Y3706" s="122" t="n"/>
      <c r="Z3706" s="143" t="n"/>
      <c r="AA3706" s="140" t="n"/>
      <c r="AB3706" s="140" t="n"/>
      <c r="AC3706" s="144" t="n"/>
      <c r="AD3706" s="142" t="n"/>
      <c r="AE3706" s="142" t="n"/>
    </row>
    <row r="3707">
      <c r="B3707" s="85" t="inlineStr">
        <is>
          <t>45MK11R-R</t>
        </is>
      </c>
      <c r="C3707">
        <f>SUMIF(数量表!D:H,B3707,数量表!H:H)</f>
        <v/>
      </c>
      <c r="D3707" t="n">
        <v>27</v>
      </c>
      <c r="E3707" t="n">
        <v>105</v>
      </c>
      <c r="F3707" s="86" t="n">
        <v>1697</v>
      </c>
      <c r="H3707" s="87" t="n">
        <v>2</v>
      </c>
      <c r="I3707" s="214">
        <f>C3707*H3707</f>
        <v/>
      </c>
      <c r="K3707" s="96" t="n"/>
      <c r="L3707" s="97" t="n"/>
      <c r="M3707" s="97" t="n"/>
      <c r="N3707" s="98" t="inlineStr">
        <is>
          <t>27×105</t>
        </is>
      </c>
      <c r="O3707" s="99">
        <f>F3707</f>
        <v/>
      </c>
      <c r="P3707" s="99">
        <f>SUM(I3707)</f>
        <v/>
      </c>
      <c r="Q3707" s="117" t="n"/>
      <c r="R3707" s="118" t="n"/>
      <c r="S3707" s="118" t="n"/>
      <c r="T3707" s="119" t="n"/>
      <c r="U3707" s="120" t="n"/>
      <c r="V3707" s="120" t="n"/>
      <c r="W3707" s="121" t="n"/>
      <c r="X3707" s="122" t="n"/>
      <c r="Y3707" s="122" t="n"/>
      <c r="Z3707" s="143" t="n"/>
      <c r="AA3707" s="140" t="n"/>
      <c r="AB3707" s="140" t="n"/>
      <c r="AC3707" s="144" t="n"/>
      <c r="AD3707" s="142" t="n"/>
      <c r="AE3707" s="142" t="n"/>
    </row>
    <row r="3708">
      <c r="B3708" s="85" t="inlineStr">
        <is>
          <t>45MK11R-R</t>
        </is>
      </c>
      <c r="C3708">
        <f>SUMIF(数量表!D:H,B3708,数量表!H:H)</f>
        <v/>
      </c>
      <c r="D3708" t="n">
        <v>27</v>
      </c>
      <c r="E3708" t="n">
        <v>105</v>
      </c>
      <c r="F3708" s="86" t="n">
        <v>868</v>
      </c>
      <c r="H3708" s="87" t="n">
        <v>5</v>
      </c>
      <c r="I3708" s="214">
        <f>C3708*H3708</f>
        <v/>
      </c>
      <c r="K3708" s="96" t="n"/>
      <c r="L3708" s="97" t="n"/>
      <c r="M3708" s="97" t="n"/>
      <c r="N3708" s="98" t="inlineStr">
        <is>
          <t>27×105</t>
        </is>
      </c>
      <c r="O3708" s="99">
        <f>F3708</f>
        <v/>
      </c>
      <c r="P3708" s="99">
        <f>SUM(I3708)</f>
        <v/>
      </c>
      <c r="Q3708" s="117" t="n"/>
      <c r="R3708" s="118" t="n"/>
      <c r="S3708" s="118" t="n"/>
      <c r="T3708" s="119" t="n"/>
      <c r="U3708" s="120" t="n"/>
      <c r="V3708" s="120" t="n"/>
      <c r="W3708" s="121" t="n"/>
      <c r="X3708" s="122" t="n"/>
      <c r="Y3708" s="122" t="n"/>
      <c r="Z3708" s="143" t="n"/>
      <c r="AA3708" s="140" t="n"/>
      <c r="AB3708" s="140" t="n"/>
      <c r="AC3708" s="144" t="n"/>
      <c r="AD3708" s="142" t="n"/>
      <c r="AE3708" s="142" t="n"/>
    </row>
    <row r="3709" ht="15" customHeight="1" thickBot="1">
      <c r="B3709" s="88" t="inlineStr">
        <is>
          <t>45MK11R-R</t>
        </is>
      </c>
      <c r="C3709" s="89">
        <f>SUMIF(数量表!D:H,B3709,数量表!H:H)</f>
        <v/>
      </c>
      <c r="D3709" s="89" t="n">
        <v>45</v>
      </c>
      <c r="E3709" s="89" t="n">
        <v>105</v>
      </c>
      <c r="F3709" s="90" t="n">
        <v>1149</v>
      </c>
      <c r="G3709" s="89" t="n"/>
      <c r="H3709" s="91" t="n">
        <v>1</v>
      </c>
      <c r="I3709" s="213">
        <f>C3709*H3709</f>
        <v/>
      </c>
      <c r="K3709" s="96" t="n"/>
      <c r="L3709" s="97" t="n"/>
      <c r="M3709" s="97" t="n"/>
      <c r="N3709" s="98" t="n"/>
      <c r="O3709" s="99" t="n"/>
      <c r="P3709" s="99" t="n"/>
      <c r="Q3709" s="117" t="n"/>
      <c r="R3709" s="118" t="n"/>
      <c r="S3709" s="118" t="n"/>
      <c r="T3709" s="119" t="n"/>
      <c r="U3709" s="120" t="n"/>
      <c r="V3709" s="120" t="n"/>
      <c r="W3709" s="121" t="n"/>
      <c r="X3709" s="122" t="n"/>
      <c r="Y3709" s="122" t="n"/>
      <c r="Z3709" s="143" t="n"/>
      <c r="AA3709" s="140" t="n"/>
      <c r="AB3709" s="140" t="n"/>
      <c r="AC3709" s="144" t="inlineStr">
        <is>
          <t>45X105</t>
        </is>
      </c>
      <c r="AD3709" s="142">
        <f>F3709</f>
        <v/>
      </c>
      <c r="AE3709" s="142">
        <f>I3709</f>
        <v/>
      </c>
    </row>
    <row r="3710">
      <c r="B3710" s="79" t="inlineStr">
        <is>
          <t>45MKH11</t>
        </is>
      </c>
      <c r="C3710" s="80">
        <f>SUMIF(数量表!D:H,B3710,数量表!H:H)</f>
        <v/>
      </c>
      <c r="D3710" s="80" t="n">
        <v>27</v>
      </c>
      <c r="E3710" s="80" t="n">
        <v>105</v>
      </c>
      <c r="F3710" s="81" t="n">
        <v>200</v>
      </c>
      <c r="G3710" s="80" t="n"/>
      <c r="H3710" s="82" t="n">
        <v>1</v>
      </c>
      <c r="I3710" s="212">
        <f>C3710*H3710</f>
        <v/>
      </c>
      <c r="K3710" s="96" t="n"/>
      <c r="L3710" s="97" t="n"/>
      <c r="M3710" s="97" t="n"/>
      <c r="N3710" s="98" t="inlineStr">
        <is>
          <t>27×105</t>
        </is>
      </c>
      <c r="O3710" s="99">
        <f>F3710</f>
        <v/>
      </c>
      <c r="P3710" s="99">
        <f>SUM(I3710)</f>
        <v/>
      </c>
      <c r="Q3710" s="117" t="n"/>
      <c r="R3710" s="118" t="n"/>
      <c r="S3710" s="118" t="n"/>
      <c r="T3710" s="119" t="n"/>
      <c r="U3710" s="120" t="n"/>
      <c r="V3710" s="120" t="n"/>
      <c r="W3710" s="121" t="n"/>
      <c r="X3710" s="122" t="n"/>
      <c r="Y3710" s="122" t="n"/>
      <c r="Z3710" s="143" t="n"/>
      <c r="AA3710" s="140" t="n"/>
      <c r="AB3710" s="140" t="n"/>
      <c r="AC3710" s="144" t="n"/>
      <c r="AD3710" s="142" t="n"/>
      <c r="AE3710" s="142" t="n"/>
    </row>
    <row r="3711">
      <c r="B3711" s="85" t="inlineStr">
        <is>
          <t>45MKH11</t>
        </is>
      </c>
      <c r="C3711">
        <f>SUMIF(数量表!D:H,B3711,数量表!H:H)</f>
        <v/>
      </c>
      <c r="D3711" t="n">
        <v>27</v>
      </c>
      <c r="E3711" t="n">
        <v>105</v>
      </c>
      <c r="F3711" s="86" t="n">
        <v>800</v>
      </c>
      <c r="H3711" s="87" t="n">
        <v>2</v>
      </c>
      <c r="I3711" s="214">
        <f>C3711*H3711</f>
        <v/>
      </c>
      <c r="K3711" s="96" t="n"/>
      <c r="L3711" s="97" t="n"/>
      <c r="M3711" s="97" t="n"/>
      <c r="N3711" s="98" t="inlineStr">
        <is>
          <t>27×105</t>
        </is>
      </c>
      <c r="O3711" s="99">
        <f>F3711</f>
        <v/>
      </c>
      <c r="P3711" s="99">
        <f>SUM(I3711)</f>
        <v/>
      </c>
      <c r="Q3711" s="117" t="n"/>
      <c r="R3711" s="118" t="n"/>
      <c r="S3711" s="118" t="n"/>
      <c r="T3711" s="119" t="n"/>
      <c r="U3711" s="120" t="n"/>
      <c r="V3711" s="120" t="n"/>
      <c r="W3711" s="121" t="n"/>
      <c r="X3711" s="122" t="n"/>
      <c r="Y3711" s="122" t="n"/>
      <c r="Z3711" s="143" t="n"/>
      <c r="AA3711" s="140" t="n"/>
      <c r="AB3711" s="140" t="n"/>
      <c r="AC3711" s="144" t="n"/>
      <c r="AD3711" s="142" t="n"/>
      <c r="AE3711" s="142" t="n"/>
    </row>
    <row r="3712" ht="15" customHeight="1" thickBot="1">
      <c r="B3712" s="88" t="inlineStr">
        <is>
          <t>45MKH11</t>
        </is>
      </c>
      <c r="C3712" s="89">
        <f>SUMIF(数量表!D:H,B3712,数量表!H:H)</f>
        <v/>
      </c>
      <c r="D3712" s="89" t="n">
        <v>27</v>
      </c>
      <c r="E3712" s="89" t="n">
        <v>105</v>
      </c>
      <c r="F3712" s="90" t="n">
        <v>868</v>
      </c>
      <c r="G3712" s="89" t="n"/>
      <c r="H3712" s="91" t="n">
        <v>1</v>
      </c>
      <c r="I3712" s="213">
        <f>C3712*H3712</f>
        <v/>
      </c>
      <c r="K3712" s="96" t="n"/>
      <c r="L3712" s="97" t="n"/>
      <c r="M3712" s="97" t="n"/>
      <c r="N3712" s="98" t="inlineStr">
        <is>
          <t>27×105</t>
        </is>
      </c>
      <c r="O3712" s="99">
        <f>F3712</f>
        <v/>
      </c>
      <c r="P3712" s="99">
        <f>SUM(I3712)</f>
        <v/>
      </c>
      <c r="Q3712" s="117" t="n"/>
      <c r="R3712" s="118" t="n"/>
      <c r="S3712" s="118" t="n"/>
      <c r="T3712" s="119" t="n"/>
      <c r="U3712" s="120" t="n"/>
      <c r="V3712" s="120" t="n"/>
      <c r="W3712" s="121" t="n"/>
      <c r="X3712" s="122" t="n"/>
      <c r="Y3712" s="122" t="n"/>
      <c r="Z3712" s="143" t="n"/>
      <c r="AA3712" s="140" t="n"/>
      <c r="AB3712" s="140" t="n"/>
      <c r="AC3712" s="144" t="n"/>
      <c r="AD3712" s="142" t="n"/>
      <c r="AE3712" s="142" t="n"/>
    </row>
    <row r="3713">
      <c r="B3713" s="79" t="inlineStr">
        <is>
          <t>45MKH11-L</t>
        </is>
      </c>
      <c r="C3713" s="80">
        <f>SUMIF(数量表!D:H,B3713,数量表!H:H)</f>
        <v/>
      </c>
      <c r="D3713" s="80" t="n">
        <v>27</v>
      </c>
      <c r="E3713" s="80" t="n">
        <v>105</v>
      </c>
      <c r="F3713" s="81" t="n">
        <v>200</v>
      </c>
      <c r="G3713" s="80" t="n"/>
      <c r="H3713" s="82" t="n">
        <v>1</v>
      </c>
      <c r="I3713" s="212">
        <f>C3713*H3713</f>
        <v/>
      </c>
      <c r="K3713" s="96" t="n"/>
      <c r="L3713" s="97" t="n"/>
      <c r="M3713" s="97" t="n"/>
      <c r="N3713" s="98" t="inlineStr">
        <is>
          <t>27×105</t>
        </is>
      </c>
      <c r="O3713" s="99">
        <f>F3713</f>
        <v/>
      </c>
      <c r="P3713" s="99">
        <f>SUM(I3713)</f>
        <v/>
      </c>
      <c r="Q3713" s="117" t="n"/>
      <c r="R3713" s="118" t="n"/>
      <c r="S3713" s="118" t="n"/>
      <c r="T3713" s="119" t="n"/>
      <c r="U3713" s="120" t="n"/>
      <c r="V3713" s="120" t="n"/>
      <c r="W3713" s="121" t="n"/>
      <c r="X3713" s="122" t="n"/>
      <c r="Y3713" s="122" t="n"/>
      <c r="Z3713" s="143" t="n"/>
      <c r="AA3713" s="140" t="n"/>
      <c r="AB3713" s="140" t="n"/>
      <c r="AC3713" s="144" t="n"/>
      <c r="AD3713" s="142" t="n"/>
      <c r="AE3713" s="142" t="n"/>
    </row>
    <row r="3714">
      <c r="B3714" s="85" t="inlineStr">
        <is>
          <t>45MKH11-L</t>
        </is>
      </c>
      <c r="C3714">
        <f>SUMIF(数量表!D:H,B3714,数量表!H:H)</f>
        <v/>
      </c>
      <c r="D3714" t="n">
        <v>27</v>
      </c>
      <c r="E3714" t="n">
        <v>105</v>
      </c>
      <c r="F3714" s="86" t="n">
        <v>800</v>
      </c>
      <c r="H3714" s="87" t="n">
        <v>2</v>
      </c>
      <c r="I3714" s="214">
        <f>C3714*H3714</f>
        <v/>
      </c>
      <c r="K3714" s="96" t="n"/>
      <c r="L3714" s="97" t="n"/>
      <c r="M3714" s="97" t="n"/>
      <c r="N3714" s="98" t="inlineStr">
        <is>
          <t>27×105</t>
        </is>
      </c>
      <c r="O3714" s="99">
        <f>F3714</f>
        <v/>
      </c>
      <c r="P3714" s="99">
        <f>SUM(I3714)</f>
        <v/>
      </c>
      <c r="Q3714" s="117" t="n"/>
      <c r="R3714" s="118" t="n"/>
      <c r="S3714" s="118" t="n"/>
      <c r="T3714" s="119" t="n"/>
      <c r="U3714" s="120" t="n"/>
      <c r="V3714" s="120" t="n"/>
      <c r="W3714" s="121" t="n"/>
      <c r="X3714" s="122" t="n"/>
      <c r="Y3714" s="122" t="n"/>
      <c r="Z3714" s="143" t="n"/>
      <c r="AA3714" s="140" t="n"/>
      <c r="AB3714" s="140" t="n"/>
      <c r="AC3714" s="144" t="n"/>
      <c r="AD3714" s="142" t="n"/>
      <c r="AE3714" s="142" t="n"/>
    </row>
    <row r="3715">
      <c r="B3715" s="85" t="inlineStr">
        <is>
          <t>45MKH11-L</t>
        </is>
      </c>
      <c r="C3715">
        <f>SUMIF(数量表!D:H,B3715,数量表!H:H)</f>
        <v/>
      </c>
      <c r="D3715" t="n">
        <v>27</v>
      </c>
      <c r="E3715" t="n">
        <v>105</v>
      </c>
      <c r="F3715" s="86" t="n">
        <v>868</v>
      </c>
      <c r="H3715" s="87" t="n">
        <v>1</v>
      </c>
      <c r="I3715" s="214">
        <f>C3715*H3715</f>
        <v/>
      </c>
      <c r="K3715" s="96" t="n"/>
      <c r="L3715" s="97" t="n"/>
      <c r="M3715" s="97" t="n"/>
      <c r="N3715" s="98" t="inlineStr">
        <is>
          <t>27×105</t>
        </is>
      </c>
      <c r="O3715" s="99">
        <f>F3715</f>
        <v/>
      </c>
      <c r="P3715" s="99">
        <f>SUM(I3715)</f>
        <v/>
      </c>
      <c r="Q3715" s="117" t="n"/>
      <c r="R3715" s="118" t="n"/>
      <c r="S3715" s="118" t="n"/>
      <c r="T3715" s="119" t="n"/>
      <c r="U3715" s="120" t="n"/>
      <c r="V3715" s="120" t="n"/>
      <c r="W3715" s="121" t="n"/>
      <c r="X3715" s="122" t="n"/>
      <c r="Y3715" s="122" t="n"/>
      <c r="Z3715" s="143" t="n"/>
      <c r="AA3715" s="140" t="n"/>
      <c r="AB3715" s="140" t="n"/>
      <c r="AC3715" s="144" t="n"/>
      <c r="AD3715" s="142" t="n"/>
      <c r="AE3715" s="142" t="n"/>
    </row>
    <row r="3716" ht="15" customHeight="1" thickBot="1">
      <c r="B3716" s="88" t="inlineStr">
        <is>
          <t>45MKH11-L</t>
        </is>
      </c>
      <c r="C3716" s="89">
        <f>SUMIF(数量表!D:H,B3716,数量表!H:H)</f>
        <v/>
      </c>
      <c r="D3716" s="89" t="n">
        <v>45</v>
      </c>
      <c r="E3716" s="89" t="n">
        <v>105</v>
      </c>
      <c r="F3716" s="90" t="n">
        <v>1149</v>
      </c>
      <c r="G3716" s="89" t="n"/>
      <c r="H3716" s="91" t="n">
        <v>1</v>
      </c>
      <c r="I3716" s="213">
        <f>C3716*H3716</f>
        <v/>
      </c>
      <c r="K3716" s="96" t="n"/>
      <c r="L3716" s="97" t="n"/>
      <c r="M3716" s="97" t="n"/>
      <c r="N3716" s="98" t="n"/>
      <c r="O3716" s="99" t="n"/>
      <c r="P3716" s="99" t="n"/>
      <c r="Q3716" s="117" t="n"/>
      <c r="R3716" s="118" t="n"/>
      <c r="S3716" s="118" t="n"/>
      <c r="T3716" s="119" t="n"/>
      <c r="U3716" s="120" t="n"/>
      <c r="V3716" s="120" t="n"/>
      <c r="W3716" s="121" t="n"/>
      <c r="X3716" s="122" t="n"/>
      <c r="Y3716" s="122" t="n"/>
      <c r="Z3716" s="143" t="n"/>
      <c r="AA3716" s="140" t="n"/>
      <c r="AB3716" s="140" t="n"/>
      <c r="AC3716" s="144" t="inlineStr">
        <is>
          <t>45X105</t>
        </is>
      </c>
      <c r="AD3716" s="142">
        <f>F3716</f>
        <v/>
      </c>
      <c r="AE3716" s="142">
        <f>I3716</f>
        <v/>
      </c>
    </row>
    <row r="3717">
      <c r="B3717" s="79" t="inlineStr">
        <is>
          <t>45MKH11-R</t>
        </is>
      </c>
      <c r="C3717" s="80">
        <f>SUMIF(数量表!D:H,B3717,数量表!H:H)</f>
        <v/>
      </c>
      <c r="D3717" s="80" t="n">
        <v>27</v>
      </c>
      <c r="E3717" s="80" t="n">
        <v>105</v>
      </c>
      <c r="F3717" s="81" t="n">
        <v>200</v>
      </c>
      <c r="G3717" s="80" t="n"/>
      <c r="H3717" s="82" t="n">
        <v>1</v>
      </c>
      <c r="I3717" s="212">
        <f>C3717*H3717</f>
        <v/>
      </c>
      <c r="K3717" s="96" t="n"/>
      <c r="L3717" s="97" t="n"/>
      <c r="M3717" s="97" t="n"/>
      <c r="N3717" s="98" t="inlineStr">
        <is>
          <t>27×105</t>
        </is>
      </c>
      <c r="O3717" s="99">
        <f>F3717</f>
        <v/>
      </c>
      <c r="P3717" s="99">
        <f>SUM(I3717)</f>
        <v/>
      </c>
      <c r="Q3717" s="117" t="n"/>
      <c r="R3717" s="118" t="n"/>
      <c r="S3717" s="118" t="n"/>
      <c r="T3717" s="119" t="n"/>
      <c r="U3717" s="120" t="n"/>
      <c r="V3717" s="120" t="n"/>
      <c r="W3717" s="121" t="n"/>
      <c r="X3717" s="122" t="n"/>
      <c r="Y3717" s="122" t="n"/>
      <c r="Z3717" s="143" t="n"/>
      <c r="AA3717" s="140" t="n"/>
      <c r="AB3717" s="140" t="n"/>
      <c r="AC3717" s="144" t="n"/>
      <c r="AD3717" s="142" t="n"/>
      <c r="AE3717" s="142" t="n"/>
    </row>
    <row r="3718">
      <c r="B3718" s="85" t="inlineStr">
        <is>
          <t>45MKH11-R</t>
        </is>
      </c>
      <c r="C3718">
        <f>SUMIF(数量表!D:H,B3718,数量表!H:H)</f>
        <v/>
      </c>
      <c r="D3718" t="n">
        <v>27</v>
      </c>
      <c r="E3718" t="n">
        <v>105</v>
      </c>
      <c r="F3718" s="86" t="n">
        <v>800</v>
      </c>
      <c r="H3718" s="87" t="n">
        <v>2</v>
      </c>
      <c r="I3718" s="214">
        <f>C3718*H3718</f>
        <v/>
      </c>
      <c r="K3718" s="96" t="n"/>
      <c r="L3718" s="97" t="n"/>
      <c r="M3718" s="97" t="n"/>
      <c r="N3718" s="98" t="inlineStr">
        <is>
          <t>27×105</t>
        </is>
      </c>
      <c r="O3718" s="99">
        <f>F3718</f>
        <v/>
      </c>
      <c r="P3718" s="99">
        <f>SUM(I3718)</f>
        <v/>
      </c>
      <c r="Q3718" s="117" t="n"/>
      <c r="R3718" s="118" t="n"/>
      <c r="S3718" s="118" t="n"/>
      <c r="T3718" s="119" t="n"/>
      <c r="U3718" s="120" t="n"/>
      <c r="V3718" s="120" t="n"/>
      <c r="W3718" s="121" t="n"/>
      <c r="X3718" s="122" t="n"/>
      <c r="Y3718" s="122" t="n"/>
      <c r="Z3718" s="143" t="n"/>
      <c r="AA3718" s="140" t="n"/>
      <c r="AB3718" s="140" t="n"/>
      <c r="AC3718" s="144" t="n"/>
      <c r="AD3718" s="142" t="n"/>
      <c r="AE3718" s="142" t="n"/>
    </row>
    <row r="3719">
      <c r="B3719" s="85" t="inlineStr">
        <is>
          <t>45MKH11-R</t>
        </is>
      </c>
      <c r="C3719">
        <f>SUMIF(数量表!D:H,B3719,数量表!H:H)</f>
        <v/>
      </c>
      <c r="D3719" t="n">
        <v>27</v>
      </c>
      <c r="E3719" t="n">
        <v>105</v>
      </c>
      <c r="F3719" s="86" t="n">
        <v>868</v>
      </c>
      <c r="H3719" s="87" t="n">
        <v>1</v>
      </c>
      <c r="I3719" s="214">
        <f>C3719*H3719</f>
        <v/>
      </c>
      <c r="K3719" s="96" t="n"/>
      <c r="L3719" s="97" t="n"/>
      <c r="M3719" s="97" t="n"/>
      <c r="N3719" s="98" t="inlineStr">
        <is>
          <t>27×105</t>
        </is>
      </c>
      <c r="O3719" s="99">
        <f>F3719</f>
        <v/>
      </c>
      <c r="P3719" s="99">
        <f>SUM(I3719)</f>
        <v/>
      </c>
      <c r="Q3719" s="117" t="n"/>
      <c r="R3719" s="118" t="n"/>
      <c r="S3719" s="118" t="n"/>
      <c r="T3719" s="119" t="n"/>
      <c r="U3719" s="120" t="n"/>
      <c r="V3719" s="120" t="n"/>
      <c r="W3719" s="121" t="n"/>
      <c r="X3719" s="122" t="n"/>
      <c r="Y3719" s="122" t="n"/>
      <c r="Z3719" s="143" t="n"/>
      <c r="AA3719" s="140" t="n"/>
      <c r="AB3719" s="140" t="n"/>
      <c r="AC3719" s="144" t="n"/>
      <c r="AD3719" s="142" t="n"/>
      <c r="AE3719" s="142" t="n"/>
    </row>
    <row r="3720" ht="15" customHeight="1" thickBot="1">
      <c r="B3720" s="88" t="inlineStr">
        <is>
          <t>45MKH11-R</t>
        </is>
      </c>
      <c r="C3720" s="89">
        <f>SUMIF(数量表!D:H,B3720,数量表!H:H)</f>
        <v/>
      </c>
      <c r="D3720" s="89" t="n">
        <v>45</v>
      </c>
      <c r="E3720" s="89" t="n">
        <v>105</v>
      </c>
      <c r="F3720" s="90" t="n">
        <v>1149</v>
      </c>
      <c r="G3720" s="89" t="n"/>
      <c r="H3720" s="91" t="n">
        <v>1</v>
      </c>
      <c r="I3720" s="213">
        <f>C3720*H3720</f>
        <v/>
      </c>
      <c r="K3720" s="96" t="n"/>
      <c r="L3720" s="97" t="n"/>
      <c r="M3720" s="97" t="n"/>
      <c r="N3720" s="98" t="n"/>
      <c r="O3720" s="99" t="n"/>
      <c r="P3720" s="99" t="n"/>
      <c r="Q3720" s="117" t="n"/>
      <c r="R3720" s="118" t="n"/>
      <c r="S3720" s="118" t="n"/>
      <c r="T3720" s="119" t="n"/>
      <c r="U3720" s="120" t="n"/>
      <c r="V3720" s="120" t="n"/>
      <c r="W3720" s="121" t="n"/>
      <c r="X3720" s="122" t="n"/>
      <c r="Y3720" s="122" t="n"/>
      <c r="Z3720" s="143" t="n"/>
      <c r="AA3720" s="140" t="n"/>
      <c r="AB3720" s="140" t="n"/>
      <c r="AC3720" s="144" t="inlineStr">
        <is>
          <t>45X105</t>
        </is>
      </c>
      <c r="AD3720" s="142">
        <f>F3720</f>
        <v/>
      </c>
      <c r="AE3720" s="142">
        <f>I3720</f>
        <v/>
      </c>
    </row>
    <row r="3721">
      <c r="B3721" s="79" t="inlineStr">
        <is>
          <t>45MKH11L</t>
        </is>
      </c>
      <c r="C3721" s="80">
        <f>SUMIF(数量表!D:H,B3721,数量表!H:H)</f>
        <v/>
      </c>
      <c r="D3721" s="80" t="n">
        <v>27</v>
      </c>
      <c r="E3721" s="80" t="n">
        <v>105</v>
      </c>
      <c r="F3721" s="81" t="n">
        <v>200</v>
      </c>
      <c r="G3721" s="80" t="n"/>
      <c r="H3721" s="82" t="n">
        <v>2</v>
      </c>
      <c r="I3721" s="212">
        <f>C3721*H3721</f>
        <v/>
      </c>
      <c r="K3721" s="96" t="n"/>
      <c r="L3721" s="97" t="n"/>
      <c r="M3721" s="97" t="n"/>
      <c r="N3721" s="98" t="inlineStr">
        <is>
          <t>27×105</t>
        </is>
      </c>
      <c r="O3721" s="99">
        <f>F3721</f>
        <v/>
      </c>
      <c r="P3721" s="99">
        <f>SUM(I3721)</f>
        <v/>
      </c>
      <c r="Q3721" s="117" t="n"/>
      <c r="R3721" s="118" t="n"/>
      <c r="S3721" s="118" t="n"/>
      <c r="T3721" s="119" t="n"/>
      <c r="U3721" s="120" t="n"/>
      <c r="V3721" s="120" t="n"/>
      <c r="W3721" s="121" t="n"/>
      <c r="X3721" s="122" t="n"/>
      <c r="Y3721" s="122" t="n"/>
      <c r="Z3721" s="143" t="n"/>
      <c r="AA3721" s="140" t="n"/>
      <c r="AB3721" s="140" t="n"/>
      <c r="AC3721" s="144" t="n"/>
      <c r="AD3721" s="142" t="n"/>
      <c r="AE3721" s="142" t="n"/>
    </row>
    <row r="3722">
      <c r="B3722" s="85" t="inlineStr">
        <is>
          <t>45MKH11L</t>
        </is>
      </c>
      <c r="C3722">
        <f>SUMIF(数量表!D:H,B3722,数量表!H:H)</f>
        <v/>
      </c>
      <c r="D3722" t="n">
        <v>27</v>
      </c>
      <c r="E3722" t="n">
        <v>105</v>
      </c>
      <c r="F3722" s="86" t="n">
        <v>787</v>
      </c>
      <c r="H3722" s="87" t="n">
        <v>2</v>
      </c>
      <c r="I3722" s="214">
        <f>C3722*H3722</f>
        <v/>
      </c>
      <c r="K3722" s="96" t="n"/>
      <c r="L3722" s="97" t="n"/>
      <c r="M3722" s="97" t="n"/>
      <c r="N3722" s="98" t="inlineStr">
        <is>
          <t>27×105</t>
        </is>
      </c>
      <c r="O3722" s="99">
        <f>F3722</f>
        <v/>
      </c>
      <c r="P3722" s="99">
        <f>SUM(I3722)</f>
        <v/>
      </c>
      <c r="Q3722" s="117" t="n"/>
      <c r="R3722" s="118" t="n"/>
      <c r="S3722" s="118" t="n"/>
      <c r="T3722" s="119" t="n"/>
      <c r="U3722" s="120" t="n"/>
      <c r="V3722" s="120" t="n"/>
      <c r="W3722" s="121" t="n"/>
      <c r="X3722" s="122" t="n"/>
      <c r="Y3722" s="122" t="n"/>
      <c r="Z3722" s="143" t="n"/>
      <c r="AA3722" s="140" t="n"/>
      <c r="AB3722" s="140" t="n"/>
      <c r="AC3722" s="144" t="n"/>
      <c r="AD3722" s="142" t="n"/>
      <c r="AE3722" s="142" t="n"/>
    </row>
    <row r="3723" ht="15" customHeight="1" thickBot="1">
      <c r="B3723" s="88" t="inlineStr">
        <is>
          <t>45MKH11L</t>
        </is>
      </c>
      <c r="C3723" s="89">
        <f>SUMIF(数量表!D:H,B3723,数量表!H:H)</f>
        <v/>
      </c>
      <c r="D3723" s="89" t="n">
        <v>27</v>
      </c>
      <c r="E3723" s="89" t="n">
        <v>105</v>
      </c>
      <c r="F3723" s="90" t="n">
        <v>868</v>
      </c>
      <c r="G3723" s="89" t="n"/>
      <c r="H3723" s="91" t="n">
        <v>2</v>
      </c>
      <c r="I3723" s="213">
        <f>C3723*H3723</f>
        <v/>
      </c>
      <c r="K3723" s="96" t="n"/>
      <c r="L3723" s="97" t="n"/>
      <c r="M3723" s="97" t="n"/>
      <c r="N3723" s="98" t="inlineStr">
        <is>
          <t>27×105</t>
        </is>
      </c>
      <c r="O3723" s="99">
        <f>F3723</f>
        <v/>
      </c>
      <c r="P3723" s="99">
        <f>SUM(I3723)</f>
        <v/>
      </c>
      <c r="Q3723" s="117" t="n"/>
      <c r="R3723" s="118" t="n"/>
      <c r="S3723" s="118" t="n"/>
      <c r="T3723" s="119" t="n"/>
      <c r="U3723" s="120" t="n"/>
      <c r="V3723" s="120" t="n"/>
      <c r="W3723" s="121" t="n"/>
      <c r="X3723" s="122" t="n"/>
      <c r="Y3723" s="122" t="n"/>
      <c r="Z3723" s="143" t="n"/>
      <c r="AA3723" s="140" t="n"/>
      <c r="AB3723" s="140" t="n"/>
      <c r="AC3723" s="144" t="n"/>
      <c r="AD3723" s="142" t="n"/>
      <c r="AE3723" s="142" t="n"/>
    </row>
    <row r="3724">
      <c r="B3724" s="79" t="inlineStr">
        <is>
          <t>45MKH11R</t>
        </is>
      </c>
      <c r="C3724" s="80">
        <f>SUMIF(数量表!D:H,B3724,数量表!H:H)</f>
        <v/>
      </c>
      <c r="D3724" s="80" t="n">
        <v>27</v>
      </c>
      <c r="E3724" s="80" t="n">
        <v>105</v>
      </c>
      <c r="F3724" s="81" t="n">
        <v>200</v>
      </c>
      <c r="G3724" s="80" t="n"/>
      <c r="H3724" s="82" t="n">
        <v>2</v>
      </c>
      <c r="I3724" s="212">
        <f>C3724*H3724</f>
        <v/>
      </c>
      <c r="K3724" s="96" t="n"/>
      <c r="L3724" s="97" t="n"/>
      <c r="M3724" s="97" t="n"/>
      <c r="N3724" s="98" t="inlineStr">
        <is>
          <t>27×105</t>
        </is>
      </c>
      <c r="O3724" s="99">
        <f>F3724</f>
        <v/>
      </c>
      <c r="P3724" s="99">
        <f>SUM(I3724)</f>
        <v/>
      </c>
      <c r="Q3724" s="117" t="n"/>
      <c r="R3724" s="118" t="n"/>
      <c r="S3724" s="118" t="n"/>
      <c r="T3724" s="119" t="n"/>
      <c r="U3724" s="120" t="n"/>
      <c r="V3724" s="120" t="n"/>
      <c r="W3724" s="121" t="n"/>
      <c r="X3724" s="122" t="n"/>
      <c r="Y3724" s="122" t="n"/>
      <c r="Z3724" s="143" t="n"/>
      <c r="AA3724" s="140" t="n"/>
      <c r="AB3724" s="140" t="n"/>
      <c r="AC3724" s="144" t="n"/>
      <c r="AD3724" s="142" t="n"/>
      <c r="AE3724" s="142" t="n"/>
    </row>
    <row r="3725">
      <c r="B3725" s="85" t="inlineStr">
        <is>
          <t>45MKH11R</t>
        </is>
      </c>
      <c r="C3725">
        <f>SUMIF(数量表!D:H,B3725,数量表!H:H)</f>
        <v/>
      </c>
      <c r="D3725" t="n">
        <v>27</v>
      </c>
      <c r="E3725" t="n">
        <v>105</v>
      </c>
      <c r="F3725" s="86" t="n">
        <v>787</v>
      </c>
      <c r="H3725" s="87" t="n">
        <v>2</v>
      </c>
      <c r="I3725" s="214">
        <f>C3725*H3725</f>
        <v/>
      </c>
      <c r="K3725" s="96" t="n"/>
      <c r="L3725" s="97" t="n"/>
      <c r="M3725" s="97" t="n"/>
      <c r="N3725" s="98" t="inlineStr">
        <is>
          <t>27×105</t>
        </is>
      </c>
      <c r="O3725" s="99">
        <f>F3725</f>
        <v/>
      </c>
      <c r="P3725" s="99">
        <f>SUM(I3725)</f>
        <v/>
      </c>
      <c r="Q3725" s="117" t="n"/>
      <c r="R3725" s="118" t="n"/>
      <c r="S3725" s="118" t="n"/>
      <c r="T3725" s="119" t="n"/>
      <c r="U3725" s="120" t="n"/>
      <c r="V3725" s="120" t="n"/>
      <c r="W3725" s="121" t="n"/>
      <c r="X3725" s="122" t="n"/>
      <c r="Y3725" s="122" t="n"/>
      <c r="Z3725" s="143" t="n"/>
      <c r="AA3725" s="140" t="n"/>
      <c r="AB3725" s="140" t="n"/>
      <c r="AC3725" s="144" t="n"/>
      <c r="AD3725" s="142" t="n"/>
      <c r="AE3725" s="142" t="n"/>
    </row>
    <row r="3726" ht="15" customHeight="1" thickBot="1">
      <c r="B3726" s="88" t="inlineStr">
        <is>
          <t>45MKH11R</t>
        </is>
      </c>
      <c r="C3726" s="89">
        <f>SUMIF(数量表!D:H,B3726,数量表!H:H)</f>
        <v/>
      </c>
      <c r="D3726" s="89" t="n">
        <v>27</v>
      </c>
      <c r="E3726" s="89" t="n">
        <v>105</v>
      </c>
      <c r="F3726" s="90" t="n">
        <v>868</v>
      </c>
      <c r="G3726" s="89" t="n"/>
      <c r="H3726" s="91" t="n">
        <v>2</v>
      </c>
      <c r="I3726" s="213">
        <f>C3726*H3726</f>
        <v/>
      </c>
      <c r="K3726" s="96" t="n"/>
      <c r="L3726" s="97" t="n"/>
      <c r="M3726" s="97" t="n"/>
      <c r="N3726" s="98" t="inlineStr">
        <is>
          <t>27×105</t>
        </is>
      </c>
      <c r="O3726" s="99">
        <f>F3726</f>
        <v/>
      </c>
      <c r="P3726" s="99">
        <f>SUM(I3726)</f>
        <v/>
      </c>
      <c r="Q3726" s="117" t="n"/>
      <c r="R3726" s="118" t="n"/>
      <c r="S3726" s="118" t="n"/>
      <c r="T3726" s="119" t="n"/>
      <c r="U3726" s="120" t="n"/>
      <c r="V3726" s="120" t="n"/>
      <c r="W3726" s="121" t="n"/>
      <c r="X3726" s="122" t="n"/>
      <c r="Y3726" s="122" t="n"/>
      <c r="Z3726" s="143" t="n"/>
      <c r="AA3726" s="140" t="n"/>
      <c r="AB3726" s="140" t="n"/>
      <c r="AC3726" s="144" t="n"/>
      <c r="AD3726" s="142" t="n"/>
      <c r="AE3726" s="142" t="n"/>
    </row>
    <row r="3727">
      <c r="B3727" s="79" t="inlineStr">
        <is>
          <t>45MKH11L-L</t>
        </is>
      </c>
      <c r="C3727" s="80">
        <f>SUMIF(数量表!D:H,B3727,数量表!H:H)</f>
        <v/>
      </c>
      <c r="D3727" s="80" t="n">
        <v>27</v>
      </c>
      <c r="E3727" s="80" t="n">
        <v>105</v>
      </c>
      <c r="F3727" s="81" t="n">
        <v>200</v>
      </c>
      <c r="G3727" s="80" t="n"/>
      <c r="H3727" s="82" t="n">
        <v>2</v>
      </c>
      <c r="I3727" s="212">
        <f>C3727*H3727</f>
        <v/>
      </c>
      <c r="K3727" s="96" t="n"/>
      <c r="L3727" s="97" t="n"/>
      <c r="M3727" s="97" t="n"/>
      <c r="N3727" s="98" t="inlineStr">
        <is>
          <t>27×105</t>
        </is>
      </c>
      <c r="O3727" s="99">
        <f>F3727</f>
        <v/>
      </c>
      <c r="P3727" s="99">
        <f>SUM(I3727)</f>
        <v/>
      </c>
      <c r="Q3727" s="117" t="n"/>
      <c r="R3727" s="118" t="n"/>
      <c r="S3727" s="118" t="n"/>
      <c r="T3727" s="119" t="n"/>
      <c r="U3727" s="120" t="n"/>
      <c r="V3727" s="120" t="n"/>
      <c r="W3727" s="121" t="n"/>
      <c r="X3727" s="122" t="n"/>
      <c r="Y3727" s="122" t="n"/>
      <c r="Z3727" s="143" t="n"/>
      <c r="AA3727" s="140" t="n"/>
      <c r="AB3727" s="140" t="n"/>
      <c r="AC3727" s="144" t="n"/>
      <c r="AD3727" s="142" t="n"/>
      <c r="AE3727" s="142" t="n"/>
    </row>
    <row r="3728">
      <c r="B3728" s="85" t="inlineStr">
        <is>
          <t>45MKH11L-L</t>
        </is>
      </c>
      <c r="C3728">
        <f>SUMIF(数量表!D:H,B3728,数量表!H:H)</f>
        <v/>
      </c>
      <c r="D3728" t="n">
        <v>27</v>
      </c>
      <c r="E3728" t="n">
        <v>105</v>
      </c>
      <c r="F3728" s="86" t="n">
        <v>787</v>
      </c>
      <c r="H3728" s="87" t="n">
        <v>2</v>
      </c>
      <c r="I3728" s="214">
        <f>C3728*H3728</f>
        <v/>
      </c>
      <c r="K3728" s="96" t="n"/>
      <c r="L3728" s="97" t="n"/>
      <c r="M3728" s="97" t="n"/>
      <c r="N3728" s="98" t="inlineStr">
        <is>
          <t>27×105</t>
        </is>
      </c>
      <c r="O3728" s="99">
        <f>F3728</f>
        <v/>
      </c>
      <c r="P3728" s="99">
        <f>SUM(I3728)</f>
        <v/>
      </c>
      <c r="Q3728" s="117" t="n"/>
      <c r="R3728" s="118" t="n"/>
      <c r="S3728" s="118" t="n"/>
      <c r="T3728" s="119" t="n"/>
      <c r="U3728" s="120" t="n"/>
      <c r="V3728" s="120" t="n"/>
      <c r="W3728" s="121" t="n"/>
      <c r="X3728" s="122" t="n"/>
      <c r="Y3728" s="122" t="n"/>
      <c r="Z3728" s="143" t="n"/>
      <c r="AA3728" s="140" t="n"/>
      <c r="AB3728" s="140" t="n"/>
      <c r="AC3728" s="144" t="n"/>
      <c r="AD3728" s="142" t="n"/>
      <c r="AE3728" s="142" t="n"/>
    </row>
    <row r="3729">
      <c r="B3729" s="85" t="inlineStr">
        <is>
          <t>45MKH11L-L</t>
        </is>
      </c>
      <c r="C3729">
        <f>SUMIF(数量表!D:H,B3729,数量表!H:H)</f>
        <v/>
      </c>
      <c r="D3729" t="n">
        <v>27</v>
      </c>
      <c r="E3729" t="n">
        <v>105</v>
      </c>
      <c r="F3729" s="86" t="n">
        <v>868</v>
      </c>
      <c r="H3729" s="87" t="n">
        <v>2</v>
      </c>
      <c r="I3729" s="214">
        <f>C3729*H3729</f>
        <v/>
      </c>
      <c r="K3729" s="96" t="n"/>
      <c r="L3729" s="97" t="n"/>
      <c r="M3729" s="97" t="n"/>
      <c r="N3729" s="98" t="inlineStr">
        <is>
          <t>27×105</t>
        </is>
      </c>
      <c r="O3729" s="99">
        <f>F3729</f>
        <v/>
      </c>
      <c r="P3729" s="99">
        <f>SUM(I3729)</f>
        <v/>
      </c>
      <c r="Q3729" s="117" t="n"/>
      <c r="R3729" s="118" t="n"/>
      <c r="S3729" s="118" t="n"/>
      <c r="T3729" s="119" t="n"/>
      <c r="U3729" s="120" t="n"/>
      <c r="V3729" s="120" t="n"/>
      <c r="W3729" s="121" t="n"/>
      <c r="X3729" s="122" t="n"/>
      <c r="Y3729" s="122" t="n"/>
      <c r="Z3729" s="143" t="n"/>
      <c r="AA3729" s="140" t="n"/>
      <c r="AB3729" s="140" t="n"/>
      <c r="AC3729" s="144" t="n"/>
      <c r="AD3729" s="142" t="n"/>
      <c r="AE3729" s="142" t="n"/>
    </row>
    <row r="3730" ht="15" customHeight="1" thickBot="1">
      <c r="B3730" s="88" t="inlineStr">
        <is>
          <t>45MKH11L-L</t>
        </is>
      </c>
      <c r="C3730" s="89">
        <f>SUMIF(数量表!D:H,B3730,数量表!H:H)</f>
        <v/>
      </c>
      <c r="D3730" s="89" t="n">
        <v>45</v>
      </c>
      <c r="E3730" s="89" t="n">
        <v>105</v>
      </c>
      <c r="F3730" s="90" t="n">
        <v>1149</v>
      </c>
      <c r="G3730" s="89" t="n"/>
      <c r="H3730" s="91" t="n">
        <v>2</v>
      </c>
      <c r="I3730" s="213">
        <f>C3730*H3730</f>
        <v/>
      </c>
      <c r="K3730" s="96" t="n"/>
      <c r="L3730" s="97" t="n"/>
      <c r="M3730" s="97" t="n"/>
      <c r="N3730" s="98" t="n"/>
      <c r="O3730" s="99" t="n"/>
      <c r="P3730" s="99" t="n"/>
      <c r="Q3730" s="117" t="n"/>
      <c r="R3730" s="118" t="n"/>
      <c r="S3730" s="118" t="n"/>
      <c r="T3730" s="119" t="n"/>
      <c r="U3730" s="120" t="n"/>
      <c r="V3730" s="120" t="n"/>
      <c r="W3730" s="121" t="n"/>
      <c r="X3730" s="122" t="n"/>
      <c r="Y3730" s="122" t="n"/>
      <c r="Z3730" s="143" t="n"/>
      <c r="AA3730" s="140" t="n"/>
      <c r="AB3730" s="140" t="n"/>
      <c r="AC3730" s="144" t="inlineStr">
        <is>
          <t>45X105</t>
        </is>
      </c>
      <c r="AD3730" s="142">
        <f>F3730</f>
        <v/>
      </c>
      <c r="AE3730" s="142">
        <f>I3730</f>
        <v/>
      </c>
    </row>
    <row r="3731">
      <c r="B3731" s="79" t="inlineStr">
        <is>
          <t>45MKH11R-R</t>
        </is>
      </c>
      <c r="C3731" s="80">
        <f>SUMIF(数量表!D:H,B3731,数量表!H:H)</f>
        <v/>
      </c>
      <c r="D3731" s="80" t="n">
        <v>27</v>
      </c>
      <c r="E3731" s="80" t="n">
        <v>105</v>
      </c>
      <c r="F3731" s="81" t="n">
        <v>200</v>
      </c>
      <c r="G3731" s="80" t="n"/>
      <c r="H3731" s="82" t="n">
        <v>2</v>
      </c>
      <c r="I3731" s="212">
        <f>C3731*H3731</f>
        <v/>
      </c>
      <c r="K3731" s="96" t="n"/>
      <c r="L3731" s="97" t="n"/>
      <c r="M3731" s="97" t="n"/>
      <c r="N3731" s="98" t="inlineStr">
        <is>
          <t>27×105</t>
        </is>
      </c>
      <c r="O3731" s="99">
        <f>F3731</f>
        <v/>
      </c>
      <c r="P3731" s="99">
        <f>SUM(I3731)</f>
        <v/>
      </c>
      <c r="Q3731" s="117" t="n"/>
      <c r="R3731" s="118" t="n"/>
      <c r="S3731" s="118" t="n"/>
      <c r="T3731" s="119" t="n"/>
      <c r="U3731" s="120" t="n"/>
      <c r="V3731" s="120" t="n"/>
      <c r="W3731" s="121" t="n"/>
      <c r="X3731" s="122" t="n"/>
      <c r="Y3731" s="122" t="n"/>
      <c r="Z3731" s="143" t="n"/>
      <c r="AA3731" s="140" t="n"/>
      <c r="AB3731" s="140" t="n"/>
      <c r="AC3731" s="144" t="n"/>
      <c r="AD3731" s="142" t="n"/>
      <c r="AE3731" s="142" t="n"/>
    </row>
    <row r="3732">
      <c r="B3732" s="85" t="inlineStr">
        <is>
          <t>45MKH11R-R</t>
        </is>
      </c>
      <c r="C3732">
        <f>SUMIF(数量表!D:H,B3732,数量表!H:H)</f>
        <v/>
      </c>
      <c r="D3732" t="n">
        <v>27</v>
      </c>
      <c r="E3732" t="n">
        <v>105</v>
      </c>
      <c r="F3732" s="86" t="n">
        <v>787</v>
      </c>
      <c r="H3732" s="87" t="n">
        <v>2</v>
      </c>
      <c r="I3732" s="214">
        <f>C3732*H3732</f>
        <v/>
      </c>
      <c r="K3732" s="96" t="n"/>
      <c r="L3732" s="97" t="n"/>
      <c r="M3732" s="97" t="n"/>
      <c r="N3732" s="98" t="inlineStr">
        <is>
          <t>27×105</t>
        </is>
      </c>
      <c r="O3732" s="99">
        <f>F3732</f>
        <v/>
      </c>
      <c r="P3732" s="99">
        <f>SUM(I3732)</f>
        <v/>
      </c>
      <c r="Q3732" s="117" t="n"/>
      <c r="R3732" s="118" t="n"/>
      <c r="S3732" s="118" t="n"/>
      <c r="T3732" s="119" t="n"/>
      <c r="U3732" s="120" t="n"/>
      <c r="V3732" s="120" t="n"/>
      <c r="W3732" s="121" t="n"/>
      <c r="X3732" s="122" t="n"/>
      <c r="Y3732" s="122" t="n"/>
      <c r="Z3732" s="143" t="n"/>
      <c r="AA3732" s="140" t="n"/>
      <c r="AB3732" s="140" t="n"/>
      <c r="AC3732" s="144" t="n"/>
      <c r="AD3732" s="142" t="n"/>
      <c r="AE3732" s="142" t="n"/>
    </row>
    <row r="3733">
      <c r="B3733" s="85" t="inlineStr">
        <is>
          <t>45MKH11R-R</t>
        </is>
      </c>
      <c r="C3733">
        <f>SUMIF(数量表!D:H,B3733,数量表!H:H)</f>
        <v/>
      </c>
      <c r="D3733" t="n">
        <v>27</v>
      </c>
      <c r="E3733" t="n">
        <v>105</v>
      </c>
      <c r="F3733" s="86" t="n">
        <v>868</v>
      </c>
      <c r="H3733" s="87" t="n">
        <v>2</v>
      </c>
      <c r="I3733" s="214">
        <f>C3733*H3733</f>
        <v/>
      </c>
      <c r="K3733" s="96" t="n"/>
      <c r="L3733" s="97" t="n"/>
      <c r="M3733" s="97" t="n"/>
      <c r="N3733" s="98" t="inlineStr">
        <is>
          <t>27×105</t>
        </is>
      </c>
      <c r="O3733" s="99">
        <f>F3733</f>
        <v/>
      </c>
      <c r="P3733" s="99">
        <f>SUM(I3733)</f>
        <v/>
      </c>
      <c r="Q3733" s="117" t="n"/>
      <c r="R3733" s="118" t="n"/>
      <c r="S3733" s="118" t="n"/>
      <c r="T3733" s="119" t="n"/>
      <c r="U3733" s="120" t="n"/>
      <c r="V3733" s="120" t="n"/>
      <c r="W3733" s="121" t="n"/>
      <c r="X3733" s="122" t="n"/>
      <c r="Y3733" s="122" t="n"/>
      <c r="Z3733" s="143" t="n"/>
      <c r="AA3733" s="140" t="n"/>
      <c r="AB3733" s="140" t="n"/>
      <c r="AC3733" s="144" t="n"/>
      <c r="AD3733" s="142" t="n"/>
      <c r="AE3733" s="142" t="n"/>
    </row>
    <row r="3734" ht="15" customHeight="1" thickBot="1">
      <c r="B3734" s="88" t="inlineStr">
        <is>
          <t>45MKH11R-R</t>
        </is>
      </c>
      <c r="C3734" s="89">
        <f>SUMIF(数量表!D:H,B3734,数量表!H:H)</f>
        <v/>
      </c>
      <c r="D3734" s="89" t="n">
        <v>45</v>
      </c>
      <c r="E3734" s="89" t="n">
        <v>105</v>
      </c>
      <c r="F3734" s="90" t="n">
        <v>1149</v>
      </c>
      <c r="G3734" s="89" t="n"/>
      <c r="H3734" s="91" t="n">
        <v>2</v>
      </c>
      <c r="I3734" s="213">
        <f>C3734*H3734</f>
        <v/>
      </c>
      <c r="K3734" s="96" t="n"/>
      <c r="L3734" s="97" t="n"/>
      <c r="M3734" s="97" t="n"/>
      <c r="N3734" s="98" t="n"/>
      <c r="O3734" s="99" t="n"/>
      <c r="P3734" s="99" t="n"/>
      <c r="Q3734" s="117" t="n"/>
      <c r="R3734" s="118" t="n"/>
      <c r="S3734" s="118" t="n"/>
      <c r="T3734" s="119" t="n"/>
      <c r="U3734" s="120" t="n"/>
      <c r="V3734" s="120" t="n"/>
      <c r="W3734" s="121" t="n"/>
      <c r="X3734" s="122" t="n"/>
      <c r="Y3734" s="122" t="n"/>
      <c r="Z3734" s="143" t="n"/>
      <c r="AA3734" s="140" t="n"/>
      <c r="AB3734" s="140" t="n"/>
      <c r="AC3734" s="144" t="inlineStr">
        <is>
          <t>45X105</t>
        </is>
      </c>
      <c r="AD3734" s="142">
        <f>F3734</f>
        <v/>
      </c>
      <c r="AE3734" s="142">
        <f>I3734</f>
        <v/>
      </c>
    </row>
    <row r="3735">
      <c r="B3735" s="79" t="inlineStr">
        <is>
          <t>45MKA11</t>
        </is>
      </c>
      <c r="C3735" s="80">
        <f>SUMIF(数量表!D:H,B3735,数量表!H:H)</f>
        <v/>
      </c>
      <c r="D3735" s="80" t="n">
        <v>27</v>
      </c>
      <c r="E3735" s="80" t="n">
        <v>105</v>
      </c>
      <c r="F3735" s="81" t="n">
        <v>200</v>
      </c>
      <c r="G3735" s="80" t="n"/>
      <c r="H3735" s="82" t="n">
        <v>3</v>
      </c>
      <c r="I3735" s="212">
        <f>C3735*H3735</f>
        <v/>
      </c>
      <c r="K3735" s="96" t="n"/>
      <c r="L3735" s="97" t="n"/>
      <c r="M3735" s="97" t="n"/>
      <c r="N3735" s="98" t="inlineStr">
        <is>
          <t>27×105</t>
        </is>
      </c>
      <c r="O3735" s="99">
        <f>F3735</f>
        <v/>
      </c>
      <c r="P3735" s="99">
        <f>SUM(I3735)</f>
        <v/>
      </c>
      <c r="Q3735" s="117" t="n"/>
      <c r="R3735" s="118" t="n"/>
      <c r="S3735" s="118" t="n"/>
      <c r="T3735" s="119" t="n"/>
      <c r="U3735" s="120" t="n"/>
      <c r="V3735" s="120" t="n"/>
      <c r="W3735" s="121" t="n"/>
      <c r="X3735" s="122" t="n"/>
      <c r="Y3735" s="122" t="n"/>
      <c r="Z3735" s="143" t="n"/>
      <c r="AA3735" s="140" t="n"/>
      <c r="AB3735" s="140" t="n"/>
      <c r="AC3735" s="144" t="n"/>
      <c r="AD3735" s="142" t="n"/>
      <c r="AE3735" s="142" t="n"/>
    </row>
    <row r="3736">
      <c r="B3736" s="85" t="inlineStr">
        <is>
          <t>45MKA11</t>
        </is>
      </c>
      <c r="C3736">
        <f>SUMIF(数量表!D:H,B3736,数量表!H:H)</f>
        <v/>
      </c>
      <c r="D3736" t="n">
        <v>27</v>
      </c>
      <c r="E3736" t="n">
        <v>105</v>
      </c>
      <c r="F3736" s="86" t="n">
        <v>1255</v>
      </c>
      <c r="H3736" s="87" t="n">
        <v>2</v>
      </c>
      <c r="I3736" s="214">
        <f>C3736*H3736</f>
        <v/>
      </c>
      <c r="K3736" s="96" t="n"/>
      <c r="L3736" s="97" t="n"/>
      <c r="M3736" s="97" t="n"/>
      <c r="N3736" s="98" t="inlineStr">
        <is>
          <t>27×105</t>
        </is>
      </c>
      <c r="O3736" s="99">
        <f>F3736</f>
        <v/>
      </c>
      <c r="P3736" s="99">
        <f>SUM(I3736)</f>
        <v/>
      </c>
      <c r="Q3736" s="117" t="n"/>
      <c r="R3736" s="118" t="n"/>
      <c r="S3736" s="118" t="n"/>
      <c r="T3736" s="119" t="n"/>
      <c r="U3736" s="120" t="n"/>
      <c r="V3736" s="120" t="n"/>
      <c r="W3736" s="121" t="n"/>
      <c r="X3736" s="122" t="n"/>
      <c r="Y3736" s="122" t="n"/>
      <c r="Z3736" s="143" t="n"/>
      <c r="AA3736" s="140" t="n"/>
      <c r="AB3736" s="140" t="n"/>
      <c r="AC3736" s="144" t="n"/>
      <c r="AD3736" s="142" t="n"/>
      <c r="AE3736" s="142" t="n"/>
    </row>
    <row r="3737" ht="15" customHeight="1" thickBot="1">
      <c r="B3737" s="88" t="inlineStr">
        <is>
          <t>45MKA11</t>
        </is>
      </c>
      <c r="C3737" s="89">
        <f>SUMIF(数量表!D:H,B3737,数量表!H:H)</f>
        <v/>
      </c>
      <c r="D3737" s="89" t="n">
        <v>27</v>
      </c>
      <c r="E3737" s="89" t="n">
        <v>105</v>
      </c>
      <c r="F3737" s="90" t="n">
        <v>868</v>
      </c>
      <c r="G3737" s="89" t="n"/>
      <c r="H3737" s="91" t="n">
        <v>3</v>
      </c>
      <c r="I3737" s="213">
        <f>C3737*H3737</f>
        <v/>
      </c>
      <c r="K3737" s="96" t="n"/>
      <c r="L3737" s="97" t="n"/>
      <c r="M3737" s="97" t="n"/>
      <c r="N3737" s="98" t="inlineStr">
        <is>
          <t>27×105</t>
        </is>
      </c>
      <c r="O3737" s="99">
        <f>F3737</f>
        <v/>
      </c>
      <c r="P3737" s="99">
        <f>SUM(I3737)</f>
        <v/>
      </c>
      <c r="Q3737" s="117" t="n"/>
      <c r="R3737" s="118" t="n"/>
      <c r="S3737" s="118" t="n"/>
      <c r="T3737" s="119" t="n"/>
      <c r="U3737" s="120" t="n"/>
      <c r="V3737" s="120" t="n"/>
      <c r="W3737" s="121" t="n"/>
      <c r="X3737" s="122" t="n"/>
      <c r="Y3737" s="122" t="n"/>
      <c r="Z3737" s="143" t="n"/>
      <c r="AA3737" s="140" t="n"/>
      <c r="AB3737" s="140" t="n"/>
      <c r="AC3737" s="144" t="n"/>
      <c r="AD3737" s="142" t="n"/>
      <c r="AE3737" s="142" t="n"/>
    </row>
    <row r="3738">
      <c r="B3738" s="79" t="inlineStr">
        <is>
          <t>45MKA11L</t>
        </is>
      </c>
      <c r="C3738" s="80">
        <f>SUMIF(数量表!D:H,B3738,数量表!H:H)</f>
        <v/>
      </c>
      <c r="D3738" s="80" t="n">
        <v>27</v>
      </c>
      <c r="E3738" s="80" t="n">
        <v>105</v>
      </c>
      <c r="F3738" s="81" t="n">
        <v>200</v>
      </c>
      <c r="G3738" s="80" t="n"/>
      <c r="H3738" s="82" t="n">
        <v>4</v>
      </c>
      <c r="I3738" s="212">
        <f>C3738*H3738</f>
        <v/>
      </c>
      <c r="K3738" s="96" t="n"/>
      <c r="L3738" s="97" t="n"/>
      <c r="M3738" s="97" t="n"/>
      <c r="N3738" s="98" t="inlineStr">
        <is>
          <t>27×105</t>
        </is>
      </c>
      <c r="O3738" s="99">
        <f>F3738</f>
        <v/>
      </c>
      <c r="P3738" s="99">
        <f>SUM(I3738)</f>
        <v/>
      </c>
      <c r="Q3738" s="117" t="n"/>
      <c r="R3738" s="118" t="n"/>
      <c r="S3738" s="118" t="n"/>
      <c r="T3738" s="119" t="n"/>
      <c r="U3738" s="120" t="n"/>
      <c r="V3738" s="120" t="n"/>
      <c r="W3738" s="121" t="n"/>
      <c r="X3738" s="122" t="n"/>
      <c r="Y3738" s="122" t="n"/>
      <c r="Z3738" s="143" t="n"/>
      <c r="AA3738" s="140" t="n"/>
      <c r="AB3738" s="140" t="n"/>
      <c r="AC3738" s="144" t="n"/>
      <c r="AD3738" s="142" t="n"/>
      <c r="AE3738" s="142" t="n"/>
    </row>
    <row r="3739">
      <c r="B3739" s="85" t="inlineStr">
        <is>
          <t>45MKA11L</t>
        </is>
      </c>
      <c r="C3739">
        <f>SUMIF(数量表!D:H,B3739,数量表!H:H)</f>
        <v/>
      </c>
      <c r="D3739" t="n">
        <v>27</v>
      </c>
      <c r="E3739" t="n">
        <v>105</v>
      </c>
      <c r="F3739" s="86" t="n">
        <v>1242</v>
      </c>
      <c r="H3739" s="87" t="n">
        <v>2</v>
      </c>
      <c r="I3739" s="214">
        <f>C3739*H3739</f>
        <v/>
      </c>
      <c r="K3739" s="96" t="n"/>
      <c r="L3739" s="97" t="n"/>
      <c r="M3739" s="97" t="n"/>
      <c r="N3739" s="98" t="inlineStr">
        <is>
          <t>27×105</t>
        </is>
      </c>
      <c r="O3739" s="99">
        <f>F3739</f>
        <v/>
      </c>
      <c r="P3739" s="99">
        <f>SUM(I3739)</f>
        <v/>
      </c>
      <c r="Q3739" s="117" t="n"/>
      <c r="R3739" s="118" t="n"/>
      <c r="S3739" s="118" t="n"/>
      <c r="T3739" s="119" t="n"/>
      <c r="U3739" s="120" t="n"/>
      <c r="V3739" s="120" t="n"/>
      <c r="W3739" s="121" t="n"/>
      <c r="X3739" s="122" t="n"/>
      <c r="Y3739" s="122" t="n"/>
      <c r="Z3739" s="143" t="n"/>
      <c r="AA3739" s="140" t="n"/>
      <c r="AB3739" s="140" t="n"/>
      <c r="AC3739" s="144" t="n"/>
      <c r="AD3739" s="142" t="n"/>
      <c r="AE3739" s="142" t="n"/>
    </row>
    <row r="3740" ht="15" customHeight="1" thickBot="1">
      <c r="B3740" s="88" t="inlineStr">
        <is>
          <t>45MKA11L</t>
        </is>
      </c>
      <c r="C3740" s="89">
        <f>SUMIF(数量表!D:H,B3740,数量表!H:H)</f>
        <v/>
      </c>
      <c r="D3740" s="89" t="n">
        <v>27</v>
      </c>
      <c r="E3740" s="89" t="n">
        <v>105</v>
      </c>
      <c r="F3740" s="90" t="n">
        <v>868</v>
      </c>
      <c r="G3740" s="89" t="n"/>
      <c r="H3740" s="91" t="n">
        <v>4</v>
      </c>
      <c r="I3740" s="213">
        <f>C3740*H3740</f>
        <v/>
      </c>
      <c r="K3740" s="96" t="n"/>
      <c r="L3740" s="97" t="n"/>
      <c r="M3740" s="97" t="n"/>
      <c r="N3740" s="98" t="inlineStr">
        <is>
          <t>27×105</t>
        </is>
      </c>
      <c r="O3740" s="99">
        <f>F3740</f>
        <v/>
      </c>
      <c r="P3740" s="99">
        <f>SUM(I3740)</f>
        <v/>
      </c>
      <c r="Q3740" s="117" t="n"/>
      <c r="R3740" s="118" t="n"/>
      <c r="S3740" s="118" t="n"/>
      <c r="T3740" s="119" t="n"/>
      <c r="U3740" s="120" t="n"/>
      <c r="V3740" s="120" t="n"/>
      <c r="W3740" s="121" t="n"/>
      <c r="X3740" s="122" t="n"/>
      <c r="Y3740" s="122" t="n"/>
      <c r="Z3740" s="143" t="n"/>
      <c r="AA3740" s="140" t="n"/>
      <c r="AB3740" s="140" t="n"/>
      <c r="AC3740" s="144" t="n"/>
      <c r="AD3740" s="142" t="n"/>
      <c r="AE3740" s="142" t="n"/>
    </row>
    <row r="3741">
      <c r="B3741" s="79" t="inlineStr">
        <is>
          <t>45MKA11L-L</t>
        </is>
      </c>
      <c r="C3741" s="80">
        <f>SUMIF(数量表!D:H,B3741,数量表!H:H)</f>
        <v/>
      </c>
      <c r="D3741" s="80" t="n">
        <v>27</v>
      </c>
      <c r="E3741" s="80" t="n">
        <v>105</v>
      </c>
      <c r="F3741" s="81" t="n">
        <v>200</v>
      </c>
      <c r="G3741" s="80" t="n"/>
      <c r="H3741" s="82" t="n">
        <v>4</v>
      </c>
      <c r="I3741" s="212">
        <f>C3741*H3741</f>
        <v/>
      </c>
      <c r="K3741" s="96" t="n"/>
      <c r="L3741" s="97" t="n"/>
      <c r="M3741" s="97" t="n"/>
      <c r="N3741" s="98" t="inlineStr">
        <is>
          <t>27×105</t>
        </is>
      </c>
      <c r="O3741" s="99">
        <f>F3741</f>
        <v/>
      </c>
      <c r="P3741" s="99">
        <f>SUM(I3741)</f>
        <v/>
      </c>
      <c r="Q3741" s="117" t="n"/>
      <c r="R3741" s="118" t="n"/>
      <c r="S3741" s="118" t="n"/>
      <c r="T3741" s="119" t="n"/>
      <c r="U3741" s="120" t="n"/>
      <c r="V3741" s="120" t="n"/>
      <c r="W3741" s="121" t="n"/>
      <c r="X3741" s="122" t="n"/>
      <c r="Y3741" s="122" t="n"/>
      <c r="Z3741" s="143" t="n"/>
      <c r="AA3741" s="140" t="n"/>
      <c r="AB3741" s="140" t="n"/>
      <c r="AC3741" s="144" t="n"/>
      <c r="AD3741" s="142" t="n"/>
      <c r="AE3741" s="142" t="n"/>
    </row>
    <row r="3742">
      <c r="B3742" s="85" t="inlineStr">
        <is>
          <t>45MKA11L-L</t>
        </is>
      </c>
      <c r="C3742">
        <f>SUMIF(数量表!D:H,B3742,数量表!H:H)</f>
        <v/>
      </c>
      <c r="D3742" t="n">
        <v>27</v>
      </c>
      <c r="E3742" t="n">
        <v>105</v>
      </c>
      <c r="F3742" s="86" t="n">
        <v>1242</v>
      </c>
      <c r="H3742" s="87" t="n">
        <v>2</v>
      </c>
      <c r="I3742" s="214">
        <f>C3742*H3742</f>
        <v/>
      </c>
      <c r="K3742" s="96" t="n"/>
      <c r="L3742" s="97" t="n"/>
      <c r="M3742" s="97" t="n"/>
      <c r="N3742" s="98" t="inlineStr">
        <is>
          <t>27×105</t>
        </is>
      </c>
      <c r="O3742" s="99">
        <f>F3742</f>
        <v/>
      </c>
      <c r="P3742" s="99">
        <f>SUM(I3742)</f>
        <v/>
      </c>
      <c r="Q3742" s="117" t="n"/>
      <c r="R3742" s="118" t="n"/>
      <c r="S3742" s="118" t="n"/>
      <c r="T3742" s="119" t="n"/>
      <c r="U3742" s="120" t="n"/>
      <c r="V3742" s="120" t="n"/>
      <c r="W3742" s="121" t="n"/>
      <c r="X3742" s="122" t="n"/>
      <c r="Y3742" s="122" t="n"/>
      <c r="Z3742" s="143" t="n"/>
      <c r="AA3742" s="140" t="n"/>
      <c r="AB3742" s="140" t="n"/>
      <c r="AC3742" s="144" t="n"/>
      <c r="AD3742" s="142" t="n"/>
      <c r="AE3742" s="142" t="n"/>
    </row>
    <row r="3743">
      <c r="B3743" s="85" t="inlineStr">
        <is>
          <t>45MKA11L-L</t>
        </is>
      </c>
      <c r="C3743">
        <f>SUMIF(数量表!D:H,B3743,数量表!H:H)</f>
        <v/>
      </c>
      <c r="D3743" t="n">
        <v>27</v>
      </c>
      <c r="E3743" t="n">
        <v>105</v>
      </c>
      <c r="F3743" s="86" t="n">
        <v>868</v>
      </c>
      <c r="H3743" s="87" t="n">
        <v>4</v>
      </c>
      <c r="I3743" s="214">
        <f>C3743*H3743</f>
        <v/>
      </c>
      <c r="K3743" s="96" t="n"/>
      <c r="L3743" s="97" t="n"/>
      <c r="M3743" s="97" t="n"/>
      <c r="N3743" s="98" t="inlineStr">
        <is>
          <t>27×105</t>
        </is>
      </c>
      <c r="O3743" s="99">
        <f>F3743</f>
        <v/>
      </c>
      <c r="P3743" s="99">
        <f>SUM(I3743)</f>
        <v/>
      </c>
      <c r="Q3743" s="117" t="n"/>
      <c r="R3743" s="118" t="n"/>
      <c r="S3743" s="118" t="n"/>
      <c r="T3743" s="119" t="n"/>
      <c r="U3743" s="120" t="n"/>
      <c r="V3743" s="120" t="n"/>
      <c r="W3743" s="121" t="n"/>
      <c r="X3743" s="122" t="n"/>
      <c r="Y3743" s="122" t="n"/>
      <c r="Z3743" s="143" t="n"/>
      <c r="AA3743" s="140" t="n"/>
      <c r="AB3743" s="140" t="n"/>
      <c r="AC3743" s="144" t="n"/>
      <c r="AD3743" s="142" t="n"/>
      <c r="AE3743" s="142" t="n"/>
    </row>
    <row r="3744" ht="15" customHeight="1" thickBot="1">
      <c r="B3744" s="88" t="inlineStr">
        <is>
          <t>45MKA11L-L</t>
        </is>
      </c>
      <c r="C3744" s="89">
        <f>SUMIF(数量表!D:H,B3744,数量表!H:H)</f>
        <v/>
      </c>
      <c r="D3744" s="89" t="n">
        <v>45</v>
      </c>
      <c r="E3744" s="89" t="n">
        <v>105</v>
      </c>
      <c r="F3744" s="90" t="n">
        <v>1149</v>
      </c>
      <c r="G3744" s="89" t="n"/>
      <c r="H3744" s="91" t="n">
        <v>2</v>
      </c>
      <c r="I3744" s="213">
        <f>C3744*H3744</f>
        <v/>
      </c>
      <c r="K3744" s="96" t="n"/>
      <c r="L3744" s="97" t="n"/>
      <c r="M3744" s="97" t="n"/>
      <c r="N3744" s="98" t="n"/>
      <c r="O3744" s="99" t="n"/>
      <c r="P3744" s="99" t="n"/>
      <c r="Q3744" s="117" t="n"/>
      <c r="R3744" s="118" t="n"/>
      <c r="S3744" s="118" t="n"/>
      <c r="T3744" s="119" t="n"/>
      <c r="U3744" s="120" t="n"/>
      <c r="V3744" s="120" t="n"/>
      <c r="W3744" s="121" t="n"/>
      <c r="X3744" s="122" t="n"/>
      <c r="Y3744" s="122" t="n"/>
      <c r="Z3744" s="143" t="n"/>
      <c r="AA3744" s="140" t="n"/>
      <c r="AB3744" s="140" t="n"/>
      <c r="AC3744" s="144" t="inlineStr">
        <is>
          <t>45X105</t>
        </is>
      </c>
      <c r="AD3744" s="142">
        <f>F3744</f>
        <v/>
      </c>
      <c r="AE3744" s="142">
        <f>I3744</f>
        <v/>
      </c>
    </row>
    <row r="3745">
      <c r="B3745" s="79" t="inlineStr">
        <is>
          <t>45MKA11R</t>
        </is>
      </c>
      <c r="C3745" s="80">
        <f>SUMIF(数量表!D:H,B3745,数量表!H:H)</f>
        <v/>
      </c>
      <c r="D3745" s="80" t="n">
        <v>27</v>
      </c>
      <c r="E3745" s="80" t="n">
        <v>105</v>
      </c>
      <c r="F3745" s="81" t="n">
        <v>200</v>
      </c>
      <c r="G3745" s="80" t="n"/>
      <c r="H3745" s="82" t="n">
        <v>4</v>
      </c>
      <c r="I3745" s="212">
        <f>C3745*H3745</f>
        <v/>
      </c>
      <c r="K3745" s="96" t="n"/>
      <c r="L3745" s="97" t="n"/>
      <c r="M3745" s="97" t="n"/>
      <c r="N3745" s="98" t="inlineStr">
        <is>
          <t>27×105</t>
        </is>
      </c>
      <c r="O3745" s="99">
        <f>F3745</f>
        <v/>
      </c>
      <c r="P3745" s="99">
        <f>SUM(I3745)</f>
        <v/>
      </c>
      <c r="Q3745" s="117" t="n"/>
      <c r="R3745" s="118" t="n"/>
      <c r="S3745" s="118" t="n"/>
      <c r="T3745" s="119" t="n"/>
      <c r="U3745" s="120" t="n"/>
      <c r="V3745" s="120" t="n"/>
      <c r="W3745" s="121" t="n"/>
      <c r="X3745" s="122" t="n"/>
      <c r="Y3745" s="122" t="n"/>
      <c r="Z3745" s="143" t="n"/>
      <c r="AA3745" s="140" t="n"/>
      <c r="AB3745" s="140" t="n"/>
      <c r="AC3745" s="144" t="n"/>
      <c r="AD3745" s="142" t="n"/>
      <c r="AE3745" s="142" t="n"/>
    </row>
    <row r="3746">
      <c r="B3746" s="85" t="inlineStr">
        <is>
          <t>45MKA11R</t>
        </is>
      </c>
      <c r="C3746">
        <f>SUMIF(数量表!D:H,B3746,数量表!H:H)</f>
        <v/>
      </c>
      <c r="D3746" t="n">
        <v>27</v>
      </c>
      <c r="E3746" t="n">
        <v>105</v>
      </c>
      <c r="F3746" s="86" t="n">
        <v>1242</v>
      </c>
      <c r="H3746" s="87" t="n">
        <v>2</v>
      </c>
      <c r="I3746" s="214">
        <f>C3746*H3746</f>
        <v/>
      </c>
      <c r="K3746" s="96" t="n"/>
      <c r="L3746" s="97" t="n"/>
      <c r="M3746" s="97" t="n"/>
      <c r="N3746" s="98" t="inlineStr">
        <is>
          <t>27×105</t>
        </is>
      </c>
      <c r="O3746" s="99">
        <f>F3746</f>
        <v/>
      </c>
      <c r="P3746" s="99">
        <f>SUM(I3746)</f>
        <v/>
      </c>
      <c r="Q3746" s="117" t="n"/>
      <c r="R3746" s="118" t="n"/>
      <c r="S3746" s="118" t="n"/>
      <c r="T3746" s="119" t="n"/>
      <c r="U3746" s="120" t="n"/>
      <c r="V3746" s="120" t="n"/>
      <c r="W3746" s="121" t="n"/>
      <c r="X3746" s="122" t="n"/>
      <c r="Y3746" s="122" t="n"/>
      <c r="Z3746" s="143" t="n"/>
      <c r="AA3746" s="140" t="n"/>
      <c r="AB3746" s="140" t="n"/>
      <c r="AC3746" s="144" t="n"/>
      <c r="AD3746" s="142" t="n"/>
      <c r="AE3746" s="142" t="n"/>
    </row>
    <row r="3747" ht="15" customHeight="1" thickBot="1">
      <c r="B3747" s="88" t="inlineStr">
        <is>
          <t>45MKA11R</t>
        </is>
      </c>
      <c r="C3747" s="89">
        <f>SUMIF(数量表!D:H,B3747,数量表!H:H)</f>
        <v/>
      </c>
      <c r="D3747" s="89" t="n">
        <v>27</v>
      </c>
      <c r="E3747" s="89" t="n">
        <v>105</v>
      </c>
      <c r="F3747" s="90" t="n">
        <v>868</v>
      </c>
      <c r="G3747" s="89" t="n"/>
      <c r="H3747" s="91" t="n">
        <v>4</v>
      </c>
      <c r="I3747" s="213">
        <f>C3747*H3747</f>
        <v/>
      </c>
      <c r="K3747" s="96" t="n"/>
      <c r="L3747" s="97" t="n"/>
      <c r="M3747" s="97" t="n"/>
      <c r="N3747" s="98" t="inlineStr">
        <is>
          <t>27×105</t>
        </is>
      </c>
      <c r="O3747" s="99">
        <f>F3747</f>
        <v/>
      </c>
      <c r="P3747" s="99">
        <f>SUM(I3747)</f>
        <v/>
      </c>
      <c r="Q3747" s="117" t="n"/>
      <c r="R3747" s="118" t="n"/>
      <c r="S3747" s="118" t="n"/>
      <c r="T3747" s="119" t="n"/>
      <c r="U3747" s="120" t="n"/>
      <c r="V3747" s="120" t="n"/>
      <c r="W3747" s="121" t="n"/>
      <c r="X3747" s="122" t="n"/>
      <c r="Y3747" s="122" t="n"/>
      <c r="Z3747" s="143" t="n"/>
      <c r="AA3747" s="140" t="n"/>
      <c r="AB3747" s="140" t="n"/>
      <c r="AC3747" s="144" t="n"/>
      <c r="AD3747" s="142" t="n"/>
      <c r="AE3747" s="142" t="n"/>
    </row>
    <row r="3748">
      <c r="B3748" s="79" t="inlineStr">
        <is>
          <t>45MKA11R-R</t>
        </is>
      </c>
      <c r="C3748" s="80">
        <f>SUMIF(数量表!D:H,B3748,数量表!H:H)</f>
        <v/>
      </c>
      <c r="D3748" s="80" t="n">
        <v>27</v>
      </c>
      <c r="E3748" s="80" t="n">
        <v>105</v>
      </c>
      <c r="F3748" s="81" t="n">
        <v>200</v>
      </c>
      <c r="G3748" s="80" t="n"/>
      <c r="H3748" s="82" t="n">
        <v>4</v>
      </c>
      <c r="I3748" s="212">
        <f>C3748*H3748</f>
        <v/>
      </c>
      <c r="K3748" s="96" t="n"/>
      <c r="L3748" s="97" t="n"/>
      <c r="M3748" s="97" t="n"/>
      <c r="N3748" s="98" t="inlineStr">
        <is>
          <t>27×105</t>
        </is>
      </c>
      <c r="O3748" s="99">
        <f>F3748</f>
        <v/>
      </c>
      <c r="P3748" s="99">
        <f>SUM(I3748)</f>
        <v/>
      </c>
      <c r="Q3748" s="117" t="n"/>
      <c r="R3748" s="118" t="n"/>
      <c r="S3748" s="118" t="n"/>
      <c r="T3748" s="119" t="n"/>
      <c r="U3748" s="120" t="n"/>
      <c r="V3748" s="120" t="n"/>
      <c r="W3748" s="121" t="n"/>
      <c r="X3748" s="122" t="n"/>
      <c r="Y3748" s="122" t="n"/>
      <c r="Z3748" s="143" t="n"/>
      <c r="AA3748" s="140" t="n"/>
      <c r="AB3748" s="140" t="n"/>
      <c r="AC3748" s="144" t="n"/>
      <c r="AD3748" s="142" t="n"/>
      <c r="AE3748" s="142" t="n"/>
    </row>
    <row r="3749">
      <c r="B3749" s="85" t="inlineStr">
        <is>
          <t>45MKA11R-R</t>
        </is>
      </c>
      <c r="C3749">
        <f>SUMIF(数量表!D:H,B3749,数量表!H:H)</f>
        <v/>
      </c>
      <c r="D3749" t="n">
        <v>27</v>
      </c>
      <c r="E3749" t="n">
        <v>105</v>
      </c>
      <c r="F3749" s="86" t="n">
        <v>1242</v>
      </c>
      <c r="H3749" s="87" t="n">
        <v>2</v>
      </c>
      <c r="I3749" s="214">
        <f>C3749*H3749</f>
        <v/>
      </c>
      <c r="K3749" s="96" t="n"/>
      <c r="L3749" s="97" t="n"/>
      <c r="M3749" s="97" t="n"/>
      <c r="N3749" s="98" t="inlineStr">
        <is>
          <t>27×105</t>
        </is>
      </c>
      <c r="O3749" s="99">
        <f>F3749</f>
        <v/>
      </c>
      <c r="P3749" s="99">
        <f>SUM(I3749)</f>
        <v/>
      </c>
      <c r="Q3749" s="117" t="n"/>
      <c r="R3749" s="118" t="n"/>
      <c r="S3749" s="118" t="n"/>
      <c r="T3749" s="119" t="n"/>
      <c r="U3749" s="120" t="n"/>
      <c r="V3749" s="120" t="n"/>
      <c r="W3749" s="121" t="n"/>
      <c r="X3749" s="122" t="n"/>
      <c r="Y3749" s="122" t="n"/>
      <c r="Z3749" s="143" t="n"/>
      <c r="AA3749" s="140" t="n"/>
      <c r="AB3749" s="140" t="n"/>
      <c r="AC3749" s="144" t="n"/>
      <c r="AD3749" s="142" t="n"/>
      <c r="AE3749" s="142" t="n"/>
    </row>
    <row r="3750">
      <c r="B3750" s="85" t="inlineStr">
        <is>
          <t>45MKA11R-R</t>
        </is>
      </c>
      <c r="C3750">
        <f>SUMIF(数量表!D:H,B3750,数量表!H:H)</f>
        <v/>
      </c>
      <c r="D3750" t="n">
        <v>27</v>
      </c>
      <c r="E3750" t="n">
        <v>105</v>
      </c>
      <c r="F3750" s="86" t="n">
        <v>868</v>
      </c>
      <c r="H3750" s="87" t="n">
        <v>4</v>
      </c>
      <c r="I3750" s="214">
        <f>C3750*H3750</f>
        <v/>
      </c>
      <c r="K3750" s="96" t="n"/>
      <c r="L3750" s="97" t="n"/>
      <c r="M3750" s="97" t="n"/>
      <c r="N3750" s="98" t="inlineStr">
        <is>
          <t>27×105</t>
        </is>
      </c>
      <c r="O3750" s="99">
        <f>F3750</f>
        <v/>
      </c>
      <c r="P3750" s="99">
        <f>SUM(I3750)</f>
        <v/>
      </c>
      <c r="Q3750" s="117" t="n"/>
      <c r="R3750" s="118" t="n"/>
      <c r="S3750" s="118" t="n"/>
      <c r="T3750" s="119" t="n"/>
      <c r="U3750" s="120" t="n"/>
      <c r="V3750" s="120" t="n"/>
      <c r="W3750" s="121" t="n"/>
      <c r="X3750" s="122" t="n"/>
      <c r="Y3750" s="122" t="n"/>
      <c r="Z3750" s="143" t="n"/>
      <c r="AA3750" s="140" t="n"/>
      <c r="AB3750" s="140" t="n"/>
      <c r="AC3750" s="144" t="n"/>
      <c r="AD3750" s="142" t="n"/>
      <c r="AE3750" s="142" t="n"/>
    </row>
    <row r="3751" ht="15" customHeight="1" thickBot="1">
      <c r="B3751" s="88" t="inlineStr">
        <is>
          <t>45MKA11R-R</t>
        </is>
      </c>
      <c r="C3751" s="89">
        <f>SUMIF(数量表!D:H,B3751,数量表!H:H)</f>
        <v/>
      </c>
      <c r="D3751" s="89" t="n">
        <v>45</v>
      </c>
      <c r="E3751" s="89" t="n">
        <v>105</v>
      </c>
      <c r="F3751" s="90" t="n">
        <v>1149</v>
      </c>
      <c r="G3751" s="89" t="n"/>
      <c r="H3751" s="91" t="n">
        <v>2</v>
      </c>
      <c r="I3751" s="213">
        <f>C3751*H3751</f>
        <v/>
      </c>
      <c r="K3751" s="96" t="n"/>
      <c r="L3751" s="97" t="n"/>
      <c r="M3751" s="97" t="n"/>
      <c r="N3751" s="98" t="n"/>
      <c r="O3751" s="99" t="n"/>
      <c r="P3751" s="99" t="n"/>
      <c r="Q3751" s="117" t="n"/>
      <c r="R3751" s="118" t="n"/>
      <c r="S3751" s="118" t="n"/>
      <c r="T3751" s="119" t="n"/>
      <c r="U3751" s="120" t="n"/>
      <c r="V3751" s="120" t="n"/>
      <c r="W3751" s="121" t="n"/>
      <c r="X3751" s="122" t="n"/>
      <c r="Y3751" s="122" t="n"/>
      <c r="Z3751" s="143" t="n"/>
      <c r="AA3751" s="140" t="n"/>
      <c r="AB3751" s="140" t="n"/>
      <c r="AC3751" s="144" t="inlineStr">
        <is>
          <t>45X105</t>
        </is>
      </c>
      <c r="AD3751" s="142">
        <f>F3751</f>
        <v/>
      </c>
      <c r="AE3751" s="142">
        <f>I3751</f>
        <v/>
      </c>
    </row>
    <row r="3752">
      <c r="B3752" s="79" t="inlineStr">
        <is>
          <t>45MK09</t>
        </is>
      </c>
      <c r="C3752" s="80">
        <f>SUMIF(数量表!D:H,B3752,数量表!H:H)</f>
        <v/>
      </c>
      <c r="D3752" s="80" t="n">
        <v>27</v>
      </c>
      <c r="E3752" s="80" t="n">
        <v>105</v>
      </c>
      <c r="F3752" s="81" t="n">
        <v>200</v>
      </c>
      <c r="G3752" s="80" t="n"/>
      <c r="H3752" s="82" t="n">
        <v>4</v>
      </c>
      <c r="I3752" s="212">
        <f>C3752*H3752</f>
        <v/>
      </c>
      <c r="K3752" s="96" t="n"/>
      <c r="L3752" s="97" t="n"/>
      <c r="M3752" s="97" t="n"/>
      <c r="N3752" s="98" t="inlineStr">
        <is>
          <t>27×105</t>
        </is>
      </c>
      <c r="O3752" s="99">
        <f>F3752</f>
        <v/>
      </c>
      <c r="P3752" s="99">
        <f>SUM(I3752)</f>
        <v/>
      </c>
      <c r="Q3752" s="117" t="n"/>
      <c r="R3752" s="118" t="n"/>
      <c r="S3752" s="118" t="n"/>
      <c r="T3752" s="119" t="n"/>
      <c r="U3752" s="120" t="n"/>
      <c r="V3752" s="120" t="n"/>
      <c r="W3752" s="121" t="n"/>
      <c r="X3752" s="122" t="n"/>
      <c r="Y3752" s="122" t="n"/>
      <c r="Z3752" s="143" t="n"/>
      <c r="AA3752" s="140" t="n"/>
      <c r="AB3752" s="140" t="n"/>
      <c r="AC3752" s="144" t="n"/>
      <c r="AD3752" s="142" t="n"/>
      <c r="AE3752" s="142" t="n"/>
    </row>
    <row r="3753">
      <c r="B3753" s="85" t="inlineStr">
        <is>
          <t>45MK09</t>
        </is>
      </c>
      <c r="C3753">
        <f>SUMIF(数量表!D:H,B3753,数量表!H:H)</f>
        <v/>
      </c>
      <c r="D3753" t="n">
        <v>27</v>
      </c>
      <c r="E3753" t="n">
        <v>105</v>
      </c>
      <c r="F3753" s="86" t="n">
        <v>1710</v>
      </c>
      <c r="H3753" s="87" t="n">
        <v>2</v>
      </c>
      <c r="I3753" s="214">
        <f>C3753*H3753</f>
        <v/>
      </c>
      <c r="K3753" s="96" t="n"/>
      <c r="L3753" s="97" t="n"/>
      <c r="M3753" s="97" t="n"/>
      <c r="N3753" s="98" t="inlineStr">
        <is>
          <t>27×105</t>
        </is>
      </c>
      <c r="O3753" s="99">
        <f>F3753</f>
        <v/>
      </c>
      <c r="P3753" s="99">
        <f>SUM(I3753)</f>
        <v/>
      </c>
      <c r="Q3753" s="117" t="n"/>
      <c r="R3753" s="118" t="n"/>
      <c r="S3753" s="118" t="n"/>
      <c r="T3753" s="119" t="n"/>
      <c r="U3753" s="120" t="n"/>
      <c r="V3753" s="120" t="n"/>
      <c r="W3753" s="121" t="n"/>
      <c r="X3753" s="122" t="n"/>
      <c r="Y3753" s="122" t="n"/>
      <c r="Z3753" s="143" t="n"/>
      <c r="AA3753" s="140" t="n"/>
      <c r="AB3753" s="140" t="n"/>
      <c r="AC3753" s="144" t="n"/>
      <c r="AD3753" s="142" t="n"/>
      <c r="AE3753" s="142" t="n"/>
    </row>
    <row r="3754" ht="15" customHeight="1" thickBot="1">
      <c r="B3754" s="88" t="inlineStr">
        <is>
          <t>45MK09</t>
        </is>
      </c>
      <c r="C3754" s="89">
        <f>SUMIF(数量表!D:H,B3754,数量表!H:H)</f>
        <v/>
      </c>
      <c r="D3754" s="89" t="n">
        <v>27</v>
      </c>
      <c r="E3754" s="89" t="n">
        <v>105</v>
      </c>
      <c r="F3754" s="90" t="n">
        <v>1068</v>
      </c>
      <c r="G3754" s="89" t="n"/>
      <c r="H3754" s="91" t="n">
        <v>4</v>
      </c>
      <c r="I3754" s="213">
        <f>C3754*H3754</f>
        <v/>
      </c>
      <c r="K3754" s="96" t="n"/>
      <c r="L3754" s="97" t="n"/>
      <c r="M3754" s="97" t="n"/>
      <c r="N3754" s="98" t="inlineStr">
        <is>
          <t>27×105</t>
        </is>
      </c>
      <c r="O3754" s="99">
        <f>F3754</f>
        <v/>
      </c>
      <c r="P3754" s="99">
        <f>SUM(I3754)</f>
        <v/>
      </c>
      <c r="Q3754" s="117" t="n"/>
      <c r="R3754" s="118" t="n"/>
      <c r="S3754" s="118" t="n"/>
      <c r="T3754" s="119" t="n"/>
      <c r="U3754" s="120" t="n"/>
      <c r="V3754" s="120" t="n"/>
      <c r="W3754" s="121" t="n"/>
      <c r="X3754" s="122" t="n"/>
      <c r="Y3754" s="122" t="n"/>
      <c r="Z3754" s="143" t="n"/>
      <c r="AA3754" s="140" t="n"/>
      <c r="AB3754" s="140" t="n"/>
      <c r="AC3754" s="144" t="n"/>
      <c r="AD3754" s="142" t="n"/>
      <c r="AE3754" s="142" t="n"/>
    </row>
    <row r="3755">
      <c r="B3755" s="79" t="inlineStr">
        <is>
          <t>45MK09-L</t>
        </is>
      </c>
      <c r="C3755" s="80">
        <f>SUMIF(数量表!D:H,B3755,数量表!H:H)</f>
        <v/>
      </c>
      <c r="D3755" s="80" t="n">
        <v>27</v>
      </c>
      <c r="E3755" s="80" t="n">
        <v>105</v>
      </c>
      <c r="F3755" s="81" t="n">
        <v>200</v>
      </c>
      <c r="G3755" s="80" t="n"/>
      <c r="H3755" s="82" t="n">
        <v>4</v>
      </c>
      <c r="I3755" s="212">
        <f>C3755*H3755</f>
        <v/>
      </c>
      <c r="K3755" s="96" t="n"/>
      <c r="L3755" s="97" t="n"/>
      <c r="M3755" s="97" t="n"/>
      <c r="N3755" s="98" t="inlineStr">
        <is>
          <t>27×105</t>
        </is>
      </c>
      <c r="O3755" s="99">
        <f>F3755</f>
        <v/>
      </c>
      <c r="P3755" s="99">
        <f>SUM(I3755)</f>
        <v/>
      </c>
      <c r="Q3755" s="117" t="n"/>
      <c r="R3755" s="118" t="n"/>
      <c r="S3755" s="118" t="n"/>
      <c r="T3755" s="119" t="n"/>
      <c r="U3755" s="120" t="n"/>
      <c r="V3755" s="120" t="n"/>
      <c r="W3755" s="121" t="n"/>
      <c r="X3755" s="122" t="n"/>
      <c r="Y3755" s="122" t="n"/>
      <c r="Z3755" s="143" t="n"/>
      <c r="AA3755" s="140" t="n"/>
      <c r="AB3755" s="140" t="n"/>
      <c r="AC3755" s="144" t="n"/>
      <c r="AD3755" s="142" t="n"/>
      <c r="AE3755" s="142" t="n"/>
    </row>
    <row r="3756">
      <c r="B3756" s="85" t="inlineStr">
        <is>
          <t>45MK09-L</t>
        </is>
      </c>
      <c r="C3756">
        <f>SUMIF(数量表!D:H,B3756,数量表!H:H)</f>
        <v/>
      </c>
      <c r="D3756" t="n">
        <v>27</v>
      </c>
      <c r="E3756" t="n">
        <v>105</v>
      </c>
      <c r="F3756" s="86" t="n">
        <v>1710</v>
      </c>
      <c r="H3756" s="87" t="n">
        <v>2</v>
      </c>
      <c r="I3756" s="214">
        <f>C3756*H3756</f>
        <v/>
      </c>
      <c r="K3756" s="96" t="n"/>
      <c r="L3756" s="97" t="n"/>
      <c r="M3756" s="97" t="n"/>
      <c r="N3756" s="98" t="inlineStr">
        <is>
          <t>27×105</t>
        </is>
      </c>
      <c r="O3756" s="99">
        <f>F3756</f>
        <v/>
      </c>
      <c r="P3756" s="99">
        <f>SUM(I3756)</f>
        <v/>
      </c>
      <c r="Q3756" s="117" t="n"/>
      <c r="R3756" s="118" t="n"/>
      <c r="S3756" s="118" t="n"/>
      <c r="T3756" s="119" t="n"/>
      <c r="U3756" s="120" t="n"/>
      <c r="V3756" s="120" t="n"/>
      <c r="W3756" s="121" t="n"/>
      <c r="X3756" s="122" t="n"/>
      <c r="Y3756" s="122" t="n"/>
      <c r="Z3756" s="143" t="n"/>
      <c r="AA3756" s="140" t="n"/>
      <c r="AB3756" s="140" t="n"/>
      <c r="AC3756" s="144" t="n"/>
      <c r="AD3756" s="142" t="n"/>
      <c r="AE3756" s="142" t="n"/>
    </row>
    <row r="3757">
      <c r="B3757" s="85" t="inlineStr">
        <is>
          <t>45MK09-L</t>
        </is>
      </c>
      <c r="C3757">
        <f>SUMIF(数量表!D:H,B3757,数量表!H:H)</f>
        <v/>
      </c>
      <c r="D3757" t="n">
        <v>27</v>
      </c>
      <c r="E3757" t="n">
        <v>105</v>
      </c>
      <c r="F3757" s="86" t="n">
        <v>1068</v>
      </c>
      <c r="H3757" s="87" t="n">
        <v>4</v>
      </c>
      <c r="I3757" s="214">
        <f>C3757*H3757</f>
        <v/>
      </c>
      <c r="K3757" s="96" t="n"/>
      <c r="L3757" s="97" t="n"/>
      <c r="M3757" s="97" t="n"/>
      <c r="N3757" s="98" t="inlineStr">
        <is>
          <t>27×105</t>
        </is>
      </c>
      <c r="O3757" s="99">
        <f>F3757</f>
        <v/>
      </c>
      <c r="P3757" s="99">
        <f>SUM(I3757)</f>
        <v/>
      </c>
      <c r="Q3757" s="117" t="n"/>
      <c r="R3757" s="118" t="n"/>
      <c r="S3757" s="118" t="n"/>
      <c r="T3757" s="119" t="n"/>
      <c r="U3757" s="120" t="n"/>
      <c r="V3757" s="120" t="n"/>
      <c r="W3757" s="121" t="n"/>
      <c r="X3757" s="122" t="n"/>
      <c r="Y3757" s="122" t="n"/>
      <c r="Z3757" s="143" t="n"/>
      <c r="AA3757" s="140" t="n"/>
      <c r="AB3757" s="140" t="n"/>
      <c r="AC3757" s="144" t="n"/>
      <c r="AD3757" s="142" t="n"/>
      <c r="AE3757" s="142" t="n"/>
    </row>
    <row r="3758" ht="15" customHeight="1" thickBot="1">
      <c r="B3758" s="88" t="inlineStr">
        <is>
          <t>45MK09-L</t>
        </is>
      </c>
      <c r="C3758" s="89">
        <f>SUMIF(数量表!D:H,B3758,数量表!H:H)</f>
        <v/>
      </c>
      <c r="D3758" s="89" t="n">
        <v>45</v>
      </c>
      <c r="E3758" s="89" t="n">
        <v>105</v>
      </c>
      <c r="F3758" s="90" t="n">
        <v>949</v>
      </c>
      <c r="G3758" s="89" t="n"/>
      <c r="H3758" s="91" t="n">
        <v>1</v>
      </c>
      <c r="I3758" s="213">
        <f>C3758*H3758</f>
        <v/>
      </c>
      <c r="K3758" s="96" t="n"/>
      <c r="L3758" s="97" t="n"/>
      <c r="M3758" s="97" t="n"/>
      <c r="N3758" s="98" t="n"/>
      <c r="O3758" s="99" t="n"/>
      <c r="P3758" s="99" t="n"/>
      <c r="Q3758" s="117" t="n"/>
      <c r="R3758" s="118" t="n"/>
      <c r="S3758" s="118" t="n"/>
      <c r="T3758" s="119" t="n"/>
      <c r="U3758" s="120" t="n"/>
      <c r="V3758" s="120" t="n"/>
      <c r="W3758" s="121" t="n"/>
      <c r="X3758" s="122" t="n"/>
      <c r="Y3758" s="122" t="n"/>
      <c r="Z3758" s="143" t="n"/>
      <c r="AA3758" s="140" t="n"/>
      <c r="AB3758" s="140" t="n"/>
      <c r="AC3758" s="144" t="inlineStr">
        <is>
          <t>45X105</t>
        </is>
      </c>
      <c r="AD3758" s="142">
        <f>F3758</f>
        <v/>
      </c>
      <c r="AE3758" s="142">
        <f>I3758</f>
        <v/>
      </c>
    </row>
    <row r="3759">
      <c r="B3759" s="79" t="inlineStr">
        <is>
          <t>45MK09-R</t>
        </is>
      </c>
      <c r="C3759" s="80">
        <f>SUMIF(数量表!D:H,B3759,数量表!H:H)</f>
        <v/>
      </c>
      <c r="D3759" s="80" t="n">
        <v>27</v>
      </c>
      <c r="E3759" s="80" t="n">
        <v>105</v>
      </c>
      <c r="F3759" s="81" t="n">
        <v>200</v>
      </c>
      <c r="G3759" s="80" t="n"/>
      <c r="H3759" s="82" t="n">
        <v>4</v>
      </c>
      <c r="I3759" s="212">
        <f>C3759*H3759</f>
        <v/>
      </c>
      <c r="K3759" s="96" t="n"/>
      <c r="L3759" s="97" t="n"/>
      <c r="M3759" s="97" t="n"/>
      <c r="N3759" s="98" t="inlineStr">
        <is>
          <t>27×105</t>
        </is>
      </c>
      <c r="O3759" s="99">
        <f>F3759</f>
        <v/>
      </c>
      <c r="P3759" s="99">
        <f>SUM(I3759)</f>
        <v/>
      </c>
      <c r="Q3759" s="117" t="n"/>
      <c r="R3759" s="118" t="n"/>
      <c r="S3759" s="118" t="n"/>
      <c r="T3759" s="119" t="n"/>
      <c r="U3759" s="120" t="n"/>
      <c r="V3759" s="120" t="n"/>
      <c r="W3759" s="121" t="n"/>
      <c r="X3759" s="122" t="n"/>
      <c r="Y3759" s="122" t="n"/>
      <c r="Z3759" s="143" t="n"/>
      <c r="AA3759" s="140" t="n"/>
      <c r="AB3759" s="140" t="n"/>
      <c r="AC3759" s="144" t="n"/>
      <c r="AD3759" s="142" t="n"/>
      <c r="AE3759" s="142" t="n"/>
    </row>
    <row r="3760">
      <c r="B3760" s="85" t="inlineStr">
        <is>
          <t>45MK09-R</t>
        </is>
      </c>
      <c r="C3760">
        <f>SUMIF(数量表!D:H,B3760,数量表!H:H)</f>
        <v/>
      </c>
      <c r="D3760" t="n">
        <v>27</v>
      </c>
      <c r="E3760" t="n">
        <v>105</v>
      </c>
      <c r="F3760" s="86" t="n">
        <v>1710</v>
      </c>
      <c r="H3760" s="87" t="n">
        <v>2</v>
      </c>
      <c r="I3760" s="214">
        <f>C3760*H3760</f>
        <v/>
      </c>
      <c r="K3760" s="96" t="n"/>
      <c r="L3760" s="97" t="n"/>
      <c r="M3760" s="97" t="n"/>
      <c r="N3760" s="98" t="inlineStr">
        <is>
          <t>27×105</t>
        </is>
      </c>
      <c r="O3760" s="99">
        <f>F3760</f>
        <v/>
      </c>
      <c r="P3760" s="99">
        <f>SUM(I3760)</f>
        <v/>
      </c>
      <c r="Q3760" s="117" t="n"/>
      <c r="R3760" s="118" t="n"/>
      <c r="S3760" s="118" t="n"/>
      <c r="T3760" s="119" t="n"/>
      <c r="U3760" s="120" t="n"/>
      <c r="V3760" s="120" t="n"/>
      <c r="W3760" s="121" t="n"/>
      <c r="X3760" s="122" t="n"/>
      <c r="Y3760" s="122" t="n"/>
      <c r="Z3760" s="143" t="n"/>
      <c r="AA3760" s="140" t="n"/>
      <c r="AB3760" s="140" t="n"/>
      <c r="AC3760" s="144" t="n"/>
      <c r="AD3760" s="142" t="n"/>
      <c r="AE3760" s="142" t="n"/>
    </row>
    <row r="3761">
      <c r="B3761" s="85" t="inlineStr">
        <is>
          <t>45MK09-R</t>
        </is>
      </c>
      <c r="C3761">
        <f>SUMIF(数量表!D:H,B3761,数量表!H:H)</f>
        <v/>
      </c>
      <c r="D3761" t="n">
        <v>27</v>
      </c>
      <c r="E3761" t="n">
        <v>105</v>
      </c>
      <c r="F3761" s="86" t="n">
        <v>1068</v>
      </c>
      <c r="H3761" s="87" t="n">
        <v>4</v>
      </c>
      <c r="I3761" s="214">
        <f>C3761*H3761</f>
        <v/>
      </c>
      <c r="K3761" s="96" t="n"/>
      <c r="L3761" s="97" t="n"/>
      <c r="M3761" s="97" t="n"/>
      <c r="N3761" s="98" t="inlineStr">
        <is>
          <t>27×105</t>
        </is>
      </c>
      <c r="O3761" s="99">
        <f>F3761</f>
        <v/>
      </c>
      <c r="P3761" s="99">
        <f>SUM(I3761)</f>
        <v/>
      </c>
      <c r="Q3761" s="117" t="n"/>
      <c r="R3761" s="118" t="n"/>
      <c r="S3761" s="118" t="n"/>
      <c r="T3761" s="119" t="n"/>
      <c r="U3761" s="120" t="n"/>
      <c r="V3761" s="120" t="n"/>
      <c r="W3761" s="121" t="n"/>
      <c r="X3761" s="122" t="n"/>
      <c r="Y3761" s="122" t="n"/>
      <c r="Z3761" s="143" t="n"/>
      <c r="AA3761" s="140" t="n"/>
      <c r="AB3761" s="140" t="n"/>
      <c r="AC3761" s="144" t="n"/>
      <c r="AD3761" s="142" t="n"/>
      <c r="AE3761" s="142" t="n"/>
    </row>
    <row r="3762" ht="15" customHeight="1" thickBot="1">
      <c r="B3762" s="88" t="inlineStr">
        <is>
          <t>45MK09-R</t>
        </is>
      </c>
      <c r="C3762" s="89">
        <f>SUMIF(数量表!D:H,B3762,数量表!H:H)</f>
        <v/>
      </c>
      <c r="D3762" s="89" t="n">
        <v>45</v>
      </c>
      <c r="E3762" s="89" t="n">
        <v>105</v>
      </c>
      <c r="F3762" s="90" t="n">
        <v>949</v>
      </c>
      <c r="G3762" s="89" t="n"/>
      <c r="H3762" s="91" t="n">
        <v>1</v>
      </c>
      <c r="I3762" s="213">
        <f>C3762*H3762</f>
        <v/>
      </c>
      <c r="K3762" s="96" t="n"/>
      <c r="L3762" s="97" t="n"/>
      <c r="M3762" s="97" t="n"/>
      <c r="N3762" s="98" t="n"/>
      <c r="O3762" s="99" t="n"/>
      <c r="P3762" s="99" t="n"/>
      <c r="Q3762" s="117" t="n"/>
      <c r="R3762" s="118" t="n"/>
      <c r="S3762" s="118" t="n"/>
      <c r="T3762" s="119" t="n"/>
      <c r="U3762" s="120" t="n"/>
      <c r="V3762" s="120" t="n"/>
      <c r="W3762" s="121" t="n"/>
      <c r="X3762" s="122" t="n"/>
      <c r="Y3762" s="122" t="n"/>
      <c r="Z3762" s="143" t="n"/>
      <c r="AA3762" s="140" t="n"/>
      <c r="AB3762" s="140" t="n"/>
      <c r="AC3762" s="144" t="inlineStr">
        <is>
          <t>45X105</t>
        </is>
      </c>
      <c r="AD3762" s="142">
        <f>F3762</f>
        <v/>
      </c>
      <c r="AE3762" s="142">
        <f>I3762</f>
        <v/>
      </c>
    </row>
    <row r="3763">
      <c r="B3763" s="79" t="inlineStr">
        <is>
          <t>45MK09L</t>
        </is>
      </c>
      <c r="C3763" s="80">
        <f>SUMIF(数量表!D:H,B3763,数量表!H:H)</f>
        <v/>
      </c>
      <c r="D3763" s="80" t="n">
        <v>27</v>
      </c>
      <c r="E3763" s="80" t="n">
        <v>105</v>
      </c>
      <c r="F3763" s="81" t="n">
        <v>200</v>
      </c>
      <c r="G3763" s="80" t="n"/>
      <c r="H3763" s="82" t="n">
        <v>5</v>
      </c>
      <c r="I3763" s="212">
        <f>C3763*H3763</f>
        <v/>
      </c>
      <c r="K3763" s="96" t="n"/>
      <c r="L3763" s="97" t="n"/>
      <c r="M3763" s="97" t="n"/>
      <c r="N3763" s="98" t="inlineStr">
        <is>
          <t>27×105</t>
        </is>
      </c>
      <c r="O3763" s="99">
        <f>F3763</f>
        <v/>
      </c>
      <c r="P3763" s="99">
        <f>SUM(I3763)</f>
        <v/>
      </c>
      <c r="Q3763" s="117" t="n"/>
      <c r="R3763" s="118" t="n"/>
      <c r="S3763" s="118" t="n"/>
      <c r="T3763" s="119" t="n"/>
      <c r="U3763" s="120" t="n"/>
      <c r="V3763" s="120" t="n"/>
      <c r="W3763" s="121" t="n"/>
      <c r="X3763" s="122" t="n"/>
      <c r="Y3763" s="122" t="n"/>
      <c r="Z3763" s="143" t="n"/>
      <c r="AA3763" s="140" t="n"/>
      <c r="AB3763" s="140" t="n"/>
      <c r="AC3763" s="144" t="n"/>
      <c r="AD3763" s="142" t="n"/>
      <c r="AE3763" s="142" t="n"/>
    </row>
    <row r="3764">
      <c r="B3764" s="85" t="inlineStr">
        <is>
          <t>45MK09L</t>
        </is>
      </c>
      <c r="C3764">
        <f>SUMIF(数量表!D:H,B3764,数量表!H:H)</f>
        <v/>
      </c>
      <c r="D3764" t="n">
        <v>27</v>
      </c>
      <c r="E3764" t="n">
        <v>105</v>
      </c>
      <c r="F3764" s="86" t="n">
        <v>1697</v>
      </c>
      <c r="H3764" s="87" t="n">
        <v>2</v>
      </c>
      <c r="I3764" s="214">
        <f>C3764*H3764</f>
        <v/>
      </c>
      <c r="K3764" s="96" t="n"/>
      <c r="L3764" s="97" t="n"/>
      <c r="M3764" s="97" t="n"/>
      <c r="N3764" s="98" t="inlineStr">
        <is>
          <t>27×105</t>
        </is>
      </c>
      <c r="O3764" s="99">
        <f>F3764</f>
        <v/>
      </c>
      <c r="P3764" s="99">
        <f>SUM(I3764)</f>
        <v/>
      </c>
      <c r="Q3764" s="117" t="n"/>
      <c r="R3764" s="118" t="n"/>
      <c r="S3764" s="118" t="n"/>
      <c r="T3764" s="119" t="n"/>
      <c r="U3764" s="120" t="n"/>
      <c r="V3764" s="120" t="n"/>
      <c r="W3764" s="121" t="n"/>
      <c r="X3764" s="122" t="n"/>
      <c r="Y3764" s="122" t="n"/>
      <c r="Z3764" s="143" t="n"/>
      <c r="AA3764" s="140" t="n"/>
      <c r="AB3764" s="140" t="n"/>
      <c r="AC3764" s="144" t="n"/>
      <c r="AD3764" s="142" t="n"/>
      <c r="AE3764" s="142" t="n"/>
    </row>
    <row r="3765" ht="15" customHeight="1" thickBot="1">
      <c r="B3765" s="88" t="inlineStr">
        <is>
          <t>45MK09L</t>
        </is>
      </c>
      <c r="C3765" s="89">
        <f>SUMIF(数量表!D:H,B3765,数量表!H:H)</f>
        <v/>
      </c>
      <c r="D3765" s="89" t="n">
        <v>27</v>
      </c>
      <c r="E3765" s="89" t="n">
        <v>105</v>
      </c>
      <c r="F3765" s="90" t="n">
        <v>1068</v>
      </c>
      <c r="G3765" s="89" t="n"/>
      <c r="H3765" s="91" t="n">
        <v>5</v>
      </c>
      <c r="I3765" s="213">
        <f>C3765*H3765</f>
        <v/>
      </c>
      <c r="K3765" s="96" t="n"/>
      <c r="L3765" s="97" t="n"/>
      <c r="M3765" s="97" t="n"/>
      <c r="N3765" s="98" t="inlineStr">
        <is>
          <t>27×105</t>
        </is>
      </c>
      <c r="O3765" s="99">
        <f>F3765</f>
        <v/>
      </c>
      <c r="P3765" s="99">
        <f>SUM(I3765)</f>
        <v/>
      </c>
      <c r="Q3765" s="117" t="n"/>
      <c r="R3765" s="118" t="n"/>
      <c r="S3765" s="118" t="n"/>
      <c r="T3765" s="119" t="n"/>
      <c r="U3765" s="120" t="n"/>
      <c r="V3765" s="120" t="n"/>
      <c r="W3765" s="121" t="n"/>
      <c r="X3765" s="122" t="n"/>
      <c r="Y3765" s="122" t="n"/>
      <c r="Z3765" s="143" t="n"/>
      <c r="AA3765" s="140" t="n"/>
      <c r="AB3765" s="140" t="n"/>
      <c r="AC3765" s="144" t="n"/>
      <c r="AD3765" s="142" t="n"/>
      <c r="AE3765" s="142" t="n"/>
    </row>
    <row r="3766">
      <c r="B3766" s="79" t="inlineStr">
        <is>
          <t>45MK09L-L</t>
        </is>
      </c>
      <c r="C3766" s="80">
        <f>SUMIF(数量表!D:H,B3766,数量表!H:H)</f>
        <v/>
      </c>
      <c r="D3766" s="80" t="n">
        <v>27</v>
      </c>
      <c r="E3766" s="80" t="n">
        <v>105</v>
      </c>
      <c r="F3766" s="81" t="n">
        <v>200</v>
      </c>
      <c r="G3766" s="80" t="n"/>
      <c r="H3766" s="82" t="n">
        <v>5</v>
      </c>
      <c r="I3766" s="212">
        <f>C3766*H3766</f>
        <v/>
      </c>
      <c r="K3766" s="96" t="n"/>
      <c r="L3766" s="97" t="n"/>
      <c r="M3766" s="97" t="n"/>
      <c r="N3766" s="98" t="inlineStr">
        <is>
          <t>27×105</t>
        </is>
      </c>
      <c r="O3766" s="99">
        <f>F3766</f>
        <v/>
      </c>
      <c r="P3766" s="99">
        <f>SUM(I3766)</f>
        <v/>
      </c>
      <c r="Q3766" s="117" t="n"/>
      <c r="R3766" s="118" t="n"/>
      <c r="S3766" s="118" t="n"/>
      <c r="T3766" s="119" t="n"/>
      <c r="U3766" s="120" t="n"/>
      <c r="V3766" s="120" t="n"/>
      <c r="W3766" s="121" t="n"/>
      <c r="X3766" s="122" t="n"/>
      <c r="Y3766" s="122" t="n"/>
      <c r="Z3766" s="143" t="n"/>
      <c r="AA3766" s="140" t="n"/>
      <c r="AB3766" s="140" t="n"/>
      <c r="AC3766" s="144" t="n"/>
      <c r="AD3766" s="142" t="n"/>
      <c r="AE3766" s="142" t="n"/>
    </row>
    <row r="3767">
      <c r="B3767" s="85" t="inlineStr">
        <is>
          <t>45MK09L-L</t>
        </is>
      </c>
      <c r="C3767">
        <f>SUMIF(数量表!D:H,B3767,数量表!H:H)</f>
        <v/>
      </c>
      <c r="D3767" t="n">
        <v>27</v>
      </c>
      <c r="E3767" t="n">
        <v>105</v>
      </c>
      <c r="F3767" s="86" t="n">
        <v>1697</v>
      </c>
      <c r="H3767" s="87" t="n">
        <v>2</v>
      </c>
      <c r="I3767" s="214">
        <f>C3767*H3767</f>
        <v/>
      </c>
      <c r="K3767" s="96" t="n"/>
      <c r="L3767" s="97" t="n"/>
      <c r="M3767" s="97" t="n"/>
      <c r="N3767" s="98" t="inlineStr">
        <is>
          <t>27×105</t>
        </is>
      </c>
      <c r="O3767" s="99">
        <f>F3767</f>
        <v/>
      </c>
      <c r="P3767" s="99">
        <f>SUM(I3767)</f>
        <v/>
      </c>
      <c r="Q3767" s="117" t="n"/>
      <c r="R3767" s="118" t="n"/>
      <c r="S3767" s="118" t="n"/>
      <c r="T3767" s="119" t="n"/>
      <c r="U3767" s="120" t="n"/>
      <c r="V3767" s="120" t="n"/>
      <c r="W3767" s="121" t="n"/>
      <c r="X3767" s="122" t="n"/>
      <c r="Y3767" s="122" t="n"/>
      <c r="Z3767" s="143" t="n"/>
      <c r="AA3767" s="140" t="n"/>
      <c r="AB3767" s="140" t="n"/>
      <c r="AC3767" s="144" t="n"/>
      <c r="AD3767" s="142" t="n"/>
      <c r="AE3767" s="142" t="n"/>
    </row>
    <row r="3768">
      <c r="B3768" s="85" t="inlineStr">
        <is>
          <t>45MK09L-L</t>
        </is>
      </c>
      <c r="C3768">
        <f>SUMIF(数量表!D:H,B3768,数量表!H:H)</f>
        <v/>
      </c>
      <c r="D3768" t="n">
        <v>27</v>
      </c>
      <c r="E3768" t="n">
        <v>105</v>
      </c>
      <c r="F3768" s="86" t="n">
        <v>1068</v>
      </c>
      <c r="H3768" s="87" t="n">
        <v>5</v>
      </c>
      <c r="I3768" s="214">
        <f>C3768*H3768</f>
        <v/>
      </c>
      <c r="K3768" s="96" t="n"/>
      <c r="L3768" s="97" t="n"/>
      <c r="M3768" s="97" t="n"/>
      <c r="N3768" s="98" t="inlineStr">
        <is>
          <t>27×105</t>
        </is>
      </c>
      <c r="O3768" s="99">
        <f>F3768</f>
        <v/>
      </c>
      <c r="P3768" s="99">
        <f>SUM(I3768)</f>
        <v/>
      </c>
      <c r="Q3768" s="117" t="n"/>
      <c r="R3768" s="118" t="n"/>
      <c r="S3768" s="118" t="n"/>
      <c r="T3768" s="119" t="n"/>
      <c r="U3768" s="120" t="n"/>
      <c r="V3768" s="120" t="n"/>
      <c r="W3768" s="121" t="n"/>
      <c r="X3768" s="122" t="n"/>
      <c r="Y3768" s="122" t="n"/>
      <c r="Z3768" s="143" t="n"/>
      <c r="AA3768" s="140" t="n"/>
      <c r="AB3768" s="140" t="n"/>
      <c r="AC3768" s="144" t="n"/>
      <c r="AD3768" s="142" t="n"/>
      <c r="AE3768" s="142" t="n"/>
    </row>
    <row r="3769" ht="15" customHeight="1" thickBot="1">
      <c r="B3769" s="88" t="inlineStr">
        <is>
          <t>45MK09L-L</t>
        </is>
      </c>
      <c r="C3769" s="89">
        <f>SUMIF(数量表!D:H,B3769,数量表!H:H)</f>
        <v/>
      </c>
      <c r="D3769" s="89" t="n">
        <v>45</v>
      </c>
      <c r="E3769" s="89" t="n">
        <v>105</v>
      </c>
      <c r="F3769" s="90" t="n">
        <v>949</v>
      </c>
      <c r="G3769" s="89" t="n"/>
      <c r="H3769" s="91" t="n">
        <v>1</v>
      </c>
      <c r="I3769" s="213">
        <f>C3769*H3769</f>
        <v/>
      </c>
      <c r="K3769" s="96" t="n"/>
      <c r="L3769" s="97" t="n"/>
      <c r="M3769" s="97" t="n"/>
      <c r="N3769" s="98" t="n"/>
      <c r="O3769" s="99" t="n"/>
      <c r="P3769" s="99" t="n"/>
      <c r="Q3769" s="117" t="n"/>
      <c r="R3769" s="118" t="n"/>
      <c r="S3769" s="118" t="n"/>
      <c r="T3769" s="119" t="n"/>
      <c r="U3769" s="120" t="n"/>
      <c r="V3769" s="120" t="n"/>
      <c r="W3769" s="121" t="n"/>
      <c r="X3769" s="122" t="n"/>
      <c r="Y3769" s="122" t="n"/>
      <c r="Z3769" s="143" t="n"/>
      <c r="AA3769" s="140" t="n"/>
      <c r="AB3769" s="140" t="n"/>
      <c r="AC3769" s="144" t="inlineStr">
        <is>
          <t>45X105</t>
        </is>
      </c>
      <c r="AD3769" s="142">
        <f>F3769</f>
        <v/>
      </c>
      <c r="AE3769" s="142">
        <f>I3769</f>
        <v/>
      </c>
    </row>
    <row r="3770">
      <c r="B3770" s="79" t="inlineStr">
        <is>
          <t>45MK09R</t>
        </is>
      </c>
      <c r="C3770" s="80">
        <f>SUMIF(数量表!D:H,B3770,数量表!H:H)</f>
        <v/>
      </c>
      <c r="D3770" s="80" t="n">
        <v>27</v>
      </c>
      <c r="E3770" s="80" t="n">
        <v>105</v>
      </c>
      <c r="F3770" s="81" t="n">
        <v>200</v>
      </c>
      <c r="G3770" s="80" t="n"/>
      <c r="H3770" s="82" t="n">
        <v>5</v>
      </c>
      <c r="I3770" s="212">
        <f>C3770*H3770</f>
        <v/>
      </c>
      <c r="K3770" s="96" t="n"/>
      <c r="L3770" s="97" t="n"/>
      <c r="M3770" s="97" t="n"/>
      <c r="N3770" s="98" t="inlineStr">
        <is>
          <t>27×105</t>
        </is>
      </c>
      <c r="O3770" s="99">
        <f>F3770</f>
        <v/>
      </c>
      <c r="P3770" s="99">
        <f>SUM(I3770)</f>
        <v/>
      </c>
      <c r="Q3770" s="117" t="n"/>
      <c r="R3770" s="118" t="n"/>
      <c r="S3770" s="118" t="n"/>
      <c r="T3770" s="119" t="n"/>
      <c r="U3770" s="120" t="n"/>
      <c r="V3770" s="120" t="n"/>
      <c r="W3770" s="121" t="n"/>
      <c r="X3770" s="122" t="n"/>
      <c r="Y3770" s="122" t="n"/>
      <c r="Z3770" s="143" t="n"/>
      <c r="AA3770" s="140" t="n"/>
      <c r="AB3770" s="140" t="n"/>
      <c r="AC3770" s="144" t="n"/>
      <c r="AD3770" s="142" t="n"/>
      <c r="AE3770" s="142" t="n"/>
    </row>
    <row r="3771">
      <c r="B3771" s="85" t="inlineStr">
        <is>
          <t>45MK09R</t>
        </is>
      </c>
      <c r="C3771">
        <f>SUMIF(数量表!D:H,B3771,数量表!H:H)</f>
        <v/>
      </c>
      <c r="D3771" t="n">
        <v>27</v>
      </c>
      <c r="E3771" t="n">
        <v>105</v>
      </c>
      <c r="F3771" s="86" t="n">
        <v>1697</v>
      </c>
      <c r="H3771" s="87" t="n">
        <v>2</v>
      </c>
      <c r="I3771" s="214">
        <f>C3771*H3771</f>
        <v/>
      </c>
      <c r="K3771" s="96" t="n"/>
      <c r="L3771" s="97" t="n"/>
      <c r="M3771" s="97" t="n"/>
      <c r="N3771" s="98" t="inlineStr">
        <is>
          <t>27×105</t>
        </is>
      </c>
      <c r="O3771" s="99">
        <f>F3771</f>
        <v/>
      </c>
      <c r="P3771" s="99">
        <f>SUM(I3771)</f>
        <v/>
      </c>
      <c r="Q3771" s="117" t="n"/>
      <c r="R3771" s="118" t="n"/>
      <c r="S3771" s="118" t="n"/>
      <c r="T3771" s="119" t="n"/>
      <c r="U3771" s="120" t="n"/>
      <c r="V3771" s="120" t="n"/>
      <c r="W3771" s="121" t="n"/>
      <c r="X3771" s="122" t="n"/>
      <c r="Y3771" s="122" t="n"/>
      <c r="Z3771" s="143" t="n"/>
      <c r="AA3771" s="140" t="n"/>
      <c r="AB3771" s="140" t="n"/>
      <c r="AC3771" s="144" t="n"/>
      <c r="AD3771" s="142" t="n"/>
      <c r="AE3771" s="142" t="n"/>
    </row>
    <row r="3772" ht="15" customHeight="1" thickBot="1">
      <c r="B3772" s="88" t="inlineStr">
        <is>
          <t>45MK09R</t>
        </is>
      </c>
      <c r="C3772" s="89">
        <f>SUMIF(数量表!D:H,B3772,数量表!H:H)</f>
        <v/>
      </c>
      <c r="D3772" s="89" t="n">
        <v>27</v>
      </c>
      <c r="E3772" s="89" t="n">
        <v>105</v>
      </c>
      <c r="F3772" s="90" t="n">
        <v>1068</v>
      </c>
      <c r="G3772" s="89" t="n"/>
      <c r="H3772" s="91" t="n">
        <v>5</v>
      </c>
      <c r="I3772" s="213">
        <f>C3772*H3772</f>
        <v/>
      </c>
      <c r="K3772" s="96" t="n"/>
      <c r="L3772" s="97" t="n"/>
      <c r="M3772" s="97" t="n"/>
      <c r="N3772" s="98" t="inlineStr">
        <is>
          <t>27×105</t>
        </is>
      </c>
      <c r="O3772" s="99">
        <f>F3772</f>
        <v/>
      </c>
      <c r="P3772" s="99">
        <f>SUM(I3772)</f>
        <v/>
      </c>
      <c r="Q3772" s="117" t="n"/>
      <c r="R3772" s="118" t="n"/>
      <c r="S3772" s="118" t="n"/>
      <c r="T3772" s="119" t="n"/>
      <c r="U3772" s="120" t="n"/>
      <c r="V3772" s="120" t="n"/>
      <c r="W3772" s="121" t="n"/>
      <c r="X3772" s="122" t="n"/>
      <c r="Y3772" s="122" t="n"/>
      <c r="Z3772" s="143" t="n"/>
      <c r="AA3772" s="140" t="n"/>
      <c r="AB3772" s="140" t="n"/>
      <c r="AC3772" s="144" t="n"/>
      <c r="AD3772" s="142" t="n"/>
      <c r="AE3772" s="142" t="n"/>
    </row>
    <row r="3773">
      <c r="B3773" s="79" t="inlineStr">
        <is>
          <t>45MK09R-R</t>
        </is>
      </c>
      <c r="C3773" s="80">
        <f>SUMIF(数量表!D:H,B3773,数量表!H:H)</f>
        <v/>
      </c>
      <c r="D3773" s="80" t="n">
        <v>27</v>
      </c>
      <c r="E3773" s="80" t="n">
        <v>105</v>
      </c>
      <c r="F3773" s="81" t="n">
        <v>200</v>
      </c>
      <c r="G3773" s="80" t="n"/>
      <c r="H3773" s="82" t="n">
        <v>5</v>
      </c>
      <c r="I3773" s="212">
        <f>C3773*H3773</f>
        <v/>
      </c>
      <c r="K3773" s="96" t="n"/>
      <c r="L3773" s="97" t="n"/>
      <c r="M3773" s="97" t="n"/>
      <c r="N3773" s="98" t="inlineStr">
        <is>
          <t>27×105</t>
        </is>
      </c>
      <c r="O3773" s="99">
        <f>F3773</f>
        <v/>
      </c>
      <c r="P3773" s="99">
        <f>SUM(I3773)</f>
        <v/>
      </c>
      <c r="Q3773" s="117" t="n"/>
      <c r="R3773" s="118" t="n"/>
      <c r="S3773" s="118" t="n"/>
      <c r="T3773" s="119" t="n"/>
      <c r="U3773" s="120" t="n"/>
      <c r="V3773" s="120" t="n"/>
      <c r="W3773" s="121" t="n"/>
      <c r="X3773" s="122" t="n"/>
      <c r="Y3773" s="122" t="n"/>
      <c r="Z3773" s="143" t="n"/>
      <c r="AA3773" s="140" t="n"/>
      <c r="AB3773" s="140" t="n"/>
      <c r="AC3773" s="144" t="n"/>
      <c r="AD3773" s="142" t="n"/>
      <c r="AE3773" s="142" t="n"/>
    </row>
    <row r="3774">
      <c r="B3774" s="85" t="inlineStr">
        <is>
          <t>45MK09R-R</t>
        </is>
      </c>
      <c r="C3774">
        <f>SUMIF(数量表!D:H,B3774,数量表!H:H)</f>
        <v/>
      </c>
      <c r="D3774" t="n">
        <v>27</v>
      </c>
      <c r="E3774" t="n">
        <v>105</v>
      </c>
      <c r="F3774" s="86" t="n">
        <v>1697</v>
      </c>
      <c r="H3774" s="87" t="n">
        <v>2</v>
      </c>
      <c r="I3774" s="214">
        <f>C3774*H3774</f>
        <v/>
      </c>
      <c r="K3774" s="96" t="n"/>
      <c r="L3774" s="97" t="n"/>
      <c r="M3774" s="97" t="n"/>
      <c r="N3774" s="98" t="inlineStr">
        <is>
          <t>27×105</t>
        </is>
      </c>
      <c r="O3774" s="99">
        <f>F3774</f>
        <v/>
      </c>
      <c r="P3774" s="99">
        <f>SUM(I3774)</f>
        <v/>
      </c>
      <c r="Q3774" s="117" t="n"/>
      <c r="R3774" s="118" t="n"/>
      <c r="S3774" s="118" t="n"/>
      <c r="T3774" s="119" t="n"/>
      <c r="U3774" s="120" t="n"/>
      <c r="V3774" s="120" t="n"/>
      <c r="W3774" s="121" t="n"/>
      <c r="X3774" s="122" t="n"/>
      <c r="Y3774" s="122" t="n"/>
      <c r="Z3774" s="143" t="n"/>
      <c r="AA3774" s="140" t="n"/>
      <c r="AB3774" s="140" t="n"/>
      <c r="AC3774" s="144" t="n"/>
      <c r="AD3774" s="142" t="n"/>
      <c r="AE3774" s="142" t="n"/>
    </row>
    <row r="3775">
      <c r="B3775" s="85" t="inlineStr">
        <is>
          <t>45MK09R-R</t>
        </is>
      </c>
      <c r="C3775">
        <f>SUMIF(数量表!D:H,B3775,数量表!H:H)</f>
        <v/>
      </c>
      <c r="D3775" t="n">
        <v>27</v>
      </c>
      <c r="E3775" t="n">
        <v>105</v>
      </c>
      <c r="F3775" s="86" t="n">
        <v>1068</v>
      </c>
      <c r="H3775" s="87" t="n">
        <v>5</v>
      </c>
      <c r="I3775" s="214">
        <f>C3775*H3775</f>
        <v/>
      </c>
      <c r="K3775" s="96" t="n"/>
      <c r="L3775" s="97" t="n"/>
      <c r="M3775" s="97" t="n"/>
      <c r="N3775" s="98" t="inlineStr">
        <is>
          <t>27×105</t>
        </is>
      </c>
      <c r="O3775" s="99">
        <f>F3775</f>
        <v/>
      </c>
      <c r="P3775" s="99">
        <f>SUM(I3775)</f>
        <v/>
      </c>
      <c r="Q3775" s="117" t="n"/>
      <c r="R3775" s="118" t="n"/>
      <c r="S3775" s="118" t="n"/>
      <c r="T3775" s="119" t="n"/>
      <c r="U3775" s="120" t="n"/>
      <c r="V3775" s="120" t="n"/>
      <c r="W3775" s="121" t="n"/>
      <c r="X3775" s="122" t="n"/>
      <c r="Y3775" s="122" t="n"/>
      <c r="Z3775" s="143" t="n"/>
      <c r="AA3775" s="140" t="n"/>
      <c r="AB3775" s="140" t="n"/>
      <c r="AC3775" s="144" t="n"/>
      <c r="AD3775" s="142" t="n"/>
      <c r="AE3775" s="142" t="n"/>
    </row>
    <row r="3776" ht="15" customHeight="1" thickBot="1">
      <c r="B3776" s="88" t="inlineStr">
        <is>
          <t>45MK09R-R</t>
        </is>
      </c>
      <c r="C3776" s="89">
        <f>SUMIF(数量表!D:H,B3776,数量表!H:H)</f>
        <v/>
      </c>
      <c r="D3776" s="89" t="n">
        <v>45</v>
      </c>
      <c r="E3776" s="89" t="n">
        <v>105</v>
      </c>
      <c r="F3776" s="90" t="n">
        <v>949</v>
      </c>
      <c r="G3776" s="89" t="n"/>
      <c r="H3776" s="91" t="n">
        <v>1</v>
      </c>
      <c r="I3776" s="213">
        <f>C3776*H3776</f>
        <v/>
      </c>
      <c r="K3776" s="96" t="n"/>
      <c r="L3776" s="97" t="n"/>
      <c r="M3776" s="97" t="n"/>
      <c r="N3776" s="98" t="n"/>
      <c r="O3776" s="99" t="n"/>
      <c r="P3776" s="99" t="n"/>
      <c r="Q3776" s="117" t="n"/>
      <c r="R3776" s="118" t="n"/>
      <c r="S3776" s="118" t="n"/>
      <c r="T3776" s="119" t="n"/>
      <c r="U3776" s="120" t="n"/>
      <c r="V3776" s="120" t="n"/>
      <c r="W3776" s="121" t="n"/>
      <c r="X3776" s="122" t="n"/>
      <c r="Y3776" s="122" t="n"/>
      <c r="Z3776" s="143" t="n"/>
      <c r="AA3776" s="140" t="n"/>
      <c r="AB3776" s="140" t="n"/>
      <c r="AC3776" s="144" t="inlineStr">
        <is>
          <t>45X105</t>
        </is>
      </c>
      <c r="AD3776" s="142">
        <f>F3776</f>
        <v/>
      </c>
      <c r="AE3776" s="142">
        <f>I3776</f>
        <v/>
      </c>
    </row>
    <row r="3777">
      <c r="B3777" s="79" t="inlineStr">
        <is>
          <t>45MKH09</t>
        </is>
      </c>
      <c r="C3777" s="80">
        <f>SUMIF(数量表!D:H,B3777,数量表!H:H)</f>
        <v/>
      </c>
      <c r="D3777" s="80" t="n">
        <v>27</v>
      </c>
      <c r="E3777" s="80" t="n">
        <v>105</v>
      </c>
      <c r="F3777" s="81" t="n">
        <v>200</v>
      </c>
      <c r="G3777" s="80" t="n"/>
      <c r="H3777" s="82" t="n">
        <v>1</v>
      </c>
      <c r="I3777" s="212">
        <f>C3777*H3777</f>
        <v/>
      </c>
      <c r="K3777" s="96" t="n"/>
      <c r="L3777" s="97" t="n"/>
      <c r="M3777" s="97" t="n"/>
      <c r="N3777" s="98" t="inlineStr">
        <is>
          <t>27×105</t>
        </is>
      </c>
      <c r="O3777" s="99">
        <f>F3777</f>
        <v/>
      </c>
      <c r="P3777" s="99">
        <f>SUM(I3777)</f>
        <v/>
      </c>
      <c r="Q3777" s="117" t="n"/>
      <c r="R3777" s="118" t="n"/>
      <c r="S3777" s="118" t="n"/>
      <c r="T3777" s="119" t="n"/>
      <c r="U3777" s="120" t="n"/>
      <c r="V3777" s="120" t="n"/>
      <c r="W3777" s="121" t="n"/>
      <c r="X3777" s="122" t="n"/>
      <c r="Y3777" s="122" t="n"/>
      <c r="Z3777" s="143" t="n"/>
      <c r="AA3777" s="140" t="n"/>
      <c r="AB3777" s="140" t="n"/>
      <c r="AC3777" s="144" t="n"/>
      <c r="AD3777" s="142" t="n"/>
      <c r="AE3777" s="142" t="n"/>
    </row>
    <row r="3778">
      <c r="B3778" s="85" t="inlineStr">
        <is>
          <t>45MKH09</t>
        </is>
      </c>
      <c r="C3778">
        <f>SUMIF(数量表!D:H,B3778,数量表!H:H)</f>
        <v/>
      </c>
      <c r="D3778" t="n">
        <v>27</v>
      </c>
      <c r="E3778" t="n">
        <v>105</v>
      </c>
      <c r="F3778" s="86" t="n">
        <v>800</v>
      </c>
      <c r="H3778" s="87" t="n">
        <v>2</v>
      </c>
      <c r="I3778" s="214">
        <f>C3778*H3778</f>
        <v/>
      </c>
      <c r="K3778" s="96" t="n"/>
      <c r="L3778" s="97" t="n"/>
      <c r="M3778" s="97" t="n"/>
      <c r="N3778" s="98" t="inlineStr">
        <is>
          <t>27×105</t>
        </is>
      </c>
      <c r="O3778" s="99">
        <f>F3778</f>
        <v/>
      </c>
      <c r="P3778" s="99">
        <f>SUM(I3778)</f>
        <v/>
      </c>
      <c r="Q3778" s="117" t="n"/>
      <c r="R3778" s="118" t="n"/>
      <c r="S3778" s="118" t="n"/>
      <c r="T3778" s="119" t="n"/>
      <c r="U3778" s="120" t="n"/>
      <c r="V3778" s="120" t="n"/>
      <c r="W3778" s="121" t="n"/>
      <c r="X3778" s="122" t="n"/>
      <c r="Y3778" s="122" t="n"/>
      <c r="Z3778" s="143" t="n"/>
      <c r="AA3778" s="140" t="n"/>
      <c r="AB3778" s="140" t="n"/>
      <c r="AC3778" s="144" t="n"/>
      <c r="AD3778" s="142" t="n"/>
      <c r="AE3778" s="142" t="n"/>
    </row>
    <row r="3779" ht="15" customHeight="1" thickBot="1">
      <c r="B3779" s="88" t="inlineStr">
        <is>
          <t>45MKH09</t>
        </is>
      </c>
      <c r="C3779" s="89">
        <f>SUMIF(数量表!D:H,B3779,数量表!H:H)</f>
        <v/>
      </c>
      <c r="D3779" s="89" t="n">
        <v>27</v>
      </c>
      <c r="E3779" s="89" t="n">
        <v>105</v>
      </c>
      <c r="F3779" s="90" t="n">
        <v>1068</v>
      </c>
      <c r="G3779" s="89" t="n"/>
      <c r="H3779" s="91" t="n">
        <v>1</v>
      </c>
      <c r="I3779" s="213">
        <f>C3779*H3779</f>
        <v/>
      </c>
      <c r="K3779" s="96" t="n"/>
      <c r="L3779" s="97" t="n"/>
      <c r="M3779" s="97" t="n"/>
      <c r="N3779" s="98" t="inlineStr">
        <is>
          <t>27×105</t>
        </is>
      </c>
      <c r="O3779" s="99">
        <f>F3779</f>
        <v/>
      </c>
      <c r="P3779" s="99">
        <f>SUM(I3779)</f>
        <v/>
      </c>
      <c r="Q3779" s="117" t="n"/>
      <c r="R3779" s="118" t="n"/>
      <c r="S3779" s="118" t="n"/>
      <c r="T3779" s="119" t="n"/>
      <c r="U3779" s="120" t="n"/>
      <c r="V3779" s="120" t="n"/>
      <c r="W3779" s="121" t="n"/>
      <c r="X3779" s="122" t="n"/>
      <c r="Y3779" s="122" t="n"/>
      <c r="Z3779" s="143" t="n"/>
      <c r="AA3779" s="140" t="n"/>
      <c r="AB3779" s="140" t="n"/>
      <c r="AC3779" s="144" t="n"/>
      <c r="AD3779" s="142" t="n"/>
      <c r="AE3779" s="142" t="n"/>
    </row>
    <row r="3780">
      <c r="B3780" s="79" t="inlineStr">
        <is>
          <t>45MKH09-L</t>
        </is>
      </c>
      <c r="C3780" s="80">
        <f>SUMIF(数量表!D:H,B3780,数量表!H:H)</f>
        <v/>
      </c>
      <c r="D3780" s="80" t="n">
        <v>27</v>
      </c>
      <c r="E3780" s="80" t="n">
        <v>105</v>
      </c>
      <c r="F3780" s="81" t="n">
        <v>200</v>
      </c>
      <c r="G3780" s="80" t="n"/>
      <c r="H3780" s="82" t="n">
        <v>1</v>
      </c>
      <c r="I3780" s="212">
        <f>C3780*H3780</f>
        <v/>
      </c>
      <c r="K3780" s="96" t="n"/>
      <c r="L3780" s="97" t="n"/>
      <c r="M3780" s="97" t="n"/>
      <c r="N3780" s="98" t="inlineStr">
        <is>
          <t>27×105</t>
        </is>
      </c>
      <c r="O3780" s="99">
        <f>F3780</f>
        <v/>
      </c>
      <c r="P3780" s="99">
        <f>SUM(I3780)</f>
        <v/>
      </c>
      <c r="Q3780" s="117" t="n"/>
      <c r="R3780" s="118" t="n"/>
      <c r="S3780" s="118" t="n"/>
      <c r="T3780" s="119" t="n"/>
      <c r="U3780" s="120" t="n"/>
      <c r="V3780" s="120" t="n"/>
      <c r="W3780" s="121" t="n"/>
      <c r="X3780" s="122" t="n"/>
      <c r="Y3780" s="122" t="n"/>
      <c r="Z3780" s="143" t="n"/>
      <c r="AA3780" s="140" t="n"/>
      <c r="AB3780" s="140" t="n"/>
      <c r="AC3780" s="144" t="n"/>
      <c r="AD3780" s="142" t="n"/>
      <c r="AE3780" s="142" t="n"/>
    </row>
    <row r="3781">
      <c r="B3781" s="85" t="inlineStr">
        <is>
          <t>45MKH09-L</t>
        </is>
      </c>
      <c r="C3781">
        <f>SUMIF(数量表!D:H,B3781,数量表!H:H)</f>
        <v/>
      </c>
      <c r="D3781" t="n">
        <v>27</v>
      </c>
      <c r="E3781" t="n">
        <v>105</v>
      </c>
      <c r="F3781" s="86" t="n">
        <v>800</v>
      </c>
      <c r="H3781" s="87" t="n">
        <v>2</v>
      </c>
      <c r="I3781" s="214">
        <f>C3781*H3781</f>
        <v/>
      </c>
      <c r="K3781" s="96" t="n"/>
      <c r="L3781" s="97" t="n"/>
      <c r="M3781" s="97" t="n"/>
      <c r="N3781" s="98" t="inlineStr">
        <is>
          <t>27×105</t>
        </is>
      </c>
      <c r="O3781" s="99">
        <f>F3781</f>
        <v/>
      </c>
      <c r="P3781" s="99">
        <f>SUM(I3781)</f>
        <v/>
      </c>
      <c r="Q3781" s="117" t="n"/>
      <c r="R3781" s="118" t="n"/>
      <c r="S3781" s="118" t="n"/>
      <c r="T3781" s="119" t="n"/>
      <c r="U3781" s="120" t="n"/>
      <c r="V3781" s="120" t="n"/>
      <c r="W3781" s="121" t="n"/>
      <c r="X3781" s="122" t="n"/>
      <c r="Y3781" s="122" t="n"/>
      <c r="Z3781" s="143" t="n"/>
      <c r="AA3781" s="140" t="n"/>
      <c r="AB3781" s="140" t="n"/>
      <c r="AC3781" s="144" t="n"/>
      <c r="AD3781" s="142" t="n"/>
      <c r="AE3781" s="142" t="n"/>
    </row>
    <row r="3782">
      <c r="B3782" s="85" t="inlineStr">
        <is>
          <t>45MKH09-L</t>
        </is>
      </c>
      <c r="C3782">
        <f>SUMIF(数量表!D:H,B3782,数量表!H:H)</f>
        <v/>
      </c>
      <c r="D3782" t="n">
        <v>27</v>
      </c>
      <c r="E3782" t="n">
        <v>105</v>
      </c>
      <c r="F3782" s="86" t="n">
        <v>1068</v>
      </c>
      <c r="H3782" s="87" t="n">
        <v>1</v>
      </c>
      <c r="I3782" s="214">
        <f>C3782*H3782</f>
        <v/>
      </c>
      <c r="K3782" s="96" t="n"/>
      <c r="L3782" s="97" t="n"/>
      <c r="M3782" s="97" t="n"/>
      <c r="N3782" s="98" t="inlineStr">
        <is>
          <t>27×105</t>
        </is>
      </c>
      <c r="O3782" s="99">
        <f>F3782</f>
        <v/>
      </c>
      <c r="P3782" s="99">
        <f>SUM(I3782)</f>
        <v/>
      </c>
      <c r="Q3782" s="117" t="n"/>
      <c r="R3782" s="118" t="n"/>
      <c r="S3782" s="118" t="n"/>
      <c r="T3782" s="119" t="n"/>
      <c r="U3782" s="120" t="n"/>
      <c r="V3782" s="120" t="n"/>
      <c r="W3782" s="121" t="n"/>
      <c r="X3782" s="122" t="n"/>
      <c r="Y3782" s="122" t="n"/>
      <c r="Z3782" s="143" t="n"/>
      <c r="AA3782" s="140" t="n"/>
      <c r="AB3782" s="140" t="n"/>
      <c r="AC3782" s="144" t="n"/>
      <c r="AD3782" s="142" t="n"/>
      <c r="AE3782" s="142" t="n"/>
    </row>
    <row r="3783" ht="15" customHeight="1" thickBot="1">
      <c r="B3783" s="88" t="inlineStr">
        <is>
          <t>45MKH09-L</t>
        </is>
      </c>
      <c r="C3783" s="89">
        <f>SUMIF(数量表!D:H,B3783,数量表!H:H)</f>
        <v/>
      </c>
      <c r="D3783" s="89" t="n">
        <v>45</v>
      </c>
      <c r="E3783" s="89" t="n">
        <v>105</v>
      </c>
      <c r="F3783" s="90" t="n">
        <v>949</v>
      </c>
      <c r="G3783" s="89" t="n"/>
      <c r="H3783" s="91" t="n">
        <v>1</v>
      </c>
      <c r="I3783" s="213">
        <f>C3783*H3783</f>
        <v/>
      </c>
      <c r="K3783" s="96" t="n"/>
      <c r="L3783" s="97" t="n"/>
      <c r="M3783" s="97" t="n"/>
      <c r="N3783" s="98" t="n"/>
      <c r="O3783" s="99" t="n"/>
      <c r="P3783" s="99" t="n"/>
      <c r="Q3783" s="117" t="n"/>
      <c r="R3783" s="118" t="n"/>
      <c r="S3783" s="118" t="n"/>
      <c r="T3783" s="119" t="n"/>
      <c r="U3783" s="120" t="n"/>
      <c r="V3783" s="120" t="n"/>
      <c r="W3783" s="121" t="n"/>
      <c r="X3783" s="122" t="n"/>
      <c r="Y3783" s="122" t="n"/>
      <c r="Z3783" s="143" t="n"/>
      <c r="AA3783" s="140" t="n"/>
      <c r="AB3783" s="140" t="n"/>
      <c r="AC3783" s="144" t="inlineStr">
        <is>
          <t>45X105</t>
        </is>
      </c>
      <c r="AD3783" s="142">
        <f>F3783</f>
        <v/>
      </c>
      <c r="AE3783" s="142">
        <f>I3783</f>
        <v/>
      </c>
    </row>
    <row r="3784">
      <c r="B3784" s="79" t="inlineStr">
        <is>
          <t>45MKH09-R</t>
        </is>
      </c>
      <c r="C3784" s="80">
        <f>SUMIF(数量表!D:H,B3784,数量表!H:H)</f>
        <v/>
      </c>
      <c r="D3784" s="80" t="n">
        <v>27</v>
      </c>
      <c r="E3784" s="80" t="n">
        <v>105</v>
      </c>
      <c r="F3784" s="81" t="n">
        <v>200</v>
      </c>
      <c r="G3784" s="80" t="n"/>
      <c r="H3784" s="82" t="n">
        <v>1</v>
      </c>
      <c r="I3784" s="212">
        <f>C3784*H3784</f>
        <v/>
      </c>
      <c r="K3784" s="96" t="n"/>
      <c r="L3784" s="97" t="n"/>
      <c r="M3784" s="97" t="n"/>
      <c r="N3784" s="98" t="inlineStr">
        <is>
          <t>27×105</t>
        </is>
      </c>
      <c r="O3784" s="99">
        <f>F3784</f>
        <v/>
      </c>
      <c r="P3784" s="99">
        <f>SUM(I3784)</f>
        <v/>
      </c>
      <c r="Q3784" s="117" t="n"/>
      <c r="R3784" s="118" t="n"/>
      <c r="S3784" s="118" t="n"/>
      <c r="T3784" s="119" t="n"/>
      <c r="U3784" s="120" t="n"/>
      <c r="V3784" s="120" t="n"/>
      <c r="W3784" s="121" t="n"/>
      <c r="X3784" s="122" t="n"/>
      <c r="Y3784" s="122" t="n"/>
      <c r="Z3784" s="143" t="n"/>
      <c r="AA3784" s="140" t="n"/>
      <c r="AB3784" s="140" t="n"/>
      <c r="AC3784" s="144" t="n"/>
      <c r="AD3784" s="142" t="n"/>
      <c r="AE3784" s="142" t="n"/>
    </row>
    <row r="3785">
      <c r="B3785" s="85" t="inlineStr">
        <is>
          <t>45MKH09-R</t>
        </is>
      </c>
      <c r="C3785">
        <f>SUMIF(数量表!D:H,B3785,数量表!H:H)</f>
        <v/>
      </c>
      <c r="D3785" t="n">
        <v>27</v>
      </c>
      <c r="E3785" t="n">
        <v>105</v>
      </c>
      <c r="F3785" s="86" t="n">
        <v>800</v>
      </c>
      <c r="H3785" s="87" t="n">
        <v>2</v>
      </c>
      <c r="I3785" s="214">
        <f>C3785*H3785</f>
        <v/>
      </c>
      <c r="K3785" s="96" t="n"/>
      <c r="L3785" s="97" t="n"/>
      <c r="M3785" s="97" t="n"/>
      <c r="N3785" s="98" t="inlineStr">
        <is>
          <t>27×105</t>
        </is>
      </c>
      <c r="O3785" s="99">
        <f>F3785</f>
        <v/>
      </c>
      <c r="P3785" s="99">
        <f>SUM(I3785)</f>
        <v/>
      </c>
      <c r="Q3785" s="117" t="n"/>
      <c r="R3785" s="118" t="n"/>
      <c r="S3785" s="118" t="n"/>
      <c r="T3785" s="119" t="n"/>
      <c r="U3785" s="120" t="n"/>
      <c r="V3785" s="120" t="n"/>
      <c r="W3785" s="121" t="n"/>
      <c r="X3785" s="122" t="n"/>
      <c r="Y3785" s="122" t="n"/>
      <c r="Z3785" s="143" t="n"/>
      <c r="AA3785" s="140" t="n"/>
      <c r="AB3785" s="140" t="n"/>
      <c r="AC3785" s="144" t="n"/>
      <c r="AD3785" s="142" t="n"/>
      <c r="AE3785" s="142" t="n"/>
    </row>
    <row r="3786">
      <c r="B3786" s="85" t="inlineStr">
        <is>
          <t>45MKH09-R</t>
        </is>
      </c>
      <c r="C3786">
        <f>SUMIF(数量表!D:H,B3786,数量表!H:H)</f>
        <v/>
      </c>
      <c r="D3786" t="n">
        <v>27</v>
      </c>
      <c r="E3786" t="n">
        <v>105</v>
      </c>
      <c r="F3786" s="86" t="n">
        <v>1068</v>
      </c>
      <c r="H3786" s="87" t="n">
        <v>1</v>
      </c>
      <c r="I3786" s="214">
        <f>C3786*H3786</f>
        <v/>
      </c>
      <c r="K3786" s="96" t="n"/>
      <c r="L3786" s="97" t="n"/>
      <c r="M3786" s="97" t="n"/>
      <c r="N3786" s="98" t="inlineStr">
        <is>
          <t>27×105</t>
        </is>
      </c>
      <c r="O3786" s="99">
        <f>F3786</f>
        <v/>
      </c>
      <c r="P3786" s="99">
        <f>SUM(I3786)</f>
        <v/>
      </c>
      <c r="Q3786" s="117" t="n"/>
      <c r="R3786" s="118" t="n"/>
      <c r="S3786" s="118" t="n"/>
      <c r="T3786" s="119" t="n"/>
      <c r="U3786" s="120" t="n"/>
      <c r="V3786" s="120" t="n"/>
      <c r="W3786" s="121" t="n"/>
      <c r="X3786" s="122" t="n"/>
      <c r="Y3786" s="122" t="n"/>
      <c r="Z3786" s="143" t="n"/>
      <c r="AA3786" s="140" t="n"/>
      <c r="AB3786" s="140" t="n"/>
      <c r="AC3786" s="144" t="n"/>
      <c r="AD3786" s="142" t="n"/>
      <c r="AE3786" s="142" t="n"/>
    </row>
    <row r="3787" ht="15" customHeight="1" thickBot="1">
      <c r="B3787" s="88" t="inlineStr">
        <is>
          <t>45MKH09-R</t>
        </is>
      </c>
      <c r="C3787" s="89">
        <f>SUMIF(数量表!D:H,B3787,数量表!H:H)</f>
        <v/>
      </c>
      <c r="D3787" s="89" t="n">
        <v>45</v>
      </c>
      <c r="E3787" s="89" t="n">
        <v>105</v>
      </c>
      <c r="F3787" s="90" t="n">
        <v>949</v>
      </c>
      <c r="G3787" s="89" t="n"/>
      <c r="H3787" s="91" t="n">
        <v>1</v>
      </c>
      <c r="I3787" s="213">
        <f>C3787*H3787</f>
        <v/>
      </c>
      <c r="K3787" s="96" t="n"/>
      <c r="L3787" s="97" t="n"/>
      <c r="M3787" s="97" t="n"/>
      <c r="N3787" s="98" t="n"/>
      <c r="O3787" s="99" t="n"/>
      <c r="P3787" s="99" t="n"/>
      <c r="Q3787" s="117" t="n"/>
      <c r="R3787" s="118" t="n"/>
      <c r="S3787" s="118" t="n"/>
      <c r="T3787" s="119" t="n"/>
      <c r="U3787" s="120" t="n"/>
      <c r="V3787" s="120" t="n"/>
      <c r="W3787" s="121" t="n"/>
      <c r="X3787" s="122" t="n"/>
      <c r="Y3787" s="122" t="n"/>
      <c r="Z3787" s="143" t="n"/>
      <c r="AA3787" s="140" t="n"/>
      <c r="AB3787" s="140" t="n"/>
      <c r="AC3787" s="144" t="inlineStr">
        <is>
          <t>45X105</t>
        </is>
      </c>
      <c r="AD3787" s="142">
        <f>F3787</f>
        <v/>
      </c>
      <c r="AE3787" s="142">
        <f>I3787</f>
        <v/>
      </c>
    </row>
    <row r="3788">
      <c r="B3788" s="79" t="inlineStr">
        <is>
          <t>45MKH09L</t>
        </is>
      </c>
      <c r="C3788" s="80">
        <f>SUMIF(数量表!D:H,B3788,数量表!H:H)</f>
        <v/>
      </c>
      <c r="D3788" s="80" t="n">
        <v>27</v>
      </c>
      <c r="E3788" s="80" t="n">
        <v>105</v>
      </c>
      <c r="F3788" s="81" t="n">
        <v>200</v>
      </c>
      <c r="G3788" s="80" t="n"/>
      <c r="H3788" s="82" t="n">
        <v>2</v>
      </c>
      <c r="I3788" s="212">
        <f>C3788*H3788</f>
        <v/>
      </c>
      <c r="K3788" s="96" t="n"/>
      <c r="L3788" s="97" t="n"/>
      <c r="M3788" s="97" t="n"/>
      <c r="N3788" s="98" t="inlineStr">
        <is>
          <t>27×105</t>
        </is>
      </c>
      <c r="O3788" s="99">
        <f>F3788</f>
        <v/>
      </c>
      <c r="P3788" s="99">
        <f>SUM(I3788)</f>
        <v/>
      </c>
      <c r="Q3788" s="117" t="n"/>
      <c r="R3788" s="118" t="n"/>
      <c r="S3788" s="118" t="n"/>
      <c r="T3788" s="119" t="n"/>
      <c r="U3788" s="120" t="n"/>
      <c r="V3788" s="120" t="n"/>
      <c r="W3788" s="121" t="n"/>
      <c r="X3788" s="122" t="n"/>
      <c r="Y3788" s="122" t="n"/>
      <c r="Z3788" s="143" t="n"/>
      <c r="AA3788" s="140" t="n"/>
      <c r="AB3788" s="140" t="n"/>
      <c r="AC3788" s="144" t="n"/>
      <c r="AD3788" s="142" t="n"/>
      <c r="AE3788" s="142" t="n"/>
    </row>
    <row r="3789">
      <c r="B3789" s="85" t="inlineStr">
        <is>
          <t>45MKH09L</t>
        </is>
      </c>
      <c r="C3789">
        <f>SUMIF(数量表!D:H,B3789,数量表!H:H)</f>
        <v/>
      </c>
      <c r="D3789" t="n">
        <v>27</v>
      </c>
      <c r="E3789" t="n">
        <v>105</v>
      </c>
      <c r="F3789" s="86" t="n">
        <v>787</v>
      </c>
      <c r="H3789" s="87" t="n">
        <v>2</v>
      </c>
      <c r="I3789" s="214">
        <f>C3789*H3789</f>
        <v/>
      </c>
      <c r="K3789" s="96" t="n"/>
      <c r="L3789" s="97" t="n"/>
      <c r="M3789" s="97" t="n"/>
      <c r="N3789" s="98" t="inlineStr">
        <is>
          <t>27×105</t>
        </is>
      </c>
      <c r="O3789" s="99">
        <f>F3789</f>
        <v/>
      </c>
      <c r="P3789" s="99">
        <f>SUM(I3789)</f>
        <v/>
      </c>
      <c r="Q3789" s="117" t="n"/>
      <c r="R3789" s="118" t="n"/>
      <c r="S3789" s="118" t="n"/>
      <c r="T3789" s="119" t="n"/>
      <c r="U3789" s="120" t="n"/>
      <c r="V3789" s="120" t="n"/>
      <c r="W3789" s="121" t="n"/>
      <c r="X3789" s="122" t="n"/>
      <c r="Y3789" s="122" t="n"/>
      <c r="Z3789" s="143" t="n"/>
      <c r="AA3789" s="140" t="n"/>
      <c r="AB3789" s="140" t="n"/>
      <c r="AC3789" s="144" t="n"/>
      <c r="AD3789" s="142" t="n"/>
      <c r="AE3789" s="142" t="n"/>
    </row>
    <row r="3790" ht="15" customHeight="1" thickBot="1">
      <c r="B3790" s="88" t="inlineStr">
        <is>
          <t>45MKH09L</t>
        </is>
      </c>
      <c r="C3790" s="89">
        <f>SUMIF(数量表!D:H,B3790,数量表!H:H)</f>
        <v/>
      </c>
      <c r="D3790" s="89" t="n">
        <v>27</v>
      </c>
      <c r="E3790" s="89" t="n">
        <v>105</v>
      </c>
      <c r="F3790" s="90" t="n">
        <v>1068</v>
      </c>
      <c r="G3790" s="89" t="n"/>
      <c r="H3790" s="91" t="n">
        <v>2</v>
      </c>
      <c r="I3790" s="213">
        <f>C3790*H3790</f>
        <v/>
      </c>
      <c r="K3790" s="96" t="n"/>
      <c r="L3790" s="97" t="n"/>
      <c r="M3790" s="97" t="n"/>
      <c r="N3790" s="98" t="inlineStr">
        <is>
          <t>27×105</t>
        </is>
      </c>
      <c r="O3790" s="99">
        <f>F3790</f>
        <v/>
      </c>
      <c r="P3790" s="99">
        <f>SUM(I3790)</f>
        <v/>
      </c>
      <c r="Q3790" s="117" t="n"/>
      <c r="R3790" s="118" t="n"/>
      <c r="S3790" s="118" t="n"/>
      <c r="T3790" s="119" t="n"/>
      <c r="U3790" s="120" t="n"/>
      <c r="V3790" s="120" t="n"/>
      <c r="W3790" s="121" t="n"/>
      <c r="X3790" s="122" t="n"/>
      <c r="Y3790" s="122" t="n"/>
      <c r="Z3790" s="143" t="n"/>
      <c r="AA3790" s="140" t="n"/>
      <c r="AB3790" s="140" t="n"/>
      <c r="AC3790" s="144" t="n"/>
      <c r="AD3790" s="142" t="n"/>
      <c r="AE3790" s="142" t="n"/>
    </row>
    <row r="3791">
      <c r="B3791" s="79" t="inlineStr">
        <is>
          <t>45MKH09R</t>
        </is>
      </c>
      <c r="C3791" s="80">
        <f>SUMIF(数量表!D:H,B3791,数量表!H:H)</f>
        <v/>
      </c>
      <c r="D3791" s="80" t="n">
        <v>27</v>
      </c>
      <c r="E3791" s="80" t="n">
        <v>105</v>
      </c>
      <c r="F3791" s="81" t="n">
        <v>200</v>
      </c>
      <c r="G3791" s="80" t="n"/>
      <c r="H3791" s="82" t="n">
        <v>2</v>
      </c>
      <c r="I3791" s="212">
        <f>C3791*H3791</f>
        <v/>
      </c>
      <c r="K3791" s="96" t="n"/>
      <c r="L3791" s="97" t="n"/>
      <c r="M3791" s="97" t="n"/>
      <c r="N3791" s="98" t="inlineStr">
        <is>
          <t>27×105</t>
        </is>
      </c>
      <c r="O3791" s="99">
        <f>F3791</f>
        <v/>
      </c>
      <c r="P3791" s="99">
        <f>SUM(I3791)</f>
        <v/>
      </c>
      <c r="Q3791" s="117" t="n"/>
      <c r="R3791" s="118" t="n"/>
      <c r="S3791" s="118" t="n"/>
      <c r="T3791" s="119" t="n"/>
      <c r="U3791" s="120" t="n"/>
      <c r="V3791" s="120" t="n"/>
      <c r="W3791" s="121" t="n"/>
      <c r="X3791" s="122" t="n"/>
      <c r="Y3791" s="122" t="n"/>
      <c r="Z3791" s="143" t="n"/>
      <c r="AA3791" s="140" t="n"/>
      <c r="AB3791" s="140" t="n"/>
      <c r="AC3791" s="144" t="n"/>
      <c r="AD3791" s="142" t="n"/>
      <c r="AE3791" s="142" t="n"/>
    </row>
    <row r="3792">
      <c r="B3792" s="85" t="inlineStr">
        <is>
          <t>45MKH09R</t>
        </is>
      </c>
      <c r="C3792">
        <f>SUMIF(数量表!D:H,B3792,数量表!H:H)</f>
        <v/>
      </c>
      <c r="D3792" t="n">
        <v>27</v>
      </c>
      <c r="E3792" t="n">
        <v>105</v>
      </c>
      <c r="F3792" s="86" t="n">
        <v>787</v>
      </c>
      <c r="H3792" s="87" t="n">
        <v>2</v>
      </c>
      <c r="I3792" s="214">
        <f>C3792*H3792</f>
        <v/>
      </c>
      <c r="K3792" s="96" t="n"/>
      <c r="L3792" s="97" t="n"/>
      <c r="M3792" s="97" t="n"/>
      <c r="N3792" s="98" t="inlineStr">
        <is>
          <t>27×105</t>
        </is>
      </c>
      <c r="O3792" s="99">
        <f>F3792</f>
        <v/>
      </c>
      <c r="P3792" s="99">
        <f>SUM(I3792)</f>
        <v/>
      </c>
      <c r="Q3792" s="117" t="n"/>
      <c r="R3792" s="118" t="n"/>
      <c r="S3792" s="118" t="n"/>
      <c r="T3792" s="119" t="n"/>
      <c r="U3792" s="120" t="n"/>
      <c r="V3792" s="120" t="n"/>
      <c r="W3792" s="121" t="n"/>
      <c r="X3792" s="122" t="n"/>
      <c r="Y3792" s="122" t="n"/>
      <c r="Z3792" s="143" t="n"/>
      <c r="AA3792" s="140" t="n"/>
      <c r="AB3792" s="140" t="n"/>
      <c r="AC3792" s="144" t="n"/>
      <c r="AD3792" s="142" t="n"/>
      <c r="AE3792" s="142" t="n"/>
    </row>
    <row r="3793" ht="15" customHeight="1" thickBot="1">
      <c r="B3793" s="88" t="inlineStr">
        <is>
          <t>45MKH09R</t>
        </is>
      </c>
      <c r="C3793" s="89">
        <f>SUMIF(数量表!D:H,B3793,数量表!H:H)</f>
        <v/>
      </c>
      <c r="D3793" s="89" t="n">
        <v>27</v>
      </c>
      <c r="E3793" s="89" t="n">
        <v>105</v>
      </c>
      <c r="F3793" s="90" t="n">
        <v>1068</v>
      </c>
      <c r="G3793" s="89" t="n"/>
      <c r="H3793" s="91" t="n">
        <v>2</v>
      </c>
      <c r="I3793" s="213">
        <f>C3793*H3793</f>
        <v/>
      </c>
      <c r="K3793" s="96" t="n"/>
      <c r="L3793" s="97" t="n"/>
      <c r="M3793" s="97" t="n"/>
      <c r="N3793" s="98" t="inlineStr">
        <is>
          <t>27×105</t>
        </is>
      </c>
      <c r="O3793" s="99">
        <f>F3793</f>
        <v/>
      </c>
      <c r="P3793" s="99">
        <f>SUM(I3793)</f>
        <v/>
      </c>
      <c r="Q3793" s="117" t="n"/>
      <c r="R3793" s="118" t="n"/>
      <c r="S3793" s="118" t="n"/>
      <c r="T3793" s="119" t="n"/>
      <c r="U3793" s="120" t="n"/>
      <c r="V3793" s="120" t="n"/>
      <c r="W3793" s="121" t="n"/>
      <c r="X3793" s="122" t="n"/>
      <c r="Y3793" s="122" t="n"/>
      <c r="Z3793" s="143" t="n"/>
      <c r="AA3793" s="140" t="n"/>
      <c r="AB3793" s="140" t="n"/>
      <c r="AC3793" s="144" t="n"/>
      <c r="AD3793" s="142" t="n"/>
      <c r="AE3793" s="142" t="n"/>
    </row>
    <row r="3794">
      <c r="B3794" s="79" t="inlineStr">
        <is>
          <t>45MKH09L-L</t>
        </is>
      </c>
      <c r="C3794" s="80">
        <f>SUMIF(数量表!D:H,B3794,数量表!H:H)</f>
        <v/>
      </c>
      <c r="D3794" s="80" t="n">
        <v>27</v>
      </c>
      <c r="E3794" s="80" t="n">
        <v>105</v>
      </c>
      <c r="F3794" s="81" t="n">
        <v>200</v>
      </c>
      <c r="G3794" s="80" t="n"/>
      <c r="H3794" s="82" t="n">
        <v>2</v>
      </c>
      <c r="I3794" s="212">
        <f>C3794*H3794</f>
        <v/>
      </c>
      <c r="K3794" s="96" t="n"/>
      <c r="L3794" s="97" t="n"/>
      <c r="M3794" s="97" t="n"/>
      <c r="N3794" s="98" t="inlineStr">
        <is>
          <t>27×105</t>
        </is>
      </c>
      <c r="O3794" s="99">
        <f>F3794</f>
        <v/>
      </c>
      <c r="P3794" s="99">
        <f>SUM(I3794)</f>
        <v/>
      </c>
      <c r="Q3794" s="117" t="n"/>
      <c r="R3794" s="118" t="n"/>
      <c r="S3794" s="118" t="n"/>
      <c r="T3794" s="119" t="n"/>
      <c r="U3794" s="120" t="n"/>
      <c r="V3794" s="120" t="n"/>
      <c r="W3794" s="121" t="n"/>
      <c r="X3794" s="122" t="n"/>
      <c r="Y3794" s="122" t="n"/>
      <c r="Z3794" s="143" t="n"/>
      <c r="AA3794" s="140" t="n"/>
      <c r="AB3794" s="140" t="n"/>
      <c r="AC3794" s="144" t="n"/>
      <c r="AD3794" s="142" t="n"/>
      <c r="AE3794" s="142" t="n"/>
    </row>
    <row r="3795">
      <c r="B3795" s="85" t="inlineStr">
        <is>
          <t>45MKH09L-L</t>
        </is>
      </c>
      <c r="C3795">
        <f>SUMIF(数量表!D:H,B3795,数量表!H:H)</f>
        <v/>
      </c>
      <c r="D3795" t="n">
        <v>27</v>
      </c>
      <c r="E3795" t="n">
        <v>105</v>
      </c>
      <c r="F3795" s="86" t="n">
        <v>787</v>
      </c>
      <c r="H3795" s="87" t="n">
        <v>2</v>
      </c>
      <c r="I3795" s="214">
        <f>C3795*H3795</f>
        <v/>
      </c>
      <c r="K3795" s="96" t="n"/>
      <c r="L3795" s="97" t="n"/>
      <c r="M3795" s="97" t="n"/>
      <c r="N3795" s="98" t="inlineStr">
        <is>
          <t>27×105</t>
        </is>
      </c>
      <c r="O3795" s="99">
        <f>F3795</f>
        <v/>
      </c>
      <c r="P3795" s="99">
        <f>SUM(I3795)</f>
        <v/>
      </c>
      <c r="Q3795" s="117" t="n"/>
      <c r="R3795" s="118" t="n"/>
      <c r="S3795" s="118" t="n"/>
      <c r="T3795" s="119" t="n"/>
      <c r="U3795" s="120" t="n"/>
      <c r="V3795" s="120" t="n"/>
      <c r="W3795" s="121" t="n"/>
      <c r="X3795" s="122" t="n"/>
      <c r="Y3795" s="122" t="n"/>
      <c r="Z3795" s="143" t="n"/>
      <c r="AA3795" s="140" t="n"/>
      <c r="AB3795" s="140" t="n"/>
      <c r="AC3795" s="144" t="n"/>
      <c r="AD3795" s="142" t="n"/>
      <c r="AE3795" s="142" t="n"/>
    </row>
    <row r="3796">
      <c r="B3796" s="85" t="inlineStr">
        <is>
          <t>45MKH09L-L</t>
        </is>
      </c>
      <c r="C3796">
        <f>SUMIF(数量表!D:H,B3796,数量表!H:H)</f>
        <v/>
      </c>
      <c r="D3796" t="n">
        <v>27</v>
      </c>
      <c r="E3796" t="n">
        <v>105</v>
      </c>
      <c r="F3796" s="86" t="n">
        <v>1068</v>
      </c>
      <c r="H3796" s="87" t="n">
        <v>2</v>
      </c>
      <c r="I3796" s="214">
        <f>C3796*H3796</f>
        <v/>
      </c>
      <c r="K3796" s="96" t="n"/>
      <c r="L3796" s="97" t="n"/>
      <c r="M3796" s="97" t="n"/>
      <c r="N3796" s="98" t="inlineStr">
        <is>
          <t>27×105</t>
        </is>
      </c>
      <c r="O3796" s="99">
        <f>F3796</f>
        <v/>
      </c>
      <c r="P3796" s="99">
        <f>SUM(I3796)</f>
        <v/>
      </c>
      <c r="Q3796" s="117" t="n"/>
      <c r="R3796" s="118" t="n"/>
      <c r="S3796" s="118" t="n"/>
      <c r="T3796" s="119" t="n"/>
      <c r="U3796" s="120" t="n"/>
      <c r="V3796" s="120" t="n"/>
      <c r="W3796" s="121" t="n"/>
      <c r="X3796" s="122" t="n"/>
      <c r="Y3796" s="122" t="n"/>
      <c r="Z3796" s="143" t="n"/>
      <c r="AA3796" s="140" t="n"/>
      <c r="AB3796" s="140" t="n"/>
      <c r="AC3796" s="144" t="n"/>
      <c r="AD3796" s="142" t="n"/>
      <c r="AE3796" s="142" t="n"/>
    </row>
    <row r="3797" ht="15" customHeight="1" thickBot="1">
      <c r="B3797" s="88" t="inlineStr">
        <is>
          <t>45MKH09L-L</t>
        </is>
      </c>
      <c r="C3797" s="89">
        <f>SUMIF(数量表!D:H,B3797,数量表!H:H)</f>
        <v/>
      </c>
      <c r="D3797" s="89" t="n">
        <v>45</v>
      </c>
      <c r="E3797" s="89" t="n">
        <v>105</v>
      </c>
      <c r="F3797" s="90" t="n">
        <v>949</v>
      </c>
      <c r="G3797" s="89" t="n"/>
      <c r="H3797" s="91" t="n">
        <v>2</v>
      </c>
      <c r="I3797" s="213">
        <f>C3797*H3797</f>
        <v/>
      </c>
      <c r="K3797" s="96" t="n"/>
      <c r="L3797" s="97" t="n"/>
      <c r="M3797" s="97" t="n"/>
      <c r="N3797" s="98" t="n"/>
      <c r="O3797" s="99" t="n"/>
      <c r="P3797" s="99" t="n"/>
      <c r="Q3797" s="117" t="n"/>
      <c r="R3797" s="118" t="n"/>
      <c r="S3797" s="118" t="n"/>
      <c r="T3797" s="119" t="n"/>
      <c r="U3797" s="120" t="n"/>
      <c r="V3797" s="120" t="n"/>
      <c r="W3797" s="121" t="n"/>
      <c r="X3797" s="122" t="n"/>
      <c r="Y3797" s="122" t="n"/>
      <c r="Z3797" s="143" t="n"/>
      <c r="AA3797" s="140" t="n"/>
      <c r="AB3797" s="140" t="n"/>
      <c r="AC3797" s="144" t="inlineStr">
        <is>
          <t>45X105</t>
        </is>
      </c>
      <c r="AD3797" s="142">
        <f>F3797</f>
        <v/>
      </c>
      <c r="AE3797" s="142">
        <f>I3797</f>
        <v/>
      </c>
    </row>
    <row r="3798">
      <c r="B3798" s="79" t="inlineStr">
        <is>
          <t>45MKH09R-R</t>
        </is>
      </c>
      <c r="C3798" s="80">
        <f>SUMIF(数量表!D:H,B3798,数量表!H:H)</f>
        <v/>
      </c>
      <c r="D3798" s="80" t="n">
        <v>27</v>
      </c>
      <c r="E3798" s="80" t="n">
        <v>105</v>
      </c>
      <c r="F3798" s="81" t="n">
        <v>200</v>
      </c>
      <c r="G3798" s="80" t="n"/>
      <c r="H3798" s="82" t="n">
        <v>2</v>
      </c>
      <c r="I3798" s="212">
        <f>C3798*H3798</f>
        <v/>
      </c>
      <c r="K3798" s="96" t="n"/>
      <c r="L3798" s="97" t="n"/>
      <c r="M3798" s="97" t="n"/>
      <c r="N3798" s="98" t="inlineStr">
        <is>
          <t>27×105</t>
        </is>
      </c>
      <c r="O3798" s="99">
        <f>F3798</f>
        <v/>
      </c>
      <c r="P3798" s="99">
        <f>SUM(I3798)</f>
        <v/>
      </c>
      <c r="Q3798" s="117" t="n"/>
      <c r="R3798" s="118" t="n"/>
      <c r="S3798" s="118" t="n"/>
      <c r="T3798" s="119" t="n"/>
      <c r="U3798" s="120" t="n"/>
      <c r="V3798" s="120" t="n"/>
      <c r="W3798" s="121" t="n"/>
      <c r="X3798" s="122" t="n"/>
      <c r="Y3798" s="122" t="n"/>
      <c r="Z3798" s="143" t="n"/>
      <c r="AA3798" s="140" t="n"/>
      <c r="AB3798" s="140" t="n"/>
      <c r="AC3798" s="144" t="n"/>
      <c r="AD3798" s="142" t="n"/>
      <c r="AE3798" s="142" t="n"/>
    </row>
    <row r="3799">
      <c r="B3799" s="85" t="inlineStr">
        <is>
          <t>45MKH09R-R</t>
        </is>
      </c>
      <c r="C3799">
        <f>SUMIF(数量表!D:H,B3799,数量表!H:H)</f>
        <v/>
      </c>
      <c r="D3799" t="n">
        <v>27</v>
      </c>
      <c r="E3799" t="n">
        <v>105</v>
      </c>
      <c r="F3799" s="86" t="n">
        <v>787</v>
      </c>
      <c r="H3799" s="87" t="n">
        <v>2</v>
      </c>
      <c r="I3799" s="214">
        <f>C3799*H3799</f>
        <v/>
      </c>
      <c r="K3799" s="96" t="n"/>
      <c r="L3799" s="97" t="n"/>
      <c r="M3799" s="97" t="n"/>
      <c r="N3799" s="98" t="inlineStr">
        <is>
          <t>27×105</t>
        </is>
      </c>
      <c r="O3799" s="99">
        <f>F3799</f>
        <v/>
      </c>
      <c r="P3799" s="99">
        <f>SUM(I3799)</f>
        <v/>
      </c>
      <c r="Q3799" s="117" t="n"/>
      <c r="R3799" s="118" t="n"/>
      <c r="S3799" s="118" t="n"/>
      <c r="T3799" s="119" t="n"/>
      <c r="U3799" s="120" t="n"/>
      <c r="V3799" s="120" t="n"/>
      <c r="W3799" s="121" t="n"/>
      <c r="X3799" s="122" t="n"/>
      <c r="Y3799" s="122" t="n"/>
      <c r="Z3799" s="143" t="n"/>
      <c r="AA3799" s="140" t="n"/>
      <c r="AB3799" s="140" t="n"/>
      <c r="AC3799" s="144" t="n"/>
      <c r="AD3799" s="142" t="n"/>
      <c r="AE3799" s="142" t="n"/>
    </row>
    <row r="3800">
      <c r="B3800" s="85" t="inlineStr">
        <is>
          <t>45MKH09R-R</t>
        </is>
      </c>
      <c r="C3800">
        <f>SUMIF(数量表!D:H,B3800,数量表!H:H)</f>
        <v/>
      </c>
      <c r="D3800" t="n">
        <v>27</v>
      </c>
      <c r="E3800" t="n">
        <v>105</v>
      </c>
      <c r="F3800" s="86" t="n">
        <v>1068</v>
      </c>
      <c r="H3800" s="87" t="n">
        <v>2</v>
      </c>
      <c r="I3800" s="214">
        <f>C3800*H3800</f>
        <v/>
      </c>
      <c r="K3800" s="96" t="n"/>
      <c r="L3800" s="97" t="n"/>
      <c r="M3800" s="97" t="n"/>
      <c r="N3800" s="98" t="inlineStr">
        <is>
          <t>27×105</t>
        </is>
      </c>
      <c r="O3800" s="99">
        <f>F3800</f>
        <v/>
      </c>
      <c r="P3800" s="99">
        <f>SUM(I3800)</f>
        <v/>
      </c>
      <c r="Q3800" s="117" t="n"/>
      <c r="R3800" s="118" t="n"/>
      <c r="S3800" s="118" t="n"/>
      <c r="T3800" s="119" t="n"/>
      <c r="U3800" s="120" t="n"/>
      <c r="V3800" s="120" t="n"/>
      <c r="W3800" s="121" t="n"/>
      <c r="X3800" s="122" t="n"/>
      <c r="Y3800" s="122" t="n"/>
      <c r="Z3800" s="143" t="n"/>
      <c r="AA3800" s="140" t="n"/>
      <c r="AB3800" s="140" t="n"/>
      <c r="AC3800" s="144" t="n"/>
      <c r="AD3800" s="142" t="n"/>
      <c r="AE3800" s="142" t="n"/>
    </row>
    <row r="3801" ht="15" customHeight="1" thickBot="1">
      <c r="B3801" s="88" t="inlineStr">
        <is>
          <t>45MKH09R-R</t>
        </is>
      </c>
      <c r="C3801" s="89">
        <f>SUMIF(数量表!D:H,B3801,数量表!H:H)</f>
        <v/>
      </c>
      <c r="D3801" s="89" t="n">
        <v>45</v>
      </c>
      <c r="E3801" s="89" t="n">
        <v>105</v>
      </c>
      <c r="F3801" s="90" t="n">
        <v>949</v>
      </c>
      <c r="G3801" s="89" t="n"/>
      <c r="H3801" s="91" t="n">
        <v>2</v>
      </c>
      <c r="I3801" s="213">
        <f>C3801*H3801</f>
        <v/>
      </c>
      <c r="K3801" s="96" t="n"/>
      <c r="L3801" s="97" t="n"/>
      <c r="M3801" s="97" t="n"/>
      <c r="N3801" s="98" t="n"/>
      <c r="O3801" s="99" t="n"/>
      <c r="P3801" s="99" t="n"/>
      <c r="Q3801" s="117" t="n"/>
      <c r="R3801" s="118" t="n"/>
      <c r="S3801" s="118" t="n"/>
      <c r="T3801" s="119" t="n"/>
      <c r="U3801" s="120" t="n"/>
      <c r="V3801" s="120" t="n"/>
      <c r="W3801" s="121" t="n"/>
      <c r="X3801" s="122" t="n"/>
      <c r="Y3801" s="122" t="n"/>
      <c r="Z3801" s="143" t="n"/>
      <c r="AA3801" s="140" t="n"/>
      <c r="AB3801" s="140" t="n"/>
      <c r="AC3801" s="144" t="inlineStr">
        <is>
          <t>45X105</t>
        </is>
      </c>
      <c r="AD3801" s="142">
        <f>F3801</f>
        <v/>
      </c>
      <c r="AE3801" s="142">
        <f>I3801</f>
        <v/>
      </c>
    </row>
    <row r="3802">
      <c r="B3802" s="79" t="inlineStr">
        <is>
          <t>45MKA09</t>
        </is>
      </c>
      <c r="C3802" s="80">
        <f>SUMIF(数量表!D:H,B3802,数量表!H:H)</f>
        <v/>
      </c>
      <c r="D3802" s="80" t="n">
        <v>27</v>
      </c>
      <c r="E3802" s="80" t="n">
        <v>105</v>
      </c>
      <c r="F3802" s="81" t="n">
        <v>200</v>
      </c>
      <c r="G3802" s="80" t="n"/>
      <c r="H3802" s="82" t="n">
        <v>3</v>
      </c>
      <c r="I3802" s="212">
        <f>C3802*H3802</f>
        <v/>
      </c>
      <c r="K3802" s="96" t="n"/>
      <c r="L3802" s="97" t="n"/>
      <c r="M3802" s="97" t="n"/>
      <c r="N3802" s="98" t="inlineStr">
        <is>
          <t>27×105</t>
        </is>
      </c>
      <c r="O3802" s="99">
        <f>F3802</f>
        <v/>
      </c>
      <c r="P3802" s="99">
        <f>SUM(I3802)</f>
        <v/>
      </c>
      <c r="Q3802" s="117" t="n"/>
      <c r="R3802" s="118" t="n"/>
      <c r="S3802" s="118" t="n"/>
      <c r="T3802" s="119" t="n"/>
      <c r="U3802" s="120" t="n"/>
      <c r="V3802" s="120" t="n"/>
      <c r="W3802" s="121" t="n"/>
      <c r="X3802" s="122" t="n"/>
      <c r="Y3802" s="122" t="n"/>
      <c r="Z3802" s="143" t="n"/>
      <c r="AA3802" s="140" t="n"/>
      <c r="AB3802" s="140" t="n"/>
      <c r="AC3802" s="144" t="n"/>
      <c r="AD3802" s="142" t="n"/>
      <c r="AE3802" s="142" t="n"/>
    </row>
    <row r="3803">
      <c r="B3803" s="85" t="inlineStr">
        <is>
          <t>45MKA09</t>
        </is>
      </c>
      <c r="C3803">
        <f>SUMIF(数量表!D:H,B3803,数量表!H:H)</f>
        <v/>
      </c>
      <c r="D3803" t="n">
        <v>27</v>
      </c>
      <c r="E3803" t="n">
        <v>105</v>
      </c>
      <c r="F3803" s="86" t="n">
        <v>1255</v>
      </c>
      <c r="H3803" s="87" t="n">
        <v>2</v>
      </c>
      <c r="I3803" s="214">
        <f>C3803*H3803</f>
        <v/>
      </c>
      <c r="K3803" s="96" t="n"/>
      <c r="L3803" s="97" t="n"/>
      <c r="M3803" s="97" t="n"/>
      <c r="N3803" s="98" t="inlineStr">
        <is>
          <t>27×105</t>
        </is>
      </c>
      <c r="O3803" s="99">
        <f>F3803</f>
        <v/>
      </c>
      <c r="P3803" s="99">
        <f>SUM(I3803)</f>
        <v/>
      </c>
      <c r="Q3803" s="117" t="n"/>
      <c r="R3803" s="118" t="n"/>
      <c r="S3803" s="118" t="n"/>
      <c r="T3803" s="119" t="n"/>
      <c r="U3803" s="120" t="n"/>
      <c r="V3803" s="120" t="n"/>
      <c r="W3803" s="121" t="n"/>
      <c r="X3803" s="122" t="n"/>
      <c r="Y3803" s="122" t="n"/>
      <c r="Z3803" s="143" t="n"/>
      <c r="AA3803" s="140" t="n"/>
      <c r="AB3803" s="140" t="n"/>
      <c r="AC3803" s="144" t="n"/>
      <c r="AD3803" s="142" t="n"/>
      <c r="AE3803" s="142" t="n"/>
    </row>
    <row r="3804" ht="15" customHeight="1" thickBot="1">
      <c r="B3804" s="88" t="inlineStr">
        <is>
          <t>45MKA09</t>
        </is>
      </c>
      <c r="C3804" s="89">
        <f>SUMIF(数量表!D:H,B3804,数量表!H:H)</f>
        <v/>
      </c>
      <c r="D3804" s="89" t="n">
        <v>27</v>
      </c>
      <c r="E3804" s="89" t="n">
        <v>105</v>
      </c>
      <c r="F3804" s="90" t="n">
        <v>1068</v>
      </c>
      <c r="G3804" s="89" t="n"/>
      <c r="H3804" s="91" t="n">
        <v>3</v>
      </c>
      <c r="I3804" s="213">
        <f>C3804*H3804</f>
        <v/>
      </c>
      <c r="K3804" s="96" t="n"/>
      <c r="L3804" s="97" t="n"/>
      <c r="M3804" s="97" t="n"/>
      <c r="N3804" s="98" t="inlineStr">
        <is>
          <t>27×105</t>
        </is>
      </c>
      <c r="O3804" s="99">
        <f>F3804</f>
        <v/>
      </c>
      <c r="P3804" s="99">
        <f>SUM(I3804)</f>
        <v/>
      </c>
      <c r="Q3804" s="117" t="n"/>
      <c r="R3804" s="118" t="n"/>
      <c r="S3804" s="118" t="n"/>
      <c r="T3804" s="119" t="n"/>
      <c r="U3804" s="120" t="n"/>
      <c r="V3804" s="120" t="n"/>
      <c r="W3804" s="121" t="n"/>
      <c r="X3804" s="122" t="n"/>
      <c r="Y3804" s="122" t="n"/>
      <c r="Z3804" s="143" t="n"/>
      <c r="AA3804" s="140" t="n"/>
      <c r="AB3804" s="140" t="n"/>
      <c r="AC3804" s="144" t="n"/>
      <c r="AD3804" s="142" t="n"/>
      <c r="AE3804" s="142" t="n"/>
    </row>
    <row r="3805">
      <c r="B3805" s="79" t="inlineStr">
        <is>
          <t>45MKA09L</t>
        </is>
      </c>
      <c r="C3805" s="80">
        <f>SUMIF(数量表!D:H,B3805,数量表!H:H)</f>
        <v/>
      </c>
      <c r="D3805" s="80" t="n">
        <v>27</v>
      </c>
      <c r="E3805" s="80" t="n">
        <v>105</v>
      </c>
      <c r="F3805" s="81" t="n">
        <v>200</v>
      </c>
      <c r="G3805" s="80" t="n"/>
      <c r="H3805" s="82" t="n">
        <v>3</v>
      </c>
      <c r="I3805" s="212">
        <f>C3805*H3805</f>
        <v/>
      </c>
      <c r="K3805" s="96" t="n"/>
      <c r="L3805" s="97" t="n"/>
      <c r="M3805" s="97" t="n"/>
      <c r="N3805" s="98" t="inlineStr">
        <is>
          <t>27×105</t>
        </is>
      </c>
      <c r="O3805" s="99">
        <f>F3805</f>
        <v/>
      </c>
      <c r="P3805" s="99">
        <f>SUM(I3805)</f>
        <v/>
      </c>
      <c r="Q3805" s="117" t="n"/>
      <c r="R3805" s="118" t="n"/>
      <c r="S3805" s="118" t="n"/>
      <c r="T3805" s="119" t="n"/>
      <c r="U3805" s="120" t="n"/>
      <c r="V3805" s="120" t="n"/>
      <c r="W3805" s="121" t="n"/>
      <c r="X3805" s="122" t="n"/>
      <c r="Y3805" s="122" t="n"/>
      <c r="Z3805" s="143" t="n"/>
      <c r="AA3805" s="140" t="n"/>
      <c r="AB3805" s="140" t="n"/>
      <c r="AC3805" s="144" t="n"/>
      <c r="AD3805" s="142" t="n"/>
      <c r="AE3805" s="142" t="n"/>
    </row>
    <row r="3806">
      <c r="B3806" s="85" t="inlineStr">
        <is>
          <t>45MKA09L</t>
        </is>
      </c>
      <c r="C3806">
        <f>SUMIF(数量表!D:H,B3806,数量表!H:H)</f>
        <v/>
      </c>
      <c r="D3806" t="n">
        <v>27</v>
      </c>
      <c r="E3806" t="n">
        <v>105</v>
      </c>
      <c r="F3806" s="86" t="n">
        <v>1255</v>
      </c>
      <c r="H3806" s="87" t="n">
        <v>2</v>
      </c>
      <c r="I3806" s="214">
        <f>C3806*H3806</f>
        <v/>
      </c>
      <c r="K3806" s="96" t="n"/>
      <c r="L3806" s="97" t="n"/>
      <c r="M3806" s="97" t="n"/>
      <c r="N3806" s="98" t="inlineStr">
        <is>
          <t>27×105</t>
        </is>
      </c>
      <c r="O3806" s="99">
        <f>F3806</f>
        <v/>
      </c>
      <c r="P3806" s="99">
        <f>SUM(I3806)</f>
        <v/>
      </c>
      <c r="Q3806" s="117" t="n"/>
      <c r="R3806" s="118" t="n"/>
      <c r="S3806" s="118" t="n"/>
      <c r="T3806" s="119" t="n"/>
      <c r="U3806" s="120" t="n"/>
      <c r="V3806" s="120" t="n"/>
      <c r="W3806" s="121" t="n"/>
      <c r="X3806" s="122" t="n"/>
      <c r="Y3806" s="122" t="n"/>
      <c r="Z3806" s="143" t="n"/>
      <c r="AA3806" s="140" t="n"/>
      <c r="AB3806" s="140" t="n"/>
      <c r="AC3806" s="144" t="n"/>
      <c r="AD3806" s="142" t="n"/>
      <c r="AE3806" s="142" t="n"/>
    </row>
    <row r="3807" ht="15" customHeight="1" thickBot="1">
      <c r="B3807" s="88" t="inlineStr">
        <is>
          <t>45MKA09L</t>
        </is>
      </c>
      <c r="C3807" s="89">
        <f>SUMIF(数量表!D:H,B3807,数量表!H:H)</f>
        <v/>
      </c>
      <c r="D3807" s="89" t="n">
        <v>27</v>
      </c>
      <c r="E3807" s="89" t="n">
        <v>105</v>
      </c>
      <c r="F3807" s="90" t="n">
        <v>1068</v>
      </c>
      <c r="G3807" s="89" t="n"/>
      <c r="H3807" s="91" t="n">
        <v>3</v>
      </c>
      <c r="I3807" s="213">
        <f>C3807*H3807</f>
        <v/>
      </c>
      <c r="K3807" s="96" t="n"/>
      <c r="L3807" s="97" t="n"/>
      <c r="M3807" s="97" t="n"/>
      <c r="N3807" s="98" t="inlineStr">
        <is>
          <t>27×105</t>
        </is>
      </c>
      <c r="O3807" s="99">
        <f>F3807</f>
        <v/>
      </c>
      <c r="P3807" s="99">
        <f>SUM(I3807)</f>
        <v/>
      </c>
      <c r="Q3807" s="117" t="n"/>
      <c r="R3807" s="118" t="n"/>
      <c r="S3807" s="118" t="n"/>
      <c r="T3807" s="119" t="n"/>
      <c r="U3807" s="120" t="n"/>
      <c r="V3807" s="120" t="n"/>
      <c r="W3807" s="121" t="n"/>
      <c r="X3807" s="122" t="n"/>
      <c r="Y3807" s="122" t="n"/>
      <c r="Z3807" s="143" t="n"/>
      <c r="AA3807" s="140" t="n"/>
      <c r="AB3807" s="140" t="n"/>
      <c r="AC3807" s="144" t="n"/>
      <c r="AD3807" s="142" t="n"/>
      <c r="AE3807" s="142" t="n"/>
    </row>
    <row r="3808">
      <c r="B3808" s="79" t="inlineStr">
        <is>
          <t>45MKA09R</t>
        </is>
      </c>
      <c r="C3808" s="80">
        <f>SUMIF(数量表!D:H,B3808,数量表!H:H)</f>
        <v/>
      </c>
      <c r="D3808" s="80" t="n">
        <v>27</v>
      </c>
      <c r="E3808" s="80" t="n">
        <v>105</v>
      </c>
      <c r="F3808" s="81" t="n">
        <v>200</v>
      </c>
      <c r="G3808" s="80" t="n"/>
      <c r="H3808" s="82" t="n">
        <v>3</v>
      </c>
      <c r="I3808" s="212">
        <f>C3808*H3808</f>
        <v/>
      </c>
      <c r="K3808" s="96" t="n"/>
      <c r="L3808" s="97" t="n"/>
      <c r="M3808" s="97" t="n"/>
      <c r="N3808" s="98" t="inlineStr">
        <is>
          <t>27×105</t>
        </is>
      </c>
      <c r="O3808" s="99">
        <f>F3808</f>
        <v/>
      </c>
      <c r="P3808" s="99">
        <f>SUM(I3808)</f>
        <v/>
      </c>
      <c r="Q3808" s="117" t="n"/>
      <c r="R3808" s="118" t="n"/>
      <c r="S3808" s="118" t="n"/>
      <c r="T3808" s="119" t="n"/>
      <c r="U3808" s="120" t="n"/>
      <c r="V3808" s="120" t="n"/>
      <c r="W3808" s="121" t="n"/>
      <c r="X3808" s="122" t="n"/>
      <c r="Y3808" s="122" t="n"/>
      <c r="Z3808" s="143" t="n"/>
      <c r="AA3808" s="140" t="n"/>
      <c r="AB3808" s="140" t="n"/>
      <c r="AC3808" s="144" t="n"/>
      <c r="AD3808" s="142" t="n"/>
      <c r="AE3808" s="142" t="n"/>
    </row>
    <row r="3809">
      <c r="B3809" s="85" t="inlineStr">
        <is>
          <t>45MKA09R</t>
        </is>
      </c>
      <c r="C3809">
        <f>SUMIF(数量表!D:H,B3809,数量表!H:H)</f>
        <v/>
      </c>
      <c r="D3809" t="n">
        <v>27</v>
      </c>
      <c r="E3809" t="n">
        <v>105</v>
      </c>
      <c r="F3809" s="86" t="n">
        <v>1255</v>
      </c>
      <c r="H3809" s="87" t="n">
        <v>2</v>
      </c>
      <c r="I3809" s="214">
        <f>C3809*H3809</f>
        <v/>
      </c>
      <c r="K3809" s="96" t="n"/>
      <c r="L3809" s="97" t="n"/>
      <c r="M3809" s="97" t="n"/>
      <c r="N3809" s="98" t="inlineStr">
        <is>
          <t>27×105</t>
        </is>
      </c>
      <c r="O3809" s="99">
        <f>F3809</f>
        <v/>
      </c>
      <c r="P3809" s="99">
        <f>SUM(I3809)</f>
        <v/>
      </c>
      <c r="Q3809" s="117" t="n"/>
      <c r="R3809" s="118" t="n"/>
      <c r="S3809" s="118" t="n"/>
      <c r="T3809" s="119" t="n"/>
      <c r="U3809" s="120" t="n"/>
      <c r="V3809" s="120" t="n"/>
      <c r="W3809" s="121" t="n"/>
      <c r="X3809" s="122" t="n"/>
      <c r="Y3809" s="122" t="n"/>
      <c r="Z3809" s="143" t="n"/>
      <c r="AA3809" s="140" t="n"/>
      <c r="AB3809" s="140" t="n"/>
      <c r="AC3809" s="144" t="n"/>
      <c r="AD3809" s="142" t="n"/>
      <c r="AE3809" s="142" t="n"/>
    </row>
    <row r="3810" ht="15" customHeight="1" thickBot="1">
      <c r="B3810" s="88" t="inlineStr">
        <is>
          <t>45MKA09R</t>
        </is>
      </c>
      <c r="C3810" s="89">
        <f>SUMIF(数量表!D:H,B3810,数量表!H:H)</f>
        <v/>
      </c>
      <c r="D3810" s="89" t="n">
        <v>27</v>
      </c>
      <c r="E3810" s="89" t="n">
        <v>105</v>
      </c>
      <c r="F3810" s="90" t="n">
        <v>1068</v>
      </c>
      <c r="G3810" s="89" t="n"/>
      <c r="H3810" s="91" t="n">
        <v>3</v>
      </c>
      <c r="I3810" s="213">
        <f>C3810*H3810</f>
        <v/>
      </c>
      <c r="K3810" s="96" t="n"/>
      <c r="L3810" s="97" t="n"/>
      <c r="M3810" s="97" t="n"/>
      <c r="N3810" s="98" t="inlineStr">
        <is>
          <t>27×105</t>
        </is>
      </c>
      <c r="O3810" s="99">
        <f>F3810</f>
        <v/>
      </c>
      <c r="P3810" s="99">
        <f>SUM(I3810)</f>
        <v/>
      </c>
      <c r="Q3810" s="117" t="n"/>
      <c r="R3810" s="118" t="n"/>
      <c r="S3810" s="118" t="n"/>
      <c r="T3810" s="119" t="n"/>
      <c r="U3810" s="120" t="n"/>
      <c r="V3810" s="120" t="n"/>
      <c r="W3810" s="121" t="n"/>
      <c r="X3810" s="122" t="n"/>
      <c r="Y3810" s="122" t="n"/>
      <c r="Z3810" s="143" t="n"/>
      <c r="AA3810" s="140" t="n"/>
      <c r="AB3810" s="140" t="n"/>
      <c r="AC3810" s="144" t="n"/>
      <c r="AD3810" s="142" t="n"/>
      <c r="AE3810" s="142" t="n"/>
    </row>
    <row r="3811">
      <c r="B3811" s="79" t="inlineStr">
        <is>
          <t>45MKA09L-L</t>
        </is>
      </c>
      <c r="C3811" s="80">
        <f>SUMIF(数量表!D:H,B3811,数量表!H:H)</f>
        <v/>
      </c>
      <c r="D3811" s="80" t="n">
        <v>27</v>
      </c>
      <c r="E3811" s="80" t="n">
        <v>105</v>
      </c>
      <c r="F3811" s="81" t="n">
        <v>200</v>
      </c>
      <c r="G3811" s="80" t="n"/>
      <c r="H3811" s="82" t="n">
        <v>3</v>
      </c>
      <c r="I3811" s="212">
        <f>C3811*H3811</f>
        <v/>
      </c>
      <c r="K3811" s="96" t="n"/>
      <c r="L3811" s="97" t="n"/>
      <c r="M3811" s="97" t="n"/>
      <c r="N3811" s="98" t="inlineStr">
        <is>
          <t>27×105</t>
        </is>
      </c>
      <c r="O3811" s="99">
        <f>F3811</f>
        <v/>
      </c>
      <c r="P3811" s="99">
        <f>SUM(I3811)</f>
        <v/>
      </c>
      <c r="Q3811" s="117" t="n"/>
      <c r="R3811" s="118" t="n"/>
      <c r="S3811" s="118" t="n"/>
      <c r="T3811" s="119" t="n"/>
      <c r="U3811" s="120" t="n"/>
      <c r="V3811" s="120" t="n"/>
      <c r="W3811" s="121" t="n"/>
      <c r="X3811" s="122" t="n"/>
      <c r="Y3811" s="122" t="n"/>
      <c r="Z3811" s="143" t="n"/>
      <c r="AA3811" s="140" t="n"/>
      <c r="AB3811" s="140" t="n"/>
      <c r="AC3811" s="144" t="n"/>
      <c r="AD3811" s="142" t="n"/>
      <c r="AE3811" s="142" t="n"/>
    </row>
    <row r="3812">
      <c r="B3812" s="85" t="inlineStr">
        <is>
          <t>45MKA09L-L</t>
        </is>
      </c>
      <c r="C3812">
        <f>SUMIF(数量表!D:H,B3812,数量表!H:H)</f>
        <v/>
      </c>
      <c r="D3812" t="n">
        <v>27</v>
      </c>
      <c r="E3812" t="n">
        <v>105</v>
      </c>
      <c r="F3812" s="86" t="n">
        <v>1255</v>
      </c>
      <c r="H3812" s="87" t="n">
        <v>2</v>
      </c>
      <c r="I3812" s="214">
        <f>C3812*H3812</f>
        <v/>
      </c>
      <c r="K3812" s="96" t="n"/>
      <c r="L3812" s="97" t="n"/>
      <c r="M3812" s="97" t="n"/>
      <c r="N3812" s="98" t="inlineStr">
        <is>
          <t>27×105</t>
        </is>
      </c>
      <c r="O3812" s="99">
        <f>F3812</f>
        <v/>
      </c>
      <c r="P3812" s="99">
        <f>SUM(I3812)</f>
        <v/>
      </c>
      <c r="Q3812" s="117" t="n"/>
      <c r="R3812" s="118" t="n"/>
      <c r="S3812" s="118" t="n"/>
      <c r="T3812" s="119" t="n"/>
      <c r="U3812" s="120" t="n"/>
      <c r="V3812" s="120" t="n"/>
      <c r="W3812" s="121" t="n"/>
      <c r="X3812" s="122" t="n"/>
      <c r="Y3812" s="122" t="n"/>
      <c r="Z3812" s="143" t="n"/>
      <c r="AA3812" s="140" t="n"/>
      <c r="AB3812" s="140" t="n"/>
      <c r="AC3812" s="144" t="n"/>
      <c r="AD3812" s="142" t="n"/>
      <c r="AE3812" s="142" t="n"/>
    </row>
    <row r="3813">
      <c r="B3813" s="85" t="inlineStr">
        <is>
          <t>45MKA09L-L</t>
        </is>
      </c>
      <c r="C3813">
        <f>SUMIF(数量表!D:H,B3813,数量表!H:H)</f>
        <v/>
      </c>
      <c r="D3813" t="n">
        <v>27</v>
      </c>
      <c r="E3813" t="n">
        <v>105</v>
      </c>
      <c r="F3813" s="86" t="n">
        <v>1068</v>
      </c>
      <c r="H3813" s="87" t="n">
        <v>3</v>
      </c>
      <c r="I3813" s="214">
        <f>C3813*H3813</f>
        <v/>
      </c>
      <c r="K3813" s="96" t="n"/>
      <c r="L3813" s="97" t="n"/>
      <c r="M3813" s="97" t="n"/>
      <c r="N3813" s="98" t="inlineStr">
        <is>
          <t>27×105</t>
        </is>
      </c>
      <c r="O3813" s="99">
        <f>F3813</f>
        <v/>
      </c>
      <c r="P3813" s="99">
        <f>SUM(I3813)</f>
        <v/>
      </c>
      <c r="Q3813" s="117" t="n"/>
      <c r="R3813" s="118" t="n"/>
      <c r="S3813" s="118" t="n"/>
      <c r="T3813" s="119" t="n"/>
      <c r="U3813" s="120" t="n"/>
      <c r="V3813" s="120" t="n"/>
      <c r="W3813" s="121" t="n"/>
      <c r="X3813" s="122" t="n"/>
      <c r="Y3813" s="122" t="n"/>
      <c r="Z3813" s="143" t="n"/>
      <c r="AA3813" s="140" t="n"/>
      <c r="AB3813" s="140" t="n"/>
      <c r="AC3813" s="144" t="n"/>
      <c r="AD3813" s="142" t="n"/>
      <c r="AE3813" s="142" t="n"/>
    </row>
    <row r="3814" ht="15" customHeight="1" thickBot="1">
      <c r="B3814" s="88" t="inlineStr">
        <is>
          <t>45MKA09L-L</t>
        </is>
      </c>
      <c r="C3814" s="89">
        <f>SUMIF(数量表!D:H,B3814,数量表!H:H)</f>
        <v/>
      </c>
      <c r="D3814" s="89" t="n">
        <v>45</v>
      </c>
      <c r="E3814" s="89" t="n">
        <v>105</v>
      </c>
      <c r="F3814" s="90" t="n">
        <v>949</v>
      </c>
      <c r="G3814" s="89" t="n"/>
      <c r="H3814" s="91" t="n">
        <v>2</v>
      </c>
      <c r="I3814" s="213">
        <f>C3814*H3814</f>
        <v/>
      </c>
      <c r="K3814" s="96" t="n"/>
      <c r="L3814" s="97" t="n"/>
      <c r="M3814" s="97" t="n"/>
      <c r="N3814" s="98" t="n"/>
      <c r="O3814" s="99" t="n"/>
      <c r="P3814" s="99" t="n"/>
      <c r="Q3814" s="117" t="n"/>
      <c r="R3814" s="118" t="n"/>
      <c r="S3814" s="118" t="n"/>
      <c r="T3814" s="119" t="n"/>
      <c r="U3814" s="120" t="n"/>
      <c r="V3814" s="120" t="n"/>
      <c r="W3814" s="121" t="n"/>
      <c r="X3814" s="122" t="n"/>
      <c r="Y3814" s="122" t="n"/>
      <c r="Z3814" s="143" t="n"/>
      <c r="AA3814" s="140" t="n"/>
      <c r="AB3814" s="140" t="n"/>
      <c r="AC3814" s="144" t="inlineStr">
        <is>
          <t>45X105</t>
        </is>
      </c>
      <c r="AD3814" s="142">
        <f>F3814</f>
        <v/>
      </c>
      <c r="AE3814" s="142">
        <f>I3814</f>
        <v/>
      </c>
    </row>
    <row r="3815">
      <c r="B3815" s="79" t="inlineStr">
        <is>
          <t>45MKA09R-R</t>
        </is>
      </c>
      <c r="C3815" s="80">
        <f>SUMIF(数量表!D:H,B3815,数量表!H:H)</f>
        <v/>
      </c>
      <c r="D3815" s="80" t="n">
        <v>27</v>
      </c>
      <c r="E3815" s="80" t="n">
        <v>105</v>
      </c>
      <c r="F3815" s="81" t="n">
        <v>200</v>
      </c>
      <c r="G3815" s="80" t="n"/>
      <c r="H3815" s="82" t="n">
        <v>3</v>
      </c>
      <c r="I3815" s="212">
        <f>C3815*H3815</f>
        <v/>
      </c>
      <c r="K3815" s="96" t="n"/>
      <c r="L3815" s="97" t="n"/>
      <c r="M3815" s="97" t="n"/>
      <c r="N3815" s="98" t="inlineStr">
        <is>
          <t>27×105</t>
        </is>
      </c>
      <c r="O3815" s="99">
        <f>F3815</f>
        <v/>
      </c>
      <c r="P3815" s="99">
        <f>SUM(I3815)</f>
        <v/>
      </c>
      <c r="Q3815" s="117" t="n"/>
      <c r="R3815" s="118" t="n"/>
      <c r="S3815" s="118" t="n"/>
      <c r="T3815" s="119" t="n"/>
      <c r="U3815" s="120" t="n"/>
      <c r="V3815" s="120" t="n"/>
      <c r="W3815" s="121" t="n"/>
      <c r="X3815" s="122" t="n"/>
      <c r="Y3815" s="122" t="n"/>
      <c r="Z3815" s="143" t="n"/>
      <c r="AA3815" s="140" t="n"/>
      <c r="AB3815" s="140" t="n"/>
      <c r="AC3815" s="144" t="n"/>
      <c r="AD3815" s="142" t="n"/>
      <c r="AE3815" s="142" t="n"/>
    </row>
    <row r="3816">
      <c r="B3816" s="85" t="inlineStr">
        <is>
          <t>45MKA09R-R</t>
        </is>
      </c>
      <c r="C3816">
        <f>SUMIF(数量表!D:H,B3816,数量表!H:H)</f>
        <v/>
      </c>
      <c r="D3816" t="n">
        <v>27</v>
      </c>
      <c r="E3816" t="n">
        <v>105</v>
      </c>
      <c r="F3816" s="86" t="n">
        <v>1255</v>
      </c>
      <c r="H3816" s="87" t="n">
        <v>2</v>
      </c>
      <c r="I3816" s="214">
        <f>C3816*H3816</f>
        <v/>
      </c>
      <c r="K3816" s="96" t="n"/>
      <c r="L3816" s="97" t="n"/>
      <c r="M3816" s="97" t="n"/>
      <c r="N3816" s="98" t="inlineStr">
        <is>
          <t>27×105</t>
        </is>
      </c>
      <c r="O3816" s="99">
        <f>F3816</f>
        <v/>
      </c>
      <c r="P3816" s="99">
        <f>SUM(I3816)</f>
        <v/>
      </c>
      <c r="Q3816" s="117" t="n"/>
      <c r="R3816" s="118" t="n"/>
      <c r="S3816" s="118" t="n"/>
      <c r="T3816" s="119" t="n"/>
      <c r="U3816" s="120" t="n"/>
      <c r="V3816" s="120" t="n"/>
      <c r="W3816" s="121" t="n"/>
      <c r="X3816" s="122" t="n"/>
      <c r="Y3816" s="122" t="n"/>
      <c r="Z3816" s="143" t="n"/>
      <c r="AA3816" s="140" t="n"/>
      <c r="AB3816" s="140" t="n"/>
      <c r="AC3816" s="144" t="n"/>
      <c r="AD3816" s="142" t="n"/>
      <c r="AE3816" s="142" t="n"/>
    </row>
    <row r="3817">
      <c r="B3817" s="85" t="inlineStr">
        <is>
          <t>45MKA09R-R</t>
        </is>
      </c>
      <c r="C3817">
        <f>SUMIF(数量表!D:H,B3817,数量表!H:H)</f>
        <v/>
      </c>
      <c r="D3817" t="n">
        <v>27</v>
      </c>
      <c r="E3817" t="n">
        <v>105</v>
      </c>
      <c r="F3817" s="86" t="n">
        <v>1068</v>
      </c>
      <c r="H3817" s="87" t="n">
        <v>3</v>
      </c>
      <c r="I3817" s="214">
        <f>C3817*H3817</f>
        <v/>
      </c>
      <c r="K3817" s="96" t="n"/>
      <c r="L3817" s="97" t="n"/>
      <c r="M3817" s="97" t="n"/>
      <c r="N3817" s="98" t="inlineStr">
        <is>
          <t>27×105</t>
        </is>
      </c>
      <c r="O3817" s="99">
        <f>F3817</f>
        <v/>
      </c>
      <c r="P3817" s="99">
        <f>SUM(I3817)</f>
        <v/>
      </c>
      <c r="Q3817" s="117" t="n"/>
      <c r="R3817" s="118" t="n"/>
      <c r="S3817" s="118" t="n"/>
      <c r="T3817" s="119" t="n"/>
      <c r="U3817" s="120" t="n"/>
      <c r="V3817" s="120" t="n"/>
      <c r="W3817" s="121" t="n"/>
      <c r="X3817" s="122" t="n"/>
      <c r="Y3817" s="122" t="n"/>
      <c r="Z3817" s="143" t="n"/>
      <c r="AA3817" s="140" t="n"/>
      <c r="AB3817" s="140" t="n"/>
      <c r="AC3817" s="144" t="n"/>
      <c r="AD3817" s="142" t="n"/>
      <c r="AE3817" s="142" t="n"/>
    </row>
    <row r="3818" ht="15" customHeight="1" thickBot="1">
      <c r="B3818" s="88" t="inlineStr">
        <is>
          <t>45MKA09R-R</t>
        </is>
      </c>
      <c r="C3818" s="89">
        <f>SUMIF(数量表!D:H,B3818,数量表!H:H)</f>
        <v/>
      </c>
      <c r="D3818" s="89" t="n">
        <v>45</v>
      </c>
      <c r="E3818" s="89" t="n">
        <v>105</v>
      </c>
      <c r="F3818" s="90" t="n">
        <v>949</v>
      </c>
      <c r="G3818" s="89" t="n"/>
      <c r="H3818" s="91" t="n">
        <v>2</v>
      </c>
      <c r="I3818" s="213">
        <f>C3818*H3818</f>
        <v/>
      </c>
      <c r="K3818" s="96" t="n"/>
      <c r="L3818" s="97" t="n"/>
      <c r="M3818" s="97" t="n"/>
      <c r="N3818" s="98" t="n"/>
      <c r="O3818" s="99" t="n"/>
      <c r="P3818" s="99" t="n"/>
      <c r="Q3818" s="117" t="n"/>
      <c r="R3818" s="118" t="n"/>
      <c r="S3818" s="118" t="n"/>
      <c r="T3818" s="119" t="n"/>
      <c r="U3818" s="120" t="n"/>
      <c r="V3818" s="120" t="n"/>
      <c r="W3818" s="121" t="n"/>
      <c r="X3818" s="122" t="n"/>
      <c r="Y3818" s="122" t="n"/>
      <c r="Z3818" s="143" t="n"/>
      <c r="AA3818" s="140" t="n"/>
      <c r="AB3818" s="140" t="n"/>
      <c r="AC3818" s="144" t="inlineStr">
        <is>
          <t>45X105</t>
        </is>
      </c>
      <c r="AD3818" s="142">
        <f>F3818</f>
        <v/>
      </c>
      <c r="AE3818" s="142">
        <f>I3818</f>
        <v/>
      </c>
    </row>
    <row r="3819">
      <c r="B3819" s="79" t="inlineStr">
        <is>
          <t>45MKB05</t>
        </is>
      </c>
      <c r="C3819" s="80">
        <f>SUMIF(数量表!D:H,B3819,数量表!H:H)</f>
        <v/>
      </c>
      <c r="D3819" s="80" t="n">
        <v>27</v>
      </c>
      <c r="E3819" s="80" t="n">
        <v>105</v>
      </c>
      <c r="F3819" s="81" t="n">
        <v>600</v>
      </c>
      <c r="G3819" s="80" t="n"/>
      <c r="H3819" s="82" t="n">
        <v>3</v>
      </c>
      <c r="I3819" s="212">
        <f>C3819*H3819</f>
        <v/>
      </c>
      <c r="K3819" s="96" t="n"/>
      <c r="L3819" s="97" t="n"/>
      <c r="M3819" s="97" t="n"/>
      <c r="N3819" s="98" t="inlineStr">
        <is>
          <t>27×105</t>
        </is>
      </c>
      <c r="O3819" s="99">
        <f>F3819</f>
        <v/>
      </c>
      <c r="P3819" s="99">
        <f>SUM(I3819)</f>
        <v/>
      </c>
      <c r="Q3819" s="117" t="n"/>
      <c r="R3819" s="118" t="n"/>
      <c r="S3819" s="118" t="n"/>
      <c r="T3819" s="119" t="n"/>
      <c r="U3819" s="120" t="n"/>
      <c r="V3819" s="120" t="n"/>
      <c r="W3819" s="121" t="n"/>
      <c r="X3819" s="122" t="n"/>
      <c r="Y3819" s="122" t="n"/>
      <c r="Z3819" s="143" t="n"/>
      <c r="AA3819" s="140" t="n"/>
      <c r="AB3819" s="140" t="n"/>
      <c r="AC3819" s="144" t="n"/>
      <c r="AD3819" s="142" t="n"/>
      <c r="AE3819" s="142" t="n"/>
    </row>
    <row r="3820">
      <c r="B3820" s="85" t="inlineStr">
        <is>
          <t>45MKB05</t>
        </is>
      </c>
      <c r="C3820">
        <f>SUMIF(数量表!D:H,B3820,数量表!H:H)</f>
        <v/>
      </c>
      <c r="D3820" t="n">
        <v>27</v>
      </c>
      <c r="E3820" t="n">
        <v>105</v>
      </c>
      <c r="F3820" s="86" t="n">
        <v>1255</v>
      </c>
      <c r="H3820" s="87" t="n">
        <v>2</v>
      </c>
      <c r="I3820" s="214">
        <f>C3820*H3820</f>
        <v/>
      </c>
      <c r="K3820" s="96" t="n"/>
      <c r="L3820" s="97" t="n"/>
      <c r="M3820" s="97" t="n"/>
      <c r="N3820" s="98" t="inlineStr">
        <is>
          <t>27×105</t>
        </is>
      </c>
      <c r="O3820" s="99">
        <f>F3820</f>
        <v/>
      </c>
      <c r="P3820" s="99">
        <f>SUM(I3820)</f>
        <v/>
      </c>
      <c r="Q3820" s="117" t="n"/>
      <c r="R3820" s="118" t="n"/>
      <c r="S3820" s="118" t="n"/>
      <c r="T3820" s="119" t="n"/>
      <c r="U3820" s="120" t="n"/>
      <c r="V3820" s="120" t="n"/>
      <c r="W3820" s="121" t="n"/>
      <c r="X3820" s="122" t="n"/>
      <c r="Y3820" s="122" t="n"/>
      <c r="Z3820" s="143" t="n"/>
      <c r="AA3820" s="140" t="n"/>
      <c r="AB3820" s="140" t="n"/>
      <c r="AC3820" s="144" t="n"/>
      <c r="AD3820" s="142" t="n"/>
      <c r="AE3820" s="142" t="n"/>
    </row>
    <row r="3821" ht="15" customHeight="1" thickBot="1">
      <c r="B3821" s="88" t="inlineStr">
        <is>
          <t>45MKB05</t>
        </is>
      </c>
      <c r="C3821" s="89">
        <f>SUMIF(数量表!D:H,B3821,数量表!H:H)</f>
        <v/>
      </c>
      <c r="D3821" s="89" t="n">
        <v>27</v>
      </c>
      <c r="E3821" s="89" t="n">
        <v>105</v>
      </c>
      <c r="F3821" s="90" t="n">
        <v>1068</v>
      </c>
      <c r="G3821" s="89" t="n"/>
      <c r="H3821" s="91" t="n">
        <v>3</v>
      </c>
      <c r="I3821" s="213">
        <f>C3821*H3821</f>
        <v/>
      </c>
      <c r="K3821" s="96" t="n"/>
      <c r="L3821" s="97" t="n"/>
      <c r="M3821" s="97" t="n"/>
      <c r="N3821" s="98" t="inlineStr">
        <is>
          <t>27×105</t>
        </is>
      </c>
      <c r="O3821" s="99">
        <f>F3821</f>
        <v/>
      </c>
      <c r="P3821" s="99">
        <f>SUM(I3821)</f>
        <v/>
      </c>
      <c r="Q3821" s="117" t="n"/>
      <c r="R3821" s="118" t="n"/>
      <c r="S3821" s="118" t="n"/>
      <c r="T3821" s="119" t="n"/>
      <c r="U3821" s="120" t="n"/>
      <c r="V3821" s="120" t="n"/>
      <c r="W3821" s="121" t="n"/>
      <c r="X3821" s="122" t="n"/>
      <c r="Y3821" s="122" t="n"/>
      <c r="Z3821" s="143" t="n"/>
      <c r="AA3821" s="140" t="n"/>
      <c r="AB3821" s="140" t="n"/>
      <c r="AC3821" s="144" t="n"/>
      <c r="AD3821" s="142" t="n"/>
      <c r="AE3821" s="142" t="n"/>
    </row>
    <row r="3822">
      <c r="B3822" s="79" t="inlineStr">
        <is>
          <t>45MKB05L</t>
        </is>
      </c>
      <c r="C3822" s="80">
        <f>SUMIF(数量表!D:H,B3822,数量表!H:H)</f>
        <v/>
      </c>
      <c r="D3822" s="80" t="n">
        <v>27</v>
      </c>
      <c r="E3822" s="80" t="n">
        <v>105</v>
      </c>
      <c r="F3822" s="81" t="n">
        <v>600</v>
      </c>
      <c r="G3822" s="80" t="n"/>
      <c r="H3822" s="82" t="n">
        <v>4</v>
      </c>
      <c r="I3822" s="212">
        <f>C3822*H3822</f>
        <v/>
      </c>
      <c r="K3822" s="96" t="n"/>
      <c r="L3822" s="97" t="n"/>
      <c r="M3822" s="97" t="n"/>
      <c r="N3822" s="98" t="inlineStr">
        <is>
          <t>27×105</t>
        </is>
      </c>
      <c r="O3822" s="99">
        <f>F3822</f>
        <v/>
      </c>
      <c r="P3822" s="99">
        <f>SUM(I3822)</f>
        <v/>
      </c>
      <c r="Q3822" s="117" t="n"/>
      <c r="R3822" s="118" t="n"/>
      <c r="S3822" s="118" t="n"/>
      <c r="T3822" s="119" t="n"/>
      <c r="U3822" s="120" t="n"/>
      <c r="V3822" s="120" t="n"/>
      <c r="W3822" s="121" t="n"/>
      <c r="X3822" s="122" t="n"/>
      <c r="Y3822" s="122" t="n"/>
      <c r="Z3822" s="143" t="n"/>
      <c r="AA3822" s="140" t="n"/>
      <c r="AB3822" s="140" t="n"/>
      <c r="AC3822" s="144" t="n"/>
      <c r="AD3822" s="142" t="n"/>
      <c r="AE3822" s="142" t="n"/>
    </row>
    <row r="3823">
      <c r="B3823" s="85" t="inlineStr">
        <is>
          <t>45MKB05L</t>
        </is>
      </c>
      <c r="C3823">
        <f>SUMIF(数量表!D:H,B3823,数量表!H:H)</f>
        <v/>
      </c>
      <c r="D3823" t="n">
        <v>27</v>
      </c>
      <c r="E3823" t="n">
        <v>105</v>
      </c>
      <c r="F3823" s="86" t="n">
        <v>1242</v>
      </c>
      <c r="H3823" s="87" t="n">
        <v>2</v>
      </c>
      <c r="I3823" s="214">
        <f>C3823*H3823</f>
        <v/>
      </c>
      <c r="K3823" s="96" t="n"/>
      <c r="L3823" s="97" t="n"/>
      <c r="M3823" s="97" t="n"/>
      <c r="N3823" s="98" t="inlineStr">
        <is>
          <t>27×105</t>
        </is>
      </c>
      <c r="O3823" s="99">
        <f>F3823</f>
        <v/>
      </c>
      <c r="P3823" s="99">
        <f>SUM(I3823)</f>
        <v/>
      </c>
      <c r="Q3823" s="117" t="n"/>
      <c r="R3823" s="118" t="n"/>
      <c r="S3823" s="118" t="n"/>
      <c r="T3823" s="119" t="n"/>
      <c r="U3823" s="120" t="n"/>
      <c r="V3823" s="120" t="n"/>
      <c r="W3823" s="121" t="n"/>
      <c r="X3823" s="122" t="n"/>
      <c r="Y3823" s="122" t="n"/>
      <c r="Z3823" s="143" t="n"/>
      <c r="AA3823" s="140" t="n"/>
      <c r="AB3823" s="140" t="n"/>
      <c r="AC3823" s="144" t="n"/>
      <c r="AD3823" s="142" t="n"/>
      <c r="AE3823" s="142" t="n"/>
    </row>
    <row r="3824" ht="15" customHeight="1" thickBot="1">
      <c r="B3824" s="88" t="inlineStr">
        <is>
          <t>45MKB05L</t>
        </is>
      </c>
      <c r="C3824" s="89">
        <f>SUMIF(数量表!D:H,B3824,数量表!H:H)</f>
        <v/>
      </c>
      <c r="D3824" s="89" t="n">
        <v>27</v>
      </c>
      <c r="E3824" s="89" t="n">
        <v>105</v>
      </c>
      <c r="F3824" s="90" t="n">
        <v>1068</v>
      </c>
      <c r="G3824" s="89" t="n"/>
      <c r="H3824" s="91" t="n">
        <v>4</v>
      </c>
      <c r="I3824" s="213">
        <f>C3824*H3824</f>
        <v/>
      </c>
      <c r="K3824" s="96" t="n"/>
      <c r="L3824" s="97" t="n"/>
      <c r="M3824" s="97" t="n"/>
      <c r="N3824" s="98" t="inlineStr">
        <is>
          <t>27×105</t>
        </is>
      </c>
      <c r="O3824" s="99">
        <f>F3824</f>
        <v/>
      </c>
      <c r="P3824" s="99">
        <f>SUM(I3824)</f>
        <v/>
      </c>
      <c r="Q3824" s="117" t="n"/>
      <c r="R3824" s="118" t="n"/>
      <c r="S3824" s="118" t="n"/>
      <c r="T3824" s="119" t="n"/>
      <c r="U3824" s="120" t="n"/>
      <c r="V3824" s="120" t="n"/>
      <c r="W3824" s="121" t="n"/>
      <c r="X3824" s="122" t="n"/>
      <c r="Y3824" s="122" t="n"/>
      <c r="Z3824" s="143" t="n"/>
      <c r="AA3824" s="140" t="n"/>
      <c r="AB3824" s="140" t="n"/>
      <c r="AC3824" s="144" t="n"/>
      <c r="AD3824" s="142" t="n"/>
      <c r="AE3824" s="142" t="n"/>
    </row>
    <row r="3825">
      <c r="B3825" s="79" t="inlineStr">
        <is>
          <t>45MKB05R</t>
        </is>
      </c>
      <c r="C3825" s="80">
        <f>SUMIF(数量表!D:H,B3825,数量表!H:H)</f>
        <v/>
      </c>
      <c r="D3825" s="80" t="n">
        <v>27</v>
      </c>
      <c r="E3825" s="80" t="n">
        <v>105</v>
      </c>
      <c r="F3825" s="81" t="n">
        <v>850</v>
      </c>
      <c r="G3825" s="80" t="n"/>
      <c r="H3825" s="82" t="n">
        <v>4</v>
      </c>
      <c r="I3825" s="212">
        <f>C3825*H3825</f>
        <v/>
      </c>
      <c r="K3825" s="96" t="n"/>
      <c r="L3825" s="97" t="n"/>
      <c r="M3825" s="97" t="n"/>
      <c r="N3825" s="98" t="inlineStr">
        <is>
          <t>27×105</t>
        </is>
      </c>
      <c r="O3825" s="99">
        <f>F3825</f>
        <v/>
      </c>
      <c r="P3825" s="99">
        <f>SUM(I3825)</f>
        <v/>
      </c>
      <c r="Q3825" s="117" t="n"/>
      <c r="R3825" s="118" t="n"/>
      <c r="S3825" s="118" t="n"/>
      <c r="T3825" s="119" t="n"/>
      <c r="U3825" s="120" t="n"/>
      <c r="V3825" s="120" t="n"/>
      <c r="W3825" s="121" t="n"/>
      <c r="X3825" s="122" t="n"/>
      <c r="Y3825" s="122" t="n"/>
      <c r="Z3825" s="143" t="n"/>
      <c r="AA3825" s="140" t="n"/>
      <c r="AB3825" s="140" t="n"/>
      <c r="AC3825" s="144" t="n"/>
      <c r="AD3825" s="142" t="n"/>
      <c r="AE3825" s="142" t="n"/>
    </row>
    <row r="3826">
      <c r="B3826" s="85" t="inlineStr">
        <is>
          <t>45MKB05R</t>
        </is>
      </c>
      <c r="C3826">
        <f>SUMIF(数量表!D:H,B3826,数量表!H:H)</f>
        <v/>
      </c>
      <c r="D3826" t="n">
        <v>27</v>
      </c>
      <c r="E3826" t="n">
        <v>105</v>
      </c>
      <c r="F3826" s="86" t="n">
        <v>1242</v>
      </c>
      <c r="H3826" s="87" t="n">
        <v>2</v>
      </c>
      <c r="I3826" s="214">
        <f>C3826*H3826</f>
        <v/>
      </c>
      <c r="K3826" s="96" t="n"/>
      <c r="L3826" s="97" t="n"/>
      <c r="M3826" s="97" t="n"/>
      <c r="N3826" s="98" t="inlineStr">
        <is>
          <t>27×105</t>
        </is>
      </c>
      <c r="O3826" s="99">
        <f>F3826</f>
        <v/>
      </c>
      <c r="P3826" s="99">
        <f>SUM(I3826)</f>
        <v/>
      </c>
      <c r="Q3826" s="117" t="n"/>
      <c r="R3826" s="118" t="n"/>
      <c r="S3826" s="118" t="n"/>
      <c r="T3826" s="119" t="n"/>
      <c r="U3826" s="120" t="n"/>
      <c r="V3826" s="120" t="n"/>
      <c r="W3826" s="121" t="n"/>
      <c r="X3826" s="122" t="n"/>
      <c r="Y3826" s="122" t="n"/>
      <c r="Z3826" s="143" t="n"/>
      <c r="AA3826" s="140" t="n"/>
      <c r="AB3826" s="140" t="n"/>
      <c r="AC3826" s="144" t="n"/>
      <c r="AD3826" s="142" t="n"/>
      <c r="AE3826" s="142" t="n"/>
    </row>
    <row r="3827" ht="15" customHeight="1" thickBot="1">
      <c r="B3827" s="88" t="inlineStr">
        <is>
          <t>45MKB05R</t>
        </is>
      </c>
      <c r="C3827" s="89">
        <f>SUMIF(数量表!D:H,B3827,数量表!H:H)</f>
        <v/>
      </c>
      <c r="D3827" s="89" t="n">
        <v>27</v>
      </c>
      <c r="E3827" s="89" t="n">
        <v>105</v>
      </c>
      <c r="F3827" s="90" t="n">
        <v>1068</v>
      </c>
      <c r="G3827" s="89" t="n"/>
      <c r="H3827" s="91" t="n">
        <v>4</v>
      </c>
      <c r="I3827" s="213">
        <f>C3827*H3827</f>
        <v/>
      </c>
      <c r="K3827" s="96" t="n"/>
      <c r="L3827" s="97" t="n"/>
      <c r="M3827" s="97" t="n"/>
      <c r="N3827" s="98" t="inlineStr">
        <is>
          <t>27×105</t>
        </is>
      </c>
      <c r="O3827" s="99">
        <f>F3827</f>
        <v/>
      </c>
      <c r="P3827" s="99">
        <f>SUM(I3827)</f>
        <v/>
      </c>
      <c r="Q3827" s="117" t="n"/>
      <c r="R3827" s="118" t="n"/>
      <c r="S3827" s="118" t="n"/>
      <c r="T3827" s="119" t="n"/>
      <c r="U3827" s="120" t="n"/>
      <c r="V3827" s="120" t="n"/>
      <c r="W3827" s="121" t="n"/>
      <c r="X3827" s="122" t="n"/>
      <c r="Y3827" s="122" t="n"/>
      <c r="Z3827" s="143" t="n"/>
      <c r="AA3827" s="140" t="n"/>
      <c r="AB3827" s="140" t="n"/>
      <c r="AC3827" s="144" t="n"/>
      <c r="AD3827" s="142" t="n"/>
      <c r="AE3827" s="142" t="n"/>
    </row>
    <row r="3828">
      <c r="B3828" s="79" t="inlineStr">
        <is>
          <t>68MKA09</t>
        </is>
      </c>
      <c r="C3828" s="80">
        <f>SUMIF(数量表!D:H,B3828,数量表!H:H)</f>
        <v/>
      </c>
      <c r="D3828" s="80" t="n">
        <v>27</v>
      </c>
      <c r="E3828" s="80" t="n">
        <v>105</v>
      </c>
      <c r="F3828" s="81" t="n">
        <v>275</v>
      </c>
      <c r="G3828" s="80" t="n"/>
      <c r="H3828" s="82" t="n">
        <v>3</v>
      </c>
      <c r="I3828" s="212">
        <f>C3828*H3828</f>
        <v/>
      </c>
      <c r="K3828" s="96" t="n"/>
      <c r="L3828" s="97" t="n"/>
      <c r="M3828" s="97" t="n"/>
      <c r="N3828" s="98" t="inlineStr">
        <is>
          <t>27×105</t>
        </is>
      </c>
      <c r="O3828" s="99">
        <f>F3828</f>
        <v/>
      </c>
      <c r="P3828" s="99">
        <f>SUM(I3828)</f>
        <v/>
      </c>
      <c r="Q3828" s="117" t="n"/>
      <c r="R3828" s="118" t="n"/>
      <c r="S3828" s="118" t="n"/>
      <c r="T3828" s="119" t="n"/>
      <c r="U3828" s="120" t="n"/>
      <c r="V3828" s="120" t="n"/>
      <c r="W3828" s="121" t="n"/>
      <c r="X3828" s="122" t="n"/>
      <c r="Y3828" s="122" t="n"/>
      <c r="Z3828" s="143" t="n"/>
      <c r="AA3828" s="140" t="n"/>
      <c r="AB3828" s="140" t="n"/>
      <c r="AC3828" s="144" t="n"/>
      <c r="AD3828" s="142" t="n"/>
      <c r="AE3828" s="142" t="n"/>
    </row>
    <row r="3829">
      <c r="B3829" s="85" t="inlineStr">
        <is>
          <t>68MKA09</t>
        </is>
      </c>
      <c r="C3829">
        <f>SUMIF(数量表!D:H,B3829,数量表!H:H)</f>
        <v/>
      </c>
      <c r="D3829" t="n">
        <v>27</v>
      </c>
      <c r="E3829" t="n">
        <v>105</v>
      </c>
      <c r="F3829" s="86" t="n">
        <v>1255</v>
      </c>
      <c r="H3829" s="87" t="n">
        <v>2</v>
      </c>
      <c r="I3829" s="214">
        <f>C3829*H3829</f>
        <v/>
      </c>
      <c r="K3829" s="96" t="n"/>
      <c r="L3829" s="97" t="n"/>
      <c r="M3829" s="97" t="n"/>
      <c r="N3829" s="98" t="inlineStr">
        <is>
          <t>27×105</t>
        </is>
      </c>
      <c r="O3829" s="99">
        <f>F3829</f>
        <v/>
      </c>
      <c r="P3829" s="99">
        <f>SUM(I3829)</f>
        <v/>
      </c>
      <c r="Q3829" s="117" t="n"/>
      <c r="R3829" s="118" t="n"/>
      <c r="S3829" s="118" t="n"/>
      <c r="T3829" s="119" t="n"/>
      <c r="U3829" s="120" t="n"/>
      <c r="V3829" s="120" t="n"/>
      <c r="W3829" s="121" t="n"/>
      <c r="X3829" s="122" t="n"/>
      <c r="Y3829" s="122" t="n"/>
      <c r="Z3829" s="143" t="n"/>
      <c r="AA3829" s="140" t="n"/>
      <c r="AB3829" s="140" t="n"/>
      <c r="AC3829" s="144" t="n"/>
      <c r="AD3829" s="142" t="n"/>
      <c r="AE3829" s="142" t="n"/>
    </row>
    <row r="3830" ht="15" customHeight="1" thickBot="1">
      <c r="B3830" s="88" t="inlineStr">
        <is>
          <t>68MKA09</t>
        </is>
      </c>
      <c r="C3830" s="89">
        <f>SUMIF(数量表!D:H,B3830,数量表!H:H)</f>
        <v/>
      </c>
      <c r="D3830" s="89" t="n">
        <v>27</v>
      </c>
      <c r="E3830" s="89" t="n">
        <v>105</v>
      </c>
      <c r="F3830" s="90" t="n">
        <v>868</v>
      </c>
      <c r="G3830" s="89" t="n"/>
      <c r="H3830" s="91" t="n">
        <v>3</v>
      </c>
      <c r="I3830" s="213">
        <f>C3830*H3830</f>
        <v/>
      </c>
      <c r="K3830" s="96" t="n"/>
      <c r="L3830" s="97" t="n"/>
      <c r="M3830" s="97" t="n"/>
      <c r="N3830" s="98" t="inlineStr">
        <is>
          <t>27×105</t>
        </is>
      </c>
      <c r="O3830" s="99">
        <f>F3830</f>
        <v/>
      </c>
      <c r="P3830" s="99">
        <f>SUM(I3830)</f>
        <v/>
      </c>
      <c r="Q3830" s="117" t="n"/>
      <c r="R3830" s="118" t="n"/>
      <c r="S3830" s="118" t="n"/>
      <c r="T3830" s="119" t="n"/>
      <c r="U3830" s="120" t="n"/>
      <c r="V3830" s="120" t="n"/>
      <c r="W3830" s="121" t="n"/>
      <c r="X3830" s="122" t="n"/>
      <c r="Y3830" s="122" t="n"/>
      <c r="Z3830" s="143" t="n"/>
      <c r="AA3830" s="140" t="n"/>
      <c r="AB3830" s="140" t="n"/>
      <c r="AC3830" s="144" t="n"/>
      <c r="AD3830" s="142" t="n"/>
      <c r="AE3830" s="142" t="n"/>
    </row>
    <row r="3831">
      <c r="B3831" s="79" t="inlineStr">
        <is>
          <t>90MK09</t>
        </is>
      </c>
      <c r="C3831" s="80">
        <f>SUMIF(数量表!D:H,B3831,数量表!H:H)</f>
        <v/>
      </c>
      <c r="D3831" s="80" t="n">
        <v>27</v>
      </c>
      <c r="E3831" s="80" t="n">
        <v>105</v>
      </c>
      <c r="F3831" s="81" t="n">
        <v>150</v>
      </c>
      <c r="G3831" s="80" t="n"/>
      <c r="H3831" s="82" t="n">
        <v>4</v>
      </c>
      <c r="I3831" s="212">
        <f>C3831*H3831</f>
        <v/>
      </c>
      <c r="K3831" s="96" t="n"/>
      <c r="L3831" s="97" t="n"/>
      <c r="M3831" s="97" t="n"/>
      <c r="N3831" s="98" t="inlineStr">
        <is>
          <t>27×105</t>
        </is>
      </c>
      <c r="O3831" s="99">
        <f>F3831</f>
        <v/>
      </c>
      <c r="P3831" s="99">
        <f>SUM(I3831)</f>
        <v/>
      </c>
      <c r="Q3831" s="117" t="n"/>
      <c r="R3831" s="118" t="n"/>
      <c r="S3831" s="118" t="n"/>
      <c r="T3831" s="119" t="n"/>
      <c r="U3831" s="120" t="n"/>
      <c r="V3831" s="120" t="n"/>
      <c r="W3831" s="121" t="n"/>
      <c r="X3831" s="122" t="n"/>
      <c r="Y3831" s="122" t="n"/>
      <c r="Z3831" s="143" t="n"/>
      <c r="AA3831" s="140" t="n"/>
      <c r="AB3831" s="140" t="n"/>
      <c r="AC3831" s="144" t="n"/>
      <c r="AD3831" s="142" t="n"/>
      <c r="AE3831" s="142" t="n"/>
    </row>
    <row r="3832">
      <c r="B3832" s="85" t="inlineStr">
        <is>
          <t>90MK09</t>
        </is>
      </c>
      <c r="C3832">
        <f>SUMIF(数量表!D:H,B3832,数量表!H:H)</f>
        <v/>
      </c>
      <c r="D3832" t="n">
        <v>27</v>
      </c>
      <c r="E3832" t="n">
        <v>105</v>
      </c>
      <c r="F3832" s="86" t="n">
        <v>1710</v>
      </c>
      <c r="H3832" s="87" t="n">
        <v>2</v>
      </c>
      <c r="I3832" s="214">
        <f>C3832*H3832</f>
        <v/>
      </c>
      <c r="K3832" s="96" t="n"/>
      <c r="L3832" s="97" t="n"/>
      <c r="M3832" s="97" t="n"/>
      <c r="N3832" s="98" t="inlineStr">
        <is>
          <t>27×105</t>
        </is>
      </c>
      <c r="O3832" s="99">
        <f>F3832</f>
        <v/>
      </c>
      <c r="P3832" s="99">
        <f>SUM(I3832)</f>
        <v/>
      </c>
      <c r="Q3832" s="117" t="n"/>
      <c r="R3832" s="118" t="n"/>
      <c r="S3832" s="118" t="n"/>
      <c r="T3832" s="119" t="n"/>
      <c r="U3832" s="120" t="n"/>
      <c r="V3832" s="120" t="n"/>
      <c r="W3832" s="121" t="n"/>
      <c r="X3832" s="122" t="n"/>
      <c r="Y3832" s="122" t="n"/>
      <c r="Z3832" s="143" t="n"/>
      <c r="AA3832" s="140" t="n"/>
      <c r="AB3832" s="140" t="n"/>
      <c r="AC3832" s="144" t="n"/>
      <c r="AD3832" s="142" t="n"/>
      <c r="AE3832" s="142" t="n"/>
    </row>
    <row r="3833" ht="15" customHeight="1" thickBot="1">
      <c r="B3833" s="88" t="inlineStr">
        <is>
          <t>90MK09</t>
        </is>
      </c>
      <c r="C3833" s="89">
        <f>SUMIF(数量表!D:H,B3833,数量表!H:H)</f>
        <v/>
      </c>
      <c r="D3833" s="89" t="n">
        <v>27</v>
      </c>
      <c r="E3833" s="89" t="n">
        <v>105</v>
      </c>
      <c r="F3833" s="90" t="n">
        <v>868</v>
      </c>
      <c r="G3833" s="89" t="n"/>
      <c r="H3833" s="91" t="n">
        <v>4</v>
      </c>
      <c r="I3833" s="213">
        <f>C3833*H3833</f>
        <v/>
      </c>
      <c r="K3833" s="96" t="n"/>
      <c r="L3833" s="97" t="n"/>
      <c r="M3833" s="97" t="n"/>
      <c r="N3833" s="98" t="inlineStr">
        <is>
          <t>27×105</t>
        </is>
      </c>
      <c r="O3833" s="99">
        <f>F3833</f>
        <v/>
      </c>
      <c r="P3833" s="99">
        <f>SUM(I3833)</f>
        <v/>
      </c>
      <c r="Q3833" s="117" t="n"/>
      <c r="R3833" s="118" t="n"/>
      <c r="S3833" s="118" t="n"/>
      <c r="T3833" s="119" t="n"/>
      <c r="U3833" s="120" t="n"/>
      <c r="V3833" s="120" t="n"/>
      <c r="W3833" s="121" t="n"/>
      <c r="X3833" s="122" t="n"/>
      <c r="Y3833" s="122" t="n"/>
      <c r="Z3833" s="143" t="n"/>
      <c r="AA3833" s="140" t="n"/>
      <c r="AB3833" s="140" t="n"/>
      <c r="AC3833" s="144" t="n"/>
      <c r="AD3833" s="142" t="n"/>
      <c r="AE3833" s="142" t="n"/>
    </row>
    <row r="3834">
      <c r="B3834" s="79" t="inlineStr">
        <is>
          <t>90MK09-L</t>
        </is>
      </c>
      <c r="C3834" s="80">
        <f>SUMIF(数量表!D:H,B3834,数量表!H:H)</f>
        <v/>
      </c>
      <c r="D3834" s="80" t="n">
        <v>27</v>
      </c>
      <c r="E3834" s="80" t="n">
        <v>105</v>
      </c>
      <c r="F3834" s="81" t="n">
        <v>150</v>
      </c>
      <c r="G3834" s="80" t="n"/>
      <c r="H3834" s="82" t="n">
        <v>4</v>
      </c>
      <c r="I3834" s="212">
        <f>C3834*H3834</f>
        <v/>
      </c>
      <c r="K3834" s="96" t="n"/>
      <c r="L3834" s="97" t="n"/>
      <c r="M3834" s="97" t="n"/>
      <c r="N3834" s="98" t="inlineStr">
        <is>
          <t>27×105</t>
        </is>
      </c>
      <c r="O3834" s="99">
        <f>F3834</f>
        <v/>
      </c>
      <c r="P3834" s="99">
        <f>SUM(I3834)</f>
        <v/>
      </c>
      <c r="Q3834" s="117" t="n"/>
      <c r="R3834" s="118" t="n"/>
      <c r="S3834" s="118" t="n"/>
      <c r="T3834" s="119" t="n"/>
      <c r="U3834" s="120" t="n"/>
      <c r="V3834" s="120" t="n"/>
      <c r="W3834" s="121" t="n"/>
      <c r="X3834" s="122" t="n"/>
      <c r="Y3834" s="122" t="n"/>
      <c r="Z3834" s="143" t="n"/>
      <c r="AA3834" s="140" t="n"/>
      <c r="AB3834" s="140" t="n"/>
      <c r="AC3834" s="144" t="n"/>
      <c r="AD3834" s="142" t="n"/>
      <c r="AE3834" s="142" t="n"/>
    </row>
    <row r="3835">
      <c r="B3835" s="85" t="inlineStr">
        <is>
          <t>90MK09-L</t>
        </is>
      </c>
      <c r="C3835">
        <f>SUMIF(数量表!D:H,B3835,数量表!H:H)</f>
        <v/>
      </c>
      <c r="D3835" t="n">
        <v>27</v>
      </c>
      <c r="E3835" t="n">
        <v>105</v>
      </c>
      <c r="F3835" s="86" t="n">
        <v>1710</v>
      </c>
      <c r="H3835" s="87" t="n">
        <v>2</v>
      </c>
      <c r="I3835" s="214">
        <f>C3835*H3835</f>
        <v/>
      </c>
      <c r="K3835" s="96" t="n"/>
      <c r="L3835" s="97" t="n"/>
      <c r="M3835" s="97" t="n"/>
      <c r="N3835" s="98" t="inlineStr">
        <is>
          <t>27×105</t>
        </is>
      </c>
      <c r="O3835" s="99">
        <f>F3835</f>
        <v/>
      </c>
      <c r="P3835" s="99">
        <f>SUM(I3835)</f>
        <v/>
      </c>
      <c r="Q3835" s="117" t="n"/>
      <c r="R3835" s="118" t="n"/>
      <c r="S3835" s="118" t="n"/>
      <c r="T3835" s="119" t="n"/>
      <c r="U3835" s="120" t="n"/>
      <c r="V3835" s="120" t="n"/>
      <c r="W3835" s="121" t="n"/>
      <c r="X3835" s="122" t="n"/>
      <c r="Y3835" s="122" t="n"/>
      <c r="Z3835" s="143" t="n"/>
      <c r="AA3835" s="140" t="n"/>
      <c r="AB3835" s="140" t="n"/>
      <c r="AC3835" s="144" t="n"/>
      <c r="AD3835" s="142" t="n"/>
      <c r="AE3835" s="142" t="n"/>
    </row>
    <row r="3836">
      <c r="B3836" s="85" t="inlineStr">
        <is>
          <t>90MK09-L</t>
        </is>
      </c>
      <c r="C3836">
        <f>SUMIF(数量表!D:H,B3836,数量表!H:H)</f>
        <v/>
      </c>
      <c r="D3836" t="n">
        <v>27</v>
      </c>
      <c r="E3836" t="n">
        <v>105</v>
      </c>
      <c r="F3836" s="86" t="n">
        <v>868</v>
      </c>
      <c r="H3836" s="87" t="n">
        <v>4</v>
      </c>
      <c r="I3836" s="214">
        <f>C3836*H3836</f>
        <v/>
      </c>
      <c r="K3836" s="96" t="n"/>
      <c r="L3836" s="97" t="n"/>
      <c r="M3836" s="97" t="n"/>
      <c r="N3836" s="98" t="inlineStr">
        <is>
          <t>27×105</t>
        </is>
      </c>
      <c r="O3836" s="99">
        <f>F3836</f>
        <v/>
      </c>
      <c r="P3836" s="99">
        <f>SUM(I3836)</f>
        <v/>
      </c>
      <c r="Q3836" s="117" t="n"/>
      <c r="R3836" s="118" t="n"/>
      <c r="S3836" s="118" t="n"/>
      <c r="T3836" s="119" t="n"/>
      <c r="U3836" s="120" t="n"/>
      <c r="V3836" s="120" t="n"/>
      <c r="W3836" s="121" t="n"/>
      <c r="X3836" s="122" t="n"/>
      <c r="Y3836" s="122" t="n"/>
      <c r="Z3836" s="143" t="n"/>
      <c r="AA3836" s="140" t="n"/>
      <c r="AB3836" s="140" t="n"/>
      <c r="AC3836" s="144" t="n"/>
      <c r="AD3836" s="142" t="n"/>
      <c r="AE3836" s="142" t="n"/>
    </row>
    <row r="3837" ht="15" customHeight="1" thickBot="1">
      <c r="B3837" s="88" t="inlineStr">
        <is>
          <t>90MK09-L</t>
        </is>
      </c>
      <c r="C3837" s="89">
        <f>SUMIF(数量表!D:H,B3837,数量表!H:H)</f>
        <v/>
      </c>
      <c r="D3837" s="89" t="n">
        <v>45</v>
      </c>
      <c r="E3837" s="89" t="n">
        <v>105</v>
      </c>
      <c r="F3837" s="90" t="n">
        <v>949</v>
      </c>
      <c r="G3837" s="89" t="n"/>
      <c r="H3837" s="91" t="n">
        <v>1</v>
      </c>
      <c r="I3837" s="213">
        <f>C3837*H3837</f>
        <v/>
      </c>
      <c r="K3837" s="96" t="n"/>
      <c r="L3837" s="97" t="n"/>
      <c r="M3837" s="97" t="n"/>
      <c r="N3837" s="98" t="n"/>
      <c r="O3837" s="99" t="n"/>
      <c r="P3837" s="99" t="n"/>
      <c r="Q3837" s="117" t="n"/>
      <c r="R3837" s="118" t="n"/>
      <c r="S3837" s="118" t="n"/>
      <c r="T3837" s="119" t="n"/>
      <c r="U3837" s="120" t="n"/>
      <c r="V3837" s="120" t="n"/>
      <c r="W3837" s="121" t="n"/>
      <c r="X3837" s="122" t="n"/>
      <c r="Y3837" s="122" t="n"/>
      <c r="Z3837" s="143" t="n"/>
      <c r="AA3837" s="140" t="n"/>
      <c r="AB3837" s="140" t="n"/>
      <c r="AC3837" s="144" t="inlineStr">
        <is>
          <t>45X105</t>
        </is>
      </c>
      <c r="AD3837" s="142">
        <f>F3837</f>
        <v/>
      </c>
      <c r="AE3837" s="142">
        <f>I3837</f>
        <v/>
      </c>
    </row>
    <row r="3838">
      <c r="B3838" s="79" t="inlineStr">
        <is>
          <t>90MK09-R</t>
        </is>
      </c>
      <c r="C3838" s="80">
        <f>SUMIF(数量表!D:H,B3838,数量表!H:H)</f>
        <v/>
      </c>
      <c r="D3838" s="80" t="n">
        <v>27</v>
      </c>
      <c r="E3838" s="80" t="n">
        <v>105</v>
      </c>
      <c r="F3838" s="81" t="n">
        <v>150</v>
      </c>
      <c r="G3838" s="80" t="n"/>
      <c r="H3838" s="82" t="n">
        <v>4</v>
      </c>
      <c r="I3838" s="212">
        <f>C3838*H3838</f>
        <v/>
      </c>
      <c r="K3838" s="96" t="n"/>
      <c r="L3838" s="97" t="n"/>
      <c r="M3838" s="97" t="n"/>
      <c r="N3838" s="98" t="inlineStr">
        <is>
          <t>27×105</t>
        </is>
      </c>
      <c r="O3838" s="99">
        <f>F3838</f>
        <v/>
      </c>
      <c r="P3838" s="99">
        <f>SUM(I3838)</f>
        <v/>
      </c>
      <c r="Q3838" s="117" t="n"/>
      <c r="R3838" s="118" t="n"/>
      <c r="S3838" s="118" t="n"/>
      <c r="T3838" s="119" t="n"/>
      <c r="U3838" s="120" t="n"/>
      <c r="V3838" s="120" t="n"/>
      <c r="W3838" s="121" t="n"/>
      <c r="X3838" s="122" t="n"/>
      <c r="Y3838" s="122" t="n"/>
      <c r="Z3838" s="143" t="n"/>
      <c r="AA3838" s="140" t="n"/>
      <c r="AB3838" s="140" t="n"/>
      <c r="AC3838" s="144" t="n"/>
      <c r="AD3838" s="142" t="n"/>
      <c r="AE3838" s="142" t="n"/>
    </row>
    <row r="3839">
      <c r="B3839" s="85" t="inlineStr">
        <is>
          <t>90MK09-R</t>
        </is>
      </c>
      <c r="C3839">
        <f>SUMIF(数量表!D:H,B3839,数量表!H:H)</f>
        <v/>
      </c>
      <c r="D3839" t="n">
        <v>27</v>
      </c>
      <c r="E3839" t="n">
        <v>105</v>
      </c>
      <c r="F3839" s="86" t="n">
        <v>1710</v>
      </c>
      <c r="H3839" s="87" t="n">
        <v>2</v>
      </c>
      <c r="I3839" s="214">
        <f>C3839*H3839</f>
        <v/>
      </c>
      <c r="K3839" s="96" t="n"/>
      <c r="L3839" s="97" t="n"/>
      <c r="M3839" s="97" t="n"/>
      <c r="N3839" s="98" t="inlineStr">
        <is>
          <t>27×105</t>
        </is>
      </c>
      <c r="O3839" s="99">
        <f>F3839</f>
        <v/>
      </c>
      <c r="P3839" s="99">
        <f>SUM(I3839)</f>
        <v/>
      </c>
      <c r="Q3839" s="117" t="n"/>
      <c r="R3839" s="118" t="n"/>
      <c r="S3839" s="118" t="n"/>
      <c r="T3839" s="119" t="n"/>
      <c r="U3839" s="120" t="n"/>
      <c r="V3839" s="120" t="n"/>
      <c r="W3839" s="121" t="n"/>
      <c r="X3839" s="122" t="n"/>
      <c r="Y3839" s="122" t="n"/>
      <c r="Z3839" s="143" t="n"/>
      <c r="AA3839" s="140" t="n"/>
      <c r="AB3839" s="140" t="n"/>
      <c r="AC3839" s="144" t="n"/>
      <c r="AD3839" s="142" t="n"/>
      <c r="AE3839" s="142" t="n"/>
    </row>
    <row r="3840">
      <c r="B3840" s="85" t="inlineStr">
        <is>
          <t>90MK09-R</t>
        </is>
      </c>
      <c r="C3840">
        <f>SUMIF(数量表!D:H,B3840,数量表!H:H)</f>
        <v/>
      </c>
      <c r="D3840" t="n">
        <v>27</v>
      </c>
      <c r="E3840" t="n">
        <v>105</v>
      </c>
      <c r="F3840" s="86" t="n">
        <v>868</v>
      </c>
      <c r="H3840" s="87" t="n">
        <v>4</v>
      </c>
      <c r="I3840" s="214">
        <f>C3840*H3840</f>
        <v/>
      </c>
      <c r="K3840" s="96" t="n"/>
      <c r="L3840" s="97" t="n"/>
      <c r="M3840" s="97" t="n"/>
      <c r="N3840" s="98" t="inlineStr">
        <is>
          <t>27×105</t>
        </is>
      </c>
      <c r="O3840" s="99">
        <f>F3840</f>
        <v/>
      </c>
      <c r="P3840" s="99">
        <f>SUM(I3840)</f>
        <v/>
      </c>
      <c r="Q3840" s="117" t="n"/>
      <c r="R3840" s="118" t="n"/>
      <c r="S3840" s="118" t="n"/>
      <c r="T3840" s="119" t="n"/>
      <c r="U3840" s="120" t="n"/>
      <c r="V3840" s="120" t="n"/>
      <c r="W3840" s="121" t="n"/>
      <c r="X3840" s="122" t="n"/>
      <c r="Y3840" s="122" t="n"/>
      <c r="Z3840" s="143" t="n"/>
      <c r="AA3840" s="140" t="n"/>
      <c r="AB3840" s="140" t="n"/>
      <c r="AC3840" s="144" t="n"/>
      <c r="AD3840" s="142" t="n"/>
      <c r="AE3840" s="142" t="n"/>
    </row>
    <row r="3841" ht="15" customHeight="1" thickBot="1">
      <c r="B3841" s="88" t="inlineStr">
        <is>
          <t>90MK09-R</t>
        </is>
      </c>
      <c r="C3841" s="89">
        <f>SUMIF(数量表!D:H,B3841,数量表!H:H)</f>
        <v/>
      </c>
      <c r="D3841" s="89" t="n">
        <v>45</v>
      </c>
      <c r="E3841" s="89" t="n">
        <v>105</v>
      </c>
      <c r="F3841" s="90" t="n">
        <v>949</v>
      </c>
      <c r="G3841" s="89" t="n"/>
      <c r="H3841" s="91" t="n">
        <v>1</v>
      </c>
      <c r="I3841" s="213">
        <f>C3841*H3841</f>
        <v/>
      </c>
      <c r="K3841" s="96" t="n"/>
      <c r="L3841" s="97" t="n"/>
      <c r="M3841" s="97" t="n"/>
      <c r="N3841" s="98" t="n"/>
      <c r="O3841" s="99" t="n"/>
      <c r="P3841" s="99" t="n"/>
      <c r="Q3841" s="117" t="n"/>
      <c r="R3841" s="118" t="n"/>
      <c r="S3841" s="118" t="n"/>
      <c r="T3841" s="119" t="n"/>
      <c r="U3841" s="120" t="n"/>
      <c r="V3841" s="120" t="n"/>
      <c r="W3841" s="121" t="n"/>
      <c r="X3841" s="122" t="n"/>
      <c r="Y3841" s="122" t="n"/>
      <c r="Z3841" s="143" t="n"/>
      <c r="AA3841" s="140" t="n"/>
      <c r="AB3841" s="140" t="n"/>
      <c r="AC3841" s="144" t="inlineStr">
        <is>
          <t>45X105</t>
        </is>
      </c>
      <c r="AD3841" s="142">
        <f>F3841</f>
        <v/>
      </c>
      <c r="AE3841" s="142">
        <f>I3841</f>
        <v/>
      </c>
    </row>
    <row r="3842">
      <c r="B3842" s="79" t="inlineStr">
        <is>
          <t>90MK09L</t>
        </is>
      </c>
      <c r="C3842" s="80">
        <f>SUMIF(数量表!D:H,B3842,数量表!H:H)</f>
        <v/>
      </c>
      <c r="D3842" s="80" t="n">
        <v>27</v>
      </c>
      <c r="E3842" s="80" t="n">
        <v>105</v>
      </c>
      <c r="F3842" s="81" t="n">
        <v>150</v>
      </c>
      <c r="G3842" s="80" t="n"/>
      <c r="H3842" s="82" t="n">
        <v>5</v>
      </c>
      <c r="I3842" s="212">
        <f>C3842*H3842</f>
        <v/>
      </c>
      <c r="K3842" s="96" t="n"/>
      <c r="L3842" s="97" t="n"/>
      <c r="M3842" s="97" t="n"/>
      <c r="N3842" s="98" t="inlineStr">
        <is>
          <t>27×105</t>
        </is>
      </c>
      <c r="O3842" s="99">
        <f>F3842</f>
        <v/>
      </c>
      <c r="P3842" s="99">
        <f>SUM(I3842)</f>
        <v/>
      </c>
      <c r="Q3842" s="117" t="n"/>
      <c r="R3842" s="118" t="n"/>
      <c r="S3842" s="118" t="n"/>
      <c r="T3842" s="119" t="n"/>
      <c r="U3842" s="120" t="n"/>
      <c r="V3842" s="120" t="n"/>
      <c r="W3842" s="121" t="n"/>
      <c r="X3842" s="122" t="n"/>
      <c r="Y3842" s="122" t="n"/>
      <c r="Z3842" s="143" t="n"/>
      <c r="AA3842" s="140" t="n"/>
      <c r="AB3842" s="140" t="n"/>
      <c r="AC3842" s="144" t="n"/>
      <c r="AD3842" s="142" t="n"/>
      <c r="AE3842" s="142" t="n"/>
    </row>
    <row r="3843">
      <c r="B3843" s="85" t="inlineStr">
        <is>
          <t>90MK09L</t>
        </is>
      </c>
      <c r="C3843">
        <f>SUMIF(数量表!D:H,B3843,数量表!H:H)</f>
        <v/>
      </c>
      <c r="D3843" t="n">
        <v>27</v>
      </c>
      <c r="E3843" t="n">
        <v>105</v>
      </c>
      <c r="F3843" s="86" t="n">
        <v>1697</v>
      </c>
      <c r="H3843" s="87" t="n">
        <v>2</v>
      </c>
      <c r="I3843" s="214">
        <f>C3843*H3843</f>
        <v/>
      </c>
      <c r="K3843" s="96" t="n"/>
      <c r="L3843" s="97" t="n"/>
      <c r="M3843" s="97" t="n"/>
      <c r="N3843" s="98" t="inlineStr">
        <is>
          <t>27×105</t>
        </is>
      </c>
      <c r="O3843" s="99">
        <f>F3843</f>
        <v/>
      </c>
      <c r="P3843" s="99">
        <f>SUM(I3843)</f>
        <v/>
      </c>
      <c r="Q3843" s="117" t="n"/>
      <c r="R3843" s="118" t="n"/>
      <c r="S3843" s="118" t="n"/>
      <c r="T3843" s="119" t="n"/>
      <c r="U3843" s="120" t="n"/>
      <c r="V3843" s="120" t="n"/>
      <c r="W3843" s="121" t="n"/>
      <c r="X3843" s="122" t="n"/>
      <c r="Y3843" s="122" t="n"/>
      <c r="Z3843" s="143" t="n"/>
      <c r="AA3843" s="140" t="n"/>
      <c r="AB3843" s="140" t="n"/>
      <c r="AC3843" s="144" t="n"/>
      <c r="AD3843" s="142" t="n"/>
      <c r="AE3843" s="142" t="n"/>
    </row>
    <row r="3844" ht="15" customHeight="1" thickBot="1">
      <c r="B3844" s="88" t="inlineStr">
        <is>
          <t>90MK09L</t>
        </is>
      </c>
      <c r="C3844" s="89">
        <f>SUMIF(数量表!D:H,B3844,数量表!H:H)</f>
        <v/>
      </c>
      <c r="D3844" s="89" t="n">
        <v>27</v>
      </c>
      <c r="E3844" s="89" t="n">
        <v>105</v>
      </c>
      <c r="F3844" s="90" t="n">
        <v>868</v>
      </c>
      <c r="G3844" s="89" t="n"/>
      <c r="H3844" s="91" t="n">
        <v>5</v>
      </c>
      <c r="I3844" s="213">
        <f>C3844*H3844</f>
        <v/>
      </c>
      <c r="K3844" s="96" t="n"/>
      <c r="L3844" s="97" t="n"/>
      <c r="M3844" s="97" t="n"/>
      <c r="N3844" s="98" t="inlineStr">
        <is>
          <t>27×105</t>
        </is>
      </c>
      <c r="O3844" s="99">
        <f>F3844</f>
        <v/>
      </c>
      <c r="P3844" s="99">
        <f>SUM(I3844)</f>
        <v/>
      </c>
      <c r="Q3844" s="117" t="n"/>
      <c r="R3844" s="118" t="n"/>
      <c r="S3844" s="118" t="n"/>
      <c r="T3844" s="119" t="n"/>
      <c r="U3844" s="120" t="n"/>
      <c r="V3844" s="120" t="n"/>
      <c r="W3844" s="121" t="n"/>
      <c r="X3844" s="122" t="n"/>
      <c r="Y3844" s="122" t="n"/>
      <c r="Z3844" s="143" t="n"/>
      <c r="AA3844" s="140" t="n"/>
      <c r="AB3844" s="140" t="n"/>
      <c r="AC3844" s="144" t="n"/>
      <c r="AD3844" s="142" t="n"/>
      <c r="AE3844" s="142" t="n"/>
    </row>
    <row r="3845">
      <c r="B3845" s="79" t="inlineStr">
        <is>
          <t>90MK09L-L</t>
        </is>
      </c>
      <c r="C3845" s="80">
        <f>SUMIF(数量表!D:H,B3845,数量表!H:H)</f>
        <v/>
      </c>
      <c r="D3845" s="80" t="n">
        <v>27</v>
      </c>
      <c r="E3845" s="80" t="n">
        <v>105</v>
      </c>
      <c r="F3845" s="81" t="n">
        <v>150</v>
      </c>
      <c r="G3845" s="80" t="n"/>
      <c r="H3845" s="82" t="n">
        <v>5</v>
      </c>
      <c r="I3845" s="212">
        <f>C3845*H3845</f>
        <v/>
      </c>
      <c r="K3845" s="96" t="n"/>
      <c r="L3845" s="97" t="n"/>
      <c r="M3845" s="97" t="n"/>
      <c r="N3845" s="98" t="inlineStr">
        <is>
          <t>27×105</t>
        </is>
      </c>
      <c r="O3845" s="99">
        <f>F3845</f>
        <v/>
      </c>
      <c r="P3845" s="99">
        <f>SUM(I3845)</f>
        <v/>
      </c>
      <c r="Q3845" s="117" t="n"/>
      <c r="R3845" s="118" t="n"/>
      <c r="S3845" s="118" t="n"/>
      <c r="T3845" s="119" t="n"/>
      <c r="U3845" s="120" t="n"/>
      <c r="V3845" s="120" t="n"/>
      <c r="W3845" s="121" t="n"/>
      <c r="X3845" s="122" t="n"/>
      <c r="Y3845" s="122" t="n"/>
      <c r="Z3845" s="143" t="n"/>
      <c r="AA3845" s="140" t="n"/>
      <c r="AB3845" s="140" t="n"/>
      <c r="AC3845" s="144" t="n"/>
      <c r="AD3845" s="142" t="n"/>
      <c r="AE3845" s="142" t="n"/>
    </row>
    <row r="3846">
      <c r="B3846" s="85" t="inlineStr">
        <is>
          <t>90MK09L-L</t>
        </is>
      </c>
      <c r="C3846">
        <f>SUMIF(数量表!D:H,B3846,数量表!H:H)</f>
        <v/>
      </c>
      <c r="D3846" t="n">
        <v>27</v>
      </c>
      <c r="E3846" t="n">
        <v>105</v>
      </c>
      <c r="F3846" s="86" t="n">
        <v>1697</v>
      </c>
      <c r="H3846" s="87" t="n">
        <v>2</v>
      </c>
      <c r="I3846" s="214">
        <f>C3846*H3846</f>
        <v/>
      </c>
      <c r="K3846" s="96" t="n"/>
      <c r="L3846" s="97" t="n"/>
      <c r="M3846" s="97" t="n"/>
      <c r="N3846" s="98" t="inlineStr">
        <is>
          <t>27×105</t>
        </is>
      </c>
      <c r="O3846" s="99">
        <f>F3846</f>
        <v/>
      </c>
      <c r="P3846" s="99">
        <f>SUM(I3846)</f>
        <v/>
      </c>
      <c r="Q3846" s="117" t="n"/>
      <c r="R3846" s="118" t="n"/>
      <c r="S3846" s="118" t="n"/>
      <c r="T3846" s="119" t="n"/>
      <c r="U3846" s="120" t="n"/>
      <c r="V3846" s="120" t="n"/>
      <c r="W3846" s="121" t="n"/>
      <c r="X3846" s="122" t="n"/>
      <c r="Y3846" s="122" t="n"/>
      <c r="Z3846" s="143" t="n"/>
      <c r="AA3846" s="140" t="n"/>
      <c r="AB3846" s="140" t="n"/>
      <c r="AC3846" s="144" t="n"/>
      <c r="AD3846" s="142" t="n"/>
      <c r="AE3846" s="142" t="n"/>
    </row>
    <row r="3847">
      <c r="B3847" s="85" t="inlineStr">
        <is>
          <t>90MK09L-L</t>
        </is>
      </c>
      <c r="C3847">
        <f>SUMIF(数量表!D:H,B3847,数量表!H:H)</f>
        <v/>
      </c>
      <c r="D3847" t="n">
        <v>27</v>
      </c>
      <c r="E3847" t="n">
        <v>105</v>
      </c>
      <c r="F3847" s="86" t="n">
        <v>868</v>
      </c>
      <c r="H3847" s="87" t="n">
        <v>5</v>
      </c>
      <c r="I3847" s="214">
        <f>C3847*H3847</f>
        <v/>
      </c>
      <c r="K3847" s="96" t="n"/>
      <c r="L3847" s="97" t="n"/>
      <c r="M3847" s="97" t="n"/>
      <c r="N3847" s="98" t="inlineStr">
        <is>
          <t>27×105</t>
        </is>
      </c>
      <c r="O3847" s="99">
        <f>F3847</f>
        <v/>
      </c>
      <c r="P3847" s="99">
        <f>SUM(I3847)</f>
        <v/>
      </c>
      <c r="Q3847" s="117" t="n"/>
      <c r="R3847" s="118" t="n"/>
      <c r="S3847" s="118" t="n"/>
      <c r="T3847" s="119" t="n"/>
      <c r="U3847" s="120" t="n"/>
      <c r="V3847" s="120" t="n"/>
      <c r="W3847" s="121" t="n"/>
      <c r="X3847" s="122" t="n"/>
      <c r="Y3847" s="122" t="n"/>
      <c r="Z3847" s="143" t="n"/>
      <c r="AA3847" s="140" t="n"/>
      <c r="AB3847" s="140" t="n"/>
      <c r="AC3847" s="144" t="n"/>
      <c r="AD3847" s="142" t="n"/>
      <c r="AE3847" s="142" t="n"/>
    </row>
    <row r="3848" ht="15" customHeight="1" thickBot="1">
      <c r="B3848" s="88" t="inlineStr">
        <is>
          <t>90MK09L-L</t>
        </is>
      </c>
      <c r="C3848" s="89">
        <f>SUMIF(数量表!D:H,B3848,数量表!H:H)</f>
        <v/>
      </c>
      <c r="D3848" s="89" t="n">
        <v>45</v>
      </c>
      <c r="E3848" s="89" t="n">
        <v>105</v>
      </c>
      <c r="F3848" s="90" t="n">
        <v>949</v>
      </c>
      <c r="G3848" s="89" t="n"/>
      <c r="H3848" s="91" t="n">
        <v>1</v>
      </c>
      <c r="I3848" s="213">
        <f>C3848*H3848</f>
        <v/>
      </c>
      <c r="K3848" s="96" t="n"/>
      <c r="L3848" s="97" t="n"/>
      <c r="M3848" s="97" t="n"/>
      <c r="N3848" s="98" t="n"/>
      <c r="O3848" s="99" t="n"/>
      <c r="P3848" s="99" t="n"/>
      <c r="Q3848" s="117" t="n"/>
      <c r="R3848" s="118" t="n"/>
      <c r="S3848" s="118" t="n"/>
      <c r="T3848" s="119" t="n"/>
      <c r="U3848" s="120" t="n"/>
      <c r="V3848" s="120" t="n"/>
      <c r="W3848" s="121" t="n"/>
      <c r="X3848" s="122" t="n"/>
      <c r="Y3848" s="122" t="n"/>
      <c r="Z3848" s="143" t="n"/>
      <c r="AA3848" s="140" t="n"/>
      <c r="AB3848" s="140" t="n"/>
      <c r="AC3848" s="144" t="inlineStr">
        <is>
          <t>45X105</t>
        </is>
      </c>
      <c r="AD3848" s="142">
        <f>F3848</f>
        <v/>
      </c>
      <c r="AE3848" s="142">
        <f>I3848</f>
        <v/>
      </c>
    </row>
    <row r="3849">
      <c r="B3849" s="79" t="inlineStr">
        <is>
          <t>90MK09R</t>
        </is>
      </c>
      <c r="C3849" s="80">
        <f>SUMIF(数量表!D:H,B3849,数量表!H:H)</f>
        <v/>
      </c>
      <c r="D3849" s="80" t="n">
        <v>27</v>
      </c>
      <c r="E3849" s="80" t="n">
        <v>105</v>
      </c>
      <c r="F3849" s="81" t="n">
        <v>150</v>
      </c>
      <c r="G3849" s="80" t="n"/>
      <c r="H3849" s="82" t="n">
        <v>5</v>
      </c>
      <c r="I3849" s="212">
        <f>C3849*H3849</f>
        <v/>
      </c>
      <c r="K3849" s="96" t="n"/>
      <c r="L3849" s="97" t="n"/>
      <c r="M3849" s="97" t="n"/>
      <c r="N3849" s="98" t="inlineStr">
        <is>
          <t>27×105</t>
        </is>
      </c>
      <c r="O3849" s="99">
        <f>F3849</f>
        <v/>
      </c>
      <c r="P3849" s="99">
        <f>SUM(I3849)</f>
        <v/>
      </c>
      <c r="Q3849" s="117" t="n"/>
      <c r="R3849" s="118" t="n"/>
      <c r="S3849" s="118" t="n"/>
      <c r="T3849" s="119" t="n"/>
      <c r="U3849" s="120" t="n"/>
      <c r="V3849" s="120" t="n"/>
      <c r="W3849" s="121" t="n"/>
      <c r="X3849" s="122" t="n"/>
      <c r="Y3849" s="122" t="n"/>
      <c r="Z3849" s="143" t="n"/>
      <c r="AA3849" s="140" t="n"/>
      <c r="AB3849" s="140" t="n"/>
      <c r="AC3849" s="144" t="n"/>
      <c r="AD3849" s="142" t="n"/>
      <c r="AE3849" s="142" t="n"/>
    </row>
    <row r="3850">
      <c r="B3850" s="85" t="inlineStr">
        <is>
          <t>90MK09R</t>
        </is>
      </c>
      <c r="C3850">
        <f>SUMIF(数量表!D:H,B3850,数量表!H:H)</f>
        <v/>
      </c>
      <c r="D3850" t="n">
        <v>27</v>
      </c>
      <c r="E3850" t="n">
        <v>105</v>
      </c>
      <c r="F3850" s="86" t="n">
        <v>1697</v>
      </c>
      <c r="H3850" s="87" t="n">
        <v>2</v>
      </c>
      <c r="I3850" s="214">
        <f>C3850*H3850</f>
        <v/>
      </c>
      <c r="K3850" s="96" t="n"/>
      <c r="L3850" s="97" t="n"/>
      <c r="M3850" s="97" t="n"/>
      <c r="N3850" s="98" t="inlineStr">
        <is>
          <t>27×105</t>
        </is>
      </c>
      <c r="O3850" s="99">
        <f>F3850</f>
        <v/>
      </c>
      <c r="P3850" s="99">
        <f>SUM(I3850)</f>
        <v/>
      </c>
      <c r="Q3850" s="117" t="n"/>
      <c r="R3850" s="118" t="n"/>
      <c r="S3850" s="118" t="n"/>
      <c r="T3850" s="119" t="n"/>
      <c r="U3850" s="120" t="n"/>
      <c r="V3850" s="120" t="n"/>
      <c r="W3850" s="121" t="n"/>
      <c r="X3850" s="122" t="n"/>
      <c r="Y3850" s="122" t="n"/>
      <c r="Z3850" s="143" t="n"/>
      <c r="AA3850" s="140" t="n"/>
      <c r="AB3850" s="140" t="n"/>
      <c r="AC3850" s="144" t="n"/>
      <c r="AD3850" s="142" t="n"/>
      <c r="AE3850" s="142" t="n"/>
    </row>
    <row r="3851" ht="15" customHeight="1" thickBot="1">
      <c r="B3851" s="88" t="inlineStr">
        <is>
          <t>90MK09R</t>
        </is>
      </c>
      <c r="C3851" s="89">
        <f>SUMIF(数量表!D:H,B3851,数量表!H:H)</f>
        <v/>
      </c>
      <c r="D3851" s="89" t="n">
        <v>27</v>
      </c>
      <c r="E3851" s="89" t="n">
        <v>105</v>
      </c>
      <c r="F3851" s="90" t="n">
        <v>868</v>
      </c>
      <c r="G3851" s="89" t="n"/>
      <c r="H3851" s="91" t="n">
        <v>5</v>
      </c>
      <c r="I3851" s="213">
        <f>C3851*H3851</f>
        <v/>
      </c>
      <c r="K3851" s="96" t="n"/>
      <c r="L3851" s="97" t="n"/>
      <c r="M3851" s="97" t="n"/>
      <c r="N3851" s="98" t="inlineStr">
        <is>
          <t>27×105</t>
        </is>
      </c>
      <c r="O3851" s="99">
        <f>F3851</f>
        <v/>
      </c>
      <c r="P3851" s="99">
        <f>SUM(I3851)</f>
        <v/>
      </c>
      <c r="Q3851" s="117" t="n"/>
      <c r="R3851" s="118" t="n"/>
      <c r="S3851" s="118" t="n"/>
      <c r="T3851" s="119" t="n"/>
      <c r="U3851" s="120" t="n"/>
      <c r="V3851" s="120" t="n"/>
      <c r="W3851" s="121" t="n"/>
      <c r="X3851" s="122" t="n"/>
      <c r="Y3851" s="122" t="n"/>
      <c r="Z3851" s="143" t="n"/>
      <c r="AA3851" s="140" t="n"/>
      <c r="AB3851" s="140" t="n"/>
      <c r="AC3851" s="144" t="n"/>
      <c r="AD3851" s="142" t="n"/>
      <c r="AE3851" s="142" t="n"/>
    </row>
    <row r="3852">
      <c r="B3852" s="79" t="inlineStr">
        <is>
          <t>90MK09R-R</t>
        </is>
      </c>
      <c r="C3852" s="80">
        <f>SUMIF(数量表!D:H,B3852,数量表!H:H)</f>
        <v/>
      </c>
      <c r="D3852" s="80" t="n">
        <v>27</v>
      </c>
      <c r="E3852" s="80" t="n">
        <v>105</v>
      </c>
      <c r="F3852" s="81" t="n">
        <v>150</v>
      </c>
      <c r="G3852" s="80" t="n"/>
      <c r="H3852" s="82" t="n">
        <v>5</v>
      </c>
      <c r="I3852" s="212">
        <f>C3852*H3852</f>
        <v/>
      </c>
      <c r="K3852" s="96" t="n"/>
      <c r="L3852" s="97" t="n"/>
      <c r="M3852" s="97" t="n"/>
      <c r="N3852" s="98" t="inlineStr">
        <is>
          <t>27×105</t>
        </is>
      </c>
      <c r="O3852" s="99">
        <f>F3852</f>
        <v/>
      </c>
      <c r="P3852" s="99">
        <f>SUM(I3852)</f>
        <v/>
      </c>
      <c r="Q3852" s="117" t="n"/>
      <c r="R3852" s="118" t="n"/>
      <c r="S3852" s="118" t="n"/>
      <c r="T3852" s="119" t="n"/>
      <c r="U3852" s="120" t="n"/>
      <c r="V3852" s="120" t="n"/>
      <c r="W3852" s="121" t="n"/>
      <c r="X3852" s="122" t="n"/>
      <c r="Y3852" s="122" t="n"/>
      <c r="Z3852" s="143" t="n"/>
      <c r="AA3852" s="140" t="n"/>
      <c r="AB3852" s="140" t="n"/>
      <c r="AC3852" s="144" t="n"/>
      <c r="AD3852" s="142" t="n"/>
      <c r="AE3852" s="142" t="n"/>
    </row>
    <row r="3853">
      <c r="B3853" s="85" t="inlineStr">
        <is>
          <t>90MK09R-R</t>
        </is>
      </c>
      <c r="C3853">
        <f>SUMIF(数量表!D:H,B3853,数量表!H:H)</f>
        <v/>
      </c>
      <c r="D3853" t="n">
        <v>27</v>
      </c>
      <c r="E3853" t="n">
        <v>105</v>
      </c>
      <c r="F3853" s="86" t="n">
        <v>1697</v>
      </c>
      <c r="H3853" s="87" t="n">
        <v>2</v>
      </c>
      <c r="I3853" s="214">
        <f>C3853*H3853</f>
        <v/>
      </c>
      <c r="K3853" s="96" t="n"/>
      <c r="L3853" s="97" t="n"/>
      <c r="M3853" s="97" t="n"/>
      <c r="N3853" s="98" t="inlineStr">
        <is>
          <t>27×105</t>
        </is>
      </c>
      <c r="O3853" s="99">
        <f>F3853</f>
        <v/>
      </c>
      <c r="P3853" s="99">
        <f>SUM(I3853)</f>
        <v/>
      </c>
      <c r="Q3853" s="117" t="n"/>
      <c r="R3853" s="118" t="n"/>
      <c r="S3853" s="118" t="n"/>
      <c r="T3853" s="119" t="n"/>
      <c r="U3853" s="120" t="n"/>
      <c r="V3853" s="120" t="n"/>
      <c r="W3853" s="121" t="n"/>
      <c r="X3853" s="122" t="n"/>
      <c r="Y3853" s="122" t="n"/>
      <c r="Z3853" s="143" t="n"/>
      <c r="AA3853" s="140" t="n"/>
      <c r="AB3853" s="140" t="n"/>
      <c r="AC3853" s="144" t="n"/>
      <c r="AD3853" s="142" t="n"/>
      <c r="AE3853" s="142" t="n"/>
    </row>
    <row r="3854">
      <c r="B3854" s="85" t="inlineStr">
        <is>
          <t>90MK09R-R</t>
        </is>
      </c>
      <c r="C3854">
        <f>SUMIF(数量表!D:H,B3854,数量表!H:H)</f>
        <v/>
      </c>
      <c r="D3854" t="n">
        <v>27</v>
      </c>
      <c r="E3854" t="n">
        <v>105</v>
      </c>
      <c r="F3854" s="86" t="n">
        <v>868</v>
      </c>
      <c r="H3854" s="87" t="n">
        <v>5</v>
      </c>
      <c r="I3854" s="214">
        <f>C3854*H3854</f>
        <v/>
      </c>
      <c r="K3854" s="96" t="n"/>
      <c r="L3854" s="97" t="n"/>
      <c r="M3854" s="97" t="n"/>
      <c r="N3854" s="98" t="inlineStr">
        <is>
          <t>27×105</t>
        </is>
      </c>
      <c r="O3854" s="99">
        <f>F3854</f>
        <v/>
      </c>
      <c r="P3854" s="99">
        <f>SUM(I3854)</f>
        <v/>
      </c>
      <c r="Q3854" s="117" t="n"/>
      <c r="R3854" s="118" t="n"/>
      <c r="S3854" s="118" t="n"/>
      <c r="T3854" s="119" t="n"/>
      <c r="U3854" s="120" t="n"/>
      <c r="V3854" s="120" t="n"/>
      <c r="W3854" s="121" t="n"/>
      <c r="X3854" s="122" t="n"/>
      <c r="Y3854" s="122" t="n"/>
      <c r="Z3854" s="143" t="n"/>
      <c r="AA3854" s="140" t="n"/>
      <c r="AB3854" s="140" t="n"/>
      <c r="AC3854" s="144" t="n"/>
      <c r="AD3854" s="142" t="n"/>
      <c r="AE3854" s="142" t="n"/>
    </row>
    <row r="3855" ht="15" customHeight="1" thickBot="1">
      <c r="B3855" s="88" t="inlineStr">
        <is>
          <t>90MK09R-R</t>
        </is>
      </c>
      <c r="C3855" s="89">
        <f>SUMIF(数量表!D:H,B3855,数量表!H:H)</f>
        <v/>
      </c>
      <c r="D3855" s="89" t="n">
        <v>45</v>
      </c>
      <c r="E3855" s="89" t="n">
        <v>105</v>
      </c>
      <c r="F3855" s="90" t="n">
        <v>949</v>
      </c>
      <c r="G3855" s="89" t="n"/>
      <c r="H3855" s="91" t="n">
        <v>1</v>
      </c>
      <c r="I3855" s="213">
        <f>C3855*H3855</f>
        <v/>
      </c>
      <c r="K3855" s="96" t="n"/>
      <c r="L3855" s="97" t="n"/>
      <c r="M3855" s="97" t="n"/>
      <c r="N3855" s="98" t="n"/>
      <c r="O3855" s="99" t="n"/>
      <c r="P3855" s="99" t="n"/>
      <c r="Q3855" s="117" t="n"/>
      <c r="R3855" s="118" t="n"/>
      <c r="S3855" s="118" t="n"/>
      <c r="T3855" s="119" t="n"/>
      <c r="U3855" s="120" t="n"/>
      <c r="V3855" s="120" t="n"/>
      <c r="W3855" s="121" t="n"/>
      <c r="X3855" s="122" t="n"/>
      <c r="Y3855" s="122" t="n"/>
      <c r="Z3855" s="143" t="n"/>
      <c r="AA3855" s="140" t="n"/>
      <c r="AB3855" s="140" t="n"/>
      <c r="AC3855" s="144" t="inlineStr">
        <is>
          <t>45X105</t>
        </is>
      </c>
      <c r="AD3855" s="142">
        <f>F3855</f>
        <v/>
      </c>
      <c r="AE3855" s="142">
        <f>I3855</f>
        <v/>
      </c>
    </row>
    <row r="3856">
      <c r="B3856" s="79" t="inlineStr">
        <is>
          <t>90MKH09</t>
        </is>
      </c>
      <c r="C3856" s="80">
        <f>SUMIF(数量表!D:H,B3856,数量表!H:H)</f>
        <v/>
      </c>
      <c r="D3856" s="80" t="n">
        <v>27</v>
      </c>
      <c r="E3856" s="80" t="n">
        <v>105</v>
      </c>
      <c r="F3856" s="81" t="n">
        <v>150</v>
      </c>
      <c r="G3856" s="80" t="n"/>
      <c r="H3856" s="82" t="n">
        <v>1</v>
      </c>
      <c r="I3856" s="212">
        <f>C3856*H3856</f>
        <v/>
      </c>
      <c r="K3856" s="96" t="n"/>
      <c r="L3856" s="97" t="n"/>
      <c r="M3856" s="97" t="n"/>
      <c r="N3856" s="98" t="inlineStr">
        <is>
          <t>27×105</t>
        </is>
      </c>
      <c r="O3856" s="99">
        <f>F3856</f>
        <v/>
      </c>
      <c r="P3856" s="99">
        <f>SUM(I3856)</f>
        <v/>
      </c>
      <c r="Q3856" s="117" t="n"/>
      <c r="R3856" s="118" t="n"/>
      <c r="S3856" s="118" t="n"/>
      <c r="T3856" s="119" t="n"/>
      <c r="U3856" s="120" t="n"/>
      <c r="V3856" s="120" t="n"/>
      <c r="W3856" s="121" t="n"/>
      <c r="X3856" s="122" t="n"/>
      <c r="Y3856" s="122" t="n"/>
      <c r="Z3856" s="143" t="n"/>
      <c r="AA3856" s="140" t="n"/>
      <c r="AB3856" s="140" t="n"/>
      <c r="AC3856" s="144" t="n"/>
      <c r="AD3856" s="142" t="n"/>
      <c r="AE3856" s="142" t="n"/>
    </row>
    <row r="3857">
      <c r="B3857" s="85" t="inlineStr">
        <is>
          <t>90MKH09</t>
        </is>
      </c>
      <c r="C3857">
        <f>SUMIF(数量表!D:H,B3857,数量表!H:H)</f>
        <v/>
      </c>
      <c r="D3857" t="n">
        <v>27</v>
      </c>
      <c r="E3857" t="n">
        <v>105</v>
      </c>
      <c r="F3857" s="86" t="n">
        <v>800</v>
      </c>
      <c r="H3857" s="87" t="n">
        <v>2</v>
      </c>
      <c r="I3857" s="214">
        <f>C3857*H3857</f>
        <v/>
      </c>
      <c r="K3857" s="96" t="n"/>
      <c r="L3857" s="97" t="n"/>
      <c r="M3857" s="97" t="n"/>
      <c r="N3857" s="98" t="inlineStr">
        <is>
          <t>27×105</t>
        </is>
      </c>
      <c r="O3857" s="99">
        <f>F3857</f>
        <v/>
      </c>
      <c r="P3857" s="99">
        <f>SUM(I3857)</f>
        <v/>
      </c>
      <c r="Q3857" s="117" t="n"/>
      <c r="R3857" s="118" t="n"/>
      <c r="S3857" s="118" t="n"/>
      <c r="T3857" s="119" t="n"/>
      <c r="U3857" s="120" t="n"/>
      <c r="V3857" s="120" t="n"/>
      <c r="W3857" s="121" t="n"/>
      <c r="X3857" s="122" t="n"/>
      <c r="Y3857" s="122" t="n"/>
      <c r="Z3857" s="143" t="n"/>
      <c r="AA3857" s="140" t="n"/>
      <c r="AB3857" s="140" t="n"/>
      <c r="AC3857" s="144" t="n"/>
      <c r="AD3857" s="142" t="n"/>
      <c r="AE3857" s="142" t="n"/>
    </row>
    <row r="3858" ht="15" customHeight="1" thickBot="1">
      <c r="B3858" s="88" t="inlineStr">
        <is>
          <t>90MKH09</t>
        </is>
      </c>
      <c r="C3858" s="89">
        <f>SUMIF(数量表!D:H,B3858,数量表!H:H)</f>
        <v/>
      </c>
      <c r="D3858" s="89" t="n">
        <v>27</v>
      </c>
      <c r="E3858" s="89" t="n">
        <v>105</v>
      </c>
      <c r="F3858" s="90" t="n">
        <v>868</v>
      </c>
      <c r="G3858" s="89" t="n"/>
      <c r="H3858" s="91" t="n">
        <v>1</v>
      </c>
      <c r="I3858" s="213">
        <f>C3858*H3858</f>
        <v/>
      </c>
      <c r="K3858" s="96" t="n"/>
      <c r="L3858" s="97" t="n"/>
      <c r="M3858" s="97" t="n"/>
      <c r="N3858" s="98" t="inlineStr">
        <is>
          <t>27×105</t>
        </is>
      </c>
      <c r="O3858" s="99">
        <f>F3858</f>
        <v/>
      </c>
      <c r="P3858" s="99">
        <f>SUM(I3858)</f>
        <v/>
      </c>
      <c r="Q3858" s="117" t="n"/>
      <c r="R3858" s="118" t="n"/>
      <c r="S3858" s="118" t="n"/>
      <c r="T3858" s="119" t="n"/>
      <c r="U3858" s="120" t="n"/>
      <c r="V3858" s="120" t="n"/>
      <c r="W3858" s="121" t="n"/>
      <c r="X3858" s="122" t="n"/>
      <c r="Y3858" s="122" t="n"/>
      <c r="Z3858" s="143" t="n"/>
      <c r="AA3858" s="140" t="n"/>
      <c r="AB3858" s="140" t="n"/>
      <c r="AC3858" s="144" t="n"/>
      <c r="AD3858" s="142" t="n"/>
      <c r="AE3858" s="142" t="n"/>
    </row>
    <row r="3859">
      <c r="B3859" s="79" t="inlineStr">
        <is>
          <t>90MKH09-L</t>
        </is>
      </c>
      <c r="C3859" s="80">
        <f>SUMIF(数量表!D:H,B3859,数量表!H:H)</f>
        <v/>
      </c>
      <c r="D3859" s="80" t="n">
        <v>27</v>
      </c>
      <c r="E3859" s="80" t="n">
        <v>105</v>
      </c>
      <c r="F3859" s="81" t="n">
        <v>150</v>
      </c>
      <c r="G3859" s="80" t="n"/>
      <c r="H3859" s="82" t="n">
        <v>1</v>
      </c>
      <c r="I3859" s="212">
        <f>C3859*H3859</f>
        <v/>
      </c>
      <c r="K3859" s="96" t="n"/>
      <c r="L3859" s="97" t="n"/>
      <c r="M3859" s="97" t="n"/>
      <c r="N3859" s="98" t="inlineStr">
        <is>
          <t>27×105</t>
        </is>
      </c>
      <c r="O3859" s="99">
        <f>F3859</f>
        <v/>
      </c>
      <c r="P3859" s="99">
        <f>SUM(I3859)</f>
        <v/>
      </c>
      <c r="Q3859" s="117" t="n"/>
      <c r="R3859" s="118" t="n"/>
      <c r="S3859" s="118" t="n"/>
      <c r="T3859" s="119" t="n"/>
      <c r="U3859" s="120" t="n"/>
      <c r="V3859" s="120" t="n"/>
      <c r="W3859" s="121" t="n"/>
      <c r="X3859" s="122" t="n"/>
      <c r="Y3859" s="122" t="n"/>
      <c r="Z3859" s="143" t="n"/>
      <c r="AA3859" s="140" t="n"/>
      <c r="AB3859" s="140" t="n"/>
      <c r="AC3859" s="144" t="n"/>
      <c r="AD3859" s="142" t="n"/>
      <c r="AE3859" s="142" t="n"/>
    </row>
    <row r="3860">
      <c r="B3860" s="85" t="inlineStr">
        <is>
          <t>90MKH09-L</t>
        </is>
      </c>
      <c r="C3860">
        <f>SUMIF(数量表!D:H,B3860,数量表!H:H)</f>
        <v/>
      </c>
      <c r="D3860" t="n">
        <v>27</v>
      </c>
      <c r="E3860" t="n">
        <v>105</v>
      </c>
      <c r="F3860" s="86" t="n">
        <v>800</v>
      </c>
      <c r="H3860" s="87" t="n">
        <v>2</v>
      </c>
      <c r="I3860" s="214">
        <f>C3860*H3860</f>
        <v/>
      </c>
      <c r="K3860" s="96" t="n"/>
      <c r="L3860" s="97" t="n"/>
      <c r="M3860" s="97" t="n"/>
      <c r="N3860" s="98" t="inlineStr">
        <is>
          <t>27×105</t>
        </is>
      </c>
      <c r="O3860" s="99">
        <f>F3860</f>
        <v/>
      </c>
      <c r="P3860" s="99">
        <f>SUM(I3860)</f>
        <v/>
      </c>
      <c r="Q3860" s="117" t="n"/>
      <c r="R3860" s="118" t="n"/>
      <c r="S3860" s="118" t="n"/>
      <c r="T3860" s="119" t="n"/>
      <c r="U3860" s="120" t="n"/>
      <c r="V3860" s="120" t="n"/>
      <c r="W3860" s="121" t="n"/>
      <c r="X3860" s="122" t="n"/>
      <c r="Y3860" s="122" t="n"/>
      <c r="Z3860" s="143" t="n"/>
      <c r="AA3860" s="140" t="n"/>
      <c r="AB3860" s="140" t="n"/>
      <c r="AC3860" s="144" t="n"/>
      <c r="AD3860" s="142" t="n"/>
      <c r="AE3860" s="142" t="n"/>
    </row>
    <row r="3861">
      <c r="B3861" s="85" t="inlineStr">
        <is>
          <t>90MKH09-L</t>
        </is>
      </c>
      <c r="C3861">
        <f>SUMIF(数量表!D:H,B3861,数量表!H:H)</f>
        <v/>
      </c>
      <c r="D3861" t="n">
        <v>27</v>
      </c>
      <c r="E3861" t="n">
        <v>105</v>
      </c>
      <c r="F3861" s="86" t="n">
        <v>868</v>
      </c>
      <c r="H3861" s="87" t="n">
        <v>1</v>
      </c>
      <c r="I3861" s="214">
        <f>C3861*H3861</f>
        <v/>
      </c>
      <c r="K3861" s="96" t="n"/>
      <c r="L3861" s="97" t="n"/>
      <c r="M3861" s="97" t="n"/>
      <c r="N3861" s="98" t="inlineStr">
        <is>
          <t>27×105</t>
        </is>
      </c>
      <c r="O3861" s="99">
        <f>F3861</f>
        <v/>
      </c>
      <c r="P3861" s="99">
        <f>SUM(I3861)</f>
        <v/>
      </c>
      <c r="Q3861" s="117" t="n"/>
      <c r="R3861" s="118" t="n"/>
      <c r="S3861" s="118" t="n"/>
      <c r="T3861" s="119" t="n"/>
      <c r="U3861" s="120" t="n"/>
      <c r="V3861" s="120" t="n"/>
      <c r="W3861" s="121" t="n"/>
      <c r="X3861" s="122" t="n"/>
      <c r="Y3861" s="122" t="n"/>
      <c r="Z3861" s="143" t="n"/>
      <c r="AA3861" s="140" t="n"/>
      <c r="AB3861" s="140" t="n"/>
      <c r="AC3861" s="144" t="n"/>
      <c r="AD3861" s="142" t="n"/>
      <c r="AE3861" s="142" t="n"/>
    </row>
    <row r="3862" ht="15" customHeight="1" thickBot="1">
      <c r="B3862" s="88" t="inlineStr">
        <is>
          <t>90MKH09-L</t>
        </is>
      </c>
      <c r="C3862" s="89">
        <f>SUMIF(数量表!D:H,B3862,数量表!H:H)</f>
        <v/>
      </c>
      <c r="D3862" s="89" t="n">
        <v>45</v>
      </c>
      <c r="E3862" s="89" t="n">
        <v>105</v>
      </c>
      <c r="F3862" s="90" t="n">
        <v>949</v>
      </c>
      <c r="G3862" s="89" t="n"/>
      <c r="H3862" s="91" t="n">
        <v>1</v>
      </c>
      <c r="I3862" s="213">
        <f>C3862*H3862</f>
        <v/>
      </c>
      <c r="K3862" s="96" t="n"/>
      <c r="L3862" s="97" t="n"/>
      <c r="M3862" s="97" t="n"/>
      <c r="N3862" s="98" t="n"/>
      <c r="O3862" s="99" t="n"/>
      <c r="P3862" s="99" t="n"/>
      <c r="Q3862" s="117" t="n"/>
      <c r="R3862" s="118" t="n"/>
      <c r="S3862" s="118" t="n"/>
      <c r="T3862" s="119" t="n"/>
      <c r="U3862" s="120" t="n"/>
      <c r="V3862" s="120" t="n"/>
      <c r="W3862" s="121" t="n"/>
      <c r="X3862" s="122" t="n"/>
      <c r="Y3862" s="122" t="n"/>
      <c r="Z3862" s="143" t="n"/>
      <c r="AA3862" s="140" t="n"/>
      <c r="AB3862" s="140" t="n"/>
      <c r="AC3862" s="144" t="inlineStr">
        <is>
          <t>45X105</t>
        </is>
      </c>
      <c r="AD3862" s="142">
        <f>F3862</f>
        <v/>
      </c>
      <c r="AE3862" s="142">
        <f>I3862</f>
        <v/>
      </c>
    </row>
    <row r="3863">
      <c r="B3863" s="79" t="inlineStr">
        <is>
          <t>90MKH09-R</t>
        </is>
      </c>
      <c r="C3863" s="80">
        <f>SUMIF(数量表!D:H,B3863,数量表!H:H)</f>
        <v/>
      </c>
      <c r="D3863" s="80" t="n">
        <v>27</v>
      </c>
      <c r="E3863" s="80" t="n">
        <v>105</v>
      </c>
      <c r="F3863" s="81" t="n">
        <v>150</v>
      </c>
      <c r="G3863" s="80" t="n"/>
      <c r="H3863" s="82" t="n">
        <v>1</v>
      </c>
      <c r="I3863" s="212">
        <f>C3863*H3863</f>
        <v/>
      </c>
      <c r="K3863" s="96" t="n"/>
      <c r="L3863" s="97" t="n"/>
      <c r="M3863" s="97" t="n"/>
      <c r="N3863" s="98" t="inlineStr">
        <is>
          <t>27×105</t>
        </is>
      </c>
      <c r="O3863" s="99">
        <f>F3863</f>
        <v/>
      </c>
      <c r="P3863" s="99">
        <f>SUM(I3863)</f>
        <v/>
      </c>
      <c r="Q3863" s="117" t="n"/>
      <c r="R3863" s="118" t="n"/>
      <c r="S3863" s="118" t="n"/>
      <c r="T3863" s="119" t="n"/>
      <c r="U3863" s="120" t="n"/>
      <c r="V3863" s="120" t="n"/>
      <c r="W3863" s="121" t="n"/>
      <c r="X3863" s="122" t="n"/>
      <c r="Y3863" s="122" t="n"/>
      <c r="Z3863" s="143" t="n"/>
      <c r="AA3863" s="140" t="n"/>
      <c r="AB3863" s="140" t="n"/>
      <c r="AC3863" s="144" t="n"/>
      <c r="AD3863" s="142" t="n"/>
      <c r="AE3863" s="142" t="n"/>
    </row>
    <row r="3864">
      <c r="B3864" s="85" t="inlineStr">
        <is>
          <t>90MKH09-R</t>
        </is>
      </c>
      <c r="C3864">
        <f>SUMIF(数量表!D:H,B3864,数量表!H:H)</f>
        <v/>
      </c>
      <c r="D3864" t="n">
        <v>27</v>
      </c>
      <c r="E3864" t="n">
        <v>105</v>
      </c>
      <c r="F3864" s="86" t="n">
        <v>800</v>
      </c>
      <c r="H3864" s="87" t="n">
        <v>2</v>
      </c>
      <c r="I3864" s="214">
        <f>C3864*H3864</f>
        <v/>
      </c>
      <c r="K3864" s="96" t="n"/>
      <c r="L3864" s="97" t="n"/>
      <c r="M3864" s="97" t="n"/>
      <c r="N3864" s="98" t="inlineStr">
        <is>
          <t>27×105</t>
        </is>
      </c>
      <c r="O3864" s="99">
        <f>F3864</f>
        <v/>
      </c>
      <c r="P3864" s="99">
        <f>SUM(I3864)</f>
        <v/>
      </c>
      <c r="Q3864" s="117" t="n"/>
      <c r="R3864" s="118" t="n"/>
      <c r="S3864" s="118" t="n"/>
      <c r="T3864" s="119" t="n"/>
      <c r="U3864" s="120" t="n"/>
      <c r="V3864" s="120" t="n"/>
      <c r="W3864" s="121" t="n"/>
      <c r="X3864" s="122" t="n"/>
      <c r="Y3864" s="122" t="n"/>
      <c r="Z3864" s="143" t="n"/>
      <c r="AA3864" s="140" t="n"/>
      <c r="AB3864" s="140" t="n"/>
      <c r="AC3864" s="144" t="n"/>
      <c r="AD3864" s="142" t="n"/>
      <c r="AE3864" s="142" t="n"/>
    </row>
    <row r="3865">
      <c r="B3865" s="85" t="inlineStr">
        <is>
          <t>90MKH09-R</t>
        </is>
      </c>
      <c r="C3865">
        <f>SUMIF(数量表!D:H,B3865,数量表!H:H)</f>
        <v/>
      </c>
      <c r="D3865" t="n">
        <v>27</v>
      </c>
      <c r="E3865" t="n">
        <v>105</v>
      </c>
      <c r="F3865" s="86" t="n">
        <v>868</v>
      </c>
      <c r="H3865" s="87" t="n">
        <v>1</v>
      </c>
      <c r="I3865" s="214">
        <f>C3865*H3865</f>
        <v/>
      </c>
      <c r="K3865" s="96" t="n"/>
      <c r="L3865" s="97" t="n"/>
      <c r="M3865" s="97" t="n"/>
      <c r="N3865" s="98" t="inlineStr">
        <is>
          <t>27×105</t>
        </is>
      </c>
      <c r="O3865" s="99">
        <f>F3865</f>
        <v/>
      </c>
      <c r="P3865" s="99">
        <f>SUM(I3865)</f>
        <v/>
      </c>
      <c r="Q3865" s="117" t="n"/>
      <c r="R3865" s="118" t="n"/>
      <c r="S3865" s="118" t="n"/>
      <c r="T3865" s="119" t="n"/>
      <c r="U3865" s="120" t="n"/>
      <c r="V3865" s="120" t="n"/>
      <c r="W3865" s="121" t="n"/>
      <c r="X3865" s="122" t="n"/>
      <c r="Y3865" s="122" t="n"/>
      <c r="Z3865" s="143" t="n"/>
      <c r="AA3865" s="140" t="n"/>
      <c r="AB3865" s="140" t="n"/>
      <c r="AC3865" s="144" t="n"/>
      <c r="AD3865" s="142" t="n"/>
      <c r="AE3865" s="142" t="n"/>
    </row>
    <row r="3866" ht="15" customHeight="1" thickBot="1">
      <c r="B3866" s="88" t="inlineStr">
        <is>
          <t>90MKH09-R</t>
        </is>
      </c>
      <c r="C3866" s="89">
        <f>SUMIF(数量表!D:H,B3866,数量表!H:H)</f>
        <v/>
      </c>
      <c r="D3866" s="89" t="n">
        <v>45</v>
      </c>
      <c r="E3866" s="89" t="n">
        <v>105</v>
      </c>
      <c r="F3866" s="90" t="n">
        <v>949</v>
      </c>
      <c r="G3866" s="89" t="n"/>
      <c r="H3866" s="91" t="n">
        <v>1</v>
      </c>
      <c r="I3866" s="213">
        <f>C3866*H3866</f>
        <v/>
      </c>
      <c r="K3866" s="96" t="n"/>
      <c r="L3866" s="97" t="n"/>
      <c r="M3866" s="97" t="n"/>
      <c r="N3866" s="98" t="n"/>
      <c r="O3866" s="99" t="n"/>
      <c r="P3866" s="99" t="n"/>
      <c r="Q3866" s="117" t="n"/>
      <c r="R3866" s="118" t="n"/>
      <c r="S3866" s="118" t="n"/>
      <c r="T3866" s="119" t="n"/>
      <c r="U3866" s="120" t="n"/>
      <c r="V3866" s="120" t="n"/>
      <c r="W3866" s="121" t="n"/>
      <c r="X3866" s="122" t="n"/>
      <c r="Y3866" s="122" t="n"/>
      <c r="Z3866" s="143" t="n"/>
      <c r="AA3866" s="140" t="n"/>
      <c r="AB3866" s="140" t="n"/>
      <c r="AC3866" s="144" t="inlineStr">
        <is>
          <t>45X105</t>
        </is>
      </c>
      <c r="AD3866" s="142">
        <f>F3866</f>
        <v/>
      </c>
      <c r="AE3866" s="142">
        <f>I3866</f>
        <v/>
      </c>
    </row>
    <row r="3867">
      <c r="B3867" s="79" t="inlineStr">
        <is>
          <t>90MKH09L</t>
        </is>
      </c>
      <c r="C3867" s="80">
        <f>SUMIF(数量表!D:H,B3867,数量表!H:H)</f>
        <v/>
      </c>
      <c r="D3867" s="80" t="n">
        <v>27</v>
      </c>
      <c r="E3867" s="80" t="n">
        <v>105</v>
      </c>
      <c r="F3867" s="81" t="n">
        <v>150</v>
      </c>
      <c r="G3867" s="80" t="n"/>
      <c r="H3867" s="82" t="n">
        <v>2</v>
      </c>
      <c r="I3867" s="212">
        <f>C3867*H3867</f>
        <v/>
      </c>
      <c r="K3867" s="96" t="n"/>
      <c r="L3867" s="97" t="n"/>
      <c r="M3867" s="97" t="n"/>
      <c r="N3867" s="98" t="inlineStr">
        <is>
          <t>27×105</t>
        </is>
      </c>
      <c r="O3867" s="99">
        <f>F3867</f>
        <v/>
      </c>
      <c r="P3867" s="99">
        <f>SUM(I3867)</f>
        <v/>
      </c>
      <c r="Q3867" s="117" t="n"/>
      <c r="R3867" s="118" t="n"/>
      <c r="S3867" s="118" t="n"/>
      <c r="T3867" s="119" t="n"/>
      <c r="U3867" s="120" t="n"/>
      <c r="V3867" s="120" t="n"/>
      <c r="W3867" s="121" t="n"/>
      <c r="X3867" s="122" t="n"/>
      <c r="Y3867" s="122" t="n"/>
      <c r="Z3867" s="143" t="n"/>
      <c r="AA3867" s="140" t="n"/>
      <c r="AB3867" s="140" t="n"/>
      <c r="AC3867" s="144" t="n"/>
      <c r="AD3867" s="142" t="n"/>
      <c r="AE3867" s="142" t="n"/>
    </row>
    <row r="3868">
      <c r="B3868" s="85" t="inlineStr">
        <is>
          <t>90MKH09L</t>
        </is>
      </c>
      <c r="C3868">
        <f>SUMIF(数量表!D:H,B3868,数量表!H:H)</f>
        <v/>
      </c>
      <c r="D3868" t="n">
        <v>27</v>
      </c>
      <c r="E3868" t="n">
        <v>105</v>
      </c>
      <c r="F3868" s="86" t="n">
        <v>787</v>
      </c>
      <c r="H3868" s="87" t="n">
        <v>2</v>
      </c>
      <c r="I3868" s="214">
        <f>C3868*H3868</f>
        <v/>
      </c>
      <c r="K3868" s="96" t="n"/>
      <c r="L3868" s="97" t="n"/>
      <c r="M3868" s="97" t="n"/>
      <c r="N3868" s="98" t="inlineStr">
        <is>
          <t>27×105</t>
        </is>
      </c>
      <c r="O3868" s="99">
        <f>F3868</f>
        <v/>
      </c>
      <c r="P3868" s="99">
        <f>SUM(I3868)</f>
        <v/>
      </c>
      <c r="Q3868" s="117" t="n"/>
      <c r="R3868" s="118" t="n"/>
      <c r="S3868" s="118" t="n"/>
      <c r="T3868" s="119" t="n"/>
      <c r="U3868" s="120" t="n"/>
      <c r="V3868" s="120" t="n"/>
      <c r="W3868" s="121" t="n"/>
      <c r="X3868" s="122" t="n"/>
      <c r="Y3868" s="122" t="n"/>
      <c r="Z3868" s="143" t="n"/>
      <c r="AA3868" s="140" t="n"/>
      <c r="AB3868" s="140" t="n"/>
      <c r="AC3868" s="144" t="n"/>
      <c r="AD3868" s="142" t="n"/>
      <c r="AE3868" s="142" t="n"/>
    </row>
    <row r="3869" ht="15" customHeight="1" thickBot="1">
      <c r="B3869" s="88" t="inlineStr">
        <is>
          <t>90MKH09L</t>
        </is>
      </c>
      <c r="C3869" s="89">
        <f>SUMIF(数量表!D:H,B3869,数量表!H:H)</f>
        <v/>
      </c>
      <c r="D3869" s="89" t="n">
        <v>27</v>
      </c>
      <c r="E3869" s="89" t="n">
        <v>105</v>
      </c>
      <c r="F3869" s="90" t="n">
        <v>868</v>
      </c>
      <c r="G3869" s="89" t="n"/>
      <c r="H3869" s="91" t="n">
        <v>2</v>
      </c>
      <c r="I3869" s="213">
        <f>C3869*H3869</f>
        <v/>
      </c>
      <c r="K3869" s="96" t="n"/>
      <c r="L3869" s="97" t="n"/>
      <c r="M3869" s="97" t="n"/>
      <c r="N3869" s="98" t="inlineStr">
        <is>
          <t>27×105</t>
        </is>
      </c>
      <c r="O3869" s="99">
        <f>F3869</f>
        <v/>
      </c>
      <c r="P3869" s="99">
        <f>SUM(I3869)</f>
        <v/>
      </c>
      <c r="Q3869" s="117" t="n"/>
      <c r="R3869" s="118" t="n"/>
      <c r="S3869" s="118" t="n"/>
      <c r="T3869" s="119" t="n"/>
      <c r="U3869" s="120" t="n"/>
      <c r="V3869" s="120" t="n"/>
      <c r="W3869" s="121" t="n"/>
      <c r="X3869" s="122" t="n"/>
      <c r="Y3869" s="122" t="n"/>
      <c r="Z3869" s="143" t="n"/>
      <c r="AA3869" s="140" t="n"/>
      <c r="AB3869" s="140" t="n"/>
      <c r="AC3869" s="144" t="n"/>
      <c r="AD3869" s="142" t="n"/>
      <c r="AE3869" s="142" t="n"/>
    </row>
    <row r="3870">
      <c r="B3870" s="79" t="inlineStr">
        <is>
          <t>90MKH09R</t>
        </is>
      </c>
      <c r="C3870" s="80">
        <f>SUMIF(数量表!D:H,B3870,数量表!H:H)</f>
        <v/>
      </c>
      <c r="D3870" s="80" t="n">
        <v>27</v>
      </c>
      <c r="E3870" s="80" t="n">
        <v>105</v>
      </c>
      <c r="F3870" s="81" t="n">
        <v>150</v>
      </c>
      <c r="G3870" s="80" t="n"/>
      <c r="H3870" s="82" t="n">
        <v>2</v>
      </c>
      <c r="I3870" s="212">
        <f>C3870*H3870</f>
        <v/>
      </c>
      <c r="K3870" s="96" t="n"/>
      <c r="L3870" s="97" t="n"/>
      <c r="M3870" s="97" t="n"/>
      <c r="N3870" s="98" t="inlineStr">
        <is>
          <t>27×105</t>
        </is>
      </c>
      <c r="O3870" s="99">
        <f>F3870</f>
        <v/>
      </c>
      <c r="P3870" s="99">
        <f>SUM(I3870)</f>
        <v/>
      </c>
      <c r="Q3870" s="117" t="n"/>
      <c r="R3870" s="118" t="n"/>
      <c r="S3870" s="118" t="n"/>
      <c r="T3870" s="119" t="n"/>
      <c r="U3870" s="120" t="n"/>
      <c r="V3870" s="120" t="n"/>
      <c r="W3870" s="121" t="n"/>
      <c r="X3870" s="122" t="n"/>
      <c r="Y3870" s="122" t="n"/>
      <c r="Z3870" s="143" t="n"/>
      <c r="AA3870" s="140" t="n"/>
      <c r="AB3870" s="140" t="n"/>
      <c r="AC3870" s="144" t="n"/>
      <c r="AD3870" s="142" t="n"/>
      <c r="AE3870" s="142" t="n"/>
    </row>
    <row r="3871">
      <c r="B3871" s="85" t="inlineStr">
        <is>
          <t>90MKH09R</t>
        </is>
      </c>
      <c r="C3871">
        <f>SUMIF(数量表!D:H,B3871,数量表!H:H)</f>
        <v/>
      </c>
      <c r="D3871" t="n">
        <v>27</v>
      </c>
      <c r="E3871" t="n">
        <v>105</v>
      </c>
      <c r="F3871" s="86" t="n">
        <v>787</v>
      </c>
      <c r="H3871" s="87" t="n">
        <v>2</v>
      </c>
      <c r="I3871" s="214">
        <f>C3871*H3871</f>
        <v/>
      </c>
      <c r="K3871" s="96" t="n"/>
      <c r="L3871" s="97" t="n"/>
      <c r="M3871" s="97" t="n"/>
      <c r="N3871" s="98" t="inlineStr">
        <is>
          <t>27×105</t>
        </is>
      </c>
      <c r="O3871" s="99">
        <f>F3871</f>
        <v/>
      </c>
      <c r="P3871" s="99">
        <f>SUM(I3871)</f>
        <v/>
      </c>
      <c r="Q3871" s="117" t="n"/>
      <c r="R3871" s="118" t="n"/>
      <c r="S3871" s="118" t="n"/>
      <c r="T3871" s="119" t="n"/>
      <c r="U3871" s="120" t="n"/>
      <c r="V3871" s="120" t="n"/>
      <c r="W3871" s="121" t="n"/>
      <c r="X3871" s="122" t="n"/>
      <c r="Y3871" s="122" t="n"/>
      <c r="Z3871" s="143" t="n"/>
      <c r="AA3871" s="140" t="n"/>
      <c r="AB3871" s="140" t="n"/>
      <c r="AC3871" s="144" t="n"/>
      <c r="AD3871" s="142" t="n"/>
      <c r="AE3871" s="142" t="n"/>
    </row>
    <row r="3872" ht="15" customHeight="1" thickBot="1">
      <c r="B3872" s="88" t="inlineStr">
        <is>
          <t>90MKH09R</t>
        </is>
      </c>
      <c r="C3872" s="89">
        <f>SUMIF(数量表!D:H,B3872,数量表!H:H)</f>
        <v/>
      </c>
      <c r="D3872" s="89" t="n">
        <v>27</v>
      </c>
      <c r="E3872" s="89" t="n">
        <v>105</v>
      </c>
      <c r="F3872" s="90" t="n">
        <v>868</v>
      </c>
      <c r="G3872" s="89" t="n"/>
      <c r="H3872" s="91" t="n">
        <v>2</v>
      </c>
      <c r="I3872" s="213">
        <f>C3872*H3872</f>
        <v/>
      </c>
      <c r="K3872" s="96" t="n"/>
      <c r="L3872" s="97" t="n"/>
      <c r="M3872" s="97" t="n"/>
      <c r="N3872" s="98" t="inlineStr">
        <is>
          <t>27×105</t>
        </is>
      </c>
      <c r="O3872" s="99">
        <f>F3872</f>
        <v/>
      </c>
      <c r="P3872" s="99">
        <f>SUM(I3872)</f>
        <v/>
      </c>
      <c r="Q3872" s="117" t="n"/>
      <c r="R3872" s="118" t="n"/>
      <c r="S3872" s="118" t="n"/>
      <c r="T3872" s="119" t="n"/>
      <c r="U3872" s="120" t="n"/>
      <c r="V3872" s="120" t="n"/>
      <c r="W3872" s="121" t="n"/>
      <c r="X3872" s="122" t="n"/>
      <c r="Y3872" s="122" t="n"/>
      <c r="Z3872" s="143" t="n"/>
      <c r="AA3872" s="140" t="n"/>
      <c r="AB3872" s="140" t="n"/>
      <c r="AC3872" s="144" t="n"/>
      <c r="AD3872" s="142" t="n"/>
      <c r="AE3872" s="142" t="n"/>
    </row>
    <row r="3873">
      <c r="B3873" s="79" t="inlineStr">
        <is>
          <t>90MKH09L-L</t>
        </is>
      </c>
      <c r="C3873" s="80">
        <f>SUMIF(数量表!D:H,B3873,数量表!H:H)</f>
        <v/>
      </c>
      <c r="D3873" s="80" t="n">
        <v>27</v>
      </c>
      <c r="E3873" s="80" t="n">
        <v>105</v>
      </c>
      <c r="F3873" s="81" t="n">
        <v>150</v>
      </c>
      <c r="G3873" s="80" t="n"/>
      <c r="H3873" s="82" t="n">
        <v>2</v>
      </c>
      <c r="I3873" s="212">
        <f>C3873*H3873</f>
        <v/>
      </c>
      <c r="K3873" s="96" t="n"/>
      <c r="L3873" s="97" t="n"/>
      <c r="M3873" s="97" t="n"/>
      <c r="N3873" s="98" t="inlineStr">
        <is>
          <t>27×105</t>
        </is>
      </c>
      <c r="O3873" s="99">
        <f>F3873</f>
        <v/>
      </c>
      <c r="P3873" s="99">
        <f>SUM(I3873)</f>
        <v/>
      </c>
      <c r="Q3873" s="117" t="n"/>
      <c r="R3873" s="118" t="n"/>
      <c r="S3873" s="118" t="n"/>
      <c r="T3873" s="119" t="n"/>
      <c r="U3873" s="120" t="n"/>
      <c r="V3873" s="120" t="n"/>
      <c r="W3873" s="121" t="n"/>
      <c r="X3873" s="122" t="n"/>
      <c r="Y3873" s="122" t="n"/>
      <c r="Z3873" s="143" t="n"/>
      <c r="AA3873" s="140" t="n"/>
      <c r="AB3873" s="140" t="n"/>
      <c r="AC3873" s="144" t="n"/>
      <c r="AD3873" s="142" t="n"/>
      <c r="AE3873" s="142" t="n"/>
    </row>
    <row r="3874">
      <c r="B3874" s="85" t="inlineStr">
        <is>
          <t>90MKH09L-L</t>
        </is>
      </c>
      <c r="C3874">
        <f>SUMIF(数量表!D:H,B3874,数量表!H:H)</f>
        <v/>
      </c>
      <c r="D3874" t="n">
        <v>27</v>
      </c>
      <c r="E3874" t="n">
        <v>105</v>
      </c>
      <c r="F3874" s="86" t="n">
        <v>787</v>
      </c>
      <c r="H3874" s="87" t="n">
        <v>2</v>
      </c>
      <c r="I3874" s="214">
        <f>C3874*H3874</f>
        <v/>
      </c>
      <c r="K3874" s="96" t="n"/>
      <c r="L3874" s="97" t="n"/>
      <c r="M3874" s="97" t="n"/>
      <c r="N3874" s="98" t="inlineStr">
        <is>
          <t>27×105</t>
        </is>
      </c>
      <c r="O3874" s="99">
        <f>F3874</f>
        <v/>
      </c>
      <c r="P3874" s="99">
        <f>SUM(I3874)</f>
        <v/>
      </c>
      <c r="Q3874" s="117" t="n"/>
      <c r="R3874" s="118" t="n"/>
      <c r="S3874" s="118" t="n"/>
      <c r="T3874" s="119" t="n"/>
      <c r="U3874" s="120" t="n"/>
      <c r="V3874" s="120" t="n"/>
      <c r="W3874" s="121" t="n"/>
      <c r="X3874" s="122" t="n"/>
      <c r="Y3874" s="122" t="n"/>
      <c r="Z3874" s="143" t="n"/>
      <c r="AA3874" s="140" t="n"/>
      <c r="AB3874" s="140" t="n"/>
      <c r="AC3874" s="144" t="n"/>
      <c r="AD3874" s="142" t="n"/>
      <c r="AE3874" s="142" t="n"/>
    </row>
    <row r="3875">
      <c r="B3875" s="85" t="inlineStr">
        <is>
          <t>90MKH09L-L</t>
        </is>
      </c>
      <c r="C3875">
        <f>SUMIF(数量表!D:H,B3875,数量表!H:H)</f>
        <v/>
      </c>
      <c r="D3875" t="n">
        <v>27</v>
      </c>
      <c r="E3875" t="n">
        <v>105</v>
      </c>
      <c r="F3875" s="86" t="n">
        <v>868</v>
      </c>
      <c r="H3875" s="87" t="n">
        <v>2</v>
      </c>
      <c r="I3875" s="214">
        <f>C3875*H3875</f>
        <v/>
      </c>
      <c r="K3875" s="96" t="n"/>
      <c r="L3875" s="97" t="n"/>
      <c r="M3875" s="97" t="n"/>
      <c r="N3875" s="98" t="inlineStr">
        <is>
          <t>27×105</t>
        </is>
      </c>
      <c r="O3875" s="99">
        <f>F3875</f>
        <v/>
      </c>
      <c r="P3875" s="99">
        <f>SUM(I3875)</f>
        <v/>
      </c>
      <c r="Q3875" s="117" t="n"/>
      <c r="R3875" s="118" t="n"/>
      <c r="S3875" s="118" t="n"/>
      <c r="T3875" s="119" t="n"/>
      <c r="U3875" s="120" t="n"/>
      <c r="V3875" s="120" t="n"/>
      <c r="W3875" s="121" t="n"/>
      <c r="X3875" s="122" t="n"/>
      <c r="Y3875" s="122" t="n"/>
      <c r="Z3875" s="143" t="n"/>
      <c r="AA3875" s="140" t="n"/>
      <c r="AB3875" s="140" t="n"/>
      <c r="AC3875" s="144" t="n"/>
      <c r="AD3875" s="142" t="n"/>
      <c r="AE3875" s="142" t="n"/>
    </row>
    <row r="3876" ht="15" customHeight="1" thickBot="1">
      <c r="B3876" s="88" t="inlineStr">
        <is>
          <t>90MKH09L-L</t>
        </is>
      </c>
      <c r="C3876" s="89">
        <f>SUMIF(数量表!D:H,B3876,数量表!H:H)</f>
        <v/>
      </c>
      <c r="D3876" s="89" t="n">
        <v>45</v>
      </c>
      <c r="E3876" s="89" t="n">
        <v>105</v>
      </c>
      <c r="F3876" s="90" t="n">
        <v>949</v>
      </c>
      <c r="G3876" s="89" t="n"/>
      <c r="H3876" s="91" t="n">
        <v>2</v>
      </c>
      <c r="I3876" s="213">
        <f>C3876*H3876</f>
        <v/>
      </c>
      <c r="K3876" s="96" t="n"/>
      <c r="L3876" s="97" t="n"/>
      <c r="M3876" s="97" t="n"/>
      <c r="N3876" s="98" t="n"/>
      <c r="O3876" s="99" t="n"/>
      <c r="P3876" s="99" t="n"/>
      <c r="Q3876" s="117" t="n"/>
      <c r="R3876" s="118" t="n"/>
      <c r="S3876" s="118" t="n"/>
      <c r="T3876" s="119" t="n"/>
      <c r="U3876" s="120" t="n"/>
      <c r="V3876" s="120" t="n"/>
      <c r="W3876" s="121" t="n"/>
      <c r="X3876" s="122" t="n"/>
      <c r="Y3876" s="122" t="n"/>
      <c r="Z3876" s="143" t="n"/>
      <c r="AA3876" s="140" t="n"/>
      <c r="AB3876" s="140" t="n"/>
      <c r="AC3876" s="144" t="inlineStr">
        <is>
          <t>45X105</t>
        </is>
      </c>
      <c r="AD3876" s="142">
        <f>F3876</f>
        <v/>
      </c>
      <c r="AE3876" s="142">
        <f>I3876</f>
        <v/>
      </c>
    </row>
    <row r="3877">
      <c r="B3877" s="79" t="inlineStr">
        <is>
          <t>90MKH09R-R</t>
        </is>
      </c>
      <c r="C3877" s="80">
        <f>SUMIF(数量表!D:H,B3877,数量表!H:H)</f>
        <v/>
      </c>
      <c r="D3877" s="80" t="n">
        <v>27</v>
      </c>
      <c r="E3877" s="80" t="n">
        <v>105</v>
      </c>
      <c r="F3877" s="81" t="n">
        <v>150</v>
      </c>
      <c r="G3877" s="80" t="n"/>
      <c r="H3877" s="82" t="n">
        <v>2</v>
      </c>
      <c r="I3877" s="212">
        <f>C3877*H3877</f>
        <v/>
      </c>
      <c r="K3877" s="96" t="n"/>
      <c r="L3877" s="97" t="n"/>
      <c r="M3877" s="97" t="n"/>
      <c r="N3877" s="98" t="inlineStr">
        <is>
          <t>27×105</t>
        </is>
      </c>
      <c r="O3877" s="99">
        <f>F3877</f>
        <v/>
      </c>
      <c r="P3877" s="99">
        <f>SUM(I3877)</f>
        <v/>
      </c>
      <c r="Q3877" s="117" t="n"/>
      <c r="R3877" s="118" t="n"/>
      <c r="S3877" s="118" t="n"/>
      <c r="T3877" s="119" t="n"/>
      <c r="U3877" s="120" t="n"/>
      <c r="V3877" s="120" t="n"/>
      <c r="W3877" s="121" t="n"/>
      <c r="X3877" s="122" t="n"/>
      <c r="Y3877" s="122" t="n"/>
      <c r="Z3877" s="143" t="n"/>
      <c r="AA3877" s="140" t="n"/>
      <c r="AB3877" s="140" t="n"/>
      <c r="AC3877" s="144" t="n"/>
      <c r="AD3877" s="142" t="n"/>
      <c r="AE3877" s="142" t="n"/>
    </row>
    <row r="3878">
      <c r="B3878" s="85" t="inlineStr">
        <is>
          <t>90MKH09R-R</t>
        </is>
      </c>
      <c r="C3878">
        <f>SUMIF(数量表!D:H,B3878,数量表!H:H)</f>
        <v/>
      </c>
      <c r="D3878" t="n">
        <v>27</v>
      </c>
      <c r="E3878" t="n">
        <v>105</v>
      </c>
      <c r="F3878" s="86" t="n">
        <v>787</v>
      </c>
      <c r="H3878" s="87" t="n">
        <v>2</v>
      </c>
      <c r="I3878" s="214">
        <f>C3878*H3878</f>
        <v/>
      </c>
      <c r="K3878" s="96" t="n"/>
      <c r="L3878" s="97" t="n"/>
      <c r="M3878" s="97" t="n"/>
      <c r="N3878" s="98" t="inlineStr">
        <is>
          <t>27×105</t>
        </is>
      </c>
      <c r="O3878" s="99">
        <f>F3878</f>
        <v/>
      </c>
      <c r="P3878" s="99">
        <f>SUM(I3878)</f>
        <v/>
      </c>
      <c r="Q3878" s="117" t="n"/>
      <c r="R3878" s="118" t="n"/>
      <c r="S3878" s="118" t="n"/>
      <c r="T3878" s="119" t="n"/>
      <c r="U3878" s="120" t="n"/>
      <c r="V3878" s="120" t="n"/>
      <c r="W3878" s="121" t="n"/>
      <c r="X3878" s="122" t="n"/>
      <c r="Y3878" s="122" t="n"/>
      <c r="Z3878" s="143" t="n"/>
      <c r="AA3878" s="140" t="n"/>
      <c r="AB3878" s="140" t="n"/>
      <c r="AC3878" s="144" t="n"/>
      <c r="AD3878" s="142" t="n"/>
      <c r="AE3878" s="142" t="n"/>
    </row>
    <row r="3879">
      <c r="B3879" s="85" t="inlineStr">
        <is>
          <t>90MKH09R-R</t>
        </is>
      </c>
      <c r="C3879">
        <f>SUMIF(数量表!D:H,B3879,数量表!H:H)</f>
        <v/>
      </c>
      <c r="D3879" t="n">
        <v>27</v>
      </c>
      <c r="E3879" t="n">
        <v>105</v>
      </c>
      <c r="F3879" s="86" t="n">
        <v>868</v>
      </c>
      <c r="H3879" s="87" t="n">
        <v>2</v>
      </c>
      <c r="I3879" s="214">
        <f>C3879*H3879</f>
        <v/>
      </c>
      <c r="K3879" s="96" t="n"/>
      <c r="L3879" s="97" t="n"/>
      <c r="M3879" s="97" t="n"/>
      <c r="N3879" s="98" t="inlineStr">
        <is>
          <t>27×105</t>
        </is>
      </c>
      <c r="O3879" s="99">
        <f>F3879</f>
        <v/>
      </c>
      <c r="P3879" s="99">
        <f>SUM(I3879)</f>
        <v/>
      </c>
      <c r="Q3879" s="117" t="n"/>
      <c r="R3879" s="118" t="n"/>
      <c r="S3879" s="118" t="n"/>
      <c r="T3879" s="119" t="n"/>
      <c r="U3879" s="120" t="n"/>
      <c r="V3879" s="120" t="n"/>
      <c r="W3879" s="121" t="n"/>
      <c r="X3879" s="122" t="n"/>
      <c r="Y3879" s="122" t="n"/>
      <c r="Z3879" s="143" t="n"/>
      <c r="AA3879" s="140" t="n"/>
      <c r="AB3879" s="140" t="n"/>
      <c r="AC3879" s="144" t="n"/>
      <c r="AD3879" s="142" t="n"/>
      <c r="AE3879" s="142" t="n"/>
    </row>
    <row r="3880" ht="15" customHeight="1" thickBot="1">
      <c r="B3880" s="88" t="inlineStr">
        <is>
          <t>90MKH09R-R</t>
        </is>
      </c>
      <c r="C3880" s="89">
        <f>SUMIF(数量表!D:H,B3880,数量表!H:H)</f>
        <v/>
      </c>
      <c r="D3880" s="89" t="n">
        <v>45</v>
      </c>
      <c r="E3880" s="89" t="n">
        <v>105</v>
      </c>
      <c r="F3880" s="90" t="n">
        <v>949</v>
      </c>
      <c r="G3880" s="89" t="n"/>
      <c r="H3880" s="91" t="n">
        <v>2</v>
      </c>
      <c r="I3880" s="213">
        <f>C3880*H3880</f>
        <v/>
      </c>
      <c r="K3880" s="96" t="n"/>
      <c r="L3880" s="97" t="n"/>
      <c r="M3880" s="97" t="n"/>
      <c r="N3880" s="98" t="n"/>
      <c r="O3880" s="99" t="n"/>
      <c r="P3880" s="99" t="n"/>
      <c r="Q3880" s="117" t="n"/>
      <c r="R3880" s="118" t="n"/>
      <c r="S3880" s="118" t="n"/>
      <c r="T3880" s="119" t="n"/>
      <c r="U3880" s="120" t="n"/>
      <c r="V3880" s="120" t="n"/>
      <c r="W3880" s="121" t="n"/>
      <c r="X3880" s="122" t="n"/>
      <c r="Y3880" s="122" t="n"/>
      <c r="Z3880" s="143" t="n"/>
      <c r="AA3880" s="140" t="n"/>
      <c r="AB3880" s="140" t="n"/>
      <c r="AC3880" s="144" t="inlineStr">
        <is>
          <t>45X105</t>
        </is>
      </c>
      <c r="AD3880" s="142">
        <f>F3880</f>
        <v/>
      </c>
      <c r="AE3880" s="142">
        <f>I3880</f>
        <v/>
      </c>
    </row>
    <row r="3881">
      <c r="B3881" s="79" t="inlineStr">
        <is>
          <t>90MKA09</t>
        </is>
      </c>
      <c r="C3881" s="80">
        <f>SUMIF(数量表!D:H,B3881,数量表!H:H)</f>
        <v/>
      </c>
      <c r="D3881" s="80" t="n">
        <v>27</v>
      </c>
      <c r="E3881" s="80" t="n">
        <v>105</v>
      </c>
      <c r="F3881" s="81" t="n">
        <v>150</v>
      </c>
      <c r="G3881" s="80" t="n"/>
      <c r="H3881" s="82" t="n">
        <v>3</v>
      </c>
      <c r="I3881" s="212">
        <f>C3881*H3881</f>
        <v/>
      </c>
      <c r="K3881" s="96" t="n"/>
      <c r="L3881" s="97" t="n"/>
      <c r="M3881" s="97" t="n"/>
      <c r="N3881" s="98" t="inlineStr">
        <is>
          <t>27×105</t>
        </is>
      </c>
      <c r="O3881" s="99">
        <f>F3881</f>
        <v/>
      </c>
      <c r="P3881" s="99">
        <f>SUM(I3881)</f>
        <v/>
      </c>
      <c r="Q3881" s="117" t="n"/>
      <c r="R3881" s="118" t="n"/>
      <c r="S3881" s="118" t="n"/>
      <c r="T3881" s="119" t="n"/>
      <c r="U3881" s="120" t="n"/>
      <c r="V3881" s="120" t="n"/>
      <c r="W3881" s="121" t="n"/>
      <c r="X3881" s="122" t="n"/>
      <c r="Y3881" s="122" t="n"/>
      <c r="Z3881" s="143" t="n"/>
      <c r="AA3881" s="140" t="n"/>
      <c r="AB3881" s="140" t="n"/>
      <c r="AC3881" s="144" t="n"/>
      <c r="AD3881" s="142" t="n"/>
      <c r="AE3881" s="142" t="n"/>
    </row>
    <row r="3882">
      <c r="B3882" s="85" t="inlineStr">
        <is>
          <t>90MKA09</t>
        </is>
      </c>
      <c r="C3882">
        <f>SUMIF(数量表!D:H,B3882,数量表!H:H)</f>
        <v/>
      </c>
      <c r="D3882" t="n">
        <v>27</v>
      </c>
      <c r="E3882" t="n">
        <v>105</v>
      </c>
      <c r="F3882" s="86" t="n">
        <v>1255</v>
      </c>
      <c r="H3882" s="87" t="n">
        <v>2</v>
      </c>
      <c r="I3882" s="214">
        <f>C3882*H3882</f>
        <v/>
      </c>
      <c r="K3882" s="96" t="n"/>
      <c r="L3882" s="97" t="n"/>
      <c r="M3882" s="97" t="n"/>
      <c r="N3882" s="98" t="inlineStr">
        <is>
          <t>27×105</t>
        </is>
      </c>
      <c r="O3882" s="99">
        <f>F3882</f>
        <v/>
      </c>
      <c r="P3882" s="99">
        <f>SUM(I3882)</f>
        <v/>
      </c>
      <c r="Q3882" s="117" t="n"/>
      <c r="R3882" s="118" t="n"/>
      <c r="S3882" s="118" t="n"/>
      <c r="T3882" s="119" t="n"/>
      <c r="U3882" s="120" t="n"/>
      <c r="V3882" s="120" t="n"/>
      <c r="W3882" s="121" t="n"/>
      <c r="X3882" s="122" t="n"/>
      <c r="Y3882" s="122" t="n"/>
      <c r="Z3882" s="143" t="n"/>
      <c r="AA3882" s="140" t="n"/>
      <c r="AB3882" s="140" t="n"/>
      <c r="AC3882" s="144" t="n"/>
      <c r="AD3882" s="142" t="n"/>
      <c r="AE3882" s="142" t="n"/>
    </row>
    <row r="3883" ht="15" customHeight="1" thickBot="1">
      <c r="B3883" s="88" t="inlineStr">
        <is>
          <t>90MKA09</t>
        </is>
      </c>
      <c r="C3883" s="89">
        <f>SUMIF(数量表!D:H,B3883,数量表!H:H)</f>
        <v/>
      </c>
      <c r="D3883" s="89" t="n">
        <v>27</v>
      </c>
      <c r="E3883" s="89" t="n">
        <v>105</v>
      </c>
      <c r="F3883" s="90" t="n">
        <v>868</v>
      </c>
      <c r="G3883" s="89" t="n"/>
      <c r="H3883" s="91" t="n">
        <v>3</v>
      </c>
      <c r="I3883" s="213">
        <f>C3883*H3883</f>
        <v/>
      </c>
      <c r="K3883" s="96" t="n"/>
      <c r="L3883" s="97" t="n"/>
      <c r="M3883" s="97" t="n"/>
      <c r="N3883" s="98" t="inlineStr">
        <is>
          <t>27×105</t>
        </is>
      </c>
      <c r="O3883" s="99">
        <f>F3883</f>
        <v/>
      </c>
      <c r="P3883" s="99">
        <f>SUM(I3883)</f>
        <v/>
      </c>
      <c r="Q3883" s="117" t="n"/>
      <c r="R3883" s="118" t="n"/>
      <c r="S3883" s="118" t="n"/>
      <c r="T3883" s="119" t="n"/>
      <c r="U3883" s="120" t="n"/>
      <c r="V3883" s="120" t="n"/>
      <c r="W3883" s="121" t="n"/>
      <c r="X3883" s="122" t="n"/>
      <c r="Y3883" s="122" t="n"/>
      <c r="Z3883" s="143" t="n"/>
      <c r="AA3883" s="140" t="n"/>
      <c r="AB3883" s="140" t="n"/>
      <c r="AC3883" s="144" t="n"/>
      <c r="AD3883" s="142" t="n"/>
      <c r="AE3883" s="142" t="n"/>
    </row>
    <row r="3884">
      <c r="B3884" s="79" t="inlineStr">
        <is>
          <t>90MKA09L</t>
        </is>
      </c>
      <c r="C3884" s="80">
        <f>SUMIF(数量表!D:H,B3884,数量表!H:H)</f>
        <v/>
      </c>
      <c r="D3884" s="80" t="n">
        <v>27</v>
      </c>
      <c r="E3884" s="80" t="n">
        <v>105</v>
      </c>
      <c r="F3884" s="81" t="n">
        <v>150</v>
      </c>
      <c r="G3884" s="80" t="n"/>
      <c r="H3884" s="82" t="n">
        <v>3</v>
      </c>
      <c r="I3884" s="212">
        <f>C3884*H3884</f>
        <v/>
      </c>
      <c r="K3884" s="96" t="n"/>
      <c r="L3884" s="97" t="n"/>
      <c r="M3884" s="97" t="n"/>
      <c r="N3884" s="98" t="inlineStr">
        <is>
          <t>27×105</t>
        </is>
      </c>
      <c r="O3884" s="99">
        <f>F3884</f>
        <v/>
      </c>
      <c r="P3884" s="99">
        <f>SUM(I3884)</f>
        <v/>
      </c>
      <c r="Q3884" s="117" t="n"/>
      <c r="R3884" s="118" t="n"/>
      <c r="S3884" s="118" t="n"/>
      <c r="T3884" s="119" t="n"/>
      <c r="U3884" s="120" t="n"/>
      <c r="V3884" s="120" t="n"/>
      <c r="W3884" s="121" t="n"/>
      <c r="X3884" s="122" t="n"/>
      <c r="Y3884" s="122" t="n"/>
      <c r="Z3884" s="143" t="n"/>
      <c r="AA3884" s="140" t="n"/>
      <c r="AB3884" s="140" t="n"/>
      <c r="AC3884" s="144" t="n"/>
      <c r="AD3884" s="142" t="n"/>
      <c r="AE3884" s="142" t="n"/>
    </row>
    <row r="3885">
      <c r="B3885" s="85" t="inlineStr">
        <is>
          <t>90MKA09L</t>
        </is>
      </c>
      <c r="C3885">
        <f>SUMIF(数量表!D:H,B3885,数量表!H:H)</f>
        <v/>
      </c>
      <c r="D3885" t="n">
        <v>27</v>
      </c>
      <c r="E3885" t="n">
        <v>105</v>
      </c>
      <c r="F3885" s="86" t="n">
        <v>1255</v>
      </c>
      <c r="H3885" s="87" t="n">
        <v>2</v>
      </c>
      <c r="I3885" s="214">
        <f>C3885*H3885</f>
        <v/>
      </c>
      <c r="K3885" s="96" t="n"/>
      <c r="L3885" s="97" t="n"/>
      <c r="M3885" s="97" t="n"/>
      <c r="N3885" s="98" t="inlineStr">
        <is>
          <t>27×105</t>
        </is>
      </c>
      <c r="O3885" s="99">
        <f>F3885</f>
        <v/>
      </c>
      <c r="P3885" s="99">
        <f>SUM(I3885)</f>
        <v/>
      </c>
      <c r="Q3885" s="117" t="n"/>
      <c r="R3885" s="118" t="n"/>
      <c r="S3885" s="118" t="n"/>
      <c r="T3885" s="119" t="n"/>
      <c r="U3885" s="120" t="n"/>
      <c r="V3885" s="120" t="n"/>
      <c r="W3885" s="121" t="n"/>
      <c r="X3885" s="122" t="n"/>
      <c r="Y3885" s="122" t="n"/>
      <c r="Z3885" s="143" t="n"/>
      <c r="AA3885" s="140" t="n"/>
      <c r="AB3885" s="140" t="n"/>
      <c r="AC3885" s="144" t="n"/>
      <c r="AD3885" s="142" t="n"/>
      <c r="AE3885" s="142" t="n"/>
    </row>
    <row r="3886" ht="15" customHeight="1" thickBot="1">
      <c r="B3886" s="88" t="inlineStr">
        <is>
          <t>90MKA09L</t>
        </is>
      </c>
      <c r="C3886" s="89">
        <f>SUMIF(数量表!D:H,B3886,数量表!H:H)</f>
        <v/>
      </c>
      <c r="D3886" s="89" t="n">
        <v>27</v>
      </c>
      <c r="E3886" s="89" t="n">
        <v>105</v>
      </c>
      <c r="F3886" s="90" t="n">
        <v>868</v>
      </c>
      <c r="G3886" s="89" t="n"/>
      <c r="H3886" s="91" t="n">
        <v>3</v>
      </c>
      <c r="I3886" s="213">
        <f>C3886*H3886</f>
        <v/>
      </c>
      <c r="K3886" s="96" t="n"/>
      <c r="L3886" s="97" t="n"/>
      <c r="M3886" s="97" t="n"/>
      <c r="N3886" s="98" t="inlineStr">
        <is>
          <t>27×105</t>
        </is>
      </c>
      <c r="O3886" s="99">
        <f>F3886</f>
        <v/>
      </c>
      <c r="P3886" s="99">
        <f>SUM(I3886)</f>
        <v/>
      </c>
      <c r="Q3886" s="117" t="n"/>
      <c r="R3886" s="118" t="n"/>
      <c r="S3886" s="118" t="n"/>
      <c r="T3886" s="119" t="n"/>
      <c r="U3886" s="120" t="n"/>
      <c r="V3886" s="120" t="n"/>
      <c r="W3886" s="121" t="n"/>
      <c r="X3886" s="122" t="n"/>
      <c r="Y3886" s="122" t="n"/>
      <c r="Z3886" s="143" t="n"/>
      <c r="AA3886" s="140" t="n"/>
      <c r="AB3886" s="140" t="n"/>
      <c r="AC3886" s="144" t="n"/>
      <c r="AD3886" s="142" t="n"/>
      <c r="AE3886" s="142" t="n"/>
    </row>
    <row r="3887">
      <c r="B3887" s="79" t="inlineStr">
        <is>
          <t>90MKA09R</t>
        </is>
      </c>
      <c r="C3887" s="80">
        <f>SUMIF(数量表!D:H,B3887,数量表!H:H)</f>
        <v/>
      </c>
      <c r="D3887" s="80" t="n">
        <v>27</v>
      </c>
      <c r="E3887" s="80" t="n">
        <v>105</v>
      </c>
      <c r="F3887" s="81" t="n">
        <v>150</v>
      </c>
      <c r="G3887" s="80" t="n"/>
      <c r="H3887" s="82" t="n">
        <v>3</v>
      </c>
      <c r="I3887" s="212">
        <f>C3887*H3887</f>
        <v/>
      </c>
      <c r="K3887" s="96" t="n"/>
      <c r="L3887" s="97" t="n"/>
      <c r="M3887" s="97" t="n"/>
      <c r="N3887" s="98" t="inlineStr">
        <is>
          <t>27×105</t>
        </is>
      </c>
      <c r="O3887" s="99">
        <f>F3887</f>
        <v/>
      </c>
      <c r="P3887" s="99">
        <f>SUM(I3887)</f>
        <v/>
      </c>
      <c r="Q3887" s="117" t="n"/>
      <c r="R3887" s="118" t="n"/>
      <c r="S3887" s="118" t="n"/>
      <c r="T3887" s="119" t="n"/>
      <c r="U3887" s="120" t="n"/>
      <c r="V3887" s="120" t="n"/>
      <c r="W3887" s="121" t="n"/>
      <c r="X3887" s="122" t="n"/>
      <c r="Y3887" s="122" t="n"/>
      <c r="Z3887" s="143" t="n"/>
      <c r="AA3887" s="140" t="n"/>
      <c r="AB3887" s="140" t="n"/>
      <c r="AC3887" s="144" t="n"/>
      <c r="AD3887" s="142" t="n"/>
      <c r="AE3887" s="142" t="n"/>
    </row>
    <row r="3888">
      <c r="B3888" s="85" t="inlineStr">
        <is>
          <t>90MKA09R</t>
        </is>
      </c>
      <c r="C3888">
        <f>SUMIF(数量表!D:H,B3888,数量表!H:H)</f>
        <v/>
      </c>
      <c r="D3888" t="n">
        <v>27</v>
      </c>
      <c r="E3888" t="n">
        <v>105</v>
      </c>
      <c r="F3888" s="86" t="n">
        <v>1255</v>
      </c>
      <c r="H3888" s="87" t="n">
        <v>2</v>
      </c>
      <c r="I3888" s="214">
        <f>C3888*H3888</f>
        <v/>
      </c>
      <c r="K3888" s="96" t="n"/>
      <c r="L3888" s="97" t="n"/>
      <c r="M3888" s="97" t="n"/>
      <c r="N3888" s="98" t="inlineStr">
        <is>
          <t>27×105</t>
        </is>
      </c>
      <c r="O3888" s="99">
        <f>F3888</f>
        <v/>
      </c>
      <c r="P3888" s="99">
        <f>SUM(I3888)</f>
        <v/>
      </c>
      <c r="Q3888" s="117" t="n"/>
      <c r="R3888" s="118" t="n"/>
      <c r="S3888" s="118" t="n"/>
      <c r="T3888" s="119" t="n"/>
      <c r="U3888" s="120" t="n"/>
      <c r="V3888" s="120" t="n"/>
      <c r="W3888" s="121" t="n"/>
      <c r="X3888" s="122" t="n"/>
      <c r="Y3888" s="122" t="n"/>
      <c r="Z3888" s="143" t="n"/>
      <c r="AA3888" s="140" t="n"/>
      <c r="AB3888" s="140" t="n"/>
      <c r="AC3888" s="144" t="n"/>
      <c r="AD3888" s="142" t="n"/>
      <c r="AE3888" s="142" t="n"/>
    </row>
    <row r="3889" ht="15" customHeight="1" thickBot="1">
      <c r="B3889" s="88" t="inlineStr">
        <is>
          <t>90MKA09R</t>
        </is>
      </c>
      <c r="C3889" s="89">
        <f>SUMIF(数量表!D:H,B3889,数量表!H:H)</f>
        <v/>
      </c>
      <c r="D3889" s="89" t="n">
        <v>27</v>
      </c>
      <c r="E3889" s="89" t="n">
        <v>105</v>
      </c>
      <c r="F3889" s="90" t="n">
        <v>868</v>
      </c>
      <c r="G3889" s="89" t="n"/>
      <c r="H3889" s="91" t="n">
        <v>3</v>
      </c>
      <c r="I3889" s="213">
        <f>C3889*H3889</f>
        <v/>
      </c>
      <c r="K3889" s="96" t="n"/>
      <c r="L3889" s="97" t="n"/>
      <c r="M3889" s="97" t="n"/>
      <c r="N3889" s="98" t="inlineStr">
        <is>
          <t>27×105</t>
        </is>
      </c>
      <c r="O3889" s="99">
        <f>F3889</f>
        <v/>
      </c>
      <c r="P3889" s="99">
        <f>SUM(I3889)</f>
        <v/>
      </c>
      <c r="Q3889" s="117" t="n"/>
      <c r="R3889" s="118" t="n"/>
      <c r="S3889" s="118" t="n"/>
      <c r="T3889" s="119" t="n"/>
      <c r="U3889" s="120" t="n"/>
      <c r="V3889" s="120" t="n"/>
      <c r="W3889" s="121" t="n"/>
      <c r="X3889" s="122" t="n"/>
      <c r="Y3889" s="122" t="n"/>
      <c r="Z3889" s="143" t="n"/>
      <c r="AA3889" s="140" t="n"/>
      <c r="AB3889" s="140" t="n"/>
      <c r="AC3889" s="144" t="n"/>
      <c r="AD3889" s="142" t="n"/>
      <c r="AE3889" s="142" t="n"/>
    </row>
    <row r="3890">
      <c r="B3890" s="79" t="inlineStr">
        <is>
          <t>90MKA09L-L</t>
        </is>
      </c>
      <c r="C3890" s="80">
        <f>SUMIF(数量表!D:H,B3890,数量表!H:H)</f>
        <v/>
      </c>
      <c r="D3890" s="80" t="n">
        <v>27</v>
      </c>
      <c r="E3890" s="80" t="n">
        <v>105</v>
      </c>
      <c r="F3890" s="81" t="n">
        <v>150</v>
      </c>
      <c r="G3890" s="80" t="n"/>
      <c r="H3890" s="82" t="n">
        <v>3</v>
      </c>
      <c r="I3890" s="212">
        <f>C3890*H3890</f>
        <v/>
      </c>
      <c r="K3890" s="96" t="n"/>
      <c r="L3890" s="97" t="n"/>
      <c r="M3890" s="97" t="n"/>
      <c r="N3890" s="98" t="inlineStr">
        <is>
          <t>27×105</t>
        </is>
      </c>
      <c r="O3890" s="99">
        <f>F3890</f>
        <v/>
      </c>
      <c r="P3890" s="99">
        <f>SUM(I3890)</f>
        <v/>
      </c>
      <c r="Q3890" s="117" t="n"/>
      <c r="R3890" s="118" t="n"/>
      <c r="S3890" s="118" t="n"/>
      <c r="T3890" s="119" t="n"/>
      <c r="U3890" s="120" t="n"/>
      <c r="V3890" s="120" t="n"/>
      <c r="W3890" s="121" t="n"/>
      <c r="X3890" s="122" t="n"/>
      <c r="Y3890" s="122" t="n"/>
      <c r="Z3890" s="143" t="n"/>
      <c r="AA3890" s="140" t="n"/>
      <c r="AB3890" s="140" t="n"/>
      <c r="AC3890" s="144" t="n"/>
      <c r="AD3890" s="142" t="n"/>
      <c r="AE3890" s="142" t="n"/>
    </row>
    <row r="3891">
      <c r="B3891" s="85" t="inlineStr">
        <is>
          <t>90MKA09L-L</t>
        </is>
      </c>
      <c r="C3891">
        <f>SUMIF(数量表!D:H,B3891,数量表!H:H)</f>
        <v/>
      </c>
      <c r="D3891" t="n">
        <v>27</v>
      </c>
      <c r="E3891" t="n">
        <v>105</v>
      </c>
      <c r="F3891" s="86" t="n">
        <v>1255</v>
      </c>
      <c r="H3891" s="87" t="n">
        <v>2</v>
      </c>
      <c r="I3891" s="214">
        <f>C3891*H3891</f>
        <v/>
      </c>
      <c r="K3891" s="96" t="n"/>
      <c r="L3891" s="97" t="n"/>
      <c r="M3891" s="97" t="n"/>
      <c r="N3891" s="98" t="inlineStr">
        <is>
          <t>27×105</t>
        </is>
      </c>
      <c r="O3891" s="99">
        <f>F3891</f>
        <v/>
      </c>
      <c r="P3891" s="99">
        <f>SUM(I3891)</f>
        <v/>
      </c>
      <c r="Q3891" s="117" t="n"/>
      <c r="R3891" s="118" t="n"/>
      <c r="S3891" s="118" t="n"/>
      <c r="T3891" s="119" t="n"/>
      <c r="U3891" s="120" t="n"/>
      <c r="V3891" s="120" t="n"/>
      <c r="W3891" s="121" t="n"/>
      <c r="X3891" s="122" t="n"/>
      <c r="Y3891" s="122" t="n"/>
      <c r="Z3891" s="143" t="n"/>
      <c r="AA3891" s="140" t="n"/>
      <c r="AB3891" s="140" t="n"/>
      <c r="AC3891" s="144" t="n"/>
      <c r="AD3891" s="142" t="n"/>
      <c r="AE3891" s="142" t="n"/>
    </row>
    <row r="3892">
      <c r="B3892" s="85" t="inlineStr">
        <is>
          <t>90MKA09L-L</t>
        </is>
      </c>
      <c r="C3892">
        <f>SUMIF(数量表!D:H,B3892,数量表!H:H)</f>
        <v/>
      </c>
      <c r="D3892" t="n">
        <v>27</v>
      </c>
      <c r="E3892" t="n">
        <v>105</v>
      </c>
      <c r="F3892" s="86" t="n">
        <v>868</v>
      </c>
      <c r="H3892" s="87" t="n">
        <v>3</v>
      </c>
      <c r="I3892" s="214">
        <f>C3892*H3892</f>
        <v/>
      </c>
      <c r="K3892" s="96" t="n"/>
      <c r="L3892" s="97" t="n"/>
      <c r="M3892" s="97" t="n"/>
      <c r="N3892" s="98" t="inlineStr">
        <is>
          <t>27×105</t>
        </is>
      </c>
      <c r="O3892" s="99">
        <f>F3892</f>
        <v/>
      </c>
      <c r="P3892" s="99">
        <f>SUM(I3892)</f>
        <v/>
      </c>
      <c r="Q3892" s="117" t="n"/>
      <c r="R3892" s="118" t="n"/>
      <c r="S3892" s="118" t="n"/>
      <c r="T3892" s="119" t="n"/>
      <c r="U3892" s="120" t="n"/>
      <c r="V3892" s="120" t="n"/>
      <c r="W3892" s="121" t="n"/>
      <c r="X3892" s="122" t="n"/>
      <c r="Y3892" s="122" t="n"/>
      <c r="Z3892" s="143" t="n"/>
      <c r="AA3892" s="140" t="n"/>
      <c r="AB3892" s="140" t="n"/>
      <c r="AC3892" s="144" t="n"/>
      <c r="AD3892" s="142" t="n"/>
      <c r="AE3892" s="142" t="n"/>
    </row>
    <row r="3893" ht="15" customHeight="1" thickBot="1">
      <c r="B3893" s="88" t="inlineStr">
        <is>
          <t>90MKA09L-L</t>
        </is>
      </c>
      <c r="C3893" s="89">
        <f>SUMIF(数量表!D:H,B3893,数量表!H:H)</f>
        <v/>
      </c>
      <c r="D3893" s="89" t="n">
        <v>45</v>
      </c>
      <c r="E3893" s="89" t="n">
        <v>105</v>
      </c>
      <c r="F3893" s="90" t="n">
        <v>949</v>
      </c>
      <c r="G3893" s="89" t="n"/>
      <c r="H3893" s="91" t="n">
        <v>2</v>
      </c>
      <c r="I3893" s="213">
        <f>C3893*H3893</f>
        <v/>
      </c>
      <c r="K3893" s="96" t="n"/>
      <c r="L3893" s="97" t="n"/>
      <c r="M3893" s="97" t="n"/>
      <c r="N3893" s="98" t="n"/>
      <c r="O3893" s="99" t="n"/>
      <c r="P3893" s="99" t="n"/>
      <c r="Q3893" s="117" t="n"/>
      <c r="R3893" s="118" t="n"/>
      <c r="S3893" s="118" t="n"/>
      <c r="T3893" s="119" t="n"/>
      <c r="U3893" s="120" t="n"/>
      <c r="V3893" s="120" t="n"/>
      <c r="W3893" s="121" t="n"/>
      <c r="X3893" s="122" t="n"/>
      <c r="Y3893" s="122" t="n"/>
      <c r="Z3893" s="143" t="n"/>
      <c r="AA3893" s="140" t="n"/>
      <c r="AB3893" s="140" t="n"/>
      <c r="AC3893" s="144" t="inlineStr">
        <is>
          <t>45X105</t>
        </is>
      </c>
      <c r="AD3893" s="142">
        <f>F3893</f>
        <v/>
      </c>
      <c r="AE3893" s="142">
        <f>I3893</f>
        <v/>
      </c>
    </row>
    <row r="3894">
      <c r="B3894" s="79" t="inlineStr">
        <is>
          <t>90MKA09R-R</t>
        </is>
      </c>
      <c r="C3894" s="80">
        <f>SUMIF(数量表!D:H,B3894,数量表!H:H)</f>
        <v/>
      </c>
      <c r="D3894" s="80" t="n">
        <v>27</v>
      </c>
      <c r="E3894" s="80" t="n">
        <v>105</v>
      </c>
      <c r="F3894" s="81" t="n">
        <v>150</v>
      </c>
      <c r="G3894" s="80" t="n"/>
      <c r="H3894" s="82" t="n">
        <v>3</v>
      </c>
      <c r="I3894" s="212">
        <f>C3894*H3894</f>
        <v/>
      </c>
      <c r="K3894" s="96" t="n"/>
      <c r="L3894" s="97" t="n"/>
      <c r="M3894" s="97" t="n"/>
      <c r="N3894" s="98" t="inlineStr">
        <is>
          <t>27×105</t>
        </is>
      </c>
      <c r="O3894" s="99">
        <f>F3894</f>
        <v/>
      </c>
      <c r="P3894" s="99">
        <f>SUM(I3894)</f>
        <v/>
      </c>
      <c r="Q3894" s="117" t="n"/>
      <c r="R3894" s="118" t="n"/>
      <c r="S3894" s="118" t="n"/>
      <c r="T3894" s="119" t="n"/>
      <c r="U3894" s="120" t="n"/>
      <c r="V3894" s="120" t="n"/>
      <c r="W3894" s="121" t="n"/>
      <c r="X3894" s="122" t="n"/>
      <c r="Y3894" s="122" t="n"/>
      <c r="Z3894" s="143" t="n"/>
      <c r="AA3894" s="140" t="n"/>
      <c r="AB3894" s="140" t="n"/>
      <c r="AC3894" s="144" t="n"/>
      <c r="AD3894" s="142" t="n"/>
      <c r="AE3894" s="142" t="n"/>
    </row>
    <row r="3895">
      <c r="B3895" s="85" t="inlineStr">
        <is>
          <t>90MKA09R-R</t>
        </is>
      </c>
      <c r="C3895">
        <f>SUMIF(数量表!D:H,B3895,数量表!H:H)</f>
        <v/>
      </c>
      <c r="D3895" t="n">
        <v>27</v>
      </c>
      <c r="E3895" t="n">
        <v>105</v>
      </c>
      <c r="F3895" s="86" t="n">
        <v>1255</v>
      </c>
      <c r="H3895" s="87" t="n">
        <v>2</v>
      </c>
      <c r="I3895" s="214">
        <f>C3895*H3895</f>
        <v/>
      </c>
      <c r="K3895" s="96" t="n"/>
      <c r="L3895" s="97" t="n"/>
      <c r="M3895" s="97" t="n"/>
      <c r="N3895" s="98" t="inlineStr">
        <is>
          <t>27×105</t>
        </is>
      </c>
      <c r="O3895" s="99">
        <f>F3895</f>
        <v/>
      </c>
      <c r="P3895" s="99">
        <f>SUM(I3895)</f>
        <v/>
      </c>
      <c r="Q3895" s="117" t="n"/>
      <c r="R3895" s="118" t="n"/>
      <c r="S3895" s="118" t="n"/>
      <c r="T3895" s="119" t="n"/>
      <c r="U3895" s="120" t="n"/>
      <c r="V3895" s="120" t="n"/>
      <c r="W3895" s="121" t="n"/>
      <c r="X3895" s="122" t="n"/>
      <c r="Y3895" s="122" t="n"/>
      <c r="Z3895" s="143" t="n"/>
      <c r="AA3895" s="140" t="n"/>
      <c r="AB3895" s="140" t="n"/>
      <c r="AC3895" s="144" t="n"/>
      <c r="AD3895" s="142" t="n"/>
      <c r="AE3895" s="142" t="n"/>
    </row>
    <row r="3896">
      <c r="B3896" s="85" t="inlineStr">
        <is>
          <t>90MKA09R-R</t>
        </is>
      </c>
      <c r="C3896">
        <f>SUMIF(数量表!D:H,B3896,数量表!H:H)</f>
        <v/>
      </c>
      <c r="D3896" t="n">
        <v>27</v>
      </c>
      <c r="E3896" t="n">
        <v>105</v>
      </c>
      <c r="F3896" s="86" t="n">
        <v>868</v>
      </c>
      <c r="H3896" s="87" t="n">
        <v>3</v>
      </c>
      <c r="I3896" s="214">
        <f>C3896*H3896</f>
        <v/>
      </c>
      <c r="K3896" s="96" t="n"/>
      <c r="L3896" s="97" t="n"/>
      <c r="M3896" s="97" t="n"/>
      <c r="N3896" s="98" t="inlineStr">
        <is>
          <t>27×105</t>
        </is>
      </c>
      <c r="O3896" s="99">
        <f>F3896</f>
        <v/>
      </c>
      <c r="P3896" s="99">
        <f>SUM(I3896)</f>
        <v/>
      </c>
      <c r="Q3896" s="117" t="n"/>
      <c r="R3896" s="118" t="n"/>
      <c r="S3896" s="118" t="n"/>
      <c r="T3896" s="119" t="n"/>
      <c r="U3896" s="120" t="n"/>
      <c r="V3896" s="120" t="n"/>
      <c r="W3896" s="121" t="n"/>
      <c r="X3896" s="122" t="n"/>
      <c r="Y3896" s="122" t="n"/>
      <c r="Z3896" s="143" t="n"/>
      <c r="AA3896" s="140" t="n"/>
      <c r="AB3896" s="140" t="n"/>
      <c r="AC3896" s="144" t="n"/>
      <c r="AD3896" s="142" t="n"/>
      <c r="AE3896" s="142" t="n"/>
    </row>
    <row r="3897" ht="15" customHeight="1" thickBot="1">
      <c r="B3897" s="88" t="inlineStr">
        <is>
          <t>90MKA09R-R</t>
        </is>
      </c>
      <c r="C3897" s="89">
        <f>SUMIF(数量表!D:H,B3897,数量表!H:H)</f>
        <v/>
      </c>
      <c r="D3897" s="89" t="n">
        <v>45</v>
      </c>
      <c r="E3897" s="89" t="n">
        <v>105</v>
      </c>
      <c r="F3897" s="90" t="n">
        <v>949</v>
      </c>
      <c r="G3897" s="89" t="n"/>
      <c r="H3897" s="91" t="n">
        <v>2</v>
      </c>
      <c r="I3897" s="213">
        <f>C3897*H3897</f>
        <v/>
      </c>
      <c r="K3897" s="96" t="n"/>
      <c r="L3897" s="97" t="n"/>
      <c r="M3897" s="97" t="n"/>
      <c r="N3897" s="98" t="n"/>
      <c r="O3897" s="99" t="n"/>
      <c r="P3897" s="99" t="n"/>
      <c r="Q3897" s="117" t="n"/>
      <c r="R3897" s="118" t="n"/>
      <c r="S3897" s="118" t="n"/>
      <c r="T3897" s="119" t="n"/>
      <c r="U3897" s="120" t="n"/>
      <c r="V3897" s="120" t="n"/>
      <c r="W3897" s="121" t="n"/>
      <c r="X3897" s="122" t="n"/>
      <c r="Y3897" s="122" t="n"/>
      <c r="Z3897" s="143" t="n"/>
      <c r="AA3897" s="140" t="n"/>
      <c r="AB3897" s="140" t="n"/>
      <c r="AC3897" s="144" t="inlineStr">
        <is>
          <t>45X105</t>
        </is>
      </c>
      <c r="AD3897" s="142">
        <f>F3897</f>
        <v/>
      </c>
      <c r="AE3897" s="142">
        <f>I3897</f>
        <v/>
      </c>
    </row>
    <row r="3898">
      <c r="B3898" s="79" t="inlineStr">
        <is>
          <t>90MKB05</t>
        </is>
      </c>
      <c r="C3898" s="80">
        <f>SUMIF(数量表!D:H,B3898,数量表!H:H)</f>
        <v/>
      </c>
      <c r="D3898" s="80" t="n">
        <v>27</v>
      </c>
      <c r="E3898" s="80" t="n">
        <v>105</v>
      </c>
      <c r="F3898" s="81" t="n">
        <v>350</v>
      </c>
      <c r="G3898" s="80" t="n"/>
      <c r="H3898" s="82" t="n">
        <v>3</v>
      </c>
      <c r="I3898" s="212">
        <f>C3898*H3898</f>
        <v/>
      </c>
      <c r="K3898" s="96" t="n"/>
      <c r="L3898" s="97" t="n"/>
      <c r="M3898" s="97" t="n"/>
      <c r="N3898" s="98" t="inlineStr">
        <is>
          <t>27×105</t>
        </is>
      </c>
      <c r="O3898" s="99">
        <f>F3898</f>
        <v/>
      </c>
      <c r="P3898" s="99">
        <f>SUM(I3898)</f>
        <v/>
      </c>
      <c r="Q3898" s="117" t="n"/>
      <c r="R3898" s="118" t="n"/>
      <c r="S3898" s="118" t="n"/>
      <c r="T3898" s="119" t="n"/>
      <c r="U3898" s="120" t="n"/>
      <c r="V3898" s="120" t="n"/>
      <c r="W3898" s="121" t="n"/>
      <c r="X3898" s="122" t="n"/>
      <c r="Y3898" s="122" t="n"/>
      <c r="Z3898" s="143" t="n"/>
      <c r="AA3898" s="140" t="n"/>
      <c r="AB3898" s="140" t="n"/>
      <c r="AC3898" s="144" t="n"/>
      <c r="AD3898" s="142" t="n"/>
      <c r="AE3898" s="142" t="n"/>
    </row>
    <row r="3899">
      <c r="B3899" s="85" t="inlineStr">
        <is>
          <t>90MKB05</t>
        </is>
      </c>
      <c r="C3899">
        <f>SUMIF(数量表!D:H,B3899,数量表!H:H)</f>
        <v/>
      </c>
      <c r="D3899" t="n">
        <v>27</v>
      </c>
      <c r="E3899" t="n">
        <v>105</v>
      </c>
      <c r="F3899" s="86" t="n">
        <v>1255</v>
      </c>
      <c r="H3899" s="87" t="n">
        <v>2</v>
      </c>
      <c r="I3899" s="214">
        <f>C3899*H3899</f>
        <v/>
      </c>
      <c r="K3899" s="96" t="n"/>
      <c r="L3899" s="97" t="n"/>
      <c r="M3899" s="97" t="n"/>
      <c r="N3899" s="98" t="inlineStr">
        <is>
          <t>27×105</t>
        </is>
      </c>
      <c r="O3899" s="99">
        <f>F3899</f>
        <v/>
      </c>
      <c r="P3899" s="99">
        <f>SUM(I3899)</f>
        <v/>
      </c>
      <c r="Q3899" s="117" t="n"/>
      <c r="R3899" s="118" t="n"/>
      <c r="S3899" s="118" t="n"/>
      <c r="T3899" s="119" t="n"/>
      <c r="U3899" s="120" t="n"/>
      <c r="V3899" s="120" t="n"/>
      <c r="W3899" s="121" t="n"/>
      <c r="X3899" s="122" t="n"/>
      <c r="Y3899" s="122" t="n"/>
      <c r="Z3899" s="143" t="n"/>
      <c r="AA3899" s="140" t="n"/>
      <c r="AB3899" s="140" t="n"/>
      <c r="AC3899" s="144" t="n"/>
      <c r="AD3899" s="142" t="n"/>
      <c r="AE3899" s="142" t="n"/>
    </row>
    <row r="3900" ht="15" customHeight="1" thickBot="1">
      <c r="B3900" s="88" t="inlineStr">
        <is>
          <t>90MKB05</t>
        </is>
      </c>
      <c r="C3900" s="89">
        <f>SUMIF(数量表!D:H,B3900,数量表!H:H)</f>
        <v/>
      </c>
      <c r="D3900" s="89" t="n">
        <v>27</v>
      </c>
      <c r="E3900" s="89" t="n">
        <v>105</v>
      </c>
      <c r="F3900" s="90" t="n">
        <v>1068</v>
      </c>
      <c r="G3900" s="89" t="n"/>
      <c r="H3900" s="91" t="n">
        <v>3</v>
      </c>
      <c r="I3900" s="213">
        <f>C3900*H3900</f>
        <v/>
      </c>
      <c r="K3900" s="96" t="n"/>
      <c r="L3900" s="97" t="n"/>
      <c r="M3900" s="97" t="n"/>
      <c r="N3900" s="98" t="inlineStr">
        <is>
          <t>27×105</t>
        </is>
      </c>
      <c r="O3900" s="99">
        <f>F3900</f>
        <v/>
      </c>
      <c r="P3900" s="99">
        <f>SUM(I3900)</f>
        <v/>
      </c>
      <c r="Q3900" s="117" t="n"/>
      <c r="R3900" s="118" t="n"/>
      <c r="S3900" s="118" t="n"/>
      <c r="T3900" s="119" t="n"/>
      <c r="U3900" s="120" t="n"/>
      <c r="V3900" s="120" t="n"/>
      <c r="W3900" s="121" t="n"/>
      <c r="X3900" s="122" t="n"/>
      <c r="Y3900" s="122" t="n"/>
      <c r="Z3900" s="143" t="n"/>
      <c r="AA3900" s="140" t="n"/>
      <c r="AB3900" s="140" t="n"/>
      <c r="AC3900" s="144" t="n"/>
      <c r="AD3900" s="142" t="n"/>
      <c r="AE3900" s="142" t="n"/>
    </row>
    <row r="3901">
      <c r="B3901" s="79" t="inlineStr">
        <is>
          <t>90MKB05L</t>
        </is>
      </c>
      <c r="C3901" s="80">
        <f>SUMIF(数量表!D:H,B3901,数量表!H:H)</f>
        <v/>
      </c>
      <c r="D3901" s="80" t="n">
        <v>27</v>
      </c>
      <c r="E3901" s="80" t="n">
        <v>105</v>
      </c>
      <c r="F3901" s="81" t="n">
        <v>350</v>
      </c>
      <c r="G3901" s="80" t="n"/>
      <c r="H3901" s="82" t="n">
        <v>4</v>
      </c>
      <c r="I3901" s="212">
        <f>C3901*H3901</f>
        <v/>
      </c>
      <c r="K3901" s="96" t="n"/>
      <c r="L3901" s="97" t="n"/>
      <c r="M3901" s="97" t="n"/>
      <c r="N3901" s="98" t="inlineStr">
        <is>
          <t>27×105</t>
        </is>
      </c>
      <c r="O3901" s="99">
        <f>F3901</f>
        <v/>
      </c>
      <c r="P3901" s="99">
        <f>SUM(I3901)</f>
        <v/>
      </c>
      <c r="Q3901" s="117" t="n"/>
      <c r="R3901" s="118" t="n"/>
      <c r="S3901" s="118" t="n"/>
      <c r="T3901" s="119" t="n"/>
      <c r="U3901" s="120" t="n"/>
      <c r="V3901" s="120" t="n"/>
      <c r="W3901" s="121" t="n"/>
      <c r="X3901" s="122" t="n"/>
      <c r="Y3901" s="122" t="n"/>
      <c r="Z3901" s="143" t="n"/>
      <c r="AA3901" s="140" t="n"/>
      <c r="AB3901" s="140" t="n"/>
      <c r="AC3901" s="144" t="n"/>
      <c r="AD3901" s="142" t="n"/>
      <c r="AE3901" s="142" t="n"/>
    </row>
    <row r="3902">
      <c r="B3902" s="85" t="inlineStr">
        <is>
          <t>90MKB05L</t>
        </is>
      </c>
      <c r="C3902">
        <f>SUMIF(数量表!D:H,B3902,数量表!H:H)</f>
        <v/>
      </c>
      <c r="D3902" t="n">
        <v>27</v>
      </c>
      <c r="E3902" t="n">
        <v>105</v>
      </c>
      <c r="F3902" s="86" t="n">
        <v>1242</v>
      </c>
      <c r="H3902" s="87" t="n">
        <v>2</v>
      </c>
      <c r="I3902" s="214">
        <f>C3902*H3902</f>
        <v/>
      </c>
      <c r="K3902" s="96" t="n"/>
      <c r="L3902" s="97" t="n"/>
      <c r="M3902" s="97" t="n"/>
      <c r="N3902" s="98" t="inlineStr">
        <is>
          <t>27×105</t>
        </is>
      </c>
      <c r="O3902" s="99">
        <f>F3902</f>
        <v/>
      </c>
      <c r="P3902" s="99">
        <f>SUM(I3902)</f>
        <v/>
      </c>
      <c r="Q3902" s="117" t="n"/>
      <c r="R3902" s="118" t="n"/>
      <c r="S3902" s="118" t="n"/>
      <c r="T3902" s="119" t="n"/>
      <c r="U3902" s="120" t="n"/>
      <c r="V3902" s="120" t="n"/>
      <c r="W3902" s="121" t="n"/>
      <c r="X3902" s="122" t="n"/>
      <c r="Y3902" s="122" t="n"/>
      <c r="Z3902" s="143" t="n"/>
      <c r="AA3902" s="140" t="n"/>
      <c r="AB3902" s="140" t="n"/>
      <c r="AC3902" s="144" t="n"/>
      <c r="AD3902" s="142" t="n"/>
      <c r="AE3902" s="142" t="n"/>
    </row>
    <row r="3903" ht="15" customHeight="1" thickBot="1">
      <c r="B3903" s="88" t="inlineStr">
        <is>
          <t>90MKB05L</t>
        </is>
      </c>
      <c r="C3903" s="89">
        <f>SUMIF(数量表!D:H,B3903,数量表!H:H)</f>
        <v/>
      </c>
      <c r="D3903" s="89" t="n">
        <v>27</v>
      </c>
      <c r="E3903" s="89" t="n">
        <v>105</v>
      </c>
      <c r="F3903" s="90" t="n">
        <v>1068</v>
      </c>
      <c r="G3903" s="89" t="n"/>
      <c r="H3903" s="91" t="n">
        <v>4</v>
      </c>
      <c r="I3903" s="213">
        <f>C3903*H3903</f>
        <v/>
      </c>
      <c r="K3903" s="96" t="n"/>
      <c r="L3903" s="97" t="n"/>
      <c r="M3903" s="97" t="n"/>
      <c r="N3903" s="98" t="inlineStr">
        <is>
          <t>27×105</t>
        </is>
      </c>
      <c r="O3903" s="99">
        <f>F3903</f>
        <v/>
      </c>
      <c r="P3903" s="99">
        <f>SUM(I3903)</f>
        <v/>
      </c>
      <c r="Q3903" s="117" t="n"/>
      <c r="R3903" s="118" t="n"/>
      <c r="S3903" s="118" t="n"/>
      <c r="T3903" s="119" t="n"/>
      <c r="U3903" s="120" t="n"/>
      <c r="V3903" s="120" t="n"/>
      <c r="W3903" s="121" t="n"/>
      <c r="X3903" s="122" t="n"/>
      <c r="Y3903" s="122" t="n"/>
      <c r="Z3903" s="143" t="n"/>
      <c r="AA3903" s="140" t="n"/>
      <c r="AB3903" s="140" t="n"/>
      <c r="AC3903" s="144" t="n"/>
      <c r="AD3903" s="142" t="n"/>
      <c r="AE3903" s="142" t="n"/>
    </row>
    <row r="3904">
      <c r="B3904" s="79" t="inlineStr">
        <is>
          <t>90MKB05R</t>
        </is>
      </c>
      <c r="C3904" s="80">
        <f>SUMIF(数量表!D:H,B3904,数量表!H:H)</f>
        <v/>
      </c>
      <c r="D3904" s="80" t="n">
        <v>27</v>
      </c>
      <c r="E3904" s="80" t="n">
        <v>105</v>
      </c>
      <c r="F3904" s="81" t="n">
        <v>350</v>
      </c>
      <c r="G3904" s="80" t="n"/>
      <c r="H3904" s="82" t="n">
        <v>4</v>
      </c>
      <c r="I3904" s="212">
        <f>C3904*H3904</f>
        <v/>
      </c>
      <c r="K3904" s="96" t="n"/>
      <c r="L3904" s="97" t="n"/>
      <c r="M3904" s="97" t="n"/>
      <c r="N3904" s="98" t="inlineStr">
        <is>
          <t>27×105</t>
        </is>
      </c>
      <c r="O3904" s="99">
        <f>F3904</f>
        <v/>
      </c>
      <c r="P3904" s="99">
        <f>SUM(I3904)</f>
        <v/>
      </c>
      <c r="Q3904" s="117" t="n"/>
      <c r="R3904" s="118" t="n"/>
      <c r="S3904" s="118" t="n"/>
      <c r="T3904" s="119" t="n"/>
      <c r="U3904" s="120" t="n"/>
      <c r="V3904" s="120" t="n"/>
      <c r="W3904" s="121" t="n"/>
      <c r="X3904" s="122" t="n"/>
      <c r="Y3904" s="122" t="n"/>
      <c r="Z3904" s="143" t="n"/>
      <c r="AA3904" s="140" t="n"/>
      <c r="AB3904" s="140" t="n"/>
      <c r="AC3904" s="144" t="n"/>
      <c r="AD3904" s="142" t="n"/>
      <c r="AE3904" s="142" t="n"/>
    </row>
    <row r="3905">
      <c r="B3905" s="85" t="inlineStr">
        <is>
          <t>90MKB05R</t>
        </is>
      </c>
      <c r="C3905">
        <f>SUMIF(数量表!D:H,B3905,数量表!H:H)</f>
        <v/>
      </c>
      <c r="D3905" t="n">
        <v>27</v>
      </c>
      <c r="E3905" t="n">
        <v>105</v>
      </c>
      <c r="F3905" s="86" t="n">
        <v>1242</v>
      </c>
      <c r="H3905" s="87" t="n">
        <v>2</v>
      </c>
      <c r="I3905" s="214">
        <f>C3905*H3905</f>
        <v/>
      </c>
      <c r="K3905" s="96" t="n"/>
      <c r="L3905" s="97" t="n"/>
      <c r="M3905" s="97" t="n"/>
      <c r="N3905" s="98" t="inlineStr">
        <is>
          <t>27×105</t>
        </is>
      </c>
      <c r="O3905" s="99">
        <f>F3905</f>
        <v/>
      </c>
      <c r="P3905" s="99">
        <f>SUM(I3905)</f>
        <v/>
      </c>
      <c r="Q3905" s="117" t="n"/>
      <c r="R3905" s="118" t="n"/>
      <c r="S3905" s="118" t="n"/>
      <c r="T3905" s="119" t="n"/>
      <c r="U3905" s="120" t="n"/>
      <c r="V3905" s="120" t="n"/>
      <c r="W3905" s="121" t="n"/>
      <c r="X3905" s="122" t="n"/>
      <c r="Y3905" s="122" t="n"/>
      <c r="Z3905" s="143" t="n"/>
      <c r="AA3905" s="140" t="n"/>
      <c r="AB3905" s="140" t="n"/>
      <c r="AC3905" s="144" t="n"/>
      <c r="AD3905" s="142" t="n"/>
      <c r="AE3905" s="142" t="n"/>
    </row>
    <row r="3906" ht="15" customHeight="1" thickBot="1">
      <c r="B3906" s="88" t="inlineStr">
        <is>
          <t>90MKB05R</t>
        </is>
      </c>
      <c r="C3906" s="89">
        <f>SUMIF(数量表!D:H,B3906,数量表!H:H)</f>
        <v/>
      </c>
      <c r="D3906" s="89" t="n">
        <v>27</v>
      </c>
      <c r="E3906" s="89" t="n">
        <v>105</v>
      </c>
      <c r="F3906" s="90" t="n">
        <v>1068</v>
      </c>
      <c r="G3906" s="89" t="n"/>
      <c r="H3906" s="91" t="n">
        <v>4</v>
      </c>
      <c r="I3906" s="213">
        <f>C3906*H3906</f>
        <v/>
      </c>
      <c r="K3906" s="96" t="n"/>
      <c r="L3906" s="97" t="n"/>
      <c r="M3906" s="97" t="n"/>
      <c r="N3906" s="98" t="inlineStr">
        <is>
          <t>27×105</t>
        </is>
      </c>
      <c r="O3906" s="99">
        <f>F3906</f>
        <v/>
      </c>
      <c r="P3906" s="99">
        <f>SUM(I3906)</f>
        <v/>
      </c>
      <c r="Q3906" s="117" t="n"/>
      <c r="R3906" s="118" t="n"/>
      <c r="S3906" s="118" t="n"/>
      <c r="T3906" s="119" t="n"/>
      <c r="U3906" s="120" t="n"/>
      <c r="V3906" s="120" t="n"/>
      <c r="W3906" s="121" t="n"/>
      <c r="X3906" s="122" t="n"/>
      <c r="Y3906" s="122" t="n"/>
      <c r="Z3906" s="143" t="n"/>
      <c r="AA3906" s="140" t="n"/>
      <c r="AB3906" s="140" t="n"/>
      <c r="AC3906" s="144" t="n"/>
      <c r="AD3906" s="142" t="n"/>
      <c r="AE3906" s="142" t="n"/>
    </row>
    <row r="3907">
      <c r="B3907" s="79" t="inlineStr">
        <is>
          <t>135MK09</t>
        </is>
      </c>
      <c r="C3907" s="80">
        <f>SUMIF(数量表!D:H,B3907,数量表!H:H)</f>
        <v/>
      </c>
      <c r="D3907" s="80" t="n">
        <v>27</v>
      </c>
      <c r="E3907" s="80" t="n">
        <v>105</v>
      </c>
      <c r="F3907" s="81" t="n">
        <v>150</v>
      </c>
      <c r="G3907" s="80" t="n"/>
      <c r="H3907" s="82" t="n">
        <v>4</v>
      </c>
      <c r="I3907" s="212">
        <f>C3907*H3907</f>
        <v/>
      </c>
      <c r="K3907" s="96" t="n"/>
      <c r="L3907" s="97" t="n"/>
      <c r="M3907" s="97" t="n"/>
      <c r="N3907" s="98" t="inlineStr">
        <is>
          <t>27×105</t>
        </is>
      </c>
      <c r="O3907" s="99">
        <f>F3907</f>
        <v/>
      </c>
      <c r="P3907" s="99">
        <f>SUM(I3907)</f>
        <v/>
      </c>
      <c r="Q3907" s="117" t="n"/>
      <c r="R3907" s="118" t="n"/>
      <c r="S3907" s="118" t="n"/>
      <c r="T3907" s="119" t="n"/>
      <c r="U3907" s="120" t="n"/>
      <c r="V3907" s="120" t="n"/>
      <c r="W3907" s="121" t="n"/>
      <c r="X3907" s="122" t="n"/>
      <c r="Y3907" s="122" t="n"/>
      <c r="Z3907" s="143" t="n"/>
      <c r="AA3907" s="140" t="n"/>
      <c r="AB3907" s="140" t="n"/>
      <c r="AC3907" s="144" t="n"/>
      <c r="AD3907" s="142" t="n"/>
      <c r="AE3907" s="142" t="n"/>
    </row>
    <row r="3908">
      <c r="B3908" s="85" t="inlineStr">
        <is>
          <t>135MK09</t>
        </is>
      </c>
      <c r="C3908">
        <f>SUMIF(数量表!D:H,B3908,数量表!H:H)</f>
        <v/>
      </c>
      <c r="D3908" t="n">
        <v>27</v>
      </c>
      <c r="E3908" t="n">
        <v>105</v>
      </c>
      <c r="F3908" s="86" t="n">
        <v>1710</v>
      </c>
      <c r="H3908" s="87" t="n">
        <v>2</v>
      </c>
      <c r="I3908" s="214">
        <f>C3908*H3908</f>
        <v/>
      </c>
      <c r="K3908" s="96" t="n"/>
      <c r="L3908" s="97" t="n"/>
      <c r="M3908" s="97" t="n"/>
      <c r="N3908" s="98" t="inlineStr">
        <is>
          <t>27×105</t>
        </is>
      </c>
      <c r="O3908" s="99">
        <f>F3908</f>
        <v/>
      </c>
      <c r="P3908" s="99">
        <f>SUM(I3908)</f>
        <v/>
      </c>
      <c r="Q3908" s="117" t="n"/>
      <c r="R3908" s="118" t="n"/>
      <c r="S3908" s="118" t="n"/>
      <c r="T3908" s="119" t="n"/>
      <c r="U3908" s="120" t="n"/>
      <c r="V3908" s="120" t="n"/>
      <c r="W3908" s="121" t="n"/>
      <c r="X3908" s="122" t="n"/>
      <c r="Y3908" s="122" t="n"/>
      <c r="Z3908" s="143" t="n"/>
      <c r="AA3908" s="140" t="n"/>
      <c r="AB3908" s="140" t="n"/>
      <c r="AC3908" s="144" t="n"/>
      <c r="AD3908" s="142" t="n"/>
      <c r="AE3908" s="142" t="n"/>
    </row>
    <row r="3909" ht="15" customHeight="1" thickBot="1">
      <c r="B3909" s="88" t="inlineStr">
        <is>
          <t>135MK09</t>
        </is>
      </c>
      <c r="C3909" s="89">
        <f>SUMIF(数量表!D:H,B3909,数量表!H:H)</f>
        <v/>
      </c>
      <c r="D3909" s="89" t="n">
        <v>27</v>
      </c>
      <c r="E3909" s="89" t="n">
        <v>105</v>
      </c>
      <c r="F3909" s="90" t="n">
        <v>818</v>
      </c>
      <c r="G3909" s="89" t="n"/>
      <c r="H3909" s="91" t="n">
        <v>4</v>
      </c>
      <c r="I3909" s="213">
        <f>C3909*H3909</f>
        <v/>
      </c>
      <c r="K3909" s="96" t="n"/>
      <c r="L3909" s="97" t="n"/>
      <c r="M3909" s="97" t="n"/>
      <c r="N3909" s="98" t="inlineStr">
        <is>
          <t>27×105</t>
        </is>
      </c>
      <c r="O3909" s="99">
        <f>F3909</f>
        <v/>
      </c>
      <c r="P3909" s="99">
        <f>SUM(I3909)</f>
        <v/>
      </c>
      <c r="Q3909" s="117" t="n"/>
      <c r="R3909" s="118" t="n"/>
      <c r="S3909" s="118" t="n"/>
      <c r="T3909" s="119" t="n"/>
      <c r="U3909" s="120" t="n"/>
      <c r="V3909" s="120" t="n"/>
      <c r="W3909" s="121" t="n"/>
      <c r="X3909" s="122" t="n"/>
      <c r="Y3909" s="122" t="n"/>
      <c r="Z3909" s="143" t="n"/>
      <c r="AA3909" s="140" t="n"/>
      <c r="AB3909" s="140" t="n"/>
      <c r="AC3909" s="144" t="n"/>
      <c r="AD3909" s="142" t="n"/>
      <c r="AE3909" s="142" t="n"/>
    </row>
    <row r="3910">
      <c r="B3910" s="79" t="inlineStr">
        <is>
          <t>135MK09-L</t>
        </is>
      </c>
      <c r="C3910" s="80">
        <f>SUMIF(数量表!D:H,B3910,数量表!H:H)</f>
        <v/>
      </c>
      <c r="D3910" s="80" t="n">
        <v>27</v>
      </c>
      <c r="E3910" s="80" t="n">
        <v>105</v>
      </c>
      <c r="F3910" s="81" t="n">
        <v>150</v>
      </c>
      <c r="G3910" s="80" t="n"/>
      <c r="H3910" s="82" t="n">
        <v>4</v>
      </c>
      <c r="I3910" s="212">
        <f>C3910*H3910</f>
        <v/>
      </c>
      <c r="K3910" s="96" t="n"/>
      <c r="L3910" s="97" t="n"/>
      <c r="M3910" s="97" t="n"/>
      <c r="N3910" s="98" t="inlineStr">
        <is>
          <t>27×105</t>
        </is>
      </c>
      <c r="O3910" s="99">
        <f>F3910</f>
        <v/>
      </c>
      <c r="P3910" s="99">
        <f>SUM(I3910)</f>
        <v/>
      </c>
      <c r="Q3910" s="117" t="n"/>
      <c r="R3910" s="118" t="n"/>
      <c r="S3910" s="118" t="n"/>
      <c r="T3910" s="119" t="n"/>
      <c r="U3910" s="120" t="n"/>
      <c r="V3910" s="120" t="n"/>
      <c r="W3910" s="121" t="n"/>
      <c r="X3910" s="122" t="n"/>
      <c r="Y3910" s="122" t="n"/>
      <c r="Z3910" s="143" t="n"/>
      <c r="AA3910" s="140" t="n"/>
      <c r="AB3910" s="140" t="n"/>
      <c r="AC3910" s="144" t="n"/>
      <c r="AD3910" s="142" t="n"/>
      <c r="AE3910" s="142" t="n"/>
    </row>
    <row r="3911">
      <c r="B3911" s="85" t="inlineStr">
        <is>
          <t>135MK09-L</t>
        </is>
      </c>
      <c r="C3911">
        <f>SUMIF(数量表!D:H,B3911,数量表!H:H)</f>
        <v/>
      </c>
      <c r="D3911" t="n">
        <v>27</v>
      </c>
      <c r="E3911" t="n">
        <v>105</v>
      </c>
      <c r="F3911" s="86" t="n">
        <v>1710</v>
      </c>
      <c r="H3911" s="87" t="n">
        <v>2</v>
      </c>
      <c r="I3911" s="214">
        <f>C3911*H3911</f>
        <v/>
      </c>
      <c r="K3911" s="96" t="n"/>
      <c r="L3911" s="97" t="n"/>
      <c r="M3911" s="97" t="n"/>
      <c r="N3911" s="98" t="inlineStr">
        <is>
          <t>27×105</t>
        </is>
      </c>
      <c r="O3911" s="99">
        <f>F3911</f>
        <v/>
      </c>
      <c r="P3911" s="99">
        <f>SUM(I3911)</f>
        <v/>
      </c>
      <c r="Q3911" s="117" t="n"/>
      <c r="R3911" s="118" t="n"/>
      <c r="S3911" s="118" t="n"/>
      <c r="T3911" s="119" t="n"/>
      <c r="U3911" s="120" t="n"/>
      <c r="V3911" s="120" t="n"/>
      <c r="W3911" s="121" t="n"/>
      <c r="X3911" s="122" t="n"/>
      <c r="Y3911" s="122" t="n"/>
      <c r="Z3911" s="143" t="n"/>
      <c r="AA3911" s="140" t="n"/>
      <c r="AB3911" s="140" t="n"/>
      <c r="AC3911" s="144" t="n"/>
      <c r="AD3911" s="142" t="n"/>
      <c r="AE3911" s="142" t="n"/>
    </row>
    <row r="3912">
      <c r="B3912" s="85" t="inlineStr">
        <is>
          <t>135MK09-L</t>
        </is>
      </c>
      <c r="C3912">
        <f>SUMIF(数量表!D:H,B3912,数量表!H:H)</f>
        <v/>
      </c>
      <c r="D3912" t="n">
        <v>27</v>
      </c>
      <c r="E3912" t="n">
        <v>105</v>
      </c>
      <c r="F3912" s="86" t="n">
        <v>818</v>
      </c>
      <c r="H3912" s="87" t="n">
        <v>4</v>
      </c>
      <c r="I3912" s="214">
        <f>C3912*H3912</f>
        <v/>
      </c>
      <c r="K3912" s="96" t="n"/>
      <c r="L3912" s="97" t="n"/>
      <c r="M3912" s="97" t="n"/>
      <c r="N3912" s="98" t="inlineStr">
        <is>
          <t>27×105</t>
        </is>
      </c>
      <c r="O3912" s="99">
        <f>F3912</f>
        <v/>
      </c>
      <c r="P3912" s="99">
        <f>SUM(I3912)</f>
        <v/>
      </c>
      <c r="Q3912" s="117" t="n"/>
      <c r="R3912" s="118" t="n"/>
      <c r="S3912" s="118" t="n"/>
      <c r="T3912" s="119" t="n"/>
      <c r="U3912" s="120" t="n"/>
      <c r="V3912" s="120" t="n"/>
      <c r="W3912" s="121" t="n"/>
      <c r="X3912" s="122" t="n"/>
      <c r="Y3912" s="122" t="n"/>
      <c r="Z3912" s="143" t="n"/>
      <c r="AA3912" s="140" t="n"/>
      <c r="AB3912" s="140" t="n"/>
      <c r="AC3912" s="144" t="n"/>
      <c r="AD3912" s="142" t="n"/>
      <c r="AE3912" s="142" t="n"/>
    </row>
    <row r="3913" ht="15" customHeight="1" thickBot="1">
      <c r="B3913" s="88" t="inlineStr">
        <is>
          <t>135MK09-L</t>
        </is>
      </c>
      <c r="C3913" s="89">
        <f>SUMIF(数量表!D:H,B3913,数量表!H:H)</f>
        <v/>
      </c>
      <c r="D3913" s="89" t="n">
        <v>45</v>
      </c>
      <c r="E3913" s="89" t="n">
        <v>105</v>
      </c>
      <c r="F3913" s="90" t="n">
        <v>949</v>
      </c>
      <c r="G3913" s="89" t="n"/>
      <c r="H3913" s="91" t="n">
        <v>1</v>
      </c>
      <c r="I3913" s="213">
        <f>C3913*H3913</f>
        <v/>
      </c>
      <c r="K3913" s="96" t="n"/>
      <c r="L3913" s="97" t="n"/>
      <c r="M3913" s="97" t="n"/>
      <c r="N3913" s="98" t="n"/>
      <c r="O3913" s="99" t="n"/>
      <c r="P3913" s="99" t="n"/>
      <c r="Q3913" s="117" t="n"/>
      <c r="R3913" s="118" t="n"/>
      <c r="S3913" s="118" t="n"/>
      <c r="T3913" s="119" t="n"/>
      <c r="U3913" s="120" t="n"/>
      <c r="V3913" s="120" t="n"/>
      <c r="W3913" s="121" t="n"/>
      <c r="X3913" s="122" t="n"/>
      <c r="Y3913" s="122" t="n"/>
      <c r="Z3913" s="143" t="n"/>
      <c r="AA3913" s="140" t="n"/>
      <c r="AB3913" s="140" t="n"/>
      <c r="AC3913" s="144" t="inlineStr">
        <is>
          <t>45X105</t>
        </is>
      </c>
      <c r="AD3913" s="142">
        <f>F3913</f>
        <v/>
      </c>
      <c r="AE3913" s="142">
        <f>I3913</f>
        <v/>
      </c>
    </row>
    <row r="3914">
      <c r="B3914" s="79" t="inlineStr">
        <is>
          <t>135MK09-R</t>
        </is>
      </c>
      <c r="C3914" s="80">
        <f>SUMIF(数量表!D:H,B3914,数量表!H:H)</f>
        <v/>
      </c>
      <c r="D3914" s="80" t="n">
        <v>27</v>
      </c>
      <c r="E3914" s="80" t="n">
        <v>105</v>
      </c>
      <c r="F3914" s="81" t="n">
        <v>150</v>
      </c>
      <c r="G3914" s="80" t="n"/>
      <c r="H3914" s="82" t="n">
        <v>4</v>
      </c>
      <c r="I3914" s="212">
        <f>C3914*H3914</f>
        <v/>
      </c>
      <c r="K3914" s="96" t="n"/>
      <c r="L3914" s="97" t="n"/>
      <c r="M3914" s="97" t="n"/>
      <c r="N3914" s="98" t="inlineStr">
        <is>
          <t>27×105</t>
        </is>
      </c>
      <c r="O3914" s="99">
        <f>F3914</f>
        <v/>
      </c>
      <c r="P3914" s="99">
        <f>SUM(I3914)</f>
        <v/>
      </c>
      <c r="Q3914" s="117" t="n"/>
      <c r="R3914" s="118" t="n"/>
      <c r="S3914" s="118" t="n"/>
      <c r="T3914" s="119" t="n"/>
      <c r="U3914" s="120" t="n"/>
      <c r="V3914" s="120" t="n"/>
      <c r="W3914" s="121" t="n"/>
      <c r="X3914" s="122" t="n"/>
      <c r="Y3914" s="122" t="n"/>
      <c r="Z3914" s="143" t="n"/>
      <c r="AA3914" s="140" t="n"/>
      <c r="AB3914" s="140" t="n"/>
      <c r="AC3914" s="144" t="n"/>
      <c r="AD3914" s="142" t="n"/>
      <c r="AE3914" s="142" t="n"/>
    </row>
    <row r="3915">
      <c r="B3915" s="85" t="inlineStr">
        <is>
          <t>135MK09-R</t>
        </is>
      </c>
      <c r="C3915">
        <f>SUMIF(数量表!D:H,B3915,数量表!H:H)</f>
        <v/>
      </c>
      <c r="D3915" t="n">
        <v>27</v>
      </c>
      <c r="E3915" t="n">
        <v>105</v>
      </c>
      <c r="F3915" s="86" t="n">
        <v>1710</v>
      </c>
      <c r="H3915" s="87" t="n">
        <v>2</v>
      </c>
      <c r="I3915" s="214">
        <f>C3915*H3915</f>
        <v/>
      </c>
      <c r="K3915" s="96" t="n"/>
      <c r="L3915" s="97" t="n"/>
      <c r="M3915" s="97" t="n"/>
      <c r="N3915" s="98" t="inlineStr">
        <is>
          <t>27×105</t>
        </is>
      </c>
      <c r="O3915" s="99">
        <f>F3915</f>
        <v/>
      </c>
      <c r="P3915" s="99">
        <f>SUM(I3915)</f>
        <v/>
      </c>
      <c r="Q3915" s="117" t="n"/>
      <c r="R3915" s="118" t="n"/>
      <c r="S3915" s="118" t="n"/>
      <c r="T3915" s="119" t="n"/>
      <c r="U3915" s="120" t="n"/>
      <c r="V3915" s="120" t="n"/>
      <c r="W3915" s="121" t="n"/>
      <c r="X3915" s="122" t="n"/>
      <c r="Y3915" s="122" t="n"/>
      <c r="Z3915" s="143" t="n"/>
      <c r="AA3915" s="140" t="n"/>
      <c r="AB3915" s="140" t="n"/>
      <c r="AC3915" s="144" t="n"/>
      <c r="AD3915" s="142" t="n"/>
      <c r="AE3915" s="142" t="n"/>
    </row>
    <row r="3916">
      <c r="B3916" s="85" t="inlineStr">
        <is>
          <t>135MK09-R</t>
        </is>
      </c>
      <c r="C3916">
        <f>SUMIF(数量表!D:H,B3916,数量表!H:H)</f>
        <v/>
      </c>
      <c r="D3916" t="n">
        <v>27</v>
      </c>
      <c r="E3916" t="n">
        <v>105</v>
      </c>
      <c r="F3916" s="86" t="n">
        <v>818</v>
      </c>
      <c r="H3916" s="87" t="n">
        <v>4</v>
      </c>
      <c r="I3916" s="214">
        <f>C3916*H3916</f>
        <v/>
      </c>
      <c r="K3916" s="96" t="n"/>
      <c r="L3916" s="97" t="n"/>
      <c r="M3916" s="97" t="n"/>
      <c r="N3916" s="98" t="inlineStr">
        <is>
          <t>27×105</t>
        </is>
      </c>
      <c r="O3916" s="99">
        <f>F3916</f>
        <v/>
      </c>
      <c r="P3916" s="99">
        <f>SUM(I3916)</f>
        <v/>
      </c>
      <c r="Q3916" s="117" t="n"/>
      <c r="R3916" s="118" t="n"/>
      <c r="S3916" s="118" t="n"/>
      <c r="T3916" s="119" t="n"/>
      <c r="U3916" s="120" t="n"/>
      <c r="V3916" s="120" t="n"/>
      <c r="W3916" s="121" t="n"/>
      <c r="X3916" s="122" t="n"/>
      <c r="Y3916" s="122" t="n"/>
      <c r="Z3916" s="143" t="n"/>
      <c r="AA3916" s="140" t="n"/>
      <c r="AB3916" s="140" t="n"/>
      <c r="AC3916" s="144" t="n"/>
      <c r="AD3916" s="142" t="n"/>
      <c r="AE3916" s="142" t="n"/>
    </row>
    <row r="3917" ht="15" customHeight="1" thickBot="1">
      <c r="B3917" s="88" t="inlineStr">
        <is>
          <t>135MK09-R</t>
        </is>
      </c>
      <c r="C3917" s="89">
        <f>SUMIF(数量表!D:H,B3917,数量表!H:H)</f>
        <v/>
      </c>
      <c r="D3917" s="89" t="n">
        <v>45</v>
      </c>
      <c r="E3917" s="89" t="n">
        <v>105</v>
      </c>
      <c r="F3917" s="90" t="n">
        <v>949</v>
      </c>
      <c r="G3917" s="89" t="n"/>
      <c r="H3917" s="91" t="n">
        <v>1</v>
      </c>
      <c r="I3917" s="213">
        <f>C3917*H3917</f>
        <v/>
      </c>
      <c r="K3917" s="96" t="n"/>
      <c r="L3917" s="97" t="n"/>
      <c r="M3917" s="97" t="n"/>
      <c r="N3917" s="98" t="n"/>
      <c r="O3917" s="99" t="n"/>
      <c r="P3917" s="99" t="n"/>
      <c r="Q3917" s="117" t="n"/>
      <c r="R3917" s="118" t="n"/>
      <c r="S3917" s="118" t="n"/>
      <c r="T3917" s="119" t="n"/>
      <c r="U3917" s="120" t="n"/>
      <c r="V3917" s="120" t="n"/>
      <c r="W3917" s="121" t="n"/>
      <c r="X3917" s="122" t="n"/>
      <c r="Y3917" s="122" t="n"/>
      <c r="Z3917" s="143" t="n"/>
      <c r="AA3917" s="140" t="n"/>
      <c r="AB3917" s="140" t="n"/>
      <c r="AC3917" s="144" t="inlineStr">
        <is>
          <t>45X105</t>
        </is>
      </c>
      <c r="AD3917" s="142">
        <f>F3917</f>
        <v/>
      </c>
      <c r="AE3917" s="142">
        <f>I3917</f>
        <v/>
      </c>
    </row>
    <row r="3918">
      <c r="B3918" s="79" t="inlineStr">
        <is>
          <t>135MK09L</t>
        </is>
      </c>
      <c r="C3918" s="80">
        <f>SUMIF(数量表!D:H,B3918,数量表!H:H)</f>
        <v/>
      </c>
      <c r="D3918" s="80" t="n">
        <v>27</v>
      </c>
      <c r="E3918" s="80" t="n">
        <v>105</v>
      </c>
      <c r="F3918" s="81" t="n">
        <v>150</v>
      </c>
      <c r="G3918" s="80" t="n"/>
      <c r="H3918" s="82" t="n">
        <v>5</v>
      </c>
      <c r="I3918" s="212">
        <f>C3918*H3918</f>
        <v/>
      </c>
      <c r="K3918" s="96" t="n"/>
      <c r="L3918" s="97" t="n"/>
      <c r="M3918" s="97" t="n"/>
      <c r="N3918" s="98" t="inlineStr">
        <is>
          <t>27×105</t>
        </is>
      </c>
      <c r="O3918" s="99">
        <f>F3918</f>
        <v/>
      </c>
      <c r="P3918" s="99">
        <f>SUM(I3918)</f>
        <v/>
      </c>
      <c r="Q3918" s="117" t="n"/>
      <c r="R3918" s="118" t="n"/>
      <c r="S3918" s="118" t="n"/>
      <c r="T3918" s="119" t="n"/>
      <c r="U3918" s="120" t="n"/>
      <c r="V3918" s="120" t="n"/>
      <c r="W3918" s="121" t="n"/>
      <c r="X3918" s="122" t="n"/>
      <c r="Y3918" s="122" t="n"/>
      <c r="Z3918" s="143" t="n"/>
      <c r="AA3918" s="140" t="n"/>
      <c r="AB3918" s="140" t="n"/>
      <c r="AC3918" s="144" t="n"/>
      <c r="AD3918" s="142" t="n"/>
      <c r="AE3918" s="142" t="n"/>
    </row>
    <row r="3919">
      <c r="B3919" s="85" t="inlineStr">
        <is>
          <t>135MK09L</t>
        </is>
      </c>
      <c r="C3919">
        <f>SUMIF(数量表!D:H,B3919,数量表!H:H)</f>
        <v/>
      </c>
      <c r="D3919" t="n">
        <v>27</v>
      </c>
      <c r="E3919" t="n">
        <v>105</v>
      </c>
      <c r="F3919" s="86" t="n">
        <v>1697</v>
      </c>
      <c r="H3919" s="87" t="n">
        <v>2</v>
      </c>
      <c r="I3919" s="214">
        <f>C3919*H3919</f>
        <v/>
      </c>
      <c r="K3919" s="96" t="n"/>
      <c r="L3919" s="97" t="n"/>
      <c r="M3919" s="97" t="n"/>
      <c r="N3919" s="98" t="inlineStr">
        <is>
          <t>27×105</t>
        </is>
      </c>
      <c r="O3919" s="99">
        <f>F3919</f>
        <v/>
      </c>
      <c r="P3919" s="99">
        <f>SUM(I3919)</f>
        <v/>
      </c>
      <c r="Q3919" s="117" t="n"/>
      <c r="R3919" s="118" t="n"/>
      <c r="S3919" s="118" t="n"/>
      <c r="T3919" s="119" t="n"/>
      <c r="U3919" s="120" t="n"/>
      <c r="V3919" s="120" t="n"/>
      <c r="W3919" s="121" t="n"/>
      <c r="X3919" s="122" t="n"/>
      <c r="Y3919" s="122" t="n"/>
      <c r="Z3919" s="143" t="n"/>
      <c r="AA3919" s="140" t="n"/>
      <c r="AB3919" s="140" t="n"/>
      <c r="AC3919" s="144" t="n"/>
      <c r="AD3919" s="142" t="n"/>
      <c r="AE3919" s="142" t="n"/>
    </row>
    <row r="3920" ht="15" customHeight="1" thickBot="1">
      <c r="B3920" s="88" t="inlineStr">
        <is>
          <t>135MK09L</t>
        </is>
      </c>
      <c r="C3920" s="89">
        <f>SUMIF(数量表!D:H,B3920,数量表!H:H)</f>
        <v/>
      </c>
      <c r="D3920" s="89" t="n">
        <v>27</v>
      </c>
      <c r="E3920" s="89" t="n">
        <v>105</v>
      </c>
      <c r="F3920" s="90" t="n">
        <v>818</v>
      </c>
      <c r="G3920" s="89" t="n"/>
      <c r="H3920" s="91" t="n">
        <v>5</v>
      </c>
      <c r="I3920" s="213">
        <f>C3920*H3920</f>
        <v/>
      </c>
      <c r="K3920" s="96" t="n"/>
      <c r="L3920" s="97" t="n"/>
      <c r="M3920" s="97" t="n"/>
      <c r="N3920" s="98" t="inlineStr">
        <is>
          <t>27×105</t>
        </is>
      </c>
      <c r="O3920" s="99">
        <f>F3920</f>
        <v/>
      </c>
      <c r="P3920" s="99">
        <f>SUM(I3920)</f>
        <v/>
      </c>
      <c r="Q3920" s="117" t="n"/>
      <c r="R3920" s="118" t="n"/>
      <c r="S3920" s="118" t="n"/>
      <c r="T3920" s="119" t="n"/>
      <c r="U3920" s="120" t="n"/>
      <c r="V3920" s="120" t="n"/>
      <c r="W3920" s="121" t="n"/>
      <c r="X3920" s="122" t="n"/>
      <c r="Y3920" s="122" t="n"/>
      <c r="Z3920" s="143" t="n"/>
      <c r="AA3920" s="140" t="n"/>
      <c r="AB3920" s="140" t="n"/>
      <c r="AC3920" s="144" t="n"/>
      <c r="AD3920" s="142" t="n"/>
      <c r="AE3920" s="142" t="n"/>
    </row>
    <row r="3921">
      <c r="B3921" s="79" t="inlineStr">
        <is>
          <t>135MK09L-L</t>
        </is>
      </c>
      <c r="C3921" s="80">
        <f>SUMIF(数量表!D:H,B3921,数量表!H:H)</f>
        <v/>
      </c>
      <c r="D3921" s="80" t="n">
        <v>27</v>
      </c>
      <c r="E3921" s="80" t="n">
        <v>105</v>
      </c>
      <c r="F3921" s="81" t="n">
        <v>150</v>
      </c>
      <c r="G3921" s="80" t="n"/>
      <c r="H3921" s="82" t="n">
        <v>5</v>
      </c>
      <c r="I3921" s="212">
        <f>C3921*H3921</f>
        <v/>
      </c>
      <c r="K3921" s="96" t="n"/>
      <c r="L3921" s="97" t="n"/>
      <c r="M3921" s="97" t="n"/>
      <c r="N3921" s="98" t="inlineStr">
        <is>
          <t>27×105</t>
        </is>
      </c>
      <c r="O3921" s="99">
        <f>F3921</f>
        <v/>
      </c>
      <c r="P3921" s="99">
        <f>SUM(I3921)</f>
        <v/>
      </c>
      <c r="Q3921" s="117" t="n"/>
      <c r="R3921" s="118" t="n"/>
      <c r="S3921" s="118" t="n"/>
      <c r="T3921" s="119" t="n"/>
      <c r="U3921" s="120" t="n"/>
      <c r="V3921" s="120" t="n"/>
      <c r="W3921" s="121" t="n"/>
      <c r="X3921" s="122" t="n"/>
      <c r="Y3921" s="122" t="n"/>
      <c r="Z3921" s="143" t="n"/>
      <c r="AA3921" s="140" t="n"/>
      <c r="AB3921" s="140" t="n"/>
      <c r="AC3921" s="144" t="n"/>
      <c r="AD3921" s="142" t="n"/>
      <c r="AE3921" s="142" t="n"/>
    </row>
    <row r="3922">
      <c r="B3922" s="85" t="inlineStr">
        <is>
          <t>135MK09L-L</t>
        </is>
      </c>
      <c r="C3922">
        <f>SUMIF(数量表!D:H,B3922,数量表!H:H)</f>
        <v/>
      </c>
      <c r="D3922" t="n">
        <v>27</v>
      </c>
      <c r="E3922" t="n">
        <v>105</v>
      </c>
      <c r="F3922" s="86" t="n">
        <v>1697</v>
      </c>
      <c r="H3922" s="87" t="n">
        <v>2</v>
      </c>
      <c r="I3922" s="214">
        <f>C3922*H3922</f>
        <v/>
      </c>
      <c r="K3922" s="96" t="n"/>
      <c r="L3922" s="97" t="n"/>
      <c r="M3922" s="97" t="n"/>
      <c r="N3922" s="98" t="inlineStr">
        <is>
          <t>27×105</t>
        </is>
      </c>
      <c r="O3922" s="99">
        <f>F3922</f>
        <v/>
      </c>
      <c r="P3922" s="99">
        <f>SUM(I3922)</f>
        <v/>
      </c>
      <c r="Q3922" s="117" t="n"/>
      <c r="R3922" s="118" t="n"/>
      <c r="S3922" s="118" t="n"/>
      <c r="T3922" s="119" t="n"/>
      <c r="U3922" s="120" t="n"/>
      <c r="V3922" s="120" t="n"/>
      <c r="W3922" s="121" t="n"/>
      <c r="X3922" s="122" t="n"/>
      <c r="Y3922" s="122" t="n"/>
      <c r="Z3922" s="143" t="n"/>
      <c r="AA3922" s="140" t="n"/>
      <c r="AB3922" s="140" t="n"/>
      <c r="AC3922" s="144" t="n"/>
      <c r="AD3922" s="142" t="n"/>
      <c r="AE3922" s="142" t="n"/>
    </row>
    <row r="3923">
      <c r="B3923" s="85" t="inlineStr">
        <is>
          <t>135MK09L-L</t>
        </is>
      </c>
      <c r="C3923">
        <f>SUMIF(数量表!D:H,B3923,数量表!H:H)</f>
        <v/>
      </c>
      <c r="D3923" t="n">
        <v>27</v>
      </c>
      <c r="E3923" t="n">
        <v>105</v>
      </c>
      <c r="F3923" s="86" t="n">
        <v>818</v>
      </c>
      <c r="H3923" s="87" t="n">
        <v>5</v>
      </c>
      <c r="I3923" s="214">
        <f>C3923*H3923</f>
        <v/>
      </c>
      <c r="K3923" s="96" t="n"/>
      <c r="L3923" s="97" t="n"/>
      <c r="M3923" s="97" t="n"/>
      <c r="N3923" s="98" t="inlineStr">
        <is>
          <t>27×105</t>
        </is>
      </c>
      <c r="O3923" s="99">
        <f>F3923</f>
        <v/>
      </c>
      <c r="P3923" s="99">
        <f>SUM(I3923)</f>
        <v/>
      </c>
      <c r="Q3923" s="117" t="n"/>
      <c r="R3923" s="118" t="n"/>
      <c r="S3923" s="118" t="n"/>
      <c r="T3923" s="119" t="n"/>
      <c r="U3923" s="120" t="n"/>
      <c r="V3923" s="120" t="n"/>
      <c r="W3923" s="121" t="n"/>
      <c r="X3923" s="122" t="n"/>
      <c r="Y3923" s="122" t="n"/>
      <c r="Z3923" s="143" t="n"/>
      <c r="AA3923" s="140" t="n"/>
      <c r="AB3923" s="140" t="n"/>
      <c r="AC3923" s="144" t="n"/>
      <c r="AD3923" s="142" t="n"/>
      <c r="AE3923" s="142" t="n"/>
    </row>
    <row r="3924" ht="15" customHeight="1" thickBot="1">
      <c r="B3924" s="88" t="inlineStr">
        <is>
          <t>135MK09L-L</t>
        </is>
      </c>
      <c r="C3924" s="89">
        <f>SUMIF(数量表!D:H,B3924,数量表!H:H)</f>
        <v/>
      </c>
      <c r="D3924" s="89" t="n">
        <v>45</v>
      </c>
      <c r="E3924" s="89" t="n">
        <v>105</v>
      </c>
      <c r="F3924" s="90" t="n">
        <v>949</v>
      </c>
      <c r="G3924" s="89" t="n"/>
      <c r="H3924" s="91" t="n">
        <v>1</v>
      </c>
      <c r="I3924" s="213">
        <f>C3924*H3924</f>
        <v/>
      </c>
      <c r="K3924" s="96" t="n"/>
      <c r="L3924" s="97" t="n"/>
      <c r="M3924" s="97" t="n"/>
      <c r="N3924" s="98" t="n"/>
      <c r="O3924" s="99" t="n"/>
      <c r="P3924" s="99" t="n"/>
      <c r="Q3924" s="117" t="n"/>
      <c r="R3924" s="118" t="n"/>
      <c r="S3924" s="118" t="n"/>
      <c r="T3924" s="119" t="n"/>
      <c r="U3924" s="120" t="n"/>
      <c r="V3924" s="120" t="n"/>
      <c r="W3924" s="121" t="n"/>
      <c r="X3924" s="122" t="n"/>
      <c r="Y3924" s="122" t="n"/>
      <c r="Z3924" s="143" t="n"/>
      <c r="AA3924" s="140" t="n"/>
      <c r="AB3924" s="140" t="n"/>
      <c r="AC3924" s="144" t="inlineStr">
        <is>
          <t>45X105</t>
        </is>
      </c>
      <c r="AD3924" s="142">
        <f>F3924</f>
        <v/>
      </c>
      <c r="AE3924" s="142">
        <f>I3924</f>
        <v/>
      </c>
    </row>
    <row r="3925">
      <c r="B3925" s="79" t="inlineStr">
        <is>
          <t>135MK09R</t>
        </is>
      </c>
      <c r="C3925" s="80">
        <f>SUMIF(数量表!D:H,B3925,数量表!H:H)</f>
        <v/>
      </c>
      <c r="D3925" s="80" t="n">
        <v>27</v>
      </c>
      <c r="E3925" s="80" t="n">
        <v>105</v>
      </c>
      <c r="F3925" s="81" t="n">
        <v>150</v>
      </c>
      <c r="G3925" s="80" t="n"/>
      <c r="H3925" s="82" t="n">
        <v>5</v>
      </c>
      <c r="I3925" s="212">
        <f>C3925*H3925</f>
        <v/>
      </c>
      <c r="K3925" s="96" t="n"/>
      <c r="L3925" s="97" t="n"/>
      <c r="M3925" s="97" t="n"/>
      <c r="N3925" s="98" t="inlineStr">
        <is>
          <t>27×105</t>
        </is>
      </c>
      <c r="O3925" s="99">
        <f>F3925</f>
        <v/>
      </c>
      <c r="P3925" s="99">
        <f>SUM(I3925)</f>
        <v/>
      </c>
      <c r="Q3925" s="117" t="n"/>
      <c r="R3925" s="118" t="n"/>
      <c r="S3925" s="118" t="n"/>
      <c r="T3925" s="119" t="n"/>
      <c r="U3925" s="120" t="n"/>
      <c r="V3925" s="120" t="n"/>
      <c r="W3925" s="121" t="n"/>
      <c r="X3925" s="122" t="n"/>
      <c r="Y3925" s="122" t="n"/>
      <c r="Z3925" s="143" t="n"/>
      <c r="AA3925" s="140" t="n"/>
      <c r="AB3925" s="140" t="n"/>
      <c r="AC3925" s="144" t="n"/>
      <c r="AD3925" s="142" t="n"/>
      <c r="AE3925" s="142" t="n"/>
    </row>
    <row r="3926">
      <c r="B3926" s="85" t="inlineStr">
        <is>
          <t>135MK09R</t>
        </is>
      </c>
      <c r="C3926">
        <f>SUMIF(数量表!D:H,B3926,数量表!H:H)</f>
        <v/>
      </c>
      <c r="D3926" t="n">
        <v>27</v>
      </c>
      <c r="E3926" t="n">
        <v>105</v>
      </c>
      <c r="F3926" s="86" t="n">
        <v>1697</v>
      </c>
      <c r="H3926" s="87" t="n">
        <v>2</v>
      </c>
      <c r="I3926" s="214">
        <f>C3926*H3926</f>
        <v/>
      </c>
      <c r="K3926" s="96" t="n"/>
      <c r="L3926" s="97" t="n"/>
      <c r="M3926" s="97" t="n"/>
      <c r="N3926" s="98" t="inlineStr">
        <is>
          <t>27×105</t>
        </is>
      </c>
      <c r="O3926" s="99">
        <f>F3926</f>
        <v/>
      </c>
      <c r="P3926" s="99">
        <f>SUM(I3926)</f>
        <v/>
      </c>
      <c r="Q3926" s="117" t="n"/>
      <c r="R3926" s="118" t="n"/>
      <c r="S3926" s="118" t="n"/>
      <c r="T3926" s="119" t="n"/>
      <c r="U3926" s="120" t="n"/>
      <c r="V3926" s="120" t="n"/>
      <c r="W3926" s="121" t="n"/>
      <c r="X3926" s="122" t="n"/>
      <c r="Y3926" s="122" t="n"/>
      <c r="Z3926" s="143" t="n"/>
      <c r="AA3926" s="140" t="n"/>
      <c r="AB3926" s="140" t="n"/>
      <c r="AC3926" s="144" t="n"/>
      <c r="AD3926" s="142" t="n"/>
      <c r="AE3926" s="142" t="n"/>
    </row>
    <row r="3927" ht="15" customHeight="1" thickBot="1">
      <c r="B3927" s="88" t="inlineStr">
        <is>
          <t>135MK09R</t>
        </is>
      </c>
      <c r="C3927" s="89">
        <f>SUMIF(数量表!D:H,B3927,数量表!H:H)</f>
        <v/>
      </c>
      <c r="D3927" s="89" t="n">
        <v>27</v>
      </c>
      <c r="E3927" s="89" t="n">
        <v>105</v>
      </c>
      <c r="F3927" s="90" t="n">
        <v>818</v>
      </c>
      <c r="G3927" s="89" t="n"/>
      <c r="H3927" s="91" t="n">
        <v>5</v>
      </c>
      <c r="I3927" s="213">
        <f>C3927*H3927</f>
        <v/>
      </c>
      <c r="K3927" s="96" t="n"/>
      <c r="L3927" s="97" t="n"/>
      <c r="M3927" s="97" t="n"/>
      <c r="N3927" s="98" t="inlineStr">
        <is>
          <t>27×105</t>
        </is>
      </c>
      <c r="O3927" s="99">
        <f>F3927</f>
        <v/>
      </c>
      <c r="P3927" s="99">
        <f>SUM(I3927)</f>
        <v/>
      </c>
      <c r="Q3927" s="117" t="n"/>
      <c r="R3927" s="118" t="n"/>
      <c r="S3927" s="118" t="n"/>
      <c r="T3927" s="119" t="n"/>
      <c r="U3927" s="120" t="n"/>
      <c r="V3927" s="120" t="n"/>
      <c r="W3927" s="121" t="n"/>
      <c r="X3927" s="122" t="n"/>
      <c r="Y3927" s="122" t="n"/>
      <c r="Z3927" s="143" t="n"/>
      <c r="AA3927" s="140" t="n"/>
      <c r="AB3927" s="140" t="n"/>
      <c r="AC3927" s="144" t="n"/>
      <c r="AD3927" s="142" t="n"/>
      <c r="AE3927" s="142" t="n"/>
    </row>
    <row r="3928">
      <c r="B3928" s="79" t="inlineStr">
        <is>
          <t>135MK09R-R</t>
        </is>
      </c>
      <c r="C3928" s="80">
        <f>SUMIF(数量表!D:H,B3928,数量表!H:H)</f>
        <v/>
      </c>
      <c r="D3928" s="80" t="n">
        <v>27</v>
      </c>
      <c r="E3928" s="80" t="n">
        <v>105</v>
      </c>
      <c r="F3928" s="81" t="n">
        <v>150</v>
      </c>
      <c r="G3928" s="80" t="n"/>
      <c r="H3928" s="82" t="n">
        <v>5</v>
      </c>
      <c r="I3928" s="212">
        <f>C3928*H3928</f>
        <v/>
      </c>
      <c r="K3928" s="96" t="n"/>
      <c r="L3928" s="97" t="n"/>
      <c r="M3928" s="97" t="n"/>
      <c r="N3928" s="98" t="inlineStr">
        <is>
          <t>27×105</t>
        </is>
      </c>
      <c r="O3928" s="99">
        <f>F3928</f>
        <v/>
      </c>
      <c r="P3928" s="99">
        <f>SUM(I3928)</f>
        <v/>
      </c>
      <c r="Q3928" s="117" t="n"/>
      <c r="R3928" s="118" t="n"/>
      <c r="S3928" s="118" t="n"/>
      <c r="T3928" s="119" t="n"/>
      <c r="U3928" s="120" t="n"/>
      <c r="V3928" s="120" t="n"/>
      <c r="W3928" s="121" t="n"/>
      <c r="X3928" s="122" t="n"/>
      <c r="Y3928" s="122" t="n"/>
      <c r="Z3928" s="143" t="n"/>
      <c r="AA3928" s="140" t="n"/>
      <c r="AB3928" s="140" t="n"/>
      <c r="AC3928" s="144" t="n"/>
      <c r="AD3928" s="142" t="n"/>
      <c r="AE3928" s="142" t="n"/>
    </row>
    <row r="3929">
      <c r="B3929" s="85" t="inlineStr">
        <is>
          <t>135MK09R-R</t>
        </is>
      </c>
      <c r="C3929">
        <f>SUMIF(数量表!D:H,B3929,数量表!H:H)</f>
        <v/>
      </c>
      <c r="D3929" t="n">
        <v>27</v>
      </c>
      <c r="E3929" t="n">
        <v>105</v>
      </c>
      <c r="F3929" s="86" t="n">
        <v>1697</v>
      </c>
      <c r="H3929" s="87" t="n">
        <v>2</v>
      </c>
      <c r="I3929" s="214">
        <f>C3929*H3929</f>
        <v/>
      </c>
      <c r="K3929" s="96" t="n"/>
      <c r="L3929" s="97" t="n"/>
      <c r="M3929" s="97" t="n"/>
      <c r="N3929" s="98" t="inlineStr">
        <is>
          <t>27×105</t>
        </is>
      </c>
      <c r="O3929" s="99">
        <f>F3929</f>
        <v/>
      </c>
      <c r="P3929" s="99">
        <f>SUM(I3929)</f>
        <v/>
      </c>
      <c r="Q3929" s="117" t="n"/>
      <c r="R3929" s="118" t="n"/>
      <c r="S3929" s="118" t="n"/>
      <c r="T3929" s="119" t="n"/>
      <c r="U3929" s="120" t="n"/>
      <c r="V3929" s="120" t="n"/>
      <c r="W3929" s="121" t="n"/>
      <c r="X3929" s="122" t="n"/>
      <c r="Y3929" s="122" t="n"/>
      <c r="Z3929" s="143" t="n"/>
      <c r="AA3929" s="140" t="n"/>
      <c r="AB3929" s="140" t="n"/>
      <c r="AC3929" s="144" t="n"/>
      <c r="AD3929" s="142" t="n"/>
      <c r="AE3929" s="142" t="n"/>
    </row>
    <row r="3930">
      <c r="B3930" s="85" t="inlineStr">
        <is>
          <t>135MK09R-R</t>
        </is>
      </c>
      <c r="C3930">
        <f>SUMIF(数量表!D:H,B3930,数量表!H:H)</f>
        <v/>
      </c>
      <c r="D3930" t="n">
        <v>27</v>
      </c>
      <c r="E3930" t="n">
        <v>105</v>
      </c>
      <c r="F3930" s="86" t="n">
        <v>1068</v>
      </c>
      <c r="H3930" s="87" t="n">
        <v>5</v>
      </c>
      <c r="I3930" s="214">
        <f>C3930*H3930</f>
        <v/>
      </c>
      <c r="K3930" s="96" t="n"/>
      <c r="L3930" s="97" t="n"/>
      <c r="M3930" s="97" t="n"/>
      <c r="N3930" s="98" t="inlineStr">
        <is>
          <t>27×105</t>
        </is>
      </c>
      <c r="O3930" s="99">
        <f>F3930</f>
        <v/>
      </c>
      <c r="P3930" s="99">
        <f>SUM(I3930)</f>
        <v/>
      </c>
      <c r="Q3930" s="117" t="n"/>
      <c r="R3930" s="118" t="n"/>
      <c r="S3930" s="118" t="n"/>
      <c r="T3930" s="119" t="n"/>
      <c r="U3930" s="120" t="n"/>
      <c r="V3930" s="120" t="n"/>
      <c r="W3930" s="121" t="n"/>
      <c r="X3930" s="122" t="n"/>
      <c r="Y3930" s="122" t="n"/>
      <c r="Z3930" s="143" t="n"/>
      <c r="AA3930" s="140" t="n"/>
      <c r="AB3930" s="140" t="n"/>
      <c r="AC3930" s="144" t="n"/>
      <c r="AD3930" s="142" t="n"/>
      <c r="AE3930" s="142" t="n"/>
    </row>
    <row r="3931" ht="15" customHeight="1" thickBot="1">
      <c r="B3931" s="88" t="inlineStr">
        <is>
          <t>135MK09R-R</t>
        </is>
      </c>
      <c r="C3931" s="89">
        <f>SUMIF(数量表!D:H,B3931,数量表!H:H)</f>
        <v/>
      </c>
      <c r="D3931" s="89" t="n">
        <v>45</v>
      </c>
      <c r="E3931" s="89" t="n">
        <v>105</v>
      </c>
      <c r="F3931" s="90" t="n">
        <v>949</v>
      </c>
      <c r="G3931" s="89" t="n"/>
      <c r="H3931" s="91" t="n">
        <v>1</v>
      </c>
      <c r="I3931" s="213">
        <f>C3931*H3931</f>
        <v/>
      </c>
      <c r="K3931" s="96" t="n"/>
      <c r="L3931" s="97" t="n"/>
      <c r="M3931" s="97" t="n"/>
      <c r="N3931" s="98" t="n"/>
      <c r="O3931" s="99" t="n"/>
      <c r="P3931" s="99" t="n"/>
      <c r="Q3931" s="117" t="n"/>
      <c r="R3931" s="118" t="n"/>
      <c r="S3931" s="118" t="n"/>
      <c r="T3931" s="119" t="n"/>
      <c r="U3931" s="120" t="n"/>
      <c r="V3931" s="120" t="n"/>
      <c r="W3931" s="121" t="n"/>
      <c r="X3931" s="122" t="n"/>
      <c r="Y3931" s="122" t="n"/>
      <c r="Z3931" s="143" t="n"/>
      <c r="AA3931" s="140" t="n"/>
      <c r="AB3931" s="140" t="n"/>
      <c r="AC3931" s="144" t="inlineStr">
        <is>
          <t>45X105</t>
        </is>
      </c>
      <c r="AD3931" s="142">
        <f>F3931</f>
        <v/>
      </c>
      <c r="AE3931" s="142">
        <f>I3931</f>
        <v/>
      </c>
    </row>
    <row r="3932">
      <c r="B3932" s="79" t="inlineStr">
        <is>
          <t>135MKH09</t>
        </is>
      </c>
      <c r="C3932" s="80">
        <f>SUMIF(数量表!D:H,B3932,数量表!H:H)</f>
        <v/>
      </c>
      <c r="D3932" s="80" t="n">
        <v>27</v>
      </c>
      <c r="E3932" s="80" t="n">
        <v>105</v>
      </c>
      <c r="F3932" s="81" t="n">
        <v>150</v>
      </c>
      <c r="G3932" s="80" t="n"/>
      <c r="H3932" s="82" t="n">
        <v>1</v>
      </c>
      <c r="I3932" s="212">
        <f>C3932*H3932</f>
        <v/>
      </c>
      <c r="K3932" s="96" t="n"/>
      <c r="L3932" s="97" t="n"/>
      <c r="M3932" s="97" t="n"/>
      <c r="N3932" s="98" t="inlineStr">
        <is>
          <t>27×105</t>
        </is>
      </c>
      <c r="O3932" s="99">
        <f>F3932</f>
        <v/>
      </c>
      <c r="P3932" s="99">
        <f>SUM(I3932)</f>
        <v/>
      </c>
      <c r="Q3932" s="117" t="n"/>
      <c r="R3932" s="118" t="n"/>
      <c r="S3932" s="118" t="n"/>
      <c r="T3932" s="119" t="n"/>
      <c r="U3932" s="120" t="n"/>
      <c r="V3932" s="120" t="n"/>
      <c r="W3932" s="121" t="n"/>
      <c r="X3932" s="122" t="n"/>
      <c r="Y3932" s="122" t="n"/>
      <c r="Z3932" s="143" t="n"/>
      <c r="AA3932" s="140" t="n"/>
      <c r="AB3932" s="140" t="n"/>
      <c r="AC3932" s="144" t="n"/>
      <c r="AD3932" s="142" t="n"/>
      <c r="AE3932" s="142" t="n"/>
    </row>
    <row r="3933">
      <c r="B3933" s="85" t="inlineStr">
        <is>
          <t>135MKH09</t>
        </is>
      </c>
      <c r="C3933">
        <f>SUMIF(数量表!D:H,B3933,数量表!H:H)</f>
        <v/>
      </c>
      <c r="D3933" t="n">
        <v>27</v>
      </c>
      <c r="E3933" t="n">
        <v>105</v>
      </c>
      <c r="F3933" s="86" t="n">
        <v>800</v>
      </c>
      <c r="H3933" s="87" t="n">
        <v>2</v>
      </c>
      <c r="I3933" s="214">
        <f>C3933*H3933</f>
        <v/>
      </c>
      <c r="K3933" s="96" t="n"/>
      <c r="L3933" s="97" t="n"/>
      <c r="M3933" s="97" t="n"/>
      <c r="N3933" s="98" t="inlineStr">
        <is>
          <t>27×105</t>
        </is>
      </c>
      <c r="O3933" s="99">
        <f>F3933</f>
        <v/>
      </c>
      <c r="P3933" s="99">
        <f>SUM(I3933)</f>
        <v/>
      </c>
      <c r="Q3933" s="117" t="n"/>
      <c r="R3933" s="118" t="n"/>
      <c r="S3933" s="118" t="n"/>
      <c r="T3933" s="119" t="n"/>
      <c r="U3933" s="120" t="n"/>
      <c r="V3933" s="120" t="n"/>
      <c r="W3933" s="121" t="n"/>
      <c r="X3933" s="122" t="n"/>
      <c r="Y3933" s="122" t="n"/>
      <c r="Z3933" s="143" t="n"/>
      <c r="AA3933" s="140" t="n"/>
      <c r="AB3933" s="140" t="n"/>
      <c r="AC3933" s="144" t="n"/>
      <c r="AD3933" s="142" t="n"/>
      <c r="AE3933" s="142" t="n"/>
    </row>
    <row r="3934" ht="15" customHeight="1" thickBot="1">
      <c r="B3934" s="88" t="inlineStr">
        <is>
          <t>135MKH09</t>
        </is>
      </c>
      <c r="C3934" s="89">
        <f>SUMIF(数量表!D:H,B3934,数量表!H:H)</f>
        <v/>
      </c>
      <c r="D3934" s="89" t="n">
        <v>27</v>
      </c>
      <c r="E3934" s="89" t="n">
        <v>105</v>
      </c>
      <c r="F3934" s="90" t="n">
        <v>818</v>
      </c>
      <c r="G3934" s="89" t="n"/>
      <c r="H3934" s="91" t="n">
        <v>1</v>
      </c>
      <c r="I3934" s="213">
        <f>C3934*H3934</f>
        <v/>
      </c>
      <c r="K3934" s="96" t="n"/>
      <c r="L3934" s="97" t="n"/>
      <c r="M3934" s="97" t="n"/>
      <c r="N3934" s="98" t="inlineStr">
        <is>
          <t>27×105</t>
        </is>
      </c>
      <c r="O3934" s="99">
        <f>F3934</f>
        <v/>
      </c>
      <c r="P3934" s="99">
        <f>SUM(I3934)</f>
        <v/>
      </c>
      <c r="Q3934" s="117" t="n"/>
      <c r="R3934" s="118" t="n"/>
      <c r="S3934" s="118" t="n"/>
      <c r="T3934" s="119" t="n"/>
      <c r="U3934" s="120" t="n"/>
      <c r="V3934" s="120" t="n"/>
      <c r="W3934" s="121" t="n"/>
      <c r="X3934" s="122" t="n"/>
      <c r="Y3934" s="122" t="n"/>
      <c r="Z3934" s="143" t="n"/>
      <c r="AA3934" s="140" t="n"/>
      <c r="AB3934" s="140" t="n"/>
      <c r="AC3934" s="144" t="n"/>
      <c r="AD3934" s="142" t="n"/>
      <c r="AE3934" s="142" t="n"/>
    </row>
    <row r="3935">
      <c r="B3935" s="79" t="inlineStr">
        <is>
          <t>135MKH09-L</t>
        </is>
      </c>
      <c r="C3935" s="80">
        <f>SUMIF(数量表!D:H,B3935,数量表!H:H)</f>
        <v/>
      </c>
      <c r="D3935" s="80" t="n">
        <v>27</v>
      </c>
      <c r="E3935" s="80" t="n">
        <v>105</v>
      </c>
      <c r="F3935" s="81" t="n">
        <v>150</v>
      </c>
      <c r="G3935" s="80" t="n"/>
      <c r="H3935" s="82" t="n">
        <v>1</v>
      </c>
      <c r="I3935" s="212">
        <f>C3935*H3935</f>
        <v/>
      </c>
      <c r="K3935" s="96" t="n"/>
      <c r="L3935" s="97" t="n"/>
      <c r="M3935" s="97" t="n"/>
      <c r="N3935" s="98" t="inlineStr">
        <is>
          <t>27×105</t>
        </is>
      </c>
      <c r="O3935" s="99">
        <f>F3935</f>
        <v/>
      </c>
      <c r="P3935" s="99">
        <f>SUM(I3935)</f>
        <v/>
      </c>
      <c r="Q3935" s="117" t="n"/>
      <c r="R3935" s="118" t="n"/>
      <c r="S3935" s="118" t="n"/>
      <c r="T3935" s="119" t="n"/>
      <c r="U3935" s="120" t="n"/>
      <c r="V3935" s="120" t="n"/>
      <c r="W3935" s="121" t="n"/>
      <c r="X3935" s="122" t="n"/>
      <c r="Y3935" s="122" t="n"/>
      <c r="Z3935" s="143" t="n"/>
      <c r="AA3935" s="140" t="n"/>
      <c r="AB3935" s="140" t="n"/>
      <c r="AC3935" s="144" t="n"/>
      <c r="AD3935" s="142" t="n"/>
      <c r="AE3935" s="142" t="n"/>
    </row>
    <row r="3936">
      <c r="B3936" s="85" t="inlineStr">
        <is>
          <t>135MKH09-L</t>
        </is>
      </c>
      <c r="C3936">
        <f>SUMIF(数量表!D:H,B3936,数量表!H:H)</f>
        <v/>
      </c>
      <c r="D3936" t="n">
        <v>27</v>
      </c>
      <c r="E3936" t="n">
        <v>105</v>
      </c>
      <c r="F3936" s="86" t="n">
        <v>800</v>
      </c>
      <c r="H3936" s="87" t="n">
        <v>2</v>
      </c>
      <c r="I3936" s="214">
        <f>C3936*H3936</f>
        <v/>
      </c>
      <c r="K3936" s="96" t="n"/>
      <c r="L3936" s="97" t="n"/>
      <c r="M3936" s="97" t="n"/>
      <c r="N3936" s="98" t="inlineStr">
        <is>
          <t>27×105</t>
        </is>
      </c>
      <c r="O3936" s="99">
        <f>F3936</f>
        <v/>
      </c>
      <c r="P3936" s="99">
        <f>SUM(I3936)</f>
        <v/>
      </c>
      <c r="Q3936" s="117" t="n"/>
      <c r="R3936" s="118" t="n"/>
      <c r="S3936" s="118" t="n"/>
      <c r="T3936" s="119" t="n"/>
      <c r="U3936" s="120" t="n"/>
      <c r="V3936" s="120" t="n"/>
      <c r="W3936" s="121" t="n"/>
      <c r="X3936" s="122" t="n"/>
      <c r="Y3936" s="122" t="n"/>
      <c r="Z3936" s="143" t="n"/>
      <c r="AA3936" s="140" t="n"/>
      <c r="AB3936" s="140" t="n"/>
      <c r="AC3936" s="144" t="n"/>
      <c r="AD3936" s="142" t="n"/>
      <c r="AE3936" s="142" t="n"/>
    </row>
    <row r="3937">
      <c r="B3937" s="85" t="inlineStr">
        <is>
          <t>135MKH09-L</t>
        </is>
      </c>
      <c r="C3937">
        <f>SUMIF(数量表!D:H,B3937,数量表!H:H)</f>
        <v/>
      </c>
      <c r="D3937" t="n">
        <v>27</v>
      </c>
      <c r="E3937" t="n">
        <v>105</v>
      </c>
      <c r="F3937" s="86" t="n">
        <v>818</v>
      </c>
      <c r="H3937" s="87" t="n">
        <v>1</v>
      </c>
      <c r="I3937" s="214">
        <f>C3937*H3937</f>
        <v/>
      </c>
      <c r="K3937" s="96" t="n"/>
      <c r="L3937" s="97" t="n"/>
      <c r="M3937" s="97" t="n"/>
      <c r="N3937" s="98" t="inlineStr">
        <is>
          <t>27×105</t>
        </is>
      </c>
      <c r="O3937" s="99">
        <f>F3937</f>
        <v/>
      </c>
      <c r="P3937" s="99">
        <f>SUM(I3937)</f>
        <v/>
      </c>
      <c r="Q3937" s="117" t="n"/>
      <c r="R3937" s="118" t="n"/>
      <c r="S3937" s="118" t="n"/>
      <c r="T3937" s="119" t="n"/>
      <c r="U3937" s="120" t="n"/>
      <c r="V3937" s="120" t="n"/>
      <c r="W3937" s="121" t="n"/>
      <c r="X3937" s="122" t="n"/>
      <c r="Y3937" s="122" t="n"/>
      <c r="Z3937" s="143" t="n"/>
      <c r="AA3937" s="140" t="n"/>
      <c r="AB3937" s="140" t="n"/>
      <c r="AC3937" s="144" t="n"/>
      <c r="AD3937" s="142" t="n"/>
      <c r="AE3937" s="142" t="n"/>
    </row>
    <row r="3938" ht="15" customHeight="1" thickBot="1">
      <c r="B3938" s="88" t="inlineStr">
        <is>
          <t>135MKH09-L</t>
        </is>
      </c>
      <c r="C3938" s="89">
        <f>SUMIF(数量表!D:H,B3938,数量表!H:H)</f>
        <v/>
      </c>
      <c r="D3938" s="89" t="n">
        <v>45</v>
      </c>
      <c r="E3938" s="89" t="n">
        <v>105</v>
      </c>
      <c r="F3938" s="90" t="n">
        <v>949</v>
      </c>
      <c r="G3938" s="89" t="n"/>
      <c r="H3938" s="91" t="n">
        <v>1</v>
      </c>
      <c r="I3938" s="213">
        <f>C3938*H3938</f>
        <v/>
      </c>
      <c r="K3938" s="96" t="n"/>
      <c r="L3938" s="97" t="n"/>
      <c r="M3938" s="97" t="n"/>
      <c r="N3938" s="98" t="n"/>
      <c r="O3938" s="99" t="n"/>
      <c r="P3938" s="99" t="n"/>
      <c r="Q3938" s="117" t="n"/>
      <c r="R3938" s="118" t="n"/>
      <c r="S3938" s="118" t="n"/>
      <c r="T3938" s="119" t="n"/>
      <c r="U3938" s="120" t="n"/>
      <c r="V3938" s="120" t="n"/>
      <c r="W3938" s="121" t="n"/>
      <c r="X3938" s="122" t="n"/>
      <c r="Y3938" s="122" t="n"/>
      <c r="Z3938" s="143" t="n"/>
      <c r="AA3938" s="140" t="n"/>
      <c r="AB3938" s="140" t="n"/>
      <c r="AC3938" s="144" t="inlineStr">
        <is>
          <t>45X105</t>
        </is>
      </c>
      <c r="AD3938" s="142">
        <f>F3938</f>
        <v/>
      </c>
      <c r="AE3938" s="142">
        <f>I3938</f>
        <v/>
      </c>
    </row>
    <row r="3939">
      <c r="B3939" s="79" t="inlineStr">
        <is>
          <t>135MKH09-R</t>
        </is>
      </c>
      <c r="C3939" s="80">
        <f>SUMIF(数量表!D:H,B3939,数量表!H:H)</f>
        <v/>
      </c>
      <c r="D3939" s="80" t="n">
        <v>27</v>
      </c>
      <c r="E3939" s="80" t="n">
        <v>105</v>
      </c>
      <c r="F3939" s="81" t="n">
        <v>150</v>
      </c>
      <c r="G3939" s="80" t="n"/>
      <c r="H3939" s="82" t="n">
        <v>1</v>
      </c>
      <c r="I3939" s="212">
        <f>C3939*H3939</f>
        <v/>
      </c>
      <c r="K3939" s="96" t="n"/>
      <c r="L3939" s="97" t="n"/>
      <c r="M3939" s="97" t="n"/>
      <c r="N3939" s="98" t="inlineStr">
        <is>
          <t>27×105</t>
        </is>
      </c>
      <c r="O3939" s="99">
        <f>F3939</f>
        <v/>
      </c>
      <c r="P3939" s="99">
        <f>SUM(I3939)</f>
        <v/>
      </c>
      <c r="Q3939" s="117" t="n"/>
      <c r="R3939" s="118" t="n"/>
      <c r="S3939" s="118" t="n"/>
      <c r="T3939" s="119" t="n"/>
      <c r="U3939" s="120" t="n"/>
      <c r="V3939" s="120" t="n"/>
      <c r="W3939" s="121" t="n"/>
      <c r="X3939" s="122" t="n"/>
      <c r="Y3939" s="122" t="n"/>
      <c r="Z3939" s="143" t="n"/>
      <c r="AA3939" s="140" t="n"/>
      <c r="AB3939" s="140" t="n"/>
      <c r="AC3939" s="144" t="n"/>
      <c r="AD3939" s="142" t="n"/>
      <c r="AE3939" s="142" t="n"/>
    </row>
    <row r="3940">
      <c r="B3940" s="85" t="inlineStr">
        <is>
          <t>135MKH09-R</t>
        </is>
      </c>
      <c r="C3940">
        <f>SUMIF(数量表!D:H,B3940,数量表!H:H)</f>
        <v/>
      </c>
      <c r="D3940" t="n">
        <v>27</v>
      </c>
      <c r="E3940" t="n">
        <v>105</v>
      </c>
      <c r="F3940" s="86" t="n">
        <v>800</v>
      </c>
      <c r="H3940" s="87" t="n">
        <v>2</v>
      </c>
      <c r="I3940" s="214">
        <f>C3940*H3940</f>
        <v/>
      </c>
      <c r="K3940" s="96" t="n"/>
      <c r="L3940" s="97" t="n"/>
      <c r="M3940" s="97" t="n"/>
      <c r="N3940" s="98" t="inlineStr">
        <is>
          <t>27×105</t>
        </is>
      </c>
      <c r="O3940" s="99">
        <f>F3940</f>
        <v/>
      </c>
      <c r="P3940" s="99">
        <f>SUM(I3940)</f>
        <v/>
      </c>
      <c r="Q3940" s="117" t="n"/>
      <c r="R3940" s="118" t="n"/>
      <c r="S3940" s="118" t="n"/>
      <c r="T3940" s="119" t="n"/>
      <c r="U3940" s="120" t="n"/>
      <c r="V3940" s="120" t="n"/>
      <c r="W3940" s="121" t="n"/>
      <c r="X3940" s="122" t="n"/>
      <c r="Y3940" s="122" t="n"/>
      <c r="Z3940" s="143" t="n"/>
      <c r="AA3940" s="140" t="n"/>
      <c r="AB3940" s="140" t="n"/>
      <c r="AC3940" s="144" t="n"/>
      <c r="AD3940" s="142" t="n"/>
      <c r="AE3940" s="142" t="n"/>
    </row>
    <row r="3941">
      <c r="B3941" s="85" t="inlineStr">
        <is>
          <t>135MKH09-R</t>
        </is>
      </c>
      <c r="C3941">
        <f>SUMIF(数量表!D:H,B3941,数量表!H:H)</f>
        <v/>
      </c>
      <c r="D3941" t="n">
        <v>27</v>
      </c>
      <c r="E3941" t="n">
        <v>105</v>
      </c>
      <c r="F3941" s="86" t="n">
        <v>818</v>
      </c>
      <c r="H3941" s="87" t="n">
        <v>1</v>
      </c>
      <c r="I3941" s="214">
        <f>C3941*H3941</f>
        <v/>
      </c>
      <c r="K3941" s="96" t="n"/>
      <c r="L3941" s="97" t="n"/>
      <c r="M3941" s="97" t="n"/>
      <c r="N3941" s="98" t="inlineStr">
        <is>
          <t>27×105</t>
        </is>
      </c>
      <c r="O3941" s="99">
        <f>F3941</f>
        <v/>
      </c>
      <c r="P3941" s="99">
        <f>SUM(I3941)</f>
        <v/>
      </c>
      <c r="Q3941" s="117" t="n"/>
      <c r="R3941" s="118" t="n"/>
      <c r="S3941" s="118" t="n"/>
      <c r="T3941" s="119" t="n"/>
      <c r="U3941" s="120" t="n"/>
      <c r="V3941" s="120" t="n"/>
      <c r="W3941" s="121" t="n"/>
      <c r="X3941" s="122" t="n"/>
      <c r="Y3941" s="122" t="n"/>
      <c r="Z3941" s="143" t="n"/>
      <c r="AA3941" s="140" t="n"/>
      <c r="AB3941" s="140" t="n"/>
      <c r="AC3941" s="144" t="n"/>
      <c r="AD3941" s="142" t="n"/>
      <c r="AE3941" s="142" t="n"/>
    </row>
    <row r="3942" ht="15" customHeight="1" thickBot="1">
      <c r="B3942" s="88" t="inlineStr">
        <is>
          <t>135MKH09-R</t>
        </is>
      </c>
      <c r="C3942" s="89">
        <f>SUMIF(数量表!D:H,B3942,数量表!H:H)</f>
        <v/>
      </c>
      <c r="D3942" s="89" t="n">
        <v>45</v>
      </c>
      <c r="E3942" s="89" t="n">
        <v>105</v>
      </c>
      <c r="F3942" s="90" t="n">
        <v>949</v>
      </c>
      <c r="G3942" s="89" t="n"/>
      <c r="H3942" s="91" t="n">
        <v>1</v>
      </c>
      <c r="I3942" s="213">
        <f>C3942*H3942</f>
        <v/>
      </c>
      <c r="K3942" s="96" t="n"/>
      <c r="L3942" s="97" t="n"/>
      <c r="M3942" s="97" t="n"/>
      <c r="N3942" s="98" t="n"/>
      <c r="O3942" s="99" t="n"/>
      <c r="P3942" s="99" t="n"/>
      <c r="Q3942" s="117" t="n"/>
      <c r="R3942" s="118" t="n"/>
      <c r="S3942" s="118" t="n"/>
      <c r="T3942" s="119" t="n"/>
      <c r="U3942" s="120" t="n"/>
      <c r="V3942" s="120" t="n"/>
      <c r="W3942" s="121" t="n"/>
      <c r="X3942" s="122" t="n"/>
      <c r="Y3942" s="122" t="n"/>
      <c r="Z3942" s="143" t="n"/>
      <c r="AA3942" s="140" t="n"/>
      <c r="AB3942" s="140" t="n"/>
      <c r="AC3942" s="144" t="inlineStr">
        <is>
          <t>45X105</t>
        </is>
      </c>
      <c r="AD3942" s="142">
        <f>F3942</f>
        <v/>
      </c>
      <c r="AE3942" s="142">
        <f>I3942</f>
        <v/>
      </c>
    </row>
    <row r="3943">
      <c r="B3943" s="79" t="inlineStr">
        <is>
          <t>135MKH09L</t>
        </is>
      </c>
      <c r="C3943" s="80">
        <f>SUMIF(数量表!D:H,B3943,数量表!H:H)</f>
        <v/>
      </c>
      <c r="D3943" s="80" t="n">
        <v>27</v>
      </c>
      <c r="E3943" s="80" t="n">
        <v>105</v>
      </c>
      <c r="F3943" s="81" t="n">
        <v>150</v>
      </c>
      <c r="G3943" s="80" t="n"/>
      <c r="H3943" s="82" t="n">
        <v>2</v>
      </c>
      <c r="I3943" s="212">
        <f>C3943*H3943</f>
        <v/>
      </c>
      <c r="K3943" s="96" t="n"/>
      <c r="L3943" s="97" t="n"/>
      <c r="M3943" s="97" t="n"/>
      <c r="N3943" s="98" t="inlineStr">
        <is>
          <t>27×105</t>
        </is>
      </c>
      <c r="O3943" s="99">
        <f>F3943</f>
        <v/>
      </c>
      <c r="P3943" s="99">
        <f>SUM(I3943)</f>
        <v/>
      </c>
      <c r="Q3943" s="117" t="n"/>
      <c r="R3943" s="118" t="n"/>
      <c r="S3943" s="118" t="n"/>
      <c r="T3943" s="119" t="n"/>
      <c r="U3943" s="120" t="n"/>
      <c r="V3943" s="120" t="n"/>
      <c r="W3943" s="121" t="n"/>
      <c r="X3943" s="122" t="n"/>
      <c r="Y3943" s="122" t="n"/>
      <c r="Z3943" s="143" t="n"/>
      <c r="AA3943" s="140" t="n"/>
      <c r="AB3943" s="140" t="n"/>
      <c r="AC3943" s="144" t="n"/>
      <c r="AD3943" s="142" t="n"/>
      <c r="AE3943" s="142" t="n"/>
    </row>
    <row r="3944">
      <c r="B3944" s="85" t="inlineStr">
        <is>
          <t>135MKH09L</t>
        </is>
      </c>
      <c r="C3944">
        <f>SUMIF(数量表!D:H,B3944,数量表!H:H)</f>
        <v/>
      </c>
      <c r="D3944" t="n">
        <v>27</v>
      </c>
      <c r="E3944" t="n">
        <v>105</v>
      </c>
      <c r="F3944" s="86" t="n">
        <v>787</v>
      </c>
      <c r="H3944" s="87" t="n">
        <v>2</v>
      </c>
      <c r="I3944" s="214">
        <f>C3944*H3944</f>
        <v/>
      </c>
      <c r="K3944" s="96" t="n"/>
      <c r="L3944" s="97" t="n"/>
      <c r="M3944" s="97" t="n"/>
      <c r="N3944" s="98" t="inlineStr">
        <is>
          <t>27×105</t>
        </is>
      </c>
      <c r="O3944" s="99">
        <f>F3944</f>
        <v/>
      </c>
      <c r="P3944" s="99">
        <f>SUM(I3944)</f>
        <v/>
      </c>
      <c r="Q3944" s="117" t="n"/>
      <c r="R3944" s="118" t="n"/>
      <c r="S3944" s="118" t="n"/>
      <c r="T3944" s="119" t="n"/>
      <c r="U3944" s="120" t="n"/>
      <c r="V3944" s="120" t="n"/>
      <c r="W3944" s="121" t="n"/>
      <c r="X3944" s="122" t="n"/>
      <c r="Y3944" s="122" t="n"/>
      <c r="Z3944" s="143" t="n"/>
      <c r="AA3944" s="140" t="n"/>
      <c r="AB3944" s="140" t="n"/>
      <c r="AC3944" s="144" t="n"/>
      <c r="AD3944" s="142" t="n"/>
      <c r="AE3944" s="142" t="n"/>
    </row>
    <row r="3945" ht="15" customHeight="1" thickBot="1">
      <c r="B3945" s="88" t="inlineStr">
        <is>
          <t>135MKH09L</t>
        </is>
      </c>
      <c r="C3945" s="89">
        <f>SUMIF(数量表!D:H,B3945,数量表!H:H)</f>
        <v/>
      </c>
      <c r="D3945" s="89" t="n">
        <v>27</v>
      </c>
      <c r="E3945" s="89" t="n">
        <v>105</v>
      </c>
      <c r="F3945" s="90" t="n">
        <v>818</v>
      </c>
      <c r="G3945" s="89" t="n"/>
      <c r="H3945" s="91" t="n">
        <v>2</v>
      </c>
      <c r="I3945" s="213">
        <f>C3945*H3945</f>
        <v/>
      </c>
      <c r="K3945" s="96" t="n"/>
      <c r="L3945" s="97" t="n"/>
      <c r="M3945" s="97" t="n"/>
      <c r="N3945" s="98" t="inlineStr">
        <is>
          <t>27×105</t>
        </is>
      </c>
      <c r="O3945" s="99">
        <f>F3945</f>
        <v/>
      </c>
      <c r="P3945" s="99">
        <f>SUM(I3945)</f>
        <v/>
      </c>
      <c r="Q3945" s="117" t="n"/>
      <c r="R3945" s="118" t="n"/>
      <c r="S3945" s="118" t="n"/>
      <c r="T3945" s="119" t="n"/>
      <c r="U3945" s="120" t="n"/>
      <c r="V3945" s="120" t="n"/>
      <c r="W3945" s="121" t="n"/>
      <c r="X3945" s="122" t="n"/>
      <c r="Y3945" s="122" t="n"/>
      <c r="Z3945" s="143" t="n"/>
      <c r="AA3945" s="140" t="n"/>
      <c r="AB3945" s="140" t="n"/>
      <c r="AC3945" s="144" t="n"/>
      <c r="AD3945" s="142" t="n"/>
      <c r="AE3945" s="142" t="n"/>
    </row>
    <row r="3946">
      <c r="B3946" s="79" t="inlineStr">
        <is>
          <t>135MKH09R</t>
        </is>
      </c>
      <c r="C3946" s="80">
        <f>SUMIF(数量表!D:H,B3946,数量表!H:H)</f>
        <v/>
      </c>
      <c r="D3946" s="80" t="n">
        <v>27</v>
      </c>
      <c r="E3946" s="80" t="n">
        <v>105</v>
      </c>
      <c r="F3946" s="81" t="n">
        <v>150</v>
      </c>
      <c r="G3946" s="80" t="n"/>
      <c r="H3946" s="82" t="n">
        <v>2</v>
      </c>
      <c r="I3946" s="212">
        <f>C3946*H3946</f>
        <v/>
      </c>
      <c r="K3946" s="96" t="n"/>
      <c r="L3946" s="97" t="n"/>
      <c r="M3946" s="97" t="n"/>
      <c r="N3946" s="98" t="inlineStr">
        <is>
          <t>27×105</t>
        </is>
      </c>
      <c r="O3946" s="99">
        <f>F3946</f>
        <v/>
      </c>
      <c r="P3946" s="99">
        <f>SUM(I3946)</f>
        <v/>
      </c>
      <c r="Q3946" s="117" t="n"/>
      <c r="R3946" s="118" t="n"/>
      <c r="S3946" s="118" t="n"/>
      <c r="T3946" s="119" t="n"/>
      <c r="U3946" s="120" t="n"/>
      <c r="V3946" s="120" t="n"/>
      <c r="W3946" s="121" t="n"/>
      <c r="X3946" s="122" t="n"/>
      <c r="Y3946" s="122" t="n"/>
      <c r="Z3946" s="143" t="n"/>
      <c r="AA3946" s="140" t="n"/>
      <c r="AB3946" s="140" t="n"/>
      <c r="AC3946" s="144" t="n"/>
      <c r="AD3946" s="142" t="n"/>
      <c r="AE3946" s="142" t="n"/>
    </row>
    <row r="3947">
      <c r="B3947" s="85" t="inlineStr">
        <is>
          <t>135MKH09R</t>
        </is>
      </c>
      <c r="C3947">
        <f>SUMIF(数量表!D:H,B3947,数量表!H:H)</f>
        <v/>
      </c>
      <c r="D3947" t="n">
        <v>27</v>
      </c>
      <c r="E3947" t="n">
        <v>105</v>
      </c>
      <c r="F3947" s="86" t="n">
        <v>787</v>
      </c>
      <c r="H3947" s="87" t="n">
        <v>2</v>
      </c>
      <c r="I3947" s="214">
        <f>C3947*H3947</f>
        <v/>
      </c>
      <c r="K3947" s="96" t="n"/>
      <c r="L3947" s="97" t="n"/>
      <c r="M3947" s="97" t="n"/>
      <c r="N3947" s="98" t="inlineStr">
        <is>
          <t>27×105</t>
        </is>
      </c>
      <c r="O3947" s="99">
        <f>F3947</f>
        <v/>
      </c>
      <c r="P3947" s="99">
        <f>SUM(I3947)</f>
        <v/>
      </c>
      <c r="Q3947" s="117" t="n"/>
      <c r="R3947" s="118" t="n"/>
      <c r="S3947" s="118" t="n"/>
      <c r="T3947" s="119" t="n"/>
      <c r="U3947" s="120" t="n"/>
      <c r="V3947" s="120" t="n"/>
      <c r="W3947" s="121" t="n"/>
      <c r="X3947" s="122" t="n"/>
      <c r="Y3947" s="122" t="n"/>
      <c r="Z3947" s="143" t="n"/>
      <c r="AA3947" s="140" t="n"/>
      <c r="AB3947" s="140" t="n"/>
      <c r="AC3947" s="144" t="n"/>
      <c r="AD3947" s="142" t="n"/>
      <c r="AE3947" s="142" t="n"/>
    </row>
    <row r="3948" ht="15" customHeight="1" thickBot="1">
      <c r="B3948" s="88" t="inlineStr">
        <is>
          <t>135MKH09R</t>
        </is>
      </c>
      <c r="C3948" s="89">
        <f>SUMIF(数量表!D:H,B3948,数量表!H:H)</f>
        <v/>
      </c>
      <c r="D3948" s="89" t="n">
        <v>27</v>
      </c>
      <c r="E3948" s="89" t="n">
        <v>105</v>
      </c>
      <c r="F3948" s="90" t="n">
        <v>818</v>
      </c>
      <c r="G3948" s="89" t="n"/>
      <c r="H3948" s="91" t="n">
        <v>2</v>
      </c>
      <c r="I3948" s="213">
        <f>C3948*H3948</f>
        <v/>
      </c>
      <c r="K3948" s="96" t="n"/>
      <c r="L3948" s="97" t="n"/>
      <c r="M3948" s="97" t="n"/>
      <c r="N3948" s="98" t="inlineStr">
        <is>
          <t>27×105</t>
        </is>
      </c>
      <c r="O3948" s="99">
        <f>F3948</f>
        <v/>
      </c>
      <c r="P3948" s="99">
        <f>SUM(I3948)</f>
        <v/>
      </c>
      <c r="Q3948" s="117" t="n"/>
      <c r="R3948" s="118" t="n"/>
      <c r="S3948" s="118" t="n"/>
      <c r="T3948" s="119" t="n"/>
      <c r="U3948" s="120" t="n"/>
      <c r="V3948" s="120" t="n"/>
      <c r="W3948" s="121" t="n"/>
      <c r="X3948" s="122" t="n"/>
      <c r="Y3948" s="122" t="n"/>
      <c r="Z3948" s="143" t="n"/>
      <c r="AA3948" s="140" t="n"/>
      <c r="AB3948" s="140" t="n"/>
      <c r="AC3948" s="144" t="n"/>
      <c r="AD3948" s="142" t="n"/>
      <c r="AE3948" s="142" t="n"/>
    </row>
    <row r="3949">
      <c r="B3949" s="79" t="inlineStr">
        <is>
          <t>135MKH09L-L</t>
        </is>
      </c>
      <c r="C3949" s="80">
        <f>SUMIF(数量表!D:H,B3949,数量表!H:H)</f>
        <v/>
      </c>
      <c r="D3949" s="80" t="n">
        <v>27</v>
      </c>
      <c r="E3949" s="80" t="n">
        <v>105</v>
      </c>
      <c r="F3949" s="81" t="n">
        <v>150</v>
      </c>
      <c r="G3949" s="80" t="n"/>
      <c r="H3949" s="82" t="n">
        <v>2</v>
      </c>
      <c r="I3949" s="212">
        <f>C3949*H3949</f>
        <v/>
      </c>
      <c r="K3949" s="96" t="n"/>
      <c r="L3949" s="97" t="n"/>
      <c r="M3949" s="97" t="n"/>
      <c r="N3949" s="98" t="inlineStr">
        <is>
          <t>27×105</t>
        </is>
      </c>
      <c r="O3949" s="99">
        <f>F3949</f>
        <v/>
      </c>
      <c r="P3949" s="99">
        <f>SUM(I3949)</f>
        <v/>
      </c>
      <c r="Q3949" s="117" t="n"/>
      <c r="R3949" s="118" t="n"/>
      <c r="S3949" s="118" t="n"/>
      <c r="T3949" s="119" t="n"/>
      <c r="U3949" s="120" t="n"/>
      <c r="V3949" s="120" t="n"/>
      <c r="W3949" s="121" t="n"/>
      <c r="X3949" s="122" t="n"/>
      <c r="Y3949" s="122" t="n"/>
      <c r="Z3949" s="143" t="n"/>
      <c r="AA3949" s="140" t="n"/>
      <c r="AB3949" s="140" t="n"/>
      <c r="AC3949" s="144" t="n"/>
      <c r="AD3949" s="142" t="n"/>
      <c r="AE3949" s="142" t="n"/>
    </row>
    <row r="3950">
      <c r="B3950" s="85" t="inlineStr">
        <is>
          <t>135MKH09L-L</t>
        </is>
      </c>
      <c r="C3950">
        <f>SUMIF(数量表!D:H,B3950,数量表!H:H)</f>
        <v/>
      </c>
      <c r="D3950" t="n">
        <v>27</v>
      </c>
      <c r="E3950" t="n">
        <v>105</v>
      </c>
      <c r="F3950" s="86" t="n">
        <v>787</v>
      </c>
      <c r="H3950" s="87" t="n">
        <v>2</v>
      </c>
      <c r="I3950" s="214">
        <f>C3950*H3950</f>
        <v/>
      </c>
      <c r="K3950" s="96" t="n"/>
      <c r="L3950" s="97" t="n"/>
      <c r="M3950" s="97" t="n"/>
      <c r="N3950" s="98" t="inlineStr">
        <is>
          <t>27×105</t>
        </is>
      </c>
      <c r="O3950" s="99">
        <f>F3950</f>
        <v/>
      </c>
      <c r="P3950" s="99">
        <f>SUM(I3950)</f>
        <v/>
      </c>
      <c r="Q3950" s="117" t="n"/>
      <c r="R3950" s="118" t="n"/>
      <c r="S3950" s="118" t="n"/>
      <c r="T3950" s="119" t="n"/>
      <c r="U3950" s="120" t="n"/>
      <c r="V3950" s="120" t="n"/>
      <c r="W3950" s="121" t="n"/>
      <c r="X3950" s="122" t="n"/>
      <c r="Y3950" s="122" t="n"/>
      <c r="Z3950" s="143" t="n"/>
      <c r="AA3950" s="140" t="n"/>
      <c r="AB3950" s="140" t="n"/>
      <c r="AC3950" s="144" t="n"/>
      <c r="AD3950" s="142" t="n"/>
      <c r="AE3950" s="142" t="n"/>
    </row>
    <row r="3951">
      <c r="B3951" s="85" t="inlineStr">
        <is>
          <t>135MKH09L-L</t>
        </is>
      </c>
      <c r="C3951">
        <f>SUMIF(数量表!D:H,B3951,数量表!H:H)</f>
        <v/>
      </c>
      <c r="D3951" t="n">
        <v>27</v>
      </c>
      <c r="E3951" t="n">
        <v>105</v>
      </c>
      <c r="F3951" s="86" t="n">
        <v>818</v>
      </c>
      <c r="H3951" s="87" t="n">
        <v>2</v>
      </c>
      <c r="I3951" s="214">
        <f>C3951*H3951</f>
        <v/>
      </c>
      <c r="K3951" s="96" t="n"/>
      <c r="L3951" s="97" t="n"/>
      <c r="M3951" s="97" t="n"/>
      <c r="N3951" s="98" t="inlineStr">
        <is>
          <t>27×105</t>
        </is>
      </c>
      <c r="O3951" s="99">
        <f>F3951</f>
        <v/>
      </c>
      <c r="P3951" s="99">
        <f>SUM(I3951)</f>
        <v/>
      </c>
      <c r="Q3951" s="117" t="n"/>
      <c r="R3951" s="118" t="n"/>
      <c r="S3951" s="118" t="n"/>
      <c r="T3951" s="119" t="n"/>
      <c r="U3951" s="120" t="n"/>
      <c r="V3951" s="120" t="n"/>
      <c r="W3951" s="121" t="n"/>
      <c r="X3951" s="122" t="n"/>
      <c r="Y3951" s="122" t="n"/>
      <c r="Z3951" s="143" t="n"/>
      <c r="AA3951" s="140" t="n"/>
      <c r="AB3951" s="140" t="n"/>
      <c r="AC3951" s="144" t="n"/>
      <c r="AD3951" s="142" t="n"/>
      <c r="AE3951" s="142" t="n"/>
    </row>
    <row r="3952" ht="15" customHeight="1" thickBot="1">
      <c r="B3952" s="88" t="inlineStr">
        <is>
          <t>135MKH09L-L</t>
        </is>
      </c>
      <c r="C3952" s="89">
        <f>SUMIF(数量表!D:H,B3952,数量表!H:H)</f>
        <v/>
      </c>
      <c r="D3952" s="89" t="n">
        <v>45</v>
      </c>
      <c r="E3952" s="89" t="n">
        <v>105</v>
      </c>
      <c r="F3952" s="90" t="n">
        <v>949</v>
      </c>
      <c r="G3952" s="89" t="n"/>
      <c r="H3952" s="91" t="n">
        <v>2</v>
      </c>
      <c r="I3952" s="213">
        <f>C3952*H3952</f>
        <v/>
      </c>
      <c r="K3952" s="96" t="n"/>
      <c r="L3952" s="97" t="n"/>
      <c r="M3952" s="97" t="n"/>
      <c r="N3952" s="98" t="n"/>
      <c r="O3952" s="99" t="n"/>
      <c r="P3952" s="99" t="n"/>
      <c r="Q3952" s="117" t="n"/>
      <c r="R3952" s="118" t="n"/>
      <c r="S3952" s="118" t="n"/>
      <c r="T3952" s="119" t="n"/>
      <c r="U3952" s="120" t="n"/>
      <c r="V3952" s="120" t="n"/>
      <c r="W3952" s="121" t="n"/>
      <c r="X3952" s="122" t="n"/>
      <c r="Y3952" s="122" t="n"/>
      <c r="Z3952" s="143" t="n"/>
      <c r="AA3952" s="140" t="n"/>
      <c r="AB3952" s="140" t="n"/>
      <c r="AC3952" s="144" t="inlineStr">
        <is>
          <t>45X105</t>
        </is>
      </c>
      <c r="AD3952" s="142">
        <f>F3952</f>
        <v/>
      </c>
      <c r="AE3952" s="142">
        <f>I3952</f>
        <v/>
      </c>
    </row>
    <row r="3953">
      <c r="B3953" s="79" t="inlineStr">
        <is>
          <t>135MKH09R-R</t>
        </is>
      </c>
      <c r="C3953" s="80">
        <f>SUMIF(数量表!D:H,B3953,数量表!H:H)</f>
        <v/>
      </c>
      <c r="D3953" s="80" t="n">
        <v>27</v>
      </c>
      <c r="E3953" s="80" t="n">
        <v>105</v>
      </c>
      <c r="F3953" s="81" t="n">
        <v>150</v>
      </c>
      <c r="G3953" s="80" t="n"/>
      <c r="H3953" s="82" t="n">
        <v>2</v>
      </c>
      <c r="I3953" s="212">
        <f>C3953*H3953</f>
        <v/>
      </c>
      <c r="K3953" s="96" t="n"/>
      <c r="L3953" s="97" t="n"/>
      <c r="M3953" s="97" t="n"/>
      <c r="N3953" s="98" t="inlineStr">
        <is>
          <t>27×105</t>
        </is>
      </c>
      <c r="O3953" s="99">
        <f>F3953</f>
        <v/>
      </c>
      <c r="P3953" s="99">
        <f>SUM(I3953)</f>
        <v/>
      </c>
      <c r="Q3953" s="117" t="n"/>
      <c r="R3953" s="118" t="n"/>
      <c r="S3953" s="118" t="n"/>
      <c r="T3953" s="119" t="n"/>
      <c r="U3953" s="120" t="n"/>
      <c r="V3953" s="120" t="n"/>
      <c r="W3953" s="121" t="n"/>
      <c r="X3953" s="122" t="n"/>
      <c r="Y3953" s="122" t="n"/>
      <c r="Z3953" s="143" t="n"/>
      <c r="AA3953" s="140" t="n"/>
      <c r="AB3953" s="140" t="n"/>
      <c r="AC3953" s="144" t="n"/>
      <c r="AD3953" s="142" t="n"/>
      <c r="AE3953" s="142" t="n"/>
    </row>
    <row r="3954">
      <c r="B3954" s="85" t="inlineStr">
        <is>
          <t>135MKH09R-R</t>
        </is>
      </c>
      <c r="C3954">
        <f>SUMIF(数量表!D:H,B3954,数量表!H:H)</f>
        <v/>
      </c>
      <c r="D3954" t="n">
        <v>27</v>
      </c>
      <c r="E3954" t="n">
        <v>105</v>
      </c>
      <c r="F3954" s="86" t="n">
        <v>787</v>
      </c>
      <c r="H3954" s="87" t="n">
        <v>2</v>
      </c>
      <c r="I3954" s="214">
        <f>C3954*H3954</f>
        <v/>
      </c>
      <c r="K3954" s="96" t="n"/>
      <c r="L3954" s="97" t="n"/>
      <c r="M3954" s="97" t="n"/>
      <c r="N3954" s="98" t="inlineStr">
        <is>
          <t>27×105</t>
        </is>
      </c>
      <c r="O3954" s="99">
        <f>F3954</f>
        <v/>
      </c>
      <c r="P3954" s="99">
        <f>SUM(I3954)</f>
        <v/>
      </c>
      <c r="Q3954" s="117" t="n"/>
      <c r="R3954" s="118" t="n"/>
      <c r="S3954" s="118" t="n"/>
      <c r="T3954" s="119" t="n"/>
      <c r="U3954" s="120" t="n"/>
      <c r="V3954" s="120" t="n"/>
      <c r="W3954" s="121" t="n"/>
      <c r="X3954" s="122" t="n"/>
      <c r="Y3954" s="122" t="n"/>
      <c r="Z3954" s="143" t="n"/>
      <c r="AA3954" s="140" t="n"/>
      <c r="AB3954" s="140" t="n"/>
      <c r="AC3954" s="144" t="n"/>
      <c r="AD3954" s="142" t="n"/>
      <c r="AE3954" s="142" t="n"/>
    </row>
    <row r="3955">
      <c r="B3955" s="85" t="inlineStr">
        <is>
          <t>135MKH09R-R</t>
        </is>
      </c>
      <c r="C3955">
        <f>SUMIF(数量表!D:H,B3955,数量表!H:H)</f>
        <v/>
      </c>
      <c r="D3955" t="n">
        <v>27</v>
      </c>
      <c r="E3955" t="n">
        <v>105</v>
      </c>
      <c r="F3955" s="86" t="n">
        <v>818</v>
      </c>
      <c r="H3955" s="87" t="n">
        <v>2</v>
      </c>
      <c r="I3955" s="214">
        <f>C3955*H3955</f>
        <v/>
      </c>
      <c r="K3955" s="96" t="n"/>
      <c r="L3955" s="97" t="n"/>
      <c r="M3955" s="97" t="n"/>
      <c r="N3955" s="98" t="inlineStr">
        <is>
          <t>27×105</t>
        </is>
      </c>
      <c r="O3955" s="99">
        <f>F3955</f>
        <v/>
      </c>
      <c r="P3955" s="99">
        <f>SUM(I3955)</f>
        <v/>
      </c>
      <c r="Q3955" s="117" t="n"/>
      <c r="R3955" s="118" t="n"/>
      <c r="S3955" s="118" t="n"/>
      <c r="T3955" s="119" t="n"/>
      <c r="U3955" s="120" t="n"/>
      <c r="V3955" s="120" t="n"/>
      <c r="W3955" s="121" t="n"/>
      <c r="X3955" s="122" t="n"/>
      <c r="Y3955" s="122" t="n"/>
      <c r="Z3955" s="143" t="n"/>
      <c r="AA3955" s="140" t="n"/>
      <c r="AB3955" s="140" t="n"/>
      <c r="AC3955" s="144" t="n"/>
      <c r="AD3955" s="142" t="n"/>
      <c r="AE3955" s="142" t="n"/>
    </row>
    <row r="3956" ht="15" customHeight="1" thickBot="1">
      <c r="B3956" s="88" t="inlineStr">
        <is>
          <t>135MKH09R-R</t>
        </is>
      </c>
      <c r="C3956" s="89">
        <f>SUMIF(数量表!D:H,B3956,数量表!H:H)</f>
        <v/>
      </c>
      <c r="D3956" s="89" t="n">
        <v>45</v>
      </c>
      <c r="E3956" s="89" t="n">
        <v>105</v>
      </c>
      <c r="F3956" s="90" t="n">
        <v>949</v>
      </c>
      <c r="G3956" s="89" t="n"/>
      <c r="H3956" s="91" t="n">
        <v>2</v>
      </c>
      <c r="I3956" s="213">
        <f>C3956*H3956</f>
        <v/>
      </c>
      <c r="K3956" s="96" t="n"/>
      <c r="L3956" s="97" t="n"/>
      <c r="M3956" s="97" t="n"/>
      <c r="N3956" s="98" t="n"/>
      <c r="O3956" s="99" t="n"/>
      <c r="P3956" s="99" t="n"/>
      <c r="Q3956" s="117" t="n"/>
      <c r="R3956" s="118" t="n"/>
      <c r="S3956" s="118" t="n"/>
      <c r="T3956" s="119" t="n"/>
      <c r="U3956" s="120" t="n"/>
      <c r="V3956" s="120" t="n"/>
      <c r="W3956" s="121" t="n"/>
      <c r="X3956" s="122" t="n"/>
      <c r="Y3956" s="122" t="n"/>
      <c r="Z3956" s="143" t="n"/>
      <c r="AA3956" s="140" t="n"/>
      <c r="AB3956" s="140" t="n"/>
      <c r="AC3956" s="144" t="inlineStr">
        <is>
          <t>45X105</t>
        </is>
      </c>
      <c r="AD3956" s="142">
        <f>F3956</f>
        <v/>
      </c>
      <c r="AE3956" s="142">
        <f>I3956</f>
        <v/>
      </c>
    </row>
    <row r="3957">
      <c r="B3957" s="79" t="inlineStr">
        <is>
          <t>135MKA09</t>
        </is>
      </c>
      <c r="C3957" s="80">
        <f>SUMIF(数量表!D:H,B3957,数量表!H:H)</f>
        <v/>
      </c>
      <c r="D3957" s="80" t="n">
        <v>27</v>
      </c>
      <c r="E3957" s="80" t="n">
        <v>105</v>
      </c>
      <c r="F3957" s="81" t="n">
        <v>150</v>
      </c>
      <c r="G3957" s="80" t="n"/>
      <c r="H3957" s="82" t="n">
        <v>3</v>
      </c>
      <c r="I3957" s="212">
        <f>C3957*H3957</f>
        <v/>
      </c>
      <c r="K3957" s="96" t="n"/>
      <c r="L3957" s="97" t="n"/>
      <c r="M3957" s="97" t="n"/>
      <c r="N3957" s="98" t="inlineStr">
        <is>
          <t>27×105</t>
        </is>
      </c>
      <c r="O3957" s="99">
        <f>F3957</f>
        <v/>
      </c>
      <c r="P3957" s="99">
        <f>SUM(I3957)</f>
        <v/>
      </c>
      <c r="Q3957" s="117" t="n"/>
      <c r="R3957" s="118" t="n"/>
      <c r="S3957" s="118" t="n"/>
      <c r="T3957" s="119" t="n"/>
      <c r="U3957" s="120" t="n"/>
      <c r="V3957" s="120" t="n"/>
      <c r="W3957" s="121" t="n"/>
      <c r="X3957" s="122" t="n"/>
      <c r="Y3957" s="122" t="n"/>
      <c r="Z3957" s="143" t="n"/>
      <c r="AA3957" s="140" t="n"/>
      <c r="AB3957" s="140" t="n"/>
      <c r="AC3957" s="144" t="n"/>
      <c r="AD3957" s="142" t="n"/>
      <c r="AE3957" s="142" t="n"/>
    </row>
    <row r="3958">
      <c r="B3958" s="85" t="inlineStr">
        <is>
          <t>135MKA09</t>
        </is>
      </c>
      <c r="C3958">
        <f>SUMIF(数量表!D:H,B3958,数量表!H:H)</f>
        <v/>
      </c>
      <c r="D3958" t="n">
        <v>27</v>
      </c>
      <c r="E3958" t="n">
        <v>105</v>
      </c>
      <c r="F3958" s="86" t="n">
        <v>1255</v>
      </c>
      <c r="H3958" s="87" t="n">
        <v>2</v>
      </c>
      <c r="I3958" s="214">
        <f>C3958*H3958</f>
        <v/>
      </c>
      <c r="K3958" s="96" t="n"/>
      <c r="L3958" s="97" t="n"/>
      <c r="M3958" s="97" t="n"/>
      <c r="N3958" s="98" t="inlineStr">
        <is>
          <t>27×105</t>
        </is>
      </c>
      <c r="O3958" s="99">
        <f>F3958</f>
        <v/>
      </c>
      <c r="P3958" s="99">
        <f>SUM(I3958)</f>
        <v/>
      </c>
      <c r="Q3958" s="117" t="n"/>
      <c r="R3958" s="118" t="n"/>
      <c r="S3958" s="118" t="n"/>
      <c r="T3958" s="119" t="n"/>
      <c r="U3958" s="120" t="n"/>
      <c r="V3958" s="120" t="n"/>
      <c r="W3958" s="121" t="n"/>
      <c r="X3958" s="122" t="n"/>
      <c r="Y3958" s="122" t="n"/>
      <c r="Z3958" s="143" t="n"/>
      <c r="AA3958" s="140" t="n"/>
      <c r="AB3958" s="140" t="n"/>
      <c r="AC3958" s="144" t="n"/>
      <c r="AD3958" s="142" t="n"/>
      <c r="AE3958" s="142" t="n"/>
    </row>
    <row r="3959" ht="15" customHeight="1" thickBot="1">
      <c r="B3959" s="88" t="inlineStr">
        <is>
          <t>135MKA09</t>
        </is>
      </c>
      <c r="C3959" s="89">
        <f>SUMIF(数量表!D:H,B3959,数量表!H:H)</f>
        <v/>
      </c>
      <c r="D3959" s="89" t="n">
        <v>27</v>
      </c>
      <c r="E3959" s="89" t="n">
        <v>105</v>
      </c>
      <c r="F3959" s="90" t="n">
        <v>818</v>
      </c>
      <c r="G3959" s="89" t="n"/>
      <c r="H3959" s="91" t="n">
        <v>3</v>
      </c>
      <c r="I3959" s="213">
        <f>C3959*H3959</f>
        <v/>
      </c>
      <c r="K3959" s="96" t="n"/>
      <c r="L3959" s="97" t="n"/>
      <c r="M3959" s="97" t="n"/>
      <c r="N3959" s="98" t="inlineStr">
        <is>
          <t>27×105</t>
        </is>
      </c>
      <c r="O3959" s="99">
        <f>F3959</f>
        <v/>
      </c>
      <c r="P3959" s="99">
        <f>SUM(I3959)</f>
        <v/>
      </c>
      <c r="Q3959" s="117" t="n"/>
      <c r="R3959" s="118" t="n"/>
      <c r="S3959" s="118" t="n"/>
      <c r="T3959" s="119" t="n"/>
      <c r="U3959" s="120" t="n"/>
      <c r="V3959" s="120" t="n"/>
      <c r="W3959" s="121" t="n"/>
      <c r="X3959" s="122" t="n"/>
      <c r="Y3959" s="122" t="n"/>
      <c r="Z3959" s="143" t="n"/>
      <c r="AA3959" s="140" t="n"/>
      <c r="AB3959" s="140" t="n"/>
      <c r="AC3959" s="144" t="n"/>
      <c r="AD3959" s="142" t="n"/>
      <c r="AE3959" s="142" t="n"/>
    </row>
    <row r="3960">
      <c r="B3960" s="79" t="inlineStr">
        <is>
          <t>135MKA09L</t>
        </is>
      </c>
      <c r="C3960" s="80">
        <f>SUMIF(数量表!D:H,B3960,数量表!H:H)</f>
        <v/>
      </c>
      <c r="D3960" s="80" t="n">
        <v>27</v>
      </c>
      <c r="E3960" s="80" t="n">
        <v>105</v>
      </c>
      <c r="F3960" s="81" t="n">
        <v>150</v>
      </c>
      <c r="G3960" s="80" t="n"/>
      <c r="H3960" s="82" t="n">
        <v>3</v>
      </c>
      <c r="I3960" s="212">
        <f>C3960*H3960</f>
        <v/>
      </c>
      <c r="K3960" s="96" t="n"/>
      <c r="L3960" s="97" t="n"/>
      <c r="M3960" s="97" t="n"/>
      <c r="N3960" s="98" t="inlineStr">
        <is>
          <t>27×105</t>
        </is>
      </c>
      <c r="O3960" s="99">
        <f>F3960</f>
        <v/>
      </c>
      <c r="P3960" s="99">
        <f>SUM(I3960)</f>
        <v/>
      </c>
      <c r="Q3960" s="117" t="n"/>
      <c r="R3960" s="118" t="n"/>
      <c r="S3960" s="118" t="n"/>
      <c r="T3960" s="119" t="n"/>
      <c r="U3960" s="120" t="n"/>
      <c r="V3960" s="120" t="n"/>
      <c r="W3960" s="121" t="n"/>
      <c r="X3960" s="122" t="n"/>
      <c r="Y3960" s="122" t="n"/>
      <c r="Z3960" s="143" t="n"/>
      <c r="AA3960" s="140" t="n"/>
      <c r="AB3960" s="140" t="n"/>
      <c r="AC3960" s="144" t="n"/>
      <c r="AD3960" s="142" t="n"/>
      <c r="AE3960" s="142" t="n"/>
    </row>
    <row r="3961">
      <c r="B3961" s="85" t="inlineStr">
        <is>
          <t>135MKA09L</t>
        </is>
      </c>
      <c r="C3961">
        <f>SUMIF(数量表!D:H,B3961,数量表!H:H)</f>
        <v/>
      </c>
      <c r="D3961" t="n">
        <v>27</v>
      </c>
      <c r="E3961" t="n">
        <v>105</v>
      </c>
      <c r="F3961" s="86" t="n">
        <v>1255</v>
      </c>
      <c r="H3961" s="87" t="n">
        <v>2</v>
      </c>
      <c r="I3961" s="214">
        <f>C3961*H3961</f>
        <v/>
      </c>
      <c r="K3961" s="96" t="n"/>
      <c r="L3961" s="97" t="n"/>
      <c r="M3961" s="97" t="n"/>
      <c r="N3961" s="98" t="inlineStr">
        <is>
          <t>27×105</t>
        </is>
      </c>
      <c r="O3961" s="99">
        <f>F3961</f>
        <v/>
      </c>
      <c r="P3961" s="99">
        <f>SUM(I3961)</f>
        <v/>
      </c>
      <c r="Q3961" s="117" t="n"/>
      <c r="R3961" s="118" t="n"/>
      <c r="S3961" s="118" t="n"/>
      <c r="T3961" s="119" t="n"/>
      <c r="U3961" s="120" t="n"/>
      <c r="V3961" s="120" t="n"/>
      <c r="W3961" s="121" t="n"/>
      <c r="X3961" s="122" t="n"/>
      <c r="Y3961" s="122" t="n"/>
      <c r="Z3961" s="143" t="n"/>
      <c r="AA3961" s="140" t="n"/>
      <c r="AB3961" s="140" t="n"/>
      <c r="AC3961" s="144" t="n"/>
      <c r="AD3961" s="142" t="n"/>
      <c r="AE3961" s="142" t="n"/>
    </row>
    <row r="3962" ht="15" customHeight="1" thickBot="1">
      <c r="B3962" s="88" t="inlineStr">
        <is>
          <t>135MKA09L</t>
        </is>
      </c>
      <c r="C3962" s="89">
        <f>SUMIF(数量表!D:H,B3962,数量表!H:H)</f>
        <v/>
      </c>
      <c r="D3962" s="89" t="n">
        <v>27</v>
      </c>
      <c r="E3962" s="89" t="n">
        <v>105</v>
      </c>
      <c r="F3962" s="90" t="n">
        <v>818</v>
      </c>
      <c r="G3962" s="89" t="n"/>
      <c r="H3962" s="91" t="n">
        <v>3</v>
      </c>
      <c r="I3962" s="213">
        <f>C3962*H3962</f>
        <v/>
      </c>
      <c r="K3962" s="96" t="n"/>
      <c r="L3962" s="97" t="n"/>
      <c r="M3962" s="97" t="n"/>
      <c r="N3962" s="98" t="inlineStr">
        <is>
          <t>27×105</t>
        </is>
      </c>
      <c r="O3962" s="99">
        <f>F3962</f>
        <v/>
      </c>
      <c r="P3962" s="99">
        <f>SUM(I3962)</f>
        <v/>
      </c>
      <c r="Q3962" s="117" t="n"/>
      <c r="R3962" s="118" t="n"/>
      <c r="S3962" s="118" t="n"/>
      <c r="T3962" s="119" t="n"/>
      <c r="U3962" s="120" t="n"/>
      <c r="V3962" s="120" t="n"/>
      <c r="W3962" s="121" t="n"/>
      <c r="X3962" s="122" t="n"/>
      <c r="Y3962" s="122" t="n"/>
      <c r="Z3962" s="143" t="n"/>
      <c r="AA3962" s="140" t="n"/>
      <c r="AB3962" s="140" t="n"/>
      <c r="AC3962" s="144" t="n"/>
      <c r="AD3962" s="142" t="n"/>
      <c r="AE3962" s="142" t="n"/>
    </row>
    <row r="3963">
      <c r="B3963" s="79" t="inlineStr">
        <is>
          <t>135MKA09R</t>
        </is>
      </c>
      <c r="C3963" s="80">
        <f>SUMIF(数量表!D:H,B3963,数量表!H:H)</f>
        <v/>
      </c>
      <c r="D3963" s="80" t="n">
        <v>27</v>
      </c>
      <c r="E3963" s="80" t="n">
        <v>105</v>
      </c>
      <c r="F3963" s="81" t="n">
        <v>150</v>
      </c>
      <c r="G3963" s="80" t="n"/>
      <c r="H3963" s="82" t="n">
        <v>3</v>
      </c>
      <c r="I3963" s="212">
        <f>C3963*H3963</f>
        <v/>
      </c>
      <c r="K3963" s="96" t="n"/>
      <c r="L3963" s="97" t="n"/>
      <c r="M3963" s="97" t="n"/>
      <c r="N3963" s="98" t="inlineStr">
        <is>
          <t>27×105</t>
        </is>
      </c>
      <c r="O3963" s="99">
        <f>F3963</f>
        <v/>
      </c>
      <c r="P3963" s="99">
        <f>SUM(I3963)</f>
        <v/>
      </c>
      <c r="Q3963" s="117" t="n"/>
      <c r="R3963" s="118" t="n"/>
      <c r="S3963" s="118" t="n"/>
      <c r="T3963" s="119" t="n"/>
      <c r="U3963" s="120" t="n"/>
      <c r="V3963" s="120" t="n"/>
      <c r="W3963" s="121" t="n"/>
      <c r="X3963" s="122" t="n"/>
      <c r="Y3963" s="122" t="n"/>
      <c r="Z3963" s="143" t="n"/>
      <c r="AA3963" s="140" t="n"/>
      <c r="AB3963" s="140" t="n"/>
      <c r="AC3963" s="144" t="n"/>
      <c r="AD3963" s="142" t="n"/>
      <c r="AE3963" s="142" t="n"/>
    </row>
    <row r="3964">
      <c r="B3964" s="85" t="inlineStr">
        <is>
          <t>135MKA09R</t>
        </is>
      </c>
      <c r="C3964">
        <f>SUMIF(数量表!D:H,B3964,数量表!H:H)</f>
        <v/>
      </c>
      <c r="D3964" t="n">
        <v>27</v>
      </c>
      <c r="E3964" t="n">
        <v>105</v>
      </c>
      <c r="F3964" s="86" t="n">
        <v>1255</v>
      </c>
      <c r="H3964" s="87" t="n">
        <v>2</v>
      </c>
      <c r="I3964" s="214">
        <f>C3964*H3964</f>
        <v/>
      </c>
      <c r="K3964" s="96" t="n"/>
      <c r="L3964" s="97" t="n"/>
      <c r="M3964" s="97" t="n"/>
      <c r="N3964" s="98" t="inlineStr">
        <is>
          <t>27×105</t>
        </is>
      </c>
      <c r="O3964" s="99">
        <f>F3964</f>
        <v/>
      </c>
      <c r="P3964" s="99">
        <f>SUM(I3964)</f>
        <v/>
      </c>
      <c r="Q3964" s="117" t="n"/>
      <c r="R3964" s="118" t="n"/>
      <c r="S3964" s="118" t="n"/>
      <c r="T3964" s="119" t="n"/>
      <c r="U3964" s="120" t="n"/>
      <c r="V3964" s="120" t="n"/>
      <c r="W3964" s="121" t="n"/>
      <c r="X3964" s="122" t="n"/>
      <c r="Y3964" s="122" t="n"/>
      <c r="Z3964" s="143" t="n"/>
      <c r="AA3964" s="140" t="n"/>
      <c r="AB3964" s="140" t="n"/>
      <c r="AC3964" s="144" t="n"/>
      <c r="AD3964" s="142" t="n"/>
      <c r="AE3964" s="142" t="n"/>
    </row>
    <row r="3965" ht="15" customHeight="1" thickBot="1">
      <c r="B3965" s="88" t="inlineStr">
        <is>
          <t>135MKA09R</t>
        </is>
      </c>
      <c r="C3965" s="89">
        <f>SUMIF(数量表!D:H,B3965,数量表!H:H)</f>
        <v/>
      </c>
      <c r="D3965" s="89" t="n">
        <v>27</v>
      </c>
      <c r="E3965" s="89" t="n">
        <v>105</v>
      </c>
      <c r="F3965" s="90" t="n">
        <v>818</v>
      </c>
      <c r="G3965" s="89" t="n"/>
      <c r="H3965" s="91" t="n">
        <v>3</v>
      </c>
      <c r="I3965" s="213">
        <f>C3965*H3965</f>
        <v/>
      </c>
      <c r="K3965" s="96" t="n"/>
      <c r="L3965" s="97" t="n"/>
      <c r="M3965" s="97" t="n"/>
      <c r="N3965" s="98" t="inlineStr">
        <is>
          <t>27×105</t>
        </is>
      </c>
      <c r="O3965" s="99">
        <f>F3965</f>
        <v/>
      </c>
      <c r="P3965" s="99">
        <f>SUM(I3965)</f>
        <v/>
      </c>
      <c r="Q3965" s="117" t="n"/>
      <c r="R3965" s="118" t="n"/>
      <c r="S3965" s="118" t="n"/>
      <c r="T3965" s="119" t="n"/>
      <c r="U3965" s="120" t="n"/>
      <c r="V3965" s="120" t="n"/>
      <c r="W3965" s="121" t="n"/>
      <c r="X3965" s="122" t="n"/>
      <c r="Y3965" s="122" t="n"/>
      <c r="Z3965" s="143" t="n"/>
      <c r="AA3965" s="140" t="n"/>
      <c r="AB3965" s="140" t="n"/>
      <c r="AC3965" s="144" t="n"/>
      <c r="AD3965" s="142" t="n"/>
      <c r="AE3965" s="142" t="n"/>
    </row>
    <row r="3966">
      <c r="B3966" s="79" t="inlineStr">
        <is>
          <t>135MKA09L-L</t>
        </is>
      </c>
      <c r="C3966" s="80">
        <f>SUMIF(数量表!D:H,B3966,数量表!H:H)</f>
        <v/>
      </c>
      <c r="D3966" s="80" t="n">
        <v>27</v>
      </c>
      <c r="E3966" s="80" t="n">
        <v>105</v>
      </c>
      <c r="F3966" s="81" t="n">
        <v>150</v>
      </c>
      <c r="G3966" s="80" t="n"/>
      <c r="H3966" s="82" t="n">
        <v>3</v>
      </c>
      <c r="I3966" s="212">
        <f>C3966*H3966</f>
        <v/>
      </c>
      <c r="K3966" s="96" t="n"/>
      <c r="L3966" s="97" t="n"/>
      <c r="M3966" s="97" t="n"/>
      <c r="N3966" s="98" t="inlineStr">
        <is>
          <t>27×105</t>
        </is>
      </c>
      <c r="O3966" s="99">
        <f>F3966</f>
        <v/>
      </c>
      <c r="P3966" s="99">
        <f>SUM(I3966)</f>
        <v/>
      </c>
      <c r="Q3966" s="117" t="n"/>
      <c r="R3966" s="118" t="n"/>
      <c r="S3966" s="118" t="n"/>
      <c r="T3966" s="119" t="n"/>
      <c r="U3966" s="120" t="n"/>
      <c r="V3966" s="120" t="n"/>
      <c r="W3966" s="121" t="n"/>
      <c r="X3966" s="122" t="n"/>
      <c r="Y3966" s="122" t="n"/>
      <c r="Z3966" s="143" t="n"/>
      <c r="AA3966" s="140" t="n"/>
      <c r="AB3966" s="140" t="n"/>
      <c r="AC3966" s="144" t="n"/>
      <c r="AD3966" s="142" t="n"/>
      <c r="AE3966" s="142" t="n"/>
    </row>
    <row r="3967">
      <c r="B3967" s="85" t="inlineStr">
        <is>
          <t>135MKA09L-L</t>
        </is>
      </c>
      <c r="C3967">
        <f>SUMIF(数量表!D:H,B3967,数量表!H:H)</f>
        <v/>
      </c>
      <c r="D3967" t="n">
        <v>27</v>
      </c>
      <c r="E3967" t="n">
        <v>105</v>
      </c>
      <c r="F3967" s="86" t="n">
        <v>1255</v>
      </c>
      <c r="H3967" s="87" t="n">
        <v>2</v>
      </c>
      <c r="I3967" s="214">
        <f>C3967*H3967</f>
        <v/>
      </c>
      <c r="K3967" s="96" t="n"/>
      <c r="L3967" s="97" t="n"/>
      <c r="M3967" s="97" t="n"/>
      <c r="N3967" s="98" t="inlineStr">
        <is>
          <t>27×105</t>
        </is>
      </c>
      <c r="O3967" s="99">
        <f>F3967</f>
        <v/>
      </c>
      <c r="P3967" s="99">
        <f>SUM(I3967)</f>
        <v/>
      </c>
      <c r="Q3967" s="117" t="n"/>
      <c r="R3967" s="118" t="n"/>
      <c r="S3967" s="118" t="n"/>
      <c r="T3967" s="119" t="n"/>
      <c r="U3967" s="120" t="n"/>
      <c r="V3967" s="120" t="n"/>
      <c r="W3967" s="121" t="n"/>
      <c r="X3967" s="122" t="n"/>
      <c r="Y3967" s="122" t="n"/>
      <c r="Z3967" s="143" t="n"/>
      <c r="AA3967" s="140" t="n"/>
      <c r="AB3967" s="140" t="n"/>
      <c r="AC3967" s="144" t="n"/>
      <c r="AD3967" s="142" t="n"/>
      <c r="AE3967" s="142" t="n"/>
    </row>
    <row r="3968">
      <c r="B3968" s="85" t="inlineStr">
        <is>
          <t>135MKA09L-L</t>
        </is>
      </c>
      <c r="C3968">
        <f>SUMIF(数量表!D:H,B3968,数量表!H:H)</f>
        <v/>
      </c>
      <c r="D3968" t="n">
        <v>27</v>
      </c>
      <c r="E3968" t="n">
        <v>105</v>
      </c>
      <c r="F3968" s="86" t="n">
        <v>818</v>
      </c>
      <c r="H3968" s="87" t="n">
        <v>3</v>
      </c>
      <c r="I3968" s="214">
        <f>C3968*H3968</f>
        <v/>
      </c>
      <c r="K3968" s="96" t="n"/>
      <c r="L3968" s="97" t="n"/>
      <c r="M3968" s="97" t="n"/>
      <c r="N3968" s="98" t="inlineStr">
        <is>
          <t>27×105</t>
        </is>
      </c>
      <c r="O3968" s="99">
        <f>F3968</f>
        <v/>
      </c>
      <c r="P3968" s="99">
        <f>SUM(I3968)</f>
        <v/>
      </c>
      <c r="Q3968" s="117" t="n"/>
      <c r="R3968" s="118" t="n"/>
      <c r="S3968" s="118" t="n"/>
      <c r="T3968" s="119" t="n"/>
      <c r="U3968" s="120" t="n"/>
      <c r="V3968" s="120" t="n"/>
      <c r="W3968" s="121" t="n"/>
      <c r="X3968" s="122" t="n"/>
      <c r="Y3968" s="122" t="n"/>
      <c r="Z3968" s="143" t="n"/>
      <c r="AA3968" s="140" t="n"/>
      <c r="AB3968" s="140" t="n"/>
      <c r="AC3968" s="144" t="n"/>
      <c r="AD3968" s="142" t="n"/>
      <c r="AE3968" s="142" t="n"/>
    </row>
    <row r="3969" ht="15" customHeight="1" thickBot="1">
      <c r="B3969" s="88" t="inlineStr">
        <is>
          <t>135MKA09L-L</t>
        </is>
      </c>
      <c r="C3969" s="89">
        <f>SUMIF(数量表!D:H,B3969,数量表!H:H)</f>
        <v/>
      </c>
      <c r="D3969" s="89" t="n">
        <v>45</v>
      </c>
      <c r="E3969" s="89" t="n">
        <v>105</v>
      </c>
      <c r="F3969" s="90" t="n">
        <v>949</v>
      </c>
      <c r="G3969" s="89" t="n"/>
      <c r="H3969" s="91" t="n">
        <v>2</v>
      </c>
      <c r="I3969" s="213">
        <f>C3969*H3969</f>
        <v/>
      </c>
      <c r="K3969" s="96" t="n"/>
      <c r="L3969" s="97" t="n"/>
      <c r="M3969" s="97" t="n"/>
      <c r="N3969" s="98" t="n"/>
      <c r="O3969" s="99" t="n"/>
      <c r="P3969" s="99" t="n"/>
      <c r="Q3969" s="117" t="n"/>
      <c r="R3969" s="118" t="n"/>
      <c r="S3969" s="118" t="n"/>
      <c r="T3969" s="119" t="n"/>
      <c r="U3969" s="120" t="n"/>
      <c r="V3969" s="120" t="n"/>
      <c r="W3969" s="121" t="n"/>
      <c r="X3969" s="122" t="n"/>
      <c r="Y3969" s="122" t="n"/>
      <c r="Z3969" s="143" t="n"/>
      <c r="AA3969" s="140" t="n"/>
      <c r="AB3969" s="140" t="n"/>
      <c r="AC3969" s="144" t="inlineStr">
        <is>
          <t>45X105</t>
        </is>
      </c>
      <c r="AD3969" s="142">
        <f>F3969</f>
        <v/>
      </c>
      <c r="AE3969" s="142">
        <f>I3969</f>
        <v/>
      </c>
    </row>
    <row r="3970">
      <c r="B3970" s="79" t="inlineStr">
        <is>
          <t>135MKA09R-R</t>
        </is>
      </c>
      <c r="C3970" s="80">
        <f>SUMIF(数量表!D:H,B3970,数量表!H:H)</f>
        <v/>
      </c>
      <c r="D3970" s="80" t="n">
        <v>27</v>
      </c>
      <c r="E3970" s="80" t="n">
        <v>105</v>
      </c>
      <c r="F3970" s="81" t="n">
        <v>150</v>
      </c>
      <c r="G3970" s="80" t="n"/>
      <c r="H3970" s="82" t="n">
        <v>3</v>
      </c>
      <c r="I3970" s="212">
        <f>C3970*H3970</f>
        <v/>
      </c>
      <c r="K3970" s="96" t="n"/>
      <c r="L3970" s="97" t="n"/>
      <c r="M3970" s="97" t="n"/>
      <c r="N3970" s="98" t="inlineStr">
        <is>
          <t>27×105</t>
        </is>
      </c>
      <c r="O3970" s="99">
        <f>F3970</f>
        <v/>
      </c>
      <c r="P3970" s="99">
        <f>SUM(I3970)</f>
        <v/>
      </c>
      <c r="Q3970" s="117" t="n"/>
      <c r="R3970" s="118" t="n"/>
      <c r="S3970" s="118" t="n"/>
      <c r="T3970" s="119" t="n"/>
      <c r="U3970" s="120" t="n"/>
      <c r="V3970" s="120" t="n"/>
      <c r="W3970" s="121" t="n"/>
      <c r="X3970" s="122" t="n"/>
      <c r="Y3970" s="122" t="n"/>
      <c r="Z3970" s="143" t="n"/>
      <c r="AA3970" s="140" t="n"/>
      <c r="AB3970" s="140" t="n"/>
      <c r="AC3970" s="144" t="n"/>
      <c r="AD3970" s="142" t="n"/>
      <c r="AE3970" s="142" t="n"/>
    </row>
    <row r="3971">
      <c r="B3971" s="85" t="inlineStr">
        <is>
          <t>135MKA09R-R</t>
        </is>
      </c>
      <c r="C3971">
        <f>SUMIF(数量表!D:H,B3971,数量表!H:H)</f>
        <v/>
      </c>
      <c r="D3971" t="n">
        <v>27</v>
      </c>
      <c r="E3971" t="n">
        <v>105</v>
      </c>
      <c r="F3971" s="86" t="n">
        <v>1255</v>
      </c>
      <c r="H3971" s="87" t="n">
        <v>2</v>
      </c>
      <c r="I3971" s="214">
        <f>C3971*H3971</f>
        <v/>
      </c>
      <c r="K3971" s="96" t="n"/>
      <c r="L3971" s="97" t="n"/>
      <c r="M3971" s="97" t="n"/>
      <c r="N3971" s="98" t="inlineStr">
        <is>
          <t>27×105</t>
        </is>
      </c>
      <c r="O3971" s="99">
        <f>F3971</f>
        <v/>
      </c>
      <c r="P3971" s="99">
        <f>SUM(I3971)</f>
        <v/>
      </c>
      <c r="Q3971" s="117" t="n"/>
      <c r="R3971" s="118" t="n"/>
      <c r="S3971" s="118" t="n"/>
      <c r="T3971" s="119" t="n"/>
      <c r="U3971" s="120" t="n"/>
      <c r="V3971" s="120" t="n"/>
      <c r="W3971" s="121" t="n"/>
      <c r="X3971" s="122" t="n"/>
      <c r="Y3971" s="122" t="n"/>
      <c r="Z3971" s="143" t="n"/>
      <c r="AA3971" s="140" t="n"/>
      <c r="AB3971" s="140" t="n"/>
      <c r="AC3971" s="144" t="n"/>
      <c r="AD3971" s="142" t="n"/>
      <c r="AE3971" s="142" t="n"/>
    </row>
    <row r="3972">
      <c r="B3972" s="85" t="inlineStr">
        <is>
          <t>135MKA09R-R</t>
        </is>
      </c>
      <c r="C3972">
        <f>SUMIF(数量表!D:H,B3972,数量表!H:H)</f>
        <v/>
      </c>
      <c r="D3972" t="n">
        <v>27</v>
      </c>
      <c r="E3972" t="n">
        <v>105</v>
      </c>
      <c r="F3972" s="86" t="n">
        <v>818</v>
      </c>
      <c r="H3972" s="87" t="n">
        <v>3</v>
      </c>
      <c r="I3972" s="214">
        <f>C3972*H3972</f>
        <v/>
      </c>
      <c r="K3972" s="96" t="n"/>
      <c r="L3972" s="97" t="n"/>
      <c r="M3972" s="97" t="n"/>
      <c r="N3972" s="98" t="inlineStr">
        <is>
          <t>27×105</t>
        </is>
      </c>
      <c r="O3972" s="99">
        <f>F3972</f>
        <v/>
      </c>
      <c r="P3972" s="99">
        <f>SUM(I3972)</f>
        <v/>
      </c>
      <c r="Q3972" s="117" t="n"/>
      <c r="R3972" s="118" t="n"/>
      <c r="S3972" s="118" t="n"/>
      <c r="T3972" s="119" t="n"/>
      <c r="U3972" s="120" t="n"/>
      <c r="V3972" s="120" t="n"/>
      <c r="W3972" s="121" t="n"/>
      <c r="X3972" s="122" t="n"/>
      <c r="Y3972" s="122" t="n"/>
      <c r="Z3972" s="143" t="n"/>
      <c r="AA3972" s="140" t="n"/>
      <c r="AB3972" s="140" t="n"/>
      <c r="AC3972" s="144" t="n"/>
      <c r="AD3972" s="142" t="n"/>
      <c r="AE3972" s="142" t="n"/>
    </row>
    <row r="3973" ht="15" customHeight="1" thickBot="1">
      <c r="B3973" s="88" t="inlineStr">
        <is>
          <t>135MKA09R-R</t>
        </is>
      </c>
      <c r="C3973" s="89">
        <f>SUMIF(数量表!D:H,B3973,数量表!H:H)</f>
        <v/>
      </c>
      <c r="D3973" s="89" t="n">
        <v>45</v>
      </c>
      <c r="E3973" s="89" t="n">
        <v>105</v>
      </c>
      <c r="F3973" s="90" t="n">
        <v>949</v>
      </c>
      <c r="G3973" s="89" t="n"/>
      <c r="H3973" s="91" t="n">
        <v>2</v>
      </c>
      <c r="I3973" s="213">
        <f>C3973*H3973</f>
        <v/>
      </c>
      <c r="K3973" s="96" t="n"/>
      <c r="L3973" s="97" t="n"/>
      <c r="M3973" s="97" t="n"/>
      <c r="N3973" s="98" t="n"/>
      <c r="O3973" s="99" t="n"/>
      <c r="P3973" s="99" t="n"/>
      <c r="Q3973" s="117" t="n"/>
      <c r="R3973" s="118" t="n"/>
      <c r="S3973" s="118" t="n"/>
      <c r="T3973" s="119" t="n"/>
      <c r="U3973" s="120" t="n"/>
      <c r="V3973" s="120" t="n"/>
      <c r="W3973" s="121" t="n"/>
      <c r="X3973" s="122" t="n"/>
      <c r="Y3973" s="122" t="n"/>
      <c r="Z3973" s="143" t="n"/>
      <c r="AA3973" s="140" t="n"/>
      <c r="AB3973" s="140" t="n"/>
      <c r="AC3973" s="144" t="inlineStr">
        <is>
          <t>45X105</t>
        </is>
      </c>
      <c r="AD3973" s="142">
        <f>F3973</f>
        <v/>
      </c>
      <c r="AE3973" s="142">
        <f>I3973</f>
        <v/>
      </c>
    </row>
    <row r="3974">
      <c r="B3974" s="79" t="inlineStr">
        <is>
          <t>135MKB05</t>
        </is>
      </c>
      <c r="C3974" s="80">
        <f>SUMIF(数量表!D:H,B3974,数量表!H:H)</f>
        <v/>
      </c>
      <c r="D3974" s="80" t="n">
        <v>27</v>
      </c>
      <c r="E3974" s="80" t="n">
        <v>105</v>
      </c>
      <c r="F3974" s="81" t="n">
        <v>100</v>
      </c>
      <c r="G3974" s="80" t="n"/>
      <c r="H3974" s="82" t="n">
        <v>3</v>
      </c>
      <c r="I3974" s="212">
        <f>C3974*H3974</f>
        <v/>
      </c>
      <c r="K3974" s="96" t="n"/>
      <c r="L3974" s="97" t="n"/>
      <c r="M3974" s="97" t="n"/>
      <c r="N3974" s="98" t="inlineStr">
        <is>
          <t>27×105</t>
        </is>
      </c>
      <c r="O3974" s="99">
        <f>F3974</f>
        <v/>
      </c>
      <c r="P3974" s="99">
        <f>SUM(I3974)</f>
        <v/>
      </c>
      <c r="Q3974" s="117" t="n"/>
      <c r="R3974" s="118" t="n"/>
      <c r="S3974" s="118" t="n"/>
      <c r="T3974" s="119" t="n"/>
      <c r="U3974" s="120" t="n"/>
      <c r="V3974" s="120" t="n"/>
      <c r="W3974" s="121" t="n"/>
      <c r="X3974" s="122" t="n"/>
      <c r="Y3974" s="122" t="n"/>
      <c r="Z3974" s="143" t="n"/>
      <c r="AA3974" s="140" t="n"/>
      <c r="AB3974" s="140" t="n"/>
      <c r="AC3974" s="144" t="n"/>
      <c r="AD3974" s="142" t="n"/>
      <c r="AE3974" s="142" t="n"/>
    </row>
    <row r="3975">
      <c r="B3975" s="85" t="inlineStr">
        <is>
          <t>135MKB05</t>
        </is>
      </c>
      <c r="C3975">
        <f>SUMIF(数量表!D:H,B3975,数量表!H:H)</f>
        <v/>
      </c>
      <c r="D3975" t="n">
        <v>27</v>
      </c>
      <c r="E3975" t="n">
        <v>105</v>
      </c>
      <c r="F3975" s="86" t="n">
        <v>1255</v>
      </c>
      <c r="H3975" s="87" t="n">
        <v>2</v>
      </c>
      <c r="I3975" s="214">
        <f>C3975*H3975</f>
        <v/>
      </c>
      <c r="K3975" s="96" t="n"/>
      <c r="L3975" s="97" t="n"/>
      <c r="M3975" s="97" t="n"/>
      <c r="N3975" s="98" t="inlineStr">
        <is>
          <t>27×105</t>
        </is>
      </c>
      <c r="O3975" s="99">
        <f>F3975</f>
        <v/>
      </c>
      <c r="P3975" s="99">
        <f>SUM(I3975)</f>
        <v/>
      </c>
      <c r="Q3975" s="117" t="n"/>
      <c r="R3975" s="118" t="n"/>
      <c r="S3975" s="118" t="n"/>
      <c r="T3975" s="119" t="n"/>
      <c r="U3975" s="120" t="n"/>
      <c r="V3975" s="120" t="n"/>
      <c r="W3975" s="121" t="n"/>
      <c r="X3975" s="122" t="n"/>
      <c r="Y3975" s="122" t="n"/>
      <c r="Z3975" s="143" t="n"/>
      <c r="AA3975" s="140" t="n"/>
      <c r="AB3975" s="140" t="n"/>
      <c r="AC3975" s="144" t="n"/>
      <c r="AD3975" s="142" t="n"/>
      <c r="AE3975" s="142" t="n"/>
    </row>
    <row r="3976" ht="15" customHeight="1" thickBot="1">
      <c r="B3976" s="88" t="inlineStr">
        <is>
          <t>135MKB05</t>
        </is>
      </c>
      <c r="C3976" s="89">
        <f>SUMIF(数量表!D:H,B3976,数量表!H:H)</f>
        <v/>
      </c>
      <c r="D3976" s="89" t="n">
        <v>27</v>
      </c>
      <c r="E3976" s="89" t="n">
        <v>105</v>
      </c>
      <c r="F3976" s="90" t="n">
        <v>1068</v>
      </c>
      <c r="G3976" s="89" t="n"/>
      <c r="H3976" s="91" t="n">
        <v>3</v>
      </c>
      <c r="I3976" s="213">
        <f>C3976*H3976</f>
        <v/>
      </c>
      <c r="K3976" s="96" t="n"/>
      <c r="L3976" s="97" t="n"/>
      <c r="M3976" s="97" t="n"/>
      <c r="N3976" s="98" t="inlineStr">
        <is>
          <t>27×105</t>
        </is>
      </c>
      <c r="O3976" s="99">
        <f>F3976</f>
        <v/>
      </c>
      <c r="P3976" s="99">
        <f>SUM(I3976)</f>
        <v/>
      </c>
      <c r="Q3976" s="117" t="n"/>
      <c r="R3976" s="118" t="n"/>
      <c r="S3976" s="118" t="n"/>
      <c r="T3976" s="119" t="n"/>
      <c r="U3976" s="120" t="n"/>
      <c r="V3976" s="120" t="n"/>
      <c r="W3976" s="121" t="n"/>
      <c r="X3976" s="122" t="n"/>
      <c r="Y3976" s="122" t="n"/>
      <c r="Z3976" s="143" t="n"/>
      <c r="AA3976" s="140" t="n"/>
      <c r="AB3976" s="140" t="n"/>
      <c r="AC3976" s="144" t="n"/>
      <c r="AD3976" s="142" t="n"/>
      <c r="AE3976" s="142" t="n"/>
    </row>
    <row r="3977">
      <c r="B3977" s="79" t="inlineStr">
        <is>
          <t>135MKB05L</t>
        </is>
      </c>
      <c r="C3977" s="80">
        <f>SUMIF(数量表!D:H,B3977,数量表!H:H)</f>
        <v/>
      </c>
      <c r="D3977" s="80" t="n">
        <v>27</v>
      </c>
      <c r="E3977" s="80" t="n">
        <v>105</v>
      </c>
      <c r="F3977" s="81" t="n">
        <v>100</v>
      </c>
      <c r="G3977" s="80" t="n"/>
      <c r="H3977" s="82" t="n">
        <v>4</v>
      </c>
      <c r="I3977" s="212">
        <f>C3977*H3977</f>
        <v/>
      </c>
      <c r="K3977" s="96" t="n"/>
      <c r="L3977" s="97" t="n"/>
      <c r="M3977" s="97" t="n"/>
      <c r="N3977" s="98" t="inlineStr">
        <is>
          <t>27×105</t>
        </is>
      </c>
      <c r="O3977" s="99">
        <f>F3977</f>
        <v/>
      </c>
      <c r="P3977" s="99">
        <f>SUM(I3977)</f>
        <v/>
      </c>
      <c r="Q3977" s="117" t="n"/>
      <c r="R3977" s="118" t="n"/>
      <c r="S3977" s="118" t="n"/>
      <c r="T3977" s="119" t="n"/>
      <c r="U3977" s="120" t="n"/>
      <c r="V3977" s="120" t="n"/>
      <c r="W3977" s="121" t="n"/>
      <c r="X3977" s="122" t="n"/>
      <c r="Y3977" s="122" t="n"/>
      <c r="Z3977" s="143" t="n"/>
      <c r="AA3977" s="140" t="n"/>
      <c r="AB3977" s="140" t="n"/>
      <c r="AC3977" s="144" t="n"/>
      <c r="AD3977" s="142" t="n"/>
      <c r="AE3977" s="142" t="n"/>
    </row>
    <row r="3978">
      <c r="B3978" s="85" t="inlineStr">
        <is>
          <t>135MKB05L</t>
        </is>
      </c>
      <c r="C3978">
        <f>SUMIF(数量表!D:H,B3978,数量表!H:H)</f>
        <v/>
      </c>
      <c r="D3978" t="n">
        <v>27</v>
      </c>
      <c r="E3978" t="n">
        <v>105</v>
      </c>
      <c r="F3978" s="86" t="n">
        <v>1242</v>
      </c>
      <c r="H3978" s="87" t="n">
        <v>2</v>
      </c>
      <c r="I3978" s="214">
        <f>C3978*H3978</f>
        <v/>
      </c>
      <c r="K3978" s="96" t="n"/>
      <c r="L3978" s="97" t="n"/>
      <c r="M3978" s="97" t="n"/>
      <c r="N3978" s="98" t="inlineStr">
        <is>
          <t>27×105</t>
        </is>
      </c>
      <c r="O3978" s="99">
        <f>F3978</f>
        <v/>
      </c>
      <c r="P3978" s="99">
        <f>SUM(I3978)</f>
        <v/>
      </c>
      <c r="Q3978" s="117" t="n"/>
      <c r="R3978" s="118" t="n"/>
      <c r="S3978" s="118" t="n"/>
      <c r="T3978" s="119" t="n"/>
      <c r="U3978" s="120" t="n"/>
      <c r="V3978" s="120" t="n"/>
      <c r="W3978" s="121" t="n"/>
      <c r="X3978" s="122" t="n"/>
      <c r="Y3978" s="122" t="n"/>
      <c r="Z3978" s="143" t="n"/>
      <c r="AA3978" s="140" t="n"/>
      <c r="AB3978" s="140" t="n"/>
      <c r="AC3978" s="144" t="n"/>
      <c r="AD3978" s="142" t="n"/>
      <c r="AE3978" s="142" t="n"/>
    </row>
    <row r="3979" ht="15" customHeight="1" thickBot="1">
      <c r="B3979" s="88" t="inlineStr">
        <is>
          <t>135MKB05L</t>
        </is>
      </c>
      <c r="C3979" s="89">
        <f>SUMIF(数量表!D:H,B3979,数量表!H:H)</f>
        <v/>
      </c>
      <c r="D3979" s="89" t="n">
        <v>27</v>
      </c>
      <c r="E3979" s="89" t="n">
        <v>105</v>
      </c>
      <c r="F3979" s="90" t="n">
        <v>1068</v>
      </c>
      <c r="G3979" s="89" t="n"/>
      <c r="H3979" s="91" t="n">
        <v>4</v>
      </c>
      <c r="I3979" s="213">
        <f>C3979*H3979</f>
        <v/>
      </c>
      <c r="K3979" s="96" t="n"/>
      <c r="L3979" s="97" t="n"/>
      <c r="M3979" s="97" t="n"/>
      <c r="N3979" s="98" t="inlineStr">
        <is>
          <t>27×105</t>
        </is>
      </c>
      <c r="O3979" s="99">
        <f>F3979</f>
        <v/>
      </c>
      <c r="P3979" s="99">
        <f>SUM(I3979)</f>
        <v/>
      </c>
      <c r="Q3979" s="117" t="n"/>
      <c r="R3979" s="118" t="n"/>
      <c r="S3979" s="118" t="n"/>
      <c r="T3979" s="119" t="n"/>
      <c r="U3979" s="120" t="n"/>
      <c r="V3979" s="120" t="n"/>
      <c r="W3979" s="121" t="n"/>
      <c r="X3979" s="122" t="n"/>
      <c r="Y3979" s="122" t="n"/>
      <c r="Z3979" s="143" t="n"/>
      <c r="AA3979" s="140" t="n"/>
      <c r="AB3979" s="140" t="n"/>
      <c r="AC3979" s="144" t="n"/>
      <c r="AD3979" s="142" t="n"/>
      <c r="AE3979" s="142" t="n"/>
    </row>
    <row r="3980">
      <c r="B3980" s="79" t="inlineStr">
        <is>
          <t>135MKB05R</t>
        </is>
      </c>
      <c r="C3980" s="80">
        <f>SUMIF(数量表!D:H,B3980,数量表!H:H)</f>
        <v/>
      </c>
      <c r="D3980" s="80" t="n">
        <v>27</v>
      </c>
      <c r="E3980" s="80" t="n">
        <v>105</v>
      </c>
      <c r="F3980" s="81" t="n">
        <v>100</v>
      </c>
      <c r="G3980" s="80" t="n"/>
      <c r="H3980" s="82" t="n">
        <v>4</v>
      </c>
      <c r="I3980" s="212">
        <f>C3980*H3980</f>
        <v/>
      </c>
      <c r="K3980" s="96" t="n"/>
      <c r="L3980" s="97" t="n"/>
      <c r="M3980" s="97" t="n"/>
      <c r="N3980" s="98" t="inlineStr">
        <is>
          <t>27×105</t>
        </is>
      </c>
      <c r="O3980" s="99">
        <f>F3980</f>
        <v/>
      </c>
      <c r="P3980" s="99">
        <f>SUM(I3980)</f>
        <v/>
      </c>
      <c r="Q3980" s="117" t="n"/>
      <c r="R3980" s="118" t="n"/>
      <c r="S3980" s="118" t="n"/>
      <c r="T3980" s="119" t="n"/>
      <c r="U3980" s="120" t="n"/>
      <c r="V3980" s="120" t="n"/>
      <c r="W3980" s="121" t="n"/>
      <c r="X3980" s="122" t="n"/>
      <c r="Y3980" s="122" t="n"/>
      <c r="Z3980" s="143" t="n"/>
      <c r="AA3980" s="140" t="n"/>
      <c r="AB3980" s="140" t="n"/>
      <c r="AC3980" s="144" t="n"/>
      <c r="AD3980" s="142" t="n"/>
      <c r="AE3980" s="142" t="n"/>
    </row>
    <row r="3981">
      <c r="B3981" s="85" t="inlineStr">
        <is>
          <t>135MKB05R</t>
        </is>
      </c>
      <c r="C3981">
        <f>SUMIF(数量表!D:H,B3981,数量表!H:H)</f>
        <v/>
      </c>
      <c r="D3981" t="n">
        <v>27</v>
      </c>
      <c r="E3981" t="n">
        <v>105</v>
      </c>
      <c r="F3981" s="86" t="n">
        <v>1242</v>
      </c>
      <c r="H3981" s="87" t="n">
        <v>2</v>
      </c>
      <c r="I3981" s="214">
        <f>C3981*H3981</f>
        <v/>
      </c>
      <c r="K3981" s="96" t="n"/>
      <c r="L3981" s="97" t="n"/>
      <c r="M3981" s="97" t="n"/>
      <c r="N3981" s="98" t="inlineStr">
        <is>
          <t>27×105</t>
        </is>
      </c>
      <c r="O3981" s="99">
        <f>F3981</f>
        <v/>
      </c>
      <c r="P3981" s="99">
        <f>SUM(I3981)</f>
        <v/>
      </c>
      <c r="Q3981" s="117" t="n"/>
      <c r="R3981" s="118" t="n"/>
      <c r="S3981" s="118" t="n"/>
      <c r="T3981" s="119" t="n"/>
      <c r="U3981" s="120" t="n"/>
      <c r="V3981" s="120" t="n"/>
      <c r="W3981" s="121" t="n"/>
      <c r="X3981" s="122" t="n"/>
      <c r="Y3981" s="122" t="n"/>
      <c r="Z3981" s="143" t="n"/>
      <c r="AA3981" s="140" t="n"/>
      <c r="AB3981" s="140" t="n"/>
      <c r="AC3981" s="144" t="n"/>
      <c r="AD3981" s="142" t="n"/>
      <c r="AE3981" s="142" t="n"/>
      <c r="AF3981" s="150" t="n"/>
    </row>
    <row r="3982" ht="15" customHeight="1" thickBot="1">
      <c r="B3982" s="88" t="inlineStr">
        <is>
          <t>135MKB05R</t>
        </is>
      </c>
      <c r="C3982" s="89">
        <f>SUMIF(数量表!D:H,B3982,数量表!H:H)</f>
        <v/>
      </c>
      <c r="D3982" s="89" t="n">
        <v>27</v>
      </c>
      <c r="E3982" s="89" t="n">
        <v>105</v>
      </c>
      <c r="F3982" s="90" t="n">
        <v>1068</v>
      </c>
      <c r="G3982" s="89" t="n"/>
      <c r="H3982" s="91" t="n">
        <v>4</v>
      </c>
      <c r="I3982" s="213">
        <f>C3982*H3982</f>
        <v/>
      </c>
      <c r="K3982" s="96" t="n"/>
      <c r="L3982" s="97" t="n"/>
      <c r="M3982" s="97" t="n"/>
      <c r="N3982" s="98" t="inlineStr">
        <is>
          <t>27×105</t>
        </is>
      </c>
      <c r="O3982" s="99">
        <f>F3982</f>
        <v/>
      </c>
      <c r="P3982" s="99">
        <f>SUM(I3982)</f>
        <v/>
      </c>
      <c r="Q3982" s="117" t="n"/>
      <c r="R3982" s="118" t="n"/>
      <c r="S3982" s="118" t="n"/>
      <c r="T3982" s="119" t="n"/>
      <c r="U3982" s="120" t="n"/>
      <c r="V3982" s="120" t="n"/>
      <c r="W3982" s="121" t="n"/>
      <c r="X3982" s="122" t="n"/>
      <c r="Y3982" s="122" t="n"/>
      <c r="Z3982" s="143" t="n"/>
      <c r="AA3982" s="140" t="n"/>
      <c r="AB3982" s="140" t="n"/>
      <c r="AC3982" s="144" t="n"/>
      <c r="AD3982" s="142" t="n"/>
      <c r="AE3982" s="142" t="n"/>
      <c r="AF3982" s="150" t="n"/>
    </row>
    <row r="3983">
      <c r="B3983" s="79" t="inlineStr">
        <is>
          <t>K03</t>
        </is>
      </c>
      <c r="C3983" s="80">
        <f>SUMIF(数量表!D:H,B3983,数量表!H:H)</f>
        <v/>
      </c>
      <c r="D3983" s="80" t="n">
        <v>27</v>
      </c>
      <c r="E3983" s="80" t="n">
        <v>105</v>
      </c>
      <c r="F3983" s="81" t="n">
        <v>250</v>
      </c>
      <c r="G3983" s="80" t="n"/>
      <c r="H3983" s="82" t="n">
        <v>4</v>
      </c>
      <c r="I3983" s="212">
        <f>C3983*H3983</f>
        <v/>
      </c>
      <c r="J3983" s="29" t="n"/>
      <c r="K3983" s="96" t="n"/>
      <c r="L3983" s="97" t="n"/>
      <c r="M3983" s="97" t="n"/>
      <c r="N3983" s="98" t="inlineStr">
        <is>
          <t>27×105</t>
        </is>
      </c>
      <c r="O3983" s="99">
        <f>F3983</f>
        <v/>
      </c>
      <c r="P3983" s="99">
        <f>SUM(I3983)</f>
        <v/>
      </c>
      <c r="Q3983" s="117" t="n"/>
      <c r="R3983" s="118" t="n"/>
      <c r="S3983" s="118" t="n"/>
      <c r="T3983" s="119" t="n"/>
      <c r="U3983" s="120" t="n"/>
      <c r="V3983" s="120" t="n"/>
      <c r="W3983" s="121" t="n"/>
      <c r="X3983" s="122" t="n"/>
      <c r="Y3983" s="122" t="n"/>
      <c r="Z3983" s="143" t="n"/>
      <c r="AA3983" s="140" t="n"/>
      <c r="AB3983" s="140" t="n"/>
      <c r="AC3983" s="144" t="n"/>
      <c r="AD3983" s="142" t="n"/>
      <c r="AE3983" s="142" t="n"/>
    </row>
    <row r="3984">
      <c r="B3984" s="85" t="inlineStr">
        <is>
          <t>K03</t>
        </is>
      </c>
      <c r="C3984">
        <f>SUMIF(数量表!D:H,B3984,数量表!H:H)</f>
        <v/>
      </c>
      <c r="D3984" t="n">
        <v>27</v>
      </c>
      <c r="E3984" t="n">
        <v>105</v>
      </c>
      <c r="F3984" s="86" t="n">
        <v>1710</v>
      </c>
      <c r="H3984" s="87" t="n">
        <v>1</v>
      </c>
      <c r="I3984" s="214">
        <f>C3984*H3984</f>
        <v/>
      </c>
      <c r="J3984" s="29" t="n"/>
      <c r="K3984" s="96" t="n"/>
      <c r="L3984" s="97" t="n"/>
      <c r="M3984" s="97" t="n"/>
      <c r="N3984" s="98" t="inlineStr">
        <is>
          <t>27×105</t>
        </is>
      </c>
      <c r="O3984" s="99">
        <f>F3984</f>
        <v/>
      </c>
      <c r="P3984" s="99">
        <f>SUM(I3984)</f>
        <v/>
      </c>
      <c r="Q3984" s="117" t="n"/>
      <c r="R3984" s="118" t="n"/>
      <c r="S3984" s="118" t="n"/>
      <c r="T3984" s="119" t="n"/>
      <c r="U3984" s="120" t="n"/>
      <c r="V3984" s="120" t="n"/>
      <c r="W3984" s="121" t="n"/>
      <c r="X3984" s="122" t="n"/>
      <c r="Y3984" s="122" t="n"/>
      <c r="Z3984" s="143" t="n"/>
      <c r="AA3984" s="140" t="n"/>
      <c r="AB3984" s="140" t="n"/>
      <c r="AC3984" s="144" t="n"/>
      <c r="AD3984" s="142" t="n"/>
      <c r="AE3984" s="142" t="n"/>
    </row>
    <row r="3985">
      <c r="B3985" s="85" t="inlineStr">
        <is>
          <t>K03</t>
        </is>
      </c>
      <c r="C3985">
        <f>SUMIF(数量表!D:H,B3985,数量表!H:H)</f>
        <v/>
      </c>
      <c r="D3985" t="n">
        <v>27</v>
      </c>
      <c r="E3985" t="n">
        <v>105</v>
      </c>
      <c r="F3985" s="86" t="n">
        <v>1868</v>
      </c>
      <c r="H3985" s="87" t="n">
        <v>5</v>
      </c>
      <c r="I3985" s="214">
        <f>C3985*H3985</f>
        <v/>
      </c>
      <c r="J3985" s="29" t="n"/>
      <c r="K3985" s="106" t="n"/>
      <c r="L3985" s="97" t="n"/>
      <c r="M3985" s="97" t="n"/>
      <c r="N3985" s="98" t="inlineStr">
        <is>
          <t>27×105</t>
        </is>
      </c>
      <c r="O3985" s="99">
        <f>F3985</f>
        <v/>
      </c>
      <c r="P3985" s="99">
        <f>SUM(I3985)</f>
        <v/>
      </c>
      <c r="Q3985" s="117" t="n"/>
      <c r="R3985" s="118" t="n"/>
      <c r="S3985" s="118" t="n"/>
      <c r="T3985" s="119" t="n"/>
      <c r="U3985" s="120" t="n"/>
      <c r="V3985" s="120" t="n"/>
      <c r="W3985" s="121" t="n"/>
      <c r="X3985" s="122" t="n"/>
      <c r="Y3985" s="122" t="n"/>
      <c r="Z3985" s="143" t="n"/>
      <c r="AA3985" s="140" t="n"/>
      <c r="AB3985" s="140" t="n"/>
      <c r="AC3985" s="144" t="n"/>
      <c r="AD3985" s="142" t="n"/>
      <c r="AE3985" s="142" t="n"/>
      <c r="AF3985" s="150" t="n"/>
    </row>
    <row r="3986">
      <c r="B3986" s="85" t="inlineStr">
        <is>
          <t>K03</t>
        </is>
      </c>
      <c r="C3986">
        <f>SUMIF(数量表!D:H,B3986,数量表!H:H)</f>
        <v/>
      </c>
      <c r="D3986" t="n">
        <v>27</v>
      </c>
      <c r="E3986" t="n">
        <v>105</v>
      </c>
      <c r="F3986" s="86" t="n">
        <v>882</v>
      </c>
      <c r="H3986" s="87" t="n">
        <v>1</v>
      </c>
      <c r="I3986" s="214">
        <f>C3986*H3986</f>
        <v/>
      </c>
      <c r="J3986" s="29" t="n"/>
      <c r="K3986" s="106" t="n"/>
      <c r="L3986" s="97" t="n"/>
      <c r="M3986" s="97" t="n"/>
      <c r="N3986" s="98" t="inlineStr">
        <is>
          <t>27×105</t>
        </is>
      </c>
      <c r="O3986" s="99">
        <f>F3986</f>
        <v/>
      </c>
      <c r="P3986" s="99">
        <f>SUM(I3986)</f>
        <v/>
      </c>
      <c r="Q3986" s="117" t="n"/>
      <c r="R3986" s="118" t="n"/>
      <c r="S3986" s="118" t="n"/>
      <c r="T3986" s="119" t="n"/>
      <c r="U3986" s="120" t="n"/>
      <c r="V3986" s="120" t="n"/>
      <c r="W3986" s="121" t="n"/>
      <c r="X3986" s="122" t="n"/>
      <c r="Y3986" s="122" t="n"/>
      <c r="Z3986" s="143" t="n"/>
      <c r="AA3986" s="140" t="n"/>
      <c r="AB3986" s="140" t="n"/>
      <c r="AC3986" s="144" t="n"/>
      <c r="AD3986" s="142" t="n"/>
      <c r="AE3986" s="142" t="n"/>
      <c r="AF3986" s="150" t="n"/>
    </row>
    <row r="3987" ht="15" customHeight="1" thickBot="1">
      <c r="B3987" s="88" t="inlineStr">
        <is>
          <t>K03</t>
        </is>
      </c>
      <c r="C3987" s="89">
        <f>SUMIF(数量表!D:H,B3987,数量表!H:H)</f>
        <v/>
      </c>
      <c r="D3987" s="89" t="n">
        <v>27</v>
      </c>
      <c r="E3987" s="89" t="n">
        <v>105</v>
      </c>
      <c r="F3987" s="90" t="n">
        <v>828</v>
      </c>
      <c r="G3987" s="89" t="n"/>
      <c r="H3987" s="91" t="n">
        <v>1</v>
      </c>
      <c r="I3987" s="213">
        <f>C3987*H3987</f>
        <v/>
      </c>
      <c r="J3987" s="29" t="n"/>
      <c r="K3987" s="106" t="n"/>
      <c r="L3987" s="97" t="n"/>
      <c r="M3987" s="97" t="n"/>
      <c r="N3987" s="98" t="inlineStr">
        <is>
          <t>27×105</t>
        </is>
      </c>
      <c r="O3987" s="99">
        <f>F3987</f>
        <v/>
      </c>
      <c r="P3987" s="99">
        <f>SUM(I3987)</f>
        <v/>
      </c>
      <c r="Q3987" s="117" t="n"/>
      <c r="R3987" s="118" t="n"/>
      <c r="S3987" s="118" t="n"/>
      <c r="T3987" s="119" t="n"/>
      <c r="U3987" s="120" t="n"/>
      <c r="V3987" s="120" t="n"/>
      <c r="W3987" s="121" t="n"/>
      <c r="X3987" s="122" t="n"/>
      <c r="Y3987" s="122" t="n"/>
      <c r="Z3987" s="143" t="n"/>
      <c r="AA3987" s="140" t="n"/>
      <c r="AB3987" s="140" t="n"/>
      <c r="AC3987" s="144" t="n"/>
      <c r="AD3987" s="142" t="n"/>
      <c r="AE3987" s="142" t="n"/>
      <c r="AF3987" s="150" t="n"/>
    </row>
    <row r="3988">
      <c r="B3988" s="79" t="inlineStr">
        <is>
          <t>K03-R</t>
        </is>
      </c>
      <c r="C3988" s="80">
        <f>SUMIF(数量表!D:H,B3988,数量表!H:H)</f>
        <v/>
      </c>
      <c r="D3988" s="80" t="n">
        <v>27</v>
      </c>
      <c r="E3988" s="80" t="n">
        <v>105</v>
      </c>
      <c r="F3988" s="81" t="n">
        <v>250</v>
      </c>
      <c r="G3988" s="80" t="n"/>
      <c r="H3988" s="82" t="n">
        <v>4</v>
      </c>
      <c r="I3988" s="212">
        <f>C3988*H3988</f>
        <v/>
      </c>
      <c r="J3988" s="29" t="n"/>
      <c r="K3988" s="96" t="n"/>
      <c r="L3988" s="97" t="n"/>
      <c r="M3988" s="97" t="n"/>
      <c r="N3988" s="98" t="inlineStr">
        <is>
          <t>27×105</t>
        </is>
      </c>
      <c r="O3988" s="99">
        <f>F3988</f>
        <v/>
      </c>
      <c r="P3988" s="99">
        <f>SUM(I3988)</f>
        <v/>
      </c>
      <c r="Q3988" s="117" t="n"/>
      <c r="R3988" s="118" t="n"/>
      <c r="S3988" s="118" t="n"/>
      <c r="T3988" s="119" t="n"/>
      <c r="U3988" s="120" t="n"/>
      <c r="V3988" s="120" t="n"/>
      <c r="W3988" s="121" t="n"/>
      <c r="X3988" s="122" t="n"/>
      <c r="Y3988" s="122" t="n"/>
      <c r="Z3988" s="143" t="n"/>
      <c r="AA3988" s="140" t="n"/>
      <c r="AB3988" s="140" t="n"/>
      <c r="AC3988" s="144" t="n"/>
      <c r="AD3988" s="142" t="n"/>
      <c r="AE3988" s="142" t="n"/>
    </row>
    <row r="3989">
      <c r="B3989" s="85" t="inlineStr">
        <is>
          <t>K03-R</t>
        </is>
      </c>
      <c r="C3989">
        <f>SUMIF(数量表!D:H,B3989,数量表!H:H)</f>
        <v/>
      </c>
      <c r="D3989" t="n">
        <v>27</v>
      </c>
      <c r="E3989" t="n">
        <v>105</v>
      </c>
      <c r="F3989" s="86" t="n">
        <v>1710</v>
      </c>
      <c r="H3989" s="87" t="n">
        <v>1</v>
      </c>
      <c r="I3989" s="214">
        <f>C3989*H3989</f>
        <v/>
      </c>
      <c r="J3989" s="29" t="n"/>
      <c r="K3989" s="96" t="n"/>
      <c r="L3989" s="97" t="n"/>
      <c r="M3989" s="97" t="n"/>
      <c r="N3989" s="98" t="inlineStr">
        <is>
          <t>27×105</t>
        </is>
      </c>
      <c r="O3989" s="99">
        <f>F3989</f>
        <v/>
      </c>
      <c r="P3989" s="99">
        <f>SUM(I3989)</f>
        <v/>
      </c>
      <c r="Q3989" s="117" t="n"/>
      <c r="R3989" s="118" t="n"/>
      <c r="S3989" s="118" t="n"/>
      <c r="T3989" s="119" t="n"/>
      <c r="U3989" s="120" t="n"/>
      <c r="V3989" s="120" t="n"/>
      <c r="W3989" s="121" t="n"/>
      <c r="X3989" s="122" t="n"/>
      <c r="Y3989" s="122" t="n"/>
      <c r="Z3989" s="143" t="n"/>
      <c r="AA3989" s="140" t="n"/>
      <c r="AB3989" s="140" t="n"/>
      <c r="AC3989" s="144" t="n"/>
      <c r="AD3989" s="142" t="n"/>
      <c r="AE3989" s="142" t="n"/>
    </row>
    <row r="3990">
      <c r="B3990" s="85" t="inlineStr">
        <is>
          <t>K03-R</t>
        </is>
      </c>
      <c r="C3990">
        <f>SUMIF(数量表!D:H,B3990,数量表!H:H)</f>
        <v/>
      </c>
      <c r="D3990" t="n">
        <v>27</v>
      </c>
      <c r="E3990" t="n">
        <v>105</v>
      </c>
      <c r="F3990" s="86" t="n">
        <v>1868</v>
      </c>
      <c r="H3990" s="87" t="n">
        <v>5</v>
      </c>
      <c r="I3990" s="214">
        <f>C3990*H3990</f>
        <v/>
      </c>
      <c r="J3990" s="29" t="n"/>
      <c r="K3990" s="106" t="n"/>
      <c r="L3990" s="97" t="n"/>
      <c r="M3990" s="97" t="n"/>
      <c r="N3990" s="98" t="inlineStr">
        <is>
          <t>27×105</t>
        </is>
      </c>
      <c r="O3990" s="99">
        <f>F3990</f>
        <v/>
      </c>
      <c r="P3990" s="99">
        <f>SUM(I3990)</f>
        <v/>
      </c>
      <c r="Q3990" s="117" t="n"/>
      <c r="R3990" s="118" t="n"/>
      <c r="S3990" s="118" t="n"/>
      <c r="T3990" s="119" t="n"/>
      <c r="U3990" s="120" t="n"/>
      <c r="V3990" s="120" t="n"/>
      <c r="W3990" s="121" t="n"/>
      <c r="X3990" s="122" t="n"/>
      <c r="Y3990" s="122" t="n"/>
      <c r="Z3990" s="143" t="n"/>
      <c r="AA3990" s="140" t="n"/>
      <c r="AB3990" s="140" t="n"/>
      <c r="AC3990" s="144" t="n"/>
      <c r="AD3990" s="142" t="n"/>
      <c r="AE3990" s="142" t="n"/>
      <c r="AF3990" s="150" t="n"/>
    </row>
    <row r="3991">
      <c r="B3991" s="85" t="inlineStr">
        <is>
          <t>K03-R</t>
        </is>
      </c>
      <c r="C3991">
        <f>SUMIF(数量表!D:H,B3991,数量表!H:H)</f>
        <v/>
      </c>
      <c r="D3991" t="n">
        <v>27</v>
      </c>
      <c r="E3991" t="n">
        <v>105</v>
      </c>
      <c r="F3991" s="86" t="n">
        <v>882</v>
      </c>
      <c r="H3991" s="87" t="n">
        <v>1</v>
      </c>
      <c r="I3991" s="214">
        <f>C3991*H3991</f>
        <v/>
      </c>
      <c r="J3991" s="29" t="n"/>
      <c r="K3991" s="106" t="n"/>
      <c r="L3991" s="97" t="n"/>
      <c r="M3991" s="97" t="n"/>
      <c r="N3991" s="98" t="inlineStr">
        <is>
          <t>27×105</t>
        </is>
      </c>
      <c r="O3991" s="99">
        <f>F3991</f>
        <v/>
      </c>
      <c r="P3991" s="99">
        <f>SUM(I3991)</f>
        <v/>
      </c>
      <c r="Q3991" s="117" t="n"/>
      <c r="R3991" s="118" t="n"/>
      <c r="S3991" s="118" t="n"/>
      <c r="T3991" s="119" t="n"/>
      <c r="U3991" s="120" t="n"/>
      <c r="V3991" s="120" t="n"/>
      <c r="W3991" s="121" t="n"/>
      <c r="X3991" s="122" t="n"/>
      <c r="Y3991" s="122" t="n"/>
      <c r="Z3991" s="143" t="n"/>
      <c r="AA3991" s="140" t="n"/>
      <c r="AB3991" s="140" t="n"/>
      <c r="AC3991" s="144" t="n"/>
      <c r="AD3991" s="142" t="n"/>
      <c r="AE3991" s="142" t="n"/>
      <c r="AF3991" s="150" t="n"/>
    </row>
    <row r="3992" ht="15" customHeight="1" thickBot="1">
      <c r="B3992" s="88" t="inlineStr">
        <is>
          <t>K03-R</t>
        </is>
      </c>
      <c r="C3992" s="89">
        <f>SUMIF(数量表!D:H,B3992,数量表!H:H)</f>
        <v/>
      </c>
      <c r="D3992" s="89" t="n">
        <v>27</v>
      </c>
      <c r="E3992" s="89" t="n">
        <v>105</v>
      </c>
      <c r="F3992" s="90" t="n">
        <v>828</v>
      </c>
      <c r="G3992" s="89" t="n"/>
      <c r="H3992" s="91" t="n">
        <v>1</v>
      </c>
      <c r="I3992" s="213">
        <f>C3992*H3992</f>
        <v/>
      </c>
      <c r="J3992" s="29" t="n"/>
      <c r="K3992" s="106" t="n"/>
      <c r="L3992" s="97" t="n"/>
      <c r="M3992" s="97" t="n"/>
      <c r="N3992" s="98" t="inlineStr">
        <is>
          <t>27×105</t>
        </is>
      </c>
      <c r="O3992" s="99">
        <f>F3992</f>
        <v/>
      </c>
      <c r="P3992" s="99">
        <f>SUM(I3992)</f>
        <v/>
      </c>
      <c r="Q3992" s="117" t="n"/>
      <c r="R3992" s="118" t="n"/>
      <c r="S3992" s="118" t="n"/>
      <c r="T3992" s="119" t="n"/>
      <c r="U3992" s="120" t="n"/>
      <c r="V3992" s="120" t="n"/>
      <c r="W3992" s="121" t="n"/>
      <c r="X3992" s="122" t="n"/>
      <c r="Y3992" s="122" t="n"/>
      <c r="Z3992" s="143" t="n"/>
      <c r="AA3992" s="140" t="n"/>
      <c r="AB3992" s="140" t="n"/>
      <c r="AC3992" s="144" t="n"/>
      <c r="AD3992" s="142" t="n"/>
      <c r="AE3992" s="142" t="n"/>
      <c r="AF3992" s="150" t="n"/>
    </row>
    <row r="3993">
      <c r="B3993" s="79" t="inlineStr">
        <is>
          <t>135MK07</t>
        </is>
      </c>
      <c r="C3993" s="80">
        <f>SUMIF(数量表!D:H,B3993,数量表!H:H)</f>
        <v/>
      </c>
      <c r="D3993" s="80" t="n">
        <v>27</v>
      </c>
      <c r="E3993" s="80" t="n">
        <v>105</v>
      </c>
      <c r="F3993" s="81" t="n">
        <v>150</v>
      </c>
      <c r="G3993" s="80" t="n"/>
      <c r="H3993" s="82" t="n">
        <v>4</v>
      </c>
      <c r="I3993" s="212">
        <f>C3993*H3993</f>
        <v/>
      </c>
      <c r="K3993" s="96" t="n"/>
      <c r="L3993" s="97" t="n"/>
      <c r="M3993" s="97" t="n"/>
      <c r="N3993" s="98" t="inlineStr">
        <is>
          <t>27×105</t>
        </is>
      </c>
      <c r="O3993" s="99">
        <f>F3993</f>
        <v/>
      </c>
      <c r="P3993" s="99">
        <f>SUM(I3993)</f>
        <v/>
      </c>
      <c r="Q3993" s="117" t="n"/>
      <c r="R3993" s="118" t="n"/>
      <c r="S3993" s="118" t="n"/>
      <c r="T3993" s="119" t="n"/>
      <c r="U3993" s="120" t="n"/>
      <c r="V3993" s="120" t="n"/>
      <c r="W3993" s="121" t="n"/>
      <c r="X3993" s="122" t="n"/>
      <c r="Y3993" s="122" t="n"/>
      <c r="Z3993" s="143" t="n"/>
      <c r="AA3993" s="140" t="n"/>
      <c r="AB3993" s="140" t="n"/>
      <c r="AC3993" s="144" t="n"/>
      <c r="AD3993" s="142" t="n"/>
      <c r="AE3993" s="142" t="n"/>
    </row>
    <row r="3994">
      <c r="B3994" s="85" t="inlineStr">
        <is>
          <t>135MK07</t>
        </is>
      </c>
      <c r="C3994">
        <f>SUMIF(数量表!D:H,B3994,数量表!H:H)</f>
        <v/>
      </c>
      <c r="D3994" t="n">
        <v>27</v>
      </c>
      <c r="E3994" t="n">
        <v>105</v>
      </c>
      <c r="F3994" s="86" t="n">
        <v>1710</v>
      </c>
      <c r="H3994" s="87" t="n">
        <v>2</v>
      </c>
      <c r="I3994" s="214">
        <f>C3994*H3994</f>
        <v/>
      </c>
      <c r="K3994" s="96" t="n"/>
      <c r="L3994" s="97" t="n"/>
      <c r="M3994" s="97" t="n"/>
      <c r="N3994" s="98" t="inlineStr">
        <is>
          <t>27×105</t>
        </is>
      </c>
      <c r="O3994" s="99">
        <f>F3994</f>
        <v/>
      </c>
      <c r="P3994" s="99">
        <f>SUM(I3994)</f>
        <v/>
      </c>
      <c r="Q3994" s="117" t="n"/>
      <c r="R3994" s="118" t="n"/>
      <c r="S3994" s="118" t="n"/>
      <c r="T3994" s="119" t="n"/>
      <c r="U3994" s="120" t="n"/>
      <c r="V3994" s="120" t="n"/>
      <c r="W3994" s="121" t="n"/>
      <c r="X3994" s="122" t="n"/>
      <c r="Y3994" s="122" t="n"/>
      <c r="Z3994" s="143" t="n"/>
      <c r="AA3994" s="140" t="n"/>
      <c r="AB3994" s="140" t="n"/>
      <c r="AC3994" s="144" t="n"/>
      <c r="AD3994" s="142" t="n"/>
      <c r="AE3994" s="142" t="n"/>
    </row>
    <row r="3995" ht="15" customHeight="1" thickBot="1">
      <c r="B3995" s="88" t="inlineStr">
        <is>
          <t>135MK07</t>
        </is>
      </c>
      <c r="C3995" s="89">
        <f>SUMIF(数量表!D:H,B3995,数量表!H:H)</f>
        <v/>
      </c>
      <c r="D3995" s="89" t="n">
        <v>27</v>
      </c>
      <c r="E3995" s="89" t="n">
        <v>105</v>
      </c>
      <c r="F3995" s="90" t="n">
        <v>818</v>
      </c>
      <c r="G3995" s="89" t="n"/>
      <c r="H3995" s="91" t="n">
        <v>4</v>
      </c>
      <c r="I3995" s="213">
        <f>C3995*H3995</f>
        <v/>
      </c>
      <c r="K3995" s="96" t="n"/>
      <c r="L3995" s="97" t="n"/>
      <c r="M3995" s="97" t="n"/>
      <c r="N3995" s="98" t="inlineStr">
        <is>
          <t>27×105</t>
        </is>
      </c>
      <c r="O3995" s="99">
        <f>F3995</f>
        <v/>
      </c>
      <c r="P3995" s="99">
        <f>SUM(I3995)</f>
        <v/>
      </c>
      <c r="Q3995" s="117" t="n"/>
      <c r="R3995" s="118" t="n"/>
      <c r="S3995" s="118" t="n"/>
      <c r="T3995" s="119" t="n"/>
      <c r="U3995" s="120" t="n"/>
      <c r="V3995" s="120" t="n"/>
      <c r="W3995" s="121" t="n"/>
      <c r="X3995" s="122" t="n"/>
      <c r="Y3995" s="122" t="n"/>
      <c r="Z3995" s="143" t="n"/>
      <c r="AA3995" s="140" t="n"/>
      <c r="AB3995" s="140" t="n"/>
      <c r="AC3995" s="144" t="n"/>
      <c r="AD3995" s="142" t="n"/>
      <c r="AE3995" s="142" t="n"/>
    </row>
    <row r="3996">
      <c r="B3996" s="79" t="inlineStr">
        <is>
          <t>135MK07-L</t>
        </is>
      </c>
      <c r="C3996" s="80">
        <f>SUMIF(数量表!D:H,B3996,数量表!H:H)</f>
        <v/>
      </c>
      <c r="D3996" s="80" t="n">
        <v>27</v>
      </c>
      <c r="E3996" s="80" t="n">
        <v>105</v>
      </c>
      <c r="F3996" s="81" t="n">
        <v>150</v>
      </c>
      <c r="G3996" s="80" t="n"/>
      <c r="H3996" s="82" t="n">
        <v>4</v>
      </c>
      <c r="I3996" s="212">
        <f>C3996*H3996</f>
        <v/>
      </c>
      <c r="K3996" s="96" t="n"/>
      <c r="L3996" s="97" t="n"/>
      <c r="M3996" s="97" t="n"/>
      <c r="N3996" s="98" t="inlineStr">
        <is>
          <t>27×105</t>
        </is>
      </c>
      <c r="O3996" s="99">
        <f>F3996</f>
        <v/>
      </c>
      <c r="P3996" s="99">
        <f>SUM(I3996)</f>
        <v/>
      </c>
      <c r="Q3996" s="117" t="n"/>
      <c r="R3996" s="118" t="n"/>
      <c r="S3996" s="118" t="n"/>
      <c r="T3996" s="119" t="n"/>
      <c r="U3996" s="120" t="n"/>
      <c r="V3996" s="120" t="n"/>
      <c r="W3996" s="121" t="n"/>
      <c r="X3996" s="122" t="n"/>
      <c r="Y3996" s="122" t="n"/>
      <c r="Z3996" s="143" t="n"/>
      <c r="AA3996" s="140" t="n"/>
      <c r="AB3996" s="140" t="n"/>
      <c r="AC3996" s="144" t="n"/>
      <c r="AD3996" s="142" t="n"/>
      <c r="AE3996" s="142" t="n"/>
    </row>
    <row r="3997">
      <c r="B3997" s="85" t="inlineStr">
        <is>
          <t>135MK07-L</t>
        </is>
      </c>
      <c r="C3997">
        <f>SUMIF(数量表!D:H,B3997,数量表!H:H)</f>
        <v/>
      </c>
      <c r="D3997" t="n">
        <v>27</v>
      </c>
      <c r="E3997" t="n">
        <v>105</v>
      </c>
      <c r="F3997" s="86" t="n">
        <v>1710</v>
      </c>
      <c r="H3997" s="87" t="n">
        <v>2</v>
      </c>
      <c r="I3997" s="214">
        <f>C3997*H3997</f>
        <v/>
      </c>
      <c r="K3997" s="96" t="n"/>
      <c r="L3997" s="97" t="n"/>
      <c r="M3997" s="97" t="n"/>
      <c r="N3997" s="98" t="inlineStr">
        <is>
          <t>27×105</t>
        </is>
      </c>
      <c r="O3997" s="99">
        <f>F3997</f>
        <v/>
      </c>
      <c r="P3997" s="99">
        <f>SUM(I3997)</f>
        <v/>
      </c>
      <c r="Q3997" s="117" t="n"/>
      <c r="R3997" s="118" t="n"/>
      <c r="S3997" s="118" t="n"/>
      <c r="T3997" s="119" t="n"/>
      <c r="U3997" s="120" t="n"/>
      <c r="V3997" s="120" t="n"/>
      <c r="W3997" s="121" t="n"/>
      <c r="X3997" s="122" t="n"/>
      <c r="Y3997" s="122" t="n"/>
      <c r="Z3997" s="143" t="n"/>
      <c r="AA3997" s="140" t="n"/>
      <c r="AB3997" s="140" t="n"/>
      <c r="AC3997" s="144" t="n"/>
      <c r="AD3997" s="142" t="n"/>
      <c r="AE3997" s="142" t="n"/>
    </row>
    <row r="3998">
      <c r="B3998" s="85" t="inlineStr">
        <is>
          <t>135MK07-L</t>
        </is>
      </c>
      <c r="C3998">
        <f>SUMIF(数量表!D:H,B3998,数量表!H:H)</f>
        <v/>
      </c>
      <c r="D3998" t="n">
        <v>27</v>
      </c>
      <c r="E3998" t="n">
        <v>105</v>
      </c>
      <c r="F3998" s="86" t="n">
        <v>818</v>
      </c>
      <c r="H3998" s="87" t="n">
        <v>4</v>
      </c>
      <c r="I3998" s="214">
        <f>C3998*H3998</f>
        <v/>
      </c>
      <c r="K3998" s="96" t="n"/>
      <c r="L3998" s="97" t="n"/>
      <c r="M3998" s="97" t="n"/>
      <c r="N3998" s="98" t="inlineStr">
        <is>
          <t>27×105</t>
        </is>
      </c>
      <c r="O3998" s="99">
        <f>F3998</f>
        <v/>
      </c>
      <c r="P3998" s="99">
        <f>SUM(I3998)</f>
        <v/>
      </c>
      <c r="Q3998" s="117" t="n"/>
      <c r="R3998" s="118" t="n"/>
      <c r="S3998" s="118" t="n"/>
      <c r="T3998" s="119" t="n"/>
      <c r="U3998" s="120" t="n"/>
      <c r="V3998" s="120" t="n"/>
      <c r="W3998" s="121" t="n"/>
      <c r="X3998" s="122" t="n"/>
      <c r="Y3998" s="122" t="n"/>
      <c r="Z3998" s="143" t="n"/>
      <c r="AA3998" s="140" t="n"/>
      <c r="AB3998" s="140" t="n"/>
      <c r="AC3998" s="144" t="n"/>
      <c r="AD3998" s="142" t="n"/>
      <c r="AE3998" s="142" t="n"/>
    </row>
    <row r="3999" ht="15" customHeight="1" thickBot="1">
      <c r="B3999" s="88" t="inlineStr">
        <is>
          <t>135MK07-L</t>
        </is>
      </c>
      <c r="C3999" s="89">
        <f>SUMIF(数量表!D:H,B3999,数量表!H:H)</f>
        <v/>
      </c>
      <c r="D3999" s="89" t="n">
        <v>45</v>
      </c>
      <c r="E3999" s="89" t="n">
        <v>105</v>
      </c>
      <c r="F3999" s="90" t="n">
        <v>949</v>
      </c>
      <c r="G3999" s="89" t="n"/>
      <c r="H3999" s="91" t="n">
        <v>1</v>
      </c>
      <c r="I3999" s="213">
        <f>C3999*H3999</f>
        <v/>
      </c>
      <c r="K3999" s="96" t="n"/>
      <c r="L3999" s="97" t="n"/>
      <c r="M3999" s="97" t="n"/>
      <c r="N3999" s="98" t="n"/>
      <c r="O3999" s="99" t="n"/>
      <c r="P3999" s="99" t="n"/>
      <c r="Q3999" s="117" t="n"/>
      <c r="R3999" s="118" t="n"/>
      <c r="S3999" s="118" t="n"/>
      <c r="T3999" s="119" t="n"/>
      <c r="U3999" s="120" t="n"/>
      <c r="V3999" s="120" t="n"/>
      <c r="W3999" s="121" t="n"/>
      <c r="X3999" s="122" t="n"/>
      <c r="Y3999" s="122" t="n"/>
      <c r="Z3999" s="143" t="n"/>
      <c r="AA3999" s="140" t="n"/>
      <c r="AB3999" s="140" t="n"/>
      <c r="AC3999" s="144" t="inlineStr">
        <is>
          <t>45X105</t>
        </is>
      </c>
      <c r="AD3999" s="142">
        <f>F3999</f>
        <v/>
      </c>
      <c r="AE3999" s="142">
        <f>I3999</f>
        <v/>
      </c>
    </row>
    <row r="4000">
      <c r="B4000" s="79" t="inlineStr">
        <is>
          <t>135MK07-R</t>
        </is>
      </c>
      <c r="C4000" s="80">
        <f>SUMIF(数量表!D:H,B4000,数量表!H:H)</f>
        <v/>
      </c>
      <c r="D4000" s="80" t="n">
        <v>27</v>
      </c>
      <c r="E4000" s="80" t="n">
        <v>105</v>
      </c>
      <c r="F4000" s="81" t="n">
        <v>150</v>
      </c>
      <c r="G4000" s="80" t="n"/>
      <c r="H4000" s="82" t="n">
        <v>4</v>
      </c>
      <c r="I4000" s="212">
        <f>C4000*H4000</f>
        <v/>
      </c>
      <c r="K4000" s="96" t="n"/>
      <c r="L4000" s="97" t="n"/>
      <c r="M4000" s="97" t="n"/>
      <c r="N4000" s="98" t="inlineStr">
        <is>
          <t>27×105</t>
        </is>
      </c>
      <c r="O4000" s="99">
        <f>F4000</f>
        <v/>
      </c>
      <c r="P4000" s="99">
        <f>SUM(I4000)</f>
        <v/>
      </c>
      <c r="Q4000" s="117" t="n"/>
      <c r="R4000" s="118" t="n"/>
      <c r="S4000" s="118" t="n"/>
      <c r="T4000" s="119" t="n"/>
      <c r="U4000" s="120" t="n"/>
      <c r="V4000" s="120" t="n"/>
      <c r="W4000" s="121" t="n"/>
      <c r="X4000" s="122" t="n"/>
      <c r="Y4000" s="122" t="n"/>
      <c r="Z4000" s="143" t="n"/>
      <c r="AA4000" s="140" t="n"/>
      <c r="AB4000" s="140" t="n"/>
      <c r="AC4000" s="144" t="n"/>
      <c r="AD4000" s="142" t="n"/>
      <c r="AE4000" s="142" t="n"/>
    </row>
    <row r="4001">
      <c r="B4001" s="85" t="inlineStr">
        <is>
          <t>135MK07-R</t>
        </is>
      </c>
      <c r="C4001">
        <f>SUMIF(数量表!D:H,B4001,数量表!H:H)</f>
        <v/>
      </c>
      <c r="D4001" t="n">
        <v>27</v>
      </c>
      <c r="E4001" t="n">
        <v>105</v>
      </c>
      <c r="F4001" s="86" t="n">
        <v>1710</v>
      </c>
      <c r="H4001" s="87" t="n">
        <v>2</v>
      </c>
      <c r="I4001" s="214">
        <f>C4001*H4001</f>
        <v/>
      </c>
      <c r="K4001" s="96" t="n"/>
      <c r="L4001" s="97" t="n"/>
      <c r="M4001" s="97" t="n"/>
      <c r="N4001" s="98" t="inlineStr">
        <is>
          <t>27×105</t>
        </is>
      </c>
      <c r="O4001" s="99">
        <f>F4001</f>
        <v/>
      </c>
      <c r="P4001" s="99">
        <f>SUM(I4001)</f>
        <v/>
      </c>
      <c r="Q4001" s="117" t="n"/>
      <c r="R4001" s="118" t="n"/>
      <c r="S4001" s="118" t="n"/>
      <c r="T4001" s="119" t="n"/>
      <c r="U4001" s="120" t="n"/>
      <c r="V4001" s="120" t="n"/>
      <c r="W4001" s="121" t="n"/>
      <c r="X4001" s="122" t="n"/>
      <c r="Y4001" s="122" t="n"/>
      <c r="Z4001" s="143" t="n"/>
      <c r="AA4001" s="140" t="n"/>
      <c r="AB4001" s="140" t="n"/>
      <c r="AC4001" s="144" t="n"/>
      <c r="AD4001" s="142" t="n"/>
      <c r="AE4001" s="142" t="n"/>
    </row>
    <row r="4002">
      <c r="B4002" s="85" t="inlineStr">
        <is>
          <t>135MK07-R</t>
        </is>
      </c>
      <c r="C4002">
        <f>SUMIF(数量表!D:H,B4002,数量表!H:H)</f>
        <v/>
      </c>
      <c r="D4002" t="n">
        <v>27</v>
      </c>
      <c r="E4002" t="n">
        <v>105</v>
      </c>
      <c r="F4002" s="86" t="n">
        <v>818</v>
      </c>
      <c r="H4002" s="87" t="n">
        <v>4</v>
      </c>
      <c r="I4002" s="214">
        <f>C4002*H4002</f>
        <v/>
      </c>
      <c r="K4002" s="96" t="n"/>
      <c r="L4002" s="97" t="n"/>
      <c r="M4002" s="97" t="n"/>
      <c r="N4002" s="98" t="inlineStr">
        <is>
          <t>27×105</t>
        </is>
      </c>
      <c r="O4002" s="99">
        <f>F4002</f>
        <v/>
      </c>
      <c r="P4002" s="99">
        <f>SUM(I4002)</f>
        <v/>
      </c>
      <c r="Q4002" s="117" t="n"/>
      <c r="R4002" s="118" t="n"/>
      <c r="S4002" s="118" t="n"/>
      <c r="T4002" s="119" t="n"/>
      <c r="U4002" s="120" t="n"/>
      <c r="V4002" s="120" t="n"/>
      <c r="W4002" s="121" t="n"/>
      <c r="X4002" s="122" t="n"/>
      <c r="Y4002" s="122" t="n"/>
      <c r="Z4002" s="143" t="n"/>
      <c r="AA4002" s="140" t="n"/>
      <c r="AB4002" s="140" t="n"/>
      <c r="AC4002" s="144" t="n"/>
      <c r="AD4002" s="142" t="n"/>
      <c r="AE4002" s="142" t="n"/>
    </row>
    <row r="4003" ht="15" customHeight="1" thickBot="1">
      <c r="B4003" s="88" t="inlineStr">
        <is>
          <t>135MK07-R</t>
        </is>
      </c>
      <c r="C4003" s="89">
        <f>SUMIF(数量表!D:H,B4003,数量表!H:H)</f>
        <v/>
      </c>
      <c r="D4003" s="89" t="n">
        <v>45</v>
      </c>
      <c r="E4003" s="89" t="n">
        <v>105</v>
      </c>
      <c r="F4003" s="90" t="n">
        <v>949</v>
      </c>
      <c r="G4003" s="89" t="n"/>
      <c r="H4003" s="91" t="n">
        <v>1</v>
      </c>
      <c r="I4003" s="213">
        <f>C4003*H4003</f>
        <v/>
      </c>
      <c r="K4003" s="96" t="n"/>
      <c r="L4003" s="97" t="n"/>
      <c r="M4003" s="97" t="n"/>
      <c r="N4003" s="98" t="n"/>
      <c r="O4003" s="99" t="n"/>
      <c r="P4003" s="99" t="n"/>
      <c r="Q4003" s="117" t="n"/>
      <c r="R4003" s="118" t="n"/>
      <c r="S4003" s="118" t="n"/>
      <c r="T4003" s="119" t="n"/>
      <c r="U4003" s="120" t="n"/>
      <c r="V4003" s="120" t="n"/>
      <c r="W4003" s="121" t="n"/>
      <c r="X4003" s="122" t="n"/>
      <c r="Y4003" s="122" t="n"/>
      <c r="Z4003" s="143" t="n"/>
      <c r="AA4003" s="140" t="n"/>
      <c r="AB4003" s="140" t="n"/>
      <c r="AC4003" s="144" t="inlineStr">
        <is>
          <t>45X105</t>
        </is>
      </c>
      <c r="AD4003" s="142">
        <f>F4003</f>
        <v/>
      </c>
      <c r="AE4003" s="142">
        <f>I4003</f>
        <v/>
      </c>
    </row>
    <row r="4004">
      <c r="B4004" s="79" t="inlineStr">
        <is>
          <t>3K180</t>
        </is>
      </c>
      <c r="C4004" s="80">
        <f>SUMIF(数量表!D:H,B4004,数量表!H:H)</f>
        <v/>
      </c>
      <c r="D4004" s="80" t="n">
        <v>27</v>
      </c>
      <c r="E4004" s="80" t="n">
        <v>105</v>
      </c>
      <c r="F4004" s="81" t="n">
        <v>450</v>
      </c>
      <c r="G4004" s="80" t="n"/>
      <c r="H4004" s="82" t="n">
        <v>2</v>
      </c>
      <c r="I4004" s="212">
        <f>C4004*H4004</f>
        <v/>
      </c>
      <c r="K4004" s="96" t="n"/>
      <c r="L4004" s="97" t="n"/>
      <c r="M4004" s="97" t="n"/>
      <c r="N4004" s="98" t="inlineStr">
        <is>
          <t>27×105</t>
        </is>
      </c>
      <c r="O4004" s="99">
        <f>F4004</f>
        <v/>
      </c>
      <c r="P4004" s="99">
        <f>SUM(I4004)</f>
        <v/>
      </c>
      <c r="Q4004" s="117" t="n"/>
      <c r="R4004" s="118" t="n"/>
      <c r="S4004" s="118" t="n"/>
      <c r="T4004" s="119" t="n"/>
      <c r="U4004" s="120" t="n"/>
      <c r="V4004" s="120" t="n"/>
      <c r="W4004" s="121" t="n"/>
      <c r="X4004" s="122" t="n"/>
      <c r="Y4004" s="122" t="n"/>
      <c r="Z4004" s="143" t="n"/>
      <c r="AA4004" s="140" t="n"/>
      <c r="AB4004" s="140" t="n"/>
      <c r="AC4004" s="144" t="n"/>
      <c r="AD4004" s="142" t="n"/>
      <c r="AE4004" s="142" t="n"/>
    </row>
    <row r="4005">
      <c r="B4005" s="85" t="inlineStr">
        <is>
          <t>3K180</t>
        </is>
      </c>
      <c r="C4005">
        <f>SUMIF(数量表!D:H,B4005,数量表!H:H)</f>
        <v/>
      </c>
      <c r="D4005" t="n">
        <v>27</v>
      </c>
      <c r="E4005" t="n">
        <v>105</v>
      </c>
      <c r="F4005" s="86" t="n">
        <v>1176</v>
      </c>
      <c r="H4005" s="87" t="n">
        <v>4</v>
      </c>
      <c r="I4005" s="214">
        <f>C4005*H4005</f>
        <v/>
      </c>
      <c r="K4005" s="96" t="n"/>
      <c r="L4005" s="97" t="n"/>
      <c r="M4005" s="97" t="n"/>
      <c r="N4005" s="98" t="inlineStr">
        <is>
          <t>27×105</t>
        </is>
      </c>
      <c r="O4005" s="99">
        <f>F4005</f>
        <v/>
      </c>
      <c r="P4005" s="99">
        <f>SUM(I4005)</f>
        <v/>
      </c>
      <c r="Q4005" s="117" t="n"/>
      <c r="R4005" s="118" t="n"/>
      <c r="S4005" s="118" t="n"/>
      <c r="T4005" s="119" t="n"/>
      <c r="U4005" s="120" t="n"/>
      <c r="V4005" s="120" t="n"/>
      <c r="W4005" s="121" t="n"/>
      <c r="X4005" s="122" t="n"/>
      <c r="Y4005" s="122" t="n"/>
      <c r="Z4005" s="143" t="n"/>
      <c r="AA4005" s="140" t="n"/>
      <c r="AB4005" s="140" t="n"/>
      <c r="AC4005" s="144" t="n"/>
      <c r="AD4005" s="142" t="n"/>
      <c r="AE4005" s="142" t="n"/>
    </row>
    <row r="4006">
      <c r="B4006" s="85" t="inlineStr">
        <is>
          <t>3K180</t>
        </is>
      </c>
      <c r="C4006">
        <f>SUMIF(数量表!D:H,B4006,数量表!H:H)</f>
        <v/>
      </c>
      <c r="D4006" t="n">
        <v>27</v>
      </c>
      <c r="E4006" t="n">
        <v>105</v>
      </c>
      <c r="F4006" s="86" t="n">
        <v>828</v>
      </c>
      <c r="H4006" s="87" t="n">
        <v>4</v>
      </c>
      <c r="I4006" s="214">
        <f>C4006*H4006</f>
        <v/>
      </c>
      <c r="K4006" s="96" t="n"/>
      <c r="L4006" s="97" t="n"/>
      <c r="M4006" s="97" t="n"/>
      <c r="N4006" s="98" t="inlineStr">
        <is>
          <t>27×105</t>
        </is>
      </c>
      <c r="O4006" s="99">
        <f>F4006</f>
        <v/>
      </c>
      <c r="P4006" s="99">
        <f>SUM(I4006)</f>
        <v/>
      </c>
      <c r="Q4006" s="117" t="n"/>
      <c r="R4006" s="118" t="n"/>
      <c r="S4006" s="118" t="n"/>
      <c r="T4006" s="119" t="n"/>
      <c r="U4006" s="120" t="n"/>
      <c r="V4006" s="120" t="n"/>
      <c r="W4006" s="121" t="n"/>
      <c r="X4006" s="122" t="n"/>
      <c r="Y4006" s="122" t="n"/>
      <c r="Z4006" s="143" t="n"/>
      <c r="AA4006" s="140" t="n"/>
      <c r="AB4006" s="140" t="n"/>
      <c r="AC4006" s="144" t="n"/>
      <c r="AD4006" s="142" t="n"/>
      <c r="AE4006" s="142" t="n"/>
    </row>
    <row r="4007">
      <c r="B4007" s="85" t="inlineStr">
        <is>
          <t>3K180</t>
        </is>
      </c>
      <c r="C4007">
        <f>SUMIF(数量表!D:H,B4007,数量表!H:H)</f>
        <v/>
      </c>
      <c r="D4007" t="n">
        <v>27</v>
      </c>
      <c r="E4007" t="n">
        <v>105</v>
      </c>
      <c r="F4007" s="86" t="n">
        <v>868</v>
      </c>
      <c r="H4007" s="87" t="n">
        <v>2</v>
      </c>
      <c r="I4007" s="214">
        <f>C4007*H4007</f>
        <v/>
      </c>
      <c r="K4007" s="96" t="n"/>
      <c r="L4007" s="97" t="n"/>
      <c r="M4007" s="97" t="n"/>
      <c r="N4007" s="98" t="inlineStr">
        <is>
          <t>27×105</t>
        </is>
      </c>
      <c r="O4007" s="99">
        <f>F4007</f>
        <v/>
      </c>
      <c r="P4007" s="99">
        <f>SUM(I4007)</f>
        <v/>
      </c>
      <c r="Q4007" s="117" t="n"/>
      <c r="R4007" s="118" t="n"/>
      <c r="S4007" s="118" t="n"/>
      <c r="T4007" s="119" t="n"/>
      <c r="U4007" s="120" t="n"/>
      <c r="V4007" s="120" t="n"/>
      <c r="W4007" s="121" t="n"/>
      <c r="X4007" s="122" t="n"/>
      <c r="Y4007" s="122" t="n"/>
      <c r="Z4007" s="143" t="n"/>
      <c r="AA4007" s="140" t="n"/>
      <c r="AB4007" s="140" t="n"/>
      <c r="AC4007" s="144" t="n"/>
      <c r="AD4007" s="142" t="n"/>
      <c r="AE4007" s="142" t="n"/>
    </row>
    <row r="4008">
      <c r="B4008" s="85" t="inlineStr">
        <is>
          <t>3K180</t>
        </is>
      </c>
      <c r="C4008">
        <f>SUMIF(数量表!D:H,B4008,数量表!H:H)</f>
        <v/>
      </c>
      <c r="D4008" t="n">
        <v>27</v>
      </c>
      <c r="E4008" t="n">
        <v>105</v>
      </c>
      <c r="F4008" s="86" t="n">
        <v>2548</v>
      </c>
      <c r="H4008" s="87" t="n">
        <v>2</v>
      </c>
      <c r="I4008" s="214">
        <f>C4008*H4008</f>
        <v/>
      </c>
      <c r="K4008" s="96" t="n"/>
      <c r="L4008" s="97" t="n"/>
      <c r="M4008" s="97" t="n"/>
      <c r="N4008" s="98" t="inlineStr">
        <is>
          <t>27×105</t>
        </is>
      </c>
      <c r="O4008" s="99">
        <f>F4008</f>
        <v/>
      </c>
      <c r="P4008" s="99">
        <f>SUM(I4008)</f>
        <v/>
      </c>
      <c r="Q4008" s="117" t="n"/>
      <c r="R4008" s="118" t="n"/>
      <c r="S4008" s="118" t="n"/>
      <c r="T4008" s="119" t="n"/>
      <c r="U4008" s="120" t="n"/>
      <c r="V4008" s="120" t="n"/>
      <c r="W4008" s="121" t="n"/>
      <c r="X4008" s="122" t="n"/>
      <c r="Y4008" s="122" t="n"/>
      <c r="Z4008" s="143" t="n"/>
      <c r="AA4008" s="140" t="n"/>
      <c r="AB4008" s="140" t="n"/>
      <c r="AC4008" s="144" t="n"/>
      <c r="AD4008" s="142" t="n"/>
      <c r="AE4008" s="142" t="n"/>
    </row>
    <row r="4009" ht="15" customHeight="1" thickBot="1">
      <c r="B4009" s="88" t="inlineStr">
        <is>
          <t>3K180</t>
        </is>
      </c>
      <c r="C4009" s="89">
        <f>SUMIF(数量表!D:H,B4009,数量表!H:H)</f>
        <v/>
      </c>
      <c r="D4009" s="89" t="n">
        <v>45</v>
      </c>
      <c r="E4009" s="89" t="n">
        <v>105</v>
      </c>
      <c r="F4009" s="90" t="n">
        <v>1176</v>
      </c>
      <c r="G4009" s="89" t="n"/>
      <c r="H4009" s="91" t="n">
        <v>1</v>
      </c>
      <c r="I4009" s="213">
        <f>C4009*H4009</f>
        <v/>
      </c>
      <c r="K4009" s="96" t="n"/>
      <c r="L4009" s="97" t="n"/>
      <c r="M4009" s="97" t="n"/>
      <c r="N4009" s="98" t="n"/>
      <c r="O4009" s="99" t="n"/>
      <c r="P4009" s="99" t="n"/>
      <c r="Q4009" s="117" t="n"/>
      <c r="R4009" s="118" t="n"/>
      <c r="S4009" s="118" t="n"/>
      <c r="T4009" s="119" t="n"/>
      <c r="U4009" s="120" t="n"/>
      <c r="V4009" s="120" t="n"/>
      <c r="W4009" s="121" t="n"/>
      <c r="X4009" s="122" t="n"/>
      <c r="Y4009" s="122" t="n"/>
      <c r="Z4009" s="143" t="n"/>
      <c r="AA4009" s="140" t="n"/>
      <c r="AB4009" s="140" t="n"/>
      <c r="AC4009" s="144" t="inlineStr">
        <is>
          <t>45X105</t>
        </is>
      </c>
      <c r="AD4009" s="142">
        <f>F4009</f>
        <v/>
      </c>
      <c r="AE4009" s="142">
        <f>I4009</f>
        <v/>
      </c>
    </row>
    <row r="4010" ht="15" customHeight="1" thickBot="1">
      <c r="K4010" s="96" t="n"/>
      <c r="L4010" s="97" t="n"/>
      <c r="M4010" s="97" t="n"/>
      <c r="N4010" s="98" t="n"/>
      <c r="O4010" s="99" t="n"/>
      <c r="P4010" s="99" t="n"/>
      <c r="Q4010" s="117" t="n"/>
      <c r="R4010" s="118" t="n"/>
      <c r="S4010" s="118" t="n"/>
      <c r="T4010" s="119" t="n"/>
      <c r="U4010" s="120" t="n"/>
      <c r="V4010" s="120" t="n"/>
      <c r="W4010" s="121" t="n"/>
      <c r="X4010" s="122" t="n"/>
      <c r="Y4010" s="122" t="n"/>
      <c r="Z4010" s="143" t="n"/>
      <c r="AA4010" s="140" t="n"/>
      <c r="AB4010" s="140" t="n"/>
      <c r="AC4010" s="144" t="n"/>
      <c r="AD4010" s="142" t="n"/>
      <c r="AE4010" s="142" t="n"/>
      <c r="AF4010" s="150" t="n"/>
    </row>
    <row r="4011" ht="15" customHeight="1" thickBot="1">
      <c r="B4011" s="83" t="inlineStr">
        <is>
          <t>E袖中心</t>
        </is>
      </c>
      <c r="C4011" s="7">
        <f>SUMIF(数量表!D:H,B4011,数量表!H:H)</f>
        <v/>
      </c>
      <c r="D4011" s="7" t="n">
        <v>27</v>
      </c>
      <c r="E4011" s="7" t="n">
        <v>105</v>
      </c>
      <c r="F4011" s="84" t="n">
        <v>2049</v>
      </c>
      <c r="G4011" s="7" t="inlineStr">
        <is>
          <t>×</t>
        </is>
      </c>
      <c r="H4011" s="7" t="n">
        <v>2</v>
      </c>
      <c r="I4011" s="217">
        <f>C4011*H4011</f>
        <v/>
      </c>
      <c r="J4011" s="2" t="n"/>
      <c r="K4011" s="96" t="n"/>
      <c r="L4011" s="97" t="n"/>
      <c r="M4011" s="97" t="n"/>
      <c r="N4011" s="98" t="inlineStr">
        <is>
          <t>27×105</t>
        </is>
      </c>
      <c r="O4011" s="99">
        <f>F4011</f>
        <v/>
      </c>
      <c r="P4011" s="99">
        <f>SUM(I4011)</f>
        <v/>
      </c>
      <c r="Q4011" s="117" t="n"/>
      <c r="R4011" s="118" t="n"/>
      <c r="S4011" s="118" t="n"/>
      <c r="T4011" s="119" t="n"/>
      <c r="U4011" s="120" t="n"/>
      <c r="V4011" s="120" t="n"/>
      <c r="W4011" s="121" t="n"/>
      <c r="X4011" s="122" t="n"/>
      <c r="Y4011" s="122" t="n"/>
      <c r="Z4011" s="143" t="n"/>
      <c r="AA4011" s="140" t="n"/>
      <c r="AB4011" s="140" t="n"/>
      <c r="AC4011" s="144" t="n"/>
      <c r="AD4011" s="142" t="n"/>
      <c r="AE4011" s="142" t="n"/>
      <c r="AF4011" s="150" t="n"/>
    </row>
    <row r="4012" ht="15" customHeight="1" thickBot="1">
      <c r="B4012" s="85" t="inlineStr">
        <is>
          <t>EL袖中心</t>
        </is>
      </c>
      <c r="C4012">
        <f>SUMIF(数量表!D:H,B4012,数量表!H:H)</f>
        <v/>
      </c>
      <c r="D4012" t="n">
        <v>27</v>
      </c>
      <c r="E4012" t="n">
        <v>105</v>
      </c>
      <c r="F4012" s="86" t="n">
        <v>2049</v>
      </c>
      <c r="H4012" s="87" t="n">
        <v>3</v>
      </c>
      <c r="I4012" s="214">
        <f>C4012*H4012</f>
        <v/>
      </c>
      <c r="J4012" s="29" t="n"/>
      <c r="K4012" s="96" t="n"/>
      <c r="L4012" s="97" t="n"/>
      <c r="M4012" s="97" t="n"/>
      <c r="N4012" s="98" t="inlineStr">
        <is>
          <t>27×105</t>
        </is>
      </c>
      <c r="O4012" s="99">
        <f>F4012</f>
        <v/>
      </c>
      <c r="P4012" s="99">
        <f>SUM(I4012)</f>
        <v/>
      </c>
      <c r="Q4012" s="117" t="n"/>
      <c r="R4012" s="118" t="n"/>
      <c r="S4012" s="118" t="n"/>
      <c r="T4012" s="119" t="n"/>
      <c r="U4012" s="120" t="n"/>
      <c r="V4012" s="120" t="n"/>
      <c r="W4012" s="121" t="n"/>
      <c r="X4012" s="122" t="n"/>
      <c r="Y4012" s="122" t="n"/>
      <c r="Z4012" s="143" t="n"/>
      <c r="AA4012" s="140" t="n"/>
      <c r="AB4012" s="140" t="n"/>
      <c r="AC4012" s="144" t="n"/>
      <c r="AD4012" s="142" t="n"/>
      <c r="AE4012" s="142" t="n"/>
      <c r="AF4012" s="150" t="n"/>
    </row>
    <row r="4013" ht="15" customHeight="1" thickBot="1">
      <c r="B4013" s="83" t="inlineStr">
        <is>
          <t>EL袖中心</t>
        </is>
      </c>
      <c r="C4013" s="7">
        <f>SUMIF(数量表!D:H,B4013,数量表!H:H)</f>
        <v/>
      </c>
      <c r="D4013" s="7" t="n">
        <v>27</v>
      </c>
      <c r="E4013" s="7" t="n">
        <v>105</v>
      </c>
      <c r="F4013" s="84" t="n">
        <v>2049</v>
      </c>
      <c r="G4013" s="7" t="n"/>
      <c r="H4013" s="21" t="n">
        <v>3</v>
      </c>
      <c r="I4013" s="217">
        <f>C4013*H4013</f>
        <v/>
      </c>
      <c r="J4013" s="29" t="n"/>
      <c r="K4013" s="96" t="n"/>
      <c r="L4013" s="97" t="n"/>
      <c r="M4013" s="97" t="n"/>
      <c r="N4013" s="98" t="inlineStr">
        <is>
          <t>27×105</t>
        </is>
      </c>
      <c r="O4013" s="99">
        <f>F4013</f>
        <v/>
      </c>
      <c r="P4013" s="99">
        <f>SUM(I4013)</f>
        <v/>
      </c>
      <c r="Q4013" s="117" t="n"/>
      <c r="R4013" s="118" t="n"/>
      <c r="S4013" s="118" t="n"/>
      <c r="T4013" s="119" t="n"/>
      <c r="U4013" s="120" t="n"/>
      <c r="V4013" s="120" t="n"/>
      <c r="W4013" s="121" t="n"/>
      <c r="X4013" s="122" t="n"/>
      <c r="Y4013" s="122" t="n"/>
      <c r="Z4013" s="143" t="n"/>
      <c r="AA4013" s="140" t="n"/>
      <c r="AB4013" s="140" t="n"/>
      <c r="AC4013" s="144" t="n"/>
      <c r="AD4013" s="142" t="n"/>
      <c r="AE4013" s="142" t="n"/>
    </row>
    <row r="4014" ht="15" customHeight="1" thickBot="1">
      <c r="B4014" s="83" t="inlineStr">
        <is>
          <t>M袖中心</t>
        </is>
      </c>
      <c r="C4014" s="7">
        <f>SUMIF(数量表!D:H,B4014,数量表!H:H)</f>
        <v/>
      </c>
      <c r="D4014" s="7" t="n">
        <v>27</v>
      </c>
      <c r="E4014" s="7" t="n">
        <v>105</v>
      </c>
      <c r="F4014" s="84" t="n">
        <v>1849</v>
      </c>
      <c r="G4014" s="7" t="inlineStr">
        <is>
          <t>×</t>
        </is>
      </c>
      <c r="H4014" s="21" t="n">
        <v>2</v>
      </c>
      <c r="I4014" s="217">
        <f>C4014*H4014</f>
        <v/>
      </c>
      <c r="J4014" s="2" t="n"/>
      <c r="K4014" s="96" t="n"/>
      <c r="L4014" s="97" t="n"/>
      <c r="M4014" s="97" t="n"/>
      <c r="N4014" s="98" t="inlineStr">
        <is>
          <t>27×105</t>
        </is>
      </c>
      <c r="O4014" s="99">
        <f>F4014</f>
        <v/>
      </c>
      <c r="P4014" s="99">
        <f>SUM(I4014)</f>
        <v/>
      </c>
      <c r="Q4014" s="117" t="n"/>
      <c r="R4014" s="118" t="n"/>
      <c r="S4014" s="118" t="n"/>
      <c r="T4014" s="119" t="n"/>
      <c r="U4014" s="120" t="n"/>
      <c r="V4014" s="120" t="n"/>
      <c r="W4014" s="121" t="n"/>
      <c r="X4014" s="122" t="n"/>
      <c r="Y4014" s="122" t="n"/>
      <c r="Z4014" s="143" t="n"/>
      <c r="AA4014" s="140" t="n"/>
      <c r="AB4014" s="140" t="n"/>
      <c r="AC4014" s="144" t="n"/>
      <c r="AD4014" s="142" t="n"/>
      <c r="AE4014" s="142" t="n"/>
    </row>
    <row r="4015" ht="15" customHeight="1" thickBot="1">
      <c r="B4015" s="88" t="inlineStr">
        <is>
          <t>ML袖中心</t>
        </is>
      </c>
      <c r="C4015" s="89">
        <f>SUMIF(数量表!D:H,B4015,数量表!H:H)</f>
        <v/>
      </c>
      <c r="D4015" s="89" t="n">
        <v>27</v>
      </c>
      <c r="E4015" s="89" t="n">
        <v>105</v>
      </c>
      <c r="F4015" s="90" t="n">
        <v>1849</v>
      </c>
      <c r="G4015" s="89" t="inlineStr">
        <is>
          <t>×</t>
        </is>
      </c>
      <c r="H4015" s="91" t="n">
        <v>3</v>
      </c>
      <c r="I4015" s="213">
        <f>C4015*H4015</f>
        <v/>
      </c>
      <c r="J4015" s="2" t="n"/>
      <c r="K4015" s="96" t="n"/>
      <c r="L4015" s="97" t="n"/>
      <c r="M4015" s="97" t="n"/>
      <c r="N4015" s="98" t="inlineStr">
        <is>
          <t>27×105</t>
        </is>
      </c>
      <c r="O4015" s="99">
        <f>F4015</f>
        <v/>
      </c>
      <c r="P4015" s="99">
        <f>SUM(I4015)</f>
        <v/>
      </c>
      <c r="Q4015" s="117" t="n"/>
      <c r="R4015" s="118" t="n"/>
      <c r="S4015" s="118" t="n"/>
      <c r="T4015" s="119" t="n"/>
      <c r="U4015" s="120" t="n"/>
      <c r="V4015" s="120" t="n"/>
      <c r="W4015" s="121" t="n"/>
      <c r="X4015" s="122" t="n"/>
      <c r="Y4015" s="122" t="n"/>
      <c r="Z4015" s="143" t="n"/>
      <c r="AA4015" s="140" t="n"/>
      <c r="AB4015" s="140" t="n"/>
      <c r="AC4015" s="144" t="n"/>
      <c r="AD4015" s="142" t="n"/>
      <c r="AE4015" s="142" t="n"/>
    </row>
    <row r="4016" ht="15" customHeight="1" thickBot="1">
      <c r="B4016" s="88" t="inlineStr">
        <is>
          <t>MR袖中心</t>
        </is>
      </c>
      <c r="C4016" s="7">
        <f>SUMIF(数量表!D:H,B4016,数量表!H:H)</f>
        <v/>
      </c>
      <c r="D4016" s="7" t="n">
        <v>27</v>
      </c>
      <c r="E4016" s="7" t="n">
        <v>105</v>
      </c>
      <c r="F4016" s="84" t="n">
        <v>1849</v>
      </c>
      <c r="G4016" s="7" t="inlineStr">
        <is>
          <t>×</t>
        </is>
      </c>
      <c r="H4016" s="21" t="n">
        <v>3</v>
      </c>
      <c r="I4016" s="217">
        <f>C4016*H4016</f>
        <v/>
      </c>
      <c r="J4016" s="2" t="n"/>
      <c r="K4016" s="96" t="n"/>
      <c r="L4016" s="97" t="n"/>
      <c r="M4016" s="97" t="n"/>
      <c r="N4016" s="98" t="inlineStr">
        <is>
          <t>27×105</t>
        </is>
      </c>
      <c r="O4016" s="99">
        <f>F4016</f>
        <v/>
      </c>
      <c r="P4016" s="99">
        <f>SUM(I4016)</f>
        <v/>
      </c>
      <c r="Q4016" s="117" t="n"/>
      <c r="R4016" s="118" t="n"/>
      <c r="S4016" s="118" t="n"/>
      <c r="T4016" s="119" t="n"/>
      <c r="U4016" s="120" t="n"/>
      <c r="V4016" s="120" t="n"/>
      <c r="W4016" s="121" t="n"/>
      <c r="X4016" s="122" t="n"/>
      <c r="Y4016" s="122" t="n"/>
      <c r="Z4016" s="143" t="n"/>
      <c r="AA4016" s="140" t="n"/>
      <c r="AB4016" s="140" t="n"/>
      <c r="AC4016" s="144" t="n"/>
      <c r="AD4016" s="142" t="n"/>
      <c r="AE4016" s="142" t="n"/>
    </row>
    <row r="4017" ht="15" customHeight="1" thickBot="1">
      <c r="B4017" s="83" t="inlineStr">
        <is>
          <t>K13袖中心</t>
        </is>
      </c>
      <c r="C4017" s="7">
        <f>SUMIF(数量表!D:H,B4017,数量表!H:H)</f>
        <v/>
      </c>
      <c r="D4017" s="7" t="n">
        <v>27</v>
      </c>
      <c r="E4017" s="7" t="n">
        <v>105</v>
      </c>
      <c r="F4017" s="84" t="n">
        <v>1349</v>
      </c>
      <c r="G4017" s="7" t="n"/>
      <c r="H4017" s="21" t="n">
        <v>2</v>
      </c>
      <c r="I4017" s="217">
        <f>C4017*H4017</f>
        <v/>
      </c>
      <c r="J4017" s="2" t="n"/>
      <c r="K4017" s="96" t="n"/>
      <c r="L4017" s="97" t="n"/>
      <c r="M4017" s="97" t="n"/>
      <c r="N4017" s="98" t="inlineStr">
        <is>
          <t>27×105</t>
        </is>
      </c>
      <c r="O4017" s="99">
        <f>F4017</f>
        <v/>
      </c>
      <c r="P4017" s="99">
        <f>SUM(I4017)</f>
        <v/>
      </c>
      <c r="Q4017" s="117" t="n"/>
      <c r="R4017" s="118" t="n"/>
      <c r="S4017" s="118" t="n"/>
      <c r="T4017" s="119" t="n"/>
      <c r="U4017" s="120" t="n"/>
      <c r="V4017" s="120" t="n"/>
      <c r="W4017" s="121" t="n"/>
      <c r="X4017" s="122" t="n"/>
      <c r="Y4017" s="122" t="n"/>
      <c r="Z4017" s="143" t="n"/>
      <c r="AA4017" s="140" t="n"/>
      <c r="AB4017" s="140" t="n"/>
      <c r="AC4017" s="144" t="n"/>
      <c r="AD4017" s="142" t="n"/>
      <c r="AE4017" s="142" t="n"/>
    </row>
    <row r="4018" ht="15" customHeight="1" thickBot="1">
      <c r="B4018" s="83" t="inlineStr">
        <is>
          <t>K13L袖中心</t>
        </is>
      </c>
      <c r="C4018" s="7">
        <f>SUMIF(数量表!D:H,B4018,数量表!H:H)</f>
        <v/>
      </c>
      <c r="D4018" s="7" t="n">
        <v>27</v>
      </c>
      <c r="E4018" s="7" t="n">
        <v>105</v>
      </c>
      <c r="F4018" s="84" t="n">
        <v>1349</v>
      </c>
      <c r="G4018" s="7" t="n"/>
      <c r="H4018" s="21" t="n">
        <v>3</v>
      </c>
      <c r="I4018" s="217">
        <f>C4018*H4018</f>
        <v/>
      </c>
      <c r="J4018" s="2" t="n"/>
      <c r="K4018" s="96" t="n"/>
      <c r="L4018" s="97" t="n"/>
      <c r="M4018" s="97" t="n"/>
      <c r="N4018" s="98" t="inlineStr">
        <is>
          <t>27×105</t>
        </is>
      </c>
      <c r="O4018" s="99">
        <f>F4018</f>
        <v/>
      </c>
      <c r="P4018" s="99">
        <f>SUM(I4018)</f>
        <v/>
      </c>
      <c r="Q4018" s="117" t="n"/>
      <c r="R4018" s="118" t="n"/>
      <c r="S4018" s="118" t="n"/>
      <c r="T4018" s="119" t="n"/>
      <c r="U4018" s="120" t="n"/>
      <c r="V4018" s="120" t="n"/>
      <c r="W4018" s="121" t="n"/>
      <c r="X4018" s="122" t="n"/>
      <c r="Y4018" s="122" t="n"/>
      <c r="Z4018" s="143" t="n"/>
      <c r="AA4018" s="140" t="n"/>
      <c r="AB4018" s="140" t="n"/>
      <c r="AC4018" s="144" t="n"/>
      <c r="AD4018" s="142" t="n"/>
      <c r="AE4018" s="142" t="n"/>
    </row>
    <row r="4019" ht="15" customHeight="1" thickBot="1">
      <c r="B4019" s="83" t="inlineStr">
        <is>
          <t>K13R袖中心</t>
        </is>
      </c>
      <c r="C4019" s="7">
        <f>SUMIF(数量表!D:H,B4019,数量表!H:H)</f>
        <v/>
      </c>
      <c r="D4019" s="7" t="n">
        <v>27</v>
      </c>
      <c r="E4019" s="7" t="n">
        <v>105</v>
      </c>
      <c r="F4019" s="84" t="n">
        <v>1349</v>
      </c>
      <c r="G4019" s="7" t="n"/>
      <c r="H4019" s="21" t="n">
        <v>3</v>
      </c>
      <c r="I4019" s="217">
        <f>C4019*H4019</f>
        <v/>
      </c>
      <c r="J4019" s="2" t="n"/>
      <c r="K4019" s="96" t="n"/>
      <c r="L4019" s="97" t="n"/>
      <c r="M4019" s="97" t="n"/>
      <c r="N4019" s="98" t="inlineStr">
        <is>
          <t>27×105</t>
        </is>
      </c>
      <c r="O4019" s="99">
        <f>F4019</f>
        <v/>
      </c>
      <c r="P4019" s="99">
        <f>SUM(I4019)</f>
        <v/>
      </c>
      <c r="Q4019" s="117" t="n"/>
      <c r="R4019" s="118" t="n"/>
      <c r="S4019" s="118" t="n"/>
      <c r="T4019" s="119" t="n"/>
      <c r="U4019" s="120" t="n"/>
      <c r="V4019" s="120" t="n"/>
      <c r="W4019" s="121" t="n"/>
      <c r="X4019" s="122" t="n"/>
      <c r="Y4019" s="122" t="n"/>
      <c r="Z4019" s="143" t="n"/>
      <c r="AA4019" s="140" t="n"/>
      <c r="AB4019" s="140" t="n"/>
      <c r="AC4019" s="144" t="n"/>
      <c r="AD4019" s="142" t="n"/>
      <c r="AE4019" s="142" t="n"/>
    </row>
    <row r="4020" ht="15" customHeight="1" thickBot="1">
      <c r="B4020" s="88" t="inlineStr">
        <is>
          <t>K11袖中心</t>
        </is>
      </c>
      <c r="C4020" s="89">
        <f>SUMIF(数量表!D:H,B4020,数量表!H:H)</f>
        <v/>
      </c>
      <c r="D4020" s="89" t="n">
        <v>27</v>
      </c>
      <c r="E4020" s="89" t="n">
        <v>105</v>
      </c>
      <c r="F4020" s="90" t="n">
        <v>1149</v>
      </c>
      <c r="G4020" s="89" t="n"/>
      <c r="H4020" s="91" t="n">
        <v>2</v>
      </c>
      <c r="I4020" s="213">
        <f>C4020*H4020</f>
        <v/>
      </c>
      <c r="J4020" s="29" t="n"/>
      <c r="K4020" s="96" t="n"/>
      <c r="L4020" s="97" t="n"/>
      <c r="M4020" s="97" t="n"/>
      <c r="N4020" s="98" t="inlineStr">
        <is>
          <t>27×105</t>
        </is>
      </c>
      <c r="O4020" s="99">
        <f>F4020</f>
        <v/>
      </c>
      <c r="P4020" s="99">
        <f>SUM(I4020)</f>
        <v/>
      </c>
      <c r="Q4020" s="117" t="n"/>
      <c r="R4020" s="118" t="n"/>
      <c r="S4020" s="118" t="n"/>
      <c r="T4020" s="119" t="n"/>
      <c r="U4020" s="120" t="n"/>
      <c r="V4020" s="120" t="n"/>
      <c r="W4020" s="121" t="n"/>
      <c r="X4020" s="122" t="n"/>
      <c r="Y4020" s="122" t="n"/>
      <c r="Z4020" s="143" t="n"/>
      <c r="AA4020" s="140" t="n"/>
      <c r="AB4020" s="140" t="n"/>
      <c r="AC4020" s="144" t="n"/>
      <c r="AD4020" s="142" t="n"/>
      <c r="AE4020" s="142" t="n"/>
    </row>
    <row r="4021" ht="15" customHeight="1" thickBot="1">
      <c r="B4021" s="88" t="inlineStr">
        <is>
          <t>K11L袖中心</t>
        </is>
      </c>
      <c r="C4021" s="89">
        <f>SUMIF(数量表!D:H,B4021,数量表!H:H)</f>
        <v/>
      </c>
      <c r="D4021" s="89" t="n">
        <v>27</v>
      </c>
      <c r="E4021" s="89" t="n">
        <v>105</v>
      </c>
      <c r="F4021" s="90" t="n">
        <v>1149</v>
      </c>
      <c r="G4021" s="89" t="n"/>
      <c r="H4021" s="91" t="n">
        <v>3</v>
      </c>
      <c r="I4021" s="213">
        <f>C4021*H4021</f>
        <v/>
      </c>
      <c r="J4021" s="29" t="n"/>
      <c r="K4021" s="96" t="n"/>
      <c r="L4021" s="97" t="n"/>
      <c r="M4021" s="97" t="n"/>
      <c r="N4021" s="98" t="inlineStr">
        <is>
          <t>27×105</t>
        </is>
      </c>
      <c r="O4021" s="99">
        <f>F4021</f>
        <v/>
      </c>
      <c r="P4021" s="99">
        <f>SUM(I4021)</f>
        <v/>
      </c>
      <c r="Q4021" s="117" t="n"/>
      <c r="R4021" s="118" t="n"/>
      <c r="S4021" s="118" t="n"/>
      <c r="T4021" s="119" t="n"/>
      <c r="U4021" s="120" t="n"/>
      <c r="V4021" s="120" t="n"/>
      <c r="W4021" s="121" t="n"/>
      <c r="X4021" s="122" t="n"/>
      <c r="Y4021" s="122" t="n"/>
      <c r="Z4021" s="143" t="n"/>
      <c r="AA4021" s="140" t="n"/>
      <c r="AB4021" s="140" t="n"/>
      <c r="AC4021" s="144" t="n"/>
      <c r="AD4021" s="142" t="n"/>
      <c r="AE4021" s="142" t="n"/>
    </row>
    <row r="4022" ht="15" customHeight="1" thickBot="1">
      <c r="B4022" s="88" t="inlineStr">
        <is>
          <t>K11R袖中心</t>
        </is>
      </c>
      <c r="C4022" s="89">
        <f>SUMIF(数量表!D:H,B4022,数量表!H:H)</f>
        <v/>
      </c>
      <c r="D4022" s="89" t="n">
        <v>27</v>
      </c>
      <c r="E4022" s="89" t="n">
        <v>105</v>
      </c>
      <c r="F4022" s="90" t="n">
        <v>1149</v>
      </c>
      <c r="G4022" s="89" t="n"/>
      <c r="H4022" s="91" t="n">
        <v>3</v>
      </c>
      <c r="I4022" s="213">
        <f>C4022*H4022</f>
        <v/>
      </c>
      <c r="J4022" s="29" t="n"/>
      <c r="K4022" s="96" t="n"/>
      <c r="L4022" s="97" t="n"/>
      <c r="M4022" s="97" t="n"/>
      <c r="N4022" s="98" t="inlineStr">
        <is>
          <t>27×105</t>
        </is>
      </c>
      <c r="O4022" s="99">
        <f>F4022</f>
        <v/>
      </c>
      <c r="P4022" s="99">
        <f>SUM(I4022)</f>
        <v/>
      </c>
      <c r="Q4022" s="117" t="n"/>
      <c r="R4022" s="118" t="n"/>
      <c r="S4022" s="118" t="n"/>
      <c r="T4022" s="119" t="n"/>
      <c r="U4022" s="120" t="n"/>
      <c r="V4022" s="120" t="n"/>
      <c r="W4022" s="121" t="n"/>
      <c r="X4022" s="122" t="n"/>
      <c r="Y4022" s="122" t="n"/>
      <c r="Z4022" s="143" t="n"/>
      <c r="AA4022" s="140" t="n"/>
      <c r="AB4022" s="140" t="n"/>
      <c r="AC4022" s="144" t="n"/>
      <c r="AD4022" s="142" t="n"/>
      <c r="AE4022" s="142" t="n"/>
    </row>
    <row r="4023" ht="15" customHeight="1" thickBot="1">
      <c r="B4023" s="88" t="inlineStr">
        <is>
          <t>KH11袖中心</t>
        </is>
      </c>
      <c r="C4023" s="89">
        <f>SUMIF(数量表!D:H,B4023,数量表!H:H)</f>
        <v/>
      </c>
      <c r="D4023" s="89" t="n">
        <v>27</v>
      </c>
      <c r="E4023" s="89" t="n">
        <v>105</v>
      </c>
      <c r="F4023" s="90" t="n">
        <v>1149</v>
      </c>
      <c r="G4023" s="89" t="n"/>
      <c r="H4023" s="91" t="n">
        <v>2</v>
      </c>
      <c r="I4023" s="213">
        <f>C4023*H4023</f>
        <v/>
      </c>
      <c r="J4023" s="29" t="n"/>
      <c r="K4023" s="96" t="n"/>
      <c r="L4023" s="97" t="n"/>
      <c r="M4023" s="97" t="n"/>
      <c r="N4023" s="98" t="inlineStr">
        <is>
          <t>27×105</t>
        </is>
      </c>
      <c r="O4023" s="99">
        <f>F4023</f>
        <v/>
      </c>
      <c r="P4023" s="99">
        <f>SUM(I4023)</f>
        <v/>
      </c>
      <c r="Q4023" s="117" t="n"/>
      <c r="R4023" s="118" t="n"/>
      <c r="S4023" s="118" t="n"/>
      <c r="T4023" s="119" t="n"/>
      <c r="U4023" s="120" t="n"/>
      <c r="V4023" s="120" t="n"/>
      <c r="W4023" s="121" t="n"/>
      <c r="X4023" s="122" t="n"/>
      <c r="Y4023" s="122" t="n"/>
      <c r="Z4023" s="143" t="n"/>
      <c r="AA4023" s="140" t="n"/>
      <c r="AB4023" s="140" t="n"/>
      <c r="AC4023" s="144" t="n"/>
      <c r="AD4023" s="142" t="n"/>
      <c r="AE4023" s="142" t="n"/>
    </row>
    <row r="4024" ht="15" customHeight="1" thickBot="1">
      <c r="B4024" s="88" t="inlineStr">
        <is>
          <t>KH11L袖中心</t>
        </is>
      </c>
      <c r="C4024" s="89">
        <f>SUMIF(数量表!D:H,B4024,数量表!H:H)</f>
        <v/>
      </c>
      <c r="D4024" s="89" t="n">
        <v>27</v>
      </c>
      <c r="E4024" s="89" t="n">
        <v>105</v>
      </c>
      <c r="F4024" s="90" t="n">
        <v>1149</v>
      </c>
      <c r="G4024" s="89" t="n"/>
      <c r="H4024" s="91" t="n">
        <v>3</v>
      </c>
      <c r="I4024" s="213">
        <f>C4024*H4024</f>
        <v/>
      </c>
      <c r="J4024" s="29" t="n"/>
      <c r="K4024" s="96" t="n"/>
      <c r="L4024" s="97" t="n"/>
      <c r="M4024" s="97" t="n"/>
      <c r="N4024" s="98" t="inlineStr">
        <is>
          <t>27×105</t>
        </is>
      </c>
      <c r="O4024" s="99">
        <f>F4024</f>
        <v/>
      </c>
      <c r="P4024" s="99">
        <f>SUM(I4024)</f>
        <v/>
      </c>
      <c r="Q4024" s="117" t="n"/>
      <c r="R4024" s="118" t="n"/>
      <c r="S4024" s="118" t="n"/>
      <c r="T4024" s="119" t="n"/>
      <c r="U4024" s="120" t="n"/>
      <c r="V4024" s="120" t="n"/>
      <c r="W4024" s="121" t="n"/>
      <c r="X4024" s="122" t="n"/>
      <c r="Y4024" s="122" t="n"/>
      <c r="Z4024" s="143" t="n"/>
      <c r="AA4024" s="140" t="n"/>
      <c r="AB4024" s="140" t="n"/>
      <c r="AC4024" s="144" t="n"/>
      <c r="AD4024" s="142" t="n"/>
      <c r="AE4024" s="142" t="n"/>
    </row>
    <row r="4025" ht="15" customHeight="1" thickBot="1">
      <c r="B4025" s="88" t="inlineStr">
        <is>
          <t>KH11R袖中心</t>
        </is>
      </c>
      <c r="C4025" s="89">
        <f>SUMIF(数量表!D:H,B4025,数量表!H:H)</f>
        <v/>
      </c>
      <c r="D4025" s="89" t="n">
        <v>27</v>
      </c>
      <c r="E4025" s="89" t="n">
        <v>105</v>
      </c>
      <c r="F4025" s="90" t="n">
        <v>1149</v>
      </c>
      <c r="G4025" s="89" t="n"/>
      <c r="H4025" s="91" t="n">
        <v>3</v>
      </c>
      <c r="I4025" s="213">
        <f>C4025*H4025</f>
        <v/>
      </c>
      <c r="J4025" s="29" t="n"/>
      <c r="K4025" s="96" t="n"/>
      <c r="L4025" s="97" t="n"/>
      <c r="M4025" s="97" t="n"/>
      <c r="N4025" s="98" t="inlineStr">
        <is>
          <t>27×105</t>
        </is>
      </c>
      <c r="O4025" s="99">
        <f>F4025</f>
        <v/>
      </c>
      <c r="P4025" s="99">
        <f>SUM(I4025)</f>
        <v/>
      </c>
      <c r="Q4025" s="117" t="n"/>
      <c r="R4025" s="118" t="n"/>
      <c r="S4025" s="118" t="n"/>
      <c r="T4025" s="119" t="n"/>
      <c r="U4025" s="120" t="n"/>
      <c r="V4025" s="120" t="n"/>
      <c r="W4025" s="121" t="n"/>
      <c r="X4025" s="122" t="n"/>
      <c r="Y4025" s="122" t="n"/>
      <c r="Z4025" s="143" t="n"/>
      <c r="AA4025" s="140" t="n"/>
      <c r="AB4025" s="140" t="n"/>
      <c r="AC4025" s="144" t="n"/>
      <c r="AD4025" s="142" t="n"/>
      <c r="AE4025" s="142" t="n"/>
    </row>
    <row r="4026" ht="15" customHeight="1" thickBot="1">
      <c r="B4026" s="88" t="inlineStr">
        <is>
          <t>K09袖中心</t>
        </is>
      </c>
      <c r="C4026" s="89">
        <f>SUMIF(数量表!D:H,B4026,数量表!H:H)</f>
        <v/>
      </c>
      <c r="D4026" s="89" t="n">
        <v>27</v>
      </c>
      <c r="E4026" s="89" t="n">
        <v>105</v>
      </c>
      <c r="F4026" s="90" t="n">
        <v>949</v>
      </c>
      <c r="G4026" s="89" t="n"/>
      <c r="H4026" s="91" t="n">
        <v>2</v>
      </c>
      <c r="I4026" s="213">
        <f>C4026*H4026</f>
        <v/>
      </c>
      <c r="J4026" s="29" t="n"/>
      <c r="K4026" s="96" t="n"/>
      <c r="L4026" s="97" t="n"/>
      <c r="M4026" s="97" t="n"/>
      <c r="N4026" s="98" t="inlineStr">
        <is>
          <t>27×105</t>
        </is>
      </c>
      <c r="O4026" s="99">
        <f>F4026</f>
        <v/>
      </c>
      <c r="P4026" s="99">
        <f>SUM(I4026)</f>
        <v/>
      </c>
      <c r="Q4026" s="117" t="n"/>
      <c r="R4026" s="118" t="n"/>
      <c r="S4026" s="118" t="n"/>
      <c r="T4026" s="119" t="n"/>
      <c r="U4026" s="120" t="n"/>
      <c r="V4026" s="120" t="n"/>
      <c r="W4026" s="121" t="n"/>
      <c r="X4026" s="122" t="n"/>
      <c r="Y4026" s="122" t="n"/>
      <c r="Z4026" s="143" t="n"/>
      <c r="AA4026" s="140" t="n"/>
      <c r="AB4026" s="140" t="n"/>
      <c r="AC4026" s="144" t="n"/>
      <c r="AD4026" s="142" t="n"/>
      <c r="AE4026" s="142" t="n"/>
      <c r="AF4026" s="150" t="n"/>
    </row>
    <row r="4027" ht="15" customHeight="1" thickBot="1">
      <c r="B4027" s="88" t="inlineStr">
        <is>
          <t>K09L袖中心</t>
        </is>
      </c>
      <c r="C4027" s="89">
        <f>SUMIF(数量表!D:H,B4027,数量表!H:H)</f>
        <v/>
      </c>
      <c r="D4027" s="89" t="n">
        <v>27</v>
      </c>
      <c r="E4027" s="89" t="n">
        <v>105</v>
      </c>
      <c r="F4027" s="90" t="n">
        <v>949</v>
      </c>
      <c r="G4027" s="89" t="n"/>
      <c r="H4027" s="91" t="n">
        <v>3</v>
      </c>
      <c r="I4027" s="213">
        <f>C4027*H4027</f>
        <v/>
      </c>
      <c r="J4027" s="29" t="n"/>
      <c r="K4027" s="96" t="n"/>
      <c r="L4027" s="97" t="n"/>
      <c r="M4027" s="97" t="n"/>
      <c r="N4027" s="98" t="inlineStr">
        <is>
          <t>27×105</t>
        </is>
      </c>
      <c r="O4027" s="99">
        <f>F4027</f>
        <v/>
      </c>
      <c r="P4027" s="99">
        <f>SUM(I4027)</f>
        <v/>
      </c>
      <c r="Q4027" s="117" t="n"/>
      <c r="R4027" s="118" t="n"/>
      <c r="S4027" s="118" t="n"/>
      <c r="T4027" s="119" t="n"/>
      <c r="U4027" s="120" t="n"/>
      <c r="V4027" s="120" t="n"/>
      <c r="W4027" s="121" t="n"/>
      <c r="X4027" s="122" t="n"/>
      <c r="Y4027" s="122" t="n"/>
      <c r="Z4027" s="143" t="n"/>
      <c r="AA4027" s="140" t="n"/>
      <c r="AB4027" s="140" t="n"/>
      <c r="AC4027" s="144" t="n"/>
      <c r="AD4027" s="142" t="n"/>
      <c r="AE4027" s="142" t="n"/>
      <c r="AF4027" s="150" t="n"/>
    </row>
    <row r="4028" ht="15" customHeight="1" thickBot="1">
      <c r="B4028" s="88" t="inlineStr">
        <is>
          <t>K09R袖中心</t>
        </is>
      </c>
      <c r="C4028" s="89">
        <f>SUMIF(数量表!D:H,B4028,数量表!H:H)</f>
        <v/>
      </c>
      <c r="D4028" s="89" t="n">
        <v>27</v>
      </c>
      <c r="E4028" s="89" t="n">
        <v>105</v>
      </c>
      <c r="F4028" s="90" t="n">
        <v>949</v>
      </c>
      <c r="G4028" s="89" t="n"/>
      <c r="H4028" s="91" t="n">
        <v>3</v>
      </c>
      <c r="I4028" s="213">
        <f>C4028*H4028</f>
        <v/>
      </c>
      <c r="J4028" s="29" t="n"/>
      <c r="K4028" s="96" t="n"/>
      <c r="L4028" s="97" t="n"/>
      <c r="M4028" s="97" t="n"/>
      <c r="N4028" s="98" t="inlineStr">
        <is>
          <t>27×105</t>
        </is>
      </c>
      <c r="O4028" s="99">
        <f>F4028</f>
        <v/>
      </c>
      <c r="P4028" s="99">
        <f>SUM(I4028)</f>
        <v/>
      </c>
      <c r="Q4028" s="117" t="n"/>
      <c r="R4028" s="118" t="n"/>
      <c r="S4028" s="118" t="n"/>
      <c r="T4028" s="119" t="n"/>
      <c r="U4028" s="120" t="n"/>
      <c r="V4028" s="120" t="n"/>
      <c r="W4028" s="121" t="n"/>
      <c r="X4028" s="122" t="n"/>
      <c r="Y4028" s="122" t="n"/>
      <c r="Z4028" s="143" t="n"/>
      <c r="AA4028" s="140" t="n"/>
      <c r="AB4028" s="140" t="n"/>
      <c r="AC4028" s="144" t="n"/>
      <c r="AD4028" s="142" t="n"/>
      <c r="AE4028" s="142" t="n"/>
      <c r="AF4028" s="150" t="n"/>
    </row>
    <row r="4029" ht="15" customHeight="1" thickBot="1">
      <c r="B4029" s="88" t="inlineStr">
        <is>
          <t>KH09袖中心</t>
        </is>
      </c>
      <c r="C4029" s="89">
        <f>SUMIF(数量表!D:H,B4029,数量表!H:H)</f>
        <v/>
      </c>
      <c r="D4029" s="89" t="n">
        <v>27</v>
      </c>
      <c r="E4029" s="89" t="n">
        <v>105</v>
      </c>
      <c r="F4029" s="90" t="n">
        <v>949</v>
      </c>
      <c r="G4029" s="89" t="n"/>
      <c r="H4029" s="91" t="n">
        <v>2</v>
      </c>
      <c r="I4029" s="213">
        <f>C4029*H4029</f>
        <v/>
      </c>
      <c r="J4029" s="29" t="n"/>
      <c r="K4029" s="96" t="n"/>
      <c r="L4029" s="97" t="n"/>
      <c r="M4029" s="97" t="n"/>
      <c r="N4029" s="98" t="inlineStr">
        <is>
          <t>27×105</t>
        </is>
      </c>
      <c r="O4029" s="99">
        <f>F4029</f>
        <v/>
      </c>
      <c r="P4029" s="99">
        <f>SUM(I4029)</f>
        <v/>
      </c>
      <c r="Q4029" s="117" t="n"/>
      <c r="R4029" s="118" t="n"/>
      <c r="S4029" s="118" t="n"/>
      <c r="T4029" s="119" t="n"/>
      <c r="U4029" s="120" t="n"/>
      <c r="V4029" s="120" t="n"/>
      <c r="W4029" s="121" t="n"/>
      <c r="X4029" s="122" t="n"/>
      <c r="Y4029" s="122" t="n"/>
      <c r="Z4029" s="143" t="n"/>
      <c r="AA4029" s="140" t="n"/>
      <c r="AB4029" s="140" t="n"/>
      <c r="AC4029" s="144" t="n"/>
      <c r="AD4029" s="142" t="n"/>
      <c r="AE4029" s="142" t="n"/>
    </row>
    <row r="4030" ht="15" customHeight="1" thickBot="1">
      <c r="B4030" s="88" t="inlineStr">
        <is>
          <t>KH09L袖中心</t>
        </is>
      </c>
      <c r="C4030" s="89">
        <f>SUMIF(数量表!D:H,B4030,数量表!H:H)</f>
        <v/>
      </c>
      <c r="D4030" s="89" t="n">
        <v>27</v>
      </c>
      <c r="E4030" s="89" t="n">
        <v>105</v>
      </c>
      <c r="F4030" s="90" t="n">
        <v>949</v>
      </c>
      <c r="G4030" s="89" t="n"/>
      <c r="H4030" s="91" t="n">
        <v>3</v>
      </c>
      <c r="I4030" s="213">
        <f>C4030*H4030</f>
        <v/>
      </c>
      <c r="J4030" s="29" t="n"/>
      <c r="K4030" s="96" t="n"/>
      <c r="L4030" s="97" t="n"/>
      <c r="M4030" s="97" t="n"/>
      <c r="N4030" s="98" t="inlineStr">
        <is>
          <t>27×105</t>
        </is>
      </c>
      <c r="O4030" s="99">
        <f>F4030</f>
        <v/>
      </c>
      <c r="P4030" s="99">
        <f>SUM(I4030)</f>
        <v/>
      </c>
      <c r="Q4030" s="117" t="n"/>
      <c r="R4030" s="118" t="n"/>
      <c r="S4030" s="118" t="n"/>
      <c r="T4030" s="119" t="n"/>
      <c r="U4030" s="120" t="n"/>
      <c r="V4030" s="120" t="n"/>
      <c r="W4030" s="121" t="n"/>
      <c r="X4030" s="122" t="n"/>
      <c r="Y4030" s="122" t="n"/>
      <c r="Z4030" s="143" t="n"/>
      <c r="AA4030" s="140" t="n"/>
      <c r="AB4030" s="140" t="n"/>
      <c r="AC4030" s="144" t="n"/>
      <c r="AD4030" s="142" t="n"/>
      <c r="AE4030" s="142" t="n"/>
    </row>
    <row r="4031" ht="15" customHeight="1" thickBot="1">
      <c r="B4031" s="88" t="inlineStr">
        <is>
          <t>KH09R袖中心</t>
        </is>
      </c>
      <c r="C4031" s="89">
        <f>SUMIF(数量表!D:H,B4031,数量表!H:H)</f>
        <v/>
      </c>
      <c r="D4031" s="89" t="n">
        <v>27</v>
      </c>
      <c r="E4031" s="89" t="n">
        <v>105</v>
      </c>
      <c r="F4031" s="90" t="n">
        <v>949</v>
      </c>
      <c r="G4031" s="89" t="n"/>
      <c r="H4031" s="91" t="n">
        <v>3</v>
      </c>
      <c r="I4031" s="213">
        <f>C4031*H4031</f>
        <v/>
      </c>
      <c r="J4031" s="29" t="n"/>
      <c r="K4031" s="96" t="n"/>
      <c r="L4031" s="97" t="n"/>
      <c r="M4031" s="97" t="n"/>
      <c r="N4031" s="98" t="inlineStr">
        <is>
          <t>27×105</t>
        </is>
      </c>
      <c r="O4031" s="99">
        <f>F4031</f>
        <v/>
      </c>
      <c r="P4031" s="99">
        <f>SUM(I4031)</f>
        <v/>
      </c>
      <c r="Q4031" s="117" t="n"/>
      <c r="R4031" s="118" t="n"/>
      <c r="S4031" s="118" t="n"/>
      <c r="T4031" s="119" t="n"/>
      <c r="U4031" s="120" t="n"/>
      <c r="V4031" s="120" t="n"/>
      <c r="W4031" s="121" t="n"/>
      <c r="X4031" s="122" t="n"/>
      <c r="Y4031" s="122" t="n"/>
      <c r="Z4031" s="143" t="n"/>
      <c r="AA4031" s="140" t="n"/>
      <c r="AB4031" s="140" t="n"/>
      <c r="AC4031" s="144" t="n"/>
      <c r="AD4031" s="142" t="n"/>
      <c r="AE4031" s="142" t="n"/>
    </row>
    <row r="4032" ht="15" customHeight="1" thickBot="1">
      <c r="B4032" s="88" t="inlineStr">
        <is>
          <t>K03袖中心</t>
        </is>
      </c>
      <c r="C4032" s="89">
        <f>SUMIF(数量表!D:H,B4032,数量表!H:H)</f>
        <v/>
      </c>
      <c r="D4032" s="89" t="n">
        <v>27</v>
      </c>
      <c r="E4032" s="89" t="n">
        <v>105</v>
      </c>
      <c r="F4032" s="90" t="n">
        <v>349</v>
      </c>
      <c r="G4032" s="89" t="n"/>
      <c r="H4032" s="91" t="n">
        <v>2</v>
      </c>
      <c r="I4032" s="213">
        <f>C4032*H4032</f>
        <v/>
      </c>
      <c r="J4032" s="29" t="n"/>
      <c r="K4032" s="96" t="n"/>
      <c r="L4032" s="97" t="n"/>
      <c r="M4032" s="97" t="n"/>
      <c r="N4032" s="98" t="inlineStr">
        <is>
          <t>27×105</t>
        </is>
      </c>
      <c r="O4032" s="99">
        <f>F4032</f>
        <v/>
      </c>
      <c r="P4032" s="99">
        <f>SUM(I4032)</f>
        <v/>
      </c>
      <c r="Q4032" s="117" t="n"/>
      <c r="R4032" s="118" t="n"/>
      <c r="S4032" s="118" t="n"/>
      <c r="T4032" s="119" t="n"/>
      <c r="U4032" s="120" t="n"/>
      <c r="V4032" s="120" t="n"/>
      <c r="W4032" s="121" t="n"/>
      <c r="X4032" s="122" t="n"/>
      <c r="Y4032" s="122" t="n"/>
      <c r="Z4032" s="143" t="n"/>
      <c r="AA4032" s="140" t="n"/>
      <c r="AB4032" s="140" t="n"/>
      <c r="AC4032" s="144" t="n"/>
      <c r="AD4032" s="142" t="n"/>
      <c r="AE4032" s="142" t="n"/>
    </row>
    <row r="4033" ht="15" customHeight="1" thickBot="1">
      <c r="B4033" s="88" t="inlineStr">
        <is>
          <t>LIXIL081袖中心</t>
        </is>
      </c>
      <c r="C4033" s="89">
        <f>SUMIF(数量表!D:H,B4033,数量表!H:H)</f>
        <v/>
      </c>
      <c r="D4033" s="89" t="n">
        <v>27</v>
      </c>
      <c r="E4033" s="89" t="n">
        <v>105</v>
      </c>
      <c r="F4033" s="90" t="n">
        <v>1854</v>
      </c>
      <c r="G4033" s="89" t="n"/>
      <c r="H4033" s="91" t="n">
        <v>2</v>
      </c>
      <c r="I4033" s="213">
        <f>C4033*H4033</f>
        <v/>
      </c>
      <c r="J4033" s="29" t="n"/>
      <c r="K4033" s="96" t="n"/>
      <c r="L4033" s="97" t="n"/>
      <c r="M4033" s="97" t="n"/>
      <c r="N4033" s="98" t="inlineStr">
        <is>
          <t>27×105</t>
        </is>
      </c>
      <c r="O4033" s="99">
        <f>F4033</f>
        <v/>
      </c>
      <c r="P4033" s="99">
        <f>SUM(I4033)</f>
        <v/>
      </c>
      <c r="Q4033" s="117" t="n"/>
      <c r="R4033" s="118" t="n"/>
      <c r="S4033" s="118" t="n"/>
      <c r="T4033" s="119" t="n"/>
      <c r="U4033" s="120" t="n"/>
      <c r="V4033" s="120" t="n"/>
      <c r="W4033" s="121" t="n"/>
      <c r="X4033" s="122" t="n"/>
      <c r="Y4033" s="122" t="n"/>
      <c r="Z4033" s="143" t="n"/>
      <c r="AA4033" s="140" t="n"/>
      <c r="AB4033" s="140" t="n"/>
      <c r="AC4033" s="144" t="n"/>
      <c r="AD4033" s="142" t="n"/>
      <c r="AE4033" s="142" t="n"/>
    </row>
    <row r="4034" ht="15" customHeight="1" thickBot="1">
      <c r="B4034" s="83" t="inlineStr">
        <is>
          <t>YKK086袖中心</t>
        </is>
      </c>
      <c r="C4034" s="89">
        <f>SUMIF(数量表!D:H,B4034,数量表!H:H)</f>
        <v/>
      </c>
      <c r="D4034" s="89" t="n">
        <v>27</v>
      </c>
      <c r="E4034" s="89" t="n">
        <v>105</v>
      </c>
      <c r="F4034" s="90" t="n">
        <v>1854</v>
      </c>
      <c r="G4034" s="89" t="n"/>
      <c r="H4034" s="91" t="n">
        <v>2</v>
      </c>
      <c r="I4034" s="213">
        <f>C4034*H4034</f>
        <v/>
      </c>
      <c r="J4034" s="29" t="n"/>
      <c r="K4034" s="96" t="n"/>
      <c r="L4034" s="97" t="n"/>
      <c r="M4034" s="97" t="n"/>
      <c r="N4034" s="98" t="inlineStr">
        <is>
          <t>27×105</t>
        </is>
      </c>
      <c r="O4034" s="99">
        <f>F4034</f>
        <v/>
      </c>
      <c r="P4034" s="99">
        <f>SUM(I4034)</f>
        <v/>
      </c>
      <c r="Q4034" s="117" t="n"/>
      <c r="R4034" s="118" t="n"/>
      <c r="S4034" s="118" t="n"/>
      <c r="T4034" s="119" t="n"/>
      <c r="U4034" s="120" t="n"/>
      <c r="V4034" s="120" t="n"/>
      <c r="W4034" s="121" t="n"/>
      <c r="X4034" s="122" t="n"/>
      <c r="Y4034" s="122" t="n"/>
      <c r="Z4034" s="143" t="n"/>
      <c r="AA4034" s="140" t="n"/>
      <c r="AB4034" s="140" t="n"/>
      <c r="AC4034" s="144" t="n"/>
      <c r="AD4034" s="142" t="n"/>
      <c r="AE4034" s="142" t="n"/>
    </row>
    <row r="4035" ht="15" customHeight="1" thickBot="1">
      <c r="B4035" s="88" t="inlineStr">
        <is>
          <t>D150袖中心</t>
        </is>
      </c>
      <c r="C4035" s="89">
        <f>SUMIF(数量表!D:H,B4035,数量表!H:H)</f>
        <v/>
      </c>
      <c r="D4035" s="89" t="n">
        <v>27</v>
      </c>
      <c r="E4035" s="89" t="n">
        <v>105</v>
      </c>
      <c r="F4035" s="90" t="n">
        <v>1149</v>
      </c>
      <c r="G4035" s="89" t="inlineStr">
        <is>
          <t>×</t>
        </is>
      </c>
      <c r="H4035" s="89" t="n">
        <v>2</v>
      </c>
      <c r="I4035" s="213">
        <f>C4035*H4035</f>
        <v/>
      </c>
      <c r="J4035" s="2" t="n"/>
      <c r="K4035" s="96" t="n"/>
      <c r="L4035" s="97" t="n"/>
      <c r="M4035" s="97" t="n"/>
      <c r="N4035" s="98" t="inlineStr">
        <is>
          <t>27×105</t>
        </is>
      </c>
      <c r="O4035" s="99">
        <f>F4035</f>
        <v/>
      </c>
      <c r="P4035" s="99">
        <f>SUM(I4035)</f>
        <v/>
      </c>
      <c r="Q4035" s="117" t="n"/>
      <c r="R4035" s="118" t="n"/>
      <c r="S4035" s="118" t="n"/>
      <c r="T4035" s="119" t="n"/>
      <c r="U4035" s="120" t="n"/>
      <c r="V4035" s="120" t="n"/>
      <c r="W4035" s="121" t="n"/>
      <c r="X4035" s="122" t="n"/>
      <c r="Y4035" s="122" t="n"/>
      <c r="Z4035" s="143" t="n"/>
      <c r="AA4035" s="140" t="n"/>
      <c r="AB4035" s="140" t="n"/>
      <c r="AC4035" s="144" t="n"/>
      <c r="AD4035" s="142" t="n"/>
      <c r="AE4035" s="142" t="n"/>
    </row>
    <row r="4036" ht="15" customHeight="1" thickBot="1">
      <c r="J4036" s="2" t="n"/>
      <c r="K4036" s="96" t="n"/>
      <c r="L4036" s="97" t="n"/>
      <c r="M4036" s="97" t="n"/>
      <c r="N4036" s="98" t="n"/>
      <c r="O4036" s="99" t="n"/>
      <c r="P4036" s="99" t="n"/>
      <c r="Q4036" s="117" t="n"/>
      <c r="R4036" s="118" t="n"/>
      <c r="S4036" s="118" t="n"/>
      <c r="T4036" s="119" t="n"/>
      <c r="U4036" s="120" t="n"/>
      <c r="V4036" s="120" t="n"/>
      <c r="W4036" s="121" t="n"/>
      <c r="X4036" s="122" t="n"/>
      <c r="Y4036" s="122" t="n"/>
      <c r="Z4036" s="143" t="n"/>
      <c r="AA4036" s="140" t="n"/>
      <c r="AB4036" s="140" t="n"/>
      <c r="AC4036" s="144" t="n"/>
      <c r="AD4036" s="142" t="n"/>
      <c r="AE4036" s="142" t="n"/>
    </row>
    <row r="4037" ht="15" customHeight="1" thickBot="1">
      <c r="B4037" s="79" t="inlineStr">
        <is>
          <t>D114</t>
        </is>
      </c>
      <c r="C4037" s="7">
        <f>SUMIF(数量表!D:H,B4037,数量表!H:H)</f>
        <v/>
      </c>
      <c r="D4037" s="80" t="n">
        <v>27</v>
      </c>
      <c r="E4037" s="80" t="n">
        <v>105</v>
      </c>
      <c r="F4037" s="81" t="n">
        <v>1255</v>
      </c>
      <c r="G4037" s="80" t="inlineStr">
        <is>
          <t>×</t>
        </is>
      </c>
      <c r="H4037" s="82" t="n">
        <v>2</v>
      </c>
      <c r="I4037" s="212">
        <f>C4037*H4037</f>
        <v/>
      </c>
      <c r="J4037" s="2" t="n"/>
      <c r="K4037" s="96" t="n"/>
      <c r="L4037" s="97" t="n"/>
      <c r="M4037" s="97" t="n"/>
      <c r="N4037" s="98" t="inlineStr">
        <is>
          <t>27×105</t>
        </is>
      </c>
      <c r="O4037" s="99">
        <f>F4037</f>
        <v/>
      </c>
      <c r="P4037" s="99">
        <f>SUM(I4037)</f>
        <v/>
      </c>
      <c r="Q4037" s="117" t="n"/>
      <c r="R4037" s="118" t="n"/>
      <c r="S4037" s="118" t="n"/>
      <c r="T4037" s="119" t="n"/>
      <c r="U4037" s="120" t="n"/>
      <c r="V4037" s="120" t="n"/>
      <c r="W4037" s="121" t="n"/>
      <c r="X4037" s="122" t="n"/>
      <c r="Y4037" s="122" t="n"/>
      <c r="Z4037" s="143" t="n"/>
      <c r="AA4037" s="140" t="n"/>
      <c r="AB4037" s="140" t="n"/>
      <c r="AC4037" s="144" t="n"/>
      <c r="AD4037" s="142" t="n"/>
      <c r="AE4037" s="142" t="n"/>
    </row>
    <row r="4038" ht="15" customHeight="1" thickBot="1">
      <c r="B4038" s="85" t="inlineStr">
        <is>
          <t>D114</t>
        </is>
      </c>
      <c r="C4038" s="89">
        <f>SUMIF(数量表!D:H,B4038,数量表!H:H)</f>
        <v/>
      </c>
      <c r="D4038" t="n">
        <v>27</v>
      </c>
      <c r="E4038" t="n">
        <v>105</v>
      </c>
      <c r="F4038" s="86" t="n">
        <v>868</v>
      </c>
      <c r="G4038" t="inlineStr">
        <is>
          <t>○</t>
        </is>
      </c>
      <c r="H4038" s="87" t="n">
        <v>3</v>
      </c>
      <c r="I4038" s="214">
        <f>C4038*H4038</f>
        <v/>
      </c>
      <c r="J4038" s="2" t="n"/>
      <c r="K4038" s="96" t="n"/>
      <c r="L4038" s="97" t="n"/>
      <c r="M4038" s="97" t="n"/>
      <c r="N4038" s="98" t="inlineStr">
        <is>
          <t>27×105</t>
        </is>
      </c>
      <c r="O4038" s="99">
        <f>F4038</f>
        <v/>
      </c>
      <c r="P4038" s="99">
        <f>SUM(I4038)</f>
        <v/>
      </c>
      <c r="Q4038" s="117" t="n"/>
      <c r="R4038" s="118" t="n"/>
      <c r="S4038" s="118" t="n"/>
      <c r="T4038" s="119" t="n"/>
      <c r="U4038" s="120" t="n"/>
      <c r="V4038" s="120" t="n"/>
      <c r="W4038" s="121" t="n"/>
      <c r="X4038" s="122" t="n"/>
      <c r="Y4038" s="122" t="n"/>
      <c r="Z4038" s="143" t="n"/>
      <c r="AA4038" s="140" t="n"/>
      <c r="AB4038" s="140" t="n"/>
      <c r="AC4038" s="144" t="n"/>
      <c r="AD4038" s="142" t="n"/>
      <c r="AE4038" s="142" t="n"/>
    </row>
    <row r="4039" ht="15" customHeight="1" thickBot="1">
      <c r="B4039" s="85" t="inlineStr">
        <is>
          <t>D114</t>
        </is>
      </c>
      <c r="C4039" s="89">
        <f>SUMIF(数量表!D:H,B4039,数量表!H:H)</f>
        <v/>
      </c>
      <c r="D4039" t="n">
        <v>27</v>
      </c>
      <c r="E4039" t="n">
        <v>105</v>
      </c>
      <c r="F4039" s="86" t="n">
        <v>450</v>
      </c>
      <c r="G4039" t="inlineStr">
        <is>
          <t>○</t>
        </is>
      </c>
      <c r="H4039" s="87" t="n">
        <v>3</v>
      </c>
      <c r="I4039" s="214">
        <f>C4039*H4039</f>
        <v/>
      </c>
      <c r="J4039" s="2" t="n"/>
      <c r="K4039" s="96" t="n"/>
      <c r="L4039" s="97" t="n"/>
      <c r="M4039" s="97" t="n"/>
      <c r="N4039" s="98" t="inlineStr">
        <is>
          <t>27×105</t>
        </is>
      </c>
      <c r="O4039" s="99">
        <f>F4039</f>
        <v/>
      </c>
      <c r="P4039" s="99">
        <f>SUM(I4039)</f>
        <v/>
      </c>
      <c r="Q4039" s="117" t="n"/>
      <c r="R4039" s="118" t="n"/>
      <c r="S4039" s="118" t="n"/>
      <c r="T4039" s="119" t="n"/>
      <c r="U4039" s="120" t="n"/>
      <c r="V4039" s="120" t="n"/>
      <c r="W4039" s="121" t="n"/>
      <c r="X4039" s="122" t="n"/>
      <c r="Y4039" s="122" t="n"/>
      <c r="Z4039" s="143" t="n"/>
      <c r="AA4039" s="140" t="n"/>
      <c r="AB4039" s="140" t="n"/>
      <c r="AC4039" s="144" t="n"/>
      <c r="AD4039" s="142" t="n"/>
      <c r="AE4039" s="142" t="n"/>
    </row>
    <row r="4040" ht="15" customHeight="1" thickBot="1">
      <c r="B4040" s="79" t="inlineStr">
        <is>
          <t>D114L</t>
        </is>
      </c>
      <c r="C4040" s="89">
        <f>SUMIF(数量表!D:H,B4040,数量表!H:H)</f>
        <v/>
      </c>
      <c r="D4040" s="80" t="n">
        <v>27</v>
      </c>
      <c r="E4040" s="80" t="n">
        <v>105</v>
      </c>
      <c r="F4040" s="81" t="n">
        <v>1242</v>
      </c>
      <c r="G4040" s="80" t="inlineStr">
        <is>
          <t>×</t>
        </is>
      </c>
      <c r="H4040" s="82" t="n">
        <v>2</v>
      </c>
      <c r="I4040" s="212">
        <f>C4040*H4040</f>
        <v/>
      </c>
      <c r="J4040" s="2" t="n"/>
      <c r="K4040" s="96" t="n"/>
      <c r="L4040" s="97" t="n"/>
      <c r="M4040" s="97" t="n"/>
      <c r="N4040" s="98" t="inlineStr">
        <is>
          <t>27×105</t>
        </is>
      </c>
      <c r="O4040" s="99">
        <f>F4040</f>
        <v/>
      </c>
      <c r="P4040" s="99">
        <f>SUM(I4040)</f>
        <v/>
      </c>
      <c r="Q4040" s="117" t="n"/>
      <c r="R4040" s="118" t="n"/>
      <c r="S4040" s="118" t="n"/>
      <c r="T4040" s="119" t="n"/>
      <c r="U4040" s="120" t="n"/>
      <c r="V4040" s="120" t="n"/>
      <c r="W4040" s="121" t="n"/>
      <c r="X4040" s="122" t="n"/>
      <c r="Y4040" s="122" t="n"/>
      <c r="Z4040" s="143" t="n"/>
      <c r="AA4040" s="140" t="n"/>
      <c r="AB4040" s="140" t="n"/>
      <c r="AC4040" s="144" t="n"/>
      <c r="AD4040" s="142" t="n"/>
      <c r="AE4040" s="142" t="n"/>
    </row>
    <row r="4041" ht="15" customHeight="1" thickBot="1">
      <c r="B4041" s="85" t="inlineStr">
        <is>
          <t>D114L</t>
        </is>
      </c>
      <c r="C4041" s="89">
        <f>SUMIF(数量表!D:H,B4041,数量表!H:H)</f>
        <v/>
      </c>
      <c r="F4041" s="86" t="n">
        <v>868</v>
      </c>
      <c r="G4041" t="inlineStr">
        <is>
          <t>○</t>
        </is>
      </c>
      <c r="H4041" s="87" t="n">
        <v>5</v>
      </c>
      <c r="I4041" s="214">
        <f>C4041*H4041</f>
        <v/>
      </c>
      <c r="J4041" s="2" t="n"/>
      <c r="K4041" s="96" t="n"/>
      <c r="L4041" s="97" t="n"/>
      <c r="M4041" s="97" t="n"/>
      <c r="N4041" s="98" t="inlineStr">
        <is>
          <t>27×105</t>
        </is>
      </c>
      <c r="O4041" s="99">
        <f>F4041</f>
        <v/>
      </c>
      <c r="P4041" s="99">
        <f>SUM(I4041)</f>
        <v/>
      </c>
      <c r="Q4041" s="117" t="n"/>
      <c r="R4041" s="118" t="n"/>
      <c r="S4041" s="118" t="n"/>
      <c r="T4041" s="119" t="n"/>
      <c r="U4041" s="120" t="n"/>
      <c r="V4041" s="120" t="n"/>
      <c r="W4041" s="121" t="n"/>
      <c r="X4041" s="122" t="n"/>
      <c r="Y4041" s="122" t="n"/>
      <c r="Z4041" s="143" t="n"/>
      <c r="AA4041" s="140" t="n"/>
      <c r="AB4041" s="140" t="n"/>
      <c r="AC4041" s="144" t="n"/>
      <c r="AD4041" s="142" t="n"/>
      <c r="AE4041" s="142" t="n"/>
    </row>
    <row r="4042" ht="15" customHeight="1" thickBot="1">
      <c r="B4042" s="85" t="inlineStr">
        <is>
          <t>D114L</t>
        </is>
      </c>
      <c r="C4042" s="89">
        <f>SUMIF(数量表!D:H,B4042,数量表!H:H)</f>
        <v/>
      </c>
      <c r="F4042" s="86" t="n">
        <v>450</v>
      </c>
      <c r="G4042" t="inlineStr">
        <is>
          <t>×</t>
        </is>
      </c>
      <c r="H4042" s="87" t="n">
        <v>5</v>
      </c>
      <c r="I4042" s="214">
        <f>C4042*H4042</f>
        <v/>
      </c>
      <c r="J4042" s="2" t="n"/>
      <c r="K4042" s="96" t="n"/>
      <c r="L4042" s="97" t="n"/>
      <c r="M4042" s="97" t="n"/>
      <c r="N4042" s="98" t="inlineStr">
        <is>
          <t>27×105</t>
        </is>
      </c>
      <c r="O4042" s="99">
        <f>F4042</f>
        <v/>
      </c>
      <c r="P4042" s="99">
        <f>SUM(I4042)</f>
        <v/>
      </c>
      <c r="Q4042" s="117" t="n"/>
      <c r="R4042" s="118" t="n"/>
      <c r="S4042" s="118" t="n"/>
      <c r="T4042" s="119" t="n"/>
      <c r="U4042" s="120" t="n"/>
      <c r="V4042" s="120" t="n"/>
      <c r="W4042" s="121" t="n"/>
      <c r="X4042" s="122" t="n"/>
      <c r="Y4042" s="122" t="n"/>
      <c r="Z4042" s="143" t="n"/>
      <c r="AA4042" s="140" t="n"/>
      <c r="AB4042" s="140" t="n"/>
      <c r="AC4042" s="144" t="n"/>
      <c r="AD4042" s="142" t="n"/>
      <c r="AE4042" s="142" t="n"/>
    </row>
    <row r="4043" ht="15" customHeight="1" thickBot="1">
      <c r="B4043" s="79" t="inlineStr">
        <is>
          <t>D114R</t>
        </is>
      </c>
      <c r="C4043" s="89">
        <f>SUMIF(数量表!D:H,B4043,数量表!H:H)</f>
        <v/>
      </c>
      <c r="D4043" s="80" t="n">
        <v>27</v>
      </c>
      <c r="E4043" s="80" t="n">
        <v>105</v>
      </c>
      <c r="F4043" s="81" t="n">
        <v>1242</v>
      </c>
      <c r="G4043" s="80" t="inlineStr">
        <is>
          <t>×</t>
        </is>
      </c>
      <c r="H4043" s="82" t="n">
        <v>2</v>
      </c>
      <c r="I4043" s="212">
        <f>C4043*H4043</f>
        <v/>
      </c>
      <c r="J4043" s="2" t="n"/>
      <c r="K4043" s="96" t="n"/>
      <c r="L4043" s="97" t="n"/>
      <c r="M4043" s="97" t="n"/>
      <c r="N4043" s="98" t="inlineStr">
        <is>
          <t>27×105</t>
        </is>
      </c>
      <c r="O4043" s="99">
        <f>F4043</f>
        <v/>
      </c>
      <c r="P4043" s="99">
        <f>SUM(I4043)</f>
        <v/>
      </c>
      <c r="Q4043" s="117" t="n"/>
      <c r="R4043" s="118" t="n"/>
      <c r="S4043" s="118" t="n"/>
      <c r="T4043" s="119" t="n"/>
      <c r="U4043" s="120" t="n"/>
      <c r="V4043" s="120" t="n"/>
      <c r="W4043" s="121" t="n"/>
      <c r="X4043" s="122" t="n"/>
      <c r="Y4043" s="122" t="n"/>
      <c r="Z4043" s="143" t="n"/>
      <c r="AA4043" s="140" t="n"/>
      <c r="AB4043" s="140" t="n"/>
      <c r="AC4043" s="144" t="n"/>
      <c r="AD4043" s="142" t="n"/>
      <c r="AE4043" s="142" t="n"/>
    </row>
    <row r="4044" ht="15" customHeight="1" thickBot="1">
      <c r="B4044" s="85" t="inlineStr">
        <is>
          <t>D114R</t>
        </is>
      </c>
      <c r="C4044" s="89">
        <f>SUMIF(数量表!D:H,B4044,数量表!H:H)</f>
        <v/>
      </c>
      <c r="F4044" s="86" t="n">
        <v>868</v>
      </c>
      <c r="G4044" t="inlineStr">
        <is>
          <t>○</t>
        </is>
      </c>
      <c r="H4044" s="87" t="n">
        <v>5</v>
      </c>
      <c r="I4044" s="214">
        <f>C4044*H4044</f>
        <v/>
      </c>
      <c r="J4044" s="2" t="n"/>
      <c r="K4044" s="96" t="n"/>
      <c r="L4044" s="97" t="n"/>
      <c r="M4044" s="97" t="n"/>
      <c r="N4044" s="98" t="inlineStr">
        <is>
          <t>27×105</t>
        </is>
      </c>
      <c r="O4044" s="99">
        <f>F4044</f>
        <v/>
      </c>
      <c r="P4044" s="99">
        <f>SUM(I4044)</f>
        <v/>
      </c>
      <c r="Q4044" s="117" t="n"/>
      <c r="R4044" s="118" t="n"/>
      <c r="S4044" s="118" t="n"/>
      <c r="T4044" s="119" t="n"/>
      <c r="U4044" s="120" t="n"/>
      <c r="V4044" s="120" t="n"/>
      <c r="W4044" s="121" t="n"/>
      <c r="X4044" s="122" t="n"/>
      <c r="Y4044" s="122" t="n"/>
      <c r="Z4044" s="143" t="n"/>
      <c r="AA4044" s="140" t="n"/>
      <c r="AB4044" s="140" t="n"/>
      <c r="AC4044" s="144" t="n"/>
      <c r="AD4044" s="142" t="n"/>
      <c r="AE4044" s="142" t="n"/>
    </row>
    <row r="4045" ht="15" customHeight="1" thickBot="1">
      <c r="B4045" s="88" t="inlineStr">
        <is>
          <t>D114R</t>
        </is>
      </c>
      <c r="C4045" s="89">
        <f>SUMIF(数量表!D:H,B4045,数量表!H:H)</f>
        <v/>
      </c>
      <c r="D4045" s="89" t="n"/>
      <c r="E4045" s="89" t="n"/>
      <c r="F4045" s="90" t="n">
        <v>450</v>
      </c>
      <c r="G4045" s="89" t="inlineStr">
        <is>
          <t>×</t>
        </is>
      </c>
      <c r="H4045" s="91" t="n">
        <v>5</v>
      </c>
      <c r="I4045" s="214">
        <f>C4045*H4045</f>
        <v/>
      </c>
      <c r="J4045" s="2" t="n"/>
      <c r="K4045" s="96" t="n"/>
      <c r="L4045" s="97" t="n"/>
      <c r="M4045" s="97" t="n"/>
      <c r="N4045" s="98" t="inlineStr">
        <is>
          <t>27×105</t>
        </is>
      </c>
      <c r="O4045" s="99">
        <f>F4045</f>
        <v/>
      </c>
      <c r="P4045" s="99">
        <f>SUM(I4045)</f>
        <v/>
      </c>
      <c r="Q4045" s="117" t="n"/>
      <c r="R4045" s="118" t="n"/>
      <c r="S4045" s="118" t="n"/>
      <c r="T4045" s="119" t="n"/>
      <c r="U4045" s="120" t="n"/>
      <c r="V4045" s="120" t="n"/>
      <c r="W4045" s="121" t="n"/>
      <c r="X4045" s="122" t="n"/>
      <c r="Y4045" s="122" t="n"/>
      <c r="Z4045" s="143" t="n"/>
      <c r="AA4045" s="140" t="n"/>
      <c r="AB4045" s="140" t="n"/>
      <c r="AC4045" s="144" t="n"/>
      <c r="AD4045" s="142" t="n"/>
      <c r="AE4045" s="142" t="n"/>
    </row>
    <row r="4046" ht="15" customHeight="1" thickBot="1">
      <c r="B4046" s="79" t="inlineStr">
        <is>
          <t>D150</t>
        </is>
      </c>
      <c r="C4046" s="89">
        <f>SUMIF(数量表!D:H,B4046,数量表!H:H)</f>
        <v/>
      </c>
      <c r="D4046" s="80" t="n">
        <v>27</v>
      </c>
      <c r="E4046" s="80" t="n">
        <v>105</v>
      </c>
      <c r="F4046" s="81" t="n">
        <v>1710</v>
      </c>
      <c r="G4046" s="80" t="inlineStr">
        <is>
          <t>×</t>
        </is>
      </c>
      <c r="H4046" s="82" t="n">
        <v>2</v>
      </c>
      <c r="I4046" s="212">
        <f>C4046*H4046</f>
        <v/>
      </c>
      <c r="J4046" s="2" t="n"/>
      <c r="K4046" s="96" t="n"/>
      <c r="L4046" s="97" t="n"/>
      <c r="M4046" s="97" t="n"/>
      <c r="N4046" s="98" t="inlineStr">
        <is>
          <t>27×105</t>
        </is>
      </c>
      <c r="O4046" s="99">
        <f>F4046</f>
        <v/>
      </c>
      <c r="P4046" s="99">
        <f>SUM(I4046)</f>
        <v/>
      </c>
      <c r="Q4046" s="117" t="n"/>
      <c r="R4046" s="118" t="n"/>
      <c r="S4046" s="118" t="n"/>
      <c r="T4046" s="119" t="n"/>
      <c r="U4046" s="120" t="n"/>
      <c r="V4046" s="120" t="n"/>
      <c r="W4046" s="121" t="n"/>
      <c r="X4046" s="122" t="n"/>
      <c r="Y4046" s="122" t="n"/>
      <c r="Z4046" s="143" t="n"/>
      <c r="AA4046" s="140" t="n"/>
      <c r="AB4046" s="140" t="n"/>
      <c r="AC4046" s="144" t="n"/>
      <c r="AD4046" s="142" t="n"/>
      <c r="AE4046" s="142" t="n"/>
    </row>
    <row r="4047" ht="15" customHeight="1" thickBot="1">
      <c r="B4047" s="85" t="inlineStr">
        <is>
          <t>D150</t>
        </is>
      </c>
      <c r="C4047" s="89">
        <f>SUMIF(数量表!D:H,B4047,数量表!H:H)</f>
        <v/>
      </c>
      <c r="D4047" t="n">
        <v>27</v>
      </c>
      <c r="E4047" t="n">
        <v>105</v>
      </c>
      <c r="F4047" s="86" t="n">
        <v>868</v>
      </c>
      <c r="G4047" t="inlineStr">
        <is>
          <t>○</t>
        </is>
      </c>
      <c r="H4047" s="87" t="n">
        <v>4</v>
      </c>
      <c r="I4047" s="214">
        <f>C4047*H4047</f>
        <v/>
      </c>
      <c r="J4047" s="2" t="n"/>
      <c r="K4047" s="96" t="n"/>
      <c r="L4047" s="97" t="n"/>
      <c r="M4047" s="97" t="n"/>
      <c r="N4047" s="98" t="inlineStr">
        <is>
          <t>27×105</t>
        </is>
      </c>
      <c r="O4047" s="99">
        <f>F4047</f>
        <v/>
      </c>
      <c r="P4047" s="99">
        <f>SUM(I4047)</f>
        <v/>
      </c>
      <c r="Q4047" s="117" t="n"/>
      <c r="R4047" s="118" t="n"/>
      <c r="S4047" s="118" t="n"/>
      <c r="T4047" s="119" t="n"/>
      <c r="U4047" s="120" t="n"/>
      <c r="V4047" s="120" t="n"/>
      <c r="W4047" s="121" t="n"/>
      <c r="X4047" s="122" t="n"/>
      <c r="Y4047" s="122" t="n"/>
      <c r="Z4047" s="143" t="n"/>
      <c r="AA4047" s="140" t="n"/>
      <c r="AB4047" s="140" t="n"/>
      <c r="AC4047" s="144" t="n"/>
      <c r="AD4047" s="142" t="n"/>
      <c r="AE4047" s="142" t="n"/>
    </row>
    <row r="4048" ht="15" customHeight="1" thickBot="1">
      <c r="B4048" s="85" t="inlineStr">
        <is>
          <t>D150</t>
        </is>
      </c>
      <c r="C4048" s="89">
        <f>SUMIF(数量表!D:H,B4048,数量表!H:H)</f>
        <v/>
      </c>
      <c r="D4048" t="n">
        <v>27</v>
      </c>
      <c r="E4048" t="n">
        <v>105</v>
      </c>
      <c r="F4048" s="86" t="n">
        <v>450</v>
      </c>
      <c r="G4048" t="inlineStr">
        <is>
          <t>○</t>
        </is>
      </c>
      <c r="H4048" s="87" t="n">
        <v>4</v>
      </c>
      <c r="I4048" s="214">
        <f>C4048*H4048</f>
        <v/>
      </c>
      <c r="J4048" s="2" t="n"/>
      <c r="K4048" s="96" t="n"/>
      <c r="L4048" s="97" t="n"/>
      <c r="M4048" s="97" t="n"/>
      <c r="N4048" s="98" t="inlineStr">
        <is>
          <t>27×105</t>
        </is>
      </c>
      <c r="O4048" s="99">
        <f>F4048</f>
        <v/>
      </c>
      <c r="P4048" s="99">
        <f>SUM(I4048)</f>
        <v/>
      </c>
      <c r="Q4048" s="117" t="n"/>
      <c r="R4048" s="118" t="n"/>
      <c r="S4048" s="118" t="n"/>
      <c r="T4048" s="119" t="n"/>
      <c r="U4048" s="120" t="n"/>
      <c r="V4048" s="120" t="n"/>
      <c r="W4048" s="121" t="n"/>
      <c r="X4048" s="122" t="n"/>
      <c r="Y4048" s="122" t="n"/>
      <c r="Z4048" s="143" t="n"/>
      <c r="AA4048" s="140" t="n"/>
      <c r="AB4048" s="140" t="n"/>
      <c r="AC4048" s="144" t="n"/>
      <c r="AD4048" s="142" t="n"/>
      <c r="AE4048" s="142" t="n"/>
    </row>
    <row r="4049" ht="15" customHeight="1" thickBot="1">
      <c r="B4049" s="88" t="inlineStr">
        <is>
          <t>D150</t>
        </is>
      </c>
      <c r="C4049" s="89">
        <f>SUMIF(数量表!D:H,B4049,数量表!H:H)</f>
        <v/>
      </c>
      <c r="D4049" s="89" t="n">
        <v>27</v>
      </c>
      <c r="E4049" s="89" t="n">
        <v>105</v>
      </c>
      <c r="F4049" s="90" t="n">
        <v>1149</v>
      </c>
      <c r="G4049" s="89" t="n"/>
      <c r="H4049" s="91" t="n">
        <v>2</v>
      </c>
      <c r="I4049" s="213">
        <f>C4049*H4049</f>
        <v/>
      </c>
      <c r="J4049" s="29" t="n"/>
      <c r="K4049" s="96" t="n"/>
      <c r="L4049" s="97" t="n"/>
      <c r="M4049" s="97" t="n"/>
      <c r="N4049" s="98" t="inlineStr">
        <is>
          <t>27×105</t>
        </is>
      </c>
      <c r="O4049" s="99">
        <f>F4049</f>
        <v/>
      </c>
      <c r="P4049" s="99">
        <f>SUM(I4049)</f>
        <v/>
      </c>
      <c r="Q4049" s="117" t="n"/>
      <c r="R4049" s="118" t="n"/>
      <c r="S4049" s="118" t="n"/>
      <c r="T4049" s="119" t="n"/>
      <c r="U4049" s="120" t="n"/>
      <c r="V4049" s="120" t="n"/>
      <c r="W4049" s="121" t="n"/>
      <c r="X4049" s="122" t="n"/>
      <c r="Y4049" s="122" t="n"/>
      <c r="Z4049" s="143" t="n"/>
      <c r="AA4049" s="140" t="n"/>
      <c r="AB4049" s="140" t="n"/>
      <c r="AC4049" s="144" t="n"/>
      <c r="AD4049" s="142" t="n"/>
      <c r="AE4049" s="142" t="n"/>
    </row>
    <row r="4050" ht="15" customHeight="1" thickBot="1">
      <c r="B4050" s="79" t="inlineStr">
        <is>
          <t>D150-L</t>
        </is>
      </c>
      <c r="C4050" s="89">
        <f>SUMIF(数量表!D:H,B4050,数量表!H:H)</f>
        <v/>
      </c>
      <c r="D4050" s="80" t="n">
        <v>27</v>
      </c>
      <c r="E4050" s="80" t="n">
        <v>105</v>
      </c>
      <c r="F4050" s="81" t="n">
        <v>1710</v>
      </c>
      <c r="G4050" s="80" t="inlineStr">
        <is>
          <t>×</t>
        </is>
      </c>
      <c r="H4050" s="82" t="n">
        <v>2</v>
      </c>
      <c r="I4050" s="212">
        <f>C4050*H4050</f>
        <v/>
      </c>
      <c r="J4050" s="2" t="n"/>
      <c r="K4050" s="96" t="n"/>
      <c r="L4050" s="97" t="n"/>
      <c r="M4050" s="97" t="n"/>
      <c r="N4050" s="98" t="inlineStr">
        <is>
          <t>27×105</t>
        </is>
      </c>
      <c r="O4050" s="99">
        <f>F4050</f>
        <v/>
      </c>
      <c r="P4050" s="99">
        <f>SUM(I4050)</f>
        <v/>
      </c>
      <c r="Q4050" s="117" t="n"/>
      <c r="R4050" s="118" t="n"/>
      <c r="S4050" s="118" t="n"/>
      <c r="T4050" s="119" t="n"/>
      <c r="U4050" s="120" t="n"/>
      <c r="V4050" s="120" t="n"/>
      <c r="W4050" s="121" t="n"/>
      <c r="X4050" s="122" t="n"/>
      <c r="Y4050" s="122" t="n"/>
      <c r="Z4050" s="143" t="n"/>
      <c r="AA4050" s="140" t="n"/>
      <c r="AB4050" s="140" t="n"/>
      <c r="AC4050" s="144" t="n"/>
      <c r="AD4050" s="142" t="n"/>
      <c r="AE4050" s="142" t="n"/>
    </row>
    <row r="4051" ht="15" customHeight="1" thickBot="1">
      <c r="B4051" s="85" t="inlineStr">
        <is>
          <t>D150-L</t>
        </is>
      </c>
      <c r="C4051" s="89">
        <f>SUMIF(数量表!D:H,B4051,数量表!H:H)</f>
        <v/>
      </c>
      <c r="D4051" t="n">
        <v>27</v>
      </c>
      <c r="E4051" t="n">
        <v>105</v>
      </c>
      <c r="F4051" s="86" t="n">
        <v>868</v>
      </c>
      <c r="G4051" t="inlineStr">
        <is>
          <t>○</t>
        </is>
      </c>
      <c r="H4051" s="87" t="n">
        <v>4</v>
      </c>
      <c r="I4051" s="214">
        <f>C4051*H4051</f>
        <v/>
      </c>
      <c r="J4051" s="2" t="n"/>
      <c r="K4051" s="96" t="n"/>
      <c r="L4051" s="97" t="n"/>
      <c r="M4051" s="97" t="n"/>
      <c r="N4051" s="98" t="inlineStr">
        <is>
          <t>27×105</t>
        </is>
      </c>
      <c r="O4051" s="99">
        <f>F4051</f>
        <v/>
      </c>
      <c r="P4051" s="99">
        <f>SUM(I4051)</f>
        <v/>
      </c>
      <c r="Q4051" s="117" t="n"/>
      <c r="R4051" s="118" t="n"/>
      <c r="S4051" s="118" t="n"/>
      <c r="T4051" s="119" t="n"/>
      <c r="U4051" s="120" t="n"/>
      <c r="V4051" s="120" t="n"/>
      <c r="W4051" s="121" t="n"/>
      <c r="X4051" s="122" t="n"/>
      <c r="Y4051" s="122" t="n"/>
      <c r="Z4051" s="143" t="n"/>
      <c r="AA4051" s="140" t="n"/>
      <c r="AB4051" s="140" t="n"/>
      <c r="AC4051" s="144" t="n"/>
      <c r="AD4051" s="142" t="n"/>
      <c r="AE4051" s="142" t="n"/>
    </row>
    <row r="4052" ht="15" customHeight="1" thickBot="1">
      <c r="B4052" s="85" t="inlineStr">
        <is>
          <t>D150-L</t>
        </is>
      </c>
      <c r="C4052" s="89">
        <f>SUMIF(数量表!D:H,B4052,数量表!H:H)</f>
        <v/>
      </c>
      <c r="D4052" t="n">
        <v>27</v>
      </c>
      <c r="E4052" t="n">
        <v>105</v>
      </c>
      <c r="F4052" s="86" t="n">
        <v>450</v>
      </c>
      <c r="G4052" t="inlineStr">
        <is>
          <t>○</t>
        </is>
      </c>
      <c r="H4052" s="87" t="n">
        <v>4</v>
      </c>
      <c r="I4052" s="214">
        <f>C4052*H4052</f>
        <v/>
      </c>
      <c r="J4052" s="2" t="n"/>
      <c r="K4052" s="96" t="n"/>
      <c r="L4052" s="97" t="n"/>
      <c r="M4052" s="97" t="n"/>
      <c r="N4052" s="98" t="inlineStr">
        <is>
          <t>27×105</t>
        </is>
      </c>
      <c r="O4052" s="99">
        <f>F4052</f>
        <v/>
      </c>
      <c r="P4052" s="99">
        <f>SUM(I4052)</f>
        <v/>
      </c>
      <c r="Q4052" s="117" t="n"/>
      <c r="R4052" s="118" t="n"/>
      <c r="S4052" s="118" t="n"/>
      <c r="T4052" s="119" t="n"/>
      <c r="U4052" s="120" t="n"/>
      <c r="V4052" s="120" t="n"/>
      <c r="W4052" s="121" t="n"/>
      <c r="X4052" s="122" t="n"/>
      <c r="Y4052" s="122" t="n"/>
      <c r="Z4052" s="143" t="n"/>
      <c r="AA4052" s="140" t="n"/>
      <c r="AB4052" s="140" t="n"/>
      <c r="AC4052" s="144" t="n"/>
      <c r="AD4052" s="142" t="n"/>
      <c r="AE4052" s="142" t="n"/>
    </row>
    <row r="4053" ht="15" customHeight="1" thickBot="1">
      <c r="B4053" s="88" t="inlineStr">
        <is>
          <t>D150-L</t>
        </is>
      </c>
      <c r="C4053" s="89">
        <f>SUMIF(数量表!D:H,B4053,数量表!H:H)</f>
        <v/>
      </c>
      <c r="D4053" s="89" t="n">
        <v>45</v>
      </c>
      <c r="E4053" s="89" t="n">
        <v>105</v>
      </c>
      <c r="F4053" s="90" t="n">
        <v>1149</v>
      </c>
      <c r="G4053" s="89" t="n"/>
      <c r="H4053" s="91" t="n">
        <v>2</v>
      </c>
      <c r="I4053" s="213">
        <f>C4053*H4053</f>
        <v/>
      </c>
      <c r="J4053" s="29" t="n"/>
      <c r="K4053" s="96" t="n"/>
      <c r="L4053" s="97" t="n"/>
      <c r="M4053" s="97" t="n"/>
      <c r="N4053" s="98" t="n"/>
      <c r="O4053" s="99" t="n"/>
      <c r="P4053" s="99" t="n"/>
      <c r="Q4053" s="117" t="n"/>
      <c r="R4053" s="118" t="n"/>
      <c r="S4053" s="118" t="n"/>
      <c r="T4053" s="119" t="n"/>
      <c r="U4053" s="120" t="n"/>
      <c r="V4053" s="120" t="n"/>
      <c r="W4053" s="121" t="n"/>
      <c r="X4053" s="122" t="n"/>
      <c r="Y4053" s="122" t="n"/>
      <c r="Z4053" s="143" t="n"/>
      <c r="AA4053" s="140" t="n"/>
      <c r="AB4053" s="140" t="n"/>
      <c r="AC4053" s="144" t="inlineStr">
        <is>
          <t>45X105</t>
        </is>
      </c>
      <c r="AD4053" s="142">
        <f>F4053</f>
        <v/>
      </c>
      <c r="AE4053" s="142">
        <f>I4053</f>
        <v/>
      </c>
    </row>
    <row r="4054" ht="15" customHeight="1" thickBot="1">
      <c r="B4054" s="79" t="inlineStr">
        <is>
          <t>D150-R</t>
        </is>
      </c>
      <c r="C4054" s="89">
        <f>SUMIF(数量表!D:H,B4054,数量表!H:H)</f>
        <v/>
      </c>
      <c r="D4054" s="80" t="n">
        <v>27</v>
      </c>
      <c r="E4054" s="80" t="n">
        <v>105</v>
      </c>
      <c r="F4054" s="81" t="n">
        <v>1710</v>
      </c>
      <c r="G4054" s="80" t="inlineStr">
        <is>
          <t>×</t>
        </is>
      </c>
      <c r="H4054" s="82" t="n">
        <v>2</v>
      </c>
      <c r="I4054" s="212">
        <f>C4054*H4054</f>
        <v/>
      </c>
      <c r="J4054" s="2" t="n"/>
      <c r="K4054" s="96" t="n"/>
      <c r="L4054" s="97" t="n"/>
      <c r="M4054" s="97" t="n"/>
      <c r="N4054" s="98" t="inlineStr">
        <is>
          <t>27×105</t>
        </is>
      </c>
      <c r="O4054" s="99">
        <f>F4054</f>
        <v/>
      </c>
      <c r="P4054" s="99">
        <f>SUM(I4054)</f>
        <v/>
      </c>
      <c r="Q4054" s="117" t="n"/>
      <c r="R4054" s="118" t="n"/>
      <c r="S4054" s="118" t="n"/>
      <c r="T4054" s="119" t="n"/>
      <c r="U4054" s="120" t="n"/>
      <c r="V4054" s="120" t="n"/>
      <c r="W4054" s="121" t="n"/>
      <c r="X4054" s="122" t="n"/>
      <c r="Y4054" s="122" t="n"/>
      <c r="Z4054" s="143" t="n"/>
      <c r="AA4054" s="140" t="n"/>
      <c r="AB4054" s="140" t="n"/>
      <c r="AC4054" s="144" t="n"/>
      <c r="AD4054" s="142" t="n"/>
      <c r="AE4054" s="142" t="n"/>
    </row>
    <row r="4055" ht="15" customHeight="1" thickBot="1">
      <c r="B4055" s="85" t="inlineStr">
        <is>
          <t>D150-R</t>
        </is>
      </c>
      <c r="C4055" s="89">
        <f>SUMIF(数量表!D:H,B4055,数量表!H:H)</f>
        <v/>
      </c>
      <c r="D4055" t="n">
        <v>27</v>
      </c>
      <c r="E4055" t="n">
        <v>105</v>
      </c>
      <c r="F4055" s="86" t="n">
        <v>868</v>
      </c>
      <c r="G4055" t="inlineStr">
        <is>
          <t>○</t>
        </is>
      </c>
      <c r="H4055" s="87" t="n">
        <v>4</v>
      </c>
      <c r="I4055" s="214">
        <f>C4055*H4055</f>
        <v/>
      </c>
      <c r="J4055" s="2" t="n"/>
      <c r="K4055" s="96" t="n"/>
      <c r="L4055" s="97" t="n"/>
      <c r="M4055" s="97" t="n"/>
      <c r="N4055" s="98" t="inlineStr">
        <is>
          <t>27×105</t>
        </is>
      </c>
      <c r="O4055" s="99">
        <f>F4055</f>
        <v/>
      </c>
      <c r="P4055" s="99">
        <f>SUM(I4055)</f>
        <v/>
      </c>
      <c r="Q4055" s="117" t="n"/>
      <c r="R4055" s="118" t="n"/>
      <c r="S4055" s="118" t="n"/>
      <c r="T4055" s="119" t="n"/>
      <c r="U4055" s="120" t="n"/>
      <c r="V4055" s="120" t="n"/>
      <c r="W4055" s="121" t="n"/>
      <c r="X4055" s="122" t="n"/>
      <c r="Y4055" s="122" t="n"/>
      <c r="Z4055" s="143" t="n"/>
      <c r="AA4055" s="140" t="n"/>
      <c r="AB4055" s="140" t="n"/>
      <c r="AC4055" s="144" t="n"/>
      <c r="AD4055" s="142" t="n"/>
      <c r="AE4055" s="142" t="n"/>
    </row>
    <row r="4056" ht="15" customHeight="1" thickBot="1">
      <c r="B4056" s="85" t="inlineStr">
        <is>
          <t>D150-R</t>
        </is>
      </c>
      <c r="C4056" s="89">
        <f>SUMIF(数量表!D:H,B4056,数量表!H:H)</f>
        <v/>
      </c>
      <c r="D4056" t="n">
        <v>27</v>
      </c>
      <c r="E4056" t="n">
        <v>105</v>
      </c>
      <c r="F4056" s="86" t="n">
        <v>450</v>
      </c>
      <c r="G4056" t="inlineStr">
        <is>
          <t>○</t>
        </is>
      </c>
      <c r="H4056" s="87" t="n">
        <v>4</v>
      </c>
      <c r="I4056" s="214">
        <f>C4056*H4056</f>
        <v/>
      </c>
      <c r="J4056" s="2" t="n"/>
      <c r="K4056" s="96" t="n"/>
      <c r="L4056" s="97" t="n"/>
      <c r="M4056" s="97" t="n"/>
      <c r="N4056" s="98" t="inlineStr">
        <is>
          <t>27×105</t>
        </is>
      </c>
      <c r="O4056" s="99">
        <f>F4056</f>
        <v/>
      </c>
      <c r="P4056" s="99">
        <f>SUM(I4056)</f>
        <v/>
      </c>
      <c r="Q4056" s="117" t="n"/>
      <c r="R4056" s="118" t="n"/>
      <c r="S4056" s="118" t="n"/>
      <c r="T4056" s="119" t="n"/>
      <c r="U4056" s="120" t="n"/>
      <c r="V4056" s="120" t="n"/>
      <c r="W4056" s="121" t="n"/>
      <c r="X4056" s="122" t="n"/>
      <c r="Y4056" s="122" t="n"/>
      <c r="Z4056" s="143" t="n"/>
      <c r="AA4056" s="140" t="n"/>
      <c r="AB4056" s="140" t="n"/>
      <c r="AC4056" s="144" t="n"/>
      <c r="AD4056" s="142" t="n"/>
      <c r="AE4056" s="142" t="n"/>
    </row>
    <row r="4057" ht="15" customHeight="1" thickBot="1">
      <c r="B4057" s="88" t="inlineStr">
        <is>
          <t>D150-R</t>
        </is>
      </c>
      <c r="C4057" s="89">
        <f>SUMIF(数量表!D:H,B4057,数量表!H:H)</f>
        <v/>
      </c>
      <c r="D4057" s="89" t="n">
        <v>45</v>
      </c>
      <c r="E4057" s="89" t="n">
        <v>105</v>
      </c>
      <c r="F4057" s="90" t="n">
        <v>1149</v>
      </c>
      <c r="G4057" s="89" t="n"/>
      <c r="H4057" s="91" t="n">
        <v>2</v>
      </c>
      <c r="I4057" s="213">
        <f>C4057*H4057</f>
        <v/>
      </c>
      <c r="J4057" s="29" t="n"/>
      <c r="K4057" s="96" t="n"/>
      <c r="L4057" s="97" t="n"/>
      <c r="M4057" s="97" t="n"/>
      <c r="N4057" s="98" t="n"/>
      <c r="O4057" s="99" t="n"/>
      <c r="P4057" s="99" t="n"/>
      <c r="Q4057" s="117" t="n"/>
      <c r="R4057" s="118" t="n"/>
      <c r="S4057" s="118" t="n"/>
      <c r="T4057" s="119" t="n"/>
      <c r="U4057" s="120" t="n"/>
      <c r="V4057" s="120" t="n"/>
      <c r="W4057" s="121" t="n"/>
      <c r="X4057" s="122" t="n"/>
      <c r="Y4057" s="122" t="n"/>
      <c r="Z4057" s="143" t="n"/>
      <c r="AA4057" s="140" t="n"/>
      <c r="AB4057" s="140" t="n"/>
      <c r="AC4057" s="144" t="inlineStr">
        <is>
          <t>45X105</t>
        </is>
      </c>
      <c r="AD4057" s="142">
        <f>F4057</f>
        <v/>
      </c>
      <c r="AE4057" s="142">
        <f>I4057</f>
        <v/>
      </c>
    </row>
    <row r="4058" ht="15" customHeight="1" thickBot="1">
      <c r="B4058" s="79" t="inlineStr">
        <is>
          <t>D150L</t>
        </is>
      </c>
      <c r="C4058" s="89">
        <f>SUMIF(数量表!D:H,B4058,数量表!H:H)</f>
        <v/>
      </c>
      <c r="D4058" s="80" t="n">
        <v>27</v>
      </c>
      <c r="E4058" s="80" t="n">
        <v>105</v>
      </c>
      <c r="F4058" s="81" t="n">
        <v>1697</v>
      </c>
      <c r="G4058" s="80" t="inlineStr">
        <is>
          <t>×</t>
        </is>
      </c>
      <c r="H4058" s="82" t="n">
        <v>2</v>
      </c>
      <c r="I4058" s="212">
        <f>C4058*H4058</f>
        <v/>
      </c>
      <c r="J4058" s="2" t="n"/>
      <c r="K4058" s="96" t="n"/>
      <c r="L4058" s="97" t="n"/>
      <c r="M4058" s="97" t="n"/>
      <c r="N4058" s="98" t="inlineStr">
        <is>
          <t>27×105</t>
        </is>
      </c>
      <c r="O4058" s="99">
        <f>F4058</f>
        <v/>
      </c>
      <c r="P4058" s="99">
        <f>SUM(I4058)</f>
        <v/>
      </c>
      <c r="Q4058" s="117" t="n"/>
      <c r="R4058" s="118" t="n"/>
      <c r="S4058" s="118" t="n"/>
      <c r="T4058" s="119" t="n"/>
      <c r="U4058" s="120" t="n"/>
      <c r="V4058" s="120" t="n"/>
      <c r="W4058" s="121" t="n"/>
      <c r="X4058" s="122" t="n"/>
      <c r="Y4058" s="122" t="n"/>
      <c r="Z4058" s="143" t="n"/>
      <c r="AA4058" s="140" t="n"/>
      <c r="AB4058" s="140" t="n"/>
      <c r="AC4058" s="144" t="n"/>
      <c r="AD4058" s="142" t="n"/>
      <c r="AE4058" s="142" t="n"/>
    </row>
    <row r="4059" ht="15" customHeight="1" thickBot="1">
      <c r="B4059" s="85" t="inlineStr">
        <is>
          <t>D150L</t>
        </is>
      </c>
      <c r="C4059" s="89">
        <f>SUMIF(数量表!D:H,B4059,数量表!H:H)</f>
        <v/>
      </c>
      <c r="D4059" t="n">
        <v>27</v>
      </c>
      <c r="E4059" t="n">
        <v>105</v>
      </c>
      <c r="F4059" s="86" t="n">
        <v>868</v>
      </c>
      <c r="G4059" t="inlineStr">
        <is>
          <t>○</t>
        </is>
      </c>
      <c r="H4059" s="87" t="n">
        <v>5</v>
      </c>
      <c r="I4059" s="214">
        <f>C4059*H4059</f>
        <v/>
      </c>
      <c r="J4059" s="2" t="n"/>
      <c r="K4059" s="96" t="n"/>
      <c r="L4059" s="97" t="n"/>
      <c r="M4059" s="97" t="n"/>
      <c r="N4059" s="98" t="inlineStr">
        <is>
          <t>27×105</t>
        </is>
      </c>
      <c r="O4059" s="99">
        <f>F4059</f>
        <v/>
      </c>
      <c r="P4059" s="99">
        <f>SUM(I4059)</f>
        <v/>
      </c>
      <c r="Q4059" s="117" t="n"/>
      <c r="R4059" s="118" t="n"/>
      <c r="S4059" s="118" t="n"/>
      <c r="T4059" s="119" t="n"/>
      <c r="U4059" s="120" t="n"/>
      <c r="V4059" s="120" t="n"/>
      <c r="W4059" s="121" t="n"/>
      <c r="X4059" s="122" t="n"/>
      <c r="Y4059" s="122" t="n"/>
      <c r="Z4059" s="143" t="n"/>
      <c r="AA4059" s="140" t="n"/>
      <c r="AB4059" s="140" t="n"/>
      <c r="AC4059" s="144" t="n"/>
      <c r="AD4059" s="142" t="n"/>
      <c r="AE4059" s="142" t="n"/>
    </row>
    <row r="4060" ht="15" customHeight="1" thickBot="1">
      <c r="B4060" s="85" t="inlineStr">
        <is>
          <t>D150L</t>
        </is>
      </c>
      <c r="C4060" s="89">
        <f>SUMIF(数量表!D:H,B4060,数量表!H:H)</f>
        <v/>
      </c>
      <c r="D4060" t="n">
        <v>27</v>
      </c>
      <c r="E4060" t="n">
        <v>105</v>
      </c>
      <c r="F4060" s="86" t="n">
        <v>450</v>
      </c>
      <c r="G4060" t="inlineStr">
        <is>
          <t>×</t>
        </is>
      </c>
      <c r="H4060" s="87" t="n">
        <v>5</v>
      </c>
      <c r="I4060" s="214">
        <f>C4060*H4060</f>
        <v/>
      </c>
      <c r="J4060" s="2" t="n"/>
      <c r="K4060" s="96" t="n"/>
      <c r="L4060" s="97" t="n"/>
      <c r="M4060" s="97" t="n"/>
      <c r="N4060" s="98" t="inlineStr">
        <is>
          <t>27×105</t>
        </is>
      </c>
      <c r="O4060" s="99">
        <f>F4060</f>
        <v/>
      </c>
      <c r="P4060" s="99">
        <f>SUM(I4060)</f>
        <v/>
      </c>
      <c r="Q4060" s="117" t="n"/>
      <c r="R4060" s="118" t="n"/>
      <c r="S4060" s="118" t="n"/>
      <c r="T4060" s="119" t="n"/>
      <c r="U4060" s="120" t="n"/>
      <c r="V4060" s="120" t="n"/>
      <c r="W4060" s="121" t="n"/>
      <c r="X4060" s="122" t="n"/>
      <c r="Y4060" s="122" t="n"/>
      <c r="Z4060" s="143" t="n"/>
      <c r="AA4060" s="140" t="n"/>
      <c r="AB4060" s="140" t="n"/>
      <c r="AC4060" s="144" t="n"/>
      <c r="AD4060" s="142" t="n"/>
      <c r="AE4060" s="142" t="n"/>
    </row>
    <row r="4061" ht="15" customHeight="1" thickBot="1">
      <c r="B4061" s="88" t="inlineStr">
        <is>
          <t>D150L</t>
        </is>
      </c>
      <c r="C4061" s="89">
        <f>SUMIF(数量表!D:H,B4061,数量表!H:H)</f>
        <v/>
      </c>
      <c r="D4061" s="89" t="n">
        <v>45</v>
      </c>
      <c r="E4061" s="89" t="n">
        <v>105</v>
      </c>
      <c r="F4061" s="90" t="n">
        <v>1149</v>
      </c>
      <c r="G4061" s="89" t="n"/>
      <c r="H4061" s="91" t="n">
        <v>1</v>
      </c>
      <c r="I4061" s="213">
        <f>C4061*H4061</f>
        <v/>
      </c>
      <c r="J4061" s="29" t="n"/>
      <c r="K4061" s="96" t="n"/>
      <c r="L4061" s="97" t="n"/>
      <c r="M4061" s="97" t="n"/>
      <c r="N4061" s="98" t="n"/>
      <c r="O4061" s="99" t="n"/>
      <c r="P4061" s="99" t="n"/>
      <c r="Q4061" s="117" t="n"/>
      <c r="R4061" s="118" t="n"/>
      <c r="S4061" s="118" t="n"/>
      <c r="T4061" s="119" t="n"/>
      <c r="U4061" s="120" t="n"/>
      <c r="V4061" s="120" t="n"/>
      <c r="W4061" s="121" t="n"/>
      <c r="X4061" s="122" t="n"/>
      <c r="Y4061" s="122" t="n"/>
      <c r="Z4061" s="143" t="n"/>
      <c r="AA4061" s="140" t="n"/>
      <c r="AB4061" s="140" t="n"/>
      <c r="AC4061" s="144" t="inlineStr">
        <is>
          <t>45X105</t>
        </is>
      </c>
      <c r="AD4061" s="142">
        <f>F4061</f>
        <v/>
      </c>
      <c r="AE4061" s="142">
        <f>I4061</f>
        <v/>
      </c>
    </row>
    <row r="4062" ht="15" customHeight="1" thickBot="1">
      <c r="B4062" s="79" t="inlineStr">
        <is>
          <t>D150R</t>
        </is>
      </c>
      <c r="C4062" s="89">
        <f>SUMIF(数量表!D:H,B4062,数量表!H:H)</f>
        <v/>
      </c>
      <c r="D4062" s="80" t="n">
        <v>27</v>
      </c>
      <c r="E4062" s="80" t="n">
        <v>105</v>
      </c>
      <c r="F4062" s="81" t="n">
        <v>1697</v>
      </c>
      <c r="G4062" s="80" t="inlineStr">
        <is>
          <t>×</t>
        </is>
      </c>
      <c r="H4062" s="82" t="n">
        <v>2</v>
      </c>
      <c r="I4062" s="212">
        <f>C4062*H4062</f>
        <v/>
      </c>
      <c r="J4062" s="2" t="n"/>
      <c r="K4062" s="96" t="n"/>
      <c r="L4062" s="97" t="n"/>
      <c r="M4062" s="97" t="n"/>
      <c r="N4062" s="98" t="inlineStr">
        <is>
          <t>27×105</t>
        </is>
      </c>
      <c r="O4062" s="99">
        <f>F4062</f>
        <v/>
      </c>
      <c r="P4062" s="99">
        <f>SUM(I4062)</f>
        <v/>
      </c>
      <c r="Q4062" s="117" t="n"/>
      <c r="R4062" s="118" t="n"/>
      <c r="S4062" s="118" t="n"/>
      <c r="T4062" s="119" t="n"/>
      <c r="U4062" s="120" t="n"/>
      <c r="V4062" s="120" t="n"/>
      <c r="W4062" s="121" t="n"/>
      <c r="X4062" s="122" t="n"/>
      <c r="Y4062" s="122" t="n"/>
      <c r="Z4062" s="143" t="n"/>
      <c r="AA4062" s="140" t="n"/>
      <c r="AB4062" s="140" t="n"/>
      <c r="AC4062" s="144" t="n"/>
      <c r="AD4062" s="142" t="n"/>
      <c r="AE4062" s="142" t="n"/>
    </row>
    <row r="4063" ht="15" customHeight="1" thickBot="1">
      <c r="B4063" s="85" t="inlineStr">
        <is>
          <t>D150R</t>
        </is>
      </c>
      <c r="C4063" s="89">
        <f>SUMIF(数量表!D:H,B4063,数量表!H:H)</f>
        <v/>
      </c>
      <c r="D4063" t="n">
        <v>27</v>
      </c>
      <c r="E4063" t="n">
        <v>105</v>
      </c>
      <c r="F4063" s="86" t="n">
        <v>868</v>
      </c>
      <c r="G4063" t="inlineStr">
        <is>
          <t>○</t>
        </is>
      </c>
      <c r="H4063" s="87" t="n">
        <v>5</v>
      </c>
      <c r="I4063" s="214">
        <f>C4063*H4063</f>
        <v/>
      </c>
      <c r="J4063" s="2" t="n"/>
      <c r="K4063" s="96" t="n"/>
      <c r="L4063" s="97" t="n"/>
      <c r="M4063" s="97" t="n"/>
      <c r="N4063" s="98" t="inlineStr">
        <is>
          <t>27×105</t>
        </is>
      </c>
      <c r="O4063" s="99">
        <f>F4063</f>
        <v/>
      </c>
      <c r="P4063" s="99">
        <f>SUM(I4063)</f>
        <v/>
      </c>
      <c r="Q4063" s="117" t="n"/>
      <c r="R4063" s="118" t="n"/>
      <c r="S4063" s="118" t="n"/>
      <c r="T4063" s="119" t="n"/>
      <c r="U4063" s="120" t="n"/>
      <c r="V4063" s="120" t="n"/>
      <c r="W4063" s="121" t="n"/>
      <c r="X4063" s="122" t="n"/>
      <c r="Y4063" s="122" t="n"/>
      <c r="Z4063" s="143" t="n"/>
      <c r="AA4063" s="140" t="n"/>
      <c r="AB4063" s="140" t="n"/>
      <c r="AC4063" s="144" t="n"/>
      <c r="AD4063" s="142" t="n"/>
      <c r="AE4063" s="142" t="n"/>
    </row>
    <row r="4064" ht="15" customHeight="1" thickBot="1">
      <c r="B4064" s="85" t="inlineStr">
        <is>
          <t>D150R</t>
        </is>
      </c>
      <c r="C4064" s="89">
        <f>SUMIF(数量表!D:H,B4064,数量表!H:H)</f>
        <v/>
      </c>
      <c r="D4064" t="n">
        <v>27</v>
      </c>
      <c r="E4064" t="n">
        <v>105</v>
      </c>
      <c r="F4064" s="86" t="n">
        <v>450</v>
      </c>
      <c r="G4064" t="inlineStr">
        <is>
          <t>×</t>
        </is>
      </c>
      <c r="H4064" s="87" t="n">
        <v>5</v>
      </c>
      <c r="I4064" s="214">
        <f>C4064*H4064</f>
        <v/>
      </c>
      <c r="J4064" s="2" t="n"/>
      <c r="K4064" s="96" t="n"/>
      <c r="L4064" s="97" t="n"/>
      <c r="M4064" s="97" t="n"/>
      <c r="N4064" s="98" t="inlineStr">
        <is>
          <t>27×105</t>
        </is>
      </c>
      <c r="O4064" s="99">
        <f>F4064</f>
        <v/>
      </c>
      <c r="P4064" s="99">
        <f>SUM(I4064)</f>
        <v/>
      </c>
      <c r="Q4064" s="117" t="n"/>
      <c r="R4064" s="118" t="n"/>
      <c r="S4064" s="118" t="n"/>
      <c r="T4064" s="119" t="n"/>
      <c r="U4064" s="120" t="n"/>
      <c r="V4064" s="120" t="n"/>
      <c r="W4064" s="121" t="n"/>
      <c r="X4064" s="122" t="n"/>
      <c r="Y4064" s="122" t="n"/>
      <c r="Z4064" s="143" t="n"/>
      <c r="AA4064" s="140" t="n"/>
      <c r="AB4064" s="140" t="n"/>
      <c r="AC4064" s="144" t="n"/>
      <c r="AD4064" s="142" t="n"/>
      <c r="AE4064" s="142" t="n"/>
    </row>
    <row r="4065" ht="15" customHeight="1" thickBot="1">
      <c r="B4065" s="88" t="inlineStr">
        <is>
          <t>D150R</t>
        </is>
      </c>
      <c r="C4065" s="89">
        <f>SUMIF(数量表!D:H,B4065,数量表!H:H)</f>
        <v/>
      </c>
      <c r="D4065" s="89" t="n">
        <v>45</v>
      </c>
      <c r="E4065" s="89" t="n">
        <v>105</v>
      </c>
      <c r="F4065" s="90" t="n">
        <v>1149</v>
      </c>
      <c r="G4065" s="89" t="n"/>
      <c r="H4065" s="91" t="n">
        <v>1</v>
      </c>
      <c r="I4065" s="213">
        <f>C4065*H4065</f>
        <v/>
      </c>
      <c r="J4065" s="29" t="n"/>
      <c r="K4065" s="96" t="n"/>
      <c r="L4065" s="97" t="n"/>
      <c r="M4065" s="97" t="n"/>
      <c r="N4065" s="98" t="n"/>
      <c r="O4065" s="99" t="n"/>
      <c r="P4065" s="99" t="n"/>
      <c r="Q4065" s="117" t="n"/>
      <c r="R4065" s="118" t="n"/>
      <c r="S4065" s="118" t="n"/>
      <c r="T4065" s="119" t="n"/>
      <c r="U4065" s="120" t="n"/>
      <c r="V4065" s="120" t="n"/>
      <c r="W4065" s="121" t="n"/>
      <c r="X4065" s="122" t="n"/>
      <c r="Y4065" s="122" t="n"/>
      <c r="Z4065" s="143" t="n"/>
      <c r="AA4065" s="140" t="n"/>
      <c r="AB4065" s="140" t="n"/>
      <c r="AC4065" s="144" t="inlineStr">
        <is>
          <t>45X105</t>
        </is>
      </c>
      <c r="AD4065" s="142">
        <f>F4065</f>
        <v/>
      </c>
      <c r="AE4065" s="142">
        <f>I4065</f>
        <v/>
      </c>
    </row>
    <row r="4066" ht="15" customHeight="1" thickBot="1">
      <c r="B4066" s="79" t="inlineStr">
        <is>
          <t>D160</t>
        </is>
      </c>
      <c r="C4066" s="89">
        <f>SUMIF(数量表!D:H,B4066,数量表!H:H)</f>
        <v/>
      </c>
      <c r="D4066" s="80" t="n">
        <v>27</v>
      </c>
      <c r="E4066" s="80" t="n">
        <v>105</v>
      </c>
      <c r="F4066" s="81" t="n">
        <v>1710</v>
      </c>
      <c r="G4066" s="80" t="inlineStr">
        <is>
          <t>×</t>
        </is>
      </c>
      <c r="H4066" s="82" t="n">
        <v>2</v>
      </c>
      <c r="I4066" s="212">
        <f>C4066*H4066</f>
        <v/>
      </c>
      <c r="J4066" s="2" t="n"/>
      <c r="K4066" s="96" t="n"/>
      <c r="L4066" s="97" t="n"/>
      <c r="M4066" s="97" t="n"/>
      <c r="N4066" s="98" t="inlineStr">
        <is>
          <t>27×105</t>
        </is>
      </c>
      <c r="O4066" s="99">
        <f>F4066</f>
        <v/>
      </c>
      <c r="P4066" s="99">
        <f>SUM(I4066)</f>
        <v/>
      </c>
      <c r="Q4066" s="117" t="n"/>
      <c r="R4066" s="118" t="n"/>
      <c r="S4066" s="118" t="n"/>
      <c r="T4066" s="119" t="n"/>
      <c r="U4066" s="120" t="n"/>
      <c r="V4066" s="120" t="n"/>
      <c r="W4066" s="121" t="n"/>
      <c r="X4066" s="122" t="n"/>
      <c r="Y4066" s="122" t="n"/>
      <c r="Z4066" s="143" t="n"/>
      <c r="AA4066" s="140" t="n"/>
      <c r="AB4066" s="140" t="n"/>
      <c r="AC4066" s="144" t="n"/>
      <c r="AD4066" s="142" t="n"/>
      <c r="AE4066" s="142" t="n"/>
    </row>
    <row r="4067" ht="15" customHeight="1" thickBot="1">
      <c r="B4067" s="85" t="inlineStr">
        <is>
          <t>D160</t>
        </is>
      </c>
      <c r="C4067" s="89">
        <f>SUMIF(数量表!D:H,B4067,数量表!H:H)</f>
        <v/>
      </c>
      <c r="D4067" t="n">
        <v>27</v>
      </c>
      <c r="E4067" t="n">
        <v>105</v>
      </c>
      <c r="F4067" s="86" t="n">
        <v>868</v>
      </c>
      <c r="G4067" t="inlineStr">
        <is>
          <t>○</t>
        </is>
      </c>
      <c r="H4067" s="87" t="n">
        <v>4</v>
      </c>
      <c r="I4067" s="214">
        <f>C4067*H4067</f>
        <v/>
      </c>
      <c r="J4067" s="2" t="n"/>
      <c r="K4067" s="96" t="n"/>
      <c r="L4067" s="97" t="n"/>
      <c r="M4067" s="97" t="n"/>
      <c r="N4067" s="98" t="inlineStr">
        <is>
          <t>27×105</t>
        </is>
      </c>
      <c r="O4067" s="99">
        <f>F4067</f>
        <v/>
      </c>
      <c r="P4067" s="99">
        <f>SUM(I4067)</f>
        <v/>
      </c>
      <c r="Q4067" s="117" t="n"/>
      <c r="R4067" s="118" t="n"/>
      <c r="S4067" s="118" t="n"/>
      <c r="T4067" s="119" t="n"/>
      <c r="U4067" s="120" t="n"/>
      <c r="V4067" s="120" t="n"/>
      <c r="W4067" s="121" t="n"/>
      <c r="X4067" s="122" t="n"/>
      <c r="Y4067" s="122" t="n"/>
      <c r="Z4067" s="143" t="n"/>
      <c r="AA4067" s="140" t="n"/>
      <c r="AB4067" s="140" t="n"/>
      <c r="AC4067" s="144" t="n"/>
      <c r="AD4067" s="142" t="n"/>
      <c r="AE4067" s="142" t="n"/>
    </row>
    <row r="4068" ht="15" customHeight="1" thickBot="1">
      <c r="B4068" s="85" t="inlineStr">
        <is>
          <t>D160</t>
        </is>
      </c>
      <c r="C4068" s="89">
        <f>SUMIF(数量表!D:H,B4068,数量表!H:H)</f>
        <v/>
      </c>
      <c r="D4068" t="n">
        <v>27</v>
      </c>
      <c r="E4068" t="n">
        <v>105</v>
      </c>
      <c r="F4068" s="86" t="n">
        <v>450</v>
      </c>
      <c r="G4068" t="inlineStr">
        <is>
          <t>○</t>
        </is>
      </c>
      <c r="H4068" s="87" t="n">
        <v>4</v>
      </c>
      <c r="I4068" s="214">
        <f>C4068*H4068</f>
        <v/>
      </c>
      <c r="J4068" s="2" t="n"/>
      <c r="K4068" s="96" t="n"/>
      <c r="L4068" s="97" t="n"/>
      <c r="M4068" s="97" t="n"/>
      <c r="N4068" s="98" t="inlineStr">
        <is>
          <t>27×105</t>
        </is>
      </c>
      <c r="O4068" s="99">
        <f>F4068</f>
        <v/>
      </c>
      <c r="P4068" s="99">
        <f>SUM(I4068)</f>
        <v/>
      </c>
      <c r="Q4068" s="117" t="n"/>
      <c r="R4068" s="118" t="n"/>
      <c r="S4068" s="118" t="n"/>
      <c r="T4068" s="119" t="n"/>
      <c r="U4068" s="120" t="n"/>
      <c r="V4068" s="120" t="n"/>
      <c r="W4068" s="121" t="n"/>
      <c r="X4068" s="122" t="n"/>
      <c r="Y4068" s="122" t="n"/>
      <c r="Z4068" s="143" t="n"/>
      <c r="AA4068" s="140" t="n"/>
      <c r="AB4068" s="140" t="n"/>
      <c r="AC4068" s="144" t="n"/>
      <c r="AD4068" s="142" t="n"/>
      <c r="AE4068" s="142" t="n"/>
    </row>
    <row r="4069" ht="15" customHeight="1" thickBot="1">
      <c r="B4069" s="79" t="inlineStr">
        <is>
          <t>D160-L</t>
        </is>
      </c>
      <c r="C4069" s="89">
        <f>SUMIF(数量表!D:H,B4069,数量表!H:H)</f>
        <v/>
      </c>
      <c r="D4069" s="80" t="n">
        <v>27</v>
      </c>
      <c r="E4069" s="80" t="n">
        <v>105</v>
      </c>
      <c r="F4069" s="81" t="n">
        <v>1710</v>
      </c>
      <c r="G4069" s="80" t="inlineStr">
        <is>
          <t>×</t>
        </is>
      </c>
      <c r="H4069" s="82" t="n">
        <v>2</v>
      </c>
      <c r="I4069" s="212">
        <f>C4069*H4069</f>
        <v/>
      </c>
      <c r="J4069" s="2" t="n"/>
      <c r="K4069" s="96" t="n"/>
      <c r="L4069" s="97" t="n"/>
      <c r="M4069" s="97" t="n"/>
      <c r="N4069" s="98" t="inlineStr">
        <is>
          <t>27×105</t>
        </is>
      </c>
      <c r="O4069" s="99">
        <f>F4069</f>
        <v/>
      </c>
      <c r="P4069" s="99">
        <f>SUM(I4069)</f>
        <v/>
      </c>
      <c r="Q4069" s="117" t="n"/>
      <c r="R4069" s="118" t="n"/>
      <c r="S4069" s="118" t="n"/>
      <c r="T4069" s="119" t="n"/>
      <c r="U4069" s="120" t="n"/>
      <c r="V4069" s="120" t="n"/>
      <c r="W4069" s="121" t="n"/>
      <c r="X4069" s="122" t="n"/>
      <c r="Y4069" s="122" t="n"/>
      <c r="Z4069" s="143" t="n"/>
      <c r="AA4069" s="140" t="n"/>
      <c r="AB4069" s="140" t="n"/>
      <c r="AC4069" s="144" t="n"/>
      <c r="AD4069" s="142" t="n"/>
      <c r="AE4069" s="142" t="n"/>
    </row>
    <row r="4070" ht="15" customHeight="1" thickBot="1">
      <c r="B4070" s="85" t="inlineStr">
        <is>
          <t>D160-L</t>
        </is>
      </c>
      <c r="C4070" s="89">
        <f>SUMIF(数量表!D:H,B4070,数量表!H:H)</f>
        <v/>
      </c>
      <c r="D4070" t="n">
        <v>27</v>
      </c>
      <c r="E4070" t="n">
        <v>105</v>
      </c>
      <c r="F4070" s="86" t="n">
        <v>868</v>
      </c>
      <c r="G4070" t="inlineStr">
        <is>
          <t>○</t>
        </is>
      </c>
      <c r="H4070" s="87" t="n">
        <v>4</v>
      </c>
      <c r="I4070" s="214">
        <f>C4070*H4070</f>
        <v/>
      </c>
      <c r="J4070" s="2" t="n"/>
      <c r="K4070" s="96" t="n"/>
      <c r="L4070" s="97" t="n"/>
      <c r="M4070" s="97" t="n"/>
      <c r="N4070" s="98" t="inlineStr">
        <is>
          <t>27×105</t>
        </is>
      </c>
      <c r="O4070" s="99">
        <f>F4070</f>
        <v/>
      </c>
      <c r="P4070" s="99">
        <f>SUM(I4070)</f>
        <v/>
      </c>
      <c r="Q4070" s="117" t="n"/>
      <c r="R4070" s="118" t="n"/>
      <c r="S4070" s="118" t="n"/>
      <c r="T4070" s="119" t="n"/>
      <c r="U4070" s="120" t="n"/>
      <c r="V4070" s="120" t="n"/>
      <c r="W4070" s="121" t="n"/>
      <c r="X4070" s="122" t="n"/>
      <c r="Y4070" s="122" t="n"/>
      <c r="Z4070" s="143" t="n"/>
      <c r="AA4070" s="140" t="n"/>
      <c r="AB4070" s="140" t="n"/>
      <c r="AC4070" s="144" t="n"/>
      <c r="AD4070" s="142" t="n"/>
      <c r="AE4070" s="142" t="n"/>
    </row>
    <row r="4071" ht="15" customHeight="1" thickBot="1">
      <c r="B4071" s="85" t="inlineStr">
        <is>
          <t>D160-L</t>
        </is>
      </c>
      <c r="C4071" s="89">
        <f>SUMIF(数量表!D:H,B4071,数量表!H:H)</f>
        <v/>
      </c>
      <c r="D4071" t="n">
        <v>27</v>
      </c>
      <c r="E4071" t="n">
        <v>105</v>
      </c>
      <c r="F4071" s="86" t="n">
        <v>450</v>
      </c>
      <c r="G4071" t="inlineStr">
        <is>
          <t>○</t>
        </is>
      </c>
      <c r="H4071" s="87" t="n">
        <v>4</v>
      </c>
      <c r="I4071" s="214">
        <f>C4071*H4071</f>
        <v/>
      </c>
      <c r="J4071" s="2" t="n"/>
      <c r="K4071" s="96" t="n"/>
      <c r="L4071" s="97" t="n"/>
      <c r="M4071" s="97" t="n"/>
      <c r="N4071" s="98" t="inlineStr">
        <is>
          <t>27×105</t>
        </is>
      </c>
      <c r="O4071" s="99">
        <f>F4071</f>
        <v/>
      </c>
      <c r="P4071" s="99">
        <f>SUM(I4071)</f>
        <v/>
      </c>
      <c r="Q4071" s="117" t="n"/>
      <c r="R4071" s="118" t="n"/>
      <c r="S4071" s="118" t="n"/>
      <c r="T4071" s="119" t="n"/>
      <c r="U4071" s="120" t="n"/>
      <c r="V4071" s="120" t="n"/>
      <c r="W4071" s="121" t="n"/>
      <c r="X4071" s="122" t="n"/>
      <c r="Y4071" s="122" t="n"/>
      <c r="Z4071" s="143" t="n"/>
      <c r="AA4071" s="140" t="n"/>
      <c r="AB4071" s="140" t="n"/>
      <c r="AC4071" s="144" t="n"/>
      <c r="AD4071" s="142" t="n"/>
      <c r="AE4071" s="142" t="n"/>
    </row>
    <row r="4072" ht="15" customHeight="1" thickBot="1">
      <c r="B4072" s="79" t="inlineStr">
        <is>
          <t>D160-R</t>
        </is>
      </c>
      <c r="C4072" s="89">
        <f>SUMIF(数量表!D:H,B4072,数量表!H:H)</f>
        <v/>
      </c>
      <c r="D4072" s="80" t="n">
        <v>27</v>
      </c>
      <c r="E4072" s="80" t="n">
        <v>105</v>
      </c>
      <c r="F4072" s="81" t="n">
        <v>1710</v>
      </c>
      <c r="G4072" s="80" t="inlineStr">
        <is>
          <t>×</t>
        </is>
      </c>
      <c r="H4072" s="82" t="n">
        <v>2</v>
      </c>
      <c r="I4072" s="212">
        <f>C4072*H4072</f>
        <v/>
      </c>
      <c r="J4072" s="2" t="n"/>
      <c r="K4072" s="96" t="n"/>
      <c r="L4072" s="97" t="n"/>
      <c r="M4072" s="97" t="n"/>
      <c r="N4072" s="98" t="inlineStr">
        <is>
          <t>27×105</t>
        </is>
      </c>
      <c r="O4072" s="99">
        <f>F4072</f>
        <v/>
      </c>
      <c r="P4072" s="99">
        <f>SUM(I4072)</f>
        <v/>
      </c>
      <c r="Q4072" s="117" t="n"/>
      <c r="R4072" s="118" t="n"/>
      <c r="S4072" s="118" t="n"/>
      <c r="T4072" s="119" t="n"/>
      <c r="U4072" s="120" t="n"/>
      <c r="V4072" s="120" t="n"/>
      <c r="W4072" s="121" t="n"/>
      <c r="X4072" s="122" t="n"/>
      <c r="Y4072" s="122" t="n"/>
      <c r="Z4072" s="143" t="n"/>
      <c r="AA4072" s="140" t="n"/>
      <c r="AB4072" s="140" t="n"/>
      <c r="AC4072" s="144" t="n"/>
      <c r="AD4072" s="142" t="n"/>
      <c r="AE4072" s="142" t="n"/>
    </row>
    <row r="4073" ht="15" customHeight="1" thickBot="1">
      <c r="B4073" s="85" t="inlineStr">
        <is>
          <t>D160-R</t>
        </is>
      </c>
      <c r="C4073" s="89">
        <f>SUMIF(数量表!D:H,B4073,数量表!H:H)</f>
        <v/>
      </c>
      <c r="D4073" t="n">
        <v>27</v>
      </c>
      <c r="E4073" t="n">
        <v>105</v>
      </c>
      <c r="F4073" s="86" t="n">
        <v>868</v>
      </c>
      <c r="G4073" t="inlineStr">
        <is>
          <t>○</t>
        </is>
      </c>
      <c r="H4073" s="87" t="n">
        <v>4</v>
      </c>
      <c r="I4073" s="214">
        <f>C4073*H4073</f>
        <v/>
      </c>
      <c r="J4073" s="2" t="n"/>
      <c r="K4073" s="96" t="n"/>
      <c r="L4073" s="97" t="n"/>
      <c r="M4073" s="97" t="n"/>
      <c r="N4073" s="98" t="inlineStr">
        <is>
          <t>27×105</t>
        </is>
      </c>
      <c r="O4073" s="99">
        <f>F4073</f>
        <v/>
      </c>
      <c r="P4073" s="99">
        <f>SUM(I4073)</f>
        <v/>
      </c>
      <c r="Q4073" s="117" t="n"/>
      <c r="R4073" s="118" t="n"/>
      <c r="S4073" s="118" t="n"/>
      <c r="T4073" s="119" t="n"/>
      <c r="U4073" s="120" t="n"/>
      <c r="V4073" s="120" t="n"/>
      <c r="W4073" s="121" t="n"/>
      <c r="X4073" s="122" t="n"/>
      <c r="Y4073" s="122" t="n"/>
      <c r="Z4073" s="143" t="n"/>
      <c r="AA4073" s="140" t="n"/>
      <c r="AB4073" s="140" t="n"/>
      <c r="AC4073" s="144" t="n"/>
      <c r="AD4073" s="142" t="n"/>
      <c r="AE4073" s="142" t="n"/>
    </row>
    <row r="4074" ht="15" customHeight="1" thickBot="1">
      <c r="B4074" s="85" t="inlineStr">
        <is>
          <t>D160-R</t>
        </is>
      </c>
      <c r="C4074" s="89">
        <f>SUMIF(数量表!D:H,B4074,数量表!H:H)</f>
        <v/>
      </c>
      <c r="D4074" t="n">
        <v>27</v>
      </c>
      <c r="E4074" t="n">
        <v>105</v>
      </c>
      <c r="F4074" s="86" t="n">
        <v>450</v>
      </c>
      <c r="G4074" t="inlineStr">
        <is>
          <t>○</t>
        </is>
      </c>
      <c r="H4074" s="87" t="n">
        <v>4</v>
      </c>
      <c r="I4074" s="214">
        <f>C4074*H4074</f>
        <v/>
      </c>
      <c r="J4074" s="2" t="n"/>
      <c r="K4074" s="96" t="n"/>
      <c r="L4074" s="97" t="n"/>
      <c r="M4074" s="97" t="n"/>
      <c r="N4074" s="98" t="inlineStr">
        <is>
          <t>27×105</t>
        </is>
      </c>
      <c r="O4074" s="99">
        <f>F4074</f>
        <v/>
      </c>
      <c r="P4074" s="99">
        <f>SUM(I4074)</f>
        <v/>
      </c>
      <c r="Q4074" s="117" t="n"/>
      <c r="R4074" s="118" t="n"/>
      <c r="S4074" s="118" t="n"/>
      <c r="T4074" s="119" t="n"/>
      <c r="U4074" s="120" t="n"/>
      <c r="V4074" s="120" t="n"/>
      <c r="W4074" s="121" t="n"/>
      <c r="X4074" s="122" t="n"/>
      <c r="Y4074" s="122" t="n"/>
      <c r="Z4074" s="143" t="n"/>
      <c r="AA4074" s="140" t="n"/>
      <c r="AB4074" s="140" t="n"/>
      <c r="AC4074" s="144" t="n"/>
      <c r="AD4074" s="142" t="n"/>
      <c r="AE4074" s="142" t="n"/>
    </row>
    <row r="4075" ht="15" customHeight="1" thickBot="1">
      <c r="B4075" s="79" t="inlineStr">
        <is>
          <t>D160L</t>
        </is>
      </c>
      <c r="C4075" s="89">
        <f>SUMIF(数量表!D:H,B4075,数量表!H:H)</f>
        <v/>
      </c>
      <c r="D4075" s="80" t="n">
        <v>27</v>
      </c>
      <c r="E4075" s="80" t="n">
        <v>105</v>
      </c>
      <c r="F4075" s="81" t="n">
        <v>1697</v>
      </c>
      <c r="G4075" s="80" t="inlineStr">
        <is>
          <t>×</t>
        </is>
      </c>
      <c r="H4075" s="82" t="n">
        <v>2</v>
      </c>
      <c r="I4075" s="212">
        <f>C4075*H4075</f>
        <v/>
      </c>
      <c r="J4075" s="2" t="n"/>
      <c r="K4075" s="96" t="n"/>
      <c r="L4075" s="97" t="n"/>
      <c r="M4075" s="97" t="n"/>
      <c r="N4075" s="98" t="inlineStr">
        <is>
          <t>27×105</t>
        </is>
      </c>
      <c r="O4075" s="99">
        <f>F4075</f>
        <v/>
      </c>
      <c r="P4075" s="99">
        <f>SUM(I4075)</f>
        <v/>
      </c>
      <c r="Q4075" s="117" t="n"/>
      <c r="R4075" s="118" t="n"/>
      <c r="S4075" s="118" t="n"/>
      <c r="T4075" s="119" t="n"/>
      <c r="U4075" s="120" t="n"/>
      <c r="V4075" s="120" t="n"/>
      <c r="W4075" s="121" t="n"/>
      <c r="X4075" s="122" t="n"/>
      <c r="Y4075" s="122" t="n"/>
      <c r="Z4075" s="143" t="n"/>
      <c r="AA4075" s="140" t="n"/>
      <c r="AB4075" s="140" t="n"/>
      <c r="AC4075" s="144" t="n"/>
      <c r="AD4075" s="142" t="n"/>
      <c r="AE4075" s="142" t="n"/>
    </row>
    <row r="4076" ht="15" customHeight="1" thickBot="1">
      <c r="B4076" s="85" t="inlineStr">
        <is>
          <t>D160L</t>
        </is>
      </c>
      <c r="C4076" s="89">
        <f>SUMIF(数量表!D:H,B4076,数量表!H:H)</f>
        <v/>
      </c>
      <c r="D4076" t="n">
        <v>27</v>
      </c>
      <c r="E4076" t="n">
        <v>105</v>
      </c>
      <c r="F4076" s="86" t="n">
        <v>868</v>
      </c>
      <c r="G4076" t="inlineStr">
        <is>
          <t>○</t>
        </is>
      </c>
      <c r="H4076" s="87" t="n">
        <v>5</v>
      </c>
      <c r="I4076" s="214">
        <f>C4076*H4076</f>
        <v/>
      </c>
      <c r="J4076" s="2" t="n"/>
      <c r="K4076" s="96" t="n"/>
      <c r="L4076" s="97" t="n"/>
      <c r="M4076" s="97" t="n"/>
      <c r="N4076" s="98" t="inlineStr">
        <is>
          <t>27×105</t>
        </is>
      </c>
      <c r="O4076" s="99">
        <f>F4076</f>
        <v/>
      </c>
      <c r="P4076" s="99">
        <f>SUM(I4076)</f>
        <v/>
      </c>
      <c r="Q4076" s="117" t="n"/>
      <c r="R4076" s="118" t="n"/>
      <c r="S4076" s="118" t="n"/>
      <c r="T4076" s="119" t="n"/>
      <c r="U4076" s="120" t="n"/>
      <c r="V4076" s="120" t="n"/>
      <c r="W4076" s="121" t="n"/>
      <c r="X4076" s="122" t="n"/>
      <c r="Y4076" s="122" t="n"/>
      <c r="Z4076" s="143" t="n"/>
      <c r="AA4076" s="140" t="n"/>
      <c r="AB4076" s="140" t="n"/>
      <c r="AC4076" s="144" t="n"/>
      <c r="AD4076" s="142" t="n"/>
      <c r="AE4076" s="142" t="n"/>
    </row>
    <row r="4077" ht="15" customHeight="1" thickBot="1">
      <c r="B4077" s="85" t="inlineStr">
        <is>
          <t>D160L</t>
        </is>
      </c>
      <c r="C4077" s="89">
        <f>SUMIF(数量表!D:H,B4077,数量表!H:H)</f>
        <v/>
      </c>
      <c r="D4077" t="n">
        <v>27</v>
      </c>
      <c r="E4077" t="n">
        <v>105</v>
      </c>
      <c r="F4077" s="86" t="n">
        <v>450</v>
      </c>
      <c r="G4077" t="inlineStr">
        <is>
          <t>×</t>
        </is>
      </c>
      <c r="H4077" s="87" t="n">
        <v>5</v>
      </c>
      <c r="I4077" s="214">
        <f>C4077*H4077</f>
        <v/>
      </c>
      <c r="J4077" s="2" t="n"/>
      <c r="K4077" s="96" t="n"/>
      <c r="L4077" s="97" t="n"/>
      <c r="M4077" s="97" t="n"/>
      <c r="N4077" s="98" t="inlineStr">
        <is>
          <t>27×105</t>
        </is>
      </c>
      <c r="O4077" s="99">
        <f>F4077</f>
        <v/>
      </c>
      <c r="P4077" s="99">
        <f>SUM(I4077)</f>
        <v/>
      </c>
      <c r="Q4077" s="117" t="n"/>
      <c r="R4077" s="118" t="n"/>
      <c r="S4077" s="118" t="n"/>
      <c r="T4077" s="119" t="n"/>
      <c r="U4077" s="120" t="n"/>
      <c r="V4077" s="120" t="n"/>
      <c r="W4077" s="121" t="n"/>
      <c r="X4077" s="122" t="n"/>
      <c r="Y4077" s="122" t="n"/>
      <c r="Z4077" s="143" t="n"/>
      <c r="AA4077" s="140" t="n"/>
      <c r="AB4077" s="140" t="n"/>
      <c r="AC4077" s="144" t="n"/>
      <c r="AD4077" s="142" t="n"/>
      <c r="AE4077" s="142" t="n"/>
    </row>
    <row r="4078" ht="15" customHeight="1" thickBot="1">
      <c r="B4078" s="88" t="inlineStr">
        <is>
          <t>D160L</t>
        </is>
      </c>
      <c r="C4078" s="89">
        <f>SUMIF(数量表!D:H,B4078,数量表!H:H)</f>
        <v/>
      </c>
      <c r="D4078" s="89" t="n">
        <v>45</v>
      </c>
      <c r="E4078" s="89" t="n">
        <v>105</v>
      </c>
      <c r="F4078" s="90" t="n">
        <v>1149</v>
      </c>
      <c r="G4078" s="89" t="n"/>
      <c r="H4078" s="91" t="n">
        <v>1</v>
      </c>
      <c r="I4078" s="213">
        <f>C4078*H4078</f>
        <v/>
      </c>
      <c r="J4078" s="29" t="n"/>
      <c r="K4078" s="96" t="n"/>
      <c r="L4078" s="97" t="n"/>
      <c r="M4078" s="97" t="n"/>
      <c r="N4078" s="98" t="n"/>
      <c r="O4078" s="99" t="n"/>
      <c r="P4078" s="99" t="n"/>
      <c r="Q4078" s="117" t="n"/>
      <c r="R4078" s="118" t="n"/>
      <c r="S4078" s="118" t="n"/>
      <c r="T4078" s="119" t="n"/>
      <c r="U4078" s="120" t="n"/>
      <c r="V4078" s="120" t="n"/>
      <c r="W4078" s="121" t="n"/>
      <c r="X4078" s="122" t="n"/>
      <c r="Y4078" s="122" t="n"/>
      <c r="Z4078" s="143" t="n"/>
      <c r="AA4078" s="140" t="n"/>
      <c r="AB4078" s="140" t="n"/>
      <c r="AC4078" s="144" t="inlineStr">
        <is>
          <t>45X105</t>
        </is>
      </c>
      <c r="AD4078" s="142">
        <f>F4078</f>
        <v/>
      </c>
      <c r="AE4078" s="142">
        <f>I4078</f>
        <v/>
      </c>
    </row>
    <row r="4079" ht="15" customHeight="1" thickBot="1">
      <c r="B4079" s="79" t="inlineStr">
        <is>
          <t>D160R</t>
        </is>
      </c>
      <c r="C4079" s="89">
        <f>SUMIF(数量表!D:H,B4079,数量表!H:H)</f>
        <v/>
      </c>
      <c r="D4079" s="80" t="n">
        <v>27</v>
      </c>
      <c r="E4079" s="80" t="n">
        <v>105</v>
      </c>
      <c r="F4079" s="81" t="n">
        <v>1697</v>
      </c>
      <c r="G4079" s="80" t="inlineStr">
        <is>
          <t>×</t>
        </is>
      </c>
      <c r="H4079" s="82" t="n">
        <v>2</v>
      </c>
      <c r="I4079" s="212">
        <f>C4079*H4079</f>
        <v/>
      </c>
      <c r="J4079" s="2" t="n"/>
      <c r="K4079" s="96" t="n"/>
      <c r="L4079" s="97" t="n"/>
      <c r="M4079" s="97" t="n"/>
      <c r="N4079" s="98" t="inlineStr">
        <is>
          <t>27×105</t>
        </is>
      </c>
      <c r="O4079" s="99">
        <f>F4079</f>
        <v/>
      </c>
      <c r="P4079" s="99">
        <f>SUM(I4079)</f>
        <v/>
      </c>
      <c r="Q4079" s="117" t="n"/>
      <c r="R4079" s="118" t="n"/>
      <c r="S4079" s="118" t="n"/>
      <c r="T4079" s="119" t="n"/>
      <c r="U4079" s="120" t="n"/>
      <c r="V4079" s="120" t="n"/>
      <c r="W4079" s="121" t="n"/>
      <c r="X4079" s="122" t="n"/>
      <c r="Y4079" s="122" t="n"/>
      <c r="Z4079" s="143" t="n"/>
      <c r="AA4079" s="140" t="n"/>
      <c r="AB4079" s="140" t="n"/>
      <c r="AC4079" s="144" t="n"/>
      <c r="AD4079" s="142" t="n"/>
      <c r="AE4079" s="142" t="n"/>
    </row>
    <row r="4080" ht="15" customHeight="1" thickBot="1">
      <c r="B4080" s="85" t="inlineStr">
        <is>
          <t>D160R</t>
        </is>
      </c>
      <c r="C4080" s="89">
        <f>SUMIF(数量表!D:H,B4080,数量表!H:H)</f>
        <v/>
      </c>
      <c r="D4080" t="n">
        <v>27</v>
      </c>
      <c r="E4080" t="n">
        <v>105</v>
      </c>
      <c r="F4080" s="86" t="n">
        <v>868</v>
      </c>
      <c r="G4080" t="inlineStr">
        <is>
          <t>○</t>
        </is>
      </c>
      <c r="H4080" s="87" t="n">
        <v>5</v>
      </c>
      <c r="I4080" s="214">
        <f>C4080*H4080</f>
        <v/>
      </c>
      <c r="J4080" s="2" t="n"/>
      <c r="K4080" s="96" t="n"/>
      <c r="L4080" s="97" t="n"/>
      <c r="M4080" s="97" t="n"/>
      <c r="N4080" s="98" t="inlineStr">
        <is>
          <t>27×105</t>
        </is>
      </c>
      <c r="O4080" s="99">
        <f>F4080</f>
        <v/>
      </c>
      <c r="P4080" s="99">
        <f>SUM(I4080)</f>
        <v/>
      </c>
      <c r="Q4080" s="117" t="n"/>
      <c r="R4080" s="118" t="n"/>
      <c r="S4080" s="118" t="n"/>
      <c r="T4080" s="119" t="n"/>
      <c r="U4080" s="120" t="n"/>
      <c r="V4080" s="120" t="n"/>
      <c r="W4080" s="121" t="n"/>
      <c r="X4080" s="122" t="n"/>
      <c r="Y4080" s="122" t="n"/>
      <c r="Z4080" s="143" t="n"/>
      <c r="AA4080" s="140" t="n"/>
      <c r="AB4080" s="140" t="n"/>
      <c r="AC4080" s="144" t="n"/>
      <c r="AD4080" s="142" t="n"/>
      <c r="AE4080" s="142" t="n"/>
    </row>
    <row r="4081" ht="15" customHeight="1" thickBot="1">
      <c r="B4081" s="85" t="inlineStr">
        <is>
          <t>D160R</t>
        </is>
      </c>
      <c r="C4081" s="89">
        <f>SUMIF(数量表!D:H,B4081,数量表!H:H)</f>
        <v/>
      </c>
      <c r="D4081" t="n">
        <v>27</v>
      </c>
      <c r="E4081" t="n">
        <v>105</v>
      </c>
      <c r="F4081" s="86" t="n">
        <v>450</v>
      </c>
      <c r="G4081" t="inlineStr">
        <is>
          <t>×</t>
        </is>
      </c>
      <c r="H4081" s="87" t="n">
        <v>5</v>
      </c>
      <c r="I4081" s="214">
        <f>C4081*H4081</f>
        <v/>
      </c>
      <c r="J4081" s="2" t="n"/>
      <c r="K4081" s="96" t="n"/>
      <c r="L4081" s="97" t="n"/>
      <c r="M4081" s="97" t="n"/>
      <c r="N4081" s="98" t="inlineStr">
        <is>
          <t>27×105</t>
        </is>
      </c>
      <c r="O4081" s="99">
        <f>F4081</f>
        <v/>
      </c>
      <c r="P4081" s="99">
        <f>SUM(I4081)</f>
        <v/>
      </c>
      <c r="Q4081" s="117" t="n"/>
      <c r="R4081" s="118" t="n"/>
      <c r="S4081" s="118" t="n"/>
      <c r="T4081" s="119" t="n"/>
      <c r="U4081" s="120" t="n"/>
      <c r="V4081" s="120" t="n"/>
      <c r="W4081" s="121" t="n"/>
      <c r="X4081" s="122" t="n"/>
      <c r="Y4081" s="122" t="n"/>
      <c r="Z4081" s="143" t="n"/>
      <c r="AA4081" s="140" t="n"/>
      <c r="AB4081" s="140" t="n"/>
      <c r="AC4081" s="144" t="n"/>
      <c r="AD4081" s="142" t="n"/>
      <c r="AE4081" s="142" t="n"/>
    </row>
    <row r="4082" ht="15" customHeight="1" thickBot="1">
      <c r="B4082" s="88" t="inlineStr">
        <is>
          <t>D160R</t>
        </is>
      </c>
      <c r="C4082" s="89">
        <f>SUMIF(数量表!D:H,B4082,数量表!H:H)</f>
        <v/>
      </c>
      <c r="D4082" s="89" t="n">
        <v>45</v>
      </c>
      <c r="E4082" s="89" t="n">
        <v>105</v>
      </c>
      <c r="F4082" s="90" t="n">
        <v>1149</v>
      </c>
      <c r="G4082" s="89" t="n"/>
      <c r="H4082" s="91" t="n">
        <v>1</v>
      </c>
      <c r="I4082" s="213">
        <f>C4082*H4082</f>
        <v/>
      </c>
      <c r="J4082" s="29" t="n"/>
      <c r="K4082" s="96" t="n"/>
      <c r="L4082" s="97" t="n"/>
      <c r="M4082" s="97" t="n"/>
      <c r="N4082" s="98" t="n"/>
      <c r="O4082" s="99" t="n"/>
      <c r="P4082" s="99" t="n"/>
      <c r="Q4082" s="117" t="n"/>
      <c r="R4082" s="118" t="n"/>
      <c r="S4082" s="118" t="n"/>
      <c r="T4082" s="119" t="n"/>
      <c r="U4082" s="120" t="n"/>
      <c r="V4082" s="120" t="n"/>
      <c r="W4082" s="121" t="n"/>
      <c r="X4082" s="122" t="n"/>
      <c r="Y4082" s="122" t="n"/>
      <c r="Z4082" s="143" t="n"/>
      <c r="AA4082" s="140" t="n"/>
      <c r="AB4082" s="140" t="n"/>
      <c r="AC4082" s="144" t="inlineStr">
        <is>
          <t>45X105</t>
        </is>
      </c>
      <c r="AD4082" s="142">
        <f>F4082</f>
        <v/>
      </c>
      <c r="AE4082" s="142">
        <f>I4082</f>
        <v/>
      </c>
    </row>
    <row r="4083">
      <c r="J4083" s="2" t="n"/>
      <c r="K4083" s="96" t="n"/>
      <c r="L4083" s="97" t="n"/>
      <c r="M4083" s="97" t="n"/>
      <c r="N4083" s="98" t="n"/>
      <c r="O4083" s="99" t="n"/>
      <c r="P4083" s="99" t="n"/>
      <c r="Q4083" s="117" t="n"/>
      <c r="R4083" s="118" t="n"/>
      <c r="S4083" s="118" t="n"/>
      <c r="T4083" s="119" t="n"/>
      <c r="U4083" s="120" t="n"/>
      <c r="V4083" s="120" t="n"/>
      <c r="W4083" s="121" t="n"/>
      <c r="X4083" s="122" t="n"/>
      <c r="Y4083" s="122" t="n"/>
      <c r="Z4083" s="143" t="n"/>
      <c r="AA4083" s="140" t="n"/>
      <c r="AB4083" s="140" t="n"/>
      <c r="AC4083" s="144" t="n"/>
      <c r="AD4083" s="142" t="n"/>
      <c r="AE4083" s="142" t="n"/>
    </row>
    <row r="4084" ht="15" customHeight="1" thickBot="1">
      <c r="J4084" s="2" t="n"/>
      <c r="K4084" s="96" t="n"/>
      <c r="L4084" s="97" t="n"/>
      <c r="M4084" s="97" t="n"/>
      <c r="N4084" s="98" t="n"/>
      <c r="O4084" s="99" t="n"/>
      <c r="P4084" s="99" t="n"/>
      <c r="Q4084" s="117" t="n"/>
      <c r="R4084" s="118" t="n"/>
      <c r="S4084" s="118" t="n"/>
      <c r="T4084" s="119" t="n"/>
      <c r="U4084" s="120" t="n"/>
      <c r="V4084" s="120" t="n"/>
      <c r="W4084" s="121" t="n"/>
      <c r="X4084" s="122" t="n"/>
      <c r="Y4084" s="122" t="n"/>
      <c r="Z4084" s="143" t="n"/>
      <c r="AA4084" s="140" t="n"/>
      <c r="AB4084" s="140" t="n"/>
      <c r="AC4084" s="144" t="n"/>
      <c r="AD4084" s="142" t="n"/>
      <c r="AE4084" s="142" t="n"/>
    </row>
    <row r="4085">
      <c r="B4085" s="220" t="inlineStr">
        <is>
          <t>KH05</t>
        </is>
      </c>
      <c r="C4085" s="80">
        <f>SUMIF(数量表!D:H,B4085,数量表!H:H)</f>
        <v/>
      </c>
      <c r="D4085" s="80" t="n">
        <v>27</v>
      </c>
      <c r="E4085" s="80" t="n">
        <v>105</v>
      </c>
      <c r="F4085" s="81" t="n">
        <v>600</v>
      </c>
      <c r="G4085" s="80" t="n"/>
      <c r="H4085" s="82" t="n">
        <v>1</v>
      </c>
      <c r="I4085" s="212">
        <f>C4085*H4085</f>
        <v/>
      </c>
      <c r="J4085" s="2" t="n"/>
      <c r="K4085" s="96" t="n"/>
      <c r="L4085" s="97" t="n"/>
      <c r="M4085" s="97" t="n"/>
      <c r="N4085" s="98" t="inlineStr">
        <is>
          <t>27×105</t>
        </is>
      </c>
      <c r="O4085" s="99">
        <f>F4085</f>
        <v/>
      </c>
      <c r="P4085" s="99">
        <f>SUM(I4085)</f>
        <v/>
      </c>
      <c r="Q4085" s="117" t="n"/>
      <c r="R4085" s="118" t="n"/>
      <c r="S4085" s="118" t="n"/>
      <c r="T4085" s="119" t="n"/>
      <c r="U4085" s="120" t="n"/>
      <c r="V4085" s="120" t="n"/>
      <c r="W4085" s="121" t="n"/>
      <c r="X4085" s="122" t="n"/>
      <c r="Y4085" s="122" t="n"/>
      <c r="Z4085" s="143" t="n"/>
      <c r="AA4085" s="140" t="n"/>
      <c r="AB4085" s="140" t="n"/>
      <c r="AC4085" s="144" t="n"/>
      <c r="AD4085" s="142" t="n"/>
      <c r="AE4085" s="142" t="n"/>
    </row>
    <row r="4086">
      <c r="B4086" s="29" t="inlineStr">
        <is>
          <t>KH05</t>
        </is>
      </c>
      <c r="C4086">
        <f>SUMIF(数量表!D:H,B4086,数量表!H:H)</f>
        <v/>
      </c>
      <c r="D4086" t="n">
        <v>27</v>
      </c>
      <c r="E4086" t="n">
        <v>105</v>
      </c>
      <c r="F4086" s="86" t="n">
        <v>800</v>
      </c>
      <c r="H4086" s="87" t="n">
        <v>2</v>
      </c>
      <c r="I4086" s="214">
        <f>C4086*H4086</f>
        <v/>
      </c>
      <c r="J4086" s="2" t="n"/>
      <c r="K4086" s="96" t="n"/>
      <c r="L4086" s="97" t="n"/>
      <c r="M4086" s="97" t="n"/>
      <c r="N4086" s="98" t="inlineStr">
        <is>
          <t>27×105</t>
        </is>
      </c>
      <c r="O4086" s="99">
        <f>F4086</f>
        <v/>
      </c>
      <c r="P4086" s="99">
        <f>SUM(I4086)</f>
        <v/>
      </c>
      <c r="Q4086" s="117" t="n"/>
      <c r="R4086" s="118" t="n"/>
      <c r="S4086" s="118" t="n"/>
      <c r="T4086" s="119" t="n"/>
      <c r="U4086" s="120" t="n"/>
      <c r="V4086" s="120" t="n"/>
      <c r="W4086" s="121" t="n"/>
      <c r="X4086" s="122" t="n"/>
      <c r="Y4086" s="122" t="n"/>
      <c r="Z4086" s="143" t="n"/>
      <c r="AA4086" s="140" t="n"/>
      <c r="AB4086" s="140" t="n"/>
      <c r="AC4086" s="144" t="n"/>
      <c r="AD4086" s="142" t="n"/>
      <c r="AE4086" s="142" t="n"/>
    </row>
    <row r="4087" ht="15" customHeight="1" thickBot="1">
      <c r="B4087" s="221" t="inlineStr">
        <is>
          <t>KH05</t>
        </is>
      </c>
      <c r="C4087" s="89">
        <f>SUMIF(数量表!D:H,B4087,数量表!H:H)</f>
        <v/>
      </c>
      <c r="D4087" s="89" t="n">
        <v>27</v>
      </c>
      <c r="E4087" s="89" t="n">
        <v>105</v>
      </c>
      <c r="F4087" s="90" t="n">
        <v>1318</v>
      </c>
      <c r="G4087" s="89" t="n"/>
      <c r="H4087" s="91" t="n">
        <v>1</v>
      </c>
      <c r="I4087" s="213">
        <f>C4087*H4087</f>
        <v/>
      </c>
      <c r="J4087" s="2" t="n"/>
      <c r="K4087" s="96" t="n"/>
      <c r="L4087" s="97" t="n"/>
      <c r="M4087" s="97" t="n"/>
      <c r="N4087" s="98" t="inlineStr">
        <is>
          <t>27×105</t>
        </is>
      </c>
      <c r="O4087" s="99">
        <f>F4087</f>
        <v/>
      </c>
      <c r="P4087" s="99">
        <f>SUM(I4087)</f>
        <v/>
      </c>
      <c r="Q4087" s="117" t="n"/>
      <c r="R4087" s="118" t="n"/>
      <c r="S4087" s="118" t="n"/>
      <c r="T4087" s="119" t="n"/>
      <c r="U4087" s="120" t="n"/>
      <c r="V4087" s="120" t="n"/>
      <c r="W4087" s="121" t="n"/>
      <c r="X4087" s="122" t="n"/>
      <c r="Y4087" s="122" t="n"/>
      <c r="Z4087" s="143" t="n"/>
      <c r="AA4087" s="140" t="n"/>
      <c r="AB4087" s="140" t="n"/>
      <c r="AC4087" s="144" t="n"/>
      <c r="AD4087" s="142" t="n"/>
      <c r="AE4087" s="142" t="n"/>
    </row>
    <row r="4088">
      <c r="B4088" s="220" t="inlineStr">
        <is>
          <t>3FK09</t>
        </is>
      </c>
      <c r="C4088" s="80">
        <f>SUMIF(数量表!D:H,B4088,数量表!H:H)</f>
        <v/>
      </c>
      <c r="D4088" s="80" t="n">
        <v>27</v>
      </c>
      <c r="E4088" s="80" t="n">
        <v>105</v>
      </c>
      <c r="F4088" s="81" t="n">
        <v>400</v>
      </c>
      <c r="G4088" s="80" t="n"/>
      <c r="H4088" s="82" t="n">
        <v>4</v>
      </c>
      <c r="I4088" s="212">
        <f>C4088*H4088</f>
        <v/>
      </c>
      <c r="J4088" s="2" t="n"/>
      <c r="K4088" s="96" t="n"/>
      <c r="L4088" s="97" t="n"/>
      <c r="M4088" s="97" t="n"/>
      <c r="N4088" s="98" t="inlineStr">
        <is>
          <t>27×105</t>
        </is>
      </c>
      <c r="O4088" s="99">
        <f>F4088</f>
        <v/>
      </c>
      <c r="P4088" s="99">
        <f>SUM(I4088)</f>
        <v/>
      </c>
      <c r="Q4088" s="117" t="n"/>
      <c r="R4088" s="118" t="n"/>
      <c r="S4088" s="118" t="n"/>
      <c r="T4088" s="119" t="n"/>
      <c r="U4088" s="120" t="n"/>
      <c r="V4088" s="120" t="n"/>
      <c r="W4088" s="121" t="n"/>
      <c r="X4088" s="122" t="n"/>
      <c r="Y4088" s="122" t="n"/>
      <c r="Z4088" s="143" t="n"/>
      <c r="AA4088" s="140" t="n"/>
      <c r="AB4088" s="140" t="n"/>
      <c r="AC4088" s="144" t="n"/>
      <c r="AD4088" s="142" t="n"/>
      <c r="AE4088" s="142" t="n"/>
    </row>
    <row r="4089">
      <c r="B4089" s="29" t="inlineStr">
        <is>
          <t>3FK09</t>
        </is>
      </c>
      <c r="C4089">
        <f>SUMIF(数量表!D:H,B4089,数量表!H:H)</f>
        <v/>
      </c>
      <c r="D4089" t="n">
        <v>27</v>
      </c>
      <c r="E4089" t="n">
        <v>105</v>
      </c>
      <c r="F4089" s="86" t="n">
        <v>1710</v>
      </c>
      <c r="H4089" s="87" t="n">
        <v>2</v>
      </c>
      <c r="I4089" s="214">
        <f>C4089*H4089</f>
        <v/>
      </c>
      <c r="J4089" s="2" t="n"/>
      <c r="K4089" s="96" t="n"/>
      <c r="L4089" s="97" t="n"/>
      <c r="M4089" s="97" t="n"/>
      <c r="N4089" s="98" t="inlineStr">
        <is>
          <t>27×105</t>
        </is>
      </c>
      <c r="O4089" s="99">
        <f>F4089</f>
        <v/>
      </c>
      <c r="P4089" s="99">
        <f>SUM(I4089)</f>
        <v/>
      </c>
      <c r="Q4089" s="117" t="n"/>
      <c r="R4089" s="118" t="n"/>
      <c r="S4089" s="118" t="n"/>
      <c r="T4089" s="119" t="n"/>
      <c r="U4089" s="120" t="n"/>
      <c r="V4089" s="120" t="n"/>
      <c r="W4089" s="121" t="n"/>
      <c r="X4089" s="122" t="n"/>
      <c r="Y4089" s="122" t="n"/>
      <c r="Z4089" s="143" t="n"/>
      <c r="AA4089" s="140" t="n"/>
      <c r="AB4089" s="140" t="n"/>
      <c r="AC4089" s="144" t="n"/>
      <c r="AD4089" s="142" t="n"/>
      <c r="AE4089" s="142" t="n"/>
    </row>
    <row r="4090" ht="15" customHeight="1" thickBot="1">
      <c r="B4090" s="221" t="inlineStr">
        <is>
          <t>3FK09</t>
        </is>
      </c>
      <c r="C4090" s="89">
        <f>SUMIF(数量表!D:H,B4090,数量表!H:H)</f>
        <v/>
      </c>
      <c r="D4090" s="89" t="n">
        <v>27</v>
      </c>
      <c r="E4090" s="89" t="n">
        <v>105</v>
      </c>
      <c r="F4090" s="90" t="n">
        <v>868</v>
      </c>
      <c r="G4090" s="89" t="n"/>
      <c r="H4090" s="91" t="n">
        <v>4</v>
      </c>
      <c r="I4090" s="213">
        <f>C4090*H4090</f>
        <v/>
      </c>
      <c r="J4090" s="2" t="n"/>
      <c r="K4090" s="96" t="n"/>
      <c r="L4090" s="97" t="n"/>
      <c r="M4090" s="97" t="n"/>
      <c r="N4090" s="98" t="inlineStr">
        <is>
          <t>27×105</t>
        </is>
      </c>
      <c r="O4090" s="99">
        <f>F4090</f>
        <v/>
      </c>
      <c r="P4090" s="99">
        <f>SUM(I4090)</f>
        <v/>
      </c>
      <c r="Q4090" s="117" t="n"/>
      <c r="R4090" s="118" t="n"/>
      <c r="S4090" s="118" t="n"/>
      <c r="T4090" s="119" t="n"/>
      <c r="U4090" s="120" t="n"/>
      <c r="V4090" s="120" t="n"/>
      <c r="W4090" s="121" t="n"/>
      <c r="X4090" s="122" t="n"/>
      <c r="Y4090" s="122" t="n"/>
      <c r="Z4090" s="143" t="n"/>
      <c r="AA4090" s="140" t="n"/>
      <c r="AB4090" s="140" t="n"/>
      <c r="AC4090" s="144" t="n"/>
      <c r="AD4090" s="142" t="n"/>
      <c r="AE4090" s="142" t="n"/>
    </row>
    <row r="4091" ht="15" customHeight="1" thickBot="1">
      <c r="B4091" s="222" t="n"/>
      <c r="C4091" s="7">
        <f>SUMIF(数量表!D:H,B4091,数量表!H:H)</f>
        <v/>
      </c>
      <c r="D4091" s="7" t="n">
        <v>45</v>
      </c>
      <c r="E4091" s="7" t="n">
        <v>105</v>
      </c>
      <c r="F4091" s="84" t="n"/>
      <c r="G4091" s="7" t="n"/>
      <c r="H4091" s="21" t="n"/>
      <c r="I4091" s="21">
        <f>C4091*H4091</f>
        <v/>
      </c>
      <c r="J4091" s="2" t="n"/>
      <c r="K4091" s="96" t="n"/>
      <c r="L4091" s="97" t="n"/>
      <c r="M4091" s="97" t="n"/>
      <c r="N4091" s="98" t="n"/>
      <c r="O4091" s="99" t="n"/>
      <c r="P4091" s="99" t="n"/>
      <c r="Q4091" s="117" t="n"/>
      <c r="R4091" s="118" t="n"/>
      <c r="S4091" s="118" t="n"/>
      <c r="T4091" s="119" t="n"/>
      <c r="U4091" s="120" t="n"/>
      <c r="V4091" s="120" t="n"/>
      <c r="W4091" s="121" t="n"/>
      <c r="X4091" s="122" t="n"/>
      <c r="Y4091" s="122" t="n"/>
      <c r="Z4091" s="143" t="n"/>
      <c r="AA4091" s="140" t="n"/>
      <c r="AB4091" s="140" t="n"/>
      <c r="AC4091" s="144" t="n"/>
      <c r="AD4091" s="142" t="n"/>
      <c r="AE4091" s="142" t="n"/>
    </row>
    <row r="4092">
      <c r="B4092" s="220" t="inlineStr">
        <is>
          <t>135MK03FL+1350</t>
        </is>
      </c>
      <c r="C4092" s="80">
        <f>SUMIF(数量表!D:H,B4092,数量表!H:H)</f>
        <v/>
      </c>
      <c r="D4092" s="80" t="n">
        <v>27</v>
      </c>
      <c r="E4092" s="80" t="n">
        <v>105</v>
      </c>
      <c r="F4092" s="81" t="n">
        <v>49.25</v>
      </c>
      <c r="G4092" s="80" t="n"/>
      <c r="H4092" s="82" t="n">
        <v>4</v>
      </c>
      <c r="I4092" s="212">
        <f>C4092*H4092</f>
        <v/>
      </c>
      <c r="J4092" s="2" t="n"/>
      <c r="K4092" s="96" t="n"/>
      <c r="L4092" s="97" t="n"/>
      <c r="M4092" s="97" t="n"/>
      <c r="N4092" s="98" t="inlineStr">
        <is>
          <t>27×105</t>
        </is>
      </c>
      <c r="O4092" s="99">
        <f>F4092</f>
        <v/>
      </c>
      <c r="P4092" s="99">
        <f>SUM(I4092)</f>
        <v/>
      </c>
      <c r="Q4092" s="117" t="n"/>
      <c r="R4092" s="118" t="n"/>
      <c r="S4092" s="118" t="n"/>
      <c r="T4092" s="119" t="n"/>
      <c r="U4092" s="120" t="n"/>
      <c r="V4092" s="120" t="n"/>
      <c r="W4092" s="121" t="n"/>
      <c r="X4092" s="122" t="n"/>
      <c r="Y4092" s="122" t="n"/>
      <c r="Z4092" s="143" t="n"/>
      <c r="AA4092" s="140" t="n"/>
      <c r="AB4092" s="140" t="n"/>
      <c r="AC4092" s="144" t="n"/>
      <c r="AD4092" s="142" t="n"/>
      <c r="AE4092" s="142" t="n"/>
    </row>
    <row r="4093">
      <c r="B4093" s="29" t="inlineStr">
        <is>
          <t>135MK03FL+1350</t>
        </is>
      </c>
      <c r="C4093">
        <f>SUMIF(数量表!D:H,B4093,数量表!H:H)</f>
        <v/>
      </c>
      <c r="D4093" t="n">
        <v>27</v>
      </c>
      <c r="E4093" t="n">
        <v>105</v>
      </c>
      <c r="F4093" s="86" t="n">
        <v>1710</v>
      </c>
      <c r="H4093" s="87" t="n">
        <v>1</v>
      </c>
      <c r="I4093" s="214">
        <f>C4093*H4093</f>
        <v/>
      </c>
      <c r="J4093" s="2" t="n"/>
      <c r="K4093" s="96" t="n"/>
      <c r="L4093" s="97" t="n"/>
      <c r="M4093" s="97" t="n"/>
      <c r="N4093" s="98" t="inlineStr">
        <is>
          <t>27×105</t>
        </is>
      </c>
      <c r="O4093" s="99">
        <f>F4093</f>
        <v/>
      </c>
      <c r="P4093" s="99">
        <f>SUM(I4093)</f>
        <v/>
      </c>
      <c r="Q4093" s="117" t="n"/>
      <c r="R4093" s="118" t="n"/>
      <c r="S4093" s="118" t="n"/>
      <c r="T4093" s="119" t="n"/>
      <c r="U4093" s="120" t="n"/>
      <c r="V4093" s="120" t="n"/>
      <c r="W4093" s="121" t="n"/>
      <c r="X4093" s="122" t="n"/>
      <c r="Y4093" s="122" t="n"/>
      <c r="Z4093" s="143" t="n"/>
      <c r="AA4093" s="140" t="n"/>
      <c r="AB4093" s="140" t="n"/>
      <c r="AC4093" s="144" t="n"/>
      <c r="AD4093" s="142" t="n"/>
      <c r="AE4093" s="142" t="n"/>
    </row>
    <row r="4094">
      <c r="B4094" s="29" t="inlineStr">
        <is>
          <t>135MK03FL+1350</t>
        </is>
      </c>
      <c r="C4094">
        <f>SUMIF(数量表!D:H,B4094,数量表!H:H)</f>
        <v/>
      </c>
      <c r="D4094" t="n">
        <v>27</v>
      </c>
      <c r="E4094" t="n">
        <v>105</v>
      </c>
      <c r="F4094" s="86" t="n">
        <v>1318</v>
      </c>
      <c r="H4094" s="87" t="n">
        <v>5</v>
      </c>
      <c r="I4094" s="214">
        <f>C4094*H4094</f>
        <v/>
      </c>
      <c r="J4094" s="2" t="n"/>
      <c r="K4094" s="96" t="n"/>
      <c r="L4094" s="97" t="n"/>
      <c r="M4094" s="97" t="n"/>
      <c r="N4094" s="98" t="inlineStr">
        <is>
          <t>27×105</t>
        </is>
      </c>
      <c r="O4094" s="99">
        <f>F4094</f>
        <v/>
      </c>
      <c r="P4094" s="99">
        <f>SUM(I4094)</f>
        <v/>
      </c>
      <c r="Q4094" s="117" t="n"/>
      <c r="R4094" s="118" t="n"/>
      <c r="S4094" s="118" t="n"/>
      <c r="T4094" s="119" t="n"/>
      <c r="U4094" s="120" t="n"/>
      <c r="V4094" s="120" t="n"/>
      <c r="W4094" s="121" t="n"/>
      <c r="X4094" s="122" t="n"/>
      <c r="Y4094" s="122" t="n"/>
      <c r="Z4094" s="143" t="n"/>
      <c r="AA4094" s="140" t="n"/>
      <c r="AB4094" s="140" t="n"/>
      <c r="AC4094" s="144" t="n"/>
      <c r="AD4094" s="142" t="n"/>
      <c r="AE4094" s="142" t="n"/>
    </row>
    <row r="4095">
      <c r="B4095" s="29" t="inlineStr">
        <is>
          <t>135MK03FL+1350</t>
        </is>
      </c>
      <c r="C4095">
        <f>SUMIF(数量表!D:H,B4095,数量表!H:H)</f>
        <v/>
      </c>
      <c r="D4095" t="n">
        <v>27</v>
      </c>
      <c r="E4095" t="n">
        <v>105</v>
      </c>
      <c r="F4095" s="86" t="n">
        <v>882</v>
      </c>
      <c r="H4095" s="87" t="n">
        <v>1</v>
      </c>
      <c r="I4095" s="214">
        <f>C4095*H4095</f>
        <v/>
      </c>
      <c r="J4095" s="2" t="n"/>
      <c r="K4095" s="96" t="n"/>
      <c r="L4095" s="97" t="n"/>
      <c r="M4095" s="97" t="n"/>
      <c r="N4095" s="98" t="inlineStr">
        <is>
          <t>27×105</t>
        </is>
      </c>
      <c r="O4095" s="99">
        <f>F4095</f>
        <v/>
      </c>
      <c r="P4095" s="99">
        <f>SUM(I4095)</f>
        <v/>
      </c>
      <c r="Q4095" s="117" t="n"/>
      <c r="R4095" s="118" t="n"/>
      <c r="S4095" s="118" t="n"/>
      <c r="T4095" s="119" t="n"/>
      <c r="U4095" s="120" t="n"/>
      <c r="V4095" s="120" t="n"/>
      <c r="W4095" s="121" t="n"/>
      <c r="X4095" s="122" t="n"/>
      <c r="Y4095" s="122" t="n"/>
      <c r="Z4095" s="143" t="n"/>
      <c r="AA4095" s="140" t="n"/>
      <c r="AB4095" s="140" t="n"/>
      <c r="AC4095" s="144" t="n"/>
      <c r="AD4095" s="142" t="n"/>
      <c r="AE4095" s="142" t="n"/>
    </row>
    <row r="4096" ht="15" customHeight="1" thickBot="1">
      <c r="B4096" s="221" t="inlineStr">
        <is>
          <t>135MK03FL+1350</t>
        </is>
      </c>
      <c r="C4096" s="89">
        <f>SUMIF(数量表!D:H,B4096,数量表!H:H)</f>
        <v/>
      </c>
      <c r="D4096" s="89" t="n">
        <v>27</v>
      </c>
      <c r="E4096" s="89" t="n">
        <v>105</v>
      </c>
      <c r="F4096" s="90" t="n">
        <v>828</v>
      </c>
      <c r="G4096" s="89" t="n"/>
      <c r="H4096" s="91" t="n">
        <v>1</v>
      </c>
      <c r="I4096" s="213">
        <f>C4096*H4096</f>
        <v/>
      </c>
      <c r="J4096" s="2" t="n"/>
      <c r="K4096" s="96" t="n"/>
      <c r="L4096" s="97" t="n"/>
      <c r="M4096" s="97" t="n"/>
      <c r="N4096" s="98" t="inlineStr">
        <is>
          <t>27×105</t>
        </is>
      </c>
      <c r="O4096" s="99">
        <f>F4096</f>
        <v/>
      </c>
      <c r="P4096" s="99">
        <f>SUM(I4096)</f>
        <v/>
      </c>
      <c r="Q4096" s="117" t="n"/>
      <c r="R4096" s="118" t="n"/>
      <c r="S4096" s="118" t="n"/>
      <c r="T4096" s="119" t="n"/>
      <c r="U4096" s="120" t="n"/>
      <c r="V4096" s="120" t="n"/>
      <c r="W4096" s="121" t="n"/>
      <c r="X4096" s="122" t="n"/>
      <c r="Y4096" s="122" t="n"/>
      <c r="Z4096" s="143" t="n"/>
      <c r="AA4096" s="140" t="n"/>
      <c r="AB4096" s="140" t="n"/>
      <c r="AC4096" s="144" t="n"/>
      <c r="AD4096" s="142" t="n"/>
      <c r="AE4096" s="142" t="n"/>
    </row>
    <row r="4097">
      <c r="B4097" s="220" t="inlineStr">
        <is>
          <t>135MKA07</t>
        </is>
      </c>
      <c r="C4097" s="80">
        <f>SUMIF(数量表!D:H,B4097,数量表!H:H)</f>
        <v/>
      </c>
      <c r="D4097" s="80" t="n">
        <v>27</v>
      </c>
      <c r="E4097" s="80" t="n">
        <v>105</v>
      </c>
      <c r="F4097" s="81" t="n">
        <v>150</v>
      </c>
      <c r="G4097" s="80" t="n"/>
      <c r="H4097" s="82" t="n">
        <v>3</v>
      </c>
      <c r="I4097" s="212">
        <f>C4097*H4097</f>
        <v/>
      </c>
      <c r="J4097" s="2" t="n"/>
      <c r="K4097" s="96" t="n"/>
      <c r="L4097" s="97" t="n"/>
      <c r="M4097" s="97" t="n"/>
      <c r="N4097" s="98" t="inlineStr">
        <is>
          <t>27×105</t>
        </is>
      </c>
      <c r="O4097" s="99">
        <f>F4097</f>
        <v/>
      </c>
      <c r="P4097" s="99">
        <f>SUM(I4097)</f>
        <v/>
      </c>
      <c r="Q4097" s="117" t="n"/>
      <c r="R4097" s="118" t="n"/>
      <c r="S4097" s="118" t="n"/>
      <c r="T4097" s="119" t="n"/>
      <c r="U4097" s="120" t="n"/>
      <c r="V4097" s="120" t="n"/>
      <c r="W4097" s="121" t="n"/>
      <c r="X4097" s="122" t="n"/>
      <c r="Y4097" s="122" t="n"/>
      <c r="Z4097" s="143" t="n"/>
      <c r="AA4097" s="140" t="n"/>
      <c r="AB4097" s="140" t="n"/>
      <c r="AC4097" s="144" t="n"/>
      <c r="AD4097" s="142" t="n"/>
      <c r="AE4097" s="142" t="n"/>
    </row>
    <row r="4098">
      <c r="B4098" s="29" t="inlineStr">
        <is>
          <t>135MKA07</t>
        </is>
      </c>
      <c r="C4098">
        <f>SUMIF(数量表!D:H,B4098,数量表!H:H)</f>
        <v/>
      </c>
      <c r="D4098" t="n">
        <v>27</v>
      </c>
      <c r="E4098" t="n">
        <v>105</v>
      </c>
      <c r="F4098" s="86" t="n">
        <v>1255</v>
      </c>
      <c r="H4098" s="87" t="n">
        <v>2</v>
      </c>
      <c r="I4098" s="214">
        <f>C4098*H4098</f>
        <v/>
      </c>
      <c r="J4098" s="2" t="n"/>
      <c r="K4098" s="96" t="n"/>
      <c r="L4098" s="97" t="n"/>
      <c r="M4098" s="97" t="n"/>
      <c r="N4098" s="98" t="inlineStr">
        <is>
          <t>27×105</t>
        </is>
      </c>
      <c r="O4098" s="99">
        <f>F4098</f>
        <v/>
      </c>
      <c r="P4098" s="99">
        <f>SUM(I4098)</f>
        <v/>
      </c>
      <c r="Q4098" s="117" t="n"/>
      <c r="R4098" s="118" t="n"/>
      <c r="S4098" s="118" t="n"/>
      <c r="T4098" s="119" t="n"/>
      <c r="U4098" s="120" t="n"/>
      <c r="V4098" s="120" t="n"/>
      <c r="W4098" s="121" t="n"/>
      <c r="X4098" s="122" t="n"/>
      <c r="Y4098" s="122" t="n"/>
      <c r="Z4098" s="143" t="n"/>
      <c r="AA4098" s="140" t="n"/>
      <c r="AB4098" s="140" t="n"/>
      <c r="AC4098" s="144" t="n"/>
      <c r="AD4098" s="142" t="n"/>
      <c r="AE4098" s="142" t="n"/>
    </row>
    <row r="4099" ht="15" customHeight="1" thickBot="1">
      <c r="B4099" s="221" t="inlineStr">
        <is>
          <t>135MKA07</t>
        </is>
      </c>
      <c r="C4099" s="89">
        <f>SUMIF(数量表!D:H,B4099,数量表!H:H)</f>
        <v/>
      </c>
      <c r="D4099" s="89" t="n">
        <v>27</v>
      </c>
      <c r="E4099" s="89" t="n">
        <v>105</v>
      </c>
      <c r="F4099" s="90" t="n">
        <v>818</v>
      </c>
      <c r="G4099" s="89" t="n"/>
      <c r="H4099" s="91" t="n">
        <v>3</v>
      </c>
      <c r="I4099" s="213">
        <f>C4099*H4099</f>
        <v/>
      </c>
      <c r="J4099" s="2" t="n"/>
      <c r="K4099" s="96" t="n"/>
      <c r="L4099" s="97" t="n"/>
      <c r="M4099" s="97" t="n"/>
      <c r="N4099" s="98" t="inlineStr">
        <is>
          <t>27×105</t>
        </is>
      </c>
      <c r="O4099" s="99">
        <f>F4099</f>
        <v/>
      </c>
      <c r="P4099" s="99">
        <f>SUM(I4099)</f>
        <v/>
      </c>
      <c r="Q4099" s="117" t="n"/>
      <c r="R4099" s="118" t="n"/>
      <c r="S4099" s="118" t="n"/>
      <c r="T4099" s="119" t="n"/>
      <c r="U4099" s="120" t="n"/>
      <c r="V4099" s="120" t="n"/>
      <c r="W4099" s="121" t="n"/>
      <c r="X4099" s="122" t="n"/>
      <c r="Y4099" s="122" t="n"/>
      <c r="Z4099" s="143" t="n"/>
      <c r="AA4099" s="140" t="n"/>
      <c r="AB4099" s="140" t="n"/>
      <c r="AC4099" s="144" t="n"/>
      <c r="AD4099" s="142" t="n"/>
      <c r="AE4099" s="142" t="n"/>
    </row>
    <row r="4100">
      <c r="B4100" s="220" t="inlineStr">
        <is>
          <t>135MKH07</t>
        </is>
      </c>
      <c r="C4100" s="80">
        <f>SUMIF(数量表!D:H,B4100,数量表!H:H)</f>
        <v/>
      </c>
      <c r="D4100" s="80" t="n">
        <v>27</v>
      </c>
      <c r="E4100" s="80" t="n">
        <v>105</v>
      </c>
      <c r="F4100" s="81" t="n">
        <v>150</v>
      </c>
      <c r="G4100" s="80" t="n"/>
      <c r="H4100" s="82" t="n">
        <v>3</v>
      </c>
      <c r="I4100" s="212">
        <f>C4100*H4100</f>
        <v/>
      </c>
      <c r="J4100" s="2" t="n"/>
      <c r="K4100" s="96" t="n"/>
      <c r="L4100" s="97" t="n"/>
      <c r="M4100" s="97" t="n"/>
      <c r="N4100" s="98" t="inlineStr">
        <is>
          <t>27×105</t>
        </is>
      </c>
      <c r="O4100" s="99">
        <f>F4100</f>
        <v/>
      </c>
      <c r="P4100" s="99">
        <f>SUM(I4100)</f>
        <v/>
      </c>
      <c r="Q4100" s="117" t="n"/>
      <c r="R4100" s="118" t="n"/>
      <c r="S4100" s="118" t="n"/>
      <c r="T4100" s="119" t="n"/>
      <c r="U4100" s="120" t="n"/>
      <c r="V4100" s="120" t="n"/>
      <c r="W4100" s="121" t="n"/>
      <c r="X4100" s="122" t="n"/>
      <c r="Y4100" s="122" t="n"/>
      <c r="Z4100" s="143" t="n"/>
      <c r="AA4100" s="140" t="n"/>
      <c r="AB4100" s="140" t="n"/>
      <c r="AC4100" s="144" t="n"/>
      <c r="AD4100" s="142" t="n"/>
      <c r="AE4100" s="142" t="n"/>
    </row>
    <row r="4101">
      <c r="B4101" s="29" t="inlineStr">
        <is>
          <t>135MKH07</t>
        </is>
      </c>
      <c r="C4101">
        <f>SUMIF(数量表!D:H,B4101,数量表!H:H)</f>
        <v/>
      </c>
      <c r="D4101" t="n">
        <v>27</v>
      </c>
      <c r="E4101" t="n">
        <v>105</v>
      </c>
      <c r="F4101" s="86" t="n">
        <v>800</v>
      </c>
      <c r="H4101" s="87" t="n">
        <v>2</v>
      </c>
      <c r="I4101" s="214">
        <f>C4101*H4101</f>
        <v/>
      </c>
      <c r="J4101" s="2" t="n"/>
      <c r="K4101" s="96" t="n"/>
      <c r="L4101" s="97" t="n"/>
      <c r="M4101" s="97" t="n"/>
      <c r="N4101" s="98" t="inlineStr">
        <is>
          <t>27×105</t>
        </is>
      </c>
      <c r="O4101" s="99">
        <f>F4101</f>
        <v/>
      </c>
      <c r="P4101" s="99">
        <f>SUM(I4101)</f>
        <v/>
      </c>
      <c r="Q4101" s="117" t="n"/>
      <c r="R4101" s="118" t="n"/>
      <c r="S4101" s="118" t="n"/>
      <c r="T4101" s="119" t="n"/>
      <c r="U4101" s="120" t="n"/>
      <c r="V4101" s="120" t="n"/>
      <c r="W4101" s="121" t="n"/>
      <c r="X4101" s="122" t="n"/>
      <c r="Y4101" s="122" t="n"/>
      <c r="Z4101" s="143" t="n"/>
      <c r="AA4101" s="140" t="n"/>
      <c r="AB4101" s="140" t="n"/>
      <c r="AC4101" s="144" t="n"/>
      <c r="AD4101" s="142" t="n"/>
      <c r="AE4101" s="142" t="n"/>
    </row>
    <row r="4102" ht="15" customHeight="1" thickBot="1">
      <c r="B4102" s="221" t="inlineStr">
        <is>
          <t>135MKH07</t>
        </is>
      </c>
      <c r="C4102" s="89">
        <f>SUMIF(数量表!D:H,B4102,数量表!H:H)</f>
        <v/>
      </c>
      <c r="D4102" s="89" t="n">
        <v>27</v>
      </c>
      <c r="E4102" s="89" t="n">
        <v>105</v>
      </c>
      <c r="F4102" s="90" t="n">
        <v>818</v>
      </c>
      <c r="G4102" s="89" t="n"/>
      <c r="H4102" s="91" t="n">
        <v>3</v>
      </c>
      <c r="I4102" s="213">
        <f>C4102*H4102</f>
        <v/>
      </c>
      <c r="J4102" s="2" t="n"/>
      <c r="K4102" s="96" t="n"/>
      <c r="L4102" s="97" t="n"/>
      <c r="M4102" s="97" t="n"/>
      <c r="N4102" s="98" t="inlineStr">
        <is>
          <t>27×105</t>
        </is>
      </c>
      <c r="O4102" s="99">
        <f>F4102</f>
        <v/>
      </c>
      <c r="P4102" s="99">
        <f>SUM(I4102)</f>
        <v/>
      </c>
      <c r="Q4102" s="117" t="n"/>
      <c r="R4102" s="118" t="n"/>
      <c r="S4102" s="118" t="n"/>
      <c r="T4102" s="119" t="n"/>
      <c r="U4102" s="120" t="n"/>
      <c r="V4102" s="120" t="n"/>
      <c r="W4102" s="121" t="n"/>
      <c r="X4102" s="122" t="n"/>
      <c r="Y4102" s="122" t="n"/>
      <c r="Z4102" s="143" t="n"/>
      <c r="AA4102" s="140" t="n"/>
      <c r="AB4102" s="140" t="n"/>
      <c r="AC4102" s="144" t="n"/>
      <c r="AD4102" s="142" t="n"/>
      <c r="AE4102" s="142" t="n"/>
    </row>
    <row r="4103" ht="15" customHeight="1" thickBot="1">
      <c r="B4103" s="222" t="inlineStr">
        <is>
          <t>KH07袖中心</t>
        </is>
      </c>
      <c r="C4103" s="89">
        <f>SUMIF(数量表!D:H,B4103,数量表!H:H)</f>
        <v/>
      </c>
      <c r="D4103" s="89" t="n">
        <v>27</v>
      </c>
      <c r="E4103" s="89" t="n">
        <v>105</v>
      </c>
      <c r="F4103" s="90" t="n">
        <v>749</v>
      </c>
      <c r="G4103" s="89" t="n"/>
      <c r="H4103" s="91" t="n">
        <v>2</v>
      </c>
      <c r="I4103" s="213">
        <f>C4103*H4103</f>
        <v/>
      </c>
      <c r="J4103" s="2" t="n"/>
      <c r="K4103" s="96" t="n"/>
      <c r="L4103" s="97" t="n"/>
      <c r="M4103" s="97" t="n"/>
      <c r="N4103" s="98" t="inlineStr">
        <is>
          <t>27×105</t>
        </is>
      </c>
      <c r="O4103" s="99">
        <f>F4103</f>
        <v/>
      </c>
      <c r="P4103" s="99">
        <f>SUM(I4103)</f>
        <v/>
      </c>
      <c r="Q4103" s="117" t="n"/>
      <c r="R4103" s="118" t="n"/>
      <c r="S4103" s="118" t="n"/>
      <c r="T4103" s="119" t="n"/>
      <c r="U4103" s="120" t="n"/>
      <c r="V4103" s="120" t="n"/>
      <c r="W4103" s="121" t="n"/>
      <c r="X4103" s="122" t="n"/>
      <c r="Y4103" s="122" t="n"/>
      <c r="Z4103" s="143" t="n"/>
      <c r="AA4103" s="140" t="n"/>
      <c r="AB4103" s="140" t="n"/>
      <c r="AC4103" s="144" t="n"/>
      <c r="AD4103" s="142" t="n"/>
      <c r="AE4103" s="142" t="n"/>
    </row>
    <row r="4104">
      <c r="B4104" s="220" t="inlineStr">
        <is>
          <t>68MK09</t>
        </is>
      </c>
      <c r="C4104" s="80">
        <f>SUMIF(数量表!D:H,B4104,数量表!H:H)</f>
        <v/>
      </c>
      <c r="D4104" s="80" t="n">
        <v>27</v>
      </c>
      <c r="E4104" s="80" t="n">
        <v>105</v>
      </c>
      <c r="F4104" s="81" t="n">
        <v>275</v>
      </c>
      <c r="G4104" s="80" t="n"/>
      <c r="H4104" s="82" t="n">
        <v>4</v>
      </c>
      <c r="I4104" s="212">
        <f>C4104*H4104</f>
        <v/>
      </c>
      <c r="J4104" s="2" t="n"/>
      <c r="K4104" s="96" t="n"/>
      <c r="L4104" s="97" t="n"/>
      <c r="M4104" s="97" t="n"/>
      <c r="N4104" s="98" t="inlineStr">
        <is>
          <t>27×105</t>
        </is>
      </c>
      <c r="O4104" s="99">
        <f>F4104</f>
        <v/>
      </c>
      <c r="P4104" s="99">
        <f>SUM(I4104)</f>
        <v/>
      </c>
      <c r="Q4104" s="117" t="n"/>
      <c r="R4104" s="118" t="n"/>
      <c r="S4104" s="118" t="n"/>
      <c r="T4104" s="119" t="n"/>
      <c r="U4104" s="120" t="n"/>
      <c r="V4104" s="120" t="n"/>
      <c r="W4104" s="121" t="n"/>
      <c r="X4104" s="122" t="n"/>
      <c r="Y4104" s="122" t="n"/>
      <c r="Z4104" s="143" t="n"/>
      <c r="AA4104" s="140" t="n"/>
      <c r="AB4104" s="140" t="n"/>
      <c r="AC4104" s="144" t="n"/>
      <c r="AD4104" s="142" t="n"/>
      <c r="AE4104" s="142" t="n"/>
    </row>
    <row r="4105">
      <c r="B4105" s="29" t="inlineStr">
        <is>
          <t>68MK09</t>
        </is>
      </c>
      <c r="C4105">
        <f>SUMIF(数量表!D:H,B4105,数量表!H:H)</f>
        <v/>
      </c>
      <c r="D4105" t="n">
        <v>27</v>
      </c>
      <c r="E4105" t="n">
        <v>105</v>
      </c>
      <c r="F4105" s="86" t="n">
        <v>1710</v>
      </c>
      <c r="H4105" s="87" t="n">
        <v>2</v>
      </c>
      <c r="I4105" s="214">
        <f>C4105*H4105</f>
        <v/>
      </c>
      <c r="J4105" s="2" t="n"/>
      <c r="K4105" s="96" t="n"/>
      <c r="L4105" s="97" t="n"/>
      <c r="M4105" s="97" t="n"/>
      <c r="N4105" s="98" t="inlineStr">
        <is>
          <t>27×105</t>
        </is>
      </c>
      <c r="O4105" s="99">
        <f>F4105</f>
        <v/>
      </c>
      <c r="P4105" s="99">
        <f>SUM(I4105)</f>
        <v/>
      </c>
      <c r="Q4105" s="117" t="n"/>
      <c r="R4105" s="118" t="n"/>
      <c r="S4105" s="118" t="n"/>
      <c r="T4105" s="119" t="n"/>
      <c r="U4105" s="120" t="n"/>
      <c r="V4105" s="120" t="n"/>
      <c r="W4105" s="121" t="n"/>
      <c r="X4105" s="122" t="n"/>
      <c r="Y4105" s="122" t="n"/>
      <c r="Z4105" s="143" t="n"/>
      <c r="AA4105" s="140" t="n"/>
      <c r="AB4105" s="140" t="n"/>
      <c r="AC4105" s="144" t="n"/>
      <c r="AD4105" s="142" t="n"/>
      <c r="AE4105" s="142" t="n"/>
    </row>
    <row r="4106" ht="15" customHeight="1" thickBot="1">
      <c r="B4106" s="221" t="inlineStr">
        <is>
          <t>68MK09</t>
        </is>
      </c>
      <c r="C4106" s="89">
        <f>SUMIF(数量表!D:H,B4106,数量表!H:H)</f>
        <v/>
      </c>
      <c r="D4106" s="89" t="n">
        <v>27</v>
      </c>
      <c r="E4106" s="89" t="n">
        <v>105</v>
      </c>
      <c r="F4106" s="90" t="n">
        <v>868</v>
      </c>
      <c r="G4106" s="89" t="n"/>
      <c r="H4106" s="91" t="n">
        <v>4</v>
      </c>
      <c r="I4106" s="213">
        <f>C4106*H4106</f>
        <v/>
      </c>
      <c r="J4106" s="2" t="n"/>
      <c r="K4106" s="96" t="n"/>
      <c r="L4106" s="97" t="n"/>
      <c r="M4106" s="97" t="n"/>
      <c r="N4106" s="98" t="inlineStr">
        <is>
          <t>27×105</t>
        </is>
      </c>
      <c r="O4106" s="99">
        <f>F4106</f>
        <v/>
      </c>
      <c r="P4106" s="99">
        <f>SUM(I4106)</f>
        <v/>
      </c>
      <c r="Q4106" s="117" t="n"/>
      <c r="R4106" s="118" t="n"/>
      <c r="S4106" s="118" t="n"/>
      <c r="T4106" s="119" t="n"/>
      <c r="U4106" s="120" t="n"/>
      <c r="V4106" s="120" t="n"/>
      <c r="W4106" s="121" t="n"/>
      <c r="X4106" s="122" t="n"/>
      <c r="Y4106" s="122" t="n"/>
      <c r="Z4106" s="143" t="n"/>
      <c r="AA4106" s="140" t="n"/>
      <c r="AB4106" s="140" t="n"/>
      <c r="AC4106" s="144" t="n"/>
      <c r="AD4106" s="142" t="n"/>
      <c r="AE4106" s="142" t="n"/>
    </row>
    <row r="4107">
      <c r="B4107" s="220" t="inlineStr">
        <is>
          <t>115TK11</t>
        </is>
      </c>
      <c r="C4107" s="80">
        <f>SUMIF(数量表!D:H,B4107,数量表!H:H)</f>
        <v/>
      </c>
      <c r="D4107" s="80" t="n">
        <v>27</v>
      </c>
      <c r="E4107" s="80" t="n">
        <v>105</v>
      </c>
      <c r="F4107" s="81" t="n">
        <v>450</v>
      </c>
      <c r="G4107" s="80" t="n"/>
      <c r="H4107" s="82" t="n">
        <v>4</v>
      </c>
      <c r="I4107" s="212">
        <f>C4107*H4107</f>
        <v/>
      </c>
      <c r="K4107" s="96" t="n"/>
      <c r="L4107" s="97" t="n"/>
      <c r="M4107" s="97" t="n"/>
      <c r="N4107" s="98" t="inlineStr">
        <is>
          <t>27×105</t>
        </is>
      </c>
      <c r="O4107" s="99">
        <f>F4107</f>
        <v/>
      </c>
      <c r="P4107" s="99">
        <f>SUM(I4107)</f>
        <v/>
      </c>
      <c r="Q4107" s="117" t="n"/>
      <c r="R4107" s="118" t="n"/>
      <c r="S4107" s="118" t="n"/>
      <c r="T4107" s="119" t="n"/>
      <c r="U4107" s="120" t="n"/>
      <c r="V4107" s="120" t="n"/>
      <c r="W4107" s="121" t="n"/>
      <c r="X4107" s="122" t="n"/>
      <c r="Y4107" s="122" t="n"/>
      <c r="Z4107" s="143" t="n"/>
      <c r="AA4107" s="140" t="n"/>
      <c r="AB4107" s="140" t="n"/>
      <c r="AC4107" s="144" t="n"/>
      <c r="AD4107" s="142" t="n"/>
      <c r="AE4107" s="142" t="n"/>
    </row>
    <row r="4108">
      <c r="B4108" s="29" t="inlineStr">
        <is>
          <t>115TK11</t>
        </is>
      </c>
      <c r="C4108">
        <f>SUMIF(数量表!D:H,B4108,数量表!H:H)</f>
        <v/>
      </c>
      <c r="D4108" t="n">
        <v>27</v>
      </c>
      <c r="E4108" t="n">
        <v>105</v>
      </c>
      <c r="F4108" s="86" t="n">
        <v>1710</v>
      </c>
      <c r="H4108" s="87" t="n">
        <v>2</v>
      </c>
      <c r="I4108" s="214">
        <f>C4108*H4108</f>
        <v/>
      </c>
      <c r="K4108" s="96" t="n"/>
      <c r="L4108" s="97" t="n"/>
      <c r="M4108" s="97" t="n"/>
      <c r="N4108" s="98" t="inlineStr">
        <is>
          <t>27×105</t>
        </is>
      </c>
      <c r="O4108" s="99">
        <f>F4108</f>
        <v/>
      </c>
      <c r="P4108" s="99">
        <f>SUM(I4108)</f>
        <v/>
      </c>
      <c r="Q4108" s="117" t="n"/>
      <c r="R4108" s="118" t="n"/>
      <c r="S4108" s="118" t="n"/>
      <c r="T4108" s="119" t="n"/>
      <c r="U4108" s="120" t="n"/>
      <c r="V4108" s="120" t="n"/>
      <c r="W4108" s="121" t="n"/>
      <c r="X4108" s="122" t="n"/>
      <c r="Y4108" s="122" t="n"/>
      <c r="Z4108" s="143" t="n"/>
      <c r="AA4108" s="140" t="n"/>
      <c r="AB4108" s="140" t="n"/>
      <c r="AC4108" s="144" t="n"/>
      <c r="AD4108" s="142" t="n"/>
      <c r="AE4108" s="142" t="n"/>
    </row>
    <row r="4109" ht="15" customHeight="1" thickBot="1">
      <c r="B4109" s="221" t="inlineStr">
        <is>
          <t>115TK11</t>
        </is>
      </c>
      <c r="C4109" s="89">
        <f>SUMIF(数量表!D:H,B4109,数量表!H:H)</f>
        <v/>
      </c>
      <c r="D4109" s="89" t="n">
        <v>27</v>
      </c>
      <c r="E4109" s="89" t="n">
        <v>105</v>
      </c>
      <c r="F4109" s="90" t="n">
        <v>118</v>
      </c>
      <c r="G4109" s="89" t="n"/>
      <c r="H4109" s="91" t="n">
        <v>4</v>
      </c>
      <c r="I4109" s="214">
        <f>C4109*H4109</f>
        <v/>
      </c>
      <c r="K4109" s="96" t="n"/>
      <c r="L4109" s="97" t="n"/>
      <c r="M4109" s="97" t="n"/>
      <c r="N4109" s="98" t="inlineStr">
        <is>
          <t>27×105</t>
        </is>
      </c>
      <c r="O4109" s="99">
        <f>F4109</f>
        <v/>
      </c>
      <c r="P4109" s="99">
        <f>SUM(I4109)</f>
        <v/>
      </c>
      <c r="Q4109" s="117" t="n"/>
      <c r="R4109" s="118" t="n"/>
      <c r="S4109" s="118" t="n"/>
      <c r="T4109" s="119" t="n"/>
      <c r="U4109" s="120" t="n"/>
      <c r="V4109" s="120" t="n"/>
      <c r="W4109" s="121" t="n"/>
      <c r="X4109" s="122" t="n"/>
      <c r="Y4109" s="122" t="n"/>
      <c r="Z4109" s="143" t="n"/>
      <c r="AA4109" s="140" t="n"/>
      <c r="AB4109" s="140" t="n"/>
      <c r="AC4109" s="144" t="n"/>
      <c r="AD4109" s="142" t="n"/>
      <c r="AE4109" s="142" t="n"/>
    </row>
    <row r="4110">
      <c r="B4110" s="220" t="inlineStr">
        <is>
          <t>115TK11-L</t>
        </is>
      </c>
      <c r="C4110" s="80">
        <f>SUMIF(数量表!D:H,B4110,数量表!H:H)</f>
        <v/>
      </c>
      <c r="D4110" s="80" t="n">
        <v>27</v>
      </c>
      <c r="E4110" s="80" t="n">
        <v>105</v>
      </c>
      <c r="F4110" s="81" t="n">
        <v>450</v>
      </c>
      <c r="G4110" s="80" t="n"/>
      <c r="H4110" s="82" t="n">
        <v>4</v>
      </c>
      <c r="I4110" s="212">
        <f>C4110*H4110</f>
        <v/>
      </c>
      <c r="K4110" s="96" t="n"/>
      <c r="L4110" s="97" t="n"/>
      <c r="M4110" s="97" t="n"/>
      <c r="N4110" s="98" t="inlineStr">
        <is>
          <t>27×105</t>
        </is>
      </c>
      <c r="O4110" s="99">
        <f>F4110</f>
        <v/>
      </c>
      <c r="P4110" s="99">
        <f>SUM(I4110)</f>
        <v/>
      </c>
      <c r="Q4110" s="117" t="n"/>
      <c r="R4110" s="118" t="n"/>
      <c r="S4110" s="118" t="n"/>
      <c r="T4110" s="119" t="n"/>
      <c r="U4110" s="120" t="n"/>
      <c r="V4110" s="120" t="n"/>
      <c r="W4110" s="121" t="n"/>
      <c r="X4110" s="122" t="n"/>
      <c r="Y4110" s="122" t="n"/>
      <c r="Z4110" s="143" t="n"/>
      <c r="AA4110" s="140" t="n"/>
      <c r="AB4110" s="140" t="n"/>
      <c r="AC4110" s="144" t="n"/>
      <c r="AD4110" s="142" t="n"/>
      <c r="AE4110" s="142" t="n"/>
    </row>
    <row r="4111">
      <c r="B4111" s="29" t="inlineStr">
        <is>
          <t>115TK11-L</t>
        </is>
      </c>
      <c r="C4111">
        <f>SUMIF(数量表!D:H,B4111,数量表!H:H)</f>
        <v/>
      </c>
      <c r="D4111" t="n">
        <v>27</v>
      </c>
      <c r="E4111" t="n">
        <v>105</v>
      </c>
      <c r="F4111" s="86" t="n">
        <v>1710</v>
      </c>
      <c r="H4111" s="87" t="n">
        <v>2</v>
      </c>
      <c r="I4111" s="214">
        <f>C4111*H4111</f>
        <v/>
      </c>
      <c r="K4111" s="96" t="n"/>
      <c r="L4111" s="97" t="n"/>
      <c r="M4111" s="97" t="n"/>
      <c r="N4111" s="98" t="inlineStr">
        <is>
          <t>27×105</t>
        </is>
      </c>
      <c r="O4111" s="99">
        <f>F4111</f>
        <v/>
      </c>
      <c r="P4111" s="99">
        <f>SUM(I4111)</f>
        <v/>
      </c>
      <c r="Q4111" s="117" t="n"/>
      <c r="R4111" s="118" t="n"/>
      <c r="S4111" s="118" t="n"/>
      <c r="T4111" s="119" t="n"/>
      <c r="U4111" s="120" t="n"/>
      <c r="V4111" s="120" t="n"/>
      <c r="W4111" s="121" t="n"/>
      <c r="X4111" s="122" t="n"/>
      <c r="Y4111" s="122" t="n"/>
      <c r="Z4111" s="143" t="n"/>
      <c r="AA4111" s="140" t="n"/>
      <c r="AB4111" s="140" t="n"/>
      <c r="AC4111" s="144" t="n"/>
      <c r="AD4111" s="142" t="n"/>
      <c r="AE4111" s="142" t="n"/>
    </row>
    <row r="4112">
      <c r="B4112" s="29" t="inlineStr">
        <is>
          <t>115TK11-L</t>
        </is>
      </c>
      <c r="C4112">
        <f>SUMIF(数量表!D:H,B4112,数量表!H:H)</f>
        <v/>
      </c>
      <c r="D4112" t="n">
        <v>27</v>
      </c>
      <c r="E4112" t="n">
        <v>105</v>
      </c>
      <c r="F4112" s="86" t="n">
        <v>118</v>
      </c>
      <c r="H4112" s="87" t="n">
        <v>4</v>
      </c>
      <c r="I4112" s="214">
        <f>C4112*H4112</f>
        <v/>
      </c>
      <c r="K4112" s="96" t="n"/>
      <c r="L4112" s="97" t="n"/>
      <c r="M4112" s="97" t="n"/>
      <c r="N4112" s="98" t="inlineStr">
        <is>
          <t>27×105</t>
        </is>
      </c>
      <c r="O4112" s="99">
        <f>F4112</f>
        <v/>
      </c>
      <c r="P4112" s="99">
        <f>SUM(I4112)</f>
        <v/>
      </c>
      <c r="Q4112" s="117" t="n"/>
      <c r="R4112" s="118" t="n"/>
      <c r="S4112" s="118" t="n"/>
      <c r="T4112" s="119" t="n"/>
      <c r="U4112" s="120" t="n"/>
      <c r="V4112" s="120" t="n"/>
      <c r="W4112" s="121" t="n"/>
      <c r="X4112" s="122" t="n"/>
      <c r="Y4112" s="122" t="n"/>
      <c r="Z4112" s="143" t="n"/>
      <c r="AA4112" s="140" t="n"/>
      <c r="AB4112" s="140" t="n"/>
      <c r="AC4112" s="144" t="n"/>
      <c r="AD4112" s="142" t="n"/>
      <c r="AE4112" s="142" t="n"/>
    </row>
    <row r="4113" ht="15" customHeight="1" thickBot="1">
      <c r="B4113" s="221" t="inlineStr">
        <is>
          <t>115TK11-L</t>
        </is>
      </c>
      <c r="C4113" s="89">
        <f>SUMIF(数量表!D:H,B4113,数量表!H:H)</f>
        <v/>
      </c>
      <c r="D4113" s="89" t="n">
        <v>45</v>
      </c>
      <c r="E4113" s="89" t="n">
        <v>105</v>
      </c>
      <c r="F4113" s="90" t="n">
        <v>1149</v>
      </c>
      <c r="G4113" s="89" t="n"/>
      <c r="H4113" s="91" t="n">
        <v>1</v>
      </c>
      <c r="I4113" s="213">
        <f>C4113*H4113</f>
        <v/>
      </c>
      <c r="K4113" s="96" t="n"/>
      <c r="L4113" s="97" t="n"/>
      <c r="M4113" s="97" t="n"/>
      <c r="N4113" s="98" t="n"/>
      <c r="O4113" s="99" t="n"/>
      <c r="P4113" s="99" t="n"/>
      <c r="Q4113" s="117" t="n"/>
      <c r="R4113" s="118" t="n"/>
      <c r="S4113" s="118" t="n"/>
      <c r="T4113" s="119" t="n"/>
      <c r="U4113" s="120" t="n"/>
      <c r="V4113" s="120" t="n"/>
      <c r="W4113" s="121" t="n"/>
      <c r="X4113" s="122" t="n"/>
      <c r="Y4113" s="122" t="n"/>
      <c r="Z4113" s="143" t="n"/>
      <c r="AA4113" s="140" t="n"/>
      <c r="AB4113" s="140" t="n"/>
      <c r="AC4113" s="144" t="inlineStr">
        <is>
          <t>45X105</t>
        </is>
      </c>
      <c r="AD4113" s="142">
        <f>F4113</f>
        <v/>
      </c>
      <c r="AE4113" s="142">
        <f>I4113</f>
        <v/>
      </c>
    </row>
    <row r="4114">
      <c r="B4114" s="220" t="inlineStr">
        <is>
          <t>115TK11-R</t>
        </is>
      </c>
      <c r="C4114" s="80">
        <f>SUMIF(数量表!D:H,B4114,数量表!H:H)</f>
        <v/>
      </c>
      <c r="D4114" s="80" t="n">
        <v>27</v>
      </c>
      <c r="E4114" s="80" t="n">
        <v>105</v>
      </c>
      <c r="F4114" s="81" t="n">
        <v>450</v>
      </c>
      <c r="G4114" s="80" t="n"/>
      <c r="H4114" s="82" t="n">
        <v>4</v>
      </c>
      <c r="I4114" s="212">
        <f>C4114*H4114</f>
        <v/>
      </c>
      <c r="K4114" s="96" t="n"/>
      <c r="L4114" s="97" t="n"/>
      <c r="M4114" s="97" t="n"/>
      <c r="N4114" s="98" t="inlineStr">
        <is>
          <t>27×105</t>
        </is>
      </c>
      <c r="O4114" s="99">
        <f>F4114</f>
        <v/>
      </c>
      <c r="P4114" s="99">
        <f>SUM(I4114)</f>
        <v/>
      </c>
      <c r="Q4114" s="117" t="n"/>
      <c r="R4114" s="118" t="n"/>
      <c r="S4114" s="118" t="n"/>
      <c r="T4114" s="119" t="n"/>
      <c r="U4114" s="120" t="n"/>
      <c r="V4114" s="120" t="n"/>
      <c r="W4114" s="121" t="n"/>
      <c r="X4114" s="122" t="n"/>
      <c r="Y4114" s="122" t="n"/>
      <c r="Z4114" s="143" t="n"/>
      <c r="AA4114" s="140" t="n"/>
      <c r="AB4114" s="140" t="n"/>
      <c r="AC4114" s="144" t="n"/>
      <c r="AD4114" s="142" t="n"/>
      <c r="AE4114" s="142" t="n"/>
    </row>
    <row r="4115">
      <c r="B4115" s="29" t="inlineStr">
        <is>
          <t>115TK11-R</t>
        </is>
      </c>
      <c r="C4115">
        <f>SUMIF(数量表!D:H,B4115,数量表!H:H)</f>
        <v/>
      </c>
      <c r="D4115" t="n">
        <v>27</v>
      </c>
      <c r="E4115" t="n">
        <v>105</v>
      </c>
      <c r="F4115" s="86" t="n">
        <v>1710</v>
      </c>
      <c r="H4115" s="87" t="n">
        <v>2</v>
      </c>
      <c r="I4115" s="214">
        <f>C4115*H4115</f>
        <v/>
      </c>
      <c r="K4115" s="96" t="n"/>
      <c r="L4115" s="97" t="n"/>
      <c r="M4115" s="97" t="n"/>
      <c r="N4115" s="98" t="inlineStr">
        <is>
          <t>27×105</t>
        </is>
      </c>
      <c r="O4115" s="99">
        <f>F4115</f>
        <v/>
      </c>
      <c r="P4115" s="99">
        <f>SUM(I4115)</f>
        <v/>
      </c>
      <c r="Q4115" s="117" t="n"/>
      <c r="R4115" s="118" t="n"/>
      <c r="S4115" s="118" t="n"/>
      <c r="T4115" s="119" t="n"/>
      <c r="U4115" s="120" t="n"/>
      <c r="V4115" s="120" t="n"/>
      <c r="W4115" s="121" t="n"/>
      <c r="X4115" s="122" t="n"/>
      <c r="Y4115" s="122" t="n"/>
      <c r="Z4115" s="143" t="n"/>
      <c r="AA4115" s="140" t="n"/>
      <c r="AB4115" s="140" t="n"/>
      <c r="AC4115" s="144" t="n"/>
      <c r="AD4115" s="142" t="n"/>
      <c r="AE4115" s="142" t="n"/>
    </row>
    <row r="4116">
      <c r="B4116" s="29" t="inlineStr">
        <is>
          <t>115TK11-R</t>
        </is>
      </c>
      <c r="C4116">
        <f>SUMIF(数量表!D:H,B4116,数量表!H:H)</f>
        <v/>
      </c>
      <c r="D4116" t="n">
        <v>27</v>
      </c>
      <c r="E4116" t="n">
        <v>105</v>
      </c>
      <c r="F4116" s="86" t="n">
        <v>118</v>
      </c>
      <c r="H4116" s="87" t="n">
        <v>4</v>
      </c>
      <c r="I4116" s="214">
        <f>C4116*H4116</f>
        <v/>
      </c>
      <c r="K4116" s="96" t="n"/>
      <c r="L4116" s="97" t="n"/>
      <c r="M4116" s="97" t="n"/>
      <c r="N4116" s="98" t="inlineStr">
        <is>
          <t>27×105</t>
        </is>
      </c>
      <c r="O4116" s="99">
        <f>F4116</f>
        <v/>
      </c>
      <c r="P4116" s="99">
        <f>SUM(I4116)</f>
        <v/>
      </c>
      <c r="Q4116" s="117" t="n"/>
      <c r="R4116" s="118" t="n"/>
      <c r="S4116" s="118" t="n"/>
      <c r="T4116" s="119" t="n"/>
      <c r="U4116" s="120" t="n"/>
      <c r="V4116" s="120" t="n"/>
      <c r="W4116" s="121" t="n"/>
      <c r="X4116" s="122" t="n"/>
      <c r="Y4116" s="122" t="n"/>
      <c r="Z4116" s="143" t="n"/>
      <c r="AA4116" s="140" t="n"/>
      <c r="AB4116" s="140" t="n"/>
      <c r="AC4116" s="144" t="n"/>
      <c r="AD4116" s="142" t="n"/>
      <c r="AE4116" s="142" t="n"/>
    </row>
    <row r="4117" ht="15" customHeight="1" thickBot="1">
      <c r="B4117" s="221" t="inlineStr">
        <is>
          <t>115TK11-R</t>
        </is>
      </c>
      <c r="C4117" s="89">
        <f>SUMIF(数量表!D:H,B4117,数量表!H:H)</f>
        <v/>
      </c>
      <c r="D4117" s="89" t="n">
        <v>45</v>
      </c>
      <c r="E4117" s="89" t="n">
        <v>105</v>
      </c>
      <c r="F4117" s="90" t="n">
        <v>1149</v>
      </c>
      <c r="G4117" s="89" t="n"/>
      <c r="H4117" s="91" t="n">
        <v>1</v>
      </c>
      <c r="I4117" s="213">
        <f>C4117*H4117</f>
        <v/>
      </c>
      <c r="K4117" s="96" t="n"/>
      <c r="L4117" s="97" t="n"/>
      <c r="M4117" s="97" t="n"/>
      <c r="N4117" s="98" t="n"/>
      <c r="O4117" s="99" t="n"/>
      <c r="P4117" s="99" t="n"/>
      <c r="Q4117" s="117" t="n"/>
      <c r="R4117" s="118" t="n"/>
      <c r="S4117" s="118" t="n"/>
      <c r="T4117" s="119" t="n"/>
      <c r="U4117" s="120" t="n"/>
      <c r="V4117" s="120" t="n"/>
      <c r="W4117" s="121" t="n"/>
      <c r="X4117" s="122" t="n"/>
      <c r="Y4117" s="122" t="n"/>
      <c r="Z4117" s="143" t="n"/>
      <c r="AA4117" s="140" t="n"/>
      <c r="AB4117" s="140" t="n"/>
      <c r="AC4117" s="144" t="inlineStr">
        <is>
          <t>45X105</t>
        </is>
      </c>
      <c r="AD4117" s="142">
        <f>F4117</f>
        <v/>
      </c>
      <c r="AE4117" s="142">
        <f>I4117</f>
        <v/>
      </c>
    </row>
    <row r="4118">
      <c r="B4118" s="220" t="inlineStr">
        <is>
          <t>135MK07L</t>
        </is>
      </c>
      <c r="C4118" s="80">
        <f>SUMIF(数量表!D:H,B4118,数量表!H:H)</f>
        <v/>
      </c>
      <c r="D4118" s="80" t="n">
        <v>27</v>
      </c>
      <c r="E4118" s="80" t="n">
        <v>105</v>
      </c>
      <c r="F4118" s="81" t="n">
        <v>150</v>
      </c>
      <c r="G4118" s="80" t="n"/>
      <c r="H4118" s="82" t="n">
        <v>5</v>
      </c>
      <c r="I4118" s="212">
        <f>C4118*H4118</f>
        <v/>
      </c>
      <c r="K4118" s="96" t="n"/>
      <c r="L4118" s="97" t="n"/>
      <c r="M4118" s="97" t="n"/>
      <c r="N4118" s="98" t="inlineStr">
        <is>
          <t>27×105</t>
        </is>
      </c>
      <c r="O4118" s="99">
        <f>F4118</f>
        <v/>
      </c>
      <c r="P4118" s="99">
        <f>SUM(I4118)</f>
        <v/>
      </c>
      <c r="Q4118" s="117" t="n"/>
      <c r="R4118" s="118" t="n"/>
      <c r="S4118" s="118" t="n"/>
      <c r="T4118" s="119" t="n"/>
      <c r="U4118" s="120" t="n"/>
      <c r="V4118" s="120" t="n"/>
      <c r="W4118" s="121" t="n"/>
      <c r="X4118" s="122" t="n"/>
      <c r="Y4118" s="122" t="n"/>
      <c r="Z4118" s="143" t="n"/>
      <c r="AA4118" s="140" t="n"/>
      <c r="AB4118" s="140" t="n"/>
      <c r="AC4118" s="144" t="n"/>
      <c r="AD4118" s="142" t="n"/>
      <c r="AE4118" s="142" t="n"/>
    </row>
    <row r="4119">
      <c r="B4119" s="29" t="inlineStr">
        <is>
          <t>135MK07L</t>
        </is>
      </c>
      <c r="C4119">
        <f>SUMIF(数量表!D:H,B4119,数量表!H:H)</f>
        <v/>
      </c>
      <c r="D4119" t="n">
        <v>27</v>
      </c>
      <c r="E4119" t="n">
        <v>105</v>
      </c>
      <c r="F4119" s="86" t="n">
        <v>1697</v>
      </c>
      <c r="H4119" s="87" t="n">
        <v>2</v>
      </c>
      <c r="I4119" s="214">
        <f>C4119*H4119</f>
        <v/>
      </c>
      <c r="K4119" s="96" t="n"/>
      <c r="L4119" s="97" t="n"/>
      <c r="M4119" s="97" t="n"/>
      <c r="N4119" s="98" t="inlineStr">
        <is>
          <t>27×105</t>
        </is>
      </c>
      <c r="O4119" s="99">
        <f>F4119</f>
        <v/>
      </c>
      <c r="P4119" s="99">
        <f>SUM(I4119)</f>
        <v/>
      </c>
      <c r="Q4119" s="117" t="n"/>
      <c r="R4119" s="118" t="n"/>
      <c r="S4119" s="118" t="n"/>
      <c r="T4119" s="119" t="n"/>
      <c r="U4119" s="120" t="n"/>
      <c r="V4119" s="120" t="n"/>
      <c r="W4119" s="121" t="n"/>
      <c r="X4119" s="122" t="n"/>
      <c r="Y4119" s="122" t="n"/>
      <c r="Z4119" s="143" t="n"/>
      <c r="AA4119" s="140" t="n"/>
      <c r="AB4119" s="140" t="n"/>
      <c r="AC4119" s="144" t="n"/>
      <c r="AD4119" s="142" t="n"/>
      <c r="AE4119" s="142" t="n"/>
    </row>
    <row r="4120" ht="15" customHeight="1" thickBot="1">
      <c r="B4120" s="221" t="inlineStr">
        <is>
          <t>135MK07L</t>
        </is>
      </c>
      <c r="C4120" s="89">
        <f>SUMIF(数量表!D:H,B4120,数量表!H:H)</f>
        <v/>
      </c>
      <c r="D4120" s="89" t="n">
        <v>27</v>
      </c>
      <c r="E4120" s="89" t="n">
        <v>105</v>
      </c>
      <c r="F4120" s="90" t="n">
        <v>818</v>
      </c>
      <c r="G4120" s="89" t="n"/>
      <c r="H4120" s="91" t="n">
        <v>5</v>
      </c>
      <c r="I4120" s="213">
        <f>C4120*H4120</f>
        <v/>
      </c>
      <c r="K4120" s="96" t="n"/>
      <c r="L4120" s="97" t="n"/>
      <c r="M4120" s="97" t="n"/>
      <c r="N4120" s="98" t="inlineStr">
        <is>
          <t>27×105</t>
        </is>
      </c>
      <c r="O4120" s="99">
        <f>F4120</f>
        <v/>
      </c>
      <c r="P4120" s="99">
        <f>SUM(I4120)</f>
        <v/>
      </c>
      <c r="Q4120" s="117" t="n"/>
      <c r="R4120" s="118" t="n"/>
      <c r="S4120" s="118" t="n"/>
      <c r="T4120" s="119" t="n"/>
      <c r="U4120" s="120" t="n"/>
      <c r="V4120" s="120" t="n"/>
      <c r="W4120" s="121" t="n"/>
      <c r="X4120" s="122" t="n"/>
      <c r="Y4120" s="122" t="n"/>
      <c r="Z4120" s="143" t="n"/>
      <c r="AA4120" s="140" t="n"/>
      <c r="AB4120" s="140" t="n"/>
      <c r="AC4120" s="144" t="n"/>
      <c r="AD4120" s="142" t="n"/>
      <c r="AE4120" s="142" t="n"/>
    </row>
    <row r="4121">
      <c r="B4121" s="220" t="inlineStr">
        <is>
          <t>135MK07L-L</t>
        </is>
      </c>
      <c r="C4121" s="80">
        <f>SUMIF(数量表!D:H,B4121,数量表!H:H)</f>
        <v/>
      </c>
      <c r="D4121" s="80" t="n">
        <v>27</v>
      </c>
      <c r="E4121" s="80" t="n">
        <v>105</v>
      </c>
      <c r="F4121" s="81" t="n">
        <v>150</v>
      </c>
      <c r="G4121" s="80" t="n"/>
      <c r="H4121" s="82" t="n">
        <v>5</v>
      </c>
      <c r="I4121" s="212">
        <f>C4121*H4121</f>
        <v/>
      </c>
      <c r="K4121" s="96" t="n"/>
      <c r="L4121" s="97" t="n"/>
      <c r="M4121" s="97" t="n"/>
      <c r="N4121" s="98" t="inlineStr">
        <is>
          <t>27×105</t>
        </is>
      </c>
      <c r="O4121" s="99">
        <f>F4121</f>
        <v/>
      </c>
      <c r="P4121" s="99">
        <f>SUM(I4121)</f>
        <v/>
      </c>
      <c r="Q4121" s="117" t="n"/>
      <c r="R4121" s="118" t="n"/>
      <c r="S4121" s="118" t="n"/>
      <c r="T4121" s="119" t="n"/>
      <c r="U4121" s="120" t="n"/>
      <c r="V4121" s="120" t="n"/>
      <c r="W4121" s="121" t="n"/>
      <c r="X4121" s="122" t="n"/>
      <c r="Y4121" s="122" t="n"/>
      <c r="Z4121" s="143" t="n"/>
      <c r="AA4121" s="140" t="n"/>
      <c r="AB4121" s="140" t="n"/>
      <c r="AC4121" s="144" t="n"/>
      <c r="AD4121" s="142" t="n"/>
      <c r="AE4121" s="142" t="n"/>
    </row>
    <row r="4122">
      <c r="B4122" s="29" t="inlineStr">
        <is>
          <t>135MK07L-L</t>
        </is>
      </c>
      <c r="C4122">
        <f>SUMIF(数量表!D:H,B4122,数量表!H:H)</f>
        <v/>
      </c>
      <c r="D4122" t="n">
        <v>27</v>
      </c>
      <c r="E4122" t="n">
        <v>105</v>
      </c>
      <c r="F4122" s="86" t="n">
        <v>1697</v>
      </c>
      <c r="H4122" s="87" t="n">
        <v>2</v>
      </c>
      <c r="I4122" s="214">
        <f>C4122*H4122</f>
        <v/>
      </c>
      <c r="K4122" s="96" t="n"/>
      <c r="L4122" s="97" t="n"/>
      <c r="M4122" s="97" t="n"/>
      <c r="N4122" s="98" t="inlineStr">
        <is>
          <t>27×105</t>
        </is>
      </c>
      <c r="O4122" s="99">
        <f>F4122</f>
        <v/>
      </c>
      <c r="P4122" s="99">
        <f>SUM(I4122)</f>
        <v/>
      </c>
      <c r="Q4122" s="117" t="n"/>
      <c r="R4122" s="118" t="n"/>
      <c r="S4122" s="118" t="n"/>
      <c r="T4122" s="119" t="n"/>
      <c r="U4122" s="120" t="n"/>
      <c r="V4122" s="120" t="n"/>
      <c r="W4122" s="121" t="n"/>
      <c r="X4122" s="122" t="n"/>
      <c r="Y4122" s="122" t="n"/>
      <c r="Z4122" s="143" t="n"/>
      <c r="AA4122" s="140" t="n"/>
      <c r="AB4122" s="140" t="n"/>
      <c r="AC4122" s="144" t="n"/>
      <c r="AD4122" s="142" t="n"/>
      <c r="AE4122" s="142" t="n"/>
    </row>
    <row r="4123">
      <c r="B4123" s="29" t="inlineStr">
        <is>
          <t>135MK07L-L</t>
        </is>
      </c>
      <c r="C4123">
        <f>SUMIF(数量表!D:H,B4123,数量表!H:H)</f>
        <v/>
      </c>
      <c r="D4123" t="n">
        <v>27</v>
      </c>
      <c r="E4123" t="n">
        <v>105</v>
      </c>
      <c r="F4123" s="86" t="n">
        <v>818</v>
      </c>
      <c r="H4123" s="87" t="n">
        <v>5</v>
      </c>
      <c r="I4123" s="214">
        <f>C4123*H4123</f>
        <v/>
      </c>
      <c r="K4123" s="96" t="n"/>
      <c r="L4123" s="97" t="n"/>
      <c r="M4123" s="97" t="n"/>
      <c r="N4123" s="98" t="inlineStr">
        <is>
          <t>27×105</t>
        </is>
      </c>
      <c r="O4123" s="99">
        <f>F4123</f>
        <v/>
      </c>
      <c r="P4123" s="99">
        <f>SUM(I4123)</f>
        <v/>
      </c>
      <c r="Q4123" s="117" t="n"/>
      <c r="R4123" s="118" t="n"/>
      <c r="S4123" s="118" t="n"/>
      <c r="T4123" s="119" t="n"/>
      <c r="U4123" s="120" t="n"/>
      <c r="V4123" s="120" t="n"/>
      <c r="W4123" s="121" t="n"/>
      <c r="X4123" s="122" t="n"/>
      <c r="Y4123" s="122" t="n"/>
      <c r="Z4123" s="143" t="n"/>
      <c r="AA4123" s="140" t="n"/>
      <c r="AB4123" s="140" t="n"/>
      <c r="AC4123" s="144" t="n"/>
      <c r="AD4123" s="142" t="n"/>
      <c r="AE4123" s="142" t="n"/>
    </row>
    <row r="4124" ht="15" customHeight="1" thickBot="1">
      <c r="B4124" s="221" t="inlineStr">
        <is>
          <t>135MK07L-L</t>
        </is>
      </c>
      <c r="C4124" s="89">
        <f>SUMIF(数量表!D:H,B4124,数量表!H:H)</f>
        <v/>
      </c>
      <c r="D4124" s="89" t="n">
        <v>45</v>
      </c>
      <c r="E4124" s="89" t="n">
        <v>105</v>
      </c>
      <c r="F4124" s="90" t="n">
        <v>749</v>
      </c>
      <c r="G4124" s="89" t="n"/>
      <c r="H4124" s="91" t="n">
        <v>2</v>
      </c>
      <c r="I4124" s="213">
        <f>C4124*H4124</f>
        <v/>
      </c>
      <c r="K4124" s="96" t="n"/>
      <c r="L4124" s="97" t="n"/>
      <c r="M4124" s="97" t="n"/>
      <c r="N4124" s="98" t="n"/>
      <c r="O4124" s="99" t="n"/>
      <c r="P4124" s="99" t="n"/>
      <c r="Q4124" s="117" t="n"/>
      <c r="R4124" s="118" t="n"/>
      <c r="S4124" s="118" t="n"/>
      <c r="T4124" s="119" t="n"/>
      <c r="U4124" s="120" t="n"/>
      <c r="V4124" s="120" t="n"/>
      <c r="W4124" s="121" t="n"/>
      <c r="X4124" s="122" t="n"/>
      <c r="Y4124" s="122" t="n"/>
      <c r="Z4124" s="143" t="n"/>
      <c r="AA4124" s="140" t="n"/>
      <c r="AB4124" s="140" t="n"/>
      <c r="AC4124" s="144" t="inlineStr">
        <is>
          <t>45X105</t>
        </is>
      </c>
      <c r="AD4124" s="142">
        <f>F4124</f>
        <v/>
      </c>
      <c r="AE4124" s="142">
        <f>I4124</f>
        <v/>
      </c>
    </row>
    <row r="4125" ht="15" customHeight="1" thickBot="1">
      <c r="B4125" s="222" t="inlineStr">
        <is>
          <t>18M5ZH11</t>
        </is>
      </c>
      <c r="C4125" s="7">
        <f>SUMIF(数量表!D:H,B4125,数量表!H:H)</f>
        <v/>
      </c>
      <c r="D4125" s="7" t="n">
        <v>27</v>
      </c>
      <c r="E4125" s="7" t="n">
        <v>105</v>
      </c>
      <c r="F4125" s="84" t="n">
        <v>345</v>
      </c>
      <c r="G4125" s="7" t="n"/>
      <c r="H4125" s="21" t="n">
        <v>2</v>
      </c>
      <c r="I4125" s="217">
        <f>C4125*H4125</f>
        <v/>
      </c>
      <c r="K4125" s="96" t="n"/>
      <c r="L4125" s="97" t="n"/>
      <c r="M4125" s="97" t="n"/>
      <c r="N4125" s="98" t="inlineStr">
        <is>
          <t>27×105</t>
        </is>
      </c>
      <c r="O4125" s="99">
        <f>F4125</f>
        <v/>
      </c>
      <c r="P4125" s="99">
        <f>SUM(I4125)</f>
        <v/>
      </c>
      <c r="Q4125" s="117" t="n"/>
      <c r="R4125" s="118" t="n"/>
      <c r="S4125" s="118" t="n"/>
      <c r="T4125" s="119" t="n"/>
      <c r="U4125" s="120" t="n"/>
      <c r="V4125" s="120" t="n"/>
      <c r="W4125" s="121" t="n"/>
      <c r="X4125" s="122" t="n"/>
      <c r="Y4125" s="122" t="n"/>
      <c r="Z4125" s="143" t="n"/>
      <c r="AA4125" s="140" t="n"/>
      <c r="AB4125" s="140" t="n"/>
      <c r="AC4125" s="144" t="n"/>
      <c r="AD4125" s="142" t="n"/>
      <c r="AE4125" s="142" t="n"/>
    </row>
    <row r="4126">
      <c r="B4126" s="220" t="inlineStr">
        <is>
          <t>135MKA07L</t>
        </is>
      </c>
      <c r="C4126" s="80">
        <f>SUMIF(数量表!D:H,B4126,数量表!H:H)</f>
        <v/>
      </c>
      <c r="D4126" s="80" t="n">
        <v>27</v>
      </c>
      <c r="E4126" s="80" t="n">
        <v>105</v>
      </c>
      <c r="F4126" s="81" t="n">
        <v>150</v>
      </c>
      <c r="G4126" s="80" t="n"/>
      <c r="H4126" s="82" t="n">
        <v>4</v>
      </c>
      <c r="I4126" s="212">
        <f>C4126*H4126</f>
        <v/>
      </c>
      <c r="J4126" s="2" t="n"/>
      <c r="K4126" s="96" t="n"/>
      <c r="L4126" s="97" t="n"/>
      <c r="M4126" s="97" t="n"/>
      <c r="N4126" s="98" t="inlineStr">
        <is>
          <t>27×105</t>
        </is>
      </c>
      <c r="O4126" s="99">
        <f>F4126</f>
        <v/>
      </c>
      <c r="P4126" s="99">
        <f>SUM(I4126)</f>
        <v/>
      </c>
      <c r="Q4126" s="117" t="n"/>
      <c r="R4126" s="118" t="n"/>
      <c r="S4126" s="118" t="n"/>
      <c r="T4126" s="119" t="n"/>
      <c r="U4126" s="120" t="n"/>
      <c r="V4126" s="120" t="n"/>
      <c r="W4126" s="121" t="n"/>
      <c r="X4126" s="122" t="n"/>
      <c r="Y4126" s="122" t="n"/>
      <c r="Z4126" s="143" t="n"/>
      <c r="AA4126" s="140" t="n"/>
      <c r="AB4126" s="140" t="n"/>
      <c r="AC4126" s="144" t="n"/>
      <c r="AD4126" s="142" t="n"/>
      <c r="AE4126" s="142" t="n"/>
    </row>
    <row r="4127">
      <c r="B4127" s="29" t="inlineStr">
        <is>
          <t>135MKA07L</t>
        </is>
      </c>
      <c r="C4127">
        <f>SUMIF(数量表!D:H,B4127,数量表!H:H)</f>
        <v/>
      </c>
      <c r="D4127" t="n">
        <v>27</v>
      </c>
      <c r="E4127" t="n">
        <v>105</v>
      </c>
      <c r="F4127" s="86" t="n">
        <v>1242</v>
      </c>
      <c r="H4127" s="87" t="n">
        <v>2</v>
      </c>
      <c r="I4127" s="214">
        <f>C4127*H4127</f>
        <v/>
      </c>
      <c r="J4127" s="2" t="n"/>
      <c r="K4127" s="96" t="n"/>
      <c r="L4127" s="97" t="n"/>
      <c r="M4127" s="97" t="n"/>
      <c r="N4127" s="98" t="inlineStr">
        <is>
          <t>27×105</t>
        </is>
      </c>
      <c r="O4127" s="99">
        <f>F4127</f>
        <v/>
      </c>
      <c r="P4127" s="99">
        <f>SUM(I4127)</f>
        <v/>
      </c>
      <c r="Q4127" s="117" t="n"/>
      <c r="R4127" s="118" t="n"/>
      <c r="S4127" s="118" t="n"/>
      <c r="T4127" s="119" t="n"/>
      <c r="U4127" s="120" t="n"/>
      <c r="V4127" s="120" t="n"/>
      <c r="W4127" s="121" t="n"/>
      <c r="X4127" s="122" t="n"/>
      <c r="Y4127" s="122" t="n"/>
      <c r="Z4127" s="143" t="n"/>
      <c r="AA4127" s="140" t="n"/>
      <c r="AB4127" s="140" t="n"/>
      <c r="AC4127" s="144" t="n"/>
      <c r="AD4127" s="142" t="n"/>
      <c r="AE4127" s="142" t="n"/>
    </row>
    <row r="4128" ht="15" customHeight="1" thickBot="1">
      <c r="B4128" s="221" t="inlineStr">
        <is>
          <t>135MKA07L</t>
        </is>
      </c>
      <c r="C4128" s="89">
        <f>SUMIF(数量表!D:H,B4128,数量表!H:H)</f>
        <v/>
      </c>
      <c r="D4128" s="89" t="n">
        <v>27</v>
      </c>
      <c r="E4128" s="89" t="n">
        <v>105</v>
      </c>
      <c r="F4128" s="90" t="n">
        <v>818</v>
      </c>
      <c r="G4128" s="89" t="n"/>
      <c r="H4128" s="91" t="n">
        <v>4</v>
      </c>
      <c r="I4128" s="214">
        <f>C4128*H4128</f>
        <v/>
      </c>
      <c r="J4128" s="2" t="n"/>
      <c r="K4128" s="96" t="n"/>
      <c r="L4128" s="97" t="n"/>
      <c r="M4128" s="97" t="n"/>
      <c r="N4128" s="98" t="inlineStr">
        <is>
          <t>27×105</t>
        </is>
      </c>
      <c r="O4128" s="99">
        <f>F4128</f>
        <v/>
      </c>
      <c r="P4128" s="99">
        <f>SUM(I4128)</f>
        <v/>
      </c>
      <c r="Q4128" s="117" t="n"/>
      <c r="R4128" s="118" t="n"/>
      <c r="S4128" s="118" t="n"/>
      <c r="T4128" s="119" t="n"/>
      <c r="U4128" s="120" t="n"/>
      <c r="V4128" s="120" t="n"/>
      <c r="W4128" s="121" t="n"/>
      <c r="X4128" s="122" t="n"/>
      <c r="Y4128" s="122" t="n"/>
      <c r="Z4128" s="143" t="n"/>
      <c r="AA4128" s="140" t="n"/>
      <c r="AB4128" s="140" t="n"/>
      <c r="AC4128" s="144" t="n"/>
      <c r="AD4128" s="142" t="n"/>
      <c r="AE4128" s="142" t="n"/>
    </row>
    <row r="4129">
      <c r="B4129" s="220" t="inlineStr">
        <is>
          <t>135MKA07L-L</t>
        </is>
      </c>
      <c r="C4129" s="80">
        <f>SUMIF(数量表!D:H,B4129,数量表!H:H)</f>
        <v/>
      </c>
      <c r="D4129" s="80" t="n">
        <v>27</v>
      </c>
      <c r="E4129" s="80" t="n">
        <v>105</v>
      </c>
      <c r="F4129" s="81" t="n">
        <v>150</v>
      </c>
      <c r="G4129" s="80" t="n"/>
      <c r="H4129" s="82" t="n">
        <v>4</v>
      </c>
      <c r="I4129" s="212">
        <f>C4129*H4129</f>
        <v/>
      </c>
      <c r="J4129" s="2" t="n"/>
      <c r="K4129" s="96" t="n"/>
      <c r="L4129" s="97" t="n"/>
      <c r="M4129" s="97" t="n"/>
      <c r="N4129" s="98" t="inlineStr">
        <is>
          <t>27×105</t>
        </is>
      </c>
      <c r="O4129" s="99">
        <f>F4129</f>
        <v/>
      </c>
      <c r="P4129" s="99">
        <f>SUM(I4129)</f>
        <v/>
      </c>
      <c r="Q4129" s="117" t="n"/>
      <c r="R4129" s="118" t="n"/>
      <c r="S4129" s="118" t="n"/>
      <c r="T4129" s="119" t="n"/>
      <c r="U4129" s="120" t="n"/>
      <c r="V4129" s="120" t="n"/>
      <c r="W4129" s="121" t="n"/>
      <c r="X4129" s="122" t="n"/>
      <c r="Y4129" s="122" t="n"/>
      <c r="Z4129" s="143" t="n"/>
      <c r="AA4129" s="140" t="n"/>
      <c r="AB4129" s="140" t="n"/>
      <c r="AC4129" s="144" t="n"/>
      <c r="AD4129" s="142" t="n"/>
      <c r="AE4129" s="142" t="n"/>
    </row>
    <row r="4130">
      <c r="B4130" s="29" t="inlineStr">
        <is>
          <t>135MKA07L-L</t>
        </is>
      </c>
      <c r="C4130">
        <f>SUMIF(数量表!D:H,B4130,数量表!H:H)</f>
        <v/>
      </c>
      <c r="D4130" t="n">
        <v>27</v>
      </c>
      <c r="E4130" t="n">
        <v>105</v>
      </c>
      <c r="F4130" s="86" t="n">
        <v>1242</v>
      </c>
      <c r="H4130" s="87" t="n">
        <v>2</v>
      </c>
      <c r="I4130" s="214">
        <f>C4130*H4130</f>
        <v/>
      </c>
      <c r="J4130" s="2" t="n"/>
      <c r="K4130" s="96" t="n"/>
      <c r="L4130" s="97" t="n"/>
      <c r="M4130" s="97" t="n"/>
      <c r="N4130" s="98" t="inlineStr">
        <is>
          <t>27×105</t>
        </is>
      </c>
      <c r="O4130" s="99">
        <f>F4130</f>
        <v/>
      </c>
      <c r="P4130" s="99">
        <f>SUM(I4130)</f>
        <v/>
      </c>
      <c r="Q4130" s="117" t="n"/>
      <c r="R4130" s="118" t="n"/>
      <c r="S4130" s="118" t="n"/>
      <c r="T4130" s="119" t="n"/>
      <c r="U4130" s="120" t="n"/>
      <c r="V4130" s="120" t="n"/>
      <c r="W4130" s="121" t="n"/>
      <c r="X4130" s="122" t="n"/>
      <c r="Y4130" s="122" t="n"/>
      <c r="Z4130" s="143" t="n"/>
      <c r="AA4130" s="140" t="n"/>
      <c r="AB4130" s="140" t="n"/>
      <c r="AC4130" s="144" t="n"/>
      <c r="AD4130" s="142" t="n"/>
      <c r="AE4130" s="142" t="n"/>
    </row>
    <row r="4131">
      <c r="B4131" s="29" t="inlineStr">
        <is>
          <t>135MKA07L-L</t>
        </is>
      </c>
      <c r="C4131">
        <f>SUMIF(数量表!D:H,B4131,数量表!H:H)</f>
        <v/>
      </c>
      <c r="D4131" t="n">
        <v>27</v>
      </c>
      <c r="E4131" t="n">
        <v>105</v>
      </c>
      <c r="F4131" s="86" t="n">
        <v>818</v>
      </c>
      <c r="H4131" s="87" t="n">
        <v>4</v>
      </c>
      <c r="I4131" s="214">
        <f>C4131*H4131</f>
        <v/>
      </c>
      <c r="J4131" s="2" t="n"/>
      <c r="K4131" s="96" t="n"/>
      <c r="L4131" s="97" t="n"/>
      <c r="M4131" s="97" t="n"/>
      <c r="N4131" s="98" t="inlineStr">
        <is>
          <t>27×105</t>
        </is>
      </c>
      <c r="O4131" s="99">
        <f>F4131</f>
        <v/>
      </c>
      <c r="P4131" s="99">
        <f>SUM(I4131)</f>
        <v/>
      </c>
      <c r="Q4131" s="117" t="n"/>
      <c r="R4131" s="118" t="n"/>
      <c r="S4131" s="118" t="n"/>
      <c r="T4131" s="119" t="n"/>
      <c r="U4131" s="120" t="n"/>
      <c r="V4131" s="120" t="n"/>
      <c r="W4131" s="121" t="n"/>
      <c r="X4131" s="122" t="n"/>
      <c r="Y4131" s="122" t="n"/>
      <c r="Z4131" s="143" t="n"/>
      <c r="AA4131" s="140" t="n"/>
      <c r="AB4131" s="140" t="n"/>
      <c r="AC4131" s="144" t="n"/>
      <c r="AD4131" s="142" t="n"/>
      <c r="AE4131" s="142" t="n"/>
    </row>
    <row r="4132" ht="15" customHeight="1" thickBot="1">
      <c r="B4132" s="221" t="inlineStr">
        <is>
          <t>135MKA07L-L</t>
        </is>
      </c>
      <c r="C4132" s="89">
        <f>SUMIF(数量表!D:H,B4132,数量表!H:H)</f>
        <v/>
      </c>
      <c r="D4132" s="89" t="n">
        <v>27</v>
      </c>
      <c r="E4132" s="89" t="n">
        <v>105</v>
      </c>
      <c r="F4132" s="90" t="n">
        <v>749</v>
      </c>
      <c r="G4132" s="89" t="n"/>
      <c r="H4132" s="91" t="n">
        <v>2</v>
      </c>
      <c r="I4132" s="213">
        <f>C4132*H4132</f>
        <v/>
      </c>
      <c r="J4132" s="2" t="n"/>
      <c r="K4132" s="96" t="n"/>
      <c r="L4132" s="97" t="n"/>
      <c r="M4132" s="97" t="n"/>
      <c r="N4132" s="98" t="inlineStr">
        <is>
          <t>27×105</t>
        </is>
      </c>
      <c r="O4132" s="99">
        <f>F4132</f>
        <v/>
      </c>
      <c r="P4132" s="99">
        <f>SUM(I4132)</f>
        <v/>
      </c>
      <c r="Q4132" s="117" t="n"/>
      <c r="R4132" s="118" t="n"/>
      <c r="S4132" s="118" t="n"/>
      <c r="T4132" s="119" t="n"/>
      <c r="U4132" s="120" t="n"/>
      <c r="V4132" s="120" t="n"/>
      <c r="W4132" s="121" t="n"/>
      <c r="X4132" s="122" t="n"/>
      <c r="Y4132" s="122" t="n"/>
      <c r="Z4132" s="143" t="n"/>
      <c r="AA4132" s="140" t="n"/>
      <c r="AB4132" s="140" t="n"/>
      <c r="AC4132" s="144" t="n"/>
      <c r="AD4132" s="142" t="n"/>
      <c r="AE4132" s="142" t="n"/>
    </row>
    <row r="4133">
      <c r="B4133" s="220" t="inlineStr">
        <is>
          <t>45MM</t>
        </is>
      </c>
      <c r="C4133" s="80">
        <f>SUMIF(数量表!D:H,B4133,数量表!H:H)</f>
        <v/>
      </c>
      <c r="D4133" s="80" t="n">
        <v>27</v>
      </c>
      <c r="E4133" s="80" t="n">
        <v>105</v>
      </c>
      <c r="F4133" s="81" t="n">
        <v>1710</v>
      </c>
      <c r="G4133" s="80" t="inlineStr">
        <is>
          <t>×</t>
        </is>
      </c>
      <c r="H4133" s="82" t="n">
        <v>3</v>
      </c>
      <c r="I4133" s="212">
        <f>C4133*H4133</f>
        <v/>
      </c>
      <c r="J4133" s="2" t="n"/>
      <c r="K4133" s="96" t="n"/>
      <c r="L4133" s="97" t="n"/>
      <c r="M4133" s="97" t="n"/>
      <c r="N4133" s="98" t="inlineStr">
        <is>
          <t>27×105</t>
        </is>
      </c>
      <c r="O4133" s="99">
        <f>F4133</f>
        <v/>
      </c>
      <c r="P4133" s="99">
        <f>SUM(I4133)</f>
        <v/>
      </c>
      <c r="Q4133" s="117" t="n"/>
      <c r="R4133" s="118" t="n"/>
      <c r="S4133" s="118" t="n"/>
      <c r="T4133" s="119" t="n"/>
      <c r="U4133" s="120" t="n"/>
      <c r="V4133" s="120" t="n"/>
      <c r="W4133" s="121" t="n"/>
      <c r="X4133" s="122" t="n"/>
      <c r="Y4133" s="122" t="n"/>
      <c r="Z4133" s="143" t="n"/>
      <c r="AA4133" s="140" t="n"/>
      <c r="AB4133" s="140" t="n"/>
      <c r="AC4133" s="144" t="n"/>
      <c r="AD4133" s="142" t="n"/>
      <c r="AE4133" s="142" t="n"/>
    </row>
    <row r="4134">
      <c r="B4134" s="29" t="inlineStr">
        <is>
          <t>45MM</t>
        </is>
      </c>
      <c r="C4134">
        <f>SUMIF(数量表!D:H,B4134,数量表!H:H)</f>
        <v/>
      </c>
      <c r="D4134" t="n">
        <v>45</v>
      </c>
      <c r="E4134" t="n">
        <v>105</v>
      </c>
      <c r="F4134" s="86" t="n">
        <v>1710</v>
      </c>
      <c r="H4134" s="87" t="n">
        <v>1</v>
      </c>
      <c r="I4134" s="214">
        <f>C4134*H4134</f>
        <v/>
      </c>
      <c r="K4134" s="96" t="n"/>
      <c r="L4134" s="97" t="n"/>
      <c r="M4134" s="97" t="n"/>
      <c r="N4134" s="98" t="n"/>
      <c r="O4134" s="99" t="n"/>
      <c r="P4134" s="99" t="n"/>
      <c r="Q4134" s="117" t="n"/>
      <c r="R4134" s="118" t="n"/>
      <c r="S4134" s="118" t="n"/>
      <c r="T4134" s="119" t="n"/>
      <c r="U4134" s="120" t="n"/>
      <c r="V4134" s="120" t="n"/>
      <c r="W4134" s="121" t="n"/>
      <c r="X4134" s="122" t="n"/>
      <c r="Y4134" s="122" t="n"/>
      <c r="Z4134" s="143" t="n"/>
      <c r="AA4134" s="140" t="n"/>
      <c r="AB4134" s="140" t="n"/>
      <c r="AC4134" s="144" t="inlineStr">
        <is>
          <t>45X105</t>
        </is>
      </c>
      <c r="AD4134" s="142">
        <f>F4134</f>
        <v/>
      </c>
      <c r="AE4134" s="142">
        <f>I4134</f>
        <v/>
      </c>
    </row>
    <row r="4135" ht="15" customHeight="1" thickBot="1">
      <c r="B4135" s="221" t="inlineStr">
        <is>
          <t>45MM</t>
        </is>
      </c>
      <c r="C4135" s="89">
        <f>SUMIF(数量表!D:H,B4135,数量表!H:H)</f>
        <v/>
      </c>
      <c r="D4135" s="89" t="n">
        <v>27</v>
      </c>
      <c r="E4135" s="89" t="n">
        <v>105</v>
      </c>
      <c r="F4135" s="90" t="n">
        <v>282</v>
      </c>
      <c r="G4135" s="89" t="inlineStr">
        <is>
          <t>×</t>
        </is>
      </c>
      <c r="H4135" s="91" t="n">
        <v>4</v>
      </c>
      <c r="I4135" s="213">
        <f>C4135*H4135</f>
        <v/>
      </c>
      <c r="J4135" s="2" t="n"/>
      <c r="K4135" s="96" t="n"/>
      <c r="L4135" s="97" t="n"/>
      <c r="M4135" s="97" t="n"/>
      <c r="N4135" s="98" t="inlineStr">
        <is>
          <t>27×105</t>
        </is>
      </c>
      <c r="O4135" s="99">
        <f>F4135</f>
        <v/>
      </c>
      <c r="P4135" s="99">
        <f>SUM(I4135)</f>
        <v/>
      </c>
      <c r="Q4135" s="117" t="n"/>
      <c r="R4135" s="118" t="n"/>
      <c r="S4135" s="118" t="n"/>
      <c r="T4135" s="119" t="n"/>
      <c r="U4135" s="120" t="n"/>
      <c r="V4135" s="120" t="n"/>
      <c r="W4135" s="121" t="n"/>
      <c r="X4135" s="122" t="n"/>
      <c r="Y4135" s="122" t="n"/>
      <c r="Z4135" s="143" t="n"/>
      <c r="AA4135" s="140" t="n"/>
      <c r="AB4135" s="140" t="n"/>
      <c r="AC4135" s="144" t="n"/>
      <c r="AD4135" s="142" t="n"/>
      <c r="AE4135" s="142" t="n"/>
    </row>
    <row r="4136">
      <c r="B4136" s="220" t="inlineStr">
        <is>
          <t>KA11-R</t>
        </is>
      </c>
      <c r="C4136" s="80">
        <f>SUMIF(数量表!D:H,B4136,数量表!H:H)</f>
        <v/>
      </c>
      <c r="D4136" s="80" t="n">
        <v>27</v>
      </c>
      <c r="E4136" s="80" t="n">
        <v>105</v>
      </c>
      <c r="F4136" s="81" t="n">
        <v>450</v>
      </c>
      <c r="G4136" s="80" t="n"/>
      <c r="H4136" s="82" t="n">
        <v>3</v>
      </c>
      <c r="I4136" s="212">
        <f>C4136*H4136</f>
        <v/>
      </c>
      <c r="J4136" s="29" t="n"/>
      <c r="K4136" s="96" t="n"/>
      <c r="L4136" s="97" t="n"/>
      <c r="M4136" s="97" t="n"/>
      <c r="N4136" s="98" t="inlineStr">
        <is>
          <t>27×105</t>
        </is>
      </c>
      <c r="O4136" s="99">
        <f>F4136</f>
        <v/>
      </c>
      <c r="P4136" s="99">
        <f>SUM(I4136)</f>
        <v/>
      </c>
      <c r="Q4136" s="117" t="n"/>
      <c r="R4136" s="118" t="n"/>
      <c r="S4136" s="118" t="n"/>
      <c r="T4136" s="119" t="n"/>
      <c r="U4136" s="120" t="n"/>
      <c r="V4136" s="120" t="n"/>
      <c r="W4136" s="121" t="n"/>
      <c r="X4136" s="122" t="n"/>
      <c r="Y4136" s="122" t="n"/>
      <c r="Z4136" s="143" t="n"/>
      <c r="AA4136" s="140" t="n"/>
      <c r="AB4136" s="140" t="n"/>
      <c r="AC4136" s="144" t="n"/>
      <c r="AD4136" s="142" t="n"/>
      <c r="AE4136" s="142" t="n"/>
    </row>
    <row r="4137">
      <c r="B4137" s="29" t="inlineStr">
        <is>
          <t>KA11-R</t>
        </is>
      </c>
      <c r="C4137">
        <f>SUMIF(数量表!D:H,B4137,数量表!H:H)</f>
        <v/>
      </c>
      <c r="D4137" t="n">
        <v>27</v>
      </c>
      <c r="E4137" t="n">
        <v>105</v>
      </c>
      <c r="F4137" s="86" t="n">
        <v>1255</v>
      </c>
      <c r="H4137" s="87" t="n">
        <v>2</v>
      </c>
      <c r="I4137" s="214">
        <f>C4137*H4137</f>
        <v/>
      </c>
      <c r="J4137" s="29" t="n"/>
      <c r="K4137" s="96" t="n"/>
      <c r="L4137" s="97" t="n"/>
      <c r="M4137" s="97" t="n"/>
      <c r="N4137" s="98" t="inlineStr">
        <is>
          <t>27×105</t>
        </is>
      </c>
      <c r="O4137" s="99">
        <f>F4137</f>
        <v/>
      </c>
      <c r="P4137" s="99">
        <f>SUM(I4137)</f>
        <v/>
      </c>
      <c r="Q4137" s="117" t="n"/>
      <c r="R4137" s="118" t="n"/>
      <c r="S4137" s="118" t="n"/>
      <c r="T4137" s="119" t="n"/>
      <c r="U4137" s="120" t="n"/>
      <c r="V4137" s="120" t="n"/>
      <c r="W4137" s="121" t="n"/>
      <c r="X4137" s="122" t="n"/>
      <c r="Y4137" s="122" t="n"/>
      <c r="Z4137" s="143" t="n"/>
      <c r="AA4137" s="140" t="n"/>
      <c r="AB4137" s="140" t="n"/>
      <c r="AC4137" s="144" t="n"/>
      <c r="AD4137" s="142" t="n"/>
      <c r="AE4137" s="142" t="n"/>
    </row>
    <row r="4138">
      <c r="B4138" s="29" t="inlineStr">
        <is>
          <t>KA11-R</t>
        </is>
      </c>
      <c r="C4138">
        <f>SUMIF(数量表!D:H,B4138,数量表!H:H)</f>
        <v/>
      </c>
      <c r="D4138" t="n">
        <v>27</v>
      </c>
      <c r="E4138" t="n">
        <v>105</v>
      </c>
      <c r="F4138" s="86" t="n">
        <v>868</v>
      </c>
      <c r="H4138" s="87" t="n">
        <v>3</v>
      </c>
      <c r="I4138" s="214">
        <f>C4138*H4138</f>
        <v/>
      </c>
      <c r="J4138" s="29" t="n"/>
      <c r="K4138" s="96" t="n"/>
      <c r="L4138" s="97" t="n"/>
      <c r="M4138" s="97" t="n"/>
      <c r="N4138" s="98" t="inlineStr">
        <is>
          <t>27×105</t>
        </is>
      </c>
      <c r="O4138" s="99">
        <f>F4138</f>
        <v/>
      </c>
      <c r="P4138" s="99">
        <f>SUM(I4138)</f>
        <v/>
      </c>
      <c r="Q4138" s="117" t="n"/>
      <c r="R4138" s="118" t="n"/>
      <c r="S4138" s="118" t="n"/>
      <c r="T4138" s="119" t="n"/>
      <c r="U4138" s="120" t="n"/>
      <c r="V4138" s="120" t="n"/>
      <c r="W4138" s="121" t="n"/>
      <c r="X4138" s="122" t="n"/>
      <c r="Y4138" s="122" t="n"/>
      <c r="Z4138" s="143" t="n"/>
      <c r="AA4138" s="140" t="n"/>
      <c r="AB4138" s="140" t="n"/>
      <c r="AC4138" s="144" t="n"/>
      <c r="AD4138" s="142" t="n"/>
      <c r="AE4138" s="142" t="n"/>
    </row>
    <row r="4139" ht="15" customHeight="1" thickBot="1">
      <c r="B4139" s="221" t="inlineStr">
        <is>
          <t>KA11-R</t>
        </is>
      </c>
      <c r="C4139" s="89">
        <f>SUMIF(数量表!D:H,B4139,数量表!H:H)</f>
        <v/>
      </c>
      <c r="D4139" s="89" t="n">
        <v>27</v>
      </c>
      <c r="E4139" s="89" t="n">
        <v>105</v>
      </c>
      <c r="F4139" s="90" t="n">
        <v>1149</v>
      </c>
      <c r="G4139" s="89" t="n"/>
      <c r="H4139" s="91" t="n">
        <v>2</v>
      </c>
      <c r="I4139" s="213">
        <f>C4139*H4139</f>
        <v/>
      </c>
      <c r="J4139" s="29" t="n"/>
      <c r="K4139" s="96" t="n"/>
      <c r="L4139" s="97" t="n"/>
      <c r="M4139" s="97" t="n"/>
      <c r="N4139" s="98" t="inlineStr">
        <is>
          <t>27×105</t>
        </is>
      </c>
      <c r="O4139" s="99">
        <f>F4139</f>
        <v/>
      </c>
      <c r="P4139" s="99">
        <f>SUM(I4139)</f>
        <v/>
      </c>
      <c r="Q4139" s="117" t="n"/>
      <c r="R4139" s="118" t="n"/>
      <c r="S4139" s="118" t="n"/>
      <c r="T4139" s="119" t="n"/>
      <c r="U4139" s="120" t="n"/>
      <c r="V4139" s="120" t="n"/>
      <c r="W4139" s="121" t="n"/>
      <c r="X4139" s="122" t="n"/>
      <c r="Y4139" s="122" t="n"/>
      <c r="Z4139" s="143" t="n"/>
      <c r="AA4139" s="140" t="n"/>
      <c r="AB4139" s="140" t="n"/>
      <c r="AC4139" s="144" t="n"/>
      <c r="AD4139" s="142" t="n"/>
      <c r="AE4139" s="142" t="n"/>
    </row>
    <row r="4140">
      <c r="B4140" s="220" t="inlineStr">
        <is>
          <t>KA11-L</t>
        </is>
      </c>
      <c r="C4140" s="80">
        <f>SUMIF(数量表!D:H,B4140,数量表!H:H)</f>
        <v/>
      </c>
      <c r="D4140" s="80" t="n">
        <v>27</v>
      </c>
      <c r="E4140" s="80" t="n">
        <v>105</v>
      </c>
      <c r="F4140" s="81" t="n">
        <v>450</v>
      </c>
      <c r="G4140" s="80" t="n"/>
      <c r="H4140" s="82" t="n">
        <v>3</v>
      </c>
      <c r="I4140" s="212">
        <f>C4140*H4140</f>
        <v/>
      </c>
      <c r="J4140" s="29" t="n"/>
      <c r="K4140" s="96" t="n"/>
      <c r="L4140" s="97" t="n"/>
      <c r="M4140" s="97" t="n"/>
      <c r="N4140" s="98" t="inlineStr">
        <is>
          <t>27×105</t>
        </is>
      </c>
      <c r="O4140" s="99">
        <f>F4140</f>
        <v/>
      </c>
      <c r="P4140" s="99">
        <f>SUM(I4140)</f>
        <v/>
      </c>
      <c r="Q4140" s="117" t="n"/>
      <c r="R4140" s="118" t="n"/>
      <c r="S4140" s="118" t="n"/>
      <c r="T4140" s="119" t="n"/>
      <c r="U4140" s="120" t="n"/>
      <c r="V4140" s="120" t="n"/>
      <c r="W4140" s="121" t="n"/>
      <c r="X4140" s="122" t="n"/>
      <c r="Y4140" s="122" t="n"/>
      <c r="Z4140" s="143" t="n"/>
      <c r="AA4140" s="140" t="n"/>
      <c r="AB4140" s="140" t="n"/>
      <c r="AC4140" s="144" t="n"/>
      <c r="AD4140" s="142" t="n"/>
      <c r="AE4140" s="142" t="n"/>
    </row>
    <row r="4141">
      <c r="B4141" s="29" t="inlineStr">
        <is>
          <t>KA11-L</t>
        </is>
      </c>
      <c r="C4141">
        <f>SUMIF(数量表!D:H,B4141,数量表!H:H)</f>
        <v/>
      </c>
      <c r="D4141" t="n">
        <v>27</v>
      </c>
      <c r="E4141" t="n">
        <v>105</v>
      </c>
      <c r="F4141" s="86" t="n">
        <v>1255</v>
      </c>
      <c r="H4141" s="87" t="n">
        <v>2</v>
      </c>
      <c r="I4141" s="214">
        <f>C4141*H4141</f>
        <v/>
      </c>
      <c r="J4141" s="29" t="n"/>
      <c r="K4141" s="96" t="n"/>
      <c r="L4141" s="97" t="n"/>
      <c r="M4141" s="97" t="n"/>
      <c r="N4141" s="98" t="inlineStr">
        <is>
          <t>27×105</t>
        </is>
      </c>
      <c r="O4141" s="99">
        <f>F4141</f>
        <v/>
      </c>
      <c r="P4141" s="99">
        <f>SUM(I4141)</f>
        <v/>
      </c>
      <c r="Q4141" s="117" t="n"/>
      <c r="R4141" s="118" t="n"/>
      <c r="S4141" s="118" t="n"/>
      <c r="T4141" s="119" t="n"/>
      <c r="U4141" s="120" t="n"/>
      <c r="V4141" s="120" t="n"/>
      <c r="W4141" s="121" t="n"/>
      <c r="X4141" s="122" t="n"/>
      <c r="Y4141" s="122" t="n"/>
      <c r="Z4141" s="143" t="n"/>
      <c r="AA4141" s="140" t="n"/>
      <c r="AB4141" s="140" t="n"/>
      <c r="AC4141" s="144" t="n"/>
      <c r="AD4141" s="142" t="n"/>
      <c r="AE4141" s="142" t="n"/>
    </row>
    <row r="4142">
      <c r="B4142" s="29" t="inlineStr">
        <is>
          <t>KA11-L</t>
        </is>
      </c>
      <c r="C4142">
        <f>SUMIF(数量表!D:H,B4142,数量表!H:H)</f>
        <v/>
      </c>
      <c r="D4142" t="n">
        <v>27</v>
      </c>
      <c r="E4142" t="n">
        <v>105</v>
      </c>
      <c r="F4142" s="86" t="n">
        <v>868</v>
      </c>
      <c r="H4142" s="87" t="n">
        <v>3</v>
      </c>
      <c r="I4142" s="214">
        <f>C4142*H4142</f>
        <v/>
      </c>
      <c r="J4142" s="29" t="n"/>
      <c r="K4142" s="96" t="n"/>
      <c r="L4142" s="97" t="n"/>
      <c r="M4142" s="97" t="n"/>
      <c r="N4142" s="98" t="inlineStr">
        <is>
          <t>27×105</t>
        </is>
      </c>
      <c r="O4142" s="99">
        <f>F4142</f>
        <v/>
      </c>
      <c r="P4142" s="99">
        <f>SUM(I4142)</f>
        <v/>
      </c>
      <c r="Q4142" s="117" t="n"/>
      <c r="R4142" s="118" t="n"/>
      <c r="S4142" s="118" t="n"/>
      <c r="T4142" s="119" t="n"/>
      <c r="U4142" s="120" t="n"/>
      <c r="V4142" s="120" t="n"/>
      <c r="W4142" s="121" t="n"/>
      <c r="X4142" s="122" t="n"/>
      <c r="Y4142" s="122" t="n"/>
      <c r="Z4142" s="143" t="n"/>
      <c r="AA4142" s="140" t="n"/>
      <c r="AB4142" s="140" t="n"/>
      <c r="AC4142" s="144" t="n"/>
      <c r="AD4142" s="142" t="n"/>
      <c r="AE4142" s="142" t="n"/>
    </row>
    <row r="4143" ht="15" customHeight="1" thickBot="1">
      <c r="B4143" s="221" t="inlineStr">
        <is>
          <t>KA11-L</t>
        </is>
      </c>
      <c r="C4143" s="89">
        <f>SUMIF(数量表!D:H,B4143,数量表!H:H)</f>
        <v/>
      </c>
      <c r="D4143" s="89" t="n">
        <v>27</v>
      </c>
      <c r="E4143" s="89" t="n">
        <v>105</v>
      </c>
      <c r="F4143" s="90" t="n">
        <v>1149</v>
      </c>
      <c r="G4143" s="89" t="n"/>
      <c r="H4143" s="91" t="n">
        <v>2</v>
      </c>
      <c r="I4143" s="213">
        <f>C4143*H4143</f>
        <v/>
      </c>
      <c r="J4143" s="29" t="n"/>
      <c r="K4143" s="96" t="n"/>
      <c r="L4143" s="97" t="n"/>
      <c r="M4143" s="97" t="n"/>
      <c r="N4143" s="98" t="inlineStr">
        <is>
          <t>27×105</t>
        </is>
      </c>
      <c r="O4143" s="99">
        <f>F4143</f>
        <v/>
      </c>
      <c r="P4143" s="99">
        <f>SUM(I4143)</f>
        <v/>
      </c>
      <c r="Q4143" s="117" t="n"/>
      <c r="R4143" s="118" t="n"/>
      <c r="S4143" s="118" t="n"/>
      <c r="T4143" s="119" t="n"/>
      <c r="U4143" s="120" t="n"/>
      <c r="V4143" s="120" t="n"/>
      <c r="W4143" s="121" t="n"/>
      <c r="X4143" s="122" t="n"/>
      <c r="Y4143" s="122" t="n"/>
      <c r="Z4143" s="143" t="n"/>
      <c r="AA4143" s="140" t="n"/>
      <c r="AB4143" s="140" t="n"/>
      <c r="AC4143" s="144" t="n"/>
      <c r="AD4143" s="142" t="n"/>
      <c r="AE4143" s="142" t="n"/>
    </row>
    <row r="4144">
      <c r="B4144" s="220" t="inlineStr">
        <is>
          <t>135MKH07R</t>
        </is>
      </c>
      <c r="C4144" s="80">
        <f>SUMIF(数量表!D:H,B4144,数量表!H:H)</f>
        <v/>
      </c>
      <c r="D4144" s="80" t="n">
        <v>27</v>
      </c>
      <c r="E4144" s="80" t="n">
        <v>105</v>
      </c>
      <c r="F4144" s="81" t="n">
        <v>150</v>
      </c>
      <c r="G4144" s="80" t="n"/>
      <c r="H4144" s="82" t="n">
        <v>2</v>
      </c>
      <c r="I4144" s="212">
        <f>C4144*H4144</f>
        <v/>
      </c>
      <c r="K4144" s="96" t="n"/>
      <c r="L4144" s="97" t="n"/>
      <c r="M4144" s="97" t="n"/>
      <c r="N4144" s="98" t="inlineStr">
        <is>
          <t>27×105</t>
        </is>
      </c>
      <c r="O4144" s="99">
        <f>F4144</f>
        <v/>
      </c>
      <c r="P4144" s="99">
        <f>SUM(I4144)</f>
        <v/>
      </c>
      <c r="Q4144" s="117" t="n"/>
      <c r="R4144" s="118" t="n"/>
      <c r="S4144" s="118" t="n"/>
      <c r="T4144" s="119" t="n"/>
      <c r="U4144" s="120" t="n"/>
      <c r="V4144" s="120" t="n"/>
      <c r="W4144" s="121" t="n"/>
      <c r="X4144" s="122" t="n"/>
      <c r="Y4144" s="122" t="n"/>
      <c r="Z4144" s="143" t="n"/>
      <c r="AA4144" s="140" t="n"/>
      <c r="AB4144" s="140" t="n"/>
      <c r="AC4144" s="144" t="n"/>
      <c r="AD4144" s="142" t="n"/>
      <c r="AE4144" s="142" t="n"/>
    </row>
    <row r="4145">
      <c r="B4145" s="29" t="inlineStr">
        <is>
          <t>135MKH07R</t>
        </is>
      </c>
      <c r="C4145">
        <f>SUMIF(数量表!D:H,B4145,数量表!H:H)</f>
        <v/>
      </c>
      <c r="D4145" t="n">
        <v>27</v>
      </c>
      <c r="E4145" t="n">
        <v>105</v>
      </c>
      <c r="F4145" s="86" t="n">
        <v>787</v>
      </c>
      <c r="H4145" s="87" t="n">
        <v>2</v>
      </c>
      <c r="I4145" s="214">
        <f>C4145*H4145</f>
        <v/>
      </c>
      <c r="K4145" s="96" t="n"/>
      <c r="L4145" s="97" t="n"/>
      <c r="M4145" s="97" t="n"/>
      <c r="N4145" s="98" t="inlineStr">
        <is>
          <t>27×105</t>
        </is>
      </c>
      <c r="O4145" s="99">
        <f>F4145</f>
        <v/>
      </c>
      <c r="P4145" s="99">
        <f>SUM(I4145)</f>
        <v/>
      </c>
      <c r="Q4145" s="117" t="n"/>
      <c r="R4145" s="118" t="n"/>
      <c r="S4145" s="118" t="n"/>
      <c r="T4145" s="119" t="n"/>
      <c r="U4145" s="120" t="n"/>
      <c r="V4145" s="120" t="n"/>
      <c r="W4145" s="121" t="n"/>
      <c r="X4145" s="122" t="n"/>
      <c r="Y4145" s="122" t="n"/>
      <c r="Z4145" s="143" t="n"/>
      <c r="AA4145" s="140" t="n"/>
      <c r="AB4145" s="140" t="n"/>
      <c r="AC4145" s="144" t="n"/>
      <c r="AD4145" s="142" t="n"/>
      <c r="AE4145" s="142" t="n"/>
    </row>
    <row r="4146" ht="15" customHeight="1" thickBot="1">
      <c r="B4146" s="221" t="inlineStr">
        <is>
          <t>135MKH07R</t>
        </is>
      </c>
      <c r="C4146" s="89">
        <f>SUMIF(数量表!D:H,B4146,数量表!H:H)</f>
        <v/>
      </c>
      <c r="D4146" s="89" t="n">
        <v>27</v>
      </c>
      <c r="E4146" s="89" t="n">
        <v>105</v>
      </c>
      <c r="F4146" s="90" t="n">
        <v>818</v>
      </c>
      <c r="G4146" s="89" t="n"/>
      <c r="H4146" s="91" t="n">
        <v>2</v>
      </c>
      <c r="I4146" s="213">
        <f>C4146*H4146</f>
        <v/>
      </c>
      <c r="K4146" s="96" t="n"/>
      <c r="L4146" s="97" t="n"/>
      <c r="M4146" s="97" t="n"/>
      <c r="N4146" s="98" t="inlineStr">
        <is>
          <t>27×105</t>
        </is>
      </c>
      <c r="O4146" s="99">
        <f>F4146</f>
        <v/>
      </c>
      <c r="P4146" s="99">
        <f>SUM(I4146)</f>
        <v/>
      </c>
      <c r="Q4146" s="117" t="n"/>
      <c r="R4146" s="118" t="n"/>
      <c r="S4146" s="118" t="n"/>
      <c r="T4146" s="119" t="n"/>
      <c r="U4146" s="120" t="n"/>
      <c r="V4146" s="120" t="n"/>
      <c r="W4146" s="121" t="n"/>
      <c r="X4146" s="122" t="n"/>
      <c r="Y4146" s="122" t="n"/>
      <c r="Z4146" s="143" t="n"/>
      <c r="AA4146" s="140" t="n"/>
      <c r="AB4146" s="140" t="n"/>
      <c r="AC4146" s="144" t="n"/>
      <c r="AD4146" s="142" t="n"/>
      <c r="AE4146" s="142" t="n"/>
    </row>
    <row r="4147">
      <c r="B4147" s="220" t="inlineStr">
        <is>
          <t>135MKH07R-R</t>
        </is>
      </c>
      <c r="C4147" s="80">
        <f>SUMIF(数量表!D:H,B4147,数量表!H:H)</f>
        <v/>
      </c>
      <c r="D4147" s="80" t="n">
        <v>27</v>
      </c>
      <c r="E4147" s="80" t="n">
        <v>105</v>
      </c>
      <c r="F4147" s="81" t="n">
        <v>150</v>
      </c>
      <c r="G4147" s="80" t="n"/>
      <c r="H4147" s="82" t="n">
        <v>2</v>
      </c>
      <c r="I4147" s="212">
        <f>C4147*H4147</f>
        <v/>
      </c>
      <c r="K4147" s="96" t="n"/>
      <c r="L4147" s="97" t="n"/>
      <c r="M4147" s="97" t="n"/>
      <c r="N4147" s="98" t="inlineStr">
        <is>
          <t>27×105</t>
        </is>
      </c>
      <c r="O4147" s="99">
        <f>F4147</f>
        <v/>
      </c>
      <c r="P4147" s="99">
        <f>SUM(I4147)</f>
        <v/>
      </c>
      <c r="Q4147" s="117" t="n"/>
      <c r="R4147" s="118" t="n"/>
      <c r="S4147" s="118" t="n"/>
      <c r="T4147" s="119" t="n"/>
      <c r="U4147" s="120" t="n"/>
      <c r="V4147" s="120" t="n"/>
      <c r="W4147" s="121" t="n"/>
      <c r="X4147" s="122" t="n"/>
      <c r="Y4147" s="122" t="n"/>
      <c r="Z4147" s="143" t="n"/>
      <c r="AA4147" s="140" t="n"/>
      <c r="AB4147" s="140" t="n"/>
      <c r="AC4147" s="144" t="n"/>
      <c r="AD4147" s="142" t="n"/>
      <c r="AE4147" s="142" t="n"/>
    </row>
    <row r="4148">
      <c r="B4148" s="29" t="inlineStr">
        <is>
          <t>135MKH07R-R</t>
        </is>
      </c>
      <c r="C4148">
        <f>SUMIF(数量表!D:H,B4148,数量表!H:H)</f>
        <v/>
      </c>
      <c r="D4148" t="n">
        <v>27</v>
      </c>
      <c r="E4148" t="n">
        <v>105</v>
      </c>
      <c r="F4148" s="86" t="n">
        <v>787</v>
      </c>
      <c r="H4148" s="87" t="n">
        <v>2</v>
      </c>
      <c r="I4148" s="214">
        <f>C4148*H4148</f>
        <v/>
      </c>
      <c r="K4148" s="96" t="n"/>
      <c r="L4148" s="97" t="n"/>
      <c r="M4148" s="97" t="n"/>
      <c r="N4148" s="98" t="inlineStr">
        <is>
          <t>27×105</t>
        </is>
      </c>
      <c r="O4148" s="99">
        <f>F4148</f>
        <v/>
      </c>
      <c r="P4148" s="99">
        <f>SUM(I4148)</f>
        <v/>
      </c>
      <c r="Q4148" s="117" t="n"/>
      <c r="R4148" s="118" t="n"/>
      <c r="S4148" s="118" t="n"/>
      <c r="T4148" s="119" t="n"/>
      <c r="U4148" s="120" t="n"/>
      <c r="V4148" s="120" t="n"/>
      <c r="W4148" s="121" t="n"/>
      <c r="X4148" s="122" t="n"/>
      <c r="Y4148" s="122" t="n"/>
      <c r="Z4148" s="143" t="n"/>
      <c r="AA4148" s="140" t="n"/>
      <c r="AB4148" s="140" t="n"/>
      <c r="AC4148" s="144" t="n"/>
      <c r="AD4148" s="142" t="n"/>
      <c r="AE4148" s="142" t="n"/>
    </row>
    <row r="4149">
      <c r="B4149" s="29" t="inlineStr">
        <is>
          <t>135MKH07R-R</t>
        </is>
      </c>
      <c r="C4149">
        <f>SUMIF(数量表!D:H,B4149,数量表!H:H)</f>
        <v/>
      </c>
      <c r="D4149" t="n">
        <v>27</v>
      </c>
      <c r="E4149" t="n">
        <v>105</v>
      </c>
      <c r="F4149" s="86" t="n">
        <v>818</v>
      </c>
      <c r="H4149" s="87" t="n">
        <v>2</v>
      </c>
      <c r="I4149" s="214">
        <f>C4149*H4149</f>
        <v/>
      </c>
      <c r="K4149" s="96" t="n"/>
      <c r="L4149" s="97" t="n"/>
      <c r="M4149" s="97" t="n"/>
      <c r="N4149" s="98" t="inlineStr">
        <is>
          <t>27×105</t>
        </is>
      </c>
      <c r="O4149" s="99">
        <f>F4149</f>
        <v/>
      </c>
      <c r="P4149" s="99">
        <f>SUM(I4149)</f>
        <v/>
      </c>
      <c r="Q4149" s="117" t="n"/>
      <c r="R4149" s="118" t="n"/>
      <c r="S4149" s="118" t="n"/>
      <c r="T4149" s="119" t="n"/>
      <c r="U4149" s="120" t="n"/>
      <c r="V4149" s="120" t="n"/>
      <c r="W4149" s="121" t="n"/>
      <c r="X4149" s="122" t="n"/>
      <c r="Y4149" s="122" t="n"/>
      <c r="Z4149" s="143" t="n"/>
      <c r="AA4149" s="140" t="n"/>
      <c r="AB4149" s="140" t="n"/>
      <c r="AC4149" s="144" t="n"/>
      <c r="AD4149" s="142" t="n"/>
      <c r="AE4149" s="142" t="n"/>
    </row>
    <row r="4150" ht="15" customHeight="1" thickBot="1">
      <c r="B4150" s="29" t="inlineStr">
        <is>
          <t>135MKH07R-R</t>
        </is>
      </c>
      <c r="C4150">
        <f>SUMIF(数量表!D:H,B4150,数量表!H:H)</f>
        <v/>
      </c>
      <c r="D4150" t="n">
        <v>45</v>
      </c>
      <c r="E4150" t="n">
        <v>105</v>
      </c>
      <c r="F4150" s="86" t="n">
        <v>749</v>
      </c>
      <c r="H4150" s="87" t="n">
        <v>2</v>
      </c>
      <c r="I4150" s="214">
        <f>C4150*H4150</f>
        <v/>
      </c>
      <c r="K4150" s="96" t="n"/>
      <c r="L4150" s="97" t="n"/>
      <c r="M4150" s="97" t="n"/>
      <c r="N4150" s="98" t="n"/>
      <c r="O4150" s="99" t="n"/>
      <c r="P4150" s="99" t="n"/>
      <c r="Q4150" s="117" t="n"/>
      <c r="R4150" s="118" t="n"/>
      <c r="S4150" s="118" t="n"/>
      <c r="T4150" s="119" t="n"/>
      <c r="U4150" s="120" t="n"/>
      <c r="V4150" s="120" t="n"/>
      <c r="W4150" s="121" t="n"/>
      <c r="X4150" s="122" t="n"/>
      <c r="Y4150" s="122" t="n"/>
      <c r="Z4150" s="143" t="n"/>
      <c r="AA4150" s="140" t="n"/>
      <c r="AB4150" s="140" t="n"/>
      <c r="AC4150" s="144" t="inlineStr">
        <is>
          <t>45X105</t>
        </is>
      </c>
      <c r="AD4150" s="142">
        <f>F4150</f>
        <v/>
      </c>
      <c r="AE4150" s="142">
        <f>I4150</f>
        <v/>
      </c>
    </row>
    <row r="4151">
      <c r="B4151" s="220" t="inlineStr">
        <is>
          <t>KH07R袖中心</t>
        </is>
      </c>
      <c r="C4151" s="80">
        <f>SUMIF(数量表!D:H,B4151,数量表!H:H)</f>
        <v/>
      </c>
      <c r="D4151" s="80" t="n">
        <v>27</v>
      </c>
      <c r="E4151" s="80" t="n">
        <v>105</v>
      </c>
      <c r="F4151" s="81" t="n">
        <v>749</v>
      </c>
      <c r="G4151" s="80" t="n"/>
      <c r="H4151" s="82" t="n">
        <v>1</v>
      </c>
      <c r="I4151" s="212">
        <f>C4151*H4151</f>
        <v/>
      </c>
      <c r="K4151" s="96" t="n"/>
      <c r="L4151" s="97" t="n"/>
      <c r="M4151" s="97" t="n"/>
      <c r="N4151" s="98" t="inlineStr">
        <is>
          <t>27×105</t>
        </is>
      </c>
      <c r="O4151" s="99">
        <f>F4151</f>
        <v/>
      </c>
      <c r="P4151" s="99">
        <f>SUM(I4151)</f>
        <v/>
      </c>
      <c r="Q4151" s="117" t="n"/>
      <c r="R4151" s="118" t="n"/>
      <c r="S4151" s="118" t="n"/>
      <c r="T4151" s="119" t="n"/>
      <c r="U4151" s="120" t="n"/>
      <c r="V4151" s="120" t="n"/>
      <c r="W4151" s="121" t="n"/>
      <c r="X4151" s="122" t="n"/>
      <c r="Y4151" s="122" t="n"/>
      <c r="Z4151" s="143" t="n"/>
      <c r="AA4151" s="140" t="n"/>
      <c r="AB4151" s="140" t="n"/>
      <c r="AC4151" s="144" t="n"/>
      <c r="AD4151" s="142" t="n"/>
      <c r="AE4151" s="142" t="n"/>
    </row>
    <row r="4152" ht="15" customHeight="1" thickBot="1">
      <c r="B4152" s="221" t="inlineStr">
        <is>
          <t>KH07R袖中心</t>
        </is>
      </c>
      <c r="C4152" s="89">
        <f>SUMIF(数量表!D:H,B4152,数量表!H:H)</f>
        <v/>
      </c>
      <c r="D4152" s="89" t="n">
        <v>27</v>
      </c>
      <c r="E4152" s="89" t="n">
        <v>105</v>
      </c>
      <c r="F4152" s="90" t="n">
        <v>761</v>
      </c>
      <c r="G4152" s="89" t="n"/>
      <c r="H4152" s="91" t="n">
        <v>2</v>
      </c>
      <c r="I4152" s="213">
        <f>C4152*H4152</f>
        <v/>
      </c>
      <c r="K4152" s="96" t="n"/>
      <c r="L4152" s="97" t="n"/>
      <c r="M4152" s="97" t="n"/>
      <c r="N4152" s="98" t="inlineStr">
        <is>
          <t>27×105</t>
        </is>
      </c>
      <c r="O4152" s="99">
        <f>F4152</f>
        <v/>
      </c>
      <c r="P4152" s="99">
        <f>SUM(I4152)</f>
        <v/>
      </c>
      <c r="Q4152" s="117" t="n"/>
      <c r="R4152" s="118" t="n"/>
      <c r="S4152" s="118" t="n"/>
      <c r="T4152" s="119" t="n"/>
      <c r="U4152" s="120" t="n"/>
      <c r="V4152" s="120" t="n"/>
      <c r="W4152" s="121" t="n"/>
      <c r="X4152" s="122" t="n"/>
      <c r="Y4152" s="122" t="n"/>
      <c r="Z4152" s="143" t="n"/>
      <c r="AA4152" s="140" t="n"/>
      <c r="AB4152" s="140" t="n"/>
      <c r="AC4152" s="144" t="n"/>
      <c r="AD4152" s="142" t="n"/>
      <c r="AE4152" s="142" t="n"/>
    </row>
    <row r="4153">
      <c r="B4153" s="220" t="inlineStr">
        <is>
          <t>68MS05L</t>
        </is>
      </c>
      <c r="C4153" s="80">
        <f>SUMIF(数量表!D:H,B4153,数量表!H:H)</f>
        <v/>
      </c>
      <c r="D4153" s="80" t="n">
        <v>27</v>
      </c>
      <c r="E4153" s="80" t="n">
        <v>105</v>
      </c>
      <c r="F4153" s="81" t="n">
        <v>561</v>
      </c>
      <c r="G4153" s="80" t="n"/>
      <c r="H4153" s="82" t="n">
        <v>1</v>
      </c>
      <c r="I4153" s="212">
        <f>C4153*H4153</f>
        <v/>
      </c>
      <c r="K4153" s="96" t="n"/>
      <c r="L4153" s="97" t="n"/>
      <c r="M4153" s="97" t="n"/>
      <c r="N4153" s="98" t="inlineStr">
        <is>
          <t>27×105</t>
        </is>
      </c>
      <c r="O4153" s="99">
        <f>F4153</f>
        <v/>
      </c>
      <c r="P4153" s="99">
        <f>SUM(I4153)</f>
        <v/>
      </c>
      <c r="Q4153" s="117" t="n"/>
      <c r="R4153" s="118" t="n"/>
      <c r="S4153" s="118" t="n"/>
      <c r="T4153" s="119" t="n"/>
      <c r="U4153" s="120" t="n"/>
      <c r="V4153" s="120" t="n"/>
      <c r="W4153" s="121" t="n"/>
      <c r="X4153" s="122" t="n"/>
      <c r="Y4153" s="122" t="n"/>
      <c r="Z4153" s="143" t="n"/>
      <c r="AA4153" s="140" t="n"/>
      <c r="AB4153" s="140" t="n"/>
      <c r="AC4153" s="144" t="n"/>
      <c r="AD4153" s="142" t="n"/>
      <c r="AE4153" s="142" t="n"/>
    </row>
    <row r="4154">
      <c r="B4154" s="29" t="inlineStr">
        <is>
          <t>68MS05L</t>
        </is>
      </c>
      <c r="C4154">
        <f>SUMIF(数量表!D:H,B4154,数量表!H:H)</f>
        <v/>
      </c>
      <c r="D4154" t="n">
        <v>27</v>
      </c>
      <c r="E4154" t="n">
        <v>105</v>
      </c>
      <c r="F4154" s="86" t="n">
        <v>760</v>
      </c>
      <c r="H4154" s="87" t="n">
        <v>2</v>
      </c>
      <c r="I4154" s="214">
        <f>C4154*H4154</f>
        <v/>
      </c>
      <c r="K4154" s="96" t="n"/>
      <c r="L4154" s="97" t="n"/>
      <c r="M4154" s="97" t="n"/>
      <c r="N4154" s="98" t="inlineStr">
        <is>
          <t>27×105</t>
        </is>
      </c>
      <c r="O4154" s="99">
        <f>F4154</f>
        <v/>
      </c>
      <c r="P4154" s="99">
        <f>SUM(I4154)</f>
        <v/>
      </c>
      <c r="Q4154" s="117" t="n"/>
      <c r="R4154" s="118" t="n"/>
      <c r="S4154" s="118" t="n"/>
      <c r="T4154" s="119" t="n"/>
      <c r="U4154" s="120" t="n"/>
      <c r="V4154" s="120" t="n"/>
      <c r="W4154" s="121" t="n"/>
      <c r="X4154" s="122" t="n"/>
      <c r="Y4154" s="122" t="n"/>
      <c r="Z4154" s="143" t="n"/>
      <c r="AA4154" s="140" t="n"/>
      <c r="AB4154" s="140" t="n"/>
      <c r="AC4154" s="144" t="n"/>
      <c r="AD4154" s="142" t="n"/>
      <c r="AE4154" s="142" t="n"/>
    </row>
    <row r="4155">
      <c r="B4155" s="29" t="inlineStr">
        <is>
          <t>68MS05L</t>
        </is>
      </c>
      <c r="C4155">
        <f>SUMIF(数量表!D:H,B4155,数量表!H:H)</f>
        <v/>
      </c>
      <c r="D4155" t="n">
        <v>27</v>
      </c>
      <c r="E4155" t="n">
        <v>105</v>
      </c>
      <c r="F4155" s="86" t="n">
        <v>576</v>
      </c>
      <c r="H4155" s="87" t="n">
        <v>2</v>
      </c>
      <c r="I4155" s="214">
        <f>C4155*H4155</f>
        <v/>
      </c>
      <c r="K4155" s="96" t="n"/>
      <c r="L4155" s="97" t="n"/>
      <c r="M4155" s="97" t="n"/>
      <c r="N4155" s="98" t="inlineStr">
        <is>
          <t>27×105</t>
        </is>
      </c>
      <c r="O4155" s="99">
        <f>F4155</f>
        <v/>
      </c>
      <c r="P4155" s="99">
        <f>SUM(I4155)</f>
        <v/>
      </c>
      <c r="Q4155" s="117" t="n"/>
      <c r="R4155" s="118" t="n"/>
      <c r="S4155" s="118" t="n"/>
      <c r="T4155" s="119" t="n"/>
      <c r="U4155" s="120" t="n"/>
      <c r="V4155" s="120" t="n"/>
      <c r="W4155" s="121" t="n"/>
      <c r="X4155" s="122" t="n"/>
      <c r="Y4155" s="122" t="n"/>
      <c r="Z4155" s="143" t="n"/>
      <c r="AA4155" s="140" t="n"/>
      <c r="AB4155" s="140" t="n"/>
      <c r="AC4155" s="144" t="n"/>
      <c r="AD4155" s="142" t="n"/>
      <c r="AE4155" s="142" t="n"/>
    </row>
    <row r="4156">
      <c r="B4156" s="29" t="inlineStr">
        <is>
          <t>68MS05L</t>
        </is>
      </c>
      <c r="C4156">
        <f>SUMIF(数量表!D:H,B4156,数量表!H:H)</f>
        <v/>
      </c>
      <c r="D4156" t="n">
        <v>27</v>
      </c>
      <c r="E4156" t="n">
        <v>105</v>
      </c>
      <c r="F4156" s="86" t="n">
        <v>982</v>
      </c>
      <c r="H4156" s="87" t="n">
        <v>1</v>
      </c>
      <c r="I4156" s="214">
        <f>C4156*H4156</f>
        <v/>
      </c>
      <c r="K4156" s="96" t="n"/>
      <c r="L4156" s="97" t="n"/>
      <c r="M4156" s="97" t="n"/>
      <c r="N4156" s="98" t="inlineStr">
        <is>
          <t>27×105</t>
        </is>
      </c>
      <c r="O4156" s="99">
        <f>F4156</f>
        <v/>
      </c>
      <c r="P4156" s="99">
        <f>SUM(I4156)</f>
        <v/>
      </c>
      <c r="Q4156" s="117" t="n"/>
      <c r="R4156" s="118" t="n"/>
      <c r="S4156" s="118" t="n"/>
      <c r="T4156" s="119" t="n"/>
      <c r="U4156" s="120" t="n"/>
      <c r="V4156" s="120" t="n"/>
      <c r="W4156" s="121" t="n"/>
      <c r="X4156" s="122" t="n"/>
      <c r="Y4156" s="122" t="n"/>
      <c r="Z4156" s="143" t="n"/>
      <c r="AA4156" s="140" t="n"/>
      <c r="AB4156" s="140" t="n"/>
      <c r="AC4156" s="144" t="n"/>
      <c r="AD4156" s="142" t="n"/>
      <c r="AE4156" s="142" t="n"/>
    </row>
    <row r="4157" ht="15" customHeight="1" thickBot="1">
      <c r="B4157" s="221" t="inlineStr">
        <is>
          <t>68MS05L</t>
        </is>
      </c>
      <c r="C4157" s="89">
        <f>SUMIF(数量表!D:H,B4157,数量表!H:H)</f>
        <v/>
      </c>
      <c r="D4157" s="89" t="n">
        <v>27</v>
      </c>
      <c r="E4157" s="89" t="n">
        <v>105</v>
      </c>
      <c r="F4157" s="90" t="n">
        <v>1798</v>
      </c>
      <c r="G4157" s="89" t="n"/>
      <c r="H4157" s="91" t="n">
        <v>1</v>
      </c>
      <c r="I4157" s="213">
        <f>C4157*H4157</f>
        <v/>
      </c>
      <c r="K4157" s="96" t="n"/>
      <c r="L4157" s="97" t="n"/>
      <c r="M4157" s="97" t="n"/>
      <c r="N4157" s="98" t="inlineStr">
        <is>
          <t>27×105</t>
        </is>
      </c>
      <c r="O4157" s="99">
        <f>F4157</f>
        <v/>
      </c>
      <c r="P4157" s="99">
        <f>SUM(I4157)</f>
        <v/>
      </c>
      <c r="Q4157" s="117" t="n"/>
      <c r="R4157" s="118" t="n"/>
      <c r="S4157" s="118" t="n"/>
      <c r="T4157" s="119" t="n"/>
      <c r="U4157" s="120" t="n"/>
      <c r="V4157" s="120" t="n"/>
      <c r="W4157" s="121" t="n"/>
      <c r="X4157" s="122" t="n"/>
      <c r="Y4157" s="122" t="n"/>
      <c r="Z4157" s="143" t="n"/>
      <c r="AA4157" s="140" t="n"/>
      <c r="AB4157" s="140" t="n"/>
      <c r="AC4157" s="144" t="n"/>
      <c r="AD4157" s="142" t="n"/>
      <c r="AE4157" s="142" t="n"/>
    </row>
    <row r="4158">
      <c r="B4158" s="220" t="inlineStr">
        <is>
          <t>Y09H-R</t>
        </is>
      </c>
      <c r="C4158" s="80">
        <f>SUMIF(数量表!D:H,B4158,数量表!H:H)</f>
        <v/>
      </c>
      <c r="D4158" s="80" t="n">
        <v>27</v>
      </c>
      <c r="E4158" s="80" t="n">
        <v>105</v>
      </c>
      <c r="F4158" s="81" t="n">
        <v>750</v>
      </c>
      <c r="G4158" s="80" t="inlineStr">
        <is>
          <t>×</t>
        </is>
      </c>
      <c r="H4158" s="82" t="n">
        <v>1</v>
      </c>
      <c r="I4158" s="212">
        <f>C4158*H4158</f>
        <v/>
      </c>
      <c r="J4158" s="29" t="n"/>
      <c r="K4158" s="106" t="n"/>
      <c r="L4158" s="97" t="n"/>
      <c r="M4158" s="97" t="n"/>
      <c r="N4158" s="105" t="inlineStr">
        <is>
          <t>27×105</t>
        </is>
      </c>
      <c r="O4158" s="99">
        <f>F4158</f>
        <v/>
      </c>
      <c r="P4158" s="99">
        <f>SUM(I4158)</f>
        <v/>
      </c>
      <c r="Q4158" s="117" t="n"/>
      <c r="R4158" s="118" t="n"/>
      <c r="S4158" s="118" t="n"/>
      <c r="T4158" s="119" t="n"/>
      <c r="U4158" s="120" t="n"/>
      <c r="V4158" s="120" t="n"/>
      <c r="W4158" s="121" t="n"/>
      <c r="X4158" s="122" t="n"/>
      <c r="Y4158" s="122" t="n"/>
      <c r="Z4158" s="143" t="n"/>
      <c r="AA4158" s="140" t="n"/>
      <c r="AB4158" s="140" t="n"/>
      <c r="AC4158" s="144" t="n"/>
      <c r="AD4158" s="142" t="n"/>
      <c r="AE4158" s="142" t="n"/>
    </row>
    <row r="4159">
      <c r="B4159" s="29" t="inlineStr">
        <is>
          <t>Y09H-R</t>
        </is>
      </c>
      <c r="C4159">
        <f>SUMIF(数量表!D:H,B4159,数量表!H:H)</f>
        <v/>
      </c>
      <c r="D4159" t="n">
        <v>27</v>
      </c>
      <c r="E4159" t="n">
        <v>105</v>
      </c>
      <c r="F4159" s="86" t="n">
        <v>800</v>
      </c>
      <c r="G4159" t="inlineStr">
        <is>
          <t>×</t>
        </is>
      </c>
      <c r="H4159" s="87" t="n">
        <v>2</v>
      </c>
      <c r="I4159" s="214">
        <f>C4159*H4159</f>
        <v/>
      </c>
      <c r="J4159" s="2" t="n"/>
      <c r="K4159" s="106" t="n"/>
      <c r="L4159" s="97" t="n"/>
      <c r="M4159" s="97" t="n"/>
      <c r="N4159" s="105" t="inlineStr">
        <is>
          <t>27×105</t>
        </is>
      </c>
      <c r="O4159" s="99">
        <f>F4159</f>
        <v/>
      </c>
      <c r="P4159" s="99">
        <f>SUM(I4159)</f>
        <v/>
      </c>
      <c r="Q4159" s="117" t="n"/>
      <c r="R4159" s="118" t="n"/>
      <c r="S4159" s="118" t="n"/>
      <c r="T4159" s="119" t="n"/>
      <c r="U4159" s="120" t="n"/>
      <c r="V4159" s="120" t="n"/>
      <c r="W4159" s="121" t="n"/>
      <c r="X4159" s="122" t="n"/>
      <c r="Y4159" s="122" t="n"/>
      <c r="Z4159" s="143" t="n"/>
      <c r="AA4159" s="140" t="n"/>
      <c r="AB4159" s="140" t="n"/>
      <c r="AC4159" s="144" t="n"/>
      <c r="AD4159" s="142" t="n"/>
      <c r="AE4159" s="142" t="n"/>
    </row>
    <row r="4160">
      <c r="B4160" s="29" t="inlineStr">
        <is>
          <t>Y09H-R</t>
        </is>
      </c>
      <c r="C4160">
        <f>SUMIF(数量表!D:H,B4160,数量表!H:H)</f>
        <v/>
      </c>
      <c r="D4160" t="n">
        <v>27</v>
      </c>
      <c r="E4160" t="n">
        <v>105</v>
      </c>
      <c r="F4160" s="86" t="n">
        <v>976</v>
      </c>
      <c r="G4160" t="inlineStr">
        <is>
          <t>×</t>
        </is>
      </c>
      <c r="H4160" s="87" t="n">
        <v>2</v>
      </c>
      <c r="I4160" s="214">
        <f>C4160*H4160</f>
        <v/>
      </c>
      <c r="J4160" s="2" t="n"/>
      <c r="K4160" s="106" t="n"/>
      <c r="L4160" s="97" t="n"/>
      <c r="M4160" s="97" t="n"/>
      <c r="N4160" s="105" t="inlineStr">
        <is>
          <t>27×105</t>
        </is>
      </c>
      <c r="O4160" s="99">
        <f>F4160</f>
        <v/>
      </c>
      <c r="P4160" s="99">
        <f>SUM(I4160)</f>
        <v/>
      </c>
      <c r="Q4160" s="117" t="n"/>
      <c r="R4160" s="118" t="n"/>
      <c r="S4160" s="118" t="n"/>
      <c r="T4160" s="119" t="n"/>
      <c r="U4160" s="120" t="n"/>
      <c r="V4160" s="120" t="n"/>
      <c r="W4160" s="121" t="n"/>
      <c r="X4160" s="122" t="n"/>
      <c r="Y4160" s="122" t="n"/>
      <c r="Z4160" s="143" t="n"/>
      <c r="AA4160" s="140" t="n"/>
      <c r="AB4160" s="140" t="n"/>
      <c r="AC4160" s="144" t="n"/>
      <c r="AD4160" s="142" t="n"/>
      <c r="AE4160" s="142" t="n"/>
    </row>
    <row r="4161" ht="15" customHeight="1" thickBot="1">
      <c r="B4161" s="221" t="inlineStr">
        <is>
          <t>Y09H-R</t>
        </is>
      </c>
      <c r="C4161" s="89">
        <f>SUMIF(数量表!D:H,B4161,数量表!H:H)</f>
        <v/>
      </c>
      <c r="D4161" s="89" t="n">
        <v>27</v>
      </c>
      <c r="E4161" s="89" t="n">
        <v>105</v>
      </c>
      <c r="F4161" s="90" t="n">
        <v>768</v>
      </c>
      <c r="G4161" s="89" t="inlineStr">
        <is>
          <t>×</t>
        </is>
      </c>
      <c r="H4161" s="91" t="n">
        <v>1</v>
      </c>
      <c r="I4161" s="213">
        <f>C4161*H4161</f>
        <v/>
      </c>
      <c r="J4161" s="2" t="n"/>
      <c r="K4161" s="106" t="n"/>
      <c r="L4161" s="97" t="n"/>
      <c r="M4161" s="97" t="n"/>
      <c r="N4161" s="105" t="inlineStr">
        <is>
          <t>27×105</t>
        </is>
      </c>
      <c r="O4161" s="99">
        <f>F4161</f>
        <v/>
      </c>
      <c r="P4161" s="99">
        <f>SUM(I4161)</f>
        <v/>
      </c>
      <c r="Q4161" s="117" t="n"/>
      <c r="R4161" s="118" t="n"/>
      <c r="S4161" s="118" t="n"/>
      <c r="T4161" s="119" t="n"/>
      <c r="U4161" s="120" t="n"/>
      <c r="V4161" s="120" t="n"/>
      <c r="W4161" s="121" t="n"/>
      <c r="X4161" s="122" t="n"/>
      <c r="Y4161" s="122" t="n"/>
      <c r="Z4161" s="143" t="n"/>
      <c r="AA4161" s="140" t="n"/>
      <c r="AB4161" s="140" t="n"/>
      <c r="AC4161" s="144" t="n"/>
      <c r="AD4161" s="142" t="n"/>
      <c r="AE4161" s="142" t="n"/>
    </row>
    <row r="4162">
      <c r="B4162" s="220" t="inlineStr">
        <is>
          <t>90TKA11</t>
        </is>
      </c>
      <c r="C4162" s="80">
        <f>SUMIF(数量表!D:H,B4162,数量表!H:H)</f>
        <v/>
      </c>
      <c r="D4162" s="80" t="n">
        <v>27</v>
      </c>
      <c r="E4162" s="80" t="n">
        <v>105</v>
      </c>
      <c r="F4162" s="81" t="n">
        <v>450</v>
      </c>
      <c r="G4162" s="80" t="n"/>
      <c r="H4162" s="82" t="n">
        <v>3</v>
      </c>
      <c r="I4162" s="212">
        <f>C4162*H4162</f>
        <v/>
      </c>
      <c r="J4162" s="29" t="n"/>
      <c r="K4162" s="96" t="n"/>
      <c r="L4162" s="97" t="n"/>
      <c r="M4162" s="97" t="n"/>
      <c r="N4162" s="98" t="inlineStr">
        <is>
          <t>27×105</t>
        </is>
      </c>
      <c r="O4162" s="99">
        <f>F4162</f>
        <v/>
      </c>
      <c r="P4162" s="99">
        <f>SUM(I4162)</f>
        <v/>
      </c>
      <c r="Q4162" s="117" t="n"/>
      <c r="R4162" s="118" t="n"/>
      <c r="S4162" s="118" t="n"/>
      <c r="T4162" s="119" t="n"/>
      <c r="U4162" s="120" t="n"/>
      <c r="V4162" s="120" t="n"/>
      <c r="W4162" s="121" t="n"/>
      <c r="X4162" s="122" t="n"/>
      <c r="Y4162" s="122" t="n"/>
      <c r="Z4162" s="143" t="n"/>
      <c r="AA4162" s="140" t="n"/>
      <c r="AB4162" s="140" t="n"/>
      <c r="AC4162" s="144" t="n"/>
      <c r="AD4162" s="142" t="n"/>
      <c r="AE4162" s="142" t="n"/>
    </row>
    <row r="4163">
      <c r="B4163" s="29" t="inlineStr">
        <is>
          <t>90TKA11</t>
        </is>
      </c>
      <c r="C4163">
        <f>SUMIF(数量表!D:H,B4163,数量表!H:H)</f>
        <v/>
      </c>
      <c r="D4163" t="n">
        <v>27</v>
      </c>
      <c r="E4163" t="n">
        <v>105</v>
      </c>
      <c r="F4163" s="86" t="n">
        <v>1255</v>
      </c>
      <c r="H4163" s="87" t="n">
        <v>2</v>
      </c>
      <c r="I4163" s="214">
        <f>C4163*H4163</f>
        <v/>
      </c>
      <c r="J4163" s="29" t="n"/>
      <c r="K4163" s="96" t="n"/>
      <c r="L4163" s="97" t="n"/>
      <c r="M4163" s="97" t="n"/>
      <c r="N4163" s="98" t="inlineStr">
        <is>
          <t>27×105</t>
        </is>
      </c>
      <c r="O4163" s="99">
        <f>F4163</f>
        <v/>
      </c>
      <c r="P4163" s="99">
        <f>SUM(I4163)</f>
        <v/>
      </c>
      <c r="Q4163" s="117" t="n"/>
      <c r="R4163" s="118" t="n"/>
      <c r="S4163" s="118" t="n"/>
      <c r="T4163" s="119" t="n"/>
      <c r="U4163" s="120" t="n"/>
      <c r="V4163" s="120" t="n"/>
      <c r="W4163" s="121" t="n"/>
      <c r="X4163" s="122" t="n"/>
      <c r="Y4163" s="122" t="n"/>
      <c r="Z4163" s="143" t="n"/>
      <c r="AA4163" s="140" t="n"/>
      <c r="AB4163" s="140" t="n"/>
      <c r="AC4163" s="144" t="n"/>
      <c r="AD4163" s="142" t="n"/>
      <c r="AE4163" s="142" t="n"/>
    </row>
    <row r="4164" ht="15" customHeight="1" thickBot="1">
      <c r="B4164" s="221" t="inlineStr">
        <is>
          <t>90TKA11</t>
        </is>
      </c>
      <c r="C4164" s="89">
        <f>SUMIF(数量表!D:H,B4164,数量表!H:H)</f>
        <v/>
      </c>
      <c r="D4164" s="89" t="n">
        <v>27</v>
      </c>
      <c r="E4164" s="89" t="n">
        <v>105</v>
      </c>
      <c r="F4164" s="90" t="n">
        <v>368</v>
      </c>
      <c r="G4164" s="89" t="n"/>
      <c r="H4164" s="91" t="n">
        <v>3</v>
      </c>
      <c r="I4164" s="213">
        <f>C4164*H4164</f>
        <v/>
      </c>
      <c r="J4164" s="29" t="n"/>
      <c r="K4164" s="96" t="n"/>
      <c r="L4164" s="97" t="n"/>
      <c r="M4164" s="97" t="n"/>
      <c r="N4164" s="98" t="inlineStr">
        <is>
          <t>27×105</t>
        </is>
      </c>
      <c r="O4164" s="99">
        <f>F4164</f>
        <v/>
      </c>
      <c r="P4164" s="99">
        <f>SUM(I4164)</f>
        <v/>
      </c>
      <c r="Q4164" s="117" t="n"/>
      <c r="R4164" s="118" t="n"/>
      <c r="S4164" s="118" t="n"/>
      <c r="T4164" s="119" t="n"/>
      <c r="U4164" s="120" t="n"/>
      <c r="V4164" s="120" t="n"/>
      <c r="W4164" s="121" t="n"/>
      <c r="X4164" s="122" t="n"/>
      <c r="Y4164" s="122" t="n"/>
      <c r="Z4164" s="143" t="n"/>
      <c r="AA4164" s="140" t="n"/>
      <c r="AB4164" s="140" t="n"/>
      <c r="AC4164" s="144" t="n"/>
      <c r="AD4164" s="142" t="n"/>
      <c r="AE4164" s="142" t="n"/>
    </row>
    <row r="4165">
      <c r="B4165" s="220" t="inlineStr">
        <is>
          <t>180MA</t>
        </is>
      </c>
      <c r="C4165" s="80">
        <f>SUMIF(数量表!D:H,B4165,数量表!H:H)</f>
        <v/>
      </c>
      <c r="D4165" s="80" t="n">
        <v>27</v>
      </c>
      <c r="E4165" s="80" t="n">
        <v>105</v>
      </c>
      <c r="F4165" s="81" t="n">
        <v>1547</v>
      </c>
      <c r="G4165" s="80" t="n"/>
      <c r="H4165" s="82" t="n">
        <v>1</v>
      </c>
      <c r="I4165" s="212">
        <f>C4165*H4165</f>
        <v/>
      </c>
      <c r="J4165" s="29" t="n"/>
      <c r="K4165" s="96" t="n"/>
      <c r="L4165" s="97" t="n"/>
      <c r="M4165" s="97" t="n"/>
      <c r="N4165" s="98" t="inlineStr">
        <is>
          <t>27×105</t>
        </is>
      </c>
      <c r="O4165" s="99">
        <f>F4165</f>
        <v/>
      </c>
      <c r="P4165" s="99">
        <f>SUM(I4165)</f>
        <v/>
      </c>
      <c r="Q4165" s="117" t="n"/>
      <c r="R4165" s="118" t="n"/>
      <c r="S4165" s="118" t="n"/>
      <c r="T4165" s="119" t="n"/>
      <c r="U4165" s="120" t="n"/>
      <c r="V4165" s="120" t="n"/>
      <c r="W4165" s="121" t="n"/>
      <c r="X4165" s="122" t="n"/>
      <c r="Y4165" s="122" t="n"/>
      <c r="Z4165" s="143" t="n"/>
      <c r="AA4165" s="140" t="n"/>
      <c r="AB4165" s="140" t="n"/>
      <c r="AC4165" s="144" t="n"/>
      <c r="AD4165" s="142" t="n"/>
      <c r="AE4165" s="142" t="n"/>
    </row>
    <row r="4166" ht="15" customHeight="1" thickBot="1">
      <c r="B4166" s="221" t="inlineStr">
        <is>
          <t>180MHL</t>
        </is>
      </c>
      <c r="C4166" s="89">
        <f>SUMIF(数量表!D:H,B4166,数量表!H:H)</f>
        <v/>
      </c>
      <c r="D4166" t="n">
        <v>30</v>
      </c>
      <c r="E4166" t="n">
        <v>105</v>
      </c>
      <c r="F4166" s="86" t="n">
        <v>1547</v>
      </c>
      <c r="G4166" t="inlineStr">
        <is>
          <t>×</t>
        </is>
      </c>
      <c r="H4166" s="87" t="n">
        <v>1</v>
      </c>
      <c r="I4166" s="87">
        <f>C4166*H4166</f>
        <v/>
      </c>
      <c r="J4166" s="2" t="n"/>
      <c r="K4166" s="96" t="inlineStr">
        <is>
          <t>30×105</t>
        </is>
      </c>
      <c r="L4166" s="97">
        <f>F4166</f>
        <v/>
      </c>
      <c r="M4166" s="97">
        <f>I4166</f>
        <v/>
      </c>
      <c r="N4166" s="105" t="n"/>
      <c r="O4166" s="99" t="n"/>
      <c r="P4166" s="99" t="n"/>
      <c r="Q4166" s="117" t="n"/>
      <c r="R4166" s="118" t="n"/>
      <c r="S4166" s="118" t="n"/>
      <c r="T4166" s="119" t="n"/>
      <c r="U4166" s="120" t="n"/>
      <c r="V4166" s="120" t="n"/>
      <c r="W4166" s="121" t="n"/>
      <c r="X4166" s="122" t="n"/>
      <c r="Y4166" s="122" t="n"/>
      <c r="Z4166" s="143" t="n"/>
      <c r="AA4166" s="140" t="n"/>
      <c r="AB4166" s="140" t="n"/>
      <c r="AC4166" s="144" t="n"/>
      <c r="AD4166" s="142" t="n"/>
      <c r="AE4166" s="142" t="n"/>
    </row>
    <row r="4167">
      <c r="B4167" s="220" t="inlineStr">
        <is>
          <t>180M5Z11-L</t>
        </is>
      </c>
      <c r="C4167" s="80">
        <f>SUMIF(数量表!D:H,B4167,数量表!H:H)</f>
        <v/>
      </c>
      <c r="D4167" s="80" t="n">
        <v>27</v>
      </c>
      <c r="E4167" s="80" t="n">
        <v>105</v>
      </c>
      <c r="F4167" s="81" t="n">
        <v>353</v>
      </c>
      <c r="G4167" s="80" t="n"/>
      <c r="H4167" s="82" t="n">
        <v>1</v>
      </c>
      <c r="I4167" s="212">
        <f>C4167*H4167</f>
        <v/>
      </c>
      <c r="J4167" s="29" t="n"/>
      <c r="K4167" s="96" t="n"/>
      <c r="L4167" s="97" t="n"/>
      <c r="M4167" s="97" t="n"/>
      <c r="N4167" s="98" t="inlineStr">
        <is>
          <t>27×105</t>
        </is>
      </c>
      <c r="O4167" s="99">
        <f>F4167</f>
        <v/>
      </c>
      <c r="P4167" s="99">
        <f>SUM(I4167)</f>
        <v/>
      </c>
      <c r="Q4167" s="117" t="n"/>
      <c r="R4167" s="118" t="n"/>
      <c r="S4167" s="118" t="n"/>
      <c r="T4167" s="119" t="n"/>
      <c r="U4167" s="120" t="n"/>
      <c r="V4167" s="120" t="n"/>
      <c r="W4167" s="121" t="n"/>
      <c r="X4167" s="122" t="n"/>
      <c r="Y4167" s="122" t="n"/>
      <c r="Z4167" s="143" t="n"/>
      <c r="AA4167" s="140" t="n"/>
      <c r="AB4167" s="140" t="n"/>
      <c r="AC4167" s="144" t="n"/>
      <c r="AD4167" s="142" t="n"/>
      <c r="AE4167" s="142" t="n"/>
    </row>
    <row r="4168">
      <c r="B4168" s="29" t="inlineStr">
        <is>
          <t>180M5Z11-L</t>
        </is>
      </c>
      <c r="C4168">
        <f>SUMIF(数量表!D:H,B4168,数量表!H:H)</f>
        <v/>
      </c>
      <c r="D4168" t="n">
        <v>27</v>
      </c>
      <c r="E4168" t="n">
        <v>105</v>
      </c>
      <c r="F4168" s="86" t="n">
        <v>800</v>
      </c>
      <c r="H4168" s="87" t="n">
        <v>2</v>
      </c>
      <c r="I4168" s="214">
        <f>C4168*H4168</f>
        <v/>
      </c>
      <c r="J4168" s="29" t="n"/>
      <c r="K4168" s="96" t="n"/>
      <c r="L4168" s="97" t="n"/>
      <c r="M4168" s="97" t="n"/>
      <c r="N4168" s="98" t="inlineStr">
        <is>
          <t>27×105</t>
        </is>
      </c>
      <c r="O4168" s="99">
        <f>F4168</f>
        <v/>
      </c>
      <c r="P4168" s="99">
        <f>SUM(I4168)</f>
        <v/>
      </c>
      <c r="Q4168" s="117" t="n"/>
      <c r="R4168" s="118" t="n"/>
      <c r="S4168" s="118" t="n"/>
      <c r="T4168" s="119" t="n"/>
      <c r="U4168" s="120" t="n"/>
      <c r="V4168" s="120" t="n"/>
      <c r="W4168" s="121" t="n"/>
      <c r="X4168" s="122" t="n"/>
      <c r="Y4168" s="122" t="n"/>
      <c r="Z4168" s="143" t="n"/>
      <c r="AA4168" s="140" t="n"/>
      <c r="AB4168" s="140" t="n"/>
      <c r="AC4168" s="144" t="n"/>
      <c r="AD4168" s="142" t="n"/>
      <c r="AE4168" s="142" t="n"/>
    </row>
    <row r="4169" ht="15" customHeight="1" thickBot="1">
      <c r="B4169" s="221" t="inlineStr">
        <is>
          <t>180M5Z11-L</t>
        </is>
      </c>
      <c r="C4169" s="89">
        <f>SUMIF(数量表!D:H,B4169,数量表!H:H)</f>
        <v/>
      </c>
      <c r="D4169" s="89" t="n">
        <v>27</v>
      </c>
      <c r="E4169" s="89" t="n">
        <v>105</v>
      </c>
      <c r="F4169" s="90" t="n">
        <v>1176</v>
      </c>
      <c r="G4169" s="89" t="n"/>
      <c r="H4169" s="91" t="n">
        <v>2</v>
      </c>
      <c r="I4169" s="213">
        <f>C4169*H4169</f>
        <v/>
      </c>
      <c r="J4169" s="29" t="n"/>
      <c r="K4169" s="96" t="n"/>
      <c r="L4169" s="97" t="n"/>
      <c r="M4169" s="97" t="n"/>
      <c r="N4169" s="98" t="inlineStr">
        <is>
          <t>27×105</t>
        </is>
      </c>
      <c r="O4169" s="99">
        <f>F4169</f>
        <v/>
      </c>
      <c r="P4169" s="99">
        <f>SUM(I4169)</f>
        <v/>
      </c>
      <c r="Q4169" s="117" t="n"/>
      <c r="R4169" s="118" t="n"/>
      <c r="S4169" s="118" t="n"/>
      <c r="T4169" s="119" t="n"/>
      <c r="U4169" s="120" t="n"/>
      <c r="V4169" s="120" t="n"/>
      <c r="W4169" s="121" t="n"/>
      <c r="X4169" s="122" t="n"/>
      <c r="Y4169" s="122" t="n"/>
      <c r="Z4169" s="143" t="n"/>
      <c r="AA4169" s="140" t="n"/>
      <c r="AB4169" s="140" t="n"/>
      <c r="AC4169" s="144" t="n"/>
      <c r="AD4169" s="142" t="n"/>
      <c r="AE4169" s="142" t="n"/>
    </row>
    <row r="4170">
      <c r="B4170" s="220" t="inlineStr">
        <is>
          <t>90TK11</t>
        </is>
      </c>
      <c r="C4170" s="80">
        <f>SUMIF(数量表!D:H,B4170,数量表!H:H)</f>
        <v/>
      </c>
      <c r="D4170" s="80" t="n">
        <v>27</v>
      </c>
      <c r="E4170" s="80" t="n">
        <v>105</v>
      </c>
      <c r="F4170" s="81" t="n">
        <v>450</v>
      </c>
      <c r="G4170" s="80" t="n"/>
      <c r="H4170" s="82" t="n">
        <v>4</v>
      </c>
      <c r="I4170" s="212">
        <f>C4170*H4170</f>
        <v/>
      </c>
      <c r="K4170" s="96" t="n"/>
      <c r="L4170" s="97" t="n"/>
      <c r="M4170" s="97" t="n"/>
      <c r="N4170" s="98" t="inlineStr">
        <is>
          <t>27×105</t>
        </is>
      </c>
      <c r="O4170" s="99">
        <f>F4170</f>
        <v/>
      </c>
      <c r="P4170" s="99">
        <f>SUM(I4170)</f>
        <v/>
      </c>
      <c r="Q4170" s="117" t="n"/>
      <c r="R4170" s="118" t="n"/>
      <c r="S4170" s="118" t="n"/>
      <c r="T4170" s="119" t="n"/>
      <c r="U4170" s="120" t="n"/>
      <c r="V4170" s="120" t="n"/>
      <c r="W4170" s="121" t="n"/>
      <c r="X4170" s="122" t="n"/>
      <c r="Y4170" s="122" t="n"/>
      <c r="Z4170" s="143" t="n"/>
      <c r="AA4170" s="140" t="n"/>
      <c r="AB4170" s="140" t="n"/>
      <c r="AC4170" s="144" t="n"/>
      <c r="AD4170" s="142" t="n"/>
      <c r="AE4170" s="142" t="n"/>
    </row>
    <row r="4171">
      <c r="B4171" s="29" t="inlineStr">
        <is>
          <t>90TK11</t>
        </is>
      </c>
      <c r="C4171">
        <f>SUMIF(数量表!D:H,B4171,数量表!H:H)</f>
        <v/>
      </c>
      <c r="D4171" t="n">
        <v>27</v>
      </c>
      <c r="E4171" t="n">
        <v>105</v>
      </c>
      <c r="F4171" s="86" t="n">
        <v>1710</v>
      </c>
      <c r="H4171" s="87" t="n">
        <v>2</v>
      </c>
      <c r="I4171" s="214">
        <f>C4171*H4171</f>
        <v/>
      </c>
      <c r="K4171" s="96" t="n"/>
      <c r="L4171" s="97" t="n"/>
      <c r="M4171" s="97" t="n"/>
      <c r="N4171" s="98" t="inlineStr">
        <is>
          <t>27×105</t>
        </is>
      </c>
      <c r="O4171" s="99">
        <f>F4171</f>
        <v/>
      </c>
      <c r="P4171" s="99">
        <f>SUM(I4171)</f>
        <v/>
      </c>
      <c r="Q4171" s="117" t="n"/>
      <c r="R4171" s="118" t="n"/>
      <c r="S4171" s="118" t="n"/>
      <c r="T4171" s="119" t="n"/>
      <c r="U4171" s="120" t="n"/>
      <c r="V4171" s="120" t="n"/>
      <c r="W4171" s="121" t="n"/>
      <c r="X4171" s="122" t="n"/>
      <c r="Y4171" s="122" t="n"/>
      <c r="Z4171" s="143" t="n"/>
      <c r="AA4171" s="140" t="n"/>
      <c r="AB4171" s="140" t="n"/>
      <c r="AC4171" s="144" t="n"/>
      <c r="AD4171" s="142" t="n"/>
      <c r="AE4171" s="142" t="n"/>
    </row>
    <row r="4172" ht="15" customHeight="1" thickBot="1">
      <c r="B4172" s="221" t="inlineStr">
        <is>
          <t>90TK11</t>
        </is>
      </c>
      <c r="C4172" s="89">
        <f>SUMIF(数量表!D:H,B4172,数量表!H:H)</f>
        <v/>
      </c>
      <c r="D4172" s="89" t="n">
        <v>27</v>
      </c>
      <c r="E4172" s="89" t="n">
        <v>105</v>
      </c>
      <c r="F4172" s="90" t="n">
        <v>368</v>
      </c>
      <c r="G4172" s="89" t="n"/>
      <c r="H4172" s="91" t="n">
        <v>4</v>
      </c>
      <c r="I4172" s="213">
        <f>C4172*H4172</f>
        <v/>
      </c>
      <c r="K4172" s="96" t="n"/>
      <c r="L4172" s="97" t="n"/>
      <c r="M4172" s="97" t="n"/>
      <c r="N4172" s="98" t="inlineStr">
        <is>
          <t>27×105</t>
        </is>
      </c>
      <c r="O4172" s="99">
        <f>F4172</f>
        <v/>
      </c>
      <c r="P4172" s="99">
        <f>SUM(I4172)</f>
        <v/>
      </c>
      <c r="Q4172" s="117" t="n"/>
      <c r="R4172" s="118" t="n"/>
      <c r="S4172" s="118" t="n"/>
      <c r="T4172" s="119" t="n"/>
      <c r="U4172" s="120" t="n"/>
      <c r="V4172" s="120" t="n"/>
      <c r="W4172" s="121" t="n"/>
      <c r="X4172" s="122" t="n"/>
      <c r="Y4172" s="122" t="n"/>
      <c r="Z4172" s="143" t="n"/>
      <c r="AA4172" s="140" t="n"/>
      <c r="AB4172" s="140" t="n"/>
      <c r="AC4172" s="144" t="n"/>
      <c r="AD4172" s="142" t="n"/>
      <c r="AE4172" s="142" t="n"/>
    </row>
    <row r="4173">
      <c r="B4173" s="220" t="inlineStr">
        <is>
          <t>90TY1</t>
        </is>
      </c>
      <c r="C4173" s="80">
        <f>SUMIF(数量表!D:H,B4173,数量表!H:H)</f>
        <v/>
      </c>
      <c r="D4173" s="80" t="n">
        <v>27</v>
      </c>
      <c r="E4173" s="80" t="n">
        <v>105</v>
      </c>
      <c r="F4173" s="81" t="n">
        <v>1150</v>
      </c>
      <c r="G4173" s="80" t="inlineStr">
        <is>
          <t>×</t>
        </is>
      </c>
      <c r="H4173" s="82" t="n">
        <v>2</v>
      </c>
      <c r="I4173" s="212">
        <f>C4173*H4173</f>
        <v/>
      </c>
      <c r="J4173" s="29" t="n"/>
      <c r="K4173" s="96" t="n"/>
      <c r="L4173" s="97" t="n"/>
      <c r="M4173" s="97" t="n"/>
      <c r="N4173" s="98" t="inlineStr">
        <is>
          <t>27×105</t>
        </is>
      </c>
      <c r="O4173" s="99">
        <f>F4173</f>
        <v/>
      </c>
      <c r="P4173" s="99">
        <f>SUM(I4173)</f>
        <v/>
      </c>
      <c r="Q4173" s="117" t="n"/>
      <c r="R4173" s="118" t="n"/>
      <c r="S4173" s="118" t="n"/>
      <c r="T4173" s="119" t="n"/>
      <c r="U4173" s="120" t="n"/>
      <c r="V4173" s="120" t="n"/>
      <c r="W4173" s="121" t="n"/>
      <c r="X4173" s="122" t="n"/>
      <c r="Y4173" s="122" t="n"/>
      <c r="Z4173" s="143" t="n"/>
      <c r="AA4173" s="140" t="n"/>
      <c r="AB4173" s="140" t="n"/>
      <c r="AC4173" s="144" t="n"/>
      <c r="AD4173" s="142" t="n"/>
      <c r="AE4173" s="142" t="n"/>
    </row>
    <row r="4174">
      <c r="B4174" s="29" t="inlineStr">
        <is>
          <t>90TY1</t>
        </is>
      </c>
      <c r="C4174">
        <f>SUMIF(数量表!D:H,B4174,数量表!H:H)</f>
        <v/>
      </c>
      <c r="D4174" t="n">
        <v>27</v>
      </c>
      <c r="E4174" t="n">
        <v>105</v>
      </c>
      <c r="F4174" s="86" t="n">
        <v>268</v>
      </c>
      <c r="G4174" t="inlineStr">
        <is>
          <t>×</t>
        </is>
      </c>
      <c r="H4174" s="87" t="n">
        <v>2</v>
      </c>
      <c r="I4174" s="214">
        <f>C4174*H4174</f>
        <v/>
      </c>
      <c r="J4174" s="29" t="n"/>
      <c r="K4174" s="96" t="n"/>
      <c r="L4174" s="97" t="n"/>
      <c r="M4174" s="97" t="n"/>
      <c r="N4174" s="98" t="inlineStr">
        <is>
          <t>27×105</t>
        </is>
      </c>
      <c r="O4174" s="99">
        <f>F4174</f>
        <v/>
      </c>
      <c r="P4174" s="99">
        <f>SUM(I4174)</f>
        <v/>
      </c>
      <c r="Q4174" s="117" t="n"/>
      <c r="R4174" s="118" t="n"/>
      <c r="S4174" s="118" t="n"/>
      <c r="T4174" s="119" t="n"/>
      <c r="U4174" s="120" t="n"/>
      <c r="V4174" s="120" t="n"/>
      <c r="W4174" s="121" t="n"/>
      <c r="X4174" s="122" t="n"/>
      <c r="Y4174" s="122" t="n"/>
      <c r="Z4174" s="143" t="n"/>
      <c r="AA4174" s="140" t="n"/>
      <c r="AB4174" s="140" t="n"/>
      <c r="AC4174" s="144" t="n"/>
      <c r="AD4174" s="142" t="n"/>
      <c r="AE4174" s="142" t="n"/>
    </row>
    <row r="4175">
      <c r="B4175" s="29" t="inlineStr">
        <is>
          <t>90TY1</t>
        </is>
      </c>
      <c r="C4175">
        <f>SUMIF(数量表!D:H,B4175,数量表!H:H)</f>
        <v/>
      </c>
      <c r="D4175" t="n">
        <v>27</v>
      </c>
      <c r="E4175" t="n">
        <v>105</v>
      </c>
      <c r="F4175" s="86" t="n">
        <v>576</v>
      </c>
      <c r="G4175" t="inlineStr">
        <is>
          <t>×</t>
        </is>
      </c>
      <c r="H4175" s="87" t="n">
        <v>2</v>
      </c>
      <c r="I4175" s="214">
        <f>C4175*H4175</f>
        <v/>
      </c>
      <c r="J4175" s="29" t="n"/>
      <c r="K4175" s="96" t="n"/>
      <c r="L4175" s="97" t="n"/>
      <c r="M4175" s="97" t="n"/>
      <c r="N4175" s="98" t="inlineStr">
        <is>
          <t>27×105</t>
        </is>
      </c>
      <c r="O4175" s="99">
        <f>F4175</f>
        <v/>
      </c>
      <c r="P4175" s="99">
        <f>SUM(I4175)</f>
        <v/>
      </c>
      <c r="Q4175" s="117" t="n"/>
      <c r="R4175" s="118" t="n"/>
      <c r="S4175" s="118" t="n"/>
      <c r="T4175" s="119" t="n"/>
      <c r="U4175" s="120" t="n"/>
      <c r="V4175" s="120" t="n"/>
      <c r="W4175" s="121" t="n"/>
      <c r="X4175" s="122" t="n"/>
      <c r="Y4175" s="122" t="n"/>
      <c r="Z4175" s="143" t="n"/>
      <c r="AA4175" s="140" t="n"/>
      <c r="AB4175" s="140" t="n"/>
      <c r="AC4175" s="144" t="n"/>
      <c r="AD4175" s="142" t="n"/>
      <c r="AE4175" s="142" t="n"/>
    </row>
    <row r="4176">
      <c r="B4176" s="29" t="inlineStr">
        <is>
          <t>90TY1</t>
        </is>
      </c>
      <c r="C4176">
        <f>SUMIF(数量表!D:H,B4176,数量表!H:H)</f>
        <v/>
      </c>
      <c r="D4176" t="n">
        <v>27</v>
      </c>
      <c r="E4176" t="n">
        <v>105</v>
      </c>
      <c r="F4176" s="86" t="n">
        <v>828</v>
      </c>
      <c r="G4176" t="inlineStr">
        <is>
          <t>×</t>
        </is>
      </c>
      <c r="H4176" s="87" t="n">
        <v>4</v>
      </c>
      <c r="I4176" s="214">
        <f>C4176*H4176</f>
        <v/>
      </c>
      <c r="J4176" s="29" t="n"/>
      <c r="K4176" s="96" t="n"/>
      <c r="L4176" s="97" t="n"/>
      <c r="M4176" s="97" t="n"/>
      <c r="N4176" s="98" t="inlineStr">
        <is>
          <t>27×105</t>
        </is>
      </c>
      <c r="O4176" s="99">
        <f>F4176</f>
        <v/>
      </c>
      <c r="P4176" s="99">
        <f>SUM(I4176)</f>
        <v/>
      </c>
      <c r="Q4176" s="117" t="n"/>
      <c r="R4176" s="118" t="n"/>
      <c r="S4176" s="118" t="n"/>
      <c r="T4176" s="119" t="n"/>
      <c r="U4176" s="120" t="n"/>
      <c r="V4176" s="120" t="n"/>
      <c r="W4176" s="121" t="n"/>
      <c r="X4176" s="122" t="n"/>
      <c r="Y4176" s="122" t="n"/>
      <c r="Z4176" s="143" t="n"/>
      <c r="AA4176" s="140" t="n"/>
      <c r="AB4176" s="140" t="n"/>
      <c r="AC4176" s="144" t="n"/>
      <c r="AD4176" s="142" t="n"/>
      <c r="AE4176" s="142" t="n"/>
    </row>
    <row r="4177" ht="15" customHeight="1" thickBot="1">
      <c r="B4177" s="221" t="inlineStr">
        <is>
          <t>90TY1</t>
        </is>
      </c>
      <c r="C4177" s="89">
        <f>SUMIF(数量表!D:H,B4177,数量表!H:H)</f>
        <v/>
      </c>
      <c r="D4177" s="89" t="n">
        <v>27</v>
      </c>
      <c r="E4177" s="89" t="n">
        <v>105</v>
      </c>
      <c r="F4177" s="90" t="n">
        <v>2048</v>
      </c>
      <c r="G4177" s="89" t="inlineStr">
        <is>
          <t>×</t>
        </is>
      </c>
      <c r="H4177" s="91" t="n">
        <v>2</v>
      </c>
      <c r="I4177" s="213">
        <f>C4177*H4177</f>
        <v/>
      </c>
      <c r="J4177" s="29" t="n"/>
      <c r="K4177" s="96" t="n"/>
      <c r="L4177" s="97" t="n"/>
      <c r="M4177" s="97" t="n"/>
      <c r="N4177" s="98" t="inlineStr">
        <is>
          <t>27×105</t>
        </is>
      </c>
      <c r="O4177" s="99">
        <f>F4177</f>
        <v/>
      </c>
      <c r="P4177" s="99">
        <f>SUM(I4177)</f>
        <v/>
      </c>
      <c r="Q4177" s="117" t="n"/>
      <c r="R4177" s="118" t="n"/>
      <c r="S4177" s="118" t="n"/>
      <c r="T4177" s="119" t="n"/>
      <c r="U4177" s="120" t="n"/>
      <c r="V4177" s="120" t="n"/>
      <c r="W4177" s="121" t="n"/>
      <c r="X4177" s="122" t="n"/>
      <c r="Y4177" s="122" t="n"/>
      <c r="Z4177" s="143" t="n"/>
      <c r="AA4177" s="140" t="n"/>
      <c r="AB4177" s="140" t="n"/>
      <c r="AC4177" s="144" t="n"/>
      <c r="AD4177" s="142" t="n"/>
      <c r="AE4177" s="142" t="n"/>
    </row>
    <row r="4178">
      <c r="B4178" s="220" t="inlineStr">
        <is>
          <t>90TY2</t>
        </is>
      </c>
      <c r="C4178" s="80">
        <f>SUMIF(数量表!D:H,B4178,数量表!H:H)</f>
        <v/>
      </c>
      <c r="D4178" s="80" t="n">
        <v>27</v>
      </c>
      <c r="E4178" s="80" t="n">
        <v>105</v>
      </c>
      <c r="F4178" s="81" t="n">
        <v>1150</v>
      </c>
      <c r="G4178" s="80" t="inlineStr">
        <is>
          <t>×</t>
        </is>
      </c>
      <c r="H4178" s="82" t="n">
        <v>2</v>
      </c>
      <c r="I4178" s="212">
        <f>C4178*H4178</f>
        <v/>
      </c>
      <c r="J4178" s="29" t="n"/>
      <c r="K4178" s="96" t="n"/>
      <c r="L4178" s="97" t="n"/>
      <c r="M4178" s="97" t="n"/>
      <c r="N4178" s="98" t="inlineStr">
        <is>
          <t>27×105</t>
        </is>
      </c>
      <c r="O4178" s="99">
        <f>F4178</f>
        <v/>
      </c>
      <c r="P4178" s="99">
        <f>SUM(I4178)</f>
        <v/>
      </c>
      <c r="Q4178" s="117" t="n"/>
      <c r="R4178" s="118" t="n"/>
      <c r="S4178" s="118" t="n"/>
      <c r="T4178" s="119" t="n"/>
      <c r="U4178" s="120" t="n"/>
      <c r="V4178" s="120" t="n"/>
      <c r="W4178" s="121" t="n"/>
      <c r="X4178" s="122" t="n"/>
      <c r="Y4178" s="122" t="n"/>
      <c r="Z4178" s="143" t="n"/>
      <c r="AA4178" s="140" t="n"/>
      <c r="AB4178" s="140" t="n"/>
      <c r="AC4178" s="144" t="n"/>
      <c r="AD4178" s="142" t="n"/>
      <c r="AE4178" s="142" t="n"/>
    </row>
    <row r="4179">
      <c r="B4179" s="29" t="inlineStr">
        <is>
          <t>90TY2</t>
        </is>
      </c>
      <c r="C4179">
        <f>SUMIF(数量表!D:H,B4179,数量表!H:H)</f>
        <v/>
      </c>
      <c r="D4179" t="n">
        <v>27</v>
      </c>
      <c r="E4179" t="n">
        <v>105</v>
      </c>
      <c r="F4179" s="86" t="n">
        <v>268</v>
      </c>
      <c r="G4179" t="inlineStr">
        <is>
          <t>×</t>
        </is>
      </c>
      <c r="H4179" s="87" t="n">
        <v>2</v>
      </c>
      <c r="I4179" s="214">
        <f>C4179*H4179</f>
        <v/>
      </c>
      <c r="J4179" s="29" t="n"/>
      <c r="K4179" s="96" t="n"/>
      <c r="L4179" s="97" t="n"/>
      <c r="M4179" s="97" t="n"/>
      <c r="N4179" s="98" t="inlineStr">
        <is>
          <t>27×105</t>
        </is>
      </c>
      <c r="O4179" s="99">
        <f>F4179</f>
        <v/>
      </c>
      <c r="P4179" s="99">
        <f>SUM(I4179)</f>
        <v/>
      </c>
      <c r="Q4179" s="117" t="n"/>
      <c r="R4179" s="118" t="n"/>
      <c r="S4179" s="118" t="n"/>
      <c r="T4179" s="119" t="n"/>
      <c r="U4179" s="120" t="n"/>
      <c r="V4179" s="120" t="n"/>
      <c r="W4179" s="121" t="n"/>
      <c r="X4179" s="122" t="n"/>
      <c r="Y4179" s="122" t="n"/>
      <c r="Z4179" s="143" t="n"/>
      <c r="AA4179" s="140" t="n"/>
      <c r="AB4179" s="140" t="n"/>
      <c r="AC4179" s="144" t="n"/>
      <c r="AD4179" s="142" t="n"/>
      <c r="AE4179" s="142" t="n"/>
    </row>
    <row r="4180">
      <c r="B4180" s="29" t="inlineStr">
        <is>
          <t>90TY2</t>
        </is>
      </c>
      <c r="C4180">
        <f>SUMIF(数量表!D:H,B4180,数量表!H:H)</f>
        <v/>
      </c>
      <c r="D4180" t="n">
        <v>27</v>
      </c>
      <c r="E4180" t="n">
        <v>105</v>
      </c>
      <c r="F4180" s="86" t="n">
        <v>576</v>
      </c>
      <c r="G4180" t="inlineStr">
        <is>
          <t>×</t>
        </is>
      </c>
      <c r="H4180" s="87" t="n">
        <v>2</v>
      </c>
      <c r="I4180" s="214">
        <f>C4180*H4180</f>
        <v/>
      </c>
      <c r="J4180" s="29" t="n"/>
      <c r="K4180" s="96" t="n"/>
      <c r="L4180" s="97" t="n"/>
      <c r="M4180" s="97" t="n"/>
      <c r="N4180" s="98" t="inlineStr">
        <is>
          <t>27×105</t>
        </is>
      </c>
      <c r="O4180" s="99">
        <f>F4180</f>
        <v/>
      </c>
      <c r="P4180" s="99">
        <f>SUM(I4180)</f>
        <v/>
      </c>
      <c r="Q4180" s="117" t="n"/>
      <c r="R4180" s="118" t="n"/>
      <c r="S4180" s="118" t="n"/>
      <c r="T4180" s="119" t="n"/>
      <c r="U4180" s="120" t="n"/>
      <c r="V4180" s="120" t="n"/>
      <c r="W4180" s="121" t="n"/>
      <c r="X4180" s="122" t="n"/>
      <c r="Y4180" s="122" t="n"/>
      <c r="Z4180" s="143" t="n"/>
      <c r="AA4180" s="140" t="n"/>
      <c r="AB4180" s="140" t="n"/>
      <c r="AC4180" s="144" t="n"/>
      <c r="AD4180" s="142" t="n"/>
      <c r="AE4180" s="142" t="n"/>
    </row>
    <row r="4181">
      <c r="B4181" s="29" t="inlineStr">
        <is>
          <t>90TY2</t>
        </is>
      </c>
      <c r="C4181">
        <f>SUMIF(数量表!D:H,B4181,数量表!H:H)</f>
        <v/>
      </c>
      <c r="D4181" t="n">
        <v>27</v>
      </c>
      <c r="E4181" t="n">
        <v>105</v>
      </c>
      <c r="F4181" s="86" t="n">
        <v>828</v>
      </c>
      <c r="G4181" t="inlineStr">
        <is>
          <t>×</t>
        </is>
      </c>
      <c r="H4181" s="87" t="n">
        <v>4</v>
      </c>
      <c r="I4181" s="214">
        <f>C4181*H4181</f>
        <v/>
      </c>
      <c r="J4181" s="29" t="n"/>
      <c r="K4181" s="96" t="n"/>
      <c r="L4181" s="97" t="n"/>
      <c r="M4181" s="97" t="n"/>
      <c r="N4181" s="98" t="inlineStr">
        <is>
          <t>27×105</t>
        </is>
      </c>
      <c r="O4181" s="99">
        <f>F4181</f>
        <v/>
      </c>
      <c r="P4181" s="99">
        <f>SUM(I4181)</f>
        <v/>
      </c>
      <c r="Q4181" s="117" t="n"/>
      <c r="R4181" s="118" t="n"/>
      <c r="S4181" s="118" t="n"/>
      <c r="T4181" s="119" t="n"/>
      <c r="U4181" s="120" t="n"/>
      <c r="V4181" s="120" t="n"/>
      <c r="W4181" s="121" t="n"/>
      <c r="X4181" s="122" t="n"/>
      <c r="Y4181" s="122" t="n"/>
      <c r="Z4181" s="143" t="n"/>
      <c r="AA4181" s="140" t="n"/>
      <c r="AB4181" s="140" t="n"/>
      <c r="AC4181" s="144" t="n"/>
      <c r="AD4181" s="142" t="n"/>
      <c r="AE4181" s="142" t="n"/>
    </row>
    <row r="4182" ht="15" customHeight="1" thickBot="1">
      <c r="B4182" s="221" t="inlineStr">
        <is>
          <t>90TY2</t>
        </is>
      </c>
      <c r="C4182" s="89">
        <f>SUMIF(数量表!D:H,B4182,数量表!H:H)</f>
        <v/>
      </c>
      <c r="D4182" s="89" t="n">
        <v>27</v>
      </c>
      <c r="E4182" s="89" t="n">
        <v>105</v>
      </c>
      <c r="F4182" s="90" t="n">
        <v>2048</v>
      </c>
      <c r="G4182" s="89" t="inlineStr">
        <is>
          <t>×</t>
        </is>
      </c>
      <c r="H4182" s="91" t="n">
        <v>2</v>
      </c>
      <c r="I4182" s="213">
        <f>C4182*H4182</f>
        <v/>
      </c>
      <c r="J4182" s="29" t="n"/>
      <c r="K4182" s="96" t="n"/>
      <c r="L4182" s="97" t="n"/>
      <c r="M4182" s="97" t="n"/>
      <c r="N4182" s="98" t="inlineStr">
        <is>
          <t>27×105</t>
        </is>
      </c>
      <c r="O4182" s="99">
        <f>F4182</f>
        <v/>
      </c>
      <c r="P4182" s="99">
        <f>SUM(I4182)</f>
        <v/>
      </c>
      <c r="Q4182" s="117" t="n"/>
      <c r="R4182" s="118" t="n"/>
      <c r="S4182" s="118" t="n"/>
      <c r="T4182" s="119" t="n"/>
      <c r="U4182" s="120" t="n"/>
      <c r="V4182" s="120" t="n"/>
      <c r="W4182" s="121" t="n"/>
      <c r="X4182" s="122" t="n"/>
      <c r="Y4182" s="122" t="n"/>
      <c r="Z4182" s="143" t="n"/>
      <c r="AA4182" s="140" t="n"/>
      <c r="AB4182" s="140" t="n"/>
      <c r="AC4182" s="144" t="n"/>
      <c r="AD4182" s="142" t="n"/>
      <c r="AE4182" s="142" t="n"/>
    </row>
    <row r="4183">
      <c r="B4183" s="220" t="inlineStr">
        <is>
          <t>SH07L(FL100)</t>
        </is>
      </c>
      <c r="C4183" s="80">
        <f>SUMIF(数量表!D:H,B4183,数量表!H:H)</f>
        <v/>
      </c>
      <c r="D4183" s="80" t="n">
        <v>27</v>
      </c>
      <c r="E4183" s="80" t="n">
        <v>105</v>
      </c>
      <c r="F4183" s="81" t="n">
        <v>1645</v>
      </c>
      <c r="G4183" s="80" t="inlineStr">
        <is>
          <t>×</t>
        </is>
      </c>
      <c r="H4183" s="82" t="n">
        <v>1</v>
      </c>
      <c r="I4183" s="212">
        <f>C4183*H4183</f>
        <v/>
      </c>
      <c r="J4183" s="29" t="n"/>
      <c r="K4183" s="96" t="n"/>
      <c r="L4183" s="97" t="n"/>
      <c r="M4183" s="97" t="n"/>
      <c r="N4183" s="98" t="inlineStr">
        <is>
          <t>27×105</t>
        </is>
      </c>
      <c r="O4183" s="99">
        <f>F4183</f>
        <v/>
      </c>
      <c r="P4183" s="99">
        <f>SUM(I4183)</f>
        <v/>
      </c>
      <c r="Q4183" s="117" t="n"/>
      <c r="R4183" s="118" t="n"/>
      <c r="S4183" s="118" t="n"/>
      <c r="T4183" s="119" t="n"/>
      <c r="U4183" s="120" t="n"/>
      <c r="V4183" s="120" t="n"/>
      <c r="W4183" s="121" t="n"/>
      <c r="X4183" s="122" t="n"/>
      <c r="Y4183" s="122" t="n"/>
      <c r="Z4183" s="143" t="n"/>
      <c r="AA4183" s="140" t="n"/>
      <c r="AB4183" s="140" t="n"/>
      <c r="AC4183" s="144" t="n"/>
      <c r="AD4183" s="142" t="n"/>
      <c r="AE4183" s="142" t="n"/>
    </row>
    <row r="4184">
      <c r="B4184" s="29" t="inlineStr">
        <is>
          <t>SH07L(FL100)</t>
        </is>
      </c>
      <c r="C4184">
        <f>SUMIF(数量表!D:H,B4184,数量表!H:H)</f>
        <v/>
      </c>
      <c r="D4184" t="n">
        <v>27</v>
      </c>
      <c r="E4184" t="n">
        <v>105</v>
      </c>
      <c r="F4184" s="86" t="n">
        <v>332</v>
      </c>
      <c r="G4184" t="inlineStr">
        <is>
          <t>×</t>
        </is>
      </c>
      <c r="H4184" s="87" t="n">
        <v>2</v>
      </c>
      <c r="I4184" s="214">
        <f>C4184*H4184</f>
        <v/>
      </c>
      <c r="J4184" s="29" t="n"/>
      <c r="K4184" s="96" t="n"/>
      <c r="L4184" s="97" t="n"/>
      <c r="M4184" s="97" t="n"/>
      <c r="N4184" s="98" t="inlineStr">
        <is>
          <t>27×105</t>
        </is>
      </c>
      <c r="O4184" s="99">
        <f>F4184</f>
        <v/>
      </c>
      <c r="P4184" s="99">
        <f>SUM(I4184)</f>
        <v/>
      </c>
      <c r="Q4184" s="117" t="n"/>
      <c r="R4184" s="118" t="n"/>
      <c r="S4184" s="118" t="n"/>
      <c r="T4184" s="119" t="n"/>
      <c r="U4184" s="120" t="n"/>
      <c r="V4184" s="120" t="n"/>
      <c r="W4184" s="121" t="n"/>
      <c r="X4184" s="122" t="n"/>
      <c r="Y4184" s="122" t="n"/>
      <c r="Z4184" s="143" t="n"/>
      <c r="AA4184" s="140" t="n"/>
      <c r="AB4184" s="140" t="n"/>
      <c r="AC4184" s="144" t="n"/>
      <c r="AD4184" s="142" t="n"/>
      <c r="AE4184" s="142" t="n"/>
    </row>
    <row r="4185" ht="15" customHeight="1" thickBot="1">
      <c r="B4185" s="221" t="inlineStr">
        <is>
          <t>SH07L(FL100)</t>
        </is>
      </c>
      <c r="C4185" s="89">
        <f>SUMIF(数量表!D:H,B4185,数量表!H:H)</f>
        <v/>
      </c>
      <c r="D4185" s="89" t="n">
        <v>27</v>
      </c>
      <c r="E4185" s="89" t="n">
        <v>105</v>
      </c>
      <c r="F4185" s="90" t="n">
        <v>73</v>
      </c>
      <c r="G4185" s="89" t="inlineStr">
        <is>
          <t>×</t>
        </is>
      </c>
      <c r="H4185" s="91" t="n">
        <v>1</v>
      </c>
      <c r="I4185" s="213">
        <f>C4185*H4185</f>
        <v/>
      </c>
      <c r="J4185" s="29" t="n"/>
      <c r="K4185" s="96" t="n"/>
      <c r="L4185" s="97" t="n"/>
      <c r="M4185" s="97" t="n"/>
      <c r="N4185" s="98" t="inlineStr">
        <is>
          <t>27×105</t>
        </is>
      </c>
      <c r="O4185" s="99">
        <f>F4185</f>
        <v/>
      </c>
      <c r="P4185" s="99">
        <f>SUM(I4185)</f>
        <v/>
      </c>
      <c r="Q4185" s="117" t="n"/>
      <c r="R4185" s="118" t="n"/>
      <c r="S4185" s="118" t="n"/>
      <c r="T4185" s="119" t="n"/>
      <c r="U4185" s="120" t="n"/>
      <c r="V4185" s="120" t="n"/>
      <c r="W4185" s="121" t="n"/>
      <c r="X4185" s="122" t="n"/>
      <c r="Y4185" s="122" t="n"/>
      <c r="Z4185" s="143" t="n"/>
      <c r="AA4185" s="140" t="n"/>
      <c r="AB4185" s="140" t="n"/>
      <c r="AC4185" s="144" t="n"/>
      <c r="AD4185" s="142" t="n"/>
      <c r="AE4185" s="142" t="n"/>
    </row>
    <row r="4186" ht="15" customHeight="1" thickBot="1">
      <c r="B4186" s="222" t="inlineStr">
        <is>
          <t>CH(右袖有)</t>
        </is>
      </c>
      <c r="C4186" s="7">
        <f>SUMIF(数量表!D:H,B4186,数量表!H:H)</f>
        <v/>
      </c>
      <c r="D4186" s="7" t="n">
        <v>27</v>
      </c>
      <c r="E4186" s="7" t="n">
        <v>105</v>
      </c>
      <c r="F4186" s="84" t="n">
        <v>2548</v>
      </c>
      <c r="G4186" s="7" t="inlineStr">
        <is>
          <t>×</t>
        </is>
      </c>
      <c r="H4186" s="21" t="n">
        <v>4</v>
      </c>
      <c r="I4186" s="217">
        <f>C4186*H4186</f>
        <v/>
      </c>
      <c r="J4186" s="29" t="n"/>
      <c r="K4186" s="96" t="n"/>
      <c r="L4186" s="97" t="n"/>
      <c r="M4186" s="97" t="n"/>
      <c r="N4186" s="98" t="inlineStr">
        <is>
          <t>27×105</t>
        </is>
      </c>
      <c r="O4186" s="99">
        <f>F4186</f>
        <v/>
      </c>
      <c r="P4186" s="99">
        <f>SUM(I4186)</f>
        <v/>
      </c>
      <c r="Q4186" s="117" t="n"/>
      <c r="R4186" s="118" t="n"/>
      <c r="S4186" s="118" t="n"/>
      <c r="T4186" s="119" t="n"/>
      <c r="U4186" s="120" t="n"/>
      <c r="V4186" s="120" t="n"/>
      <c r="W4186" s="121" t="n"/>
      <c r="X4186" s="122" t="n"/>
      <c r="Y4186" s="122" t="n"/>
      <c r="Z4186" s="143" t="n"/>
      <c r="AA4186" s="140" t="n"/>
      <c r="AB4186" s="140" t="n"/>
      <c r="AC4186" s="144" t="n"/>
      <c r="AD4186" s="142" t="n"/>
      <c r="AE4186" s="142" t="n"/>
    </row>
    <row r="4187" ht="15" customHeight="1" thickBot="1">
      <c r="B4187" s="222" t="inlineStr">
        <is>
          <t>CH(左袖有)</t>
        </is>
      </c>
      <c r="C4187" s="7">
        <f>SUMIF(数量表!D:H,B4187,数量表!H:H)</f>
        <v/>
      </c>
      <c r="D4187" s="7" t="n">
        <v>27</v>
      </c>
      <c r="E4187" s="7" t="n">
        <v>105</v>
      </c>
      <c r="F4187" s="84" t="n">
        <v>2548</v>
      </c>
      <c r="G4187" s="7" t="inlineStr">
        <is>
          <t>×</t>
        </is>
      </c>
      <c r="H4187" s="21" t="n">
        <v>4</v>
      </c>
      <c r="I4187" s="217">
        <f>C4187*H4187</f>
        <v/>
      </c>
      <c r="J4187" s="29" t="n"/>
      <c r="K4187" s="96" t="n"/>
      <c r="L4187" s="97" t="n"/>
      <c r="M4187" s="97" t="n"/>
      <c r="N4187" s="98" t="inlineStr">
        <is>
          <t>27×105</t>
        </is>
      </c>
      <c r="O4187" s="99">
        <f>F4187</f>
        <v/>
      </c>
      <c r="P4187" s="99">
        <f>SUM(I4187)</f>
        <v/>
      </c>
      <c r="Q4187" s="117" t="n"/>
      <c r="R4187" s="118" t="n"/>
      <c r="S4187" s="118" t="n"/>
      <c r="T4187" s="119" t="n"/>
      <c r="U4187" s="120" t="n"/>
      <c r="V4187" s="120" t="n"/>
      <c r="W4187" s="121" t="n"/>
      <c r="X4187" s="122" t="n"/>
      <c r="Y4187" s="122" t="n"/>
      <c r="Z4187" s="143" t="n"/>
      <c r="AA4187" s="140" t="n"/>
      <c r="AB4187" s="140" t="n"/>
      <c r="AC4187" s="144" t="n"/>
      <c r="AD4187" s="142" t="n"/>
      <c r="AE4187" s="142" t="n"/>
    </row>
    <row r="4188" ht="15" customHeight="1" thickBot="1">
      <c r="B4188" s="222" t="inlineStr">
        <is>
          <t>45MCH(右袖有)</t>
        </is>
      </c>
      <c r="C4188" s="7">
        <f>SUMIF(数量表!D:H,B4188,数量表!H:H)</f>
        <v/>
      </c>
      <c r="D4188" s="7" t="n">
        <v>27</v>
      </c>
      <c r="E4188" s="7" t="n">
        <v>105</v>
      </c>
      <c r="F4188" s="84" t="n">
        <v>2298</v>
      </c>
      <c r="G4188" s="7" t="inlineStr">
        <is>
          <t>×</t>
        </is>
      </c>
      <c r="H4188" s="21" t="n">
        <v>4</v>
      </c>
      <c r="I4188" s="217">
        <f>C4188*H4188</f>
        <v/>
      </c>
      <c r="J4188" s="29" t="n"/>
      <c r="K4188" s="96" t="n"/>
      <c r="L4188" s="97" t="n"/>
      <c r="M4188" s="97" t="n"/>
      <c r="N4188" s="98" t="inlineStr">
        <is>
          <t>27×105</t>
        </is>
      </c>
      <c r="O4188" s="99">
        <f>F4188</f>
        <v/>
      </c>
      <c r="P4188" s="99">
        <f>SUM(I4188)</f>
        <v/>
      </c>
      <c r="Q4188" s="117" t="n"/>
      <c r="R4188" s="118" t="n"/>
      <c r="S4188" s="118" t="n"/>
      <c r="T4188" s="119" t="n"/>
      <c r="U4188" s="120" t="n"/>
      <c r="V4188" s="120" t="n"/>
      <c r="W4188" s="121" t="n"/>
      <c r="X4188" s="122" t="n"/>
      <c r="Y4188" s="122" t="n"/>
      <c r="Z4188" s="143" t="n"/>
      <c r="AA4188" s="140" t="n"/>
      <c r="AB4188" s="140" t="n"/>
      <c r="AC4188" s="144" t="n"/>
      <c r="AD4188" s="142" t="n"/>
      <c r="AE4188" s="142" t="n"/>
    </row>
    <row r="4189" ht="15" customHeight="1" thickBot="1">
      <c r="B4189" s="222" t="inlineStr">
        <is>
          <t>45MCH(左袖有)</t>
        </is>
      </c>
      <c r="C4189" s="7">
        <f>SUMIF(数量表!D:H,B4189,数量表!H:H)</f>
        <v/>
      </c>
      <c r="D4189" s="7" t="n">
        <v>27</v>
      </c>
      <c r="E4189" s="7" t="n">
        <v>105</v>
      </c>
      <c r="F4189" s="84" t="n">
        <v>2298</v>
      </c>
      <c r="G4189" s="7" t="inlineStr">
        <is>
          <t>×</t>
        </is>
      </c>
      <c r="H4189" s="21" t="n">
        <v>4</v>
      </c>
      <c r="I4189" s="217">
        <f>C4189*H4189</f>
        <v/>
      </c>
      <c r="J4189" s="29" t="n"/>
      <c r="K4189" s="96" t="n"/>
      <c r="L4189" s="97" t="n"/>
      <c r="M4189" s="97" t="n"/>
      <c r="N4189" s="98" t="inlineStr">
        <is>
          <t>27×105</t>
        </is>
      </c>
      <c r="O4189" s="99">
        <f>F4189</f>
        <v/>
      </c>
      <c r="P4189" s="99">
        <f>SUM(I4189)</f>
        <v/>
      </c>
      <c r="Q4189" s="117" t="n"/>
      <c r="R4189" s="118" t="n"/>
      <c r="S4189" s="118" t="n"/>
      <c r="T4189" s="119" t="n"/>
      <c r="U4189" s="120" t="n"/>
      <c r="V4189" s="120" t="n"/>
      <c r="W4189" s="121" t="n"/>
      <c r="X4189" s="122" t="n"/>
      <c r="Y4189" s="122" t="n"/>
      <c r="Z4189" s="143" t="n"/>
      <c r="AA4189" s="140" t="n"/>
      <c r="AB4189" s="140" t="n"/>
      <c r="AC4189" s="144" t="n"/>
      <c r="AD4189" s="142" t="n"/>
      <c r="AE4189" s="142" t="n"/>
    </row>
    <row r="4190">
      <c r="B4190" s="220" t="inlineStr">
        <is>
          <t>45MM135</t>
        </is>
      </c>
      <c r="C4190" s="80">
        <f>SUMIF(数量表!D:H,B4190,数量表!H:H)</f>
        <v/>
      </c>
      <c r="D4190" s="80" t="n">
        <v>27</v>
      </c>
      <c r="E4190" s="80" t="n">
        <v>105</v>
      </c>
      <c r="F4190" s="81" t="n">
        <v>1255</v>
      </c>
      <c r="G4190" s="80" t="inlineStr">
        <is>
          <t>×</t>
        </is>
      </c>
      <c r="H4190" s="82" t="n">
        <v>3</v>
      </c>
      <c r="I4190" s="212">
        <f>C4190*H4190</f>
        <v/>
      </c>
      <c r="J4190" s="29" t="n"/>
      <c r="K4190" s="96" t="n"/>
      <c r="L4190" s="97" t="n"/>
      <c r="M4190" s="97" t="n"/>
      <c r="N4190" s="98" t="inlineStr">
        <is>
          <t>27×105</t>
        </is>
      </c>
      <c r="O4190" s="99">
        <f>F4190</f>
        <v/>
      </c>
      <c r="P4190" s="99">
        <f>SUM(I4190)</f>
        <v/>
      </c>
      <c r="Q4190" s="117" t="n"/>
      <c r="R4190" s="118" t="n"/>
      <c r="S4190" s="118" t="n"/>
      <c r="T4190" s="119" t="n"/>
      <c r="U4190" s="120" t="n"/>
      <c r="V4190" s="120" t="n"/>
      <c r="W4190" s="121" t="n"/>
      <c r="X4190" s="122" t="n"/>
      <c r="Y4190" s="122" t="n"/>
      <c r="Z4190" s="143" t="n"/>
      <c r="AA4190" s="140" t="n"/>
      <c r="AB4190" s="140" t="n"/>
      <c r="AC4190" s="144" t="n"/>
      <c r="AD4190" s="142" t="n"/>
      <c r="AE4190" s="142" t="n"/>
    </row>
    <row r="4191">
      <c r="B4191" s="29" t="inlineStr">
        <is>
          <t>45MM135</t>
        </is>
      </c>
      <c r="C4191">
        <f>SUMIF(数量表!D:H,B4191,数量表!H:H)</f>
        <v/>
      </c>
      <c r="D4191" t="n">
        <v>27</v>
      </c>
      <c r="E4191" t="n">
        <v>105</v>
      </c>
      <c r="F4191" s="86" t="n">
        <v>282</v>
      </c>
      <c r="G4191" t="inlineStr">
        <is>
          <t>×</t>
        </is>
      </c>
      <c r="H4191" s="87" t="n">
        <v>3</v>
      </c>
      <c r="I4191" s="214">
        <f>C4191*H4191</f>
        <v/>
      </c>
      <c r="J4191" s="29" t="n"/>
      <c r="K4191" s="96" t="n"/>
      <c r="L4191" s="97" t="n"/>
      <c r="M4191" s="97" t="n"/>
      <c r="N4191" s="98" t="inlineStr">
        <is>
          <t>27×105</t>
        </is>
      </c>
      <c r="O4191" s="99">
        <f>F4191</f>
        <v/>
      </c>
      <c r="P4191" s="99">
        <f>SUM(I4191)</f>
        <v/>
      </c>
      <c r="Q4191" s="117" t="n"/>
      <c r="R4191" s="118" t="n"/>
      <c r="S4191" s="118" t="n"/>
      <c r="T4191" s="119" t="n"/>
      <c r="U4191" s="120" t="n"/>
      <c r="V4191" s="120" t="n"/>
      <c r="W4191" s="121" t="n"/>
      <c r="X4191" s="122" t="n"/>
      <c r="Y4191" s="122" t="n"/>
      <c r="Z4191" s="143" t="n"/>
      <c r="AA4191" s="140" t="n"/>
      <c r="AB4191" s="140" t="n"/>
      <c r="AC4191" s="144" t="n"/>
      <c r="AD4191" s="142" t="n"/>
      <c r="AE4191" s="142" t="n"/>
    </row>
    <row r="4192" ht="15" customHeight="1" thickBot="1">
      <c r="B4192" s="221" t="inlineStr">
        <is>
          <t>45MM135</t>
        </is>
      </c>
      <c r="C4192" s="89">
        <f>SUMIF(数量表!D:H,B4192,数量表!H:H)</f>
        <v/>
      </c>
      <c r="D4192" s="89" t="n">
        <v>45</v>
      </c>
      <c r="E4192" s="89" t="n">
        <v>105</v>
      </c>
      <c r="F4192" s="90" t="n">
        <v>1255</v>
      </c>
      <c r="G4192" s="89" t="n"/>
      <c r="H4192" s="91" t="n">
        <v>2</v>
      </c>
      <c r="I4192" s="213">
        <f>C4192*H4192</f>
        <v/>
      </c>
      <c r="K4192" s="96" t="n"/>
      <c r="L4192" s="97" t="n"/>
      <c r="M4192" s="97" t="n"/>
      <c r="N4192" s="98" t="n"/>
      <c r="O4192" s="99" t="n"/>
      <c r="P4192" s="99" t="n"/>
      <c r="Q4192" s="117" t="n"/>
      <c r="R4192" s="118" t="n"/>
      <c r="S4192" s="118" t="n"/>
      <c r="T4192" s="119" t="n"/>
      <c r="U4192" s="120" t="n"/>
      <c r="V4192" s="120" t="n"/>
      <c r="W4192" s="121" t="n"/>
      <c r="X4192" s="122" t="n"/>
      <c r="Y4192" s="122" t="n"/>
      <c r="Z4192" s="143" t="n"/>
      <c r="AA4192" s="140" t="n"/>
      <c r="AB4192" s="140" t="n"/>
      <c r="AC4192" s="144" t="inlineStr">
        <is>
          <t>45X105</t>
        </is>
      </c>
      <c r="AD4192" s="142">
        <f>F4192</f>
        <v/>
      </c>
      <c r="AE4192" s="142">
        <f>I4192</f>
        <v/>
      </c>
    </row>
    <row r="4193">
      <c r="B4193" s="220" t="inlineStr">
        <is>
          <t>90TS11-R</t>
        </is>
      </c>
      <c r="C4193" s="80">
        <f>SUMIF(数量表!D:H,B4193,数量表!H:H)</f>
        <v/>
      </c>
      <c r="D4193" s="80" t="n">
        <v>27</v>
      </c>
      <c r="E4193" s="80" t="n">
        <v>105</v>
      </c>
      <c r="F4193" s="81" t="n">
        <v>800</v>
      </c>
      <c r="G4193" s="80" t="inlineStr">
        <is>
          <t>×</t>
        </is>
      </c>
      <c r="H4193" s="82" t="n">
        <v>2</v>
      </c>
      <c r="I4193" s="212">
        <f>C4193*H4193</f>
        <v/>
      </c>
      <c r="J4193" s="2" t="n"/>
      <c r="K4193" s="96" t="n"/>
      <c r="L4193" s="97" t="n"/>
      <c r="M4193" s="97" t="n"/>
      <c r="N4193" s="98" t="inlineStr">
        <is>
          <t>27×105</t>
        </is>
      </c>
      <c r="O4193" s="99">
        <f>F4193</f>
        <v/>
      </c>
      <c r="P4193" s="99">
        <f>SUM(I4193)</f>
        <v/>
      </c>
      <c r="Q4193" s="117" t="n"/>
      <c r="R4193" s="118" t="n"/>
      <c r="S4193" s="118" t="n"/>
      <c r="T4193" s="119" t="n"/>
      <c r="U4193" s="120" t="n"/>
      <c r="V4193" s="120" t="n"/>
      <c r="W4193" s="121" t="n"/>
      <c r="X4193" s="122" t="n"/>
      <c r="Y4193" s="122" t="n"/>
      <c r="Z4193" s="143" t="n"/>
      <c r="AA4193" s="140" t="n"/>
      <c r="AB4193" s="140" t="n"/>
      <c r="AC4193" s="144" t="n"/>
      <c r="AD4193" s="142" t="n"/>
      <c r="AE4193" s="142" t="n"/>
    </row>
    <row r="4194">
      <c r="B4194" s="29" t="inlineStr">
        <is>
          <t>90TS11-R</t>
        </is>
      </c>
      <c r="C4194">
        <f>SUMIF(数量表!D:H,B4194,数量表!H:H)</f>
        <v/>
      </c>
      <c r="D4194" t="n">
        <v>27</v>
      </c>
      <c r="E4194" t="n">
        <v>105</v>
      </c>
      <c r="F4194" s="86" t="n">
        <v>450</v>
      </c>
      <c r="G4194" t="inlineStr">
        <is>
          <t>×</t>
        </is>
      </c>
      <c r="H4194" s="87" t="n">
        <v>1</v>
      </c>
      <c r="I4194" s="214">
        <f>C4194*H4194</f>
        <v/>
      </c>
      <c r="J4194" s="2" t="n"/>
      <c r="K4194" s="96" t="n"/>
      <c r="L4194" s="97" t="n"/>
      <c r="M4194" s="97" t="n"/>
      <c r="N4194" s="98" t="inlineStr">
        <is>
          <t>27×105</t>
        </is>
      </c>
      <c r="O4194" s="99">
        <f>F4194</f>
        <v/>
      </c>
      <c r="P4194" s="99">
        <f>SUM(I4194)</f>
        <v/>
      </c>
      <c r="Q4194" s="117" t="n"/>
      <c r="R4194" s="118" t="n"/>
      <c r="S4194" s="118" t="n"/>
      <c r="T4194" s="119" t="n"/>
      <c r="U4194" s="120" t="n"/>
      <c r="V4194" s="120" t="n"/>
      <c r="W4194" s="121" t="n"/>
      <c r="X4194" s="122" t="n"/>
      <c r="Y4194" s="122" t="n"/>
      <c r="Z4194" s="143" t="n"/>
      <c r="AA4194" s="140" t="n"/>
      <c r="AB4194" s="140" t="n"/>
      <c r="AC4194" s="144" t="n"/>
      <c r="AD4194" s="142" t="n"/>
      <c r="AE4194" s="142" t="n"/>
    </row>
    <row r="4195">
      <c r="B4195" s="29" t="inlineStr">
        <is>
          <t>90TS11-R</t>
        </is>
      </c>
      <c r="C4195">
        <f>SUMIF(数量表!D:H,B4195,数量表!H:H)</f>
        <v/>
      </c>
      <c r="D4195" t="n">
        <v>27</v>
      </c>
      <c r="E4195" t="n">
        <v>105</v>
      </c>
      <c r="F4195" s="86" t="n">
        <v>1176</v>
      </c>
      <c r="G4195" t="inlineStr">
        <is>
          <t>×</t>
        </is>
      </c>
      <c r="H4195" s="87" t="n">
        <v>2</v>
      </c>
      <c r="I4195" s="214">
        <f>C4195*H4195</f>
        <v/>
      </c>
      <c r="J4195" s="2" t="n"/>
      <c r="K4195" s="106" t="n"/>
      <c r="L4195" s="97" t="n"/>
      <c r="M4195" s="97" t="n"/>
      <c r="N4195" s="98" t="inlineStr">
        <is>
          <t>27×105</t>
        </is>
      </c>
      <c r="O4195" s="99">
        <f>F4195</f>
        <v/>
      </c>
      <c r="P4195" s="99">
        <f>SUM(I4195)</f>
        <v/>
      </c>
      <c r="Q4195" s="117" t="n"/>
      <c r="R4195" s="118" t="n"/>
      <c r="S4195" s="118" t="n"/>
      <c r="T4195" s="119" t="n"/>
      <c r="U4195" s="120" t="n"/>
      <c r="V4195" s="120" t="n"/>
      <c r="W4195" s="121" t="n"/>
      <c r="X4195" s="122" t="n"/>
      <c r="Y4195" s="122" t="n"/>
      <c r="Z4195" s="143" t="n"/>
      <c r="AA4195" s="140" t="n"/>
      <c r="AB4195" s="140" t="n"/>
      <c r="AC4195" s="144" t="n"/>
      <c r="AD4195" s="142" t="n"/>
      <c r="AE4195" s="142" t="n"/>
    </row>
    <row r="4196" ht="15" customHeight="1" thickBot="1">
      <c r="B4196" s="221" t="inlineStr">
        <is>
          <t>90TS11-R</t>
        </is>
      </c>
      <c r="C4196" s="89">
        <f>SUMIF(数量表!D:H,B4196,数量表!H:H)</f>
        <v/>
      </c>
      <c r="D4196" s="89" t="n">
        <v>27</v>
      </c>
      <c r="E4196" s="89" t="n">
        <v>105</v>
      </c>
      <c r="F4196" s="90" t="n">
        <v>368</v>
      </c>
      <c r="G4196" s="89" t="inlineStr">
        <is>
          <t>×</t>
        </is>
      </c>
      <c r="H4196" s="91" t="n">
        <v>1</v>
      </c>
      <c r="I4196" s="213">
        <f>C4196*H4196</f>
        <v/>
      </c>
      <c r="J4196" s="2" t="n"/>
      <c r="K4196" s="106" t="n"/>
      <c r="L4196" s="97" t="n"/>
      <c r="M4196" s="97" t="n"/>
      <c r="N4196" s="98" t="inlineStr">
        <is>
          <t>27×105</t>
        </is>
      </c>
      <c r="O4196" s="99">
        <f>F4196</f>
        <v/>
      </c>
      <c r="P4196" s="99">
        <f>SUM(I4196)</f>
        <v/>
      </c>
      <c r="Q4196" s="117" t="n"/>
      <c r="R4196" s="118" t="n"/>
      <c r="S4196" s="118" t="n"/>
      <c r="T4196" s="119" t="n"/>
      <c r="U4196" s="120" t="n"/>
      <c r="V4196" s="120" t="n"/>
      <c r="W4196" s="121" t="n"/>
      <c r="X4196" s="122" t="n"/>
      <c r="Y4196" s="122" t="n"/>
      <c r="Z4196" s="143" t="n"/>
      <c r="AA4196" s="140" t="n"/>
      <c r="AB4196" s="140" t="n"/>
      <c r="AC4196" s="144" t="n"/>
      <c r="AD4196" s="142" t="n"/>
      <c r="AE4196" s="142" t="n"/>
    </row>
    <row r="4197">
      <c r="B4197" s="220" t="inlineStr">
        <is>
          <t>130TKA09</t>
        </is>
      </c>
      <c r="C4197" s="80">
        <f>SUMIF(数量表!D:H,B4197,数量表!H:H)</f>
        <v/>
      </c>
      <c r="D4197" s="80" t="n">
        <v>27</v>
      </c>
      <c r="E4197" s="80" t="n">
        <v>105</v>
      </c>
      <c r="F4197" s="81" t="n">
        <v>1255</v>
      </c>
      <c r="G4197" s="80" t="inlineStr">
        <is>
          <t>×</t>
        </is>
      </c>
      <c r="H4197" s="82" t="n">
        <v>2</v>
      </c>
      <c r="I4197" s="212">
        <f>C4197*H4197</f>
        <v/>
      </c>
      <c r="J4197" s="29" t="n"/>
      <c r="K4197" s="96" t="n"/>
      <c r="L4197" s="97" t="n"/>
      <c r="M4197" s="97" t="n"/>
      <c r="N4197" s="98" t="inlineStr">
        <is>
          <t>27×105</t>
        </is>
      </c>
      <c r="O4197" s="99">
        <f>F4197</f>
        <v/>
      </c>
      <c r="P4197" s="99">
        <f>SUM(I4197)</f>
        <v/>
      </c>
      <c r="Q4197" s="117" t="n"/>
      <c r="R4197" s="118" t="n"/>
      <c r="S4197" s="118" t="n"/>
      <c r="T4197" s="119" t="n"/>
      <c r="U4197" s="120" t="n"/>
      <c r="V4197" s="120" t="n"/>
      <c r="W4197" s="121" t="n"/>
      <c r="X4197" s="122" t="n"/>
      <c r="Y4197" s="122" t="n"/>
      <c r="Z4197" s="143" t="n"/>
      <c r="AA4197" s="140" t="n"/>
      <c r="AB4197" s="140" t="n"/>
      <c r="AC4197" s="144" t="n"/>
      <c r="AD4197" s="142" t="n"/>
      <c r="AE4197" s="142" t="n"/>
    </row>
    <row r="4198">
      <c r="B4198" s="29" t="inlineStr">
        <is>
          <t>130TKA09</t>
        </is>
      </c>
      <c r="C4198">
        <f>SUMIF(数量表!D:H,B4198,数量表!H:H)</f>
        <v/>
      </c>
      <c r="D4198" t="n">
        <v>27</v>
      </c>
      <c r="E4198" t="n">
        <v>105</v>
      </c>
      <c r="F4198" s="86" t="n">
        <v>450</v>
      </c>
      <c r="G4198" t="inlineStr">
        <is>
          <t>×</t>
        </is>
      </c>
      <c r="H4198" s="87" t="n">
        <v>3</v>
      </c>
      <c r="I4198" s="214">
        <f>C4198*H4198</f>
        <v/>
      </c>
      <c r="J4198" s="29" t="n"/>
      <c r="K4198" s="96" t="n"/>
      <c r="L4198" s="97" t="n"/>
      <c r="M4198" s="97" t="n"/>
      <c r="N4198" s="98" t="inlineStr">
        <is>
          <t>27×105</t>
        </is>
      </c>
      <c r="O4198" s="99">
        <f>F4198</f>
        <v/>
      </c>
      <c r="P4198" s="99">
        <f>SUM(I4198)</f>
        <v/>
      </c>
      <c r="Q4198" s="117" t="n"/>
      <c r="R4198" s="118" t="n"/>
      <c r="S4198" s="118" t="n"/>
      <c r="T4198" s="119" t="n"/>
      <c r="U4198" s="120" t="n"/>
      <c r="V4198" s="120" t="n"/>
      <c r="W4198" s="121" t="n"/>
      <c r="X4198" s="122" t="n"/>
      <c r="Y4198" s="122" t="n"/>
      <c r="Z4198" s="143" t="n"/>
      <c r="AA4198" s="140" t="n"/>
      <c r="AB4198" s="140" t="n"/>
      <c r="AC4198" s="144" t="n"/>
      <c r="AD4198" s="142" t="n"/>
      <c r="AE4198" s="142" t="n"/>
    </row>
    <row r="4199" ht="15" customHeight="1" thickBot="1">
      <c r="B4199" s="221" t="inlineStr">
        <is>
          <t>130TKA09</t>
        </is>
      </c>
      <c r="C4199" s="89">
        <f>SUMIF(数量表!D:H,B4199,数量表!H:H)</f>
        <v/>
      </c>
      <c r="D4199" s="89" t="n">
        <v>27</v>
      </c>
      <c r="E4199" s="89" t="n">
        <v>105</v>
      </c>
      <c r="F4199" s="90" t="n">
        <v>168</v>
      </c>
      <c r="G4199" s="89" t="inlineStr">
        <is>
          <t>×</t>
        </is>
      </c>
      <c r="H4199" s="91" t="n">
        <v>3</v>
      </c>
      <c r="I4199" s="213">
        <f>C4199*H4199</f>
        <v/>
      </c>
      <c r="J4199" s="29" t="n"/>
      <c r="K4199" s="96" t="n"/>
      <c r="L4199" s="97" t="n"/>
      <c r="M4199" s="97" t="n"/>
      <c r="N4199" s="98" t="inlineStr">
        <is>
          <t>27×105</t>
        </is>
      </c>
      <c r="O4199" s="99">
        <f>F4199</f>
        <v/>
      </c>
      <c r="P4199" s="99">
        <f>SUM(I4199)</f>
        <v/>
      </c>
      <c r="Q4199" s="117" t="n"/>
      <c r="R4199" s="118" t="n"/>
      <c r="S4199" s="118" t="n"/>
      <c r="T4199" s="119" t="n"/>
      <c r="U4199" s="120" t="n"/>
      <c r="V4199" s="120" t="n"/>
      <c r="W4199" s="121" t="n"/>
      <c r="X4199" s="122" t="n"/>
      <c r="Y4199" s="122" t="n"/>
      <c r="Z4199" s="143" t="n"/>
      <c r="AA4199" s="140" t="n"/>
      <c r="AB4199" s="140" t="n"/>
      <c r="AC4199" s="144" t="n"/>
      <c r="AD4199" s="142" t="n"/>
      <c r="AE4199" s="142" t="n"/>
    </row>
    <row r="4200" ht="15" customHeight="1" thickBot="1">
      <c r="B4200" s="222" t="inlineStr">
        <is>
          <t>130TA</t>
        </is>
      </c>
      <c r="C4200" s="7">
        <f>SUMIF(数量表!D:H,B4200,数量表!H:H)</f>
        <v/>
      </c>
      <c r="D4200" s="7" t="n">
        <v>27</v>
      </c>
      <c r="E4200" s="7" t="n">
        <v>105</v>
      </c>
      <c r="F4200" s="84" t="n">
        <v>1648</v>
      </c>
      <c r="G4200" s="7" t="inlineStr">
        <is>
          <t>×</t>
        </is>
      </c>
      <c r="H4200" s="21" t="n">
        <v>1</v>
      </c>
      <c r="I4200" s="217">
        <f>C4200*H4200</f>
        <v/>
      </c>
      <c r="J4200" s="29" t="n"/>
      <c r="K4200" s="96" t="n"/>
      <c r="L4200" s="97" t="n"/>
      <c r="M4200" s="97" t="n"/>
      <c r="N4200" s="98" t="inlineStr">
        <is>
          <t>27×105</t>
        </is>
      </c>
      <c r="O4200" s="99">
        <f>F4200</f>
        <v/>
      </c>
      <c r="P4200" s="99">
        <f>SUM(I4200)</f>
        <v/>
      </c>
      <c r="Q4200" s="117" t="n"/>
      <c r="R4200" s="118" t="n"/>
      <c r="S4200" s="118" t="n"/>
      <c r="T4200" s="119" t="n"/>
      <c r="U4200" s="120" t="n"/>
      <c r="V4200" s="120" t="n"/>
      <c r="W4200" s="121" t="n"/>
      <c r="X4200" s="122" t="n"/>
      <c r="Y4200" s="122" t="n"/>
      <c r="Z4200" s="143" t="n"/>
      <c r="AA4200" s="140" t="n"/>
      <c r="AB4200" s="140" t="n"/>
      <c r="AC4200" s="144" t="n"/>
      <c r="AD4200" s="142" t="n"/>
      <c r="AE4200" s="142" t="n"/>
    </row>
    <row r="4201">
      <c r="B4201" s="220" t="inlineStr">
        <is>
          <t>130TAX</t>
        </is>
      </c>
      <c r="C4201" s="80">
        <f>SUMIF(数量表!D:H,B4201,数量表!H:H)</f>
        <v/>
      </c>
      <c r="D4201" s="80" t="n">
        <v>30</v>
      </c>
      <c r="E4201" s="80" t="n">
        <v>92</v>
      </c>
      <c r="F4201" s="80" t="n">
        <v>1612</v>
      </c>
      <c r="G4201" s="80" t="inlineStr">
        <is>
          <t>×</t>
        </is>
      </c>
      <c r="H4201" s="82" t="n">
        <v>2</v>
      </c>
      <c r="I4201" s="82">
        <f>C4201*H4201</f>
        <v/>
      </c>
      <c r="J4201" s="2" t="n"/>
      <c r="K4201" s="96" t="n"/>
      <c r="L4201" s="97" t="n"/>
      <c r="M4201" s="97" t="n"/>
      <c r="N4201" s="98" t="n"/>
      <c r="O4201" s="99" t="n"/>
      <c r="P4201" s="99" t="n"/>
      <c r="Q4201" s="117" t="n"/>
      <c r="R4201" s="118" t="n"/>
      <c r="S4201" s="118" t="n"/>
      <c r="T4201" s="119" t="n"/>
      <c r="U4201" s="120" t="n"/>
      <c r="V4201" s="120" t="n"/>
      <c r="W4201" s="121" t="n">
        <v>30</v>
      </c>
      <c r="X4201" s="122">
        <f>F4201</f>
        <v/>
      </c>
      <c r="Y4201" s="122">
        <f>SUM(I4201)</f>
        <v/>
      </c>
      <c r="Z4201" s="143" t="n"/>
      <c r="AA4201" s="140" t="n"/>
      <c r="AB4201" s="140" t="n"/>
      <c r="AC4201" s="144" t="n"/>
      <c r="AD4201" s="142" t="n"/>
      <c r="AE4201" s="142" t="n"/>
    </row>
    <row r="4202">
      <c r="B4202" s="29" t="inlineStr">
        <is>
          <t>130TAX</t>
        </is>
      </c>
      <c r="C4202">
        <f>SUMIF(数量表!D:H,B4202,数量表!H:H)</f>
        <v/>
      </c>
      <c r="D4202" t="n">
        <v>30</v>
      </c>
      <c r="E4202" t="n">
        <v>92</v>
      </c>
      <c r="F4202" t="n">
        <v>800</v>
      </c>
      <c r="G4202" t="inlineStr">
        <is>
          <t>×</t>
        </is>
      </c>
      <c r="H4202" s="87" t="n">
        <v>2</v>
      </c>
      <c r="I4202" s="87">
        <f>C4202*H4202</f>
        <v/>
      </c>
      <c r="J4202" s="2" t="n"/>
      <c r="K4202" s="96" t="n"/>
      <c r="L4202" s="97" t="n"/>
      <c r="M4202" s="97" t="n"/>
      <c r="N4202" s="98" t="n"/>
      <c r="O4202" s="99" t="n"/>
      <c r="P4202" s="99" t="n"/>
      <c r="Q4202" s="117" t="n"/>
      <c r="R4202" s="118" t="n"/>
      <c r="S4202" s="118" t="n"/>
      <c r="T4202" s="119" t="n"/>
      <c r="U4202" s="120" t="n"/>
      <c r="V4202" s="120" t="n"/>
      <c r="W4202" s="121" t="n">
        <v>30</v>
      </c>
      <c r="X4202" s="122">
        <f>F4202</f>
        <v/>
      </c>
      <c r="Y4202" s="122">
        <f>SUM(I4202)</f>
        <v/>
      </c>
      <c r="Z4202" s="143" t="n"/>
      <c r="AA4202" s="140" t="n"/>
      <c r="AB4202" s="140" t="n"/>
      <c r="AC4202" s="144" t="n"/>
      <c r="AD4202" s="142" t="n"/>
      <c r="AE4202" s="142" t="n"/>
    </row>
    <row r="4203" ht="15" customHeight="1" thickBot="1">
      <c r="B4203" s="221" t="inlineStr">
        <is>
          <t>130TAX</t>
        </is>
      </c>
      <c r="C4203" s="89">
        <f>SUMIF(数量表!D:H,B4203,数量表!H:H)</f>
        <v/>
      </c>
      <c r="D4203" s="89" t="n">
        <v>27</v>
      </c>
      <c r="E4203" s="89" t="n">
        <v>92</v>
      </c>
      <c r="F4203" s="89" t="n">
        <v>1612</v>
      </c>
      <c r="G4203" s="89" t="inlineStr">
        <is>
          <t>×</t>
        </is>
      </c>
      <c r="H4203" s="91" t="n">
        <v>1</v>
      </c>
      <c r="I4203" s="91">
        <f>C4203*H4203</f>
        <v/>
      </c>
      <c r="J4203" s="2" t="n"/>
      <c r="K4203" s="96" t="n"/>
      <c r="L4203" s="97" t="n"/>
      <c r="M4203" s="97" t="n"/>
      <c r="N4203" s="98" t="n"/>
      <c r="O4203" s="99" t="n"/>
      <c r="P4203" s="99" t="n"/>
      <c r="Q4203" s="117" t="n"/>
      <c r="R4203" s="118" t="n"/>
      <c r="S4203" s="118" t="n"/>
      <c r="T4203" s="119" t="n"/>
      <c r="U4203" s="120" t="n"/>
      <c r="V4203" s="120" t="n"/>
      <c r="W4203" s="121" t="n"/>
      <c r="X4203" s="122" t="n"/>
      <c r="Y4203" s="122" t="n"/>
      <c r="Z4203" s="143" t="n">
        <v>27</v>
      </c>
      <c r="AA4203" s="140">
        <f>F4203</f>
        <v/>
      </c>
      <c r="AB4203" s="140">
        <f>SUM(I4203)</f>
        <v/>
      </c>
      <c r="AC4203" s="144" t="n"/>
      <c r="AD4203" s="142" t="n"/>
      <c r="AE4203" s="142" t="n"/>
    </row>
    <row r="4204">
      <c r="B4204" s="962" t="inlineStr">
        <is>
          <t>K03-C</t>
        </is>
      </c>
      <c r="C4204" s="80">
        <f>SUMIF(数量表!D:H,B4204,数量表!H:H)</f>
        <v/>
      </c>
      <c r="D4204" s="80" t="n">
        <v>27</v>
      </c>
      <c r="E4204" s="80" t="n">
        <v>105</v>
      </c>
      <c r="F4204" s="81" t="n">
        <v>250</v>
      </c>
      <c r="G4204" s="80" t="n"/>
      <c r="H4204" s="82" t="n">
        <v>4</v>
      </c>
      <c r="I4204" s="212">
        <f>C4204*H4204</f>
        <v/>
      </c>
      <c r="J4204" s="29" t="n"/>
      <c r="K4204" s="96" t="n"/>
      <c r="L4204" s="97" t="n"/>
      <c r="M4204" s="97" t="n"/>
      <c r="N4204" s="98" t="inlineStr">
        <is>
          <t>27×105</t>
        </is>
      </c>
      <c r="O4204" s="99">
        <f>F4204</f>
        <v/>
      </c>
      <c r="P4204" s="99">
        <f>SUM(I4204)</f>
        <v/>
      </c>
      <c r="Q4204" s="117" t="n"/>
      <c r="R4204" s="118" t="n"/>
      <c r="S4204" s="118" t="n"/>
      <c r="T4204" s="119" t="n"/>
      <c r="U4204" s="120" t="n"/>
      <c r="V4204" s="120" t="n"/>
      <c r="W4204" s="121" t="n"/>
      <c r="X4204" s="122" t="n"/>
      <c r="Y4204" s="122" t="n"/>
      <c r="Z4204" s="143" t="n"/>
      <c r="AA4204" s="140" t="n"/>
      <c r="AB4204" s="140" t="n"/>
      <c r="AC4204" s="144" t="n"/>
      <c r="AD4204" s="142" t="n"/>
      <c r="AE4204" s="142" t="n"/>
    </row>
    <row r="4205">
      <c r="B4205" s="963" t="inlineStr">
        <is>
          <t>K03-C</t>
        </is>
      </c>
      <c r="C4205">
        <f>SUMIF(数量表!D:H,B4205,数量表!H:H)</f>
        <v/>
      </c>
      <c r="D4205" t="n">
        <v>27</v>
      </c>
      <c r="E4205" t="n">
        <v>105</v>
      </c>
      <c r="F4205" s="86" t="n">
        <v>1710</v>
      </c>
      <c r="H4205" s="87" t="n">
        <v>1</v>
      </c>
      <c r="I4205" s="214">
        <f>C4205*H4205</f>
        <v/>
      </c>
      <c r="J4205" s="29" t="n"/>
      <c r="K4205" s="96" t="n"/>
      <c r="L4205" s="97" t="n"/>
      <c r="M4205" s="97" t="n"/>
      <c r="N4205" s="98" t="inlineStr">
        <is>
          <t>27×105</t>
        </is>
      </c>
      <c r="O4205" s="99">
        <f>F4205</f>
        <v/>
      </c>
      <c r="P4205" s="99">
        <f>SUM(I4205)</f>
        <v/>
      </c>
      <c r="Q4205" s="117" t="n"/>
      <c r="R4205" s="118" t="n"/>
      <c r="S4205" s="118" t="n"/>
      <c r="T4205" s="119" t="n"/>
      <c r="U4205" s="120" t="n"/>
      <c r="V4205" s="120" t="n"/>
      <c r="W4205" s="121" t="n"/>
      <c r="X4205" s="122" t="n"/>
      <c r="Y4205" s="122" t="n"/>
      <c r="Z4205" s="143" t="n"/>
      <c r="AA4205" s="140" t="n"/>
      <c r="AB4205" s="140" t="n"/>
      <c r="AC4205" s="144" t="n"/>
      <c r="AD4205" s="142" t="n"/>
      <c r="AE4205" s="142" t="n"/>
    </row>
    <row r="4206">
      <c r="B4206" s="963" t="inlineStr">
        <is>
          <t>K03-C</t>
        </is>
      </c>
      <c r="C4206">
        <f>SUMIF(数量表!D:H,B4206,数量表!H:H)</f>
        <v/>
      </c>
      <c r="D4206" t="n">
        <v>27</v>
      </c>
      <c r="E4206" t="n">
        <v>105</v>
      </c>
      <c r="F4206" s="86" t="n">
        <v>1868</v>
      </c>
      <c r="H4206" s="87" t="n">
        <v>5</v>
      </c>
      <c r="I4206" s="214">
        <f>C4206*H4206</f>
        <v/>
      </c>
      <c r="J4206" s="29" t="n"/>
      <c r="K4206" s="106" t="n"/>
      <c r="L4206" s="97" t="n"/>
      <c r="M4206" s="97" t="n"/>
      <c r="N4206" s="98" t="inlineStr">
        <is>
          <t>27×105</t>
        </is>
      </c>
      <c r="O4206" s="99">
        <f>F4206</f>
        <v/>
      </c>
      <c r="P4206" s="99">
        <f>SUM(I4206)</f>
        <v/>
      </c>
      <c r="Q4206" s="117" t="n"/>
      <c r="R4206" s="118" t="n"/>
      <c r="S4206" s="118" t="n"/>
      <c r="T4206" s="119" t="n"/>
      <c r="U4206" s="120" t="n"/>
      <c r="V4206" s="120" t="n"/>
      <c r="W4206" s="121" t="n"/>
      <c r="X4206" s="122" t="n"/>
      <c r="Y4206" s="122" t="n"/>
      <c r="Z4206" s="143" t="n"/>
      <c r="AA4206" s="140" t="n"/>
      <c r="AB4206" s="140" t="n"/>
      <c r="AC4206" s="144" t="n"/>
      <c r="AD4206" s="142" t="n"/>
      <c r="AE4206" s="142" t="n"/>
      <c r="AF4206" s="150" t="n"/>
    </row>
    <row r="4207">
      <c r="B4207" s="963" t="inlineStr">
        <is>
          <t>K03-C</t>
        </is>
      </c>
      <c r="C4207">
        <f>SUMIF(数量表!D:H,B4207,数量表!H:H)</f>
        <v/>
      </c>
      <c r="D4207" t="n">
        <v>27</v>
      </c>
      <c r="E4207" t="n">
        <v>105</v>
      </c>
      <c r="F4207" s="86" t="n">
        <v>882</v>
      </c>
      <c r="H4207" s="87" t="n">
        <v>1</v>
      </c>
      <c r="I4207" s="214">
        <f>C4207*H4207</f>
        <v/>
      </c>
      <c r="J4207" s="29" t="n"/>
      <c r="K4207" s="106" t="n"/>
      <c r="L4207" s="97" t="n"/>
      <c r="M4207" s="97" t="n"/>
      <c r="N4207" s="98" t="inlineStr">
        <is>
          <t>27×105</t>
        </is>
      </c>
      <c r="O4207" s="99">
        <f>F4207</f>
        <v/>
      </c>
      <c r="P4207" s="99">
        <f>SUM(I4207)</f>
        <v/>
      </c>
      <c r="Q4207" s="117" t="n"/>
      <c r="R4207" s="118" t="n"/>
      <c r="S4207" s="118" t="n"/>
      <c r="T4207" s="119" t="n"/>
      <c r="U4207" s="120" t="n"/>
      <c r="V4207" s="120" t="n"/>
      <c r="W4207" s="121" t="n"/>
      <c r="X4207" s="122" t="n"/>
      <c r="Y4207" s="122" t="n"/>
      <c r="Z4207" s="143" t="n"/>
      <c r="AA4207" s="140" t="n"/>
      <c r="AB4207" s="140" t="n"/>
      <c r="AC4207" s="144" t="n"/>
      <c r="AD4207" s="142" t="n"/>
      <c r="AE4207" s="142" t="n"/>
      <c r="AF4207" s="150" t="n"/>
    </row>
    <row r="4208">
      <c r="B4208" s="963" t="inlineStr">
        <is>
          <t>K03-C</t>
        </is>
      </c>
      <c r="C4208">
        <f>SUMIF(数量表!D:H,B4208,数量表!H:H)</f>
        <v/>
      </c>
      <c r="D4208" t="n">
        <v>27</v>
      </c>
      <c r="E4208" t="n">
        <v>105</v>
      </c>
      <c r="F4208" s="86" t="n">
        <v>828</v>
      </c>
      <c r="H4208" s="87" t="n">
        <v>1</v>
      </c>
      <c r="I4208" s="214">
        <f>C4208*H4208</f>
        <v/>
      </c>
      <c r="J4208" s="29" t="n"/>
      <c r="K4208" s="106" t="n"/>
      <c r="L4208" s="97" t="n"/>
      <c r="M4208" s="97" t="n"/>
      <c r="N4208" s="98" t="inlineStr">
        <is>
          <t>27×105</t>
        </is>
      </c>
      <c r="O4208" s="99">
        <f>F4208</f>
        <v/>
      </c>
      <c r="P4208" s="99">
        <f>SUM(I4208)</f>
        <v/>
      </c>
      <c r="Q4208" s="117" t="n"/>
      <c r="R4208" s="118" t="n"/>
      <c r="S4208" s="118" t="n"/>
      <c r="T4208" s="119" t="n"/>
      <c r="U4208" s="120" t="n"/>
      <c r="V4208" s="120" t="n"/>
      <c r="W4208" s="121" t="n"/>
      <c r="X4208" s="122" t="n"/>
      <c r="Y4208" s="122" t="n"/>
      <c r="Z4208" s="143" t="n"/>
      <c r="AA4208" s="140" t="n"/>
      <c r="AB4208" s="140" t="n"/>
      <c r="AC4208" s="144" t="n"/>
      <c r="AD4208" s="142" t="n"/>
      <c r="AE4208" s="142" t="n"/>
      <c r="AF4208" s="150" t="n"/>
    </row>
    <row r="4209" ht="15" customHeight="1" thickBot="1">
      <c r="B4209" s="88" t="inlineStr">
        <is>
          <t>K03-C</t>
        </is>
      </c>
      <c r="C4209" s="89">
        <f>SUMIF(数量表!D:H,B4209,数量表!H:H)</f>
        <v/>
      </c>
      <c r="D4209" s="89" t="n">
        <v>27</v>
      </c>
      <c r="E4209" s="89" t="n">
        <v>105</v>
      </c>
      <c r="F4209" s="90" t="n">
        <v>349</v>
      </c>
      <c r="G4209" s="89" t="n"/>
      <c r="H4209" s="91" t="n">
        <v>2</v>
      </c>
      <c r="I4209" s="213">
        <f>C4209*H4209</f>
        <v/>
      </c>
      <c r="J4209" s="29" t="n"/>
      <c r="K4209" s="96" t="n"/>
      <c r="L4209" s="97" t="n"/>
      <c r="M4209" s="97" t="n"/>
      <c r="N4209" s="98" t="inlineStr">
        <is>
          <t>27×105</t>
        </is>
      </c>
      <c r="O4209" s="99">
        <f>F4209</f>
        <v/>
      </c>
      <c r="P4209" s="99">
        <f>SUM(I4209)</f>
        <v/>
      </c>
      <c r="Q4209" s="117" t="n"/>
      <c r="R4209" s="118" t="n"/>
      <c r="S4209" s="118" t="n"/>
      <c r="T4209" s="119" t="n"/>
      <c r="U4209" s="120" t="n"/>
      <c r="V4209" s="120" t="n"/>
      <c r="W4209" s="121" t="n"/>
      <c r="X4209" s="122" t="n"/>
      <c r="Y4209" s="122" t="n"/>
      <c r="Z4209" s="143" t="n"/>
      <c r="AA4209" s="140" t="n"/>
      <c r="AB4209" s="140" t="n"/>
      <c r="AC4209" s="144" t="n"/>
      <c r="AD4209" s="142" t="n"/>
      <c r="AE4209" s="142" t="n"/>
    </row>
    <row r="4210">
      <c r="B4210" s="962" t="inlineStr">
        <is>
          <t>K09-C</t>
        </is>
      </c>
      <c r="C4210" s="80">
        <f>SUMIF(数量表!D:H,B4210,数量表!H:H)</f>
        <v/>
      </c>
      <c r="D4210" s="80" t="n">
        <v>27</v>
      </c>
      <c r="E4210" s="80" t="n">
        <v>105</v>
      </c>
      <c r="F4210" s="81" t="n">
        <v>450</v>
      </c>
      <c r="G4210" s="80" t="n"/>
      <c r="H4210" s="82" t="n">
        <v>4</v>
      </c>
      <c r="I4210" s="212">
        <f>C4210*H4210</f>
        <v/>
      </c>
      <c r="J4210" s="29" t="n"/>
      <c r="K4210" s="96" t="n"/>
      <c r="L4210" s="97" t="n"/>
      <c r="M4210" s="97" t="n"/>
      <c r="N4210" s="98" t="inlineStr">
        <is>
          <t>27×105</t>
        </is>
      </c>
      <c r="O4210" s="99">
        <f>F4210</f>
        <v/>
      </c>
      <c r="P4210" s="99">
        <f>SUM(I4210)</f>
        <v/>
      </c>
      <c r="Q4210" s="117" t="n"/>
      <c r="R4210" s="118" t="n"/>
      <c r="S4210" s="118" t="n"/>
      <c r="T4210" s="119" t="n"/>
      <c r="U4210" s="120" t="n"/>
      <c r="V4210" s="120" t="n"/>
      <c r="W4210" s="121" t="n"/>
      <c r="X4210" s="122" t="n"/>
      <c r="Y4210" s="122" t="n"/>
      <c r="Z4210" s="143" t="n"/>
      <c r="AA4210" s="140" t="n"/>
      <c r="AB4210" s="140" t="n"/>
      <c r="AC4210" s="144" t="n"/>
      <c r="AD4210" s="142" t="n"/>
      <c r="AE4210" s="142" t="n"/>
    </row>
    <row r="4211">
      <c r="B4211" s="963" t="inlineStr">
        <is>
          <t>K09-C</t>
        </is>
      </c>
      <c r="C4211">
        <f>SUMIF(数量表!D:H,B4211,数量表!H:H)</f>
        <v/>
      </c>
      <c r="D4211" t="n">
        <v>27</v>
      </c>
      <c r="E4211" t="n">
        <v>105</v>
      </c>
      <c r="F4211" s="86" t="n">
        <v>1710</v>
      </c>
      <c r="H4211" s="87" t="n">
        <v>2</v>
      </c>
      <c r="I4211" s="214">
        <f>C4211*H4211</f>
        <v/>
      </c>
      <c r="J4211" s="29" t="n"/>
      <c r="K4211" s="96" t="n"/>
      <c r="L4211" s="97" t="n"/>
      <c r="M4211" s="97" t="n"/>
      <c r="N4211" s="98" t="inlineStr">
        <is>
          <t>27×105</t>
        </is>
      </c>
      <c r="O4211" s="99">
        <f>F4211</f>
        <v/>
      </c>
      <c r="P4211" s="99">
        <f>SUM(I4211)</f>
        <v/>
      </c>
      <c r="Q4211" s="117" t="n"/>
      <c r="R4211" s="118" t="n"/>
      <c r="S4211" s="118" t="n"/>
      <c r="T4211" s="119" t="n"/>
      <c r="U4211" s="120" t="n"/>
      <c r="V4211" s="120" t="n"/>
      <c r="W4211" s="121" t="n"/>
      <c r="X4211" s="122" t="n"/>
      <c r="Y4211" s="122" t="n"/>
      <c r="Z4211" s="143" t="n"/>
      <c r="AA4211" s="140" t="n"/>
      <c r="AB4211" s="140" t="n"/>
      <c r="AC4211" s="144" t="n"/>
      <c r="AD4211" s="142" t="n"/>
      <c r="AE4211" s="142" t="n"/>
    </row>
    <row r="4212">
      <c r="B4212" s="963" t="inlineStr">
        <is>
          <t>K09-C</t>
        </is>
      </c>
      <c r="C4212">
        <f>SUMIF(数量表!D:H,B4212,数量表!H:H)</f>
        <v/>
      </c>
      <c r="D4212" t="n">
        <v>27</v>
      </c>
      <c r="E4212" t="n">
        <v>105</v>
      </c>
      <c r="F4212" s="86" t="n">
        <v>1068</v>
      </c>
      <c r="H4212" s="87" t="n">
        <v>4</v>
      </c>
      <c r="I4212" s="214">
        <f>C4212*H4212</f>
        <v/>
      </c>
      <c r="J4212" s="29" t="n"/>
      <c r="K4212" s="96" t="n"/>
      <c r="L4212" s="97" t="n"/>
      <c r="M4212" s="97" t="n"/>
      <c r="N4212" s="98" t="inlineStr">
        <is>
          <t>27×105</t>
        </is>
      </c>
      <c r="O4212" s="99">
        <f>F4212</f>
        <v/>
      </c>
      <c r="P4212" s="99">
        <f>SUM(I4212)</f>
        <v/>
      </c>
      <c r="Q4212" s="117" t="n"/>
      <c r="R4212" s="118" t="n"/>
      <c r="S4212" s="118" t="n"/>
      <c r="T4212" s="119" t="n"/>
      <c r="U4212" s="120" t="n"/>
      <c r="V4212" s="120" t="n"/>
      <c r="W4212" s="121" t="n"/>
      <c r="X4212" s="122" t="n"/>
      <c r="Y4212" s="122" t="n"/>
      <c r="Z4212" s="143" t="n"/>
      <c r="AA4212" s="140" t="n"/>
      <c r="AB4212" s="140" t="n"/>
      <c r="AC4212" s="144" t="n"/>
      <c r="AD4212" s="142" t="n"/>
      <c r="AE4212" s="142" t="n"/>
    </row>
    <row r="4213" ht="15" customHeight="1" thickBot="1">
      <c r="B4213" s="88" t="inlineStr">
        <is>
          <t>K09-C</t>
        </is>
      </c>
      <c r="C4213" s="89">
        <f>SUMIF(数量表!D:H,B4213,数量表!H:H)</f>
        <v/>
      </c>
      <c r="D4213" s="89" t="n">
        <v>27</v>
      </c>
      <c r="E4213" s="89" t="n">
        <v>105</v>
      </c>
      <c r="F4213" s="90" t="n">
        <v>949</v>
      </c>
      <c r="G4213" s="89" t="n"/>
      <c r="H4213" s="91" t="n">
        <v>2</v>
      </c>
      <c r="I4213" s="213">
        <f>C4213*H4213</f>
        <v/>
      </c>
      <c r="J4213" s="29" t="n"/>
      <c r="K4213" s="96" t="n"/>
      <c r="L4213" s="97" t="n"/>
      <c r="M4213" s="97" t="n"/>
      <c r="N4213" s="98" t="inlineStr">
        <is>
          <t>27×105</t>
        </is>
      </c>
      <c r="O4213" s="99">
        <f>F4213</f>
        <v/>
      </c>
      <c r="P4213" s="99">
        <f>SUM(I4213)</f>
        <v/>
      </c>
      <c r="Q4213" s="117" t="n"/>
      <c r="R4213" s="118" t="n"/>
      <c r="S4213" s="118" t="n"/>
      <c r="T4213" s="119" t="n"/>
      <c r="U4213" s="120" t="n"/>
      <c r="V4213" s="120" t="n"/>
      <c r="W4213" s="121" t="n"/>
      <c r="X4213" s="122" t="n"/>
      <c r="Y4213" s="122" t="n"/>
      <c r="Z4213" s="143" t="n"/>
      <c r="AA4213" s="140" t="n"/>
      <c r="AB4213" s="140" t="n"/>
      <c r="AC4213" s="144" t="n"/>
      <c r="AD4213" s="142" t="n"/>
      <c r="AE4213" s="142" t="n"/>
      <c r="AF4213" s="150" t="n"/>
    </row>
    <row r="4214">
      <c r="B4214" s="962" t="inlineStr">
        <is>
          <t>K09L-C</t>
        </is>
      </c>
      <c r="C4214" s="80">
        <f>SUMIF(数量表!D:H,B4214,数量表!H:H)</f>
        <v/>
      </c>
      <c r="D4214" s="80" t="n">
        <v>27</v>
      </c>
      <c r="E4214" s="80" t="n">
        <v>105</v>
      </c>
      <c r="F4214" s="81" t="n">
        <v>450</v>
      </c>
      <c r="G4214" s="80" t="n"/>
      <c r="H4214" s="82" t="n">
        <v>5</v>
      </c>
      <c r="I4214" s="212">
        <f>C4214*H4214</f>
        <v/>
      </c>
      <c r="J4214" s="29" t="n"/>
      <c r="K4214" s="96" t="n"/>
      <c r="L4214" s="97" t="n"/>
      <c r="M4214" s="97" t="n"/>
      <c r="N4214" s="98" t="inlineStr">
        <is>
          <t>27×105</t>
        </is>
      </c>
      <c r="O4214" s="99">
        <f>F4214</f>
        <v/>
      </c>
      <c r="P4214" s="99">
        <f>SUM(I4214)</f>
        <v/>
      </c>
      <c r="Q4214" s="117" t="n"/>
      <c r="R4214" s="118" t="n"/>
      <c r="S4214" s="118" t="n"/>
      <c r="T4214" s="119" t="n"/>
      <c r="U4214" s="120" t="n"/>
      <c r="V4214" s="120" t="n"/>
      <c r="W4214" s="121" t="n"/>
      <c r="X4214" s="122" t="n"/>
      <c r="Y4214" s="122" t="n"/>
      <c r="Z4214" s="143" t="n"/>
      <c r="AA4214" s="140" t="n"/>
      <c r="AB4214" s="140" t="n"/>
      <c r="AC4214" s="144" t="n"/>
      <c r="AD4214" s="142" t="n"/>
      <c r="AE4214" s="142" t="n"/>
    </row>
    <row r="4215">
      <c r="B4215" s="963" t="inlineStr">
        <is>
          <t>K09L-C</t>
        </is>
      </c>
      <c r="C4215">
        <f>SUMIF(数量表!D:H,B4215,数量表!H:H)</f>
        <v/>
      </c>
      <c r="D4215" t="n">
        <v>27</v>
      </c>
      <c r="E4215" t="n">
        <v>105</v>
      </c>
      <c r="F4215" s="86" t="n">
        <v>1697</v>
      </c>
      <c r="H4215" s="87" t="n">
        <v>2</v>
      </c>
      <c r="I4215" s="214">
        <f>C4215*H4215</f>
        <v/>
      </c>
      <c r="J4215" s="29" t="n"/>
      <c r="K4215" s="96" t="n"/>
      <c r="L4215" s="97" t="n"/>
      <c r="M4215" s="97" t="n"/>
      <c r="N4215" s="98" t="inlineStr">
        <is>
          <t>27×105</t>
        </is>
      </c>
      <c r="O4215" s="99">
        <f>F4215</f>
        <v/>
      </c>
      <c r="P4215" s="99">
        <f>SUM(I4215)</f>
        <v/>
      </c>
      <c r="Q4215" s="117" t="n"/>
      <c r="R4215" s="118" t="n"/>
      <c r="S4215" s="118" t="n"/>
      <c r="T4215" s="119" t="n"/>
      <c r="U4215" s="120" t="n"/>
      <c r="V4215" s="120" t="n"/>
      <c r="W4215" s="121" t="n"/>
      <c r="X4215" s="122" t="n"/>
      <c r="Y4215" s="122" t="n"/>
      <c r="Z4215" s="143" t="n"/>
      <c r="AA4215" s="140" t="n"/>
      <c r="AB4215" s="140" t="n"/>
      <c r="AC4215" s="144" t="n"/>
      <c r="AD4215" s="142" t="n"/>
      <c r="AE4215" s="142" t="n"/>
    </row>
    <row r="4216">
      <c r="B4216" s="963" t="inlineStr">
        <is>
          <t>K09L-C</t>
        </is>
      </c>
      <c r="C4216">
        <f>SUMIF(数量表!D:H,B4216,数量表!H:H)</f>
        <v/>
      </c>
      <c r="D4216" t="n">
        <v>27</v>
      </c>
      <c r="E4216" t="n">
        <v>105</v>
      </c>
      <c r="F4216" s="86" t="n">
        <v>1068</v>
      </c>
      <c r="H4216" s="87" t="n">
        <v>5</v>
      </c>
      <c r="I4216" s="214">
        <f>C4216*H4216</f>
        <v/>
      </c>
      <c r="J4216" s="29" t="n"/>
      <c r="K4216" s="96" t="n"/>
      <c r="L4216" s="97" t="n"/>
      <c r="M4216" s="97" t="n"/>
      <c r="N4216" s="98" t="inlineStr">
        <is>
          <t>27×105</t>
        </is>
      </c>
      <c r="O4216" s="99">
        <f>F4216</f>
        <v/>
      </c>
      <c r="P4216" s="99">
        <f>SUM(I4216)</f>
        <v/>
      </c>
      <c r="Q4216" s="117" t="n"/>
      <c r="R4216" s="118" t="n"/>
      <c r="S4216" s="118" t="n"/>
      <c r="T4216" s="119" t="n"/>
      <c r="U4216" s="120" t="n"/>
      <c r="V4216" s="120" t="n"/>
      <c r="W4216" s="121" t="n"/>
      <c r="X4216" s="122" t="n"/>
      <c r="Y4216" s="122" t="n"/>
      <c r="Z4216" s="143" t="n"/>
      <c r="AA4216" s="140" t="n"/>
      <c r="AB4216" s="140" t="n"/>
      <c r="AC4216" s="144" t="n"/>
      <c r="AD4216" s="142" t="n"/>
      <c r="AE4216" s="142" t="n"/>
    </row>
    <row r="4217" ht="15" customHeight="1" thickBot="1">
      <c r="B4217" s="88" t="inlineStr">
        <is>
          <t>K09L-C</t>
        </is>
      </c>
      <c r="C4217" s="89">
        <f>SUMIF(数量表!D:H,B4217,数量表!H:H)</f>
        <v/>
      </c>
      <c r="D4217" s="89" t="n">
        <v>27</v>
      </c>
      <c r="E4217" s="89" t="n">
        <v>105</v>
      </c>
      <c r="F4217" s="90" t="n">
        <v>949</v>
      </c>
      <c r="G4217" s="89" t="n"/>
      <c r="H4217" s="91" t="n">
        <v>3</v>
      </c>
      <c r="I4217" s="213">
        <f>C4217*H4217</f>
        <v/>
      </c>
      <c r="J4217" s="29" t="n"/>
      <c r="K4217" s="96" t="n"/>
      <c r="L4217" s="97" t="n"/>
      <c r="M4217" s="97" t="n"/>
      <c r="N4217" s="98" t="inlineStr">
        <is>
          <t>27×105</t>
        </is>
      </c>
      <c r="O4217" s="99">
        <f>F4217</f>
        <v/>
      </c>
      <c r="P4217" s="99">
        <f>SUM(I4217)</f>
        <v/>
      </c>
      <c r="Q4217" s="117" t="n"/>
      <c r="R4217" s="118" t="n"/>
      <c r="S4217" s="118" t="n"/>
      <c r="T4217" s="119" t="n"/>
      <c r="U4217" s="120" t="n"/>
      <c r="V4217" s="120" t="n"/>
      <c r="W4217" s="121" t="n"/>
      <c r="X4217" s="122" t="n"/>
      <c r="Y4217" s="122" t="n"/>
      <c r="Z4217" s="143" t="n"/>
      <c r="AA4217" s="140" t="n"/>
      <c r="AB4217" s="140" t="n"/>
      <c r="AC4217" s="144" t="n"/>
      <c r="AD4217" s="142" t="n"/>
      <c r="AE4217" s="142" t="n"/>
    </row>
    <row r="4218">
      <c r="B4218" s="962" t="inlineStr">
        <is>
          <t>K09R-C</t>
        </is>
      </c>
      <c r="C4218" s="80">
        <f>SUMIF(数量表!D:H,B4218,数量表!H:H)</f>
        <v/>
      </c>
      <c r="D4218" s="80" t="n">
        <v>27</v>
      </c>
      <c r="E4218" s="80" t="n">
        <v>105</v>
      </c>
      <c r="F4218" s="81" t="n">
        <v>450</v>
      </c>
      <c r="G4218" s="80" t="n"/>
      <c r="H4218" s="82" t="n">
        <v>5</v>
      </c>
      <c r="I4218" s="212">
        <f>C4218*H4218</f>
        <v/>
      </c>
      <c r="J4218" s="29" t="n"/>
      <c r="K4218" s="96" t="n"/>
      <c r="L4218" s="97" t="n"/>
      <c r="M4218" s="97" t="n"/>
      <c r="N4218" s="98" t="inlineStr">
        <is>
          <t>27×105</t>
        </is>
      </c>
      <c r="O4218" s="99">
        <f>F4218</f>
        <v/>
      </c>
      <c r="P4218" s="99">
        <f>SUM(I4218)</f>
        <v/>
      </c>
      <c r="Q4218" s="117" t="n"/>
      <c r="R4218" s="118" t="n"/>
      <c r="S4218" s="118" t="n"/>
      <c r="T4218" s="119" t="n"/>
      <c r="U4218" s="120" t="n"/>
      <c r="V4218" s="120" t="n"/>
      <c r="W4218" s="121" t="n"/>
      <c r="X4218" s="122" t="n"/>
      <c r="Y4218" s="122" t="n"/>
      <c r="Z4218" s="143" t="n"/>
      <c r="AA4218" s="140" t="n"/>
      <c r="AB4218" s="140" t="n"/>
      <c r="AC4218" s="144" t="n"/>
      <c r="AD4218" s="142" t="n"/>
      <c r="AE4218" s="142" t="n"/>
    </row>
    <row r="4219">
      <c r="B4219" s="963" t="inlineStr">
        <is>
          <t>K09R-C</t>
        </is>
      </c>
      <c r="C4219">
        <f>SUMIF(数量表!D:H,B4219,数量表!H:H)</f>
        <v/>
      </c>
      <c r="D4219" t="n">
        <v>27</v>
      </c>
      <c r="E4219" t="n">
        <v>105</v>
      </c>
      <c r="F4219" s="86" t="n">
        <v>1697</v>
      </c>
      <c r="H4219" s="87" t="n">
        <v>2</v>
      </c>
      <c r="I4219" s="214">
        <f>C4219*H4219</f>
        <v/>
      </c>
      <c r="J4219" s="29" t="n"/>
      <c r="K4219" s="96" t="n"/>
      <c r="L4219" s="97" t="n"/>
      <c r="M4219" s="97" t="n"/>
      <c r="N4219" s="98" t="inlineStr">
        <is>
          <t>27×105</t>
        </is>
      </c>
      <c r="O4219" s="99">
        <f>F4219</f>
        <v/>
      </c>
      <c r="P4219" s="99">
        <f>SUM(I4219)</f>
        <v/>
      </c>
      <c r="Q4219" s="117" t="n"/>
      <c r="R4219" s="118" t="n"/>
      <c r="S4219" s="118" t="n"/>
      <c r="T4219" s="119" t="n"/>
      <c r="U4219" s="120" t="n"/>
      <c r="V4219" s="120" t="n"/>
      <c r="W4219" s="121" t="n"/>
      <c r="X4219" s="122" t="n"/>
      <c r="Y4219" s="122" t="n"/>
      <c r="Z4219" s="143" t="n"/>
      <c r="AA4219" s="140" t="n"/>
      <c r="AB4219" s="140" t="n"/>
      <c r="AC4219" s="144" t="n"/>
      <c r="AD4219" s="142" t="n"/>
      <c r="AE4219" s="142" t="n"/>
    </row>
    <row r="4220">
      <c r="B4220" s="963" t="inlineStr">
        <is>
          <t>K09R-C</t>
        </is>
      </c>
      <c r="C4220">
        <f>SUMIF(数量表!D:H,B4220,数量表!H:H)</f>
        <v/>
      </c>
      <c r="D4220" t="n">
        <v>27</v>
      </c>
      <c r="E4220" t="n">
        <v>105</v>
      </c>
      <c r="F4220" s="86" t="n">
        <v>1068</v>
      </c>
      <c r="H4220" s="87" t="n">
        <v>5</v>
      </c>
      <c r="I4220" s="214">
        <f>C4220*H4220</f>
        <v/>
      </c>
      <c r="J4220" s="29" t="n"/>
      <c r="K4220" s="96" t="n"/>
      <c r="L4220" s="97" t="n"/>
      <c r="M4220" s="97" t="n"/>
      <c r="N4220" s="98" t="inlineStr">
        <is>
          <t>27×105</t>
        </is>
      </c>
      <c r="O4220" s="99">
        <f>F4220</f>
        <v/>
      </c>
      <c r="P4220" s="99">
        <f>SUM(I4220)</f>
        <v/>
      </c>
      <c r="Q4220" s="117" t="n"/>
      <c r="R4220" s="118" t="n"/>
      <c r="S4220" s="118" t="n"/>
      <c r="T4220" s="119" t="n"/>
      <c r="U4220" s="120" t="n"/>
      <c r="V4220" s="120" t="n"/>
      <c r="W4220" s="121" t="n"/>
      <c r="X4220" s="122" t="n"/>
      <c r="Y4220" s="122" t="n"/>
      <c r="Z4220" s="143" t="n"/>
      <c r="AA4220" s="140" t="n"/>
      <c r="AB4220" s="140" t="n"/>
      <c r="AC4220" s="144" t="n"/>
      <c r="AD4220" s="142" t="n"/>
      <c r="AE4220" s="142" t="n"/>
    </row>
    <row r="4221" ht="15" customHeight="1" thickBot="1">
      <c r="B4221" s="88" t="inlineStr">
        <is>
          <t>K09R-C</t>
        </is>
      </c>
      <c r="C4221" s="89">
        <f>SUMIF(数量表!D:H,B4221,数量表!H:H)</f>
        <v/>
      </c>
      <c r="D4221" s="89" t="n">
        <v>27</v>
      </c>
      <c r="E4221" s="89" t="n">
        <v>105</v>
      </c>
      <c r="F4221" s="90" t="n">
        <v>949</v>
      </c>
      <c r="G4221" s="89" t="n"/>
      <c r="H4221" s="91" t="n">
        <v>3</v>
      </c>
      <c r="I4221" s="213">
        <f>C4221*H4221</f>
        <v/>
      </c>
      <c r="J4221" s="29" t="n"/>
      <c r="K4221" s="96" t="n"/>
      <c r="L4221" s="97" t="n"/>
      <c r="M4221" s="97" t="n"/>
      <c r="N4221" s="98" t="inlineStr">
        <is>
          <t>27×105</t>
        </is>
      </c>
      <c r="O4221" s="99">
        <f>F4221</f>
        <v/>
      </c>
      <c r="P4221" s="99">
        <f>SUM(I4221)</f>
        <v/>
      </c>
      <c r="Q4221" s="117" t="n"/>
      <c r="R4221" s="118" t="n"/>
      <c r="S4221" s="118" t="n"/>
      <c r="T4221" s="119" t="n"/>
      <c r="U4221" s="120" t="n"/>
      <c r="V4221" s="120" t="n"/>
      <c r="W4221" s="121" t="n"/>
      <c r="X4221" s="122" t="n"/>
      <c r="Y4221" s="122" t="n"/>
      <c r="Z4221" s="143" t="n"/>
      <c r="AA4221" s="140" t="n"/>
      <c r="AB4221" s="140" t="n"/>
      <c r="AC4221" s="144" t="n"/>
      <c r="AD4221" s="142" t="n"/>
      <c r="AE4221" s="142" t="n"/>
    </row>
    <row r="4222">
      <c r="B4222" s="962" t="inlineStr">
        <is>
          <t>K11-C</t>
        </is>
      </c>
      <c r="C4222" s="80">
        <f>SUMIF(数量表!D:H,B4222,数量表!H:H)</f>
        <v/>
      </c>
      <c r="D4222" s="80" t="n">
        <v>27</v>
      </c>
      <c r="E4222" s="80" t="n">
        <v>105</v>
      </c>
      <c r="F4222" s="81" t="n">
        <v>450</v>
      </c>
      <c r="G4222" s="80" t="n"/>
      <c r="H4222" s="82" t="n">
        <v>4</v>
      </c>
      <c r="I4222" s="212">
        <f>C4222*H4222</f>
        <v/>
      </c>
      <c r="J4222" s="29" t="n"/>
      <c r="K4222" s="96" t="n"/>
      <c r="L4222" s="97" t="n"/>
      <c r="M4222" s="97" t="n"/>
      <c r="N4222" s="98" t="inlineStr">
        <is>
          <t>27×105</t>
        </is>
      </c>
      <c r="O4222" s="99">
        <f>F4222</f>
        <v/>
      </c>
      <c r="P4222" s="99">
        <f>SUM(I4222)</f>
        <v/>
      </c>
      <c r="Q4222" s="117" t="n"/>
      <c r="R4222" s="118" t="n"/>
      <c r="S4222" s="118" t="n"/>
      <c r="T4222" s="119" t="n"/>
      <c r="U4222" s="120" t="n"/>
      <c r="V4222" s="120" t="n"/>
      <c r="W4222" s="121" t="n"/>
      <c r="X4222" s="122" t="n"/>
      <c r="Y4222" s="122" t="n"/>
      <c r="Z4222" s="143" t="n"/>
      <c r="AA4222" s="140" t="n"/>
      <c r="AB4222" s="140" t="n"/>
      <c r="AC4222" s="144" t="n"/>
      <c r="AD4222" s="142" t="n"/>
      <c r="AE4222" s="142" t="n"/>
    </row>
    <row r="4223">
      <c r="B4223" s="963" t="inlineStr">
        <is>
          <t>K11-C</t>
        </is>
      </c>
      <c r="C4223">
        <f>SUMIF(数量表!D:H,B4223,数量表!H:H)</f>
        <v/>
      </c>
      <c r="D4223" t="n">
        <v>27</v>
      </c>
      <c r="E4223" t="n">
        <v>105</v>
      </c>
      <c r="F4223" s="86" t="n">
        <v>1710</v>
      </c>
      <c r="H4223" s="87" t="n">
        <v>2</v>
      </c>
      <c r="I4223" s="214">
        <f>C4223*H4223</f>
        <v/>
      </c>
      <c r="J4223" s="29" t="n"/>
      <c r="K4223" s="96" t="n"/>
      <c r="L4223" s="97" t="n"/>
      <c r="M4223" s="97" t="n"/>
      <c r="N4223" s="98" t="inlineStr">
        <is>
          <t>27×105</t>
        </is>
      </c>
      <c r="O4223" s="99">
        <f>F4223</f>
        <v/>
      </c>
      <c r="P4223" s="99">
        <f>SUM(I4223)</f>
        <v/>
      </c>
      <c r="Q4223" s="117" t="n"/>
      <c r="R4223" s="118" t="n"/>
      <c r="S4223" s="118" t="n"/>
      <c r="T4223" s="119" t="n"/>
      <c r="U4223" s="120" t="n"/>
      <c r="V4223" s="120" t="n"/>
      <c r="W4223" s="121" t="n"/>
      <c r="X4223" s="122" t="n"/>
      <c r="Y4223" s="122" t="n"/>
      <c r="Z4223" s="143" t="n"/>
      <c r="AA4223" s="140" t="n"/>
      <c r="AB4223" s="140" t="n"/>
      <c r="AC4223" s="144" t="n"/>
      <c r="AD4223" s="142" t="n"/>
      <c r="AE4223" s="142" t="n"/>
    </row>
    <row r="4224">
      <c r="B4224" s="963" t="inlineStr">
        <is>
          <t>K11-C</t>
        </is>
      </c>
      <c r="C4224">
        <f>SUMIF(数量表!D:H,B4224,数量表!H:H)</f>
        <v/>
      </c>
      <c r="D4224" t="n">
        <v>27</v>
      </c>
      <c r="E4224" t="n">
        <v>105</v>
      </c>
      <c r="F4224" s="86" t="n">
        <v>868</v>
      </c>
      <c r="H4224" s="87" t="n">
        <v>4</v>
      </c>
      <c r="I4224" s="214">
        <f>C4224*H4224</f>
        <v/>
      </c>
      <c r="J4224" s="29" t="n"/>
      <c r="K4224" s="96" t="n"/>
      <c r="L4224" s="97" t="n"/>
      <c r="M4224" s="97" t="n"/>
      <c r="N4224" s="98" t="inlineStr">
        <is>
          <t>27×105</t>
        </is>
      </c>
      <c r="O4224" s="99">
        <f>F4224</f>
        <v/>
      </c>
      <c r="P4224" s="99">
        <f>SUM(I4224)</f>
        <v/>
      </c>
      <c r="Q4224" s="117" t="n"/>
      <c r="R4224" s="118" t="n"/>
      <c r="S4224" s="118" t="n"/>
      <c r="T4224" s="119" t="n"/>
      <c r="U4224" s="120" t="n"/>
      <c r="V4224" s="120" t="n"/>
      <c r="W4224" s="121" t="n"/>
      <c r="X4224" s="122" t="n"/>
      <c r="Y4224" s="122" t="n"/>
      <c r="Z4224" s="143" t="n"/>
      <c r="AA4224" s="140" t="n"/>
      <c r="AB4224" s="140" t="n"/>
      <c r="AC4224" s="144" t="n"/>
      <c r="AD4224" s="142" t="n"/>
      <c r="AE4224" s="142" t="n"/>
    </row>
    <row r="4225" ht="15" customHeight="1" thickBot="1">
      <c r="B4225" s="88" t="inlineStr">
        <is>
          <t>K11-C</t>
        </is>
      </c>
      <c r="C4225" s="89">
        <f>SUMIF(数量表!D:H,B4225,数量表!H:H)</f>
        <v/>
      </c>
      <c r="D4225" s="89" t="n">
        <v>27</v>
      </c>
      <c r="E4225" s="89" t="n">
        <v>105</v>
      </c>
      <c r="F4225" s="90" t="n">
        <v>1149</v>
      </c>
      <c r="G4225" s="89" t="n"/>
      <c r="H4225" s="91" t="n">
        <v>2</v>
      </c>
      <c r="I4225" s="213">
        <f>C4225*H4225</f>
        <v/>
      </c>
      <c r="J4225" s="29" t="n"/>
      <c r="K4225" s="96" t="n"/>
      <c r="L4225" s="97" t="n"/>
      <c r="M4225" s="97" t="n"/>
      <c r="N4225" s="98" t="inlineStr">
        <is>
          <t>27×105</t>
        </is>
      </c>
      <c r="O4225" s="99">
        <f>F4225</f>
        <v/>
      </c>
      <c r="P4225" s="99">
        <f>SUM(I4225)</f>
        <v/>
      </c>
      <c r="Q4225" s="117" t="n"/>
      <c r="R4225" s="118" t="n"/>
      <c r="S4225" s="118" t="n"/>
      <c r="T4225" s="119" t="n"/>
      <c r="U4225" s="120" t="n"/>
      <c r="V4225" s="120" t="n"/>
      <c r="W4225" s="121" t="n"/>
      <c r="X4225" s="122" t="n"/>
      <c r="Y4225" s="122" t="n"/>
      <c r="Z4225" s="143" t="n"/>
      <c r="AA4225" s="140" t="n"/>
      <c r="AB4225" s="140" t="n"/>
      <c r="AC4225" s="144" t="n"/>
      <c r="AD4225" s="142" t="n"/>
      <c r="AE4225" s="142" t="n"/>
    </row>
    <row r="4226">
      <c r="B4226" s="962" t="inlineStr">
        <is>
          <t>K11L-C</t>
        </is>
      </c>
      <c r="C4226" s="80">
        <f>SUMIF(数量表!D:H,B4226,数量表!H:H)</f>
        <v/>
      </c>
      <c r="D4226" s="80" t="n">
        <v>27</v>
      </c>
      <c r="E4226" s="80" t="n">
        <v>105</v>
      </c>
      <c r="F4226" s="81" t="n">
        <v>450</v>
      </c>
      <c r="G4226" s="80" t="n"/>
      <c r="H4226" s="82" t="n">
        <v>5</v>
      </c>
      <c r="I4226" s="212">
        <f>C4226*H4226</f>
        <v/>
      </c>
      <c r="J4226" s="29" t="n"/>
      <c r="K4226" s="96" t="n"/>
      <c r="L4226" s="97" t="n"/>
      <c r="M4226" s="97" t="n"/>
      <c r="N4226" s="98" t="inlineStr">
        <is>
          <t>27×105</t>
        </is>
      </c>
      <c r="O4226" s="99">
        <f>F4226</f>
        <v/>
      </c>
      <c r="P4226" s="99">
        <f>SUM(I4226)</f>
        <v/>
      </c>
      <c r="Q4226" s="117" t="n"/>
      <c r="R4226" s="118" t="n"/>
      <c r="S4226" s="118" t="n"/>
      <c r="T4226" s="119" t="n"/>
      <c r="U4226" s="120" t="n"/>
      <c r="V4226" s="120" t="n"/>
      <c r="W4226" s="121" t="n"/>
      <c r="X4226" s="122" t="n"/>
      <c r="Y4226" s="122" t="n"/>
      <c r="Z4226" s="143" t="n"/>
      <c r="AA4226" s="140" t="n"/>
      <c r="AB4226" s="140" t="n"/>
      <c r="AC4226" s="144" t="n"/>
      <c r="AD4226" s="142" t="n"/>
      <c r="AE4226" s="142" t="n"/>
    </row>
    <row r="4227">
      <c r="B4227" s="963" t="inlineStr">
        <is>
          <t>K11L-C</t>
        </is>
      </c>
      <c r="C4227">
        <f>SUMIF(数量表!D:H,B4227,数量表!H:H)</f>
        <v/>
      </c>
      <c r="D4227" t="n">
        <v>27</v>
      </c>
      <c r="E4227" t="n">
        <v>105</v>
      </c>
      <c r="F4227" s="86" t="n">
        <v>1697</v>
      </c>
      <c r="H4227" s="87" t="n">
        <v>2</v>
      </c>
      <c r="I4227" s="214">
        <f>C4227*H4227</f>
        <v/>
      </c>
      <c r="J4227" s="29" t="n"/>
      <c r="K4227" s="96" t="n"/>
      <c r="L4227" s="97" t="n"/>
      <c r="M4227" s="97" t="n"/>
      <c r="N4227" s="98" t="inlineStr">
        <is>
          <t>27×105</t>
        </is>
      </c>
      <c r="O4227" s="99">
        <f>F4227</f>
        <v/>
      </c>
      <c r="P4227" s="99">
        <f>SUM(I4227)</f>
        <v/>
      </c>
      <c r="Q4227" s="117" t="n"/>
      <c r="R4227" s="118" t="n"/>
      <c r="S4227" s="118" t="n"/>
      <c r="T4227" s="119" t="n"/>
      <c r="U4227" s="120" t="n"/>
      <c r="V4227" s="120" t="n"/>
      <c r="W4227" s="121" t="n"/>
      <c r="X4227" s="122" t="n"/>
      <c r="Y4227" s="122" t="n"/>
      <c r="Z4227" s="143" t="n"/>
      <c r="AA4227" s="140" t="n"/>
      <c r="AB4227" s="140" t="n"/>
      <c r="AC4227" s="144" t="n"/>
      <c r="AD4227" s="142" t="n"/>
      <c r="AE4227" s="142" t="n"/>
    </row>
    <row r="4228">
      <c r="B4228" s="963" t="inlineStr">
        <is>
          <t>K11L-C</t>
        </is>
      </c>
      <c r="C4228">
        <f>SUMIF(数量表!D:H,B4228,数量表!H:H)</f>
        <v/>
      </c>
      <c r="D4228" t="n">
        <v>27</v>
      </c>
      <c r="E4228" t="n">
        <v>105</v>
      </c>
      <c r="F4228" s="86" t="n">
        <v>868</v>
      </c>
      <c r="H4228" s="87" t="n">
        <v>5</v>
      </c>
      <c r="I4228" s="214">
        <f>C4228*H4228</f>
        <v/>
      </c>
      <c r="J4228" s="29" t="n"/>
      <c r="K4228" s="96" t="n"/>
      <c r="L4228" s="97" t="n"/>
      <c r="M4228" s="97" t="n"/>
      <c r="N4228" s="98" t="inlineStr">
        <is>
          <t>27×105</t>
        </is>
      </c>
      <c r="O4228" s="99">
        <f>F4228</f>
        <v/>
      </c>
      <c r="P4228" s="99">
        <f>SUM(I4228)</f>
        <v/>
      </c>
      <c r="Q4228" s="117" t="n"/>
      <c r="R4228" s="118" t="n"/>
      <c r="S4228" s="118" t="n"/>
      <c r="T4228" s="119" t="n"/>
      <c r="U4228" s="120" t="n"/>
      <c r="V4228" s="120" t="n"/>
      <c r="W4228" s="121" t="n"/>
      <c r="X4228" s="122" t="n"/>
      <c r="Y4228" s="122" t="n"/>
      <c r="Z4228" s="143" t="n"/>
      <c r="AA4228" s="140" t="n"/>
      <c r="AB4228" s="140" t="n"/>
      <c r="AC4228" s="144" t="n"/>
      <c r="AD4228" s="142" t="n"/>
      <c r="AE4228" s="142" t="n"/>
    </row>
    <row r="4229" ht="15" customHeight="1" thickBot="1">
      <c r="B4229" s="88" t="inlineStr">
        <is>
          <t>K11L-C</t>
        </is>
      </c>
      <c r="C4229" s="89">
        <f>SUMIF(数量表!D:H,B4229,数量表!H:H)</f>
        <v/>
      </c>
      <c r="D4229" s="89" t="n">
        <v>27</v>
      </c>
      <c r="E4229" s="89" t="n">
        <v>105</v>
      </c>
      <c r="F4229" s="90" t="n">
        <v>1149</v>
      </c>
      <c r="G4229" s="89" t="n"/>
      <c r="H4229" s="91" t="n">
        <v>3</v>
      </c>
      <c r="I4229" s="213">
        <f>C4229*H4229</f>
        <v/>
      </c>
      <c r="J4229" s="29" t="n"/>
      <c r="K4229" s="96" t="n"/>
      <c r="L4229" s="97" t="n"/>
      <c r="M4229" s="97" t="n"/>
      <c r="N4229" s="98" t="inlineStr">
        <is>
          <t>27×105</t>
        </is>
      </c>
      <c r="O4229" s="99">
        <f>F4229</f>
        <v/>
      </c>
      <c r="P4229" s="99">
        <f>SUM(I4229)</f>
        <v/>
      </c>
      <c r="Q4229" s="117" t="n"/>
      <c r="R4229" s="118" t="n"/>
      <c r="S4229" s="118" t="n"/>
      <c r="T4229" s="119" t="n"/>
      <c r="U4229" s="120" t="n"/>
      <c r="V4229" s="120" t="n"/>
      <c r="W4229" s="121" t="n"/>
      <c r="X4229" s="122" t="n"/>
      <c r="Y4229" s="122" t="n"/>
      <c r="Z4229" s="143" t="n"/>
      <c r="AA4229" s="140" t="n"/>
      <c r="AB4229" s="140" t="n"/>
      <c r="AC4229" s="144" t="n"/>
      <c r="AD4229" s="142" t="n"/>
      <c r="AE4229" s="142" t="n"/>
    </row>
    <row r="4230">
      <c r="B4230" s="962" t="inlineStr">
        <is>
          <t>K11R-C</t>
        </is>
      </c>
      <c r="C4230" s="80">
        <f>SUMIF(数量表!D:H,B4230,数量表!H:H)</f>
        <v/>
      </c>
      <c r="D4230" s="80" t="n">
        <v>27</v>
      </c>
      <c r="E4230" s="80" t="n">
        <v>105</v>
      </c>
      <c r="F4230" s="81" t="n">
        <v>450</v>
      </c>
      <c r="G4230" s="80" t="n"/>
      <c r="H4230" s="82" t="n">
        <v>5</v>
      </c>
      <c r="I4230" s="212">
        <f>C4230*H4230</f>
        <v/>
      </c>
      <c r="J4230" s="29" t="n"/>
      <c r="K4230" s="96" t="n"/>
      <c r="L4230" s="97" t="n"/>
      <c r="M4230" s="97" t="n"/>
      <c r="N4230" s="98" t="inlineStr">
        <is>
          <t>27×105</t>
        </is>
      </c>
      <c r="O4230" s="99">
        <f>F4230</f>
        <v/>
      </c>
      <c r="P4230" s="99">
        <f>SUM(I4230)</f>
        <v/>
      </c>
      <c r="Q4230" s="117" t="n"/>
      <c r="R4230" s="118" t="n"/>
      <c r="S4230" s="118" t="n"/>
      <c r="T4230" s="119" t="n"/>
      <c r="U4230" s="120" t="n"/>
      <c r="V4230" s="120" t="n"/>
      <c r="W4230" s="121" t="n"/>
      <c r="X4230" s="122" t="n"/>
      <c r="Y4230" s="122" t="n"/>
      <c r="Z4230" s="143" t="n"/>
      <c r="AA4230" s="140" t="n"/>
      <c r="AB4230" s="140" t="n"/>
      <c r="AC4230" s="144" t="n"/>
      <c r="AD4230" s="142" t="n"/>
      <c r="AE4230" s="142" t="n"/>
    </row>
    <row r="4231">
      <c r="B4231" s="963" t="inlineStr">
        <is>
          <t>K11R-C</t>
        </is>
      </c>
      <c r="C4231">
        <f>SUMIF(数量表!D:H,B4231,数量表!H:H)</f>
        <v/>
      </c>
      <c r="D4231" t="n">
        <v>27</v>
      </c>
      <c r="E4231" t="n">
        <v>105</v>
      </c>
      <c r="F4231" s="86" t="n">
        <v>1697</v>
      </c>
      <c r="H4231" s="87" t="n">
        <v>2</v>
      </c>
      <c r="I4231" s="214">
        <f>C4231*H4231</f>
        <v/>
      </c>
      <c r="J4231" s="29" t="n"/>
      <c r="K4231" s="96" t="n"/>
      <c r="L4231" s="97" t="n"/>
      <c r="M4231" s="97" t="n"/>
      <c r="N4231" s="98" t="inlineStr">
        <is>
          <t>27×105</t>
        </is>
      </c>
      <c r="O4231" s="99">
        <f>F4231</f>
        <v/>
      </c>
      <c r="P4231" s="99">
        <f>SUM(I4231)</f>
        <v/>
      </c>
      <c r="Q4231" s="117" t="n"/>
      <c r="R4231" s="118" t="n"/>
      <c r="S4231" s="118" t="n"/>
      <c r="T4231" s="119" t="n"/>
      <c r="U4231" s="120" t="n"/>
      <c r="V4231" s="120" t="n"/>
      <c r="W4231" s="121" t="n"/>
      <c r="X4231" s="122" t="n"/>
      <c r="Y4231" s="122" t="n"/>
      <c r="Z4231" s="143" t="n"/>
      <c r="AA4231" s="140" t="n"/>
      <c r="AB4231" s="140" t="n"/>
      <c r="AC4231" s="144" t="n"/>
      <c r="AD4231" s="142" t="n"/>
      <c r="AE4231" s="142" t="n"/>
    </row>
    <row r="4232">
      <c r="B4232" s="963" t="inlineStr">
        <is>
          <t>K11R-C</t>
        </is>
      </c>
      <c r="C4232">
        <f>SUMIF(数量表!D:H,B4232,数量表!H:H)</f>
        <v/>
      </c>
      <c r="D4232" t="n">
        <v>27</v>
      </c>
      <c r="E4232" t="n">
        <v>105</v>
      </c>
      <c r="F4232" s="86" t="n">
        <v>868</v>
      </c>
      <c r="H4232" s="87" t="n">
        <v>5</v>
      </c>
      <c r="I4232" s="214">
        <f>C4232*H4232</f>
        <v/>
      </c>
      <c r="J4232" s="29" t="n"/>
      <c r="K4232" s="96" t="n"/>
      <c r="L4232" s="97" t="n"/>
      <c r="M4232" s="97" t="n"/>
      <c r="N4232" s="98" t="inlineStr">
        <is>
          <t>27×105</t>
        </is>
      </c>
      <c r="O4232" s="99">
        <f>F4232</f>
        <v/>
      </c>
      <c r="P4232" s="99">
        <f>SUM(I4232)</f>
        <v/>
      </c>
      <c r="Q4232" s="117" t="n"/>
      <c r="R4232" s="118" t="n"/>
      <c r="S4232" s="118" t="n"/>
      <c r="T4232" s="119" t="n"/>
      <c r="U4232" s="120" t="n"/>
      <c r="V4232" s="120" t="n"/>
      <c r="W4232" s="121" t="n"/>
      <c r="X4232" s="122" t="n"/>
      <c r="Y4232" s="122" t="n"/>
      <c r="Z4232" s="143" t="n"/>
      <c r="AA4232" s="140" t="n"/>
      <c r="AB4232" s="140" t="n"/>
      <c r="AC4232" s="144" t="n"/>
      <c r="AD4232" s="142" t="n"/>
      <c r="AE4232" s="142" t="n"/>
    </row>
    <row r="4233" ht="15" customHeight="1" thickBot="1">
      <c r="B4233" s="88" t="inlineStr">
        <is>
          <t>K11R-C</t>
        </is>
      </c>
      <c r="C4233" s="89">
        <f>SUMIF(数量表!D:H,B4233,数量表!H:H)</f>
        <v/>
      </c>
      <c r="D4233" s="89" t="n">
        <v>27</v>
      </c>
      <c r="E4233" s="89" t="n">
        <v>105</v>
      </c>
      <c r="F4233" s="90" t="n">
        <v>1149</v>
      </c>
      <c r="G4233" s="89" t="n"/>
      <c r="H4233" s="91" t="n">
        <v>3</v>
      </c>
      <c r="I4233" s="213">
        <f>C4233*H4233</f>
        <v/>
      </c>
      <c r="J4233" s="29" t="n"/>
      <c r="K4233" s="96" t="n"/>
      <c r="L4233" s="97" t="n"/>
      <c r="M4233" s="97" t="n"/>
      <c r="N4233" s="98" t="inlineStr">
        <is>
          <t>27×105</t>
        </is>
      </c>
      <c r="O4233" s="99">
        <f>F4233</f>
        <v/>
      </c>
      <c r="P4233" s="99">
        <f>SUM(I4233)</f>
        <v/>
      </c>
      <c r="Q4233" s="117" t="n"/>
      <c r="R4233" s="118" t="n"/>
      <c r="S4233" s="118" t="n"/>
      <c r="T4233" s="119" t="n"/>
      <c r="U4233" s="120" t="n"/>
      <c r="V4233" s="120" t="n"/>
      <c r="W4233" s="121" t="n"/>
      <c r="X4233" s="122" t="n"/>
      <c r="Y4233" s="122" t="n"/>
      <c r="Z4233" s="143" t="n"/>
      <c r="AA4233" s="140" t="n"/>
      <c r="AB4233" s="140" t="n"/>
      <c r="AC4233" s="144" t="n"/>
      <c r="AD4233" s="142" t="n"/>
      <c r="AE4233" s="142" t="n"/>
    </row>
    <row r="4234">
      <c r="B4234" s="962" t="inlineStr">
        <is>
          <t>K13-C</t>
        </is>
      </c>
      <c r="C4234" s="80">
        <f>SUMIF(数量表!D:H,B4234,数量表!H:H)</f>
        <v/>
      </c>
      <c r="D4234" s="80" t="n">
        <v>27</v>
      </c>
      <c r="E4234" s="80" t="n">
        <v>105</v>
      </c>
      <c r="F4234" s="81" t="n">
        <v>350</v>
      </c>
      <c r="G4234" s="80" t="n"/>
      <c r="H4234" s="82" t="n">
        <v>4</v>
      </c>
      <c r="I4234" s="212">
        <f>C4234*H4234</f>
        <v/>
      </c>
      <c r="K4234" s="96" t="n"/>
      <c r="L4234" s="97" t="n"/>
      <c r="M4234" s="97" t="n"/>
      <c r="N4234" s="98" t="inlineStr">
        <is>
          <t>27×105</t>
        </is>
      </c>
      <c r="O4234" s="99">
        <f>F4234</f>
        <v/>
      </c>
      <c r="P4234" s="99">
        <f>SUM(I4234)</f>
        <v/>
      </c>
      <c r="Q4234" s="117" t="n"/>
      <c r="R4234" s="118" t="n"/>
      <c r="S4234" s="118" t="n"/>
      <c r="T4234" s="119" t="n"/>
      <c r="U4234" s="120" t="n"/>
      <c r="V4234" s="120" t="n"/>
      <c r="W4234" s="121" t="n"/>
      <c r="X4234" s="122" t="n"/>
      <c r="Y4234" s="122" t="n"/>
      <c r="Z4234" s="143" t="n"/>
      <c r="AA4234" s="140" t="n"/>
      <c r="AB4234" s="140" t="n"/>
      <c r="AC4234" s="144" t="n"/>
      <c r="AD4234" s="142" t="n"/>
      <c r="AE4234" s="142" t="n"/>
    </row>
    <row r="4235">
      <c r="B4235" s="963" t="inlineStr">
        <is>
          <t>K13-C</t>
        </is>
      </c>
      <c r="C4235">
        <f>SUMIF(数量表!D:H,B4235,数量表!H:H)</f>
        <v/>
      </c>
      <c r="D4235" t="n">
        <v>27</v>
      </c>
      <c r="E4235" t="n">
        <v>105</v>
      </c>
      <c r="F4235" s="86" t="n">
        <v>1710</v>
      </c>
      <c r="H4235" s="87" t="n">
        <v>2</v>
      </c>
      <c r="I4235" s="214">
        <f>C4235*H4235</f>
        <v/>
      </c>
      <c r="J4235" s="29" t="n"/>
      <c r="K4235" s="96" t="n"/>
      <c r="L4235" s="97" t="n"/>
      <c r="M4235" s="97" t="n"/>
      <c r="N4235" s="98" t="inlineStr">
        <is>
          <t>27×105</t>
        </is>
      </c>
      <c r="O4235" s="99">
        <f>F4235</f>
        <v/>
      </c>
      <c r="P4235" s="99">
        <f>SUM(I4235)</f>
        <v/>
      </c>
      <c r="Q4235" s="117" t="n"/>
      <c r="R4235" s="118" t="n"/>
      <c r="S4235" s="118" t="n"/>
      <c r="T4235" s="119" t="n"/>
      <c r="U4235" s="120" t="n"/>
      <c r="V4235" s="120" t="n"/>
      <c r="W4235" s="121" t="n"/>
      <c r="X4235" s="122" t="n"/>
      <c r="Y4235" s="122" t="n"/>
      <c r="Z4235" s="143" t="n"/>
      <c r="AA4235" s="140" t="n"/>
      <c r="AB4235" s="140" t="n"/>
      <c r="AC4235" s="144" t="n"/>
      <c r="AD4235" s="142" t="n"/>
      <c r="AE4235" s="142" t="n"/>
    </row>
    <row r="4236">
      <c r="B4236" s="963" t="inlineStr">
        <is>
          <t>K13-C</t>
        </is>
      </c>
      <c r="C4236">
        <f>SUMIF(数量表!D:H,B4236,数量表!H:H)</f>
        <v/>
      </c>
      <c r="D4236" t="n">
        <v>27</v>
      </c>
      <c r="E4236" t="n">
        <v>105</v>
      </c>
      <c r="F4236" s="86" t="n">
        <v>768</v>
      </c>
      <c r="H4236" s="87" t="n">
        <v>4</v>
      </c>
      <c r="I4236" s="214">
        <f>C4236*H4236</f>
        <v/>
      </c>
      <c r="J4236" s="29" t="n"/>
      <c r="K4236" s="96" t="n"/>
      <c r="L4236" s="97" t="n"/>
      <c r="M4236" s="97" t="n"/>
      <c r="N4236" s="98" t="inlineStr">
        <is>
          <t>27×105</t>
        </is>
      </c>
      <c r="O4236" s="99">
        <f>F4236</f>
        <v/>
      </c>
      <c r="P4236" s="99">
        <f>SUM(I4236)</f>
        <v/>
      </c>
      <c r="Q4236" s="117" t="n"/>
      <c r="R4236" s="118" t="n"/>
      <c r="S4236" s="118" t="n"/>
      <c r="T4236" s="119" t="n"/>
      <c r="U4236" s="120" t="n"/>
      <c r="V4236" s="120" t="n"/>
      <c r="W4236" s="121" t="n"/>
      <c r="X4236" s="122" t="n"/>
      <c r="Y4236" s="122" t="n"/>
      <c r="Z4236" s="143" t="n"/>
      <c r="AA4236" s="140" t="n"/>
      <c r="AB4236" s="140" t="n"/>
      <c r="AC4236" s="144" t="n"/>
      <c r="AD4236" s="142" t="n"/>
      <c r="AE4236" s="142" t="n"/>
    </row>
    <row r="4237" ht="15" customHeight="1" thickBot="1">
      <c r="B4237" s="88" t="inlineStr">
        <is>
          <t>K13-C</t>
        </is>
      </c>
      <c r="C4237" s="89">
        <f>SUMIF(数量表!D:H,B4237,数量表!H:H)</f>
        <v/>
      </c>
      <c r="D4237" s="89" t="n">
        <v>27</v>
      </c>
      <c r="E4237" s="89" t="n">
        <v>105</v>
      </c>
      <c r="F4237" s="90" t="n">
        <v>1349</v>
      </c>
      <c r="G4237" s="89" t="n"/>
      <c r="H4237" s="91" t="n">
        <v>2</v>
      </c>
      <c r="I4237" s="213">
        <f>C4237*H4237</f>
        <v/>
      </c>
      <c r="J4237" s="2" t="n"/>
      <c r="K4237" s="96" t="n"/>
      <c r="L4237" s="97" t="n"/>
      <c r="M4237" s="97" t="n"/>
      <c r="N4237" s="98" t="inlineStr">
        <is>
          <t>27×105</t>
        </is>
      </c>
      <c r="O4237" s="99">
        <f>F4237</f>
        <v/>
      </c>
      <c r="P4237" s="99">
        <f>SUM(I4237)</f>
        <v/>
      </c>
      <c r="Q4237" s="117" t="n"/>
      <c r="R4237" s="118" t="n"/>
      <c r="S4237" s="118" t="n"/>
      <c r="T4237" s="119" t="n"/>
      <c r="U4237" s="120" t="n"/>
      <c r="V4237" s="120" t="n"/>
      <c r="W4237" s="121" t="n"/>
      <c r="X4237" s="122" t="n"/>
      <c r="Y4237" s="122" t="n"/>
      <c r="Z4237" s="143" t="n"/>
      <c r="AA4237" s="140" t="n"/>
      <c r="AB4237" s="140" t="n"/>
      <c r="AC4237" s="144" t="n"/>
      <c r="AD4237" s="142" t="n"/>
      <c r="AE4237" s="142" t="n"/>
    </row>
    <row r="4238">
      <c r="B4238" s="962" t="inlineStr">
        <is>
          <t>K13R-C</t>
        </is>
      </c>
      <c r="C4238" s="80">
        <f>SUMIF(数量表!D:H,B4238,数量表!H:H)</f>
        <v/>
      </c>
      <c r="D4238" s="80" t="n">
        <v>27</v>
      </c>
      <c r="E4238" s="80" t="n">
        <v>105</v>
      </c>
      <c r="F4238" s="81" t="n">
        <v>350</v>
      </c>
      <c r="G4238" s="80" t="n"/>
      <c r="H4238" s="82" t="n">
        <v>5</v>
      </c>
      <c r="I4238" s="212">
        <f>C4238*H4238</f>
        <v/>
      </c>
      <c r="J4238" s="29" t="n"/>
      <c r="K4238" s="96" t="n"/>
      <c r="L4238" s="97" t="n"/>
      <c r="M4238" s="97" t="n"/>
      <c r="N4238" s="98" t="inlineStr">
        <is>
          <t>27×105</t>
        </is>
      </c>
      <c r="O4238" s="99">
        <f>F4238</f>
        <v/>
      </c>
      <c r="P4238" s="99">
        <f>SUM(I4238)</f>
        <v/>
      </c>
      <c r="Q4238" s="117" t="n"/>
      <c r="R4238" s="118" t="n"/>
      <c r="S4238" s="118" t="n"/>
      <c r="T4238" s="119" t="n"/>
      <c r="U4238" s="120" t="n"/>
      <c r="V4238" s="120" t="n"/>
      <c r="W4238" s="121" t="n"/>
      <c r="X4238" s="122" t="n"/>
      <c r="Y4238" s="122" t="n"/>
      <c r="Z4238" s="143" t="n"/>
      <c r="AA4238" s="140" t="n"/>
      <c r="AB4238" s="140" t="n"/>
      <c r="AC4238" s="144" t="n"/>
      <c r="AD4238" s="142" t="n"/>
      <c r="AE4238" s="142" t="n"/>
    </row>
    <row r="4239">
      <c r="B4239" s="963" t="inlineStr">
        <is>
          <t>K13R-C</t>
        </is>
      </c>
      <c r="C4239">
        <f>SUMIF(数量表!D:H,B4239,数量表!H:H)</f>
        <v/>
      </c>
      <c r="D4239" t="n">
        <v>27</v>
      </c>
      <c r="E4239" t="n">
        <v>105</v>
      </c>
      <c r="F4239" s="86" t="n">
        <v>1697</v>
      </c>
      <c r="H4239" s="87" t="n">
        <v>2</v>
      </c>
      <c r="I4239" s="214">
        <f>C4239*H4239</f>
        <v/>
      </c>
      <c r="J4239" s="29" t="n"/>
      <c r="K4239" s="96" t="n"/>
      <c r="L4239" s="97" t="n"/>
      <c r="M4239" s="97" t="n"/>
      <c r="N4239" s="98" t="inlineStr">
        <is>
          <t>27×105</t>
        </is>
      </c>
      <c r="O4239" s="99">
        <f>F4239</f>
        <v/>
      </c>
      <c r="P4239" s="99">
        <f>SUM(I4239)</f>
        <v/>
      </c>
      <c r="Q4239" s="117" t="n"/>
      <c r="R4239" s="118" t="n"/>
      <c r="S4239" s="118" t="n"/>
      <c r="T4239" s="119" t="n"/>
      <c r="U4239" s="120" t="n"/>
      <c r="V4239" s="120" t="n"/>
      <c r="W4239" s="121" t="n"/>
      <c r="X4239" s="122" t="n"/>
      <c r="Y4239" s="122" t="n"/>
      <c r="Z4239" s="143" t="n"/>
      <c r="AA4239" s="140" t="n"/>
      <c r="AB4239" s="140" t="n"/>
      <c r="AC4239" s="144" t="n"/>
      <c r="AD4239" s="142" t="n"/>
      <c r="AE4239" s="142" t="n"/>
    </row>
    <row r="4240">
      <c r="B4240" s="963" t="inlineStr">
        <is>
          <t>K13R-C</t>
        </is>
      </c>
      <c r="C4240">
        <f>SUMIF(数量表!D:H,B4240,数量表!H:H)</f>
        <v/>
      </c>
      <c r="D4240" t="n">
        <v>27</v>
      </c>
      <c r="E4240" t="n">
        <v>105</v>
      </c>
      <c r="F4240" s="86" t="n">
        <v>768</v>
      </c>
      <c r="H4240" s="87" t="n">
        <v>5</v>
      </c>
      <c r="I4240" s="214">
        <f>C4240*H4240</f>
        <v/>
      </c>
      <c r="J4240" s="29" t="n"/>
      <c r="K4240" s="96" t="n"/>
      <c r="L4240" s="97" t="n"/>
      <c r="M4240" s="97" t="n"/>
      <c r="N4240" s="98" t="inlineStr">
        <is>
          <t>27×105</t>
        </is>
      </c>
      <c r="O4240" s="99">
        <f>F4240</f>
        <v/>
      </c>
      <c r="P4240" s="99">
        <f>SUM(I4240)</f>
        <v/>
      </c>
      <c r="Q4240" s="117" t="n"/>
      <c r="R4240" s="118" t="n"/>
      <c r="S4240" s="118" t="n"/>
      <c r="T4240" s="119" t="n"/>
      <c r="U4240" s="120" t="n"/>
      <c r="V4240" s="120" t="n"/>
      <c r="W4240" s="121" t="n"/>
      <c r="X4240" s="122" t="n"/>
      <c r="Y4240" s="122" t="n"/>
      <c r="Z4240" s="143" t="n"/>
      <c r="AA4240" s="140" t="n"/>
      <c r="AB4240" s="140" t="n"/>
      <c r="AC4240" s="144" t="n"/>
      <c r="AD4240" s="142" t="n"/>
      <c r="AE4240" s="142" t="n"/>
    </row>
    <row r="4241" ht="15" customHeight="1" thickBot="1">
      <c r="B4241" s="88" t="inlineStr">
        <is>
          <t>K13R-C</t>
        </is>
      </c>
      <c r="C4241" s="89">
        <f>SUMIF(数量表!D:H,B4241,数量表!H:H)</f>
        <v/>
      </c>
      <c r="D4241" s="89" t="n">
        <v>27</v>
      </c>
      <c r="E4241" s="89" t="n">
        <v>105</v>
      </c>
      <c r="F4241" s="90" t="n">
        <v>1349</v>
      </c>
      <c r="G4241" s="89" t="n"/>
      <c r="H4241" s="91" t="n">
        <v>3</v>
      </c>
      <c r="I4241" s="213">
        <f>C4241*H4241</f>
        <v/>
      </c>
      <c r="J4241" s="2" t="n"/>
      <c r="K4241" s="96" t="n"/>
      <c r="L4241" s="97" t="n"/>
      <c r="M4241" s="97" t="n"/>
      <c r="N4241" s="98" t="inlineStr">
        <is>
          <t>27×105</t>
        </is>
      </c>
      <c r="O4241" s="99">
        <f>F4241</f>
        <v/>
      </c>
      <c r="P4241" s="99">
        <f>SUM(I4241)</f>
        <v/>
      </c>
      <c r="Q4241" s="117" t="n"/>
      <c r="R4241" s="118" t="n"/>
      <c r="S4241" s="118" t="n"/>
      <c r="T4241" s="119" t="n"/>
      <c r="U4241" s="120" t="n"/>
      <c r="V4241" s="120" t="n"/>
      <c r="W4241" s="121" t="n"/>
      <c r="X4241" s="122" t="n"/>
      <c r="Y4241" s="122" t="n"/>
      <c r="Z4241" s="143" t="n"/>
      <c r="AA4241" s="140" t="n"/>
      <c r="AB4241" s="140" t="n"/>
      <c r="AC4241" s="144" t="n"/>
      <c r="AD4241" s="142" t="n"/>
      <c r="AE4241" s="142" t="n"/>
    </row>
    <row r="4242">
      <c r="B4242" s="962" t="inlineStr">
        <is>
          <t>K13L-C</t>
        </is>
      </c>
      <c r="C4242" s="80">
        <f>SUMIF(数量表!D:H,B4242,数量表!H:H)</f>
        <v/>
      </c>
      <c r="D4242" s="80" t="n">
        <v>27</v>
      </c>
      <c r="E4242" s="80" t="n">
        <v>105</v>
      </c>
      <c r="F4242" s="81" t="n">
        <v>350</v>
      </c>
      <c r="G4242" s="80" t="n"/>
      <c r="H4242" s="82" t="n">
        <v>5</v>
      </c>
      <c r="I4242" s="212">
        <f>C4242*H4242</f>
        <v/>
      </c>
      <c r="J4242" s="29" t="n"/>
      <c r="K4242" s="96" t="n"/>
      <c r="L4242" s="97" t="n"/>
      <c r="M4242" s="97" t="n"/>
      <c r="N4242" s="98" t="inlineStr">
        <is>
          <t>27×105</t>
        </is>
      </c>
      <c r="O4242" s="99">
        <f>F4242</f>
        <v/>
      </c>
      <c r="P4242" s="99">
        <f>SUM(I4242)</f>
        <v/>
      </c>
      <c r="Q4242" s="117" t="n"/>
      <c r="R4242" s="118" t="n"/>
      <c r="S4242" s="118" t="n"/>
      <c r="T4242" s="119" t="n"/>
      <c r="U4242" s="120" t="n"/>
      <c r="V4242" s="120" t="n"/>
      <c r="W4242" s="121" t="n"/>
      <c r="X4242" s="122" t="n"/>
      <c r="Y4242" s="122" t="n"/>
      <c r="Z4242" s="143" t="n"/>
      <c r="AA4242" s="140" t="n"/>
      <c r="AB4242" s="140" t="n"/>
      <c r="AC4242" s="144" t="n"/>
      <c r="AD4242" s="142" t="n"/>
      <c r="AE4242" s="142" t="n"/>
    </row>
    <row r="4243">
      <c r="B4243" s="963" t="inlineStr">
        <is>
          <t>K13L-C</t>
        </is>
      </c>
      <c r="C4243">
        <f>SUMIF(数量表!D:H,B4243,数量表!H:H)</f>
        <v/>
      </c>
      <c r="D4243" t="n">
        <v>27</v>
      </c>
      <c r="E4243" t="n">
        <v>105</v>
      </c>
      <c r="F4243" s="86" t="n">
        <v>1697</v>
      </c>
      <c r="H4243" s="87" t="n">
        <v>2</v>
      </c>
      <c r="I4243" s="214">
        <f>C4243*H4243</f>
        <v/>
      </c>
      <c r="J4243" s="29" t="n"/>
      <c r="K4243" s="96" t="n"/>
      <c r="L4243" s="97" t="n"/>
      <c r="M4243" s="97" t="n"/>
      <c r="N4243" s="98" t="inlineStr">
        <is>
          <t>27×105</t>
        </is>
      </c>
      <c r="O4243" s="99">
        <f>F4243</f>
        <v/>
      </c>
      <c r="P4243" s="99">
        <f>SUM(I4243)</f>
        <v/>
      </c>
      <c r="Q4243" s="117" t="n"/>
      <c r="R4243" s="118" t="n"/>
      <c r="S4243" s="118" t="n"/>
      <c r="T4243" s="119" t="n"/>
      <c r="U4243" s="120" t="n"/>
      <c r="V4243" s="120" t="n"/>
      <c r="W4243" s="121" t="n"/>
      <c r="X4243" s="122" t="n"/>
      <c r="Y4243" s="122" t="n"/>
      <c r="Z4243" s="143" t="n"/>
      <c r="AA4243" s="140" t="n"/>
      <c r="AB4243" s="140" t="n"/>
      <c r="AC4243" s="144" t="n"/>
      <c r="AD4243" s="142" t="n"/>
      <c r="AE4243" s="142" t="n"/>
    </row>
    <row r="4244">
      <c r="B4244" s="963" t="inlineStr">
        <is>
          <t>K13L-C</t>
        </is>
      </c>
      <c r="C4244">
        <f>SUMIF(数量表!D:H,B4244,数量表!H:H)</f>
        <v/>
      </c>
      <c r="D4244" t="n">
        <v>27</v>
      </c>
      <c r="E4244" t="n">
        <v>105</v>
      </c>
      <c r="F4244" s="86" t="n">
        <v>768</v>
      </c>
      <c r="H4244" s="87" t="n">
        <v>5</v>
      </c>
      <c r="I4244" s="214">
        <f>C4244*H4244</f>
        <v/>
      </c>
      <c r="J4244" s="29" t="n"/>
      <c r="K4244" s="96" t="n"/>
      <c r="L4244" s="97" t="n"/>
      <c r="M4244" s="97" t="n"/>
      <c r="N4244" s="98" t="inlineStr">
        <is>
          <t>27×105</t>
        </is>
      </c>
      <c r="O4244" s="99">
        <f>F4244</f>
        <v/>
      </c>
      <c r="P4244" s="99">
        <f>SUM(I4244)</f>
        <v/>
      </c>
      <c r="Q4244" s="117" t="n"/>
      <c r="R4244" s="118" t="n"/>
      <c r="S4244" s="118" t="n"/>
      <c r="T4244" s="119" t="n"/>
      <c r="U4244" s="120" t="n"/>
      <c r="V4244" s="120" t="n"/>
      <c r="W4244" s="121" t="n"/>
      <c r="X4244" s="122" t="n"/>
      <c r="Y4244" s="122" t="n"/>
      <c r="Z4244" s="143" t="n"/>
      <c r="AA4244" s="140" t="n"/>
      <c r="AB4244" s="140" t="n"/>
      <c r="AC4244" s="144" t="n"/>
      <c r="AD4244" s="142" t="n"/>
      <c r="AE4244" s="142" t="n"/>
    </row>
    <row r="4245" ht="15" customHeight="1" thickBot="1">
      <c r="B4245" s="88" t="inlineStr">
        <is>
          <t>K13L-C</t>
        </is>
      </c>
      <c r="C4245" s="89">
        <f>SUMIF(数量表!D:H,B4245,数量表!H:H)</f>
        <v/>
      </c>
      <c r="D4245" s="89" t="n">
        <v>27</v>
      </c>
      <c r="E4245" s="89" t="n">
        <v>105</v>
      </c>
      <c r="F4245" s="90" t="n">
        <v>1349</v>
      </c>
      <c r="G4245" s="89" t="n"/>
      <c r="H4245" s="91" t="n">
        <v>3</v>
      </c>
      <c r="I4245" s="213">
        <f>C4245*H4245</f>
        <v/>
      </c>
      <c r="J4245" s="2" t="n"/>
      <c r="K4245" s="96" t="n"/>
      <c r="L4245" s="97" t="n"/>
      <c r="M4245" s="97" t="n"/>
      <c r="N4245" s="98" t="inlineStr">
        <is>
          <t>27×105</t>
        </is>
      </c>
      <c r="O4245" s="99">
        <f>F4245</f>
        <v/>
      </c>
      <c r="P4245" s="99">
        <f>SUM(I4245)</f>
        <v/>
      </c>
      <c r="Q4245" s="117" t="n"/>
      <c r="R4245" s="118" t="n"/>
      <c r="S4245" s="118" t="n"/>
      <c r="T4245" s="119" t="n"/>
      <c r="U4245" s="120" t="n"/>
      <c r="V4245" s="120" t="n"/>
      <c r="W4245" s="121" t="n"/>
      <c r="X4245" s="122" t="n"/>
      <c r="Y4245" s="122" t="n"/>
      <c r="Z4245" s="143" t="n"/>
      <c r="AA4245" s="140" t="n"/>
      <c r="AB4245" s="140" t="n"/>
      <c r="AC4245" s="144" t="n"/>
      <c r="AD4245" s="142" t="n"/>
      <c r="AE4245" s="142" t="n"/>
    </row>
    <row r="4246">
      <c r="B4246" s="962" t="inlineStr">
        <is>
          <t>KH09-C</t>
        </is>
      </c>
      <c r="C4246" s="80">
        <f>SUMIF(数量表!D:H,B4246,数量表!H:H)</f>
        <v/>
      </c>
      <c r="D4246" s="80" t="n">
        <v>27</v>
      </c>
      <c r="E4246" s="80" t="n">
        <v>105</v>
      </c>
      <c r="F4246" s="81" t="n">
        <v>450</v>
      </c>
      <c r="G4246" s="80" t="n"/>
      <c r="H4246" s="82" t="n">
        <v>1</v>
      </c>
      <c r="I4246" s="212">
        <f>C4246*H4246</f>
        <v/>
      </c>
      <c r="J4246" s="29" t="n"/>
      <c r="K4246" s="96" t="n"/>
      <c r="L4246" s="97" t="n"/>
      <c r="M4246" s="97" t="n"/>
      <c r="N4246" s="98" t="inlineStr">
        <is>
          <t>27×105</t>
        </is>
      </c>
      <c r="O4246" s="99">
        <f>F4246</f>
        <v/>
      </c>
      <c r="P4246" s="99">
        <f>SUM(I4246)</f>
        <v/>
      </c>
      <c r="Q4246" s="117" t="n"/>
      <c r="R4246" s="118" t="n"/>
      <c r="S4246" s="118" t="n"/>
      <c r="T4246" s="119" t="n"/>
      <c r="U4246" s="120" t="n"/>
      <c r="V4246" s="120" t="n"/>
      <c r="W4246" s="121" t="n"/>
      <c r="X4246" s="122" t="n"/>
      <c r="Y4246" s="122" t="n"/>
      <c r="Z4246" s="143" t="n"/>
      <c r="AA4246" s="140" t="n"/>
      <c r="AB4246" s="140" t="n"/>
      <c r="AC4246" s="144" t="n"/>
      <c r="AD4246" s="142" t="n"/>
      <c r="AE4246" s="142" t="n"/>
    </row>
    <row r="4247">
      <c r="B4247" s="963" t="inlineStr">
        <is>
          <t>KH09-C</t>
        </is>
      </c>
      <c r="C4247">
        <f>SUMIF(数量表!D:H,B4247,数量表!H:H)</f>
        <v/>
      </c>
      <c r="D4247" t="n">
        <v>27</v>
      </c>
      <c r="E4247" t="n">
        <v>105</v>
      </c>
      <c r="F4247" s="86" t="n">
        <v>800</v>
      </c>
      <c r="H4247" s="87" t="n">
        <v>2</v>
      </c>
      <c r="I4247" s="214">
        <f>C4247*H4247</f>
        <v/>
      </c>
      <c r="J4247" s="29" t="n"/>
      <c r="K4247" s="96" t="n"/>
      <c r="L4247" s="97" t="n"/>
      <c r="M4247" s="97" t="n"/>
      <c r="N4247" s="98" t="inlineStr">
        <is>
          <t>27×105</t>
        </is>
      </c>
      <c r="O4247" s="99">
        <f>F4247</f>
        <v/>
      </c>
      <c r="P4247" s="99">
        <f>SUM(I4247)</f>
        <v/>
      </c>
      <c r="Q4247" s="117" t="n"/>
      <c r="R4247" s="118" t="n"/>
      <c r="S4247" s="118" t="n"/>
      <c r="T4247" s="119" t="n"/>
      <c r="U4247" s="120" t="n"/>
      <c r="V4247" s="120" t="n"/>
      <c r="W4247" s="121" t="n"/>
      <c r="X4247" s="122" t="n"/>
      <c r="Y4247" s="122" t="n"/>
      <c r="Z4247" s="143" t="n"/>
      <c r="AA4247" s="140" t="n"/>
      <c r="AB4247" s="140" t="n"/>
      <c r="AC4247" s="144" t="n"/>
      <c r="AD4247" s="142" t="n"/>
      <c r="AE4247" s="142" t="n"/>
    </row>
    <row r="4248">
      <c r="B4248" s="963" t="inlineStr">
        <is>
          <t>KH09-C</t>
        </is>
      </c>
      <c r="C4248">
        <f>SUMIF(数量表!D:H,B4248,数量表!H:H)</f>
        <v/>
      </c>
      <c r="D4248" t="n">
        <v>27</v>
      </c>
      <c r="E4248" t="n">
        <v>105</v>
      </c>
      <c r="F4248" s="86" t="n">
        <v>1068</v>
      </c>
      <c r="H4248" s="87" t="n">
        <v>2</v>
      </c>
      <c r="I4248" s="214">
        <f>C4248*H4248</f>
        <v/>
      </c>
      <c r="J4248" s="29" t="n"/>
      <c r="K4248" s="96" t="n"/>
      <c r="L4248" s="97" t="n"/>
      <c r="M4248" s="97" t="n"/>
      <c r="N4248" s="98" t="inlineStr">
        <is>
          <t>27×105</t>
        </is>
      </c>
      <c r="O4248" s="99">
        <f>F4248</f>
        <v/>
      </c>
      <c r="P4248" s="99">
        <f>SUM(I4248)</f>
        <v/>
      </c>
      <c r="Q4248" s="117" t="n"/>
      <c r="R4248" s="118" t="n"/>
      <c r="S4248" s="118" t="n"/>
      <c r="T4248" s="119" t="n"/>
      <c r="U4248" s="120" t="n"/>
      <c r="V4248" s="120" t="n"/>
      <c r="W4248" s="121" t="n"/>
      <c r="X4248" s="122" t="n"/>
      <c r="Y4248" s="122" t="n"/>
      <c r="Z4248" s="143" t="n"/>
      <c r="AA4248" s="140" t="n"/>
      <c r="AB4248" s="140" t="n"/>
      <c r="AC4248" s="144" t="n"/>
      <c r="AD4248" s="142" t="n"/>
      <c r="AE4248" s="142" t="n"/>
    </row>
    <row r="4249" ht="15" customHeight="1" thickBot="1">
      <c r="B4249" s="88" t="inlineStr">
        <is>
          <t>KH09-C</t>
        </is>
      </c>
      <c r="C4249" s="89">
        <f>SUMIF(数量表!D:H,B4249,数量表!H:H)</f>
        <v/>
      </c>
      <c r="D4249" s="89" t="n">
        <v>27</v>
      </c>
      <c r="E4249" s="89" t="n">
        <v>105</v>
      </c>
      <c r="F4249" s="90" t="n">
        <v>949</v>
      </c>
      <c r="G4249" s="89" t="n"/>
      <c r="H4249" s="91" t="n">
        <v>2</v>
      </c>
      <c r="I4249" s="213">
        <f>C4249*H4249</f>
        <v/>
      </c>
      <c r="J4249" s="29" t="n"/>
      <c r="K4249" s="96" t="n"/>
      <c r="L4249" s="97" t="n"/>
      <c r="M4249" s="97" t="n"/>
      <c r="N4249" s="98" t="inlineStr">
        <is>
          <t>27×105</t>
        </is>
      </c>
      <c r="O4249" s="99">
        <f>F4249</f>
        <v/>
      </c>
      <c r="P4249" s="99">
        <f>SUM(I4249)</f>
        <v/>
      </c>
      <c r="Q4249" s="117" t="n"/>
      <c r="R4249" s="118" t="n"/>
      <c r="S4249" s="118" t="n"/>
      <c r="T4249" s="119" t="n"/>
      <c r="U4249" s="120" t="n"/>
      <c r="V4249" s="120" t="n"/>
      <c r="W4249" s="121" t="n"/>
      <c r="X4249" s="122" t="n"/>
      <c r="Y4249" s="122" t="n"/>
      <c r="Z4249" s="143" t="n"/>
      <c r="AA4249" s="140" t="n"/>
      <c r="AB4249" s="140" t="n"/>
      <c r="AC4249" s="144" t="n"/>
      <c r="AD4249" s="142" t="n"/>
      <c r="AE4249" s="142" t="n"/>
    </row>
    <row r="4250">
      <c r="B4250" s="962" t="inlineStr">
        <is>
          <t>KH09L-C</t>
        </is>
      </c>
      <c r="C4250" s="80">
        <f>SUMIF(数量表!D:H,B4250,数量表!H:H)</f>
        <v/>
      </c>
      <c r="D4250" s="80" t="n">
        <v>27</v>
      </c>
      <c r="E4250" s="80" t="n">
        <v>105</v>
      </c>
      <c r="F4250" s="81" t="n">
        <v>450</v>
      </c>
      <c r="G4250" s="80" t="n"/>
      <c r="H4250" s="82" t="n">
        <v>2</v>
      </c>
      <c r="I4250" s="212">
        <f>C4250*H4250</f>
        <v/>
      </c>
      <c r="J4250" s="29" t="n"/>
      <c r="K4250" s="96" t="n"/>
      <c r="L4250" s="97" t="n"/>
      <c r="M4250" s="97" t="n"/>
      <c r="N4250" s="98" t="inlineStr">
        <is>
          <t>27×105</t>
        </is>
      </c>
      <c r="O4250" s="99">
        <f>F4250</f>
        <v/>
      </c>
      <c r="P4250" s="99">
        <f>SUM(I4250)</f>
        <v/>
      </c>
      <c r="Q4250" s="117" t="n"/>
      <c r="R4250" s="118" t="n"/>
      <c r="S4250" s="118" t="n"/>
      <c r="T4250" s="119" t="n"/>
      <c r="U4250" s="120" t="n"/>
      <c r="V4250" s="120" t="n"/>
      <c r="W4250" s="121" t="n"/>
      <c r="X4250" s="122" t="n"/>
      <c r="Y4250" s="122" t="n"/>
      <c r="Z4250" s="143" t="n"/>
      <c r="AA4250" s="140" t="n"/>
      <c r="AB4250" s="140" t="n"/>
      <c r="AC4250" s="144" t="n"/>
      <c r="AD4250" s="142" t="n"/>
      <c r="AE4250" s="142" t="n"/>
    </row>
    <row r="4251">
      <c r="B4251" s="963" t="inlineStr">
        <is>
          <t>KH09L-C</t>
        </is>
      </c>
      <c r="C4251">
        <f>SUMIF(数量表!D:H,B4251,数量表!H:H)</f>
        <v/>
      </c>
      <c r="D4251" t="n">
        <v>27</v>
      </c>
      <c r="E4251" t="n">
        <v>105</v>
      </c>
      <c r="F4251" s="86" t="n">
        <v>787</v>
      </c>
      <c r="H4251" s="87" t="n">
        <v>2</v>
      </c>
      <c r="I4251" s="214">
        <f>C4251*H4251</f>
        <v/>
      </c>
      <c r="J4251" s="29" t="n"/>
      <c r="K4251" s="96" t="n"/>
      <c r="L4251" s="97" t="n"/>
      <c r="M4251" s="97" t="n"/>
      <c r="N4251" s="98" t="inlineStr">
        <is>
          <t>27×105</t>
        </is>
      </c>
      <c r="O4251" s="99">
        <f>F4251</f>
        <v/>
      </c>
      <c r="P4251" s="99">
        <f>SUM(I4251)</f>
        <v/>
      </c>
      <c r="Q4251" s="117" t="n"/>
      <c r="R4251" s="118" t="n"/>
      <c r="S4251" s="118" t="n"/>
      <c r="T4251" s="119" t="n"/>
      <c r="U4251" s="120" t="n"/>
      <c r="V4251" s="120" t="n"/>
      <c r="W4251" s="121" t="n"/>
      <c r="X4251" s="122" t="n"/>
      <c r="Y4251" s="122" t="n"/>
      <c r="Z4251" s="143" t="n"/>
      <c r="AA4251" s="140" t="n"/>
      <c r="AB4251" s="140" t="n"/>
      <c r="AC4251" s="144" t="n"/>
      <c r="AD4251" s="142" t="n"/>
      <c r="AE4251" s="142" t="n"/>
    </row>
    <row r="4252">
      <c r="B4252" s="85" t="inlineStr">
        <is>
          <t>KH09L-C</t>
        </is>
      </c>
      <c r="C4252">
        <f>SUMIF(数量表!D:H,B4252,数量表!H:H)</f>
        <v/>
      </c>
      <c r="D4252" t="n">
        <v>27</v>
      </c>
      <c r="E4252" t="n">
        <v>105</v>
      </c>
      <c r="F4252" s="86" t="n">
        <v>949</v>
      </c>
      <c r="H4252" s="87" t="n">
        <v>3</v>
      </c>
      <c r="I4252" s="214">
        <f>C4252*H4252</f>
        <v/>
      </c>
      <c r="J4252" s="29" t="n"/>
      <c r="K4252" s="96" t="n"/>
      <c r="L4252" s="97" t="n"/>
      <c r="M4252" s="97" t="n"/>
      <c r="N4252" s="98" t="inlineStr">
        <is>
          <t>27×105</t>
        </is>
      </c>
      <c r="O4252" s="99">
        <f>F4252</f>
        <v/>
      </c>
      <c r="P4252" s="99">
        <f>SUM(I4252)</f>
        <v/>
      </c>
      <c r="Q4252" s="117" t="n"/>
      <c r="R4252" s="118" t="n"/>
      <c r="S4252" s="118" t="n"/>
      <c r="T4252" s="119" t="n"/>
      <c r="U4252" s="120" t="n"/>
      <c r="V4252" s="120" t="n"/>
      <c r="W4252" s="121" t="n"/>
      <c r="X4252" s="122" t="n"/>
      <c r="Y4252" s="122" t="n"/>
      <c r="Z4252" s="143" t="n"/>
      <c r="AA4252" s="140" t="n"/>
      <c r="AB4252" s="140" t="n"/>
      <c r="AC4252" s="144" t="n"/>
      <c r="AD4252" s="142" t="n"/>
      <c r="AE4252" s="142" t="n"/>
    </row>
    <row r="4253" ht="15" customHeight="1" thickBot="1">
      <c r="B4253" s="964" t="inlineStr">
        <is>
          <t>KH09L-C</t>
        </is>
      </c>
      <c r="C4253" s="89">
        <f>SUMIF(数量表!D:H,B4253,数量表!H:H)</f>
        <v/>
      </c>
      <c r="D4253" s="89" t="n">
        <v>27</v>
      </c>
      <c r="E4253" s="89" t="n">
        <v>105</v>
      </c>
      <c r="F4253" s="90" t="n">
        <v>1068</v>
      </c>
      <c r="G4253" s="89" t="n"/>
      <c r="H4253" s="91" t="n">
        <v>2</v>
      </c>
      <c r="I4253" s="213">
        <f>C4253*H4253</f>
        <v/>
      </c>
      <c r="J4253" s="29" t="n"/>
      <c r="K4253" s="96" t="n"/>
      <c r="L4253" s="97" t="n"/>
      <c r="M4253" s="97" t="n"/>
      <c r="N4253" s="98" t="inlineStr">
        <is>
          <t>27×105</t>
        </is>
      </c>
      <c r="O4253" s="99">
        <f>F4253</f>
        <v/>
      </c>
      <c r="P4253" s="99">
        <f>SUM(I4253)</f>
        <v/>
      </c>
      <c r="Q4253" s="117" t="n"/>
      <c r="R4253" s="118" t="n"/>
      <c r="S4253" s="118" t="n"/>
      <c r="T4253" s="119" t="n"/>
      <c r="U4253" s="120" t="n"/>
      <c r="V4253" s="120" t="n"/>
      <c r="W4253" s="121" t="n"/>
      <c r="X4253" s="122" t="n"/>
      <c r="Y4253" s="122" t="n"/>
      <c r="Z4253" s="143" t="n"/>
      <c r="AA4253" s="140" t="n"/>
      <c r="AB4253" s="140" t="n"/>
      <c r="AC4253" s="144" t="n"/>
      <c r="AD4253" s="142" t="n"/>
      <c r="AE4253" s="142" t="n"/>
    </row>
    <row r="4254">
      <c r="B4254" s="962" t="inlineStr">
        <is>
          <t>KH09R-C</t>
        </is>
      </c>
      <c r="C4254" s="80">
        <f>SUMIF(数量表!D:H,B4254,数量表!H:H)</f>
        <v/>
      </c>
      <c r="D4254" s="80" t="n">
        <v>27</v>
      </c>
      <c r="E4254" s="80" t="n">
        <v>105</v>
      </c>
      <c r="F4254" s="81" t="n">
        <v>450</v>
      </c>
      <c r="G4254" s="80" t="n"/>
      <c r="H4254" s="82" t="n">
        <v>2</v>
      </c>
      <c r="I4254" s="212">
        <f>C4254*H4254</f>
        <v/>
      </c>
      <c r="J4254" s="29" t="n"/>
      <c r="K4254" s="96" t="n"/>
      <c r="L4254" s="97" t="n"/>
      <c r="M4254" s="97" t="n"/>
      <c r="N4254" s="98" t="inlineStr">
        <is>
          <t>27×105</t>
        </is>
      </c>
      <c r="O4254" s="99">
        <f>F4254</f>
        <v/>
      </c>
      <c r="P4254" s="99">
        <f>SUM(I4254)</f>
        <v/>
      </c>
      <c r="Q4254" s="117" t="n"/>
      <c r="R4254" s="118" t="n"/>
      <c r="S4254" s="118" t="n"/>
      <c r="T4254" s="119" t="n"/>
      <c r="U4254" s="120" t="n"/>
      <c r="V4254" s="120" t="n"/>
      <c r="W4254" s="121" t="n"/>
      <c r="X4254" s="122" t="n"/>
      <c r="Y4254" s="122" t="n"/>
      <c r="Z4254" s="143" t="n"/>
      <c r="AA4254" s="140" t="n"/>
      <c r="AB4254" s="140" t="n"/>
      <c r="AC4254" s="144" t="n"/>
      <c r="AD4254" s="142" t="n"/>
      <c r="AE4254" s="142" t="n"/>
    </row>
    <row r="4255">
      <c r="B4255" s="963" t="inlineStr">
        <is>
          <t>KH09R-C</t>
        </is>
      </c>
      <c r="C4255">
        <f>SUMIF(数量表!D:H,B4255,数量表!H:H)</f>
        <v/>
      </c>
      <c r="D4255" t="n">
        <v>27</v>
      </c>
      <c r="E4255" t="n">
        <v>105</v>
      </c>
      <c r="F4255" s="86" t="n">
        <v>787</v>
      </c>
      <c r="H4255" s="87" t="n">
        <v>2</v>
      </c>
      <c r="I4255" s="214">
        <f>C4255*H4255</f>
        <v/>
      </c>
      <c r="J4255" s="29" t="n"/>
      <c r="K4255" s="96" t="n"/>
      <c r="L4255" s="97" t="n"/>
      <c r="M4255" s="97" t="n"/>
      <c r="N4255" s="98" t="inlineStr">
        <is>
          <t>27×105</t>
        </is>
      </c>
      <c r="O4255" s="99">
        <f>F4255</f>
        <v/>
      </c>
      <c r="P4255" s="99">
        <f>SUM(I4255)</f>
        <v/>
      </c>
      <c r="Q4255" s="117" t="n"/>
      <c r="R4255" s="118" t="n"/>
      <c r="S4255" s="118" t="n"/>
      <c r="T4255" s="119" t="n"/>
      <c r="U4255" s="120" t="n"/>
      <c r="V4255" s="120" t="n"/>
      <c r="W4255" s="121" t="n"/>
      <c r="X4255" s="122" t="n"/>
      <c r="Y4255" s="122" t="n"/>
      <c r="Z4255" s="143" t="n"/>
      <c r="AA4255" s="140" t="n"/>
      <c r="AB4255" s="140" t="n"/>
      <c r="AC4255" s="144" t="n"/>
      <c r="AD4255" s="142" t="n"/>
      <c r="AE4255" s="142" t="n"/>
    </row>
    <row r="4256">
      <c r="B4256" s="963" t="inlineStr">
        <is>
          <t>KH09R-C</t>
        </is>
      </c>
      <c r="C4256">
        <f>SUMIF(数量表!D:H,B4256,数量表!H:H)</f>
        <v/>
      </c>
      <c r="D4256" t="n">
        <v>27</v>
      </c>
      <c r="E4256" t="n">
        <v>105</v>
      </c>
      <c r="F4256" s="86" t="n">
        <v>1068</v>
      </c>
      <c r="H4256" s="87" t="n">
        <v>2</v>
      </c>
      <c r="I4256" s="214">
        <f>C4256*H4256</f>
        <v/>
      </c>
      <c r="J4256" s="29" t="n"/>
      <c r="K4256" s="96" t="n"/>
      <c r="L4256" s="97" t="n"/>
      <c r="M4256" s="97" t="n"/>
      <c r="N4256" s="98" t="inlineStr">
        <is>
          <t>27×105</t>
        </is>
      </c>
      <c r="O4256" s="99">
        <f>F4256</f>
        <v/>
      </c>
      <c r="P4256" s="99">
        <f>SUM(I4256)</f>
        <v/>
      </c>
      <c r="Q4256" s="117" t="n"/>
      <c r="R4256" s="118" t="n"/>
      <c r="S4256" s="118" t="n"/>
      <c r="T4256" s="119" t="n"/>
      <c r="U4256" s="120" t="n"/>
      <c r="V4256" s="120" t="n"/>
      <c r="W4256" s="121" t="n"/>
      <c r="X4256" s="122" t="n"/>
      <c r="Y4256" s="122" t="n"/>
      <c r="Z4256" s="143" t="n"/>
      <c r="AA4256" s="140" t="n"/>
      <c r="AB4256" s="140" t="n"/>
      <c r="AC4256" s="144" t="n"/>
      <c r="AD4256" s="142" t="n"/>
      <c r="AE4256" s="142" t="n"/>
    </row>
    <row r="4257" ht="15" customHeight="1" thickBot="1">
      <c r="B4257" s="88" t="inlineStr">
        <is>
          <t>KH09R-C</t>
        </is>
      </c>
      <c r="C4257" s="89">
        <f>SUMIF(数量表!D:H,B4257,数量表!H:H)</f>
        <v/>
      </c>
      <c r="D4257" s="89" t="n">
        <v>27</v>
      </c>
      <c r="E4257" s="89" t="n">
        <v>105</v>
      </c>
      <c r="F4257" s="90" t="n">
        <v>949</v>
      </c>
      <c r="G4257" s="89" t="n"/>
      <c r="H4257" s="91" t="n">
        <v>3</v>
      </c>
      <c r="I4257" s="213">
        <f>C4257*H4257</f>
        <v/>
      </c>
      <c r="J4257" s="29" t="n"/>
      <c r="K4257" s="96" t="n"/>
      <c r="L4257" s="97" t="n"/>
      <c r="M4257" s="97" t="n"/>
      <c r="N4257" s="98" t="inlineStr">
        <is>
          <t>27×105</t>
        </is>
      </c>
      <c r="O4257" s="99">
        <f>F4257</f>
        <v/>
      </c>
      <c r="P4257" s="99">
        <f>SUM(I4257)</f>
        <v/>
      </c>
      <c r="Q4257" s="117" t="n"/>
      <c r="R4257" s="118" t="n"/>
      <c r="S4257" s="118" t="n"/>
      <c r="T4257" s="119" t="n"/>
      <c r="U4257" s="120" t="n"/>
      <c r="V4257" s="120" t="n"/>
      <c r="W4257" s="121" t="n"/>
      <c r="X4257" s="122" t="n"/>
      <c r="Y4257" s="122" t="n"/>
      <c r="Z4257" s="143" t="n"/>
      <c r="AA4257" s="140" t="n"/>
      <c r="AB4257" s="140" t="n"/>
      <c r="AC4257" s="144" t="n"/>
      <c r="AD4257" s="142" t="n"/>
      <c r="AE4257" s="142" t="n"/>
    </row>
    <row r="4258">
      <c r="B4258" s="963" t="inlineStr">
        <is>
          <t>KH11-C</t>
        </is>
      </c>
      <c r="C4258">
        <f>SUMIF(数量表!D:H,B4258,数量表!H:H)</f>
        <v/>
      </c>
      <c r="D4258" t="n">
        <v>27</v>
      </c>
      <c r="E4258" t="n">
        <v>105</v>
      </c>
      <c r="F4258" s="86" t="n">
        <v>800</v>
      </c>
      <c r="H4258" s="87" t="n">
        <v>2</v>
      </c>
      <c r="I4258" s="214">
        <f>C4258*H4258</f>
        <v/>
      </c>
      <c r="J4258" s="29" t="n"/>
      <c r="K4258" s="96" t="n"/>
      <c r="L4258" s="97" t="n"/>
      <c r="M4258" s="97" t="n"/>
      <c r="N4258" s="98" t="inlineStr">
        <is>
          <t>27×105</t>
        </is>
      </c>
      <c r="O4258" s="99">
        <f>F4258</f>
        <v/>
      </c>
      <c r="P4258" s="99">
        <f>SUM(I4258)</f>
        <v/>
      </c>
      <c r="Q4258" s="117" t="n"/>
      <c r="R4258" s="118" t="n"/>
      <c r="S4258" s="118" t="n"/>
      <c r="T4258" s="119" t="n"/>
      <c r="U4258" s="120" t="n"/>
      <c r="V4258" s="120" t="n"/>
      <c r="W4258" s="121" t="n"/>
      <c r="X4258" s="122" t="n"/>
      <c r="Y4258" s="122" t="n"/>
      <c r="Z4258" s="143" t="n"/>
      <c r="AA4258" s="140" t="n"/>
      <c r="AB4258" s="140" t="n"/>
      <c r="AC4258" s="144" t="n"/>
      <c r="AD4258" s="142" t="n"/>
      <c r="AE4258" s="142" t="n"/>
    </row>
    <row r="4259">
      <c r="B4259" s="963" t="inlineStr">
        <is>
          <t>KH11-C</t>
        </is>
      </c>
      <c r="C4259">
        <f>SUMIF(数量表!D:H,B4259,数量表!H:H)</f>
        <v/>
      </c>
      <c r="D4259" t="n">
        <v>27</v>
      </c>
      <c r="E4259" t="n">
        <v>105</v>
      </c>
      <c r="F4259" s="86" t="n">
        <v>868</v>
      </c>
      <c r="H4259" s="87" t="n">
        <v>1</v>
      </c>
      <c r="I4259" s="214">
        <f>C4259*H4259</f>
        <v/>
      </c>
      <c r="J4259" s="29" t="n"/>
      <c r="K4259" s="96" t="n"/>
      <c r="L4259" s="97" t="n"/>
      <c r="M4259" s="97" t="n"/>
      <c r="N4259" s="98" t="inlineStr">
        <is>
          <t>27×105</t>
        </is>
      </c>
      <c r="O4259" s="99">
        <f>F4259</f>
        <v/>
      </c>
      <c r="P4259" s="99">
        <f>SUM(I4259)</f>
        <v/>
      </c>
      <c r="Q4259" s="117" t="n"/>
      <c r="R4259" s="118" t="n"/>
      <c r="S4259" s="118" t="n"/>
      <c r="T4259" s="119" t="n"/>
      <c r="U4259" s="120" t="n"/>
      <c r="V4259" s="120" t="n"/>
      <c r="W4259" s="121" t="n"/>
      <c r="X4259" s="122" t="n"/>
      <c r="Y4259" s="122" t="n"/>
      <c r="Z4259" s="143" t="n"/>
      <c r="AA4259" s="140" t="n"/>
      <c r="AB4259" s="140" t="n"/>
      <c r="AC4259" s="144" t="n"/>
      <c r="AD4259" s="142" t="n"/>
      <c r="AE4259" s="142" t="n"/>
    </row>
    <row r="4260" ht="15" customHeight="1" thickBot="1">
      <c r="B4260" s="88" t="inlineStr">
        <is>
          <t>KH11-C</t>
        </is>
      </c>
      <c r="C4260" s="89">
        <f>SUMIF(数量表!D:H,B4260,数量表!H:H)</f>
        <v/>
      </c>
      <c r="D4260" s="89" t="n">
        <v>27</v>
      </c>
      <c r="E4260" s="89" t="n">
        <v>105</v>
      </c>
      <c r="F4260" s="90" t="n">
        <v>1149</v>
      </c>
      <c r="G4260" s="89" t="n"/>
      <c r="H4260" s="91" t="n">
        <v>2</v>
      </c>
      <c r="I4260" s="213">
        <f>C4260*H4260</f>
        <v/>
      </c>
      <c r="J4260" s="29" t="n"/>
      <c r="K4260" s="96" t="n"/>
      <c r="L4260" s="97" t="n"/>
      <c r="M4260" s="97" t="n"/>
      <c r="N4260" s="98" t="inlineStr">
        <is>
          <t>27×105</t>
        </is>
      </c>
      <c r="O4260" s="99">
        <f>F4260</f>
        <v/>
      </c>
      <c r="P4260" s="99">
        <f>SUM(I4260)</f>
        <v/>
      </c>
      <c r="Q4260" s="117" t="n"/>
      <c r="R4260" s="118" t="n"/>
      <c r="S4260" s="118" t="n"/>
      <c r="T4260" s="119" t="n"/>
      <c r="U4260" s="120" t="n"/>
      <c r="V4260" s="120" t="n"/>
      <c r="W4260" s="121" t="n"/>
      <c r="X4260" s="122" t="n"/>
      <c r="Y4260" s="122" t="n"/>
      <c r="Z4260" s="143" t="n"/>
      <c r="AA4260" s="140" t="n"/>
      <c r="AB4260" s="140" t="n"/>
      <c r="AC4260" s="144" t="n"/>
      <c r="AD4260" s="142" t="n"/>
      <c r="AE4260" s="142" t="n"/>
    </row>
    <row r="4261">
      <c r="B4261" s="962" t="inlineStr">
        <is>
          <t>KH11L-C</t>
        </is>
      </c>
      <c r="C4261" s="80">
        <f>SUMIF(数量表!D:H,B4261,数量表!H:H)</f>
        <v/>
      </c>
      <c r="D4261" s="80" t="n">
        <v>27</v>
      </c>
      <c r="E4261" s="80" t="n">
        <v>105</v>
      </c>
      <c r="F4261" s="81" t="n">
        <v>450</v>
      </c>
      <c r="G4261" s="80" t="n"/>
      <c r="H4261" s="82" t="n">
        <v>2</v>
      </c>
      <c r="I4261" s="214">
        <f>C4261*H4261</f>
        <v/>
      </c>
      <c r="J4261" s="29" t="n"/>
      <c r="K4261" s="96" t="n"/>
      <c r="L4261" s="97" t="n"/>
      <c r="M4261" s="97" t="n"/>
      <c r="N4261" s="98" t="inlineStr">
        <is>
          <t>27×105</t>
        </is>
      </c>
      <c r="O4261" s="99">
        <f>F4261</f>
        <v/>
      </c>
      <c r="P4261" s="99">
        <f>SUM(I4261)</f>
        <v/>
      </c>
      <c r="Q4261" s="117" t="n"/>
      <c r="R4261" s="118" t="n"/>
      <c r="S4261" s="118" t="n"/>
      <c r="T4261" s="119" t="n"/>
      <c r="U4261" s="120" t="n"/>
      <c r="V4261" s="120" t="n"/>
      <c r="W4261" s="121" t="n"/>
      <c r="X4261" s="122" t="n"/>
      <c r="Y4261" s="122" t="n"/>
      <c r="Z4261" s="143" t="n"/>
      <c r="AA4261" s="140" t="n"/>
      <c r="AB4261" s="140" t="n"/>
      <c r="AC4261" s="144" t="n"/>
      <c r="AD4261" s="142" t="n"/>
      <c r="AE4261" s="142" t="n"/>
    </row>
    <row r="4262">
      <c r="B4262" s="963" t="inlineStr">
        <is>
          <t>KH11L-C</t>
        </is>
      </c>
      <c r="C4262">
        <f>SUMIF(数量表!D:H,B4262,数量表!H:H)</f>
        <v/>
      </c>
      <c r="D4262" t="n">
        <v>27</v>
      </c>
      <c r="E4262" t="n">
        <v>105</v>
      </c>
      <c r="F4262" s="86" t="n">
        <v>787</v>
      </c>
      <c r="H4262" s="87" t="n">
        <v>2</v>
      </c>
      <c r="I4262" s="214">
        <f>C4262*H4262</f>
        <v/>
      </c>
      <c r="J4262" s="29" t="n"/>
      <c r="K4262" s="96" t="n"/>
      <c r="L4262" s="97" t="n"/>
      <c r="M4262" s="97" t="n"/>
      <c r="N4262" s="98" t="inlineStr">
        <is>
          <t>27×105</t>
        </is>
      </c>
      <c r="O4262" s="99">
        <f>F4262</f>
        <v/>
      </c>
      <c r="P4262" s="99">
        <f>SUM(I4262)</f>
        <v/>
      </c>
      <c r="Q4262" s="117" t="n"/>
      <c r="R4262" s="118" t="n"/>
      <c r="S4262" s="118" t="n"/>
      <c r="T4262" s="119" t="n"/>
      <c r="U4262" s="120" t="n"/>
      <c r="V4262" s="120" t="n"/>
      <c r="W4262" s="121" t="n"/>
      <c r="X4262" s="122" t="n"/>
      <c r="Y4262" s="122" t="n"/>
      <c r="Z4262" s="143" t="n"/>
      <c r="AA4262" s="140" t="n"/>
      <c r="AB4262" s="140" t="n"/>
      <c r="AC4262" s="144" t="n"/>
      <c r="AD4262" s="142" t="n"/>
      <c r="AE4262" s="142" t="n"/>
    </row>
    <row r="4263">
      <c r="B4263" s="963" t="inlineStr">
        <is>
          <t>KH11L-C</t>
        </is>
      </c>
      <c r="C4263">
        <f>SUMIF(数量表!D:H,B4263,数量表!H:H)</f>
        <v/>
      </c>
      <c r="D4263" t="n">
        <v>27</v>
      </c>
      <c r="E4263" t="n">
        <v>105</v>
      </c>
      <c r="F4263" s="86" t="n">
        <v>868</v>
      </c>
      <c r="H4263" s="87" t="n">
        <v>2</v>
      </c>
      <c r="I4263" s="214">
        <f>C4263*H4263</f>
        <v/>
      </c>
      <c r="J4263" s="29" t="n"/>
      <c r="K4263" s="96" t="n"/>
      <c r="L4263" s="97" t="n"/>
      <c r="M4263" s="97" t="n"/>
      <c r="N4263" s="98" t="inlineStr">
        <is>
          <t>27×105</t>
        </is>
      </c>
      <c r="O4263" s="99">
        <f>F4263</f>
        <v/>
      </c>
      <c r="P4263" s="99">
        <f>SUM(I4263)</f>
        <v/>
      </c>
      <c r="Q4263" s="117" t="n"/>
      <c r="R4263" s="118" t="n"/>
      <c r="S4263" s="118" t="n"/>
      <c r="T4263" s="119" t="n"/>
      <c r="U4263" s="120" t="n"/>
      <c r="V4263" s="120" t="n"/>
      <c r="W4263" s="121" t="n"/>
      <c r="X4263" s="122" t="n"/>
      <c r="Y4263" s="122" t="n"/>
      <c r="Z4263" s="143" t="n"/>
      <c r="AA4263" s="140" t="n"/>
      <c r="AB4263" s="140" t="n"/>
      <c r="AC4263" s="144" t="n"/>
      <c r="AD4263" s="142" t="n"/>
      <c r="AE4263" s="142" t="n"/>
    </row>
    <row r="4264" ht="15" customHeight="1" thickBot="1">
      <c r="B4264" s="88" t="inlineStr">
        <is>
          <t>KH11L-C</t>
        </is>
      </c>
      <c r="C4264" s="89">
        <f>SUMIF(数量表!D:H,B4264,数量表!H:H)</f>
        <v/>
      </c>
      <c r="D4264" s="89" t="n">
        <v>27</v>
      </c>
      <c r="E4264" s="89" t="n">
        <v>105</v>
      </c>
      <c r="F4264" s="90" t="n">
        <v>1149</v>
      </c>
      <c r="G4264" s="89" t="n"/>
      <c r="H4264" s="91" t="n">
        <v>3</v>
      </c>
      <c r="I4264" s="213">
        <f>C4264*H4264</f>
        <v/>
      </c>
      <c r="J4264" s="29" t="n"/>
      <c r="K4264" s="96" t="n"/>
      <c r="L4264" s="97" t="n"/>
      <c r="M4264" s="97" t="n"/>
      <c r="N4264" s="98" t="inlineStr">
        <is>
          <t>27×105</t>
        </is>
      </c>
      <c r="O4264" s="99">
        <f>F4264</f>
        <v/>
      </c>
      <c r="P4264" s="99">
        <f>SUM(I4264)</f>
        <v/>
      </c>
      <c r="Q4264" s="117" t="n"/>
      <c r="R4264" s="118" t="n"/>
      <c r="S4264" s="118" t="n"/>
      <c r="T4264" s="119" t="n"/>
      <c r="U4264" s="120" t="n"/>
      <c r="V4264" s="120" t="n"/>
      <c r="W4264" s="121" t="n"/>
      <c r="X4264" s="122" t="n"/>
      <c r="Y4264" s="122" t="n"/>
      <c r="Z4264" s="143" t="n"/>
      <c r="AA4264" s="140" t="n"/>
      <c r="AB4264" s="140" t="n"/>
      <c r="AC4264" s="144" t="n"/>
      <c r="AD4264" s="142" t="n"/>
      <c r="AE4264" s="142" t="n"/>
    </row>
    <row r="4265">
      <c r="B4265" s="962" t="inlineStr">
        <is>
          <t>KH11R-C</t>
        </is>
      </c>
      <c r="C4265" s="80">
        <f>SUMIF(数量表!D:H,B4265,数量表!H:H)</f>
        <v/>
      </c>
      <c r="D4265" s="80" t="n">
        <v>27</v>
      </c>
      <c r="E4265" s="80" t="n">
        <v>105</v>
      </c>
      <c r="F4265" s="81" t="n">
        <v>450</v>
      </c>
      <c r="G4265" s="80" t="n"/>
      <c r="H4265" s="82" t="n">
        <v>2</v>
      </c>
      <c r="I4265" s="212">
        <f>C4265*H4265</f>
        <v/>
      </c>
      <c r="J4265" s="29" t="n"/>
      <c r="K4265" s="96" t="n"/>
      <c r="L4265" s="97" t="n"/>
      <c r="M4265" s="97" t="n"/>
      <c r="N4265" s="98" t="inlineStr">
        <is>
          <t>27×105</t>
        </is>
      </c>
      <c r="O4265" s="99">
        <f>F4265</f>
        <v/>
      </c>
      <c r="P4265" s="99">
        <f>SUM(I4265)</f>
        <v/>
      </c>
      <c r="Q4265" s="117" t="n"/>
      <c r="R4265" s="118" t="n"/>
      <c r="S4265" s="118" t="n"/>
      <c r="T4265" s="119" t="n"/>
      <c r="U4265" s="120" t="n"/>
      <c r="V4265" s="120" t="n"/>
      <c r="W4265" s="121" t="n"/>
      <c r="X4265" s="122" t="n"/>
      <c r="Y4265" s="122" t="n"/>
      <c r="Z4265" s="143" t="n"/>
      <c r="AA4265" s="140" t="n"/>
      <c r="AB4265" s="140" t="n"/>
      <c r="AC4265" s="144" t="n"/>
      <c r="AD4265" s="142" t="n"/>
      <c r="AE4265" s="142" t="n"/>
    </row>
    <row r="4266">
      <c r="B4266" s="963" t="inlineStr">
        <is>
          <t>KH11R-C</t>
        </is>
      </c>
      <c r="C4266">
        <f>SUMIF(数量表!D:H,B4266,数量表!H:H)</f>
        <v/>
      </c>
      <c r="D4266" t="n">
        <v>27</v>
      </c>
      <c r="E4266" t="n">
        <v>105</v>
      </c>
      <c r="F4266" s="86" t="n">
        <v>787</v>
      </c>
      <c r="H4266" s="87" t="n">
        <v>2</v>
      </c>
      <c r="I4266" s="214">
        <f>C4266*H4266</f>
        <v/>
      </c>
      <c r="J4266" s="29" t="n"/>
      <c r="K4266" s="96" t="n"/>
      <c r="L4266" s="97" t="n"/>
      <c r="M4266" s="97" t="n"/>
      <c r="N4266" s="98" t="inlineStr">
        <is>
          <t>27×105</t>
        </is>
      </c>
      <c r="O4266" s="99">
        <f>F4266</f>
        <v/>
      </c>
      <c r="P4266" s="99">
        <f>SUM(I4266)</f>
        <v/>
      </c>
      <c r="Q4266" s="117" t="n"/>
      <c r="R4266" s="118" t="n"/>
      <c r="S4266" s="118" t="n"/>
      <c r="T4266" s="119" t="n"/>
      <c r="U4266" s="120" t="n"/>
      <c r="V4266" s="120" t="n"/>
      <c r="W4266" s="121" t="n"/>
      <c r="X4266" s="122" t="n"/>
      <c r="Y4266" s="122" t="n"/>
      <c r="Z4266" s="143" t="n"/>
      <c r="AA4266" s="140" t="n"/>
      <c r="AB4266" s="140" t="n"/>
      <c r="AC4266" s="144" t="n"/>
      <c r="AD4266" s="142" t="n"/>
      <c r="AE4266" s="142" t="n"/>
    </row>
    <row r="4267">
      <c r="B4267" s="963" t="inlineStr">
        <is>
          <t>KH11R-C</t>
        </is>
      </c>
      <c r="C4267">
        <f>SUMIF(数量表!D:H,B4267,数量表!H:H)</f>
        <v/>
      </c>
      <c r="D4267" t="n">
        <v>27</v>
      </c>
      <c r="E4267" t="n">
        <v>105</v>
      </c>
      <c r="F4267" s="86" t="n">
        <v>868</v>
      </c>
      <c r="H4267" s="87" t="n">
        <v>2</v>
      </c>
      <c r="I4267" s="214">
        <f>C4267*H4267</f>
        <v/>
      </c>
      <c r="J4267" s="29" t="n"/>
      <c r="K4267" s="96" t="n"/>
      <c r="L4267" s="97" t="n"/>
      <c r="M4267" s="97" t="n"/>
      <c r="N4267" s="98" t="inlineStr">
        <is>
          <t>27×105</t>
        </is>
      </c>
      <c r="O4267" s="99">
        <f>F4267</f>
        <v/>
      </c>
      <c r="P4267" s="99">
        <f>SUM(I4267)</f>
        <v/>
      </c>
      <c r="Q4267" s="117" t="n"/>
      <c r="R4267" s="118" t="n"/>
      <c r="S4267" s="118" t="n"/>
      <c r="T4267" s="119" t="n"/>
      <c r="U4267" s="120" t="n"/>
      <c r="V4267" s="120" t="n"/>
      <c r="W4267" s="121" t="n"/>
      <c r="X4267" s="122" t="n"/>
      <c r="Y4267" s="122" t="n"/>
      <c r="Z4267" s="143" t="n"/>
      <c r="AA4267" s="140" t="n"/>
      <c r="AB4267" s="140" t="n"/>
      <c r="AC4267" s="144" t="n"/>
      <c r="AD4267" s="142" t="n"/>
      <c r="AE4267" s="142" t="n"/>
    </row>
    <row r="4268" ht="15" customHeight="1" thickBot="1">
      <c r="B4268" s="88" t="inlineStr">
        <is>
          <t>KH11R-C</t>
        </is>
      </c>
      <c r="C4268" s="89">
        <f>SUMIF(数量表!D:H,B4268,数量表!H:H)</f>
        <v/>
      </c>
      <c r="D4268" s="89" t="n">
        <v>27</v>
      </c>
      <c r="E4268" s="89" t="n">
        <v>105</v>
      </c>
      <c r="F4268" s="90" t="n">
        <v>1149</v>
      </c>
      <c r="G4268" s="89" t="n"/>
      <c r="H4268" s="91" t="n">
        <v>3</v>
      </c>
      <c r="I4268" s="213">
        <f>C4268*H4268</f>
        <v/>
      </c>
      <c r="J4268" s="29" t="n"/>
      <c r="K4268" s="96" t="n"/>
      <c r="L4268" s="97" t="n"/>
      <c r="M4268" s="97" t="n"/>
      <c r="N4268" s="98" t="inlineStr">
        <is>
          <t>27×105</t>
        </is>
      </c>
      <c r="O4268" s="99">
        <f>F4268</f>
        <v/>
      </c>
      <c r="P4268" s="99">
        <f>SUM(I4268)</f>
        <v/>
      </c>
      <c r="Q4268" s="117" t="n"/>
      <c r="R4268" s="118" t="n"/>
      <c r="S4268" s="118" t="n"/>
      <c r="T4268" s="119" t="n"/>
      <c r="U4268" s="120" t="n"/>
      <c r="V4268" s="120" t="n"/>
      <c r="W4268" s="121" t="n"/>
      <c r="X4268" s="122" t="n"/>
      <c r="Y4268" s="122" t="n"/>
      <c r="Z4268" s="143" t="n"/>
      <c r="AA4268" s="140" t="n"/>
      <c r="AB4268" s="140" t="n"/>
      <c r="AC4268" s="144" t="n"/>
      <c r="AD4268" s="142" t="n"/>
      <c r="AE4268" s="142" t="n"/>
    </row>
    <row r="4269">
      <c r="B4269" s="962" t="inlineStr">
        <is>
          <t>135MKH07-C</t>
        </is>
      </c>
      <c r="C4269" s="80">
        <f>SUMIF(数量表!D:H,B4269,数量表!H:H)</f>
        <v/>
      </c>
      <c r="D4269" s="80" t="n">
        <v>27</v>
      </c>
      <c r="E4269" s="80" t="n">
        <v>105</v>
      </c>
      <c r="F4269" s="81" t="n">
        <v>150</v>
      </c>
      <c r="G4269" s="80" t="n"/>
      <c r="H4269" s="82" t="n">
        <v>3</v>
      </c>
      <c r="I4269" s="212">
        <f>C4269*H4269</f>
        <v/>
      </c>
      <c r="J4269" s="2" t="n"/>
      <c r="K4269" s="96" t="n"/>
      <c r="L4269" s="97" t="n"/>
      <c r="M4269" s="97" t="n"/>
      <c r="N4269" s="98" t="inlineStr">
        <is>
          <t>27×105</t>
        </is>
      </c>
      <c r="O4269" s="99">
        <f>F4269</f>
        <v/>
      </c>
      <c r="P4269" s="99">
        <f>SUM(I4269)</f>
        <v/>
      </c>
      <c r="Q4269" s="117" t="n"/>
      <c r="R4269" s="118" t="n"/>
      <c r="S4269" s="118" t="n"/>
      <c r="T4269" s="119" t="n"/>
      <c r="U4269" s="120" t="n"/>
      <c r="V4269" s="120" t="n"/>
      <c r="W4269" s="121" t="n"/>
      <c r="X4269" s="122" t="n"/>
      <c r="Y4269" s="122" t="n"/>
      <c r="Z4269" s="143" t="n"/>
      <c r="AA4269" s="140" t="n"/>
      <c r="AB4269" s="140" t="n"/>
      <c r="AC4269" s="144" t="n"/>
      <c r="AD4269" s="142" t="n"/>
      <c r="AE4269" s="142" t="n"/>
    </row>
    <row r="4270">
      <c r="B4270" s="963" t="inlineStr">
        <is>
          <t>135MKH07-C</t>
        </is>
      </c>
      <c r="C4270">
        <f>SUMIF(数量表!D:H,B4270,数量表!H:H)</f>
        <v/>
      </c>
      <c r="D4270" t="n">
        <v>27</v>
      </c>
      <c r="E4270" t="n">
        <v>105</v>
      </c>
      <c r="F4270" s="86" t="n">
        <v>800</v>
      </c>
      <c r="H4270" s="87" t="n">
        <v>2</v>
      </c>
      <c r="I4270" s="214">
        <f>C4270*H4270</f>
        <v/>
      </c>
      <c r="J4270" s="2" t="n"/>
      <c r="K4270" s="96" t="n"/>
      <c r="L4270" s="97" t="n"/>
      <c r="M4270" s="97" t="n"/>
      <c r="N4270" s="98" t="inlineStr">
        <is>
          <t>27×105</t>
        </is>
      </c>
      <c r="O4270" s="99">
        <f>F4270</f>
        <v/>
      </c>
      <c r="P4270" s="99">
        <f>SUM(I4270)</f>
        <v/>
      </c>
      <c r="Q4270" s="117" t="n"/>
      <c r="R4270" s="118" t="n"/>
      <c r="S4270" s="118" t="n"/>
      <c r="T4270" s="119" t="n"/>
      <c r="U4270" s="120" t="n"/>
      <c r="V4270" s="120" t="n"/>
      <c r="W4270" s="121" t="n"/>
      <c r="X4270" s="122" t="n"/>
      <c r="Y4270" s="122" t="n"/>
      <c r="Z4270" s="143" t="n"/>
      <c r="AA4270" s="140" t="n"/>
      <c r="AB4270" s="140" t="n"/>
      <c r="AC4270" s="144" t="n"/>
      <c r="AD4270" s="142" t="n"/>
      <c r="AE4270" s="142" t="n"/>
    </row>
    <row r="4271">
      <c r="B4271" s="963" t="inlineStr">
        <is>
          <t>135MKH07-C</t>
        </is>
      </c>
      <c r="C4271">
        <f>SUMIF(数量表!D:H,B4271,数量表!H:H)</f>
        <v/>
      </c>
      <c r="D4271" t="n">
        <v>27</v>
      </c>
      <c r="E4271" t="n">
        <v>105</v>
      </c>
      <c r="F4271" s="86" t="n">
        <v>818</v>
      </c>
      <c r="H4271" s="87" t="n">
        <v>3</v>
      </c>
      <c r="I4271" s="214">
        <f>C4271*H4271</f>
        <v/>
      </c>
      <c r="J4271" s="2" t="n"/>
      <c r="K4271" s="96" t="n"/>
      <c r="L4271" s="97" t="n"/>
      <c r="M4271" s="97" t="n"/>
      <c r="N4271" s="98" t="inlineStr">
        <is>
          <t>27×105</t>
        </is>
      </c>
      <c r="O4271" s="99">
        <f>F4271</f>
        <v/>
      </c>
      <c r="P4271" s="99">
        <f>SUM(I4271)</f>
        <v/>
      </c>
      <c r="Q4271" s="117" t="n"/>
      <c r="R4271" s="118" t="n"/>
      <c r="S4271" s="118" t="n"/>
      <c r="T4271" s="119" t="n"/>
      <c r="U4271" s="120" t="n"/>
      <c r="V4271" s="120" t="n"/>
      <c r="W4271" s="121" t="n"/>
      <c r="X4271" s="122" t="n"/>
      <c r="Y4271" s="122" t="n"/>
      <c r="Z4271" s="143" t="n"/>
      <c r="AA4271" s="140" t="n"/>
      <c r="AB4271" s="140" t="n"/>
      <c r="AC4271" s="144" t="n"/>
      <c r="AD4271" s="142" t="n"/>
      <c r="AE4271" s="142" t="n"/>
    </row>
    <row r="4272" ht="15" customHeight="1" thickBot="1">
      <c r="B4272" s="964" t="inlineStr">
        <is>
          <t>135MKH07-C</t>
        </is>
      </c>
      <c r="C4272" s="89">
        <f>SUMIF(数量表!D:H,B4272,数量表!H:H)</f>
        <v/>
      </c>
      <c r="D4272" s="89" t="n">
        <v>27</v>
      </c>
      <c r="E4272" s="89" t="n">
        <v>105</v>
      </c>
      <c r="F4272" s="90" t="n">
        <v>749</v>
      </c>
      <c r="G4272" s="89" t="n"/>
      <c r="H4272" s="91" t="n">
        <v>2</v>
      </c>
      <c r="I4272" s="213">
        <f>C4272*H4272</f>
        <v/>
      </c>
      <c r="J4272" s="2" t="n"/>
      <c r="K4272" s="96" t="n"/>
      <c r="L4272" s="97" t="n"/>
      <c r="M4272" s="97" t="n"/>
      <c r="N4272" s="98" t="inlineStr">
        <is>
          <t>27×105</t>
        </is>
      </c>
      <c r="O4272" s="99">
        <f>F4272</f>
        <v/>
      </c>
      <c r="P4272" s="99">
        <f>SUM(I4272)</f>
        <v/>
      </c>
      <c r="Q4272" s="117" t="n"/>
      <c r="R4272" s="118" t="n"/>
      <c r="S4272" s="118" t="n"/>
      <c r="T4272" s="119" t="n"/>
      <c r="U4272" s="120" t="n"/>
      <c r="V4272" s="120" t="n"/>
      <c r="W4272" s="121" t="n"/>
      <c r="X4272" s="122" t="n"/>
      <c r="Y4272" s="122" t="n"/>
      <c r="Z4272" s="143" t="n"/>
      <c r="AA4272" s="140" t="n"/>
      <c r="AB4272" s="140" t="n"/>
      <c r="AC4272" s="144" t="n"/>
      <c r="AD4272" s="142" t="n"/>
      <c r="AE4272" s="142" t="n"/>
    </row>
    <row r="4273">
      <c r="B4273" s="962" t="inlineStr">
        <is>
          <t>135MK07-C</t>
        </is>
      </c>
      <c r="C4273" s="80">
        <f>SUMIF(数量表!D:H,B4273,数量表!H:H)</f>
        <v/>
      </c>
      <c r="D4273" s="80" t="n">
        <v>27</v>
      </c>
      <c r="E4273" s="80" t="n">
        <v>105</v>
      </c>
      <c r="F4273" s="81" t="n">
        <v>150</v>
      </c>
      <c r="G4273" s="80" t="n"/>
      <c r="H4273" s="82" t="n">
        <v>4</v>
      </c>
      <c r="I4273" s="212">
        <f>C4273*H4273</f>
        <v/>
      </c>
      <c r="K4273" s="96" t="n"/>
      <c r="L4273" s="97" t="n"/>
      <c r="M4273" s="97" t="n"/>
      <c r="N4273" s="98" t="inlineStr">
        <is>
          <t>27×105</t>
        </is>
      </c>
      <c r="O4273" s="99">
        <f>F4273</f>
        <v/>
      </c>
      <c r="P4273" s="99">
        <f>SUM(I4273)</f>
        <v/>
      </c>
      <c r="Q4273" s="117" t="n"/>
      <c r="R4273" s="118" t="n"/>
      <c r="S4273" s="118" t="n"/>
      <c r="T4273" s="119" t="n"/>
      <c r="U4273" s="120" t="n"/>
      <c r="V4273" s="120" t="n"/>
      <c r="W4273" s="121" t="n"/>
      <c r="X4273" s="122" t="n"/>
      <c r="Y4273" s="122" t="n"/>
      <c r="Z4273" s="143" t="n"/>
      <c r="AA4273" s="140" t="n"/>
      <c r="AB4273" s="140" t="n"/>
      <c r="AC4273" s="144" t="n"/>
      <c r="AD4273" s="142" t="n"/>
      <c r="AE4273" s="142" t="n"/>
    </row>
    <row r="4274">
      <c r="B4274" s="963" t="inlineStr">
        <is>
          <t>135MK07-C</t>
        </is>
      </c>
      <c r="C4274">
        <f>SUMIF(数量表!D:H,B4274,数量表!H:H)</f>
        <v/>
      </c>
      <c r="D4274" t="n">
        <v>27</v>
      </c>
      <c r="E4274" t="n">
        <v>105</v>
      </c>
      <c r="F4274" s="86" t="n">
        <v>1710</v>
      </c>
      <c r="H4274" s="87" t="n">
        <v>2</v>
      </c>
      <c r="I4274" s="214">
        <f>C4274*H4274</f>
        <v/>
      </c>
      <c r="K4274" s="96" t="n"/>
      <c r="L4274" s="97" t="n"/>
      <c r="M4274" s="97" t="n"/>
      <c r="N4274" s="98" t="inlineStr">
        <is>
          <t>27×105</t>
        </is>
      </c>
      <c r="O4274" s="99">
        <f>F4274</f>
        <v/>
      </c>
      <c r="P4274" s="99">
        <f>SUM(I4274)</f>
        <v/>
      </c>
      <c r="Q4274" s="117" t="n"/>
      <c r="R4274" s="118" t="n"/>
      <c r="S4274" s="118" t="n"/>
      <c r="T4274" s="119" t="n"/>
      <c r="U4274" s="120" t="n"/>
      <c r="V4274" s="120" t="n"/>
      <c r="W4274" s="121" t="n"/>
      <c r="X4274" s="122" t="n"/>
      <c r="Y4274" s="122" t="n"/>
      <c r="Z4274" s="143" t="n"/>
      <c r="AA4274" s="140" t="n"/>
      <c r="AB4274" s="140" t="n"/>
      <c r="AC4274" s="144" t="n"/>
      <c r="AD4274" s="142" t="n"/>
      <c r="AE4274" s="142" t="n"/>
    </row>
    <row r="4275" ht="15" customHeight="1" thickBot="1">
      <c r="B4275" s="964" t="inlineStr">
        <is>
          <t>135MK07-C</t>
        </is>
      </c>
      <c r="C4275" s="89">
        <f>SUMIF(数量表!D:H,B4275,数量表!H:H)</f>
        <v/>
      </c>
      <c r="D4275" s="89" t="n">
        <v>27</v>
      </c>
      <c r="E4275" s="89" t="n">
        <v>105</v>
      </c>
      <c r="F4275" s="90" t="n">
        <v>818</v>
      </c>
      <c r="G4275" s="89" t="n"/>
      <c r="H4275" s="91" t="n">
        <v>4</v>
      </c>
      <c r="I4275" s="213">
        <f>C4275*H4275</f>
        <v/>
      </c>
      <c r="K4275" s="96" t="n"/>
      <c r="L4275" s="97" t="n"/>
      <c r="M4275" s="97" t="n"/>
      <c r="N4275" s="98" t="inlineStr">
        <is>
          <t>27×105</t>
        </is>
      </c>
      <c r="O4275" s="99">
        <f>F4275</f>
        <v/>
      </c>
      <c r="P4275" s="99">
        <f>SUM(I4275)</f>
        <v/>
      </c>
      <c r="Q4275" s="117" t="n"/>
      <c r="R4275" s="118" t="n"/>
      <c r="S4275" s="118" t="n"/>
      <c r="T4275" s="119" t="n"/>
      <c r="U4275" s="120" t="n"/>
      <c r="V4275" s="120" t="n"/>
      <c r="W4275" s="121" t="n"/>
      <c r="X4275" s="122" t="n"/>
      <c r="Y4275" s="122" t="n"/>
      <c r="Z4275" s="143" t="n"/>
      <c r="AA4275" s="140" t="n"/>
      <c r="AB4275" s="140" t="n"/>
      <c r="AC4275" s="144" t="n"/>
      <c r="AD4275" s="142" t="n"/>
      <c r="AE4275" s="142" t="n"/>
    </row>
    <row r="4276">
      <c r="B4276" s="963" t="inlineStr">
        <is>
          <t>M-C</t>
        </is>
      </c>
      <c r="C4276">
        <f>SUMIF(数量表!D:H,B4276,数量表!H:H)</f>
        <v/>
      </c>
      <c r="D4276" t="n">
        <v>27</v>
      </c>
      <c r="E4276" t="n">
        <v>105</v>
      </c>
      <c r="F4276" s="86" t="n">
        <v>1710</v>
      </c>
      <c r="G4276" t="inlineStr">
        <is>
          <t>×</t>
        </is>
      </c>
      <c r="H4276" s="87" t="n">
        <v>2</v>
      </c>
      <c r="I4276" s="214">
        <f>C4276*H4276</f>
        <v/>
      </c>
      <c r="J4276" s="2" t="n"/>
      <c r="K4276" s="96" t="n"/>
      <c r="L4276" s="97" t="n"/>
      <c r="M4276" s="97" t="n"/>
      <c r="N4276" s="98" t="inlineStr">
        <is>
          <t>27×105</t>
        </is>
      </c>
      <c r="O4276" s="99">
        <f>F4276</f>
        <v/>
      </c>
      <c r="P4276" s="99">
        <f>SUM(I4276)</f>
        <v/>
      </c>
      <c r="Q4276" s="117" t="n"/>
      <c r="R4276" s="118" t="n"/>
      <c r="S4276" s="118" t="n"/>
      <c r="T4276" s="119" t="n"/>
      <c r="U4276" s="120" t="n"/>
      <c r="V4276" s="120" t="n"/>
      <c r="W4276" s="121" t="n"/>
      <c r="X4276" s="122" t="n"/>
      <c r="Y4276" s="122" t="n"/>
      <c r="Z4276" s="143" t="n"/>
      <c r="AA4276" s="140" t="n"/>
      <c r="AB4276" s="140" t="n"/>
      <c r="AC4276" s="144" t="n"/>
      <c r="AD4276" s="142" t="n"/>
      <c r="AE4276" s="142" t="n"/>
    </row>
    <row r="4277">
      <c r="B4277" s="963" t="inlineStr">
        <is>
          <t>M-C</t>
        </is>
      </c>
      <c r="C4277">
        <f>SUMIF(数量表!D:H,B4277,数量表!H:H)</f>
        <v/>
      </c>
      <c r="D4277" t="n">
        <v>27</v>
      </c>
      <c r="E4277" t="n">
        <v>105</v>
      </c>
      <c r="F4277" s="86" t="n">
        <v>338</v>
      </c>
      <c r="G4277" t="inlineStr">
        <is>
          <t>×</t>
        </is>
      </c>
      <c r="H4277" s="87" t="n">
        <v>4</v>
      </c>
      <c r="I4277" s="214">
        <f>C4277*H4277</f>
        <v/>
      </c>
      <c r="J4277" s="2" t="n"/>
      <c r="K4277" s="96" t="n"/>
      <c r="L4277" s="97" t="n"/>
      <c r="M4277" s="97" t="n"/>
      <c r="N4277" s="98" t="inlineStr">
        <is>
          <t>27×105</t>
        </is>
      </c>
      <c r="O4277" s="99">
        <f>F4277</f>
        <v/>
      </c>
      <c r="P4277" s="99">
        <f>SUM(I4277)</f>
        <v/>
      </c>
      <c r="Q4277" s="117" t="n"/>
      <c r="R4277" s="118" t="n"/>
      <c r="S4277" s="118" t="n"/>
      <c r="T4277" s="119" t="n"/>
      <c r="U4277" s="120" t="n"/>
      <c r="V4277" s="120" t="n"/>
      <c r="W4277" s="121" t="n"/>
      <c r="X4277" s="122" t="n"/>
      <c r="Y4277" s="122" t="n"/>
      <c r="Z4277" s="143" t="n"/>
      <c r="AA4277" s="140" t="n"/>
      <c r="AB4277" s="140" t="n"/>
      <c r="AC4277" s="144" t="n"/>
      <c r="AD4277" s="142" t="n"/>
      <c r="AE4277" s="142" t="n"/>
    </row>
    <row r="4278">
      <c r="B4278" s="963" t="inlineStr">
        <is>
          <t>M-C</t>
        </is>
      </c>
      <c r="C4278">
        <f>SUMIF(数量表!D:H,B4278,数量表!H:H)</f>
        <v/>
      </c>
      <c r="D4278" t="n">
        <v>27</v>
      </c>
      <c r="E4278" t="n">
        <v>105</v>
      </c>
      <c r="F4278" s="86" t="n">
        <v>282</v>
      </c>
      <c r="G4278" t="inlineStr">
        <is>
          <t>×</t>
        </is>
      </c>
      <c r="H4278" s="87" t="n">
        <v>4</v>
      </c>
      <c r="I4278" s="214">
        <f>C4278*H4278</f>
        <v/>
      </c>
      <c r="J4278" s="2" t="n"/>
      <c r="K4278" s="96" t="n"/>
      <c r="L4278" s="97" t="n"/>
      <c r="M4278" s="97" t="n"/>
      <c r="N4278" s="98" t="inlineStr">
        <is>
          <t>27×105</t>
        </is>
      </c>
      <c r="O4278" s="99">
        <f>F4278</f>
        <v/>
      </c>
      <c r="P4278" s="99">
        <f>SUM(I4278)</f>
        <v/>
      </c>
      <c r="Q4278" s="117" t="n"/>
      <c r="R4278" s="118" t="n"/>
      <c r="S4278" s="118" t="n"/>
      <c r="T4278" s="119" t="n"/>
      <c r="U4278" s="120" t="n"/>
      <c r="V4278" s="120" t="n"/>
      <c r="W4278" s="121" t="n"/>
      <c r="X4278" s="122" t="n"/>
      <c r="Y4278" s="122" t="n"/>
      <c r="Z4278" s="143" t="n"/>
      <c r="AA4278" s="140" t="n"/>
      <c r="AB4278" s="140" t="n"/>
      <c r="AC4278" s="144" t="n"/>
      <c r="AD4278" s="142" t="n"/>
      <c r="AE4278" s="142" t="n"/>
    </row>
    <row r="4279" ht="15" customHeight="1" thickBot="1">
      <c r="B4279" s="88" t="inlineStr">
        <is>
          <t>M-C</t>
        </is>
      </c>
      <c r="C4279" s="89">
        <f>SUMIF(数量表!D:H,B4279,数量表!H:H)</f>
        <v/>
      </c>
      <c r="D4279" s="89" t="n">
        <v>27</v>
      </c>
      <c r="E4279" s="89" t="n">
        <v>105</v>
      </c>
      <c r="F4279" s="90" t="n">
        <v>1849</v>
      </c>
      <c r="G4279" s="89" t="inlineStr">
        <is>
          <t>×</t>
        </is>
      </c>
      <c r="H4279" s="91" t="n">
        <v>2</v>
      </c>
      <c r="I4279" s="213">
        <f>C4279*H4279</f>
        <v/>
      </c>
      <c r="J4279" s="2" t="n"/>
      <c r="K4279" s="96" t="n"/>
      <c r="L4279" s="97" t="n"/>
      <c r="M4279" s="97" t="n"/>
      <c r="N4279" s="98" t="inlineStr">
        <is>
          <t>27×105</t>
        </is>
      </c>
      <c r="O4279" s="99">
        <f>F4279</f>
        <v/>
      </c>
      <c r="P4279" s="99">
        <f>SUM(I4279)</f>
        <v/>
      </c>
      <c r="Q4279" s="117" t="n"/>
      <c r="R4279" s="118" t="n"/>
      <c r="S4279" s="118" t="n"/>
      <c r="T4279" s="119" t="n"/>
      <c r="U4279" s="120" t="n"/>
      <c r="V4279" s="120" t="n"/>
      <c r="W4279" s="121" t="n"/>
      <c r="X4279" s="122" t="n"/>
      <c r="Y4279" s="122" t="n"/>
      <c r="Z4279" s="143" t="n"/>
      <c r="AA4279" s="140" t="n"/>
      <c r="AB4279" s="140" t="n"/>
      <c r="AC4279" s="144" t="n"/>
      <c r="AD4279" s="142" t="n"/>
      <c r="AE4279" s="142" t="n"/>
    </row>
    <row r="4280">
      <c r="B4280" s="963" t="inlineStr">
        <is>
          <t>ML-C</t>
        </is>
      </c>
      <c r="C4280" s="80">
        <f>SUMIF(数量表!D:H,B4280,数量表!H:H)</f>
        <v/>
      </c>
      <c r="D4280" s="80" t="n">
        <v>27</v>
      </c>
      <c r="E4280" s="80" t="n">
        <v>105</v>
      </c>
      <c r="F4280" s="81" t="n">
        <v>1697</v>
      </c>
      <c r="G4280" s="80" t="inlineStr">
        <is>
          <t>×</t>
        </is>
      </c>
      <c r="H4280" s="82" t="n">
        <v>2</v>
      </c>
      <c r="I4280" s="212">
        <f>C4280*H4280</f>
        <v/>
      </c>
      <c r="J4280" s="2" t="n"/>
      <c r="K4280" s="96" t="n"/>
      <c r="L4280" s="97" t="n"/>
      <c r="M4280" s="97" t="n"/>
      <c r="N4280" s="98" t="inlineStr">
        <is>
          <t>27×105</t>
        </is>
      </c>
      <c r="O4280" s="99">
        <f>F4280</f>
        <v/>
      </c>
      <c r="P4280" s="99">
        <f>SUM(I4280)</f>
        <v/>
      </c>
      <c r="Q4280" s="117" t="n"/>
      <c r="R4280" s="118" t="n"/>
      <c r="S4280" s="118" t="n"/>
      <c r="T4280" s="119" t="n"/>
      <c r="U4280" s="120" t="n"/>
      <c r="V4280" s="120" t="n"/>
      <c r="W4280" s="121" t="n"/>
      <c r="X4280" s="122" t="n"/>
      <c r="Y4280" s="122" t="n"/>
      <c r="Z4280" s="143" t="n"/>
      <c r="AA4280" s="140" t="n"/>
      <c r="AB4280" s="140" t="n"/>
      <c r="AC4280" s="144" t="n"/>
      <c r="AD4280" s="142" t="n"/>
      <c r="AE4280" s="142" t="n"/>
    </row>
    <row r="4281">
      <c r="B4281" s="963" t="inlineStr">
        <is>
          <t>ML-C</t>
        </is>
      </c>
      <c r="C4281">
        <f>SUMIF(数量表!D:H,B4281,数量表!H:H)</f>
        <v/>
      </c>
      <c r="D4281" t="n">
        <v>27</v>
      </c>
      <c r="E4281" t="n">
        <v>105</v>
      </c>
      <c r="F4281" s="86" t="n">
        <v>338</v>
      </c>
      <c r="G4281" t="inlineStr">
        <is>
          <t>×</t>
        </is>
      </c>
      <c r="H4281" s="87" t="n">
        <v>5</v>
      </c>
      <c r="I4281" s="214">
        <f>C4281*H4281</f>
        <v/>
      </c>
      <c r="J4281" s="2" t="n"/>
      <c r="K4281" s="96" t="n"/>
      <c r="L4281" s="97" t="n"/>
      <c r="M4281" s="97" t="n"/>
      <c r="N4281" s="98" t="inlineStr">
        <is>
          <t>27×105</t>
        </is>
      </c>
      <c r="O4281" s="99">
        <f>F4281</f>
        <v/>
      </c>
      <c r="P4281" s="99">
        <f>SUM(I4281)</f>
        <v/>
      </c>
      <c r="Q4281" s="117" t="n"/>
      <c r="R4281" s="118" t="n"/>
      <c r="S4281" s="118" t="n"/>
      <c r="T4281" s="119" t="n"/>
      <c r="U4281" s="120" t="n"/>
      <c r="V4281" s="120" t="n"/>
      <c r="W4281" s="121" t="n"/>
      <c r="X4281" s="122" t="n"/>
      <c r="Y4281" s="122" t="n"/>
      <c r="Z4281" s="143" t="n"/>
      <c r="AA4281" s="140" t="n"/>
      <c r="AB4281" s="140" t="n"/>
      <c r="AC4281" s="144" t="n"/>
      <c r="AD4281" s="142" t="n"/>
      <c r="AE4281" s="142" t="n"/>
    </row>
    <row r="4282">
      <c r="B4282" s="963" t="inlineStr">
        <is>
          <t>ML-C</t>
        </is>
      </c>
      <c r="C4282">
        <f>SUMIF(数量表!D:H,B4282,数量表!H:H)</f>
        <v/>
      </c>
      <c r="D4282" t="n">
        <v>27</v>
      </c>
      <c r="E4282" t="n">
        <v>105</v>
      </c>
      <c r="F4282" s="86" t="n">
        <v>282</v>
      </c>
      <c r="G4282" t="inlineStr">
        <is>
          <t>×</t>
        </is>
      </c>
      <c r="H4282" s="87" t="n">
        <v>5</v>
      </c>
      <c r="I4282" s="214">
        <f>C4282*H4282</f>
        <v/>
      </c>
      <c r="J4282" s="2" t="n"/>
      <c r="K4282" s="96" t="n"/>
      <c r="L4282" s="97" t="n"/>
      <c r="M4282" s="97" t="n"/>
      <c r="N4282" s="98" t="inlineStr">
        <is>
          <t>27×105</t>
        </is>
      </c>
      <c r="O4282" s="99">
        <f>F4282</f>
        <v/>
      </c>
      <c r="P4282" s="99">
        <f>SUM(I4282)</f>
        <v/>
      </c>
      <c r="Q4282" s="117" t="n"/>
      <c r="R4282" s="118" t="n"/>
      <c r="S4282" s="118" t="n"/>
      <c r="T4282" s="119" t="n"/>
      <c r="U4282" s="120" t="n"/>
      <c r="V4282" s="120" t="n"/>
      <c r="W4282" s="121" t="n"/>
      <c r="X4282" s="122" t="n"/>
      <c r="Y4282" s="122" t="n"/>
      <c r="Z4282" s="143" t="n"/>
      <c r="AA4282" s="140" t="n"/>
      <c r="AB4282" s="140" t="n"/>
      <c r="AC4282" s="144" t="n"/>
      <c r="AD4282" s="142" t="n"/>
      <c r="AE4282" s="142" t="n"/>
    </row>
    <row r="4283" ht="15" customHeight="1" thickBot="1">
      <c r="B4283" s="88" t="inlineStr">
        <is>
          <t>ML-C</t>
        </is>
      </c>
      <c r="C4283" s="89">
        <f>SUMIF(数量表!D:H,B4283,数量表!H:H)</f>
        <v/>
      </c>
      <c r="D4283" s="89" t="n">
        <v>27</v>
      </c>
      <c r="E4283" s="89" t="n">
        <v>105</v>
      </c>
      <c r="F4283" s="90" t="n">
        <v>1849</v>
      </c>
      <c r="G4283" s="89" t="inlineStr">
        <is>
          <t>×</t>
        </is>
      </c>
      <c r="H4283" s="91" t="n">
        <v>3</v>
      </c>
      <c r="I4283" s="213">
        <f>C4283*H4283</f>
        <v/>
      </c>
      <c r="J4283" s="2" t="n"/>
      <c r="K4283" s="96" t="n"/>
      <c r="L4283" s="97" t="n"/>
      <c r="M4283" s="97" t="n"/>
      <c r="N4283" s="98" t="inlineStr">
        <is>
          <t>27×105</t>
        </is>
      </c>
      <c r="O4283" s="99">
        <f>F4283</f>
        <v/>
      </c>
      <c r="P4283" s="99">
        <f>SUM(I4283)</f>
        <v/>
      </c>
      <c r="Q4283" s="117" t="n"/>
      <c r="R4283" s="118" t="n"/>
      <c r="S4283" s="118" t="n"/>
      <c r="T4283" s="119" t="n"/>
      <c r="U4283" s="120" t="n"/>
      <c r="V4283" s="120" t="n"/>
      <c r="W4283" s="121" t="n"/>
      <c r="X4283" s="122" t="n"/>
      <c r="Y4283" s="122" t="n"/>
      <c r="Z4283" s="143" t="n"/>
      <c r="AA4283" s="140" t="n"/>
      <c r="AB4283" s="140" t="n"/>
      <c r="AC4283" s="144" t="n"/>
      <c r="AD4283" s="142" t="n"/>
      <c r="AE4283" s="142" t="n"/>
    </row>
    <row r="4284">
      <c r="B4284" s="962" t="inlineStr">
        <is>
          <t>MR-C</t>
        </is>
      </c>
      <c r="C4284" s="80">
        <f>SUMIF(数量表!D:H,B4284,数量表!H:H)</f>
        <v/>
      </c>
      <c r="D4284" s="80" t="n">
        <v>27</v>
      </c>
      <c r="E4284" s="80" t="n">
        <v>105</v>
      </c>
      <c r="F4284" s="81" t="n">
        <v>1697</v>
      </c>
      <c r="G4284" s="80" t="inlineStr">
        <is>
          <t>×</t>
        </is>
      </c>
      <c r="H4284" s="82" t="n">
        <v>2</v>
      </c>
      <c r="I4284" s="212">
        <f>C4284*H4284</f>
        <v/>
      </c>
      <c r="J4284" s="2" t="n"/>
      <c r="K4284" s="96" t="n"/>
      <c r="L4284" s="97" t="n"/>
      <c r="M4284" s="97" t="n"/>
      <c r="N4284" s="98" t="inlineStr">
        <is>
          <t>27×105</t>
        </is>
      </c>
      <c r="O4284" s="99">
        <f>F4284</f>
        <v/>
      </c>
      <c r="P4284" s="99">
        <f>SUM(I4284)</f>
        <v/>
      </c>
      <c r="Q4284" s="117" t="n"/>
      <c r="R4284" s="118" t="n"/>
      <c r="S4284" s="118" t="n"/>
      <c r="T4284" s="119" t="n"/>
      <c r="U4284" s="120" t="n"/>
      <c r="V4284" s="120" t="n"/>
      <c r="W4284" s="121" t="n"/>
      <c r="X4284" s="122" t="n"/>
      <c r="Y4284" s="122" t="n"/>
      <c r="Z4284" s="143" t="n"/>
      <c r="AA4284" s="140" t="n"/>
      <c r="AB4284" s="140" t="n"/>
      <c r="AC4284" s="144" t="n"/>
      <c r="AD4284" s="142" t="n"/>
      <c r="AE4284" s="142" t="n"/>
    </row>
    <row r="4285">
      <c r="B4285" s="963" t="inlineStr">
        <is>
          <t>MR-C</t>
        </is>
      </c>
      <c r="C4285">
        <f>SUMIF(数量表!D:H,B4285,数量表!H:H)</f>
        <v/>
      </c>
      <c r="D4285" t="n">
        <v>27</v>
      </c>
      <c r="E4285" t="n">
        <v>105</v>
      </c>
      <c r="F4285" s="86" t="n">
        <v>338</v>
      </c>
      <c r="G4285" t="inlineStr">
        <is>
          <t>×</t>
        </is>
      </c>
      <c r="H4285" s="87" t="n">
        <v>5</v>
      </c>
      <c r="I4285" s="214">
        <f>C4285*H4285</f>
        <v/>
      </c>
      <c r="J4285" s="2" t="n"/>
      <c r="K4285" s="96" t="n"/>
      <c r="L4285" s="97" t="n"/>
      <c r="M4285" s="97" t="n"/>
      <c r="N4285" s="98" t="inlineStr">
        <is>
          <t>27×105</t>
        </is>
      </c>
      <c r="O4285" s="99">
        <f>F4285</f>
        <v/>
      </c>
      <c r="P4285" s="99">
        <f>SUM(I4285)</f>
        <v/>
      </c>
      <c r="Q4285" s="117" t="n"/>
      <c r="R4285" s="118" t="n"/>
      <c r="S4285" s="118" t="n"/>
      <c r="T4285" s="119" t="n"/>
      <c r="U4285" s="120" t="n"/>
      <c r="V4285" s="120" t="n"/>
      <c r="W4285" s="121" t="n"/>
      <c r="X4285" s="122" t="n"/>
      <c r="Y4285" s="122" t="n"/>
      <c r="Z4285" s="143" t="n"/>
      <c r="AA4285" s="140" t="n"/>
      <c r="AB4285" s="140" t="n"/>
      <c r="AC4285" s="144" t="n"/>
      <c r="AD4285" s="142" t="n"/>
      <c r="AE4285" s="142" t="n"/>
    </row>
    <row r="4286">
      <c r="B4286" s="963" t="inlineStr">
        <is>
          <t>MR-C</t>
        </is>
      </c>
      <c r="C4286">
        <f>SUMIF(数量表!D:H,B4286,数量表!H:H)</f>
        <v/>
      </c>
      <c r="D4286" t="n">
        <v>27</v>
      </c>
      <c r="E4286" t="n">
        <v>105</v>
      </c>
      <c r="F4286" s="86" t="n">
        <v>282</v>
      </c>
      <c r="G4286" t="inlineStr">
        <is>
          <t>×</t>
        </is>
      </c>
      <c r="H4286" s="87" t="n">
        <v>5</v>
      </c>
      <c r="I4286" s="214">
        <f>C4286*H4286</f>
        <v/>
      </c>
      <c r="J4286" s="2" t="n"/>
      <c r="K4286" s="96" t="n"/>
      <c r="L4286" s="97" t="n"/>
      <c r="M4286" s="97" t="n"/>
      <c r="N4286" s="98" t="inlineStr">
        <is>
          <t>27×105</t>
        </is>
      </c>
      <c r="O4286" s="99">
        <f>F4286</f>
        <v/>
      </c>
      <c r="P4286" s="99">
        <f>SUM(I4286)</f>
        <v/>
      </c>
      <c r="Q4286" s="117" t="n"/>
      <c r="R4286" s="118" t="n"/>
      <c r="S4286" s="118" t="n"/>
      <c r="T4286" s="119" t="n"/>
      <c r="U4286" s="120" t="n"/>
      <c r="V4286" s="120" t="n"/>
      <c r="W4286" s="121" t="n"/>
      <c r="X4286" s="122" t="n"/>
      <c r="Y4286" s="122" t="n"/>
      <c r="Z4286" s="143" t="n"/>
      <c r="AA4286" s="140" t="n"/>
      <c r="AB4286" s="140" t="n"/>
      <c r="AC4286" s="144" t="n"/>
      <c r="AD4286" s="142" t="n"/>
      <c r="AE4286" s="142" t="n"/>
    </row>
    <row r="4287" ht="15" customHeight="1" thickBot="1">
      <c r="B4287" s="88" t="inlineStr">
        <is>
          <t>MR-C</t>
        </is>
      </c>
      <c r="C4287" s="89">
        <f>SUMIF(数量表!D:H,B4287,数量表!H:H)</f>
        <v/>
      </c>
      <c r="D4287" s="89" t="n">
        <v>27</v>
      </c>
      <c r="E4287" s="89" t="n">
        <v>105</v>
      </c>
      <c r="F4287" s="90" t="n">
        <v>1849</v>
      </c>
      <c r="G4287" s="89" t="inlineStr">
        <is>
          <t>×</t>
        </is>
      </c>
      <c r="H4287" s="91" t="n">
        <v>3</v>
      </c>
      <c r="I4287" s="213">
        <f>C4287*H4287</f>
        <v/>
      </c>
      <c r="J4287" s="2" t="n"/>
      <c r="K4287" s="96" t="n"/>
      <c r="L4287" s="97" t="n"/>
      <c r="M4287" s="97" t="n"/>
      <c r="N4287" s="98" t="inlineStr">
        <is>
          <t>27×105</t>
        </is>
      </c>
      <c r="O4287" s="99">
        <f>F4287</f>
        <v/>
      </c>
      <c r="P4287" s="99">
        <f>SUM(I4287)</f>
        <v/>
      </c>
      <c r="Q4287" s="117" t="n"/>
      <c r="R4287" s="118" t="n"/>
      <c r="S4287" s="118" t="n"/>
      <c r="T4287" s="119" t="n"/>
      <c r="U4287" s="120" t="n"/>
      <c r="V4287" s="120" t="n"/>
      <c r="W4287" s="121" t="n"/>
      <c r="X4287" s="122" t="n"/>
      <c r="Y4287" s="122" t="n"/>
      <c r="Z4287" s="143" t="n"/>
      <c r="AA4287" s="140" t="n"/>
      <c r="AB4287" s="140" t="n"/>
      <c r="AC4287" s="144" t="n"/>
      <c r="AD4287" s="142" t="n"/>
      <c r="AE4287" s="142" t="n"/>
    </row>
    <row r="4288">
      <c r="B4288" s="962" t="inlineStr">
        <is>
          <t>E-C</t>
        </is>
      </c>
      <c r="C4288" s="80">
        <f>SUMIF(数量表!D:H,B4288,数量表!H:H)</f>
        <v/>
      </c>
      <c r="D4288" s="80" t="n">
        <v>27</v>
      </c>
      <c r="E4288" s="80" t="n">
        <v>105</v>
      </c>
      <c r="F4288" s="209" t="n">
        <v>1710</v>
      </c>
      <c r="G4288" s="80" t="inlineStr">
        <is>
          <t>×</t>
        </is>
      </c>
      <c r="H4288" s="82" t="n">
        <v>1</v>
      </c>
      <c r="I4288" s="82">
        <f>C4288*H4288</f>
        <v/>
      </c>
      <c r="J4288" s="2" t="n"/>
      <c r="K4288" s="96" t="n"/>
      <c r="L4288" s="97" t="n"/>
      <c r="M4288" s="97" t="n"/>
      <c r="N4288" s="98" t="inlineStr">
        <is>
          <t>27×105</t>
        </is>
      </c>
      <c r="O4288" s="99">
        <f>F4288</f>
        <v/>
      </c>
      <c r="P4288" s="99">
        <f>SUM(I4288)</f>
        <v/>
      </c>
      <c r="Q4288" s="117" t="n"/>
      <c r="R4288" s="118" t="n"/>
      <c r="S4288" s="118" t="n"/>
      <c r="T4288" s="119" t="n"/>
      <c r="U4288" s="120" t="n"/>
      <c r="V4288" s="120" t="n"/>
      <c r="W4288" s="121" t="n"/>
      <c r="X4288" s="122" t="n"/>
      <c r="Y4288" s="122" t="n"/>
      <c r="Z4288" s="143" t="n"/>
      <c r="AA4288" s="140" t="n"/>
      <c r="AB4288" s="140" t="n"/>
      <c r="AC4288" s="144" t="n"/>
      <c r="AD4288" s="142" t="n"/>
      <c r="AE4288" s="142" t="n"/>
    </row>
    <row r="4289">
      <c r="B4289" s="963" t="inlineStr">
        <is>
          <t>E-C</t>
        </is>
      </c>
      <c r="C4289">
        <f>SUMIF(数量表!D:H,B4289,数量表!H:H)</f>
        <v/>
      </c>
      <c r="D4289" t="n">
        <v>27</v>
      </c>
      <c r="E4289" t="n">
        <v>105</v>
      </c>
      <c r="F4289" s="120" t="n">
        <v>470</v>
      </c>
      <c r="G4289" t="inlineStr">
        <is>
          <t>×</t>
        </is>
      </c>
      <c r="H4289" s="87" t="n">
        <v>4</v>
      </c>
      <c r="I4289" s="87">
        <f>C4289*H4289</f>
        <v/>
      </c>
      <c r="J4289" s="2" t="n"/>
      <c r="K4289" s="96" t="n"/>
      <c r="L4289" s="97" t="n"/>
      <c r="M4289" s="97" t="n"/>
      <c r="N4289" s="98" t="inlineStr">
        <is>
          <t>27×105</t>
        </is>
      </c>
      <c r="O4289" s="99">
        <f>F4289</f>
        <v/>
      </c>
      <c r="P4289" s="99">
        <f>SUM(I4289)</f>
        <v/>
      </c>
      <c r="Q4289" s="117" t="n"/>
      <c r="R4289" s="118" t="n"/>
      <c r="S4289" s="118" t="n"/>
      <c r="T4289" s="119" t="n"/>
      <c r="U4289" s="120" t="n"/>
      <c r="V4289" s="120" t="n"/>
      <c r="W4289" s="121" t="n"/>
      <c r="X4289" s="122" t="n"/>
      <c r="Y4289" s="122" t="n"/>
      <c r="Z4289" s="143" t="n"/>
      <c r="AA4289" s="140" t="n"/>
      <c r="AB4289" s="140" t="n"/>
      <c r="AC4289" s="144" t="n"/>
      <c r="AD4289" s="142" t="n"/>
      <c r="AE4289" s="142" t="n"/>
    </row>
    <row r="4290" ht="15" customHeight="1" thickBot="1">
      <c r="B4290" s="88" t="inlineStr">
        <is>
          <t>E-C</t>
        </is>
      </c>
      <c r="C4290" s="89">
        <f>SUMIF(数量表!D:H,B4290,数量表!H:H)</f>
        <v/>
      </c>
      <c r="D4290" s="89" t="n">
        <v>27</v>
      </c>
      <c r="E4290" s="89" t="n">
        <v>105</v>
      </c>
      <c r="F4290" s="90" t="n">
        <v>2037</v>
      </c>
      <c r="G4290" s="89" t="inlineStr">
        <is>
          <t>×</t>
        </is>
      </c>
      <c r="H4290" s="89" t="n">
        <v>2</v>
      </c>
      <c r="I4290" s="213">
        <f>C4290*H4290</f>
        <v/>
      </c>
      <c r="J4290" s="2" t="n"/>
      <c r="K4290" s="96" t="n"/>
      <c r="L4290" s="97" t="n"/>
      <c r="M4290" s="97" t="n"/>
      <c r="N4290" s="98" t="inlineStr">
        <is>
          <t>27×105</t>
        </is>
      </c>
      <c r="O4290" s="99">
        <f>F4290</f>
        <v/>
      </c>
      <c r="P4290" s="99">
        <f>SUM(I4290)</f>
        <v/>
      </c>
      <c r="Q4290" s="117" t="n"/>
      <c r="R4290" s="118" t="n"/>
      <c r="S4290" s="118" t="n"/>
      <c r="T4290" s="119" t="n"/>
      <c r="U4290" s="120" t="n"/>
      <c r="V4290" s="120" t="n"/>
      <c r="W4290" s="121" t="n"/>
      <c r="X4290" s="122" t="n"/>
      <c r="Y4290" s="122" t="n"/>
      <c r="Z4290" s="143" t="n"/>
      <c r="AA4290" s="140" t="n"/>
      <c r="AB4290" s="140" t="n"/>
      <c r="AC4290" s="144" t="n"/>
      <c r="AD4290" s="142" t="n"/>
      <c r="AE4290" s="142" t="n"/>
    </row>
    <row r="4291">
      <c r="B4291" s="962" t="inlineStr">
        <is>
          <t>EL-C</t>
        </is>
      </c>
      <c r="C4291" s="80">
        <f>SUMIF(数量表!D:H,B4291,数量表!H:H)</f>
        <v/>
      </c>
      <c r="D4291" s="80" t="n">
        <v>27</v>
      </c>
      <c r="E4291" s="80" t="n">
        <v>105</v>
      </c>
      <c r="F4291" s="209" t="n">
        <v>1697</v>
      </c>
      <c r="G4291" s="80" t="inlineStr">
        <is>
          <t>×</t>
        </is>
      </c>
      <c r="H4291" s="82" t="n">
        <v>1</v>
      </c>
      <c r="I4291" s="212">
        <f>C4291*H4291</f>
        <v/>
      </c>
      <c r="J4291" s="2" t="n"/>
      <c r="K4291" s="96" t="n"/>
      <c r="L4291" s="97" t="n"/>
      <c r="M4291" s="97" t="n"/>
      <c r="N4291" s="98" t="inlineStr">
        <is>
          <t>27×105</t>
        </is>
      </c>
      <c r="O4291" s="99">
        <f>F4291</f>
        <v/>
      </c>
      <c r="P4291" s="99">
        <f>SUM(I4291)</f>
        <v/>
      </c>
      <c r="Q4291" s="117" t="n"/>
      <c r="R4291" s="118" t="n"/>
      <c r="S4291" s="118" t="n"/>
      <c r="T4291" s="119" t="n"/>
      <c r="U4291" s="120" t="n"/>
      <c r="V4291" s="120" t="n"/>
      <c r="W4291" s="121" t="n"/>
      <c r="X4291" s="122" t="n"/>
      <c r="Y4291" s="122" t="n"/>
      <c r="Z4291" s="143" t="n"/>
      <c r="AA4291" s="140" t="n"/>
      <c r="AB4291" s="140" t="n"/>
      <c r="AC4291" s="144" t="n"/>
      <c r="AD4291" s="142" t="n"/>
      <c r="AE4291" s="142" t="n"/>
    </row>
    <row r="4292">
      <c r="B4292" s="963" t="inlineStr">
        <is>
          <t>EL-C</t>
        </is>
      </c>
      <c r="C4292">
        <f>SUMIF(数量表!D:H,B4292,数量表!H:H)</f>
        <v/>
      </c>
      <c r="D4292" t="n">
        <v>27</v>
      </c>
      <c r="E4292" t="n">
        <v>105</v>
      </c>
      <c r="F4292" s="120" t="n">
        <v>470</v>
      </c>
      <c r="G4292" t="inlineStr">
        <is>
          <t>×</t>
        </is>
      </c>
      <c r="H4292" s="87" t="n">
        <v>5</v>
      </c>
      <c r="I4292" s="214">
        <f>C4292*H4292</f>
        <v/>
      </c>
      <c r="J4292" s="2" t="n"/>
      <c r="K4292" s="96" t="n"/>
      <c r="L4292" s="97" t="n"/>
      <c r="M4292" s="97" t="n"/>
      <c r="N4292" s="98" t="inlineStr">
        <is>
          <t>27×105</t>
        </is>
      </c>
      <c r="O4292" s="99">
        <f>F4292</f>
        <v/>
      </c>
      <c r="P4292" s="99">
        <f>SUM(I4292)</f>
        <v/>
      </c>
      <c r="Q4292" s="117" t="n"/>
      <c r="R4292" s="118" t="n"/>
      <c r="S4292" s="118" t="n"/>
      <c r="T4292" s="119" t="n"/>
      <c r="U4292" s="120" t="n"/>
      <c r="V4292" s="120" t="n"/>
      <c r="W4292" s="121" t="n"/>
      <c r="X4292" s="122" t="n"/>
      <c r="Y4292" s="122" t="n"/>
      <c r="Z4292" s="143" t="n"/>
      <c r="AA4292" s="140" t="n"/>
      <c r="AB4292" s="140" t="n"/>
      <c r="AC4292" s="144" t="n"/>
      <c r="AD4292" s="142" t="n"/>
      <c r="AE4292" s="142" t="n"/>
    </row>
    <row r="4293" ht="15" customHeight="1" thickBot="1">
      <c r="B4293" s="88" t="inlineStr">
        <is>
          <t>EL-C</t>
        </is>
      </c>
      <c r="C4293" s="89">
        <f>SUMIF(数量表!D:H,B4293,数量表!H:H)</f>
        <v/>
      </c>
      <c r="D4293" s="89" t="n">
        <v>27</v>
      </c>
      <c r="E4293" s="89" t="n">
        <v>105</v>
      </c>
      <c r="F4293" s="90" t="n">
        <v>2037</v>
      </c>
      <c r="G4293" s="89" t="inlineStr">
        <is>
          <t>×</t>
        </is>
      </c>
      <c r="H4293" s="89" t="n">
        <v>3</v>
      </c>
      <c r="I4293" s="213">
        <f>C4293*H4293</f>
        <v/>
      </c>
      <c r="J4293" s="2" t="n"/>
      <c r="K4293" s="96" t="n"/>
      <c r="L4293" s="97" t="n"/>
      <c r="M4293" s="97" t="n"/>
      <c r="N4293" s="98" t="inlineStr">
        <is>
          <t>27×105</t>
        </is>
      </c>
      <c r="O4293" s="99">
        <f>F4293</f>
        <v/>
      </c>
      <c r="P4293" s="99">
        <f>SUM(I4293)</f>
        <v/>
      </c>
      <c r="Q4293" s="117" t="n"/>
      <c r="R4293" s="118" t="n"/>
      <c r="S4293" s="118" t="n"/>
      <c r="T4293" s="119" t="n"/>
      <c r="U4293" s="120" t="n"/>
      <c r="V4293" s="120" t="n"/>
      <c r="W4293" s="121" t="n"/>
      <c r="X4293" s="122" t="n"/>
      <c r="Y4293" s="122" t="n"/>
      <c r="Z4293" s="143" t="n"/>
      <c r="AA4293" s="140" t="n"/>
      <c r="AB4293" s="140" t="n"/>
      <c r="AC4293" s="144" t="n"/>
      <c r="AD4293" s="142" t="n"/>
      <c r="AE4293" s="142" t="n"/>
    </row>
    <row r="4294">
      <c r="B4294" s="962" t="inlineStr">
        <is>
          <t>ER-C</t>
        </is>
      </c>
      <c r="C4294" s="80">
        <f>SUMIF(数量表!D:H,B4294,数量表!H:H)</f>
        <v/>
      </c>
      <c r="D4294" s="80" t="n">
        <v>27</v>
      </c>
      <c r="E4294" s="80" t="n">
        <v>105</v>
      </c>
      <c r="F4294" s="210" t="n">
        <v>1697</v>
      </c>
      <c r="G4294" s="80" t="inlineStr">
        <is>
          <t>×</t>
        </is>
      </c>
      <c r="H4294" s="82" t="n">
        <v>1</v>
      </c>
      <c r="I4294" s="212">
        <f>C4294*H4294</f>
        <v/>
      </c>
      <c r="J4294" s="2" t="n"/>
      <c r="K4294" s="96" t="n"/>
      <c r="L4294" s="97" t="n"/>
      <c r="M4294" s="97" t="n"/>
      <c r="N4294" s="98" t="inlineStr">
        <is>
          <t>27×105</t>
        </is>
      </c>
      <c r="O4294" s="99">
        <f>F4294</f>
        <v/>
      </c>
      <c r="P4294" s="99">
        <f>SUM(I4294)</f>
        <v/>
      </c>
      <c r="Q4294" s="117" t="n"/>
      <c r="R4294" s="118" t="n"/>
      <c r="S4294" s="118" t="n"/>
      <c r="T4294" s="119" t="n"/>
      <c r="U4294" s="120" t="n"/>
      <c r="V4294" s="120" t="n"/>
      <c r="W4294" s="121" t="n"/>
      <c r="X4294" s="122" t="n"/>
      <c r="Y4294" s="122" t="n"/>
      <c r="Z4294" s="143" t="n"/>
      <c r="AA4294" s="140" t="n"/>
      <c r="AB4294" s="140" t="n"/>
      <c r="AC4294" s="144" t="n"/>
      <c r="AD4294" s="142" t="n"/>
      <c r="AE4294" s="142" t="n"/>
    </row>
    <row r="4295">
      <c r="B4295" s="963" t="inlineStr">
        <is>
          <t>ER-C</t>
        </is>
      </c>
      <c r="C4295">
        <f>SUMIF(数量表!D:H,B4295,数量表!H:H)</f>
        <v/>
      </c>
      <c r="D4295" t="n">
        <v>27</v>
      </c>
      <c r="E4295" t="n">
        <v>105</v>
      </c>
      <c r="F4295" s="162" t="n">
        <v>470</v>
      </c>
      <c r="G4295" t="inlineStr">
        <is>
          <t>×</t>
        </is>
      </c>
      <c r="H4295" s="87" t="n">
        <v>5</v>
      </c>
      <c r="I4295" s="214">
        <f>C4295*H4295</f>
        <v/>
      </c>
      <c r="J4295" s="2" t="n"/>
      <c r="K4295" s="96" t="n"/>
      <c r="L4295" s="97" t="n"/>
      <c r="M4295" s="97" t="n"/>
      <c r="N4295" s="98" t="inlineStr">
        <is>
          <t>27×105</t>
        </is>
      </c>
      <c r="O4295" s="99">
        <f>F4295</f>
        <v/>
      </c>
      <c r="P4295" s="99">
        <f>SUM(I4295)</f>
        <v/>
      </c>
      <c r="Q4295" s="117" t="n"/>
      <c r="R4295" s="118" t="n"/>
      <c r="S4295" s="118" t="n"/>
      <c r="T4295" s="119" t="n"/>
      <c r="U4295" s="120" t="n"/>
      <c r="V4295" s="120" t="n"/>
      <c r="W4295" s="121" t="n"/>
      <c r="X4295" s="122" t="n"/>
      <c r="Y4295" s="122" t="n"/>
      <c r="Z4295" s="143" t="n"/>
      <c r="AA4295" s="140" t="n"/>
      <c r="AB4295" s="140" t="n"/>
      <c r="AC4295" s="144" t="n"/>
      <c r="AD4295" s="142" t="n"/>
      <c r="AE4295" s="142" t="n"/>
    </row>
    <row r="4296" ht="15" customHeight="1" thickBot="1">
      <c r="B4296" s="88" t="inlineStr">
        <is>
          <t>ER-C</t>
        </is>
      </c>
      <c r="C4296" s="89">
        <f>SUMIF(数量表!D:H,B4296,数量表!H:H)</f>
        <v/>
      </c>
      <c r="D4296" s="89" t="n">
        <v>27</v>
      </c>
      <c r="E4296" s="89" t="n">
        <v>105</v>
      </c>
      <c r="F4296" s="90" t="n">
        <v>2037</v>
      </c>
      <c r="G4296" s="89" t="inlineStr">
        <is>
          <t>×</t>
        </is>
      </c>
      <c r="H4296" s="89" t="n">
        <v>3</v>
      </c>
      <c r="I4296" s="213">
        <f>C4296*H4296</f>
        <v/>
      </c>
      <c r="J4296" s="2" t="n"/>
      <c r="K4296" s="96" t="n"/>
      <c r="L4296" s="97" t="n"/>
      <c r="M4296" s="97" t="n"/>
      <c r="N4296" s="98" t="inlineStr">
        <is>
          <t>27×105</t>
        </is>
      </c>
      <c r="O4296" s="99">
        <f>F4296</f>
        <v/>
      </c>
      <c r="P4296" s="99">
        <f>SUM(I4296)</f>
        <v/>
      </c>
      <c r="Q4296" s="117" t="n"/>
      <c r="R4296" s="118" t="n"/>
      <c r="S4296" s="118" t="n"/>
      <c r="T4296" s="119" t="n"/>
      <c r="U4296" s="120" t="n"/>
      <c r="V4296" s="120" t="n"/>
      <c r="W4296" s="121" t="n"/>
      <c r="X4296" s="122" t="n"/>
      <c r="Y4296" s="122" t="n"/>
      <c r="Z4296" s="143" t="n"/>
      <c r="AA4296" s="140" t="n"/>
      <c r="AB4296" s="140" t="n"/>
      <c r="AC4296" s="144" t="n"/>
      <c r="AD4296" s="142" t="n"/>
      <c r="AE4296" s="142" t="n"/>
    </row>
    <row r="4297">
      <c r="B4297" s="962" t="inlineStr">
        <is>
          <t>45MK09-C</t>
        </is>
      </c>
      <c r="C4297" s="80">
        <f>SUMIF(数量表!D:H,B4297,数量表!H:H)</f>
        <v/>
      </c>
      <c r="D4297" s="80" t="n">
        <v>27</v>
      </c>
      <c r="E4297" s="80" t="n">
        <v>105</v>
      </c>
      <c r="F4297" s="81" t="n">
        <v>200</v>
      </c>
      <c r="G4297" s="80" t="n"/>
      <c r="H4297" s="82" t="n">
        <v>4</v>
      </c>
      <c r="I4297" s="212">
        <f>C4297*H4297</f>
        <v/>
      </c>
      <c r="J4297" s="29" t="n"/>
      <c r="K4297" s="96" t="n"/>
      <c r="L4297" s="97" t="n"/>
      <c r="M4297" s="97" t="n"/>
      <c r="N4297" s="98" t="inlineStr">
        <is>
          <t>27×105</t>
        </is>
      </c>
      <c r="O4297" s="99">
        <f>F4297</f>
        <v/>
      </c>
      <c r="P4297" s="99">
        <f>SUM(I4297)</f>
        <v/>
      </c>
      <c r="Q4297" s="117" t="n"/>
      <c r="R4297" s="118" t="n"/>
      <c r="S4297" s="118" t="n"/>
      <c r="T4297" s="119" t="n"/>
      <c r="U4297" s="120" t="n"/>
      <c r="V4297" s="120" t="n"/>
      <c r="W4297" s="121" t="n"/>
      <c r="X4297" s="122" t="n"/>
      <c r="Y4297" s="122" t="n"/>
      <c r="Z4297" s="143" t="n"/>
      <c r="AA4297" s="140" t="n"/>
      <c r="AB4297" s="140" t="n"/>
      <c r="AC4297" s="144" t="n"/>
      <c r="AD4297" s="142" t="n"/>
      <c r="AE4297" s="142" t="n"/>
    </row>
    <row r="4298">
      <c r="B4298" s="963" t="inlineStr">
        <is>
          <t>45MK09-C</t>
        </is>
      </c>
      <c r="C4298">
        <f>SUMIF(数量表!D:H,B4298,数量表!H:H)</f>
        <v/>
      </c>
      <c r="D4298" t="n">
        <v>27</v>
      </c>
      <c r="E4298" t="n">
        <v>105</v>
      </c>
      <c r="F4298" s="86" t="n">
        <v>1710</v>
      </c>
      <c r="H4298" s="87" t="n">
        <v>2</v>
      </c>
      <c r="I4298" s="214">
        <f>C4298*H4298</f>
        <v/>
      </c>
      <c r="J4298" s="29" t="n"/>
      <c r="K4298" s="96" t="n"/>
      <c r="L4298" s="97" t="n"/>
      <c r="M4298" s="97" t="n"/>
      <c r="N4298" s="98" t="inlineStr">
        <is>
          <t>27×105</t>
        </is>
      </c>
      <c r="O4298" s="99">
        <f>F4298</f>
        <v/>
      </c>
      <c r="P4298" s="99">
        <f>SUM(I4298)</f>
        <v/>
      </c>
      <c r="Q4298" s="117" t="n"/>
      <c r="R4298" s="118" t="n"/>
      <c r="S4298" s="118" t="n"/>
      <c r="T4298" s="119" t="n"/>
      <c r="U4298" s="120" t="n"/>
      <c r="V4298" s="120" t="n"/>
      <c r="W4298" s="121" t="n"/>
      <c r="X4298" s="122" t="n"/>
      <c r="Y4298" s="122" t="n"/>
      <c r="Z4298" s="143" t="n"/>
      <c r="AA4298" s="140" t="n"/>
      <c r="AB4298" s="140" t="n"/>
      <c r="AC4298" s="144" t="n"/>
      <c r="AD4298" s="142" t="n"/>
      <c r="AE4298" s="142" t="n"/>
    </row>
    <row r="4299">
      <c r="B4299" s="963" t="inlineStr">
        <is>
          <t>45MK09-C</t>
        </is>
      </c>
      <c r="C4299">
        <f>SUMIF(数量表!D:H,B4299,数量表!H:H)</f>
        <v/>
      </c>
      <c r="D4299" t="n">
        <v>27</v>
      </c>
      <c r="E4299" t="n">
        <v>105</v>
      </c>
      <c r="F4299" s="86" t="n">
        <v>1068</v>
      </c>
      <c r="H4299" s="87" t="n">
        <v>4</v>
      </c>
      <c r="I4299" s="214">
        <f>C4299*H4299</f>
        <v/>
      </c>
      <c r="J4299" s="29" t="n"/>
      <c r="K4299" s="96" t="n"/>
      <c r="L4299" s="97" t="n"/>
      <c r="M4299" s="97" t="n"/>
      <c r="N4299" s="98" t="inlineStr">
        <is>
          <t>27×105</t>
        </is>
      </c>
      <c r="O4299" s="99">
        <f>F4299</f>
        <v/>
      </c>
      <c r="P4299" s="99">
        <f>SUM(I4299)</f>
        <v/>
      </c>
      <c r="Q4299" s="117" t="n"/>
      <c r="R4299" s="118" t="n"/>
      <c r="S4299" s="118" t="n"/>
      <c r="T4299" s="119" t="n"/>
      <c r="U4299" s="120" t="n"/>
      <c r="V4299" s="120" t="n"/>
      <c r="W4299" s="121" t="n"/>
      <c r="X4299" s="122" t="n"/>
      <c r="Y4299" s="122" t="n"/>
      <c r="Z4299" s="143" t="n"/>
      <c r="AA4299" s="140" t="n"/>
      <c r="AB4299" s="140" t="n"/>
      <c r="AC4299" s="144" t="n"/>
      <c r="AD4299" s="142" t="n"/>
      <c r="AE4299" s="142" t="n"/>
    </row>
    <row r="4300" ht="15" customHeight="1" thickBot="1">
      <c r="B4300" s="88" t="inlineStr">
        <is>
          <t>45MK09-C</t>
        </is>
      </c>
      <c r="C4300" s="89">
        <f>SUMIF(数量表!D:H,B4300,数量表!H:H)</f>
        <v/>
      </c>
      <c r="D4300" s="89" t="n">
        <v>27</v>
      </c>
      <c r="E4300" s="89" t="n">
        <v>105</v>
      </c>
      <c r="F4300" s="90" t="n">
        <v>949</v>
      </c>
      <c r="G4300" s="89" t="n"/>
      <c r="H4300" s="91" t="n">
        <v>2</v>
      </c>
      <c r="I4300" s="213">
        <f>C4300*H4300</f>
        <v/>
      </c>
      <c r="J4300" s="29" t="n"/>
      <c r="K4300" s="96" t="n"/>
      <c r="L4300" s="97" t="n"/>
      <c r="M4300" s="97" t="n"/>
      <c r="N4300" s="98" t="inlineStr">
        <is>
          <t>27×105</t>
        </is>
      </c>
      <c r="O4300" s="99">
        <f>F4300</f>
        <v/>
      </c>
      <c r="P4300" s="99">
        <f>SUM(I4300)</f>
        <v/>
      </c>
      <c r="Q4300" s="117" t="n"/>
      <c r="R4300" s="118" t="n"/>
      <c r="S4300" s="118" t="n"/>
      <c r="T4300" s="119" t="n"/>
      <c r="U4300" s="120" t="n"/>
      <c r="V4300" s="120" t="n"/>
      <c r="W4300" s="121" t="n"/>
      <c r="X4300" s="122" t="n"/>
      <c r="Y4300" s="122" t="n"/>
      <c r="Z4300" s="143" t="n"/>
      <c r="AA4300" s="140" t="n"/>
      <c r="AB4300" s="140" t="n"/>
      <c r="AC4300" s="144" t="n"/>
      <c r="AD4300" s="142" t="n"/>
      <c r="AE4300" s="142" t="n"/>
      <c r="AF4300" s="150" t="n"/>
    </row>
    <row r="4301">
      <c r="B4301" s="962" t="inlineStr">
        <is>
          <t>45MK09L-C</t>
        </is>
      </c>
      <c r="C4301" s="80">
        <f>SUMIF(数量表!D:H,B4301,数量表!H:H)</f>
        <v/>
      </c>
      <c r="D4301" s="80" t="n">
        <v>27</v>
      </c>
      <c r="E4301" s="80" t="n">
        <v>105</v>
      </c>
      <c r="F4301" s="81" t="n">
        <v>200</v>
      </c>
      <c r="G4301" s="80" t="n"/>
      <c r="H4301" s="82" t="n">
        <v>5</v>
      </c>
      <c r="I4301" s="212">
        <f>C4301*H4301</f>
        <v/>
      </c>
      <c r="J4301" s="29" t="n"/>
      <c r="K4301" s="96" t="n"/>
      <c r="L4301" s="97" t="n"/>
      <c r="M4301" s="97" t="n"/>
      <c r="N4301" s="98" t="inlineStr">
        <is>
          <t>27×105</t>
        </is>
      </c>
      <c r="O4301" s="99">
        <f>F4301</f>
        <v/>
      </c>
      <c r="P4301" s="99">
        <f>SUM(I4301)</f>
        <v/>
      </c>
      <c r="Q4301" s="117" t="n"/>
      <c r="R4301" s="118" t="n"/>
      <c r="S4301" s="118" t="n"/>
      <c r="T4301" s="119" t="n"/>
      <c r="U4301" s="120" t="n"/>
      <c r="V4301" s="120" t="n"/>
      <c r="W4301" s="121" t="n"/>
      <c r="X4301" s="122" t="n"/>
      <c r="Y4301" s="122" t="n"/>
      <c r="Z4301" s="143" t="n"/>
      <c r="AA4301" s="140" t="n"/>
      <c r="AB4301" s="140" t="n"/>
      <c r="AC4301" s="144" t="n"/>
      <c r="AD4301" s="142" t="n"/>
      <c r="AE4301" s="142" t="n"/>
    </row>
    <row r="4302">
      <c r="B4302" s="963" t="inlineStr">
        <is>
          <t>45MK09L-C</t>
        </is>
      </c>
      <c r="C4302">
        <f>SUMIF(数量表!D:H,B4302,数量表!H:H)</f>
        <v/>
      </c>
      <c r="D4302" t="n">
        <v>27</v>
      </c>
      <c r="E4302" t="n">
        <v>105</v>
      </c>
      <c r="F4302" s="86" t="n">
        <v>1697</v>
      </c>
      <c r="H4302" s="87" t="n">
        <v>2</v>
      </c>
      <c r="I4302" s="214">
        <f>C4302*H4302</f>
        <v/>
      </c>
      <c r="J4302" s="29" t="n"/>
      <c r="K4302" s="96" t="n"/>
      <c r="L4302" s="97" t="n"/>
      <c r="M4302" s="97" t="n"/>
      <c r="N4302" s="98" t="inlineStr">
        <is>
          <t>27×105</t>
        </is>
      </c>
      <c r="O4302" s="99">
        <f>F4302</f>
        <v/>
      </c>
      <c r="P4302" s="99">
        <f>SUM(I4302)</f>
        <v/>
      </c>
      <c r="Q4302" s="117" t="n"/>
      <c r="R4302" s="118" t="n"/>
      <c r="S4302" s="118" t="n"/>
      <c r="T4302" s="119" t="n"/>
      <c r="U4302" s="120" t="n"/>
      <c r="V4302" s="120" t="n"/>
      <c r="W4302" s="121" t="n"/>
      <c r="X4302" s="122" t="n"/>
      <c r="Y4302" s="122" t="n"/>
      <c r="Z4302" s="143" t="n"/>
      <c r="AA4302" s="140" t="n"/>
      <c r="AB4302" s="140" t="n"/>
      <c r="AC4302" s="144" t="n"/>
      <c r="AD4302" s="142" t="n"/>
      <c r="AE4302" s="142" t="n"/>
    </row>
    <row r="4303">
      <c r="B4303" s="963" t="inlineStr">
        <is>
          <t>45MK09L-C</t>
        </is>
      </c>
      <c r="C4303">
        <f>SUMIF(数量表!D:H,B4303,数量表!H:H)</f>
        <v/>
      </c>
      <c r="D4303" t="n">
        <v>27</v>
      </c>
      <c r="E4303" t="n">
        <v>105</v>
      </c>
      <c r="F4303" s="86" t="n">
        <v>1068</v>
      </c>
      <c r="H4303" s="87" t="n">
        <v>5</v>
      </c>
      <c r="I4303" s="214">
        <f>C4303*H4303</f>
        <v/>
      </c>
      <c r="J4303" s="29" t="n"/>
      <c r="K4303" s="96" t="n"/>
      <c r="L4303" s="97" t="n"/>
      <c r="M4303" s="97" t="n"/>
      <c r="N4303" s="98" t="inlineStr">
        <is>
          <t>27×105</t>
        </is>
      </c>
      <c r="O4303" s="99">
        <f>F4303</f>
        <v/>
      </c>
      <c r="P4303" s="99">
        <f>SUM(I4303)</f>
        <v/>
      </c>
      <c r="Q4303" s="117" t="n"/>
      <c r="R4303" s="118" t="n"/>
      <c r="S4303" s="118" t="n"/>
      <c r="T4303" s="119" t="n"/>
      <c r="U4303" s="120" t="n"/>
      <c r="V4303" s="120" t="n"/>
      <c r="W4303" s="121" t="n"/>
      <c r="X4303" s="122" t="n"/>
      <c r="Y4303" s="122" t="n"/>
      <c r="Z4303" s="143" t="n"/>
      <c r="AA4303" s="140" t="n"/>
      <c r="AB4303" s="140" t="n"/>
      <c r="AC4303" s="144" t="n"/>
      <c r="AD4303" s="142" t="n"/>
      <c r="AE4303" s="142" t="n"/>
    </row>
    <row r="4304" ht="15" customHeight="1" thickBot="1">
      <c r="B4304" s="88" t="inlineStr">
        <is>
          <t>45MK09L-C</t>
        </is>
      </c>
      <c r="C4304" s="89">
        <f>SUMIF(数量表!D:H,B4304,数量表!H:H)</f>
        <v/>
      </c>
      <c r="D4304" s="89" t="n">
        <v>27</v>
      </c>
      <c r="E4304" s="89" t="n">
        <v>105</v>
      </c>
      <c r="F4304" s="90" t="n">
        <v>949</v>
      </c>
      <c r="G4304" s="89" t="n"/>
      <c r="H4304" s="91" t="n">
        <v>3</v>
      </c>
      <c r="I4304" s="213">
        <f>C4304*H4304</f>
        <v/>
      </c>
      <c r="J4304" s="29" t="n"/>
      <c r="K4304" s="96" t="n"/>
      <c r="L4304" s="97" t="n"/>
      <c r="M4304" s="97" t="n"/>
      <c r="N4304" s="98" t="inlineStr">
        <is>
          <t>27×105</t>
        </is>
      </c>
      <c r="O4304" s="99">
        <f>F4304</f>
        <v/>
      </c>
      <c r="P4304" s="99">
        <f>SUM(I4304)</f>
        <v/>
      </c>
      <c r="Q4304" s="117" t="n"/>
      <c r="R4304" s="118" t="n"/>
      <c r="S4304" s="118" t="n"/>
      <c r="T4304" s="119" t="n"/>
      <c r="U4304" s="120" t="n"/>
      <c r="V4304" s="120" t="n"/>
      <c r="W4304" s="121" t="n"/>
      <c r="X4304" s="122" t="n"/>
      <c r="Y4304" s="122" t="n"/>
      <c r="Z4304" s="143" t="n"/>
      <c r="AA4304" s="140" t="n"/>
      <c r="AB4304" s="140" t="n"/>
      <c r="AC4304" s="144" t="n"/>
      <c r="AD4304" s="142" t="n"/>
      <c r="AE4304" s="142" t="n"/>
    </row>
    <row r="4305">
      <c r="B4305" s="962" t="inlineStr">
        <is>
          <t>45MK09R-C</t>
        </is>
      </c>
      <c r="C4305" s="80">
        <f>SUMIF(数量表!D:H,B4305,数量表!H:H)</f>
        <v/>
      </c>
      <c r="D4305" s="80" t="n">
        <v>27</v>
      </c>
      <c r="E4305" s="80" t="n">
        <v>105</v>
      </c>
      <c r="F4305" s="81" t="n">
        <v>200</v>
      </c>
      <c r="G4305" s="80" t="n"/>
      <c r="H4305" s="82" t="n">
        <v>5</v>
      </c>
      <c r="I4305" s="212">
        <f>C4305*H4305</f>
        <v/>
      </c>
      <c r="J4305" s="29" t="n"/>
      <c r="K4305" s="96" t="n"/>
      <c r="L4305" s="97" t="n"/>
      <c r="M4305" s="97" t="n"/>
      <c r="N4305" s="98" t="inlineStr">
        <is>
          <t>27×105</t>
        </is>
      </c>
      <c r="O4305" s="99">
        <f>F4305</f>
        <v/>
      </c>
      <c r="P4305" s="99">
        <f>SUM(I4305)</f>
        <v/>
      </c>
      <c r="Q4305" s="117" t="n"/>
      <c r="R4305" s="118" t="n"/>
      <c r="S4305" s="118" t="n"/>
      <c r="T4305" s="119" t="n"/>
      <c r="U4305" s="120" t="n"/>
      <c r="V4305" s="120" t="n"/>
      <c r="W4305" s="121" t="n"/>
      <c r="X4305" s="122" t="n"/>
      <c r="Y4305" s="122" t="n"/>
      <c r="Z4305" s="143" t="n"/>
      <c r="AA4305" s="140" t="n"/>
      <c r="AB4305" s="140" t="n"/>
      <c r="AC4305" s="144" t="n"/>
      <c r="AD4305" s="142" t="n"/>
      <c r="AE4305" s="142" t="n"/>
    </row>
    <row r="4306">
      <c r="B4306" s="963" t="inlineStr">
        <is>
          <t>45MK09R-C</t>
        </is>
      </c>
      <c r="C4306">
        <f>SUMIF(数量表!D:H,B4306,数量表!H:H)</f>
        <v/>
      </c>
      <c r="D4306" t="n">
        <v>27</v>
      </c>
      <c r="E4306" t="n">
        <v>105</v>
      </c>
      <c r="F4306" s="86" t="n">
        <v>1697</v>
      </c>
      <c r="H4306" s="87" t="n">
        <v>2</v>
      </c>
      <c r="I4306" s="214">
        <f>C4306*H4306</f>
        <v/>
      </c>
      <c r="J4306" s="29" t="n"/>
      <c r="K4306" s="96" t="n"/>
      <c r="L4306" s="97" t="n"/>
      <c r="M4306" s="97" t="n"/>
      <c r="N4306" s="98" t="inlineStr">
        <is>
          <t>27×105</t>
        </is>
      </c>
      <c r="O4306" s="99">
        <f>F4306</f>
        <v/>
      </c>
      <c r="P4306" s="99">
        <f>SUM(I4306)</f>
        <v/>
      </c>
      <c r="Q4306" s="117" t="n"/>
      <c r="R4306" s="118" t="n"/>
      <c r="S4306" s="118" t="n"/>
      <c r="T4306" s="119" t="n"/>
      <c r="U4306" s="120" t="n"/>
      <c r="V4306" s="120" t="n"/>
      <c r="W4306" s="121" t="n"/>
      <c r="X4306" s="122" t="n"/>
      <c r="Y4306" s="122" t="n"/>
      <c r="Z4306" s="143" t="n"/>
      <c r="AA4306" s="140" t="n"/>
      <c r="AB4306" s="140" t="n"/>
      <c r="AC4306" s="144" t="n"/>
      <c r="AD4306" s="142" t="n"/>
      <c r="AE4306" s="142" t="n"/>
    </row>
    <row r="4307">
      <c r="B4307" s="963" t="inlineStr">
        <is>
          <t>45MK09R-C</t>
        </is>
      </c>
      <c r="C4307">
        <f>SUMIF(数量表!D:H,B4307,数量表!H:H)</f>
        <v/>
      </c>
      <c r="D4307" t="n">
        <v>27</v>
      </c>
      <c r="E4307" t="n">
        <v>105</v>
      </c>
      <c r="F4307" s="86" t="n">
        <v>1068</v>
      </c>
      <c r="H4307" s="87" t="n">
        <v>5</v>
      </c>
      <c r="I4307" s="214">
        <f>C4307*H4307</f>
        <v/>
      </c>
      <c r="J4307" s="29" t="n"/>
      <c r="K4307" s="96" t="n"/>
      <c r="L4307" s="97" t="n"/>
      <c r="M4307" s="97" t="n"/>
      <c r="N4307" s="98" t="inlineStr">
        <is>
          <t>27×105</t>
        </is>
      </c>
      <c r="O4307" s="99">
        <f>F4307</f>
        <v/>
      </c>
      <c r="P4307" s="99">
        <f>SUM(I4307)</f>
        <v/>
      </c>
      <c r="Q4307" s="117" t="n"/>
      <c r="R4307" s="118" t="n"/>
      <c r="S4307" s="118" t="n"/>
      <c r="T4307" s="119" t="n"/>
      <c r="U4307" s="120" t="n"/>
      <c r="V4307" s="120" t="n"/>
      <c r="W4307" s="121" t="n"/>
      <c r="X4307" s="122" t="n"/>
      <c r="Y4307" s="122" t="n"/>
      <c r="Z4307" s="143" t="n"/>
      <c r="AA4307" s="140" t="n"/>
      <c r="AB4307" s="140" t="n"/>
      <c r="AC4307" s="144" t="n"/>
      <c r="AD4307" s="142" t="n"/>
      <c r="AE4307" s="142" t="n"/>
    </row>
    <row r="4308" ht="15" customHeight="1" thickBot="1">
      <c r="B4308" s="88" t="inlineStr">
        <is>
          <t>45MK09R-C</t>
        </is>
      </c>
      <c r="C4308" s="89">
        <f>SUMIF(数量表!D:H,B4308,数量表!H:H)</f>
        <v/>
      </c>
      <c r="D4308" s="89" t="n">
        <v>27</v>
      </c>
      <c r="E4308" s="89" t="n">
        <v>105</v>
      </c>
      <c r="F4308" s="90" t="n">
        <v>949</v>
      </c>
      <c r="G4308" s="89" t="n"/>
      <c r="H4308" s="91" t="n">
        <v>3</v>
      </c>
      <c r="I4308" s="213">
        <f>C4308*H4308</f>
        <v/>
      </c>
      <c r="J4308" s="29" t="n"/>
      <c r="K4308" s="96" t="n"/>
      <c r="L4308" s="97" t="n"/>
      <c r="M4308" s="97" t="n"/>
      <c r="N4308" s="98" t="inlineStr">
        <is>
          <t>27×105</t>
        </is>
      </c>
      <c r="O4308" s="99">
        <f>F4308</f>
        <v/>
      </c>
      <c r="P4308" s="99">
        <f>SUM(I4308)</f>
        <v/>
      </c>
      <c r="Q4308" s="117" t="n"/>
      <c r="R4308" s="118" t="n"/>
      <c r="S4308" s="118" t="n"/>
      <c r="T4308" s="119" t="n"/>
      <c r="U4308" s="120" t="n"/>
      <c r="V4308" s="120" t="n"/>
      <c r="W4308" s="121" t="n"/>
      <c r="X4308" s="122" t="n"/>
      <c r="Y4308" s="122" t="n"/>
      <c r="Z4308" s="143" t="n"/>
      <c r="AA4308" s="140" t="n"/>
      <c r="AB4308" s="140" t="n"/>
      <c r="AC4308" s="144" t="n"/>
      <c r="AD4308" s="142" t="n"/>
      <c r="AE4308" s="142" t="n"/>
    </row>
    <row r="4309">
      <c r="B4309" s="962" t="inlineStr">
        <is>
          <t>45MK11-C</t>
        </is>
      </c>
      <c r="C4309" s="80">
        <f>SUMIF(数量表!D:H,B4309,数量表!H:H)</f>
        <v/>
      </c>
      <c r="D4309" s="80" t="n">
        <v>27</v>
      </c>
      <c r="E4309" s="80" t="n">
        <v>105</v>
      </c>
      <c r="F4309" s="81" t="n">
        <v>200</v>
      </c>
      <c r="G4309" s="80" t="n"/>
      <c r="H4309" s="82" t="n">
        <v>4</v>
      </c>
      <c r="I4309" s="212">
        <f>C4309*H4309</f>
        <v/>
      </c>
      <c r="J4309" s="29" t="n"/>
      <c r="K4309" s="96" t="n"/>
      <c r="L4309" s="97" t="n"/>
      <c r="M4309" s="97" t="n"/>
      <c r="N4309" s="98" t="inlineStr">
        <is>
          <t>27×105</t>
        </is>
      </c>
      <c r="O4309" s="99">
        <f>F4309</f>
        <v/>
      </c>
      <c r="P4309" s="99">
        <f>SUM(I4309)</f>
        <v/>
      </c>
      <c r="Q4309" s="117" t="n"/>
      <c r="R4309" s="118" t="n"/>
      <c r="S4309" s="118" t="n"/>
      <c r="T4309" s="119" t="n"/>
      <c r="U4309" s="120" t="n"/>
      <c r="V4309" s="120" t="n"/>
      <c r="W4309" s="121" t="n"/>
      <c r="X4309" s="122" t="n"/>
      <c r="Y4309" s="122" t="n"/>
      <c r="Z4309" s="143" t="n"/>
      <c r="AA4309" s="140" t="n"/>
      <c r="AB4309" s="140" t="n"/>
      <c r="AC4309" s="144" t="n"/>
      <c r="AD4309" s="142" t="n"/>
      <c r="AE4309" s="142" t="n"/>
    </row>
    <row r="4310">
      <c r="B4310" s="963" t="inlineStr">
        <is>
          <t>45MK11-C</t>
        </is>
      </c>
      <c r="C4310">
        <f>SUMIF(数量表!D:H,B4310,数量表!H:H)</f>
        <v/>
      </c>
      <c r="D4310" t="n">
        <v>27</v>
      </c>
      <c r="E4310" t="n">
        <v>105</v>
      </c>
      <c r="F4310" s="86" t="n">
        <v>1710</v>
      </c>
      <c r="H4310" s="87" t="n">
        <v>2</v>
      </c>
      <c r="I4310" s="214">
        <f>C4310*H4310</f>
        <v/>
      </c>
      <c r="J4310" s="29" t="n"/>
      <c r="K4310" s="96" t="n"/>
      <c r="L4310" s="97" t="n"/>
      <c r="M4310" s="97" t="n"/>
      <c r="N4310" s="98" t="inlineStr">
        <is>
          <t>27×105</t>
        </is>
      </c>
      <c r="O4310" s="99">
        <f>F4310</f>
        <v/>
      </c>
      <c r="P4310" s="99">
        <f>SUM(I4310)</f>
        <v/>
      </c>
      <c r="Q4310" s="117" t="n"/>
      <c r="R4310" s="118" t="n"/>
      <c r="S4310" s="118" t="n"/>
      <c r="T4310" s="119" t="n"/>
      <c r="U4310" s="120" t="n"/>
      <c r="V4310" s="120" t="n"/>
      <c r="W4310" s="121" t="n"/>
      <c r="X4310" s="122" t="n"/>
      <c r="Y4310" s="122" t="n"/>
      <c r="Z4310" s="143" t="n"/>
      <c r="AA4310" s="140" t="n"/>
      <c r="AB4310" s="140" t="n"/>
      <c r="AC4310" s="144" t="n"/>
      <c r="AD4310" s="142" t="n"/>
      <c r="AE4310" s="142" t="n"/>
    </row>
    <row r="4311">
      <c r="B4311" s="963" t="inlineStr">
        <is>
          <t>45MK11-C</t>
        </is>
      </c>
      <c r="C4311">
        <f>SUMIF(数量表!D:H,B4311,数量表!H:H)</f>
        <v/>
      </c>
      <c r="D4311" t="n">
        <v>27</v>
      </c>
      <c r="E4311" t="n">
        <v>105</v>
      </c>
      <c r="F4311" s="86" t="n">
        <v>868</v>
      </c>
      <c r="H4311" s="87" t="n">
        <v>4</v>
      </c>
      <c r="I4311" s="214">
        <f>C4311*H4311</f>
        <v/>
      </c>
      <c r="J4311" s="29" t="n"/>
      <c r="K4311" s="96" t="n"/>
      <c r="L4311" s="97" t="n"/>
      <c r="M4311" s="97" t="n"/>
      <c r="N4311" s="98" t="inlineStr">
        <is>
          <t>27×105</t>
        </is>
      </c>
      <c r="O4311" s="99">
        <f>F4311</f>
        <v/>
      </c>
      <c r="P4311" s="99">
        <f>SUM(I4311)</f>
        <v/>
      </c>
      <c r="Q4311" s="117" t="n"/>
      <c r="R4311" s="118" t="n"/>
      <c r="S4311" s="118" t="n"/>
      <c r="T4311" s="119" t="n"/>
      <c r="U4311" s="120" t="n"/>
      <c r="V4311" s="120" t="n"/>
      <c r="W4311" s="121" t="n"/>
      <c r="X4311" s="122" t="n"/>
      <c r="Y4311" s="122" t="n"/>
      <c r="Z4311" s="143" t="n"/>
      <c r="AA4311" s="140" t="n"/>
      <c r="AB4311" s="140" t="n"/>
      <c r="AC4311" s="144" t="n"/>
      <c r="AD4311" s="142" t="n"/>
      <c r="AE4311" s="142" t="n"/>
    </row>
    <row r="4312" ht="15" customHeight="1" thickBot="1">
      <c r="B4312" s="88" t="inlineStr">
        <is>
          <t>45MK11-C</t>
        </is>
      </c>
      <c r="C4312" s="89">
        <f>SUMIF(数量表!D:H,B4312,数量表!H:H)</f>
        <v/>
      </c>
      <c r="D4312" s="89" t="n">
        <v>27</v>
      </c>
      <c r="E4312" s="89" t="n">
        <v>105</v>
      </c>
      <c r="F4312" s="90" t="n">
        <v>1149</v>
      </c>
      <c r="G4312" s="89" t="n"/>
      <c r="H4312" s="91" t="n">
        <v>2</v>
      </c>
      <c r="I4312" s="213">
        <f>C4312*H4312</f>
        <v/>
      </c>
      <c r="J4312" s="29" t="n"/>
      <c r="K4312" s="96" t="n"/>
      <c r="L4312" s="97" t="n"/>
      <c r="M4312" s="97" t="n"/>
      <c r="N4312" s="98" t="inlineStr">
        <is>
          <t>27×105</t>
        </is>
      </c>
      <c r="O4312" s="99">
        <f>F4312</f>
        <v/>
      </c>
      <c r="P4312" s="99">
        <f>SUM(I4312)</f>
        <v/>
      </c>
      <c r="Q4312" s="117" t="n"/>
      <c r="R4312" s="118" t="n"/>
      <c r="S4312" s="118" t="n"/>
      <c r="T4312" s="119" t="n"/>
      <c r="U4312" s="120" t="n"/>
      <c r="V4312" s="120" t="n"/>
      <c r="W4312" s="121" t="n"/>
      <c r="X4312" s="122" t="n"/>
      <c r="Y4312" s="122" t="n"/>
      <c r="Z4312" s="143" t="n"/>
      <c r="AA4312" s="140" t="n"/>
      <c r="AB4312" s="140" t="n"/>
      <c r="AC4312" s="144" t="n"/>
      <c r="AD4312" s="142" t="n"/>
      <c r="AE4312" s="142" t="n"/>
    </row>
    <row r="4313">
      <c r="B4313" s="962" t="inlineStr">
        <is>
          <t>45MK11L-C</t>
        </is>
      </c>
      <c r="C4313" s="80">
        <f>SUMIF(数量表!D:H,B4313,数量表!H:H)</f>
        <v/>
      </c>
      <c r="D4313" s="80" t="n">
        <v>27</v>
      </c>
      <c r="E4313" s="80" t="n">
        <v>105</v>
      </c>
      <c r="F4313" s="81" t="n">
        <v>200</v>
      </c>
      <c r="G4313" s="80" t="n"/>
      <c r="H4313" s="82" t="n">
        <v>5</v>
      </c>
      <c r="I4313" s="212">
        <f>C4313*H4313</f>
        <v/>
      </c>
      <c r="J4313" s="29" t="n"/>
      <c r="K4313" s="96" t="n"/>
      <c r="L4313" s="97" t="n"/>
      <c r="M4313" s="97" t="n"/>
      <c r="N4313" s="98" t="inlineStr">
        <is>
          <t>27×105</t>
        </is>
      </c>
      <c r="O4313" s="99">
        <f>F4313</f>
        <v/>
      </c>
      <c r="P4313" s="99">
        <f>SUM(I4313)</f>
        <v/>
      </c>
      <c r="Q4313" s="117" t="n"/>
      <c r="R4313" s="118" t="n"/>
      <c r="S4313" s="118" t="n"/>
      <c r="T4313" s="119" t="n"/>
      <c r="U4313" s="120" t="n"/>
      <c r="V4313" s="120" t="n"/>
      <c r="W4313" s="121" t="n"/>
      <c r="X4313" s="122" t="n"/>
      <c r="Y4313" s="122" t="n"/>
      <c r="Z4313" s="143" t="n"/>
      <c r="AA4313" s="140" t="n"/>
      <c r="AB4313" s="140" t="n"/>
      <c r="AC4313" s="144" t="n"/>
      <c r="AD4313" s="142" t="n"/>
      <c r="AE4313" s="142" t="n"/>
    </row>
    <row r="4314">
      <c r="B4314" s="963" t="inlineStr">
        <is>
          <t>45MK11L-C</t>
        </is>
      </c>
      <c r="C4314">
        <f>SUMIF(数量表!D:H,B4314,数量表!H:H)</f>
        <v/>
      </c>
      <c r="D4314" t="n">
        <v>27</v>
      </c>
      <c r="E4314" t="n">
        <v>105</v>
      </c>
      <c r="F4314" s="86" t="n">
        <v>1697</v>
      </c>
      <c r="H4314" s="87" t="n">
        <v>2</v>
      </c>
      <c r="I4314" s="214">
        <f>C4314*H4314</f>
        <v/>
      </c>
      <c r="J4314" s="29" t="n"/>
      <c r="K4314" s="96" t="n"/>
      <c r="L4314" s="97" t="n"/>
      <c r="M4314" s="97" t="n"/>
      <c r="N4314" s="98" t="inlineStr">
        <is>
          <t>27×105</t>
        </is>
      </c>
      <c r="O4314" s="99">
        <f>F4314</f>
        <v/>
      </c>
      <c r="P4314" s="99">
        <f>SUM(I4314)</f>
        <v/>
      </c>
      <c r="Q4314" s="117" t="n"/>
      <c r="R4314" s="118" t="n"/>
      <c r="S4314" s="118" t="n"/>
      <c r="T4314" s="119" t="n"/>
      <c r="U4314" s="120" t="n"/>
      <c r="V4314" s="120" t="n"/>
      <c r="W4314" s="121" t="n"/>
      <c r="X4314" s="122" t="n"/>
      <c r="Y4314" s="122" t="n"/>
      <c r="Z4314" s="143" t="n"/>
      <c r="AA4314" s="140" t="n"/>
      <c r="AB4314" s="140" t="n"/>
      <c r="AC4314" s="144" t="n"/>
      <c r="AD4314" s="142" t="n"/>
      <c r="AE4314" s="142" t="n"/>
    </row>
    <row r="4315">
      <c r="B4315" s="963" t="inlineStr">
        <is>
          <t>45MK11L-C</t>
        </is>
      </c>
      <c r="C4315">
        <f>SUMIF(数量表!D:H,B4315,数量表!H:H)</f>
        <v/>
      </c>
      <c r="D4315" t="n">
        <v>27</v>
      </c>
      <c r="E4315" t="n">
        <v>105</v>
      </c>
      <c r="F4315" s="86" t="n">
        <v>868</v>
      </c>
      <c r="H4315" s="87" t="n">
        <v>5</v>
      </c>
      <c r="I4315" s="214">
        <f>C4315*H4315</f>
        <v/>
      </c>
      <c r="J4315" s="29" t="n"/>
      <c r="K4315" s="96" t="n"/>
      <c r="L4315" s="97" t="n"/>
      <c r="M4315" s="97" t="n"/>
      <c r="N4315" s="98" t="inlineStr">
        <is>
          <t>27×105</t>
        </is>
      </c>
      <c r="O4315" s="99">
        <f>F4315</f>
        <v/>
      </c>
      <c r="P4315" s="99">
        <f>SUM(I4315)</f>
        <v/>
      </c>
      <c r="Q4315" s="117" t="n"/>
      <c r="R4315" s="118" t="n"/>
      <c r="S4315" s="118" t="n"/>
      <c r="T4315" s="119" t="n"/>
      <c r="U4315" s="120" t="n"/>
      <c r="V4315" s="120" t="n"/>
      <c r="W4315" s="121" t="n"/>
      <c r="X4315" s="122" t="n"/>
      <c r="Y4315" s="122" t="n"/>
      <c r="Z4315" s="143" t="n"/>
      <c r="AA4315" s="140" t="n"/>
      <c r="AB4315" s="140" t="n"/>
      <c r="AC4315" s="144" t="n"/>
      <c r="AD4315" s="142" t="n"/>
      <c r="AE4315" s="142" t="n"/>
    </row>
    <row r="4316" ht="15" customHeight="1" thickBot="1">
      <c r="B4316" s="88" t="inlineStr">
        <is>
          <t>45MK11L-C</t>
        </is>
      </c>
      <c r="C4316" s="89">
        <f>SUMIF(数量表!D:H,B4316,数量表!H:H)</f>
        <v/>
      </c>
      <c r="D4316" s="89" t="n">
        <v>27</v>
      </c>
      <c r="E4316" s="89" t="n">
        <v>105</v>
      </c>
      <c r="F4316" s="90" t="n">
        <v>1149</v>
      </c>
      <c r="G4316" s="89" t="n"/>
      <c r="H4316" s="91" t="n">
        <v>3</v>
      </c>
      <c r="I4316" s="213">
        <f>C4316*H4316</f>
        <v/>
      </c>
      <c r="J4316" s="29" t="n"/>
      <c r="K4316" s="96" t="n"/>
      <c r="L4316" s="97" t="n"/>
      <c r="M4316" s="97" t="n"/>
      <c r="N4316" s="98" t="inlineStr">
        <is>
          <t>27×105</t>
        </is>
      </c>
      <c r="O4316" s="99">
        <f>F4316</f>
        <v/>
      </c>
      <c r="P4316" s="99">
        <f>SUM(I4316)</f>
        <v/>
      </c>
      <c r="Q4316" s="117" t="n"/>
      <c r="R4316" s="118" t="n"/>
      <c r="S4316" s="118" t="n"/>
      <c r="T4316" s="119" t="n"/>
      <c r="U4316" s="120" t="n"/>
      <c r="V4316" s="120" t="n"/>
      <c r="W4316" s="121" t="n"/>
      <c r="X4316" s="122" t="n"/>
      <c r="Y4316" s="122" t="n"/>
      <c r="Z4316" s="143" t="n"/>
      <c r="AA4316" s="140" t="n"/>
      <c r="AB4316" s="140" t="n"/>
      <c r="AC4316" s="144" t="n"/>
      <c r="AD4316" s="142" t="n"/>
      <c r="AE4316" s="142" t="n"/>
    </row>
    <row r="4317">
      <c r="B4317" s="962" t="inlineStr">
        <is>
          <t>45MK11R-C</t>
        </is>
      </c>
      <c r="C4317" s="80">
        <f>SUMIF(数量表!D:H,B4317,数量表!H:H)</f>
        <v/>
      </c>
      <c r="D4317" s="80" t="n">
        <v>27</v>
      </c>
      <c r="E4317" s="80" t="n">
        <v>105</v>
      </c>
      <c r="F4317" s="81" t="n">
        <v>200</v>
      </c>
      <c r="G4317" s="80" t="n"/>
      <c r="H4317" s="82" t="n">
        <v>5</v>
      </c>
      <c r="I4317" s="212">
        <f>C4317*H4317</f>
        <v/>
      </c>
      <c r="J4317" s="29" t="n"/>
      <c r="K4317" s="96" t="n"/>
      <c r="L4317" s="97" t="n"/>
      <c r="M4317" s="97" t="n"/>
      <c r="N4317" s="98" t="inlineStr">
        <is>
          <t>27×105</t>
        </is>
      </c>
      <c r="O4317" s="99">
        <f>F4317</f>
        <v/>
      </c>
      <c r="P4317" s="99">
        <f>SUM(I4317)</f>
        <v/>
      </c>
      <c r="Q4317" s="117" t="n"/>
      <c r="R4317" s="118" t="n"/>
      <c r="S4317" s="118" t="n"/>
      <c r="T4317" s="119" t="n"/>
      <c r="U4317" s="120" t="n"/>
      <c r="V4317" s="120" t="n"/>
      <c r="W4317" s="121" t="n"/>
      <c r="X4317" s="122" t="n"/>
      <c r="Y4317" s="122" t="n"/>
      <c r="Z4317" s="143" t="n"/>
      <c r="AA4317" s="140" t="n"/>
      <c r="AB4317" s="140" t="n"/>
      <c r="AC4317" s="144" t="n"/>
      <c r="AD4317" s="142" t="n"/>
      <c r="AE4317" s="142" t="n"/>
    </row>
    <row r="4318">
      <c r="B4318" s="963" t="inlineStr">
        <is>
          <t>45MK11R-C</t>
        </is>
      </c>
      <c r="C4318">
        <f>SUMIF(数量表!D:H,B4318,数量表!H:H)</f>
        <v/>
      </c>
      <c r="D4318" t="n">
        <v>27</v>
      </c>
      <c r="E4318" t="n">
        <v>105</v>
      </c>
      <c r="F4318" s="86" t="n">
        <v>1697</v>
      </c>
      <c r="H4318" s="87" t="n">
        <v>2</v>
      </c>
      <c r="I4318" s="214">
        <f>C4318*H4318</f>
        <v/>
      </c>
      <c r="J4318" s="29" t="n"/>
      <c r="K4318" s="96" t="n"/>
      <c r="L4318" s="97" t="n"/>
      <c r="M4318" s="97" t="n"/>
      <c r="N4318" s="98" t="inlineStr">
        <is>
          <t>27×105</t>
        </is>
      </c>
      <c r="O4318" s="99">
        <f>F4318</f>
        <v/>
      </c>
      <c r="P4318" s="99">
        <f>SUM(I4318)</f>
        <v/>
      </c>
      <c r="Q4318" s="117" t="n"/>
      <c r="R4318" s="118" t="n"/>
      <c r="S4318" s="118" t="n"/>
      <c r="T4318" s="119" t="n"/>
      <c r="U4318" s="120" t="n"/>
      <c r="V4318" s="120" t="n"/>
      <c r="W4318" s="121" t="n"/>
      <c r="X4318" s="122" t="n"/>
      <c r="Y4318" s="122" t="n"/>
      <c r="Z4318" s="143" t="n"/>
      <c r="AA4318" s="140" t="n"/>
      <c r="AB4318" s="140" t="n"/>
      <c r="AC4318" s="144" t="n"/>
      <c r="AD4318" s="142" t="n"/>
      <c r="AE4318" s="142" t="n"/>
    </row>
    <row r="4319">
      <c r="B4319" s="963" t="inlineStr">
        <is>
          <t>45MK11R-C</t>
        </is>
      </c>
      <c r="C4319">
        <f>SUMIF(数量表!D:H,B4319,数量表!H:H)</f>
        <v/>
      </c>
      <c r="D4319" t="n">
        <v>27</v>
      </c>
      <c r="E4319" t="n">
        <v>105</v>
      </c>
      <c r="F4319" s="86" t="n">
        <v>868</v>
      </c>
      <c r="H4319" s="87" t="n">
        <v>5</v>
      </c>
      <c r="I4319" s="214">
        <f>C4319*H4319</f>
        <v/>
      </c>
      <c r="J4319" s="29" t="n"/>
      <c r="K4319" s="96" t="n"/>
      <c r="L4319" s="97" t="n"/>
      <c r="M4319" s="97" t="n"/>
      <c r="N4319" s="98" t="inlineStr">
        <is>
          <t>27×105</t>
        </is>
      </c>
      <c r="O4319" s="99">
        <f>F4319</f>
        <v/>
      </c>
      <c r="P4319" s="99">
        <f>SUM(I4319)</f>
        <v/>
      </c>
      <c r="Q4319" s="117" t="n"/>
      <c r="R4319" s="118" t="n"/>
      <c r="S4319" s="118" t="n"/>
      <c r="T4319" s="119" t="n"/>
      <c r="U4319" s="120" t="n"/>
      <c r="V4319" s="120" t="n"/>
      <c r="W4319" s="121" t="n"/>
      <c r="X4319" s="122" t="n"/>
      <c r="Y4319" s="122" t="n"/>
      <c r="Z4319" s="143" t="n"/>
      <c r="AA4319" s="140" t="n"/>
      <c r="AB4319" s="140" t="n"/>
      <c r="AC4319" s="144" t="n"/>
      <c r="AD4319" s="142" t="n"/>
      <c r="AE4319" s="142" t="n"/>
    </row>
    <row r="4320" ht="15" customHeight="1" thickBot="1">
      <c r="B4320" s="88" t="inlineStr">
        <is>
          <t>45MK11R-C</t>
        </is>
      </c>
      <c r="C4320" s="89">
        <f>SUMIF(数量表!D:H,B4320,数量表!H:H)</f>
        <v/>
      </c>
      <c r="D4320" s="89" t="n">
        <v>27</v>
      </c>
      <c r="E4320" s="89" t="n">
        <v>105</v>
      </c>
      <c r="F4320" s="90" t="n">
        <v>1149</v>
      </c>
      <c r="G4320" s="89" t="n"/>
      <c r="H4320" s="91" t="n">
        <v>3</v>
      </c>
      <c r="I4320" s="213">
        <f>C4320*H4320</f>
        <v/>
      </c>
      <c r="J4320" s="29" t="n"/>
      <c r="K4320" s="96" t="n"/>
      <c r="L4320" s="97" t="n"/>
      <c r="M4320" s="97" t="n"/>
      <c r="N4320" s="98" t="inlineStr">
        <is>
          <t>27×105</t>
        </is>
      </c>
      <c r="O4320" s="99">
        <f>F4320</f>
        <v/>
      </c>
      <c r="P4320" s="99">
        <f>SUM(I4320)</f>
        <v/>
      </c>
      <c r="Q4320" s="117" t="n"/>
      <c r="R4320" s="118" t="n"/>
      <c r="S4320" s="118" t="n"/>
      <c r="T4320" s="119" t="n"/>
      <c r="U4320" s="120" t="n"/>
      <c r="V4320" s="120" t="n"/>
      <c r="W4320" s="121" t="n"/>
      <c r="X4320" s="122" t="n"/>
      <c r="Y4320" s="122" t="n"/>
      <c r="Z4320" s="143" t="n"/>
      <c r="AA4320" s="140" t="n"/>
      <c r="AB4320" s="140" t="n"/>
      <c r="AC4320" s="144" t="n"/>
      <c r="AD4320" s="142" t="n"/>
      <c r="AE4320" s="142" t="n"/>
    </row>
    <row r="4321">
      <c r="B4321" s="962" t="inlineStr">
        <is>
          <t>45MK13-C</t>
        </is>
      </c>
      <c r="C4321" s="80">
        <f>SUMIF(数量表!D:H,B4321,数量表!H:H)</f>
        <v/>
      </c>
      <c r="D4321" s="80" t="n">
        <v>27</v>
      </c>
      <c r="E4321" s="80" t="n">
        <v>105</v>
      </c>
      <c r="F4321" s="81" t="n">
        <v>100</v>
      </c>
      <c r="G4321" s="80" t="n"/>
      <c r="H4321" s="82" t="n">
        <v>4</v>
      </c>
      <c r="I4321" s="212">
        <f>C4321*H4321</f>
        <v/>
      </c>
      <c r="K4321" s="96" t="n"/>
      <c r="L4321" s="97" t="n"/>
      <c r="M4321" s="97" t="n"/>
      <c r="N4321" s="98" t="inlineStr">
        <is>
          <t>27×105</t>
        </is>
      </c>
      <c r="O4321" s="99">
        <f>F4321</f>
        <v/>
      </c>
      <c r="P4321" s="99">
        <f>SUM(I4321)</f>
        <v/>
      </c>
      <c r="Q4321" s="117" t="n"/>
      <c r="R4321" s="118" t="n"/>
      <c r="S4321" s="118" t="n"/>
      <c r="T4321" s="119" t="n"/>
      <c r="U4321" s="120" t="n"/>
      <c r="V4321" s="120" t="n"/>
      <c r="W4321" s="121" t="n"/>
      <c r="X4321" s="122" t="n"/>
      <c r="Y4321" s="122" t="n"/>
      <c r="Z4321" s="143" t="n"/>
      <c r="AA4321" s="140" t="n"/>
      <c r="AB4321" s="140" t="n"/>
      <c r="AC4321" s="144" t="n"/>
      <c r="AD4321" s="142" t="n"/>
      <c r="AE4321" s="142" t="n"/>
    </row>
    <row r="4322">
      <c r="B4322" s="963" t="inlineStr">
        <is>
          <t>45MK13-C</t>
        </is>
      </c>
      <c r="C4322">
        <f>SUMIF(数量表!D:H,B4322,数量表!H:H)</f>
        <v/>
      </c>
      <c r="D4322" t="n">
        <v>27</v>
      </c>
      <c r="E4322" t="n">
        <v>105</v>
      </c>
      <c r="F4322" s="86" t="n">
        <v>1710</v>
      </c>
      <c r="H4322" s="87" t="n">
        <v>2</v>
      </c>
      <c r="I4322" s="214">
        <f>C4322*H4322</f>
        <v/>
      </c>
      <c r="J4322" s="29" t="n"/>
      <c r="K4322" s="96" t="n"/>
      <c r="L4322" s="97" t="n"/>
      <c r="M4322" s="97" t="n"/>
      <c r="N4322" s="98" t="inlineStr">
        <is>
          <t>27×105</t>
        </is>
      </c>
      <c r="O4322" s="99">
        <f>F4322</f>
        <v/>
      </c>
      <c r="P4322" s="99">
        <f>SUM(I4322)</f>
        <v/>
      </c>
      <c r="Q4322" s="117" t="n"/>
      <c r="R4322" s="118" t="n"/>
      <c r="S4322" s="118" t="n"/>
      <c r="T4322" s="119" t="n"/>
      <c r="U4322" s="120" t="n"/>
      <c r="V4322" s="120" t="n"/>
      <c r="W4322" s="121" t="n"/>
      <c r="X4322" s="122" t="n"/>
      <c r="Y4322" s="122" t="n"/>
      <c r="Z4322" s="143" t="n"/>
      <c r="AA4322" s="140" t="n"/>
      <c r="AB4322" s="140" t="n"/>
      <c r="AC4322" s="144" t="n"/>
      <c r="AD4322" s="142" t="n"/>
      <c r="AE4322" s="142" t="n"/>
    </row>
    <row r="4323">
      <c r="B4323" s="963" t="inlineStr">
        <is>
          <t>45MK13-C</t>
        </is>
      </c>
      <c r="C4323">
        <f>SUMIF(数量表!D:H,B4323,数量表!H:H)</f>
        <v/>
      </c>
      <c r="D4323" t="n">
        <v>27</v>
      </c>
      <c r="E4323" t="n">
        <v>105</v>
      </c>
      <c r="F4323" s="86" t="n">
        <v>768</v>
      </c>
      <c r="H4323" s="87" t="n">
        <v>4</v>
      </c>
      <c r="I4323" s="214">
        <f>C4323*H4323</f>
        <v/>
      </c>
      <c r="J4323" s="29" t="n"/>
      <c r="K4323" s="96" t="n"/>
      <c r="L4323" s="97" t="n"/>
      <c r="M4323" s="97" t="n"/>
      <c r="N4323" s="98" t="inlineStr">
        <is>
          <t>27×105</t>
        </is>
      </c>
      <c r="O4323" s="99">
        <f>F4323</f>
        <v/>
      </c>
      <c r="P4323" s="99">
        <f>SUM(I4323)</f>
        <v/>
      </c>
      <c r="Q4323" s="117" t="n"/>
      <c r="R4323" s="118" t="n"/>
      <c r="S4323" s="118" t="n"/>
      <c r="T4323" s="119" t="n"/>
      <c r="U4323" s="120" t="n"/>
      <c r="V4323" s="120" t="n"/>
      <c r="W4323" s="121" t="n"/>
      <c r="X4323" s="122" t="n"/>
      <c r="Y4323" s="122" t="n"/>
      <c r="Z4323" s="143" t="n"/>
      <c r="AA4323" s="140" t="n"/>
      <c r="AB4323" s="140" t="n"/>
      <c r="AC4323" s="144" t="n"/>
      <c r="AD4323" s="142" t="n"/>
      <c r="AE4323" s="142" t="n"/>
    </row>
    <row r="4324" ht="15" customHeight="1" thickBot="1">
      <c r="B4324" s="88" t="inlineStr">
        <is>
          <t>45MK13-C</t>
        </is>
      </c>
      <c r="C4324" s="89">
        <f>SUMIF(数量表!D:H,B4324,数量表!H:H)</f>
        <v/>
      </c>
      <c r="D4324" s="89" t="n">
        <v>27</v>
      </c>
      <c r="E4324" s="89" t="n">
        <v>105</v>
      </c>
      <c r="F4324" s="90" t="n">
        <v>1349</v>
      </c>
      <c r="G4324" s="89" t="n"/>
      <c r="H4324" s="91" t="n">
        <v>2</v>
      </c>
      <c r="I4324" s="213">
        <f>C4324*H4324</f>
        <v/>
      </c>
      <c r="J4324" s="2" t="n"/>
      <c r="K4324" s="96" t="n"/>
      <c r="L4324" s="97" t="n"/>
      <c r="M4324" s="97" t="n"/>
      <c r="N4324" s="98" t="inlineStr">
        <is>
          <t>27×105</t>
        </is>
      </c>
      <c r="O4324" s="99">
        <f>F4324</f>
        <v/>
      </c>
      <c r="P4324" s="99">
        <f>SUM(I4324)</f>
        <v/>
      </c>
      <c r="Q4324" s="117" t="n"/>
      <c r="R4324" s="118" t="n"/>
      <c r="S4324" s="118" t="n"/>
      <c r="T4324" s="119" t="n"/>
      <c r="U4324" s="120" t="n"/>
      <c r="V4324" s="120" t="n"/>
      <c r="W4324" s="121" t="n"/>
      <c r="X4324" s="122" t="n"/>
      <c r="Y4324" s="122" t="n"/>
      <c r="Z4324" s="143" t="n"/>
      <c r="AA4324" s="140" t="n"/>
      <c r="AB4324" s="140" t="n"/>
      <c r="AC4324" s="144" t="n"/>
      <c r="AD4324" s="142" t="n"/>
      <c r="AE4324" s="142" t="n"/>
    </row>
    <row r="4325">
      <c r="B4325" s="962" t="inlineStr">
        <is>
          <t>45MK13R-C</t>
        </is>
      </c>
      <c r="C4325" s="80">
        <f>SUMIF(数量表!D:H,B4325,数量表!H:H)</f>
        <v/>
      </c>
      <c r="D4325" s="80" t="n">
        <v>27</v>
      </c>
      <c r="E4325" s="80" t="n">
        <v>105</v>
      </c>
      <c r="F4325" s="81" t="n">
        <v>100</v>
      </c>
      <c r="G4325" s="80" t="n"/>
      <c r="H4325" s="82" t="n">
        <v>5</v>
      </c>
      <c r="I4325" s="212">
        <f>C4325*H4325</f>
        <v/>
      </c>
      <c r="J4325" s="29" t="n"/>
      <c r="K4325" s="96" t="n"/>
      <c r="L4325" s="97" t="n"/>
      <c r="M4325" s="97" t="n"/>
      <c r="N4325" s="98" t="inlineStr">
        <is>
          <t>27×105</t>
        </is>
      </c>
      <c r="O4325" s="99">
        <f>F4325</f>
        <v/>
      </c>
      <c r="P4325" s="99">
        <f>SUM(I4325)</f>
        <v/>
      </c>
      <c r="Q4325" s="117" t="n"/>
      <c r="R4325" s="118" t="n"/>
      <c r="S4325" s="118" t="n"/>
      <c r="T4325" s="119" t="n"/>
      <c r="U4325" s="120" t="n"/>
      <c r="V4325" s="120" t="n"/>
      <c r="W4325" s="121" t="n"/>
      <c r="X4325" s="122" t="n"/>
      <c r="Y4325" s="122" t="n"/>
      <c r="Z4325" s="143" t="n"/>
      <c r="AA4325" s="140" t="n"/>
      <c r="AB4325" s="140" t="n"/>
      <c r="AC4325" s="144" t="n"/>
      <c r="AD4325" s="142" t="n"/>
      <c r="AE4325" s="142" t="n"/>
    </row>
    <row r="4326">
      <c r="B4326" s="963" t="inlineStr">
        <is>
          <t>45MK13R-C</t>
        </is>
      </c>
      <c r="C4326">
        <f>SUMIF(数量表!D:H,B4326,数量表!H:H)</f>
        <v/>
      </c>
      <c r="D4326" t="n">
        <v>27</v>
      </c>
      <c r="E4326" t="n">
        <v>105</v>
      </c>
      <c r="F4326" s="86" t="n">
        <v>1697</v>
      </c>
      <c r="H4326" s="87" t="n">
        <v>2</v>
      </c>
      <c r="I4326" s="214">
        <f>C4326*H4326</f>
        <v/>
      </c>
      <c r="J4326" s="29" t="n"/>
      <c r="K4326" s="96" t="n"/>
      <c r="L4326" s="97" t="n"/>
      <c r="M4326" s="97" t="n"/>
      <c r="N4326" s="98" t="inlineStr">
        <is>
          <t>27×105</t>
        </is>
      </c>
      <c r="O4326" s="99">
        <f>F4326</f>
        <v/>
      </c>
      <c r="P4326" s="99">
        <f>SUM(I4326)</f>
        <v/>
      </c>
      <c r="Q4326" s="117" t="n"/>
      <c r="R4326" s="118" t="n"/>
      <c r="S4326" s="118" t="n"/>
      <c r="T4326" s="119" t="n"/>
      <c r="U4326" s="120" t="n"/>
      <c r="V4326" s="120" t="n"/>
      <c r="W4326" s="121" t="n"/>
      <c r="X4326" s="122" t="n"/>
      <c r="Y4326" s="122" t="n"/>
      <c r="Z4326" s="143" t="n"/>
      <c r="AA4326" s="140" t="n"/>
      <c r="AB4326" s="140" t="n"/>
      <c r="AC4326" s="144" t="n"/>
      <c r="AD4326" s="142" t="n"/>
      <c r="AE4326" s="142" t="n"/>
    </row>
    <row r="4327">
      <c r="B4327" s="963" t="inlineStr">
        <is>
          <t>45MK13R-C</t>
        </is>
      </c>
      <c r="C4327">
        <f>SUMIF(数量表!D:H,B4327,数量表!H:H)</f>
        <v/>
      </c>
      <c r="D4327" t="n">
        <v>27</v>
      </c>
      <c r="E4327" t="n">
        <v>105</v>
      </c>
      <c r="F4327" s="86" t="n">
        <v>768</v>
      </c>
      <c r="H4327" s="87" t="n">
        <v>5</v>
      </c>
      <c r="I4327" s="214">
        <f>C4327*H4327</f>
        <v/>
      </c>
      <c r="J4327" s="29" t="n"/>
      <c r="K4327" s="96" t="n"/>
      <c r="L4327" s="97" t="n"/>
      <c r="M4327" s="97" t="n"/>
      <c r="N4327" s="98" t="inlineStr">
        <is>
          <t>27×105</t>
        </is>
      </c>
      <c r="O4327" s="99">
        <f>F4327</f>
        <v/>
      </c>
      <c r="P4327" s="99">
        <f>SUM(I4327)</f>
        <v/>
      </c>
      <c r="Q4327" s="117" t="n"/>
      <c r="R4327" s="118" t="n"/>
      <c r="S4327" s="118" t="n"/>
      <c r="T4327" s="119" t="n"/>
      <c r="U4327" s="120" t="n"/>
      <c r="V4327" s="120" t="n"/>
      <c r="W4327" s="121" t="n"/>
      <c r="X4327" s="122" t="n"/>
      <c r="Y4327" s="122" t="n"/>
      <c r="Z4327" s="143" t="n"/>
      <c r="AA4327" s="140" t="n"/>
      <c r="AB4327" s="140" t="n"/>
      <c r="AC4327" s="144" t="n"/>
      <c r="AD4327" s="142" t="n"/>
      <c r="AE4327" s="142" t="n"/>
    </row>
    <row r="4328" ht="15" customHeight="1" thickBot="1">
      <c r="B4328" s="88" t="inlineStr">
        <is>
          <t>45MK13R-C</t>
        </is>
      </c>
      <c r="C4328" s="89">
        <f>SUMIF(数量表!D:H,B4328,数量表!H:H)</f>
        <v/>
      </c>
      <c r="D4328" s="89" t="n">
        <v>27</v>
      </c>
      <c r="E4328" s="89" t="n">
        <v>105</v>
      </c>
      <c r="F4328" s="90" t="n">
        <v>1349</v>
      </c>
      <c r="G4328" s="89" t="n"/>
      <c r="H4328" s="91" t="n">
        <v>3</v>
      </c>
      <c r="I4328" s="213">
        <f>C4328*H4328</f>
        <v/>
      </c>
      <c r="J4328" s="2" t="n"/>
      <c r="K4328" s="96" t="n"/>
      <c r="L4328" s="97" t="n"/>
      <c r="M4328" s="97" t="n"/>
      <c r="N4328" s="98" t="inlineStr">
        <is>
          <t>27×105</t>
        </is>
      </c>
      <c r="O4328" s="99">
        <f>F4328</f>
        <v/>
      </c>
      <c r="P4328" s="99">
        <f>SUM(I4328)</f>
        <v/>
      </c>
      <c r="Q4328" s="117" t="n"/>
      <c r="R4328" s="118" t="n"/>
      <c r="S4328" s="118" t="n"/>
      <c r="T4328" s="119" t="n"/>
      <c r="U4328" s="120" t="n"/>
      <c r="V4328" s="120" t="n"/>
      <c r="W4328" s="121" t="n"/>
      <c r="X4328" s="122" t="n"/>
      <c r="Y4328" s="122" t="n"/>
      <c r="Z4328" s="143" t="n"/>
      <c r="AA4328" s="140" t="n"/>
      <c r="AB4328" s="140" t="n"/>
      <c r="AC4328" s="144" t="n"/>
      <c r="AD4328" s="142" t="n"/>
      <c r="AE4328" s="142" t="n"/>
    </row>
    <row r="4329">
      <c r="B4329" s="962" t="inlineStr">
        <is>
          <t>45MK13L-C</t>
        </is>
      </c>
      <c r="C4329" s="80">
        <f>SUMIF(数量表!D:H,B4329,数量表!H:H)</f>
        <v/>
      </c>
      <c r="D4329" s="80" t="n">
        <v>27</v>
      </c>
      <c r="E4329" s="80" t="n">
        <v>105</v>
      </c>
      <c r="F4329" s="81" t="n">
        <v>100</v>
      </c>
      <c r="G4329" s="80" t="n"/>
      <c r="H4329" s="82" t="n">
        <v>5</v>
      </c>
      <c r="I4329" s="212">
        <f>C4329*H4329</f>
        <v/>
      </c>
      <c r="J4329" s="29" t="n"/>
      <c r="K4329" s="96" t="n"/>
      <c r="L4329" s="97" t="n"/>
      <c r="M4329" s="97" t="n"/>
      <c r="N4329" s="98" t="inlineStr">
        <is>
          <t>27×105</t>
        </is>
      </c>
      <c r="O4329" s="99">
        <f>F4329</f>
        <v/>
      </c>
      <c r="P4329" s="99">
        <f>SUM(I4329)</f>
        <v/>
      </c>
      <c r="Q4329" s="117" t="n"/>
      <c r="R4329" s="118" t="n"/>
      <c r="S4329" s="118" t="n"/>
      <c r="T4329" s="119" t="n"/>
      <c r="U4329" s="120" t="n"/>
      <c r="V4329" s="120" t="n"/>
      <c r="W4329" s="121" t="n"/>
      <c r="X4329" s="122" t="n"/>
      <c r="Y4329" s="122" t="n"/>
      <c r="Z4329" s="143" t="n"/>
      <c r="AA4329" s="140" t="n"/>
      <c r="AB4329" s="140" t="n"/>
      <c r="AC4329" s="144" t="n"/>
      <c r="AD4329" s="142" t="n"/>
      <c r="AE4329" s="142" t="n"/>
    </row>
    <row r="4330">
      <c r="B4330" s="963" t="inlineStr">
        <is>
          <t>45MK13L-C</t>
        </is>
      </c>
      <c r="C4330">
        <f>SUMIF(数量表!D:H,B4330,数量表!H:H)</f>
        <v/>
      </c>
      <c r="D4330" t="n">
        <v>27</v>
      </c>
      <c r="E4330" t="n">
        <v>105</v>
      </c>
      <c r="F4330" s="86" t="n">
        <v>1697</v>
      </c>
      <c r="H4330" s="87" t="n">
        <v>2</v>
      </c>
      <c r="I4330" s="214">
        <f>C4330*H4330</f>
        <v/>
      </c>
      <c r="J4330" s="29" t="n"/>
      <c r="K4330" s="96" t="n"/>
      <c r="L4330" s="97" t="n"/>
      <c r="M4330" s="97" t="n"/>
      <c r="N4330" s="98" t="inlineStr">
        <is>
          <t>27×105</t>
        </is>
      </c>
      <c r="O4330" s="99">
        <f>F4330</f>
        <v/>
      </c>
      <c r="P4330" s="99">
        <f>SUM(I4330)</f>
        <v/>
      </c>
      <c r="Q4330" s="117" t="n"/>
      <c r="R4330" s="118" t="n"/>
      <c r="S4330" s="118" t="n"/>
      <c r="T4330" s="119" t="n"/>
      <c r="U4330" s="120" t="n"/>
      <c r="V4330" s="120" t="n"/>
      <c r="W4330" s="121" t="n"/>
      <c r="X4330" s="122" t="n"/>
      <c r="Y4330" s="122" t="n"/>
      <c r="Z4330" s="143" t="n"/>
      <c r="AA4330" s="140" t="n"/>
      <c r="AB4330" s="140" t="n"/>
      <c r="AC4330" s="144" t="n"/>
      <c r="AD4330" s="142" t="n"/>
      <c r="AE4330" s="142" t="n"/>
    </row>
    <row r="4331">
      <c r="B4331" s="963" t="inlineStr">
        <is>
          <t>45MK13L-C</t>
        </is>
      </c>
      <c r="C4331">
        <f>SUMIF(数量表!D:H,B4331,数量表!H:H)</f>
        <v/>
      </c>
      <c r="D4331" t="n">
        <v>27</v>
      </c>
      <c r="E4331" t="n">
        <v>105</v>
      </c>
      <c r="F4331" s="86" t="n">
        <v>768</v>
      </c>
      <c r="H4331" s="87" t="n">
        <v>5</v>
      </c>
      <c r="I4331" s="214">
        <f>C4331*H4331</f>
        <v/>
      </c>
      <c r="J4331" s="29" t="n"/>
      <c r="K4331" s="96" t="n"/>
      <c r="L4331" s="97" t="n"/>
      <c r="M4331" s="97" t="n"/>
      <c r="N4331" s="98" t="inlineStr">
        <is>
          <t>27×105</t>
        </is>
      </c>
      <c r="O4331" s="99">
        <f>F4331</f>
        <v/>
      </c>
      <c r="P4331" s="99">
        <f>SUM(I4331)</f>
        <v/>
      </c>
      <c r="Q4331" s="117" t="n"/>
      <c r="R4331" s="118" t="n"/>
      <c r="S4331" s="118" t="n"/>
      <c r="T4331" s="119" t="n"/>
      <c r="U4331" s="120" t="n"/>
      <c r="V4331" s="120" t="n"/>
      <c r="W4331" s="121" t="n"/>
      <c r="X4331" s="122" t="n"/>
      <c r="Y4331" s="122" t="n"/>
      <c r="Z4331" s="143" t="n"/>
      <c r="AA4331" s="140" t="n"/>
      <c r="AB4331" s="140" t="n"/>
      <c r="AC4331" s="144" t="n"/>
      <c r="AD4331" s="142" t="n"/>
      <c r="AE4331" s="142" t="n"/>
    </row>
    <row r="4332" ht="15" customHeight="1" thickBot="1">
      <c r="B4332" s="88" t="inlineStr">
        <is>
          <t>45MK13L-C</t>
        </is>
      </c>
      <c r="C4332" s="89">
        <f>SUMIF(数量表!D:H,B4332,数量表!H:H)</f>
        <v/>
      </c>
      <c r="D4332" s="89" t="n">
        <v>27</v>
      </c>
      <c r="E4332" s="89" t="n">
        <v>105</v>
      </c>
      <c r="F4332" s="90" t="n">
        <v>1349</v>
      </c>
      <c r="G4332" s="89" t="n"/>
      <c r="H4332" s="91" t="n">
        <v>3</v>
      </c>
      <c r="I4332" s="213">
        <f>C4332*H4332</f>
        <v/>
      </c>
      <c r="J4332" s="2" t="n"/>
      <c r="K4332" s="96" t="n"/>
      <c r="L4332" s="97" t="n"/>
      <c r="M4332" s="97" t="n"/>
      <c r="N4332" s="98" t="inlineStr">
        <is>
          <t>27×105</t>
        </is>
      </c>
      <c r="O4332" s="99">
        <f>F4332</f>
        <v/>
      </c>
      <c r="P4332" s="99">
        <f>SUM(I4332)</f>
        <v/>
      </c>
      <c r="Q4332" s="117" t="n"/>
      <c r="R4332" s="118" t="n"/>
      <c r="S4332" s="118" t="n"/>
      <c r="T4332" s="119" t="n"/>
      <c r="U4332" s="120" t="n"/>
      <c r="V4332" s="120" t="n"/>
      <c r="W4332" s="121" t="n"/>
      <c r="X4332" s="122" t="n"/>
      <c r="Y4332" s="122" t="n"/>
      <c r="Z4332" s="143" t="n"/>
      <c r="AA4332" s="140" t="n"/>
      <c r="AB4332" s="140" t="n"/>
      <c r="AC4332" s="144" t="n"/>
      <c r="AD4332" s="142" t="n"/>
      <c r="AE4332" s="142" t="n"/>
    </row>
    <row r="4333">
      <c r="B4333" s="962" t="inlineStr">
        <is>
          <t>45MKH09-C</t>
        </is>
      </c>
      <c r="C4333" s="80">
        <f>SUMIF(数量表!D:H,B4333,数量表!H:H)</f>
        <v/>
      </c>
      <c r="D4333" s="80" t="n">
        <v>27</v>
      </c>
      <c r="E4333" s="80" t="n">
        <v>105</v>
      </c>
      <c r="F4333" s="81" t="n">
        <v>200</v>
      </c>
      <c r="G4333" s="80" t="n"/>
      <c r="H4333" s="82" t="n">
        <v>1</v>
      </c>
      <c r="I4333" s="212">
        <f>C4333*H4333</f>
        <v/>
      </c>
      <c r="J4333" s="29" t="n"/>
      <c r="K4333" s="96" t="n"/>
      <c r="L4333" s="97" t="n"/>
      <c r="M4333" s="97" t="n"/>
      <c r="N4333" s="98" t="inlineStr">
        <is>
          <t>27×105</t>
        </is>
      </c>
      <c r="O4333" s="99">
        <f>F4333</f>
        <v/>
      </c>
      <c r="P4333" s="99">
        <f>SUM(I4333)</f>
        <v/>
      </c>
      <c r="Q4333" s="117" t="n"/>
      <c r="R4333" s="118" t="n"/>
      <c r="S4333" s="118" t="n"/>
      <c r="T4333" s="119" t="n"/>
      <c r="U4333" s="120" t="n"/>
      <c r="V4333" s="120" t="n"/>
      <c r="W4333" s="121" t="n"/>
      <c r="X4333" s="122" t="n"/>
      <c r="Y4333" s="122" t="n"/>
      <c r="Z4333" s="143" t="n"/>
      <c r="AA4333" s="140" t="n"/>
      <c r="AB4333" s="140" t="n"/>
      <c r="AC4333" s="144" t="n"/>
      <c r="AD4333" s="142" t="n"/>
      <c r="AE4333" s="142" t="n"/>
    </row>
    <row r="4334">
      <c r="B4334" s="963" t="inlineStr">
        <is>
          <t>45MKH09-C</t>
        </is>
      </c>
      <c r="C4334">
        <f>SUMIF(数量表!D:H,B4334,数量表!H:H)</f>
        <v/>
      </c>
      <c r="D4334" t="n">
        <v>27</v>
      </c>
      <c r="E4334" t="n">
        <v>105</v>
      </c>
      <c r="F4334" s="86" t="n">
        <v>800</v>
      </c>
      <c r="H4334" s="87" t="n">
        <v>2</v>
      </c>
      <c r="I4334" s="214">
        <f>C4334*H4334</f>
        <v/>
      </c>
      <c r="J4334" s="29" t="n"/>
      <c r="K4334" s="96" t="n"/>
      <c r="L4334" s="97" t="n"/>
      <c r="M4334" s="97" t="n"/>
      <c r="N4334" s="98" t="inlineStr">
        <is>
          <t>27×105</t>
        </is>
      </c>
      <c r="O4334" s="99">
        <f>F4334</f>
        <v/>
      </c>
      <c r="P4334" s="99">
        <f>SUM(I4334)</f>
        <v/>
      </c>
      <c r="Q4334" s="117" t="n"/>
      <c r="R4334" s="118" t="n"/>
      <c r="S4334" s="118" t="n"/>
      <c r="T4334" s="119" t="n"/>
      <c r="U4334" s="120" t="n"/>
      <c r="V4334" s="120" t="n"/>
      <c r="W4334" s="121" t="n"/>
      <c r="X4334" s="122" t="n"/>
      <c r="Y4334" s="122" t="n"/>
      <c r="Z4334" s="143" t="n"/>
      <c r="AA4334" s="140" t="n"/>
      <c r="AB4334" s="140" t="n"/>
      <c r="AC4334" s="144" t="n"/>
      <c r="AD4334" s="142" t="n"/>
      <c r="AE4334" s="142" t="n"/>
    </row>
    <row r="4335">
      <c r="B4335" s="963" t="inlineStr">
        <is>
          <t>45MKH09-C</t>
        </is>
      </c>
      <c r="C4335">
        <f>SUMIF(数量表!D:H,B4335,数量表!H:H)</f>
        <v/>
      </c>
      <c r="D4335" t="n">
        <v>27</v>
      </c>
      <c r="E4335" t="n">
        <v>105</v>
      </c>
      <c r="F4335" s="86" t="n">
        <v>1068</v>
      </c>
      <c r="H4335" s="87" t="n">
        <v>2</v>
      </c>
      <c r="I4335" s="214">
        <f>C4335*H4335</f>
        <v/>
      </c>
      <c r="J4335" s="29" t="n"/>
      <c r="K4335" s="96" t="n"/>
      <c r="L4335" s="97" t="n"/>
      <c r="M4335" s="97" t="n"/>
      <c r="N4335" s="98" t="inlineStr">
        <is>
          <t>27×105</t>
        </is>
      </c>
      <c r="O4335" s="99">
        <f>F4335</f>
        <v/>
      </c>
      <c r="P4335" s="99">
        <f>SUM(I4335)</f>
        <v/>
      </c>
      <c r="Q4335" s="117" t="n"/>
      <c r="R4335" s="118" t="n"/>
      <c r="S4335" s="118" t="n"/>
      <c r="T4335" s="119" t="n"/>
      <c r="U4335" s="120" t="n"/>
      <c r="V4335" s="120" t="n"/>
      <c r="W4335" s="121" t="n"/>
      <c r="X4335" s="122" t="n"/>
      <c r="Y4335" s="122" t="n"/>
      <c r="Z4335" s="143" t="n"/>
      <c r="AA4335" s="140" t="n"/>
      <c r="AB4335" s="140" t="n"/>
      <c r="AC4335" s="144" t="n"/>
      <c r="AD4335" s="142" t="n"/>
      <c r="AE4335" s="142" t="n"/>
    </row>
    <row r="4336" ht="15" customHeight="1" thickBot="1">
      <c r="B4336" s="88" t="inlineStr">
        <is>
          <t>45MKH09-C</t>
        </is>
      </c>
      <c r="C4336" s="89">
        <f>SUMIF(数量表!D:H,B4336,数量表!H:H)</f>
        <v/>
      </c>
      <c r="D4336" s="89" t="n">
        <v>27</v>
      </c>
      <c r="E4336" s="89" t="n">
        <v>105</v>
      </c>
      <c r="F4336" s="90" t="n">
        <v>949</v>
      </c>
      <c r="G4336" s="89" t="n"/>
      <c r="H4336" s="91" t="n">
        <v>2</v>
      </c>
      <c r="I4336" s="213">
        <f>C4336*H4336</f>
        <v/>
      </c>
      <c r="J4336" s="29" t="n"/>
      <c r="K4336" s="96" t="n"/>
      <c r="L4336" s="97" t="n"/>
      <c r="M4336" s="97" t="n"/>
      <c r="N4336" s="98" t="inlineStr">
        <is>
          <t>27×105</t>
        </is>
      </c>
      <c r="O4336" s="99">
        <f>F4336</f>
        <v/>
      </c>
      <c r="P4336" s="99">
        <f>SUM(I4336)</f>
        <v/>
      </c>
      <c r="Q4336" s="117" t="n"/>
      <c r="R4336" s="118" t="n"/>
      <c r="S4336" s="118" t="n"/>
      <c r="T4336" s="119" t="n"/>
      <c r="U4336" s="120" t="n"/>
      <c r="V4336" s="120" t="n"/>
      <c r="W4336" s="121" t="n"/>
      <c r="X4336" s="122" t="n"/>
      <c r="Y4336" s="122" t="n"/>
      <c r="Z4336" s="143" t="n"/>
      <c r="AA4336" s="140" t="n"/>
      <c r="AB4336" s="140" t="n"/>
      <c r="AC4336" s="144" t="n"/>
      <c r="AD4336" s="142" t="n"/>
      <c r="AE4336" s="142" t="n"/>
    </row>
    <row r="4337">
      <c r="B4337" s="962" t="inlineStr">
        <is>
          <t>45MKH09L-C</t>
        </is>
      </c>
      <c r="C4337" s="80">
        <f>SUMIF(数量表!D:H,B4337,数量表!H:H)</f>
        <v/>
      </c>
      <c r="D4337" s="80" t="n">
        <v>27</v>
      </c>
      <c r="E4337" s="80" t="n">
        <v>105</v>
      </c>
      <c r="F4337" s="81" t="n">
        <v>200</v>
      </c>
      <c r="G4337" s="80" t="n"/>
      <c r="H4337" s="82" t="n">
        <v>2</v>
      </c>
      <c r="I4337" s="212">
        <f>C4337*H4337</f>
        <v/>
      </c>
      <c r="J4337" s="29" t="n"/>
      <c r="K4337" s="96" t="n"/>
      <c r="L4337" s="97" t="n"/>
      <c r="M4337" s="97" t="n"/>
      <c r="N4337" s="98" t="inlineStr">
        <is>
          <t>27×105</t>
        </is>
      </c>
      <c r="O4337" s="99">
        <f>F4337</f>
        <v/>
      </c>
      <c r="P4337" s="99">
        <f>SUM(I4337)</f>
        <v/>
      </c>
      <c r="Q4337" s="117" t="n"/>
      <c r="R4337" s="118" t="n"/>
      <c r="S4337" s="118" t="n"/>
      <c r="T4337" s="119" t="n"/>
      <c r="U4337" s="120" t="n"/>
      <c r="V4337" s="120" t="n"/>
      <c r="W4337" s="121" t="n"/>
      <c r="X4337" s="122" t="n"/>
      <c r="Y4337" s="122" t="n"/>
      <c r="Z4337" s="143" t="n"/>
      <c r="AA4337" s="140" t="n"/>
      <c r="AB4337" s="140" t="n"/>
      <c r="AC4337" s="144" t="n"/>
      <c r="AD4337" s="142" t="n"/>
      <c r="AE4337" s="142" t="n"/>
    </row>
    <row r="4338">
      <c r="B4338" s="963" t="inlineStr">
        <is>
          <t>45MKH09L-C</t>
        </is>
      </c>
      <c r="C4338">
        <f>SUMIF(数量表!D:H,B4338,数量表!H:H)</f>
        <v/>
      </c>
      <c r="D4338" t="n">
        <v>27</v>
      </c>
      <c r="E4338" t="n">
        <v>105</v>
      </c>
      <c r="F4338" s="86" t="n">
        <v>787</v>
      </c>
      <c r="H4338" s="87" t="n">
        <v>2</v>
      </c>
      <c r="I4338" s="214">
        <f>C4338*H4338</f>
        <v/>
      </c>
      <c r="J4338" s="29" t="n"/>
      <c r="K4338" s="96" t="n"/>
      <c r="L4338" s="97" t="n"/>
      <c r="M4338" s="97" t="n"/>
      <c r="N4338" s="98" t="inlineStr">
        <is>
          <t>27×105</t>
        </is>
      </c>
      <c r="O4338" s="99">
        <f>F4338</f>
        <v/>
      </c>
      <c r="P4338" s="99">
        <f>SUM(I4338)</f>
        <v/>
      </c>
      <c r="Q4338" s="117" t="n"/>
      <c r="R4338" s="118" t="n"/>
      <c r="S4338" s="118" t="n"/>
      <c r="T4338" s="119" t="n"/>
      <c r="U4338" s="120" t="n"/>
      <c r="V4338" s="120" t="n"/>
      <c r="W4338" s="121" t="n"/>
      <c r="X4338" s="122" t="n"/>
      <c r="Y4338" s="122" t="n"/>
      <c r="Z4338" s="143" t="n"/>
      <c r="AA4338" s="140" t="n"/>
      <c r="AB4338" s="140" t="n"/>
      <c r="AC4338" s="144" t="n"/>
      <c r="AD4338" s="142" t="n"/>
      <c r="AE4338" s="142" t="n"/>
    </row>
    <row r="4339">
      <c r="B4339" s="85" t="inlineStr">
        <is>
          <t>45MKH09L-C</t>
        </is>
      </c>
      <c r="C4339">
        <f>SUMIF(数量表!D:H,B4339,数量表!H:H)</f>
        <v/>
      </c>
      <c r="D4339" t="n">
        <v>27</v>
      </c>
      <c r="E4339" t="n">
        <v>105</v>
      </c>
      <c r="F4339" s="86" t="n">
        <v>949</v>
      </c>
      <c r="H4339" s="87" t="n">
        <v>3</v>
      </c>
      <c r="I4339" s="214">
        <f>C4339*H4339</f>
        <v/>
      </c>
      <c r="J4339" s="29" t="n"/>
      <c r="K4339" s="96" t="n"/>
      <c r="L4339" s="97" t="n"/>
      <c r="M4339" s="97" t="n"/>
      <c r="N4339" s="98" t="inlineStr">
        <is>
          <t>27×105</t>
        </is>
      </c>
      <c r="O4339" s="99">
        <f>F4339</f>
        <v/>
      </c>
      <c r="P4339" s="99">
        <f>SUM(I4339)</f>
        <v/>
      </c>
      <c r="Q4339" s="117" t="n"/>
      <c r="R4339" s="118" t="n"/>
      <c r="S4339" s="118" t="n"/>
      <c r="T4339" s="119" t="n"/>
      <c r="U4339" s="120" t="n"/>
      <c r="V4339" s="120" t="n"/>
      <c r="W4339" s="121" t="n"/>
      <c r="X4339" s="122" t="n"/>
      <c r="Y4339" s="122" t="n"/>
      <c r="Z4339" s="143" t="n"/>
      <c r="AA4339" s="140" t="n"/>
      <c r="AB4339" s="140" t="n"/>
      <c r="AC4339" s="144" t="n"/>
      <c r="AD4339" s="142" t="n"/>
      <c r="AE4339" s="142" t="n"/>
    </row>
    <row r="4340" ht="15" customHeight="1" thickBot="1">
      <c r="B4340" s="964" t="inlineStr">
        <is>
          <t>45MKH09L-C</t>
        </is>
      </c>
      <c r="C4340" s="89">
        <f>SUMIF(数量表!D:H,B4340,数量表!H:H)</f>
        <v/>
      </c>
      <c r="D4340" s="89" t="n">
        <v>27</v>
      </c>
      <c r="E4340" s="89" t="n">
        <v>105</v>
      </c>
      <c r="F4340" s="90" t="n">
        <v>1068</v>
      </c>
      <c r="G4340" s="89" t="n"/>
      <c r="H4340" s="91" t="n">
        <v>2</v>
      </c>
      <c r="I4340" s="213">
        <f>C4340*H4340</f>
        <v/>
      </c>
      <c r="J4340" s="29" t="n"/>
      <c r="K4340" s="96" t="n"/>
      <c r="L4340" s="97" t="n"/>
      <c r="M4340" s="97" t="n"/>
      <c r="N4340" s="98" t="inlineStr">
        <is>
          <t>27×105</t>
        </is>
      </c>
      <c r="O4340" s="99">
        <f>F4340</f>
        <v/>
      </c>
      <c r="P4340" s="99">
        <f>SUM(I4340)</f>
        <v/>
      </c>
      <c r="Q4340" s="117" t="n"/>
      <c r="R4340" s="118" t="n"/>
      <c r="S4340" s="118" t="n"/>
      <c r="T4340" s="119" t="n"/>
      <c r="U4340" s="120" t="n"/>
      <c r="V4340" s="120" t="n"/>
      <c r="W4340" s="121" t="n"/>
      <c r="X4340" s="122" t="n"/>
      <c r="Y4340" s="122" t="n"/>
      <c r="Z4340" s="143" t="n"/>
      <c r="AA4340" s="140" t="n"/>
      <c r="AB4340" s="140" t="n"/>
      <c r="AC4340" s="144" t="n"/>
      <c r="AD4340" s="142" t="n"/>
      <c r="AE4340" s="142" t="n"/>
    </row>
    <row r="4341">
      <c r="B4341" s="962" t="inlineStr">
        <is>
          <t>45MKH09R-C</t>
        </is>
      </c>
      <c r="C4341" s="80">
        <f>SUMIF(数量表!D:H,B4341,数量表!H:H)</f>
        <v/>
      </c>
      <c r="D4341" s="80" t="n">
        <v>27</v>
      </c>
      <c r="E4341" s="80" t="n">
        <v>105</v>
      </c>
      <c r="F4341" s="81" t="n">
        <v>200</v>
      </c>
      <c r="G4341" s="80" t="n"/>
      <c r="H4341" s="82" t="n">
        <v>2</v>
      </c>
      <c r="I4341" s="212">
        <f>C4341*H4341</f>
        <v/>
      </c>
      <c r="J4341" s="29" t="n"/>
      <c r="K4341" s="96" t="n"/>
      <c r="L4341" s="97" t="n"/>
      <c r="M4341" s="97" t="n"/>
      <c r="N4341" s="98" t="inlineStr">
        <is>
          <t>27×105</t>
        </is>
      </c>
      <c r="O4341" s="99">
        <f>F4341</f>
        <v/>
      </c>
      <c r="P4341" s="99">
        <f>SUM(I4341)</f>
        <v/>
      </c>
      <c r="Q4341" s="117" t="n"/>
      <c r="R4341" s="118" t="n"/>
      <c r="S4341" s="118" t="n"/>
      <c r="T4341" s="119" t="n"/>
      <c r="U4341" s="120" t="n"/>
      <c r="V4341" s="120" t="n"/>
      <c r="W4341" s="121" t="n"/>
      <c r="X4341" s="122" t="n"/>
      <c r="Y4341" s="122" t="n"/>
      <c r="Z4341" s="143" t="n"/>
      <c r="AA4341" s="140" t="n"/>
      <c r="AB4341" s="140" t="n"/>
      <c r="AC4341" s="144" t="n"/>
      <c r="AD4341" s="142" t="n"/>
      <c r="AE4341" s="142" t="n"/>
    </row>
    <row r="4342">
      <c r="B4342" s="963" t="inlineStr">
        <is>
          <t>45MKH09R-C</t>
        </is>
      </c>
      <c r="C4342">
        <f>SUMIF(数量表!D:H,B4342,数量表!H:H)</f>
        <v/>
      </c>
      <c r="D4342" t="n">
        <v>27</v>
      </c>
      <c r="E4342" t="n">
        <v>105</v>
      </c>
      <c r="F4342" s="86" t="n">
        <v>787</v>
      </c>
      <c r="H4342" s="87" t="n">
        <v>2</v>
      </c>
      <c r="I4342" s="214">
        <f>C4342*H4342</f>
        <v/>
      </c>
      <c r="J4342" s="29" t="n"/>
      <c r="K4342" s="96" t="n"/>
      <c r="L4342" s="97" t="n"/>
      <c r="M4342" s="97" t="n"/>
      <c r="N4342" s="98" t="inlineStr">
        <is>
          <t>27×105</t>
        </is>
      </c>
      <c r="O4342" s="99">
        <f>F4342</f>
        <v/>
      </c>
      <c r="P4342" s="99">
        <f>SUM(I4342)</f>
        <v/>
      </c>
      <c r="Q4342" s="117" t="n"/>
      <c r="R4342" s="118" t="n"/>
      <c r="S4342" s="118" t="n"/>
      <c r="T4342" s="119" t="n"/>
      <c r="U4342" s="120" t="n"/>
      <c r="V4342" s="120" t="n"/>
      <c r="W4342" s="121" t="n"/>
      <c r="X4342" s="122" t="n"/>
      <c r="Y4342" s="122" t="n"/>
      <c r="Z4342" s="143" t="n"/>
      <c r="AA4342" s="140" t="n"/>
      <c r="AB4342" s="140" t="n"/>
      <c r="AC4342" s="144" t="n"/>
      <c r="AD4342" s="142" t="n"/>
      <c r="AE4342" s="142" t="n"/>
    </row>
    <row r="4343">
      <c r="B4343" s="963" t="inlineStr">
        <is>
          <t>45MKH09R-C</t>
        </is>
      </c>
      <c r="C4343">
        <f>SUMIF(数量表!D:H,B4343,数量表!H:H)</f>
        <v/>
      </c>
      <c r="D4343" t="n">
        <v>27</v>
      </c>
      <c r="E4343" t="n">
        <v>105</v>
      </c>
      <c r="F4343" s="86" t="n">
        <v>1068</v>
      </c>
      <c r="H4343" s="87" t="n">
        <v>2</v>
      </c>
      <c r="I4343" s="214">
        <f>C4343*H4343</f>
        <v/>
      </c>
      <c r="J4343" s="29" t="n"/>
      <c r="K4343" s="96" t="n"/>
      <c r="L4343" s="97" t="n"/>
      <c r="M4343" s="97" t="n"/>
      <c r="N4343" s="98" t="inlineStr">
        <is>
          <t>27×105</t>
        </is>
      </c>
      <c r="O4343" s="99">
        <f>F4343</f>
        <v/>
      </c>
      <c r="P4343" s="99">
        <f>SUM(I4343)</f>
        <v/>
      </c>
      <c r="Q4343" s="117" t="n"/>
      <c r="R4343" s="118" t="n"/>
      <c r="S4343" s="118" t="n"/>
      <c r="T4343" s="119" t="n"/>
      <c r="U4343" s="120" t="n"/>
      <c r="V4343" s="120" t="n"/>
      <c r="W4343" s="121" t="n"/>
      <c r="X4343" s="122" t="n"/>
      <c r="Y4343" s="122" t="n"/>
      <c r="Z4343" s="143" t="n"/>
      <c r="AA4343" s="140" t="n"/>
      <c r="AB4343" s="140" t="n"/>
      <c r="AC4343" s="144" t="n"/>
      <c r="AD4343" s="142" t="n"/>
      <c r="AE4343" s="142" t="n"/>
    </row>
    <row r="4344" ht="15" customHeight="1" thickBot="1">
      <c r="B4344" s="88" t="inlineStr">
        <is>
          <t>45MKH09R-C</t>
        </is>
      </c>
      <c r="C4344" s="89">
        <f>SUMIF(数量表!D:H,B4344,数量表!H:H)</f>
        <v/>
      </c>
      <c r="D4344" s="89" t="n">
        <v>27</v>
      </c>
      <c r="E4344" s="89" t="n">
        <v>105</v>
      </c>
      <c r="F4344" s="90" t="n">
        <v>949</v>
      </c>
      <c r="G4344" s="89" t="n"/>
      <c r="H4344" s="91" t="n">
        <v>3</v>
      </c>
      <c r="I4344" s="213">
        <f>C4344*H4344</f>
        <v/>
      </c>
      <c r="J4344" s="29" t="n"/>
      <c r="K4344" s="96" t="n"/>
      <c r="L4344" s="97" t="n"/>
      <c r="M4344" s="97" t="n"/>
      <c r="N4344" s="98" t="inlineStr">
        <is>
          <t>27×105</t>
        </is>
      </c>
      <c r="O4344" s="99">
        <f>F4344</f>
        <v/>
      </c>
      <c r="P4344" s="99">
        <f>SUM(I4344)</f>
        <v/>
      </c>
      <c r="Q4344" s="117" t="n"/>
      <c r="R4344" s="118" t="n"/>
      <c r="S4344" s="118" t="n"/>
      <c r="T4344" s="119" t="n"/>
      <c r="U4344" s="120" t="n"/>
      <c r="V4344" s="120" t="n"/>
      <c r="W4344" s="121" t="n"/>
      <c r="X4344" s="122" t="n"/>
      <c r="Y4344" s="122" t="n"/>
      <c r="Z4344" s="143" t="n"/>
      <c r="AA4344" s="140" t="n"/>
      <c r="AB4344" s="140" t="n"/>
      <c r="AC4344" s="144" t="n"/>
      <c r="AD4344" s="142" t="n"/>
      <c r="AE4344" s="142" t="n"/>
    </row>
    <row r="4345">
      <c r="B4345" s="963" t="inlineStr">
        <is>
          <t>45MKH11-C</t>
        </is>
      </c>
      <c r="C4345">
        <f>SUMIF(数量表!D:H,B4345,数量表!H:H)</f>
        <v/>
      </c>
      <c r="D4345" t="n">
        <v>27</v>
      </c>
      <c r="E4345" t="n">
        <v>105</v>
      </c>
      <c r="F4345" s="86" t="n">
        <v>800</v>
      </c>
      <c r="H4345" s="87" t="n">
        <v>2</v>
      </c>
      <c r="I4345" s="214">
        <f>C4345*H4345</f>
        <v/>
      </c>
      <c r="J4345" s="29" t="n"/>
      <c r="K4345" s="96" t="n"/>
      <c r="L4345" s="97" t="n"/>
      <c r="M4345" s="97" t="n"/>
      <c r="N4345" s="98" t="inlineStr">
        <is>
          <t>27×105</t>
        </is>
      </c>
      <c r="O4345" s="99">
        <f>F4345</f>
        <v/>
      </c>
      <c r="P4345" s="99">
        <f>SUM(I4345)</f>
        <v/>
      </c>
      <c r="Q4345" s="117" t="n"/>
      <c r="R4345" s="118" t="n"/>
      <c r="S4345" s="118" t="n"/>
      <c r="T4345" s="119" t="n"/>
      <c r="U4345" s="120" t="n"/>
      <c r="V4345" s="120" t="n"/>
      <c r="W4345" s="121" t="n"/>
      <c r="X4345" s="122" t="n"/>
      <c r="Y4345" s="122" t="n"/>
      <c r="Z4345" s="143" t="n"/>
      <c r="AA4345" s="140" t="n"/>
      <c r="AB4345" s="140" t="n"/>
      <c r="AC4345" s="144" t="n"/>
      <c r="AD4345" s="142" t="n"/>
      <c r="AE4345" s="142" t="n"/>
    </row>
    <row r="4346">
      <c r="B4346" s="963" t="inlineStr">
        <is>
          <t>45MKH11-C</t>
        </is>
      </c>
      <c r="C4346">
        <f>SUMIF(数量表!D:H,B4346,数量表!H:H)</f>
        <v/>
      </c>
      <c r="D4346" t="n">
        <v>27</v>
      </c>
      <c r="E4346" t="n">
        <v>105</v>
      </c>
      <c r="F4346" s="86" t="n">
        <v>868</v>
      </c>
      <c r="H4346" s="87" t="n">
        <v>1</v>
      </c>
      <c r="I4346" s="214">
        <f>C4346*H4346</f>
        <v/>
      </c>
      <c r="J4346" s="29" t="n"/>
      <c r="K4346" s="96" t="n"/>
      <c r="L4346" s="97" t="n"/>
      <c r="M4346" s="97" t="n"/>
      <c r="N4346" s="98" t="inlineStr">
        <is>
          <t>27×105</t>
        </is>
      </c>
      <c r="O4346" s="99">
        <f>F4346</f>
        <v/>
      </c>
      <c r="P4346" s="99">
        <f>SUM(I4346)</f>
        <v/>
      </c>
      <c r="Q4346" s="117" t="n"/>
      <c r="R4346" s="118" t="n"/>
      <c r="S4346" s="118" t="n"/>
      <c r="T4346" s="119" t="n"/>
      <c r="U4346" s="120" t="n"/>
      <c r="V4346" s="120" t="n"/>
      <c r="W4346" s="121" t="n"/>
      <c r="X4346" s="122" t="n"/>
      <c r="Y4346" s="122" t="n"/>
      <c r="Z4346" s="143" t="n"/>
      <c r="AA4346" s="140" t="n"/>
      <c r="AB4346" s="140" t="n"/>
      <c r="AC4346" s="144" t="n"/>
      <c r="AD4346" s="142" t="n"/>
      <c r="AE4346" s="142" t="n"/>
    </row>
    <row r="4347" ht="15" customHeight="1" thickBot="1">
      <c r="B4347" s="88" t="inlineStr">
        <is>
          <t>45MKH11-C</t>
        </is>
      </c>
      <c r="C4347" s="89">
        <f>SUMIF(数量表!D:H,B4347,数量表!H:H)</f>
        <v/>
      </c>
      <c r="D4347" s="89" t="n">
        <v>27</v>
      </c>
      <c r="E4347" s="89" t="n">
        <v>105</v>
      </c>
      <c r="F4347" s="90" t="n">
        <v>1149</v>
      </c>
      <c r="G4347" s="89" t="n"/>
      <c r="H4347" s="91" t="n">
        <v>2</v>
      </c>
      <c r="I4347" s="213">
        <f>C4347*H4347</f>
        <v/>
      </c>
      <c r="J4347" s="29" t="n"/>
      <c r="K4347" s="96" t="n"/>
      <c r="L4347" s="97" t="n"/>
      <c r="M4347" s="97" t="n"/>
      <c r="N4347" s="98" t="inlineStr">
        <is>
          <t>27×105</t>
        </is>
      </c>
      <c r="O4347" s="99">
        <f>F4347</f>
        <v/>
      </c>
      <c r="P4347" s="99">
        <f>SUM(I4347)</f>
        <v/>
      </c>
      <c r="Q4347" s="117" t="n"/>
      <c r="R4347" s="118" t="n"/>
      <c r="S4347" s="118" t="n"/>
      <c r="T4347" s="119" t="n"/>
      <c r="U4347" s="120" t="n"/>
      <c r="V4347" s="120" t="n"/>
      <c r="W4347" s="121" t="n"/>
      <c r="X4347" s="122" t="n"/>
      <c r="Y4347" s="122" t="n"/>
      <c r="Z4347" s="143" t="n"/>
      <c r="AA4347" s="140" t="n"/>
      <c r="AB4347" s="140" t="n"/>
      <c r="AC4347" s="144" t="n"/>
      <c r="AD4347" s="142" t="n"/>
      <c r="AE4347" s="142" t="n"/>
    </row>
    <row r="4348">
      <c r="B4348" s="962" t="inlineStr">
        <is>
          <t>45MKH11L-C</t>
        </is>
      </c>
      <c r="C4348" s="80">
        <f>SUMIF(数量表!D:H,B4348,数量表!H:H)</f>
        <v/>
      </c>
      <c r="D4348" s="80" t="n">
        <v>27</v>
      </c>
      <c r="E4348" s="80" t="n">
        <v>105</v>
      </c>
      <c r="F4348" s="81" t="n">
        <v>200</v>
      </c>
      <c r="G4348" s="80" t="n"/>
      <c r="H4348" s="82" t="n">
        <v>2</v>
      </c>
      <c r="I4348" s="214">
        <f>C4348*H4348</f>
        <v/>
      </c>
      <c r="J4348" s="29" t="n"/>
      <c r="K4348" s="96" t="n"/>
      <c r="L4348" s="97" t="n"/>
      <c r="M4348" s="97" t="n"/>
      <c r="N4348" s="98" t="inlineStr">
        <is>
          <t>27×105</t>
        </is>
      </c>
      <c r="O4348" s="99">
        <f>F4348</f>
        <v/>
      </c>
      <c r="P4348" s="99">
        <f>SUM(I4348)</f>
        <v/>
      </c>
      <c r="Q4348" s="117" t="n"/>
      <c r="R4348" s="118" t="n"/>
      <c r="S4348" s="118" t="n"/>
      <c r="T4348" s="119" t="n"/>
      <c r="U4348" s="120" t="n"/>
      <c r="V4348" s="120" t="n"/>
      <c r="W4348" s="121" t="n"/>
      <c r="X4348" s="122" t="n"/>
      <c r="Y4348" s="122" t="n"/>
      <c r="Z4348" s="143" t="n"/>
      <c r="AA4348" s="140" t="n"/>
      <c r="AB4348" s="140" t="n"/>
      <c r="AC4348" s="144" t="n"/>
      <c r="AD4348" s="142" t="n"/>
      <c r="AE4348" s="142" t="n"/>
    </row>
    <row r="4349">
      <c r="B4349" s="963" t="inlineStr">
        <is>
          <t>45MKH11L-C</t>
        </is>
      </c>
      <c r="C4349">
        <f>SUMIF(数量表!D:H,B4349,数量表!H:H)</f>
        <v/>
      </c>
      <c r="D4349" t="n">
        <v>27</v>
      </c>
      <c r="E4349" t="n">
        <v>105</v>
      </c>
      <c r="F4349" s="86" t="n">
        <v>787</v>
      </c>
      <c r="H4349" s="87" t="n">
        <v>2</v>
      </c>
      <c r="I4349" s="214">
        <f>C4349*H4349</f>
        <v/>
      </c>
      <c r="J4349" s="29" t="n"/>
      <c r="K4349" s="96" t="n"/>
      <c r="L4349" s="97" t="n"/>
      <c r="M4349" s="97" t="n"/>
      <c r="N4349" s="98" t="inlineStr">
        <is>
          <t>27×105</t>
        </is>
      </c>
      <c r="O4349" s="99">
        <f>F4349</f>
        <v/>
      </c>
      <c r="P4349" s="99">
        <f>SUM(I4349)</f>
        <v/>
      </c>
      <c r="Q4349" s="117" t="n"/>
      <c r="R4349" s="118" t="n"/>
      <c r="S4349" s="118" t="n"/>
      <c r="T4349" s="119" t="n"/>
      <c r="U4349" s="120" t="n"/>
      <c r="V4349" s="120" t="n"/>
      <c r="W4349" s="121" t="n"/>
      <c r="X4349" s="122" t="n"/>
      <c r="Y4349" s="122" t="n"/>
      <c r="Z4349" s="143" t="n"/>
      <c r="AA4349" s="140" t="n"/>
      <c r="AB4349" s="140" t="n"/>
      <c r="AC4349" s="144" t="n"/>
      <c r="AD4349" s="142" t="n"/>
      <c r="AE4349" s="142" t="n"/>
    </row>
    <row r="4350">
      <c r="B4350" s="963" t="inlineStr">
        <is>
          <t>45MKH11L-C</t>
        </is>
      </c>
      <c r="C4350">
        <f>SUMIF(数量表!D:H,B4350,数量表!H:H)</f>
        <v/>
      </c>
      <c r="D4350" t="n">
        <v>27</v>
      </c>
      <c r="E4350" t="n">
        <v>105</v>
      </c>
      <c r="F4350" s="86" t="n">
        <v>868</v>
      </c>
      <c r="H4350" s="87" t="n">
        <v>2</v>
      </c>
      <c r="I4350" s="214">
        <f>C4350*H4350</f>
        <v/>
      </c>
      <c r="J4350" s="29" t="n"/>
      <c r="K4350" s="96" t="n"/>
      <c r="L4350" s="97" t="n"/>
      <c r="M4350" s="97" t="n"/>
      <c r="N4350" s="98" t="inlineStr">
        <is>
          <t>27×105</t>
        </is>
      </c>
      <c r="O4350" s="99">
        <f>F4350</f>
        <v/>
      </c>
      <c r="P4350" s="99">
        <f>SUM(I4350)</f>
        <v/>
      </c>
      <c r="Q4350" s="117" t="n"/>
      <c r="R4350" s="118" t="n"/>
      <c r="S4350" s="118" t="n"/>
      <c r="T4350" s="119" t="n"/>
      <c r="U4350" s="120" t="n"/>
      <c r="V4350" s="120" t="n"/>
      <c r="W4350" s="121" t="n"/>
      <c r="X4350" s="122" t="n"/>
      <c r="Y4350" s="122" t="n"/>
      <c r="Z4350" s="143" t="n"/>
      <c r="AA4350" s="140" t="n"/>
      <c r="AB4350" s="140" t="n"/>
      <c r="AC4350" s="144" t="n"/>
      <c r="AD4350" s="142" t="n"/>
      <c r="AE4350" s="142" t="n"/>
    </row>
    <row r="4351" ht="15" customHeight="1" thickBot="1">
      <c r="B4351" s="88" t="inlineStr">
        <is>
          <t>45MKH11L-C</t>
        </is>
      </c>
      <c r="C4351" s="89">
        <f>SUMIF(数量表!D:H,B4351,数量表!H:H)</f>
        <v/>
      </c>
      <c r="D4351" s="89" t="n">
        <v>27</v>
      </c>
      <c r="E4351" s="89" t="n">
        <v>105</v>
      </c>
      <c r="F4351" s="90" t="n">
        <v>1149</v>
      </c>
      <c r="G4351" s="89" t="n"/>
      <c r="H4351" s="91" t="n">
        <v>3</v>
      </c>
      <c r="I4351" s="213">
        <f>C4351*H4351</f>
        <v/>
      </c>
      <c r="J4351" s="29" t="n"/>
      <c r="K4351" s="96" t="n"/>
      <c r="L4351" s="97" t="n"/>
      <c r="M4351" s="97" t="n"/>
      <c r="N4351" s="98" t="inlineStr">
        <is>
          <t>27×105</t>
        </is>
      </c>
      <c r="O4351" s="99">
        <f>F4351</f>
        <v/>
      </c>
      <c r="P4351" s="99">
        <f>SUM(I4351)</f>
        <v/>
      </c>
      <c r="Q4351" s="117" t="n"/>
      <c r="R4351" s="118" t="n"/>
      <c r="S4351" s="118" t="n"/>
      <c r="T4351" s="119" t="n"/>
      <c r="U4351" s="120" t="n"/>
      <c r="V4351" s="120" t="n"/>
      <c r="W4351" s="121" t="n"/>
      <c r="X4351" s="122" t="n"/>
      <c r="Y4351" s="122" t="n"/>
      <c r="Z4351" s="143" t="n"/>
      <c r="AA4351" s="140" t="n"/>
      <c r="AB4351" s="140" t="n"/>
      <c r="AC4351" s="144" t="n"/>
      <c r="AD4351" s="142" t="n"/>
      <c r="AE4351" s="142" t="n"/>
    </row>
    <row r="4352">
      <c r="B4352" s="962" t="inlineStr">
        <is>
          <t>45MKH11R-C</t>
        </is>
      </c>
      <c r="C4352" s="80">
        <f>SUMIF(数量表!D:H,B4352,数量表!H:H)</f>
        <v/>
      </c>
      <c r="D4352" s="80" t="n">
        <v>27</v>
      </c>
      <c r="E4352" s="80" t="n">
        <v>105</v>
      </c>
      <c r="F4352" s="81" t="n">
        <v>200</v>
      </c>
      <c r="G4352" s="80" t="n"/>
      <c r="H4352" s="82" t="n">
        <v>2</v>
      </c>
      <c r="I4352" s="212">
        <f>C4352*H4352</f>
        <v/>
      </c>
      <c r="J4352" s="29" t="n"/>
      <c r="K4352" s="96" t="n"/>
      <c r="L4352" s="97" t="n"/>
      <c r="M4352" s="97" t="n"/>
      <c r="N4352" s="98" t="inlineStr">
        <is>
          <t>27×105</t>
        </is>
      </c>
      <c r="O4352" s="99">
        <f>F4352</f>
        <v/>
      </c>
      <c r="P4352" s="99">
        <f>SUM(I4352)</f>
        <v/>
      </c>
      <c r="Q4352" s="117" t="n"/>
      <c r="R4352" s="118" t="n"/>
      <c r="S4352" s="118" t="n"/>
      <c r="T4352" s="119" t="n"/>
      <c r="U4352" s="120" t="n"/>
      <c r="V4352" s="120" t="n"/>
      <c r="W4352" s="121" t="n"/>
      <c r="X4352" s="122" t="n"/>
      <c r="Y4352" s="122" t="n"/>
      <c r="Z4352" s="143" t="n"/>
      <c r="AA4352" s="140" t="n"/>
      <c r="AB4352" s="140" t="n"/>
      <c r="AC4352" s="144" t="n"/>
      <c r="AD4352" s="142" t="n"/>
      <c r="AE4352" s="142" t="n"/>
    </row>
    <row r="4353">
      <c r="B4353" s="963" t="inlineStr">
        <is>
          <t>45MKH11R-C</t>
        </is>
      </c>
      <c r="C4353">
        <f>SUMIF(数量表!D:H,B4353,数量表!H:H)</f>
        <v/>
      </c>
      <c r="D4353" t="n">
        <v>27</v>
      </c>
      <c r="E4353" t="n">
        <v>105</v>
      </c>
      <c r="F4353" s="86" t="n">
        <v>787</v>
      </c>
      <c r="H4353" s="87" t="n">
        <v>2</v>
      </c>
      <c r="I4353" s="214">
        <f>C4353*H4353</f>
        <v/>
      </c>
      <c r="J4353" s="29" t="n"/>
      <c r="K4353" s="96" t="n"/>
      <c r="L4353" s="97" t="n"/>
      <c r="M4353" s="97" t="n"/>
      <c r="N4353" s="98" t="inlineStr">
        <is>
          <t>27×105</t>
        </is>
      </c>
      <c r="O4353" s="99">
        <f>F4353</f>
        <v/>
      </c>
      <c r="P4353" s="99">
        <f>SUM(I4353)</f>
        <v/>
      </c>
      <c r="Q4353" s="117" t="n"/>
      <c r="R4353" s="118" t="n"/>
      <c r="S4353" s="118" t="n"/>
      <c r="T4353" s="119" t="n"/>
      <c r="U4353" s="120" t="n"/>
      <c r="V4353" s="120" t="n"/>
      <c r="W4353" s="121" t="n"/>
      <c r="X4353" s="122" t="n"/>
      <c r="Y4353" s="122" t="n"/>
      <c r="Z4353" s="143" t="n"/>
      <c r="AA4353" s="140" t="n"/>
      <c r="AB4353" s="140" t="n"/>
      <c r="AC4353" s="144" t="n"/>
      <c r="AD4353" s="142" t="n"/>
      <c r="AE4353" s="142" t="n"/>
    </row>
    <row r="4354">
      <c r="B4354" s="963" t="inlineStr">
        <is>
          <t>45MKH11R-C</t>
        </is>
      </c>
      <c r="C4354">
        <f>SUMIF(数量表!D:H,B4354,数量表!H:H)</f>
        <v/>
      </c>
      <c r="D4354" t="n">
        <v>27</v>
      </c>
      <c r="E4354" t="n">
        <v>105</v>
      </c>
      <c r="F4354" s="86" t="n">
        <v>868</v>
      </c>
      <c r="H4354" s="87" t="n">
        <v>2</v>
      </c>
      <c r="I4354" s="214">
        <f>C4354*H4354</f>
        <v/>
      </c>
      <c r="J4354" s="29" t="n"/>
      <c r="K4354" s="96" t="n"/>
      <c r="L4354" s="97" t="n"/>
      <c r="M4354" s="97" t="n"/>
      <c r="N4354" s="98" t="inlineStr">
        <is>
          <t>27×105</t>
        </is>
      </c>
      <c r="O4354" s="99">
        <f>F4354</f>
        <v/>
      </c>
      <c r="P4354" s="99">
        <f>SUM(I4354)</f>
        <v/>
      </c>
      <c r="Q4354" s="117" t="n"/>
      <c r="R4354" s="118" t="n"/>
      <c r="S4354" s="118" t="n"/>
      <c r="T4354" s="119" t="n"/>
      <c r="U4354" s="120" t="n"/>
      <c r="V4354" s="120" t="n"/>
      <c r="W4354" s="121" t="n"/>
      <c r="X4354" s="122" t="n"/>
      <c r="Y4354" s="122" t="n"/>
      <c r="Z4354" s="143" t="n"/>
      <c r="AA4354" s="140" t="n"/>
      <c r="AB4354" s="140" t="n"/>
      <c r="AC4354" s="144" t="n"/>
      <c r="AD4354" s="142" t="n"/>
      <c r="AE4354" s="142" t="n"/>
    </row>
    <row r="4355" ht="15" customHeight="1" thickBot="1">
      <c r="B4355" s="88" t="inlineStr">
        <is>
          <t>45MKH11R-C</t>
        </is>
      </c>
      <c r="C4355" s="89">
        <f>SUMIF(数量表!D:H,B4355,数量表!H:H)</f>
        <v/>
      </c>
      <c r="D4355" s="89" t="n">
        <v>27</v>
      </c>
      <c r="E4355" s="89" t="n">
        <v>105</v>
      </c>
      <c r="F4355" s="90" t="n">
        <v>1149</v>
      </c>
      <c r="G4355" s="89" t="n"/>
      <c r="H4355" s="91" t="n">
        <v>3</v>
      </c>
      <c r="I4355" s="213">
        <f>C4355*H4355</f>
        <v/>
      </c>
      <c r="J4355" s="29" t="n"/>
      <c r="K4355" s="96" t="n"/>
      <c r="L4355" s="97" t="n"/>
      <c r="M4355" s="97" t="n"/>
      <c r="N4355" s="98" t="inlineStr">
        <is>
          <t>27×105</t>
        </is>
      </c>
      <c r="O4355" s="99">
        <f>F4355</f>
        <v/>
      </c>
      <c r="P4355" s="99">
        <f>SUM(I4355)</f>
        <v/>
      </c>
      <c r="Q4355" s="117" t="n"/>
      <c r="R4355" s="118" t="n"/>
      <c r="S4355" s="118" t="n"/>
      <c r="T4355" s="119" t="n"/>
      <c r="U4355" s="120" t="n"/>
      <c r="V4355" s="120" t="n"/>
      <c r="W4355" s="121" t="n"/>
      <c r="X4355" s="122" t="n"/>
      <c r="Y4355" s="122" t="n"/>
      <c r="Z4355" s="143" t="n"/>
      <c r="AA4355" s="140" t="n"/>
      <c r="AB4355" s="140" t="n"/>
      <c r="AC4355" s="144" t="n"/>
      <c r="AD4355" s="142" t="n"/>
      <c r="AE4355" s="142" t="n"/>
    </row>
    <row r="4356">
      <c r="B4356" s="963" t="inlineStr">
        <is>
          <t>45MM-C</t>
        </is>
      </c>
      <c r="C4356">
        <f>SUMIF(数量表!D:H,B4356,数量表!H:H)</f>
        <v/>
      </c>
      <c r="D4356" t="n">
        <v>27</v>
      </c>
      <c r="E4356" t="n">
        <v>105</v>
      </c>
      <c r="F4356" s="86" t="n">
        <v>1710</v>
      </c>
      <c r="G4356" t="inlineStr">
        <is>
          <t>×</t>
        </is>
      </c>
      <c r="H4356" s="87" t="n">
        <v>2</v>
      </c>
      <c r="I4356" s="214">
        <f>C4356*H4356</f>
        <v/>
      </c>
      <c r="J4356" s="2" t="n"/>
      <c r="K4356" s="96" t="n"/>
      <c r="L4356" s="97" t="n"/>
      <c r="M4356" s="97" t="n"/>
      <c r="N4356" s="98" t="inlineStr">
        <is>
          <t>27×105</t>
        </is>
      </c>
      <c r="O4356" s="99">
        <f>F4356</f>
        <v/>
      </c>
      <c r="P4356" s="99">
        <f>SUM(I4356)</f>
        <v/>
      </c>
      <c r="Q4356" s="117" t="n"/>
      <c r="R4356" s="118" t="n"/>
      <c r="S4356" s="118" t="n"/>
      <c r="T4356" s="119" t="n"/>
      <c r="U4356" s="120" t="n"/>
      <c r="V4356" s="120" t="n"/>
      <c r="W4356" s="121" t="n"/>
      <c r="X4356" s="122" t="n"/>
      <c r="Y4356" s="122" t="n"/>
      <c r="Z4356" s="143" t="n"/>
      <c r="AA4356" s="140" t="n"/>
      <c r="AB4356" s="140" t="n"/>
      <c r="AC4356" s="144" t="n"/>
      <c r="AD4356" s="142" t="n"/>
      <c r="AE4356" s="142" t="n"/>
    </row>
    <row r="4357">
      <c r="B4357" s="963" t="inlineStr">
        <is>
          <t>45MM-C</t>
        </is>
      </c>
      <c r="C4357">
        <f>SUMIF(数量表!D:H,B4357,数量表!H:H)</f>
        <v/>
      </c>
      <c r="D4357" t="n">
        <v>27</v>
      </c>
      <c r="E4357" t="n">
        <v>105</v>
      </c>
      <c r="F4357" s="86" t="n">
        <v>282</v>
      </c>
      <c r="G4357" t="inlineStr">
        <is>
          <t>×</t>
        </is>
      </c>
      <c r="H4357" s="87" t="n">
        <v>4</v>
      </c>
      <c r="I4357" s="214">
        <f>C4357*H4357</f>
        <v/>
      </c>
      <c r="J4357" s="2" t="n"/>
      <c r="K4357" s="96" t="n"/>
      <c r="L4357" s="97" t="n"/>
      <c r="M4357" s="97" t="n"/>
      <c r="N4357" s="98" t="inlineStr">
        <is>
          <t>27×105</t>
        </is>
      </c>
      <c r="O4357" s="99">
        <f>F4357</f>
        <v/>
      </c>
      <c r="P4357" s="99">
        <f>SUM(I4357)</f>
        <v/>
      </c>
      <c r="Q4357" s="117" t="n"/>
      <c r="R4357" s="118" t="n"/>
      <c r="S4357" s="118" t="n"/>
      <c r="T4357" s="119" t="n"/>
      <c r="U4357" s="120" t="n"/>
      <c r="V4357" s="120" t="n"/>
      <c r="W4357" s="121" t="n"/>
      <c r="X4357" s="122" t="n"/>
      <c r="Y4357" s="122" t="n"/>
      <c r="Z4357" s="143" t="n"/>
      <c r="AA4357" s="140" t="n"/>
      <c r="AB4357" s="140" t="n"/>
      <c r="AC4357" s="144" t="n"/>
      <c r="AD4357" s="142" t="n"/>
      <c r="AE4357" s="142" t="n"/>
    </row>
    <row r="4358">
      <c r="B4358" s="963" t="inlineStr">
        <is>
          <t>45MM-C</t>
        </is>
      </c>
      <c r="C4358">
        <f>SUMIF(数量表!D:H,B4358,数量表!H:H)</f>
        <v/>
      </c>
      <c r="D4358" t="n">
        <v>27</v>
      </c>
      <c r="E4358" t="n">
        <v>105</v>
      </c>
      <c r="F4358" s="86" t="n">
        <v>282</v>
      </c>
      <c r="G4358" t="inlineStr">
        <is>
          <t>×</t>
        </is>
      </c>
      <c r="H4358" s="87" t="n">
        <v>4</v>
      </c>
      <c r="I4358" s="214">
        <f>C4358*H4358</f>
        <v/>
      </c>
      <c r="J4358" s="2" t="n"/>
      <c r="K4358" s="96" t="n"/>
      <c r="L4358" s="97" t="n"/>
      <c r="M4358" s="97" t="n"/>
      <c r="N4358" s="98" t="inlineStr">
        <is>
          <t>27×105</t>
        </is>
      </c>
      <c r="O4358" s="99">
        <f>F4358</f>
        <v/>
      </c>
      <c r="P4358" s="99">
        <f>SUM(I4358)</f>
        <v/>
      </c>
      <c r="Q4358" s="117" t="n"/>
      <c r="R4358" s="118" t="n"/>
      <c r="S4358" s="118" t="n"/>
      <c r="T4358" s="119" t="n"/>
      <c r="U4358" s="120" t="n"/>
      <c r="V4358" s="120" t="n"/>
      <c r="W4358" s="121" t="n"/>
      <c r="X4358" s="122" t="n"/>
      <c r="Y4358" s="122" t="n"/>
      <c r="Z4358" s="143" t="n"/>
      <c r="AA4358" s="140" t="n"/>
      <c r="AB4358" s="140" t="n"/>
      <c r="AC4358" s="144" t="n"/>
      <c r="AD4358" s="142" t="n"/>
      <c r="AE4358" s="142" t="n"/>
    </row>
    <row r="4359" ht="15" customHeight="1" thickBot="1">
      <c r="B4359" s="88" t="inlineStr">
        <is>
          <t>45MM-C</t>
        </is>
      </c>
      <c r="C4359" s="89">
        <f>SUMIF(数量表!D:H,B4359,数量表!H:H)</f>
        <v/>
      </c>
      <c r="D4359" s="89" t="n">
        <v>27</v>
      </c>
      <c r="E4359" s="89" t="n">
        <v>105</v>
      </c>
      <c r="F4359" s="90" t="n">
        <v>1849</v>
      </c>
      <c r="G4359" s="89" t="inlineStr">
        <is>
          <t>×</t>
        </is>
      </c>
      <c r="H4359" s="91" t="n">
        <v>2</v>
      </c>
      <c r="I4359" s="213">
        <f>C4359*H4359</f>
        <v/>
      </c>
      <c r="J4359" s="2" t="n"/>
      <c r="K4359" s="96" t="n"/>
      <c r="L4359" s="97" t="n"/>
      <c r="M4359" s="97" t="n"/>
      <c r="N4359" s="98" t="inlineStr">
        <is>
          <t>27×105</t>
        </is>
      </c>
      <c r="O4359" s="99">
        <f>F4359</f>
        <v/>
      </c>
      <c r="P4359" s="99">
        <f>SUM(I4359)</f>
        <v/>
      </c>
      <c r="Q4359" s="117" t="n"/>
      <c r="R4359" s="118" t="n"/>
      <c r="S4359" s="118" t="n"/>
      <c r="T4359" s="119" t="n"/>
      <c r="U4359" s="120" t="n"/>
      <c r="V4359" s="120" t="n"/>
      <c r="W4359" s="121" t="n"/>
      <c r="X4359" s="122" t="n"/>
      <c r="Y4359" s="122" t="n"/>
      <c r="Z4359" s="143" t="n"/>
      <c r="AA4359" s="140" t="n"/>
      <c r="AB4359" s="140" t="n"/>
      <c r="AC4359" s="144" t="n"/>
      <c r="AD4359" s="142" t="n"/>
      <c r="AE4359" s="142" t="n"/>
    </row>
    <row r="4360">
      <c r="B4360" s="963" t="inlineStr">
        <is>
          <t>45MML-C</t>
        </is>
      </c>
      <c r="C4360" s="80">
        <f>SUMIF(数量表!D:H,B4360,数量表!H:H)</f>
        <v/>
      </c>
      <c r="D4360" s="80" t="n">
        <v>27</v>
      </c>
      <c r="E4360" s="80" t="n">
        <v>105</v>
      </c>
      <c r="F4360" s="81" t="n">
        <v>1697</v>
      </c>
      <c r="G4360" s="80" t="inlineStr">
        <is>
          <t>×</t>
        </is>
      </c>
      <c r="H4360" s="82" t="n">
        <v>2</v>
      </c>
      <c r="I4360" s="212">
        <f>C4360*H4360</f>
        <v/>
      </c>
      <c r="J4360" s="2" t="n"/>
      <c r="K4360" s="96" t="n"/>
      <c r="L4360" s="97" t="n"/>
      <c r="M4360" s="97" t="n"/>
      <c r="N4360" s="98" t="inlineStr">
        <is>
          <t>27×105</t>
        </is>
      </c>
      <c r="O4360" s="99">
        <f>F4360</f>
        <v/>
      </c>
      <c r="P4360" s="99">
        <f>SUM(I4360)</f>
        <v/>
      </c>
      <c r="Q4360" s="117" t="n"/>
      <c r="R4360" s="118" t="n"/>
      <c r="S4360" s="118" t="n"/>
      <c r="T4360" s="119" t="n"/>
      <c r="U4360" s="120" t="n"/>
      <c r="V4360" s="120" t="n"/>
      <c r="W4360" s="121" t="n"/>
      <c r="X4360" s="122" t="n"/>
      <c r="Y4360" s="122" t="n"/>
      <c r="Z4360" s="143" t="n"/>
      <c r="AA4360" s="140" t="n"/>
      <c r="AB4360" s="140" t="n"/>
      <c r="AC4360" s="144" t="n"/>
      <c r="AD4360" s="142" t="n"/>
      <c r="AE4360" s="142" t="n"/>
    </row>
    <row r="4361">
      <c r="B4361" s="963" t="inlineStr">
        <is>
          <t>45MML-C</t>
        </is>
      </c>
      <c r="C4361">
        <f>SUMIF(数量表!D:H,B4361,数量表!H:H)</f>
        <v/>
      </c>
      <c r="D4361" t="n">
        <v>27</v>
      </c>
      <c r="E4361" t="n">
        <v>105</v>
      </c>
      <c r="F4361" s="86" t="n">
        <v>282</v>
      </c>
      <c r="G4361" t="inlineStr">
        <is>
          <t>×</t>
        </is>
      </c>
      <c r="H4361" s="87" t="n">
        <v>5</v>
      </c>
      <c r="I4361" s="214">
        <f>C4361*H4361</f>
        <v/>
      </c>
      <c r="J4361" s="2" t="n"/>
      <c r="K4361" s="96" t="n"/>
      <c r="L4361" s="97" t="n"/>
      <c r="M4361" s="97" t="n"/>
      <c r="N4361" s="98" t="inlineStr">
        <is>
          <t>27×105</t>
        </is>
      </c>
      <c r="O4361" s="99">
        <f>F4361</f>
        <v/>
      </c>
      <c r="P4361" s="99">
        <f>SUM(I4361)</f>
        <v/>
      </c>
      <c r="Q4361" s="117" t="n"/>
      <c r="R4361" s="118" t="n"/>
      <c r="S4361" s="118" t="n"/>
      <c r="T4361" s="119" t="n"/>
      <c r="U4361" s="120" t="n"/>
      <c r="V4361" s="120" t="n"/>
      <c r="W4361" s="121" t="n"/>
      <c r="X4361" s="122" t="n"/>
      <c r="Y4361" s="122" t="n"/>
      <c r="Z4361" s="143" t="n"/>
      <c r="AA4361" s="140" t="n"/>
      <c r="AB4361" s="140" t="n"/>
      <c r="AC4361" s="144" t="n"/>
      <c r="AD4361" s="142" t="n"/>
      <c r="AE4361" s="142" t="n"/>
    </row>
    <row r="4362">
      <c r="B4362" s="963" t="inlineStr">
        <is>
          <t>45MML-C</t>
        </is>
      </c>
      <c r="C4362">
        <f>SUMIF(数量表!D:H,B4362,数量表!H:H)</f>
        <v/>
      </c>
      <c r="D4362" t="n">
        <v>27</v>
      </c>
      <c r="E4362" t="n">
        <v>105</v>
      </c>
      <c r="F4362" s="86" t="n">
        <v>282</v>
      </c>
      <c r="G4362" t="inlineStr">
        <is>
          <t>×</t>
        </is>
      </c>
      <c r="H4362" s="87" t="n">
        <v>5</v>
      </c>
      <c r="I4362" s="214">
        <f>C4362*H4362</f>
        <v/>
      </c>
      <c r="J4362" s="2" t="n"/>
      <c r="K4362" s="96" t="n"/>
      <c r="L4362" s="97" t="n"/>
      <c r="M4362" s="97" t="n"/>
      <c r="N4362" s="98" t="inlineStr">
        <is>
          <t>27×105</t>
        </is>
      </c>
      <c r="O4362" s="99">
        <f>F4362</f>
        <v/>
      </c>
      <c r="P4362" s="99">
        <f>SUM(I4362)</f>
        <v/>
      </c>
      <c r="Q4362" s="117" t="n"/>
      <c r="R4362" s="118" t="n"/>
      <c r="S4362" s="118" t="n"/>
      <c r="T4362" s="119" t="n"/>
      <c r="U4362" s="120" t="n"/>
      <c r="V4362" s="120" t="n"/>
      <c r="W4362" s="121" t="n"/>
      <c r="X4362" s="122" t="n"/>
      <c r="Y4362" s="122" t="n"/>
      <c r="Z4362" s="143" t="n"/>
      <c r="AA4362" s="140" t="n"/>
      <c r="AB4362" s="140" t="n"/>
      <c r="AC4362" s="144" t="n"/>
      <c r="AD4362" s="142" t="n"/>
      <c r="AE4362" s="142" t="n"/>
    </row>
    <row r="4363" ht="15" customHeight="1" thickBot="1">
      <c r="B4363" s="88" t="inlineStr">
        <is>
          <t>45MML-C</t>
        </is>
      </c>
      <c r="C4363" s="89">
        <f>SUMIF(数量表!D:H,B4363,数量表!H:H)</f>
        <v/>
      </c>
      <c r="D4363" s="89" t="n">
        <v>27</v>
      </c>
      <c r="E4363" s="89" t="n">
        <v>105</v>
      </c>
      <c r="F4363" s="90" t="n">
        <v>1849</v>
      </c>
      <c r="G4363" s="89" t="inlineStr">
        <is>
          <t>×</t>
        </is>
      </c>
      <c r="H4363" s="91" t="n">
        <v>3</v>
      </c>
      <c r="I4363" s="213">
        <f>C4363*H4363</f>
        <v/>
      </c>
      <c r="J4363" s="2" t="n"/>
      <c r="K4363" s="96" t="n"/>
      <c r="L4363" s="97" t="n"/>
      <c r="M4363" s="97" t="n"/>
      <c r="N4363" s="98" t="inlineStr">
        <is>
          <t>27×105</t>
        </is>
      </c>
      <c r="O4363" s="99">
        <f>F4363</f>
        <v/>
      </c>
      <c r="P4363" s="99">
        <f>SUM(I4363)</f>
        <v/>
      </c>
      <c r="Q4363" s="117" t="n"/>
      <c r="R4363" s="118" t="n"/>
      <c r="S4363" s="118" t="n"/>
      <c r="T4363" s="119" t="n"/>
      <c r="U4363" s="120" t="n"/>
      <c r="V4363" s="120" t="n"/>
      <c r="W4363" s="121" t="n"/>
      <c r="X4363" s="122" t="n"/>
      <c r="Y4363" s="122" t="n"/>
      <c r="Z4363" s="143" t="n"/>
      <c r="AA4363" s="140" t="n"/>
      <c r="AB4363" s="140" t="n"/>
      <c r="AC4363" s="144" t="n"/>
      <c r="AD4363" s="142" t="n"/>
      <c r="AE4363" s="142" t="n"/>
    </row>
    <row r="4364">
      <c r="B4364" s="962" t="inlineStr">
        <is>
          <t>45MMR-C</t>
        </is>
      </c>
      <c r="C4364" s="80">
        <f>SUMIF(数量表!D:H,B4364,数量表!H:H)</f>
        <v/>
      </c>
      <c r="D4364" s="80" t="n">
        <v>27</v>
      </c>
      <c r="E4364" s="80" t="n">
        <v>105</v>
      </c>
      <c r="F4364" s="81" t="n">
        <v>1697</v>
      </c>
      <c r="G4364" s="80" t="inlineStr">
        <is>
          <t>×</t>
        </is>
      </c>
      <c r="H4364" s="82" t="n">
        <v>2</v>
      </c>
      <c r="I4364" s="212">
        <f>C4364*H4364</f>
        <v/>
      </c>
      <c r="J4364" s="2" t="n"/>
      <c r="K4364" s="96" t="n"/>
      <c r="L4364" s="97" t="n"/>
      <c r="M4364" s="97" t="n"/>
      <c r="N4364" s="98" t="inlineStr">
        <is>
          <t>27×105</t>
        </is>
      </c>
      <c r="O4364" s="99">
        <f>F4364</f>
        <v/>
      </c>
      <c r="P4364" s="99">
        <f>SUM(I4364)</f>
        <v/>
      </c>
      <c r="Q4364" s="117" t="n"/>
      <c r="R4364" s="118" t="n"/>
      <c r="S4364" s="118" t="n"/>
      <c r="T4364" s="119" t="n"/>
      <c r="U4364" s="120" t="n"/>
      <c r="V4364" s="120" t="n"/>
      <c r="W4364" s="121" t="n"/>
      <c r="X4364" s="122" t="n"/>
      <c r="Y4364" s="122" t="n"/>
      <c r="Z4364" s="143" t="n"/>
      <c r="AA4364" s="140" t="n"/>
      <c r="AB4364" s="140" t="n"/>
      <c r="AC4364" s="144" t="n"/>
      <c r="AD4364" s="142" t="n"/>
      <c r="AE4364" s="142" t="n"/>
    </row>
    <row r="4365">
      <c r="B4365" s="963" t="inlineStr">
        <is>
          <t>45MMR-C</t>
        </is>
      </c>
      <c r="C4365">
        <f>SUMIF(数量表!D:H,B4365,数量表!H:H)</f>
        <v/>
      </c>
      <c r="D4365" t="n">
        <v>27</v>
      </c>
      <c r="E4365" t="n">
        <v>105</v>
      </c>
      <c r="F4365" s="86" t="n">
        <v>282</v>
      </c>
      <c r="G4365" t="inlineStr">
        <is>
          <t>×</t>
        </is>
      </c>
      <c r="H4365" s="87" t="n">
        <v>5</v>
      </c>
      <c r="I4365" s="214">
        <f>C4365*H4365</f>
        <v/>
      </c>
      <c r="J4365" s="2" t="n"/>
      <c r="K4365" s="96" t="n"/>
      <c r="L4365" s="97" t="n"/>
      <c r="M4365" s="97" t="n"/>
      <c r="N4365" s="98" t="inlineStr">
        <is>
          <t>27×105</t>
        </is>
      </c>
      <c r="O4365" s="99">
        <f>F4365</f>
        <v/>
      </c>
      <c r="P4365" s="99">
        <f>SUM(I4365)</f>
        <v/>
      </c>
      <c r="Q4365" s="117" t="n"/>
      <c r="R4365" s="118" t="n"/>
      <c r="S4365" s="118" t="n"/>
      <c r="T4365" s="119" t="n"/>
      <c r="U4365" s="120" t="n"/>
      <c r="V4365" s="120" t="n"/>
      <c r="W4365" s="121" t="n"/>
      <c r="X4365" s="122" t="n"/>
      <c r="Y4365" s="122" t="n"/>
      <c r="Z4365" s="143" t="n"/>
      <c r="AA4365" s="140" t="n"/>
      <c r="AB4365" s="140" t="n"/>
      <c r="AC4365" s="144" t="n"/>
      <c r="AD4365" s="142" t="n"/>
      <c r="AE4365" s="142" t="n"/>
    </row>
    <row r="4366">
      <c r="B4366" s="963" t="inlineStr">
        <is>
          <t>45MMR-C</t>
        </is>
      </c>
      <c r="C4366">
        <f>SUMIF(数量表!D:H,B4366,数量表!H:H)</f>
        <v/>
      </c>
      <c r="D4366" t="n">
        <v>27</v>
      </c>
      <c r="E4366" t="n">
        <v>105</v>
      </c>
      <c r="F4366" s="86" t="n">
        <v>282</v>
      </c>
      <c r="G4366" t="inlineStr">
        <is>
          <t>×</t>
        </is>
      </c>
      <c r="H4366" s="87" t="n">
        <v>5</v>
      </c>
      <c r="I4366" s="214">
        <f>C4366*H4366</f>
        <v/>
      </c>
      <c r="J4366" s="2" t="n"/>
      <c r="K4366" s="96" t="n"/>
      <c r="L4366" s="97" t="n"/>
      <c r="M4366" s="97" t="n"/>
      <c r="N4366" s="98" t="inlineStr">
        <is>
          <t>27×105</t>
        </is>
      </c>
      <c r="O4366" s="99">
        <f>F4366</f>
        <v/>
      </c>
      <c r="P4366" s="99">
        <f>SUM(I4366)</f>
        <v/>
      </c>
      <c r="Q4366" s="117" t="n"/>
      <c r="R4366" s="118" t="n"/>
      <c r="S4366" s="118" t="n"/>
      <c r="T4366" s="119" t="n"/>
      <c r="U4366" s="120" t="n"/>
      <c r="V4366" s="120" t="n"/>
      <c r="W4366" s="121" t="n"/>
      <c r="X4366" s="122" t="n"/>
      <c r="Y4366" s="122" t="n"/>
      <c r="Z4366" s="143" t="n"/>
      <c r="AA4366" s="140" t="n"/>
      <c r="AB4366" s="140" t="n"/>
      <c r="AC4366" s="144" t="n"/>
      <c r="AD4366" s="142" t="n"/>
      <c r="AE4366" s="142" t="n"/>
    </row>
    <row r="4367" ht="15" customHeight="1" thickBot="1">
      <c r="B4367" s="88" t="inlineStr">
        <is>
          <t>45MMR-C</t>
        </is>
      </c>
      <c r="C4367" s="89">
        <f>SUMIF(数量表!D:H,B4367,数量表!H:H)</f>
        <v/>
      </c>
      <c r="D4367" s="89" t="n">
        <v>27</v>
      </c>
      <c r="E4367" s="89" t="n">
        <v>105</v>
      </c>
      <c r="F4367" s="90" t="n">
        <v>1849</v>
      </c>
      <c r="G4367" s="89" t="inlineStr">
        <is>
          <t>×</t>
        </is>
      </c>
      <c r="H4367" s="91" t="n">
        <v>3</v>
      </c>
      <c r="I4367" s="213">
        <f>C4367*H4367</f>
        <v/>
      </c>
      <c r="J4367" s="2" t="n"/>
      <c r="K4367" s="96" t="n"/>
      <c r="L4367" s="97" t="n"/>
      <c r="M4367" s="97" t="n"/>
      <c r="N4367" s="98" t="inlineStr">
        <is>
          <t>27×105</t>
        </is>
      </c>
      <c r="O4367" s="99">
        <f>F4367</f>
        <v/>
      </c>
      <c r="P4367" s="99">
        <f>SUM(I4367)</f>
        <v/>
      </c>
      <c r="Q4367" s="117" t="n"/>
      <c r="R4367" s="118" t="n"/>
      <c r="S4367" s="118" t="n"/>
      <c r="T4367" s="119" t="n"/>
      <c r="U4367" s="120" t="n"/>
      <c r="V4367" s="120" t="n"/>
      <c r="W4367" s="121" t="n"/>
      <c r="X4367" s="122" t="n"/>
      <c r="Y4367" s="122" t="n"/>
      <c r="Z4367" s="143" t="n"/>
      <c r="AA4367" s="140" t="n"/>
      <c r="AB4367" s="140" t="n"/>
      <c r="AC4367" s="144" t="n"/>
      <c r="AD4367" s="142" t="n"/>
      <c r="AE4367" s="142" t="n"/>
    </row>
    <row r="4368">
      <c r="B4368" s="79" t="inlineStr">
        <is>
          <t>90MK09-C</t>
        </is>
      </c>
      <c r="C4368" s="80">
        <f>SUMIF(数量表!D:H,B4368,数量表!H:H)</f>
        <v/>
      </c>
      <c r="D4368" s="80" t="n">
        <v>27</v>
      </c>
      <c r="E4368" s="80" t="n">
        <v>105</v>
      </c>
      <c r="F4368" s="81" t="n">
        <v>150</v>
      </c>
      <c r="G4368" s="80" t="n"/>
      <c r="H4368" s="82" t="n">
        <v>4</v>
      </c>
      <c r="I4368" s="212">
        <f>C4368*H4368</f>
        <v/>
      </c>
      <c r="K4368" s="96" t="n"/>
      <c r="L4368" s="97" t="n"/>
      <c r="M4368" s="97" t="n"/>
      <c r="N4368" s="98" t="inlineStr">
        <is>
          <t>27×105</t>
        </is>
      </c>
      <c r="O4368" s="99">
        <f>F4368</f>
        <v/>
      </c>
      <c r="P4368" s="99">
        <f>SUM(I4368)</f>
        <v/>
      </c>
      <c r="Q4368" s="117" t="n"/>
      <c r="R4368" s="118" t="n"/>
      <c r="S4368" s="118" t="n"/>
      <c r="T4368" s="119" t="n"/>
      <c r="U4368" s="120" t="n"/>
      <c r="V4368" s="120" t="n"/>
      <c r="W4368" s="121" t="n"/>
      <c r="X4368" s="122" t="n"/>
      <c r="Y4368" s="122" t="n"/>
      <c r="Z4368" s="143" t="n"/>
      <c r="AA4368" s="140" t="n"/>
      <c r="AB4368" s="140" t="n"/>
      <c r="AC4368" s="144" t="n"/>
      <c r="AD4368" s="142" t="n"/>
      <c r="AE4368" s="142" t="n"/>
    </row>
    <row r="4369">
      <c r="B4369" s="85" t="inlineStr">
        <is>
          <t>90MK09-C</t>
        </is>
      </c>
      <c r="C4369">
        <f>SUMIF(数量表!D:H,B4369,数量表!H:H)</f>
        <v/>
      </c>
      <c r="D4369" t="n">
        <v>27</v>
      </c>
      <c r="E4369" t="n">
        <v>105</v>
      </c>
      <c r="F4369" s="86" t="n">
        <v>1710</v>
      </c>
      <c r="H4369" s="87" t="n">
        <v>2</v>
      </c>
      <c r="I4369" s="214">
        <f>C4369*H4369</f>
        <v/>
      </c>
      <c r="K4369" s="96" t="n"/>
      <c r="L4369" s="97" t="n"/>
      <c r="M4369" s="97" t="n"/>
      <c r="N4369" s="98" t="inlineStr">
        <is>
          <t>27×105</t>
        </is>
      </c>
      <c r="O4369" s="99">
        <f>F4369</f>
        <v/>
      </c>
      <c r="P4369" s="99">
        <f>SUM(I4369)</f>
        <v/>
      </c>
      <c r="Q4369" s="117" t="n"/>
      <c r="R4369" s="118" t="n"/>
      <c r="S4369" s="118" t="n"/>
      <c r="T4369" s="119" t="n"/>
      <c r="U4369" s="120" t="n"/>
      <c r="V4369" s="120" t="n"/>
      <c r="W4369" s="121" t="n"/>
      <c r="X4369" s="122" t="n"/>
      <c r="Y4369" s="122" t="n"/>
      <c r="Z4369" s="143" t="n"/>
      <c r="AA4369" s="140" t="n"/>
      <c r="AB4369" s="140" t="n"/>
      <c r="AC4369" s="144" t="n"/>
      <c r="AD4369" s="142" t="n"/>
      <c r="AE4369" s="142" t="n"/>
    </row>
    <row r="4370">
      <c r="B4370" s="85" t="inlineStr">
        <is>
          <t>90MK09-C</t>
        </is>
      </c>
      <c r="C4370">
        <f>SUMIF(数量表!D:H,B4370,数量表!H:H)</f>
        <v/>
      </c>
      <c r="D4370" t="n">
        <v>27</v>
      </c>
      <c r="E4370" t="n">
        <v>105</v>
      </c>
      <c r="F4370" s="86" t="n">
        <v>868</v>
      </c>
      <c r="H4370" s="87" t="n">
        <v>4</v>
      </c>
      <c r="I4370" s="214">
        <f>C4370*H4370</f>
        <v/>
      </c>
      <c r="K4370" s="96" t="n"/>
      <c r="L4370" s="97" t="n"/>
      <c r="M4370" s="97" t="n"/>
      <c r="N4370" s="98" t="inlineStr">
        <is>
          <t>27×105</t>
        </is>
      </c>
      <c r="O4370" s="99">
        <f>F4370</f>
        <v/>
      </c>
      <c r="P4370" s="99">
        <f>SUM(I4370)</f>
        <v/>
      </c>
      <c r="Q4370" s="117" t="n"/>
      <c r="R4370" s="118" t="n"/>
      <c r="S4370" s="118" t="n"/>
      <c r="T4370" s="119" t="n"/>
      <c r="U4370" s="120" t="n"/>
      <c r="V4370" s="120" t="n"/>
      <c r="W4370" s="121" t="n"/>
      <c r="X4370" s="122" t="n"/>
      <c r="Y4370" s="122" t="n"/>
      <c r="Z4370" s="143" t="n"/>
      <c r="AA4370" s="140" t="n"/>
      <c r="AB4370" s="140" t="n"/>
      <c r="AC4370" s="144" t="n"/>
      <c r="AD4370" s="142" t="n"/>
      <c r="AE4370" s="142" t="n"/>
    </row>
    <row r="4371" ht="15" customHeight="1" thickBot="1">
      <c r="B4371" s="88" t="inlineStr">
        <is>
          <t>90MK09-C</t>
        </is>
      </c>
      <c r="C4371" s="89">
        <f>SUMIF(数量表!D:H,B4371,数量表!H:H)</f>
        <v/>
      </c>
      <c r="D4371" s="89" t="n">
        <v>27</v>
      </c>
      <c r="E4371" s="89" t="n">
        <v>105</v>
      </c>
      <c r="F4371" s="90" t="n">
        <v>949</v>
      </c>
      <c r="G4371" s="89" t="n"/>
      <c r="H4371" s="91" t="n">
        <v>2</v>
      </c>
      <c r="I4371" s="213">
        <f>C4371*H4371</f>
        <v/>
      </c>
      <c r="K4371" s="96" t="n"/>
      <c r="L4371" s="97" t="n"/>
      <c r="M4371" s="97" t="n"/>
      <c r="N4371" s="98" t="inlineStr">
        <is>
          <t>27×106</t>
        </is>
      </c>
      <c r="O4371" s="99">
        <f>F4371</f>
        <v/>
      </c>
      <c r="P4371" s="99">
        <f>SUM(I4371)</f>
        <v/>
      </c>
      <c r="Q4371" s="117" t="n"/>
      <c r="R4371" s="118" t="n"/>
      <c r="S4371" s="118" t="n"/>
      <c r="T4371" s="119" t="n"/>
      <c r="U4371" s="120" t="n"/>
      <c r="V4371" s="120" t="n"/>
      <c r="W4371" s="121" t="n"/>
      <c r="X4371" s="122" t="n"/>
      <c r="Y4371" s="122" t="n"/>
      <c r="Z4371" s="143" t="n"/>
      <c r="AA4371" s="140" t="n"/>
      <c r="AB4371" s="140" t="n"/>
      <c r="AC4371" s="144" t="n"/>
      <c r="AD4371" s="142" t="n"/>
      <c r="AE4371" s="142" t="n"/>
    </row>
    <row r="4372">
      <c r="B4372" s="79" t="inlineStr">
        <is>
          <t>90MK09L-C</t>
        </is>
      </c>
      <c r="C4372" s="80">
        <f>SUMIF(数量表!D:H,B4372,数量表!H:H)</f>
        <v/>
      </c>
      <c r="D4372" s="80" t="n">
        <v>27</v>
      </c>
      <c r="E4372" s="80" t="n">
        <v>105</v>
      </c>
      <c r="F4372" s="81" t="n">
        <v>150</v>
      </c>
      <c r="G4372" s="80" t="n"/>
      <c r="H4372" s="82" t="n">
        <v>5</v>
      </c>
      <c r="I4372" s="212">
        <f>C4372*H4372</f>
        <v/>
      </c>
      <c r="K4372" s="96" t="n"/>
      <c r="L4372" s="97" t="n"/>
      <c r="M4372" s="97" t="n"/>
      <c r="N4372" s="98" t="inlineStr">
        <is>
          <t>27×107</t>
        </is>
      </c>
      <c r="O4372" s="99">
        <f>F4372</f>
        <v/>
      </c>
      <c r="P4372" s="99">
        <f>SUM(I4372)</f>
        <v/>
      </c>
      <c r="Q4372" s="117" t="n"/>
      <c r="R4372" s="118" t="n"/>
      <c r="S4372" s="118" t="n"/>
      <c r="T4372" s="119" t="n"/>
      <c r="U4372" s="120" t="n"/>
      <c r="V4372" s="120" t="n"/>
      <c r="W4372" s="121" t="n"/>
      <c r="X4372" s="122" t="n"/>
      <c r="Y4372" s="122" t="n"/>
      <c r="Z4372" s="143" t="n"/>
      <c r="AA4372" s="140" t="n"/>
      <c r="AB4372" s="140" t="n"/>
      <c r="AC4372" s="144" t="n"/>
      <c r="AD4372" s="142" t="n"/>
      <c r="AE4372" s="142" t="n"/>
    </row>
    <row r="4373">
      <c r="B4373" s="85" t="inlineStr">
        <is>
          <t>90MK09L-C</t>
        </is>
      </c>
      <c r="C4373">
        <f>SUMIF(数量表!D:H,B4373,数量表!H:H)</f>
        <v/>
      </c>
      <c r="D4373" t="n">
        <v>27</v>
      </c>
      <c r="E4373" t="n">
        <v>105</v>
      </c>
      <c r="F4373" s="86" t="n">
        <v>1697</v>
      </c>
      <c r="H4373" s="87" t="n">
        <v>2</v>
      </c>
      <c r="I4373" s="214">
        <f>C4373*H4373</f>
        <v/>
      </c>
      <c r="K4373" s="96" t="n"/>
      <c r="L4373" s="97" t="n"/>
      <c r="M4373" s="97" t="n"/>
      <c r="N4373" s="98" t="inlineStr">
        <is>
          <t>27×108</t>
        </is>
      </c>
      <c r="O4373" s="99">
        <f>F4373</f>
        <v/>
      </c>
      <c r="P4373" s="99">
        <f>SUM(I4373)</f>
        <v/>
      </c>
      <c r="Q4373" s="117" t="n"/>
      <c r="R4373" s="118" t="n"/>
      <c r="S4373" s="118" t="n"/>
      <c r="T4373" s="119" t="n"/>
      <c r="U4373" s="120" t="n"/>
      <c r="V4373" s="120" t="n"/>
      <c r="W4373" s="121" t="n"/>
      <c r="X4373" s="122" t="n"/>
      <c r="Y4373" s="122" t="n"/>
      <c r="Z4373" s="143" t="n"/>
      <c r="AA4373" s="140" t="n"/>
      <c r="AB4373" s="140" t="n"/>
      <c r="AC4373" s="144" t="n"/>
      <c r="AD4373" s="142" t="n"/>
      <c r="AE4373" s="142" t="n"/>
    </row>
    <row r="4374">
      <c r="B4374" s="85" t="inlineStr">
        <is>
          <t>90MK09L-C</t>
        </is>
      </c>
      <c r="C4374">
        <f>SUMIF(数量表!D:H,B4374,数量表!H:H)</f>
        <v/>
      </c>
      <c r="D4374" t="n">
        <v>27</v>
      </c>
      <c r="E4374" t="n">
        <v>105</v>
      </c>
      <c r="F4374" s="86" t="n">
        <v>868</v>
      </c>
      <c r="H4374" s="87" t="n">
        <v>5</v>
      </c>
      <c r="I4374" s="214">
        <f>C4374*H4374</f>
        <v/>
      </c>
      <c r="K4374" s="96" t="n"/>
      <c r="L4374" s="97" t="n"/>
      <c r="M4374" s="97" t="n"/>
      <c r="N4374" s="98" t="inlineStr">
        <is>
          <t>27×109</t>
        </is>
      </c>
      <c r="O4374" s="99">
        <f>F4374</f>
        <v/>
      </c>
      <c r="P4374" s="99">
        <f>SUM(I4374)</f>
        <v/>
      </c>
      <c r="Q4374" s="117" t="n"/>
      <c r="R4374" s="118" t="n"/>
      <c r="S4374" s="118" t="n"/>
      <c r="T4374" s="119" t="n"/>
      <c r="U4374" s="120" t="n"/>
      <c r="V4374" s="120" t="n"/>
      <c r="W4374" s="121" t="n"/>
      <c r="X4374" s="122" t="n"/>
      <c r="Y4374" s="122" t="n"/>
      <c r="Z4374" s="143" t="n"/>
      <c r="AA4374" s="140" t="n"/>
      <c r="AB4374" s="140" t="n"/>
      <c r="AC4374" s="144" t="n"/>
      <c r="AD4374" s="142" t="n"/>
      <c r="AE4374" s="142" t="n"/>
    </row>
    <row r="4375" ht="15" customHeight="1" thickBot="1">
      <c r="B4375" s="88" t="inlineStr">
        <is>
          <t>90MK09L-C</t>
        </is>
      </c>
      <c r="C4375" s="89">
        <f>SUMIF(数量表!D:H,B4375,数量表!H:H)</f>
        <v/>
      </c>
      <c r="D4375" s="89" t="n">
        <v>27</v>
      </c>
      <c r="E4375" s="89" t="n">
        <v>105</v>
      </c>
      <c r="F4375" s="90" t="n">
        <v>949</v>
      </c>
      <c r="G4375" s="89" t="n"/>
      <c r="H4375" s="91" t="n">
        <v>3</v>
      </c>
      <c r="I4375" s="213">
        <f>C4375*H4375</f>
        <v/>
      </c>
      <c r="K4375" s="96" t="n"/>
      <c r="L4375" s="97" t="n"/>
      <c r="M4375" s="97" t="n"/>
      <c r="N4375" s="98" t="inlineStr">
        <is>
          <t>27×110</t>
        </is>
      </c>
      <c r="O4375" s="99">
        <f>F4375</f>
        <v/>
      </c>
      <c r="P4375" s="99">
        <f>SUM(I4375)</f>
        <v/>
      </c>
      <c r="Q4375" s="117" t="n"/>
      <c r="R4375" s="118" t="n"/>
      <c r="S4375" s="118" t="n"/>
      <c r="T4375" s="119" t="n"/>
      <c r="U4375" s="120" t="n"/>
      <c r="V4375" s="120" t="n"/>
      <c r="W4375" s="121" t="n"/>
      <c r="X4375" s="122" t="n"/>
      <c r="Y4375" s="122" t="n"/>
      <c r="Z4375" s="143" t="n"/>
      <c r="AA4375" s="140" t="n"/>
      <c r="AB4375" s="140" t="n"/>
      <c r="AC4375" s="144" t="n"/>
      <c r="AD4375" s="142" t="n"/>
      <c r="AE4375" s="142" t="n"/>
    </row>
    <row r="4376">
      <c r="B4376" s="79" t="inlineStr">
        <is>
          <t>90MK09R-C</t>
        </is>
      </c>
      <c r="C4376" s="80">
        <f>SUMIF(数量表!D:H,B4376,数量表!H:H)</f>
        <v/>
      </c>
      <c r="D4376" s="80" t="n">
        <v>27</v>
      </c>
      <c r="E4376" s="80" t="n">
        <v>105</v>
      </c>
      <c r="F4376" s="81" t="n">
        <v>150</v>
      </c>
      <c r="G4376" s="80" t="n"/>
      <c r="H4376" s="82" t="n">
        <v>5</v>
      </c>
      <c r="I4376" s="212">
        <f>C4376*H4376</f>
        <v/>
      </c>
      <c r="K4376" s="96" t="n"/>
      <c r="L4376" s="97" t="n"/>
      <c r="M4376" s="97" t="n"/>
      <c r="N4376" s="98" t="inlineStr">
        <is>
          <t>27×111</t>
        </is>
      </c>
      <c r="O4376" s="99">
        <f>F4376</f>
        <v/>
      </c>
      <c r="P4376" s="99">
        <f>SUM(I4376)</f>
        <v/>
      </c>
      <c r="Q4376" s="117" t="n"/>
      <c r="R4376" s="118" t="n"/>
      <c r="S4376" s="118" t="n"/>
      <c r="T4376" s="119" t="n"/>
      <c r="U4376" s="120" t="n"/>
      <c r="V4376" s="120" t="n"/>
      <c r="W4376" s="121" t="n"/>
      <c r="X4376" s="122" t="n"/>
      <c r="Y4376" s="122" t="n"/>
      <c r="Z4376" s="143" t="n"/>
      <c r="AA4376" s="140" t="n"/>
      <c r="AB4376" s="140" t="n"/>
      <c r="AC4376" s="144" t="n"/>
      <c r="AD4376" s="142" t="n"/>
      <c r="AE4376" s="142" t="n"/>
    </row>
    <row r="4377">
      <c r="B4377" s="85" t="inlineStr">
        <is>
          <t>90MK09R-C</t>
        </is>
      </c>
      <c r="C4377">
        <f>SUMIF(数量表!D:H,B4377,数量表!H:H)</f>
        <v/>
      </c>
      <c r="D4377" t="n">
        <v>27</v>
      </c>
      <c r="E4377" t="n">
        <v>105</v>
      </c>
      <c r="F4377" s="86" t="n">
        <v>1697</v>
      </c>
      <c r="H4377" s="87" t="n">
        <v>2</v>
      </c>
      <c r="I4377" s="214">
        <f>C4377*H4377</f>
        <v/>
      </c>
      <c r="K4377" s="96" t="n"/>
      <c r="L4377" s="97" t="n"/>
      <c r="M4377" s="97" t="n"/>
      <c r="N4377" s="98" t="inlineStr">
        <is>
          <t>27×112</t>
        </is>
      </c>
      <c r="O4377" s="99">
        <f>F4377</f>
        <v/>
      </c>
      <c r="P4377" s="99">
        <f>SUM(I4377)</f>
        <v/>
      </c>
      <c r="Q4377" s="117" t="n"/>
      <c r="R4377" s="118" t="n"/>
      <c r="S4377" s="118" t="n"/>
      <c r="T4377" s="119" t="n"/>
      <c r="U4377" s="120" t="n"/>
      <c r="V4377" s="120" t="n"/>
      <c r="W4377" s="121" t="n"/>
      <c r="X4377" s="122" t="n"/>
      <c r="Y4377" s="122" t="n"/>
      <c r="Z4377" s="143" t="n"/>
      <c r="AA4377" s="140" t="n"/>
      <c r="AB4377" s="140" t="n"/>
      <c r="AC4377" s="144" t="n"/>
      <c r="AD4377" s="142" t="n"/>
      <c r="AE4377" s="142" t="n"/>
    </row>
    <row r="4378">
      <c r="B4378" s="85" t="inlineStr">
        <is>
          <t>90MK09R-C</t>
        </is>
      </c>
      <c r="C4378">
        <f>SUMIF(数量表!D:H,B4378,数量表!H:H)</f>
        <v/>
      </c>
      <c r="D4378" t="n">
        <v>27</v>
      </c>
      <c r="E4378" t="n">
        <v>105</v>
      </c>
      <c r="F4378" s="86" t="n">
        <v>868</v>
      </c>
      <c r="H4378" s="87" t="n">
        <v>5</v>
      </c>
      <c r="I4378" s="214">
        <f>C4378*H4378</f>
        <v/>
      </c>
      <c r="K4378" s="96" t="n"/>
      <c r="L4378" s="97" t="n"/>
      <c r="M4378" s="97" t="n"/>
      <c r="N4378" s="98" t="inlineStr">
        <is>
          <t>27×113</t>
        </is>
      </c>
      <c r="O4378" s="99">
        <f>F4378</f>
        <v/>
      </c>
      <c r="P4378" s="99">
        <f>SUM(I4378)</f>
        <v/>
      </c>
      <c r="Q4378" s="117" t="n"/>
      <c r="R4378" s="118" t="n"/>
      <c r="S4378" s="118" t="n"/>
      <c r="T4378" s="119" t="n"/>
      <c r="U4378" s="120" t="n"/>
      <c r="V4378" s="120" t="n"/>
      <c r="W4378" s="121" t="n"/>
      <c r="X4378" s="122" t="n"/>
      <c r="Y4378" s="122" t="n"/>
      <c r="Z4378" s="143" t="n"/>
      <c r="AA4378" s="140" t="n"/>
      <c r="AB4378" s="140" t="n"/>
      <c r="AC4378" s="144" t="n"/>
      <c r="AD4378" s="142" t="n"/>
      <c r="AE4378" s="142" t="n"/>
    </row>
    <row r="4379" ht="15" customHeight="1" thickBot="1">
      <c r="B4379" s="88" t="inlineStr">
        <is>
          <t>90MK09R-C</t>
        </is>
      </c>
      <c r="C4379" s="89">
        <f>SUMIF(数量表!D:H,B4379,数量表!H:H)</f>
        <v/>
      </c>
      <c r="D4379" s="89" t="n">
        <v>27</v>
      </c>
      <c r="E4379" s="89" t="n">
        <v>105</v>
      </c>
      <c r="F4379" s="90" t="n">
        <v>949</v>
      </c>
      <c r="G4379" s="89" t="n"/>
      <c r="H4379" s="91" t="n">
        <v>3</v>
      </c>
      <c r="I4379" s="213">
        <f>C4379*H4379</f>
        <v/>
      </c>
      <c r="K4379" s="96" t="n"/>
      <c r="L4379" s="97" t="n"/>
      <c r="M4379" s="97" t="n"/>
      <c r="N4379" s="98" t="inlineStr">
        <is>
          <t>27×114</t>
        </is>
      </c>
      <c r="O4379" s="99">
        <f>F4379</f>
        <v/>
      </c>
      <c r="P4379" s="99">
        <f>SUM(I4379)</f>
        <v/>
      </c>
      <c r="Q4379" s="117" t="n"/>
      <c r="R4379" s="118" t="n"/>
      <c r="S4379" s="118" t="n"/>
      <c r="T4379" s="119" t="n"/>
      <c r="U4379" s="120" t="n"/>
      <c r="V4379" s="120" t="n"/>
      <c r="W4379" s="121" t="n"/>
      <c r="X4379" s="122" t="n"/>
      <c r="Y4379" s="122" t="n"/>
      <c r="Z4379" s="143" t="n"/>
      <c r="AA4379" s="140" t="n"/>
      <c r="AB4379" s="140" t="n"/>
      <c r="AC4379" s="144" t="n"/>
      <c r="AD4379" s="142" t="n"/>
      <c r="AE4379" s="142" t="n"/>
    </row>
    <row r="4380">
      <c r="B4380" s="79" t="inlineStr">
        <is>
          <t>90MKH09-C</t>
        </is>
      </c>
      <c r="C4380" s="80">
        <f>SUMIF(数量表!D:H,B4380,数量表!H:H)</f>
        <v/>
      </c>
      <c r="D4380" s="80" t="n">
        <v>27</v>
      </c>
      <c r="E4380" s="80" t="n">
        <v>105</v>
      </c>
      <c r="F4380" s="81" t="n">
        <v>150</v>
      </c>
      <c r="G4380" s="80" t="n"/>
      <c r="H4380" s="82" t="n">
        <v>1</v>
      </c>
      <c r="I4380" s="212">
        <f>C4380*H4380</f>
        <v/>
      </c>
      <c r="K4380" s="96" t="n"/>
      <c r="L4380" s="97" t="n"/>
      <c r="M4380" s="97" t="n"/>
      <c r="N4380" s="98" t="inlineStr">
        <is>
          <t>27×105</t>
        </is>
      </c>
      <c r="O4380" s="99">
        <f>F4380</f>
        <v/>
      </c>
      <c r="P4380" s="99">
        <f>SUM(I4380)</f>
        <v/>
      </c>
      <c r="Q4380" s="117" t="n"/>
      <c r="R4380" s="118" t="n"/>
      <c r="S4380" s="118" t="n"/>
      <c r="T4380" s="119" t="n"/>
      <c r="U4380" s="120" t="n"/>
      <c r="V4380" s="120" t="n"/>
      <c r="W4380" s="121" t="n"/>
      <c r="X4380" s="122" t="n"/>
      <c r="Y4380" s="122" t="n"/>
      <c r="Z4380" s="143" t="n"/>
      <c r="AA4380" s="140" t="n"/>
      <c r="AB4380" s="140" t="n"/>
      <c r="AC4380" s="144" t="n"/>
      <c r="AD4380" s="142" t="n"/>
      <c r="AE4380" s="142" t="n"/>
    </row>
    <row r="4381">
      <c r="B4381" s="85" t="inlineStr">
        <is>
          <t>90MKH09-C</t>
        </is>
      </c>
      <c r="C4381">
        <f>SUMIF(数量表!D:H,B4381,数量表!H:H)</f>
        <v/>
      </c>
      <c r="D4381" t="n">
        <v>27</v>
      </c>
      <c r="E4381" t="n">
        <v>105</v>
      </c>
      <c r="F4381" s="86" t="n">
        <v>800</v>
      </c>
      <c r="H4381" s="87" t="n">
        <v>2</v>
      </c>
      <c r="I4381" s="214">
        <f>C4381*H4381</f>
        <v/>
      </c>
      <c r="K4381" s="96" t="n"/>
      <c r="L4381" s="97" t="n"/>
      <c r="M4381" s="97" t="n"/>
      <c r="N4381" s="98" t="inlineStr">
        <is>
          <t>27×105</t>
        </is>
      </c>
      <c r="O4381" s="99">
        <f>F4381</f>
        <v/>
      </c>
      <c r="P4381" s="99">
        <f>SUM(I4381)</f>
        <v/>
      </c>
      <c r="Q4381" s="117" t="n"/>
      <c r="R4381" s="118" t="n"/>
      <c r="S4381" s="118" t="n"/>
      <c r="T4381" s="119" t="n"/>
      <c r="U4381" s="120" t="n"/>
      <c r="V4381" s="120" t="n"/>
      <c r="W4381" s="121" t="n"/>
      <c r="X4381" s="122" t="n"/>
      <c r="Y4381" s="122" t="n"/>
      <c r="Z4381" s="143" t="n"/>
      <c r="AA4381" s="140" t="n"/>
      <c r="AB4381" s="140" t="n"/>
      <c r="AC4381" s="144" t="n"/>
      <c r="AD4381" s="142" t="n"/>
      <c r="AE4381" s="142" t="n"/>
    </row>
    <row r="4382">
      <c r="B4382" s="85" t="inlineStr">
        <is>
          <t>90MKH09-C</t>
        </is>
      </c>
      <c r="C4382">
        <f>SUMIF(数量表!D:H,B4382,数量表!H:H)</f>
        <v/>
      </c>
      <c r="D4382" t="n">
        <v>27</v>
      </c>
      <c r="E4382" t="n">
        <v>105</v>
      </c>
      <c r="F4382" s="86" t="n">
        <v>868</v>
      </c>
      <c r="H4382" s="87" t="n">
        <v>1</v>
      </c>
      <c r="I4382" s="214">
        <f>C4382*H4382</f>
        <v/>
      </c>
      <c r="K4382" s="96" t="n"/>
      <c r="L4382" s="97" t="n"/>
      <c r="M4382" s="97" t="n"/>
      <c r="N4382" s="98" t="inlineStr">
        <is>
          <t>27×105</t>
        </is>
      </c>
      <c r="O4382" s="99">
        <f>F4382</f>
        <v/>
      </c>
      <c r="P4382" s="99">
        <f>SUM(I4382)</f>
        <v/>
      </c>
      <c r="Q4382" s="117" t="n"/>
      <c r="R4382" s="118" t="n"/>
      <c r="S4382" s="118" t="n"/>
      <c r="T4382" s="119" t="n"/>
      <c r="U4382" s="120" t="n"/>
      <c r="V4382" s="120" t="n"/>
      <c r="W4382" s="121" t="n"/>
      <c r="X4382" s="122" t="n"/>
      <c r="Y4382" s="122" t="n"/>
      <c r="Z4382" s="143" t="n"/>
      <c r="AA4382" s="140" t="n"/>
      <c r="AB4382" s="140" t="n"/>
      <c r="AC4382" s="144" t="n"/>
      <c r="AD4382" s="142" t="n"/>
      <c r="AE4382" s="142" t="n"/>
    </row>
    <row r="4383" ht="15" customHeight="1" thickBot="1">
      <c r="B4383" s="88" t="inlineStr">
        <is>
          <t>90MKH09-C</t>
        </is>
      </c>
      <c r="C4383" s="89">
        <f>SUMIF(数量表!D:H,B4383,数量表!H:H)</f>
        <v/>
      </c>
      <c r="D4383" s="89" t="n">
        <v>27</v>
      </c>
      <c r="E4383" s="89" t="n">
        <v>105</v>
      </c>
      <c r="F4383" s="90" t="n">
        <v>949</v>
      </c>
      <c r="G4383" s="89" t="n"/>
      <c r="H4383" s="91" t="n">
        <v>2</v>
      </c>
      <c r="I4383" s="213">
        <f>C4383*H4383</f>
        <v/>
      </c>
      <c r="K4383" s="96" t="n"/>
      <c r="L4383" s="97" t="n"/>
      <c r="M4383" s="97" t="n"/>
      <c r="N4383" s="98" t="inlineStr">
        <is>
          <t>27×105</t>
        </is>
      </c>
      <c r="O4383" s="99">
        <f>F4383</f>
        <v/>
      </c>
      <c r="P4383" s="99">
        <f>SUM(I4383)</f>
        <v/>
      </c>
      <c r="Q4383" s="117" t="n"/>
      <c r="R4383" s="118" t="n"/>
      <c r="S4383" s="118" t="n"/>
      <c r="T4383" s="119" t="n"/>
      <c r="U4383" s="120" t="n"/>
      <c r="V4383" s="120" t="n"/>
      <c r="W4383" s="121" t="n"/>
      <c r="X4383" s="122" t="n"/>
      <c r="Y4383" s="122" t="n"/>
      <c r="Z4383" s="143" t="n"/>
      <c r="AA4383" s="140" t="n"/>
      <c r="AB4383" s="140" t="n"/>
      <c r="AC4383" s="144" t="n"/>
      <c r="AD4383" s="142" t="n"/>
      <c r="AE4383" s="142" t="n"/>
    </row>
    <row r="4384">
      <c r="B4384" s="79" t="inlineStr">
        <is>
          <t>90MKH09L-C</t>
        </is>
      </c>
      <c r="C4384" s="80">
        <f>SUMIF(数量表!D:H,B4384,数量表!H:H)</f>
        <v/>
      </c>
      <c r="D4384" s="80" t="n">
        <v>27</v>
      </c>
      <c r="E4384" s="80" t="n">
        <v>105</v>
      </c>
      <c r="F4384" s="81" t="n">
        <v>150</v>
      </c>
      <c r="G4384" s="80" t="n"/>
      <c r="H4384" s="82" t="n">
        <v>2</v>
      </c>
      <c r="I4384" s="212">
        <f>C4384*H4384</f>
        <v/>
      </c>
      <c r="K4384" s="96" t="n"/>
      <c r="L4384" s="97" t="n"/>
      <c r="M4384" s="97" t="n"/>
      <c r="N4384" s="98" t="inlineStr">
        <is>
          <t>27×105</t>
        </is>
      </c>
      <c r="O4384" s="99">
        <f>F4384</f>
        <v/>
      </c>
      <c r="P4384" s="99">
        <f>SUM(I4384)</f>
        <v/>
      </c>
      <c r="Q4384" s="117" t="n"/>
      <c r="R4384" s="118" t="n"/>
      <c r="S4384" s="118" t="n"/>
      <c r="T4384" s="119" t="n"/>
      <c r="U4384" s="120" t="n"/>
      <c r="V4384" s="120" t="n"/>
      <c r="W4384" s="121" t="n"/>
      <c r="X4384" s="122" t="n"/>
      <c r="Y4384" s="122" t="n"/>
      <c r="Z4384" s="143" t="n"/>
      <c r="AA4384" s="140" t="n"/>
      <c r="AB4384" s="140" t="n"/>
      <c r="AC4384" s="144" t="n"/>
      <c r="AD4384" s="142" t="n"/>
      <c r="AE4384" s="142" t="n"/>
    </row>
    <row r="4385">
      <c r="B4385" s="85" t="inlineStr">
        <is>
          <t>90MKH09L-C</t>
        </is>
      </c>
      <c r="C4385">
        <f>SUMIF(数量表!D:H,B4385,数量表!H:H)</f>
        <v/>
      </c>
      <c r="D4385" t="n">
        <v>27</v>
      </c>
      <c r="E4385" t="n">
        <v>105</v>
      </c>
      <c r="F4385" s="86" t="n">
        <v>787</v>
      </c>
      <c r="H4385" s="87" t="n">
        <v>2</v>
      </c>
      <c r="I4385" s="214">
        <f>C4385*H4385</f>
        <v/>
      </c>
      <c r="K4385" s="96" t="n"/>
      <c r="L4385" s="97" t="n"/>
      <c r="M4385" s="97" t="n"/>
      <c r="N4385" s="98" t="inlineStr">
        <is>
          <t>27×105</t>
        </is>
      </c>
      <c r="O4385" s="99">
        <f>F4385</f>
        <v/>
      </c>
      <c r="P4385" s="99">
        <f>SUM(I4385)</f>
        <v/>
      </c>
      <c r="Q4385" s="117" t="n"/>
      <c r="R4385" s="118" t="n"/>
      <c r="S4385" s="118" t="n"/>
      <c r="T4385" s="119" t="n"/>
      <c r="U4385" s="120" t="n"/>
      <c r="V4385" s="120" t="n"/>
      <c r="W4385" s="121" t="n"/>
      <c r="X4385" s="122" t="n"/>
      <c r="Y4385" s="122" t="n"/>
      <c r="Z4385" s="143" t="n"/>
      <c r="AA4385" s="140" t="n"/>
      <c r="AB4385" s="140" t="n"/>
      <c r="AC4385" s="144" t="n"/>
      <c r="AD4385" s="142" t="n"/>
      <c r="AE4385" s="142" t="n"/>
    </row>
    <row r="4386">
      <c r="B4386" s="85" t="inlineStr">
        <is>
          <t>90MKH09L-C</t>
        </is>
      </c>
      <c r="C4386">
        <f>SUMIF(数量表!D:H,B4386,数量表!H:H)</f>
        <v/>
      </c>
      <c r="D4386" t="n">
        <v>27</v>
      </c>
      <c r="E4386" t="n">
        <v>105</v>
      </c>
      <c r="F4386" s="86" t="n">
        <v>868</v>
      </c>
      <c r="H4386" s="87" t="n">
        <v>2</v>
      </c>
      <c r="I4386" s="214">
        <f>C4386*H4386</f>
        <v/>
      </c>
      <c r="K4386" s="96" t="n"/>
      <c r="L4386" s="97" t="n"/>
      <c r="M4386" s="97" t="n"/>
      <c r="N4386" s="98" t="inlineStr">
        <is>
          <t>27×105</t>
        </is>
      </c>
      <c r="O4386" s="99">
        <f>F4386</f>
        <v/>
      </c>
      <c r="P4386" s="99">
        <f>SUM(I4386)</f>
        <v/>
      </c>
      <c r="Q4386" s="117" t="n"/>
      <c r="R4386" s="118" t="n"/>
      <c r="S4386" s="118" t="n"/>
      <c r="T4386" s="119" t="n"/>
      <c r="U4386" s="120" t="n"/>
      <c r="V4386" s="120" t="n"/>
      <c r="W4386" s="121" t="n"/>
      <c r="X4386" s="122" t="n"/>
      <c r="Y4386" s="122" t="n"/>
      <c r="Z4386" s="143" t="n"/>
      <c r="AA4386" s="140" t="n"/>
      <c r="AB4386" s="140" t="n"/>
      <c r="AC4386" s="144" t="n"/>
      <c r="AD4386" s="142" t="n"/>
      <c r="AE4386" s="142" t="n"/>
    </row>
    <row r="4387" ht="15" customHeight="1" thickBot="1">
      <c r="B4387" s="88" t="inlineStr">
        <is>
          <t>90MKH09L-C</t>
        </is>
      </c>
      <c r="C4387" s="89">
        <f>SUMIF(数量表!D:H,B4387,数量表!H:H)</f>
        <v/>
      </c>
      <c r="D4387" s="89" t="n">
        <v>27</v>
      </c>
      <c r="E4387" s="89" t="n">
        <v>105</v>
      </c>
      <c r="F4387" s="90" t="n">
        <v>949</v>
      </c>
      <c r="G4387" s="89" t="n"/>
      <c r="H4387" s="91" t="n">
        <v>3</v>
      </c>
      <c r="I4387" s="213">
        <f>C4387*H4387</f>
        <v/>
      </c>
      <c r="K4387" s="96" t="n"/>
      <c r="L4387" s="97" t="n"/>
      <c r="M4387" s="97" t="n"/>
      <c r="N4387" s="98" t="inlineStr">
        <is>
          <t>27×105</t>
        </is>
      </c>
      <c r="O4387" s="99">
        <f>F4387</f>
        <v/>
      </c>
      <c r="P4387" s="99">
        <f>SUM(I4387)</f>
        <v/>
      </c>
      <c r="Q4387" s="117" t="n"/>
      <c r="R4387" s="118" t="n"/>
      <c r="S4387" s="118" t="n"/>
      <c r="T4387" s="119" t="n"/>
      <c r="U4387" s="120" t="n"/>
      <c r="V4387" s="120" t="n"/>
      <c r="W4387" s="121" t="n"/>
      <c r="X4387" s="122" t="n"/>
      <c r="Y4387" s="122" t="n"/>
      <c r="Z4387" s="143" t="n"/>
      <c r="AA4387" s="140" t="n"/>
      <c r="AB4387" s="140" t="n"/>
      <c r="AC4387" s="144" t="n"/>
      <c r="AD4387" s="142" t="n"/>
      <c r="AE4387" s="142" t="n"/>
    </row>
    <row r="4388">
      <c r="B4388" s="79" t="inlineStr">
        <is>
          <t>90MKH09R-C</t>
        </is>
      </c>
      <c r="C4388" s="80">
        <f>SUMIF(数量表!D:H,B4388,数量表!H:H)</f>
        <v/>
      </c>
      <c r="D4388" s="80" t="n">
        <v>27</v>
      </c>
      <c r="E4388" s="80" t="n">
        <v>105</v>
      </c>
      <c r="F4388" s="81" t="n">
        <v>150</v>
      </c>
      <c r="G4388" s="80" t="n"/>
      <c r="H4388" s="82" t="n">
        <v>2</v>
      </c>
      <c r="I4388" s="212">
        <f>C4388*H4388</f>
        <v/>
      </c>
      <c r="K4388" s="96" t="n"/>
      <c r="L4388" s="97" t="n"/>
      <c r="M4388" s="97" t="n"/>
      <c r="N4388" s="98" t="inlineStr">
        <is>
          <t>27×105</t>
        </is>
      </c>
      <c r="O4388" s="99">
        <f>F4388</f>
        <v/>
      </c>
      <c r="P4388" s="99">
        <f>SUM(I4388)</f>
        <v/>
      </c>
      <c r="Q4388" s="117" t="n"/>
      <c r="R4388" s="118" t="n"/>
      <c r="S4388" s="118" t="n"/>
      <c r="T4388" s="119" t="n"/>
      <c r="U4388" s="120" t="n"/>
      <c r="V4388" s="120" t="n"/>
      <c r="W4388" s="121" t="n"/>
      <c r="X4388" s="122" t="n"/>
      <c r="Y4388" s="122" t="n"/>
      <c r="Z4388" s="143" t="n"/>
      <c r="AA4388" s="140" t="n"/>
      <c r="AB4388" s="140" t="n"/>
      <c r="AC4388" s="144" t="n"/>
      <c r="AD4388" s="142" t="n"/>
      <c r="AE4388" s="142" t="n"/>
    </row>
    <row r="4389">
      <c r="B4389" s="85" t="inlineStr">
        <is>
          <t>90MKH09R-C</t>
        </is>
      </c>
      <c r="C4389">
        <f>SUMIF(数量表!D:H,B4389,数量表!H:H)</f>
        <v/>
      </c>
      <c r="D4389" t="n">
        <v>27</v>
      </c>
      <c r="E4389" t="n">
        <v>105</v>
      </c>
      <c r="F4389" s="86" t="n">
        <v>787</v>
      </c>
      <c r="H4389" s="87" t="n">
        <v>2</v>
      </c>
      <c r="I4389" s="214">
        <f>C4389*H4389</f>
        <v/>
      </c>
      <c r="K4389" s="96" t="n"/>
      <c r="L4389" s="97" t="n"/>
      <c r="M4389" s="97" t="n"/>
      <c r="N4389" s="98" t="inlineStr">
        <is>
          <t>27×105</t>
        </is>
      </c>
      <c r="O4389" s="99">
        <f>F4389</f>
        <v/>
      </c>
      <c r="P4389" s="99">
        <f>SUM(I4389)</f>
        <v/>
      </c>
      <c r="Q4389" s="117" t="n"/>
      <c r="R4389" s="118" t="n"/>
      <c r="S4389" s="118" t="n"/>
      <c r="T4389" s="119" t="n"/>
      <c r="U4389" s="120" t="n"/>
      <c r="V4389" s="120" t="n"/>
      <c r="W4389" s="121" t="n"/>
      <c r="X4389" s="122" t="n"/>
      <c r="Y4389" s="122" t="n"/>
      <c r="Z4389" s="143" t="n"/>
      <c r="AA4389" s="140" t="n"/>
      <c r="AB4389" s="140" t="n"/>
      <c r="AC4389" s="144" t="n"/>
      <c r="AD4389" s="142" t="n"/>
      <c r="AE4389" s="142" t="n"/>
    </row>
    <row r="4390">
      <c r="B4390" s="85" t="inlineStr">
        <is>
          <t>90MKH09R-C</t>
        </is>
      </c>
      <c r="C4390">
        <f>SUMIF(数量表!D:H,B4390,数量表!H:H)</f>
        <v/>
      </c>
      <c r="D4390" t="n">
        <v>27</v>
      </c>
      <c r="E4390" t="n">
        <v>105</v>
      </c>
      <c r="F4390" s="86" t="n">
        <v>868</v>
      </c>
      <c r="H4390" s="87" t="n">
        <v>2</v>
      </c>
      <c r="I4390" s="214">
        <f>C4390*H4390</f>
        <v/>
      </c>
      <c r="K4390" s="96" t="n"/>
      <c r="L4390" s="97" t="n"/>
      <c r="M4390" s="97" t="n"/>
      <c r="N4390" s="98" t="inlineStr">
        <is>
          <t>27×105</t>
        </is>
      </c>
      <c r="O4390" s="99">
        <f>F4390</f>
        <v/>
      </c>
      <c r="P4390" s="99">
        <f>SUM(I4390)</f>
        <v/>
      </c>
      <c r="Q4390" s="117" t="n"/>
      <c r="R4390" s="118" t="n"/>
      <c r="S4390" s="118" t="n"/>
      <c r="T4390" s="119" t="n"/>
      <c r="U4390" s="120" t="n"/>
      <c r="V4390" s="120" t="n"/>
      <c r="W4390" s="121" t="n"/>
      <c r="X4390" s="122" t="n"/>
      <c r="Y4390" s="122" t="n"/>
      <c r="Z4390" s="143" t="n"/>
      <c r="AA4390" s="140" t="n"/>
      <c r="AB4390" s="140" t="n"/>
      <c r="AC4390" s="144" t="n"/>
      <c r="AD4390" s="142" t="n"/>
      <c r="AE4390" s="142" t="n"/>
    </row>
    <row r="4391" ht="15" customHeight="1" thickBot="1">
      <c r="B4391" s="88" t="inlineStr">
        <is>
          <t>90MKH09R-C</t>
        </is>
      </c>
      <c r="C4391" s="89">
        <f>SUMIF(数量表!D:H,B4391,数量表!H:H)</f>
        <v/>
      </c>
      <c r="D4391" s="89" t="n">
        <v>27</v>
      </c>
      <c r="E4391" s="89" t="n">
        <v>105</v>
      </c>
      <c r="F4391" s="90" t="n">
        <v>949</v>
      </c>
      <c r="G4391" s="89" t="n"/>
      <c r="H4391" s="91" t="n">
        <v>3</v>
      </c>
      <c r="I4391" s="213">
        <f>C4391*H4391</f>
        <v/>
      </c>
      <c r="K4391" s="96" t="n"/>
      <c r="L4391" s="97" t="n"/>
      <c r="M4391" s="97" t="n"/>
      <c r="N4391" s="98" t="inlineStr">
        <is>
          <t>27×105</t>
        </is>
      </c>
      <c r="O4391" s="99">
        <f>F4391</f>
        <v/>
      </c>
      <c r="P4391" s="99">
        <f>SUM(I4391)</f>
        <v/>
      </c>
      <c r="Q4391" s="117" t="n"/>
      <c r="R4391" s="118" t="n"/>
      <c r="S4391" s="118" t="n"/>
      <c r="T4391" s="119" t="n"/>
      <c r="U4391" s="120" t="n"/>
      <c r="V4391" s="120" t="n"/>
      <c r="W4391" s="121" t="n"/>
      <c r="X4391" s="122" t="n"/>
      <c r="Y4391" s="122" t="n"/>
      <c r="Z4391" s="143" t="n"/>
      <c r="AA4391" s="140" t="n"/>
      <c r="AB4391" s="140" t="n"/>
      <c r="AC4391" s="144" t="n"/>
      <c r="AD4391" s="142" t="n"/>
      <c r="AE4391" s="142" t="n"/>
    </row>
    <row r="4392">
      <c r="B4392" s="79" t="inlineStr">
        <is>
          <t>135MK09-C</t>
        </is>
      </c>
      <c r="C4392" s="80">
        <f>SUMIF(数量表!D:H,B4392,数量表!H:H)</f>
        <v/>
      </c>
      <c r="D4392" s="80" t="n">
        <v>27</v>
      </c>
      <c r="E4392" s="80" t="n">
        <v>105</v>
      </c>
      <c r="F4392" s="81" t="n">
        <v>150</v>
      </c>
      <c r="G4392" s="80" t="n"/>
      <c r="H4392" s="82" t="n">
        <v>4</v>
      </c>
      <c r="I4392" s="212">
        <f>C4392*H4392</f>
        <v/>
      </c>
      <c r="K4392" s="96" t="n"/>
      <c r="L4392" s="97" t="n"/>
      <c r="M4392" s="97" t="n"/>
      <c r="N4392" s="98" t="inlineStr">
        <is>
          <t>27×105</t>
        </is>
      </c>
      <c r="O4392" s="99">
        <f>F4392</f>
        <v/>
      </c>
      <c r="P4392" s="99">
        <f>SUM(I4392)</f>
        <v/>
      </c>
      <c r="Q4392" s="117" t="n"/>
      <c r="R4392" s="118" t="n"/>
      <c r="S4392" s="118" t="n"/>
      <c r="T4392" s="119" t="n"/>
      <c r="U4392" s="120" t="n"/>
      <c r="V4392" s="120" t="n"/>
      <c r="W4392" s="121" t="n"/>
      <c r="X4392" s="122" t="n"/>
      <c r="Y4392" s="122" t="n"/>
      <c r="Z4392" s="143" t="n"/>
      <c r="AA4392" s="140" t="n"/>
      <c r="AB4392" s="140" t="n"/>
      <c r="AC4392" s="144" t="n"/>
      <c r="AD4392" s="142" t="n"/>
      <c r="AE4392" s="142" t="n"/>
    </row>
    <row r="4393">
      <c r="B4393" s="85" t="inlineStr">
        <is>
          <t>135MK09-C</t>
        </is>
      </c>
      <c r="C4393">
        <f>SUMIF(数量表!D:H,B4393,数量表!H:H)</f>
        <v/>
      </c>
      <c r="D4393" t="n">
        <v>27</v>
      </c>
      <c r="E4393" t="n">
        <v>105</v>
      </c>
      <c r="F4393" s="86" t="n">
        <v>1710</v>
      </c>
      <c r="H4393" s="87" t="n">
        <v>2</v>
      </c>
      <c r="I4393" s="214">
        <f>C4393*H4393</f>
        <v/>
      </c>
      <c r="K4393" s="96" t="n"/>
      <c r="L4393" s="97" t="n"/>
      <c r="M4393" s="97" t="n"/>
      <c r="N4393" s="98" t="inlineStr">
        <is>
          <t>27×105</t>
        </is>
      </c>
      <c r="O4393" s="99">
        <f>F4393</f>
        <v/>
      </c>
      <c r="P4393" s="99">
        <f>SUM(I4393)</f>
        <v/>
      </c>
      <c r="Q4393" s="117" t="n"/>
      <c r="R4393" s="118" t="n"/>
      <c r="S4393" s="118" t="n"/>
      <c r="T4393" s="119" t="n"/>
      <c r="U4393" s="120" t="n"/>
      <c r="V4393" s="120" t="n"/>
      <c r="W4393" s="121" t="n"/>
      <c r="X4393" s="122" t="n"/>
      <c r="Y4393" s="122" t="n"/>
      <c r="Z4393" s="143" t="n"/>
      <c r="AA4393" s="140" t="n"/>
      <c r="AB4393" s="140" t="n"/>
      <c r="AC4393" s="144" t="n"/>
      <c r="AD4393" s="142" t="n"/>
      <c r="AE4393" s="142" t="n"/>
    </row>
    <row r="4394">
      <c r="B4394" s="85" t="inlineStr">
        <is>
          <t>135MK09-C</t>
        </is>
      </c>
      <c r="C4394">
        <f>SUMIF(数量表!D:H,B4394,数量表!H:H)</f>
        <v/>
      </c>
      <c r="D4394" t="n">
        <v>27</v>
      </c>
      <c r="E4394" t="n">
        <v>105</v>
      </c>
      <c r="F4394" s="86" t="n">
        <v>818</v>
      </c>
      <c r="H4394" s="87" t="n">
        <v>4</v>
      </c>
      <c r="I4394" s="214">
        <f>C4394*H4394</f>
        <v/>
      </c>
      <c r="K4394" s="96" t="n"/>
      <c r="L4394" s="97" t="n"/>
      <c r="M4394" s="97" t="n"/>
      <c r="N4394" s="98" t="inlineStr">
        <is>
          <t>27×105</t>
        </is>
      </c>
      <c r="O4394" s="99">
        <f>F4394</f>
        <v/>
      </c>
      <c r="P4394" s="99">
        <f>SUM(I4394)</f>
        <v/>
      </c>
      <c r="Q4394" s="117" t="n"/>
      <c r="R4394" s="118" t="n"/>
      <c r="S4394" s="118" t="n"/>
      <c r="T4394" s="119" t="n"/>
      <c r="U4394" s="120" t="n"/>
      <c r="V4394" s="120" t="n"/>
      <c r="W4394" s="121" t="n"/>
      <c r="X4394" s="122" t="n"/>
      <c r="Y4394" s="122" t="n"/>
      <c r="Z4394" s="143" t="n"/>
      <c r="AA4394" s="140" t="n"/>
      <c r="AB4394" s="140" t="n"/>
      <c r="AC4394" s="144" t="n"/>
      <c r="AD4394" s="142" t="n"/>
      <c r="AE4394" s="142" t="n"/>
    </row>
    <row r="4395" ht="15" customHeight="1" thickBot="1">
      <c r="B4395" s="88" t="inlineStr">
        <is>
          <t>135MK09-C</t>
        </is>
      </c>
      <c r="C4395" s="89">
        <f>SUMIF(数量表!D:H,B4395,数量表!H:H)</f>
        <v/>
      </c>
      <c r="D4395" s="89" t="n">
        <v>27</v>
      </c>
      <c r="E4395" s="89" t="n">
        <v>105</v>
      </c>
      <c r="F4395" s="90" t="n">
        <v>949</v>
      </c>
      <c r="G4395" s="89" t="n"/>
      <c r="H4395" s="91" t="n">
        <v>2</v>
      </c>
      <c r="I4395" s="213">
        <f>C4395*H4395</f>
        <v/>
      </c>
      <c r="K4395" s="96" t="n"/>
      <c r="L4395" s="97" t="n"/>
      <c r="M4395" s="97" t="n"/>
      <c r="N4395" s="98" t="inlineStr">
        <is>
          <t>27×105</t>
        </is>
      </c>
      <c r="O4395" s="99">
        <f>F4395</f>
        <v/>
      </c>
      <c r="P4395" s="99">
        <f>SUM(I4395)</f>
        <v/>
      </c>
      <c r="Q4395" s="117" t="n"/>
      <c r="R4395" s="118" t="n"/>
      <c r="S4395" s="118" t="n"/>
      <c r="T4395" s="119" t="n"/>
      <c r="U4395" s="120" t="n"/>
      <c r="V4395" s="120" t="n"/>
      <c r="W4395" s="121" t="n"/>
      <c r="X4395" s="122" t="n"/>
      <c r="Y4395" s="122" t="n"/>
      <c r="Z4395" s="143" t="n"/>
      <c r="AA4395" s="140" t="n"/>
      <c r="AB4395" s="140" t="n"/>
      <c r="AC4395" s="144" t="n"/>
      <c r="AD4395" s="142" t="n"/>
      <c r="AE4395" s="142" t="n"/>
    </row>
    <row r="4396">
      <c r="B4396" s="79" t="inlineStr">
        <is>
          <t>135MK09L-C</t>
        </is>
      </c>
      <c r="C4396" s="80">
        <f>SUMIF(数量表!D:H,B4396,数量表!H:H)</f>
        <v/>
      </c>
      <c r="D4396" s="80" t="n">
        <v>27</v>
      </c>
      <c r="E4396" s="80" t="n">
        <v>105</v>
      </c>
      <c r="F4396" s="81" t="n">
        <v>150</v>
      </c>
      <c r="G4396" s="80" t="n"/>
      <c r="H4396" s="82" t="n">
        <v>5</v>
      </c>
      <c r="I4396" s="212">
        <f>C4396*H4396</f>
        <v/>
      </c>
      <c r="K4396" s="96" t="n"/>
      <c r="L4396" s="97" t="n"/>
      <c r="M4396" s="97" t="n"/>
      <c r="N4396" s="98" t="inlineStr">
        <is>
          <t>27×105</t>
        </is>
      </c>
      <c r="O4396" s="99">
        <f>F4396</f>
        <v/>
      </c>
      <c r="P4396" s="99">
        <f>SUM(I4396)</f>
        <v/>
      </c>
      <c r="Q4396" s="117" t="n"/>
      <c r="R4396" s="118" t="n"/>
      <c r="S4396" s="118" t="n"/>
      <c r="T4396" s="119" t="n"/>
      <c r="U4396" s="120" t="n"/>
      <c r="V4396" s="120" t="n"/>
      <c r="W4396" s="121" t="n"/>
      <c r="X4396" s="122" t="n"/>
      <c r="Y4396" s="122" t="n"/>
      <c r="Z4396" s="143" t="n"/>
      <c r="AA4396" s="140" t="n"/>
      <c r="AB4396" s="140" t="n"/>
      <c r="AC4396" s="144" t="n"/>
      <c r="AD4396" s="142" t="n"/>
      <c r="AE4396" s="142" t="n"/>
    </row>
    <row r="4397">
      <c r="B4397" s="85" t="inlineStr">
        <is>
          <t>135MK09L-C</t>
        </is>
      </c>
      <c r="C4397">
        <f>SUMIF(数量表!D:H,B4397,数量表!H:H)</f>
        <v/>
      </c>
      <c r="D4397" t="n">
        <v>27</v>
      </c>
      <c r="E4397" t="n">
        <v>105</v>
      </c>
      <c r="F4397" s="86" t="n">
        <v>1697</v>
      </c>
      <c r="H4397" s="87" t="n">
        <v>2</v>
      </c>
      <c r="I4397" s="214">
        <f>C4397*H4397</f>
        <v/>
      </c>
      <c r="K4397" s="96" t="n"/>
      <c r="L4397" s="97" t="n"/>
      <c r="M4397" s="97" t="n"/>
      <c r="N4397" s="98" t="inlineStr">
        <is>
          <t>27×105</t>
        </is>
      </c>
      <c r="O4397" s="99">
        <f>F4397</f>
        <v/>
      </c>
      <c r="P4397" s="99">
        <f>SUM(I4397)</f>
        <v/>
      </c>
      <c r="Q4397" s="117" t="n"/>
      <c r="R4397" s="118" t="n"/>
      <c r="S4397" s="118" t="n"/>
      <c r="T4397" s="119" t="n"/>
      <c r="U4397" s="120" t="n"/>
      <c r="V4397" s="120" t="n"/>
      <c r="W4397" s="121" t="n"/>
      <c r="X4397" s="122" t="n"/>
      <c r="Y4397" s="122" t="n"/>
      <c r="Z4397" s="143" t="n"/>
      <c r="AA4397" s="140" t="n"/>
      <c r="AB4397" s="140" t="n"/>
      <c r="AC4397" s="144" t="n"/>
      <c r="AD4397" s="142" t="n"/>
      <c r="AE4397" s="142" t="n"/>
    </row>
    <row r="4398">
      <c r="B4398" s="85" t="inlineStr">
        <is>
          <t>135MK09L-C</t>
        </is>
      </c>
      <c r="C4398">
        <f>SUMIF(数量表!D:H,B4398,数量表!H:H)</f>
        <v/>
      </c>
      <c r="D4398" t="n">
        <v>27</v>
      </c>
      <c r="E4398" t="n">
        <v>105</v>
      </c>
      <c r="F4398" s="86" t="n">
        <v>818</v>
      </c>
      <c r="H4398" s="87" t="n">
        <v>5</v>
      </c>
      <c r="I4398" s="214">
        <f>C4398*H4398</f>
        <v/>
      </c>
      <c r="K4398" s="96" t="n"/>
      <c r="L4398" s="97" t="n"/>
      <c r="M4398" s="97" t="n"/>
      <c r="N4398" s="98" t="inlineStr">
        <is>
          <t>27×105</t>
        </is>
      </c>
      <c r="O4398" s="99">
        <f>F4398</f>
        <v/>
      </c>
      <c r="P4398" s="99">
        <f>SUM(I4398)</f>
        <v/>
      </c>
      <c r="Q4398" s="117" t="n"/>
      <c r="R4398" s="118" t="n"/>
      <c r="S4398" s="118" t="n"/>
      <c r="T4398" s="119" t="n"/>
      <c r="U4398" s="120" t="n"/>
      <c r="V4398" s="120" t="n"/>
      <c r="W4398" s="121" t="n"/>
      <c r="X4398" s="122" t="n"/>
      <c r="Y4398" s="122" t="n"/>
      <c r="Z4398" s="143" t="n"/>
      <c r="AA4398" s="140" t="n"/>
      <c r="AB4398" s="140" t="n"/>
      <c r="AC4398" s="144" t="n"/>
      <c r="AD4398" s="142" t="n"/>
      <c r="AE4398" s="142" t="n"/>
    </row>
    <row r="4399" ht="15" customHeight="1" thickBot="1">
      <c r="B4399" s="88" t="inlineStr">
        <is>
          <t>135MK09L-C</t>
        </is>
      </c>
      <c r="C4399" s="89">
        <f>SUMIF(数量表!D:H,B4399,数量表!H:H)</f>
        <v/>
      </c>
      <c r="D4399" s="89" t="n">
        <v>27</v>
      </c>
      <c r="E4399" s="89" t="n">
        <v>105</v>
      </c>
      <c r="F4399" s="90" t="n">
        <v>949</v>
      </c>
      <c r="G4399" s="89" t="n"/>
      <c r="H4399" s="91" t="n">
        <v>3</v>
      </c>
      <c r="I4399" s="213">
        <f>C4399*H4399</f>
        <v/>
      </c>
      <c r="K4399" s="96" t="n"/>
      <c r="L4399" s="97" t="n"/>
      <c r="M4399" s="97" t="n"/>
      <c r="N4399" s="98" t="inlineStr">
        <is>
          <t>27×105</t>
        </is>
      </c>
      <c r="O4399" s="99">
        <f>F4399</f>
        <v/>
      </c>
      <c r="P4399" s="99">
        <f>SUM(I4399)</f>
        <v/>
      </c>
      <c r="Q4399" s="117" t="n"/>
      <c r="R4399" s="118" t="n"/>
      <c r="S4399" s="118" t="n"/>
      <c r="T4399" s="119" t="n"/>
      <c r="U4399" s="120" t="n"/>
      <c r="V4399" s="120" t="n"/>
      <c r="W4399" s="121" t="n"/>
      <c r="X4399" s="122" t="n"/>
      <c r="Y4399" s="122" t="n"/>
      <c r="Z4399" s="143" t="n"/>
      <c r="AA4399" s="140" t="n"/>
      <c r="AB4399" s="140" t="n"/>
      <c r="AC4399" s="144" t="n"/>
      <c r="AD4399" s="142" t="n"/>
      <c r="AE4399" s="142" t="n"/>
    </row>
    <row r="4400">
      <c r="B4400" s="79" t="inlineStr">
        <is>
          <t>135MK09R-C</t>
        </is>
      </c>
      <c r="C4400" s="80">
        <f>SUMIF(数量表!D:H,B4400,数量表!H:H)</f>
        <v/>
      </c>
      <c r="D4400" s="80" t="n">
        <v>27</v>
      </c>
      <c r="E4400" s="80" t="n">
        <v>105</v>
      </c>
      <c r="F4400" s="81" t="n">
        <v>150</v>
      </c>
      <c r="G4400" s="80" t="n"/>
      <c r="H4400" s="82" t="n">
        <v>5</v>
      </c>
      <c r="I4400" s="212">
        <f>C4400*H4400</f>
        <v/>
      </c>
      <c r="K4400" s="96" t="n"/>
      <c r="L4400" s="97" t="n"/>
      <c r="M4400" s="97" t="n"/>
      <c r="N4400" s="98" t="inlineStr">
        <is>
          <t>27×105</t>
        </is>
      </c>
      <c r="O4400" s="99">
        <f>F4400</f>
        <v/>
      </c>
      <c r="P4400" s="99">
        <f>SUM(I4400)</f>
        <v/>
      </c>
      <c r="Q4400" s="117" t="n"/>
      <c r="R4400" s="118" t="n"/>
      <c r="S4400" s="118" t="n"/>
      <c r="T4400" s="119" t="n"/>
      <c r="U4400" s="120" t="n"/>
      <c r="V4400" s="120" t="n"/>
      <c r="W4400" s="121" t="n"/>
      <c r="X4400" s="122" t="n"/>
      <c r="Y4400" s="122" t="n"/>
      <c r="Z4400" s="143" t="n"/>
      <c r="AA4400" s="140" t="n"/>
      <c r="AB4400" s="140" t="n"/>
      <c r="AC4400" s="144" t="n"/>
      <c r="AD4400" s="142" t="n"/>
      <c r="AE4400" s="142" t="n"/>
    </row>
    <row r="4401">
      <c r="B4401" s="85" t="inlineStr">
        <is>
          <t>135MK09R-C</t>
        </is>
      </c>
      <c r="C4401">
        <f>SUMIF(数量表!D:H,B4401,数量表!H:H)</f>
        <v/>
      </c>
      <c r="D4401" t="n">
        <v>27</v>
      </c>
      <c r="E4401" t="n">
        <v>105</v>
      </c>
      <c r="F4401" s="86" t="n">
        <v>1697</v>
      </c>
      <c r="H4401" s="87" t="n">
        <v>2</v>
      </c>
      <c r="I4401" s="214">
        <f>C4401*H4401</f>
        <v/>
      </c>
      <c r="K4401" s="96" t="n"/>
      <c r="L4401" s="97" t="n"/>
      <c r="M4401" s="97" t="n"/>
      <c r="N4401" s="98" t="inlineStr">
        <is>
          <t>27×105</t>
        </is>
      </c>
      <c r="O4401" s="99">
        <f>F4401</f>
        <v/>
      </c>
      <c r="P4401" s="99">
        <f>SUM(I4401)</f>
        <v/>
      </c>
      <c r="Q4401" s="117" t="n"/>
      <c r="R4401" s="118" t="n"/>
      <c r="S4401" s="118" t="n"/>
      <c r="T4401" s="119" t="n"/>
      <c r="U4401" s="120" t="n"/>
      <c r="V4401" s="120" t="n"/>
      <c r="W4401" s="121" t="n"/>
      <c r="X4401" s="122" t="n"/>
      <c r="Y4401" s="122" t="n"/>
      <c r="Z4401" s="143" t="n"/>
      <c r="AA4401" s="140" t="n"/>
      <c r="AB4401" s="140" t="n"/>
      <c r="AC4401" s="144" t="n"/>
      <c r="AD4401" s="142" t="n"/>
      <c r="AE4401" s="142" t="n"/>
    </row>
    <row r="4402">
      <c r="B4402" s="85" t="inlineStr">
        <is>
          <t>135MK09R-C</t>
        </is>
      </c>
      <c r="C4402">
        <f>SUMIF(数量表!D:H,B4402,数量表!H:H)</f>
        <v/>
      </c>
      <c r="D4402" t="n">
        <v>27</v>
      </c>
      <c r="E4402" t="n">
        <v>105</v>
      </c>
      <c r="F4402" s="86" t="n">
        <v>1068</v>
      </c>
      <c r="H4402" s="87" t="n">
        <v>5</v>
      </c>
      <c r="I4402" s="214">
        <f>C4402*H4402</f>
        <v/>
      </c>
      <c r="K4402" s="96" t="n"/>
      <c r="L4402" s="97" t="n"/>
      <c r="M4402" s="97" t="n"/>
      <c r="N4402" s="98" t="inlineStr">
        <is>
          <t>27×105</t>
        </is>
      </c>
      <c r="O4402" s="99">
        <f>F4402</f>
        <v/>
      </c>
      <c r="P4402" s="99">
        <f>SUM(I4402)</f>
        <v/>
      </c>
      <c r="Q4402" s="117" t="n"/>
      <c r="R4402" s="118" t="n"/>
      <c r="S4402" s="118" t="n"/>
      <c r="T4402" s="119" t="n"/>
      <c r="U4402" s="120" t="n"/>
      <c r="V4402" s="120" t="n"/>
      <c r="W4402" s="121" t="n"/>
      <c r="X4402" s="122" t="n"/>
      <c r="Y4402" s="122" t="n"/>
      <c r="Z4402" s="143" t="n"/>
      <c r="AA4402" s="140" t="n"/>
      <c r="AB4402" s="140" t="n"/>
      <c r="AC4402" s="144" t="n"/>
      <c r="AD4402" s="142" t="n"/>
      <c r="AE4402" s="142" t="n"/>
    </row>
    <row r="4403" ht="15" customHeight="1" thickBot="1">
      <c r="B4403" s="88" t="inlineStr">
        <is>
          <t>135MK09R-C</t>
        </is>
      </c>
      <c r="C4403" s="89">
        <f>SUMIF(数量表!D:H,B4403,数量表!H:H)</f>
        <v/>
      </c>
      <c r="D4403" s="89" t="n">
        <v>27</v>
      </c>
      <c r="E4403" s="89" t="n">
        <v>105</v>
      </c>
      <c r="F4403" s="90" t="n">
        <v>949</v>
      </c>
      <c r="G4403" s="89" t="n"/>
      <c r="H4403" s="91" t="n">
        <v>3</v>
      </c>
      <c r="I4403" s="213">
        <f>C4403*H4403</f>
        <v/>
      </c>
      <c r="K4403" s="96" t="n"/>
      <c r="L4403" s="97" t="n"/>
      <c r="M4403" s="97" t="n"/>
      <c r="N4403" s="98" t="inlineStr">
        <is>
          <t>27×105</t>
        </is>
      </c>
      <c r="O4403" s="99">
        <f>F4403</f>
        <v/>
      </c>
      <c r="P4403" s="99">
        <f>SUM(I4403)</f>
        <v/>
      </c>
      <c r="Q4403" s="117" t="n"/>
      <c r="R4403" s="118" t="n"/>
      <c r="S4403" s="118" t="n"/>
      <c r="T4403" s="119" t="n"/>
      <c r="U4403" s="120" t="n"/>
      <c r="V4403" s="120" t="n"/>
      <c r="W4403" s="121" t="n"/>
      <c r="X4403" s="122" t="n"/>
      <c r="Y4403" s="122" t="n"/>
      <c r="Z4403" s="143" t="n"/>
      <c r="AA4403" s="140" t="n"/>
      <c r="AB4403" s="140" t="n"/>
      <c r="AC4403" s="144" t="n"/>
      <c r="AD4403" s="142" t="n"/>
      <c r="AE4403" s="142" t="n"/>
    </row>
    <row r="4404">
      <c r="B4404" s="79" t="inlineStr">
        <is>
          <t>135MKH09-C</t>
        </is>
      </c>
      <c r="C4404" s="80">
        <f>SUMIF(数量表!D:H,B4404,数量表!H:H)</f>
        <v/>
      </c>
      <c r="D4404" s="80" t="n">
        <v>27</v>
      </c>
      <c r="E4404" s="80" t="n">
        <v>105</v>
      </c>
      <c r="F4404" s="81" t="n">
        <v>150</v>
      </c>
      <c r="G4404" s="80" t="n"/>
      <c r="H4404" s="82" t="n">
        <v>1</v>
      </c>
      <c r="I4404" s="212">
        <f>C4404*H4404</f>
        <v/>
      </c>
      <c r="K4404" s="96" t="n"/>
      <c r="L4404" s="97" t="n"/>
      <c r="M4404" s="97" t="n"/>
      <c r="N4404" s="98" t="inlineStr">
        <is>
          <t>27×105</t>
        </is>
      </c>
      <c r="O4404" s="99">
        <f>F4404</f>
        <v/>
      </c>
      <c r="P4404" s="99">
        <f>SUM(I4404)</f>
        <v/>
      </c>
      <c r="Q4404" s="117" t="n"/>
      <c r="R4404" s="118" t="n"/>
      <c r="S4404" s="118" t="n"/>
      <c r="T4404" s="119" t="n"/>
      <c r="U4404" s="120" t="n"/>
      <c r="V4404" s="120" t="n"/>
      <c r="W4404" s="121" t="n"/>
      <c r="X4404" s="122" t="n"/>
      <c r="Y4404" s="122" t="n"/>
      <c r="Z4404" s="143" t="n"/>
      <c r="AA4404" s="140" t="n"/>
      <c r="AB4404" s="140" t="n"/>
      <c r="AC4404" s="144" t="n"/>
      <c r="AD4404" s="142" t="n"/>
      <c r="AE4404" s="142" t="n"/>
    </row>
    <row r="4405">
      <c r="B4405" s="85" t="inlineStr">
        <is>
          <t>135MKH09-C</t>
        </is>
      </c>
      <c r="C4405">
        <f>SUMIF(数量表!D:H,B4405,数量表!H:H)</f>
        <v/>
      </c>
      <c r="D4405" t="n">
        <v>27</v>
      </c>
      <c r="E4405" t="n">
        <v>105</v>
      </c>
      <c r="F4405" s="86" t="n">
        <v>800</v>
      </c>
      <c r="H4405" s="87" t="n">
        <v>2</v>
      </c>
      <c r="I4405" s="214">
        <f>C4405*H4405</f>
        <v/>
      </c>
      <c r="K4405" s="96" t="n"/>
      <c r="L4405" s="97" t="n"/>
      <c r="M4405" s="97" t="n"/>
      <c r="N4405" s="98" t="inlineStr">
        <is>
          <t>27×105</t>
        </is>
      </c>
      <c r="O4405" s="99">
        <f>F4405</f>
        <v/>
      </c>
      <c r="P4405" s="99">
        <f>SUM(I4405)</f>
        <v/>
      </c>
      <c r="Q4405" s="117" t="n"/>
      <c r="R4405" s="118" t="n"/>
      <c r="S4405" s="118" t="n"/>
      <c r="T4405" s="119" t="n"/>
      <c r="U4405" s="120" t="n"/>
      <c r="V4405" s="120" t="n"/>
      <c r="W4405" s="121" t="n"/>
      <c r="X4405" s="122" t="n"/>
      <c r="Y4405" s="122" t="n"/>
      <c r="Z4405" s="143" t="n"/>
      <c r="AA4405" s="140" t="n"/>
      <c r="AB4405" s="140" t="n"/>
      <c r="AC4405" s="144" t="n"/>
      <c r="AD4405" s="142" t="n"/>
      <c r="AE4405" s="142" t="n"/>
    </row>
    <row r="4406">
      <c r="B4406" s="85" t="inlineStr">
        <is>
          <t>135MKH09-C</t>
        </is>
      </c>
      <c r="C4406">
        <f>SUMIF(数量表!D:H,B4406,数量表!H:H)</f>
        <v/>
      </c>
      <c r="D4406" t="n">
        <v>27</v>
      </c>
      <c r="E4406" t="n">
        <v>105</v>
      </c>
      <c r="F4406" s="86" t="n">
        <v>818</v>
      </c>
      <c r="H4406" s="87" t="n">
        <v>1</v>
      </c>
      <c r="I4406" s="214">
        <f>C4406*H4406</f>
        <v/>
      </c>
      <c r="K4406" s="96" t="n"/>
      <c r="L4406" s="97" t="n"/>
      <c r="M4406" s="97" t="n"/>
      <c r="N4406" s="98" t="inlineStr">
        <is>
          <t>27×105</t>
        </is>
      </c>
      <c r="O4406" s="99">
        <f>F4406</f>
        <v/>
      </c>
      <c r="P4406" s="99">
        <f>SUM(I4406)</f>
        <v/>
      </c>
      <c r="Q4406" s="117" t="n"/>
      <c r="R4406" s="118" t="n"/>
      <c r="S4406" s="118" t="n"/>
      <c r="T4406" s="119" t="n"/>
      <c r="U4406" s="120" t="n"/>
      <c r="V4406" s="120" t="n"/>
      <c r="W4406" s="121" t="n"/>
      <c r="X4406" s="122" t="n"/>
      <c r="Y4406" s="122" t="n"/>
      <c r="Z4406" s="143" t="n"/>
      <c r="AA4406" s="140" t="n"/>
      <c r="AB4406" s="140" t="n"/>
      <c r="AC4406" s="144" t="n"/>
      <c r="AD4406" s="142" t="n"/>
      <c r="AE4406" s="142" t="n"/>
    </row>
    <row r="4407" ht="15" customHeight="1" thickBot="1">
      <c r="B4407" s="88" t="inlineStr">
        <is>
          <t>135MKH09-C</t>
        </is>
      </c>
      <c r="C4407" s="89">
        <f>SUMIF(数量表!D:H,B4407,数量表!H:H)</f>
        <v/>
      </c>
      <c r="D4407" s="89" t="n">
        <v>45</v>
      </c>
      <c r="E4407" s="89" t="n">
        <v>105</v>
      </c>
      <c r="F4407" s="90" t="n">
        <v>949</v>
      </c>
      <c r="G4407" s="89" t="n"/>
      <c r="H4407" s="91" t="n">
        <v>1</v>
      </c>
      <c r="I4407" s="213">
        <f>C4407*H4407</f>
        <v/>
      </c>
      <c r="K4407" s="96" t="n"/>
      <c r="L4407" s="97" t="n"/>
      <c r="M4407" s="97" t="n"/>
      <c r="N4407" s="98" t="inlineStr">
        <is>
          <t>27×105</t>
        </is>
      </c>
      <c r="O4407" s="99">
        <f>F4407</f>
        <v/>
      </c>
      <c r="P4407" s="99">
        <f>SUM(I4407)</f>
        <v/>
      </c>
      <c r="Q4407" s="117" t="n"/>
      <c r="R4407" s="118" t="n"/>
      <c r="S4407" s="118" t="n"/>
      <c r="T4407" s="119" t="n"/>
      <c r="U4407" s="120" t="n"/>
      <c r="V4407" s="120" t="n"/>
      <c r="W4407" s="121" t="n"/>
      <c r="X4407" s="122" t="n"/>
      <c r="Y4407" s="122" t="n"/>
      <c r="Z4407" s="143" t="n"/>
      <c r="AA4407" s="140" t="n"/>
      <c r="AB4407" s="140" t="n"/>
      <c r="AC4407" s="144" t="n"/>
      <c r="AD4407" s="142" t="n"/>
      <c r="AE4407" s="142" t="n"/>
    </row>
    <row r="4408">
      <c r="B4408" s="79" t="inlineStr">
        <is>
          <t>135MKH09L-C</t>
        </is>
      </c>
      <c r="C4408" s="80">
        <f>SUMIF(数量表!D:H,B4408,数量表!H:H)</f>
        <v/>
      </c>
      <c r="D4408" s="80" t="n">
        <v>27</v>
      </c>
      <c r="E4408" s="80" t="n">
        <v>105</v>
      </c>
      <c r="F4408" s="81" t="n">
        <v>150</v>
      </c>
      <c r="G4408" s="80" t="n"/>
      <c r="H4408" s="82" t="n">
        <v>2</v>
      </c>
      <c r="I4408" s="212">
        <f>C4408*H4408</f>
        <v/>
      </c>
      <c r="K4408" s="96" t="n"/>
      <c r="L4408" s="97" t="n"/>
      <c r="M4408" s="97" t="n"/>
      <c r="N4408" s="98" t="inlineStr">
        <is>
          <t>27×105</t>
        </is>
      </c>
      <c r="O4408" s="99">
        <f>F4408</f>
        <v/>
      </c>
      <c r="P4408" s="99">
        <f>SUM(I4408)</f>
        <v/>
      </c>
      <c r="Q4408" s="117" t="n"/>
      <c r="R4408" s="118" t="n"/>
      <c r="S4408" s="118" t="n"/>
      <c r="T4408" s="119" t="n"/>
      <c r="U4408" s="120" t="n"/>
      <c r="V4408" s="120" t="n"/>
      <c r="W4408" s="121" t="n"/>
      <c r="X4408" s="122" t="n"/>
      <c r="Y4408" s="122" t="n"/>
      <c r="Z4408" s="143" t="n"/>
      <c r="AA4408" s="140" t="n"/>
      <c r="AB4408" s="140" t="n"/>
      <c r="AC4408" s="144" t="n"/>
      <c r="AD4408" s="142" t="n"/>
      <c r="AE4408" s="142" t="n"/>
    </row>
    <row r="4409">
      <c r="B4409" s="85" t="inlineStr">
        <is>
          <t>135MKH09L-C</t>
        </is>
      </c>
      <c r="C4409">
        <f>SUMIF(数量表!D:H,B4409,数量表!H:H)</f>
        <v/>
      </c>
      <c r="D4409" t="n">
        <v>27</v>
      </c>
      <c r="E4409" t="n">
        <v>105</v>
      </c>
      <c r="F4409" s="86" t="n">
        <v>787</v>
      </c>
      <c r="H4409" s="87" t="n">
        <v>2</v>
      </c>
      <c r="I4409" s="214">
        <f>C4409*H4409</f>
        <v/>
      </c>
      <c r="K4409" s="96" t="n"/>
      <c r="L4409" s="97" t="n"/>
      <c r="M4409" s="97" t="n"/>
      <c r="N4409" s="98" t="inlineStr">
        <is>
          <t>27×105</t>
        </is>
      </c>
      <c r="O4409" s="99">
        <f>F4409</f>
        <v/>
      </c>
      <c r="P4409" s="99">
        <f>SUM(I4409)</f>
        <v/>
      </c>
      <c r="Q4409" s="117" t="n"/>
      <c r="R4409" s="118" t="n"/>
      <c r="S4409" s="118" t="n"/>
      <c r="T4409" s="119" t="n"/>
      <c r="U4409" s="120" t="n"/>
      <c r="V4409" s="120" t="n"/>
      <c r="W4409" s="121" t="n"/>
      <c r="X4409" s="122" t="n"/>
      <c r="Y4409" s="122" t="n"/>
      <c r="Z4409" s="143" t="n"/>
      <c r="AA4409" s="140" t="n"/>
      <c r="AB4409" s="140" t="n"/>
      <c r="AC4409" s="144" t="n"/>
      <c r="AD4409" s="142" t="n"/>
      <c r="AE4409" s="142" t="n"/>
    </row>
    <row r="4410">
      <c r="B4410" s="85" t="inlineStr">
        <is>
          <t>135MKH09L-C</t>
        </is>
      </c>
      <c r="C4410">
        <f>SUMIF(数量表!D:H,B4410,数量表!H:H)</f>
        <v/>
      </c>
      <c r="D4410" t="n">
        <v>27</v>
      </c>
      <c r="E4410" t="n">
        <v>105</v>
      </c>
      <c r="F4410" s="86" t="n">
        <v>818</v>
      </c>
      <c r="H4410" s="87" t="n">
        <v>2</v>
      </c>
      <c r="I4410" s="214">
        <f>C4410*H4410</f>
        <v/>
      </c>
      <c r="K4410" s="96" t="n"/>
      <c r="L4410" s="97" t="n"/>
      <c r="M4410" s="97" t="n"/>
      <c r="N4410" s="98" t="inlineStr">
        <is>
          <t>27×105</t>
        </is>
      </c>
      <c r="O4410" s="99">
        <f>F4410</f>
        <v/>
      </c>
      <c r="P4410" s="99">
        <f>SUM(I4410)</f>
        <v/>
      </c>
      <c r="Q4410" s="117" t="n"/>
      <c r="R4410" s="118" t="n"/>
      <c r="S4410" s="118" t="n"/>
      <c r="T4410" s="119" t="n"/>
      <c r="U4410" s="120" t="n"/>
      <c r="V4410" s="120" t="n"/>
      <c r="W4410" s="121" t="n"/>
      <c r="X4410" s="122" t="n"/>
      <c r="Y4410" s="122" t="n"/>
      <c r="Z4410" s="143" t="n"/>
      <c r="AA4410" s="140" t="n"/>
      <c r="AB4410" s="140" t="n"/>
      <c r="AC4410" s="144" t="n"/>
      <c r="AD4410" s="142" t="n"/>
      <c r="AE4410" s="142" t="n"/>
    </row>
    <row r="4411" ht="15" customHeight="1" thickBot="1">
      <c r="B4411" s="88" t="inlineStr">
        <is>
          <t>135MKH09L-C</t>
        </is>
      </c>
      <c r="C4411" s="89">
        <f>SUMIF(数量表!D:H,B4411,数量表!H:H)</f>
        <v/>
      </c>
      <c r="D4411" s="89" t="n">
        <v>45</v>
      </c>
      <c r="E4411" s="89" t="n">
        <v>105</v>
      </c>
      <c r="F4411" s="90" t="n">
        <v>949</v>
      </c>
      <c r="G4411" s="89" t="n"/>
      <c r="H4411" s="91" t="n">
        <v>2</v>
      </c>
      <c r="I4411" s="213">
        <f>C4411*H4411</f>
        <v/>
      </c>
      <c r="K4411" s="96" t="n"/>
      <c r="L4411" s="97" t="n"/>
      <c r="M4411" s="97" t="n"/>
      <c r="N4411" s="98" t="inlineStr">
        <is>
          <t>27×105</t>
        </is>
      </c>
      <c r="O4411" s="99">
        <f>F4411</f>
        <v/>
      </c>
      <c r="P4411" s="99">
        <f>SUM(I4411)</f>
        <v/>
      </c>
      <c r="Q4411" s="117" t="n"/>
      <c r="R4411" s="118" t="n"/>
      <c r="S4411" s="118" t="n"/>
      <c r="T4411" s="119" t="n"/>
      <c r="U4411" s="120" t="n"/>
      <c r="V4411" s="120" t="n"/>
      <c r="W4411" s="121" t="n"/>
      <c r="X4411" s="122" t="n"/>
      <c r="Y4411" s="122" t="n"/>
      <c r="Z4411" s="143" t="n"/>
      <c r="AA4411" s="140" t="n"/>
      <c r="AB4411" s="140" t="n"/>
      <c r="AC4411" s="144" t="n"/>
      <c r="AD4411" s="142" t="n"/>
      <c r="AE4411" s="142" t="n"/>
    </row>
    <row r="4412">
      <c r="B4412" s="79" t="inlineStr">
        <is>
          <t>135MKH09R-C</t>
        </is>
      </c>
      <c r="C4412" s="80">
        <f>SUMIF(数量表!D:H,B4412,数量表!H:H)</f>
        <v/>
      </c>
      <c r="D4412" s="80" t="n">
        <v>27</v>
      </c>
      <c r="E4412" s="80" t="n">
        <v>105</v>
      </c>
      <c r="F4412" s="81" t="n">
        <v>150</v>
      </c>
      <c r="G4412" s="80" t="n"/>
      <c r="H4412" s="82" t="n">
        <v>2</v>
      </c>
      <c r="I4412" s="212">
        <f>C4412*H4412</f>
        <v/>
      </c>
      <c r="K4412" s="96" t="n"/>
      <c r="L4412" s="97" t="n"/>
      <c r="M4412" s="97" t="n"/>
      <c r="N4412" s="98" t="inlineStr">
        <is>
          <t>27×105</t>
        </is>
      </c>
      <c r="O4412" s="99">
        <f>F4412</f>
        <v/>
      </c>
      <c r="P4412" s="99">
        <f>SUM(I4412)</f>
        <v/>
      </c>
      <c r="Q4412" s="117" t="n"/>
      <c r="R4412" s="118" t="n"/>
      <c r="S4412" s="118" t="n"/>
      <c r="T4412" s="119" t="n"/>
      <c r="U4412" s="120" t="n"/>
      <c r="V4412" s="120" t="n"/>
      <c r="W4412" s="121" t="n"/>
      <c r="X4412" s="122" t="n"/>
      <c r="Y4412" s="122" t="n"/>
      <c r="Z4412" s="143" t="n"/>
      <c r="AA4412" s="140" t="n"/>
      <c r="AB4412" s="140" t="n"/>
      <c r="AC4412" s="144" t="n"/>
      <c r="AD4412" s="142" t="n"/>
      <c r="AE4412" s="142" t="n"/>
    </row>
    <row r="4413">
      <c r="B4413" s="85" t="inlineStr">
        <is>
          <t>135MKH09R-C</t>
        </is>
      </c>
      <c r="C4413">
        <f>SUMIF(数量表!D:H,B4413,数量表!H:H)</f>
        <v/>
      </c>
      <c r="D4413" t="n">
        <v>27</v>
      </c>
      <c r="E4413" t="n">
        <v>105</v>
      </c>
      <c r="F4413" s="86" t="n">
        <v>787</v>
      </c>
      <c r="H4413" s="87" t="n">
        <v>2</v>
      </c>
      <c r="I4413" s="214">
        <f>C4413*H4413</f>
        <v/>
      </c>
      <c r="K4413" s="96" t="n"/>
      <c r="L4413" s="97" t="n"/>
      <c r="M4413" s="97" t="n"/>
      <c r="N4413" s="98" t="inlineStr">
        <is>
          <t>27×105</t>
        </is>
      </c>
      <c r="O4413" s="99">
        <f>F4413</f>
        <v/>
      </c>
      <c r="P4413" s="99">
        <f>SUM(I4413)</f>
        <v/>
      </c>
      <c r="Q4413" s="117" t="n"/>
      <c r="R4413" s="118" t="n"/>
      <c r="S4413" s="118" t="n"/>
      <c r="T4413" s="119" t="n"/>
      <c r="U4413" s="120" t="n"/>
      <c r="V4413" s="120" t="n"/>
      <c r="W4413" s="121" t="n"/>
      <c r="X4413" s="122" t="n"/>
      <c r="Y4413" s="122" t="n"/>
      <c r="Z4413" s="143" t="n"/>
      <c r="AA4413" s="140" t="n"/>
      <c r="AB4413" s="140" t="n"/>
      <c r="AC4413" s="144" t="n"/>
      <c r="AD4413" s="142" t="n"/>
      <c r="AE4413" s="142" t="n"/>
    </row>
    <row r="4414">
      <c r="B4414" s="85" t="inlineStr">
        <is>
          <t>135MKH09R-C</t>
        </is>
      </c>
      <c r="C4414">
        <f>SUMIF(数量表!D:H,B4414,数量表!H:H)</f>
        <v/>
      </c>
      <c r="D4414" t="n">
        <v>27</v>
      </c>
      <c r="E4414" t="n">
        <v>105</v>
      </c>
      <c r="F4414" s="86" t="n">
        <v>818</v>
      </c>
      <c r="H4414" s="87" t="n">
        <v>2</v>
      </c>
      <c r="I4414" s="214">
        <f>C4414*H4414</f>
        <v/>
      </c>
      <c r="K4414" s="96" t="n"/>
      <c r="L4414" s="97" t="n"/>
      <c r="M4414" s="97" t="n"/>
      <c r="N4414" s="98" t="inlineStr">
        <is>
          <t>27×105</t>
        </is>
      </c>
      <c r="O4414" s="99">
        <f>F4414</f>
        <v/>
      </c>
      <c r="P4414" s="99">
        <f>SUM(I4414)</f>
        <v/>
      </c>
      <c r="Q4414" s="117" t="n"/>
      <c r="R4414" s="118" t="n"/>
      <c r="S4414" s="118" t="n"/>
      <c r="T4414" s="119" t="n"/>
      <c r="U4414" s="120" t="n"/>
      <c r="V4414" s="120" t="n"/>
      <c r="W4414" s="121" t="n"/>
      <c r="X4414" s="122" t="n"/>
      <c r="Y4414" s="122" t="n"/>
      <c r="Z4414" s="143" t="n"/>
      <c r="AA4414" s="140" t="n"/>
      <c r="AB4414" s="140" t="n"/>
      <c r="AC4414" s="144" t="n"/>
      <c r="AD4414" s="142" t="n"/>
      <c r="AE4414" s="142" t="n"/>
    </row>
    <row r="4415" ht="15" customHeight="1" thickBot="1">
      <c r="B4415" s="88" t="inlineStr">
        <is>
          <t>135MKH09R-C</t>
        </is>
      </c>
      <c r="C4415" s="89">
        <f>SUMIF(数量表!D:H,B4415,数量表!H:H)</f>
        <v/>
      </c>
      <c r="D4415" s="89" t="n">
        <v>45</v>
      </c>
      <c r="E4415" s="89" t="n">
        <v>105</v>
      </c>
      <c r="F4415" s="90" t="n">
        <v>949</v>
      </c>
      <c r="G4415" s="89" t="n"/>
      <c r="H4415" s="91" t="n">
        <v>2</v>
      </c>
      <c r="I4415" s="213">
        <f>C4415*H4415</f>
        <v/>
      </c>
      <c r="K4415" s="96" t="n"/>
      <c r="L4415" s="97" t="n"/>
      <c r="M4415" s="97" t="n"/>
      <c r="N4415" s="98" t="inlineStr">
        <is>
          <t>27×105</t>
        </is>
      </c>
      <c r="O4415" s="99">
        <f>F4415</f>
        <v/>
      </c>
      <c r="P4415" s="99">
        <f>SUM(I4415)</f>
        <v/>
      </c>
      <c r="Q4415" s="117" t="n"/>
      <c r="R4415" s="118" t="n"/>
      <c r="S4415" s="118" t="n"/>
      <c r="T4415" s="119" t="n"/>
      <c r="U4415" s="120" t="n"/>
      <c r="V4415" s="120" t="n"/>
      <c r="W4415" s="121" t="n"/>
      <c r="X4415" s="122" t="n"/>
      <c r="Y4415" s="122" t="n"/>
      <c r="Z4415" s="143" t="n"/>
      <c r="AA4415" s="140" t="n"/>
      <c r="AB4415" s="140" t="n"/>
      <c r="AC4415" s="144" t="n"/>
      <c r="AD4415" s="142" t="n"/>
      <c r="AE4415" s="142" t="n"/>
    </row>
    <row r="4416" ht="15" customHeight="1" thickBot="1">
      <c r="B4416" s="79" t="inlineStr">
        <is>
          <t>LO03-3</t>
        </is>
      </c>
      <c r="C4416" s="89">
        <f>SUMIF(数量表!D:H,B4416,数量表!H:H)</f>
        <v/>
      </c>
      <c r="D4416" s="80" t="n">
        <v>27</v>
      </c>
      <c r="E4416" s="80" t="n">
        <v>105</v>
      </c>
      <c r="F4416" s="81" t="n">
        <v>413</v>
      </c>
      <c r="G4416" s="80" t="n"/>
      <c r="H4416" s="80" t="n">
        <v>2</v>
      </c>
      <c r="I4416" s="212">
        <f>C4416*H4416</f>
        <v/>
      </c>
      <c r="J4416" s="29" t="n"/>
      <c r="K4416" s="96" t="n"/>
      <c r="L4416" s="97" t="n"/>
      <c r="M4416" s="97" t="n"/>
      <c r="N4416" s="98" t="inlineStr">
        <is>
          <t>27×105</t>
        </is>
      </c>
      <c r="O4416" s="99">
        <f>F4416</f>
        <v/>
      </c>
      <c r="P4416" s="99">
        <f>SUM(I4416)</f>
        <v/>
      </c>
      <c r="Q4416" s="117" t="n"/>
      <c r="R4416" s="118" t="n"/>
      <c r="S4416" s="118" t="n"/>
      <c r="T4416" s="119" t="n"/>
      <c r="U4416" s="120" t="n"/>
      <c r="V4416" s="120" t="n"/>
      <c r="W4416" s="121" t="n"/>
      <c r="X4416" s="122" t="n"/>
      <c r="Y4416" s="122" t="n"/>
      <c r="Z4416" s="143" t="n"/>
      <c r="AA4416" s="140" t="n"/>
      <c r="AB4416" s="140" t="n"/>
      <c r="AC4416" s="144" t="n"/>
      <c r="AD4416" s="142" t="n"/>
      <c r="AE4416" s="142" t="n"/>
    </row>
    <row r="4417" ht="15" customHeight="1" thickBot="1">
      <c r="B4417" s="85" t="inlineStr">
        <is>
          <t>LO03-3</t>
        </is>
      </c>
      <c r="C4417" s="89">
        <f>SUMIF(数量表!D:H,B4417,数量表!H:H)</f>
        <v/>
      </c>
      <c r="D4417" t="n">
        <v>27</v>
      </c>
      <c r="E4417" t="n">
        <v>105</v>
      </c>
      <c r="F4417" s="86" t="n">
        <v>799.5</v>
      </c>
      <c r="H4417" t="n">
        <v>2</v>
      </c>
      <c r="I4417" s="214">
        <f>C4417*H4417</f>
        <v/>
      </c>
      <c r="J4417" s="29" t="n"/>
      <c r="K4417" s="96" t="n"/>
      <c r="L4417" s="97" t="n"/>
      <c r="M4417" s="97" t="n"/>
      <c r="N4417" s="98" t="inlineStr">
        <is>
          <t>27×105</t>
        </is>
      </c>
      <c r="O4417" s="99">
        <f>F4417</f>
        <v/>
      </c>
      <c r="P4417" s="99">
        <f>SUM(I4417)</f>
        <v/>
      </c>
      <c r="Q4417" s="117" t="n"/>
      <c r="R4417" s="118" t="n"/>
      <c r="S4417" s="118" t="n"/>
      <c r="T4417" s="119" t="n"/>
      <c r="U4417" s="120" t="n"/>
      <c r="V4417" s="120" t="n"/>
      <c r="W4417" s="121" t="n"/>
      <c r="X4417" s="122" t="n"/>
      <c r="Y4417" s="122" t="n"/>
      <c r="Z4417" s="143" t="n"/>
      <c r="AA4417" s="140" t="n"/>
      <c r="AB4417" s="140" t="n"/>
      <c r="AC4417" s="144" t="n"/>
      <c r="AD4417" s="142" t="n"/>
      <c r="AE4417" s="142" t="n"/>
    </row>
    <row r="4418" ht="15" customHeight="1" thickBot="1">
      <c r="B4418" s="88" t="inlineStr">
        <is>
          <t>LO03-3</t>
        </is>
      </c>
      <c r="C4418" s="89">
        <f>SUMIF(数量表!D:H,B4418,数量表!H:H)</f>
        <v/>
      </c>
      <c r="D4418" s="89" t="n">
        <v>45</v>
      </c>
      <c r="E4418" s="89" t="n">
        <v>105</v>
      </c>
      <c r="F4418" s="90" t="n">
        <v>467</v>
      </c>
      <c r="G4418" s="89" t="n"/>
      <c r="H4418" s="91" t="n">
        <v>1</v>
      </c>
      <c r="I4418" s="213">
        <f>C4418*H4418</f>
        <v/>
      </c>
      <c r="J4418" s="100" t="n"/>
      <c r="K4418" s="96" t="n"/>
      <c r="L4418" s="97" t="n"/>
      <c r="M4418" s="97" t="n"/>
      <c r="N4418" s="98" t="n"/>
      <c r="O4418" s="99" t="n"/>
      <c r="P4418" s="99" t="n"/>
      <c r="Q4418" s="117" t="n"/>
      <c r="R4418" s="118" t="n"/>
      <c r="S4418" s="118" t="n"/>
      <c r="T4418" s="119" t="n"/>
      <c r="U4418" s="120" t="n"/>
      <c r="V4418" s="120" t="n"/>
      <c r="W4418" s="121" t="n"/>
      <c r="X4418" s="122" t="n"/>
      <c r="Y4418" s="122" t="n"/>
      <c r="Z4418" s="143" t="n"/>
      <c r="AA4418" s="140" t="n"/>
      <c r="AB4418" s="140" t="n"/>
      <c r="AC4418" s="144" t="inlineStr">
        <is>
          <t>45x105</t>
        </is>
      </c>
      <c r="AD4418" s="142">
        <f>F4418</f>
        <v/>
      </c>
      <c r="AE4418" s="142">
        <f>I4418</f>
        <v/>
      </c>
    </row>
    <row r="4419" ht="15" customHeight="1" thickBot="1">
      <c r="B4419" s="79" t="inlineStr">
        <is>
          <t>LO03(高さ変更)</t>
        </is>
      </c>
      <c r="C4419" s="89">
        <f>SUMIF(数量表!D:H,B4419,数量表!H:H)</f>
        <v/>
      </c>
      <c r="D4419" s="80" t="n">
        <v>27</v>
      </c>
      <c r="E4419" s="80" t="n">
        <v>105</v>
      </c>
      <c r="F4419" s="81" t="n">
        <v>413</v>
      </c>
      <c r="G4419" s="80" t="n"/>
      <c r="H4419" s="80" t="n">
        <v>2</v>
      </c>
      <c r="I4419" s="212">
        <f>C4419*H4419</f>
        <v/>
      </c>
      <c r="J4419" s="29" t="n"/>
      <c r="K4419" s="96" t="n"/>
      <c r="L4419" s="97" t="n"/>
      <c r="M4419" s="97" t="n"/>
      <c r="N4419" s="98" t="inlineStr">
        <is>
          <t>27×105</t>
        </is>
      </c>
      <c r="O4419" s="99">
        <f>F4419</f>
        <v/>
      </c>
      <c r="P4419" s="99">
        <f>SUM(I4419)</f>
        <v/>
      </c>
      <c r="Q4419" s="117" t="n"/>
      <c r="R4419" s="118" t="n"/>
      <c r="S4419" s="118" t="n"/>
      <c r="T4419" s="119" t="n"/>
      <c r="U4419" s="120" t="n"/>
      <c r="V4419" s="120" t="n"/>
      <c r="W4419" s="121" t="n"/>
      <c r="X4419" s="122" t="n"/>
      <c r="Y4419" s="122" t="n"/>
      <c r="Z4419" s="143" t="n"/>
      <c r="AA4419" s="140" t="n"/>
      <c r="AB4419" s="140" t="n"/>
      <c r="AC4419" s="144" t="n"/>
      <c r="AD4419" s="142" t="n"/>
      <c r="AE4419" s="142" t="n"/>
    </row>
    <row r="4420" ht="15" customHeight="1" thickBot="1">
      <c r="B4420" s="85" t="inlineStr">
        <is>
          <t>LO03(高さ変更)</t>
        </is>
      </c>
      <c r="C4420" s="89">
        <f>SUMIF(数量表!D:H,B4420,数量表!H:H)</f>
        <v/>
      </c>
      <c r="D4420" t="n">
        <v>27</v>
      </c>
      <c r="E4420" t="n">
        <v>105</v>
      </c>
      <c r="F4420" s="86" t="n">
        <v>685</v>
      </c>
      <c r="H4420" t="n">
        <v>2</v>
      </c>
      <c r="I4420" s="214">
        <f>C4420*H4420</f>
        <v/>
      </c>
      <c r="J4420" s="29" t="n"/>
      <c r="K4420" s="96" t="n"/>
      <c r="L4420" s="97" t="n"/>
      <c r="M4420" s="97" t="n"/>
      <c r="N4420" s="98" t="inlineStr">
        <is>
          <t>27×105</t>
        </is>
      </c>
      <c r="O4420" s="99">
        <f>F4420</f>
        <v/>
      </c>
      <c r="P4420" s="99">
        <f>SUM(I4420)</f>
        <v/>
      </c>
      <c r="Q4420" s="117" t="n"/>
      <c r="R4420" s="118" t="n"/>
      <c r="S4420" s="118" t="n"/>
      <c r="T4420" s="119" t="n"/>
      <c r="U4420" s="120" t="n"/>
      <c r="V4420" s="120" t="n"/>
      <c r="W4420" s="121" t="n"/>
      <c r="X4420" s="122" t="n"/>
      <c r="Y4420" s="122" t="n"/>
      <c r="Z4420" s="143" t="n"/>
      <c r="AA4420" s="140" t="n"/>
      <c r="AB4420" s="140" t="n"/>
      <c r="AC4420" s="144" t="n"/>
      <c r="AD4420" s="142" t="n"/>
      <c r="AE4420" s="142" t="n"/>
    </row>
    <row r="4421" ht="15" customHeight="1" thickBot="1">
      <c r="B4421" s="88" t="inlineStr">
        <is>
          <t>LO03(高さ変更)</t>
        </is>
      </c>
      <c r="C4421" s="89">
        <f>SUMIF(数量表!D:H,B4421,数量表!H:H)</f>
        <v/>
      </c>
      <c r="D4421" s="89" t="n">
        <v>45</v>
      </c>
      <c r="E4421" s="89" t="n">
        <v>105</v>
      </c>
      <c r="F4421" s="90" t="n">
        <v>467</v>
      </c>
      <c r="G4421" s="89" t="n"/>
      <c r="H4421" s="91" t="n">
        <v>1</v>
      </c>
      <c r="I4421" s="213">
        <f>C4421*H4421</f>
        <v/>
      </c>
      <c r="J4421" s="100" t="n"/>
      <c r="K4421" s="96" t="n"/>
      <c r="L4421" s="97" t="n"/>
      <c r="M4421" s="97" t="n"/>
      <c r="N4421" s="98" t="n"/>
      <c r="O4421" s="99" t="n"/>
      <c r="P4421" s="99" t="n"/>
      <c r="Q4421" s="117" t="n"/>
      <c r="R4421" s="118" t="n"/>
      <c r="S4421" s="118" t="n"/>
      <c r="T4421" s="119" t="n"/>
      <c r="U4421" s="120" t="n"/>
      <c r="V4421" s="120" t="n"/>
      <c r="W4421" s="121" t="n"/>
      <c r="X4421" s="122" t="n"/>
      <c r="Y4421" s="122" t="n"/>
      <c r="Z4421" s="143" t="n"/>
      <c r="AA4421" s="140" t="n"/>
      <c r="AB4421" s="140" t="n"/>
      <c r="AC4421" s="144" t="inlineStr">
        <is>
          <t>45x105</t>
        </is>
      </c>
      <c r="AD4421" s="142">
        <f>F4421</f>
        <v/>
      </c>
      <c r="AE4421" s="142">
        <f>I4421</f>
        <v/>
      </c>
    </row>
    <row r="4422">
      <c r="B4422" s="79" t="inlineStr">
        <is>
          <t>K05</t>
        </is>
      </c>
      <c r="C4422" s="80">
        <f>SUMIF(数量表!D:H,B4422,数量表!H:H)</f>
        <v/>
      </c>
      <c r="D4422" s="80" t="n">
        <v>27</v>
      </c>
      <c r="E4422" s="80" t="n">
        <v>105</v>
      </c>
      <c r="F4422" s="81" t="n">
        <v>1668</v>
      </c>
      <c r="G4422" s="80" t="n"/>
      <c r="H4422" s="82" t="n">
        <v>5</v>
      </c>
      <c r="I4422" s="212">
        <f>C4422*H4422</f>
        <v/>
      </c>
      <c r="J4422" s="29" t="n"/>
      <c r="K4422" s="96" t="n"/>
      <c r="L4422" s="97" t="n"/>
      <c r="M4422" s="97" t="n"/>
      <c r="N4422" s="98" t="inlineStr">
        <is>
          <t>27×105</t>
        </is>
      </c>
      <c r="O4422" s="99">
        <f>F4422</f>
        <v/>
      </c>
      <c r="P4422" s="99">
        <f>SUM(I4422)</f>
        <v/>
      </c>
      <c r="Q4422" s="117" t="n"/>
      <c r="R4422" s="118" t="n"/>
      <c r="S4422" s="118" t="n"/>
      <c r="T4422" s="119" t="n"/>
      <c r="U4422" s="120" t="n"/>
      <c r="V4422" s="120" t="n"/>
      <c r="W4422" s="121" t="n"/>
      <c r="X4422" s="122" t="n"/>
      <c r="Y4422" s="122" t="n"/>
      <c r="Z4422" s="143" t="n"/>
      <c r="AA4422" s="140" t="n"/>
      <c r="AB4422" s="140" t="n"/>
      <c r="AC4422" s="144" t="n"/>
      <c r="AD4422" s="142" t="n"/>
      <c r="AE4422" s="142" t="n"/>
    </row>
    <row r="4423">
      <c r="B4423" s="85" t="inlineStr">
        <is>
          <t>K05</t>
        </is>
      </c>
      <c r="C4423">
        <f>SUMIF(数量表!D:H,B4423,数量表!H:H)</f>
        <v/>
      </c>
      <c r="D4423" t="n">
        <v>27</v>
      </c>
      <c r="E4423" t="n">
        <v>105</v>
      </c>
      <c r="F4423" s="86" t="n">
        <v>828</v>
      </c>
      <c r="H4423" s="87" t="n">
        <v>1</v>
      </c>
      <c r="I4423" s="214">
        <f>C4423*H4423</f>
        <v/>
      </c>
      <c r="J4423" s="29" t="n"/>
      <c r="K4423" s="96" t="n"/>
      <c r="L4423" s="97" t="n"/>
      <c r="M4423" s="97" t="n"/>
      <c r="N4423" s="98" t="inlineStr">
        <is>
          <t>27×105</t>
        </is>
      </c>
      <c r="O4423" s="99">
        <f>F4423</f>
        <v/>
      </c>
      <c r="P4423" s="99">
        <f>SUM(I4423)</f>
        <v/>
      </c>
      <c r="Q4423" s="117" t="n"/>
      <c r="R4423" s="118" t="n"/>
      <c r="S4423" s="118" t="n"/>
      <c r="T4423" s="119" t="n"/>
      <c r="U4423" s="120" t="n"/>
      <c r="V4423" s="120" t="n"/>
      <c r="W4423" s="121" t="n"/>
      <c r="X4423" s="122" t="n"/>
      <c r="Y4423" s="122" t="n"/>
      <c r="Z4423" s="143" t="n"/>
      <c r="AA4423" s="140" t="n"/>
      <c r="AB4423" s="140" t="n"/>
      <c r="AC4423" s="144" t="n"/>
      <c r="AD4423" s="142" t="n"/>
      <c r="AE4423" s="142" t="n"/>
    </row>
    <row r="4424">
      <c r="B4424" s="85" t="inlineStr">
        <is>
          <t>K05</t>
        </is>
      </c>
      <c r="C4424">
        <f>SUMIF(数量表!D:H,B4424,数量表!H:H)</f>
        <v/>
      </c>
      <c r="D4424" t="n">
        <v>27</v>
      </c>
      <c r="E4424" t="n">
        <v>105</v>
      </c>
      <c r="F4424" s="86" t="n">
        <v>855</v>
      </c>
      <c r="H4424" s="87" t="n">
        <v>1</v>
      </c>
      <c r="I4424" s="214">
        <f>C4424*H4424</f>
        <v/>
      </c>
      <c r="J4424" s="29" t="n"/>
      <c r="K4424" s="106" t="n"/>
      <c r="L4424" s="97" t="n"/>
      <c r="M4424" s="97" t="n"/>
      <c r="N4424" s="98" t="inlineStr">
        <is>
          <t>27×105</t>
        </is>
      </c>
      <c r="O4424" s="99">
        <f>F4424</f>
        <v/>
      </c>
      <c r="P4424" s="99">
        <f>SUM(I4424)</f>
        <v/>
      </c>
      <c r="Q4424" s="117" t="n"/>
      <c r="R4424" s="118" t="n"/>
      <c r="S4424" s="118" t="n"/>
      <c r="T4424" s="119" t="n"/>
      <c r="U4424" s="120" t="n"/>
      <c r="V4424" s="120" t="n"/>
      <c r="W4424" s="121" t="n"/>
      <c r="X4424" s="122" t="n"/>
      <c r="Y4424" s="122" t="n"/>
      <c r="Z4424" s="143" t="n"/>
      <c r="AA4424" s="140" t="n"/>
      <c r="AB4424" s="140" t="n"/>
      <c r="AC4424" s="144" t="n"/>
      <c r="AD4424" s="142" t="n"/>
      <c r="AE4424" s="142" t="n"/>
      <c r="AF4424" s="150" t="n"/>
    </row>
    <row r="4425">
      <c r="B4425" s="85" t="inlineStr">
        <is>
          <t>K05</t>
        </is>
      </c>
      <c r="C4425">
        <f>SUMIF(数量表!D:H,B4425,数量表!H:H)</f>
        <v/>
      </c>
      <c r="D4425" t="n">
        <v>27</v>
      </c>
      <c r="E4425" t="n">
        <v>105</v>
      </c>
      <c r="F4425" s="86" t="n">
        <v>250</v>
      </c>
      <c r="H4425" s="87" t="n">
        <v>4</v>
      </c>
      <c r="I4425" s="214">
        <f>C4425*H4425</f>
        <v/>
      </c>
      <c r="J4425" s="29" t="n"/>
      <c r="K4425" s="106" t="n"/>
      <c r="L4425" s="97" t="n"/>
      <c r="M4425" s="97" t="n"/>
      <c r="N4425" s="98" t="inlineStr">
        <is>
          <t>27×105</t>
        </is>
      </c>
      <c r="O4425" s="99">
        <f>F4425</f>
        <v/>
      </c>
      <c r="P4425" s="99">
        <f>SUM(I4425)</f>
        <v/>
      </c>
      <c r="Q4425" s="117" t="n"/>
      <c r="R4425" s="118" t="n"/>
      <c r="S4425" s="118" t="n"/>
      <c r="T4425" s="119" t="n"/>
      <c r="U4425" s="120" t="n"/>
      <c r="V4425" s="120" t="n"/>
      <c r="W4425" s="121" t="n"/>
      <c r="X4425" s="122" t="n"/>
      <c r="Y4425" s="122" t="n"/>
      <c r="Z4425" s="143" t="n"/>
      <c r="AA4425" s="140" t="n"/>
      <c r="AB4425" s="140" t="n"/>
      <c r="AC4425" s="144" t="n"/>
      <c r="AD4425" s="142" t="n"/>
      <c r="AE4425" s="142" t="n"/>
      <c r="AF4425" s="150" t="n"/>
    </row>
    <row r="4426" ht="15" customHeight="1" thickBot="1">
      <c r="B4426" s="88" t="inlineStr">
        <is>
          <t>K05</t>
        </is>
      </c>
      <c r="C4426" s="89">
        <f>SUMIF(数量表!D:H,B4426,数量表!H:H)</f>
        <v/>
      </c>
      <c r="D4426" s="89" t="n">
        <v>27</v>
      </c>
      <c r="E4426" s="89" t="n">
        <v>105</v>
      </c>
      <c r="F4426" s="90" t="n">
        <v>1710</v>
      </c>
      <c r="G4426" s="89" t="n"/>
      <c r="H4426" s="91" t="n">
        <v>1</v>
      </c>
      <c r="I4426" s="213">
        <f>C4426*H4426</f>
        <v/>
      </c>
      <c r="J4426" s="29" t="n"/>
      <c r="K4426" s="106" t="n"/>
      <c r="L4426" s="97" t="n"/>
      <c r="M4426" s="97" t="n"/>
      <c r="N4426" s="98" t="inlineStr">
        <is>
          <t>27×105</t>
        </is>
      </c>
      <c r="O4426" s="99">
        <f>F4426</f>
        <v/>
      </c>
      <c r="P4426" s="99">
        <f>SUM(I4426)</f>
        <v/>
      </c>
      <c r="Q4426" s="117" t="n"/>
      <c r="R4426" s="118" t="n"/>
      <c r="S4426" s="118" t="n"/>
      <c r="T4426" s="119" t="n"/>
      <c r="U4426" s="120" t="n"/>
      <c r="V4426" s="120" t="n"/>
      <c r="W4426" s="121" t="n"/>
      <c r="X4426" s="122" t="n"/>
      <c r="Y4426" s="122" t="n"/>
      <c r="Z4426" s="143" t="n"/>
      <c r="AA4426" s="140" t="n"/>
      <c r="AB4426" s="140" t="n"/>
      <c r="AC4426" s="144" t="n"/>
      <c r="AD4426" s="142" t="n"/>
      <c r="AE4426" s="142" t="n"/>
      <c r="AF4426" s="150" t="n"/>
    </row>
    <row r="4427">
      <c r="B4427" s="701" t="inlineStr">
        <is>
          <t>68MS09</t>
        </is>
      </c>
      <c r="C4427" s="80">
        <f>SUMIF(数量表!D:H,B4427,数量表!H:H)</f>
        <v/>
      </c>
      <c r="D4427" s="80" t="n">
        <v>27</v>
      </c>
      <c r="E4427" s="80" t="n">
        <v>105</v>
      </c>
      <c r="F4427" s="81" t="n">
        <v>976</v>
      </c>
      <c r="G4427" s="80" t="inlineStr">
        <is>
          <t>×</t>
        </is>
      </c>
      <c r="H4427" s="82" t="n">
        <v>2</v>
      </c>
      <c r="I4427" s="212">
        <f>C4427*H4427</f>
        <v/>
      </c>
      <c r="J4427" s="2" t="n"/>
      <c r="K4427" s="96" t="n"/>
      <c r="L4427" s="97" t="n"/>
      <c r="M4427" s="97" t="n"/>
      <c r="N4427" s="98" t="inlineStr">
        <is>
          <t>27×105</t>
        </is>
      </c>
      <c r="O4427" s="99">
        <f>F4427</f>
        <v/>
      </c>
      <c r="P4427" s="99">
        <f>SUM(I4427)</f>
        <v/>
      </c>
      <c r="Q4427" s="117" t="n"/>
      <c r="R4427" s="118" t="n"/>
      <c r="S4427" s="118" t="n"/>
      <c r="T4427" s="119" t="n"/>
      <c r="U4427" s="120" t="n"/>
      <c r="V4427" s="120" t="n"/>
      <c r="W4427" s="121" t="n"/>
      <c r="X4427" s="122" t="n"/>
      <c r="Y4427" s="122" t="n"/>
      <c r="Z4427" s="143" t="n"/>
      <c r="AA4427" s="140" t="n"/>
      <c r="AB4427" s="140" t="n"/>
      <c r="AC4427" s="144" t="n"/>
      <c r="AD4427" s="142" t="n"/>
      <c r="AE4427" s="142" t="n"/>
    </row>
    <row r="4428">
      <c r="B4428" s="702" t="inlineStr">
        <is>
          <t>68MS09</t>
        </is>
      </c>
      <c r="C4428">
        <f>SUMIF(数量表!D:H,B4428,数量表!H:H)</f>
        <v/>
      </c>
      <c r="D4428" t="n">
        <v>27</v>
      </c>
      <c r="E4428" t="n">
        <v>105</v>
      </c>
      <c r="F4428" s="86" t="n">
        <v>868</v>
      </c>
      <c r="G4428" t="inlineStr">
        <is>
          <t>×</t>
        </is>
      </c>
      <c r="H4428" s="87" t="n">
        <v>1</v>
      </c>
      <c r="I4428" s="214">
        <f>C4428*H4428</f>
        <v/>
      </c>
      <c r="J4428" s="2" t="n"/>
      <c r="K4428" s="96" t="n"/>
      <c r="L4428" s="97" t="n"/>
      <c r="M4428" s="97" t="n"/>
      <c r="N4428" s="98" t="inlineStr">
        <is>
          <t>27×105</t>
        </is>
      </c>
      <c r="O4428" s="99">
        <f>F4428</f>
        <v/>
      </c>
      <c r="P4428" s="99">
        <f>SUM(I4428)</f>
        <v/>
      </c>
      <c r="Q4428" s="117" t="n"/>
      <c r="R4428" s="118" t="n"/>
      <c r="S4428" s="118" t="n"/>
      <c r="T4428" s="119" t="n"/>
      <c r="U4428" s="120" t="n"/>
      <c r="V4428" s="120" t="n"/>
      <c r="W4428" s="121" t="n"/>
      <c r="X4428" s="122" t="n"/>
      <c r="Y4428" s="122" t="n"/>
      <c r="Z4428" s="143" t="n"/>
      <c r="AA4428" s="140" t="n"/>
      <c r="AB4428" s="140" t="n"/>
      <c r="AC4428" s="144" t="n"/>
      <c r="AD4428" s="142" t="n"/>
      <c r="AE4428" s="142" t="n"/>
    </row>
    <row r="4429">
      <c r="B4429" s="702" t="inlineStr">
        <is>
          <t>68MS09</t>
        </is>
      </c>
      <c r="C4429">
        <f>SUMIF(数量表!D:H,B4429,数量表!H:H)</f>
        <v/>
      </c>
      <c r="D4429" t="n">
        <v>27</v>
      </c>
      <c r="E4429" t="n">
        <v>105</v>
      </c>
      <c r="F4429" s="86" t="n">
        <v>800</v>
      </c>
      <c r="G4429" t="inlineStr">
        <is>
          <t>○</t>
        </is>
      </c>
      <c r="H4429" s="87" t="n">
        <v>2</v>
      </c>
      <c r="I4429" s="214">
        <f>C4429*H4429</f>
        <v/>
      </c>
      <c r="J4429" s="2" t="n"/>
      <c r="K4429" s="96" t="n"/>
      <c r="L4429" s="97" t="n"/>
      <c r="M4429" s="97" t="n"/>
      <c r="N4429" s="98" t="inlineStr">
        <is>
          <t>27×105</t>
        </is>
      </c>
      <c r="O4429" s="99">
        <f>F4429</f>
        <v/>
      </c>
      <c r="P4429" s="99">
        <f>SUM(I4429)</f>
        <v/>
      </c>
      <c r="Q4429" s="117" t="n"/>
      <c r="R4429" s="118" t="n"/>
      <c r="S4429" s="118" t="n"/>
      <c r="T4429" s="119" t="n"/>
      <c r="U4429" s="120" t="n"/>
      <c r="V4429" s="120" t="n"/>
      <c r="W4429" s="121" t="n"/>
      <c r="X4429" s="122" t="n"/>
      <c r="Y4429" s="122" t="n"/>
      <c r="Z4429" s="143" t="n"/>
      <c r="AA4429" s="140" t="n"/>
      <c r="AB4429" s="140" t="n"/>
      <c r="AC4429" s="144" t="n"/>
      <c r="AD4429" s="142" t="n"/>
      <c r="AE4429" s="142" t="n"/>
    </row>
    <row r="4430" ht="15" customHeight="1" thickBot="1">
      <c r="B4430" s="703" t="inlineStr">
        <is>
          <t>68MS09</t>
        </is>
      </c>
      <c r="C4430" s="89">
        <f>SUMIF(数量表!D:H,B4430,数量表!H:H)</f>
        <v/>
      </c>
      <c r="D4430" s="89" t="n">
        <v>27</v>
      </c>
      <c r="E4430" s="89" t="n">
        <v>105</v>
      </c>
      <c r="F4430" s="90" t="n">
        <v>275</v>
      </c>
      <c r="G4430" s="89" t="inlineStr">
        <is>
          <t>×</t>
        </is>
      </c>
      <c r="H4430" s="91" t="n">
        <v>1</v>
      </c>
      <c r="I4430" s="213">
        <f>C4430*H4430</f>
        <v/>
      </c>
      <c r="J4430" s="2" t="n"/>
      <c r="K4430" s="96" t="n"/>
      <c r="L4430" s="97" t="n"/>
      <c r="M4430" s="97" t="n"/>
      <c r="N4430" s="98" t="inlineStr">
        <is>
          <t>27×105</t>
        </is>
      </c>
      <c r="O4430" s="99">
        <f>F4430</f>
        <v/>
      </c>
      <c r="P4430" s="99">
        <f>SUM(I4430)</f>
        <v/>
      </c>
      <c r="Q4430" s="117" t="n"/>
      <c r="R4430" s="118" t="n"/>
      <c r="S4430" s="118" t="n"/>
      <c r="T4430" s="119" t="n"/>
      <c r="U4430" s="120" t="n"/>
      <c r="V4430" s="120" t="n"/>
      <c r="W4430" s="121" t="n"/>
      <c r="X4430" s="122" t="n"/>
      <c r="Y4430" s="122" t="n"/>
      <c r="Z4430" s="143" t="n"/>
      <c r="AA4430" s="140" t="n"/>
      <c r="AB4430" s="140" t="n"/>
      <c r="AC4430" s="144" t="n"/>
      <c r="AD4430" s="142" t="n"/>
      <c r="AE4430" s="142" t="n"/>
    </row>
    <row r="4431">
      <c r="B4431" s="220" t="inlineStr">
        <is>
          <t>68MKA09L</t>
        </is>
      </c>
      <c r="C4431" s="80">
        <f>SUMIF(数量表!D:H,B4431,数量表!H:H)</f>
        <v/>
      </c>
      <c r="D4431" s="80" t="n">
        <v>27</v>
      </c>
      <c r="E4431" s="80" t="n">
        <v>105</v>
      </c>
      <c r="F4431" s="81" t="n">
        <v>275</v>
      </c>
      <c r="G4431" s="80" t="n"/>
      <c r="H4431" s="82" t="n">
        <v>3</v>
      </c>
      <c r="I4431" s="212">
        <f>C4431*H4431</f>
        <v/>
      </c>
      <c r="K4431" s="96" t="n"/>
      <c r="L4431" s="97" t="n"/>
      <c r="M4431" s="97" t="n"/>
      <c r="N4431" s="98" t="inlineStr">
        <is>
          <t>27×105</t>
        </is>
      </c>
      <c r="O4431" s="99">
        <f>F4431</f>
        <v/>
      </c>
      <c r="P4431" s="99">
        <f>SUM(I4431)</f>
        <v/>
      </c>
      <c r="Q4431" s="117" t="n"/>
      <c r="R4431" s="118" t="n"/>
      <c r="S4431" s="118" t="n"/>
      <c r="T4431" s="119" t="n"/>
      <c r="U4431" s="120" t="n"/>
      <c r="V4431" s="120" t="n"/>
      <c r="W4431" s="121" t="n"/>
      <c r="X4431" s="122" t="n"/>
      <c r="Y4431" s="122" t="n"/>
      <c r="Z4431" s="143" t="n"/>
      <c r="AA4431" s="140" t="n"/>
      <c r="AB4431" s="140" t="n"/>
      <c r="AC4431" s="144" t="n"/>
      <c r="AD4431" s="142" t="n"/>
      <c r="AE4431" s="142" t="n"/>
    </row>
    <row r="4432">
      <c r="B4432" s="29" t="inlineStr">
        <is>
          <t>68MKA09L</t>
        </is>
      </c>
      <c r="C4432">
        <f>SUMIF(数量表!D:H,B4432,数量表!H:H)</f>
        <v/>
      </c>
      <c r="D4432" t="n">
        <v>27</v>
      </c>
      <c r="E4432" t="n">
        <v>105</v>
      </c>
      <c r="F4432" s="86" t="n">
        <v>1255</v>
      </c>
      <c r="H4432" s="87" t="n">
        <v>2</v>
      </c>
      <c r="I4432" s="214">
        <f>C4432*H4432</f>
        <v/>
      </c>
      <c r="K4432" s="96" t="n"/>
      <c r="L4432" s="97" t="n"/>
      <c r="M4432" s="97" t="n"/>
      <c r="N4432" s="98" t="inlineStr">
        <is>
          <t>27×105</t>
        </is>
      </c>
      <c r="O4432" s="99">
        <f>F4432</f>
        <v/>
      </c>
      <c r="P4432" s="99">
        <f>SUM(I4432)</f>
        <v/>
      </c>
      <c r="Q4432" s="117" t="n"/>
      <c r="R4432" s="118" t="n"/>
      <c r="S4432" s="118" t="n"/>
      <c r="T4432" s="119" t="n"/>
      <c r="U4432" s="120" t="n"/>
      <c r="V4432" s="120" t="n"/>
      <c r="W4432" s="121" t="n"/>
      <c r="X4432" s="122" t="n"/>
      <c r="Y4432" s="122" t="n"/>
      <c r="Z4432" s="143" t="n"/>
      <c r="AA4432" s="140" t="n"/>
      <c r="AB4432" s="140" t="n"/>
      <c r="AC4432" s="144" t="n"/>
      <c r="AD4432" s="142" t="n"/>
      <c r="AE4432" s="142" t="n"/>
    </row>
    <row r="4433" ht="15" customHeight="1" thickBot="1">
      <c r="B4433" s="221" t="inlineStr">
        <is>
          <t>68MKA09L</t>
        </is>
      </c>
      <c r="C4433" s="89">
        <f>SUMIF(数量表!D:H,B4433,数量表!H:H)</f>
        <v/>
      </c>
      <c r="D4433" s="89" t="n">
        <v>27</v>
      </c>
      <c r="E4433" s="89" t="n">
        <v>105</v>
      </c>
      <c r="F4433" s="90" t="n">
        <v>868</v>
      </c>
      <c r="G4433" s="89" t="n"/>
      <c r="H4433" s="91" t="n">
        <v>3</v>
      </c>
      <c r="I4433" s="213">
        <f>C4433*H4433</f>
        <v/>
      </c>
      <c r="K4433" s="96" t="n"/>
      <c r="L4433" s="97" t="n"/>
      <c r="M4433" s="97" t="n"/>
      <c r="N4433" s="98" t="inlineStr">
        <is>
          <t>27×105</t>
        </is>
      </c>
      <c r="O4433" s="99">
        <f>F4433</f>
        <v/>
      </c>
      <c r="P4433" s="99">
        <f>SUM(I4433)</f>
        <v/>
      </c>
      <c r="Q4433" s="117" t="n"/>
      <c r="R4433" s="118" t="n"/>
      <c r="S4433" s="118" t="n"/>
      <c r="T4433" s="119" t="n"/>
      <c r="U4433" s="120" t="n"/>
      <c r="V4433" s="120" t="n"/>
      <c r="W4433" s="121" t="n"/>
      <c r="X4433" s="122" t="n"/>
      <c r="Y4433" s="122" t="n"/>
      <c r="Z4433" s="143" t="n"/>
      <c r="AA4433" s="140" t="n"/>
      <c r="AB4433" s="140" t="n"/>
      <c r="AC4433" s="144" t="n"/>
      <c r="AD4433" s="142" t="n"/>
      <c r="AE4433" s="142" t="n"/>
    </row>
    <row r="4434">
      <c r="B4434" s="29" t="inlineStr">
        <is>
          <t>45M150</t>
        </is>
      </c>
      <c r="C4434" s="80">
        <f>SUMIF(数量表!D:H,B4434,数量表!H:H)</f>
        <v/>
      </c>
      <c r="D4434" s="80" t="n">
        <v>27</v>
      </c>
      <c r="E4434" s="80" t="n">
        <v>105</v>
      </c>
      <c r="F4434" s="81" t="n">
        <v>177.75</v>
      </c>
      <c r="G4434" s="80" t="n"/>
      <c r="H4434" s="82" t="n">
        <v>4</v>
      </c>
      <c r="I4434" s="212">
        <f>C4434*H4434</f>
        <v/>
      </c>
      <c r="K4434" s="96" t="n"/>
      <c r="L4434" s="97" t="n"/>
      <c r="M4434" s="97" t="n"/>
      <c r="N4434" s="98" t="inlineStr">
        <is>
          <t>27×105</t>
        </is>
      </c>
      <c r="O4434" s="99">
        <f>F4434</f>
        <v/>
      </c>
      <c r="P4434" s="99">
        <f>SUM(I4434)</f>
        <v/>
      </c>
      <c r="Q4434" s="117" t="n"/>
      <c r="R4434" s="118" t="n"/>
      <c r="S4434" s="118" t="n"/>
      <c r="T4434" s="119" t="n"/>
      <c r="U4434" s="120" t="n"/>
      <c r="V4434" s="120" t="n"/>
      <c r="W4434" s="121" t="n"/>
      <c r="X4434" s="122" t="n"/>
      <c r="Y4434" s="122" t="n"/>
      <c r="Z4434" s="143" t="n"/>
      <c r="AA4434" s="140" t="n"/>
      <c r="AB4434" s="140" t="n"/>
      <c r="AC4434" s="144" t="n"/>
      <c r="AD4434" s="142" t="n"/>
      <c r="AE4434" s="142" t="n"/>
    </row>
    <row r="4435" ht="15" customHeight="1" thickBot="1">
      <c r="B4435" s="221" t="inlineStr">
        <is>
          <t>45M150</t>
        </is>
      </c>
      <c r="C4435" s="89">
        <f>SUMIF(数量表!D:H,B4435,数量表!H:H)</f>
        <v/>
      </c>
      <c r="D4435" s="89" t="n">
        <v>27</v>
      </c>
      <c r="E4435" s="89" t="n">
        <v>105</v>
      </c>
      <c r="F4435" s="90" t="n">
        <v>282</v>
      </c>
      <c r="G4435" s="89" t="n"/>
      <c r="H4435" s="91" t="n">
        <v>4</v>
      </c>
      <c r="I4435" s="213">
        <f>C4435*H4435</f>
        <v/>
      </c>
      <c r="K4435" s="96" t="n"/>
      <c r="L4435" s="97" t="n"/>
      <c r="M4435" s="97" t="n"/>
      <c r="N4435" s="98" t="inlineStr">
        <is>
          <t>27×105</t>
        </is>
      </c>
      <c r="O4435" s="99">
        <f>F4435</f>
        <v/>
      </c>
      <c r="P4435" s="99">
        <f>SUM(I4435)</f>
        <v/>
      </c>
      <c r="Q4435" s="117" t="n"/>
      <c r="R4435" s="118" t="n"/>
      <c r="S4435" s="118" t="n"/>
      <c r="T4435" s="119" t="n"/>
      <c r="U4435" s="120" t="n"/>
      <c r="V4435" s="120" t="n"/>
      <c r="W4435" s="121" t="n"/>
      <c r="X4435" s="122" t="n"/>
      <c r="Y4435" s="122" t="n"/>
      <c r="Z4435" s="143" t="n"/>
      <c r="AA4435" s="140" t="n"/>
      <c r="AB4435" s="140" t="n"/>
      <c r="AC4435" s="144" t="n"/>
      <c r="AD4435" s="142" t="n"/>
      <c r="AE4435" s="142" t="n"/>
    </row>
    <row r="4436" ht="15" customHeight="1" thickBot="1">
      <c r="B4436" s="222" t="inlineStr">
        <is>
          <t>45MKA13</t>
        </is>
      </c>
      <c r="C4436" s="89">
        <f>SUMIF(数量表!D:H,B4436,数量表!H:H)</f>
        <v/>
      </c>
      <c r="D4436" s="89" t="n">
        <v>27</v>
      </c>
      <c r="E4436" s="89" t="n">
        <v>105</v>
      </c>
      <c r="F4436" s="90" t="n">
        <v>768</v>
      </c>
      <c r="G4436" s="89" t="n"/>
      <c r="H4436" s="91" t="n">
        <v>3</v>
      </c>
      <c r="I4436" s="213">
        <f>C4436*H4436</f>
        <v/>
      </c>
      <c r="K4436" s="96" t="n"/>
      <c r="L4436" s="97" t="n"/>
      <c r="M4436" s="97" t="n"/>
      <c r="N4436" s="98" t="inlineStr">
        <is>
          <t>27×105</t>
        </is>
      </c>
      <c r="O4436" s="99">
        <f>F4436</f>
        <v/>
      </c>
      <c r="P4436" s="99">
        <f>SUM(I4436)</f>
        <v/>
      </c>
      <c r="Q4436" s="117" t="n"/>
      <c r="R4436" s="118" t="n"/>
      <c r="S4436" s="118" t="n"/>
      <c r="T4436" s="119" t="n"/>
      <c r="U4436" s="120" t="n"/>
      <c r="V4436" s="120" t="n"/>
      <c r="W4436" s="121" t="n"/>
      <c r="X4436" s="122" t="n"/>
      <c r="Y4436" s="122" t="n"/>
      <c r="Z4436" s="143" t="n"/>
      <c r="AA4436" s="140" t="n"/>
      <c r="AB4436" s="140" t="n"/>
      <c r="AC4436" s="144" t="n"/>
      <c r="AD4436" s="142" t="n"/>
      <c r="AE4436" s="142" t="n"/>
    </row>
    <row r="4437">
      <c r="B4437" s="29" t="inlineStr">
        <is>
          <t>45MG13521L</t>
        </is>
      </c>
      <c r="C4437">
        <f>SUMIF(数量表!D:H,B4437,数量表!H:H)</f>
        <v/>
      </c>
      <c r="D4437" t="n">
        <v>27</v>
      </c>
      <c r="E4437" t="n">
        <v>105</v>
      </c>
      <c r="F4437" s="86" t="n">
        <v>377</v>
      </c>
      <c r="G4437" t="inlineStr">
        <is>
          <t>○</t>
        </is>
      </c>
      <c r="H4437" s="87" t="n">
        <v>4</v>
      </c>
      <c r="I4437" s="214">
        <f>C4437*H4437</f>
        <v/>
      </c>
      <c r="J4437" s="2" t="n"/>
      <c r="K4437" s="96" t="n"/>
      <c r="L4437" s="97" t="n"/>
      <c r="M4437" s="97" t="n"/>
      <c r="N4437" s="98" t="inlineStr">
        <is>
          <t>27×105</t>
        </is>
      </c>
      <c r="O4437" s="99">
        <f>F4437</f>
        <v/>
      </c>
      <c r="P4437" s="99">
        <f>SUM(I4437)</f>
        <v/>
      </c>
      <c r="Q4437" s="117" t="n"/>
      <c r="R4437" s="118" t="n"/>
      <c r="S4437" s="118" t="n"/>
      <c r="T4437" s="119" t="n"/>
      <c r="U4437" s="120" t="n"/>
      <c r="V4437" s="120" t="n"/>
      <c r="W4437" s="121" t="n"/>
      <c r="X4437" s="122" t="n"/>
      <c r="Y4437" s="122" t="n"/>
      <c r="Z4437" s="143" t="n"/>
      <c r="AA4437" s="140" t="n"/>
      <c r="AB4437" s="140" t="n"/>
      <c r="AC4437" s="144" t="n"/>
      <c r="AD4437" s="142" t="n"/>
      <c r="AE4437" s="142" t="n"/>
    </row>
    <row r="4438" ht="15" customHeight="1" thickBot="1">
      <c r="B4438" s="221" t="inlineStr">
        <is>
          <t>45MG13521L</t>
        </is>
      </c>
      <c r="C4438" s="89">
        <f>SUMIF(数量表!D:H,B4438,数量表!H:H)</f>
        <v/>
      </c>
      <c r="D4438" s="89" t="n">
        <v>27</v>
      </c>
      <c r="E4438" s="89" t="n">
        <v>105</v>
      </c>
      <c r="F4438" s="90" t="n">
        <v>1242</v>
      </c>
      <c r="G4438" s="89" t="inlineStr">
        <is>
          <t>○</t>
        </is>
      </c>
      <c r="H4438" s="91" t="n">
        <v>1</v>
      </c>
      <c r="I4438" s="213">
        <f>C4438*H4438</f>
        <v/>
      </c>
      <c r="J4438" s="2" t="n"/>
      <c r="K4438" s="96" t="n"/>
      <c r="L4438" s="97" t="n"/>
      <c r="M4438" s="97" t="n"/>
      <c r="N4438" s="98" t="inlineStr">
        <is>
          <t>27×105</t>
        </is>
      </c>
      <c r="O4438" s="99">
        <f>F4438</f>
        <v/>
      </c>
      <c r="P4438" s="99">
        <f>SUM(I4438)</f>
        <v/>
      </c>
      <c r="Q4438" s="117" t="n"/>
      <c r="R4438" s="118" t="n"/>
      <c r="S4438" s="118" t="n"/>
      <c r="T4438" s="119" t="n"/>
      <c r="U4438" s="120" t="n"/>
      <c r="V4438" s="120" t="n"/>
      <c r="W4438" s="121" t="n"/>
      <c r="X4438" s="122" t="n"/>
      <c r="Y4438" s="122" t="n"/>
      <c r="Z4438" s="143" t="n"/>
      <c r="AA4438" s="140" t="n"/>
      <c r="AB4438" s="140" t="n"/>
      <c r="AC4438" s="144" t="n"/>
      <c r="AD4438" s="142" t="n"/>
      <c r="AE4438" s="142" t="n"/>
    </row>
    <row r="4439">
      <c r="A4439" s="211" t="n"/>
      <c r="B4439" s="2" t="inlineStr">
        <is>
          <t>45ME20</t>
        </is>
      </c>
      <c r="C4439">
        <f>SUMIF(数量表!D:H,B4439,数量表!H:H)</f>
        <v/>
      </c>
      <c r="D4439" t="n">
        <v>27</v>
      </c>
      <c r="E4439" t="n">
        <v>105</v>
      </c>
      <c r="F4439" s="86" t="n">
        <v>220</v>
      </c>
      <c r="G4439" t="inlineStr">
        <is>
          <t>○</t>
        </is>
      </c>
      <c r="H4439" s="87" t="n">
        <v>4</v>
      </c>
      <c r="I4439" s="214">
        <f>C4439*H4439</f>
        <v/>
      </c>
      <c r="J4439" s="2" t="n"/>
      <c r="K4439" s="96" t="n"/>
      <c r="L4439" s="97" t="n"/>
      <c r="M4439" s="97" t="n"/>
      <c r="N4439" s="98" t="inlineStr">
        <is>
          <t>27×105</t>
        </is>
      </c>
      <c r="O4439" s="99">
        <f>F4439</f>
        <v/>
      </c>
      <c r="P4439" s="99">
        <f>SUM(I4439)</f>
        <v/>
      </c>
      <c r="Q4439" s="117" t="n"/>
      <c r="R4439" s="118" t="n"/>
      <c r="S4439" s="118" t="n"/>
      <c r="T4439" s="119" t="n"/>
      <c r="U4439" s="120" t="n"/>
      <c r="V4439" s="120" t="n"/>
      <c r="W4439" s="121" t="n"/>
      <c r="X4439" s="122" t="n"/>
      <c r="Y4439" s="122" t="n"/>
      <c r="Z4439" s="143" t="n"/>
      <c r="AA4439" s="140" t="n"/>
      <c r="AB4439" s="140" t="n"/>
      <c r="AC4439" s="144" t="n"/>
      <c r="AD4439" s="142" t="n"/>
      <c r="AE4439" s="142" t="n"/>
    </row>
    <row r="4440">
      <c r="A4440" s="211" t="n"/>
      <c r="B4440" s="2" t="inlineStr">
        <is>
          <t>45ME20</t>
        </is>
      </c>
      <c r="C4440">
        <f>SUMIF(数量表!D:H,B4440,数量表!H:H)</f>
        <v/>
      </c>
      <c r="D4440" t="n">
        <v>27</v>
      </c>
      <c r="E4440" t="n">
        <v>105</v>
      </c>
      <c r="F4440" s="86" t="n">
        <v>1710</v>
      </c>
      <c r="G4440" t="inlineStr">
        <is>
          <t>○</t>
        </is>
      </c>
      <c r="H4440" s="87" t="n">
        <v>1</v>
      </c>
      <c r="I4440" s="214">
        <f>C4440*H4440</f>
        <v/>
      </c>
      <c r="J4440" s="2" t="n"/>
      <c r="K4440" s="96" t="n"/>
      <c r="L4440" s="97" t="n"/>
      <c r="M4440" s="97" t="n"/>
      <c r="N4440" s="98" t="inlineStr">
        <is>
          <t>27×105</t>
        </is>
      </c>
      <c r="O4440" s="99">
        <f>F4440</f>
        <v/>
      </c>
      <c r="P4440" s="99">
        <f>SUM(I4440)</f>
        <v/>
      </c>
      <c r="Q4440" s="117" t="n"/>
      <c r="R4440" s="118" t="n"/>
      <c r="S4440" s="118" t="n"/>
      <c r="T4440" s="119" t="n"/>
      <c r="U4440" s="120" t="n"/>
      <c r="V4440" s="120" t="n"/>
      <c r="W4440" s="121" t="n"/>
      <c r="X4440" s="122" t="n"/>
      <c r="Y4440" s="122" t="n"/>
      <c r="Z4440" s="143" t="n"/>
      <c r="AA4440" s="140" t="n"/>
      <c r="AB4440" s="140" t="n"/>
      <c r="AC4440" s="144" t="n"/>
      <c r="AD4440" s="142" t="n"/>
      <c r="AE4440" s="142" t="n"/>
    </row>
    <row r="4441" ht="15" customHeight="1" thickBot="1">
      <c r="A4441" s="211" t="n"/>
      <c r="B4441" s="702" t="inlineStr">
        <is>
          <t>68MS09-L</t>
        </is>
      </c>
      <c r="C4441" s="89">
        <f>SUMIF(数量表!D:H,B4441,数量表!H:H)</f>
        <v/>
      </c>
      <c r="D4441" t="n">
        <v>27</v>
      </c>
      <c r="E4441" t="n">
        <v>105</v>
      </c>
      <c r="F4441" s="86" t="n">
        <v>976</v>
      </c>
      <c r="H4441" s="87" t="n">
        <v>2</v>
      </c>
      <c r="I4441" s="214">
        <f>C4441*H4441</f>
        <v/>
      </c>
      <c r="J4441" s="2" t="n"/>
      <c r="K4441" s="96" t="n"/>
      <c r="L4441" s="97" t="n"/>
      <c r="M4441" s="97" t="n"/>
      <c r="N4441" s="98" t="inlineStr">
        <is>
          <t>27×105</t>
        </is>
      </c>
      <c r="O4441" s="99">
        <f>F4441</f>
        <v/>
      </c>
      <c r="P4441" s="99">
        <f>SUM(I4441)</f>
        <v/>
      </c>
      <c r="Q4441" s="117" t="n"/>
      <c r="R4441" s="118" t="n"/>
      <c r="S4441" s="118" t="n"/>
      <c r="T4441" s="119" t="n"/>
      <c r="U4441" s="120" t="n"/>
      <c r="V4441" s="120" t="n"/>
      <c r="W4441" s="121" t="n"/>
      <c r="X4441" s="122" t="n"/>
      <c r="Y4441" s="122" t="n"/>
      <c r="Z4441" s="143" t="n"/>
      <c r="AA4441" s="140" t="n"/>
      <c r="AB4441" s="140" t="n"/>
      <c r="AC4441" s="144" t="n"/>
      <c r="AD4441" s="142" t="n"/>
      <c r="AE4441" s="142" t="n"/>
    </row>
    <row r="4442" ht="15" customHeight="1" thickBot="1">
      <c r="A4442" s="211" t="n"/>
      <c r="B4442" s="702" t="inlineStr">
        <is>
          <t>68MS09-L</t>
        </is>
      </c>
      <c r="C4442" s="89">
        <f>SUMIF(数量表!D:H,B4442,数量表!H:H)</f>
        <v/>
      </c>
      <c r="D4442" t="n">
        <v>27</v>
      </c>
      <c r="E4442" t="n">
        <v>105</v>
      </c>
      <c r="F4442" s="86" t="n">
        <v>275</v>
      </c>
      <c r="H4442" s="87" t="n">
        <v>1</v>
      </c>
      <c r="I4442" s="214">
        <f>C4442*H4442</f>
        <v/>
      </c>
      <c r="J4442" s="2" t="n"/>
      <c r="K4442" s="96" t="n"/>
      <c r="L4442" s="97" t="n"/>
      <c r="M4442" s="97" t="n"/>
      <c r="N4442" s="98" t="inlineStr">
        <is>
          <t>27×105</t>
        </is>
      </c>
      <c r="O4442" s="99">
        <f>F4442</f>
        <v/>
      </c>
      <c r="P4442" s="99">
        <f>SUM(I4442)</f>
        <v/>
      </c>
      <c r="Q4442" s="117" t="n"/>
      <c r="R4442" s="118" t="n"/>
      <c r="S4442" s="118" t="n"/>
      <c r="T4442" s="119" t="n"/>
      <c r="U4442" s="120" t="n"/>
      <c r="V4442" s="120" t="n"/>
      <c r="W4442" s="121" t="n"/>
      <c r="X4442" s="122" t="n"/>
      <c r="Y4442" s="122" t="n"/>
      <c r="Z4442" s="143" t="n"/>
      <c r="AA4442" s="140" t="n"/>
      <c r="AB4442" s="140" t="n"/>
      <c r="AC4442" s="144" t="n"/>
      <c r="AD4442" s="142" t="n"/>
      <c r="AE4442" s="142" t="n"/>
    </row>
    <row r="4443" ht="15" customHeight="1" thickBot="1">
      <c r="A4443" s="211" t="n"/>
      <c r="B4443" s="702" t="inlineStr">
        <is>
          <t>68MS09-L</t>
        </is>
      </c>
      <c r="C4443" s="89">
        <f>SUMIF(数量表!D:H,B4443,数量表!H:H)</f>
        <v/>
      </c>
      <c r="D4443" t="n">
        <v>27</v>
      </c>
      <c r="E4443" t="n">
        <v>105</v>
      </c>
      <c r="F4443" s="86" t="n">
        <v>800</v>
      </c>
      <c r="H4443" s="87" t="n">
        <v>2</v>
      </c>
      <c r="I4443" s="214">
        <f>C4443*H4443</f>
        <v/>
      </c>
      <c r="J4443" s="2" t="n"/>
      <c r="K4443" s="96" t="n"/>
      <c r="L4443" s="97" t="n"/>
      <c r="M4443" s="97" t="n"/>
      <c r="N4443" s="98" t="inlineStr">
        <is>
          <t>27×105</t>
        </is>
      </c>
      <c r="O4443" s="99">
        <f>F4443</f>
        <v/>
      </c>
      <c r="P4443" s="99">
        <f>SUM(I4443)</f>
        <v/>
      </c>
      <c r="Q4443" s="117" t="n"/>
      <c r="R4443" s="118" t="n"/>
      <c r="S4443" s="118" t="n"/>
      <c r="T4443" s="119" t="n"/>
      <c r="U4443" s="120" t="n"/>
      <c r="V4443" s="120" t="n"/>
      <c r="W4443" s="121" t="n"/>
      <c r="X4443" s="122" t="n"/>
      <c r="Y4443" s="122" t="n"/>
      <c r="Z4443" s="143" t="n"/>
      <c r="AA4443" s="140" t="n"/>
      <c r="AB4443" s="140" t="n"/>
      <c r="AC4443" s="144" t="n"/>
      <c r="AD4443" s="142" t="n"/>
      <c r="AE4443" s="142" t="n"/>
    </row>
    <row r="4444" ht="15" customHeight="1" thickBot="1">
      <c r="A4444" s="211" t="n"/>
      <c r="B4444" s="703" t="inlineStr">
        <is>
          <t>68MS09-L</t>
        </is>
      </c>
      <c r="C4444">
        <f>SUMIF(数量表!D:H,B4444,数量表!H:H)</f>
        <v/>
      </c>
      <c r="D4444" t="n">
        <v>27</v>
      </c>
      <c r="E4444" t="n">
        <v>105</v>
      </c>
      <c r="F4444" s="86" t="n">
        <v>868</v>
      </c>
      <c r="H4444" s="87" t="n">
        <v>1</v>
      </c>
      <c r="I4444" s="214">
        <f>C4444*H4444</f>
        <v/>
      </c>
      <c r="J4444" s="2" t="n"/>
      <c r="K4444" s="96" t="n"/>
      <c r="L4444" s="97" t="n"/>
      <c r="M4444" s="97" t="n"/>
      <c r="N4444" s="98" t="inlineStr">
        <is>
          <t>27×105</t>
        </is>
      </c>
      <c r="O4444" s="99">
        <f>F4444</f>
        <v/>
      </c>
      <c r="P4444" s="99">
        <f>SUM(I4444)</f>
        <v/>
      </c>
      <c r="Q4444" s="117" t="n"/>
      <c r="R4444" s="118" t="n"/>
      <c r="S4444" s="118" t="n"/>
      <c r="T4444" s="119" t="n"/>
      <c r="U4444" s="120" t="n"/>
      <c r="V4444" s="120" t="n"/>
      <c r="W4444" s="121" t="n"/>
      <c r="X4444" s="122" t="n"/>
      <c r="Y4444" s="122" t="n"/>
      <c r="Z4444" s="143" t="n"/>
      <c r="AA4444" s="140" t="n"/>
      <c r="AB4444" s="140" t="n"/>
      <c r="AC4444" s="144" t="n"/>
      <c r="AD4444" s="142" t="n"/>
      <c r="AE4444" s="142" t="n"/>
    </row>
    <row r="4445" ht="15" customHeight="1" thickBot="1">
      <c r="B4445" s="702" t="inlineStr">
        <is>
          <t>68MS09-R</t>
        </is>
      </c>
      <c r="C4445" s="7">
        <f>SUMIF(数量表!D:H,B4445,数量表!H:H)</f>
        <v/>
      </c>
      <c r="D4445" s="80" t="n">
        <v>27</v>
      </c>
      <c r="E4445" s="80" t="n">
        <v>105</v>
      </c>
      <c r="F4445" s="81" t="n">
        <v>976</v>
      </c>
      <c r="G4445" s="80" t="n"/>
      <c r="H4445" s="82" t="n">
        <v>2</v>
      </c>
      <c r="I4445" s="212">
        <f>C4445*H4445</f>
        <v/>
      </c>
      <c r="J4445" s="29" t="n"/>
      <c r="K4445" s="96" t="n"/>
      <c r="L4445" s="97" t="n"/>
      <c r="M4445" s="97" t="n"/>
      <c r="N4445" s="98" t="inlineStr">
        <is>
          <t>27×105</t>
        </is>
      </c>
      <c r="O4445" s="99">
        <f>F4445</f>
        <v/>
      </c>
      <c r="P4445" s="99">
        <f>SUM(I4445)</f>
        <v/>
      </c>
      <c r="Q4445" s="117" t="n"/>
      <c r="R4445" s="118" t="n"/>
      <c r="S4445" s="118" t="n"/>
      <c r="T4445" s="119" t="n"/>
      <c r="U4445" s="120" t="n"/>
      <c r="V4445" s="120" t="n"/>
      <c r="W4445" s="121" t="n"/>
      <c r="X4445" s="122" t="n"/>
      <c r="Y4445" s="122" t="n"/>
      <c r="Z4445" s="143" t="n"/>
      <c r="AA4445" s="140" t="n"/>
      <c r="AB4445" s="140" t="n"/>
      <c r="AC4445" s="144" t="n"/>
      <c r="AD4445" s="142" t="n"/>
      <c r="AE4445" s="142" t="n"/>
    </row>
    <row r="4446" ht="15" customHeight="1" thickBot="1">
      <c r="B4446" s="702" t="inlineStr">
        <is>
          <t>68MS09-R</t>
        </is>
      </c>
      <c r="C4446" s="89">
        <f>SUMIF(数量表!D:H,B4446,数量表!H:H)</f>
        <v/>
      </c>
      <c r="D4446" t="n">
        <v>27</v>
      </c>
      <c r="E4446" t="n">
        <v>105</v>
      </c>
      <c r="F4446" s="86" t="n">
        <v>868</v>
      </c>
      <c r="H4446" s="87" t="n">
        <v>1</v>
      </c>
      <c r="I4446" s="214">
        <f>C4446*H4446</f>
        <v/>
      </c>
      <c r="J4446" s="29" t="n"/>
      <c r="K4446" s="96" t="n"/>
      <c r="L4446" s="97" t="n"/>
      <c r="M4446" s="97" t="n"/>
      <c r="N4446" s="98" t="inlineStr">
        <is>
          <t>27×105</t>
        </is>
      </c>
      <c r="O4446" s="99">
        <f>F4446</f>
        <v/>
      </c>
      <c r="P4446" s="99">
        <f>SUM(I4446)</f>
        <v/>
      </c>
      <c r="Q4446" s="117" t="n"/>
      <c r="R4446" s="118" t="n"/>
      <c r="S4446" s="118" t="n"/>
      <c r="T4446" s="119" t="n"/>
      <c r="U4446" s="120" t="n"/>
      <c r="V4446" s="120" t="n"/>
      <c r="W4446" s="121" t="n"/>
      <c r="X4446" s="122" t="n"/>
      <c r="Y4446" s="122" t="n"/>
      <c r="Z4446" s="143" t="n"/>
      <c r="AA4446" s="140" t="n"/>
      <c r="AB4446" s="140" t="n"/>
      <c r="AC4446" s="144" t="n"/>
      <c r="AD4446" s="142" t="n"/>
      <c r="AE4446" s="142" t="n"/>
    </row>
    <row r="4447" ht="15" customHeight="1" thickBot="1">
      <c r="B4447" s="702" t="inlineStr">
        <is>
          <t>68MS09-R</t>
        </is>
      </c>
      <c r="C4447" s="89">
        <f>SUMIF(数量表!D:H,B4447,数量表!H:H)</f>
        <v/>
      </c>
      <c r="D4447" t="n">
        <v>27</v>
      </c>
      <c r="E4447" t="n">
        <v>105</v>
      </c>
      <c r="F4447" s="86" t="n">
        <v>800</v>
      </c>
      <c r="H4447" s="87" t="n">
        <v>2</v>
      </c>
      <c r="I4447" s="214">
        <f>C4447*H4447</f>
        <v/>
      </c>
      <c r="J4447" s="29" t="n"/>
      <c r="K4447" s="96" t="n"/>
      <c r="L4447" s="97" t="n"/>
      <c r="M4447" s="97" t="n"/>
      <c r="N4447" s="98" t="inlineStr">
        <is>
          <t>27×105</t>
        </is>
      </c>
      <c r="O4447" s="99">
        <f>F4447</f>
        <v/>
      </c>
      <c r="P4447" s="99">
        <f>SUM(I4447)</f>
        <v/>
      </c>
      <c r="Q4447" s="117" t="n"/>
      <c r="R4447" s="118" t="n"/>
      <c r="S4447" s="118" t="n"/>
      <c r="T4447" s="119" t="n"/>
      <c r="U4447" s="120" t="n"/>
      <c r="V4447" s="120" t="n"/>
      <c r="W4447" s="121" t="n"/>
      <c r="X4447" s="122" t="n"/>
      <c r="Y4447" s="122" t="n"/>
      <c r="Z4447" s="143" t="n"/>
      <c r="AA4447" s="140" t="n"/>
      <c r="AB4447" s="140" t="n"/>
      <c r="AC4447" s="144" t="n"/>
      <c r="AD4447" s="142" t="n"/>
      <c r="AE4447" s="142" t="n"/>
    </row>
    <row r="4448" ht="15" customHeight="1" thickBot="1">
      <c r="B4448" s="703" t="inlineStr">
        <is>
          <t>68MS09-R</t>
        </is>
      </c>
      <c r="C4448" s="89">
        <f>SUMIF(数量表!D:H,B4448,数量表!H:H)</f>
        <v/>
      </c>
      <c r="D4448" s="89" t="n">
        <v>27</v>
      </c>
      <c r="E4448" s="89" t="n">
        <v>105</v>
      </c>
      <c r="F4448" s="90" t="n">
        <v>275</v>
      </c>
      <c r="G4448" s="89" t="n"/>
      <c r="H4448" s="91" t="n">
        <v>1</v>
      </c>
      <c r="I4448" s="213">
        <f>C4448*H4448</f>
        <v/>
      </c>
      <c r="J4448" s="29" t="n"/>
      <c r="K4448" s="96" t="n"/>
      <c r="L4448" s="97" t="n"/>
      <c r="M4448" s="97" t="n"/>
      <c r="N4448" s="98" t="inlineStr">
        <is>
          <t>27×105</t>
        </is>
      </c>
      <c r="O4448" s="99">
        <f>F4448</f>
        <v/>
      </c>
      <c r="P4448" s="99">
        <f>SUM(I4448)</f>
        <v/>
      </c>
      <c r="Q4448" s="117" t="n"/>
      <c r="R4448" s="118" t="n"/>
      <c r="S4448" s="118" t="n"/>
      <c r="T4448" s="119" t="n"/>
      <c r="U4448" s="120" t="n"/>
      <c r="V4448" s="120" t="n"/>
      <c r="W4448" s="121" t="n"/>
      <c r="X4448" s="122" t="n"/>
      <c r="Y4448" s="122" t="n"/>
      <c r="Z4448" s="143" t="n"/>
      <c r="AA4448" s="140" t="n"/>
      <c r="AB4448" s="140" t="n"/>
      <c r="AC4448" s="144" t="n"/>
      <c r="AD4448" s="142" t="n"/>
      <c r="AE4448" s="142" t="n"/>
    </row>
    <row r="4449" ht="15" customHeight="1" thickBot="1">
      <c r="B4449" s="702" t="inlineStr">
        <is>
          <t>68MS09L</t>
        </is>
      </c>
      <c r="C4449" s="89">
        <f>SUMIF(数量表!D:H,B4449,数量表!H:H)</f>
        <v/>
      </c>
      <c r="D4449" t="n">
        <v>27</v>
      </c>
      <c r="E4449" t="n">
        <v>105</v>
      </c>
      <c r="F4449" s="86" t="n">
        <v>2173</v>
      </c>
      <c r="H4449" s="87" t="n">
        <v>1</v>
      </c>
      <c r="I4449" s="214">
        <f>C4449*H4449</f>
        <v/>
      </c>
      <c r="J4449" s="2" t="n"/>
      <c r="K4449" s="96" t="n"/>
      <c r="L4449" s="97" t="n"/>
      <c r="M4449" s="97" t="n"/>
      <c r="N4449" s="98" t="inlineStr">
        <is>
          <t>27×105</t>
        </is>
      </c>
      <c r="O4449" s="99">
        <f>F4449</f>
        <v/>
      </c>
      <c r="P4449" s="99">
        <f>SUM(I4449)</f>
        <v/>
      </c>
      <c r="Q4449" s="117" t="n"/>
      <c r="R4449" s="118" t="n"/>
      <c r="S4449" s="118" t="n"/>
      <c r="T4449" s="119" t="n"/>
      <c r="U4449" s="120" t="n"/>
      <c r="V4449" s="120" t="n"/>
      <c r="W4449" s="121" t="n"/>
      <c r="X4449" s="122" t="n"/>
      <c r="Y4449" s="122" t="n"/>
      <c r="Z4449" s="143" t="n"/>
      <c r="AA4449" s="140" t="n"/>
      <c r="AB4449" s="140" t="n"/>
      <c r="AC4449" s="144" t="n"/>
      <c r="AD4449" s="142" t="n"/>
      <c r="AE4449" s="142" t="n"/>
    </row>
    <row r="4450" ht="15" customHeight="1" thickBot="1">
      <c r="A4450" s="211" t="n"/>
      <c r="B4450" s="702" t="inlineStr">
        <is>
          <t>68MS09L</t>
        </is>
      </c>
      <c r="C4450" s="89">
        <f>SUMIF(数量表!D:H,B4450,数量表!H:H)</f>
        <v/>
      </c>
      <c r="D4450" t="n">
        <v>27</v>
      </c>
      <c r="E4450" t="n">
        <v>105</v>
      </c>
      <c r="F4450" s="86" t="n">
        <v>976</v>
      </c>
      <c r="H4450" s="87" t="n">
        <v>2</v>
      </c>
      <c r="I4450" s="214">
        <f>C4450*H4450</f>
        <v/>
      </c>
      <c r="J4450" s="2" t="n"/>
      <c r="K4450" s="96" t="n"/>
      <c r="L4450" s="97" t="n"/>
      <c r="M4450" s="97" t="n"/>
      <c r="N4450" s="98" t="inlineStr">
        <is>
          <t>27×105</t>
        </is>
      </c>
      <c r="O4450" s="99">
        <f>F4450</f>
        <v/>
      </c>
      <c r="P4450" s="99">
        <f>SUM(I4450)</f>
        <v/>
      </c>
      <c r="Q4450" s="117" t="n"/>
      <c r="R4450" s="118" t="n"/>
      <c r="S4450" s="118" t="n"/>
      <c r="T4450" s="119" t="n"/>
      <c r="U4450" s="120" t="n"/>
      <c r="V4450" s="120" t="n"/>
      <c r="W4450" s="121" t="n"/>
      <c r="X4450" s="122" t="n"/>
      <c r="Y4450" s="122" t="n"/>
      <c r="Z4450" s="143" t="n"/>
      <c r="AA4450" s="140" t="n"/>
      <c r="AB4450" s="140" t="n"/>
      <c r="AC4450" s="144" t="n"/>
      <c r="AD4450" s="142" t="n"/>
      <c r="AE4450" s="142" t="n"/>
    </row>
    <row r="4451" ht="15" customHeight="1" thickBot="1">
      <c r="A4451" s="211" t="n"/>
      <c r="B4451" s="702" t="inlineStr">
        <is>
          <t>68MS09L</t>
        </is>
      </c>
      <c r="C4451" s="89">
        <f>SUMIF(数量表!D:H,B4451,数量表!H:H)</f>
        <v/>
      </c>
      <c r="D4451" t="n">
        <v>27</v>
      </c>
      <c r="E4451" t="n">
        <v>105</v>
      </c>
      <c r="F4451" s="86" t="n">
        <v>275</v>
      </c>
      <c r="H4451" s="87" t="n">
        <v>1</v>
      </c>
      <c r="I4451" s="214">
        <f>C4451*H4451</f>
        <v/>
      </c>
      <c r="J4451" s="2" t="n"/>
      <c r="K4451" s="96" t="n"/>
      <c r="L4451" s="97" t="n"/>
      <c r="M4451" s="97" t="n"/>
      <c r="N4451" s="98" t="inlineStr">
        <is>
          <t>27×105</t>
        </is>
      </c>
      <c r="O4451" s="99">
        <f>F4451</f>
        <v/>
      </c>
      <c r="P4451" s="99">
        <f>SUM(I4451)</f>
        <v/>
      </c>
      <c r="Q4451" s="117" t="n"/>
      <c r="R4451" s="118" t="n"/>
      <c r="S4451" s="118" t="n"/>
      <c r="T4451" s="119" t="n"/>
      <c r="U4451" s="120" t="n"/>
      <c r="V4451" s="120" t="n"/>
      <c r="W4451" s="121" t="n"/>
      <c r="X4451" s="122" t="n"/>
      <c r="Y4451" s="122" t="n"/>
      <c r="Z4451" s="143" t="n"/>
      <c r="AA4451" s="140" t="n"/>
      <c r="AB4451" s="140" t="n"/>
      <c r="AC4451" s="144" t="n"/>
      <c r="AD4451" s="142" t="n"/>
      <c r="AE4451" s="142" t="n"/>
    </row>
    <row r="4452" ht="15" customHeight="1" thickBot="1">
      <c r="A4452" s="211" t="n"/>
      <c r="B4452" s="702" t="inlineStr">
        <is>
          <t>68MS09L</t>
        </is>
      </c>
      <c r="C4452" s="89">
        <f>SUMIF(数量表!D:H,B4452,数量表!H:H)</f>
        <v/>
      </c>
      <c r="D4452" t="n">
        <v>27</v>
      </c>
      <c r="E4452" t="n">
        <v>105</v>
      </c>
      <c r="F4452" s="86" t="n">
        <v>760</v>
      </c>
      <c r="H4452" s="87" t="n">
        <v>2</v>
      </c>
      <c r="I4452" s="214">
        <f>C4452*H4452</f>
        <v/>
      </c>
      <c r="J4452" s="2" t="n"/>
      <c r="K4452" s="96" t="n"/>
      <c r="L4452" s="97" t="n"/>
      <c r="M4452" s="97" t="n"/>
      <c r="N4452" s="98" t="inlineStr">
        <is>
          <t>27×105</t>
        </is>
      </c>
      <c r="O4452" s="99">
        <f>F4452</f>
        <v/>
      </c>
      <c r="P4452" s="99">
        <f>SUM(I4452)</f>
        <v/>
      </c>
      <c r="Q4452" s="117" t="n"/>
      <c r="R4452" s="118" t="n"/>
      <c r="S4452" s="118" t="n"/>
      <c r="T4452" s="119" t="n"/>
      <c r="U4452" s="120" t="n"/>
      <c r="V4452" s="120" t="n"/>
      <c r="W4452" s="121" t="n"/>
      <c r="X4452" s="122" t="n"/>
      <c r="Y4452" s="122" t="n"/>
      <c r="Z4452" s="143" t="n"/>
      <c r="AA4452" s="140" t="n"/>
      <c r="AB4452" s="140" t="n"/>
      <c r="AC4452" s="144" t="n"/>
      <c r="AD4452" s="142" t="n"/>
      <c r="AE4452" s="142" t="n"/>
    </row>
    <row r="4453" ht="15" customHeight="1" thickBot="1">
      <c r="A4453" s="211" t="n"/>
      <c r="B4453" s="702" t="inlineStr">
        <is>
          <t>68MS09L</t>
        </is>
      </c>
      <c r="C4453">
        <f>SUMIF(数量表!D:H,B4453,数量表!H:H)</f>
        <v/>
      </c>
      <c r="D4453" t="n">
        <v>27</v>
      </c>
      <c r="E4453" t="n">
        <v>105</v>
      </c>
      <c r="F4453" s="86" t="n">
        <v>868</v>
      </c>
      <c r="H4453" s="87" t="n">
        <v>1</v>
      </c>
      <c r="I4453" s="214">
        <f>C4453*H4453</f>
        <v/>
      </c>
      <c r="J4453" s="2" t="n"/>
      <c r="K4453" s="96" t="n"/>
      <c r="L4453" s="97" t="n"/>
      <c r="M4453" s="97" t="n"/>
      <c r="N4453" s="98" t="inlineStr">
        <is>
          <t>27×105</t>
        </is>
      </c>
      <c r="O4453" s="99">
        <f>F4453</f>
        <v/>
      </c>
      <c r="P4453" s="99">
        <f>SUM(I4453)</f>
        <v/>
      </c>
      <c r="Q4453" s="117" t="n"/>
      <c r="R4453" s="118" t="n"/>
      <c r="S4453" s="118" t="n"/>
      <c r="T4453" s="119" t="n"/>
      <c r="U4453" s="120" t="n"/>
      <c r="V4453" s="120" t="n"/>
      <c r="W4453" s="121" t="n"/>
      <c r="X4453" s="122" t="n"/>
      <c r="Y4453" s="122" t="n"/>
      <c r="Z4453" s="143" t="n"/>
      <c r="AA4453" s="140" t="n"/>
      <c r="AB4453" s="140" t="n"/>
      <c r="AC4453" s="144" t="n"/>
      <c r="AD4453" s="142" t="n"/>
      <c r="AE4453" s="142" t="n"/>
    </row>
    <row r="4454">
      <c r="A4454" s="211" t="n"/>
      <c r="B4454" s="701" t="inlineStr">
        <is>
          <t>68MS09L-L</t>
        </is>
      </c>
      <c r="C4454" s="80">
        <f>SUMIF(数量表!D:H,B4454,数量表!H:H)</f>
        <v/>
      </c>
      <c r="D4454" s="80" t="n">
        <v>27</v>
      </c>
      <c r="E4454" s="80" t="n">
        <v>105</v>
      </c>
      <c r="F4454" s="81" t="n">
        <v>2173</v>
      </c>
      <c r="G4454" s="80" t="n"/>
      <c r="H4454" s="82" t="n">
        <v>1</v>
      </c>
      <c r="I4454" s="212">
        <f>C4454*H4454</f>
        <v/>
      </c>
      <c r="J4454" s="2" t="n"/>
      <c r="K4454" s="96" t="n"/>
      <c r="L4454" s="97" t="n"/>
      <c r="M4454" s="97" t="n"/>
      <c r="N4454" s="98" t="inlineStr">
        <is>
          <t>27×105</t>
        </is>
      </c>
      <c r="O4454" s="99">
        <f>F4454</f>
        <v/>
      </c>
      <c r="P4454" s="99">
        <f>SUM(I4454)</f>
        <v/>
      </c>
      <c r="Q4454" s="117" t="n"/>
      <c r="R4454" s="118" t="n"/>
      <c r="S4454" s="118" t="n"/>
      <c r="T4454" s="119" t="n"/>
      <c r="U4454" s="120" t="n"/>
      <c r="V4454" s="120" t="n"/>
      <c r="W4454" s="121" t="n"/>
      <c r="X4454" s="122" t="n"/>
      <c r="Y4454" s="122" t="n"/>
      <c r="Z4454" s="143" t="n"/>
      <c r="AA4454" s="140" t="n"/>
      <c r="AB4454" s="140" t="n"/>
      <c r="AC4454" s="144" t="n"/>
      <c r="AD4454" s="142" t="n"/>
      <c r="AE4454" s="142" t="n"/>
    </row>
    <row r="4455" ht="15" customHeight="1" thickBot="1">
      <c r="A4455" s="211" t="n"/>
      <c r="B4455" s="702" t="inlineStr">
        <is>
          <t>68MS09L-L</t>
        </is>
      </c>
      <c r="C4455" s="89">
        <f>SUMIF(数量表!D:H,B4455,数量表!H:H)</f>
        <v/>
      </c>
      <c r="D4455" t="n">
        <v>27</v>
      </c>
      <c r="E4455" t="n">
        <v>105</v>
      </c>
      <c r="F4455" s="86" t="n">
        <v>976</v>
      </c>
      <c r="H4455" s="87" t="n">
        <v>2</v>
      </c>
      <c r="I4455" s="214">
        <f>C4455*H4455</f>
        <v/>
      </c>
      <c r="J4455" s="2" t="n"/>
      <c r="K4455" s="96" t="n"/>
      <c r="L4455" s="97" t="n"/>
      <c r="M4455" s="97" t="n"/>
      <c r="N4455" s="98" t="inlineStr">
        <is>
          <t>27×105</t>
        </is>
      </c>
      <c r="O4455" s="99">
        <f>F4455</f>
        <v/>
      </c>
      <c r="P4455" s="99">
        <f>SUM(I4455)</f>
        <v/>
      </c>
      <c r="Q4455" s="117" t="n"/>
      <c r="R4455" s="118" t="n"/>
      <c r="S4455" s="118" t="n"/>
      <c r="T4455" s="119" t="n"/>
      <c r="U4455" s="120" t="n"/>
      <c r="V4455" s="120" t="n"/>
      <c r="W4455" s="121" t="n"/>
      <c r="X4455" s="122" t="n"/>
      <c r="Y4455" s="122" t="n"/>
      <c r="Z4455" s="143" t="n"/>
      <c r="AA4455" s="140" t="n"/>
      <c r="AB4455" s="140" t="n"/>
      <c r="AC4455" s="144" t="n"/>
      <c r="AD4455" s="142" t="n"/>
      <c r="AE4455" s="142" t="n"/>
    </row>
    <row r="4456" ht="15" customHeight="1" thickBot="1">
      <c r="A4456" s="211" t="n"/>
      <c r="B4456" s="702" t="inlineStr">
        <is>
          <t>68MS09L-L</t>
        </is>
      </c>
      <c r="C4456" s="89">
        <f>SUMIF(数量表!D:H,B4456,数量表!H:H)</f>
        <v/>
      </c>
      <c r="D4456" t="n">
        <v>27</v>
      </c>
      <c r="E4456" t="n">
        <v>105</v>
      </c>
      <c r="F4456" s="86" t="n">
        <v>275</v>
      </c>
      <c r="H4456" s="87" t="n">
        <v>1</v>
      </c>
      <c r="I4456" s="214">
        <f>C4456*H4456</f>
        <v/>
      </c>
      <c r="J4456" s="2" t="n"/>
      <c r="K4456" s="96" t="n"/>
      <c r="L4456" s="97" t="n"/>
      <c r="M4456" s="97" t="n"/>
      <c r="N4456" s="98" t="inlineStr">
        <is>
          <t>27×105</t>
        </is>
      </c>
      <c r="O4456" s="99">
        <f>F4456</f>
        <v/>
      </c>
      <c r="P4456" s="99">
        <f>SUM(I4456)</f>
        <v/>
      </c>
      <c r="Q4456" s="117" t="n"/>
      <c r="R4456" s="118" t="n"/>
      <c r="S4456" s="118" t="n"/>
      <c r="T4456" s="119" t="n"/>
      <c r="U4456" s="120" t="n"/>
      <c r="V4456" s="120" t="n"/>
      <c r="W4456" s="121" t="n"/>
      <c r="X4456" s="122" t="n"/>
      <c r="Y4456" s="122" t="n"/>
      <c r="Z4456" s="143" t="n"/>
      <c r="AA4456" s="140" t="n"/>
      <c r="AB4456" s="140" t="n"/>
      <c r="AC4456" s="144" t="n"/>
      <c r="AD4456" s="142" t="n"/>
      <c r="AE4456" s="142" t="n"/>
    </row>
    <row r="4457" ht="15" customHeight="1" thickBot="1">
      <c r="A4457" s="211" t="n"/>
      <c r="B4457" s="702" t="inlineStr">
        <is>
          <t>68MS09L-L</t>
        </is>
      </c>
      <c r="C4457" s="89">
        <f>SUMIF(数量表!D:H,B4457,数量表!H:H)</f>
        <v/>
      </c>
      <c r="D4457" t="n">
        <v>27</v>
      </c>
      <c r="E4457" t="n">
        <v>105</v>
      </c>
      <c r="F4457" s="86" t="n">
        <v>760</v>
      </c>
      <c r="H4457" s="87" t="n">
        <v>2</v>
      </c>
      <c r="I4457" s="214">
        <f>C4457*H4457</f>
        <v/>
      </c>
      <c r="J4457" s="2" t="n"/>
      <c r="K4457" s="96" t="n"/>
      <c r="L4457" s="97" t="n"/>
      <c r="M4457" s="97" t="n"/>
      <c r="N4457" s="98" t="inlineStr">
        <is>
          <t>27×105</t>
        </is>
      </c>
      <c r="O4457" s="99">
        <f>F4457</f>
        <v/>
      </c>
      <c r="P4457" s="99">
        <f>SUM(I4457)</f>
        <v/>
      </c>
      <c r="Q4457" s="117" t="n"/>
      <c r="R4457" s="118" t="n"/>
      <c r="S4457" s="118" t="n"/>
      <c r="T4457" s="119" t="n"/>
      <c r="U4457" s="120" t="n"/>
      <c r="V4457" s="120" t="n"/>
      <c r="W4457" s="121" t="n"/>
      <c r="X4457" s="122" t="n"/>
      <c r="Y4457" s="122" t="n"/>
      <c r="Z4457" s="143" t="n"/>
      <c r="AA4457" s="140" t="n"/>
      <c r="AB4457" s="140" t="n"/>
      <c r="AC4457" s="144" t="n"/>
      <c r="AD4457" s="142" t="n"/>
      <c r="AE4457" s="142" t="n"/>
    </row>
    <row r="4458" ht="15" customHeight="1" thickBot="1">
      <c r="A4458" s="211" t="n"/>
      <c r="B4458" s="703" t="inlineStr">
        <is>
          <t>68MS09L-L</t>
        </is>
      </c>
      <c r="C4458">
        <f>SUMIF(数量表!D:H,B4458,数量表!H:H)</f>
        <v/>
      </c>
      <c r="D4458" t="n">
        <v>27</v>
      </c>
      <c r="E4458" t="n">
        <v>105</v>
      </c>
      <c r="F4458" s="86" t="n">
        <v>868</v>
      </c>
      <c r="H4458" s="87" t="n">
        <v>1</v>
      </c>
      <c r="I4458" s="214">
        <f>C4458*H4458</f>
        <v/>
      </c>
      <c r="J4458" s="2" t="n"/>
      <c r="K4458" s="96" t="n"/>
      <c r="L4458" s="97" t="n"/>
      <c r="M4458" s="97" t="n"/>
      <c r="N4458" s="98" t="inlineStr">
        <is>
          <t>27×105</t>
        </is>
      </c>
      <c r="O4458" s="99">
        <f>F4458</f>
        <v/>
      </c>
      <c r="P4458" s="99">
        <f>SUM(I4458)</f>
        <v/>
      </c>
      <c r="Q4458" s="117" t="n"/>
      <c r="R4458" s="118" t="n"/>
      <c r="S4458" s="118" t="n"/>
      <c r="T4458" s="119" t="n"/>
      <c r="U4458" s="120" t="n"/>
      <c r="V4458" s="120" t="n"/>
      <c r="W4458" s="121" t="n"/>
      <c r="X4458" s="122" t="n"/>
      <c r="Y4458" s="122" t="n"/>
      <c r="Z4458" s="143" t="n"/>
      <c r="AA4458" s="140" t="n"/>
      <c r="AB4458" s="140" t="n"/>
      <c r="AC4458" s="144" t="n"/>
      <c r="AD4458" s="142" t="n"/>
      <c r="AE4458" s="142" t="n"/>
    </row>
    <row r="4459">
      <c r="A4459" s="211" t="n"/>
      <c r="B4459" s="220" t="inlineStr">
        <is>
          <t>45MM103</t>
        </is>
      </c>
      <c r="C4459" s="80">
        <f>SUMIF(数量表!D:H,B4459,数量表!H:H)</f>
        <v/>
      </c>
      <c r="D4459" s="80" t="n">
        <v>27</v>
      </c>
      <c r="E4459" s="80" t="n">
        <v>105</v>
      </c>
      <c r="F4459" s="81" t="n">
        <v>103</v>
      </c>
      <c r="G4459" s="80" t="inlineStr">
        <is>
          <t>○</t>
        </is>
      </c>
      <c r="H4459" s="82" t="n">
        <v>4</v>
      </c>
      <c r="I4459" s="212">
        <f>C4459*H4459</f>
        <v/>
      </c>
      <c r="J4459" s="2" t="n"/>
      <c r="K4459" s="96" t="n"/>
      <c r="L4459" s="97" t="n"/>
      <c r="M4459" s="97" t="n"/>
      <c r="N4459" s="98" t="inlineStr">
        <is>
          <t>27×105</t>
        </is>
      </c>
      <c r="O4459" s="99">
        <f>F4459</f>
        <v/>
      </c>
      <c r="P4459" s="99">
        <f>SUM(I4459)</f>
        <v/>
      </c>
      <c r="Q4459" s="117" t="n"/>
      <c r="R4459" s="118" t="n"/>
      <c r="S4459" s="118" t="n"/>
      <c r="T4459" s="119" t="n"/>
      <c r="U4459" s="120" t="n"/>
      <c r="V4459" s="120" t="n"/>
      <c r="W4459" s="121" t="n"/>
      <c r="X4459" s="122" t="n"/>
      <c r="Y4459" s="122" t="n"/>
      <c r="Z4459" s="143" t="n"/>
      <c r="AA4459" s="140" t="n"/>
      <c r="AB4459" s="140" t="n"/>
      <c r="AC4459" s="144" t="n"/>
      <c r="AD4459" s="142" t="n"/>
      <c r="AE4459" s="142" t="n"/>
    </row>
    <row r="4460">
      <c r="A4460" s="211" t="n"/>
      <c r="B4460" s="29" t="inlineStr">
        <is>
          <t>45MM103</t>
        </is>
      </c>
      <c r="C4460">
        <f>SUMIF(数量表!D:H,B4460,数量表!H:H)</f>
        <v/>
      </c>
      <c r="D4460" t="n">
        <v>27</v>
      </c>
      <c r="E4460" t="n">
        <v>105</v>
      </c>
      <c r="F4460" s="86" t="n">
        <v>1710</v>
      </c>
      <c r="G4460" t="inlineStr">
        <is>
          <t>○</t>
        </is>
      </c>
      <c r="H4460" s="87" t="n">
        <v>2</v>
      </c>
      <c r="I4460" s="214">
        <f>C4460*H4460</f>
        <v/>
      </c>
      <c r="J4460" s="2" t="n"/>
      <c r="K4460" s="96" t="n"/>
      <c r="L4460" s="97" t="n"/>
      <c r="M4460" s="97" t="n"/>
      <c r="N4460" s="98" t="inlineStr">
        <is>
          <t>27×105</t>
        </is>
      </c>
      <c r="O4460" s="99">
        <f>F4460</f>
        <v/>
      </c>
      <c r="P4460" s="99">
        <f>SUM(I4460)</f>
        <v/>
      </c>
      <c r="Q4460" s="117" t="n"/>
      <c r="R4460" s="118" t="n"/>
      <c r="S4460" s="118" t="n"/>
      <c r="T4460" s="119" t="n"/>
      <c r="U4460" s="120" t="n"/>
      <c r="V4460" s="120" t="n"/>
      <c r="W4460" s="121" t="n"/>
      <c r="X4460" s="122" t="n"/>
      <c r="Y4460" s="122" t="n"/>
      <c r="Z4460" s="143" t="n"/>
      <c r="AA4460" s="140" t="n"/>
      <c r="AB4460" s="140" t="n"/>
      <c r="AC4460" s="144" t="n"/>
      <c r="AD4460" s="142" t="n"/>
      <c r="AE4460" s="142" t="n"/>
    </row>
    <row r="4461" ht="15" customHeight="1" thickBot="1">
      <c r="A4461" s="211" t="n"/>
      <c r="B4461" s="221" t="inlineStr">
        <is>
          <t>45MM103</t>
        </is>
      </c>
      <c r="C4461" s="89">
        <f>SUMIF(数量表!D:H,B4461,数量表!H:H)</f>
        <v/>
      </c>
      <c r="D4461" s="89" t="n">
        <v>27</v>
      </c>
      <c r="E4461" s="89" t="n">
        <v>105</v>
      </c>
      <c r="F4461" s="90" t="n">
        <v>267</v>
      </c>
      <c r="G4461" s="89" t="inlineStr">
        <is>
          <t>○</t>
        </is>
      </c>
      <c r="H4461" s="91" t="n">
        <v>4</v>
      </c>
      <c r="I4461" s="213">
        <f>C4461*H4461</f>
        <v/>
      </c>
      <c r="J4461" s="2" t="n"/>
      <c r="K4461" s="96" t="n"/>
      <c r="L4461" s="97" t="n"/>
      <c r="M4461" s="97" t="n"/>
      <c r="N4461" s="98" t="inlineStr">
        <is>
          <t>27×105</t>
        </is>
      </c>
      <c r="O4461" s="99">
        <f>F4461</f>
        <v/>
      </c>
      <c r="P4461" s="99">
        <f>SUM(I4461)</f>
        <v/>
      </c>
      <c r="Q4461" s="117" t="n"/>
      <c r="R4461" s="118" t="n"/>
      <c r="S4461" s="118" t="n"/>
      <c r="T4461" s="119" t="n"/>
      <c r="U4461" s="120" t="n"/>
      <c r="V4461" s="120" t="n"/>
      <c r="W4461" s="121" t="n"/>
      <c r="X4461" s="122" t="n"/>
      <c r="Y4461" s="122" t="n"/>
      <c r="Z4461" s="143" t="n"/>
      <c r="AA4461" s="140" t="n"/>
      <c r="AB4461" s="140" t="n"/>
      <c r="AC4461" s="144" t="n"/>
      <c r="AD4461" s="142" t="n"/>
      <c r="AE4461" s="142" t="n"/>
    </row>
    <row r="4462">
      <c r="A4462" s="211" t="n"/>
      <c r="B4462" s="220" t="inlineStr">
        <is>
          <t>KA13+150</t>
        </is>
      </c>
      <c r="C4462" s="80">
        <f>SUMIF(数量表!D:H,B4462,数量表!H:H)</f>
        <v/>
      </c>
      <c r="D4462" s="80" t="n">
        <v>27</v>
      </c>
      <c r="E4462" s="80" t="n">
        <v>105</v>
      </c>
      <c r="F4462" s="81" t="n">
        <v>200</v>
      </c>
      <c r="G4462" s="80" t="inlineStr">
        <is>
          <t>○</t>
        </is>
      </c>
      <c r="H4462" s="82" t="n">
        <v>3</v>
      </c>
      <c r="I4462" s="212">
        <f>C4462*H4462</f>
        <v/>
      </c>
      <c r="J4462" s="2" t="n"/>
      <c r="K4462" s="96" t="n"/>
      <c r="L4462" s="97" t="n"/>
      <c r="M4462" s="97" t="n"/>
      <c r="N4462" s="98" t="inlineStr">
        <is>
          <t>27×105</t>
        </is>
      </c>
      <c r="O4462" s="99">
        <f>F4462</f>
        <v/>
      </c>
      <c r="P4462" s="99">
        <f>SUM(I4462)</f>
        <v/>
      </c>
      <c r="Q4462" s="117" t="n"/>
      <c r="R4462" s="118" t="n"/>
      <c r="S4462" s="118" t="n"/>
      <c r="T4462" s="119" t="n"/>
      <c r="U4462" s="120" t="n"/>
      <c r="V4462" s="120" t="n"/>
      <c r="W4462" s="121" t="n"/>
      <c r="X4462" s="122" t="n"/>
      <c r="Y4462" s="122" t="n"/>
      <c r="Z4462" s="143" t="n"/>
      <c r="AA4462" s="140" t="n"/>
      <c r="AB4462" s="140" t="n"/>
      <c r="AC4462" s="144" t="n"/>
      <c r="AD4462" s="142" t="n"/>
      <c r="AE4462" s="142" t="n"/>
    </row>
    <row r="4463">
      <c r="A4463" s="211" t="n"/>
      <c r="B4463" s="29" t="inlineStr">
        <is>
          <t>KA13+150</t>
        </is>
      </c>
      <c r="C4463">
        <f>SUMIF(数量表!D:H,B4463,数量表!H:H)</f>
        <v/>
      </c>
      <c r="D4463" t="n">
        <v>27</v>
      </c>
      <c r="E4463" t="n">
        <v>105</v>
      </c>
      <c r="F4463" s="86" t="n">
        <v>918</v>
      </c>
      <c r="G4463" t="inlineStr">
        <is>
          <t>○</t>
        </is>
      </c>
      <c r="H4463" s="87" t="n">
        <v>3</v>
      </c>
      <c r="I4463" s="214">
        <f>C4463*H4463</f>
        <v/>
      </c>
      <c r="J4463" s="2" t="n"/>
      <c r="K4463" s="96" t="n"/>
      <c r="L4463" s="97" t="n"/>
      <c r="M4463" s="97" t="n"/>
      <c r="N4463" s="98" t="inlineStr">
        <is>
          <t>27×105</t>
        </is>
      </c>
      <c r="O4463" s="99">
        <f>F4463</f>
        <v/>
      </c>
      <c r="P4463" s="99">
        <f>SUM(I4463)</f>
        <v/>
      </c>
      <c r="Q4463" s="117" t="n"/>
      <c r="R4463" s="118" t="n"/>
      <c r="S4463" s="118" t="n"/>
      <c r="T4463" s="119" t="n"/>
      <c r="U4463" s="120" t="n"/>
      <c r="V4463" s="120" t="n"/>
      <c r="W4463" s="121" t="n"/>
      <c r="X4463" s="122" t="n"/>
      <c r="Y4463" s="122" t="n"/>
      <c r="Z4463" s="143" t="n"/>
      <c r="AA4463" s="140" t="n"/>
      <c r="AB4463" s="140" t="n"/>
      <c r="AC4463" s="144" t="n"/>
      <c r="AD4463" s="142" t="n"/>
      <c r="AE4463" s="142" t="n"/>
    </row>
    <row r="4464" ht="15" customHeight="1" thickBot="1">
      <c r="A4464" s="211" t="n"/>
      <c r="B4464" s="221" t="inlineStr">
        <is>
          <t>KA13+150</t>
        </is>
      </c>
      <c r="C4464" s="89">
        <f>SUMIF(数量表!D:H,B4464,数量表!H:H)</f>
        <v/>
      </c>
      <c r="D4464" s="89" t="n">
        <v>27</v>
      </c>
      <c r="E4464" s="89" t="n">
        <v>105</v>
      </c>
      <c r="F4464" s="90" t="n">
        <v>1255</v>
      </c>
      <c r="G4464" s="89" t="inlineStr">
        <is>
          <t>○</t>
        </is>
      </c>
      <c r="H4464" s="91" t="n">
        <v>2</v>
      </c>
      <c r="I4464" s="213">
        <f>C4464*H4464</f>
        <v/>
      </c>
      <c r="J4464" s="2" t="n"/>
      <c r="K4464" s="96" t="n"/>
      <c r="L4464" s="97" t="n"/>
      <c r="M4464" s="97" t="n"/>
      <c r="N4464" s="98" t="inlineStr">
        <is>
          <t>27×105</t>
        </is>
      </c>
      <c r="O4464" s="99">
        <f>F4464</f>
        <v/>
      </c>
      <c r="P4464" s="99">
        <f>SUM(I4464)</f>
        <v/>
      </c>
      <c r="Q4464" s="117" t="n"/>
      <c r="R4464" s="118" t="n"/>
      <c r="S4464" s="118" t="n"/>
      <c r="T4464" s="119" t="n"/>
      <c r="U4464" s="120" t="n"/>
      <c r="V4464" s="120" t="n"/>
      <c r="W4464" s="121" t="n"/>
      <c r="X4464" s="122" t="n"/>
      <c r="Y4464" s="122" t="n"/>
      <c r="Z4464" s="143" t="n"/>
      <c r="AA4464" s="140" t="n"/>
      <c r="AB4464" s="140" t="n"/>
      <c r="AC4464" s="144" t="n"/>
      <c r="AD4464" s="142" t="n"/>
      <c r="AE4464" s="142" t="n"/>
    </row>
    <row r="4465" ht="15" customHeight="1" thickBot="1">
      <c r="A4465" s="211" t="n"/>
      <c r="B4465" s="221" t="inlineStr">
        <is>
          <t>45MCHR+12</t>
        </is>
      </c>
      <c r="C4465" s="89">
        <f>SUMIF(数量表!D:H,B4465,数量表!H:H)</f>
        <v/>
      </c>
      <c r="D4465" s="89" t="n">
        <v>27</v>
      </c>
      <c r="E4465" s="89" t="n">
        <v>105</v>
      </c>
      <c r="F4465" s="90" t="n">
        <v>2298</v>
      </c>
      <c r="G4465" s="89" t="inlineStr">
        <is>
          <t>○</t>
        </is>
      </c>
      <c r="H4465" s="91" t="n">
        <v>3</v>
      </c>
      <c r="I4465" s="213">
        <f>C4465*H4465</f>
        <v/>
      </c>
      <c r="J4465" s="2" t="n"/>
      <c r="K4465" s="96" t="n"/>
      <c r="L4465" s="97" t="n"/>
      <c r="M4465" s="97" t="n"/>
      <c r="N4465" s="98" t="inlineStr">
        <is>
          <t>27×105</t>
        </is>
      </c>
      <c r="O4465" s="99">
        <f>F4465</f>
        <v/>
      </c>
      <c r="P4465" s="99">
        <f>SUM(I4465)</f>
        <v/>
      </c>
      <c r="Q4465" s="117" t="n"/>
      <c r="R4465" s="118" t="n"/>
      <c r="S4465" s="118" t="n"/>
      <c r="T4465" s="119" t="n"/>
      <c r="U4465" s="120" t="n"/>
      <c r="V4465" s="120" t="n"/>
      <c r="W4465" s="121" t="n"/>
      <c r="X4465" s="122" t="n"/>
      <c r="Y4465" s="122" t="n"/>
      <c r="Z4465" s="143" t="n"/>
      <c r="AA4465" s="140" t="n"/>
      <c r="AB4465" s="140" t="n"/>
      <c r="AC4465" s="144" t="n"/>
      <c r="AD4465" s="142" t="n"/>
      <c r="AE4465" s="142" t="n"/>
    </row>
    <row r="4466">
      <c r="B4466" s="220" t="inlineStr">
        <is>
          <t>K03(165-03)</t>
        </is>
      </c>
      <c r="C4466" s="80">
        <f>SUMIF(数量表!D:H,B4466,数量表!H:H)</f>
        <v/>
      </c>
      <c r="D4466" s="80" t="n">
        <v>27</v>
      </c>
      <c r="E4466" s="80" t="n">
        <v>105</v>
      </c>
      <c r="F4466" s="81" t="n">
        <v>977</v>
      </c>
      <c r="G4466" s="80" t="n"/>
      <c r="H4466" s="82" t="n">
        <v>4</v>
      </c>
      <c r="I4466" s="212">
        <f>C4466*H4466</f>
        <v/>
      </c>
      <c r="J4466" s="29" t="n"/>
      <c r="K4466" s="96" t="n"/>
      <c r="L4466" s="97" t="n"/>
      <c r="M4466" s="97" t="n"/>
      <c r="N4466" s="98" t="inlineStr">
        <is>
          <t>27×105</t>
        </is>
      </c>
      <c r="O4466" s="99">
        <f>F4466</f>
        <v/>
      </c>
      <c r="P4466" s="99">
        <f>SUM(I4466)</f>
        <v/>
      </c>
      <c r="Q4466" s="117" t="n"/>
      <c r="R4466" s="118" t="n"/>
      <c r="S4466" s="118" t="n"/>
      <c r="T4466" s="119" t="n"/>
      <c r="U4466" s="120" t="n"/>
      <c r="V4466" s="120" t="n"/>
      <c r="W4466" s="121" t="n"/>
      <c r="X4466" s="122" t="n"/>
      <c r="Y4466" s="122" t="n"/>
      <c r="Z4466" s="143" t="n"/>
      <c r="AA4466" s="140" t="n"/>
      <c r="AB4466" s="140" t="n"/>
      <c r="AC4466" s="144" t="n"/>
      <c r="AD4466" s="142" t="n"/>
      <c r="AE4466" s="142" t="n"/>
    </row>
    <row r="4467">
      <c r="B4467" s="29" t="inlineStr">
        <is>
          <t>K03(165-03)</t>
        </is>
      </c>
      <c r="C4467">
        <f>SUMIF(数量表!D:H,B4467,数量表!H:H)</f>
        <v/>
      </c>
      <c r="D4467" t="n">
        <v>27</v>
      </c>
      <c r="E4467" t="n">
        <v>105</v>
      </c>
      <c r="F4467" s="86" t="n">
        <v>1710</v>
      </c>
      <c r="H4467" s="87" t="n">
        <v>2</v>
      </c>
      <c r="I4467" s="214">
        <f>C4467*H4467</f>
        <v/>
      </c>
      <c r="J4467" s="29" t="n"/>
      <c r="K4467" s="96" t="n"/>
      <c r="L4467" s="97" t="n"/>
      <c r="M4467" s="97" t="n"/>
      <c r="N4467" s="98" t="inlineStr">
        <is>
          <t>27×105</t>
        </is>
      </c>
      <c r="O4467" s="99">
        <f>F4467</f>
        <v/>
      </c>
      <c r="P4467" s="99">
        <f>SUM(I4467)</f>
        <v/>
      </c>
      <c r="Q4467" s="117" t="n"/>
      <c r="R4467" s="118" t="n"/>
      <c r="S4467" s="118" t="n"/>
      <c r="T4467" s="119" t="n"/>
      <c r="U4467" s="120" t="n"/>
      <c r="V4467" s="120" t="n"/>
      <c r="W4467" s="121" t="n"/>
      <c r="X4467" s="122" t="n"/>
      <c r="Y4467" s="122" t="n"/>
      <c r="Z4467" s="143" t="n"/>
      <c r="AA4467" s="140" t="n"/>
      <c r="AB4467" s="140" t="n"/>
      <c r="AC4467" s="144" t="n"/>
      <c r="AD4467" s="142" t="n"/>
      <c r="AE4467" s="142" t="n"/>
    </row>
    <row r="4468" ht="15" customHeight="1" thickBot="1">
      <c r="B4468" s="221" t="inlineStr">
        <is>
          <t>K03(165-03)</t>
        </is>
      </c>
      <c r="C4468" s="89">
        <f>SUMIF(数量表!D:H,B4468,数量表!H:H)</f>
        <v/>
      </c>
      <c r="D4468" s="89" t="n">
        <v>27</v>
      </c>
      <c r="E4468" s="89" t="n">
        <v>105</v>
      </c>
      <c r="F4468" s="90" t="n">
        <v>1048</v>
      </c>
      <c r="G4468" s="89" t="n"/>
      <c r="H4468" s="91" t="n">
        <v>4</v>
      </c>
      <c r="I4468" s="213">
        <f>C4468*H4468</f>
        <v/>
      </c>
      <c r="J4468" s="29" t="n"/>
      <c r="K4468" s="106" t="n"/>
      <c r="L4468" s="97" t="n"/>
      <c r="M4468" s="97" t="n"/>
      <c r="N4468" s="98" t="inlineStr">
        <is>
          <t>27×105</t>
        </is>
      </c>
      <c r="O4468" s="99">
        <f>F4468</f>
        <v/>
      </c>
      <c r="P4468" s="99">
        <f>SUM(I4468)</f>
        <v/>
      </c>
      <c r="Q4468" s="117" t="n"/>
      <c r="R4468" s="118" t="n"/>
      <c r="S4468" s="118" t="n"/>
      <c r="T4468" s="119" t="n"/>
      <c r="U4468" s="120" t="n"/>
      <c r="V4468" s="120" t="n"/>
      <c r="W4468" s="121" t="n"/>
      <c r="X4468" s="122" t="n"/>
      <c r="Y4468" s="122" t="n"/>
      <c r="Z4468" s="143" t="n"/>
      <c r="AA4468" s="140" t="n"/>
      <c r="AB4468" s="140" t="n"/>
      <c r="AC4468" s="144" t="n"/>
      <c r="AD4468" s="142" t="n"/>
      <c r="AE4468" s="142" t="n"/>
    </row>
    <row r="4469">
      <c r="B4469" s="220" t="inlineStr">
        <is>
          <t>135MK03-L(FL+1300)</t>
        </is>
      </c>
      <c r="C4469" s="80">
        <f>SUMIF(数量表!D:H,B4469,数量表!H:H)</f>
        <v/>
      </c>
      <c r="D4469" s="80" t="n">
        <v>27</v>
      </c>
      <c r="E4469" s="80" t="n">
        <v>105</v>
      </c>
      <c r="F4469" s="81" t="n">
        <v>39</v>
      </c>
      <c r="G4469" s="80" t="n"/>
      <c r="H4469" s="82" t="n">
        <v>4</v>
      </c>
      <c r="I4469" s="212">
        <f>C4469*H4469</f>
        <v/>
      </c>
      <c r="J4469" s="29" t="n"/>
      <c r="K4469" s="96" t="n"/>
      <c r="L4469" s="97" t="n"/>
      <c r="M4469" s="97" t="n"/>
      <c r="N4469" s="98" t="inlineStr">
        <is>
          <t>27×105</t>
        </is>
      </c>
      <c r="O4469" s="99">
        <f>F4469</f>
        <v/>
      </c>
      <c r="P4469" s="99">
        <f>SUM(I4469)</f>
        <v/>
      </c>
      <c r="Q4469" s="117" t="n"/>
      <c r="R4469" s="118" t="n"/>
      <c r="S4469" s="118" t="n"/>
      <c r="T4469" s="119" t="n"/>
      <c r="U4469" s="120" t="n"/>
      <c r="V4469" s="120" t="n"/>
      <c r="W4469" s="121" t="n"/>
      <c r="X4469" s="122" t="n"/>
      <c r="Y4469" s="122" t="n"/>
      <c r="Z4469" s="143" t="n"/>
      <c r="AA4469" s="140" t="n"/>
      <c r="AB4469" s="140" t="n"/>
      <c r="AC4469" s="144" t="n"/>
      <c r="AD4469" s="142" t="n"/>
      <c r="AE4469" s="142" t="n"/>
    </row>
    <row r="4470">
      <c r="B4470" s="29" t="inlineStr">
        <is>
          <t>135MK03-L(FL+1300)</t>
        </is>
      </c>
      <c r="C4470">
        <f>SUMIF(数量表!D:H,B4470,数量表!H:H)</f>
        <v/>
      </c>
      <c r="D4470" t="n">
        <v>27</v>
      </c>
      <c r="E4470" t="n">
        <v>105</v>
      </c>
      <c r="F4470" s="86" t="n">
        <v>1710</v>
      </c>
      <c r="H4470" s="87" t="n">
        <v>1</v>
      </c>
      <c r="I4470" s="214">
        <f>C4470*H4470</f>
        <v/>
      </c>
      <c r="J4470" s="29" t="n"/>
      <c r="K4470" s="96" t="n"/>
      <c r="L4470" s="97" t="n"/>
      <c r="M4470" s="97" t="n"/>
      <c r="N4470" s="98" t="inlineStr">
        <is>
          <t>27×105</t>
        </is>
      </c>
      <c r="O4470" s="99">
        <f>F4470</f>
        <v/>
      </c>
      <c r="P4470" s="99">
        <f>SUM(I4470)</f>
        <v/>
      </c>
      <c r="Q4470" s="117" t="n"/>
      <c r="R4470" s="118" t="n"/>
      <c r="S4470" s="118" t="n"/>
      <c r="T4470" s="119" t="n"/>
      <c r="U4470" s="120" t="n"/>
      <c r="V4470" s="120" t="n"/>
      <c r="W4470" s="121" t="n"/>
      <c r="X4470" s="122" t="n"/>
      <c r="Y4470" s="122" t="n"/>
      <c r="Z4470" s="143" t="n"/>
      <c r="AA4470" s="140" t="n"/>
      <c r="AB4470" s="140" t="n"/>
      <c r="AC4470" s="144" t="n"/>
      <c r="AD4470" s="142" t="n"/>
      <c r="AE4470" s="142" t="n"/>
    </row>
    <row r="4471">
      <c r="B4471" s="29" t="inlineStr">
        <is>
          <t>135MK03-L(FL+1300)</t>
        </is>
      </c>
      <c r="C4471">
        <f>SUMIF(数量表!D:H,B4471,数量表!H:H)</f>
        <v/>
      </c>
      <c r="D4471" t="n">
        <v>27</v>
      </c>
      <c r="E4471" t="n">
        <v>105</v>
      </c>
      <c r="F4471" s="86" t="n">
        <v>882</v>
      </c>
      <c r="H4471" s="87" t="n">
        <v>1</v>
      </c>
      <c r="I4471" s="214">
        <f>C4471*H4471</f>
        <v/>
      </c>
      <c r="J4471" s="29" t="n"/>
      <c r="K4471" s="106" t="n"/>
      <c r="L4471" s="97" t="n"/>
      <c r="M4471" s="97" t="n"/>
      <c r="N4471" s="98" t="inlineStr">
        <is>
          <t>27×105</t>
        </is>
      </c>
      <c r="O4471" s="99">
        <f>F4471</f>
        <v/>
      </c>
      <c r="P4471" s="99">
        <f>SUM(I4471)</f>
        <v/>
      </c>
      <c r="Q4471" s="117" t="n"/>
      <c r="R4471" s="118" t="n"/>
      <c r="S4471" s="118" t="n"/>
      <c r="T4471" s="119" t="n"/>
      <c r="U4471" s="120" t="n"/>
      <c r="V4471" s="120" t="n"/>
      <c r="W4471" s="121" t="n"/>
      <c r="X4471" s="122" t="n"/>
      <c r="Y4471" s="122" t="n"/>
      <c r="Z4471" s="143" t="n"/>
      <c r="AA4471" s="140" t="n"/>
      <c r="AB4471" s="140" t="n"/>
      <c r="AC4471" s="144" t="n"/>
      <c r="AD4471" s="142" t="n"/>
      <c r="AE4471" s="142" t="n"/>
    </row>
    <row r="4472">
      <c r="B4472" s="29" t="inlineStr">
        <is>
          <t>135MK03-L(FL+1300)</t>
        </is>
      </c>
      <c r="C4472">
        <f>SUMIF(数量表!D:H,B4472,数量表!H:H)</f>
        <v/>
      </c>
      <c r="D4472" t="n">
        <v>27</v>
      </c>
      <c r="E4472" t="n">
        <v>105</v>
      </c>
      <c r="F4472" s="86" t="n">
        <v>1268</v>
      </c>
      <c r="H4472" s="87" t="n">
        <v>5</v>
      </c>
      <c r="I4472" s="214">
        <f>C4472*H4472</f>
        <v/>
      </c>
      <c r="J4472" s="29" t="n"/>
      <c r="K4472" s="106" t="n"/>
      <c r="L4472" s="97" t="n"/>
      <c r="M4472" s="97" t="n"/>
      <c r="N4472" s="98" t="inlineStr">
        <is>
          <t>27×105</t>
        </is>
      </c>
      <c r="O4472" s="99">
        <f>F4472</f>
        <v/>
      </c>
      <c r="P4472" s="99">
        <f>SUM(I4472)</f>
        <v/>
      </c>
      <c r="Q4472" s="117" t="n"/>
      <c r="R4472" s="118" t="n"/>
      <c r="S4472" s="118" t="n"/>
      <c r="T4472" s="119" t="n"/>
      <c r="U4472" s="120" t="n"/>
      <c r="V4472" s="120" t="n"/>
      <c r="W4472" s="121" t="n"/>
      <c r="X4472" s="122" t="n"/>
      <c r="Y4472" s="122" t="n"/>
      <c r="Z4472" s="143" t="n"/>
      <c r="AA4472" s="140" t="n"/>
      <c r="AB4472" s="140" t="n"/>
      <c r="AC4472" s="144" t="n"/>
      <c r="AD4472" s="142" t="n"/>
      <c r="AE4472" s="142" t="n"/>
    </row>
    <row r="4473" ht="15" customHeight="1" thickBot="1">
      <c r="B4473" s="221" t="inlineStr">
        <is>
          <t>135MK03-L(FL+1300)</t>
        </is>
      </c>
      <c r="C4473" s="89">
        <f>SUMIF(数量表!D:H,B4473,数量表!H:H)</f>
        <v/>
      </c>
      <c r="D4473" s="89" t="n">
        <v>27</v>
      </c>
      <c r="E4473" s="89" t="n">
        <v>105</v>
      </c>
      <c r="F4473" s="90" t="n">
        <v>828</v>
      </c>
      <c r="G4473" s="89" t="n"/>
      <c r="H4473" s="91" t="n">
        <v>1</v>
      </c>
      <c r="I4473" s="213">
        <f>C4473*H4473</f>
        <v/>
      </c>
      <c r="J4473" s="29" t="n"/>
      <c r="K4473" s="106" t="n"/>
      <c r="L4473" s="97" t="n"/>
      <c r="M4473" s="97" t="n"/>
      <c r="N4473" s="98" t="inlineStr">
        <is>
          <t>27×105</t>
        </is>
      </c>
      <c r="O4473" s="99">
        <f>F4473</f>
        <v/>
      </c>
      <c r="P4473" s="99">
        <f>SUM(I4473)</f>
        <v/>
      </c>
      <c r="Q4473" s="117" t="n"/>
      <c r="R4473" s="118" t="n"/>
      <c r="S4473" s="118" t="n"/>
      <c r="T4473" s="119" t="n"/>
      <c r="U4473" s="120" t="n"/>
      <c r="V4473" s="120" t="n"/>
      <c r="W4473" s="121" t="n"/>
      <c r="X4473" s="122" t="n"/>
      <c r="Y4473" s="122" t="n"/>
      <c r="Z4473" s="143" t="n"/>
      <c r="AA4473" s="140" t="n"/>
      <c r="AB4473" s="140" t="n"/>
      <c r="AC4473" s="144" t="n"/>
      <c r="AD4473" s="142" t="n"/>
      <c r="AE4473" s="142" t="n"/>
    </row>
    <row r="4474">
      <c r="B4474" s="220" t="inlineStr">
        <is>
          <t>M159-L</t>
        </is>
      </c>
      <c r="C4474" s="80">
        <f>SUMIF(数量表!D:H,B4474,数量表!H:H)</f>
        <v/>
      </c>
      <c r="D4474" s="80" t="n">
        <v>27</v>
      </c>
      <c r="E4474" s="80" t="n">
        <v>105</v>
      </c>
      <c r="F4474" s="81" t="n">
        <v>338</v>
      </c>
      <c r="G4474" s="80" t="n"/>
      <c r="H4474" s="82" t="n">
        <v>4</v>
      </c>
      <c r="I4474" s="212">
        <f>C4474*H4474</f>
        <v/>
      </c>
      <c r="J4474" s="29" t="n"/>
      <c r="K4474" s="96" t="n"/>
      <c r="L4474" s="97" t="n"/>
      <c r="M4474" s="97" t="n"/>
      <c r="N4474" s="98" t="inlineStr">
        <is>
          <t>27×105</t>
        </is>
      </c>
      <c r="O4474" s="99">
        <f>F4474</f>
        <v/>
      </c>
      <c r="P4474" s="99">
        <f>SUM(I4474)</f>
        <v/>
      </c>
      <c r="Q4474" s="117" t="n"/>
      <c r="R4474" s="118" t="n"/>
      <c r="S4474" s="118" t="n"/>
      <c r="T4474" s="119" t="n"/>
      <c r="U4474" s="120" t="n"/>
      <c r="V4474" s="120" t="n"/>
      <c r="W4474" s="121" t="n"/>
      <c r="X4474" s="122" t="n"/>
      <c r="Y4474" s="122" t="n"/>
      <c r="Z4474" s="143" t="n"/>
      <c r="AA4474" s="140" t="n"/>
      <c r="AB4474" s="140" t="n"/>
      <c r="AC4474" s="144" t="n"/>
      <c r="AD4474" s="142" t="n"/>
      <c r="AE4474" s="142" t="n"/>
    </row>
    <row r="4475">
      <c r="B4475" s="29" t="inlineStr">
        <is>
          <t>M159-L</t>
        </is>
      </c>
      <c r="C4475">
        <f>SUMIF(数量表!D:H,B4475,数量表!H:H)</f>
        <v/>
      </c>
      <c r="D4475" t="n">
        <v>27</v>
      </c>
      <c r="E4475" t="n">
        <v>105</v>
      </c>
      <c r="F4475" s="86" t="n">
        <v>1482.5</v>
      </c>
      <c r="H4475" s="87" t="n">
        <v>2</v>
      </c>
      <c r="I4475" s="214">
        <f>C4475*H4475</f>
        <v/>
      </c>
      <c r="J4475" s="29" t="n"/>
      <c r="K4475" s="96" t="n"/>
      <c r="L4475" s="97" t="n"/>
      <c r="M4475" s="97" t="n"/>
      <c r="N4475" s="98" t="inlineStr">
        <is>
          <t>27×105</t>
        </is>
      </c>
      <c r="O4475" s="99">
        <f>F4475</f>
        <v/>
      </c>
      <c r="P4475" s="99">
        <f>SUM(I4475)</f>
        <v/>
      </c>
      <c r="Q4475" s="117" t="n"/>
      <c r="R4475" s="118" t="n"/>
      <c r="S4475" s="118" t="n"/>
      <c r="T4475" s="119" t="n"/>
      <c r="U4475" s="120" t="n"/>
      <c r="V4475" s="120" t="n"/>
      <c r="W4475" s="121" t="n"/>
      <c r="X4475" s="122" t="n"/>
      <c r="Y4475" s="122" t="n"/>
      <c r="Z4475" s="143" t="n"/>
      <c r="AA4475" s="140" t="n"/>
      <c r="AB4475" s="140" t="n"/>
      <c r="AC4475" s="144" t="n"/>
      <c r="AD4475" s="142" t="n"/>
      <c r="AE4475" s="142" t="n"/>
    </row>
    <row r="4476" ht="15" customHeight="1" thickBot="1">
      <c r="B4476" s="221" t="inlineStr">
        <is>
          <t>M159-L</t>
        </is>
      </c>
      <c r="C4476" s="89">
        <f>SUMIF(数量表!D:H,B4476,数量表!H:H)</f>
        <v/>
      </c>
      <c r="D4476" s="89" t="n">
        <v>27</v>
      </c>
      <c r="E4476" s="89" t="n">
        <v>105</v>
      </c>
      <c r="F4476" s="90" t="n">
        <v>282</v>
      </c>
      <c r="G4476" s="89" t="n"/>
      <c r="H4476" s="91" t="n">
        <v>4</v>
      </c>
      <c r="I4476" s="213">
        <f>C4476*H4476</f>
        <v/>
      </c>
      <c r="J4476" s="29" t="n"/>
      <c r="K4476" s="106" t="n"/>
      <c r="L4476" s="97" t="n"/>
      <c r="M4476" s="97" t="n"/>
      <c r="N4476" s="98" t="inlineStr">
        <is>
          <t>27×105</t>
        </is>
      </c>
      <c r="O4476" s="99">
        <f>F4476</f>
        <v/>
      </c>
      <c r="P4476" s="99">
        <f>SUM(I4476)</f>
        <v/>
      </c>
      <c r="Q4476" s="117" t="n"/>
      <c r="R4476" s="118" t="n"/>
      <c r="S4476" s="118" t="n"/>
      <c r="T4476" s="119" t="n"/>
      <c r="U4476" s="120" t="n"/>
      <c r="V4476" s="120" t="n"/>
      <c r="W4476" s="121" t="n"/>
      <c r="X4476" s="122" t="n"/>
      <c r="Y4476" s="122" t="n"/>
      <c r="Z4476" s="143" t="n"/>
      <c r="AA4476" s="140" t="n"/>
      <c r="AB4476" s="140" t="n"/>
      <c r="AC4476" s="144" t="n"/>
      <c r="AD4476" s="142" t="n"/>
      <c r="AE4476" s="142" t="n"/>
    </row>
    <row r="4477">
      <c r="B4477" s="220" t="inlineStr">
        <is>
          <t>45MML103-L</t>
        </is>
      </c>
      <c r="C4477" s="80">
        <f>SUMIF(数量表!D:H,B4477,数量表!H:H)</f>
        <v/>
      </c>
      <c r="D4477" s="80" t="n">
        <v>27</v>
      </c>
      <c r="E4477" s="80" t="n">
        <v>105</v>
      </c>
      <c r="F4477" s="81" t="n">
        <v>103</v>
      </c>
      <c r="G4477" s="80" t="inlineStr">
        <is>
          <t>○</t>
        </is>
      </c>
      <c r="H4477" s="82" t="n">
        <v>5</v>
      </c>
      <c r="I4477" s="212">
        <f>C4477*H4477</f>
        <v/>
      </c>
      <c r="J4477" s="2" t="n"/>
      <c r="K4477" s="96" t="n"/>
      <c r="L4477" s="97" t="n"/>
      <c r="M4477" s="97" t="n"/>
      <c r="N4477" s="98" t="inlineStr">
        <is>
          <t>27×105</t>
        </is>
      </c>
      <c r="O4477" s="99">
        <f>F4477</f>
        <v/>
      </c>
      <c r="P4477" s="99">
        <f>SUM(I4477)</f>
        <v/>
      </c>
      <c r="Q4477" s="117" t="n"/>
      <c r="R4477" s="118" t="n"/>
      <c r="S4477" s="118" t="n"/>
      <c r="T4477" s="119" t="n"/>
      <c r="U4477" s="120" t="n"/>
      <c r="V4477" s="120" t="n"/>
      <c r="W4477" s="121" t="n"/>
      <c r="X4477" s="122" t="n"/>
      <c r="Y4477" s="122" t="n"/>
      <c r="Z4477" s="143" t="n"/>
      <c r="AA4477" s="140" t="n"/>
      <c r="AB4477" s="140" t="n"/>
      <c r="AC4477" s="144" t="n"/>
      <c r="AD4477" s="142" t="n"/>
      <c r="AE4477" s="142" t="n"/>
    </row>
    <row r="4478">
      <c r="B4478" s="29" t="inlineStr">
        <is>
          <t>45MML103-L</t>
        </is>
      </c>
      <c r="C4478">
        <f>SUMIF(数量表!D:H,B4478,数量表!H:H)</f>
        <v/>
      </c>
      <c r="D4478" t="n">
        <v>27</v>
      </c>
      <c r="E4478" t="n">
        <v>105</v>
      </c>
      <c r="F4478" s="86" t="n">
        <v>1697</v>
      </c>
      <c r="G4478" t="inlineStr">
        <is>
          <t>○</t>
        </is>
      </c>
      <c r="H4478" s="87" t="n">
        <v>2</v>
      </c>
      <c r="I4478" s="214">
        <f>C4478*H4478</f>
        <v/>
      </c>
      <c r="J4478" s="2" t="n"/>
      <c r="K4478" s="96" t="n"/>
      <c r="L4478" s="97" t="n"/>
      <c r="M4478" s="97" t="n"/>
      <c r="N4478" s="98" t="inlineStr">
        <is>
          <t>27×105</t>
        </is>
      </c>
      <c r="O4478" s="99">
        <f>F4478</f>
        <v/>
      </c>
      <c r="P4478" s="99">
        <f>SUM(I4478)</f>
        <v/>
      </c>
      <c r="Q4478" s="117" t="n"/>
      <c r="R4478" s="118" t="n"/>
      <c r="S4478" s="118" t="n"/>
      <c r="T4478" s="119" t="n"/>
      <c r="U4478" s="120" t="n"/>
      <c r="V4478" s="120" t="n"/>
      <c r="W4478" s="121" t="n"/>
      <c r="X4478" s="122" t="n"/>
      <c r="Y4478" s="122" t="n"/>
      <c r="Z4478" s="143" t="n"/>
      <c r="AA4478" s="140" t="n"/>
      <c r="AB4478" s="140" t="n"/>
      <c r="AC4478" s="144" t="n"/>
      <c r="AD4478" s="142" t="n"/>
      <c r="AE4478" s="142" t="n"/>
    </row>
    <row r="4479" ht="15" customHeight="1">
      <c r="B4479" s="29" t="inlineStr">
        <is>
          <t>45MML103-L</t>
        </is>
      </c>
      <c r="C4479">
        <f>SUMIF(数量表!D:H,B4479,数量表!H:H)</f>
        <v/>
      </c>
      <c r="D4479" t="n">
        <v>27</v>
      </c>
      <c r="E4479" t="n">
        <v>105</v>
      </c>
      <c r="F4479" s="86" t="n">
        <v>267</v>
      </c>
      <c r="G4479" t="inlineStr">
        <is>
          <t>○</t>
        </is>
      </c>
      <c r="H4479" s="87" t="n">
        <v>5</v>
      </c>
      <c r="I4479" s="214">
        <f>C4479*H4479</f>
        <v/>
      </c>
      <c r="J4479" s="2" t="n"/>
      <c r="K4479" s="96" t="n"/>
      <c r="L4479" s="97" t="n"/>
      <c r="M4479" s="97" t="n"/>
      <c r="N4479" s="98" t="inlineStr">
        <is>
          <t>27×105</t>
        </is>
      </c>
      <c r="O4479" s="99">
        <f>F4479</f>
        <v/>
      </c>
      <c r="P4479" s="99">
        <f>SUM(I4479)</f>
        <v/>
      </c>
      <c r="Q4479" s="117" t="n"/>
      <c r="R4479" s="118" t="n"/>
      <c r="S4479" s="118" t="n"/>
      <c r="T4479" s="119" t="n"/>
      <c r="U4479" s="120" t="n"/>
      <c r="V4479" s="120" t="n"/>
      <c r="W4479" s="121" t="n"/>
      <c r="X4479" s="122" t="n"/>
      <c r="Y4479" s="122" t="n"/>
      <c r="Z4479" s="143" t="n"/>
      <c r="AA4479" s="140" t="n"/>
      <c r="AB4479" s="140" t="n"/>
      <c r="AC4479" s="144" t="n"/>
      <c r="AD4479" s="142" t="n"/>
      <c r="AE4479" s="142" t="n"/>
    </row>
    <row r="4480" ht="15" customHeight="1" thickBot="1">
      <c r="B4480" s="221" t="inlineStr">
        <is>
          <t>45MML103-L</t>
        </is>
      </c>
      <c r="C4480" s="89">
        <f>SUMIF(数量表!D:H,B4480,数量表!H:H)</f>
        <v/>
      </c>
      <c r="D4480" s="89" t="n">
        <v>45</v>
      </c>
      <c r="E4480" s="89" t="n">
        <v>105</v>
      </c>
      <c r="F4480" s="90" t="n">
        <v>1849</v>
      </c>
      <c r="G4480" s="89" t="n"/>
      <c r="H4480" s="91" t="n">
        <v>2</v>
      </c>
      <c r="I4480" s="213">
        <f>C4480*H4480</f>
        <v/>
      </c>
      <c r="J4480" s="100" t="n"/>
      <c r="K4480" s="96" t="n"/>
      <c r="L4480" s="97" t="n"/>
      <c r="M4480" s="97" t="n"/>
      <c r="N4480" s="98" t="n"/>
      <c r="O4480" s="99" t="n"/>
      <c r="P4480" s="99" t="n"/>
      <c r="Q4480" s="117" t="n"/>
      <c r="R4480" s="118" t="n"/>
      <c r="S4480" s="118" t="n"/>
      <c r="T4480" s="119" t="n"/>
      <c r="U4480" s="120" t="n"/>
      <c r="V4480" s="120" t="n"/>
      <c r="W4480" s="121" t="n"/>
      <c r="X4480" s="122" t="n"/>
      <c r="Y4480" s="122" t="n"/>
      <c r="Z4480" s="143" t="n"/>
      <c r="AA4480" s="140" t="n"/>
      <c r="AB4480" s="140" t="n"/>
      <c r="AC4480" s="144" t="inlineStr">
        <is>
          <t>45x105</t>
        </is>
      </c>
      <c r="AD4480" s="142">
        <f>F4480</f>
        <v/>
      </c>
      <c r="AE4480" s="142">
        <f>I4480</f>
        <v/>
      </c>
    </row>
    <row r="4481" ht="15" customHeight="1">
      <c r="B4481" s="220" t="inlineStr">
        <is>
          <t>45MML103</t>
        </is>
      </c>
      <c r="C4481" s="80">
        <f>SUMIF(数量表!D:H,B4481,数量表!H:H)</f>
        <v/>
      </c>
      <c r="D4481" s="80" t="n">
        <v>27</v>
      </c>
      <c r="E4481" s="80" t="n">
        <v>105</v>
      </c>
      <c r="F4481" s="81" t="n">
        <v>103</v>
      </c>
      <c r="G4481" s="80" t="inlineStr">
        <is>
          <t>○</t>
        </is>
      </c>
      <c r="H4481" s="82" t="n">
        <v>5</v>
      </c>
      <c r="I4481" s="212">
        <f>C4481*H4481</f>
        <v/>
      </c>
      <c r="J4481" s="2" t="n"/>
      <c r="K4481" s="96" t="n"/>
      <c r="L4481" s="97" t="n"/>
      <c r="M4481" s="97" t="n"/>
      <c r="N4481" s="98" t="inlineStr">
        <is>
          <t>27×105</t>
        </is>
      </c>
      <c r="O4481" s="99">
        <f>F4481</f>
        <v/>
      </c>
      <c r="P4481" s="99">
        <f>SUM(I4481)</f>
        <v/>
      </c>
      <c r="Q4481" s="117" t="n"/>
      <c r="R4481" s="118" t="n"/>
      <c r="S4481" s="118" t="n"/>
      <c r="T4481" s="119" t="n"/>
      <c r="U4481" s="120" t="n"/>
      <c r="V4481" s="120" t="n"/>
      <c r="W4481" s="121" t="n"/>
      <c r="X4481" s="122" t="n"/>
      <c r="Y4481" s="122" t="n"/>
      <c r="Z4481" s="143" t="n"/>
      <c r="AA4481" s="140" t="n"/>
      <c r="AB4481" s="140" t="n"/>
      <c r="AC4481" s="144" t="n"/>
      <c r="AD4481" s="142" t="n"/>
      <c r="AE4481" s="142" t="n"/>
    </row>
    <row r="4482" ht="15" customHeight="1">
      <c r="B4482" s="29" t="inlineStr">
        <is>
          <t>45MML103</t>
        </is>
      </c>
      <c r="C4482">
        <f>SUMIF(数量表!D:H,B4482,数量表!H:H)</f>
        <v/>
      </c>
      <c r="D4482" t="n">
        <v>27</v>
      </c>
      <c r="E4482" t="n">
        <v>105</v>
      </c>
      <c r="F4482" s="86" t="n">
        <v>1697</v>
      </c>
      <c r="G4482" t="inlineStr">
        <is>
          <t>○</t>
        </is>
      </c>
      <c r="H4482" s="87" t="n">
        <v>2</v>
      </c>
      <c r="I4482" s="214">
        <f>C4482*H4482</f>
        <v/>
      </c>
      <c r="J4482" s="2" t="n"/>
      <c r="K4482" s="96" t="n"/>
      <c r="L4482" s="97" t="n"/>
      <c r="M4482" s="97" t="n"/>
      <c r="N4482" s="98" t="inlineStr">
        <is>
          <t>27×105</t>
        </is>
      </c>
      <c r="O4482" s="99">
        <f>F4482</f>
        <v/>
      </c>
      <c r="P4482" s="99">
        <f>SUM(I4482)</f>
        <v/>
      </c>
      <c r="Q4482" s="117" t="n"/>
      <c r="R4482" s="118" t="n"/>
      <c r="S4482" s="118" t="n"/>
      <c r="T4482" s="119" t="n"/>
      <c r="U4482" s="120" t="n"/>
      <c r="V4482" s="120" t="n"/>
      <c r="W4482" s="121" t="n"/>
      <c r="X4482" s="122" t="n"/>
      <c r="Y4482" s="122" t="n"/>
      <c r="Z4482" s="143" t="n"/>
      <c r="AA4482" s="140" t="n"/>
      <c r="AB4482" s="140" t="n"/>
      <c r="AC4482" s="144" t="n"/>
      <c r="AD4482" s="142" t="n"/>
      <c r="AE4482" s="142" t="n"/>
    </row>
    <row r="4483" ht="15" customHeight="1" thickBot="1">
      <c r="B4483" s="221" t="inlineStr">
        <is>
          <t>45MML103</t>
        </is>
      </c>
      <c r="C4483" s="89">
        <f>SUMIF(数量表!D:H,B4483,数量表!H:H)</f>
        <v/>
      </c>
      <c r="D4483" s="89" t="n">
        <v>27</v>
      </c>
      <c r="E4483" s="89" t="n">
        <v>105</v>
      </c>
      <c r="F4483" s="90" t="n">
        <v>267</v>
      </c>
      <c r="G4483" s="89" t="inlineStr">
        <is>
          <t>○</t>
        </is>
      </c>
      <c r="H4483" s="91" t="n">
        <v>5</v>
      </c>
      <c r="I4483" s="213">
        <f>C4483*H4483</f>
        <v/>
      </c>
      <c r="J4483" s="2" t="n"/>
      <c r="K4483" s="96" t="n"/>
      <c r="L4483" s="97" t="n"/>
      <c r="M4483" s="97" t="n"/>
      <c r="N4483" s="98" t="inlineStr">
        <is>
          <t>27×105</t>
        </is>
      </c>
      <c r="O4483" s="99">
        <f>F4483</f>
        <v/>
      </c>
      <c r="P4483" s="99">
        <f>SUM(I4483)</f>
        <v/>
      </c>
      <c r="Q4483" s="117" t="n"/>
      <c r="R4483" s="118" t="n"/>
      <c r="S4483" s="118" t="n"/>
      <c r="T4483" s="119" t="n"/>
      <c r="U4483" s="120" t="n"/>
      <c r="V4483" s="120" t="n"/>
      <c r="W4483" s="121" t="n"/>
      <c r="X4483" s="122" t="n"/>
      <c r="Y4483" s="122" t="n"/>
      <c r="Z4483" s="143" t="n"/>
      <c r="AA4483" s="140" t="n"/>
      <c r="AB4483" s="140" t="n"/>
      <c r="AC4483" s="144" t="n"/>
      <c r="AD4483" s="142" t="n"/>
      <c r="AE4483" s="142" t="n"/>
    </row>
    <row r="4484">
      <c r="B4484" s="220" t="inlineStr">
        <is>
          <t>45MKA11-L</t>
        </is>
      </c>
      <c r="C4484" s="80">
        <f>SUMIF(数量表!D:H,B4484,数量表!H:H)</f>
        <v/>
      </c>
      <c r="D4484" s="80" t="n">
        <v>27</v>
      </c>
      <c r="E4484" s="80" t="n">
        <v>105</v>
      </c>
      <c r="F4484" s="81" t="n">
        <v>200</v>
      </c>
      <c r="G4484" s="80" t="n"/>
      <c r="H4484" s="82" t="n">
        <v>3</v>
      </c>
      <c r="I4484" s="212">
        <f>C4484*H4484</f>
        <v/>
      </c>
      <c r="K4484" s="96" t="n"/>
      <c r="L4484" s="97" t="n"/>
      <c r="M4484" s="97" t="n"/>
      <c r="N4484" s="98" t="inlineStr">
        <is>
          <t>27×105</t>
        </is>
      </c>
      <c r="O4484" s="99">
        <f>F4484</f>
        <v/>
      </c>
      <c r="P4484" s="99">
        <f>SUM(I4484)</f>
        <v/>
      </c>
      <c r="Q4484" s="117" t="n"/>
      <c r="R4484" s="118" t="n"/>
      <c r="S4484" s="118" t="n"/>
      <c r="T4484" s="119" t="n"/>
      <c r="U4484" s="120" t="n"/>
      <c r="V4484" s="120" t="n"/>
      <c r="W4484" s="121" t="n"/>
      <c r="X4484" s="122" t="n"/>
      <c r="Y4484" s="122" t="n"/>
      <c r="Z4484" s="143" t="n"/>
      <c r="AA4484" s="140" t="n"/>
      <c r="AB4484" s="140" t="n"/>
      <c r="AC4484" s="144" t="n"/>
      <c r="AD4484" s="142" t="n"/>
      <c r="AE4484" s="142" t="n"/>
    </row>
    <row r="4485">
      <c r="B4485" s="29" t="inlineStr">
        <is>
          <t>45MKA11-L</t>
        </is>
      </c>
      <c r="C4485">
        <f>SUMIF(数量表!D:H,B4485,数量表!H:H)</f>
        <v/>
      </c>
      <c r="D4485" t="n">
        <v>27</v>
      </c>
      <c r="E4485" t="n">
        <v>105</v>
      </c>
      <c r="F4485" s="86" t="n">
        <v>1255</v>
      </c>
      <c r="H4485" s="87" t="n">
        <v>2</v>
      </c>
      <c r="I4485" s="214">
        <f>C4485*H4485</f>
        <v/>
      </c>
      <c r="K4485" s="96" t="n"/>
      <c r="L4485" s="97" t="n"/>
      <c r="M4485" s="97" t="n"/>
      <c r="N4485" s="98" t="inlineStr">
        <is>
          <t>27×105</t>
        </is>
      </c>
      <c r="O4485" s="99">
        <f>F4485</f>
        <v/>
      </c>
      <c r="P4485" s="99">
        <f>SUM(I4485)</f>
        <v/>
      </c>
      <c r="Q4485" s="117" t="n"/>
      <c r="R4485" s="118" t="n"/>
      <c r="S4485" s="118" t="n"/>
      <c r="T4485" s="119" t="n"/>
      <c r="U4485" s="120" t="n"/>
      <c r="V4485" s="120" t="n"/>
      <c r="W4485" s="121" t="n"/>
      <c r="X4485" s="122" t="n"/>
      <c r="Y4485" s="122" t="n"/>
      <c r="Z4485" s="143" t="n"/>
      <c r="AA4485" s="140" t="n"/>
      <c r="AB4485" s="140" t="n"/>
      <c r="AC4485" s="144" t="n"/>
      <c r="AD4485" s="142" t="n"/>
      <c r="AE4485" s="142" t="n"/>
    </row>
    <row r="4486">
      <c r="B4486" s="29" t="inlineStr">
        <is>
          <t>45MKA11-L</t>
        </is>
      </c>
      <c r="C4486">
        <f>SUMIF(数量表!D:H,B4486,数量表!H:H)</f>
        <v/>
      </c>
      <c r="D4486" t="n">
        <v>27</v>
      </c>
      <c r="E4486" t="n">
        <v>105</v>
      </c>
      <c r="F4486" s="86" t="n">
        <v>868</v>
      </c>
      <c r="H4486" s="87" t="n">
        <v>3</v>
      </c>
      <c r="I4486" s="214">
        <f>C4486*H4486</f>
        <v/>
      </c>
      <c r="K4486" s="96" t="n"/>
      <c r="L4486" s="97" t="n"/>
      <c r="M4486" s="97" t="n"/>
      <c r="N4486" s="98" t="inlineStr">
        <is>
          <t>27×105</t>
        </is>
      </c>
      <c r="O4486" s="99">
        <f>F4486</f>
        <v/>
      </c>
      <c r="P4486" s="99">
        <f>SUM(I4486)</f>
        <v/>
      </c>
      <c r="Q4486" s="117" t="n"/>
      <c r="R4486" s="118" t="n"/>
      <c r="S4486" s="118" t="n"/>
      <c r="T4486" s="119" t="n"/>
      <c r="U4486" s="120" t="n"/>
      <c r="V4486" s="120" t="n"/>
      <c r="W4486" s="121" t="n"/>
      <c r="X4486" s="122" t="n"/>
      <c r="Y4486" s="122" t="n"/>
      <c r="Z4486" s="143" t="n"/>
      <c r="AA4486" s="140" t="n"/>
      <c r="AB4486" s="140" t="n"/>
      <c r="AC4486" s="144" t="n"/>
      <c r="AD4486" s="142" t="n"/>
      <c r="AE4486" s="142" t="n"/>
    </row>
    <row r="4487" ht="15" customHeight="1" thickBot="1">
      <c r="B4487" s="221" t="inlineStr">
        <is>
          <t>45MKA11-L</t>
        </is>
      </c>
      <c r="C4487" s="89">
        <f>SUMIF(数量表!D:H,B4487,数量表!H:H)</f>
        <v/>
      </c>
      <c r="D4487" s="89" t="n">
        <v>27</v>
      </c>
      <c r="E4487" s="89" t="n">
        <v>105</v>
      </c>
      <c r="F4487" s="90" t="n">
        <v>1149</v>
      </c>
      <c r="G4487" s="89" t="n"/>
      <c r="H4487" s="91" t="n">
        <v>2</v>
      </c>
      <c r="I4487" s="213">
        <f>C4487*H4487</f>
        <v/>
      </c>
      <c r="K4487" s="96" t="n"/>
      <c r="L4487" s="97" t="n"/>
      <c r="M4487" s="97" t="n"/>
      <c r="N4487" s="98" t="inlineStr">
        <is>
          <t>27×105</t>
        </is>
      </c>
      <c r="O4487" s="99">
        <f>F4487</f>
        <v/>
      </c>
      <c r="P4487" s="99">
        <f>SUM(I4487)</f>
        <v/>
      </c>
      <c r="Q4487" s="117" t="n"/>
      <c r="R4487" s="118" t="n"/>
      <c r="S4487" s="118" t="n"/>
      <c r="T4487" s="119" t="n"/>
      <c r="U4487" s="120" t="n"/>
      <c r="V4487" s="120" t="n"/>
      <c r="W4487" s="121" t="n"/>
      <c r="X4487" s="122" t="n"/>
      <c r="Y4487" s="122" t="n"/>
      <c r="Z4487" s="143" t="n"/>
      <c r="AA4487" s="140" t="n"/>
      <c r="AB4487" s="140" t="n"/>
      <c r="AC4487" s="144" t="n"/>
      <c r="AD4487" s="142" t="n"/>
      <c r="AE4487" s="142" t="n"/>
    </row>
    <row r="4488">
      <c r="B4488" s="220" t="inlineStr">
        <is>
          <t>45MKA11-R</t>
        </is>
      </c>
      <c r="C4488" s="80">
        <f>SUMIF(数量表!D:H,B4488,数量表!H:H)</f>
        <v/>
      </c>
      <c r="D4488" s="80" t="n">
        <v>27</v>
      </c>
      <c r="E4488" s="80" t="n">
        <v>105</v>
      </c>
      <c r="F4488" s="81" t="n">
        <v>200</v>
      </c>
      <c r="G4488" s="80" t="n"/>
      <c r="H4488" s="82" t="n">
        <v>3</v>
      </c>
      <c r="I4488" s="212">
        <f>C4488*H4488</f>
        <v/>
      </c>
      <c r="K4488" s="96" t="n"/>
      <c r="L4488" s="97" t="n"/>
      <c r="M4488" s="97" t="n"/>
      <c r="N4488" s="98" t="inlineStr">
        <is>
          <t>27×105</t>
        </is>
      </c>
      <c r="O4488" s="99">
        <f>F4488</f>
        <v/>
      </c>
      <c r="P4488" s="99">
        <f>SUM(I4488)</f>
        <v/>
      </c>
      <c r="Q4488" s="117" t="n"/>
      <c r="R4488" s="118" t="n"/>
      <c r="S4488" s="118" t="n"/>
      <c r="T4488" s="119" t="n"/>
      <c r="U4488" s="120" t="n"/>
      <c r="V4488" s="120" t="n"/>
      <c r="W4488" s="121" t="n"/>
      <c r="X4488" s="122" t="n"/>
      <c r="Y4488" s="122" t="n"/>
      <c r="Z4488" s="143" t="n"/>
      <c r="AA4488" s="140" t="n"/>
      <c r="AB4488" s="140" t="n"/>
      <c r="AC4488" s="144" t="n"/>
      <c r="AD4488" s="142" t="n"/>
      <c r="AE4488" s="142" t="n"/>
    </row>
    <row r="4489">
      <c r="B4489" s="29" t="inlineStr">
        <is>
          <t>45MKA11-R</t>
        </is>
      </c>
      <c r="C4489">
        <f>SUMIF(数量表!D:H,B4489,数量表!H:H)</f>
        <v/>
      </c>
      <c r="D4489" t="n">
        <v>27</v>
      </c>
      <c r="E4489" t="n">
        <v>105</v>
      </c>
      <c r="F4489" s="86" t="n">
        <v>1255</v>
      </c>
      <c r="H4489" s="87" t="n">
        <v>2</v>
      </c>
      <c r="I4489" s="214">
        <f>C4489*H4489</f>
        <v/>
      </c>
      <c r="K4489" s="96" t="n"/>
      <c r="L4489" s="97" t="n"/>
      <c r="M4489" s="97" t="n"/>
      <c r="N4489" s="98" t="inlineStr">
        <is>
          <t>27×105</t>
        </is>
      </c>
      <c r="O4489" s="99">
        <f>F4489</f>
        <v/>
      </c>
      <c r="P4489" s="99">
        <f>SUM(I4489)</f>
        <v/>
      </c>
      <c r="Q4489" s="117" t="n"/>
      <c r="R4489" s="118" t="n"/>
      <c r="S4489" s="118" t="n"/>
      <c r="T4489" s="119" t="n"/>
      <c r="U4489" s="120" t="n"/>
      <c r="V4489" s="120" t="n"/>
      <c r="W4489" s="121" t="n"/>
      <c r="X4489" s="122" t="n"/>
      <c r="Y4489" s="122" t="n"/>
      <c r="Z4489" s="143" t="n"/>
      <c r="AA4489" s="140" t="n"/>
      <c r="AB4489" s="140" t="n"/>
      <c r="AC4489" s="144" t="n"/>
      <c r="AD4489" s="142" t="n"/>
      <c r="AE4489" s="142" t="n"/>
    </row>
    <row r="4490">
      <c r="B4490" s="29" t="inlineStr">
        <is>
          <t>45MKA11-R</t>
        </is>
      </c>
      <c r="C4490">
        <f>SUMIF(数量表!D:H,B4490,数量表!H:H)</f>
        <v/>
      </c>
      <c r="D4490" t="n">
        <v>27</v>
      </c>
      <c r="E4490" t="n">
        <v>105</v>
      </c>
      <c r="F4490" s="86" t="n">
        <v>868</v>
      </c>
      <c r="H4490" s="87" t="n">
        <v>3</v>
      </c>
      <c r="I4490" s="214">
        <f>C4490*H4490</f>
        <v/>
      </c>
      <c r="K4490" s="96" t="n"/>
      <c r="L4490" s="97" t="n"/>
      <c r="M4490" s="97" t="n"/>
      <c r="N4490" s="98" t="inlineStr">
        <is>
          <t>27×105</t>
        </is>
      </c>
      <c r="O4490" s="99">
        <f>F4490</f>
        <v/>
      </c>
      <c r="P4490" s="99">
        <f>SUM(I4490)</f>
        <v/>
      </c>
      <c r="Q4490" s="117" t="n"/>
      <c r="R4490" s="118" t="n"/>
      <c r="S4490" s="118" t="n"/>
      <c r="T4490" s="119" t="n"/>
      <c r="U4490" s="120" t="n"/>
      <c r="V4490" s="120" t="n"/>
      <c r="W4490" s="121" t="n"/>
      <c r="X4490" s="122" t="n"/>
      <c r="Y4490" s="122" t="n"/>
      <c r="Z4490" s="143" t="n"/>
      <c r="AA4490" s="140" t="n"/>
      <c r="AB4490" s="140" t="n"/>
      <c r="AC4490" s="144" t="n"/>
      <c r="AD4490" s="142" t="n"/>
      <c r="AE4490" s="142" t="n"/>
    </row>
    <row r="4491" ht="15" customHeight="1" thickBot="1">
      <c r="B4491" s="221" t="inlineStr">
        <is>
          <t>45MKA11-R</t>
        </is>
      </c>
      <c r="C4491" s="89">
        <f>SUMIF(数量表!D:H,B4491,数量表!H:H)</f>
        <v/>
      </c>
      <c r="D4491" s="89" t="n">
        <v>27</v>
      </c>
      <c r="E4491" s="89" t="n">
        <v>105</v>
      </c>
      <c r="F4491" s="90" t="n">
        <v>1149</v>
      </c>
      <c r="G4491" s="89" t="n"/>
      <c r="H4491" s="91" t="n">
        <v>2</v>
      </c>
      <c r="I4491" s="213">
        <f>C4491*H4491</f>
        <v/>
      </c>
      <c r="K4491" s="96" t="n"/>
      <c r="L4491" s="97" t="n"/>
      <c r="M4491" s="97" t="n"/>
      <c r="N4491" s="98" t="inlineStr">
        <is>
          <t>27×105</t>
        </is>
      </c>
      <c r="O4491" s="99">
        <f>F4491</f>
        <v/>
      </c>
      <c r="P4491" s="99">
        <f>SUM(I4491)</f>
        <v/>
      </c>
      <c r="Q4491" s="117" t="n"/>
      <c r="R4491" s="118" t="n"/>
      <c r="S4491" s="118" t="n"/>
      <c r="T4491" s="119" t="n"/>
      <c r="U4491" s="120" t="n"/>
      <c r="V4491" s="120" t="n"/>
      <c r="W4491" s="121" t="n"/>
      <c r="X4491" s="122" t="n"/>
      <c r="Y4491" s="122" t="n"/>
      <c r="Z4491" s="143" t="n"/>
      <c r="AA4491" s="140" t="n"/>
      <c r="AB4491" s="140" t="n"/>
      <c r="AC4491" s="144" t="n"/>
      <c r="AD4491" s="142" t="n"/>
      <c r="AE4491" s="142" t="n"/>
    </row>
    <row r="4492">
      <c r="B4492" s="79" t="inlineStr">
        <is>
          <t>K03-L</t>
        </is>
      </c>
      <c r="C4492" s="80">
        <f>SUMIF(数量表!D:H,B4492,数量表!H:H)</f>
        <v/>
      </c>
      <c r="D4492" s="80" t="n">
        <v>27</v>
      </c>
      <c r="E4492" s="80" t="n">
        <v>105</v>
      </c>
      <c r="F4492" s="81" t="n">
        <v>250</v>
      </c>
      <c r="G4492" s="80" t="n"/>
      <c r="H4492" s="82" t="n">
        <v>4</v>
      </c>
      <c r="I4492" s="212">
        <f>C4492*H4492</f>
        <v/>
      </c>
      <c r="J4492" s="29" t="n"/>
      <c r="K4492" s="96" t="n"/>
      <c r="L4492" s="97" t="n"/>
      <c r="M4492" s="97" t="n"/>
      <c r="N4492" s="98" t="inlineStr">
        <is>
          <t>27×105</t>
        </is>
      </c>
      <c r="O4492" s="99">
        <f>F4492</f>
        <v/>
      </c>
      <c r="P4492" s="99">
        <f>SUM(I4492)</f>
        <v/>
      </c>
      <c r="Q4492" s="117" t="n"/>
      <c r="R4492" s="118" t="n"/>
      <c r="S4492" s="118" t="n"/>
      <c r="T4492" s="119" t="n"/>
      <c r="U4492" s="120" t="n"/>
      <c r="V4492" s="120" t="n"/>
      <c r="W4492" s="121" t="n"/>
      <c r="X4492" s="122" t="n"/>
      <c r="Y4492" s="122" t="n"/>
      <c r="Z4492" s="143" t="n"/>
      <c r="AA4492" s="140" t="n"/>
      <c r="AB4492" s="140" t="n"/>
      <c r="AC4492" s="144" t="n"/>
      <c r="AD4492" s="142" t="n"/>
      <c r="AE4492" s="142" t="n"/>
    </row>
    <row r="4493">
      <c r="B4493" s="85" t="inlineStr">
        <is>
          <t>K03-L</t>
        </is>
      </c>
      <c r="C4493">
        <f>SUMIF(数量表!D:H,B4493,数量表!H:H)</f>
        <v/>
      </c>
      <c r="D4493" t="n">
        <v>27</v>
      </c>
      <c r="E4493" t="n">
        <v>105</v>
      </c>
      <c r="F4493" s="86" t="n">
        <v>1710</v>
      </c>
      <c r="H4493" s="87" t="n">
        <v>1</v>
      </c>
      <c r="I4493" s="214">
        <f>C4493*H4493</f>
        <v/>
      </c>
      <c r="J4493" s="29" t="n"/>
      <c r="K4493" s="96" t="n"/>
      <c r="L4493" s="97" t="n"/>
      <c r="M4493" s="97" t="n"/>
      <c r="N4493" s="98" t="inlineStr">
        <is>
          <t>27×105</t>
        </is>
      </c>
      <c r="O4493" s="99">
        <f>F4493</f>
        <v/>
      </c>
      <c r="P4493" s="99">
        <f>SUM(I4493)</f>
        <v/>
      </c>
      <c r="Q4493" s="117" t="n"/>
      <c r="R4493" s="118" t="n"/>
      <c r="S4493" s="118" t="n"/>
      <c r="T4493" s="119" t="n"/>
      <c r="U4493" s="120" t="n"/>
      <c r="V4493" s="120" t="n"/>
      <c r="W4493" s="121" t="n"/>
      <c r="X4493" s="122" t="n"/>
      <c r="Y4493" s="122" t="n"/>
      <c r="Z4493" s="143" t="n"/>
      <c r="AA4493" s="140" t="n"/>
      <c r="AB4493" s="140" t="n"/>
      <c r="AC4493" s="144" t="n"/>
      <c r="AD4493" s="142" t="n"/>
      <c r="AE4493" s="142" t="n"/>
    </row>
    <row r="4494">
      <c r="B4494" s="85" t="inlineStr">
        <is>
          <t>K03-L</t>
        </is>
      </c>
      <c r="C4494">
        <f>SUMIF(数量表!D:H,B4494,数量表!H:H)</f>
        <v/>
      </c>
      <c r="D4494" t="n">
        <v>27</v>
      </c>
      <c r="E4494" t="n">
        <v>105</v>
      </c>
      <c r="F4494" s="86" t="n">
        <v>1868</v>
      </c>
      <c r="H4494" s="87" t="n">
        <v>5</v>
      </c>
      <c r="I4494" s="214">
        <f>C4494*H4494</f>
        <v/>
      </c>
      <c r="J4494" s="29" t="n"/>
      <c r="K4494" s="106" t="n"/>
      <c r="L4494" s="97" t="n"/>
      <c r="M4494" s="97" t="n"/>
      <c r="N4494" s="98" t="inlineStr">
        <is>
          <t>27×105</t>
        </is>
      </c>
      <c r="O4494" s="99">
        <f>F4494</f>
        <v/>
      </c>
      <c r="P4494" s="99">
        <f>SUM(I4494)</f>
        <v/>
      </c>
      <c r="Q4494" s="117" t="n"/>
      <c r="R4494" s="118" t="n"/>
      <c r="S4494" s="118" t="n"/>
      <c r="T4494" s="119" t="n"/>
      <c r="U4494" s="120" t="n"/>
      <c r="V4494" s="120" t="n"/>
      <c r="W4494" s="121" t="n"/>
      <c r="X4494" s="122" t="n"/>
      <c r="Y4494" s="122" t="n"/>
      <c r="Z4494" s="143" t="n"/>
      <c r="AA4494" s="140" t="n"/>
      <c r="AB4494" s="140" t="n"/>
      <c r="AC4494" s="144" t="n"/>
      <c r="AD4494" s="142" t="n"/>
      <c r="AE4494" s="142" t="n"/>
      <c r="AF4494" s="150" t="n"/>
    </row>
    <row r="4495">
      <c r="B4495" s="85" t="inlineStr">
        <is>
          <t>K03-L</t>
        </is>
      </c>
      <c r="C4495">
        <f>SUMIF(数量表!D:H,B4495,数量表!H:H)</f>
        <v/>
      </c>
      <c r="D4495" t="n">
        <v>27</v>
      </c>
      <c r="E4495" t="n">
        <v>105</v>
      </c>
      <c r="F4495" s="86" t="n">
        <v>882</v>
      </c>
      <c r="H4495" s="87" t="n">
        <v>1</v>
      </c>
      <c r="I4495" s="214">
        <f>C4495*H4495</f>
        <v/>
      </c>
      <c r="J4495" s="29" t="n"/>
      <c r="K4495" s="106" t="n"/>
      <c r="L4495" s="97" t="n"/>
      <c r="M4495" s="97" t="n"/>
      <c r="N4495" s="98" t="inlineStr">
        <is>
          <t>27×105</t>
        </is>
      </c>
      <c r="O4495" s="99">
        <f>F4495</f>
        <v/>
      </c>
      <c r="P4495" s="99">
        <f>SUM(I4495)</f>
        <v/>
      </c>
      <c r="Q4495" s="117" t="n"/>
      <c r="R4495" s="118" t="n"/>
      <c r="S4495" s="118" t="n"/>
      <c r="T4495" s="119" t="n"/>
      <c r="U4495" s="120" t="n"/>
      <c r="V4495" s="120" t="n"/>
      <c r="W4495" s="121" t="n"/>
      <c r="X4495" s="122" t="n"/>
      <c r="Y4495" s="122" t="n"/>
      <c r="Z4495" s="143" t="n"/>
      <c r="AA4495" s="140" t="n"/>
      <c r="AB4495" s="140" t="n"/>
      <c r="AC4495" s="144" t="n"/>
      <c r="AD4495" s="142" t="n"/>
      <c r="AE4495" s="142" t="n"/>
      <c r="AF4495" s="150" t="n"/>
    </row>
    <row r="4496" ht="15" customHeight="1" thickBot="1">
      <c r="B4496" s="88" t="inlineStr">
        <is>
          <t>K03-L</t>
        </is>
      </c>
      <c r="C4496" s="89">
        <f>SUMIF(数量表!D:H,B4496,数量表!H:H)</f>
        <v/>
      </c>
      <c r="D4496" s="89" t="n">
        <v>27</v>
      </c>
      <c r="E4496" s="89" t="n">
        <v>105</v>
      </c>
      <c r="F4496" s="90" t="n">
        <v>828</v>
      </c>
      <c r="G4496" s="89" t="n"/>
      <c r="H4496" s="91" t="n">
        <v>1</v>
      </c>
      <c r="I4496" s="213">
        <f>C4496*H4496</f>
        <v/>
      </c>
      <c r="J4496" s="29" t="n"/>
      <c r="K4496" s="106" t="n"/>
      <c r="L4496" s="97" t="n"/>
      <c r="M4496" s="97" t="n"/>
      <c r="N4496" s="98" t="inlineStr">
        <is>
          <t>27×105</t>
        </is>
      </c>
      <c r="O4496" s="99">
        <f>F4496</f>
        <v/>
      </c>
      <c r="P4496" s="99">
        <f>SUM(I4496)</f>
        <v/>
      </c>
      <c r="Q4496" s="117" t="n"/>
      <c r="R4496" s="118" t="n"/>
      <c r="S4496" s="118" t="n"/>
      <c r="T4496" s="119" t="n"/>
      <c r="U4496" s="120" t="n"/>
      <c r="V4496" s="120" t="n"/>
      <c r="W4496" s="121" t="n"/>
      <c r="X4496" s="122" t="n"/>
      <c r="Y4496" s="122" t="n"/>
      <c r="Z4496" s="143" t="n"/>
      <c r="AA4496" s="140" t="n"/>
      <c r="AB4496" s="140" t="n"/>
      <c r="AC4496" s="144" t="n"/>
      <c r="AD4496" s="142" t="n"/>
      <c r="AE4496" s="142" t="n"/>
      <c r="AF4496" s="150" t="n"/>
    </row>
    <row r="4497">
      <c r="B4497" s="79" t="inlineStr">
        <is>
          <t>3K180L</t>
        </is>
      </c>
      <c r="C4497">
        <f>SUMIF(数量表!D:H,B4497,数量表!H:H)</f>
        <v/>
      </c>
      <c r="D4497" s="80" t="n">
        <v>27</v>
      </c>
      <c r="E4497" s="80" t="n">
        <v>105</v>
      </c>
      <c r="F4497" s="81" t="n">
        <v>450</v>
      </c>
      <c r="G4497" s="80" t="n"/>
      <c r="H4497" s="82" t="n">
        <v>2</v>
      </c>
      <c r="I4497" s="214">
        <f>C4497*H4497</f>
        <v/>
      </c>
      <c r="K4497" s="96" t="n"/>
      <c r="L4497" s="97" t="n"/>
      <c r="M4497" s="97" t="n"/>
      <c r="N4497" s="98" t="inlineStr">
        <is>
          <t>27×105</t>
        </is>
      </c>
      <c r="O4497" s="99">
        <f>F4497</f>
        <v/>
      </c>
      <c r="P4497" s="99">
        <f>SUM(I4497)</f>
        <v/>
      </c>
      <c r="Q4497" s="117" t="n"/>
      <c r="R4497" s="118" t="n"/>
      <c r="S4497" s="118" t="n"/>
      <c r="T4497" s="119" t="n"/>
      <c r="U4497" s="120" t="n"/>
      <c r="V4497" s="120" t="n"/>
      <c r="W4497" s="121" t="n"/>
      <c r="X4497" s="122" t="n"/>
      <c r="Y4497" s="122" t="n"/>
      <c r="Z4497" s="143" t="n"/>
      <c r="AA4497" s="140" t="n"/>
      <c r="AB4497" s="140" t="n"/>
      <c r="AC4497" s="144" t="n"/>
      <c r="AD4497" s="142" t="n"/>
      <c r="AE4497" s="142" t="n"/>
    </row>
    <row r="4498">
      <c r="B4498" s="85" t="inlineStr">
        <is>
          <t>3K180L</t>
        </is>
      </c>
      <c r="C4498">
        <f>SUMIF(数量表!D:H,B4498,数量表!H:H)</f>
        <v/>
      </c>
      <c r="D4498" t="n">
        <v>27</v>
      </c>
      <c r="E4498" t="n">
        <v>105</v>
      </c>
      <c r="F4498" s="86" t="n">
        <v>1176</v>
      </c>
      <c r="H4498" s="87" t="n">
        <v>4</v>
      </c>
      <c r="I4498" s="214">
        <f>C4498*H4498</f>
        <v/>
      </c>
      <c r="K4498" s="96" t="n"/>
      <c r="L4498" s="97" t="n"/>
      <c r="M4498" s="97" t="n"/>
      <c r="N4498" s="98" t="inlineStr">
        <is>
          <t>27×105</t>
        </is>
      </c>
      <c r="O4498" s="99">
        <f>F4498</f>
        <v/>
      </c>
      <c r="P4498" s="99">
        <f>SUM(I4498)</f>
        <v/>
      </c>
      <c r="Q4498" s="117" t="n"/>
      <c r="R4498" s="118" t="n"/>
      <c r="S4498" s="118" t="n"/>
      <c r="T4498" s="119" t="n"/>
      <c r="U4498" s="120" t="n"/>
      <c r="V4498" s="120" t="n"/>
      <c r="W4498" s="121" t="n"/>
      <c r="X4498" s="122" t="n"/>
      <c r="Y4498" s="122" t="n"/>
      <c r="Z4498" s="143" t="n"/>
      <c r="AA4498" s="140" t="n"/>
      <c r="AB4498" s="140" t="n"/>
      <c r="AC4498" s="144" t="n"/>
      <c r="AD4498" s="142" t="n"/>
      <c r="AE4498" s="142" t="n"/>
    </row>
    <row r="4499">
      <c r="B4499" s="85" t="inlineStr">
        <is>
          <t>3K180L</t>
        </is>
      </c>
      <c r="C4499">
        <f>SUMIF(数量表!D:H,B4499,数量表!H:H)</f>
        <v/>
      </c>
      <c r="D4499" t="n">
        <v>27</v>
      </c>
      <c r="E4499" t="n">
        <v>105</v>
      </c>
      <c r="F4499" s="86" t="n">
        <v>828</v>
      </c>
      <c r="H4499" s="87" t="n">
        <v>4</v>
      </c>
      <c r="I4499" s="214">
        <f>C4499*H4499</f>
        <v/>
      </c>
      <c r="K4499" s="96" t="n"/>
      <c r="L4499" s="97" t="n"/>
      <c r="M4499" s="97" t="n"/>
      <c r="N4499" s="98" t="inlineStr">
        <is>
          <t>27×105</t>
        </is>
      </c>
      <c r="O4499" s="99">
        <f>F4499</f>
        <v/>
      </c>
      <c r="P4499" s="99">
        <f>SUM(I4499)</f>
        <v/>
      </c>
      <c r="Q4499" s="117" t="n"/>
      <c r="R4499" s="118" t="n"/>
      <c r="S4499" s="118" t="n"/>
      <c r="T4499" s="119" t="n"/>
      <c r="U4499" s="120" t="n"/>
      <c r="V4499" s="120" t="n"/>
      <c r="W4499" s="121" t="n"/>
      <c r="X4499" s="122" t="n"/>
      <c r="Y4499" s="122" t="n"/>
      <c r="Z4499" s="143" t="n"/>
      <c r="AA4499" s="140" t="n"/>
      <c r="AB4499" s="140" t="n"/>
      <c r="AC4499" s="144" t="n"/>
      <c r="AD4499" s="142" t="n"/>
      <c r="AE4499" s="142" t="n"/>
    </row>
    <row r="4500">
      <c r="B4500" s="85" t="inlineStr">
        <is>
          <t>3K180L</t>
        </is>
      </c>
      <c r="C4500">
        <f>SUMIF(数量表!D:H,B4500,数量表!H:H)</f>
        <v/>
      </c>
      <c r="D4500" t="n">
        <v>27</v>
      </c>
      <c r="E4500" t="n">
        <v>105</v>
      </c>
      <c r="F4500" s="86" t="n">
        <v>868</v>
      </c>
      <c r="H4500" s="87" t="n">
        <v>2</v>
      </c>
      <c r="I4500" s="214">
        <f>C4500*H4500</f>
        <v/>
      </c>
      <c r="K4500" s="96" t="n"/>
      <c r="L4500" s="97" t="n"/>
      <c r="M4500" s="97" t="n"/>
      <c r="N4500" s="98" t="inlineStr">
        <is>
          <t>27×105</t>
        </is>
      </c>
      <c r="O4500" s="99">
        <f>F4500</f>
        <v/>
      </c>
      <c r="P4500" s="99">
        <f>SUM(I4500)</f>
        <v/>
      </c>
      <c r="Q4500" s="117" t="n"/>
      <c r="R4500" s="118" t="n"/>
      <c r="S4500" s="118" t="n"/>
      <c r="T4500" s="119" t="n"/>
      <c r="U4500" s="120" t="n"/>
      <c r="V4500" s="120" t="n"/>
      <c r="W4500" s="121" t="n"/>
      <c r="X4500" s="122" t="n"/>
      <c r="Y4500" s="122" t="n"/>
      <c r="Z4500" s="143" t="n"/>
      <c r="AA4500" s="140" t="n"/>
      <c r="AB4500" s="140" t="n"/>
      <c r="AC4500" s="144" t="n"/>
      <c r="AD4500" s="142" t="n"/>
      <c r="AE4500" s="142" t="n"/>
    </row>
    <row r="4501">
      <c r="B4501" s="85" t="inlineStr">
        <is>
          <t>3K180L</t>
        </is>
      </c>
      <c r="C4501">
        <f>SUMIF(数量表!D:H,B4501,数量表!H:H)</f>
        <v/>
      </c>
      <c r="D4501" t="n">
        <v>27</v>
      </c>
      <c r="E4501" t="n">
        <v>105</v>
      </c>
      <c r="F4501" s="86" t="n">
        <v>2548</v>
      </c>
      <c r="H4501" s="87" t="n">
        <v>2</v>
      </c>
      <c r="I4501" s="214">
        <f>C4501*H4501</f>
        <v/>
      </c>
      <c r="K4501" s="96" t="n"/>
      <c r="L4501" s="97" t="n"/>
      <c r="M4501" s="97" t="n"/>
      <c r="N4501" s="98" t="inlineStr">
        <is>
          <t>27×105</t>
        </is>
      </c>
      <c r="O4501" s="99">
        <f>F4501</f>
        <v/>
      </c>
      <c r="P4501" s="99">
        <f>SUM(I4501)</f>
        <v/>
      </c>
      <c r="Q4501" s="117" t="n"/>
      <c r="R4501" s="118" t="n"/>
      <c r="S4501" s="118" t="n"/>
      <c r="T4501" s="119" t="n"/>
      <c r="U4501" s="120" t="n"/>
      <c r="V4501" s="120" t="n"/>
      <c r="W4501" s="121" t="n"/>
      <c r="X4501" s="122" t="n"/>
      <c r="Y4501" s="122" t="n"/>
      <c r="Z4501" s="143" t="n"/>
      <c r="AA4501" s="140" t="n"/>
      <c r="AB4501" s="140" t="n"/>
      <c r="AC4501" s="144" t="n"/>
      <c r="AD4501" s="142" t="n"/>
      <c r="AE4501" s="142" t="n"/>
    </row>
    <row r="4502" ht="15" customHeight="1" thickBot="1">
      <c r="B4502" s="88" t="inlineStr">
        <is>
          <t>3K180L</t>
        </is>
      </c>
      <c r="C4502" s="89">
        <f>SUMIF(数量表!D:H,B4502,数量表!H:H)</f>
        <v/>
      </c>
      <c r="D4502" s="89" t="n">
        <v>45</v>
      </c>
      <c r="E4502" s="89" t="n">
        <v>105</v>
      </c>
      <c r="F4502" s="90" t="n">
        <v>1176</v>
      </c>
      <c r="G4502" s="89" t="n"/>
      <c r="H4502" s="91" t="n">
        <v>1</v>
      </c>
      <c r="I4502" s="213">
        <f>C4502*H4502</f>
        <v/>
      </c>
      <c r="K4502" s="96" t="n"/>
      <c r="L4502" s="97" t="n"/>
      <c r="M4502" s="97" t="n"/>
      <c r="N4502" s="98" t="n"/>
      <c r="O4502" s="99" t="n"/>
      <c r="P4502" s="99" t="n"/>
      <c r="Q4502" s="117" t="n"/>
      <c r="R4502" s="118" t="n"/>
      <c r="S4502" s="118" t="n"/>
      <c r="T4502" s="119" t="n"/>
      <c r="U4502" s="120" t="n"/>
      <c r="V4502" s="120" t="n"/>
      <c r="W4502" s="121" t="n"/>
      <c r="X4502" s="122" t="n"/>
      <c r="Y4502" s="122" t="n"/>
      <c r="Z4502" s="143" t="n"/>
      <c r="AA4502" s="140" t="n"/>
      <c r="AB4502" s="140" t="n"/>
      <c r="AC4502" s="144" t="inlineStr">
        <is>
          <t>45X105</t>
        </is>
      </c>
      <c r="AD4502" s="142">
        <f>F4502</f>
        <v/>
      </c>
      <c r="AE4502" s="142">
        <f>I4502</f>
        <v/>
      </c>
    </row>
    <row r="4503">
      <c r="B4503" s="79" t="inlineStr">
        <is>
          <t>3K180R</t>
        </is>
      </c>
      <c r="C4503">
        <f>SUMIF(数量表!D:H,B4503,数量表!H:H)</f>
        <v/>
      </c>
      <c r="D4503" s="80" t="n">
        <v>27</v>
      </c>
      <c r="E4503" s="80" t="n">
        <v>105</v>
      </c>
      <c r="F4503" s="81" t="n">
        <v>450</v>
      </c>
      <c r="G4503" s="80" t="n"/>
      <c r="H4503" s="82" t="n">
        <v>2</v>
      </c>
      <c r="I4503" s="214">
        <f>C4503*H4503</f>
        <v/>
      </c>
      <c r="K4503" s="96" t="n"/>
      <c r="L4503" s="97" t="n"/>
      <c r="M4503" s="97" t="n"/>
      <c r="N4503" s="98" t="inlineStr">
        <is>
          <t>27×105</t>
        </is>
      </c>
      <c r="O4503" s="99">
        <f>F4503</f>
        <v/>
      </c>
      <c r="P4503" s="99">
        <f>SUM(I4503)</f>
        <v/>
      </c>
      <c r="Q4503" s="117" t="n"/>
      <c r="R4503" s="118" t="n"/>
      <c r="S4503" s="118" t="n"/>
      <c r="T4503" s="119" t="n"/>
      <c r="U4503" s="120" t="n"/>
      <c r="V4503" s="120" t="n"/>
      <c r="W4503" s="121" t="n"/>
      <c r="X4503" s="122" t="n"/>
      <c r="Y4503" s="122" t="n"/>
      <c r="Z4503" s="143" t="n"/>
      <c r="AA4503" s="140" t="n"/>
      <c r="AB4503" s="140" t="n"/>
      <c r="AC4503" s="144" t="n"/>
      <c r="AD4503" s="142" t="n"/>
      <c r="AE4503" s="142" t="n"/>
    </row>
    <row r="4504">
      <c r="B4504" s="85" t="inlineStr">
        <is>
          <t>3K180R</t>
        </is>
      </c>
      <c r="C4504">
        <f>SUMIF(数量表!D:H,B4504,数量表!H:H)</f>
        <v/>
      </c>
      <c r="D4504" t="n">
        <v>27</v>
      </c>
      <c r="E4504" t="n">
        <v>105</v>
      </c>
      <c r="F4504" s="86" t="n">
        <v>1176</v>
      </c>
      <c r="H4504" s="87" t="n">
        <v>4</v>
      </c>
      <c r="I4504" s="214">
        <f>C4504*H4504</f>
        <v/>
      </c>
      <c r="K4504" s="96" t="n"/>
      <c r="L4504" s="97" t="n"/>
      <c r="M4504" s="97" t="n"/>
      <c r="N4504" s="98" t="inlineStr">
        <is>
          <t>27×105</t>
        </is>
      </c>
      <c r="O4504" s="99">
        <f>F4504</f>
        <v/>
      </c>
      <c r="P4504" s="99">
        <f>SUM(I4504)</f>
        <v/>
      </c>
      <c r="Q4504" s="117" t="n"/>
      <c r="R4504" s="118" t="n"/>
      <c r="S4504" s="118" t="n"/>
      <c r="T4504" s="119" t="n"/>
      <c r="U4504" s="120" t="n"/>
      <c r="V4504" s="120" t="n"/>
      <c r="W4504" s="121" t="n"/>
      <c r="X4504" s="122" t="n"/>
      <c r="Y4504" s="122" t="n"/>
      <c r="Z4504" s="143" t="n"/>
      <c r="AA4504" s="140" t="n"/>
      <c r="AB4504" s="140" t="n"/>
      <c r="AC4504" s="144" t="n"/>
      <c r="AD4504" s="142" t="n"/>
      <c r="AE4504" s="142" t="n"/>
    </row>
    <row r="4505">
      <c r="B4505" s="85" t="inlineStr">
        <is>
          <t>3K180R</t>
        </is>
      </c>
      <c r="C4505">
        <f>SUMIF(数量表!D:H,B4505,数量表!H:H)</f>
        <v/>
      </c>
      <c r="D4505" t="n">
        <v>27</v>
      </c>
      <c r="E4505" t="n">
        <v>105</v>
      </c>
      <c r="F4505" s="86" t="n">
        <v>828</v>
      </c>
      <c r="H4505" s="87" t="n">
        <v>4</v>
      </c>
      <c r="I4505" s="214">
        <f>C4505*H4505</f>
        <v/>
      </c>
      <c r="K4505" s="96" t="n"/>
      <c r="L4505" s="97" t="n"/>
      <c r="M4505" s="97" t="n"/>
      <c r="N4505" s="98" t="inlineStr">
        <is>
          <t>27×105</t>
        </is>
      </c>
      <c r="O4505" s="99">
        <f>F4505</f>
        <v/>
      </c>
      <c r="P4505" s="99">
        <f>SUM(I4505)</f>
        <v/>
      </c>
      <c r="Q4505" s="117" t="n"/>
      <c r="R4505" s="118" t="n"/>
      <c r="S4505" s="118" t="n"/>
      <c r="T4505" s="119" t="n"/>
      <c r="U4505" s="120" t="n"/>
      <c r="V4505" s="120" t="n"/>
      <c r="W4505" s="121" t="n"/>
      <c r="X4505" s="122" t="n"/>
      <c r="Y4505" s="122" t="n"/>
      <c r="Z4505" s="143" t="n"/>
      <c r="AA4505" s="140" t="n"/>
      <c r="AB4505" s="140" t="n"/>
      <c r="AC4505" s="144" t="n"/>
      <c r="AD4505" s="142" t="n"/>
      <c r="AE4505" s="142" t="n"/>
    </row>
    <row r="4506">
      <c r="B4506" s="85" t="inlineStr">
        <is>
          <t>3K180R</t>
        </is>
      </c>
      <c r="C4506">
        <f>SUMIF(数量表!D:H,B4506,数量表!H:H)</f>
        <v/>
      </c>
      <c r="D4506" t="n">
        <v>27</v>
      </c>
      <c r="E4506" t="n">
        <v>105</v>
      </c>
      <c r="F4506" s="86" t="n">
        <v>868</v>
      </c>
      <c r="H4506" s="87" t="n">
        <v>2</v>
      </c>
      <c r="I4506" s="214">
        <f>C4506*H4506</f>
        <v/>
      </c>
      <c r="K4506" s="96" t="n"/>
      <c r="L4506" s="97" t="n"/>
      <c r="M4506" s="97" t="n"/>
      <c r="N4506" s="98" t="inlineStr">
        <is>
          <t>27×105</t>
        </is>
      </c>
      <c r="O4506" s="99">
        <f>F4506</f>
        <v/>
      </c>
      <c r="P4506" s="99">
        <f>SUM(I4506)</f>
        <v/>
      </c>
      <c r="Q4506" s="117" t="n"/>
      <c r="R4506" s="118" t="n"/>
      <c r="S4506" s="118" t="n"/>
      <c r="T4506" s="119" t="n"/>
      <c r="U4506" s="120" t="n"/>
      <c r="V4506" s="120" t="n"/>
      <c r="W4506" s="121" t="n"/>
      <c r="X4506" s="122" t="n"/>
      <c r="Y4506" s="122" t="n"/>
      <c r="Z4506" s="143" t="n"/>
      <c r="AA4506" s="140" t="n"/>
      <c r="AB4506" s="140" t="n"/>
      <c r="AC4506" s="144" t="n"/>
      <c r="AD4506" s="142" t="n"/>
      <c r="AE4506" s="142" t="n"/>
    </row>
    <row r="4507">
      <c r="B4507" s="85" t="inlineStr">
        <is>
          <t>3K180R</t>
        </is>
      </c>
      <c r="C4507">
        <f>SUMIF(数量表!D:H,B4507,数量表!H:H)</f>
        <v/>
      </c>
      <c r="D4507" t="n">
        <v>27</v>
      </c>
      <c r="E4507" t="n">
        <v>105</v>
      </c>
      <c r="F4507" s="86" t="n">
        <v>2548</v>
      </c>
      <c r="H4507" s="87" t="n">
        <v>2</v>
      </c>
      <c r="I4507" s="214">
        <f>C4507*H4507</f>
        <v/>
      </c>
      <c r="K4507" s="96" t="n"/>
      <c r="L4507" s="97" t="n"/>
      <c r="M4507" s="97" t="n"/>
      <c r="N4507" s="98" t="inlineStr">
        <is>
          <t>27×105</t>
        </is>
      </c>
      <c r="O4507" s="99">
        <f>F4507</f>
        <v/>
      </c>
      <c r="P4507" s="99">
        <f>SUM(I4507)</f>
        <v/>
      </c>
      <c r="Q4507" s="117" t="n"/>
      <c r="R4507" s="118" t="n"/>
      <c r="S4507" s="118" t="n"/>
      <c r="T4507" s="119" t="n"/>
      <c r="U4507" s="120" t="n"/>
      <c r="V4507" s="120" t="n"/>
      <c r="W4507" s="121" t="n"/>
      <c r="X4507" s="122" t="n"/>
      <c r="Y4507" s="122" t="n"/>
      <c r="Z4507" s="143" t="n"/>
      <c r="AA4507" s="140" t="n"/>
      <c r="AB4507" s="140" t="n"/>
      <c r="AC4507" s="144" t="n"/>
      <c r="AD4507" s="142" t="n"/>
      <c r="AE4507" s="142" t="n"/>
    </row>
    <row r="4508" ht="15" customHeight="1" thickBot="1">
      <c r="B4508" s="88" t="inlineStr">
        <is>
          <t>3K180R</t>
        </is>
      </c>
      <c r="C4508" s="89">
        <f>SUMIF(数量表!D:H,B4508,数量表!H:H)</f>
        <v/>
      </c>
      <c r="D4508" s="89" t="n">
        <v>45</v>
      </c>
      <c r="E4508" s="89" t="n">
        <v>105</v>
      </c>
      <c r="F4508" s="90" t="n">
        <v>1176</v>
      </c>
      <c r="G4508" s="89" t="n"/>
      <c r="H4508" s="221" t="n">
        <v>2</v>
      </c>
      <c r="I4508" s="213">
        <f>C4508*H4508</f>
        <v/>
      </c>
      <c r="K4508" s="96" t="n"/>
      <c r="L4508" s="97" t="n"/>
      <c r="M4508" s="97" t="n"/>
      <c r="N4508" s="98" t="n"/>
      <c r="O4508" s="99" t="n"/>
      <c r="P4508" s="99" t="n"/>
      <c r="Q4508" s="117" t="n"/>
      <c r="R4508" s="118" t="n"/>
      <c r="S4508" s="118" t="n"/>
      <c r="T4508" s="119" t="n"/>
      <c r="U4508" s="120" t="n"/>
      <c r="V4508" s="120" t="n"/>
      <c r="W4508" s="121" t="n"/>
      <c r="X4508" s="122" t="n"/>
      <c r="Y4508" s="122" t="n"/>
      <c r="Z4508" s="143" t="n"/>
      <c r="AA4508" s="140" t="n"/>
      <c r="AB4508" s="140" t="n"/>
      <c r="AC4508" s="144" t="inlineStr">
        <is>
          <t>45X105</t>
        </is>
      </c>
      <c r="AD4508" s="142">
        <f>F4508</f>
        <v/>
      </c>
      <c r="AE4508" s="142">
        <f>I4508</f>
        <v/>
      </c>
    </row>
    <row r="4509">
      <c r="B4509" s="220" t="inlineStr">
        <is>
          <t>LO03(高さ変更2)</t>
        </is>
      </c>
      <c r="C4509" s="80">
        <f>SUMIF(数量表!D:H,B4509,数量表!H:H)</f>
        <v/>
      </c>
      <c r="D4509" s="80" t="n">
        <v>27</v>
      </c>
      <c r="E4509" s="80" t="n">
        <v>105</v>
      </c>
      <c r="F4509" s="81" t="n">
        <v>413</v>
      </c>
      <c r="G4509" s="80" t="n"/>
      <c r="H4509" s="82" t="n">
        <v>2</v>
      </c>
      <c r="I4509" s="212">
        <f>C4509*H4509</f>
        <v/>
      </c>
      <c r="J4509" s="29" t="n"/>
      <c r="K4509" s="96" t="n"/>
      <c r="L4509" s="97" t="n"/>
      <c r="M4509" s="97" t="n"/>
      <c r="N4509" s="98" t="inlineStr">
        <is>
          <t>27×105</t>
        </is>
      </c>
      <c r="O4509" s="99">
        <f>F4509</f>
        <v/>
      </c>
      <c r="P4509" s="99">
        <f>SUM(I4509)</f>
        <v/>
      </c>
      <c r="Q4509" s="117" t="n"/>
      <c r="R4509" s="118" t="n"/>
      <c r="S4509" s="118" t="n"/>
      <c r="T4509" s="119" t="n"/>
      <c r="U4509" s="120" t="n"/>
      <c r="V4509" s="120" t="n"/>
      <c r="W4509" s="121" t="n"/>
      <c r="X4509" s="122" t="n"/>
      <c r="Y4509" s="122" t="n"/>
      <c r="Z4509" s="143" t="n"/>
      <c r="AA4509" s="140" t="n"/>
      <c r="AB4509" s="140" t="n"/>
      <c r="AC4509" s="144" t="n"/>
      <c r="AD4509" s="142" t="n"/>
      <c r="AE4509" s="142" t="n"/>
    </row>
    <row r="4510">
      <c r="B4510" s="29" t="inlineStr">
        <is>
          <t>LO03(高さ変更2)</t>
        </is>
      </c>
      <c r="C4510">
        <f>SUMIF(数量表!D:H,B4510,数量表!H:H)</f>
        <v/>
      </c>
      <c r="D4510" t="n">
        <v>27</v>
      </c>
      <c r="E4510" t="n">
        <v>105</v>
      </c>
      <c r="F4510" s="86" t="n">
        <v>691.5</v>
      </c>
      <c r="H4510" s="87" t="n">
        <v>2</v>
      </c>
      <c r="I4510" s="214">
        <f>C4510*H4510</f>
        <v/>
      </c>
      <c r="J4510" s="29" t="n"/>
      <c r="K4510" s="96" t="n"/>
      <c r="L4510" s="97" t="n"/>
      <c r="M4510" s="97" t="n"/>
      <c r="N4510" s="98" t="inlineStr">
        <is>
          <t>27×105</t>
        </is>
      </c>
      <c r="O4510" s="99">
        <f>F4510</f>
        <v/>
      </c>
      <c r="P4510" s="99">
        <f>SUM(I4510)</f>
        <v/>
      </c>
      <c r="Q4510" s="117" t="n"/>
      <c r="R4510" s="118" t="n"/>
      <c r="S4510" s="118" t="n"/>
      <c r="T4510" s="119" t="n"/>
      <c r="U4510" s="120" t="n"/>
      <c r="V4510" s="120" t="n"/>
      <c r="W4510" s="121" t="n"/>
      <c r="X4510" s="122" t="n"/>
      <c r="Y4510" s="122" t="n"/>
      <c r="Z4510" s="143" t="n"/>
      <c r="AA4510" s="140" t="n"/>
      <c r="AB4510" s="140" t="n"/>
      <c r="AC4510" s="144" t="n"/>
      <c r="AD4510" s="142" t="n"/>
      <c r="AE4510" s="142" t="n"/>
    </row>
    <row r="4511" ht="15" customHeight="1" thickBot="1">
      <c r="B4511" s="221" t="inlineStr">
        <is>
          <t>LO03(高さ変更2)</t>
        </is>
      </c>
      <c r="C4511" s="89">
        <f>SUMIF(数量表!D:H,B4511,数量表!H:H)</f>
        <v/>
      </c>
      <c r="D4511" s="89" t="n">
        <v>45</v>
      </c>
      <c r="E4511" s="89" t="n">
        <v>105</v>
      </c>
      <c r="F4511" s="90" t="n">
        <v>467</v>
      </c>
      <c r="G4511" s="89" t="n"/>
      <c r="H4511" s="91" t="n">
        <v>1</v>
      </c>
      <c r="I4511" s="213">
        <f>C4511*H4511</f>
        <v/>
      </c>
      <c r="J4511" s="100" t="n"/>
      <c r="K4511" s="96" t="n"/>
      <c r="L4511" s="97" t="n"/>
      <c r="M4511" s="97" t="n"/>
      <c r="N4511" s="98" t="n"/>
      <c r="O4511" s="99" t="n"/>
      <c r="P4511" s="99" t="n"/>
      <c r="Q4511" s="117" t="n"/>
      <c r="R4511" s="118" t="n"/>
      <c r="S4511" s="118" t="n"/>
      <c r="T4511" s="119" t="n"/>
      <c r="U4511" s="120" t="n"/>
      <c r="V4511" s="120" t="n"/>
      <c r="W4511" s="121" t="n"/>
      <c r="X4511" s="122" t="n"/>
      <c r="Y4511" s="122" t="n"/>
      <c r="Z4511" s="143" t="n"/>
      <c r="AA4511" s="140" t="n"/>
      <c r="AB4511" s="140" t="n"/>
      <c r="AC4511" s="144" t="inlineStr">
        <is>
          <t>45x105</t>
        </is>
      </c>
      <c r="AD4511" s="142">
        <f>F4511</f>
        <v/>
      </c>
      <c r="AE4511" s="142">
        <f>I4511</f>
        <v/>
      </c>
    </row>
    <row r="4512">
      <c r="B4512" s="79" t="inlineStr">
        <is>
          <t>K03(FL+1000)</t>
        </is>
      </c>
      <c r="C4512" s="80">
        <f>SUMIF(数量表!D:H,B4512,数量表!H:H)</f>
        <v/>
      </c>
      <c r="D4512" s="80" t="n">
        <v>27</v>
      </c>
      <c r="E4512" s="80" t="n">
        <v>105</v>
      </c>
      <c r="F4512" s="81" t="n">
        <v>1150</v>
      </c>
      <c r="G4512" s="80" t="n"/>
      <c r="H4512" s="82" t="n">
        <v>4</v>
      </c>
      <c r="I4512" s="212">
        <f>C4512*H4512</f>
        <v/>
      </c>
      <c r="J4512" s="29" t="n"/>
      <c r="K4512" s="96" t="n"/>
      <c r="L4512" s="97" t="n"/>
      <c r="M4512" s="97" t="n"/>
      <c r="N4512" s="98" t="inlineStr">
        <is>
          <t>27×105</t>
        </is>
      </c>
      <c r="O4512" s="99">
        <f>F4512</f>
        <v/>
      </c>
      <c r="P4512" s="99">
        <f>SUM(I4512)</f>
        <v/>
      </c>
      <c r="Q4512" s="117" t="n"/>
      <c r="R4512" s="118" t="n"/>
      <c r="S4512" s="118" t="n"/>
      <c r="T4512" s="119" t="n"/>
      <c r="U4512" s="120" t="n"/>
      <c r="V4512" s="120" t="n"/>
      <c r="W4512" s="121" t="n"/>
      <c r="X4512" s="122" t="n"/>
      <c r="Y4512" s="122" t="n"/>
      <c r="Z4512" s="143" t="n"/>
      <c r="AA4512" s="140" t="n"/>
      <c r="AB4512" s="140" t="n"/>
      <c r="AC4512" s="144" t="n"/>
      <c r="AD4512" s="142" t="n"/>
      <c r="AE4512" s="142" t="n"/>
    </row>
    <row r="4513">
      <c r="B4513" s="85" t="inlineStr">
        <is>
          <t>K03(FL+1000)</t>
        </is>
      </c>
      <c r="C4513">
        <f>SUMIF(数量表!D:H,B4513,数量表!H:H)</f>
        <v/>
      </c>
      <c r="D4513" t="n">
        <v>27</v>
      </c>
      <c r="E4513" t="n">
        <v>105</v>
      </c>
      <c r="F4513" s="86" t="n">
        <v>1710</v>
      </c>
      <c r="H4513" s="87" t="n">
        <v>1</v>
      </c>
      <c r="I4513" s="214">
        <f>C4513*H4513</f>
        <v/>
      </c>
      <c r="J4513" s="29" t="n"/>
      <c r="K4513" s="96" t="n"/>
      <c r="L4513" s="97" t="n"/>
      <c r="M4513" s="97" t="n"/>
      <c r="N4513" s="98" t="inlineStr">
        <is>
          <t>27×105</t>
        </is>
      </c>
      <c r="O4513" s="99">
        <f>F4513</f>
        <v/>
      </c>
      <c r="P4513" s="99">
        <f>SUM(I4513)</f>
        <v/>
      </c>
      <c r="Q4513" s="117" t="n"/>
      <c r="R4513" s="118" t="n"/>
      <c r="S4513" s="118" t="n"/>
      <c r="T4513" s="119" t="n"/>
      <c r="U4513" s="120" t="n"/>
      <c r="V4513" s="120" t="n"/>
      <c r="W4513" s="121" t="n"/>
      <c r="X4513" s="122" t="n"/>
      <c r="Y4513" s="122" t="n"/>
      <c r="Z4513" s="143" t="n"/>
      <c r="AA4513" s="140" t="n"/>
      <c r="AB4513" s="140" t="n"/>
      <c r="AC4513" s="144" t="n"/>
      <c r="AD4513" s="142" t="n"/>
      <c r="AE4513" s="142" t="n"/>
    </row>
    <row r="4514">
      <c r="B4514" s="85" t="inlineStr">
        <is>
          <t>K03(FL+1000)</t>
        </is>
      </c>
      <c r="C4514">
        <f>SUMIF(数量表!D:H,B4514,数量表!H:H)</f>
        <v/>
      </c>
      <c r="D4514" t="n">
        <v>27</v>
      </c>
      <c r="E4514" t="n">
        <v>105</v>
      </c>
      <c r="F4514" s="86" t="n">
        <v>968</v>
      </c>
      <c r="H4514" s="87" t="n">
        <v>5</v>
      </c>
      <c r="I4514" s="214">
        <f>C4514*H4514</f>
        <v/>
      </c>
      <c r="J4514" s="29" t="n"/>
      <c r="K4514" s="106" t="n"/>
      <c r="L4514" s="97" t="n"/>
      <c r="M4514" s="97" t="n"/>
      <c r="N4514" s="98" t="inlineStr">
        <is>
          <t>27×105</t>
        </is>
      </c>
      <c r="O4514" s="99">
        <f>F4514</f>
        <v/>
      </c>
      <c r="P4514" s="99">
        <f>SUM(I4514)</f>
        <v/>
      </c>
      <c r="Q4514" s="117" t="n"/>
      <c r="R4514" s="118" t="n"/>
      <c r="S4514" s="118" t="n"/>
      <c r="T4514" s="119" t="n"/>
      <c r="U4514" s="120" t="n"/>
      <c r="V4514" s="120" t="n"/>
      <c r="W4514" s="121" t="n"/>
      <c r="X4514" s="122" t="n"/>
      <c r="Y4514" s="122" t="n"/>
      <c r="Z4514" s="143" t="n"/>
      <c r="AA4514" s="140" t="n"/>
      <c r="AB4514" s="140" t="n"/>
      <c r="AC4514" s="144" t="n"/>
      <c r="AD4514" s="142" t="n"/>
      <c r="AE4514" s="142" t="n"/>
      <c r="AF4514" s="150" t="n"/>
    </row>
    <row r="4515">
      <c r="B4515" s="85" t="inlineStr">
        <is>
          <t>K03(FL+1000)</t>
        </is>
      </c>
      <c r="C4515">
        <f>SUMIF(数量表!D:H,B4515,数量表!H:H)</f>
        <v/>
      </c>
      <c r="D4515" t="n">
        <v>27</v>
      </c>
      <c r="E4515" t="n">
        <v>105</v>
      </c>
      <c r="F4515" s="86" t="n">
        <v>882</v>
      </c>
      <c r="H4515" s="87" t="n">
        <v>1</v>
      </c>
      <c r="I4515" s="214">
        <f>C4515*H4515</f>
        <v/>
      </c>
      <c r="J4515" s="29" t="n"/>
      <c r="K4515" s="106" t="n"/>
      <c r="L4515" s="97" t="n"/>
      <c r="M4515" s="97" t="n"/>
      <c r="N4515" s="98" t="inlineStr">
        <is>
          <t>27×105</t>
        </is>
      </c>
      <c r="O4515" s="99">
        <f>F4515</f>
        <v/>
      </c>
      <c r="P4515" s="99">
        <f>SUM(I4515)</f>
        <v/>
      </c>
      <c r="Q4515" s="117" t="n"/>
      <c r="R4515" s="118" t="n"/>
      <c r="S4515" s="118" t="n"/>
      <c r="T4515" s="119" t="n"/>
      <c r="U4515" s="120" t="n"/>
      <c r="V4515" s="120" t="n"/>
      <c r="W4515" s="121" t="n"/>
      <c r="X4515" s="122" t="n"/>
      <c r="Y4515" s="122" t="n"/>
      <c r="Z4515" s="143" t="n"/>
      <c r="AA4515" s="140" t="n"/>
      <c r="AB4515" s="140" t="n"/>
      <c r="AC4515" s="144" t="n"/>
      <c r="AD4515" s="142" t="n"/>
      <c r="AE4515" s="142" t="n"/>
      <c r="AF4515" s="150" t="n"/>
    </row>
    <row r="4516" ht="15" customHeight="1" thickBot="1">
      <c r="B4516" s="88" t="inlineStr">
        <is>
          <t>K03(FL+1000)</t>
        </is>
      </c>
      <c r="C4516" s="89">
        <f>SUMIF(数量表!D:H,B4516,数量表!H:H)</f>
        <v/>
      </c>
      <c r="D4516" s="89" t="n">
        <v>27</v>
      </c>
      <c r="E4516" s="89" t="n">
        <v>105</v>
      </c>
      <c r="F4516" s="90" t="n">
        <v>855</v>
      </c>
      <c r="G4516" s="89" t="n"/>
      <c r="H4516" s="91" t="n">
        <v>1</v>
      </c>
      <c r="I4516" s="213">
        <f>C4516*H4516</f>
        <v/>
      </c>
      <c r="J4516" s="29" t="n"/>
      <c r="K4516" s="106" t="n"/>
      <c r="L4516" s="97" t="n"/>
      <c r="M4516" s="97" t="n"/>
      <c r="N4516" s="98" t="inlineStr">
        <is>
          <t>27×105</t>
        </is>
      </c>
      <c r="O4516" s="99">
        <f>F4516</f>
        <v/>
      </c>
      <c r="P4516" s="99">
        <f>SUM(I4516)</f>
        <v/>
      </c>
      <c r="Q4516" s="117" t="n"/>
      <c r="R4516" s="118" t="n"/>
      <c r="S4516" s="118" t="n"/>
      <c r="T4516" s="119" t="n"/>
      <c r="U4516" s="120" t="n"/>
      <c r="V4516" s="120" t="n"/>
      <c r="W4516" s="121" t="n"/>
      <c r="X4516" s="122" t="n"/>
      <c r="Y4516" s="122" t="n"/>
      <c r="Z4516" s="143" t="n"/>
      <c r="AA4516" s="140" t="n"/>
      <c r="AB4516" s="140" t="n"/>
      <c r="AC4516" s="144" t="n"/>
      <c r="AD4516" s="142" t="n"/>
      <c r="AE4516" s="142" t="n"/>
      <c r="AF4516" s="150" t="n"/>
    </row>
    <row r="4517" ht="15" customHeight="1" thickBot="1">
      <c r="B4517" s="220" t="inlineStr">
        <is>
          <t>3F45MAW</t>
        </is>
      </c>
      <c r="C4517" s="80">
        <f>SUMIF(数量表!D:H,B4517,数量表!H:H)</f>
        <v/>
      </c>
      <c r="D4517" s="80" t="n">
        <v>27</v>
      </c>
      <c r="E4517" s="80" t="n">
        <v>105</v>
      </c>
      <c r="F4517" s="81" t="n">
        <v>2138</v>
      </c>
      <c r="G4517" s="80" t="inlineStr">
        <is>
          <t>×</t>
        </is>
      </c>
      <c r="H4517" s="82" t="n">
        <v>1</v>
      </c>
      <c r="I4517" s="82">
        <f>C4517*H4517</f>
        <v/>
      </c>
      <c r="J4517" s="2">
        <f>CONCATENATE(A4517,B4517)</f>
        <v/>
      </c>
      <c r="K4517" s="96" t="n"/>
      <c r="L4517" s="97" t="n"/>
      <c r="M4517" s="97" t="n"/>
      <c r="N4517" s="98" t="inlineStr">
        <is>
          <t>27×105</t>
        </is>
      </c>
      <c r="O4517" s="99">
        <f>F4517</f>
        <v/>
      </c>
      <c r="P4517" s="99">
        <f>SUM(I4517)</f>
        <v/>
      </c>
      <c r="Q4517" s="117" t="n"/>
      <c r="R4517" s="118" t="n"/>
      <c r="S4517" s="118" t="n"/>
      <c r="T4517" s="119" t="n"/>
      <c r="U4517" s="120" t="n"/>
      <c r="V4517" s="120" t="n"/>
      <c r="W4517" s="121" t="n"/>
      <c r="X4517" s="122" t="n"/>
      <c r="Y4517" s="122" t="n"/>
      <c r="Z4517" s="143" t="n"/>
      <c r="AA4517" s="140" t="n"/>
      <c r="AB4517" s="140" t="n"/>
      <c r="AC4517" s="144" t="n"/>
      <c r="AD4517" s="142" t="n"/>
      <c r="AE4517" s="142" t="n"/>
    </row>
    <row r="4518" ht="15" customHeight="1" thickBot="1">
      <c r="B4518" s="220" t="inlineStr">
        <is>
          <t>3F45MA</t>
        </is>
      </c>
      <c r="C4518" s="80">
        <f>SUMIF(数量表!D:H,B4518,数量表!H:H)</f>
        <v/>
      </c>
      <c r="D4518" s="80" t="n">
        <v>27</v>
      </c>
      <c r="E4518" s="80" t="n">
        <v>105</v>
      </c>
      <c r="F4518" s="81" t="n">
        <v>2138</v>
      </c>
      <c r="G4518" s="80" t="inlineStr">
        <is>
          <t>×</t>
        </is>
      </c>
      <c r="H4518" s="82" t="n">
        <v>1</v>
      </c>
      <c r="I4518" s="82">
        <f>C4518*H4518</f>
        <v/>
      </c>
      <c r="J4518" s="2" t="n"/>
      <c r="K4518" s="96" t="n"/>
      <c r="L4518" s="97" t="n"/>
      <c r="M4518" s="97" t="n"/>
      <c r="N4518" s="98" t="inlineStr">
        <is>
          <t>27×105</t>
        </is>
      </c>
      <c r="O4518" s="99">
        <f>F4518</f>
        <v/>
      </c>
      <c r="P4518" s="99">
        <f>SUM(I4518)</f>
        <v/>
      </c>
      <c r="Q4518" s="117" t="n"/>
      <c r="R4518" s="118" t="n"/>
      <c r="S4518" s="118" t="n"/>
      <c r="T4518" s="119" t="n"/>
      <c r="U4518" s="120" t="n"/>
      <c r="V4518" s="120" t="n"/>
      <c r="W4518" s="121" t="n"/>
      <c r="X4518" s="122" t="n"/>
      <c r="Y4518" s="122" t="n"/>
      <c r="Z4518" s="143" t="n"/>
      <c r="AA4518" s="140" t="n"/>
      <c r="AB4518" s="140" t="n"/>
      <c r="AC4518" s="144" t="n"/>
      <c r="AD4518" s="142" t="n"/>
      <c r="AE4518" s="142" t="n"/>
    </row>
    <row r="4519" ht="15" customHeight="1" thickBot="1">
      <c r="B4519" s="222" t="inlineStr">
        <is>
          <t>3F45MA670</t>
        </is>
      </c>
      <c r="C4519" s="7">
        <f>SUMIF(数量表!D:H,B4519,数量表!H:H)</f>
        <v/>
      </c>
      <c r="D4519" s="7" t="n">
        <v>27</v>
      </c>
      <c r="E4519" s="7" t="n">
        <v>105</v>
      </c>
      <c r="F4519" s="84" t="n">
        <v>2138</v>
      </c>
      <c r="G4519" s="7" t="n"/>
      <c r="H4519" s="21" t="n">
        <v>1</v>
      </c>
      <c r="I4519" s="21">
        <f>C4519*H4519</f>
        <v/>
      </c>
      <c r="J4519" s="100" t="n"/>
      <c r="K4519" s="101" t="n"/>
      <c r="L4519" s="102" t="n"/>
      <c r="M4519" s="102" t="n"/>
      <c r="N4519" s="103" t="inlineStr">
        <is>
          <t>27×105</t>
        </is>
      </c>
      <c r="O4519" s="99">
        <f>F4519</f>
        <v/>
      </c>
      <c r="P4519" s="104">
        <f>SUM(I4519)</f>
        <v/>
      </c>
      <c r="Q4519" s="123" t="n"/>
      <c r="R4519" s="124" t="n"/>
      <c r="S4519" s="124" t="n"/>
      <c r="T4519" s="125" t="n"/>
      <c r="U4519" s="126" t="n"/>
      <c r="V4519" s="126" t="n"/>
      <c r="W4519" s="127" t="n"/>
      <c r="X4519" s="128" t="n"/>
      <c r="Y4519" s="145" t="n"/>
      <c r="Z4519" s="146" t="n"/>
      <c r="AA4519" s="147" t="n"/>
      <c r="AB4519" s="147" t="n"/>
      <c r="AC4519" s="148" t="n"/>
      <c r="AD4519" s="149" t="n"/>
      <c r="AE4519" s="149" t="n"/>
      <c r="AF4519" s="150" t="n"/>
    </row>
    <row r="4520">
      <c r="B4520" s="29" t="inlineStr">
        <is>
          <t>3F45MA670L</t>
        </is>
      </c>
      <c r="C4520">
        <f>SUMIF(数量表!D:H,B4520,数量表!H:H)</f>
        <v/>
      </c>
      <c r="D4520" t="n">
        <v>27</v>
      </c>
      <c r="E4520" t="n">
        <v>105</v>
      </c>
      <c r="F4520" s="86" t="n">
        <v>2138</v>
      </c>
      <c r="H4520" s="87" t="n">
        <v>1</v>
      </c>
      <c r="I4520" s="87">
        <f>C4520*H4520</f>
        <v/>
      </c>
      <c r="J4520" s="29" t="n"/>
      <c r="K4520" s="96" t="n"/>
      <c r="L4520" s="97" t="n"/>
      <c r="M4520" s="97" t="n"/>
      <c r="N4520" s="103" t="inlineStr">
        <is>
          <t>27×105</t>
        </is>
      </c>
      <c r="O4520" s="99">
        <f>F4520</f>
        <v/>
      </c>
      <c r="P4520" s="104">
        <f>SUM(I4520)</f>
        <v/>
      </c>
      <c r="Q4520" s="117" t="n"/>
      <c r="R4520" s="118" t="n"/>
      <c r="S4520" s="118" t="n"/>
      <c r="T4520" s="119" t="n"/>
      <c r="U4520" s="120" t="n"/>
      <c r="V4520" s="120" t="n"/>
      <c r="W4520" s="121" t="n"/>
      <c r="X4520" s="122" t="n"/>
      <c r="Y4520" s="122" t="n"/>
      <c r="Z4520" s="143" t="n"/>
      <c r="AA4520" s="140" t="n"/>
      <c r="AB4520" s="140" t="n"/>
      <c r="AC4520" s="144" t="n"/>
      <c r="AD4520" s="142" t="n"/>
      <c r="AE4520" s="142" t="n"/>
    </row>
    <row r="4521" ht="15" customHeight="1" thickBot="1">
      <c r="B4521" s="221" t="inlineStr">
        <is>
          <t>3F45MA670L</t>
        </is>
      </c>
      <c r="C4521" s="89">
        <f>SUMIF(数量表!D:H,B4521,数量表!H:H)</f>
        <v/>
      </c>
      <c r="D4521" s="89" t="n">
        <v>27</v>
      </c>
      <c r="E4521" s="89" t="n">
        <v>105</v>
      </c>
      <c r="F4521" s="90" t="n">
        <v>2138</v>
      </c>
      <c r="G4521" s="89" t="inlineStr">
        <is>
          <t>×</t>
        </is>
      </c>
      <c r="H4521" s="91" t="n">
        <v>1</v>
      </c>
      <c r="I4521" s="91">
        <f>C4521*H4521</f>
        <v/>
      </c>
      <c r="J4521" s="2" t="n"/>
      <c r="K4521" s="96" t="inlineStr">
        <is>
          <t>30×105</t>
        </is>
      </c>
      <c r="L4521" s="97">
        <f>F4521</f>
        <v/>
      </c>
      <c r="M4521" s="97">
        <f>I4521</f>
        <v/>
      </c>
      <c r="N4521" s="105" t="n"/>
      <c r="O4521" s="99" t="n"/>
      <c r="P4521" s="99" t="n"/>
      <c r="Q4521" s="117" t="n"/>
      <c r="R4521" s="118" t="n"/>
      <c r="S4521" s="118" t="n"/>
      <c r="T4521" s="119" t="n"/>
      <c r="U4521" s="120" t="n"/>
      <c r="V4521" s="120" t="n"/>
      <c r="W4521" s="121" t="n"/>
      <c r="X4521" s="122" t="n"/>
      <c r="Y4521" s="122" t="n"/>
      <c r="Z4521" s="143" t="n"/>
      <c r="AA4521" s="140" t="n"/>
      <c r="AB4521" s="140" t="n"/>
      <c r="AC4521" s="144" t="n"/>
      <c r="AD4521" s="142" t="n"/>
      <c r="AE4521" s="142" t="n"/>
    </row>
    <row r="4522">
      <c r="B4522" s="29" t="inlineStr">
        <is>
          <t>3F45MA670R</t>
        </is>
      </c>
      <c r="C4522">
        <f>SUMIF(数量表!D:H,B4522,数量表!H:H)</f>
        <v/>
      </c>
      <c r="D4522" t="n">
        <v>27</v>
      </c>
      <c r="E4522" t="n">
        <v>105</v>
      </c>
      <c r="F4522" s="86" t="n">
        <v>2138</v>
      </c>
      <c r="H4522" s="87" t="n">
        <v>1</v>
      </c>
      <c r="I4522" s="87">
        <f>C4522*H4522</f>
        <v/>
      </c>
      <c r="J4522" s="29" t="n"/>
      <c r="K4522" s="96" t="n"/>
      <c r="L4522" s="97" t="n"/>
      <c r="M4522" s="97" t="n"/>
      <c r="N4522" s="98" t="inlineStr">
        <is>
          <t>27×105</t>
        </is>
      </c>
      <c r="O4522" s="99">
        <f>F4522</f>
        <v/>
      </c>
      <c r="P4522" s="99">
        <f>SUM(I4522)</f>
        <v/>
      </c>
      <c r="Q4522" s="117" t="n"/>
      <c r="R4522" s="118" t="n"/>
      <c r="S4522" s="118" t="n"/>
      <c r="T4522" s="119" t="n"/>
      <c r="U4522" s="120" t="n"/>
      <c r="V4522" s="120" t="n"/>
      <c r="W4522" s="121" t="n"/>
      <c r="X4522" s="122" t="n"/>
      <c r="Y4522" s="122" t="n"/>
      <c r="Z4522" s="143" t="n"/>
      <c r="AA4522" s="140" t="n"/>
      <c r="AB4522" s="140" t="n"/>
      <c r="AC4522" s="144" t="n"/>
      <c r="AD4522" s="142" t="n"/>
      <c r="AE4522" s="142" t="n"/>
    </row>
    <row r="4523" ht="15" customHeight="1" thickBot="1">
      <c r="B4523" s="29" t="inlineStr">
        <is>
          <t>3F45MA670R</t>
        </is>
      </c>
      <c r="C4523">
        <f>SUMIF(数量表!D:H,B4523,数量表!H:H)</f>
        <v/>
      </c>
      <c r="D4523" t="n">
        <v>27</v>
      </c>
      <c r="E4523" t="n">
        <v>105</v>
      </c>
      <c r="F4523" s="86" t="n">
        <v>2138</v>
      </c>
      <c r="G4523" t="inlineStr">
        <is>
          <t>×</t>
        </is>
      </c>
      <c r="H4523" s="87" t="n">
        <v>1</v>
      </c>
      <c r="I4523" s="87">
        <f>C4523*H4523</f>
        <v/>
      </c>
      <c r="J4523" s="2" t="n"/>
      <c r="K4523" s="96" t="inlineStr">
        <is>
          <t>30×105</t>
        </is>
      </c>
      <c r="L4523" s="97">
        <f>F4523</f>
        <v/>
      </c>
      <c r="M4523" s="97">
        <f>I4523</f>
        <v/>
      </c>
      <c r="N4523" s="105" t="n"/>
      <c r="O4523" s="99" t="n"/>
      <c r="P4523" s="99" t="n"/>
      <c r="Q4523" s="117" t="n"/>
      <c r="R4523" s="118" t="n"/>
      <c r="S4523" s="118" t="n"/>
      <c r="T4523" s="119" t="n"/>
      <c r="U4523" s="120" t="n"/>
      <c r="V4523" s="120" t="n"/>
      <c r="W4523" s="121" t="n"/>
      <c r="X4523" s="122" t="n"/>
      <c r="Y4523" s="122" t="n"/>
      <c r="Z4523" s="143" t="n"/>
      <c r="AA4523" s="140" t="n"/>
      <c r="AB4523" s="140" t="n"/>
      <c r="AC4523" s="144" t="n"/>
      <c r="AD4523" s="142" t="n"/>
      <c r="AE4523" s="142" t="n"/>
    </row>
    <row r="4524">
      <c r="B4524" s="220" t="inlineStr">
        <is>
          <t>3F45MAL</t>
        </is>
      </c>
      <c r="C4524" s="80">
        <f>SUMIF(数量表!D:H,B4524,数量表!H:H)</f>
        <v/>
      </c>
      <c r="D4524" s="80" t="n">
        <v>27</v>
      </c>
      <c r="E4524" s="80" t="n">
        <v>105</v>
      </c>
      <c r="F4524" s="81" t="n">
        <v>2138</v>
      </c>
      <c r="G4524" s="80" t="inlineStr">
        <is>
          <t>×</t>
        </is>
      </c>
      <c r="H4524" s="82" t="n">
        <v>1</v>
      </c>
      <c r="I4524" s="82">
        <f>C4524*H4524</f>
        <v/>
      </c>
      <c r="J4524" s="2" t="n"/>
      <c r="K4524" s="96" t="n"/>
      <c r="L4524" s="97" t="n"/>
      <c r="M4524" s="97" t="n"/>
      <c r="N4524" s="98" t="inlineStr">
        <is>
          <t>27×105</t>
        </is>
      </c>
      <c r="O4524" s="99">
        <f>F4524</f>
        <v/>
      </c>
      <c r="P4524" s="99">
        <f>SUM(I4524)</f>
        <v/>
      </c>
      <c r="Q4524" s="117" t="n"/>
      <c r="R4524" s="118" t="n"/>
      <c r="S4524" s="118" t="n"/>
      <c r="T4524" s="119" t="n"/>
      <c r="U4524" s="120" t="n"/>
      <c r="V4524" s="120" t="n"/>
      <c r="W4524" s="121" t="n"/>
      <c r="X4524" s="122" t="n"/>
      <c r="Y4524" s="122" t="n"/>
      <c r="Z4524" s="143" t="n"/>
      <c r="AA4524" s="140" t="n"/>
      <c r="AB4524" s="140" t="n"/>
      <c r="AC4524" s="144" t="n"/>
      <c r="AD4524" s="142" t="n"/>
      <c r="AE4524" s="142" t="n"/>
    </row>
    <row r="4525" ht="15" customHeight="1" thickBot="1">
      <c r="B4525" s="29" t="inlineStr">
        <is>
          <t>3F45MAL</t>
        </is>
      </c>
      <c r="C4525">
        <f>SUMIF(数量表!D:H,B4525,数量表!H:H)</f>
        <v/>
      </c>
      <c r="D4525" t="n">
        <v>27</v>
      </c>
      <c r="E4525" t="n">
        <v>105</v>
      </c>
      <c r="F4525" s="86" t="n">
        <v>2138</v>
      </c>
      <c r="G4525" t="inlineStr">
        <is>
          <t>×</t>
        </is>
      </c>
      <c r="H4525" s="87" t="n">
        <v>1</v>
      </c>
      <c r="I4525" s="87">
        <f>C4525*H4525</f>
        <v/>
      </c>
      <c r="J4525" s="2" t="n"/>
      <c r="K4525" s="96" t="inlineStr">
        <is>
          <t>30×105</t>
        </is>
      </c>
      <c r="L4525" s="97">
        <f>F4525</f>
        <v/>
      </c>
      <c r="M4525" s="97">
        <f>I4525</f>
        <v/>
      </c>
      <c r="N4525" s="105" t="n"/>
      <c r="O4525" s="99" t="n"/>
      <c r="P4525" s="99" t="n"/>
      <c r="Q4525" s="117" t="n"/>
      <c r="R4525" s="118" t="n"/>
      <c r="S4525" s="118" t="n"/>
      <c r="T4525" s="119" t="n"/>
      <c r="U4525" s="120" t="n"/>
      <c r="V4525" s="120" t="n"/>
      <c r="W4525" s="121" t="n"/>
      <c r="X4525" s="122" t="n"/>
      <c r="Y4525" s="122" t="n"/>
      <c r="Z4525" s="143" t="n"/>
      <c r="AA4525" s="140" t="n"/>
      <c r="AB4525" s="140" t="n"/>
      <c r="AC4525" s="144" t="n"/>
      <c r="AD4525" s="142" t="n"/>
      <c r="AE4525" s="142" t="n"/>
    </row>
    <row r="4526">
      <c r="B4526" s="220" t="inlineStr">
        <is>
          <t>3F45MAR</t>
        </is>
      </c>
      <c r="C4526" s="80">
        <f>SUMIF(数量表!D:H,B4526,数量表!H:H)</f>
        <v/>
      </c>
      <c r="D4526" s="80" t="n">
        <v>27</v>
      </c>
      <c r="E4526" s="80" t="n">
        <v>105</v>
      </c>
      <c r="F4526" s="81" t="n">
        <v>2138</v>
      </c>
      <c r="G4526" s="80" t="inlineStr">
        <is>
          <t>×</t>
        </is>
      </c>
      <c r="H4526" s="82" t="n">
        <v>1</v>
      </c>
      <c r="I4526" s="82">
        <f>C4526*H4526</f>
        <v/>
      </c>
      <c r="J4526" s="2" t="n"/>
      <c r="K4526" s="96" t="n"/>
      <c r="L4526" s="97" t="n"/>
      <c r="M4526" s="97" t="n"/>
      <c r="N4526" s="98" t="inlineStr">
        <is>
          <t>27×105</t>
        </is>
      </c>
      <c r="O4526" s="99">
        <f>F4526</f>
        <v/>
      </c>
      <c r="P4526" s="99">
        <f>SUM(I4526)</f>
        <v/>
      </c>
      <c r="Q4526" s="117" t="n"/>
      <c r="R4526" s="118" t="n"/>
      <c r="S4526" s="118" t="n"/>
      <c r="T4526" s="119" t="n"/>
      <c r="U4526" s="120" t="n"/>
      <c r="V4526" s="120" t="n"/>
      <c r="W4526" s="121" t="n"/>
      <c r="X4526" s="122" t="n"/>
      <c r="Y4526" s="122" t="n"/>
      <c r="Z4526" s="143" t="n"/>
      <c r="AA4526" s="140" t="n"/>
      <c r="AB4526" s="140" t="n"/>
      <c r="AC4526" s="144" t="n"/>
      <c r="AD4526" s="142" t="n"/>
      <c r="AE4526" s="142" t="n"/>
    </row>
    <row r="4527" ht="15" customHeight="1" thickBot="1">
      <c r="B4527" s="29" t="inlineStr">
        <is>
          <t>3F45MAR</t>
        </is>
      </c>
      <c r="C4527">
        <f>SUMIF(数量表!D:H,B4527,数量表!H:H)</f>
        <v/>
      </c>
      <c r="D4527" t="n">
        <v>27</v>
      </c>
      <c r="E4527" t="n">
        <v>105</v>
      </c>
      <c r="F4527" s="86" t="n">
        <v>2138</v>
      </c>
      <c r="G4527" t="inlineStr">
        <is>
          <t>×</t>
        </is>
      </c>
      <c r="H4527" s="87" t="n">
        <v>1</v>
      </c>
      <c r="I4527" s="87">
        <f>C4527*H4527</f>
        <v/>
      </c>
      <c r="J4527" s="2" t="n"/>
      <c r="K4527" s="96" t="inlineStr">
        <is>
          <t>30×105</t>
        </is>
      </c>
      <c r="L4527" s="97">
        <f>F4527</f>
        <v/>
      </c>
      <c r="M4527" s="97">
        <f>I4527</f>
        <v/>
      </c>
      <c r="N4527" s="105" t="n"/>
      <c r="O4527" s="99" t="n"/>
      <c r="P4527" s="99" t="n"/>
      <c r="Q4527" s="117" t="n"/>
      <c r="R4527" s="118" t="n"/>
      <c r="S4527" s="118" t="n"/>
      <c r="T4527" s="119" t="n"/>
      <c r="U4527" s="120" t="n"/>
      <c r="V4527" s="120" t="n"/>
      <c r="W4527" s="121" t="n"/>
      <c r="X4527" s="122" t="n"/>
      <c r="Y4527" s="122" t="n"/>
      <c r="Z4527" s="143" t="n"/>
      <c r="AA4527" s="140" t="n"/>
      <c r="AB4527" s="140" t="n"/>
      <c r="AC4527" s="144" t="n"/>
      <c r="AD4527" s="142" t="n"/>
      <c r="AE4527" s="142" t="n"/>
    </row>
    <row r="4528">
      <c r="B4528" s="220" t="inlineStr">
        <is>
          <t>3F45MAL+12</t>
        </is>
      </c>
      <c r="C4528" s="80">
        <f>SUMIF(数量表!D:H,B4528,数量表!H:H)</f>
        <v/>
      </c>
      <c r="D4528" s="80" t="n">
        <v>27</v>
      </c>
      <c r="E4528" s="80" t="n">
        <v>105</v>
      </c>
      <c r="F4528" s="81" t="n">
        <v>2138</v>
      </c>
      <c r="G4528" s="80" t="n"/>
      <c r="H4528" s="82" t="n">
        <v>1</v>
      </c>
      <c r="I4528" s="82">
        <f>C4528*H4528</f>
        <v/>
      </c>
      <c r="J4528" s="2" t="n"/>
      <c r="K4528" s="106" t="n"/>
      <c r="L4528" s="97" t="n"/>
      <c r="M4528" s="97" t="n"/>
      <c r="N4528" s="98" t="inlineStr">
        <is>
          <t>27×105</t>
        </is>
      </c>
      <c r="O4528" s="99">
        <f>F4528</f>
        <v/>
      </c>
      <c r="P4528" s="99">
        <f>SUM(I4528)</f>
        <v/>
      </c>
      <c r="Q4528" s="117" t="n"/>
      <c r="R4528" s="118" t="n"/>
      <c r="S4528" s="118" t="n"/>
      <c r="T4528" s="119" t="n"/>
      <c r="U4528" s="120" t="n"/>
      <c r="V4528" s="120" t="n"/>
      <c r="W4528" s="121" t="n"/>
      <c r="X4528" s="122" t="n"/>
      <c r="Y4528" s="122" t="n"/>
      <c r="Z4528" s="143" t="n"/>
      <c r="AA4528" s="140" t="n"/>
      <c r="AB4528" s="140" t="n"/>
      <c r="AC4528" s="144" t="n"/>
      <c r="AD4528" s="142" t="n"/>
      <c r="AE4528" s="142" t="n"/>
    </row>
    <row r="4529" ht="15" customHeight="1" thickBot="1">
      <c r="B4529" s="221" t="inlineStr">
        <is>
          <t>3F45MAL+12</t>
        </is>
      </c>
      <c r="C4529" s="89">
        <f>SUMIF(数量表!D:H,B4529,数量表!H:H)</f>
        <v/>
      </c>
      <c r="D4529" s="89" t="n">
        <v>27</v>
      </c>
      <c r="E4529" s="89" t="n">
        <v>105</v>
      </c>
      <c r="F4529" s="90" t="n">
        <v>2138</v>
      </c>
      <c r="G4529" s="89" t="inlineStr">
        <is>
          <t>×</t>
        </is>
      </c>
      <c r="H4529" s="91" t="n">
        <v>1</v>
      </c>
      <c r="I4529" s="91">
        <f>C4529*H4529</f>
        <v/>
      </c>
      <c r="J4529" s="2" t="n"/>
      <c r="K4529" s="96" t="inlineStr">
        <is>
          <t>30×105</t>
        </is>
      </c>
      <c r="L4529" s="97">
        <f>F4529</f>
        <v/>
      </c>
      <c r="M4529" s="97">
        <f>I4529</f>
        <v/>
      </c>
      <c r="N4529" s="98" t="n"/>
      <c r="O4529" s="99" t="n"/>
      <c r="P4529" s="99" t="n"/>
      <c r="Q4529" s="117" t="n"/>
      <c r="R4529" s="118" t="n"/>
      <c r="S4529" s="118" t="n"/>
      <c r="T4529" s="119" t="n"/>
      <c r="U4529" s="120" t="n"/>
      <c r="V4529" s="120" t="n"/>
      <c r="W4529" s="121" t="n"/>
      <c r="X4529" s="122" t="n"/>
      <c r="Y4529" s="122" t="n"/>
      <c r="Z4529" s="143" t="n"/>
      <c r="AA4529" s="140" t="n"/>
      <c r="AB4529" s="140" t="n"/>
      <c r="AC4529" s="144" t="n"/>
      <c r="AD4529" s="142" t="n"/>
      <c r="AE4529" s="142" t="n"/>
    </row>
    <row r="4530">
      <c r="B4530" s="220" t="inlineStr">
        <is>
          <t>3F45MAR+12</t>
        </is>
      </c>
      <c r="C4530" s="80">
        <f>SUMIF(数量表!D:H,B4530,数量表!H:H)</f>
        <v/>
      </c>
      <c r="D4530" s="80" t="n">
        <v>27</v>
      </c>
      <c r="E4530" s="80" t="n">
        <v>105</v>
      </c>
      <c r="F4530" s="81" t="n">
        <v>2138</v>
      </c>
      <c r="G4530" s="80" t="n"/>
      <c r="H4530" s="82" t="n">
        <v>1</v>
      </c>
      <c r="I4530" s="82">
        <f>C4530*H4530</f>
        <v/>
      </c>
      <c r="J4530" s="2" t="n"/>
      <c r="K4530" s="106" t="n"/>
      <c r="L4530" s="97" t="n"/>
      <c r="M4530" s="97" t="n"/>
      <c r="N4530" s="98" t="inlineStr">
        <is>
          <t>27×105</t>
        </is>
      </c>
      <c r="O4530" s="99">
        <f>F4530</f>
        <v/>
      </c>
      <c r="P4530" s="99">
        <f>SUM(I4530)</f>
        <v/>
      </c>
      <c r="Q4530" s="117" t="n"/>
      <c r="R4530" s="118" t="n"/>
      <c r="S4530" s="118" t="n"/>
      <c r="T4530" s="119" t="n"/>
      <c r="U4530" s="120" t="n"/>
      <c r="V4530" s="120" t="n"/>
      <c r="W4530" s="121" t="n"/>
      <c r="X4530" s="122" t="n"/>
      <c r="Y4530" s="122" t="n"/>
      <c r="Z4530" s="143" t="n"/>
      <c r="AA4530" s="140" t="n"/>
      <c r="AB4530" s="140" t="n"/>
      <c r="AC4530" s="144" t="n"/>
      <c r="AD4530" s="142" t="n"/>
      <c r="AE4530" s="142" t="n"/>
    </row>
    <row r="4531" ht="15" customHeight="1" thickBot="1">
      <c r="B4531" s="221" t="inlineStr">
        <is>
          <t>3F45MAR+12</t>
        </is>
      </c>
      <c r="C4531" s="89">
        <f>SUMIF(数量表!D:H,B4531,数量表!H:H)</f>
        <v/>
      </c>
      <c r="D4531" s="89" t="n">
        <v>27</v>
      </c>
      <c r="E4531" s="89" t="n">
        <v>105</v>
      </c>
      <c r="F4531" s="90" t="n">
        <v>2138</v>
      </c>
      <c r="G4531" s="89" t="inlineStr">
        <is>
          <t>×</t>
        </is>
      </c>
      <c r="H4531" s="91" t="n">
        <v>1</v>
      </c>
      <c r="I4531" s="91">
        <f>C4531*H4531</f>
        <v/>
      </c>
      <c r="J4531" s="2" t="n"/>
      <c r="K4531" s="96" t="inlineStr">
        <is>
          <t>30×105</t>
        </is>
      </c>
      <c r="L4531" s="97">
        <f>F4531</f>
        <v/>
      </c>
      <c r="M4531" s="97">
        <f>I4531</f>
        <v/>
      </c>
      <c r="N4531" s="98" t="n"/>
      <c r="O4531" s="99" t="n"/>
      <c r="P4531" s="99" t="n"/>
      <c r="Q4531" s="117" t="n"/>
      <c r="R4531" s="118" t="n"/>
      <c r="S4531" s="118" t="n"/>
      <c r="T4531" s="119" t="n"/>
      <c r="U4531" s="120" t="n"/>
      <c r="V4531" s="120" t="n"/>
      <c r="W4531" s="121" t="n"/>
      <c r="X4531" s="122" t="n"/>
      <c r="Y4531" s="122" t="n"/>
      <c r="Z4531" s="143" t="n"/>
      <c r="AA4531" s="140" t="n"/>
      <c r="AB4531" s="140" t="n"/>
      <c r="AC4531" s="144" t="n"/>
      <c r="AD4531" s="142" t="n"/>
      <c r="AE4531" s="142" t="n"/>
    </row>
    <row r="4532" ht="15" customHeight="1" thickBot="1">
      <c r="B4532" s="220" t="inlineStr">
        <is>
          <t>3F45MAO</t>
        </is>
      </c>
      <c r="C4532" s="80">
        <f>SUMIF(数量表!D:H,B4532,数量表!H:H)</f>
        <v/>
      </c>
      <c r="D4532" s="80" t="n">
        <v>27</v>
      </c>
      <c r="E4532" s="80" t="n">
        <v>105</v>
      </c>
      <c r="F4532" s="90" t="n">
        <v>2138</v>
      </c>
      <c r="G4532" s="90" t="inlineStr">
        <is>
          <t>*</t>
        </is>
      </c>
      <c r="H4532" s="82" t="n">
        <v>1</v>
      </c>
      <c r="I4532" s="82">
        <f>C4532*H4532</f>
        <v/>
      </c>
      <c r="J4532" s="29" t="n"/>
      <c r="K4532" s="96" t="n"/>
      <c r="L4532" s="97" t="n"/>
      <c r="M4532" s="97" t="n"/>
      <c r="N4532" s="98" t="inlineStr">
        <is>
          <t>27×105</t>
        </is>
      </c>
      <c r="O4532" s="99">
        <f>F4532</f>
        <v/>
      </c>
      <c r="P4532" s="99">
        <f>SUM(I4532)</f>
        <v/>
      </c>
      <c r="Q4532" s="117" t="n"/>
      <c r="R4532" s="118" t="n"/>
      <c r="S4532" s="118" t="n"/>
      <c r="T4532" s="119" t="n"/>
      <c r="U4532" s="120" t="n"/>
      <c r="V4532" s="120" t="n"/>
      <c r="W4532" s="121" t="n"/>
      <c r="X4532" s="122" t="n"/>
      <c r="Y4532" s="122" t="n"/>
      <c r="Z4532" s="143" t="n"/>
      <c r="AA4532" s="140" t="n"/>
      <c r="AB4532" s="140" t="n"/>
      <c r="AC4532" s="144" t="n"/>
      <c r="AD4532" s="142" t="n"/>
      <c r="AE4532" s="142" t="n"/>
    </row>
    <row r="4533">
      <c r="B4533" s="220" t="inlineStr">
        <is>
          <t>3F45MAOL</t>
        </is>
      </c>
      <c r="C4533" s="80">
        <f>SUMIF(数量表!D:H,B4533,数量表!H:H)</f>
        <v/>
      </c>
      <c r="D4533" s="80" t="n">
        <v>27</v>
      </c>
      <c r="E4533" s="80" t="n">
        <v>105</v>
      </c>
      <c r="F4533" s="81" t="n">
        <v>2138</v>
      </c>
      <c r="G4533" s="80" t="n"/>
      <c r="H4533" s="82" t="n">
        <v>1</v>
      </c>
      <c r="I4533" s="82">
        <f>C4533*H4533</f>
        <v/>
      </c>
      <c r="J4533" s="29" t="n"/>
      <c r="K4533" s="96" t="n"/>
      <c r="L4533" s="97" t="n"/>
      <c r="M4533" s="97" t="n"/>
      <c r="N4533" s="98" t="inlineStr">
        <is>
          <t>27×105</t>
        </is>
      </c>
      <c r="O4533" s="99">
        <f>F4533</f>
        <v/>
      </c>
      <c r="P4533" s="99">
        <f>SUM(I4533)</f>
        <v/>
      </c>
      <c r="Q4533" s="117" t="n"/>
      <c r="R4533" s="118" t="n"/>
      <c r="S4533" s="118" t="n"/>
      <c r="T4533" s="119" t="n"/>
      <c r="U4533" s="120" t="n"/>
      <c r="V4533" s="120" t="n"/>
      <c r="W4533" s="121" t="n"/>
      <c r="X4533" s="122" t="n"/>
      <c r="Y4533" s="122" t="n"/>
      <c r="Z4533" s="143" t="n"/>
      <c r="AA4533" s="140" t="n"/>
      <c r="AB4533" s="140" t="n"/>
      <c r="AC4533" s="144" t="n"/>
      <c r="AD4533" s="142" t="n"/>
      <c r="AE4533" s="142" t="n"/>
    </row>
    <row r="4534" ht="15" customHeight="1" thickBot="1">
      <c r="B4534" s="29" t="inlineStr">
        <is>
          <t>3F45MAOL</t>
        </is>
      </c>
      <c r="C4534">
        <f>SUMIF(数量表!D:H,B4534,数量表!H:H)</f>
        <v/>
      </c>
      <c r="D4534" t="n">
        <v>27</v>
      </c>
      <c r="E4534" t="n">
        <v>105</v>
      </c>
      <c r="F4534" s="90" t="n">
        <v>2138</v>
      </c>
      <c r="G4534" t="inlineStr">
        <is>
          <t>×</t>
        </is>
      </c>
      <c r="H4534" s="87" t="n">
        <v>1</v>
      </c>
      <c r="I4534" s="87">
        <f>C4534*H4534</f>
        <v/>
      </c>
      <c r="J4534" s="2" t="n"/>
      <c r="K4534" s="96" t="inlineStr">
        <is>
          <t>30×105</t>
        </is>
      </c>
      <c r="L4534" s="97">
        <f>F4534</f>
        <v/>
      </c>
      <c r="M4534" s="97">
        <f>I4534</f>
        <v/>
      </c>
      <c r="N4534" s="98" t="n"/>
      <c r="O4534" s="99" t="n"/>
      <c r="P4534" s="99" t="n"/>
      <c r="Q4534" s="117" t="n"/>
      <c r="R4534" s="118" t="n"/>
      <c r="S4534" s="118" t="n"/>
      <c r="T4534" s="119" t="n"/>
      <c r="U4534" s="120" t="n"/>
      <c r="V4534" s="120" t="n"/>
      <c r="W4534" s="121" t="n"/>
      <c r="X4534" s="122" t="n"/>
      <c r="Y4534" s="122" t="n"/>
      <c r="Z4534" s="143" t="n"/>
      <c r="AA4534" s="140" t="n"/>
      <c r="AB4534" s="140" t="n"/>
      <c r="AC4534" s="144" t="n"/>
      <c r="AD4534" s="142" t="n"/>
      <c r="AE4534" s="142" t="n"/>
    </row>
    <row r="4535">
      <c r="B4535" s="220" t="inlineStr">
        <is>
          <t>3F45MAOR</t>
        </is>
      </c>
      <c r="C4535" s="80">
        <f>SUMIF(数量表!D:H,B4535,数量表!H:H)</f>
        <v/>
      </c>
      <c r="D4535" s="80" t="n">
        <v>27</v>
      </c>
      <c r="E4535" s="80" t="n">
        <v>105</v>
      </c>
      <c r="F4535" s="81" t="n">
        <v>2138</v>
      </c>
      <c r="G4535" s="80" t="n"/>
      <c r="H4535" s="82" t="n">
        <v>1</v>
      </c>
      <c r="I4535" s="82">
        <f>C4535*H4535</f>
        <v/>
      </c>
      <c r="J4535" s="29" t="n"/>
      <c r="K4535" s="96" t="n"/>
      <c r="L4535" s="97" t="n"/>
      <c r="M4535" s="97" t="n"/>
      <c r="N4535" s="98" t="inlineStr">
        <is>
          <t>27×105</t>
        </is>
      </c>
      <c r="O4535" s="99">
        <f>F4535</f>
        <v/>
      </c>
      <c r="P4535" s="99">
        <f>SUM(I4535)</f>
        <v/>
      </c>
      <c r="Q4535" s="117" t="n"/>
      <c r="R4535" s="118" t="n"/>
      <c r="S4535" s="118" t="n"/>
      <c r="T4535" s="119" t="n"/>
      <c r="U4535" s="120" t="n"/>
      <c r="V4535" s="120" t="n"/>
      <c r="W4535" s="121" t="n"/>
      <c r="X4535" s="122" t="n"/>
      <c r="Y4535" s="122" t="n"/>
      <c r="Z4535" s="143" t="n"/>
      <c r="AA4535" s="140" t="n"/>
      <c r="AB4535" s="140" t="n"/>
      <c r="AC4535" s="144" t="n"/>
      <c r="AD4535" s="142" t="n"/>
      <c r="AE4535" s="142" t="n"/>
    </row>
    <row r="4536" ht="15" customHeight="1" thickBot="1">
      <c r="B4536" s="29" t="inlineStr">
        <is>
          <t>3F45MAOR</t>
        </is>
      </c>
      <c r="C4536" s="89">
        <f>SUMIF(数量表!D:H,B4536,数量表!H:H)</f>
        <v/>
      </c>
      <c r="D4536" s="89" t="n">
        <v>27</v>
      </c>
      <c r="E4536" s="89" t="n">
        <v>105</v>
      </c>
      <c r="F4536" s="90" t="n">
        <v>2138</v>
      </c>
      <c r="G4536" s="89" t="inlineStr">
        <is>
          <t>×</t>
        </is>
      </c>
      <c r="H4536" s="91" t="n">
        <v>1</v>
      </c>
      <c r="I4536" s="91">
        <f>C4536*H4536</f>
        <v/>
      </c>
      <c r="J4536" s="2" t="n"/>
      <c r="K4536" s="96" t="inlineStr">
        <is>
          <t>30×105</t>
        </is>
      </c>
      <c r="L4536" s="97">
        <f>F4536</f>
        <v/>
      </c>
      <c r="M4536" s="97">
        <f>I4536</f>
        <v/>
      </c>
      <c r="N4536" s="98" t="n"/>
      <c r="O4536" s="99" t="n"/>
      <c r="P4536" s="99" t="n"/>
      <c r="Q4536" s="117" t="n"/>
      <c r="R4536" s="118" t="n"/>
      <c r="S4536" s="118" t="n"/>
      <c r="T4536" s="119" t="n"/>
      <c r="U4536" s="120" t="n"/>
      <c r="V4536" s="120" t="n"/>
      <c r="W4536" s="121" t="n"/>
      <c r="X4536" s="122" t="n"/>
      <c r="Y4536" s="122" t="n"/>
      <c r="Z4536" s="143" t="n"/>
      <c r="AA4536" s="140" t="n"/>
      <c r="AB4536" s="140" t="n"/>
      <c r="AC4536" s="144" t="n"/>
      <c r="AD4536" s="142" t="n"/>
      <c r="AE4536" s="142" t="n"/>
    </row>
    <row r="4537" ht="15" customHeight="1" thickBot="1">
      <c r="B4537" s="220" t="inlineStr">
        <is>
          <t>3F45MAOS</t>
        </is>
      </c>
      <c r="C4537" s="80">
        <f>SUMIF(数量表!D:H,B4537,数量表!H:H)</f>
        <v/>
      </c>
      <c r="D4537" s="80" t="n">
        <v>27</v>
      </c>
      <c r="E4537" s="80" t="n">
        <v>105</v>
      </c>
      <c r="F4537" s="90" t="n">
        <v>2138</v>
      </c>
      <c r="G4537" s="80" t="n"/>
      <c r="H4537" s="82" t="n">
        <v>1</v>
      </c>
      <c r="I4537" s="82">
        <f>C4537*H4537</f>
        <v/>
      </c>
      <c r="J4537" s="29" t="n"/>
      <c r="K4537" s="96" t="n"/>
      <c r="L4537" s="97" t="n"/>
      <c r="M4537" s="97" t="n"/>
      <c r="N4537" s="98" t="inlineStr">
        <is>
          <t>27×105</t>
        </is>
      </c>
      <c r="O4537" s="99">
        <f>F4537</f>
        <v/>
      </c>
      <c r="P4537" s="99">
        <f>SUM(I4537)</f>
        <v/>
      </c>
      <c r="Q4537" s="117" t="n"/>
      <c r="R4537" s="118" t="n"/>
      <c r="S4537" s="118" t="n"/>
      <c r="T4537" s="119" t="n"/>
      <c r="U4537" s="120" t="n"/>
      <c r="V4537" s="120" t="n"/>
      <c r="W4537" s="121" t="n"/>
      <c r="X4537" s="122" t="n"/>
      <c r="Y4537" s="122" t="n"/>
      <c r="Z4537" s="143" t="n"/>
      <c r="AA4537" s="140" t="n"/>
      <c r="AB4537" s="140" t="n"/>
      <c r="AC4537" s="144" t="n"/>
      <c r="AD4537" s="142" t="n"/>
      <c r="AE4537" s="142" t="n"/>
    </row>
    <row r="4538">
      <c r="B4538" s="220" t="inlineStr">
        <is>
          <t>3F45MAX</t>
        </is>
      </c>
      <c r="C4538" s="80">
        <f>SUMIF(数量表!D:H,B4538,数量表!H:H)</f>
        <v/>
      </c>
      <c r="D4538" s="80" t="n">
        <v>30</v>
      </c>
      <c r="E4538" s="80" t="n">
        <v>92</v>
      </c>
      <c r="F4538" s="81" t="n">
        <v>2102</v>
      </c>
      <c r="G4538" s="80" t="inlineStr">
        <is>
          <t>×</t>
        </is>
      </c>
      <c r="H4538" s="82" t="n">
        <v>2</v>
      </c>
      <c r="I4538" s="82">
        <f>C4538*H4538</f>
        <v/>
      </c>
      <c r="J4538" s="2" t="n"/>
      <c r="K4538" s="96" t="n"/>
      <c r="L4538" s="97" t="n"/>
      <c r="M4538" s="97" t="n"/>
      <c r="N4538" s="98" t="n"/>
      <c r="O4538" s="99" t="n"/>
      <c r="P4538" s="99" t="n"/>
      <c r="Q4538" s="117" t="n"/>
      <c r="R4538" s="118" t="n"/>
      <c r="S4538" s="118" t="n"/>
      <c r="T4538" s="119" t="n"/>
      <c r="U4538" s="120" t="n"/>
      <c r="V4538" s="120" t="n"/>
      <c r="W4538" s="121" t="n">
        <v>30</v>
      </c>
      <c r="X4538" s="122">
        <f>F4538</f>
        <v/>
      </c>
      <c r="Y4538" s="122">
        <f>SUM(I4538)</f>
        <v/>
      </c>
      <c r="Z4538" s="143" t="n"/>
      <c r="AA4538" s="140" t="n"/>
      <c r="AB4538" s="140" t="n"/>
      <c r="AC4538" s="144" t="n"/>
      <c r="AD4538" s="142" t="n"/>
      <c r="AE4538" s="142" t="n"/>
    </row>
    <row r="4539">
      <c r="B4539" s="29" t="inlineStr">
        <is>
          <t>3F45MAX</t>
        </is>
      </c>
      <c r="C4539">
        <f>SUMIF(数量表!D:H,B4539,数量表!H:H)</f>
        <v/>
      </c>
      <c r="D4539" t="n">
        <v>30</v>
      </c>
      <c r="E4539" t="n">
        <v>92</v>
      </c>
      <c r="F4539" s="86" t="n">
        <v>800</v>
      </c>
      <c r="G4539" t="inlineStr">
        <is>
          <t>×</t>
        </is>
      </c>
      <c r="H4539" s="87" t="n">
        <v>2</v>
      </c>
      <c r="I4539" s="87">
        <f>C4539*H4539</f>
        <v/>
      </c>
      <c r="J4539" s="2" t="n"/>
      <c r="K4539" s="96" t="n"/>
      <c r="L4539" s="97" t="n"/>
      <c r="M4539" s="97" t="n"/>
      <c r="N4539" s="98" t="n"/>
      <c r="O4539" s="99" t="n"/>
      <c r="P4539" s="99" t="n"/>
      <c r="Q4539" s="117" t="n"/>
      <c r="R4539" s="118" t="n"/>
      <c r="S4539" s="118" t="n"/>
      <c r="T4539" s="119" t="n"/>
      <c r="U4539" s="120" t="n"/>
      <c r="V4539" s="120" t="n"/>
      <c r="W4539" s="121" t="n">
        <v>30</v>
      </c>
      <c r="X4539" s="122">
        <f>F4539</f>
        <v/>
      </c>
      <c r="Y4539" s="122">
        <f>SUM(I4539)</f>
        <v/>
      </c>
      <c r="Z4539" s="143" t="n"/>
      <c r="AA4539" s="140" t="n"/>
      <c r="AB4539" s="140" t="n"/>
      <c r="AC4539" s="144" t="n"/>
      <c r="AD4539" s="142" t="n"/>
      <c r="AE4539" s="142" t="n"/>
    </row>
    <row r="4540" ht="15" customHeight="1" thickBot="1">
      <c r="B4540" s="221" t="inlineStr">
        <is>
          <t>3F45MAX</t>
        </is>
      </c>
      <c r="C4540" s="89">
        <f>SUMIF(数量表!D:H,B4540,数量表!H:H)</f>
        <v/>
      </c>
      <c r="D4540" s="89" t="n">
        <v>27</v>
      </c>
      <c r="E4540" s="89" t="n">
        <v>92</v>
      </c>
      <c r="F4540" s="90" t="n">
        <v>2102</v>
      </c>
      <c r="G4540" s="89" t="inlineStr">
        <is>
          <t>×</t>
        </is>
      </c>
      <c r="H4540" s="91" t="n">
        <v>1</v>
      </c>
      <c r="I4540" s="91">
        <f>C4540*H4540</f>
        <v/>
      </c>
      <c r="J4540" s="2" t="n"/>
      <c r="K4540" s="96" t="n"/>
      <c r="L4540" s="97" t="n"/>
      <c r="M4540" s="97" t="n"/>
      <c r="N4540" s="98" t="n"/>
      <c r="O4540" s="99" t="n"/>
      <c r="P4540" s="99" t="n"/>
      <c r="Q4540" s="117" t="n"/>
      <c r="R4540" s="118" t="n"/>
      <c r="S4540" s="118" t="n"/>
      <c r="T4540" s="119" t="n"/>
      <c r="U4540" s="120" t="n"/>
      <c r="V4540" s="120" t="n"/>
      <c r="W4540" s="121" t="n"/>
      <c r="X4540" s="122" t="n"/>
      <c r="Y4540" s="122" t="n"/>
      <c r="Z4540" s="143" t="n">
        <v>27</v>
      </c>
      <c r="AA4540" s="140">
        <f>F4540</f>
        <v/>
      </c>
      <c r="AB4540" s="140">
        <f>SUM(I4540)</f>
        <v/>
      </c>
      <c r="AC4540" s="144" t="n"/>
      <c r="AD4540" s="142" t="n"/>
      <c r="AE4540" s="142" t="n"/>
    </row>
    <row r="4541">
      <c r="B4541" s="220" t="inlineStr">
        <is>
          <t>3F45MAX144</t>
        </is>
      </c>
      <c r="C4541" s="80">
        <f>SUMIF(数量表!D:H,B4541,数量表!H:H)</f>
        <v/>
      </c>
      <c r="D4541" s="80" t="n">
        <v>30</v>
      </c>
      <c r="E4541" s="80" t="n">
        <v>92</v>
      </c>
      <c r="F4541" s="81" t="n">
        <v>2102</v>
      </c>
      <c r="G4541" s="80" t="inlineStr">
        <is>
          <t>×</t>
        </is>
      </c>
      <c r="H4541" s="82" t="n">
        <v>2</v>
      </c>
      <c r="I4541" s="82">
        <f>C4541*H4541</f>
        <v/>
      </c>
      <c r="J4541" s="2" t="n"/>
      <c r="K4541" s="107" t="n"/>
      <c r="L4541" s="108" t="n"/>
      <c r="M4541" s="108" t="n"/>
      <c r="N4541" s="109" t="n"/>
      <c r="O4541" s="110" t="n"/>
      <c r="P4541" s="110" t="n"/>
      <c r="Q4541" s="129" t="n"/>
      <c r="R4541" s="130" t="n"/>
      <c r="S4541" s="130" t="n"/>
      <c r="T4541" s="131" t="n"/>
      <c r="U4541" s="132" t="n"/>
      <c r="V4541" s="132" t="n"/>
      <c r="W4541" s="133" t="n">
        <v>30</v>
      </c>
      <c r="X4541" s="134">
        <f>F4541</f>
        <v/>
      </c>
      <c r="Y4541" s="134">
        <f>SUM(I4541)</f>
        <v/>
      </c>
      <c r="Z4541" s="151" t="n"/>
      <c r="AA4541" s="152" t="n"/>
      <c r="AB4541" s="152" t="n"/>
      <c r="AC4541" s="153" t="n"/>
      <c r="AD4541" s="154" t="n"/>
      <c r="AE4541" s="154" t="n"/>
    </row>
    <row r="4542">
      <c r="B4542" s="29" t="inlineStr">
        <is>
          <t>3F45MAX144</t>
        </is>
      </c>
      <c r="C4542">
        <f>SUMIF(数量表!D:H,B4542,数量表!H:H)</f>
        <v/>
      </c>
      <c r="D4542" t="n">
        <v>30</v>
      </c>
      <c r="E4542" t="n">
        <v>92</v>
      </c>
      <c r="F4542" s="86" t="n">
        <v>800</v>
      </c>
      <c r="G4542" t="inlineStr">
        <is>
          <t>×</t>
        </is>
      </c>
      <c r="H4542" s="87" t="n">
        <v>2</v>
      </c>
      <c r="I4542" s="87">
        <f>C4542*H4542</f>
        <v/>
      </c>
      <c r="J4542" s="2" t="n"/>
      <c r="K4542" s="96" t="n"/>
      <c r="L4542" s="97" t="n"/>
      <c r="M4542" s="97" t="n"/>
      <c r="N4542" s="98" t="inlineStr">
        <is>
          <t>c</t>
        </is>
      </c>
      <c r="O4542" s="99" t="n"/>
      <c r="P4542" s="99" t="n"/>
      <c r="Q4542" s="117" t="n"/>
      <c r="R4542" s="118" t="n"/>
      <c r="S4542" s="118" t="n"/>
      <c r="T4542" s="119" t="n"/>
      <c r="U4542" s="120" t="n"/>
      <c r="V4542" s="120" t="n"/>
      <c r="W4542" s="121" t="n">
        <v>30</v>
      </c>
      <c r="X4542" s="122">
        <f>F4542</f>
        <v/>
      </c>
      <c r="Y4542" s="122">
        <f>SUM(I4542)</f>
        <v/>
      </c>
      <c r="Z4542" s="143" t="n"/>
      <c r="AA4542" s="140" t="n"/>
      <c r="AB4542" s="140" t="n"/>
      <c r="AC4542" s="144" t="n"/>
      <c r="AD4542" s="142" t="n"/>
      <c r="AE4542" s="142" t="n"/>
    </row>
    <row r="4543">
      <c r="B4543" s="29" t="inlineStr">
        <is>
          <t>3F45MAX144</t>
        </is>
      </c>
      <c r="C4543">
        <f>SUMIF(数量表!D:H,B4543,数量表!H:H)</f>
        <v/>
      </c>
      <c r="D4543" t="n">
        <v>27</v>
      </c>
      <c r="E4543" t="n">
        <v>92</v>
      </c>
      <c r="F4543" s="86" t="n">
        <v>2102</v>
      </c>
      <c r="G4543" t="inlineStr">
        <is>
          <t>×</t>
        </is>
      </c>
      <c r="H4543" s="87" t="n">
        <v>1</v>
      </c>
      <c r="I4543" s="87">
        <f>C4543*H4543</f>
        <v/>
      </c>
      <c r="J4543" s="2" t="n"/>
      <c r="K4543" s="96" t="n"/>
      <c r="L4543" s="97" t="n"/>
      <c r="M4543" s="97" t="n"/>
      <c r="N4543" s="98" t="n"/>
      <c r="O4543" s="99" t="n"/>
      <c r="P4543" s="99" t="n"/>
      <c r="Q4543" s="117" t="n"/>
      <c r="R4543" s="118" t="n"/>
      <c r="S4543" s="118" t="n"/>
      <c r="T4543" s="119" t="n"/>
      <c r="U4543" s="120" t="n"/>
      <c r="V4543" s="120" t="n"/>
      <c r="W4543" s="121" t="n"/>
      <c r="X4543" s="122" t="n"/>
      <c r="Y4543" s="122" t="n"/>
      <c r="Z4543" s="143" t="n">
        <v>27</v>
      </c>
      <c r="AA4543" s="140">
        <f>F4543</f>
        <v/>
      </c>
      <c r="AB4543" s="140">
        <f>SUM(I4543)</f>
        <v/>
      </c>
      <c r="AC4543" s="144" t="n"/>
      <c r="AD4543" s="142" t="n"/>
      <c r="AE4543" s="142" t="n"/>
    </row>
    <row r="4544">
      <c r="B4544" s="29" t="inlineStr">
        <is>
          <t>3F45MAX144</t>
        </is>
      </c>
      <c r="C4544">
        <f>SUMIF(数量表!D:H,B4544,数量表!H:H)</f>
        <v/>
      </c>
      <c r="D4544" t="n">
        <v>27</v>
      </c>
      <c r="E4544" t="n">
        <v>92</v>
      </c>
      <c r="F4544" s="86" t="n">
        <v>477</v>
      </c>
      <c r="G4544" t="inlineStr">
        <is>
          <t>×</t>
        </is>
      </c>
      <c r="H4544" s="87" t="n">
        <v>2</v>
      </c>
      <c r="I4544" s="87">
        <f>C4544*H4544</f>
        <v/>
      </c>
      <c r="J4544" s="2" t="n"/>
      <c r="K4544" s="96" t="n"/>
      <c r="L4544" s="97" t="n"/>
      <c r="M4544" s="97" t="n"/>
      <c r="N4544" s="98" t="n"/>
      <c r="O4544" s="99" t="n"/>
      <c r="P4544" s="99" t="n"/>
      <c r="Q4544" s="117" t="n"/>
      <c r="R4544" s="118" t="n"/>
      <c r="S4544" s="118" t="n"/>
      <c r="T4544" s="119" t="n"/>
      <c r="U4544" s="120" t="n"/>
      <c r="V4544" s="120" t="n"/>
      <c r="W4544" s="121" t="n"/>
      <c r="X4544" s="122" t="n"/>
      <c r="Y4544" s="122" t="n"/>
      <c r="Z4544" s="143" t="n">
        <v>27</v>
      </c>
      <c r="AA4544" s="140">
        <f>F4544</f>
        <v/>
      </c>
      <c r="AB4544" s="140">
        <f>SUM(I4544)</f>
        <v/>
      </c>
      <c r="AC4544" s="144" t="n"/>
      <c r="AD4544" s="142" t="n"/>
      <c r="AE4544" s="142" t="n"/>
    </row>
    <row r="4545" ht="15" customHeight="1" thickBot="1">
      <c r="B4545" s="221" t="inlineStr">
        <is>
          <t>3F45MAX144</t>
        </is>
      </c>
      <c r="C4545" s="89">
        <f>SUMIF(数量表!D:H,B4545,数量表!H:H)</f>
        <v/>
      </c>
      <c r="D4545" s="89" t="n">
        <v>27</v>
      </c>
      <c r="E4545" s="89" t="n">
        <v>92</v>
      </c>
      <c r="F4545" s="90" t="n">
        <v>386.5</v>
      </c>
      <c r="G4545" s="89" t="inlineStr">
        <is>
          <t>×</t>
        </is>
      </c>
      <c r="H4545" s="91" t="n">
        <v>2</v>
      </c>
      <c r="I4545" s="91">
        <f>C4545*H4545</f>
        <v/>
      </c>
      <c r="J4545" s="2" t="n"/>
      <c r="K4545" s="96" t="n"/>
      <c r="L4545" s="97" t="n"/>
      <c r="M4545" s="97" t="n"/>
      <c r="N4545" s="98" t="n"/>
      <c r="O4545" s="99" t="n"/>
      <c r="P4545" s="99" t="n"/>
      <c r="Q4545" s="117" t="n"/>
      <c r="R4545" s="118" t="n"/>
      <c r="S4545" s="118" t="n"/>
      <c r="T4545" s="119" t="n"/>
      <c r="U4545" s="120" t="n"/>
      <c r="V4545" s="120" t="n"/>
      <c r="W4545" s="121" t="n"/>
      <c r="X4545" s="122" t="n"/>
      <c r="Y4545" s="122" t="n"/>
      <c r="Z4545" s="143" t="n">
        <v>27</v>
      </c>
      <c r="AA4545" s="140">
        <f>F4545</f>
        <v/>
      </c>
      <c r="AB4545" s="140">
        <f>SUM(I4545)</f>
        <v/>
      </c>
      <c r="AC4545" s="144" t="n"/>
      <c r="AD4545" s="142" t="n"/>
      <c r="AE4545" s="142" t="n"/>
    </row>
    <row r="4546">
      <c r="B4546" s="220" t="inlineStr">
        <is>
          <t>3F45MAZ</t>
        </is>
      </c>
      <c r="C4546" s="80">
        <f>SUMIF(数量表!D:H,B4546,数量表!H:H)</f>
        <v/>
      </c>
      <c r="D4546" s="80" t="n">
        <v>30</v>
      </c>
      <c r="E4546" s="80" t="n">
        <v>92</v>
      </c>
      <c r="F4546" s="81" t="n">
        <v>2102</v>
      </c>
      <c r="G4546" s="80" t="n"/>
      <c r="H4546" s="82" t="n">
        <v>2</v>
      </c>
      <c r="I4546" s="82">
        <f>C4546*H4546</f>
        <v/>
      </c>
      <c r="J4546" s="29" t="n"/>
      <c r="K4546" s="96" t="n"/>
      <c r="L4546" s="97" t="n"/>
      <c r="M4546" s="97" t="n"/>
      <c r="N4546" s="98" t="n"/>
      <c r="O4546" s="99" t="n"/>
      <c r="P4546" s="99" t="n"/>
      <c r="Q4546" s="117" t="n"/>
      <c r="R4546" s="118" t="n"/>
      <c r="S4546" s="118" t="n"/>
      <c r="T4546" s="119" t="n"/>
      <c r="U4546" s="120" t="n"/>
      <c r="V4546" s="120" t="n"/>
      <c r="W4546" s="121" t="n">
        <v>30</v>
      </c>
      <c r="X4546" s="122">
        <f>F4546</f>
        <v/>
      </c>
      <c r="Y4546" s="122">
        <f>SUM(I4546)</f>
        <v/>
      </c>
      <c r="Z4546" s="143" t="n"/>
      <c r="AA4546" s="140" t="n"/>
      <c r="AB4546" s="140" t="n"/>
      <c r="AC4546" s="144" t="n"/>
      <c r="AD4546" s="142" t="n"/>
      <c r="AE4546" s="142" t="n"/>
    </row>
    <row r="4547">
      <c r="B4547" s="29" t="inlineStr">
        <is>
          <t>3F45MAZ</t>
        </is>
      </c>
      <c r="C4547">
        <f>SUMIF(数量表!D:H,B4547,数量表!H:H)</f>
        <v/>
      </c>
      <c r="D4547" t="n">
        <v>27</v>
      </c>
      <c r="E4547" t="n">
        <v>92</v>
      </c>
      <c r="F4547" s="86" t="n">
        <v>2102</v>
      </c>
      <c r="H4547" s="87" t="n">
        <v>1</v>
      </c>
      <c r="I4547" s="87">
        <f>C4547*H4547</f>
        <v/>
      </c>
      <c r="J4547" s="29" t="n"/>
      <c r="K4547" s="96" t="n"/>
      <c r="L4547" s="97" t="n"/>
      <c r="M4547" s="97" t="n"/>
      <c r="N4547" s="98" t="n"/>
      <c r="O4547" s="99" t="n"/>
      <c r="P4547" s="99" t="n"/>
      <c r="Q4547" s="117" t="n"/>
      <c r="R4547" s="118" t="n"/>
      <c r="S4547" s="118" t="n"/>
      <c r="T4547" s="119" t="n"/>
      <c r="U4547" s="120" t="n"/>
      <c r="V4547" s="120" t="n"/>
      <c r="W4547" s="121" t="n"/>
      <c r="X4547" s="122" t="n"/>
      <c r="Y4547" s="122" t="n"/>
      <c r="Z4547" s="143" t="n">
        <v>27</v>
      </c>
      <c r="AA4547" s="140">
        <f>F4547</f>
        <v/>
      </c>
      <c r="AB4547" s="140">
        <f>SUM(I4547)</f>
        <v/>
      </c>
      <c r="AC4547" s="144" t="n"/>
      <c r="AD4547" s="142" t="n"/>
      <c r="AE4547" s="142" t="n"/>
    </row>
    <row r="4548" ht="15" customHeight="1" thickBot="1">
      <c r="B4548" s="221" t="inlineStr">
        <is>
          <t>3F45MAZ</t>
        </is>
      </c>
      <c r="C4548" s="89">
        <f>SUMIF(数量表!D:H,B4548,数量表!H:H)</f>
        <v/>
      </c>
      <c r="D4548" s="89" t="n">
        <v>30</v>
      </c>
      <c r="E4548" s="89" t="n">
        <v>92</v>
      </c>
      <c r="F4548" s="90" t="n">
        <v>800</v>
      </c>
      <c r="G4548" s="89" t="n"/>
      <c r="H4548" s="91" t="n">
        <v>2</v>
      </c>
      <c r="I4548" s="91">
        <f>C4548*H4548</f>
        <v/>
      </c>
      <c r="J4548" s="29" t="n"/>
      <c r="K4548" s="96" t="n"/>
      <c r="L4548" s="97" t="n"/>
      <c r="M4548" s="97" t="n"/>
      <c r="N4548" s="98" t="n"/>
      <c r="O4548" s="99" t="n"/>
      <c r="P4548" s="99" t="n"/>
      <c r="Q4548" s="117" t="n"/>
      <c r="R4548" s="118" t="n"/>
      <c r="S4548" s="118" t="n"/>
      <c r="T4548" s="119" t="n"/>
      <c r="U4548" s="120" t="n"/>
      <c r="V4548" s="120" t="n"/>
      <c r="W4548" s="121" t="n">
        <v>30</v>
      </c>
      <c r="X4548" s="122">
        <f>F4548</f>
        <v/>
      </c>
      <c r="Y4548" s="122">
        <f>SUM(I4548)</f>
        <v/>
      </c>
      <c r="Z4548" s="143" t="n"/>
      <c r="AA4548" s="140" t="n"/>
      <c r="AB4548" s="140" t="n"/>
      <c r="AC4548" s="144" t="n"/>
      <c r="AD4548" s="142" t="n"/>
      <c r="AE4548" s="142" t="n"/>
    </row>
    <row r="4549">
      <c r="B4549" s="220" t="inlineStr">
        <is>
          <t>3F45MA144</t>
        </is>
      </c>
      <c r="C4549" s="80">
        <f>SUMIF(数量表!D:H,B4549,数量表!H:H)</f>
        <v/>
      </c>
      <c r="D4549" s="80" t="n">
        <v>27</v>
      </c>
      <c r="E4549" s="80" t="n">
        <v>105</v>
      </c>
      <c r="F4549" s="81" t="n">
        <v>2138</v>
      </c>
      <c r="G4549" s="80" t="inlineStr">
        <is>
          <t>×</t>
        </is>
      </c>
      <c r="H4549" s="82" t="n">
        <v>1</v>
      </c>
      <c r="I4549" s="82">
        <f>C4549*H4549</f>
        <v/>
      </c>
      <c r="J4549" s="2" t="n"/>
      <c r="K4549" s="96" t="n"/>
      <c r="L4549" s="97" t="n"/>
      <c r="M4549" s="97" t="n"/>
      <c r="N4549" s="98" t="inlineStr">
        <is>
          <t>27×105</t>
        </is>
      </c>
      <c r="O4549" s="99">
        <f>F4549</f>
        <v/>
      </c>
      <c r="P4549" s="99">
        <f>SUM(I4549)</f>
        <v/>
      </c>
      <c r="Q4549" s="117" t="n"/>
      <c r="R4549" s="118" t="n"/>
      <c r="S4549" s="118" t="n"/>
      <c r="T4549" s="119" t="n"/>
      <c r="U4549" s="120" t="n"/>
      <c r="V4549" s="120" t="n"/>
      <c r="W4549" s="121" t="n"/>
      <c r="X4549" s="122" t="n"/>
      <c r="Y4549" s="122" t="n"/>
      <c r="Z4549" s="143" t="n"/>
      <c r="AA4549" s="140" t="n"/>
      <c r="AB4549" s="140" t="n"/>
      <c r="AC4549" s="144" t="n"/>
      <c r="AD4549" s="142" t="n"/>
      <c r="AE4549" s="142" t="n"/>
    </row>
    <row r="4550">
      <c r="B4550" s="29" t="inlineStr">
        <is>
          <t>3F45MA144</t>
        </is>
      </c>
      <c r="C4550">
        <f>SUMIF(数量表!D:H,B4550,数量表!H:H)</f>
        <v/>
      </c>
      <c r="F4550" s="86" t="n">
        <v>386.5</v>
      </c>
      <c r="G4550" t="inlineStr">
        <is>
          <t>○</t>
        </is>
      </c>
      <c r="H4550" s="87" t="n">
        <v>2</v>
      </c>
      <c r="I4550" s="87">
        <f>C4550*H4550</f>
        <v/>
      </c>
      <c r="J4550" s="2" t="n"/>
      <c r="K4550" s="96" t="n"/>
      <c r="L4550" s="97" t="n"/>
      <c r="M4550" s="97" t="n"/>
      <c r="N4550" s="98" t="inlineStr">
        <is>
          <t>27×105</t>
        </is>
      </c>
      <c r="O4550" s="99">
        <f>F4550</f>
        <v/>
      </c>
      <c r="P4550" s="99">
        <f>SUM(I4550)</f>
        <v/>
      </c>
      <c r="Q4550" s="117" t="n"/>
      <c r="R4550" s="118" t="n"/>
      <c r="S4550" s="118" t="n"/>
      <c r="T4550" s="119" t="n"/>
      <c r="U4550" s="120" t="n"/>
      <c r="V4550" s="120" t="n"/>
      <c r="W4550" s="121" t="n"/>
      <c r="X4550" s="122" t="n"/>
      <c r="Y4550" s="122" t="n"/>
      <c r="Z4550" s="143" t="n"/>
      <c r="AA4550" s="140" t="n"/>
      <c r="AB4550" s="140" t="n"/>
      <c r="AC4550" s="144" t="n"/>
      <c r="AD4550" s="142" t="n"/>
      <c r="AE4550" s="142" t="n"/>
    </row>
    <row r="4551" ht="15" customHeight="1" thickBot="1">
      <c r="B4551" s="29" t="inlineStr">
        <is>
          <t>3F45MA144</t>
        </is>
      </c>
      <c r="C4551">
        <f>SUMIF(数量表!D:H,B4551,数量表!H:H)</f>
        <v/>
      </c>
      <c r="F4551" s="86" t="n">
        <v>477</v>
      </c>
      <c r="G4551" s="89" t="inlineStr">
        <is>
          <t>×</t>
        </is>
      </c>
      <c r="H4551" s="87" t="n">
        <v>2</v>
      </c>
      <c r="I4551" s="87">
        <f>C4551*H4551</f>
        <v/>
      </c>
      <c r="J4551" s="2" t="n"/>
      <c r="K4551" s="96" t="n"/>
      <c r="L4551" s="97" t="n"/>
      <c r="M4551" s="97" t="n"/>
      <c r="N4551" s="98" t="inlineStr">
        <is>
          <t>27×105</t>
        </is>
      </c>
      <c r="O4551" s="99">
        <f>F4551</f>
        <v/>
      </c>
      <c r="P4551" s="99">
        <f>SUM(I4551)</f>
        <v/>
      </c>
      <c r="Q4551" s="117" t="n"/>
      <c r="R4551" s="118" t="n"/>
      <c r="S4551" s="118" t="n"/>
      <c r="T4551" s="119" t="n"/>
      <c r="U4551" s="120" t="n"/>
      <c r="V4551" s="120" t="n"/>
      <c r="W4551" s="121" t="n"/>
      <c r="X4551" s="122" t="n"/>
      <c r="Y4551" s="122" t="n"/>
      <c r="Z4551" s="143" t="n"/>
      <c r="AA4551" s="140" t="n"/>
      <c r="AB4551" s="140" t="n"/>
      <c r="AC4551" s="144" t="n"/>
      <c r="AD4551" s="142" t="n"/>
      <c r="AE4551" s="142" t="n"/>
    </row>
    <row r="4552">
      <c r="B4552" s="220" t="inlineStr">
        <is>
          <t>3F45MA144L</t>
        </is>
      </c>
      <c r="C4552" s="80">
        <f>SUMIF(数量表!D:H,B4552,数量表!H:H)</f>
        <v/>
      </c>
      <c r="D4552" s="80" t="n">
        <v>27</v>
      </c>
      <c r="E4552" s="80" t="n">
        <v>105</v>
      </c>
      <c r="F4552" s="81" t="n">
        <v>2138</v>
      </c>
      <c r="G4552" t="inlineStr">
        <is>
          <t>×</t>
        </is>
      </c>
      <c r="H4552" s="82" t="n">
        <v>1</v>
      </c>
      <c r="I4552" s="82">
        <f>C4552*H4552</f>
        <v/>
      </c>
      <c r="J4552" s="2" t="n"/>
      <c r="K4552" s="96" t="inlineStr">
        <is>
          <t>30×105</t>
        </is>
      </c>
      <c r="L4552" s="97">
        <f>F4552</f>
        <v/>
      </c>
      <c r="M4552" s="97">
        <f>I4552</f>
        <v/>
      </c>
      <c r="N4552" s="98" t="n"/>
      <c r="O4552" s="99" t="n"/>
      <c r="P4552" s="99" t="n"/>
      <c r="Q4552" s="117" t="n"/>
      <c r="R4552" s="118" t="n"/>
      <c r="S4552" s="118" t="n"/>
      <c r="T4552" s="119" t="n"/>
      <c r="U4552" s="120" t="n"/>
      <c r="V4552" s="120" t="n"/>
      <c r="W4552" s="121" t="n"/>
      <c r="X4552" s="122" t="n"/>
      <c r="Y4552" s="122" t="n"/>
      <c r="Z4552" s="143" t="n"/>
      <c r="AA4552" s="140" t="n"/>
      <c r="AB4552" s="140" t="n"/>
      <c r="AC4552" s="144" t="n"/>
      <c r="AD4552" s="142" t="n"/>
      <c r="AE4552" s="142" t="n"/>
    </row>
    <row r="4553">
      <c r="B4553" s="29" t="inlineStr">
        <is>
          <t>3F45MA144L</t>
        </is>
      </c>
      <c r="C4553" t="n">
        <v>0</v>
      </c>
      <c r="D4553" t="n">
        <v>27</v>
      </c>
      <c r="E4553" t="n">
        <v>105</v>
      </c>
      <c r="F4553" s="86" t="n">
        <v>2138</v>
      </c>
      <c r="G4553" t="inlineStr">
        <is>
          <t>×</t>
        </is>
      </c>
      <c r="H4553" s="87" t="n">
        <v>1</v>
      </c>
      <c r="I4553" s="87" t="n">
        <v>0</v>
      </c>
      <c r="J4553" s="2" t="n"/>
      <c r="K4553" s="96" t="n"/>
      <c r="L4553" s="97" t="n"/>
      <c r="M4553" s="97" t="n"/>
      <c r="N4553" s="98" t="inlineStr">
        <is>
          <t>27×105</t>
        </is>
      </c>
      <c r="O4553" s="99">
        <f>F4553</f>
        <v/>
      </c>
      <c r="P4553" s="99">
        <f>SUM(I4553)</f>
        <v/>
      </c>
      <c r="Q4553" s="117" t="n"/>
      <c r="R4553" s="118" t="n"/>
      <c r="S4553" s="118" t="n"/>
      <c r="T4553" s="119" t="n"/>
      <c r="U4553" s="120" t="n"/>
      <c r="V4553" s="120" t="n"/>
      <c r="W4553" s="121" t="n"/>
      <c r="X4553" s="122" t="n"/>
      <c r="Y4553" s="122" t="n"/>
      <c r="Z4553" s="143" t="n"/>
      <c r="AA4553" s="140" t="n"/>
      <c r="AB4553" s="140" t="n"/>
      <c r="AC4553" s="144" t="n"/>
      <c r="AD4553" s="142" t="n"/>
      <c r="AE4553" s="142" t="n"/>
    </row>
    <row r="4554">
      <c r="B4554" s="29" t="inlineStr">
        <is>
          <t>3F45MA144L</t>
        </is>
      </c>
      <c r="C4554">
        <f>SUMIF(数量表!D:H,B4554,数量表!H:H)</f>
        <v/>
      </c>
      <c r="D4554" t="n">
        <v>27</v>
      </c>
      <c r="E4554" t="n">
        <v>105</v>
      </c>
      <c r="F4554" s="86" t="n">
        <v>477</v>
      </c>
      <c r="G4554" t="inlineStr">
        <is>
          <t>×</t>
        </is>
      </c>
      <c r="H4554" s="87" t="n">
        <v>2</v>
      </c>
      <c r="I4554" s="87">
        <f>C4554*H4554</f>
        <v/>
      </c>
      <c r="J4554" s="2" t="n"/>
      <c r="K4554" s="96" t="n"/>
      <c r="L4554" s="97" t="n"/>
      <c r="M4554" s="97" t="n"/>
      <c r="N4554" s="98" t="inlineStr">
        <is>
          <t>27×105</t>
        </is>
      </c>
      <c r="O4554" s="99">
        <f>F4554</f>
        <v/>
      </c>
      <c r="P4554" s="99">
        <f>SUM(I4554)</f>
        <v/>
      </c>
      <c r="Q4554" s="117" t="n"/>
      <c r="R4554" s="118" t="n"/>
      <c r="S4554" s="118" t="n"/>
      <c r="T4554" s="119" t="n"/>
      <c r="U4554" s="120" t="n"/>
      <c r="V4554" s="120" t="n"/>
      <c r="W4554" s="121" t="n"/>
      <c r="X4554" s="122" t="n"/>
      <c r="Y4554" s="122" t="n"/>
      <c r="Z4554" s="143" t="n"/>
      <c r="AA4554" s="140" t="n"/>
      <c r="AB4554" s="140" t="n"/>
      <c r="AC4554" s="144" t="n"/>
      <c r="AD4554" s="142" t="n"/>
      <c r="AE4554" s="142" t="n"/>
    </row>
    <row r="4555">
      <c r="B4555" s="29" t="inlineStr">
        <is>
          <t>3F45MA144L</t>
        </is>
      </c>
      <c r="C4555">
        <f>SUMIF(数量表!D:H,B4555,数量表!H:H)</f>
        <v/>
      </c>
      <c r="D4555" t="n">
        <v>27</v>
      </c>
      <c r="E4555" t="n">
        <v>105</v>
      </c>
      <c r="F4555" s="86" t="n">
        <v>386.5</v>
      </c>
      <c r="G4555" t="inlineStr">
        <is>
          <t>○</t>
        </is>
      </c>
      <c r="H4555" s="87" t="n">
        <v>1</v>
      </c>
      <c r="I4555" s="87">
        <f>C4555*H4555</f>
        <v/>
      </c>
      <c r="J4555" s="2" t="n"/>
      <c r="K4555" s="96" t="n"/>
      <c r="L4555" s="97" t="n"/>
      <c r="M4555" s="97" t="n"/>
      <c r="N4555" s="98" t="inlineStr">
        <is>
          <t>27×105</t>
        </is>
      </c>
      <c r="O4555" s="99">
        <f>F4555</f>
        <v/>
      </c>
      <c r="P4555" s="99">
        <f>SUM(I4555)</f>
        <v/>
      </c>
      <c r="Q4555" s="117" t="n"/>
      <c r="R4555" s="118" t="n"/>
      <c r="S4555" s="118" t="n"/>
      <c r="T4555" s="119" t="n"/>
      <c r="U4555" s="120" t="n"/>
      <c r="V4555" s="120" t="n"/>
      <c r="W4555" s="121" t="n"/>
      <c r="X4555" s="122" t="n"/>
      <c r="Y4555" s="122" t="n"/>
      <c r="Z4555" s="143" t="n"/>
      <c r="AA4555" s="140" t="n"/>
      <c r="AB4555" s="140" t="n"/>
      <c r="AC4555" s="144" t="n"/>
      <c r="AD4555" s="142" t="n"/>
      <c r="AE4555" s="142" t="n"/>
    </row>
    <row r="4556" ht="15" customHeight="1" thickBot="1">
      <c r="B4556" s="29" t="inlineStr">
        <is>
          <t>3F45MA144L</t>
        </is>
      </c>
      <c r="C4556">
        <f>SUMIF(数量表!D:H,B4556,数量表!H:H)</f>
        <v/>
      </c>
      <c r="D4556" t="n">
        <v>27</v>
      </c>
      <c r="E4556" t="n">
        <v>105</v>
      </c>
      <c r="F4556" s="86" t="n">
        <v>346.5</v>
      </c>
      <c r="G4556" t="inlineStr">
        <is>
          <t>○</t>
        </is>
      </c>
      <c r="H4556" s="87" t="n">
        <v>1</v>
      </c>
      <c r="I4556" s="87">
        <f>C4556*H4556</f>
        <v/>
      </c>
      <c r="J4556" s="2" t="n"/>
      <c r="K4556" s="96" t="n"/>
      <c r="L4556" s="97" t="n"/>
      <c r="M4556" s="97" t="n"/>
      <c r="N4556" s="98" t="inlineStr">
        <is>
          <t>27×105</t>
        </is>
      </c>
      <c r="O4556" s="99">
        <f>F4556</f>
        <v/>
      </c>
      <c r="P4556" s="99">
        <f>SUM(I4556)</f>
        <v/>
      </c>
      <c r="Q4556" s="117" t="n"/>
      <c r="R4556" s="118" t="n"/>
      <c r="S4556" s="118" t="n"/>
      <c r="T4556" s="119" t="n"/>
      <c r="U4556" s="120" t="n"/>
      <c r="V4556" s="120" t="n"/>
      <c r="W4556" s="121" t="n"/>
      <c r="X4556" s="122" t="n"/>
      <c r="Y4556" s="122" t="n"/>
      <c r="Z4556" s="143" t="n"/>
      <c r="AA4556" s="140" t="n"/>
      <c r="AB4556" s="140" t="n"/>
      <c r="AC4556" s="144" t="n"/>
      <c r="AD4556" s="142" t="n"/>
      <c r="AE4556" s="142" t="n"/>
    </row>
    <row r="4557">
      <c r="B4557" s="220" t="inlineStr">
        <is>
          <t>3F45MA144R</t>
        </is>
      </c>
      <c r="C4557" s="80">
        <f>SUMIF(数量表!D:H,B4557,数量表!H:H)</f>
        <v/>
      </c>
      <c r="D4557" s="80" t="n">
        <v>27</v>
      </c>
      <c r="E4557" s="80" t="n">
        <v>105</v>
      </c>
      <c r="F4557" s="81" t="n">
        <v>2138</v>
      </c>
      <c r="G4557" s="80" t="inlineStr">
        <is>
          <t>×</t>
        </is>
      </c>
      <c r="H4557" s="82" t="n">
        <v>1</v>
      </c>
      <c r="I4557" s="82">
        <f>C4557*H4557</f>
        <v/>
      </c>
      <c r="J4557" s="2" t="n"/>
      <c r="K4557" s="96" t="inlineStr">
        <is>
          <t>30×105</t>
        </is>
      </c>
      <c r="L4557" s="97">
        <f>F4557</f>
        <v/>
      </c>
      <c r="M4557" s="97">
        <f>I4557</f>
        <v/>
      </c>
      <c r="N4557" s="98" t="n"/>
      <c r="O4557" s="99" t="n"/>
      <c r="P4557" s="99" t="n"/>
      <c r="Q4557" s="117" t="n"/>
      <c r="R4557" s="118" t="n"/>
      <c r="S4557" s="118" t="n"/>
      <c r="T4557" s="119" t="n"/>
      <c r="U4557" s="120" t="n"/>
      <c r="V4557" s="120" t="n"/>
      <c r="W4557" s="121" t="n"/>
      <c r="X4557" s="122" t="n"/>
      <c r="Y4557" s="122" t="n"/>
      <c r="Z4557" s="143" t="n"/>
      <c r="AA4557" s="140" t="n"/>
      <c r="AB4557" s="140" t="n"/>
      <c r="AC4557" s="144" t="n"/>
      <c r="AD4557" s="142" t="n"/>
      <c r="AE4557" s="142" t="n"/>
    </row>
    <row r="4558">
      <c r="B4558" s="29" t="inlineStr">
        <is>
          <t>3F45MA144R</t>
        </is>
      </c>
      <c r="C4558" t="n">
        <v>0</v>
      </c>
      <c r="D4558" t="n">
        <v>27</v>
      </c>
      <c r="E4558" t="n">
        <v>105</v>
      </c>
      <c r="F4558" s="86" t="n">
        <v>2138</v>
      </c>
      <c r="G4558" t="inlineStr">
        <is>
          <t>×</t>
        </is>
      </c>
      <c r="H4558" s="87" t="n">
        <v>1</v>
      </c>
      <c r="I4558" s="87" t="n">
        <v>0</v>
      </c>
      <c r="J4558" s="2" t="n"/>
      <c r="K4558" s="96" t="n"/>
      <c r="L4558" s="97" t="n"/>
      <c r="M4558" s="97" t="n"/>
      <c r="N4558" s="98" t="inlineStr">
        <is>
          <t>27×105</t>
        </is>
      </c>
      <c r="O4558" s="99">
        <f>F4558</f>
        <v/>
      </c>
      <c r="P4558" s="99">
        <f>SUM(I4558)</f>
        <v/>
      </c>
      <c r="Q4558" s="117" t="n"/>
      <c r="R4558" s="118" t="n"/>
      <c r="S4558" s="118" t="n"/>
      <c r="T4558" s="119" t="n"/>
      <c r="U4558" s="120" t="n"/>
      <c r="V4558" s="120" t="n"/>
      <c r="W4558" s="121" t="n"/>
      <c r="X4558" s="122" t="n"/>
      <c r="Y4558" s="122" t="n"/>
      <c r="Z4558" s="143" t="n"/>
      <c r="AA4558" s="140" t="n"/>
      <c r="AB4558" s="140" t="n"/>
      <c r="AC4558" s="144" t="n"/>
      <c r="AD4558" s="142" t="n"/>
      <c r="AE4558" s="142" t="n"/>
    </row>
    <row r="4559">
      <c r="B4559" s="29" t="inlineStr">
        <is>
          <t>3F45MA144R</t>
        </is>
      </c>
      <c r="C4559">
        <f>SUMIF(数量表!D:H,B4559,数量表!H:H)</f>
        <v/>
      </c>
      <c r="D4559" t="n">
        <v>27</v>
      </c>
      <c r="E4559" t="n">
        <v>105</v>
      </c>
      <c r="F4559" s="86" t="n">
        <v>477</v>
      </c>
      <c r="G4559" t="inlineStr">
        <is>
          <t>×</t>
        </is>
      </c>
      <c r="H4559" s="87" t="n">
        <v>2</v>
      </c>
      <c r="I4559" s="87">
        <f>C4559*H4559</f>
        <v/>
      </c>
      <c r="J4559" s="2" t="n"/>
      <c r="K4559" s="96" t="n"/>
      <c r="L4559" s="97" t="n"/>
      <c r="M4559" s="97" t="n"/>
      <c r="N4559" s="98" t="inlineStr">
        <is>
          <t>27×105</t>
        </is>
      </c>
      <c r="O4559" s="99">
        <f>F4559</f>
        <v/>
      </c>
      <c r="P4559" s="99">
        <f>SUM(I4559)</f>
        <v/>
      </c>
      <c r="Q4559" s="117" t="n"/>
      <c r="R4559" s="118" t="n"/>
      <c r="S4559" s="118" t="n"/>
      <c r="T4559" s="119" t="n"/>
      <c r="U4559" s="120" t="n"/>
      <c r="V4559" s="120" t="n"/>
      <c r="W4559" s="121" t="n"/>
      <c r="X4559" s="122" t="n"/>
      <c r="Y4559" s="122" t="n"/>
      <c r="Z4559" s="143" t="n"/>
      <c r="AA4559" s="140" t="n"/>
      <c r="AB4559" s="140" t="n"/>
      <c r="AC4559" s="144" t="n"/>
      <c r="AD4559" s="142" t="n"/>
      <c r="AE4559" s="142" t="n"/>
    </row>
    <row r="4560">
      <c r="B4560" s="29" t="inlineStr">
        <is>
          <t>3F45MA144R</t>
        </is>
      </c>
      <c r="C4560">
        <f>SUMIF(数量表!D:H,B4560,数量表!H:H)</f>
        <v/>
      </c>
      <c r="D4560" t="n">
        <v>27</v>
      </c>
      <c r="E4560" t="n">
        <v>105</v>
      </c>
      <c r="F4560" s="86" t="n">
        <v>386.5</v>
      </c>
      <c r="G4560" t="inlineStr">
        <is>
          <t>○</t>
        </is>
      </c>
      <c r="H4560" s="87" t="n">
        <v>1</v>
      </c>
      <c r="I4560" s="87">
        <f>C4560*H4560</f>
        <v/>
      </c>
      <c r="J4560" s="2" t="n"/>
      <c r="K4560" s="96" t="n"/>
      <c r="L4560" s="97" t="n"/>
      <c r="M4560" s="97" t="n"/>
      <c r="N4560" s="98" t="inlineStr">
        <is>
          <t>27×105</t>
        </is>
      </c>
      <c r="O4560" s="99">
        <f>F4560</f>
        <v/>
      </c>
      <c r="P4560" s="99">
        <f>SUM(I4560)</f>
        <v/>
      </c>
      <c r="Q4560" s="117" t="n"/>
      <c r="R4560" s="118" t="n"/>
      <c r="S4560" s="118" t="n"/>
      <c r="T4560" s="119" t="n"/>
      <c r="U4560" s="120" t="n"/>
      <c r="V4560" s="120" t="n"/>
      <c r="W4560" s="121" t="n"/>
      <c r="X4560" s="122" t="n"/>
      <c r="Y4560" s="122" t="n"/>
      <c r="Z4560" s="143" t="n"/>
      <c r="AA4560" s="140" t="n"/>
      <c r="AB4560" s="140" t="n"/>
      <c r="AC4560" s="144" t="n"/>
      <c r="AD4560" s="142" t="n"/>
      <c r="AE4560" s="142" t="n"/>
    </row>
    <row r="4561" ht="15" customHeight="1" thickBot="1">
      <c r="B4561" s="221" t="inlineStr">
        <is>
          <t>3F45MA144R</t>
        </is>
      </c>
      <c r="C4561" s="89">
        <f>SUMIF(数量表!D:H,B4561,数量表!H:H)</f>
        <v/>
      </c>
      <c r="D4561" s="89" t="n">
        <v>27</v>
      </c>
      <c r="E4561" s="89" t="n">
        <v>105</v>
      </c>
      <c r="F4561" s="90" t="n">
        <v>346.5</v>
      </c>
      <c r="G4561" s="89" t="inlineStr">
        <is>
          <t>○</t>
        </is>
      </c>
      <c r="H4561" s="91" t="n">
        <v>1</v>
      </c>
      <c r="I4561" s="91">
        <f>C4561*H4561</f>
        <v/>
      </c>
      <c r="J4561" s="2" t="n"/>
      <c r="K4561" s="96" t="n"/>
      <c r="L4561" s="97" t="n"/>
      <c r="M4561" s="97" t="n"/>
      <c r="N4561" s="98" t="inlineStr">
        <is>
          <t>27×105</t>
        </is>
      </c>
      <c r="O4561" s="99">
        <f>F4561</f>
        <v/>
      </c>
      <c r="P4561" s="99">
        <f>SUM(I4561)</f>
        <v/>
      </c>
      <c r="Q4561" s="117" t="n"/>
      <c r="R4561" s="118" t="n"/>
      <c r="S4561" s="118" t="n"/>
      <c r="T4561" s="119" t="n"/>
      <c r="U4561" s="120" t="n"/>
      <c r="V4561" s="120" t="n"/>
      <c r="W4561" s="121" t="n"/>
      <c r="X4561" s="122" t="n"/>
      <c r="Y4561" s="122" t="n"/>
      <c r="Z4561" s="143" t="n"/>
      <c r="AA4561" s="140" t="n"/>
      <c r="AB4561" s="140" t="n"/>
      <c r="AC4561" s="144" t="n"/>
      <c r="AD4561" s="142" t="n"/>
      <c r="AE4561" s="142" t="n"/>
    </row>
    <row r="4562" ht="15" customHeight="1" thickBot="1">
      <c r="B4562" s="220" t="inlineStr">
        <is>
          <t>3F90MAW</t>
        </is>
      </c>
      <c r="C4562" s="80">
        <f>SUMIF(数量表!D:H,B4562,数量表!H:H)</f>
        <v/>
      </c>
      <c r="D4562" s="80" t="n">
        <v>27</v>
      </c>
      <c r="E4562" s="80" t="n">
        <v>105</v>
      </c>
      <c r="F4562" s="81" t="n">
        <v>1979</v>
      </c>
      <c r="G4562" s="80" t="inlineStr">
        <is>
          <t>×</t>
        </is>
      </c>
      <c r="H4562" s="82" t="n">
        <v>1</v>
      </c>
      <c r="I4562" s="82">
        <f>C4562*H4562</f>
        <v/>
      </c>
      <c r="J4562" s="2">
        <f>CONCATENATE(A4562,B4562)</f>
        <v/>
      </c>
      <c r="K4562" s="96" t="n"/>
      <c r="L4562" s="97" t="n"/>
      <c r="M4562" s="97" t="n"/>
      <c r="N4562" s="98" t="inlineStr">
        <is>
          <t>27×105</t>
        </is>
      </c>
      <c r="O4562" s="99">
        <f>F4562</f>
        <v/>
      </c>
      <c r="P4562" s="99">
        <f>SUM(I4562)</f>
        <v/>
      </c>
      <c r="Q4562" s="117" t="n"/>
      <c r="R4562" s="118" t="n"/>
      <c r="S4562" s="118" t="n"/>
      <c r="T4562" s="119" t="n"/>
      <c r="U4562" s="120" t="n"/>
      <c r="V4562" s="120" t="n"/>
      <c r="W4562" s="121" t="n"/>
      <c r="X4562" s="122" t="n"/>
      <c r="Y4562" s="122" t="n"/>
      <c r="Z4562" s="143" t="n"/>
      <c r="AA4562" s="140" t="n"/>
      <c r="AB4562" s="140" t="n"/>
      <c r="AC4562" s="144" t="n"/>
      <c r="AD4562" s="142" t="n"/>
      <c r="AE4562" s="142" t="n"/>
    </row>
    <row r="4563" ht="15" customHeight="1" thickBot="1">
      <c r="B4563" s="220" t="inlineStr">
        <is>
          <t>3F90MA</t>
        </is>
      </c>
      <c r="C4563" s="80">
        <f>SUMIF(数量表!D:H,B4563,数量表!H:H)</f>
        <v/>
      </c>
      <c r="D4563" s="80" t="n">
        <v>27</v>
      </c>
      <c r="E4563" s="80" t="n">
        <v>105</v>
      </c>
      <c r="F4563" s="81" t="n">
        <v>1979</v>
      </c>
      <c r="G4563" s="80" t="inlineStr">
        <is>
          <t>×</t>
        </is>
      </c>
      <c r="H4563" s="82" t="n">
        <v>1</v>
      </c>
      <c r="I4563" s="82">
        <f>C4563*H4563</f>
        <v/>
      </c>
      <c r="J4563" s="2" t="n"/>
      <c r="K4563" s="96" t="n"/>
      <c r="L4563" s="97" t="n"/>
      <c r="M4563" s="97" t="n"/>
      <c r="N4563" s="98" t="inlineStr">
        <is>
          <t>27×105</t>
        </is>
      </c>
      <c r="O4563" s="99">
        <f>F4563</f>
        <v/>
      </c>
      <c r="P4563" s="99">
        <f>SUM(I4563)</f>
        <v/>
      </c>
      <c r="Q4563" s="117" t="n"/>
      <c r="R4563" s="118" t="n"/>
      <c r="S4563" s="118" t="n"/>
      <c r="T4563" s="119" t="n"/>
      <c r="U4563" s="120" t="n"/>
      <c r="V4563" s="120" t="n"/>
      <c r="W4563" s="121" t="n"/>
      <c r="X4563" s="122" t="n"/>
      <c r="Y4563" s="122" t="n"/>
      <c r="Z4563" s="143" t="n"/>
      <c r="AA4563" s="140" t="n"/>
      <c r="AB4563" s="140" t="n"/>
      <c r="AC4563" s="144" t="n"/>
      <c r="AD4563" s="142" t="n"/>
      <c r="AE4563" s="142" t="n"/>
    </row>
    <row r="4564" ht="15" customHeight="1" thickBot="1">
      <c r="B4564" s="222" t="inlineStr">
        <is>
          <t>3F90MA670</t>
        </is>
      </c>
      <c r="C4564" s="7">
        <f>SUMIF(数量表!D:H,B4564,数量表!H:H)</f>
        <v/>
      </c>
      <c r="D4564" s="7" t="n">
        <v>27</v>
      </c>
      <c r="E4564" s="7" t="n">
        <v>105</v>
      </c>
      <c r="F4564" s="84" t="n">
        <v>1979</v>
      </c>
      <c r="G4564" s="7" t="n"/>
      <c r="H4564" s="21" t="n">
        <v>1</v>
      </c>
      <c r="I4564" s="21">
        <f>C4564*H4564</f>
        <v/>
      </c>
      <c r="J4564" s="100" t="n"/>
      <c r="K4564" s="101" t="n"/>
      <c r="L4564" s="102" t="n"/>
      <c r="M4564" s="102" t="n"/>
      <c r="N4564" s="103" t="inlineStr">
        <is>
          <t>27×105</t>
        </is>
      </c>
      <c r="O4564" s="99">
        <f>F4564</f>
        <v/>
      </c>
      <c r="P4564" s="104">
        <f>SUM(I4564)</f>
        <v/>
      </c>
      <c r="Q4564" s="123" t="n"/>
      <c r="R4564" s="124" t="n"/>
      <c r="S4564" s="124" t="n"/>
      <c r="T4564" s="125" t="n"/>
      <c r="U4564" s="126" t="n"/>
      <c r="V4564" s="126" t="n"/>
      <c r="W4564" s="127" t="n"/>
      <c r="X4564" s="128" t="n"/>
      <c r="Y4564" s="145" t="n"/>
      <c r="Z4564" s="146" t="n"/>
      <c r="AA4564" s="147" t="n"/>
      <c r="AB4564" s="147" t="n"/>
      <c r="AC4564" s="148" t="n"/>
      <c r="AD4564" s="149" t="n"/>
      <c r="AE4564" s="149" t="n"/>
      <c r="AF4564" s="150" t="n"/>
    </row>
    <row r="4565">
      <c r="B4565" s="29" t="inlineStr">
        <is>
          <t>3F90MA670L</t>
        </is>
      </c>
      <c r="C4565">
        <f>SUMIF(数量表!D:H,B4565,数量表!H:H)</f>
        <v/>
      </c>
      <c r="D4565" t="n">
        <v>27</v>
      </c>
      <c r="E4565" t="n">
        <v>105</v>
      </c>
      <c r="F4565" s="86" t="n">
        <v>1979</v>
      </c>
      <c r="H4565" s="87" t="n">
        <v>1</v>
      </c>
      <c r="I4565" s="87">
        <f>C4565*H4565</f>
        <v/>
      </c>
      <c r="J4565" s="29" t="n"/>
      <c r="K4565" s="96" t="n"/>
      <c r="L4565" s="97" t="n"/>
      <c r="M4565" s="97" t="n"/>
      <c r="N4565" s="103" t="inlineStr">
        <is>
          <t>27×105</t>
        </is>
      </c>
      <c r="O4565" s="99">
        <f>F4565</f>
        <v/>
      </c>
      <c r="P4565" s="104">
        <f>SUM(I4565)</f>
        <v/>
      </c>
      <c r="Q4565" s="117" t="n"/>
      <c r="R4565" s="118" t="n"/>
      <c r="S4565" s="118" t="n"/>
      <c r="T4565" s="119" t="n"/>
      <c r="U4565" s="120" t="n"/>
      <c r="V4565" s="120" t="n"/>
      <c r="W4565" s="121" t="n"/>
      <c r="X4565" s="122" t="n"/>
      <c r="Y4565" s="122" t="n"/>
      <c r="Z4565" s="143" t="n"/>
      <c r="AA4565" s="140" t="n"/>
      <c r="AB4565" s="140" t="n"/>
      <c r="AC4565" s="144" t="n"/>
      <c r="AD4565" s="142" t="n"/>
      <c r="AE4565" s="142" t="n"/>
    </row>
    <row r="4566" ht="15" customHeight="1" thickBot="1">
      <c r="B4566" s="221" t="inlineStr">
        <is>
          <t>3F90MA670L</t>
        </is>
      </c>
      <c r="C4566" s="89">
        <f>SUMIF(数量表!D:H,B4566,数量表!H:H)</f>
        <v/>
      </c>
      <c r="D4566" s="89" t="n">
        <v>27</v>
      </c>
      <c r="E4566" s="89" t="n">
        <v>105</v>
      </c>
      <c r="F4566" s="90" t="n">
        <v>1979</v>
      </c>
      <c r="G4566" s="89" t="inlineStr">
        <is>
          <t>×</t>
        </is>
      </c>
      <c r="H4566" s="91" t="n">
        <v>1</v>
      </c>
      <c r="I4566" s="91">
        <f>C4566*H4566</f>
        <v/>
      </c>
      <c r="J4566" s="2" t="n"/>
      <c r="K4566" s="96" t="inlineStr">
        <is>
          <t>30×105</t>
        </is>
      </c>
      <c r="L4566" s="97">
        <f>F4566</f>
        <v/>
      </c>
      <c r="M4566" s="97">
        <f>I4566</f>
        <v/>
      </c>
      <c r="N4566" s="105" t="n"/>
      <c r="O4566" s="99" t="n"/>
      <c r="P4566" s="99" t="n"/>
      <c r="Q4566" s="117" t="n"/>
      <c r="R4566" s="118" t="n"/>
      <c r="S4566" s="118" t="n"/>
      <c r="T4566" s="119" t="n"/>
      <c r="U4566" s="120" t="n"/>
      <c r="V4566" s="120" t="n"/>
      <c r="W4566" s="121" t="n"/>
      <c r="X4566" s="122" t="n"/>
      <c r="Y4566" s="122" t="n"/>
      <c r="Z4566" s="143" t="n"/>
      <c r="AA4566" s="140" t="n"/>
      <c r="AB4566" s="140" t="n"/>
      <c r="AC4566" s="144" t="n"/>
      <c r="AD4566" s="142" t="n"/>
      <c r="AE4566" s="142" t="n"/>
    </row>
    <row r="4567">
      <c r="B4567" s="29" t="inlineStr">
        <is>
          <t>3F90MA670R</t>
        </is>
      </c>
      <c r="C4567">
        <f>SUMIF(数量表!D:H,B4567,数量表!H:H)</f>
        <v/>
      </c>
      <c r="D4567" t="n">
        <v>27</v>
      </c>
      <c r="E4567" t="n">
        <v>105</v>
      </c>
      <c r="F4567" s="86" t="n">
        <v>1979</v>
      </c>
      <c r="H4567" s="87" t="n">
        <v>1</v>
      </c>
      <c r="I4567" s="87">
        <f>C4567*H4567</f>
        <v/>
      </c>
      <c r="J4567" s="29" t="n"/>
      <c r="K4567" s="96" t="n"/>
      <c r="L4567" s="97" t="n"/>
      <c r="M4567" s="97" t="n"/>
      <c r="N4567" s="98" t="inlineStr">
        <is>
          <t>27×105</t>
        </is>
      </c>
      <c r="O4567" s="99">
        <f>F4567</f>
        <v/>
      </c>
      <c r="P4567" s="99">
        <f>SUM(I4567)</f>
        <v/>
      </c>
      <c r="Q4567" s="117" t="n"/>
      <c r="R4567" s="118" t="n"/>
      <c r="S4567" s="118" t="n"/>
      <c r="T4567" s="119" t="n"/>
      <c r="U4567" s="120" t="n"/>
      <c r="V4567" s="120" t="n"/>
      <c r="W4567" s="121" t="n"/>
      <c r="X4567" s="122" t="n"/>
      <c r="Y4567" s="122" t="n"/>
      <c r="Z4567" s="143" t="n"/>
      <c r="AA4567" s="140" t="n"/>
      <c r="AB4567" s="140" t="n"/>
      <c r="AC4567" s="144" t="n"/>
      <c r="AD4567" s="142" t="n"/>
      <c r="AE4567" s="142" t="n"/>
    </row>
    <row r="4568" ht="15" customHeight="1" thickBot="1">
      <c r="B4568" s="29" t="inlineStr">
        <is>
          <t>3F90MA670R</t>
        </is>
      </c>
      <c r="C4568">
        <f>SUMIF(数量表!D:H,B4568,数量表!H:H)</f>
        <v/>
      </c>
      <c r="D4568" t="n">
        <v>27</v>
      </c>
      <c r="E4568" t="n">
        <v>105</v>
      </c>
      <c r="F4568" s="86" t="n">
        <v>1979</v>
      </c>
      <c r="G4568" t="inlineStr">
        <is>
          <t>×</t>
        </is>
      </c>
      <c r="H4568" s="87" t="n">
        <v>1</v>
      </c>
      <c r="I4568" s="87">
        <f>C4568*H4568</f>
        <v/>
      </c>
      <c r="J4568" s="2" t="n"/>
      <c r="K4568" s="96" t="inlineStr">
        <is>
          <t>30×105</t>
        </is>
      </c>
      <c r="L4568" s="97">
        <f>F4568</f>
        <v/>
      </c>
      <c r="M4568" s="97">
        <f>I4568</f>
        <v/>
      </c>
      <c r="N4568" s="105" t="n"/>
      <c r="O4568" s="99" t="n"/>
      <c r="P4568" s="99" t="n"/>
      <c r="Q4568" s="117" t="n"/>
      <c r="R4568" s="118" t="n"/>
      <c r="S4568" s="118" t="n"/>
      <c r="T4568" s="119" t="n"/>
      <c r="U4568" s="120" t="n"/>
      <c r="V4568" s="120" t="n"/>
      <c r="W4568" s="121" t="n"/>
      <c r="X4568" s="122" t="n"/>
      <c r="Y4568" s="122" t="n"/>
      <c r="Z4568" s="143" t="n"/>
      <c r="AA4568" s="140" t="n"/>
      <c r="AB4568" s="140" t="n"/>
      <c r="AC4568" s="144" t="n"/>
      <c r="AD4568" s="142" t="n"/>
      <c r="AE4568" s="142" t="n"/>
    </row>
    <row r="4569">
      <c r="B4569" s="220" t="inlineStr">
        <is>
          <t>3F90MAL</t>
        </is>
      </c>
      <c r="C4569" s="80">
        <f>SUMIF(数量表!D:H,B4569,数量表!H:H)</f>
        <v/>
      </c>
      <c r="D4569" s="80" t="n">
        <v>27</v>
      </c>
      <c r="E4569" s="80" t="n">
        <v>105</v>
      </c>
      <c r="F4569" s="81" t="n">
        <v>1979</v>
      </c>
      <c r="G4569" s="80" t="inlineStr">
        <is>
          <t>×</t>
        </is>
      </c>
      <c r="H4569" s="82" t="n">
        <v>1</v>
      </c>
      <c r="I4569" s="82">
        <f>C4569*H4569</f>
        <v/>
      </c>
      <c r="J4569" s="2" t="n"/>
      <c r="K4569" s="96" t="n"/>
      <c r="L4569" s="97" t="n"/>
      <c r="M4569" s="97" t="n"/>
      <c r="N4569" s="98" t="inlineStr">
        <is>
          <t>27×105</t>
        </is>
      </c>
      <c r="O4569" s="99">
        <f>F4569</f>
        <v/>
      </c>
      <c r="P4569" s="99">
        <f>SUM(I4569)</f>
        <v/>
      </c>
      <c r="Q4569" s="117" t="n"/>
      <c r="R4569" s="118" t="n"/>
      <c r="S4569" s="118" t="n"/>
      <c r="T4569" s="119" t="n"/>
      <c r="U4569" s="120" t="n"/>
      <c r="V4569" s="120" t="n"/>
      <c r="W4569" s="121" t="n"/>
      <c r="X4569" s="122" t="n"/>
      <c r="Y4569" s="122" t="n"/>
      <c r="Z4569" s="143" t="n"/>
      <c r="AA4569" s="140" t="n"/>
      <c r="AB4569" s="140" t="n"/>
      <c r="AC4569" s="144" t="n"/>
      <c r="AD4569" s="142" t="n"/>
      <c r="AE4569" s="142" t="n"/>
    </row>
    <row r="4570" ht="15" customHeight="1" thickBot="1">
      <c r="B4570" s="29" t="inlineStr">
        <is>
          <t>3F90MAL</t>
        </is>
      </c>
      <c r="C4570">
        <f>SUMIF(数量表!D:H,B4570,数量表!H:H)</f>
        <v/>
      </c>
      <c r="D4570" t="n">
        <v>27</v>
      </c>
      <c r="E4570" t="n">
        <v>105</v>
      </c>
      <c r="F4570" s="86" t="n">
        <v>1979</v>
      </c>
      <c r="G4570" t="inlineStr">
        <is>
          <t>×</t>
        </is>
      </c>
      <c r="H4570" s="87" t="n">
        <v>1</v>
      </c>
      <c r="I4570" s="87">
        <f>C4570*H4570</f>
        <v/>
      </c>
      <c r="J4570" s="2" t="n"/>
      <c r="K4570" s="96" t="inlineStr">
        <is>
          <t>30×105</t>
        </is>
      </c>
      <c r="L4570" s="97">
        <f>F4570</f>
        <v/>
      </c>
      <c r="M4570" s="97">
        <f>I4570</f>
        <v/>
      </c>
      <c r="N4570" s="105" t="n"/>
      <c r="O4570" s="99" t="n"/>
      <c r="P4570" s="99" t="n"/>
      <c r="Q4570" s="117" t="n"/>
      <c r="R4570" s="118" t="n"/>
      <c r="S4570" s="118" t="n"/>
      <c r="T4570" s="119" t="n"/>
      <c r="U4570" s="120" t="n"/>
      <c r="V4570" s="120" t="n"/>
      <c r="W4570" s="121" t="n"/>
      <c r="X4570" s="122" t="n"/>
      <c r="Y4570" s="122" t="n"/>
      <c r="Z4570" s="143" t="n"/>
      <c r="AA4570" s="140" t="n"/>
      <c r="AB4570" s="140" t="n"/>
      <c r="AC4570" s="144" t="n"/>
      <c r="AD4570" s="142" t="n"/>
      <c r="AE4570" s="142" t="n"/>
    </row>
    <row r="4571">
      <c r="B4571" s="220" t="inlineStr">
        <is>
          <t>3F90MAR</t>
        </is>
      </c>
      <c r="C4571" s="80">
        <f>SUMIF(数量表!D:H,B4571,数量表!H:H)</f>
        <v/>
      </c>
      <c r="D4571" s="80" t="n">
        <v>27</v>
      </c>
      <c r="E4571" s="80" t="n">
        <v>105</v>
      </c>
      <c r="F4571" s="81" t="n">
        <v>1979</v>
      </c>
      <c r="G4571" s="80" t="inlineStr">
        <is>
          <t>×</t>
        </is>
      </c>
      <c r="H4571" s="82" t="n">
        <v>1</v>
      </c>
      <c r="I4571" s="82">
        <f>C4571*H4571</f>
        <v/>
      </c>
      <c r="J4571" s="2" t="n"/>
      <c r="K4571" s="96" t="n"/>
      <c r="L4571" s="97" t="n"/>
      <c r="M4571" s="97" t="n"/>
      <c r="N4571" s="98" t="inlineStr">
        <is>
          <t>27×105</t>
        </is>
      </c>
      <c r="O4571" s="99">
        <f>F4571</f>
        <v/>
      </c>
      <c r="P4571" s="99">
        <f>SUM(I4571)</f>
        <v/>
      </c>
      <c r="Q4571" s="117" t="n"/>
      <c r="R4571" s="118" t="n"/>
      <c r="S4571" s="118" t="n"/>
      <c r="T4571" s="119" t="n"/>
      <c r="U4571" s="120" t="n"/>
      <c r="V4571" s="120" t="n"/>
      <c r="W4571" s="121" t="n"/>
      <c r="X4571" s="122" t="n"/>
      <c r="Y4571" s="122" t="n"/>
      <c r="Z4571" s="143" t="n"/>
      <c r="AA4571" s="140" t="n"/>
      <c r="AB4571" s="140" t="n"/>
      <c r="AC4571" s="144" t="n"/>
      <c r="AD4571" s="142" t="n"/>
      <c r="AE4571" s="142" t="n"/>
    </row>
    <row r="4572" ht="15" customHeight="1" thickBot="1">
      <c r="B4572" s="29" t="inlineStr">
        <is>
          <t>3F90MAR</t>
        </is>
      </c>
      <c r="C4572">
        <f>SUMIF(数量表!D:H,B4572,数量表!H:H)</f>
        <v/>
      </c>
      <c r="D4572" t="n">
        <v>27</v>
      </c>
      <c r="E4572" t="n">
        <v>105</v>
      </c>
      <c r="F4572" s="86" t="n">
        <v>1979</v>
      </c>
      <c r="G4572" t="inlineStr">
        <is>
          <t>×</t>
        </is>
      </c>
      <c r="H4572" s="87" t="n">
        <v>1</v>
      </c>
      <c r="I4572" s="87">
        <f>C4572*H4572</f>
        <v/>
      </c>
      <c r="J4572" s="2" t="n"/>
      <c r="K4572" s="96" t="inlineStr">
        <is>
          <t>30×105</t>
        </is>
      </c>
      <c r="L4572" s="97">
        <f>F4572</f>
        <v/>
      </c>
      <c r="M4572" s="97">
        <f>I4572</f>
        <v/>
      </c>
      <c r="N4572" s="105" t="n"/>
      <c r="O4572" s="99" t="n"/>
      <c r="P4572" s="99" t="n"/>
      <c r="Q4572" s="117" t="n"/>
      <c r="R4572" s="118" t="n"/>
      <c r="S4572" s="118" t="n"/>
      <c r="T4572" s="119" t="n"/>
      <c r="U4572" s="120" t="n"/>
      <c r="V4572" s="120" t="n"/>
      <c r="W4572" s="121" t="n"/>
      <c r="X4572" s="122" t="n"/>
      <c r="Y4572" s="122" t="n"/>
      <c r="Z4572" s="143" t="n"/>
      <c r="AA4572" s="140" t="n"/>
      <c r="AB4572" s="140" t="n"/>
      <c r="AC4572" s="144" t="n"/>
      <c r="AD4572" s="142" t="n"/>
      <c r="AE4572" s="142" t="n"/>
    </row>
    <row r="4573">
      <c r="B4573" s="220" t="inlineStr">
        <is>
          <t>3F90MAL+12</t>
        </is>
      </c>
      <c r="C4573" s="80">
        <f>SUMIF(数量表!D:H,B4573,数量表!H:H)</f>
        <v/>
      </c>
      <c r="D4573" s="80" t="n">
        <v>27</v>
      </c>
      <c r="E4573" s="80" t="n">
        <v>105</v>
      </c>
      <c r="F4573" s="81" t="n">
        <v>1979</v>
      </c>
      <c r="G4573" s="80" t="n"/>
      <c r="H4573" s="82" t="n">
        <v>1</v>
      </c>
      <c r="I4573" s="82">
        <f>C4573*H4573</f>
        <v/>
      </c>
      <c r="J4573" s="2" t="n"/>
      <c r="K4573" s="106" t="n"/>
      <c r="L4573" s="97" t="n"/>
      <c r="M4573" s="97" t="n"/>
      <c r="N4573" s="98" t="inlineStr">
        <is>
          <t>27×105</t>
        </is>
      </c>
      <c r="O4573" s="99">
        <f>F4573</f>
        <v/>
      </c>
      <c r="P4573" s="99">
        <f>SUM(I4573)</f>
        <v/>
      </c>
      <c r="Q4573" s="117" t="n"/>
      <c r="R4573" s="118" t="n"/>
      <c r="S4573" s="118" t="n"/>
      <c r="T4573" s="119" t="n"/>
      <c r="U4573" s="120" t="n"/>
      <c r="V4573" s="120" t="n"/>
      <c r="W4573" s="121" t="n"/>
      <c r="X4573" s="122" t="n"/>
      <c r="Y4573" s="122" t="n"/>
      <c r="Z4573" s="143" t="n"/>
      <c r="AA4573" s="140" t="n"/>
      <c r="AB4573" s="140" t="n"/>
      <c r="AC4573" s="144" t="n"/>
      <c r="AD4573" s="142" t="n"/>
      <c r="AE4573" s="142" t="n"/>
    </row>
    <row r="4574" ht="15" customHeight="1" thickBot="1">
      <c r="B4574" s="221" t="inlineStr">
        <is>
          <t>3F90MAL+12</t>
        </is>
      </c>
      <c r="C4574" s="89">
        <f>SUMIF(数量表!D:H,B4574,数量表!H:H)</f>
        <v/>
      </c>
      <c r="D4574" s="89" t="n">
        <v>27</v>
      </c>
      <c r="E4574" s="89" t="n">
        <v>105</v>
      </c>
      <c r="F4574" s="90" t="n">
        <v>1979</v>
      </c>
      <c r="G4574" s="89" t="inlineStr">
        <is>
          <t>×</t>
        </is>
      </c>
      <c r="H4574" s="91" t="n">
        <v>1</v>
      </c>
      <c r="I4574" s="91">
        <f>C4574*H4574</f>
        <v/>
      </c>
      <c r="J4574" s="2" t="n"/>
      <c r="K4574" s="96" t="inlineStr">
        <is>
          <t>30×105</t>
        </is>
      </c>
      <c r="L4574" s="97">
        <f>F4574</f>
        <v/>
      </c>
      <c r="M4574" s="97">
        <f>I4574</f>
        <v/>
      </c>
      <c r="N4574" s="98" t="n"/>
      <c r="O4574" s="99" t="n"/>
      <c r="P4574" s="99" t="n"/>
      <c r="Q4574" s="117" t="n"/>
      <c r="R4574" s="118" t="n"/>
      <c r="S4574" s="118" t="n"/>
      <c r="T4574" s="119" t="n"/>
      <c r="U4574" s="120" t="n"/>
      <c r="V4574" s="120" t="n"/>
      <c r="W4574" s="121" t="n"/>
      <c r="X4574" s="122" t="n"/>
      <c r="Y4574" s="122" t="n"/>
      <c r="Z4574" s="143" t="n"/>
      <c r="AA4574" s="140" t="n"/>
      <c r="AB4574" s="140" t="n"/>
      <c r="AC4574" s="144" t="n"/>
      <c r="AD4574" s="142" t="n"/>
      <c r="AE4574" s="142" t="n"/>
    </row>
    <row r="4575">
      <c r="B4575" s="220" t="inlineStr">
        <is>
          <t>3F90MAR+12</t>
        </is>
      </c>
      <c r="C4575" s="80">
        <f>SUMIF(数量表!D:H,B4575,数量表!H:H)</f>
        <v/>
      </c>
      <c r="D4575" s="80" t="n">
        <v>27</v>
      </c>
      <c r="E4575" s="80" t="n">
        <v>105</v>
      </c>
      <c r="F4575" s="81" t="n">
        <v>1979</v>
      </c>
      <c r="G4575" s="80" t="n"/>
      <c r="H4575" s="82" t="n">
        <v>1</v>
      </c>
      <c r="I4575" s="82">
        <f>C4575*H4575</f>
        <v/>
      </c>
      <c r="J4575" s="2" t="n"/>
      <c r="K4575" s="106" t="n"/>
      <c r="L4575" s="97" t="n"/>
      <c r="M4575" s="97" t="n"/>
      <c r="N4575" s="98" t="inlineStr">
        <is>
          <t>27×105</t>
        </is>
      </c>
      <c r="O4575" s="99">
        <f>F4575</f>
        <v/>
      </c>
      <c r="P4575" s="99">
        <f>SUM(I4575)</f>
        <v/>
      </c>
      <c r="Q4575" s="117" t="n"/>
      <c r="R4575" s="118" t="n"/>
      <c r="S4575" s="118" t="n"/>
      <c r="T4575" s="119" t="n"/>
      <c r="U4575" s="120" t="n"/>
      <c r="V4575" s="120" t="n"/>
      <c r="W4575" s="121" t="n"/>
      <c r="X4575" s="122" t="n"/>
      <c r="Y4575" s="122" t="n"/>
      <c r="Z4575" s="143" t="n"/>
      <c r="AA4575" s="140" t="n"/>
      <c r="AB4575" s="140" t="n"/>
      <c r="AC4575" s="144" t="n"/>
      <c r="AD4575" s="142" t="n"/>
      <c r="AE4575" s="142" t="n"/>
    </row>
    <row r="4576" ht="15" customHeight="1" thickBot="1">
      <c r="B4576" s="221" t="inlineStr">
        <is>
          <t>3F90MAR+12</t>
        </is>
      </c>
      <c r="C4576" s="89">
        <f>SUMIF(数量表!D:H,B4576,数量表!H:H)</f>
        <v/>
      </c>
      <c r="D4576" s="89" t="n">
        <v>27</v>
      </c>
      <c r="E4576" s="89" t="n">
        <v>105</v>
      </c>
      <c r="F4576" s="90" t="n">
        <v>1979</v>
      </c>
      <c r="G4576" s="89" t="inlineStr">
        <is>
          <t>×</t>
        </is>
      </c>
      <c r="H4576" s="91" t="n">
        <v>1</v>
      </c>
      <c r="I4576" s="91">
        <f>C4576*H4576</f>
        <v/>
      </c>
      <c r="J4576" s="2" t="n"/>
      <c r="K4576" s="96" t="inlineStr">
        <is>
          <t>30×105</t>
        </is>
      </c>
      <c r="L4576" s="97">
        <f>F4576</f>
        <v/>
      </c>
      <c r="M4576" s="97">
        <f>I4576</f>
        <v/>
      </c>
      <c r="N4576" s="98" t="n"/>
      <c r="O4576" s="99" t="n"/>
      <c r="P4576" s="99" t="n"/>
      <c r="Q4576" s="117" t="n"/>
      <c r="R4576" s="118" t="n"/>
      <c r="S4576" s="118" t="n"/>
      <c r="T4576" s="119" t="n"/>
      <c r="U4576" s="120" t="n"/>
      <c r="V4576" s="120" t="n"/>
      <c r="W4576" s="121" t="n"/>
      <c r="X4576" s="122" t="n"/>
      <c r="Y4576" s="122" t="n"/>
      <c r="Z4576" s="143" t="n"/>
      <c r="AA4576" s="140" t="n"/>
      <c r="AB4576" s="140" t="n"/>
      <c r="AC4576" s="144" t="n"/>
      <c r="AD4576" s="142" t="n"/>
      <c r="AE4576" s="142" t="n"/>
    </row>
    <row r="4577" ht="15" customHeight="1" thickBot="1">
      <c r="B4577" s="220" t="inlineStr">
        <is>
          <t>3F90MAO</t>
        </is>
      </c>
      <c r="C4577" s="80">
        <f>SUMIF(数量表!D:H,B4577,数量表!H:H)</f>
        <v/>
      </c>
      <c r="D4577" s="80" t="n">
        <v>27</v>
      </c>
      <c r="E4577" s="80" t="n">
        <v>105</v>
      </c>
      <c r="F4577" s="90" t="n">
        <v>1979</v>
      </c>
      <c r="G4577" s="90" t="inlineStr">
        <is>
          <t>*</t>
        </is>
      </c>
      <c r="H4577" s="82" t="n">
        <v>1</v>
      </c>
      <c r="I4577" s="82">
        <f>C4577*H4577</f>
        <v/>
      </c>
      <c r="J4577" s="29" t="n"/>
      <c r="K4577" s="96" t="n"/>
      <c r="L4577" s="97" t="n"/>
      <c r="M4577" s="97" t="n"/>
      <c r="N4577" s="98" t="inlineStr">
        <is>
          <t>27×105</t>
        </is>
      </c>
      <c r="O4577" s="99">
        <f>F4577</f>
        <v/>
      </c>
      <c r="P4577" s="99">
        <f>SUM(I4577)</f>
        <v/>
      </c>
      <c r="Q4577" s="117" t="n"/>
      <c r="R4577" s="118" t="n"/>
      <c r="S4577" s="118" t="n"/>
      <c r="T4577" s="119" t="n"/>
      <c r="U4577" s="120" t="n"/>
      <c r="V4577" s="120" t="n"/>
      <c r="W4577" s="121" t="n"/>
      <c r="X4577" s="122" t="n"/>
      <c r="Y4577" s="122" t="n"/>
      <c r="Z4577" s="143" t="n"/>
      <c r="AA4577" s="140" t="n"/>
      <c r="AB4577" s="140" t="n"/>
      <c r="AC4577" s="144" t="n"/>
      <c r="AD4577" s="142" t="n"/>
      <c r="AE4577" s="142" t="n"/>
    </row>
    <row r="4578">
      <c r="B4578" s="220" t="inlineStr">
        <is>
          <t>3F90MAOL</t>
        </is>
      </c>
      <c r="C4578" s="80">
        <f>SUMIF(数量表!D:H,B4578,数量表!H:H)</f>
        <v/>
      </c>
      <c r="D4578" s="80" t="n">
        <v>27</v>
      </c>
      <c r="E4578" s="80" t="n">
        <v>105</v>
      </c>
      <c r="F4578" s="81" t="n">
        <v>1979</v>
      </c>
      <c r="G4578" s="80" t="n"/>
      <c r="H4578" s="82" t="n">
        <v>1</v>
      </c>
      <c r="I4578" s="82">
        <f>C4578*H4578</f>
        <v/>
      </c>
      <c r="J4578" s="29" t="n"/>
      <c r="K4578" s="96" t="n"/>
      <c r="L4578" s="97" t="n"/>
      <c r="M4578" s="97" t="n"/>
      <c r="N4578" s="98" t="inlineStr">
        <is>
          <t>27×105</t>
        </is>
      </c>
      <c r="O4578" s="99">
        <f>F4578</f>
        <v/>
      </c>
      <c r="P4578" s="99">
        <f>SUM(I4578)</f>
        <v/>
      </c>
      <c r="Q4578" s="117" t="n"/>
      <c r="R4578" s="118" t="n"/>
      <c r="S4578" s="118" t="n"/>
      <c r="T4578" s="119" t="n"/>
      <c r="U4578" s="120" t="n"/>
      <c r="V4578" s="120" t="n"/>
      <c r="W4578" s="121" t="n"/>
      <c r="X4578" s="122" t="n"/>
      <c r="Y4578" s="122" t="n"/>
      <c r="Z4578" s="143" t="n"/>
      <c r="AA4578" s="140" t="n"/>
      <c r="AB4578" s="140" t="n"/>
      <c r="AC4578" s="144" t="n"/>
      <c r="AD4578" s="142" t="n"/>
      <c r="AE4578" s="142" t="n"/>
    </row>
    <row r="4579" ht="15" customHeight="1" thickBot="1">
      <c r="B4579" s="29" t="inlineStr">
        <is>
          <t>3F90MAOL</t>
        </is>
      </c>
      <c r="C4579">
        <f>SUMIF(数量表!D:H,B4579,数量表!H:H)</f>
        <v/>
      </c>
      <c r="D4579" t="n">
        <v>27</v>
      </c>
      <c r="E4579" t="n">
        <v>105</v>
      </c>
      <c r="F4579" s="90" t="n">
        <v>1979</v>
      </c>
      <c r="G4579" t="inlineStr">
        <is>
          <t>×</t>
        </is>
      </c>
      <c r="H4579" s="87" t="n">
        <v>1</v>
      </c>
      <c r="I4579" s="87">
        <f>C4579*H4579</f>
        <v/>
      </c>
      <c r="J4579" s="2" t="n"/>
      <c r="K4579" s="96" t="inlineStr">
        <is>
          <t>30×105</t>
        </is>
      </c>
      <c r="L4579" s="97">
        <f>F4579</f>
        <v/>
      </c>
      <c r="M4579" s="97">
        <f>I4579</f>
        <v/>
      </c>
      <c r="N4579" s="98" t="n"/>
      <c r="O4579" s="99" t="n"/>
      <c r="P4579" s="99" t="n"/>
      <c r="Q4579" s="117" t="n"/>
      <c r="R4579" s="118" t="n"/>
      <c r="S4579" s="118" t="n"/>
      <c r="T4579" s="119" t="n"/>
      <c r="U4579" s="120" t="n"/>
      <c r="V4579" s="120" t="n"/>
      <c r="W4579" s="121" t="n"/>
      <c r="X4579" s="122" t="n"/>
      <c r="Y4579" s="122" t="n"/>
      <c r="Z4579" s="143" t="n"/>
      <c r="AA4579" s="140" t="n"/>
      <c r="AB4579" s="140" t="n"/>
      <c r="AC4579" s="144" t="n"/>
      <c r="AD4579" s="142" t="n"/>
      <c r="AE4579" s="142" t="n"/>
    </row>
    <row r="4580">
      <c r="B4580" s="220" t="inlineStr">
        <is>
          <t>3F90MAOR</t>
        </is>
      </c>
      <c r="C4580" s="80">
        <f>SUMIF(数量表!D:H,B4580,数量表!H:H)</f>
        <v/>
      </c>
      <c r="D4580" s="80" t="n">
        <v>27</v>
      </c>
      <c r="E4580" s="80" t="n">
        <v>105</v>
      </c>
      <c r="F4580" s="81" t="n">
        <v>1979</v>
      </c>
      <c r="G4580" s="80" t="n"/>
      <c r="H4580" s="82" t="n">
        <v>1</v>
      </c>
      <c r="I4580" s="82">
        <f>C4580*H4580</f>
        <v/>
      </c>
      <c r="J4580" s="29" t="n"/>
      <c r="K4580" s="96" t="n"/>
      <c r="L4580" s="97" t="n"/>
      <c r="M4580" s="97" t="n"/>
      <c r="N4580" s="98" t="inlineStr">
        <is>
          <t>27×105</t>
        </is>
      </c>
      <c r="O4580" s="99">
        <f>F4580</f>
        <v/>
      </c>
      <c r="P4580" s="99">
        <f>SUM(I4580)</f>
        <v/>
      </c>
      <c r="Q4580" s="117" t="n"/>
      <c r="R4580" s="118" t="n"/>
      <c r="S4580" s="118" t="n"/>
      <c r="T4580" s="119" t="n"/>
      <c r="U4580" s="120" t="n"/>
      <c r="V4580" s="120" t="n"/>
      <c r="W4580" s="121" t="n"/>
      <c r="X4580" s="122" t="n"/>
      <c r="Y4580" s="122" t="n"/>
      <c r="Z4580" s="143" t="n"/>
      <c r="AA4580" s="140" t="n"/>
      <c r="AB4580" s="140" t="n"/>
      <c r="AC4580" s="144" t="n"/>
      <c r="AD4580" s="142" t="n"/>
      <c r="AE4580" s="142" t="n"/>
    </row>
    <row r="4581" ht="15" customHeight="1" thickBot="1">
      <c r="B4581" s="29" t="inlineStr">
        <is>
          <t>3F90MAOR</t>
        </is>
      </c>
      <c r="C4581" s="89">
        <f>SUMIF(数量表!D:H,B4581,数量表!H:H)</f>
        <v/>
      </c>
      <c r="D4581" s="89" t="n">
        <v>27</v>
      </c>
      <c r="E4581" s="89" t="n">
        <v>105</v>
      </c>
      <c r="F4581" s="90" t="n">
        <v>1979</v>
      </c>
      <c r="G4581" s="89" t="inlineStr">
        <is>
          <t>×</t>
        </is>
      </c>
      <c r="H4581" s="91" t="n">
        <v>1</v>
      </c>
      <c r="I4581" s="91">
        <f>C4581*H4581</f>
        <v/>
      </c>
      <c r="J4581" s="2" t="n"/>
      <c r="K4581" s="96" t="inlineStr">
        <is>
          <t>30×105</t>
        </is>
      </c>
      <c r="L4581" s="97">
        <f>F4581</f>
        <v/>
      </c>
      <c r="M4581" s="97">
        <f>I4581</f>
        <v/>
      </c>
      <c r="N4581" s="98" t="n"/>
      <c r="O4581" s="99" t="n"/>
      <c r="P4581" s="99" t="n"/>
      <c r="Q4581" s="117" t="n"/>
      <c r="R4581" s="118" t="n"/>
      <c r="S4581" s="118" t="n"/>
      <c r="T4581" s="119" t="n"/>
      <c r="U4581" s="120" t="n"/>
      <c r="V4581" s="120" t="n"/>
      <c r="W4581" s="121" t="n"/>
      <c r="X4581" s="122" t="n"/>
      <c r="Y4581" s="122" t="n"/>
      <c r="Z4581" s="143" t="n"/>
      <c r="AA4581" s="140" t="n"/>
      <c r="AB4581" s="140" t="n"/>
      <c r="AC4581" s="144" t="n"/>
      <c r="AD4581" s="142" t="n"/>
      <c r="AE4581" s="142" t="n"/>
    </row>
    <row r="4582" ht="15" customHeight="1" thickBot="1">
      <c r="B4582" s="220" t="inlineStr">
        <is>
          <t>3F90MAOS</t>
        </is>
      </c>
      <c r="C4582" s="80">
        <f>SUMIF(数量表!D:H,B4582,数量表!H:H)</f>
        <v/>
      </c>
      <c r="D4582" s="80" t="n">
        <v>27</v>
      </c>
      <c r="E4582" s="80" t="n">
        <v>105</v>
      </c>
      <c r="F4582" s="90" t="n">
        <v>1979</v>
      </c>
      <c r="G4582" s="80" t="n"/>
      <c r="H4582" s="82" t="n">
        <v>1</v>
      </c>
      <c r="I4582" s="82">
        <f>C4582*H4582</f>
        <v/>
      </c>
      <c r="J4582" s="29" t="n"/>
      <c r="K4582" s="96" t="n"/>
      <c r="L4582" s="97" t="n"/>
      <c r="M4582" s="97" t="n"/>
      <c r="N4582" s="98" t="inlineStr">
        <is>
          <t>27×105</t>
        </is>
      </c>
      <c r="O4582" s="99">
        <f>F4582</f>
        <v/>
      </c>
      <c r="P4582" s="99">
        <f>SUM(I4582)</f>
        <v/>
      </c>
      <c r="Q4582" s="117" t="n"/>
      <c r="R4582" s="118" t="n"/>
      <c r="S4582" s="118" t="n"/>
      <c r="T4582" s="119" t="n"/>
      <c r="U4582" s="120" t="n"/>
      <c r="V4582" s="120" t="n"/>
      <c r="W4582" s="121" t="n"/>
      <c r="X4582" s="122" t="n"/>
      <c r="Y4582" s="122" t="n"/>
      <c r="Z4582" s="143" t="n"/>
      <c r="AA4582" s="140" t="n"/>
      <c r="AB4582" s="140" t="n"/>
      <c r="AC4582" s="144" t="n"/>
      <c r="AD4582" s="142" t="n"/>
      <c r="AE4582" s="142" t="n"/>
    </row>
    <row r="4583">
      <c r="B4583" s="220" t="inlineStr">
        <is>
          <t>3F90MAX</t>
        </is>
      </c>
      <c r="C4583" s="80">
        <f>SUMIF(数量表!D:H,B4583,数量表!H:H)</f>
        <v/>
      </c>
      <c r="D4583" s="80" t="n">
        <v>30</v>
      </c>
      <c r="E4583" s="80" t="n">
        <v>92</v>
      </c>
      <c r="F4583" s="81" t="n">
        <v>1943</v>
      </c>
      <c r="G4583" s="80" t="inlineStr">
        <is>
          <t>×</t>
        </is>
      </c>
      <c r="H4583" s="82" t="n">
        <v>2</v>
      </c>
      <c r="I4583" s="82">
        <f>C4583*H4583</f>
        <v/>
      </c>
      <c r="J4583" s="2" t="n"/>
      <c r="K4583" s="96" t="n"/>
      <c r="L4583" s="97" t="n"/>
      <c r="M4583" s="97" t="n"/>
      <c r="N4583" s="98" t="n"/>
      <c r="O4583" s="99" t="n"/>
      <c r="P4583" s="99" t="n"/>
      <c r="Q4583" s="117" t="n"/>
      <c r="R4583" s="118" t="n"/>
      <c r="S4583" s="118" t="n"/>
      <c r="T4583" s="119" t="n"/>
      <c r="U4583" s="120" t="n"/>
      <c r="V4583" s="120" t="n"/>
      <c r="W4583" s="121" t="n">
        <v>30</v>
      </c>
      <c r="X4583" s="122">
        <f>F4583</f>
        <v/>
      </c>
      <c r="Y4583" s="122">
        <f>SUM(I4583)</f>
        <v/>
      </c>
      <c r="Z4583" s="143" t="n"/>
      <c r="AA4583" s="140" t="n"/>
      <c r="AB4583" s="140" t="n"/>
      <c r="AC4583" s="144" t="n"/>
      <c r="AD4583" s="142" t="n"/>
      <c r="AE4583" s="142" t="n"/>
    </row>
    <row r="4584">
      <c r="B4584" s="29" t="inlineStr">
        <is>
          <t>3F90MAX</t>
        </is>
      </c>
      <c r="C4584">
        <f>SUMIF(数量表!D:H,B4584,数量表!H:H)</f>
        <v/>
      </c>
      <c r="D4584" t="n">
        <v>30</v>
      </c>
      <c r="E4584" t="n">
        <v>92</v>
      </c>
      <c r="F4584" s="86" t="n">
        <v>800</v>
      </c>
      <c r="G4584" t="inlineStr">
        <is>
          <t>×</t>
        </is>
      </c>
      <c r="H4584" s="87" t="n">
        <v>2</v>
      </c>
      <c r="I4584" s="87">
        <f>C4584*H4584</f>
        <v/>
      </c>
      <c r="J4584" s="2" t="n"/>
      <c r="K4584" s="96" t="n"/>
      <c r="L4584" s="97" t="n"/>
      <c r="M4584" s="97" t="n"/>
      <c r="N4584" s="98" t="n"/>
      <c r="O4584" s="99" t="n"/>
      <c r="P4584" s="99" t="n"/>
      <c r="Q4584" s="117" t="n"/>
      <c r="R4584" s="118" t="n"/>
      <c r="S4584" s="118" t="n"/>
      <c r="T4584" s="119" t="n"/>
      <c r="U4584" s="120" t="n"/>
      <c r="V4584" s="120" t="n"/>
      <c r="W4584" s="121" t="n">
        <v>30</v>
      </c>
      <c r="X4584" s="122">
        <f>F4584</f>
        <v/>
      </c>
      <c r="Y4584" s="122">
        <f>SUM(I4584)</f>
        <v/>
      </c>
      <c r="Z4584" s="143" t="n"/>
      <c r="AA4584" s="140" t="n"/>
      <c r="AB4584" s="140" t="n"/>
      <c r="AC4584" s="144" t="n"/>
      <c r="AD4584" s="142" t="n"/>
      <c r="AE4584" s="142" t="n"/>
    </row>
    <row r="4585" ht="15" customHeight="1" thickBot="1">
      <c r="B4585" s="221" t="inlineStr">
        <is>
          <t>3F49MAX</t>
        </is>
      </c>
      <c r="C4585" s="89">
        <f>SUMIF(数量表!D:H,B4585,数量表!H:H)</f>
        <v/>
      </c>
      <c r="D4585" s="89" t="n">
        <v>27</v>
      </c>
      <c r="E4585" s="89" t="n">
        <v>92</v>
      </c>
      <c r="F4585" s="90" t="n">
        <v>1943</v>
      </c>
      <c r="G4585" s="89" t="inlineStr">
        <is>
          <t>×</t>
        </is>
      </c>
      <c r="H4585" s="91" t="n">
        <v>1</v>
      </c>
      <c r="I4585" s="91">
        <f>C4585*H4585</f>
        <v/>
      </c>
      <c r="J4585" s="2" t="n"/>
      <c r="K4585" s="96" t="n"/>
      <c r="L4585" s="97" t="n"/>
      <c r="M4585" s="97" t="n"/>
      <c r="N4585" s="98" t="n"/>
      <c r="O4585" s="99" t="n"/>
      <c r="P4585" s="99" t="n"/>
      <c r="Q4585" s="117" t="n"/>
      <c r="R4585" s="118" t="n"/>
      <c r="S4585" s="118" t="n"/>
      <c r="T4585" s="119" t="n"/>
      <c r="U4585" s="120" t="n"/>
      <c r="V4585" s="120" t="n"/>
      <c r="W4585" s="121" t="n"/>
      <c r="X4585" s="122" t="n"/>
      <c r="Y4585" s="122" t="n"/>
      <c r="Z4585" s="143" t="n">
        <v>27</v>
      </c>
      <c r="AA4585" s="140">
        <f>F4585</f>
        <v/>
      </c>
      <c r="AB4585" s="140">
        <f>SUM(I4585)</f>
        <v/>
      </c>
      <c r="AC4585" s="144" t="n"/>
      <c r="AD4585" s="142" t="n"/>
      <c r="AE4585" s="142" t="n"/>
    </row>
    <row r="4586">
      <c r="B4586" s="220" t="inlineStr">
        <is>
          <t>3F90MAX144</t>
        </is>
      </c>
      <c r="C4586" s="80">
        <f>SUMIF(数量表!D:H,B4586,数量表!H:H)</f>
        <v/>
      </c>
      <c r="D4586" s="80" t="n">
        <v>30</v>
      </c>
      <c r="E4586" s="80" t="n">
        <v>92</v>
      </c>
      <c r="F4586" s="81" t="n">
        <v>1943</v>
      </c>
      <c r="G4586" s="80" t="inlineStr">
        <is>
          <t>×</t>
        </is>
      </c>
      <c r="H4586" s="82" t="n">
        <v>2</v>
      </c>
      <c r="I4586" s="82">
        <f>C4586*H4586</f>
        <v/>
      </c>
      <c r="J4586" s="2" t="n"/>
      <c r="K4586" s="107" t="n"/>
      <c r="L4586" s="108" t="n"/>
      <c r="M4586" s="108" t="n"/>
      <c r="N4586" s="109" t="n"/>
      <c r="O4586" s="110" t="n"/>
      <c r="P4586" s="110" t="n"/>
      <c r="Q4586" s="129" t="n"/>
      <c r="R4586" s="130" t="n"/>
      <c r="S4586" s="130" t="n"/>
      <c r="T4586" s="131" t="n"/>
      <c r="U4586" s="132" t="n"/>
      <c r="V4586" s="132" t="n"/>
      <c r="W4586" s="133" t="n">
        <v>30</v>
      </c>
      <c r="X4586" s="134">
        <f>F4586</f>
        <v/>
      </c>
      <c r="Y4586" s="134">
        <f>SUM(I4586)</f>
        <v/>
      </c>
      <c r="Z4586" s="151" t="n"/>
      <c r="AA4586" s="152" t="n"/>
      <c r="AB4586" s="152" t="n"/>
      <c r="AC4586" s="153" t="n"/>
      <c r="AD4586" s="154" t="n"/>
      <c r="AE4586" s="154" t="n"/>
    </row>
    <row r="4587">
      <c r="B4587" s="29" t="inlineStr">
        <is>
          <t>3F90MAX144</t>
        </is>
      </c>
      <c r="C4587">
        <f>SUMIF(数量表!D:H,B4587,数量表!H:H)</f>
        <v/>
      </c>
      <c r="D4587" t="n">
        <v>30</v>
      </c>
      <c r="E4587" t="n">
        <v>92</v>
      </c>
      <c r="F4587" s="86" t="n">
        <v>800</v>
      </c>
      <c r="G4587" t="inlineStr">
        <is>
          <t>×</t>
        </is>
      </c>
      <c r="H4587" s="87" t="n">
        <v>2</v>
      </c>
      <c r="I4587" s="87">
        <f>C4587*H4587</f>
        <v/>
      </c>
      <c r="J4587" s="2" t="n"/>
      <c r="K4587" s="96" t="n"/>
      <c r="L4587" s="97" t="n"/>
      <c r="M4587" s="97" t="n"/>
      <c r="N4587" s="98" t="inlineStr">
        <is>
          <t>c</t>
        </is>
      </c>
      <c r="O4587" s="99" t="n"/>
      <c r="P4587" s="99" t="n"/>
      <c r="Q4587" s="117" t="n"/>
      <c r="R4587" s="118" t="n"/>
      <c r="S4587" s="118" t="n"/>
      <c r="T4587" s="119" t="n"/>
      <c r="U4587" s="120" t="n"/>
      <c r="V4587" s="120" t="n"/>
      <c r="W4587" s="121" t="n">
        <v>30</v>
      </c>
      <c r="X4587" s="122">
        <f>F4587</f>
        <v/>
      </c>
      <c r="Y4587" s="122">
        <f>SUM(I4587)</f>
        <v/>
      </c>
      <c r="Z4587" s="143" t="n"/>
      <c r="AA4587" s="140" t="n"/>
      <c r="AB4587" s="140" t="n"/>
      <c r="AC4587" s="144" t="n"/>
      <c r="AD4587" s="142" t="n"/>
      <c r="AE4587" s="142" t="n"/>
    </row>
    <row r="4588">
      <c r="B4588" s="29" t="inlineStr">
        <is>
          <t>3F90MAX144</t>
        </is>
      </c>
      <c r="C4588">
        <f>SUMIF(数量表!D:H,B4588,数量表!H:H)</f>
        <v/>
      </c>
      <c r="D4588" t="n">
        <v>27</v>
      </c>
      <c r="E4588" t="n">
        <v>92</v>
      </c>
      <c r="F4588" s="86" t="n">
        <v>1943</v>
      </c>
      <c r="G4588" t="inlineStr">
        <is>
          <t>×</t>
        </is>
      </c>
      <c r="H4588" s="87" t="n">
        <v>1</v>
      </c>
      <c r="I4588" s="87">
        <f>C4588*H4588</f>
        <v/>
      </c>
      <c r="J4588" s="2" t="n"/>
      <c r="K4588" s="96" t="n"/>
      <c r="L4588" s="97" t="n"/>
      <c r="M4588" s="97" t="n"/>
      <c r="N4588" s="98" t="n"/>
      <c r="O4588" s="99" t="n"/>
      <c r="P4588" s="99" t="n"/>
      <c r="Q4588" s="117" t="n"/>
      <c r="R4588" s="118" t="n"/>
      <c r="S4588" s="118" t="n"/>
      <c r="T4588" s="119" t="n"/>
      <c r="U4588" s="120" t="n"/>
      <c r="V4588" s="120" t="n"/>
      <c r="W4588" s="121" t="n"/>
      <c r="X4588" s="122" t="n"/>
      <c r="Y4588" s="122" t="n"/>
      <c r="Z4588" s="143" t="n">
        <v>27</v>
      </c>
      <c r="AA4588" s="140">
        <f>F4588</f>
        <v/>
      </c>
      <c r="AB4588" s="140">
        <f>SUM(I4588)</f>
        <v/>
      </c>
      <c r="AC4588" s="144" t="n"/>
      <c r="AD4588" s="142" t="n"/>
      <c r="AE4588" s="142" t="n"/>
    </row>
    <row r="4589">
      <c r="B4589" s="29" t="inlineStr">
        <is>
          <t>3F90MAX144</t>
        </is>
      </c>
      <c r="C4589">
        <f>SUMIF(数量表!D:H,B4589,数量表!H:H)</f>
        <v/>
      </c>
      <c r="D4589" t="n">
        <v>27</v>
      </c>
      <c r="E4589" t="n">
        <v>92</v>
      </c>
      <c r="F4589" s="86" t="n">
        <v>477</v>
      </c>
      <c r="G4589" t="inlineStr">
        <is>
          <t>×</t>
        </is>
      </c>
      <c r="H4589" s="87" t="n">
        <v>2</v>
      </c>
      <c r="I4589" s="87">
        <f>C4589*H4589</f>
        <v/>
      </c>
      <c r="J4589" s="2" t="n"/>
      <c r="K4589" s="96" t="n"/>
      <c r="L4589" s="97" t="n"/>
      <c r="M4589" s="97" t="n"/>
      <c r="N4589" s="98" t="n"/>
      <c r="O4589" s="99" t="n"/>
      <c r="P4589" s="99" t="n"/>
      <c r="Q4589" s="117" t="n"/>
      <c r="R4589" s="118" t="n"/>
      <c r="S4589" s="118" t="n"/>
      <c r="T4589" s="119" t="n"/>
      <c r="U4589" s="120" t="n"/>
      <c r="V4589" s="120" t="n"/>
      <c r="W4589" s="121" t="n"/>
      <c r="X4589" s="122" t="n"/>
      <c r="Y4589" s="122" t="n"/>
      <c r="Z4589" s="143" t="n">
        <v>27</v>
      </c>
      <c r="AA4589" s="140">
        <f>F4589</f>
        <v/>
      </c>
      <c r="AB4589" s="140">
        <f>SUM(I4589)</f>
        <v/>
      </c>
      <c r="AC4589" s="144" t="n"/>
      <c r="AD4589" s="142" t="n"/>
      <c r="AE4589" s="142" t="n"/>
    </row>
    <row r="4590" ht="15" customHeight="1" thickBot="1">
      <c r="B4590" s="221" t="inlineStr">
        <is>
          <t>3F90MAX144</t>
        </is>
      </c>
      <c r="C4590" s="89">
        <f>SUMIF(数量表!D:H,B4590,数量表!H:H)</f>
        <v/>
      </c>
      <c r="D4590" s="89" t="n">
        <v>27</v>
      </c>
      <c r="E4590" s="89" t="n">
        <v>92</v>
      </c>
      <c r="F4590" s="90" t="n">
        <v>386.5</v>
      </c>
      <c r="G4590" s="89" t="inlineStr">
        <is>
          <t>×</t>
        </is>
      </c>
      <c r="H4590" s="91" t="n">
        <v>2</v>
      </c>
      <c r="I4590" s="91">
        <f>C4590*H4590</f>
        <v/>
      </c>
      <c r="J4590" s="2" t="n"/>
      <c r="K4590" s="96" t="n"/>
      <c r="L4590" s="97" t="n"/>
      <c r="M4590" s="97" t="n"/>
      <c r="N4590" s="98" t="n"/>
      <c r="O4590" s="99" t="n"/>
      <c r="P4590" s="99" t="n"/>
      <c r="Q4590" s="117" t="n"/>
      <c r="R4590" s="118" t="n"/>
      <c r="S4590" s="118" t="n"/>
      <c r="T4590" s="119" t="n"/>
      <c r="U4590" s="120" t="n"/>
      <c r="V4590" s="120" t="n"/>
      <c r="W4590" s="121" t="n"/>
      <c r="X4590" s="122" t="n"/>
      <c r="Y4590" s="122" t="n"/>
      <c r="Z4590" s="143" t="n">
        <v>27</v>
      </c>
      <c r="AA4590" s="140">
        <f>F4590</f>
        <v/>
      </c>
      <c r="AB4590" s="140">
        <f>SUM(I4590)</f>
        <v/>
      </c>
      <c r="AC4590" s="144" t="n"/>
      <c r="AD4590" s="142" t="n"/>
      <c r="AE4590" s="142" t="n"/>
    </row>
    <row r="4591">
      <c r="B4591" s="220" t="inlineStr">
        <is>
          <t>3F90MAZ</t>
        </is>
      </c>
      <c r="C4591" s="80">
        <f>SUMIF(数量表!D:H,B4591,数量表!H:H)</f>
        <v/>
      </c>
      <c r="D4591" s="80" t="n">
        <v>30</v>
      </c>
      <c r="E4591" s="80" t="n">
        <v>92</v>
      </c>
      <c r="F4591" s="81" t="n">
        <v>1943</v>
      </c>
      <c r="G4591" s="80" t="n"/>
      <c r="H4591" s="82" t="n">
        <v>2</v>
      </c>
      <c r="I4591" s="82">
        <f>C4591*H4591</f>
        <v/>
      </c>
      <c r="J4591" s="29" t="n"/>
      <c r="K4591" s="96" t="n"/>
      <c r="L4591" s="97" t="n"/>
      <c r="M4591" s="97" t="n"/>
      <c r="N4591" s="98" t="n"/>
      <c r="O4591" s="99" t="n"/>
      <c r="P4591" s="99" t="n"/>
      <c r="Q4591" s="117" t="n"/>
      <c r="R4591" s="118" t="n"/>
      <c r="S4591" s="118" t="n"/>
      <c r="T4591" s="119" t="n"/>
      <c r="U4591" s="120" t="n"/>
      <c r="V4591" s="120" t="n"/>
      <c r="W4591" s="121" t="n">
        <v>30</v>
      </c>
      <c r="X4591" s="122">
        <f>F4591</f>
        <v/>
      </c>
      <c r="Y4591" s="122">
        <f>SUM(I4591)</f>
        <v/>
      </c>
      <c r="Z4591" s="143" t="n"/>
      <c r="AA4591" s="140" t="n"/>
      <c r="AB4591" s="140" t="n"/>
      <c r="AC4591" s="144" t="n"/>
      <c r="AD4591" s="142" t="n"/>
      <c r="AE4591" s="142" t="n"/>
    </row>
    <row r="4592">
      <c r="B4592" s="29" t="inlineStr">
        <is>
          <t>3F90MAZ</t>
        </is>
      </c>
      <c r="C4592">
        <f>SUMIF(数量表!D:H,B4592,数量表!H:H)</f>
        <v/>
      </c>
      <c r="D4592" t="n">
        <v>27</v>
      </c>
      <c r="E4592" t="n">
        <v>92</v>
      </c>
      <c r="F4592" s="86" t="n">
        <v>1943</v>
      </c>
      <c r="H4592" s="87" t="n">
        <v>1</v>
      </c>
      <c r="I4592" s="87">
        <f>C4592*H4592</f>
        <v/>
      </c>
      <c r="J4592" s="29" t="n"/>
      <c r="K4592" s="96" t="n"/>
      <c r="L4592" s="97" t="n"/>
      <c r="M4592" s="97" t="n"/>
      <c r="N4592" s="98" t="n"/>
      <c r="O4592" s="99" t="n"/>
      <c r="P4592" s="99" t="n"/>
      <c r="Q4592" s="117" t="n"/>
      <c r="R4592" s="118" t="n"/>
      <c r="S4592" s="118" t="n"/>
      <c r="T4592" s="119" t="n"/>
      <c r="U4592" s="120" t="n"/>
      <c r="V4592" s="120" t="n"/>
      <c r="W4592" s="121" t="n"/>
      <c r="X4592" s="122" t="n"/>
      <c r="Y4592" s="122" t="n"/>
      <c r="Z4592" s="143" t="n">
        <v>27</v>
      </c>
      <c r="AA4592" s="140">
        <f>F4592</f>
        <v/>
      </c>
      <c r="AB4592" s="140">
        <f>SUM(I4592)</f>
        <v/>
      </c>
      <c r="AC4592" s="144" t="n"/>
      <c r="AD4592" s="142" t="n"/>
      <c r="AE4592" s="142" t="n"/>
    </row>
    <row r="4593" ht="15" customHeight="1" thickBot="1">
      <c r="B4593" s="221" t="inlineStr">
        <is>
          <t>3F90MAZ</t>
        </is>
      </c>
      <c r="C4593" s="89">
        <f>SUMIF(数量表!D:H,B4593,数量表!H:H)</f>
        <v/>
      </c>
      <c r="D4593" s="89" t="n">
        <v>30</v>
      </c>
      <c r="E4593" s="89" t="n">
        <v>92</v>
      </c>
      <c r="F4593" s="90" t="n">
        <v>800</v>
      </c>
      <c r="G4593" s="89" t="n"/>
      <c r="H4593" s="91" t="n">
        <v>2</v>
      </c>
      <c r="I4593" s="91">
        <f>C4593*H4593</f>
        <v/>
      </c>
      <c r="J4593" s="29" t="n"/>
      <c r="K4593" s="96" t="n"/>
      <c r="L4593" s="97" t="n"/>
      <c r="M4593" s="97" t="n"/>
      <c r="N4593" s="98" t="n"/>
      <c r="O4593" s="99" t="n"/>
      <c r="P4593" s="99" t="n"/>
      <c r="Q4593" s="117" t="n"/>
      <c r="R4593" s="118" t="n"/>
      <c r="S4593" s="118" t="n"/>
      <c r="T4593" s="119" t="n"/>
      <c r="U4593" s="120" t="n"/>
      <c r="V4593" s="120" t="n"/>
      <c r="W4593" s="121" t="n">
        <v>30</v>
      </c>
      <c r="X4593" s="122">
        <f>F4593</f>
        <v/>
      </c>
      <c r="Y4593" s="122">
        <f>SUM(I4593)</f>
        <v/>
      </c>
      <c r="Z4593" s="143" t="n"/>
      <c r="AA4593" s="140" t="n"/>
      <c r="AB4593" s="140" t="n"/>
      <c r="AC4593" s="144" t="n"/>
      <c r="AD4593" s="142" t="n"/>
      <c r="AE4593" s="142" t="n"/>
    </row>
    <row r="4594">
      <c r="B4594" s="220" t="inlineStr">
        <is>
          <t>3F90MA144</t>
        </is>
      </c>
      <c r="C4594" s="80">
        <f>SUMIF(数量表!D:H,B4594,数量表!H:H)</f>
        <v/>
      </c>
      <c r="D4594" s="80" t="n">
        <v>27</v>
      </c>
      <c r="E4594" s="80" t="n">
        <v>105</v>
      </c>
      <c r="F4594" s="81" t="n">
        <v>1979</v>
      </c>
      <c r="G4594" s="80" t="inlineStr">
        <is>
          <t>×</t>
        </is>
      </c>
      <c r="H4594" s="82" t="n">
        <v>1</v>
      </c>
      <c r="I4594" s="82">
        <f>C4594*H4594</f>
        <v/>
      </c>
      <c r="J4594" s="2" t="n"/>
      <c r="K4594" s="96" t="n"/>
      <c r="L4594" s="97" t="n"/>
      <c r="M4594" s="97" t="n"/>
      <c r="N4594" s="98" t="inlineStr">
        <is>
          <t>27×105</t>
        </is>
      </c>
      <c r="O4594" s="99">
        <f>F4594</f>
        <v/>
      </c>
      <c r="P4594" s="99">
        <f>SUM(I4594)</f>
        <v/>
      </c>
      <c r="Q4594" s="117" t="n"/>
      <c r="R4594" s="118" t="n"/>
      <c r="S4594" s="118" t="n"/>
      <c r="T4594" s="119" t="n"/>
      <c r="U4594" s="120" t="n"/>
      <c r="V4594" s="120" t="n"/>
      <c r="W4594" s="121" t="n"/>
      <c r="X4594" s="122" t="n"/>
      <c r="Y4594" s="122" t="n"/>
      <c r="Z4594" s="143" t="n"/>
      <c r="AA4594" s="140" t="n"/>
      <c r="AB4594" s="140" t="n"/>
      <c r="AC4594" s="144" t="n"/>
      <c r="AD4594" s="142" t="n"/>
      <c r="AE4594" s="142" t="n"/>
    </row>
    <row r="4595">
      <c r="B4595" s="29" t="inlineStr">
        <is>
          <t>3F90MA144</t>
        </is>
      </c>
      <c r="C4595">
        <f>SUMIF(数量表!D:H,B4595,数量表!H:H)</f>
        <v/>
      </c>
      <c r="F4595" s="86" t="n">
        <v>386.5</v>
      </c>
      <c r="G4595" t="inlineStr">
        <is>
          <t>○</t>
        </is>
      </c>
      <c r="H4595" s="87" t="n">
        <v>2</v>
      </c>
      <c r="I4595" s="87">
        <f>C4595*H4595</f>
        <v/>
      </c>
      <c r="J4595" s="2" t="n"/>
      <c r="K4595" s="96" t="n"/>
      <c r="L4595" s="97" t="n"/>
      <c r="M4595" s="97" t="n"/>
      <c r="N4595" s="98" t="inlineStr">
        <is>
          <t>27×105</t>
        </is>
      </c>
      <c r="O4595" s="99">
        <f>F4595</f>
        <v/>
      </c>
      <c r="P4595" s="99">
        <f>SUM(I4595)</f>
        <v/>
      </c>
      <c r="Q4595" s="117" t="n"/>
      <c r="R4595" s="118" t="n"/>
      <c r="S4595" s="118" t="n"/>
      <c r="T4595" s="119" t="n"/>
      <c r="U4595" s="120" t="n"/>
      <c r="V4595" s="120" t="n"/>
      <c r="W4595" s="121" t="n"/>
      <c r="X4595" s="122" t="n"/>
      <c r="Y4595" s="122" t="n"/>
      <c r="Z4595" s="143" t="n"/>
      <c r="AA4595" s="140" t="n"/>
      <c r="AB4595" s="140" t="n"/>
      <c r="AC4595" s="144" t="n"/>
      <c r="AD4595" s="142" t="n"/>
      <c r="AE4595" s="142" t="n"/>
    </row>
    <row r="4596" ht="15" customHeight="1" thickBot="1">
      <c r="B4596" s="29" t="inlineStr">
        <is>
          <t>3F90MA144</t>
        </is>
      </c>
      <c r="C4596">
        <f>SUMIF(数量表!D:H,B4596,数量表!H:H)</f>
        <v/>
      </c>
      <c r="F4596" s="86" t="n">
        <v>477</v>
      </c>
      <c r="G4596" s="89" t="inlineStr">
        <is>
          <t>×</t>
        </is>
      </c>
      <c r="H4596" s="87" t="n">
        <v>2</v>
      </c>
      <c r="I4596" s="87">
        <f>C4596*H4596</f>
        <v/>
      </c>
      <c r="J4596" s="2" t="n"/>
      <c r="K4596" s="96" t="n"/>
      <c r="L4596" s="97" t="n"/>
      <c r="M4596" s="97" t="n"/>
      <c r="N4596" s="98" t="inlineStr">
        <is>
          <t>27×105</t>
        </is>
      </c>
      <c r="O4596" s="99">
        <f>F4596</f>
        <v/>
      </c>
      <c r="P4596" s="99">
        <f>SUM(I4596)</f>
        <v/>
      </c>
      <c r="Q4596" s="117" t="n"/>
      <c r="R4596" s="118" t="n"/>
      <c r="S4596" s="118" t="n"/>
      <c r="T4596" s="119" t="n"/>
      <c r="U4596" s="120" t="n"/>
      <c r="V4596" s="120" t="n"/>
      <c r="W4596" s="121" t="n"/>
      <c r="X4596" s="122" t="n"/>
      <c r="Y4596" s="122" t="n"/>
      <c r="Z4596" s="143" t="n"/>
      <c r="AA4596" s="140" t="n"/>
      <c r="AB4596" s="140" t="n"/>
      <c r="AC4596" s="144" t="n"/>
      <c r="AD4596" s="142" t="n"/>
      <c r="AE4596" s="142" t="n"/>
    </row>
    <row r="4597">
      <c r="B4597" s="220" t="inlineStr">
        <is>
          <t>3F90MA144L</t>
        </is>
      </c>
      <c r="C4597" s="80">
        <f>SUMIF(数量表!D:H,B4597,数量表!H:H)</f>
        <v/>
      </c>
      <c r="D4597" s="80" t="n">
        <v>27</v>
      </c>
      <c r="E4597" s="80" t="n">
        <v>105</v>
      </c>
      <c r="F4597" s="81" t="n">
        <v>1979</v>
      </c>
      <c r="G4597" t="inlineStr">
        <is>
          <t>×</t>
        </is>
      </c>
      <c r="H4597" s="82" t="n">
        <v>1</v>
      </c>
      <c r="I4597" s="82">
        <f>C4597*H4597</f>
        <v/>
      </c>
      <c r="J4597" s="2" t="n"/>
      <c r="K4597" s="96" t="inlineStr">
        <is>
          <t>30×105</t>
        </is>
      </c>
      <c r="L4597" s="97">
        <f>F4597</f>
        <v/>
      </c>
      <c r="M4597" s="97">
        <f>I4597</f>
        <v/>
      </c>
      <c r="N4597" s="98" t="n"/>
      <c r="O4597" s="99" t="n"/>
      <c r="P4597" s="99" t="n"/>
      <c r="Q4597" s="117" t="n"/>
      <c r="R4597" s="118" t="n"/>
      <c r="S4597" s="118" t="n"/>
      <c r="T4597" s="119" t="n"/>
      <c r="U4597" s="120" t="n"/>
      <c r="V4597" s="120" t="n"/>
      <c r="W4597" s="121" t="n"/>
      <c r="X4597" s="122" t="n"/>
      <c r="Y4597" s="122" t="n"/>
      <c r="Z4597" s="143" t="n"/>
      <c r="AA4597" s="140" t="n"/>
      <c r="AB4597" s="140" t="n"/>
      <c r="AC4597" s="144" t="n"/>
      <c r="AD4597" s="142" t="n"/>
      <c r="AE4597" s="142" t="n"/>
    </row>
    <row r="4598">
      <c r="B4598" s="29" t="inlineStr">
        <is>
          <t>3F90MA144L</t>
        </is>
      </c>
      <c r="C4598" t="n">
        <v>0</v>
      </c>
      <c r="D4598" t="n">
        <v>27</v>
      </c>
      <c r="E4598" t="n">
        <v>105</v>
      </c>
      <c r="F4598" s="86" t="n">
        <v>1979</v>
      </c>
      <c r="G4598" t="inlineStr">
        <is>
          <t>×</t>
        </is>
      </c>
      <c r="H4598" s="87" t="n">
        <v>1</v>
      </c>
      <c r="I4598" s="87" t="n">
        <v>0</v>
      </c>
      <c r="J4598" s="2" t="n"/>
      <c r="K4598" s="96" t="n"/>
      <c r="L4598" s="97" t="n"/>
      <c r="M4598" s="97" t="n"/>
      <c r="N4598" s="98" t="inlineStr">
        <is>
          <t>27×105</t>
        </is>
      </c>
      <c r="O4598" s="99">
        <f>F4598</f>
        <v/>
      </c>
      <c r="P4598" s="99">
        <f>SUM(I4598)</f>
        <v/>
      </c>
      <c r="Q4598" s="117" t="n"/>
      <c r="R4598" s="118" t="n"/>
      <c r="S4598" s="118" t="n"/>
      <c r="T4598" s="119" t="n"/>
      <c r="U4598" s="120" t="n"/>
      <c r="V4598" s="120" t="n"/>
      <c r="W4598" s="121" t="n"/>
      <c r="X4598" s="122" t="n"/>
      <c r="Y4598" s="122" t="n"/>
      <c r="Z4598" s="143" t="n"/>
      <c r="AA4598" s="140" t="n"/>
      <c r="AB4598" s="140" t="n"/>
      <c r="AC4598" s="144" t="n"/>
      <c r="AD4598" s="142" t="n"/>
      <c r="AE4598" s="142" t="n"/>
    </row>
    <row r="4599">
      <c r="B4599" s="29" t="inlineStr">
        <is>
          <t>3F90MA144L</t>
        </is>
      </c>
      <c r="C4599">
        <f>SUMIF(数量表!D:H,B4599,数量表!H:H)</f>
        <v/>
      </c>
      <c r="D4599" t="n">
        <v>27</v>
      </c>
      <c r="E4599" t="n">
        <v>105</v>
      </c>
      <c r="F4599" s="86" t="n">
        <v>477</v>
      </c>
      <c r="G4599" t="inlineStr">
        <is>
          <t>×</t>
        </is>
      </c>
      <c r="H4599" s="87" t="n">
        <v>2</v>
      </c>
      <c r="I4599" s="87">
        <f>C4599*H4599</f>
        <v/>
      </c>
      <c r="J4599" s="2" t="n"/>
      <c r="K4599" s="96" t="n"/>
      <c r="L4599" s="97" t="n"/>
      <c r="M4599" s="97" t="n"/>
      <c r="N4599" s="98" t="inlineStr">
        <is>
          <t>27×105</t>
        </is>
      </c>
      <c r="O4599" s="99">
        <f>F4599</f>
        <v/>
      </c>
      <c r="P4599" s="99">
        <f>SUM(I4599)</f>
        <v/>
      </c>
      <c r="Q4599" s="117" t="n"/>
      <c r="R4599" s="118" t="n"/>
      <c r="S4599" s="118" t="n"/>
      <c r="T4599" s="119" t="n"/>
      <c r="U4599" s="120" t="n"/>
      <c r="V4599" s="120" t="n"/>
      <c r="W4599" s="121" t="n"/>
      <c r="X4599" s="122" t="n"/>
      <c r="Y4599" s="122" t="n"/>
      <c r="Z4599" s="143" t="n"/>
      <c r="AA4599" s="140" t="n"/>
      <c r="AB4599" s="140" t="n"/>
      <c r="AC4599" s="144" t="n"/>
      <c r="AD4599" s="142" t="n"/>
      <c r="AE4599" s="142" t="n"/>
    </row>
    <row r="4600">
      <c r="B4600" s="29" t="inlineStr">
        <is>
          <t>3F90MA144L</t>
        </is>
      </c>
      <c r="C4600">
        <f>SUMIF(数量表!D:H,B4600,数量表!H:H)</f>
        <v/>
      </c>
      <c r="D4600" t="n">
        <v>27</v>
      </c>
      <c r="E4600" t="n">
        <v>105</v>
      </c>
      <c r="F4600" s="86" t="n">
        <v>386.5</v>
      </c>
      <c r="G4600" t="inlineStr">
        <is>
          <t>○</t>
        </is>
      </c>
      <c r="H4600" s="87" t="n">
        <v>1</v>
      </c>
      <c r="I4600" s="87">
        <f>C4600*H4600</f>
        <v/>
      </c>
      <c r="J4600" s="2" t="n"/>
      <c r="K4600" s="96" t="n"/>
      <c r="L4600" s="97" t="n"/>
      <c r="M4600" s="97" t="n"/>
      <c r="N4600" s="98" t="inlineStr">
        <is>
          <t>27×105</t>
        </is>
      </c>
      <c r="O4600" s="99">
        <f>F4600</f>
        <v/>
      </c>
      <c r="P4600" s="99">
        <f>SUM(I4600)</f>
        <v/>
      </c>
      <c r="Q4600" s="117" t="n"/>
      <c r="R4600" s="118" t="n"/>
      <c r="S4600" s="118" t="n"/>
      <c r="T4600" s="119" t="n"/>
      <c r="U4600" s="120" t="n"/>
      <c r="V4600" s="120" t="n"/>
      <c r="W4600" s="121" t="n"/>
      <c r="X4600" s="122" t="n"/>
      <c r="Y4600" s="122" t="n"/>
      <c r="Z4600" s="143" t="n"/>
      <c r="AA4600" s="140" t="n"/>
      <c r="AB4600" s="140" t="n"/>
      <c r="AC4600" s="144" t="n"/>
      <c r="AD4600" s="142" t="n"/>
      <c r="AE4600" s="142" t="n"/>
    </row>
    <row r="4601" ht="15" customHeight="1" thickBot="1">
      <c r="B4601" s="29" t="inlineStr">
        <is>
          <t>3F90MA144L</t>
        </is>
      </c>
      <c r="C4601">
        <f>SUMIF(数量表!D:H,B4601,数量表!H:H)</f>
        <v/>
      </c>
      <c r="D4601" t="n">
        <v>27</v>
      </c>
      <c r="E4601" t="n">
        <v>105</v>
      </c>
      <c r="F4601" s="86" t="n">
        <v>346.5</v>
      </c>
      <c r="G4601" t="inlineStr">
        <is>
          <t>○</t>
        </is>
      </c>
      <c r="H4601" s="87" t="n">
        <v>1</v>
      </c>
      <c r="I4601" s="87">
        <f>C4601*H4601</f>
        <v/>
      </c>
      <c r="J4601" s="2" t="n"/>
      <c r="K4601" s="96" t="n"/>
      <c r="L4601" s="97" t="n"/>
      <c r="M4601" s="97" t="n"/>
      <c r="N4601" s="98" t="inlineStr">
        <is>
          <t>27×105</t>
        </is>
      </c>
      <c r="O4601" s="99">
        <f>F4601</f>
        <v/>
      </c>
      <c r="P4601" s="99">
        <f>SUM(I4601)</f>
        <v/>
      </c>
      <c r="Q4601" s="117" t="n"/>
      <c r="R4601" s="118" t="n"/>
      <c r="S4601" s="118" t="n"/>
      <c r="T4601" s="119" t="n"/>
      <c r="U4601" s="120" t="n"/>
      <c r="V4601" s="120" t="n"/>
      <c r="W4601" s="121" t="n"/>
      <c r="X4601" s="122" t="n"/>
      <c r="Y4601" s="122" t="n"/>
      <c r="Z4601" s="143" t="n"/>
      <c r="AA4601" s="140" t="n"/>
      <c r="AB4601" s="140" t="n"/>
      <c r="AC4601" s="144" t="n"/>
      <c r="AD4601" s="142" t="n"/>
      <c r="AE4601" s="142" t="n"/>
    </row>
    <row r="4602">
      <c r="B4602" s="220" t="inlineStr">
        <is>
          <t>3F90MA144R</t>
        </is>
      </c>
      <c r="C4602" s="80">
        <f>SUMIF(数量表!D:H,B4602,数量表!H:H)</f>
        <v/>
      </c>
      <c r="D4602" s="80" t="n">
        <v>27</v>
      </c>
      <c r="E4602" s="80" t="n">
        <v>105</v>
      </c>
      <c r="F4602" s="81" t="n">
        <v>1979</v>
      </c>
      <c r="G4602" s="80" t="inlineStr">
        <is>
          <t>×</t>
        </is>
      </c>
      <c r="H4602" s="82" t="n">
        <v>1</v>
      </c>
      <c r="I4602" s="82">
        <f>C4602*H4602</f>
        <v/>
      </c>
      <c r="J4602" s="2" t="n"/>
      <c r="K4602" s="96" t="inlineStr">
        <is>
          <t>30×105</t>
        </is>
      </c>
      <c r="L4602" s="97">
        <f>F4602</f>
        <v/>
      </c>
      <c r="M4602" s="97">
        <f>I4602</f>
        <v/>
      </c>
      <c r="N4602" s="98" t="n"/>
      <c r="O4602" s="99" t="n"/>
      <c r="P4602" s="99" t="n"/>
      <c r="Q4602" s="117" t="n"/>
      <c r="R4602" s="118" t="n"/>
      <c r="S4602" s="118" t="n"/>
      <c r="T4602" s="119" t="n"/>
      <c r="U4602" s="120" t="n"/>
      <c r="V4602" s="120" t="n"/>
      <c r="W4602" s="121" t="n"/>
      <c r="X4602" s="122" t="n"/>
      <c r="Y4602" s="122" t="n"/>
      <c r="Z4602" s="143" t="n"/>
      <c r="AA4602" s="140" t="n"/>
      <c r="AB4602" s="140" t="n"/>
      <c r="AC4602" s="144" t="n"/>
      <c r="AD4602" s="142" t="n"/>
      <c r="AE4602" s="142" t="n"/>
    </row>
    <row r="4603">
      <c r="B4603" s="29" t="inlineStr">
        <is>
          <t>3F90MA144R</t>
        </is>
      </c>
      <c r="C4603" t="n">
        <v>0</v>
      </c>
      <c r="D4603" t="n">
        <v>27</v>
      </c>
      <c r="E4603" t="n">
        <v>105</v>
      </c>
      <c r="F4603" s="86" t="n">
        <v>1979</v>
      </c>
      <c r="G4603" t="inlineStr">
        <is>
          <t>×</t>
        </is>
      </c>
      <c r="H4603" s="87" t="n">
        <v>1</v>
      </c>
      <c r="I4603" s="87" t="n">
        <v>0</v>
      </c>
      <c r="J4603" s="2" t="n"/>
      <c r="K4603" s="96" t="n"/>
      <c r="L4603" s="97" t="n"/>
      <c r="M4603" s="97" t="n"/>
      <c r="N4603" s="98" t="inlineStr">
        <is>
          <t>27×105</t>
        </is>
      </c>
      <c r="O4603" s="99">
        <f>F4603</f>
        <v/>
      </c>
      <c r="P4603" s="99">
        <f>SUM(I4603)</f>
        <v/>
      </c>
      <c r="Q4603" s="117" t="n"/>
      <c r="R4603" s="118" t="n"/>
      <c r="S4603" s="118" t="n"/>
      <c r="T4603" s="119" t="n"/>
      <c r="U4603" s="120" t="n"/>
      <c r="V4603" s="120" t="n"/>
      <c r="W4603" s="121" t="n"/>
      <c r="X4603" s="122" t="n"/>
      <c r="Y4603" s="122" t="n"/>
      <c r="Z4603" s="143" t="n"/>
      <c r="AA4603" s="140" t="n"/>
      <c r="AB4603" s="140" t="n"/>
      <c r="AC4603" s="144" t="n"/>
      <c r="AD4603" s="142" t="n"/>
      <c r="AE4603" s="142" t="n"/>
    </row>
    <row r="4604">
      <c r="B4604" s="29" t="inlineStr">
        <is>
          <t>3F90MA144R</t>
        </is>
      </c>
      <c r="C4604">
        <f>SUMIF(数量表!D:H,B4604,数量表!H:H)</f>
        <v/>
      </c>
      <c r="D4604" t="n">
        <v>27</v>
      </c>
      <c r="E4604" t="n">
        <v>105</v>
      </c>
      <c r="F4604" s="86" t="n">
        <v>477</v>
      </c>
      <c r="G4604" t="inlineStr">
        <is>
          <t>×</t>
        </is>
      </c>
      <c r="H4604" s="87" t="n">
        <v>2</v>
      </c>
      <c r="I4604" s="87">
        <f>C4604*H4604</f>
        <v/>
      </c>
      <c r="J4604" s="2" t="n"/>
      <c r="K4604" s="96" t="n"/>
      <c r="L4604" s="97" t="n"/>
      <c r="M4604" s="97" t="n"/>
      <c r="N4604" s="98" t="inlineStr">
        <is>
          <t>27×105</t>
        </is>
      </c>
      <c r="O4604" s="99">
        <f>F4604</f>
        <v/>
      </c>
      <c r="P4604" s="99">
        <f>SUM(I4604)</f>
        <v/>
      </c>
      <c r="Q4604" s="117" t="n"/>
      <c r="R4604" s="118" t="n"/>
      <c r="S4604" s="118" t="n"/>
      <c r="T4604" s="119" t="n"/>
      <c r="U4604" s="120" t="n"/>
      <c r="V4604" s="120" t="n"/>
      <c r="W4604" s="121" t="n"/>
      <c r="X4604" s="122" t="n"/>
      <c r="Y4604" s="122" t="n"/>
      <c r="Z4604" s="143" t="n"/>
      <c r="AA4604" s="140" t="n"/>
      <c r="AB4604" s="140" t="n"/>
      <c r="AC4604" s="144" t="n"/>
      <c r="AD4604" s="142" t="n"/>
      <c r="AE4604" s="142" t="n"/>
    </row>
    <row r="4605">
      <c r="B4605" s="29" t="inlineStr">
        <is>
          <t>3F90MA144R</t>
        </is>
      </c>
      <c r="C4605">
        <f>SUMIF(数量表!D:H,B4605,数量表!H:H)</f>
        <v/>
      </c>
      <c r="D4605" t="n">
        <v>27</v>
      </c>
      <c r="E4605" t="n">
        <v>105</v>
      </c>
      <c r="F4605" s="86" t="n">
        <v>386.5</v>
      </c>
      <c r="G4605" t="inlineStr">
        <is>
          <t>○</t>
        </is>
      </c>
      <c r="H4605" s="87" t="n">
        <v>1</v>
      </c>
      <c r="I4605" s="87">
        <f>C4605*H4605</f>
        <v/>
      </c>
      <c r="J4605" s="2" t="n"/>
      <c r="K4605" s="96" t="n"/>
      <c r="L4605" s="97" t="n"/>
      <c r="M4605" s="97" t="n"/>
      <c r="N4605" s="98" t="inlineStr">
        <is>
          <t>27×105</t>
        </is>
      </c>
      <c r="O4605" s="99">
        <f>F4605</f>
        <v/>
      </c>
      <c r="P4605" s="99">
        <f>SUM(I4605)</f>
        <v/>
      </c>
      <c r="Q4605" s="117" t="n"/>
      <c r="R4605" s="118" t="n"/>
      <c r="S4605" s="118" t="n"/>
      <c r="T4605" s="119" t="n"/>
      <c r="U4605" s="120" t="n"/>
      <c r="V4605" s="120" t="n"/>
      <c r="W4605" s="121" t="n"/>
      <c r="X4605" s="122" t="n"/>
      <c r="Y4605" s="122" t="n"/>
      <c r="Z4605" s="143" t="n"/>
      <c r="AA4605" s="140" t="n"/>
      <c r="AB4605" s="140" t="n"/>
      <c r="AC4605" s="144" t="n"/>
      <c r="AD4605" s="142" t="n"/>
      <c r="AE4605" s="142" t="n"/>
    </row>
    <row r="4606" ht="15" customHeight="1" thickBot="1">
      <c r="B4606" s="221" t="inlineStr">
        <is>
          <t>3F90MA144R</t>
        </is>
      </c>
      <c r="C4606" s="89">
        <f>SUMIF(数量表!D:H,B4606,数量表!H:H)</f>
        <v/>
      </c>
      <c r="D4606" s="89" t="n">
        <v>27</v>
      </c>
      <c r="E4606" s="89" t="n">
        <v>105</v>
      </c>
      <c r="F4606" s="90" t="n">
        <v>346.5</v>
      </c>
      <c r="G4606" s="89" t="inlineStr">
        <is>
          <t>○</t>
        </is>
      </c>
      <c r="H4606" s="91" t="n">
        <v>1</v>
      </c>
      <c r="I4606" s="91">
        <f>C4606*H4606</f>
        <v/>
      </c>
      <c r="J4606" s="2" t="n"/>
      <c r="K4606" s="96" t="n"/>
      <c r="L4606" s="97" t="n"/>
      <c r="M4606" s="97" t="n"/>
      <c r="N4606" s="98" t="inlineStr">
        <is>
          <t>27×105</t>
        </is>
      </c>
      <c r="O4606" s="99">
        <f>F4606</f>
        <v/>
      </c>
      <c r="P4606" s="99">
        <f>SUM(I4606)</f>
        <v/>
      </c>
      <c r="Q4606" s="117" t="n"/>
      <c r="R4606" s="118" t="n"/>
      <c r="S4606" s="118" t="n"/>
      <c r="T4606" s="119" t="n"/>
      <c r="U4606" s="120" t="n"/>
      <c r="V4606" s="120" t="n"/>
      <c r="W4606" s="121" t="n"/>
      <c r="X4606" s="122" t="n"/>
      <c r="Y4606" s="122" t="n"/>
      <c r="Z4606" s="143" t="n"/>
      <c r="AA4606" s="140" t="n"/>
      <c r="AB4606" s="140" t="n"/>
      <c r="AC4606" s="144" t="n"/>
      <c r="AD4606" s="142" t="n"/>
      <c r="AE4606" s="142" t="n"/>
    </row>
    <row r="4607" ht="15" customHeight="1" thickBot="1">
      <c r="B4607" s="220" t="inlineStr">
        <is>
          <t>3F135MAW</t>
        </is>
      </c>
      <c r="C4607" s="80">
        <f>SUMIF(数量表!D:H,B4607,数量表!H:H)</f>
        <v/>
      </c>
      <c r="D4607" s="80" t="n">
        <v>27</v>
      </c>
      <c r="E4607" s="80" t="n">
        <v>105</v>
      </c>
      <c r="F4607" s="81" t="n">
        <v>1820</v>
      </c>
      <c r="G4607" s="80" t="inlineStr">
        <is>
          <t>×</t>
        </is>
      </c>
      <c r="H4607" s="82" t="n">
        <v>1</v>
      </c>
      <c r="I4607" s="82">
        <f>C4607*H4607</f>
        <v/>
      </c>
      <c r="J4607" s="2">
        <f>CONCATENATE(A4607,B4607)</f>
        <v/>
      </c>
      <c r="K4607" s="96" t="n"/>
      <c r="L4607" s="97" t="n"/>
      <c r="M4607" s="97" t="n"/>
      <c r="N4607" s="98" t="inlineStr">
        <is>
          <t>27×105</t>
        </is>
      </c>
      <c r="O4607" s="99">
        <f>F4607</f>
        <v/>
      </c>
      <c r="P4607" s="99">
        <f>SUM(I4607)</f>
        <v/>
      </c>
      <c r="Q4607" s="117" t="n"/>
      <c r="R4607" s="118" t="n"/>
      <c r="S4607" s="118" t="n"/>
      <c r="T4607" s="119" t="n"/>
      <c r="U4607" s="120" t="n"/>
      <c r="V4607" s="120" t="n"/>
      <c r="W4607" s="121" t="n"/>
      <c r="X4607" s="122" t="n"/>
      <c r="Y4607" s="122" t="n"/>
      <c r="Z4607" s="143" t="n"/>
      <c r="AA4607" s="140" t="n"/>
      <c r="AB4607" s="140" t="n"/>
      <c r="AC4607" s="144" t="n"/>
      <c r="AD4607" s="142" t="n"/>
      <c r="AE4607" s="142" t="n"/>
    </row>
    <row r="4608" ht="15" customHeight="1" thickBot="1">
      <c r="B4608" s="220" t="inlineStr">
        <is>
          <t>3F135MA</t>
        </is>
      </c>
      <c r="C4608" s="80">
        <f>SUMIF(数量表!D:H,B4608,数量表!H:H)</f>
        <v/>
      </c>
      <c r="D4608" s="80" t="n">
        <v>27</v>
      </c>
      <c r="E4608" s="80" t="n">
        <v>105</v>
      </c>
      <c r="F4608" s="81" t="n">
        <v>1820</v>
      </c>
      <c r="G4608" s="80" t="inlineStr">
        <is>
          <t>×</t>
        </is>
      </c>
      <c r="H4608" s="82" t="n">
        <v>1</v>
      </c>
      <c r="I4608" s="82">
        <f>C4608*H4608</f>
        <v/>
      </c>
      <c r="J4608" s="2" t="n"/>
      <c r="K4608" s="96" t="n"/>
      <c r="L4608" s="97" t="n"/>
      <c r="M4608" s="97" t="n"/>
      <c r="N4608" s="98" t="inlineStr">
        <is>
          <t>27×105</t>
        </is>
      </c>
      <c r="O4608" s="99">
        <f>F4608</f>
        <v/>
      </c>
      <c r="P4608" s="99">
        <f>SUM(I4608)</f>
        <v/>
      </c>
      <c r="Q4608" s="117" t="n"/>
      <c r="R4608" s="118" t="n"/>
      <c r="S4608" s="118" t="n"/>
      <c r="T4608" s="119" t="n"/>
      <c r="U4608" s="120" t="n"/>
      <c r="V4608" s="120" t="n"/>
      <c r="W4608" s="121" t="n"/>
      <c r="X4608" s="122" t="n"/>
      <c r="Y4608" s="122" t="n"/>
      <c r="Z4608" s="143" t="n"/>
      <c r="AA4608" s="140" t="n"/>
      <c r="AB4608" s="140" t="n"/>
      <c r="AC4608" s="144" t="n"/>
      <c r="AD4608" s="142" t="n"/>
      <c r="AE4608" s="142" t="n"/>
    </row>
    <row r="4609" ht="15" customHeight="1" thickBot="1">
      <c r="B4609" s="222" t="inlineStr">
        <is>
          <t>3F135MA670</t>
        </is>
      </c>
      <c r="C4609" s="7">
        <f>SUMIF(数量表!D:H,B4609,数量表!H:H)</f>
        <v/>
      </c>
      <c r="D4609" s="7" t="n">
        <v>27</v>
      </c>
      <c r="E4609" s="7" t="n">
        <v>105</v>
      </c>
      <c r="F4609" s="84" t="n">
        <v>1820</v>
      </c>
      <c r="G4609" s="7" t="n"/>
      <c r="H4609" s="21" t="n">
        <v>1</v>
      </c>
      <c r="I4609" s="21">
        <f>C4609*H4609</f>
        <v/>
      </c>
      <c r="J4609" s="100" t="n"/>
      <c r="K4609" s="101" t="n"/>
      <c r="L4609" s="102" t="n"/>
      <c r="M4609" s="102" t="n"/>
      <c r="N4609" s="103" t="inlineStr">
        <is>
          <t>27×105</t>
        </is>
      </c>
      <c r="O4609" s="99">
        <f>F4609</f>
        <v/>
      </c>
      <c r="P4609" s="104">
        <f>SUM(I4609)</f>
        <v/>
      </c>
      <c r="Q4609" s="123" t="n"/>
      <c r="R4609" s="124" t="n"/>
      <c r="S4609" s="124" t="n"/>
      <c r="T4609" s="125" t="n"/>
      <c r="U4609" s="126" t="n"/>
      <c r="V4609" s="126" t="n"/>
      <c r="W4609" s="127" t="n"/>
      <c r="X4609" s="128" t="n"/>
      <c r="Y4609" s="145" t="n"/>
      <c r="Z4609" s="146" t="n"/>
      <c r="AA4609" s="147" t="n"/>
      <c r="AB4609" s="147" t="n"/>
      <c r="AC4609" s="148" t="n"/>
      <c r="AD4609" s="149" t="n"/>
      <c r="AE4609" s="149" t="n"/>
      <c r="AF4609" s="150" t="n"/>
    </row>
    <row r="4610">
      <c r="B4610" s="29" t="inlineStr">
        <is>
          <t>3F135MA670L</t>
        </is>
      </c>
      <c r="C4610">
        <f>SUMIF(数量表!D:H,B4610,数量表!H:H)</f>
        <v/>
      </c>
      <c r="D4610" t="n">
        <v>27</v>
      </c>
      <c r="E4610" t="n">
        <v>105</v>
      </c>
      <c r="F4610" s="86" t="n">
        <v>1820</v>
      </c>
      <c r="H4610" s="87" t="n">
        <v>1</v>
      </c>
      <c r="I4610" s="87">
        <f>C4610*H4610</f>
        <v/>
      </c>
      <c r="J4610" s="29" t="n"/>
      <c r="K4610" s="96" t="n"/>
      <c r="L4610" s="97" t="n"/>
      <c r="M4610" s="97" t="n"/>
      <c r="N4610" s="103" t="inlineStr">
        <is>
          <t>27×105</t>
        </is>
      </c>
      <c r="O4610" s="99">
        <f>F4610</f>
        <v/>
      </c>
      <c r="P4610" s="104">
        <f>SUM(I4610)</f>
        <v/>
      </c>
      <c r="Q4610" s="117" t="n"/>
      <c r="R4610" s="118" t="n"/>
      <c r="S4610" s="118" t="n"/>
      <c r="T4610" s="119" t="n"/>
      <c r="U4610" s="120" t="n"/>
      <c r="V4610" s="120" t="n"/>
      <c r="W4610" s="121" t="n"/>
      <c r="X4610" s="122" t="n"/>
      <c r="Y4610" s="122" t="n"/>
      <c r="Z4610" s="143" t="n"/>
      <c r="AA4610" s="140" t="n"/>
      <c r="AB4610" s="140" t="n"/>
      <c r="AC4610" s="144" t="n"/>
      <c r="AD4610" s="142" t="n"/>
      <c r="AE4610" s="142" t="n"/>
    </row>
    <row r="4611" ht="15" customHeight="1" thickBot="1">
      <c r="B4611" s="221" t="inlineStr">
        <is>
          <t>3F135MA670L</t>
        </is>
      </c>
      <c r="C4611" s="89">
        <f>SUMIF(数量表!D:H,B4611,数量表!H:H)</f>
        <v/>
      </c>
      <c r="D4611" s="89" t="n">
        <v>27</v>
      </c>
      <c r="E4611" s="89" t="n">
        <v>105</v>
      </c>
      <c r="F4611" s="90" t="n">
        <v>1820</v>
      </c>
      <c r="G4611" s="89" t="inlineStr">
        <is>
          <t>×</t>
        </is>
      </c>
      <c r="H4611" s="91" t="n">
        <v>1</v>
      </c>
      <c r="I4611" s="91">
        <f>C4611*H4611</f>
        <v/>
      </c>
      <c r="J4611" s="2" t="n"/>
      <c r="K4611" s="96" t="inlineStr">
        <is>
          <t>30×105</t>
        </is>
      </c>
      <c r="L4611" s="97">
        <f>F4611</f>
        <v/>
      </c>
      <c r="M4611" s="97">
        <f>I4611</f>
        <v/>
      </c>
      <c r="N4611" s="105" t="n"/>
      <c r="O4611" s="99" t="n"/>
      <c r="P4611" s="99" t="n"/>
      <c r="Q4611" s="117" t="n"/>
      <c r="R4611" s="118" t="n"/>
      <c r="S4611" s="118" t="n"/>
      <c r="T4611" s="119" t="n"/>
      <c r="U4611" s="120" t="n"/>
      <c r="V4611" s="120" t="n"/>
      <c r="W4611" s="121" t="n"/>
      <c r="X4611" s="122" t="n"/>
      <c r="Y4611" s="122" t="n"/>
      <c r="Z4611" s="143" t="n"/>
      <c r="AA4611" s="140" t="n"/>
      <c r="AB4611" s="140" t="n"/>
      <c r="AC4611" s="144" t="n"/>
      <c r="AD4611" s="142" t="n"/>
      <c r="AE4611" s="142" t="n"/>
    </row>
    <row r="4612">
      <c r="B4612" s="29" t="inlineStr">
        <is>
          <t>3F135MA670R</t>
        </is>
      </c>
      <c r="C4612">
        <f>SUMIF(数量表!D:H,B4612,数量表!H:H)</f>
        <v/>
      </c>
      <c r="D4612" t="n">
        <v>27</v>
      </c>
      <c r="E4612" t="n">
        <v>105</v>
      </c>
      <c r="F4612" s="86" t="n">
        <v>1820</v>
      </c>
      <c r="H4612" s="87" t="n">
        <v>1</v>
      </c>
      <c r="I4612" s="87">
        <f>C4612*H4612</f>
        <v/>
      </c>
      <c r="J4612" s="29" t="n"/>
      <c r="K4612" s="96" t="n"/>
      <c r="L4612" s="97" t="n"/>
      <c r="M4612" s="97" t="n"/>
      <c r="N4612" s="98" t="inlineStr">
        <is>
          <t>27×105</t>
        </is>
      </c>
      <c r="O4612" s="99">
        <f>F4612</f>
        <v/>
      </c>
      <c r="P4612" s="99">
        <f>SUM(I4612)</f>
        <v/>
      </c>
      <c r="Q4612" s="117" t="n"/>
      <c r="R4612" s="118" t="n"/>
      <c r="S4612" s="118" t="n"/>
      <c r="T4612" s="119" t="n"/>
      <c r="U4612" s="120" t="n"/>
      <c r="V4612" s="120" t="n"/>
      <c r="W4612" s="121" t="n"/>
      <c r="X4612" s="122" t="n"/>
      <c r="Y4612" s="122" t="n"/>
      <c r="Z4612" s="143" t="n"/>
      <c r="AA4612" s="140" t="n"/>
      <c r="AB4612" s="140" t="n"/>
      <c r="AC4612" s="144" t="n"/>
      <c r="AD4612" s="142" t="n"/>
      <c r="AE4612" s="142" t="n"/>
    </row>
    <row r="4613" ht="15" customHeight="1" thickBot="1">
      <c r="B4613" s="29" t="inlineStr">
        <is>
          <t>3F135MA670R</t>
        </is>
      </c>
      <c r="C4613">
        <f>SUMIF(数量表!D:H,B4613,数量表!H:H)</f>
        <v/>
      </c>
      <c r="D4613" t="n">
        <v>27</v>
      </c>
      <c r="E4613" t="n">
        <v>105</v>
      </c>
      <c r="F4613" s="86" t="n">
        <v>1820</v>
      </c>
      <c r="G4613" t="inlineStr">
        <is>
          <t>×</t>
        </is>
      </c>
      <c r="H4613" s="87" t="n">
        <v>1</v>
      </c>
      <c r="I4613" s="87">
        <f>C4613*H4613</f>
        <v/>
      </c>
      <c r="J4613" s="2" t="n"/>
      <c r="K4613" s="96" t="inlineStr">
        <is>
          <t>30×105</t>
        </is>
      </c>
      <c r="L4613" s="97">
        <f>F4613</f>
        <v/>
      </c>
      <c r="M4613" s="97">
        <f>I4613</f>
        <v/>
      </c>
      <c r="N4613" s="105" t="n"/>
      <c r="O4613" s="99" t="n"/>
      <c r="P4613" s="99" t="n"/>
      <c r="Q4613" s="117" t="n"/>
      <c r="R4613" s="118" t="n"/>
      <c r="S4613" s="118" t="n"/>
      <c r="T4613" s="119" t="n"/>
      <c r="U4613" s="120" t="n"/>
      <c r="V4613" s="120" t="n"/>
      <c r="W4613" s="121" t="n"/>
      <c r="X4613" s="122" t="n"/>
      <c r="Y4613" s="122" t="n"/>
      <c r="Z4613" s="143" t="n"/>
      <c r="AA4613" s="140" t="n"/>
      <c r="AB4613" s="140" t="n"/>
      <c r="AC4613" s="144" t="n"/>
      <c r="AD4613" s="142" t="n"/>
      <c r="AE4613" s="142" t="n"/>
    </row>
    <row r="4614">
      <c r="B4614" s="220" t="inlineStr">
        <is>
          <t>3F135MAL</t>
        </is>
      </c>
      <c r="C4614" s="80">
        <f>SUMIF(数量表!D:H,B4614,数量表!H:H)</f>
        <v/>
      </c>
      <c r="D4614" s="80" t="n">
        <v>27</v>
      </c>
      <c r="E4614" s="80" t="n">
        <v>105</v>
      </c>
      <c r="F4614" s="81" t="n">
        <v>1820</v>
      </c>
      <c r="G4614" s="80" t="inlineStr">
        <is>
          <t>×</t>
        </is>
      </c>
      <c r="H4614" s="82" t="n">
        <v>1</v>
      </c>
      <c r="I4614" s="82">
        <f>C4614*H4614</f>
        <v/>
      </c>
      <c r="J4614" s="2" t="n"/>
      <c r="K4614" s="96" t="n"/>
      <c r="L4614" s="97" t="n"/>
      <c r="M4614" s="97" t="n"/>
      <c r="N4614" s="98" t="inlineStr">
        <is>
          <t>27×105</t>
        </is>
      </c>
      <c r="O4614" s="99">
        <f>F4614</f>
        <v/>
      </c>
      <c r="P4614" s="99">
        <f>SUM(I4614)</f>
        <v/>
      </c>
      <c r="Q4614" s="117" t="n"/>
      <c r="R4614" s="118" t="n"/>
      <c r="S4614" s="118" t="n"/>
      <c r="T4614" s="119" t="n"/>
      <c r="U4614" s="120" t="n"/>
      <c r="V4614" s="120" t="n"/>
      <c r="W4614" s="121" t="n"/>
      <c r="X4614" s="122" t="n"/>
      <c r="Y4614" s="122" t="n"/>
      <c r="Z4614" s="143" t="n"/>
      <c r="AA4614" s="140" t="n"/>
      <c r="AB4614" s="140" t="n"/>
      <c r="AC4614" s="144" t="n"/>
      <c r="AD4614" s="142" t="n"/>
      <c r="AE4614" s="142" t="n"/>
    </row>
    <row r="4615" ht="15" customHeight="1" thickBot="1">
      <c r="B4615" s="29" t="inlineStr">
        <is>
          <t>3F135MAL</t>
        </is>
      </c>
      <c r="C4615">
        <f>SUMIF(数量表!D:H,B4615,数量表!H:H)</f>
        <v/>
      </c>
      <c r="D4615" t="n">
        <v>27</v>
      </c>
      <c r="E4615" t="n">
        <v>105</v>
      </c>
      <c r="F4615" s="86" t="n">
        <v>1820</v>
      </c>
      <c r="G4615" t="inlineStr">
        <is>
          <t>×</t>
        </is>
      </c>
      <c r="H4615" s="87" t="n">
        <v>1</v>
      </c>
      <c r="I4615" s="87">
        <f>C4615*H4615</f>
        <v/>
      </c>
      <c r="J4615" s="2" t="n"/>
      <c r="K4615" s="96" t="inlineStr">
        <is>
          <t>30×105</t>
        </is>
      </c>
      <c r="L4615" s="97">
        <f>F4615</f>
        <v/>
      </c>
      <c r="M4615" s="97">
        <f>I4615</f>
        <v/>
      </c>
      <c r="N4615" s="105" t="n"/>
      <c r="O4615" s="99" t="n"/>
      <c r="P4615" s="99" t="n"/>
      <c r="Q4615" s="117" t="n"/>
      <c r="R4615" s="118" t="n"/>
      <c r="S4615" s="118" t="n"/>
      <c r="T4615" s="119" t="n"/>
      <c r="U4615" s="120" t="n"/>
      <c r="V4615" s="120" t="n"/>
      <c r="W4615" s="121" t="n"/>
      <c r="X4615" s="122" t="n"/>
      <c r="Y4615" s="122" t="n"/>
      <c r="Z4615" s="143" t="n"/>
      <c r="AA4615" s="140" t="n"/>
      <c r="AB4615" s="140" t="n"/>
      <c r="AC4615" s="144" t="n"/>
      <c r="AD4615" s="142" t="n"/>
      <c r="AE4615" s="142" t="n"/>
    </row>
    <row r="4616">
      <c r="B4616" s="220" t="inlineStr">
        <is>
          <t>3F135MAR</t>
        </is>
      </c>
      <c r="C4616" s="80">
        <f>SUMIF(数量表!D:H,B4616,数量表!H:H)</f>
        <v/>
      </c>
      <c r="D4616" s="80" t="n">
        <v>27</v>
      </c>
      <c r="E4616" s="80" t="n">
        <v>105</v>
      </c>
      <c r="F4616" s="81" t="n">
        <v>1820</v>
      </c>
      <c r="G4616" s="80" t="inlineStr">
        <is>
          <t>×</t>
        </is>
      </c>
      <c r="H4616" s="82" t="n">
        <v>1</v>
      </c>
      <c r="I4616" s="82">
        <f>C4616*H4616</f>
        <v/>
      </c>
      <c r="J4616" s="2" t="n"/>
      <c r="K4616" s="96" t="n"/>
      <c r="L4616" s="97" t="n"/>
      <c r="M4616" s="97" t="n"/>
      <c r="N4616" s="98" t="inlineStr">
        <is>
          <t>27×105</t>
        </is>
      </c>
      <c r="O4616" s="99">
        <f>F4616</f>
        <v/>
      </c>
      <c r="P4616" s="99">
        <f>SUM(I4616)</f>
        <v/>
      </c>
      <c r="Q4616" s="117" t="n"/>
      <c r="R4616" s="118" t="n"/>
      <c r="S4616" s="118" t="n"/>
      <c r="T4616" s="119" t="n"/>
      <c r="U4616" s="120" t="n"/>
      <c r="V4616" s="120" t="n"/>
      <c r="W4616" s="121" t="n"/>
      <c r="X4616" s="122" t="n"/>
      <c r="Y4616" s="122" t="n"/>
      <c r="Z4616" s="143" t="n"/>
      <c r="AA4616" s="140" t="n"/>
      <c r="AB4616" s="140" t="n"/>
      <c r="AC4616" s="144" t="n"/>
      <c r="AD4616" s="142" t="n"/>
      <c r="AE4616" s="142" t="n"/>
    </row>
    <row r="4617" ht="15" customHeight="1" thickBot="1">
      <c r="B4617" s="29" t="inlineStr">
        <is>
          <t>3F135MAR</t>
        </is>
      </c>
      <c r="C4617">
        <f>SUMIF(数量表!D:H,B4617,数量表!H:H)</f>
        <v/>
      </c>
      <c r="D4617" t="n">
        <v>27</v>
      </c>
      <c r="E4617" t="n">
        <v>105</v>
      </c>
      <c r="F4617" s="86" t="n">
        <v>1820</v>
      </c>
      <c r="G4617" t="inlineStr">
        <is>
          <t>×</t>
        </is>
      </c>
      <c r="H4617" s="87" t="n">
        <v>1</v>
      </c>
      <c r="I4617" s="87">
        <f>C4617*H4617</f>
        <v/>
      </c>
      <c r="J4617" s="2" t="n"/>
      <c r="K4617" s="96" t="inlineStr">
        <is>
          <t>30×105</t>
        </is>
      </c>
      <c r="L4617" s="97">
        <f>F4617</f>
        <v/>
      </c>
      <c r="M4617" s="97">
        <f>I4617</f>
        <v/>
      </c>
      <c r="N4617" s="105" t="n"/>
      <c r="O4617" s="99" t="n"/>
      <c r="P4617" s="99" t="n"/>
      <c r="Q4617" s="117" t="n"/>
      <c r="R4617" s="118" t="n"/>
      <c r="S4617" s="118" t="n"/>
      <c r="T4617" s="119" t="n"/>
      <c r="U4617" s="120" t="n"/>
      <c r="V4617" s="120" t="n"/>
      <c r="W4617" s="121" t="n"/>
      <c r="X4617" s="122" t="n"/>
      <c r="Y4617" s="122" t="n"/>
      <c r="Z4617" s="143" t="n"/>
      <c r="AA4617" s="140" t="n"/>
      <c r="AB4617" s="140" t="n"/>
      <c r="AC4617" s="144" t="n"/>
      <c r="AD4617" s="142" t="n"/>
      <c r="AE4617" s="142" t="n"/>
    </row>
    <row r="4618">
      <c r="B4618" s="220" t="inlineStr">
        <is>
          <t>3F135MAL+12</t>
        </is>
      </c>
      <c r="C4618" s="80">
        <f>SUMIF(数量表!D:H,B4618,数量表!H:H)</f>
        <v/>
      </c>
      <c r="D4618" s="80" t="n">
        <v>27</v>
      </c>
      <c r="E4618" s="80" t="n">
        <v>105</v>
      </c>
      <c r="F4618" s="81" t="n">
        <v>1820</v>
      </c>
      <c r="G4618" s="80" t="n"/>
      <c r="H4618" s="82" t="n">
        <v>1</v>
      </c>
      <c r="I4618" s="82">
        <f>C4618*H4618</f>
        <v/>
      </c>
      <c r="J4618" s="2" t="n"/>
      <c r="K4618" s="106" t="n"/>
      <c r="L4618" s="97" t="n"/>
      <c r="M4618" s="97" t="n"/>
      <c r="N4618" s="98" t="inlineStr">
        <is>
          <t>27×105</t>
        </is>
      </c>
      <c r="O4618" s="99">
        <f>F4618</f>
        <v/>
      </c>
      <c r="P4618" s="99">
        <f>SUM(I4618)</f>
        <v/>
      </c>
      <c r="Q4618" s="117" t="n"/>
      <c r="R4618" s="118" t="n"/>
      <c r="S4618" s="118" t="n"/>
      <c r="T4618" s="119" t="n"/>
      <c r="U4618" s="120" t="n"/>
      <c r="V4618" s="120" t="n"/>
      <c r="W4618" s="121" t="n"/>
      <c r="X4618" s="122" t="n"/>
      <c r="Y4618" s="122" t="n"/>
      <c r="Z4618" s="143" t="n"/>
      <c r="AA4618" s="140" t="n"/>
      <c r="AB4618" s="140" t="n"/>
      <c r="AC4618" s="144" t="n"/>
      <c r="AD4618" s="142" t="n"/>
      <c r="AE4618" s="142" t="n"/>
    </row>
    <row r="4619" ht="15" customHeight="1" thickBot="1">
      <c r="B4619" s="221" t="inlineStr">
        <is>
          <t>3F135MAL+12</t>
        </is>
      </c>
      <c r="C4619" s="89">
        <f>SUMIF(数量表!D:H,B4619,数量表!H:H)</f>
        <v/>
      </c>
      <c r="D4619" s="89" t="n">
        <v>27</v>
      </c>
      <c r="E4619" s="89" t="n">
        <v>105</v>
      </c>
      <c r="F4619" s="90" t="n">
        <v>1820</v>
      </c>
      <c r="G4619" s="89" t="inlineStr">
        <is>
          <t>×</t>
        </is>
      </c>
      <c r="H4619" s="91" t="n">
        <v>1</v>
      </c>
      <c r="I4619" s="91">
        <f>C4619*H4619</f>
        <v/>
      </c>
      <c r="J4619" s="2" t="n"/>
      <c r="K4619" s="96" t="inlineStr">
        <is>
          <t>30×105</t>
        </is>
      </c>
      <c r="L4619" s="97">
        <f>F4619</f>
        <v/>
      </c>
      <c r="M4619" s="97">
        <f>I4619</f>
        <v/>
      </c>
      <c r="N4619" s="98" t="n"/>
      <c r="O4619" s="99" t="n"/>
      <c r="P4619" s="99" t="n"/>
      <c r="Q4619" s="117" t="n"/>
      <c r="R4619" s="118" t="n"/>
      <c r="S4619" s="118" t="n"/>
      <c r="T4619" s="119" t="n"/>
      <c r="U4619" s="120" t="n"/>
      <c r="V4619" s="120" t="n"/>
      <c r="W4619" s="121" t="n"/>
      <c r="X4619" s="122" t="n"/>
      <c r="Y4619" s="122" t="n"/>
      <c r="Z4619" s="143" t="n"/>
      <c r="AA4619" s="140" t="n"/>
      <c r="AB4619" s="140" t="n"/>
      <c r="AC4619" s="144" t="n"/>
      <c r="AD4619" s="142" t="n"/>
      <c r="AE4619" s="142" t="n"/>
    </row>
    <row r="4620">
      <c r="B4620" s="220" t="inlineStr">
        <is>
          <t>3F135MAR+12</t>
        </is>
      </c>
      <c r="C4620" s="80">
        <f>SUMIF(数量表!D:H,B4620,数量表!H:H)</f>
        <v/>
      </c>
      <c r="D4620" s="80" t="n">
        <v>27</v>
      </c>
      <c r="E4620" s="80" t="n">
        <v>105</v>
      </c>
      <c r="F4620" s="81" t="n">
        <v>1820</v>
      </c>
      <c r="G4620" s="80" t="n"/>
      <c r="H4620" s="82" t="n">
        <v>1</v>
      </c>
      <c r="I4620" s="82">
        <f>C4620*H4620</f>
        <v/>
      </c>
      <c r="J4620" s="2" t="n"/>
      <c r="K4620" s="106" t="n"/>
      <c r="L4620" s="97" t="n"/>
      <c r="M4620" s="97" t="n"/>
      <c r="N4620" s="98" t="inlineStr">
        <is>
          <t>27×105</t>
        </is>
      </c>
      <c r="O4620" s="99">
        <f>F4620</f>
        <v/>
      </c>
      <c r="P4620" s="99">
        <f>SUM(I4620)</f>
        <v/>
      </c>
      <c r="Q4620" s="117" t="n"/>
      <c r="R4620" s="118" t="n"/>
      <c r="S4620" s="118" t="n"/>
      <c r="T4620" s="119" t="n"/>
      <c r="U4620" s="120" t="n"/>
      <c r="V4620" s="120" t="n"/>
      <c r="W4620" s="121" t="n"/>
      <c r="X4620" s="122" t="n"/>
      <c r="Y4620" s="122" t="n"/>
      <c r="Z4620" s="143" t="n"/>
      <c r="AA4620" s="140" t="n"/>
      <c r="AB4620" s="140" t="n"/>
      <c r="AC4620" s="144" t="n"/>
      <c r="AD4620" s="142" t="n"/>
      <c r="AE4620" s="142" t="n"/>
    </row>
    <row r="4621" ht="15" customHeight="1" thickBot="1">
      <c r="B4621" s="221" t="inlineStr">
        <is>
          <t>3F135MAR+12</t>
        </is>
      </c>
      <c r="C4621" s="89">
        <f>SUMIF(数量表!D:H,B4621,数量表!H:H)</f>
        <v/>
      </c>
      <c r="D4621" s="89" t="n">
        <v>27</v>
      </c>
      <c r="E4621" s="89" t="n">
        <v>105</v>
      </c>
      <c r="F4621" s="90" t="n">
        <v>1820</v>
      </c>
      <c r="G4621" s="89" t="inlineStr">
        <is>
          <t>×</t>
        </is>
      </c>
      <c r="H4621" s="91" t="n">
        <v>1</v>
      </c>
      <c r="I4621" s="91">
        <f>C4621*H4621</f>
        <v/>
      </c>
      <c r="J4621" s="2" t="n"/>
      <c r="K4621" s="96" t="inlineStr">
        <is>
          <t>30×105</t>
        </is>
      </c>
      <c r="L4621" s="97">
        <f>F4621</f>
        <v/>
      </c>
      <c r="M4621" s="97">
        <f>I4621</f>
        <v/>
      </c>
      <c r="N4621" s="98" t="n"/>
      <c r="O4621" s="99" t="n"/>
      <c r="P4621" s="99" t="n"/>
      <c r="Q4621" s="117" t="n"/>
      <c r="R4621" s="118" t="n"/>
      <c r="S4621" s="118" t="n"/>
      <c r="T4621" s="119" t="n"/>
      <c r="U4621" s="120" t="n"/>
      <c r="V4621" s="120" t="n"/>
      <c r="W4621" s="121" t="n"/>
      <c r="X4621" s="122" t="n"/>
      <c r="Y4621" s="122" t="n"/>
      <c r="Z4621" s="143" t="n"/>
      <c r="AA4621" s="140" t="n"/>
      <c r="AB4621" s="140" t="n"/>
      <c r="AC4621" s="144" t="n"/>
      <c r="AD4621" s="142" t="n"/>
      <c r="AE4621" s="142" t="n"/>
    </row>
    <row r="4622" ht="15" customHeight="1" thickBot="1">
      <c r="B4622" s="220" t="inlineStr">
        <is>
          <t>3F135MAO</t>
        </is>
      </c>
      <c r="C4622" s="80">
        <f>SUMIF(数量表!D:H,B4622,数量表!H:H)</f>
        <v/>
      </c>
      <c r="D4622" s="80" t="n">
        <v>27</v>
      </c>
      <c r="E4622" s="80" t="n">
        <v>105</v>
      </c>
      <c r="F4622" s="90" t="n">
        <v>1820</v>
      </c>
      <c r="G4622" s="90" t="inlineStr">
        <is>
          <t>*</t>
        </is>
      </c>
      <c r="H4622" s="82" t="n">
        <v>1</v>
      </c>
      <c r="I4622" s="82">
        <f>C4622*H4622</f>
        <v/>
      </c>
      <c r="J4622" s="29" t="n"/>
      <c r="K4622" s="96" t="n"/>
      <c r="L4622" s="97" t="n"/>
      <c r="M4622" s="97" t="n"/>
      <c r="N4622" s="98" t="inlineStr">
        <is>
          <t>27×105</t>
        </is>
      </c>
      <c r="O4622" s="99">
        <f>F4622</f>
        <v/>
      </c>
      <c r="P4622" s="99">
        <f>SUM(I4622)</f>
        <v/>
      </c>
      <c r="Q4622" s="117" t="n"/>
      <c r="R4622" s="118" t="n"/>
      <c r="S4622" s="118" t="n"/>
      <c r="T4622" s="119" t="n"/>
      <c r="U4622" s="120" t="n"/>
      <c r="V4622" s="120" t="n"/>
      <c r="W4622" s="121" t="n"/>
      <c r="X4622" s="122" t="n"/>
      <c r="Y4622" s="122" t="n"/>
      <c r="Z4622" s="143" t="n"/>
      <c r="AA4622" s="140" t="n"/>
      <c r="AB4622" s="140" t="n"/>
      <c r="AC4622" s="144" t="n"/>
      <c r="AD4622" s="142" t="n"/>
      <c r="AE4622" s="142" t="n"/>
    </row>
    <row r="4623">
      <c r="B4623" s="220" t="inlineStr">
        <is>
          <t>3F135MAOL</t>
        </is>
      </c>
      <c r="C4623" s="80">
        <f>SUMIF(数量表!D:H,B4623,数量表!H:H)</f>
        <v/>
      </c>
      <c r="D4623" s="80" t="n">
        <v>27</v>
      </c>
      <c r="E4623" s="80" t="n">
        <v>105</v>
      </c>
      <c r="F4623" s="81" t="n">
        <v>1820</v>
      </c>
      <c r="G4623" s="80" t="n"/>
      <c r="H4623" s="82" t="n">
        <v>1</v>
      </c>
      <c r="I4623" s="82">
        <f>C4623*H4623</f>
        <v/>
      </c>
      <c r="J4623" s="29" t="n"/>
      <c r="K4623" s="96" t="n"/>
      <c r="L4623" s="97" t="n"/>
      <c r="M4623" s="97" t="n"/>
      <c r="N4623" s="98" t="inlineStr">
        <is>
          <t>27×105</t>
        </is>
      </c>
      <c r="O4623" s="99">
        <f>F4623</f>
        <v/>
      </c>
      <c r="P4623" s="99">
        <f>SUM(I4623)</f>
        <v/>
      </c>
      <c r="Q4623" s="117" t="n"/>
      <c r="R4623" s="118" t="n"/>
      <c r="S4623" s="118" t="n"/>
      <c r="T4623" s="119" t="n"/>
      <c r="U4623" s="120" t="n"/>
      <c r="V4623" s="120" t="n"/>
      <c r="W4623" s="121" t="n"/>
      <c r="X4623" s="122" t="n"/>
      <c r="Y4623" s="122" t="n"/>
      <c r="Z4623" s="143" t="n"/>
      <c r="AA4623" s="140" t="n"/>
      <c r="AB4623" s="140" t="n"/>
      <c r="AC4623" s="144" t="n"/>
      <c r="AD4623" s="142" t="n"/>
      <c r="AE4623" s="142" t="n"/>
    </row>
    <row r="4624" ht="15" customHeight="1" thickBot="1">
      <c r="B4624" s="29" t="inlineStr">
        <is>
          <t>3F135MAOL</t>
        </is>
      </c>
      <c r="C4624">
        <f>SUMIF(数量表!D:H,B4624,数量表!H:H)</f>
        <v/>
      </c>
      <c r="D4624" t="n">
        <v>27</v>
      </c>
      <c r="E4624" t="n">
        <v>105</v>
      </c>
      <c r="F4624" s="90" t="n">
        <v>1820</v>
      </c>
      <c r="G4624" t="inlineStr">
        <is>
          <t>×</t>
        </is>
      </c>
      <c r="H4624" s="87" t="n">
        <v>1</v>
      </c>
      <c r="I4624" s="87">
        <f>C4624*H4624</f>
        <v/>
      </c>
      <c r="J4624" s="2" t="n"/>
      <c r="K4624" s="96" t="inlineStr">
        <is>
          <t>30×105</t>
        </is>
      </c>
      <c r="L4624" s="97">
        <f>F4624</f>
        <v/>
      </c>
      <c r="M4624" s="97">
        <f>I4624</f>
        <v/>
      </c>
      <c r="N4624" s="98" t="n"/>
      <c r="O4624" s="99" t="n"/>
      <c r="P4624" s="99" t="n"/>
      <c r="Q4624" s="117" t="n"/>
      <c r="R4624" s="118" t="n"/>
      <c r="S4624" s="118" t="n"/>
      <c r="T4624" s="119" t="n"/>
      <c r="U4624" s="120" t="n"/>
      <c r="V4624" s="120" t="n"/>
      <c r="W4624" s="121" t="n"/>
      <c r="X4624" s="122" t="n"/>
      <c r="Y4624" s="122" t="n"/>
      <c r="Z4624" s="143" t="n"/>
      <c r="AA4624" s="140" t="n"/>
      <c r="AB4624" s="140" t="n"/>
      <c r="AC4624" s="144" t="n"/>
      <c r="AD4624" s="142" t="n"/>
      <c r="AE4624" s="142" t="n"/>
    </row>
    <row r="4625">
      <c r="B4625" s="220" t="inlineStr">
        <is>
          <t>3F135MAOR</t>
        </is>
      </c>
      <c r="C4625" s="80">
        <f>SUMIF(数量表!D:H,B4625,数量表!H:H)</f>
        <v/>
      </c>
      <c r="D4625" s="80" t="n">
        <v>27</v>
      </c>
      <c r="E4625" s="80" t="n">
        <v>105</v>
      </c>
      <c r="F4625" s="81" t="n">
        <v>1820</v>
      </c>
      <c r="G4625" s="80" t="n"/>
      <c r="H4625" s="82" t="n">
        <v>1</v>
      </c>
      <c r="I4625" s="82">
        <f>C4625*H4625</f>
        <v/>
      </c>
      <c r="J4625" s="29" t="n"/>
      <c r="K4625" s="96" t="n"/>
      <c r="L4625" s="97" t="n"/>
      <c r="M4625" s="97" t="n"/>
      <c r="N4625" s="98" t="inlineStr">
        <is>
          <t>27×105</t>
        </is>
      </c>
      <c r="O4625" s="99">
        <f>F4625</f>
        <v/>
      </c>
      <c r="P4625" s="99">
        <f>SUM(I4625)</f>
        <v/>
      </c>
      <c r="Q4625" s="117" t="n"/>
      <c r="R4625" s="118" t="n"/>
      <c r="S4625" s="118" t="n"/>
      <c r="T4625" s="119" t="n"/>
      <c r="U4625" s="120" t="n"/>
      <c r="V4625" s="120" t="n"/>
      <c r="W4625" s="121" t="n"/>
      <c r="X4625" s="122" t="n"/>
      <c r="Y4625" s="122" t="n"/>
      <c r="Z4625" s="143" t="n"/>
      <c r="AA4625" s="140" t="n"/>
      <c r="AB4625" s="140" t="n"/>
      <c r="AC4625" s="144" t="n"/>
      <c r="AD4625" s="142" t="n"/>
      <c r="AE4625" s="142" t="n"/>
    </row>
    <row r="4626" ht="15" customHeight="1" thickBot="1">
      <c r="B4626" s="29" t="inlineStr">
        <is>
          <t>3F135MAOR</t>
        </is>
      </c>
      <c r="C4626" s="89">
        <f>SUMIF(数量表!D:H,B4626,数量表!H:H)</f>
        <v/>
      </c>
      <c r="D4626" s="89" t="n">
        <v>27</v>
      </c>
      <c r="E4626" s="89" t="n">
        <v>105</v>
      </c>
      <c r="F4626" s="90" t="n">
        <v>1820</v>
      </c>
      <c r="G4626" s="89" t="inlineStr">
        <is>
          <t>×</t>
        </is>
      </c>
      <c r="H4626" s="91" t="n">
        <v>1</v>
      </c>
      <c r="I4626" s="91">
        <f>C4626*H4626</f>
        <v/>
      </c>
      <c r="J4626" s="2" t="n"/>
      <c r="K4626" s="96" t="inlineStr">
        <is>
          <t>30×105</t>
        </is>
      </c>
      <c r="L4626" s="97">
        <f>F4626</f>
        <v/>
      </c>
      <c r="M4626" s="97">
        <f>I4626</f>
        <v/>
      </c>
      <c r="N4626" s="98" t="n"/>
      <c r="O4626" s="99" t="n"/>
      <c r="P4626" s="99" t="n"/>
      <c r="Q4626" s="117" t="n"/>
      <c r="R4626" s="118" t="n"/>
      <c r="S4626" s="118" t="n"/>
      <c r="T4626" s="119" t="n"/>
      <c r="U4626" s="120" t="n"/>
      <c r="V4626" s="120" t="n"/>
      <c r="W4626" s="121" t="n"/>
      <c r="X4626" s="122" t="n"/>
      <c r="Y4626" s="122" t="n"/>
      <c r="Z4626" s="143" t="n"/>
      <c r="AA4626" s="140" t="n"/>
      <c r="AB4626" s="140" t="n"/>
      <c r="AC4626" s="144" t="n"/>
      <c r="AD4626" s="142" t="n"/>
      <c r="AE4626" s="142" t="n"/>
    </row>
    <row r="4627" ht="15" customHeight="1" thickBot="1">
      <c r="B4627" s="220" t="inlineStr">
        <is>
          <t>3F135MAOS</t>
        </is>
      </c>
      <c r="C4627" s="80">
        <f>SUMIF(数量表!D:H,B4627,数量表!H:H)</f>
        <v/>
      </c>
      <c r="D4627" s="80" t="n">
        <v>27</v>
      </c>
      <c r="E4627" s="80" t="n">
        <v>105</v>
      </c>
      <c r="F4627" s="90" t="n">
        <v>1820</v>
      </c>
      <c r="G4627" s="80" t="n"/>
      <c r="H4627" s="82" t="n">
        <v>1</v>
      </c>
      <c r="I4627" s="82">
        <f>C4627*H4627</f>
        <v/>
      </c>
      <c r="J4627" s="29" t="n"/>
      <c r="K4627" s="96" t="n"/>
      <c r="L4627" s="97" t="n"/>
      <c r="M4627" s="97" t="n"/>
      <c r="N4627" s="98" t="inlineStr">
        <is>
          <t>27×105</t>
        </is>
      </c>
      <c r="O4627" s="99">
        <f>F4627</f>
        <v/>
      </c>
      <c r="P4627" s="99">
        <f>SUM(I4627)</f>
        <v/>
      </c>
      <c r="Q4627" s="117" t="n"/>
      <c r="R4627" s="118" t="n"/>
      <c r="S4627" s="118" t="n"/>
      <c r="T4627" s="119" t="n"/>
      <c r="U4627" s="120" t="n"/>
      <c r="V4627" s="120" t="n"/>
      <c r="W4627" s="121" t="n"/>
      <c r="X4627" s="122" t="n"/>
      <c r="Y4627" s="122" t="n"/>
      <c r="Z4627" s="143" t="n"/>
      <c r="AA4627" s="140" t="n"/>
      <c r="AB4627" s="140" t="n"/>
      <c r="AC4627" s="144" t="n"/>
      <c r="AD4627" s="142" t="n"/>
      <c r="AE4627" s="142" t="n"/>
    </row>
    <row r="4628">
      <c r="B4628" s="220" t="inlineStr">
        <is>
          <t>3F135MAX</t>
        </is>
      </c>
      <c r="C4628" s="80">
        <f>SUMIF(数量表!D:H,B4628,数量表!H:H)</f>
        <v/>
      </c>
      <c r="D4628" s="80" t="n">
        <v>30</v>
      </c>
      <c r="E4628" s="80" t="n">
        <v>92</v>
      </c>
      <c r="F4628" s="81" t="n">
        <v>1784</v>
      </c>
      <c r="G4628" s="80" t="inlineStr">
        <is>
          <t>×</t>
        </is>
      </c>
      <c r="H4628" s="82" t="n">
        <v>2</v>
      </c>
      <c r="I4628" s="82">
        <f>C4628*H4628</f>
        <v/>
      </c>
      <c r="J4628" s="2" t="n"/>
      <c r="K4628" s="96" t="n"/>
      <c r="L4628" s="97" t="n"/>
      <c r="M4628" s="97" t="n"/>
      <c r="N4628" s="98" t="n"/>
      <c r="O4628" s="99" t="n"/>
      <c r="P4628" s="99" t="n"/>
      <c r="Q4628" s="117" t="n"/>
      <c r="R4628" s="118" t="n"/>
      <c r="S4628" s="118" t="n"/>
      <c r="T4628" s="119" t="n"/>
      <c r="U4628" s="120" t="n"/>
      <c r="V4628" s="120" t="n"/>
      <c r="W4628" s="121" t="n">
        <v>30</v>
      </c>
      <c r="X4628" s="122">
        <f>F4628</f>
        <v/>
      </c>
      <c r="Y4628" s="122">
        <f>SUM(I4628)</f>
        <v/>
      </c>
      <c r="Z4628" s="143" t="n"/>
      <c r="AA4628" s="140" t="n"/>
      <c r="AB4628" s="140" t="n"/>
      <c r="AC4628" s="144" t="n"/>
      <c r="AD4628" s="142" t="n"/>
      <c r="AE4628" s="142" t="n"/>
    </row>
    <row r="4629">
      <c r="B4629" s="29" t="inlineStr">
        <is>
          <t>3F135MAX</t>
        </is>
      </c>
      <c r="C4629">
        <f>SUMIF(数量表!D:H,B4629,数量表!H:H)</f>
        <v/>
      </c>
      <c r="D4629" t="n">
        <v>30</v>
      </c>
      <c r="E4629" t="n">
        <v>92</v>
      </c>
      <c r="F4629" s="86" t="n">
        <v>800</v>
      </c>
      <c r="G4629" t="inlineStr">
        <is>
          <t>×</t>
        </is>
      </c>
      <c r="H4629" s="87" t="n">
        <v>2</v>
      </c>
      <c r="I4629" s="87">
        <f>C4629*H4629</f>
        <v/>
      </c>
      <c r="J4629" s="2" t="n"/>
      <c r="K4629" s="96" t="n"/>
      <c r="L4629" s="97" t="n"/>
      <c r="M4629" s="97" t="n"/>
      <c r="N4629" s="98" t="n"/>
      <c r="O4629" s="99" t="n"/>
      <c r="P4629" s="99" t="n"/>
      <c r="Q4629" s="117" t="n"/>
      <c r="R4629" s="118" t="n"/>
      <c r="S4629" s="118" t="n"/>
      <c r="T4629" s="119" t="n"/>
      <c r="U4629" s="120" t="n"/>
      <c r="V4629" s="120" t="n"/>
      <c r="W4629" s="121" t="n">
        <v>30</v>
      </c>
      <c r="X4629" s="122">
        <f>F4629</f>
        <v/>
      </c>
      <c r="Y4629" s="122">
        <f>SUM(I4629)</f>
        <v/>
      </c>
      <c r="Z4629" s="143" t="n"/>
      <c r="AA4629" s="140" t="n"/>
      <c r="AB4629" s="140" t="n"/>
      <c r="AC4629" s="144" t="n"/>
      <c r="AD4629" s="142" t="n"/>
      <c r="AE4629" s="142" t="n"/>
    </row>
    <row r="4630" ht="15" customHeight="1" thickBot="1">
      <c r="B4630" s="221" t="inlineStr">
        <is>
          <t>3F135MAX</t>
        </is>
      </c>
      <c r="C4630" s="89">
        <f>SUMIF(数量表!D:H,B4630,数量表!H:H)</f>
        <v/>
      </c>
      <c r="D4630" s="89" t="n">
        <v>27</v>
      </c>
      <c r="E4630" s="89" t="n">
        <v>92</v>
      </c>
      <c r="F4630" s="90" t="n">
        <v>1784</v>
      </c>
      <c r="G4630" s="89" t="inlineStr">
        <is>
          <t>×</t>
        </is>
      </c>
      <c r="H4630" s="91" t="n">
        <v>1</v>
      </c>
      <c r="I4630" s="91">
        <f>C4630*H4630</f>
        <v/>
      </c>
      <c r="J4630" s="2" t="n"/>
      <c r="K4630" s="96" t="n"/>
      <c r="L4630" s="97" t="n"/>
      <c r="M4630" s="97" t="n"/>
      <c r="N4630" s="98" t="n"/>
      <c r="O4630" s="99" t="n"/>
      <c r="P4630" s="99" t="n"/>
      <c r="Q4630" s="117" t="n"/>
      <c r="R4630" s="118" t="n"/>
      <c r="S4630" s="118" t="n"/>
      <c r="T4630" s="119" t="n"/>
      <c r="U4630" s="120" t="n"/>
      <c r="V4630" s="120" t="n"/>
      <c r="W4630" s="121" t="n"/>
      <c r="X4630" s="122" t="n"/>
      <c r="Y4630" s="122" t="n"/>
      <c r="Z4630" s="143" t="n">
        <v>27</v>
      </c>
      <c r="AA4630" s="140">
        <f>F4630</f>
        <v/>
      </c>
      <c r="AB4630" s="140">
        <f>SUM(I4630)</f>
        <v/>
      </c>
      <c r="AC4630" s="144" t="n"/>
      <c r="AD4630" s="142" t="n"/>
      <c r="AE4630" s="142" t="n"/>
    </row>
    <row r="4631">
      <c r="B4631" s="220" t="inlineStr">
        <is>
          <t>3F135MAX144</t>
        </is>
      </c>
      <c r="C4631" s="80">
        <f>SUMIF(数量表!D:H,B4631,数量表!H:H)</f>
        <v/>
      </c>
      <c r="D4631" s="80" t="n">
        <v>30</v>
      </c>
      <c r="E4631" s="80" t="n">
        <v>92</v>
      </c>
      <c r="F4631" s="81" t="n">
        <v>1784</v>
      </c>
      <c r="G4631" s="80" t="inlineStr">
        <is>
          <t>×</t>
        </is>
      </c>
      <c r="H4631" s="82" t="n">
        <v>2</v>
      </c>
      <c r="I4631" s="82">
        <f>C4631*H4631</f>
        <v/>
      </c>
      <c r="J4631" s="2" t="n"/>
      <c r="K4631" s="107" t="n"/>
      <c r="L4631" s="108" t="n"/>
      <c r="M4631" s="108" t="n"/>
      <c r="N4631" s="109" t="n"/>
      <c r="O4631" s="110" t="n"/>
      <c r="P4631" s="110" t="n"/>
      <c r="Q4631" s="129" t="n"/>
      <c r="R4631" s="130" t="n"/>
      <c r="S4631" s="130" t="n"/>
      <c r="T4631" s="131" t="n"/>
      <c r="U4631" s="132" t="n"/>
      <c r="V4631" s="132" t="n"/>
      <c r="W4631" s="133" t="n">
        <v>30</v>
      </c>
      <c r="X4631" s="134">
        <f>F4631</f>
        <v/>
      </c>
      <c r="Y4631" s="134">
        <f>SUM(I4631)</f>
        <v/>
      </c>
      <c r="Z4631" s="151" t="n"/>
      <c r="AA4631" s="152" t="n"/>
      <c r="AB4631" s="152" t="n"/>
      <c r="AC4631" s="153" t="n"/>
      <c r="AD4631" s="154" t="n"/>
      <c r="AE4631" s="154" t="n"/>
    </row>
    <row r="4632">
      <c r="B4632" s="29" t="inlineStr">
        <is>
          <t>3F135MAX144</t>
        </is>
      </c>
      <c r="C4632">
        <f>SUMIF(数量表!D:H,B4632,数量表!H:H)</f>
        <v/>
      </c>
      <c r="D4632" t="n">
        <v>30</v>
      </c>
      <c r="E4632" t="n">
        <v>92</v>
      </c>
      <c r="F4632" s="86" t="n">
        <v>800</v>
      </c>
      <c r="G4632" t="inlineStr">
        <is>
          <t>×</t>
        </is>
      </c>
      <c r="H4632" s="87" t="n">
        <v>2</v>
      </c>
      <c r="I4632" s="87">
        <f>C4632*H4632</f>
        <v/>
      </c>
      <c r="J4632" s="2" t="n"/>
      <c r="K4632" s="96" t="n"/>
      <c r="L4632" s="97" t="n"/>
      <c r="M4632" s="97" t="n"/>
      <c r="N4632" s="98" t="inlineStr">
        <is>
          <t>c</t>
        </is>
      </c>
      <c r="O4632" s="99" t="n"/>
      <c r="P4632" s="99" t="n"/>
      <c r="Q4632" s="117" t="n"/>
      <c r="R4632" s="118" t="n"/>
      <c r="S4632" s="118" t="n"/>
      <c r="T4632" s="119" t="n"/>
      <c r="U4632" s="120" t="n"/>
      <c r="V4632" s="120" t="n"/>
      <c r="W4632" s="121" t="n">
        <v>30</v>
      </c>
      <c r="X4632" s="122">
        <f>F4632</f>
        <v/>
      </c>
      <c r="Y4632" s="122">
        <f>SUM(I4632)</f>
        <v/>
      </c>
      <c r="Z4632" s="143" t="n"/>
      <c r="AA4632" s="140" t="n"/>
      <c r="AB4632" s="140" t="n"/>
      <c r="AC4632" s="144" t="n"/>
      <c r="AD4632" s="142" t="n"/>
      <c r="AE4632" s="142" t="n"/>
    </row>
    <row r="4633">
      <c r="B4633" s="29" t="inlineStr">
        <is>
          <t>3F135MAX144</t>
        </is>
      </c>
      <c r="C4633">
        <f>SUMIF(数量表!D:H,B4633,数量表!H:H)</f>
        <v/>
      </c>
      <c r="D4633" t="n">
        <v>27</v>
      </c>
      <c r="E4633" t="n">
        <v>92</v>
      </c>
      <c r="F4633" s="86" t="n">
        <v>1784</v>
      </c>
      <c r="G4633" t="inlineStr">
        <is>
          <t>×</t>
        </is>
      </c>
      <c r="H4633" s="87" t="n">
        <v>1</v>
      </c>
      <c r="I4633" s="87">
        <f>C4633*H4633</f>
        <v/>
      </c>
      <c r="J4633" s="2" t="n"/>
      <c r="K4633" s="96" t="n"/>
      <c r="L4633" s="97" t="n"/>
      <c r="M4633" s="97" t="n"/>
      <c r="N4633" s="98" t="n"/>
      <c r="O4633" s="99" t="n"/>
      <c r="P4633" s="99" t="n"/>
      <c r="Q4633" s="117" t="n"/>
      <c r="R4633" s="118" t="n"/>
      <c r="S4633" s="118" t="n"/>
      <c r="T4633" s="119" t="n"/>
      <c r="U4633" s="120" t="n"/>
      <c r="V4633" s="120" t="n"/>
      <c r="W4633" s="121" t="n"/>
      <c r="X4633" s="122" t="n"/>
      <c r="Y4633" s="122" t="n"/>
      <c r="Z4633" s="143" t="n">
        <v>27</v>
      </c>
      <c r="AA4633" s="140">
        <f>F4633</f>
        <v/>
      </c>
      <c r="AB4633" s="140">
        <f>SUM(I4633)</f>
        <v/>
      </c>
      <c r="AC4633" s="144" t="n"/>
      <c r="AD4633" s="142" t="n"/>
      <c r="AE4633" s="142" t="n"/>
    </row>
    <row r="4634">
      <c r="B4634" s="29" t="inlineStr">
        <is>
          <t>3F135MAX144</t>
        </is>
      </c>
      <c r="C4634">
        <f>SUMIF(数量表!D:H,B4634,数量表!H:H)</f>
        <v/>
      </c>
      <c r="D4634" t="n">
        <v>27</v>
      </c>
      <c r="E4634" t="n">
        <v>92</v>
      </c>
      <c r="F4634" s="86" t="n">
        <v>477</v>
      </c>
      <c r="G4634" t="inlineStr">
        <is>
          <t>×</t>
        </is>
      </c>
      <c r="H4634" s="87" t="n">
        <v>2</v>
      </c>
      <c r="I4634" s="87">
        <f>C4634*H4634</f>
        <v/>
      </c>
      <c r="J4634" s="2" t="n"/>
      <c r="K4634" s="96" t="n"/>
      <c r="L4634" s="97" t="n"/>
      <c r="M4634" s="97" t="n"/>
      <c r="N4634" s="98" t="n"/>
      <c r="O4634" s="99" t="n"/>
      <c r="P4634" s="99" t="n"/>
      <c r="Q4634" s="117" t="n"/>
      <c r="R4634" s="118" t="n"/>
      <c r="S4634" s="118" t="n"/>
      <c r="T4634" s="119" t="n"/>
      <c r="U4634" s="120" t="n"/>
      <c r="V4634" s="120" t="n"/>
      <c r="W4634" s="121" t="n"/>
      <c r="X4634" s="122" t="n"/>
      <c r="Y4634" s="122" t="n"/>
      <c r="Z4634" s="143" t="n">
        <v>27</v>
      </c>
      <c r="AA4634" s="140">
        <f>F4634</f>
        <v/>
      </c>
      <c r="AB4634" s="140">
        <f>SUM(I4634)</f>
        <v/>
      </c>
      <c r="AC4634" s="144" t="n"/>
      <c r="AD4634" s="142" t="n"/>
      <c r="AE4634" s="142" t="n"/>
    </row>
    <row r="4635" ht="15" customHeight="1" thickBot="1">
      <c r="B4635" s="221" t="inlineStr">
        <is>
          <t>3F135MAX144</t>
        </is>
      </c>
      <c r="C4635" s="89">
        <f>SUMIF(数量表!D:H,B4635,数量表!H:H)</f>
        <v/>
      </c>
      <c r="D4635" s="89" t="n">
        <v>27</v>
      </c>
      <c r="E4635" s="89" t="n">
        <v>92</v>
      </c>
      <c r="F4635" s="90" t="n">
        <v>386.5</v>
      </c>
      <c r="G4635" s="89" t="inlineStr">
        <is>
          <t>×</t>
        </is>
      </c>
      <c r="H4635" s="91" t="n">
        <v>2</v>
      </c>
      <c r="I4635" s="91">
        <f>C4635*H4635</f>
        <v/>
      </c>
      <c r="J4635" s="2" t="n"/>
      <c r="K4635" s="96" t="n"/>
      <c r="L4635" s="97" t="n"/>
      <c r="M4635" s="97" t="n"/>
      <c r="N4635" s="98" t="n"/>
      <c r="O4635" s="99" t="n"/>
      <c r="P4635" s="99" t="n"/>
      <c r="Q4635" s="117" t="n"/>
      <c r="R4635" s="118" t="n"/>
      <c r="S4635" s="118" t="n"/>
      <c r="T4635" s="119" t="n"/>
      <c r="U4635" s="120" t="n"/>
      <c r="V4635" s="120" t="n"/>
      <c r="W4635" s="121" t="n"/>
      <c r="X4635" s="122" t="n"/>
      <c r="Y4635" s="122" t="n"/>
      <c r="Z4635" s="143" t="n">
        <v>27</v>
      </c>
      <c r="AA4635" s="140">
        <f>F4635</f>
        <v/>
      </c>
      <c r="AB4635" s="140">
        <f>SUM(I4635)</f>
        <v/>
      </c>
      <c r="AC4635" s="144" t="n"/>
      <c r="AD4635" s="142" t="n"/>
      <c r="AE4635" s="142" t="n"/>
    </row>
    <row r="4636">
      <c r="B4636" s="220" t="inlineStr">
        <is>
          <t>3F135MAZ</t>
        </is>
      </c>
      <c r="C4636" s="80">
        <f>SUMIF(数量表!D:H,B4636,数量表!H:H)</f>
        <v/>
      </c>
      <c r="D4636" s="80" t="n">
        <v>30</v>
      </c>
      <c r="E4636" s="80" t="n">
        <v>92</v>
      </c>
      <c r="F4636" s="81" t="n">
        <v>1784</v>
      </c>
      <c r="G4636" s="80" t="n"/>
      <c r="H4636" s="82" t="n">
        <v>2</v>
      </c>
      <c r="I4636" s="82">
        <f>C4636*H4636</f>
        <v/>
      </c>
      <c r="J4636" s="29" t="n"/>
      <c r="K4636" s="96" t="n"/>
      <c r="L4636" s="97" t="n"/>
      <c r="M4636" s="97" t="n"/>
      <c r="N4636" s="98" t="n"/>
      <c r="O4636" s="99" t="n"/>
      <c r="P4636" s="99" t="n"/>
      <c r="Q4636" s="117" t="n"/>
      <c r="R4636" s="118" t="n"/>
      <c r="S4636" s="118" t="n"/>
      <c r="T4636" s="119" t="n"/>
      <c r="U4636" s="120" t="n"/>
      <c r="V4636" s="120" t="n"/>
      <c r="W4636" s="121" t="n">
        <v>30</v>
      </c>
      <c r="X4636" s="122">
        <f>F4636</f>
        <v/>
      </c>
      <c r="Y4636" s="122">
        <f>SUM(I4636)</f>
        <v/>
      </c>
      <c r="Z4636" s="143" t="n"/>
      <c r="AA4636" s="140" t="n"/>
      <c r="AB4636" s="140" t="n"/>
      <c r="AC4636" s="144" t="n"/>
      <c r="AD4636" s="142" t="n"/>
      <c r="AE4636" s="142" t="n"/>
    </row>
    <row r="4637">
      <c r="B4637" s="29" t="inlineStr">
        <is>
          <t>3F135MAZ</t>
        </is>
      </c>
      <c r="C4637">
        <f>SUMIF(数量表!D:H,B4637,数量表!H:H)</f>
        <v/>
      </c>
      <c r="D4637" t="n">
        <v>27</v>
      </c>
      <c r="E4637" t="n">
        <v>92</v>
      </c>
      <c r="F4637" s="86" t="n">
        <v>1784</v>
      </c>
      <c r="H4637" s="87" t="n">
        <v>1</v>
      </c>
      <c r="I4637" s="87">
        <f>C4637*H4637</f>
        <v/>
      </c>
      <c r="J4637" s="29" t="n"/>
      <c r="K4637" s="96" t="n"/>
      <c r="L4637" s="97" t="n"/>
      <c r="M4637" s="97" t="n"/>
      <c r="N4637" s="98" t="n"/>
      <c r="O4637" s="99" t="n"/>
      <c r="P4637" s="99" t="n"/>
      <c r="Q4637" s="117" t="n"/>
      <c r="R4637" s="118" t="n"/>
      <c r="S4637" s="118" t="n"/>
      <c r="T4637" s="119" t="n"/>
      <c r="U4637" s="120" t="n"/>
      <c r="V4637" s="120" t="n"/>
      <c r="W4637" s="121" t="n"/>
      <c r="X4637" s="122" t="n"/>
      <c r="Y4637" s="122" t="n"/>
      <c r="Z4637" s="143" t="n">
        <v>27</v>
      </c>
      <c r="AA4637" s="140">
        <f>F4637</f>
        <v/>
      </c>
      <c r="AB4637" s="140">
        <f>SUM(I4637)</f>
        <v/>
      </c>
      <c r="AC4637" s="144" t="n"/>
      <c r="AD4637" s="142" t="n"/>
      <c r="AE4637" s="142" t="n"/>
    </row>
    <row r="4638" ht="15" customHeight="1" thickBot="1">
      <c r="B4638" s="221" t="inlineStr">
        <is>
          <t>3F135MAZ</t>
        </is>
      </c>
      <c r="C4638" s="89">
        <f>SUMIF(数量表!D:H,B4638,数量表!H:H)</f>
        <v/>
      </c>
      <c r="D4638" s="89" t="n">
        <v>30</v>
      </c>
      <c r="E4638" s="89" t="n">
        <v>92</v>
      </c>
      <c r="F4638" s="90" t="n">
        <v>800</v>
      </c>
      <c r="G4638" s="89" t="n"/>
      <c r="H4638" s="91" t="n">
        <v>2</v>
      </c>
      <c r="I4638" s="91">
        <f>C4638*H4638</f>
        <v/>
      </c>
      <c r="J4638" s="29" t="n"/>
      <c r="K4638" s="96" t="n"/>
      <c r="L4638" s="97" t="n"/>
      <c r="M4638" s="97" t="n"/>
      <c r="N4638" s="98" t="n"/>
      <c r="O4638" s="99" t="n"/>
      <c r="P4638" s="99" t="n"/>
      <c r="Q4638" s="117" t="n"/>
      <c r="R4638" s="118" t="n"/>
      <c r="S4638" s="118" t="n"/>
      <c r="T4638" s="119" t="n"/>
      <c r="U4638" s="120" t="n"/>
      <c r="V4638" s="120" t="n"/>
      <c r="W4638" s="121" t="n">
        <v>30</v>
      </c>
      <c r="X4638" s="122">
        <f>F4638</f>
        <v/>
      </c>
      <c r="Y4638" s="122">
        <f>SUM(I4638)</f>
        <v/>
      </c>
      <c r="Z4638" s="143" t="n"/>
      <c r="AA4638" s="140" t="n"/>
      <c r="AB4638" s="140" t="n"/>
      <c r="AC4638" s="144" t="n"/>
      <c r="AD4638" s="142" t="n"/>
      <c r="AE4638" s="142" t="n"/>
    </row>
    <row r="4639">
      <c r="B4639" s="220" t="inlineStr">
        <is>
          <t>3F135MA144</t>
        </is>
      </c>
      <c r="C4639" s="80">
        <f>SUMIF(数量表!D:H,B4639,数量表!H:H)</f>
        <v/>
      </c>
      <c r="D4639" s="80" t="n">
        <v>27</v>
      </c>
      <c r="E4639" s="80" t="n">
        <v>105</v>
      </c>
      <c r="F4639" s="81" t="n">
        <v>1820</v>
      </c>
      <c r="G4639" s="80" t="inlineStr">
        <is>
          <t>×</t>
        </is>
      </c>
      <c r="H4639" s="82" t="n">
        <v>1</v>
      </c>
      <c r="I4639" s="82">
        <f>C4639*H4639</f>
        <v/>
      </c>
      <c r="J4639" s="2" t="n"/>
      <c r="K4639" s="96" t="n"/>
      <c r="L4639" s="97" t="n"/>
      <c r="M4639" s="97" t="n"/>
      <c r="N4639" s="98" t="inlineStr">
        <is>
          <t>27×105</t>
        </is>
      </c>
      <c r="O4639" s="99">
        <f>F4639</f>
        <v/>
      </c>
      <c r="P4639" s="99">
        <f>SUM(I4639)</f>
        <v/>
      </c>
      <c r="Q4639" s="117" t="n"/>
      <c r="R4639" s="118" t="n"/>
      <c r="S4639" s="118" t="n"/>
      <c r="T4639" s="119" t="n"/>
      <c r="U4639" s="120" t="n"/>
      <c r="V4639" s="120" t="n"/>
      <c r="W4639" s="121" t="n"/>
      <c r="X4639" s="122" t="n"/>
      <c r="Y4639" s="122" t="n"/>
      <c r="Z4639" s="143" t="n"/>
      <c r="AA4639" s="140" t="n"/>
      <c r="AB4639" s="140" t="n"/>
      <c r="AC4639" s="144" t="n"/>
      <c r="AD4639" s="142" t="n"/>
      <c r="AE4639" s="142" t="n"/>
    </row>
    <row r="4640">
      <c r="B4640" s="29" t="inlineStr">
        <is>
          <t>3F135MA144</t>
        </is>
      </c>
      <c r="C4640">
        <f>SUMIF(数量表!D:H,B4640,数量表!H:H)</f>
        <v/>
      </c>
      <c r="F4640" s="86" t="n">
        <v>386.5</v>
      </c>
      <c r="G4640" t="inlineStr">
        <is>
          <t>○</t>
        </is>
      </c>
      <c r="H4640" s="87" t="n">
        <v>2</v>
      </c>
      <c r="I4640" s="87">
        <f>C4640*H4640</f>
        <v/>
      </c>
      <c r="J4640" s="2" t="n"/>
      <c r="K4640" s="96" t="n"/>
      <c r="L4640" s="97" t="n"/>
      <c r="M4640" s="97" t="n"/>
      <c r="N4640" s="98" t="inlineStr">
        <is>
          <t>27×105</t>
        </is>
      </c>
      <c r="O4640" s="99">
        <f>F4640</f>
        <v/>
      </c>
      <c r="P4640" s="99">
        <f>SUM(I4640)</f>
        <v/>
      </c>
      <c r="Q4640" s="117" t="n"/>
      <c r="R4640" s="118" t="n"/>
      <c r="S4640" s="118" t="n"/>
      <c r="T4640" s="119" t="n"/>
      <c r="U4640" s="120" t="n"/>
      <c r="V4640" s="120" t="n"/>
      <c r="W4640" s="121" t="n"/>
      <c r="X4640" s="122" t="n"/>
      <c r="Y4640" s="122" t="n"/>
      <c r="Z4640" s="143" t="n"/>
      <c r="AA4640" s="140" t="n"/>
      <c r="AB4640" s="140" t="n"/>
      <c r="AC4640" s="144" t="n"/>
      <c r="AD4640" s="142" t="n"/>
      <c r="AE4640" s="142" t="n"/>
    </row>
    <row r="4641" ht="15" customHeight="1" thickBot="1">
      <c r="B4641" s="29" t="inlineStr">
        <is>
          <t>3F135MA144</t>
        </is>
      </c>
      <c r="C4641">
        <f>SUMIF(数量表!D:H,B4641,数量表!H:H)</f>
        <v/>
      </c>
      <c r="F4641" s="86" t="n">
        <v>477</v>
      </c>
      <c r="G4641" s="89" t="inlineStr">
        <is>
          <t>×</t>
        </is>
      </c>
      <c r="H4641" s="87" t="n">
        <v>2</v>
      </c>
      <c r="I4641" s="87">
        <f>C4641*H4641</f>
        <v/>
      </c>
      <c r="J4641" s="2" t="n"/>
      <c r="K4641" s="96" t="n"/>
      <c r="L4641" s="97" t="n"/>
      <c r="M4641" s="97" t="n"/>
      <c r="N4641" s="98" t="inlineStr">
        <is>
          <t>27×105</t>
        </is>
      </c>
      <c r="O4641" s="99">
        <f>F4641</f>
        <v/>
      </c>
      <c r="P4641" s="99">
        <f>SUM(I4641)</f>
        <v/>
      </c>
      <c r="Q4641" s="117" t="n"/>
      <c r="R4641" s="118" t="n"/>
      <c r="S4641" s="118" t="n"/>
      <c r="T4641" s="119" t="n"/>
      <c r="U4641" s="120" t="n"/>
      <c r="V4641" s="120" t="n"/>
      <c r="W4641" s="121" t="n"/>
      <c r="X4641" s="122" t="n"/>
      <c r="Y4641" s="122" t="n"/>
      <c r="Z4641" s="143" t="n"/>
      <c r="AA4641" s="140" t="n"/>
      <c r="AB4641" s="140" t="n"/>
      <c r="AC4641" s="144" t="n"/>
      <c r="AD4641" s="142" t="n"/>
      <c r="AE4641" s="142" t="n"/>
    </row>
    <row r="4642">
      <c r="B4642" s="220" t="inlineStr">
        <is>
          <t>3F135MA144L</t>
        </is>
      </c>
      <c r="C4642" s="80">
        <f>SUMIF(数量表!D:H,B4642,数量表!H:H)</f>
        <v/>
      </c>
      <c r="D4642" s="80" t="n">
        <v>27</v>
      </c>
      <c r="E4642" s="80" t="n">
        <v>105</v>
      </c>
      <c r="F4642" s="81" t="n">
        <v>1820</v>
      </c>
      <c r="G4642" t="inlineStr">
        <is>
          <t>×</t>
        </is>
      </c>
      <c r="H4642" s="82" t="n">
        <v>1</v>
      </c>
      <c r="I4642" s="82">
        <f>C4642*H4642</f>
        <v/>
      </c>
      <c r="J4642" s="2" t="n"/>
      <c r="K4642" s="96" t="inlineStr">
        <is>
          <t>30×105</t>
        </is>
      </c>
      <c r="L4642" s="97">
        <f>F4642</f>
        <v/>
      </c>
      <c r="M4642" s="97">
        <f>I4642</f>
        <v/>
      </c>
      <c r="N4642" s="98" t="n"/>
      <c r="O4642" s="99" t="n"/>
      <c r="P4642" s="99" t="n"/>
      <c r="Q4642" s="117" t="n"/>
      <c r="R4642" s="118" t="n"/>
      <c r="S4642" s="118" t="n"/>
      <c r="T4642" s="119" t="n"/>
      <c r="U4642" s="120" t="n"/>
      <c r="V4642" s="120" t="n"/>
      <c r="W4642" s="121" t="n"/>
      <c r="X4642" s="122" t="n"/>
      <c r="Y4642" s="122" t="n"/>
      <c r="Z4642" s="143" t="n"/>
      <c r="AA4642" s="140" t="n"/>
      <c r="AB4642" s="140" t="n"/>
      <c r="AC4642" s="144" t="n"/>
      <c r="AD4642" s="142" t="n"/>
      <c r="AE4642" s="142" t="n"/>
    </row>
    <row r="4643">
      <c r="B4643" s="29" t="inlineStr">
        <is>
          <t>3F135MA144L</t>
        </is>
      </c>
      <c r="C4643" t="n">
        <v>0</v>
      </c>
      <c r="D4643" t="n">
        <v>27</v>
      </c>
      <c r="E4643" t="n">
        <v>105</v>
      </c>
      <c r="F4643" s="86" t="n">
        <v>1820</v>
      </c>
      <c r="G4643" t="inlineStr">
        <is>
          <t>×</t>
        </is>
      </c>
      <c r="H4643" s="87" t="n">
        <v>1</v>
      </c>
      <c r="I4643" s="87" t="n">
        <v>0</v>
      </c>
      <c r="J4643" s="2" t="n"/>
      <c r="K4643" s="96" t="n"/>
      <c r="L4643" s="97" t="n"/>
      <c r="M4643" s="97" t="n"/>
      <c r="N4643" s="98" t="inlineStr">
        <is>
          <t>27×105</t>
        </is>
      </c>
      <c r="O4643" s="99">
        <f>F4643</f>
        <v/>
      </c>
      <c r="P4643" s="99">
        <f>SUM(I4643)</f>
        <v/>
      </c>
      <c r="Q4643" s="117" t="n"/>
      <c r="R4643" s="118" t="n"/>
      <c r="S4643" s="118" t="n"/>
      <c r="T4643" s="119" t="n"/>
      <c r="U4643" s="120" t="n"/>
      <c r="V4643" s="120" t="n"/>
      <c r="W4643" s="121" t="n"/>
      <c r="X4643" s="122" t="n"/>
      <c r="Y4643" s="122" t="n"/>
      <c r="Z4643" s="143" t="n"/>
      <c r="AA4643" s="140" t="n"/>
      <c r="AB4643" s="140" t="n"/>
      <c r="AC4643" s="144" t="n"/>
      <c r="AD4643" s="142" t="n"/>
      <c r="AE4643" s="142" t="n"/>
    </row>
    <row r="4644">
      <c r="B4644" s="29" t="inlineStr">
        <is>
          <t>3F135MA144L</t>
        </is>
      </c>
      <c r="C4644">
        <f>SUMIF(数量表!D:H,B4644,数量表!H:H)</f>
        <v/>
      </c>
      <c r="D4644" t="n">
        <v>27</v>
      </c>
      <c r="E4644" t="n">
        <v>105</v>
      </c>
      <c r="F4644" s="86" t="n">
        <v>477</v>
      </c>
      <c r="G4644" t="inlineStr">
        <is>
          <t>×</t>
        </is>
      </c>
      <c r="H4644" s="87" t="n">
        <v>2</v>
      </c>
      <c r="I4644" s="87">
        <f>C4644*H4644</f>
        <v/>
      </c>
      <c r="J4644" s="2" t="n"/>
      <c r="K4644" s="96" t="n"/>
      <c r="L4644" s="97" t="n"/>
      <c r="M4644" s="97" t="n"/>
      <c r="N4644" s="98" t="inlineStr">
        <is>
          <t>27×105</t>
        </is>
      </c>
      <c r="O4644" s="99">
        <f>F4644</f>
        <v/>
      </c>
      <c r="P4644" s="99">
        <f>SUM(I4644)</f>
        <v/>
      </c>
      <c r="Q4644" s="117" t="n"/>
      <c r="R4644" s="118" t="n"/>
      <c r="S4644" s="118" t="n"/>
      <c r="T4644" s="119" t="n"/>
      <c r="U4644" s="120" t="n"/>
      <c r="V4644" s="120" t="n"/>
      <c r="W4644" s="121" t="n"/>
      <c r="X4644" s="122" t="n"/>
      <c r="Y4644" s="122" t="n"/>
      <c r="Z4644" s="143" t="n"/>
      <c r="AA4644" s="140" t="n"/>
      <c r="AB4644" s="140" t="n"/>
      <c r="AC4644" s="144" t="n"/>
      <c r="AD4644" s="142" t="n"/>
      <c r="AE4644" s="142" t="n"/>
    </row>
    <row r="4645">
      <c r="B4645" s="29" t="inlineStr">
        <is>
          <t>3F135MA144L</t>
        </is>
      </c>
      <c r="C4645">
        <f>SUMIF(数量表!D:H,B4645,数量表!H:H)</f>
        <v/>
      </c>
      <c r="D4645" t="n">
        <v>27</v>
      </c>
      <c r="E4645" t="n">
        <v>105</v>
      </c>
      <c r="F4645" s="86" t="n">
        <v>386.5</v>
      </c>
      <c r="G4645" t="inlineStr">
        <is>
          <t>○</t>
        </is>
      </c>
      <c r="H4645" s="87" t="n">
        <v>1</v>
      </c>
      <c r="I4645" s="87">
        <f>C4645*H4645</f>
        <v/>
      </c>
      <c r="J4645" s="2" t="n"/>
      <c r="K4645" s="96" t="n"/>
      <c r="L4645" s="97" t="n"/>
      <c r="M4645" s="97" t="n"/>
      <c r="N4645" s="98" t="inlineStr">
        <is>
          <t>27×105</t>
        </is>
      </c>
      <c r="O4645" s="99">
        <f>F4645</f>
        <v/>
      </c>
      <c r="P4645" s="99">
        <f>SUM(I4645)</f>
        <v/>
      </c>
      <c r="Q4645" s="117" t="n"/>
      <c r="R4645" s="118" t="n"/>
      <c r="S4645" s="118" t="n"/>
      <c r="T4645" s="119" t="n"/>
      <c r="U4645" s="120" t="n"/>
      <c r="V4645" s="120" t="n"/>
      <c r="W4645" s="121" t="n"/>
      <c r="X4645" s="122" t="n"/>
      <c r="Y4645" s="122" t="n"/>
      <c r="Z4645" s="143" t="n"/>
      <c r="AA4645" s="140" t="n"/>
      <c r="AB4645" s="140" t="n"/>
      <c r="AC4645" s="144" t="n"/>
      <c r="AD4645" s="142" t="n"/>
      <c r="AE4645" s="142" t="n"/>
    </row>
    <row r="4646" ht="15" customHeight="1" thickBot="1">
      <c r="B4646" s="29" t="inlineStr">
        <is>
          <t>3F135MA144L</t>
        </is>
      </c>
      <c r="C4646">
        <f>SUMIF(数量表!D:H,B4646,数量表!H:H)</f>
        <v/>
      </c>
      <c r="D4646" t="n">
        <v>27</v>
      </c>
      <c r="E4646" t="n">
        <v>105</v>
      </c>
      <c r="F4646" s="86" t="n">
        <v>346.5</v>
      </c>
      <c r="G4646" t="inlineStr">
        <is>
          <t>○</t>
        </is>
      </c>
      <c r="H4646" s="87" t="n">
        <v>1</v>
      </c>
      <c r="I4646" s="87">
        <f>C4646*H4646</f>
        <v/>
      </c>
      <c r="J4646" s="2" t="n"/>
      <c r="K4646" s="96" t="n"/>
      <c r="L4646" s="97" t="n"/>
      <c r="M4646" s="97" t="n"/>
      <c r="N4646" s="98" t="inlineStr">
        <is>
          <t>27×105</t>
        </is>
      </c>
      <c r="O4646" s="99">
        <f>F4646</f>
        <v/>
      </c>
      <c r="P4646" s="99">
        <f>SUM(I4646)</f>
        <v/>
      </c>
      <c r="Q4646" s="117" t="n"/>
      <c r="R4646" s="118" t="n"/>
      <c r="S4646" s="118" t="n"/>
      <c r="T4646" s="119" t="n"/>
      <c r="U4646" s="120" t="n"/>
      <c r="V4646" s="120" t="n"/>
      <c r="W4646" s="121" t="n"/>
      <c r="X4646" s="122" t="n"/>
      <c r="Y4646" s="122" t="n"/>
      <c r="Z4646" s="143" t="n"/>
      <c r="AA4646" s="140" t="n"/>
      <c r="AB4646" s="140" t="n"/>
      <c r="AC4646" s="144" t="n"/>
      <c r="AD4646" s="142" t="n"/>
      <c r="AE4646" s="142" t="n"/>
    </row>
    <row r="4647">
      <c r="B4647" s="220" t="inlineStr">
        <is>
          <t>3F135MA144R</t>
        </is>
      </c>
      <c r="C4647" s="80">
        <f>SUMIF(数量表!D:H,B4647,数量表!H:H)</f>
        <v/>
      </c>
      <c r="D4647" s="80" t="n">
        <v>27</v>
      </c>
      <c r="E4647" s="80" t="n">
        <v>105</v>
      </c>
      <c r="F4647" s="81" t="n">
        <v>1820</v>
      </c>
      <c r="G4647" s="80" t="inlineStr">
        <is>
          <t>×</t>
        </is>
      </c>
      <c r="H4647" s="82" t="n">
        <v>1</v>
      </c>
      <c r="I4647" s="82">
        <f>C4647*H4647</f>
        <v/>
      </c>
      <c r="J4647" s="2" t="n"/>
      <c r="K4647" s="96" t="inlineStr">
        <is>
          <t>30×105</t>
        </is>
      </c>
      <c r="L4647" s="97">
        <f>F4647</f>
        <v/>
      </c>
      <c r="M4647" s="97">
        <f>I4647</f>
        <v/>
      </c>
      <c r="N4647" s="98" t="n"/>
      <c r="O4647" s="99" t="n"/>
      <c r="P4647" s="99" t="n"/>
      <c r="Q4647" s="117" t="n"/>
      <c r="R4647" s="118" t="n"/>
      <c r="S4647" s="118" t="n"/>
      <c r="T4647" s="119" t="n"/>
      <c r="U4647" s="120" t="n"/>
      <c r="V4647" s="120" t="n"/>
      <c r="W4647" s="121" t="n"/>
      <c r="X4647" s="122" t="n"/>
      <c r="Y4647" s="122" t="n"/>
      <c r="Z4647" s="143" t="n"/>
      <c r="AA4647" s="140" t="n"/>
      <c r="AB4647" s="140" t="n"/>
      <c r="AC4647" s="144" t="n"/>
      <c r="AD4647" s="142" t="n"/>
      <c r="AE4647" s="142" t="n"/>
    </row>
    <row r="4648">
      <c r="B4648" s="29" t="inlineStr">
        <is>
          <t>3F135MA144R</t>
        </is>
      </c>
      <c r="C4648" t="n">
        <v>0</v>
      </c>
      <c r="D4648" t="n">
        <v>27</v>
      </c>
      <c r="E4648" t="n">
        <v>105</v>
      </c>
      <c r="F4648" s="86" t="n">
        <v>1820</v>
      </c>
      <c r="G4648" t="inlineStr">
        <is>
          <t>×</t>
        </is>
      </c>
      <c r="H4648" s="87" t="n">
        <v>1</v>
      </c>
      <c r="I4648" s="87" t="n">
        <v>0</v>
      </c>
      <c r="J4648" s="2" t="n"/>
      <c r="K4648" s="96" t="n"/>
      <c r="L4648" s="97" t="n"/>
      <c r="M4648" s="97" t="n"/>
      <c r="N4648" s="98" t="inlineStr">
        <is>
          <t>27×105</t>
        </is>
      </c>
      <c r="O4648" s="99">
        <f>F4648</f>
        <v/>
      </c>
      <c r="P4648" s="99">
        <f>SUM(I4648)</f>
        <v/>
      </c>
      <c r="Q4648" s="117" t="n"/>
      <c r="R4648" s="118" t="n"/>
      <c r="S4648" s="118" t="n"/>
      <c r="T4648" s="119" t="n"/>
      <c r="U4648" s="120" t="n"/>
      <c r="V4648" s="120" t="n"/>
      <c r="W4648" s="121" t="n"/>
      <c r="X4648" s="122" t="n"/>
      <c r="Y4648" s="122" t="n"/>
      <c r="Z4648" s="143" t="n"/>
      <c r="AA4648" s="140" t="n"/>
      <c r="AB4648" s="140" t="n"/>
      <c r="AC4648" s="144" t="n"/>
      <c r="AD4648" s="142" t="n"/>
      <c r="AE4648" s="142" t="n"/>
    </row>
    <row r="4649">
      <c r="B4649" s="29" t="inlineStr">
        <is>
          <t>3F135MA144R</t>
        </is>
      </c>
      <c r="C4649">
        <f>SUMIF(数量表!D:H,B4649,数量表!H:H)</f>
        <v/>
      </c>
      <c r="D4649" t="n">
        <v>27</v>
      </c>
      <c r="E4649" t="n">
        <v>105</v>
      </c>
      <c r="F4649" s="86" t="n">
        <v>477</v>
      </c>
      <c r="G4649" t="inlineStr">
        <is>
          <t>×</t>
        </is>
      </c>
      <c r="H4649" s="87" t="n">
        <v>2</v>
      </c>
      <c r="I4649" s="87">
        <f>C4649*H4649</f>
        <v/>
      </c>
      <c r="J4649" s="2" t="n"/>
      <c r="K4649" s="96" t="n"/>
      <c r="L4649" s="97" t="n"/>
      <c r="M4649" s="97" t="n"/>
      <c r="N4649" s="98" t="inlineStr">
        <is>
          <t>27×105</t>
        </is>
      </c>
      <c r="O4649" s="99">
        <f>F4649</f>
        <v/>
      </c>
      <c r="P4649" s="99">
        <f>SUM(I4649)</f>
        <v/>
      </c>
      <c r="Q4649" s="117" t="n"/>
      <c r="R4649" s="118" t="n"/>
      <c r="S4649" s="118" t="n"/>
      <c r="T4649" s="119" t="n"/>
      <c r="U4649" s="120" t="n"/>
      <c r="V4649" s="120" t="n"/>
      <c r="W4649" s="121" t="n"/>
      <c r="X4649" s="122" t="n"/>
      <c r="Y4649" s="122" t="n"/>
      <c r="Z4649" s="143" t="n"/>
      <c r="AA4649" s="140" t="n"/>
      <c r="AB4649" s="140" t="n"/>
      <c r="AC4649" s="144" t="n"/>
      <c r="AD4649" s="142" t="n"/>
      <c r="AE4649" s="142" t="n"/>
    </row>
    <row r="4650">
      <c r="B4650" s="29" t="inlineStr">
        <is>
          <t>3F135MA144R</t>
        </is>
      </c>
      <c r="C4650">
        <f>SUMIF(数量表!D:H,B4650,数量表!H:H)</f>
        <v/>
      </c>
      <c r="D4650" t="n">
        <v>27</v>
      </c>
      <c r="E4650" t="n">
        <v>105</v>
      </c>
      <c r="F4650" s="86" t="n">
        <v>386.5</v>
      </c>
      <c r="G4650" t="inlineStr">
        <is>
          <t>○</t>
        </is>
      </c>
      <c r="H4650" s="87" t="n">
        <v>1</v>
      </c>
      <c r="I4650" s="87">
        <f>C4650*H4650</f>
        <v/>
      </c>
      <c r="J4650" s="2" t="n"/>
      <c r="K4650" s="96" t="n"/>
      <c r="L4650" s="97" t="n"/>
      <c r="M4650" s="97" t="n"/>
      <c r="N4650" s="98" t="inlineStr">
        <is>
          <t>27×105</t>
        </is>
      </c>
      <c r="O4650" s="99">
        <f>F4650</f>
        <v/>
      </c>
      <c r="P4650" s="99">
        <f>SUM(I4650)</f>
        <v/>
      </c>
      <c r="Q4650" s="117" t="n"/>
      <c r="R4650" s="118" t="n"/>
      <c r="S4650" s="118" t="n"/>
      <c r="T4650" s="119" t="n"/>
      <c r="U4650" s="120" t="n"/>
      <c r="V4650" s="120" t="n"/>
      <c r="W4650" s="121" t="n"/>
      <c r="X4650" s="122" t="n"/>
      <c r="Y4650" s="122" t="n"/>
      <c r="Z4650" s="143" t="n"/>
      <c r="AA4650" s="140" t="n"/>
      <c r="AB4650" s="140" t="n"/>
      <c r="AC4650" s="144" t="n"/>
      <c r="AD4650" s="142" t="n"/>
      <c r="AE4650" s="142" t="n"/>
    </row>
    <row r="4651" ht="15" customHeight="1" thickBot="1">
      <c r="B4651" s="221" t="inlineStr">
        <is>
          <t>3F135MA144R</t>
        </is>
      </c>
      <c r="C4651" s="89">
        <f>SUMIF(数量表!D:H,B4651,数量表!H:H)</f>
        <v/>
      </c>
      <c r="D4651" s="89" t="n">
        <v>27</v>
      </c>
      <c r="E4651" s="89" t="n">
        <v>105</v>
      </c>
      <c r="F4651" s="90" t="n">
        <v>346.5</v>
      </c>
      <c r="G4651" s="89" t="inlineStr">
        <is>
          <t>○</t>
        </is>
      </c>
      <c r="H4651" s="91" t="n">
        <v>1</v>
      </c>
      <c r="I4651" s="91">
        <f>C4651*H4651</f>
        <v/>
      </c>
      <c r="J4651" s="2" t="n"/>
      <c r="K4651" s="96" t="n"/>
      <c r="L4651" s="97" t="n"/>
      <c r="M4651" s="97" t="n"/>
      <c r="N4651" s="98" t="inlineStr">
        <is>
          <t>27×105</t>
        </is>
      </c>
      <c r="O4651" s="99">
        <f>F4651</f>
        <v/>
      </c>
      <c r="P4651" s="99">
        <f>SUM(I4651)</f>
        <v/>
      </c>
      <c r="Q4651" s="117" t="n"/>
      <c r="R4651" s="118" t="n"/>
      <c r="S4651" s="118" t="n"/>
      <c r="T4651" s="119" t="n"/>
      <c r="U4651" s="120" t="n"/>
      <c r="V4651" s="120" t="n"/>
      <c r="W4651" s="121" t="n"/>
      <c r="X4651" s="122" t="n"/>
      <c r="Y4651" s="122" t="n"/>
      <c r="Z4651" s="143" t="n"/>
      <c r="AA4651" s="140" t="n"/>
      <c r="AB4651" s="140" t="n"/>
      <c r="AC4651" s="144" t="n"/>
      <c r="AD4651" s="142" t="n"/>
      <c r="AE4651" s="142" t="n"/>
    </row>
    <row r="4652" ht="15" customHeight="1" thickBot="1">
      <c r="B4652" s="220" t="inlineStr">
        <is>
          <t>3F825MAW</t>
        </is>
      </c>
      <c r="C4652" s="80">
        <f>SUMIF(数量表!D:H,B4652,数量表!H:H)</f>
        <v/>
      </c>
      <c r="D4652" s="80" t="n">
        <v>27</v>
      </c>
      <c r="E4652" s="80" t="n">
        <v>105</v>
      </c>
      <c r="F4652" s="81" t="n">
        <v>1171</v>
      </c>
      <c r="G4652" s="80" t="inlineStr">
        <is>
          <t>×</t>
        </is>
      </c>
      <c r="H4652" s="82" t="n">
        <v>1</v>
      </c>
      <c r="I4652" s="82">
        <f>C4652*H4652</f>
        <v/>
      </c>
      <c r="J4652" s="2">
        <f>CONCATENATE(A4652,B4652)</f>
        <v/>
      </c>
      <c r="K4652" s="96" t="n"/>
      <c r="L4652" s="97" t="n"/>
      <c r="M4652" s="97" t="n"/>
      <c r="N4652" s="98" t="inlineStr">
        <is>
          <t>27×105</t>
        </is>
      </c>
      <c r="O4652" s="99">
        <f>F4652</f>
        <v/>
      </c>
      <c r="P4652" s="99">
        <f>SUM(I4652)</f>
        <v/>
      </c>
      <c r="Q4652" s="117" t="n"/>
      <c r="R4652" s="118" t="n"/>
      <c r="S4652" s="118" t="n"/>
      <c r="T4652" s="119" t="n"/>
      <c r="U4652" s="120" t="n"/>
      <c r="V4652" s="120" t="n"/>
      <c r="W4652" s="121" t="n"/>
      <c r="X4652" s="122" t="n"/>
      <c r="Y4652" s="122" t="n"/>
      <c r="Z4652" s="143" t="n"/>
      <c r="AA4652" s="140" t="n"/>
      <c r="AB4652" s="140" t="n"/>
      <c r="AC4652" s="144" t="n"/>
      <c r="AD4652" s="142" t="n"/>
      <c r="AE4652" s="142" t="n"/>
    </row>
    <row r="4653" ht="15" customHeight="1" thickBot="1">
      <c r="B4653" s="220" t="inlineStr">
        <is>
          <t>3F825MA</t>
        </is>
      </c>
      <c r="C4653" s="80">
        <f>SUMIF(数量表!D:H,B4653,数量表!H:H)</f>
        <v/>
      </c>
      <c r="D4653" s="80" t="n">
        <v>27</v>
      </c>
      <c r="E4653" s="80" t="n">
        <v>105</v>
      </c>
      <c r="F4653" s="81" t="n">
        <v>1171</v>
      </c>
      <c r="G4653" s="80" t="inlineStr">
        <is>
          <t>×</t>
        </is>
      </c>
      <c r="H4653" s="82" t="n">
        <v>1</v>
      </c>
      <c r="I4653" s="82">
        <f>C4653*H4653</f>
        <v/>
      </c>
      <c r="J4653" s="2" t="n"/>
      <c r="K4653" s="96" t="n"/>
      <c r="L4653" s="97" t="n"/>
      <c r="M4653" s="97" t="n"/>
      <c r="N4653" s="98" t="inlineStr">
        <is>
          <t>27×105</t>
        </is>
      </c>
      <c r="O4653" s="99">
        <f>F4653</f>
        <v/>
      </c>
      <c r="P4653" s="99">
        <f>SUM(I4653)</f>
        <v/>
      </c>
      <c r="Q4653" s="117" t="n"/>
      <c r="R4653" s="118" t="n"/>
      <c r="S4653" s="118" t="n"/>
      <c r="T4653" s="119" t="n"/>
      <c r="U4653" s="120" t="n"/>
      <c r="V4653" s="120" t="n"/>
      <c r="W4653" s="121" t="n"/>
      <c r="X4653" s="122" t="n"/>
      <c r="Y4653" s="122" t="n"/>
      <c r="Z4653" s="143" t="n"/>
      <c r="AA4653" s="140" t="n"/>
      <c r="AB4653" s="140" t="n"/>
      <c r="AC4653" s="144" t="n"/>
      <c r="AD4653" s="142" t="n"/>
      <c r="AE4653" s="142" t="n"/>
    </row>
    <row r="4654" ht="15" customHeight="1" thickBot="1">
      <c r="B4654" s="222" t="inlineStr">
        <is>
          <t>3F825MA670</t>
        </is>
      </c>
      <c r="C4654" s="7">
        <f>SUMIF(数量表!D:H,B4654,数量表!H:H)</f>
        <v/>
      </c>
      <c r="D4654" s="7" t="n">
        <v>27</v>
      </c>
      <c r="E4654" s="7" t="n">
        <v>105</v>
      </c>
      <c r="F4654" s="84" t="n">
        <v>1171</v>
      </c>
      <c r="G4654" s="7" t="n"/>
      <c r="H4654" s="21" t="n">
        <v>1</v>
      </c>
      <c r="I4654" s="21">
        <f>C4654*H4654</f>
        <v/>
      </c>
      <c r="J4654" s="100" t="n"/>
      <c r="K4654" s="101" t="n"/>
      <c r="L4654" s="102" t="n"/>
      <c r="M4654" s="102" t="n"/>
      <c r="N4654" s="103" t="inlineStr">
        <is>
          <t>27×105</t>
        </is>
      </c>
      <c r="O4654" s="99">
        <f>F4654</f>
        <v/>
      </c>
      <c r="P4654" s="104">
        <f>SUM(I4654)</f>
        <v/>
      </c>
      <c r="Q4654" s="123" t="n"/>
      <c r="R4654" s="124" t="n"/>
      <c r="S4654" s="124" t="n"/>
      <c r="T4654" s="125" t="n"/>
      <c r="U4654" s="126" t="n"/>
      <c r="V4654" s="126" t="n"/>
      <c r="W4654" s="127" t="n"/>
      <c r="X4654" s="128" t="n"/>
      <c r="Y4654" s="145" t="n"/>
      <c r="Z4654" s="146" t="n"/>
      <c r="AA4654" s="147" t="n"/>
      <c r="AB4654" s="147" t="n"/>
      <c r="AC4654" s="148" t="n"/>
      <c r="AD4654" s="149" t="n"/>
      <c r="AE4654" s="149" t="n"/>
      <c r="AF4654" s="150" t="n"/>
    </row>
    <row r="4655">
      <c r="B4655" s="29" t="inlineStr">
        <is>
          <t>3F825MA670L</t>
        </is>
      </c>
      <c r="C4655">
        <f>SUMIF(数量表!D:H,B4655,数量表!H:H)</f>
        <v/>
      </c>
      <c r="D4655" t="n">
        <v>27</v>
      </c>
      <c r="E4655" t="n">
        <v>105</v>
      </c>
      <c r="F4655" s="86" t="n">
        <v>1171</v>
      </c>
      <c r="H4655" s="87" t="n">
        <v>1</v>
      </c>
      <c r="I4655" s="87">
        <f>C4655*H4655</f>
        <v/>
      </c>
      <c r="J4655" s="29" t="n"/>
      <c r="K4655" s="96" t="n"/>
      <c r="L4655" s="97" t="n"/>
      <c r="M4655" s="97" t="n"/>
      <c r="N4655" s="103" t="inlineStr">
        <is>
          <t>27×105</t>
        </is>
      </c>
      <c r="O4655" s="99">
        <f>F4655</f>
        <v/>
      </c>
      <c r="P4655" s="104">
        <f>SUM(I4655)</f>
        <v/>
      </c>
      <c r="Q4655" s="117" t="n"/>
      <c r="R4655" s="118" t="n"/>
      <c r="S4655" s="118" t="n"/>
      <c r="T4655" s="119" t="n"/>
      <c r="U4655" s="120" t="n"/>
      <c r="V4655" s="120" t="n"/>
      <c r="W4655" s="121" t="n"/>
      <c r="X4655" s="122" t="n"/>
      <c r="Y4655" s="122" t="n"/>
      <c r="Z4655" s="143" t="n"/>
      <c r="AA4655" s="140" t="n"/>
      <c r="AB4655" s="140" t="n"/>
      <c r="AC4655" s="144" t="n"/>
      <c r="AD4655" s="142" t="n"/>
      <c r="AE4655" s="142" t="n"/>
    </row>
    <row r="4656" ht="15" customHeight="1" thickBot="1">
      <c r="B4656" s="221" t="inlineStr">
        <is>
          <t>3F825MA670L</t>
        </is>
      </c>
      <c r="C4656" s="89">
        <f>SUMIF(数量表!D:H,B4656,数量表!H:H)</f>
        <v/>
      </c>
      <c r="D4656" s="89" t="n">
        <v>27</v>
      </c>
      <c r="E4656" s="89" t="n">
        <v>105</v>
      </c>
      <c r="F4656" s="90" t="n">
        <v>1171</v>
      </c>
      <c r="G4656" s="89" t="inlineStr">
        <is>
          <t>×</t>
        </is>
      </c>
      <c r="H4656" s="91" t="n">
        <v>1</v>
      </c>
      <c r="I4656" s="91">
        <f>C4656*H4656</f>
        <v/>
      </c>
      <c r="J4656" s="2" t="n"/>
      <c r="K4656" s="96" t="inlineStr">
        <is>
          <t>30×105</t>
        </is>
      </c>
      <c r="L4656" s="97">
        <f>F4656</f>
        <v/>
      </c>
      <c r="M4656" s="97">
        <f>I4656</f>
        <v/>
      </c>
      <c r="N4656" s="105" t="n"/>
      <c r="O4656" s="99" t="n"/>
      <c r="P4656" s="99" t="n"/>
      <c r="Q4656" s="117" t="n"/>
      <c r="R4656" s="118" t="n"/>
      <c r="S4656" s="118" t="n"/>
      <c r="T4656" s="119" t="n"/>
      <c r="U4656" s="120" t="n"/>
      <c r="V4656" s="120" t="n"/>
      <c r="W4656" s="121" t="n"/>
      <c r="X4656" s="122" t="n"/>
      <c r="Y4656" s="122" t="n"/>
      <c r="Z4656" s="143" t="n"/>
      <c r="AA4656" s="140" t="n"/>
      <c r="AB4656" s="140" t="n"/>
      <c r="AC4656" s="144" t="n"/>
      <c r="AD4656" s="142" t="n"/>
      <c r="AE4656" s="142" t="n"/>
    </row>
    <row r="4657">
      <c r="B4657" s="29" t="inlineStr">
        <is>
          <t>3F825MA670R</t>
        </is>
      </c>
      <c r="C4657">
        <f>SUMIF(数量表!D:H,B4657,数量表!H:H)</f>
        <v/>
      </c>
      <c r="D4657" t="n">
        <v>27</v>
      </c>
      <c r="E4657" t="n">
        <v>105</v>
      </c>
      <c r="F4657" s="86" t="n">
        <v>1171</v>
      </c>
      <c r="H4657" s="87" t="n">
        <v>1</v>
      </c>
      <c r="I4657" s="87">
        <f>C4657*H4657</f>
        <v/>
      </c>
      <c r="J4657" s="29" t="n"/>
      <c r="K4657" s="96" t="n"/>
      <c r="L4657" s="97" t="n"/>
      <c r="M4657" s="97" t="n"/>
      <c r="N4657" s="98" t="inlineStr">
        <is>
          <t>27×105</t>
        </is>
      </c>
      <c r="O4657" s="99">
        <f>F4657</f>
        <v/>
      </c>
      <c r="P4657" s="99">
        <f>SUM(I4657)</f>
        <v/>
      </c>
      <c r="Q4657" s="117" t="n"/>
      <c r="R4657" s="118" t="n"/>
      <c r="S4657" s="118" t="n"/>
      <c r="T4657" s="119" t="n"/>
      <c r="U4657" s="120" t="n"/>
      <c r="V4657" s="120" t="n"/>
      <c r="W4657" s="121" t="n"/>
      <c r="X4657" s="122" t="n"/>
      <c r="Y4657" s="122" t="n"/>
      <c r="Z4657" s="143" t="n"/>
      <c r="AA4657" s="140" t="n"/>
      <c r="AB4657" s="140" t="n"/>
      <c r="AC4657" s="144" t="n"/>
      <c r="AD4657" s="142" t="n"/>
      <c r="AE4657" s="142" t="n"/>
    </row>
    <row r="4658" ht="15" customHeight="1" thickBot="1">
      <c r="B4658" s="29" t="inlineStr">
        <is>
          <t>3F825MA670R</t>
        </is>
      </c>
      <c r="C4658">
        <f>SUMIF(数量表!D:H,B4658,数量表!H:H)</f>
        <v/>
      </c>
      <c r="D4658" t="n">
        <v>27</v>
      </c>
      <c r="E4658" t="n">
        <v>105</v>
      </c>
      <c r="F4658" s="86" t="n">
        <v>1171</v>
      </c>
      <c r="G4658" t="inlineStr">
        <is>
          <t>×</t>
        </is>
      </c>
      <c r="H4658" s="87" t="n">
        <v>1</v>
      </c>
      <c r="I4658" s="87">
        <f>C4658*H4658</f>
        <v/>
      </c>
      <c r="J4658" s="2" t="n"/>
      <c r="K4658" s="96" t="inlineStr">
        <is>
          <t>30×105</t>
        </is>
      </c>
      <c r="L4658" s="97">
        <f>F4658</f>
        <v/>
      </c>
      <c r="M4658" s="97">
        <f>I4658</f>
        <v/>
      </c>
      <c r="N4658" s="105" t="n"/>
      <c r="O4658" s="99" t="n"/>
      <c r="P4658" s="99" t="n"/>
      <c r="Q4658" s="117" t="n"/>
      <c r="R4658" s="118" t="n"/>
      <c r="S4658" s="118" t="n"/>
      <c r="T4658" s="119" t="n"/>
      <c r="U4658" s="120" t="n"/>
      <c r="V4658" s="120" t="n"/>
      <c r="W4658" s="121" t="n"/>
      <c r="X4658" s="122" t="n"/>
      <c r="Y4658" s="122" t="n"/>
      <c r="Z4658" s="143" t="n"/>
      <c r="AA4658" s="140" t="n"/>
      <c r="AB4658" s="140" t="n"/>
      <c r="AC4658" s="144" t="n"/>
      <c r="AD4658" s="142" t="n"/>
      <c r="AE4658" s="142" t="n"/>
    </row>
    <row r="4659">
      <c r="B4659" s="220" t="inlineStr">
        <is>
          <t>3F825MAL</t>
        </is>
      </c>
      <c r="C4659" s="80">
        <f>SUMIF(数量表!D:H,B4659,数量表!H:H)</f>
        <v/>
      </c>
      <c r="D4659" s="80" t="n">
        <v>27</v>
      </c>
      <c r="E4659" s="80" t="n">
        <v>105</v>
      </c>
      <c r="F4659" s="81" t="n">
        <v>1171</v>
      </c>
      <c r="G4659" s="80" t="inlineStr">
        <is>
          <t>×</t>
        </is>
      </c>
      <c r="H4659" s="82" t="n">
        <v>1</v>
      </c>
      <c r="I4659" s="82">
        <f>C4659*H4659</f>
        <v/>
      </c>
      <c r="J4659" s="2" t="n"/>
      <c r="K4659" s="96" t="n"/>
      <c r="L4659" s="97" t="n"/>
      <c r="M4659" s="97" t="n"/>
      <c r="N4659" s="98" t="inlineStr">
        <is>
          <t>27×105</t>
        </is>
      </c>
      <c r="O4659" s="99">
        <f>F4659</f>
        <v/>
      </c>
      <c r="P4659" s="99">
        <f>SUM(I4659)</f>
        <v/>
      </c>
      <c r="Q4659" s="117" t="n"/>
      <c r="R4659" s="118" t="n"/>
      <c r="S4659" s="118" t="n"/>
      <c r="T4659" s="119" t="n"/>
      <c r="U4659" s="120" t="n"/>
      <c r="V4659" s="120" t="n"/>
      <c r="W4659" s="121" t="n"/>
      <c r="X4659" s="122" t="n"/>
      <c r="Y4659" s="122" t="n"/>
      <c r="Z4659" s="143" t="n"/>
      <c r="AA4659" s="140" t="n"/>
      <c r="AB4659" s="140" t="n"/>
      <c r="AC4659" s="144" t="n"/>
      <c r="AD4659" s="142" t="n"/>
      <c r="AE4659" s="142" t="n"/>
    </row>
    <row r="4660" ht="15" customHeight="1" thickBot="1">
      <c r="B4660" s="29" t="inlineStr">
        <is>
          <t>3F825MAL</t>
        </is>
      </c>
      <c r="C4660">
        <f>SUMIF(数量表!D:H,B4660,数量表!H:H)</f>
        <v/>
      </c>
      <c r="D4660" t="n">
        <v>27</v>
      </c>
      <c r="E4660" t="n">
        <v>105</v>
      </c>
      <c r="F4660" s="86" t="n">
        <v>1171</v>
      </c>
      <c r="G4660" t="inlineStr">
        <is>
          <t>×</t>
        </is>
      </c>
      <c r="H4660" s="87" t="n">
        <v>1</v>
      </c>
      <c r="I4660" s="87">
        <f>C4660*H4660</f>
        <v/>
      </c>
      <c r="J4660" s="2" t="n"/>
      <c r="K4660" s="96" t="inlineStr">
        <is>
          <t>30×105</t>
        </is>
      </c>
      <c r="L4660" s="97">
        <f>F4660</f>
        <v/>
      </c>
      <c r="M4660" s="97">
        <f>I4660</f>
        <v/>
      </c>
      <c r="N4660" s="105" t="n"/>
      <c r="O4660" s="99" t="n"/>
      <c r="P4660" s="99" t="n"/>
      <c r="Q4660" s="117" t="n"/>
      <c r="R4660" s="118" t="n"/>
      <c r="S4660" s="118" t="n"/>
      <c r="T4660" s="119" t="n"/>
      <c r="U4660" s="120" t="n"/>
      <c r="V4660" s="120" t="n"/>
      <c r="W4660" s="121" t="n"/>
      <c r="X4660" s="122" t="n"/>
      <c r="Y4660" s="122" t="n"/>
      <c r="Z4660" s="143" t="n"/>
      <c r="AA4660" s="140" t="n"/>
      <c r="AB4660" s="140" t="n"/>
      <c r="AC4660" s="144" t="n"/>
      <c r="AD4660" s="142" t="n"/>
      <c r="AE4660" s="142" t="n"/>
    </row>
    <row r="4661">
      <c r="B4661" s="220" t="inlineStr">
        <is>
          <t>3F825MAR</t>
        </is>
      </c>
      <c r="C4661" s="80">
        <f>SUMIF(数量表!D:H,B4661,数量表!H:H)</f>
        <v/>
      </c>
      <c r="D4661" s="80" t="n">
        <v>27</v>
      </c>
      <c r="E4661" s="80" t="n">
        <v>105</v>
      </c>
      <c r="F4661" s="81" t="n">
        <v>1171</v>
      </c>
      <c r="G4661" s="80" t="inlineStr">
        <is>
          <t>×</t>
        </is>
      </c>
      <c r="H4661" s="82" t="n">
        <v>1</v>
      </c>
      <c r="I4661" s="82">
        <f>C4661*H4661</f>
        <v/>
      </c>
      <c r="J4661" s="2" t="n"/>
      <c r="K4661" s="96" t="n"/>
      <c r="L4661" s="97" t="n"/>
      <c r="M4661" s="97" t="n"/>
      <c r="N4661" s="98" t="inlineStr">
        <is>
          <t>27×105</t>
        </is>
      </c>
      <c r="O4661" s="99">
        <f>F4661</f>
        <v/>
      </c>
      <c r="P4661" s="99">
        <f>SUM(I4661)</f>
        <v/>
      </c>
      <c r="Q4661" s="117" t="n"/>
      <c r="R4661" s="118" t="n"/>
      <c r="S4661" s="118" t="n"/>
      <c r="T4661" s="119" t="n"/>
      <c r="U4661" s="120" t="n"/>
      <c r="V4661" s="120" t="n"/>
      <c r="W4661" s="121" t="n"/>
      <c r="X4661" s="122" t="n"/>
      <c r="Y4661" s="122" t="n"/>
      <c r="Z4661" s="143" t="n"/>
      <c r="AA4661" s="140" t="n"/>
      <c r="AB4661" s="140" t="n"/>
      <c r="AC4661" s="144" t="n"/>
      <c r="AD4661" s="142" t="n"/>
      <c r="AE4661" s="142" t="n"/>
    </row>
    <row r="4662" ht="15" customHeight="1" thickBot="1">
      <c r="B4662" s="29" t="inlineStr">
        <is>
          <t>3F825MAR</t>
        </is>
      </c>
      <c r="C4662">
        <f>SUMIF(数量表!D:H,B4662,数量表!H:H)</f>
        <v/>
      </c>
      <c r="D4662" t="n">
        <v>27</v>
      </c>
      <c r="E4662" t="n">
        <v>105</v>
      </c>
      <c r="F4662" s="86" t="n">
        <v>1171</v>
      </c>
      <c r="G4662" t="inlineStr">
        <is>
          <t>×</t>
        </is>
      </c>
      <c r="H4662" s="87" t="n">
        <v>1</v>
      </c>
      <c r="I4662" s="87">
        <f>C4662*H4662</f>
        <v/>
      </c>
      <c r="J4662" s="2" t="n"/>
      <c r="K4662" s="96" t="inlineStr">
        <is>
          <t>30×105</t>
        </is>
      </c>
      <c r="L4662" s="97">
        <f>F4662</f>
        <v/>
      </c>
      <c r="M4662" s="97">
        <f>I4662</f>
        <v/>
      </c>
      <c r="N4662" s="105" t="n"/>
      <c r="O4662" s="99" t="n"/>
      <c r="P4662" s="99" t="n"/>
      <c r="Q4662" s="117" t="n"/>
      <c r="R4662" s="118" t="n"/>
      <c r="S4662" s="118" t="n"/>
      <c r="T4662" s="119" t="n"/>
      <c r="U4662" s="120" t="n"/>
      <c r="V4662" s="120" t="n"/>
      <c r="W4662" s="121" t="n"/>
      <c r="X4662" s="122" t="n"/>
      <c r="Y4662" s="122" t="n"/>
      <c r="Z4662" s="143" t="n"/>
      <c r="AA4662" s="140" t="n"/>
      <c r="AB4662" s="140" t="n"/>
      <c r="AC4662" s="144" t="n"/>
      <c r="AD4662" s="142" t="n"/>
      <c r="AE4662" s="142" t="n"/>
    </row>
    <row r="4663">
      <c r="B4663" s="220" t="inlineStr">
        <is>
          <t>3F825MAL+12</t>
        </is>
      </c>
      <c r="C4663" s="80">
        <f>SUMIF(数量表!D:H,B4663,数量表!H:H)</f>
        <v/>
      </c>
      <c r="D4663" s="80" t="n">
        <v>27</v>
      </c>
      <c r="E4663" s="80" t="n">
        <v>105</v>
      </c>
      <c r="F4663" s="81" t="n">
        <v>1171</v>
      </c>
      <c r="G4663" s="80" t="n"/>
      <c r="H4663" s="82" t="n">
        <v>1</v>
      </c>
      <c r="I4663" s="82">
        <f>C4663*H4663</f>
        <v/>
      </c>
      <c r="J4663" s="2" t="n"/>
      <c r="K4663" s="106" t="n"/>
      <c r="L4663" s="97" t="n"/>
      <c r="M4663" s="97" t="n"/>
      <c r="N4663" s="98" t="inlineStr">
        <is>
          <t>27×105</t>
        </is>
      </c>
      <c r="O4663" s="99">
        <f>F4663</f>
        <v/>
      </c>
      <c r="P4663" s="99">
        <f>SUM(I4663)</f>
        <v/>
      </c>
      <c r="Q4663" s="117" t="n"/>
      <c r="R4663" s="118" t="n"/>
      <c r="S4663" s="118" t="n"/>
      <c r="T4663" s="119" t="n"/>
      <c r="U4663" s="120" t="n"/>
      <c r="V4663" s="120" t="n"/>
      <c r="W4663" s="121" t="n"/>
      <c r="X4663" s="122" t="n"/>
      <c r="Y4663" s="122" t="n"/>
      <c r="Z4663" s="143" t="n"/>
      <c r="AA4663" s="140" t="n"/>
      <c r="AB4663" s="140" t="n"/>
      <c r="AC4663" s="144" t="n"/>
      <c r="AD4663" s="142" t="n"/>
      <c r="AE4663" s="142" t="n"/>
    </row>
    <row r="4664" ht="15" customHeight="1" thickBot="1">
      <c r="B4664" s="221" t="inlineStr">
        <is>
          <t>3F825MAL+12</t>
        </is>
      </c>
      <c r="C4664" s="89">
        <f>SUMIF(数量表!D:H,B4664,数量表!H:H)</f>
        <v/>
      </c>
      <c r="D4664" s="89" t="n">
        <v>27</v>
      </c>
      <c r="E4664" s="89" t="n">
        <v>105</v>
      </c>
      <c r="F4664" s="90" t="n">
        <v>1171</v>
      </c>
      <c r="G4664" s="89" t="inlineStr">
        <is>
          <t>×</t>
        </is>
      </c>
      <c r="H4664" s="91" t="n">
        <v>1</v>
      </c>
      <c r="I4664" s="91">
        <f>C4664*H4664</f>
        <v/>
      </c>
      <c r="J4664" s="2" t="n"/>
      <c r="K4664" s="96" t="inlineStr">
        <is>
          <t>30×105</t>
        </is>
      </c>
      <c r="L4664" s="97">
        <f>F4664</f>
        <v/>
      </c>
      <c r="M4664" s="97">
        <f>I4664</f>
        <v/>
      </c>
      <c r="N4664" s="98" t="n"/>
      <c r="O4664" s="99" t="n"/>
      <c r="P4664" s="99" t="n"/>
      <c r="Q4664" s="117" t="n"/>
      <c r="R4664" s="118" t="n"/>
      <c r="S4664" s="118" t="n"/>
      <c r="T4664" s="119" t="n"/>
      <c r="U4664" s="120" t="n"/>
      <c r="V4664" s="120" t="n"/>
      <c r="W4664" s="121" t="n"/>
      <c r="X4664" s="122" t="n"/>
      <c r="Y4664" s="122" t="n"/>
      <c r="Z4664" s="143" t="n"/>
      <c r="AA4664" s="140" t="n"/>
      <c r="AB4664" s="140" t="n"/>
      <c r="AC4664" s="144" t="n"/>
      <c r="AD4664" s="142" t="n"/>
      <c r="AE4664" s="142" t="n"/>
    </row>
    <row r="4665">
      <c r="B4665" s="220" t="inlineStr">
        <is>
          <t>3F825MAR+12</t>
        </is>
      </c>
      <c r="C4665" s="80">
        <f>SUMIF(数量表!D:H,B4665,数量表!H:H)</f>
        <v/>
      </c>
      <c r="D4665" s="80" t="n">
        <v>27</v>
      </c>
      <c r="E4665" s="80" t="n">
        <v>105</v>
      </c>
      <c r="F4665" s="81" t="n">
        <v>1171</v>
      </c>
      <c r="G4665" s="80" t="n"/>
      <c r="H4665" s="82" t="n">
        <v>1</v>
      </c>
      <c r="I4665" s="82">
        <f>C4665*H4665</f>
        <v/>
      </c>
      <c r="J4665" s="2" t="n"/>
      <c r="K4665" s="106" t="n"/>
      <c r="L4665" s="97" t="n"/>
      <c r="M4665" s="97" t="n"/>
      <c r="N4665" s="98" t="inlineStr">
        <is>
          <t>27×105</t>
        </is>
      </c>
      <c r="O4665" s="99">
        <f>F4665</f>
        <v/>
      </c>
      <c r="P4665" s="99">
        <f>SUM(I4665)</f>
        <v/>
      </c>
      <c r="Q4665" s="117" t="n"/>
      <c r="R4665" s="118" t="n"/>
      <c r="S4665" s="118" t="n"/>
      <c r="T4665" s="119" t="n"/>
      <c r="U4665" s="120" t="n"/>
      <c r="V4665" s="120" t="n"/>
      <c r="W4665" s="121" t="n"/>
      <c r="X4665" s="122" t="n"/>
      <c r="Y4665" s="122" t="n"/>
      <c r="Z4665" s="143" t="n"/>
      <c r="AA4665" s="140" t="n"/>
      <c r="AB4665" s="140" t="n"/>
      <c r="AC4665" s="144" t="n"/>
      <c r="AD4665" s="142" t="n"/>
      <c r="AE4665" s="142" t="n"/>
    </row>
    <row r="4666" ht="15" customHeight="1" thickBot="1">
      <c r="B4666" s="221" t="inlineStr">
        <is>
          <t>3F825MAR+12</t>
        </is>
      </c>
      <c r="C4666" s="89">
        <f>SUMIF(数量表!D:H,B4666,数量表!H:H)</f>
        <v/>
      </c>
      <c r="D4666" s="89" t="n">
        <v>27</v>
      </c>
      <c r="E4666" s="89" t="n">
        <v>105</v>
      </c>
      <c r="F4666" s="90" t="n">
        <v>1171</v>
      </c>
      <c r="G4666" s="89" t="inlineStr">
        <is>
          <t>×</t>
        </is>
      </c>
      <c r="H4666" s="91" t="n">
        <v>1</v>
      </c>
      <c r="I4666" s="91">
        <f>C4666*H4666</f>
        <v/>
      </c>
      <c r="J4666" s="2" t="n"/>
      <c r="K4666" s="96" t="inlineStr">
        <is>
          <t>30×105</t>
        </is>
      </c>
      <c r="L4666" s="97">
        <f>F4666</f>
        <v/>
      </c>
      <c r="M4666" s="97">
        <f>I4666</f>
        <v/>
      </c>
      <c r="N4666" s="98" t="n"/>
      <c r="O4666" s="99" t="n"/>
      <c r="P4666" s="99" t="n"/>
      <c r="Q4666" s="117" t="n"/>
      <c r="R4666" s="118" t="n"/>
      <c r="S4666" s="118" t="n"/>
      <c r="T4666" s="119" t="n"/>
      <c r="U4666" s="120" t="n"/>
      <c r="V4666" s="120" t="n"/>
      <c r="W4666" s="121" t="n"/>
      <c r="X4666" s="122" t="n"/>
      <c r="Y4666" s="122" t="n"/>
      <c r="Z4666" s="143" t="n"/>
      <c r="AA4666" s="140" t="n"/>
      <c r="AB4666" s="140" t="n"/>
      <c r="AC4666" s="144" t="n"/>
      <c r="AD4666" s="142" t="n"/>
      <c r="AE4666" s="142" t="n"/>
    </row>
    <row r="4667" ht="15" customHeight="1" thickBot="1">
      <c r="B4667" s="220" t="inlineStr">
        <is>
          <t>3F825MAO</t>
        </is>
      </c>
      <c r="C4667" s="80">
        <f>SUMIF(数量表!D:H,B4667,数量表!H:H)</f>
        <v/>
      </c>
      <c r="D4667" s="80" t="n">
        <v>27</v>
      </c>
      <c r="E4667" s="80" t="n">
        <v>105</v>
      </c>
      <c r="F4667" s="90" t="n">
        <v>1171</v>
      </c>
      <c r="G4667" s="90" t="inlineStr">
        <is>
          <t>*</t>
        </is>
      </c>
      <c r="H4667" s="82" t="n">
        <v>1</v>
      </c>
      <c r="I4667" s="82">
        <f>C4667*H4667</f>
        <v/>
      </c>
      <c r="J4667" s="29" t="n"/>
      <c r="K4667" s="96" t="n"/>
      <c r="L4667" s="97" t="n"/>
      <c r="M4667" s="97" t="n"/>
      <c r="N4667" s="98" t="inlineStr">
        <is>
          <t>27×105</t>
        </is>
      </c>
      <c r="O4667" s="99">
        <f>F4667</f>
        <v/>
      </c>
      <c r="P4667" s="99">
        <f>SUM(I4667)</f>
        <v/>
      </c>
      <c r="Q4667" s="117" t="n"/>
      <c r="R4667" s="118" t="n"/>
      <c r="S4667" s="118" t="n"/>
      <c r="T4667" s="119" t="n"/>
      <c r="U4667" s="120" t="n"/>
      <c r="V4667" s="120" t="n"/>
      <c r="W4667" s="121" t="n"/>
      <c r="X4667" s="122" t="n"/>
      <c r="Y4667" s="122" t="n"/>
      <c r="Z4667" s="143" t="n"/>
      <c r="AA4667" s="140" t="n"/>
      <c r="AB4667" s="140" t="n"/>
      <c r="AC4667" s="144" t="n"/>
      <c r="AD4667" s="142" t="n"/>
      <c r="AE4667" s="142" t="n"/>
    </row>
    <row r="4668">
      <c r="B4668" s="220" t="inlineStr">
        <is>
          <t>3F825MAOL</t>
        </is>
      </c>
      <c r="C4668" s="80">
        <f>SUMIF(数量表!D:H,B4668,数量表!H:H)</f>
        <v/>
      </c>
      <c r="D4668" s="80" t="n">
        <v>27</v>
      </c>
      <c r="E4668" s="80" t="n">
        <v>105</v>
      </c>
      <c r="F4668" s="81" t="n">
        <v>1171</v>
      </c>
      <c r="G4668" s="80" t="n"/>
      <c r="H4668" s="82" t="n">
        <v>1</v>
      </c>
      <c r="I4668" s="82">
        <f>C4668*H4668</f>
        <v/>
      </c>
      <c r="J4668" s="29" t="n"/>
      <c r="K4668" s="96" t="n"/>
      <c r="L4668" s="97" t="n"/>
      <c r="M4668" s="97" t="n"/>
      <c r="N4668" s="98" t="inlineStr">
        <is>
          <t>27×105</t>
        </is>
      </c>
      <c r="O4668" s="99">
        <f>F4668</f>
        <v/>
      </c>
      <c r="P4668" s="99">
        <f>SUM(I4668)</f>
        <v/>
      </c>
      <c r="Q4668" s="117" t="n"/>
      <c r="R4668" s="118" t="n"/>
      <c r="S4668" s="118" t="n"/>
      <c r="T4668" s="119" t="n"/>
      <c r="U4668" s="120" t="n"/>
      <c r="V4668" s="120" t="n"/>
      <c r="W4668" s="121" t="n"/>
      <c r="X4668" s="122" t="n"/>
      <c r="Y4668" s="122" t="n"/>
      <c r="Z4668" s="143" t="n"/>
      <c r="AA4668" s="140" t="n"/>
      <c r="AB4668" s="140" t="n"/>
      <c r="AC4668" s="144" t="n"/>
      <c r="AD4668" s="142" t="n"/>
      <c r="AE4668" s="142" t="n"/>
    </row>
    <row r="4669" ht="15" customHeight="1" thickBot="1">
      <c r="B4669" s="29" t="inlineStr">
        <is>
          <t>3F825MAOL</t>
        </is>
      </c>
      <c r="C4669">
        <f>SUMIF(数量表!D:H,B4669,数量表!H:H)</f>
        <v/>
      </c>
      <c r="D4669" t="n">
        <v>27</v>
      </c>
      <c r="E4669" t="n">
        <v>105</v>
      </c>
      <c r="F4669" s="90" t="n">
        <v>1171</v>
      </c>
      <c r="G4669" t="inlineStr">
        <is>
          <t>×</t>
        </is>
      </c>
      <c r="H4669" s="87" t="n">
        <v>1</v>
      </c>
      <c r="I4669" s="87">
        <f>C4669*H4669</f>
        <v/>
      </c>
      <c r="J4669" s="2" t="n"/>
      <c r="K4669" s="96" t="inlineStr">
        <is>
          <t>30×105</t>
        </is>
      </c>
      <c r="L4669" s="97">
        <f>F4669</f>
        <v/>
      </c>
      <c r="M4669" s="97">
        <f>I4669</f>
        <v/>
      </c>
      <c r="N4669" s="98" t="n"/>
      <c r="O4669" s="99" t="n"/>
      <c r="P4669" s="99" t="n"/>
      <c r="Q4669" s="117" t="n"/>
      <c r="R4669" s="118" t="n"/>
      <c r="S4669" s="118" t="n"/>
      <c r="T4669" s="119" t="n"/>
      <c r="U4669" s="120" t="n"/>
      <c r="V4669" s="120" t="n"/>
      <c r="W4669" s="121" t="n"/>
      <c r="X4669" s="122" t="n"/>
      <c r="Y4669" s="122" t="n"/>
      <c r="Z4669" s="143" t="n"/>
      <c r="AA4669" s="140" t="n"/>
      <c r="AB4669" s="140" t="n"/>
      <c r="AC4669" s="144" t="n"/>
      <c r="AD4669" s="142" t="n"/>
      <c r="AE4669" s="142" t="n"/>
    </row>
    <row r="4670">
      <c r="B4670" s="220" t="inlineStr">
        <is>
          <t>3F825MAOR</t>
        </is>
      </c>
      <c r="C4670" s="80">
        <f>SUMIF(数量表!D:H,B4670,数量表!H:H)</f>
        <v/>
      </c>
      <c r="D4670" s="80" t="n">
        <v>27</v>
      </c>
      <c r="E4670" s="80" t="n">
        <v>105</v>
      </c>
      <c r="F4670" s="81" t="n">
        <v>1171</v>
      </c>
      <c r="G4670" s="80" t="n"/>
      <c r="H4670" s="82" t="n">
        <v>1</v>
      </c>
      <c r="I4670" s="82">
        <f>C4670*H4670</f>
        <v/>
      </c>
      <c r="J4670" s="29" t="n"/>
      <c r="K4670" s="96" t="n"/>
      <c r="L4670" s="97" t="n"/>
      <c r="M4670" s="97" t="n"/>
      <c r="N4670" s="98" t="inlineStr">
        <is>
          <t>27×105</t>
        </is>
      </c>
      <c r="O4670" s="99">
        <f>F4670</f>
        <v/>
      </c>
      <c r="P4670" s="99">
        <f>SUM(I4670)</f>
        <v/>
      </c>
      <c r="Q4670" s="117" t="n"/>
      <c r="R4670" s="118" t="n"/>
      <c r="S4670" s="118" t="n"/>
      <c r="T4670" s="119" t="n"/>
      <c r="U4670" s="120" t="n"/>
      <c r="V4670" s="120" t="n"/>
      <c r="W4670" s="121" t="n"/>
      <c r="X4670" s="122" t="n"/>
      <c r="Y4670" s="122" t="n"/>
      <c r="Z4670" s="143" t="n"/>
      <c r="AA4670" s="140" t="n"/>
      <c r="AB4670" s="140" t="n"/>
      <c r="AC4670" s="144" t="n"/>
      <c r="AD4670" s="142" t="n"/>
      <c r="AE4670" s="142" t="n"/>
    </row>
    <row r="4671" ht="15" customHeight="1" thickBot="1">
      <c r="B4671" s="29" t="inlineStr">
        <is>
          <t>3F825MAOR</t>
        </is>
      </c>
      <c r="C4671" s="89">
        <f>SUMIF(数量表!D:H,B4671,数量表!H:H)</f>
        <v/>
      </c>
      <c r="D4671" s="89" t="n">
        <v>27</v>
      </c>
      <c r="E4671" s="89" t="n">
        <v>105</v>
      </c>
      <c r="F4671" s="90" t="n">
        <v>1171</v>
      </c>
      <c r="G4671" s="89" t="inlineStr">
        <is>
          <t>×</t>
        </is>
      </c>
      <c r="H4671" s="91" t="n">
        <v>1</v>
      </c>
      <c r="I4671" s="91">
        <f>C4671*H4671</f>
        <v/>
      </c>
      <c r="J4671" s="2" t="n"/>
      <c r="K4671" s="96" t="inlineStr">
        <is>
          <t>30×105</t>
        </is>
      </c>
      <c r="L4671" s="97">
        <f>F4671</f>
        <v/>
      </c>
      <c r="M4671" s="97">
        <f>I4671</f>
        <v/>
      </c>
      <c r="N4671" s="98" t="n"/>
      <c r="O4671" s="99" t="n"/>
      <c r="P4671" s="99" t="n"/>
      <c r="Q4671" s="117" t="n"/>
      <c r="R4671" s="118" t="n"/>
      <c r="S4671" s="118" t="n"/>
      <c r="T4671" s="119" t="n"/>
      <c r="U4671" s="120" t="n"/>
      <c r="V4671" s="120" t="n"/>
      <c r="W4671" s="121" t="n"/>
      <c r="X4671" s="122" t="n"/>
      <c r="Y4671" s="122" t="n"/>
      <c r="Z4671" s="143" t="n"/>
      <c r="AA4671" s="140" t="n"/>
      <c r="AB4671" s="140" t="n"/>
      <c r="AC4671" s="144" t="n"/>
      <c r="AD4671" s="142" t="n"/>
      <c r="AE4671" s="142" t="n"/>
    </row>
    <row r="4672" ht="15" customHeight="1" thickBot="1">
      <c r="B4672" s="220" t="inlineStr">
        <is>
          <t>3F825MAOS</t>
        </is>
      </c>
      <c r="C4672" s="80">
        <f>SUMIF(数量表!D:H,B4672,数量表!H:H)</f>
        <v/>
      </c>
      <c r="D4672" s="80" t="n">
        <v>27</v>
      </c>
      <c r="E4672" s="80" t="n">
        <v>105</v>
      </c>
      <c r="F4672" s="90" t="n">
        <v>1171</v>
      </c>
      <c r="G4672" s="80" t="n"/>
      <c r="H4672" s="82" t="n">
        <v>1</v>
      </c>
      <c r="I4672" s="82">
        <f>C4672*H4672</f>
        <v/>
      </c>
      <c r="J4672" s="29" t="n"/>
      <c r="K4672" s="96" t="n"/>
      <c r="L4672" s="97" t="n"/>
      <c r="M4672" s="97" t="n"/>
      <c r="N4672" s="98" t="inlineStr">
        <is>
          <t>27×105</t>
        </is>
      </c>
      <c r="O4672" s="99">
        <f>F4672</f>
        <v/>
      </c>
      <c r="P4672" s="99">
        <f>SUM(I4672)</f>
        <v/>
      </c>
      <c r="Q4672" s="117" t="n"/>
      <c r="R4672" s="118" t="n"/>
      <c r="S4672" s="118" t="n"/>
      <c r="T4672" s="119" t="n"/>
      <c r="U4672" s="120" t="n"/>
      <c r="V4672" s="120" t="n"/>
      <c r="W4672" s="121" t="n"/>
      <c r="X4672" s="122" t="n"/>
      <c r="Y4672" s="122" t="n"/>
      <c r="Z4672" s="143" t="n"/>
      <c r="AA4672" s="140" t="n"/>
      <c r="AB4672" s="140" t="n"/>
      <c r="AC4672" s="144" t="n"/>
      <c r="AD4672" s="142" t="n"/>
      <c r="AE4672" s="142" t="n"/>
    </row>
    <row r="4673">
      <c r="B4673" s="220" t="inlineStr">
        <is>
          <t>3F825MAX</t>
        </is>
      </c>
      <c r="C4673" s="80">
        <f>SUMIF(数量表!D:H,B4673,数量表!H:H)</f>
        <v/>
      </c>
      <c r="D4673" s="80" t="n">
        <v>30</v>
      </c>
      <c r="E4673" s="80" t="n">
        <v>92</v>
      </c>
      <c r="F4673" s="81" t="n">
        <v>1135</v>
      </c>
      <c r="G4673" s="80" t="inlineStr">
        <is>
          <t>×</t>
        </is>
      </c>
      <c r="H4673" s="82" t="n">
        <v>2</v>
      </c>
      <c r="I4673" s="82">
        <f>C4673*H4673</f>
        <v/>
      </c>
      <c r="J4673" s="2" t="n"/>
      <c r="K4673" s="96" t="n"/>
      <c r="L4673" s="97" t="n"/>
      <c r="M4673" s="97" t="n"/>
      <c r="N4673" s="98" t="n"/>
      <c r="O4673" s="99" t="n"/>
      <c r="P4673" s="99" t="n"/>
      <c r="Q4673" s="117" t="n"/>
      <c r="R4673" s="118" t="n"/>
      <c r="S4673" s="118" t="n"/>
      <c r="T4673" s="119" t="n"/>
      <c r="U4673" s="120" t="n"/>
      <c r="V4673" s="120" t="n"/>
      <c r="W4673" s="121" t="n">
        <v>30</v>
      </c>
      <c r="X4673" s="122">
        <f>F4673</f>
        <v/>
      </c>
      <c r="Y4673" s="122">
        <f>SUM(I4673)</f>
        <v/>
      </c>
      <c r="Z4673" s="143" t="n"/>
      <c r="AA4673" s="140" t="n"/>
      <c r="AB4673" s="140" t="n"/>
      <c r="AC4673" s="144" t="n"/>
      <c r="AD4673" s="142" t="n"/>
      <c r="AE4673" s="142" t="n"/>
    </row>
    <row r="4674">
      <c r="B4674" s="29" t="inlineStr">
        <is>
          <t>3F825MAX</t>
        </is>
      </c>
      <c r="C4674">
        <f>SUMIF(数量表!D:H,B4674,数量表!H:H)</f>
        <v/>
      </c>
      <c r="D4674" t="n">
        <v>30</v>
      </c>
      <c r="E4674" t="n">
        <v>92</v>
      </c>
      <c r="F4674" s="86" t="n">
        <v>800</v>
      </c>
      <c r="G4674" t="inlineStr">
        <is>
          <t>×</t>
        </is>
      </c>
      <c r="H4674" s="87" t="n">
        <v>2</v>
      </c>
      <c r="I4674" s="87">
        <f>C4674*H4674</f>
        <v/>
      </c>
      <c r="J4674" s="2" t="n"/>
      <c r="K4674" s="96" t="n"/>
      <c r="L4674" s="97" t="n"/>
      <c r="M4674" s="97" t="n"/>
      <c r="N4674" s="98" t="n"/>
      <c r="O4674" s="99" t="n"/>
      <c r="P4674" s="99" t="n"/>
      <c r="Q4674" s="117" t="n"/>
      <c r="R4674" s="118" t="n"/>
      <c r="S4674" s="118" t="n"/>
      <c r="T4674" s="119" t="n"/>
      <c r="U4674" s="120" t="n"/>
      <c r="V4674" s="120" t="n"/>
      <c r="W4674" s="121" t="n">
        <v>30</v>
      </c>
      <c r="X4674" s="122">
        <f>F4674</f>
        <v/>
      </c>
      <c r="Y4674" s="122">
        <f>SUM(I4674)</f>
        <v/>
      </c>
      <c r="Z4674" s="143" t="n"/>
      <c r="AA4674" s="140" t="n"/>
      <c r="AB4674" s="140" t="n"/>
      <c r="AC4674" s="144" t="n"/>
      <c r="AD4674" s="142" t="n"/>
      <c r="AE4674" s="142" t="n"/>
    </row>
    <row r="4675" ht="15" customHeight="1" thickBot="1">
      <c r="B4675" s="221" t="inlineStr">
        <is>
          <t>3F825MAX</t>
        </is>
      </c>
      <c r="C4675" s="89">
        <f>SUMIF(数量表!D:H,B4675,数量表!H:H)</f>
        <v/>
      </c>
      <c r="D4675" s="89" t="n">
        <v>27</v>
      </c>
      <c r="E4675" s="89" t="n">
        <v>92</v>
      </c>
      <c r="F4675" s="90" t="n">
        <v>1135</v>
      </c>
      <c r="G4675" s="89" t="inlineStr">
        <is>
          <t>×</t>
        </is>
      </c>
      <c r="H4675" s="91" t="n">
        <v>1</v>
      </c>
      <c r="I4675" s="91">
        <f>C4675*H4675</f>
        <v/>
      </c>
      <c r="J4675" s="2" t="n"/>
      <c r="K4675" s="96" t="n"/>
      <c r="L4675" s="97" t="n"/>
      <c r="M4675" s="97" t="n"/>
      <c r="N4675" s="98" t="n"/>
      <c r="O4675" s="99" t="n"/>
      <c r="P4675" s="99" t="n"/>
      <c r="Q4675" s="117" t="n"/>
      <c r="R4675" s="118" t="n"/>
      <c r="S4675" s="118" t="n"/>
      <c r="T4675" s="119" t="n"/>
      <c r="U4675" s="120" t="n"/>
      <c r="V4675" s="120" t="n"/>
      <c r="W4675" s="121" t="n"/>
      <c r="X4675" s="122" t="n"/>
      <c r="Y4675" s="122" t="n"/>
      <c r="Z4675" s="143" t="n">
        <v>27</v>
      </c>
      <c r="AA4675" s="140">
        <f>F4675</f>
        <v/>
      </c>
      <c r="AB4675" s="140">
        <f>SUM(I4675)</f>
        <v/>
      </c>
      <c r="AC4675" s="144" t="n"/>
      <c r="AD4675" s="142" t="n"/>
      <c r="AE4675" s="142" t="n"/>
    </row>
    <row r="4676">
      <c r="B4676" s="220" t="inlineStr">
        <is>
          <t>3F825MAX144</t>
        </is>
      </c>
      <c r="C4676" s="80">
        <f>SUMIF(数量表!D:H,B4676,数量表!H:H)</f>
        <v/>
      </c>
      <c r="D4676" s="80" t="n">
        <v>30</v>
      </c>
      <c r="E4676" s="80" t="n">
        <v>92</v>
      </c>
      <c r="F4676" s="81" t="n">
        <v>1135</v>
      </c>
      <c r="G4676" s="80" t="inlineStr">
        <is>
          <t>×</t>
        </is>
      </c>
      <c r="H4676" s="82" t="n">
        <v>2</v>
      </c>
      <c r="I4676" s="82">
        <f>C4676*H4676</f>
        <v/>
      </c>
      <c r="J4676" s="2" t="n"/>
      <c r="K4676" s="107" t="n"/>
      <c r="L4676" s="108" t="n"/>
      <c r="M4676" s="108" t="n"/>
      <c r="N4676" s="109" t="n"/>
      <c r="O4676" s="110" t="n"/>
      <c r="P4676" s="110" t="n"/>
      <c r="Q4676" s="129" t="n"/>
      <c r="R4676" s="130" t="n"/>
      <c r="S4676" s="130" t="n"/>
      <c r="T4676" s="131" t="n"/>
      <c r="U4676" s="132" t="n"/>
      <c r="V4676" s="132" t="n"/>
      <c r="W4676" s="133" t="n">
        <v>30</v>
      </c>
      <c r="X4676" s="134">
        <f>F4676</f>
        <v/>
      </c>
      <c r="Y4676" s="134">
        <f>SUM(I4676)</f>
        <v/>
      </c>
      <c r="Z4676" s="151" t="n"/>
      <c r="AA4676" s="152" t="n"/>
      <c r="AB4676" s="152" t="n"/>
      <c r="AC4676" s="153" t="n"/>
      <c r="AD4676" s="154" t="n"/>
      <c r="AE4676" s="154" t="n"/>
    </row>
    <row r="4677">
      <c r="B4677" s="29" t="inlineStr">
        <is>
          <t>3F825MAX144</t>
        </is>
      </c>
      <c r="C4677">
        <f>SUMIF(数量表!D:H,B4677,数量表!H:H)</f>
        <v/>
      </c>
      <c r="D4677" t="n">
        <v>30</v>
      </c>
      <c r="E4677" t="n">
        <v>92</v>
      </c>
      <c r="F4677" s="86" t="n">
        <v>800</v>
      </c>
      <c r="G4677" t="inlineStr">
        <is>
          <t>×</t>
        </is>
      </c>
      <c r="H4677" s="87" t="n">
        <v>2</v>
      </c>
      <c r="I4677" s="87">
        <f>C4677*H4677</f>
        <v/>
      </c>
      <c r="J4677" s="2" t="n"/>
      <c r="K4677" s="96" t="n"/>
      <c r="L4677" s="97" t="n"/>
      <c r="M4677" s="97" t="n"/>
      <c r="N4677" s="98" t="inlineStr">
        <is>
          <t>c</t>
        </is>
      </c>
      <c r="O4677" s="99" t="n"/>
      <c r="P4677" s="99" t="n"/>
      <c r="Q4677" s="117" t="n"/>
      <c r="R4677" s="118" t="n"/>
      <c r="S4677" s="118" t="n"/>
      <c r="T4677" s="119" t="n"/>
      <c r="U4677" s="120" t="n"/>
      <c r="V4677" s="120" t="n"/>
      <c r="W4677" s="121" t="n">
        <v>30</v>
      </c>
      <c r="X4677" s="122">
        <f>F4677</f>
        <v/>
      </c>
      <c r="Y4677" s="122">
        <f>SUM(I4677)</f>
        <v/>
      </c>
      <c r="Z4677" s="143" t="n"/>
      <c r="AA4677" s="140" t="n"/>
      <c r="AB4677" s="140" t="n"/>
      <c r="AC4677" s="144" t="n"/>
      <c r="AD4677" s="142" t="n"/>
      <c r="AE4677" s="142" t="n"/>
    </row>
    <row r="4678">
      <c r="B4678" s="29" t="inlineStr">
        <is>
          <t>3F825MAX144</t>
        </is>
      </c>
      <c r="C4678">
        <f>SUMIF(数量表!D:H,B4678,数量表!H:H)</f>
        <v/>
      </c>
      <c r="D4678" t="n">
        <v>27</v>
      </c>
      <c r="E4678" t="n">
        <v>92</v>
      </c>
      <c r="F4678" s="86" t="n">
        <v>1135</v>
      </c>
      <c r="G4678" t="inlineStr">
        <is>
          <t>×</t>
        </is>
      </c>
      <c r="H4678" s="87" t="n">
        <v>1</v>
      </c>
      <c r="I4678" s="87">
        <f>C4678*H4678</f>
        <v/>
      </c>
      <c r="J4678" s="2" t="n"/>
      <c r="K4678" s="96" t="n"/>
      <c r="L4678" s="97" t="n"/>
      <c r="M4678" s="97" t="n"/>
      <c r="N4678" s="98" t="n"/>
      <c r="O4678" s="99" t="n"/>
      <c r="P4678" s="99" t="n"/>
      <c r="Q4678" s="117" t="n"/>
      <c r="R4678" s="118" t="n"/>
      <c r="S4678" s="118" t="n"/>
      <c r="T4678" s="119" t="n"/>
      <c r="U4678" s="120" t="n"/>
      <c r="V4678" s="120" t="n"/>
      <c r="W4678" s="121" t="n"/>
      <c r="X4678" s="122" t="n"/>
      <c r="Y4678" s="122" t="n"/>
      <c r="Z4678" s="143" t="n">
        <v>27</v>
      </c>
      <c r="AA4678" s="140">
        <f>F4678</f>
        <v/>
      </c>
      <c r="AB4678" s="140">
        <f>SUM(I4678)</f>
        <v/>
      </c>
      <c r="AC4678" s="144" t="n"/>
      <c r="AD4678" s="142" t="n"/>
      <c r="AE4678" s="142" t="n"/>
    </row>
    <row r="4679">
      <c r="B4679" s="29" t="inlineStr">
        <is>
          <t>3F825MAX144</t>
        </is>
      </c>
      <c r="C4679">
        <f>SUMIF(数量表!D:H,B4679,数量表!H:H)</f>
        <v/>
      </c>
      <c r="D4679" t="n">
        <v>27</v>
      </c>
      <c r="E4679" t="n">
        <v>92</v>
      </c>
      <c r="F4679" s="86" t="n">
        <v>477</v>
      </c>
      <c r="G4679" t="inlineStr">
        <is>
          <t>×</t>
        </is>
      </c>
      <c r="H4679" s="87" t="n">
        <v>2</v>
      </c>
      <c r="I4679" s="87">
        <f>C4679*H4679</f>
        <v/>
      </c>
      <c r="J4679" s="2" t="n"/>
      <c r="K4679" s="96" t="n"/>
      <c r="L4679" s="97" t="n"/>
      <c r="M4679" s="97" t="n"/>
      <c r="N4679" s="98" t="n"/>
      <c r="O4679" s="99" t="n"/>
      <c r="P4679" s="99" t="n"/>
      <c r="Q4679" s="117" t="n"/>
      <c r="R4679" s="118" t="n"/>
      <c r="S4679" s="118" t="n"/>
      <c r="T4679" s="119" t="n"/>
      <c r="U4679" s="120" t="n"/>
      <c r="V4679" s="120" t="n"/>
      <c r="W4679" s="121" t="n"/>
      <c r="X4679" s="122" t="n"/>
      <c r="Y4679" s="122" t="n"/>
      <c r="Z4679" s="143" t="n">
        <v>27</v>
      </c>
      <c r="AA4679" s="140">
        <f>F4679</f>
        <v/>
      </c>
      <c r="AB4679" s="140">
        <f>SUM(I4679)</f>
        <v/>
      </c>
      <c r="AC4679" s="144" t="n"/>
      <c r="AD4679" s="142" t="n"/>
      <c r="AE4679" s="142" t="n"/>
    </row>
    <row r="4680" ht="15" customHeight="1" thickBot="1">
      <c r="B4680" s="221" t="inlineStr">
        <is>
          <t>3F825MAX144</t>
        </is>
      </c>
      <c r="C4680" s="89">
        <f>SUMIF(数量表!D:H,B4680,数量表!H:H)</f>
        <v/>
      </c>
      <c r="D4680" s="89" t="n">
        <v>27</v>
      </c>
      <c r="E4680" s="89" t="n">
        <v>92</v>
      </c>
      <c r="F4680" s="90" t="n">
        <v>386.5</v>
      </c>
      <c r="G4680" s="89" t="inlineStr">
        <is>
          <t>×</t>
        </is>
      </c>
      <c r="H4680" s="91" t="n">
        <v>2</v>
      </c>
      <c r="I4680" s="91">
        <f>C4680*H4680</f>
        <v/>
      </c>
      <c r="J4680" s="2" t="n"/>
      <c r="K4680" s="96" t="n"/>
      <c r="L4680" s="97" t="n"/>
      <c r="M4680" s="97" t="n"/>
      <c r="N4680" s="98" t="n"/>
      <c r="O4680" s="99" t="n"/>
      <c r="P4680" s="99" t="n"/>
      <c r="Q4680" s="117" t="n"/>
      <c r="R4680" s="118" t="n"/>
      <c r="S4680" s="118" t="n"/>
      <c r="T4680" s="119" t="n"/>
      <c r="U4680" s="120" t="n"/>
      <c r="V4680" s="120" t="n"/>
      <c r="W4680" s="121" t="n"/>
      <c r="X4680" s="122" t="n"/>
      <c r="Y4680" s="122" t="n"/>
      <c r="Z4680" s="143" t="n">
        <v>27</v>
      </c>
      <c r="AA4680" s="140">
        <f>F4680</f>
        <v/>
      </c>
      <c r="AB4680" s="140">
        <f>SUM(I4680)</f>
        <v/>
      </c>
      <c r="AC4680" s="144" t="n"/>
      <c r="AD4680" s="142" t="n"/>
      <c r="AE4680" s="142" t="n"/>
    </row>
    <row r="4681" ht="13.5" customHeight="1">
      <c r="B4681" s="220" t="inlineStr">
        <is>
          <t>3F825MAZ</t>
        </is>
      </c>
      <c r="C4681" s="80">
        <f>SUMIF(数量表!D:H,B4681,数量表!H:H)</f>
        <v/>
      </c>
      <c r="D4681" s="80" t="n">
        <v>30</v>
      </c>
      <c r="E4681" s="80" t="n">
        <v>92</v>
      </c>
      <c r="F4681" s="81" t="n">
        <v>1135</v>
      </c>
      <c r="G4681" s="80" t="n"/>
      <c r="H4681" s="82" t="n">
        <v>2</v>
      </c>
      <c r="I4681" s="82">
        <f>C4681*H4681</f>
        <v/>
      </c>
      <c r="J4681" s="29" t="n"/>
      <c r="K4681" s="96" t="n"/>
      <c r="L4681" s="97" t="n"/>
      <c r="M4681" s="97" t="n"/>
      <c r="N4681" s="98" t="n"/>
      <c r="O4681" s="99" t="n"/>
      <c r="P4681" s="99" t="n"/>
      <c r="Q4681" s="117" t="n"/>
      <c r="R4681" s="118" t="n"/>
      <c r="S4681" s="118" t="n"/>
      <c r="T4681" s="119" t="n"/>
      <c r="U4681" s="120" t="n"/>
      <c r="V4681" s="120" t="n"/>
      <c r="W4681" s="121" t="n">
        <v>30</v>
      </c>
      <c r="X4681" s="122">
        <f>F4681</f>
        <v/>
      </c>
      <c r="Y4681" s="122">
        <f>SUM(I4681)</f>
        <v/>
      </c>
      <c r="Z4681" s="143" t="n"/>
      <c r="AA4681" s="140" t="n"/>
      <c r="AB4681" s="140" t="n"/>
      <c r="AC4681" s="144" t="n"/>
      <c r="AD4681" s="142" t="n"/>
      <c r="AE4681" s="142" t="n"/>
    </row>
    <row r="4682">
      <c r="B4682" s="29" t="inlineStr">
        <is>
          <t>3F825MAZ</t>
        </is>
      </c>
      <c r="C4682">
        <f>SUMIF(数量表!D:H,B4682,数量表!H:H)</f>
        <v/>
      </c>
      <c r="D4682" t="n">
        <v>27</v>
      </c>
      <c r="E4682" t="n">
        <v>92</v>
      </c>
      <c r="F4682" s="86" t="n">
        <v>1135</v>
      </c>
      <c r="H4682" s="87" t="n">
        <v>1</v>
      </c>
      <c r="I4682" s="87">
        <f>C4682*H4682</f>
        <v/>
      </c>
      <c r="J4682" s="29" t="n"/>
      <c r="K4682" s="96" t="n"/>
      <c r="L4682" s="97" t="n"/>
      <c r="M4682" s="97" t="n"/>
      <c r="N4682" s="98" t="n"/>
      <c r="O4682" s="99" t="n"/>
      <c r="P4682" s="99" t="n"/>
      <c r="Q4682" s="117" t="n"/>
      <c r="R4682" s="118" t="n"/>
      <c r="S4682" s="118" t="n"/>
      <c r="T4682" s="119" t="n"/>
      <c r="U4682" s="120" t="n"/>
      <c r="V4682" s="120" t="n"/>
      <c r="W4682" s="121" t="n"/>
      <c r="X4682" s="122" t="n"/>
      <c r="Y4682" s="122" t="n"/>
      <c r="Z4682" s="143" t="n">
        <v>27</v>
      </c>
      <c r="AA4682" s="140">
        <f>F4682</f>
        <v/>
      </c>
      <c r="AB4682" s="140">
        <f>SUM(I4682)</f>
        <v/>
      </c>
      <c r="AC4682" s="144" t="n"/>
      <c r="AD4682" s="142" t="n"/>
      <c r="AE4682" s="142" t="n"/>
    </row>
    <row r="4683" ht="15" customHeight="1" thickBot="1">
      <c r="B4683" s="221" t="inlineStr">
        <is>
          <t>3F825MAZ</t>
        </is>
      </c>
      <c r="C4683" s="89">
        <f>SUMIF(数量表!D:H,B4683,数量表!H:H)</f>
        <v/>
      </c>
      <c r="D4683" s="89" t="n">
        <v>30</v>
      </c>
      <c r="E4683" s="89" t="n">
        <v>92</v>
      </c>
      <c r="F4683" s="90" t="n">
        <v>800</v>
      </c>
      <c r="G4683" s="89" t="n"/>
      <c r="H4683" s="91" t="n">
        <v>2</v>
      </c>
      <c r="I4683" s="91">
        <f>C4683*H4683</f>
        <v/>
      </c>
      <c r="J4683" s="29" t="n"/>
      <c r="K4683" s="96" t="n"/>
      <c r="L4683" s="97" t="n"/>
      <c r="M4683" s="97" t="n"/>
      <c r="N4683" s="98" t="n"/>
      <c r="O4683" s="99" t="n"/>
      <c r="P4683" s="99" t="n"/>
      <c r="Q4683" s="117" t="n"/>
      <c r="R4683" s="118" t="n"/>
      <c r="S4683" s="118" t="n"/>
      <c r="T4683" s="119" t="n"/>
      <c r="U4683" s="120" t="n"/>
      <c r="V4683" s="120" t="n"/>
      <c r="W4683" s="121" t="n">
        <v>30</v>
      </c>
      <c r="X4683" s="122">
        <f>F4683</f>
        <v/>
      </c>
      <c r="Y4683" s="122">
        <f>SUM(I4683)</f>
        <v/>
      </c>
      <c r="Z4683" s="143" t="n"/>
      <c r="AA4683" s="140" t="n"/>
      <c r="AB4683" s="140" t="n"/>
      <c r="AC4683" s="144" t="n"/>
      <c r="AD4683" s="142" t="n"/>
      <c r="AE4683" s="142" t="n"/>
    </row>
    <row r="4684">
      <c r="B4684" s="220" t="inlineStr">
        <is>
          <t>3F825MA144</t>
        </is>
      </c>
      <c r="C4684" s="80">
        <f>SUMIF(数量表!D:H,B4684,数量表!H:H)</f>
        <v/>
      </c>
      <c r="D4684" s="80" t="n">
        <v>27</v>
      </c>
      <c r="E4684" s="80" t="n">
        <v>105</v>
      </c>
      <c r="F4684" s="81" t="n">
        <v>1171</v>
      </c>
      <c r="G4684" s="80" t="inlineStr">
        <is>
          <t>×</t>
        </is>
      </c>
      <c r="H4684" s="82" t="n">
        <v>1</v>
      </c>
      <c r="I4684" s="82">
        <f>C4684*H4684</f>
        <v/>
      </c>
      <c r="J4684" s="2" t="n"/>
      <c r="K4684" s="96" t="n"/>
      <c r="L4684" s="97" t="n"/>
      <c r="M4684" s="97" t="n"/>
      <c r="N4684" s="98" t="inlineStr">
        <is>
          <t>27×105</t>
        </is>
      </c>
      <c r="O4684" s="99">
        <f>F4684</f>
        <v/>
      </c>
      <c r="P4684" s="99">
        <f>SUM(I4684)</f>
        <v/>
      </c>
      <c r="Q4684" s="117" t="n"/>
      <c r="R4684" s="118" t="n"/>
      <c r="S4684" s="118" t="n"/>
      <c r="T4684" s="119" t="n"/>
      <c r="U4684" s="120" t="n"/>
      <c r="V4684" s="120" t="n"/>
      <c r="W4684" s="121" t="n"/>
      <c r="X4684" s="122" t="n"/>
      <c r="Y4684" s="122" t="n"/>
      <c r="Z4684" s="143" t="n"/>
      <c r="AA4684" s="140" t="n"/>
      <c r="AB4684" s="140" t="n"/>
      <c r="AC4684" s="144" t="n"/>
      <c r="AD4684" s="142" t="n"/>
      <c r="AE4684" s="142" t="n"/>
    </row>
    <row r="4685">
      <c r="B4685" s="29" t="inlineStr">
        <is>
          <t>3F825MA144</t>
        </is>
      </c>
      <c r="C4685">
        <f>SUMIF(数量表!D:H,B4685,数量表!H:H)</f>
        <v/>
      </c>
      <c r="F4685" s="86" t="n">
        <v>386.5</v>
      </c>
      <c r="G4685" t="inlineStr">
        <is>
          <t>○</t>
        </is>
      </c>
      <c r="H4685" s="87" t="n">
        <v>2</v>
      </c>
      <c r="I4685" s="87">
        <f>C4685*H4685</f>
        <v/>
      </c>
      <c r="J4685" s="2" t="n"/>
      <c r="K4685" s="96" t="n"/>
      <c r="L4685" s="97" t="n"/>
      <c r="M4685" s="97" t="n"/>
      <c r="N4685" s="98" t="inlineStr">
        <is>
          <t>27×105</t>
        </is>
      </c>
      <c r="O4685" s="99">
        <f>F4685</f>
        <v/>
      </c>
      <c r="P4685" s="99">
        <f>SUM(I4685)</f>
        <v/>
      </c>
      <c r="Q4685" s="117" t="n"/>
      <c r="R4685" s="118" t="n"/>
      <c r="S4685" s="118" t="n"/>
      <c r="T4685" s="119" t="n"/>
      <c r="U4685" s="120" t="n"/>
      <c r="V4685" s="120" t="n"/>
      <c r="W4685" s="121" t="n"/>
      <c r="X4685" s="122" t="n"/>
      <c r="Y4685" s="122" t="n"/>
      <c r="Z4685" s="143" t="n"/>
      <c r="AA4685" s="140" t="n"/>
      <c r="AB4685" s="140" t="n"/>
      <c r="AC4685" s="144" t="n"/>
      <c r="AD4685" s="142" t="n"/>
      <c r="AE4685" s="142" t="n"/>
    </row>
    <row r="4686" ht="15" customHeight="1" thickBot="1">
      <c r="B4686" s="29" t="inlineStr">
        <is>
          <t>3F825MA144</t>
        </is>
      </c>
      <c r="C4686">
        <f>SUMIF(数量表!D:H,B4686,数量表!H:H)</f>
        <v/>
      </c>
      <c r="F4686" s="86" t="n">
        <v>477</v>
      </c>
      <c r="G4686" s="89" t="inlineStr">
        <is>
          <t>×</t>
        </is>
      </c>
      <c r="H4686" s="87" t="n">
        <v>2</v>
      </c>
      <c r="I4686" s="87">
        <f>C4686*H4686</f>
        <v/>
      </c>
      <c r="J4686" s="2" t="n"/>
      <c r="K4686" s="96" t="n"/>
      <c r="L4686" s="97" t="n"/>
      <c r="M4686" s="97" t="n"/>
      <c r="N4686" s="98" t="inlineStr">
        <is>
          <t>27×105</t>
        </is>
      </c>
      <c r="O4686" s="99">
        <f>F4686</f>
        <v/>
      </c>
      <c r="P4686" s="99">
        <f>SUM(I4686)</f>
        <v/>
      </c>
      <c r="Q4686" s="117" t="n"/>
      <c r="R4686" s="118" t="n"/>
      <c r="S4686" s="118" t="n"/>
      <c r="T4686" s="119" t="n"/>
      <c r="U4686" s="120" t="n"/>
      <c r="V4686" s="120" t="n"/>
      <c r="W4686" s="121" t="n"/>
      <c r="X4686" s="122" t="n"/>
      <c r="Y4686" s="122" t="n"/>
      <c r="Z4686" s="143" t="n"/>
      <c r="AA4686" s="140" t="n"/>
      <c r="AB4686" s="140" t="n"/>
      <c r="AC4686" s="144" t="n"/>
      <c r="AD4686" s="142" t="n"/>
      <c r="AE4686" s="142" t="n"/>
    </row>
    <row r="4687">
      <c r="B4687" s="220" t="inlineStr">
        <is>
          <t>3F825MA144L</t>
        </is>
      </c>
      <c r="C4687" s="80">
        <f>SUMIF(数量表!D:H,B4687,数量表!H:H)</f>
        <v/>
      </c>
      <c r="D4687" s="80" t="n">
        <v>27</v>
      </c>
      <c r="E4687" s="80" t="n">
        <v>105</v>
      </c>
      <c r="F4687" s="81" t="n">
        <v>1171</v>
      </c>
      <c r="G4687" t="inlineStr">
        <is>
          <t>×</t>
        </is>
      </c>
      <c r="H4687" s="82" t="n">
        <v>1</v>
      </c>
      <c r="I4687" s="82">
        <f>C4687*H4687</f>
        <v/>
      </c>
      <c r="J4687" s="2" t="n"/>
      <c r="K4687" s="96" t="inlineStr">
        <is>
          <t>30×105</t>
        </is>
      </c>
      <c r="L4687" s="97">
        <f>F4687</f>
        <v/>
      </c>
      <c r="M4687" s="97">
        <f>I4687</f>
        <v/>
      </c>
      <c r="N4687" s="98" t="n"/>
      <c r="O4687" s="99" t="n"/>
      <c r="P4687" s="99" t="n"/>
      <c r="Q4687" s="117" t="n"/>
      <c r="R4687" s="118" t="n"/>
      <c r="S4687" s="118" t="n"/>
      <c r="T4687" s="119" t="n"/>
      <c r="U4687" s="120" t="n"/>
      <c r="V4687" s="120" t="n"/>
      <c r="W4687" s="121" t="n"/>
      <c r="X4687" s="122" t="n"/>
      <c r="Y4687" s="122" t="n"/>
      <c r="Z4687" s="143" t="n"/>
      <c r="AA4687" s="140" t="n"/>
      <c r="AB4687" s="140" t="n"/>
      <c r="AC4687" s="144" t="n"/>
      <c r="AD4687" s="142" t="n"/>
      <c r="AE4687" s="142" t="n"/>
    </row>
    <row r="4688">
      <c r="B4688" s="29" t="inlineStr">
        <is>
          <t>3F825MA144L</t>
        </is>
      </c>
      <c r="C4688" t="n">
        <v>0</v>
      </c>
      <c r="D4688" t="n">
        <v>27</v>
      </c>
      <c r="E4688" t="n">
        <v>105</v>
      </c>
      <c r="F4688" s="86" t="n">
        <v>1171</v>
      </c>
      <c r="G4688" t="inlineStr">
        <is>
          <t>×</t>
        </is>
      </c>
      <c r="H4688" s="87" t="n">
        <v>1</v>
      </c>
      <c r="I4688" s="87" t="n">
        <v>0</v>
      </c>
      <c r="J4688" s="2" t="n"/>
      <c r="K4688" s="96" t="n"/>
      <c r="L4688" s="97" t="n"/>
      <c r="M4688" s="97" t="n"/>
      <c r="N4688" s="98" t="inlineStr">
        <is>
          <t>27×105</t>
        </is>
      </c>
      <c r="O4688" s="99">
        <f>F4688</f>
        <v/>
      </c>
      <c r="P4688" s="99">
        <f>SUM(I4688)</f>
        <v/>
      </c>
      <c r="Q4688" s="117" t="n"/>
      <c r="R4688" s="118" t="n"/>
      <c r="S4688" s="118" t="n"/>
      <c r="T4688" s="119" t="n"/>
      <c r="U4688" s="120" t="n"/>
      <c r="V4688" s="120" t="n"/>
      <c r="W4688" s="121" t="n"/>
      <c r="X4688" s="122" t="n"/>
      <c r="Y4688" s="122" t="n"/>
      <c r="Z4688" s="143" t="n"/>
      <c r="AA4688" s="140" t="n"/>
      <c r="AB4688" s="140" t="n"/>
      <c r="AC4688" s="144" t="n"/>
      <c r="AD4688" s="142" t="n"/>
      <c r="AE4688" s="142" t="n"/>
    </row>
    <row r="4689">
      <c r="B4689" s="29" t="inlineStr">
        <is>
          <t>3F825MA144L</t>
        </is>
      </c>
      <c r="C4689">
        <f>SUMIF(数量表!D:H,B4689,数量表!H:H)</f>
        <v/>
      </c>
      <c r="D4689" t="n">
        <v>27</v>
      </c>
      <c r="E4689" t="n">
        <v>105</v>
      </c>
      <c r="F4689" s="86" t="n">
        <v>477</v>
      </c>
      <c r="G4689" t="inlineStr">
        <is>
          <t>×</t>
        </is>
      </c>
      <c r="H4689" s="87" t="n">
        <v>2</v>
      </c>
      <c r="I4689" s="87">
        <f>C4689*H4689</f>
        <v/>
      </c>
      <c r="J4689" s="2" t="n"/>
      <c r="K4689" s="96" t="n"/>
      <c r="L4689" s="97" t="n"/>
      <c r="M4689" s="97" t="n"/>
      <c r="N4689" s="98" t="inlineStr">
        <is>
          <t>27×105</t>
        </is>
      </c>
      <c r="O4689" s="99">
        <f>F4689</f>
        <v/>
      </c>
      <c r="P4689" s="99">
        <f>SUM(I4689)</f>
        <v/>
      </c>
      <c r="Q4689" s="117" t="n"/>
      <c r="R4689" s="118" t="n"/>
      <c r="S4689" s="118" t="n"/>
      <c r="T4689" s="119" t="n"/>
      <c r="U4689" s="120" t="n"/>
      <c r="V4689" s="120" t="n"/>
      <c r="W4689" s="121" t="n"/>
      <c r="X4689" s="122" t="n"/>
      <c r="Y4689" s="122" t="n"/>
      <c r="Z4689" s="143" t="n"/>
      <c r="AA4689" s="140" t="n"/>
      <c r="AB4689" s="140" t="n"/>
      <c r="AC4689" s="144" t="n"/>
      <c r="AD4689" s="142" t="n"/>
      <c r="AE4689" s="142" t="n"/>
    </row>
    <row r="4690">
      <c r="B4690" s="29" t="inlineStr">
        <is>
          <t>3F825MA144L</t>
        </is>
      </c>
      <c r="C4690">
        <f>SUMIF(数量表!D:H,B4690,数量表!H:H)</f>
        <v/>
      </c>
      <c r="D4690" t="n">
        <v>27</v>
      </c>
      <c r="E4690" t="n">
        <v>105</v>
      </c>
      <c r="F4690" s="86" t="n">
        <v>386.5</v>
      </c>
      <c r="G4690" t="inlineStr">
        <is>
          <t>○</t>
        </is>
      </c>
      <c r="H4690" s="87" t="n">
        <v>1</v>
      </c>
      <c r="I4690" s="87">
        <f>C4690*H4690</f>
        <v/>
      </c>
      <c r="J4690" s="2" t="n"/>
      <c r="K4690" s="96" t="n"/>
      <c r="L4690" s="97" t="n"/>
      <c r="M4690" s="97" t="n"/>
      <c r="N4690" s="98" t="inlineStr">
        <is>
          <t>27×105</t>
        </is>
      </c>
      <c r="O4690" s="99">
        <f>F4690</f>
        <v/>
      </c>
      <c r="P4690" s="99">
        <f>SUM(I4690)</f>
        <v/>
      </c>
      <c r="Q4690" s="117" t="n"/>
      <c r="R4690" s="118" t="n"/>
      <c r="S4690" s="118" t="n"/>
      <c r="T4690" s="119" t="n"/>
      <c r="U4690" s="120" t="n"/>
      <c r="V4690" s="120" t="n"/>
      <c r="W4690" s="121" t="n"/>
      <c r="X4690" s="122" t="n"/>
      <c r="Y4690" s="122" t="n"/>
      <c r="Z4690" s="143" t="n"/>
      <c r="AA4690" s="140" t="n"/>
      <c r="AB4690" s="140" t="n"/>
      <c r="AC4690" s="144" t="n"/>
      <c r="AD4690" s="142" t="n"/>
      <c r="AE4690" s="142" t="n"/>
    </row>
    <row r="4691" ht="15" customHeight="1" thickBot="1">
      <c r="B4691" s="29" t="inlineStr">
        <is>
          <t>3F825MA144L</t>
        </is>
      </c>
      <c r="C4691">
        <f>SUMIF(数量表!D:H,B4691,数量表!H:H)</f>
        <v/>
      </c>
      <c r="D4691" t="n">
        <v>27</v>
      </c>
      <c r="E4691" t="n">
        <v>105</v>
      </c>
      <c r="F4691" s="86" t="n">
        <v>346.5</v>
      </c>
      <c r="G4691" t="inlineStr">
        <is>
          <t>○</t>
        </is>
      </c>
      <c r="H4691" s="87" t="n">
        <v>1</v>
      </c>
      <c r="I4691" s="87">
        <f>C4691*H4691</f>
        <v/>
      </c>
      <c r="J4691" s="2" t="n"/>
      <c r="K4691" s="96" t="n"/>
      <c r="L4691" s="97" t="n"/>
      <c r="M4691" s="97" t="n"/>
      <c r="N4691" s="98" t="inlineStr">
        <is>
          <t>27×105</t>
        </is>
      </c>
      <c r="O4691" s="99">
        <f>F4691</f>
        <v/>
      </c>
      <c r="P4691" s="99">
        <f>SUM(I4691)</f>
        <v/>
      </c>
      <c r="Q4691" s="117" t="n"/>
      <c r="R4691" s="118" t="n"/>
      <c r="S4691" s="118" t="n"/>
      <c r="T4691" s="119" t="n"/>
      <c r="U4691" s="120" t="n"/>
      <c r="V4691" s="120" t="n"/>
      <c r="W4691" s="121" t="n"/>
      <c r="X4691" s="122" t="n"/>
      <c r="Y4691" s="122" t="n"/>
      <c r="Z4691" s="143" t="n"/>
      <c r="AA4691" s="140" t="n"/>
      <c r="AB4691" s="140" t="n"/>
      <c r="AC4691" s="144" t="n"/>
      <c r="AD4691" s="142" t="n"/>
      <c r="AE4691" s="142" t="n"/>
    </row>
    <row r="4692">
      <c r="B4692" s="220" t="inlineStr">
        <is>
          <t>3F825MA144R</t>
        </is>
      </c>
      <c r="C4692" s="80">
        <f>SUMIF(数量表!D:H,B4692,数量表!H:H)</f>
        <v/>
      </c>
      <c r="D4692" s="80" t="n">
        <v>27</v>
      </c>
      <c r="E4692" s="80" t="n">
        <v>105</v>
      </c>
      <c r="F4692" s="81" t="n">
        <v>1171</v>
      </c>
      <c r="G4692" s="80" t="inlineStr">
        <is>
          <t>×</t>
        </is>
      </c>
      <c r="H4692" s="82" t="n">
        <v>1</v>
      </c>
      <c r="I4692" s="82">
        <f>C4692*H4692</f>
        <v/>
      </c>
      <c r="J4692" s="2" t="n"/>
      <c r="K4692" s="96" t="inlineStr">
        <is>
          <t>30×105</t>
        </is>
      </c>
      <c r="L4692" s="97">
        <f>F4692</f>
        <v/>
      </c>
      <c r="M4692" s="97">
        <f>I4692</f>
        <v/>
      </c>
      <c r="N4692" s="98" t="n"/>
      <c r="O4692" s="99" t="n"/>
      <c r="P4692" s="99" t="n"/>
      <c r="Q4692" s="117" t="n"/>
      <c r="R4692" s="118" t="n"/>
      <c r="S4692" s="118" t="n"/>
      <c r="T4692" s="119" t="n"/>
      <c r="U4692" s="120" t="n"/>
      <c r="V4692" s="120" t="n"/>
      <c r="W4692" s="121" t="n"/>
      <c r="X4692" s="122" t="n"/>
      <c r="Y4692" s="122" t="n"/>
      <c r="Z4692" s="143" t="n"/>
      <c r="AA4692" s="140" t="n"/>
      <c r="AB4692" s="140" t="n"/>
      <c r="AC4692" s="144" t="n"/>
      <c r="AD4692" s="142" t="n"/>
      <c r="AE4692" s="142" t="n"/>
    </row>
    <row r="4693">
      <c r="B4693" s="29" t="inlineStr">
        <is>
          <t>3F825MA144R</t>
        </is>
      </c>
      <c r="C4693" t="n">
        <v>0</v>
      </c>
      <c r="D4693" t="n">
        <v>27</v>
      </c>
      <c r="E4693" t="n">
        <v>105</v>
      </c>
      <c r="F4693" s="86" t="n">
        <v>1171</v>
      </c>
      <c r="G4693" t="inlineStr">
        <is>
          <t>×</t>
        </is>
      </c>
      <c r="H4693" s="87" t="n">
        <v>1</v>
      </c>
      <c r="I4693" s="87" t="n">
        <v>0</v>
      </c>
      <c r="J4693" s="2" t="n"/>
      <c r="K4693" s="96" t="n"/>
      <c r="L4693" s="97" t="n"/>
      <c r="M4693" s="97" t="n"/>
      <c r="N4693" s="98" t="inlineStr">
        <is>
          <t>27×105</t>
        </is>
      </c>
      <c r="O4693" s="99">
        <f>F4693</f>
        <v/>
      </c>
      <c r="P4693" s="99">
        <f>SUM(I4693)</f>
        <v/>
      </c>
      <c r="Q4693" s="117" t="n"/>
      <c r="R4693" s="118" t="n"/>
      <c r="S4693" s="118" t="n"/>
      <c r="T4693" s="119" t="n"/>
      <c r="U4693" s="120" t="n"/>
      <c r="V4693" s="120" t="n"/>
      <c r="W4693" s="121" t="n"/>
      <c r="X4693" s="122" t="n"/>
      <c r="Y4693" s="122" t="n"/>
      <c r="Z4693" s="143" t="n"/>
      <c r="AA4693" s="140" t="n"/>
      <c r="AB4693" s="140" t="n"/>
      <c r="AC4693" s="144" t="n"/>
      <c r="AD4693" s="142" t="n"/>
      <c r="AE4693" s="142" t="n"/>
    </row>
    <row r="4694">
      <c r="B4694" s="29" t="inlineStr">
        <is>
          <t>3F825MA144R</t>
        </is>
      </c>
      <c r="C4694">
        <f>SUMIF(数量表!D:H,B4694,数量表!H:H)</f>
        <v/>
      </c>
      <c r="D4694" t="n">
        <v>27</v>
      </c>
      <c r="E4694" t="n">
        <v>105</v>
      </c>
      <c r="F4694" s="86" t="n">
        <v>477</v>
      </c>
      <c r="G4694" t="inlineStr">
        <is>
          <t>×</t>
        </is>
      </c>
      <c r="H4694" s="87" t="n">
        <v>2</v>
      </c>
      <c r="I4694" s="87">
        <f>C4694*H4694</f>
        <v/>
      </c>
      <c r="J4694" s="2" t="n"/>
      <c r="K4694" s="96" t="n"/>
      <c r="L4694" s="97" t="n"/>
      <c r="M4694" s="97" t="n"/>
      <c r="N4694" s="98" t="inlineStr">
        <is>
          <t>27×105</t>
        </is>
      </c>
      <c r="O4694" s="99">
        <f>F4694</f>
        <v/>
      </c>
      <c r="P4694" s="99">
        <f>SUM(I4694)</f>
        <v/>
      </c>
      <c r="Q4694" s="117" t="n"/>
      <c r="R4694" s="118" t="n"/>
      <c r="S4694" s="118" t="n"/>
      <c r="T4694" s="119" t="n"/>
      <c r="U4694" s="120" t="n"/>
      <c r="V4694" s="120" t="n"/>
      <c r="W4694" s="121" t="n"/>
      <c r="X4694" s="122" t="n"/>
      <c r="Y4694" s="122" t="n"/>
      <c r="Z4694" s="143" t="n"/>
      <c r="AA4694" s="140" t="n"/>
      <c r="AB4694" s="140" t="n"/>
      <c r="AC4694" s="144" t="n"/>
      <c r="AD4694" s="142" t="n"/>
      <c r="AE4694" s="142" t="n"/>
    </row>
    <row r="4695">
      <c r="B4695" s="29" t="inlineStr">
        <is>
          <t>3F825MA144R</t>
        </is>
      </c>
      <c r="C4695">
        <f>SUMIF(数量表!D:H,B4695,数量表!H:H)</f>
        <v/>
      </c>
      <c r="D4695" t="n">
        <v>27</v>
      </c>
      <c r="E4695" t="n">
        <v>105</v>
      </c>
      <c r="F4695" s="86" t="n">
        <v>386.5</v>
      </c>
      <c r="G4695" t="inlineStr">
        <is>
          <t>○</t>
        </is>
      </c>
      <c r="H4695" s="87" t="n">
        <v>1</v>
      </c>
      <c r="I4695" s="87">
        <f>C4695*H4695</f>
        <v/>
      </c>
      <c r="J4695" s="2" t="n"/>
      <c r="K4695" s="96" t="n"/>
      <c r="L4695" s="97" t="n"/>
      <c r="M4695" s="97" t="n"/>
      <c r="N4695" s="98" t="inlineStr">
        <is>
          <t>27×105</t>
        </is>
      </c>
      <c r="O4695" s="99">
        <f>F4695</f>
        <v/>
      </c>
      <c r="P4695" s="99">
        <f>SUM(I4695)</f>
        <v/>
      </c>
      <c r="Q4695" s="117" t="n"/>
      <c r="R4695" s="118" t="n"/>
      <c r="S4695" s="118" t="n"/>
      <c r="T4695" s="119" t="n"/>
      <c r="U4695" s="120" t="n"/>
      <c r="V4695" s="120" t="n"/>
      <c r="W4695" s="121" t="n"/>
      <c r="X4695" s="122" t="n"/>
      <c r="Y4695" s="122" t="n"/>
      <c r="Z4695" s="143" t="n"/>
      <c r="AA4695" s="140" t="n"/>
      <c r="AB4695" s="140" t="n"/>
      <c r="AC4695" s="144" t="n"/>
      <c r="AD4695" s="142" t="n"/>
      <c r="AE4695" s="142" t="n"/>
    </row>
    <row r="4696" ht="15" customHeight="1" thickBot="1">
      <c r="B4696" s="221" t="inlineStr">
        <is>
          <t>3F825MA144R</t>
        </is>
      </c>
      <c r="C4696" s="89">
        <f>SUMIF(数量表!D:H,B4696,数量表!H:H)</f>
        <v/>
      </c>
      <c r="D4696" s="89" t="n">
        <v>27</v>
      </c>
      <c r="E4696" s="89" t="n">
        <v>105</v>
      </c>
      <c r="F4696" s="90" t="n">
        <v>346.5</v>
      </c>
      <c r="G4696" s="89" t="inlineStr">
        <is>
          <t>○</t>
        </is>
      </c>
      <c r="H4696" s="91" t="n">
        <v>1</v>
      </c>
      <c r="I4696" s="91">
        <f>C4696*H4696</f>
        <v/>
      </c>
      <c r="J4696" s="2" t="n"/>
      <c r="K4696" s="96" t="n"/>
      <c r="L4696" s="97" t="n"/>
      <c r="M4696" s="97" t="n"/>
      <c r="N4696" s="98" t="inlineStr">
        <is>
          <t>27×105</t>
        </is>
      </c>
      <c r="O4696" s="99">
        <f>F4696</f>
        <v/>
      </c>
      <c r="P4696" s="99">
        <f>SUM(I4696)</f>
        <v/>
      </c>
      <c r="Q4696" s="117" t="n"/>
      <c r="R4696" s="118" t="n"/>
      <c r="S4696" s="118" t="n"/>
      <c r="T4696" s="119" t="n"/>
      <c r="U4696" s="120" t="n"/>
      <c r="V4696" s="120" t="n"/>
      <c r="W4696" s="121" t="n"/>
      <c r="X4696" s="122" t="n"/>
      <c r="Y4696" s="122" t="n"/>
      <c r="Z4696" s="143" t="n"/>
      <c r="AA4696" s="140" t="n"/>
      <c r="AB4696" s="140" t="n"/>
      <c r="AC4696" s="144" t="n"/>
      <c r="AD4696" s="142" t="n"/>
      <c r="AE4696" s="142" t="n"/>
    </row>
    <row r="4697" ht="15" customHeight="1" thickBot="1">
      <c r="B4697" s="220" t="inlineStr">
        <is>
          <t>3F45MH</t>
        </is>
      </c>
      <c r="C4697" s="80" t="n"/>
      <c r="D4697" s="80" t="n"/>
      <c r="E4697" s="80" t="n"/>
      <c r="F4697" s="81" t="n"/>
      <c r="G4697" s="80" t="n"/>
      <c r="H4697" s="82" t="n"/>
      <c r="I4697" s="82" t="n"/>
      <c r="J4697" s="2" t="n"/>
      <c r="K4697" s="106" t="n"/>
      <c r="L4697" s="97" t="n"/>
      <c r="M4697" s="97" t="n"/>
      <c r="N4697" s="105" t="n"/>
      <c r="O4697" s="99" t="n"/>
      <c r="P4697" s="99" t="n"/>
      <c r="Q4697" s="117" t="n"/>
      <c r="R4697" s="118" t="n"/>
      <c r="S4697" s="118" t="n"/>
      <c r="T4697" s="119" t="n"/>
      <c r="U4697" s="120" t="n"/>
      <c r="V4697" s="120" t="n"/>
      <c r="W4697" s="121" t="n"/>
      <c r="X4697" s="122" t="n"/>
      <c r="Y4697" s="122" t="n"/>
      <c r="Z4697" s="143" t="n"/>
      <c r="AA4697" s="140" t="n"/>
      <c r="AB4697" s="140" t="n"/>
      <c r="AC4697" s="144" t="n"/>
      <c r="AD4697" s="142" t="n"/>
      <c r="AE4697" s="142" t="n"/>
    </row>
    <row r="4698" ht="15" customHeight="1" thickBot="1">
      <c r="B4698" s="220" t="inlineStr">
        <is>
          <t>3F45MHL</t>
        </is>
      </c>
      <c r="C4698" s="80">
        <f>SUMIF(数量表!D:H,B4698,数量表!H:H)</f>
        <v/>
      </c>
      <c r="D4698" s="80" t="n">
        <v>27</v>
      </c>
      <c r="E4698" s="80" t="n">
        <v>105</v>
      </c>
      <c r="F4698" s="81" t="n">
        <v>2138</v>
      </c>
      <c r="G4698" s="80" t="inlineStr">
        <is>
          <t>×</t>
        </is>
      </c>
      <c r="H4698" s="82" t="n">
        <v>1</v>
      </c>
      <c r="I4698" s="82">
        <f>C4698*H4698</f>
        <v/>
      </c>
      <c r="J4698" s="2" t="n"/>
      <c r="K4698" s="96" t="inlineStr">
        <is>
          <t>30×105</t>
        </is>
      </c>
      <c r="L4698" s="97">
        <f>F4698</f>
        <v/>
      </c>
      <c r="M4698" s="97">
        <f>I4698</f>
        <v/>
      </c>
      <c r="N4698" s="98" t="n"/>
      <c r="O4698" s="99" t="n"/>
      <c r="P4698" s="99" t="n"/>
      <c r="Q4698" s="117" t="n"/>
      <c r="R4698" s="118" t="n"/>
      <c r="S4698" s="118" t="n"/>
      <c r="T4698" s="119" t="n"/>
      <c r="U4698" s="120" t="n"/>
      <c r="V4698" s="120" t="n"/>
      <c r="W4698" s="121" t="n"/>
      <c r="X4698" s="122" t="n"/>
      <c r="Y4698" s="122" t="n"/>
      <c r="Z4698" s="143" t="n"/>
      <c r="AA4698" s="140" t="n"/>
      <c r="AB4698" s="140" t="n"/>
      <c r="AC4698" s="144" t="n"/>
      <c r="AD4698" s="142" t="n"/>
      <c r="AE4698" s="142" t="n"/>
    </row>
    <row r="4699" ht="15" customHeight="1" thickBot="1">
      <c r="B4699" s="222" t="inlineStr">
        <is>
          <t>3F45MHR</t>
        </is>
      </c>
      <c r="C4699" s="7">
        <f>SUMIF(数量表!D:H,B4699,数量表!H:H)</f>
        <v/>
      </c>
      <c r="D4699" s="7" t="n">
        <v>27</v>
      </c>
      <c r="E4699" s="7" t="n">
        <v>105</v>
      </c>
      <c r="F4699" s="84" t="n">
        <v>2138</v>
      </c>
      <c r="G4699" s="7" t="inlineStr">
        <is>
          <t>×</t>
        </is>
      </c>
      <c r="H4699" s="21" t="n">
        <v>1</v>
      </c>
      <c r="I4699" s="82">
        <f>C4699*H4699</f>
        <v/>
      </c>
      <c r="J4699" s="2" t="n"/>
      <c r="K4699" s="106" t="inlineStr">
        <is>
          <t>30×105</t>
        </is>
      </c>
      <c r="L4699" s="97">
        <f>F4699</f>
        <v/>
      </c>
      <c r="M4699" s="97">
        <f>I4699</f>
        <v/>
      </c>
      <c r="N4699" s="105" t="n"/>
      <c r="O4699" s="99" t="n"/>
      <c r="P4699" s="99" t="n"/>
      <c r="Q4699" s="117" t="n"/>
      <c r="R4699" s="118" t="n"/>
      <c r="S4699" s="118" t="n"/>
      <c r="T4699" s="119" t="n"/>
      <c r="U4699" s="120" t="n"/>
      <c r="V4699" s="120" t="n"/>
      <c r="W4699" s="121" t="n"/>
      <c r="X4699" s="122" t="n"/>
      <c r="Y4699" s="122" t="n"/>
      <c r="Z4699" s="143" t="n"/>
      <c r="AA4699" s="140" t="n"/>
      <c r="AB4699" s="140" t="n"/>
      <c r="AC4699" s="144" t="n"/>
      <c r="AD4699" s="142" t="n"/>
      <c r="AE4699" s="142" t="n"/>
    </row>
    <row r="4700" ht="15" customHeight="1" thickBot="1">
      <c r="B4700" s="222" t="inlineStr">
        <is>
          <t>3F45MHL+12</t>
        </is>
      </c>
      <c r="C4700" s="7">
        <f>SUMIF(数量表!D:H,B4700,数量表!H:H)</f>
        <v/>
      </c>
      <c r="D4700" s="7" t="n">
        <v>27</v>
      </c>
      <c r="E4700" s="7" t="n">
        <v>105</v>
      </c>
      <c r="F4700" s="84" t="n">
        <v>2138</v>
      </c>
      <c r="G4700" s="7" t="inlineStr">
        <is>
          <t>×</t>
        </is>
      </c>
      <c r="H4700" s="21" t="n">
        <v>1</v>
      </c>
      <c r="I4700" s="21">
        <f>C4700*H4700</f>
        <v/>
      </c>
      <c r="J4700" s="2" t="n"/>
      <c r="K4700" s="96" t="inlineStr">
        <is>
          <t>30×105</t>
        </is>
      </c>
      <c r="L4700" s="97">
        <f>F4700</f>
        <v/>
      </c>
      <c r="M4700" s="97">
        <f>I4700</f>
        <v/>
      </c>
      <c r="N4700" s="105" t="n"/>
      <c r="O4700" s="99" t="n"/>
      <c r="P4700" s="99" t="n"/>
      <c r="Q4700" s="117" t="n"/>
      <c r="R4700" s="118" t="n"/>
      <c r="S4700" s="118" t="n"/>
      <c r="T4700" s="119" t="n"/>
      <c r="U4700" s="120" t="n"/>
      <c r="V4700" s="120" t="n"/>
      <c r="W4700" s="121" t="n"/>
      <c r="X4700" s="122" t="n"/>
      <c r="Y4700" s="122" t="n"/>
      <c r="Z4700" s="143" t="n"/>
      <c r="AA4700" s="140" t="n"/>
      <c r="AB4700" s="140" t="n"/>
      <c r="AC4700" s="144" t="n"/>
      <c r="AD4700" s="142" t="n"/>
      <c r="AE4700" s="142" t="n"/>
    </row>
    <row r="4701" ht="15" customHeight="1" thickBot="1">
      <c r="B4701" s="222" t="inlineStr">
        <is>
          <t>3F45MHR+12</t>
        </is>
      </c>
      <c r="C4701" s="7">
        <f>SUMIF(数量表!D:H,B4701,数量表!H:H)</f>
        <v/>
      </c>
      <c r="D4701" s="7" t="n">
        <v>27</v>
      </c>
      <c r="E4701" s="7" t="n">
        <v>105</v>
      </c>
      <c r="F4701" s="84" t="n">
        <v>2138</v>
      </c>
      <c r="G4701" s="7" t="inlineStr">
        <is>
          <t>×</t>
        </is>
      </c>
      <c r="H4701" s="21" t="n">
        <v>1</v>
      </c>
      <c r="I4701" s="21">
        <f>C4701*H4701</f>
        <v/>
      </c>
      <c r="J4701" s="2" t="n"/>
      <c r="K4701" s="96" t="inlineStr">
        <is>
          <t>30×105</t>
        </is>
      </c>
      <c r="L4701" s="97">
        <f>F4701</f>
        <v/>
      </c>
      <c r="M4701" s="97">
        <f>I4701</f>
        <v/>
      </c>
      <c r="N4701" s="105" t="n"/>
      <c r="O4701" s="99" t="n"/>
      <c r="P4701" s="99" t="n"/>
      <c r="Q4701" s="117" t="n"/>
      <c r="R4701" s="118" t="n"/>
      <c r="S4701" s="118" t="n"/>
      <c r="T4701" s="119" t="n"/>
      <c r="U4701" s="120" t="n"/>
      <c r="V4701" s="120" t="n"/>
      <c r="W4701" s="121" t="n"/>
      <c r="X4701" s="122" t="n"/>
      <c r="Y4701" s="122" t="n"/>
      <c r="Z4701" s="143" t="n"/>
      <c r="AA4701" s="140" t="n"/>
      <c r="AB4701" s="140" t="n"/>
      <c r="AC4701" s="144" t="n"/>
      <c r="AD4701" s="142" t="n"/>
      <c r="AE4701" s="142" t="n"/>
    </row>
    <row r="4702">
      <c r="B4702" s="220" t="inlineStr">
        <is>
          <t>3F45MHX</t>
        </is>
      </c>
      <c r="C4702" s="80">
        <f>SUMIF(数量表!D:H,B4702,数量表!H:H)</f>
        <v/>
      </c>
      <c r="D4702" s="80" t="n">
        <v>30</v>
      </c>
      <c r="E4702" s="80" t="n">
        <v>92</v>
      </c>
      <c r="F4702" s="81" t="n">
        <v>2102</v>
      </c>
      <c r="G4702" s="80" t="inlineStr">
        <is>
          <t>×</t>
        </is>
      </c>
      <c r="H4702" s="82" t="n">
        <v>2</v>
      </c>
      <c r="I4702" s="82">
        <f>C4702*H4702</f>
        <v/>
      </c>
      <c r="J4702" s="2" t="n"/>
      <c r="K4702" s="107" t="n"/>
      <c r="L4702" s="108" t="n"/>
      <c r="M4702" s="108" t="n"/>
      <c r="N4702" s="109" t="n"/>
      <c r="O4702" s="110" t="n"/>
      <c r="P4702" s="110" t="n"/>
      <c r="Q4702" s="129" t="n"/>
      <c r="R4702" s="130" t="n"/>
      <c r="S4702" s="130" t="n"/>
      <c r="T4702" s="131" t="n"/>
      <c r="U4702" s="132" t="n"/>
      <c r="V4702" s="132" t="n"/>
      <c r="W4702" s="133" t="n">
        <v>30</v>
      </c>
      <c r="X4702" s="134">
        <f>F4702</f>
        <v/>
      </c>
      <c r="Y4702" s="134">
        <f>SUM(I4702)</f>
        <v/>
      </c>
      <c r="Z4702" s="151" t="n"/>
      <c r="AA4702" s="152" t="n"/>
      <c r="AB4702" s="152" t="n"/>
      <c r="AC4702" s="153" t="n"/>
      <c r="AD4702" s="154" t="n"/>
      <c r="AE4702" s="154" t="n"/>
    </row>
    <row r="4703" ht="15" customHeight="1" thickBot="1">
      <c r="B4703" s="29" t="inlineStr">
        <is>
          <t>3F45MHX</t>
        </is>
      </c>
      <c r="C4703">
        <f>SUMIF(数量表!D:H,B4703,数量表!H:H)</f>
        <v/>
      </c>
      <c r="D4703" t="n">
        <v>30</v>
      </c>
      <c r="E4703" s="89" t="n">
        <v>92</v>
      </c>
      <c r="F4703" s="90" t="n">
        <v>345</v>
      </c>
      <c r="G4703" s="89" t="inlineStr">
        <is>
          <t>×</t>
        </is>
      </c>
      <c r="H4703" s="91" t="n">
        <v>2</v>
      </c>
      <c r="I4703" s="91">
        <f>C4703*H4703</f>
        <v/>
      </c>
      <c r="J4703" s="2" t="n"/>
      <c r="K4703" s="96" t="n"/>
      <c r="L4703" s="97" t="n"/>
      <c r="M4703" s="97" t="n"/>
      <c r="N4703" s="98" t="n"/>
      <c r="O4703" s="99" t="n"/>
      <c r="P4703" s="99" t="n"/>
      <c r="Q4703" s="117" t="n"/>
      <c r="R4703" s="118" t="n"/>
      <c r="S4703" s="118" t="n"/>
      <c r="T4703" s="119" t="n"/>
      <c r="U4703" s="120" t="n"/>
      <c r="V4703" s="120" t="n"/>
      <c r="W4703" s="121" t="n">
        <v>30</v>
      </c>
      <c r="X4703" s="122">
        <f>F4703</f>
        <v/>
      </c>
      <c r="Y4703" s="122">
        <f>SUM(I4703)</f>
        <v/>
      </c>
      <c r="Z4703" s="143" t="n"/>
      <c r="AA4703" s="140" t="n"/>
      <c r="AB4703" s="140" t="n"/>
      <c r="AC4703" s="144" t="n"/>
      <c r="AD4703" s="142" t="n"/>
      <c r="AE4703" s="142" t="n"/>
    </row>
    <row r="4704">
      <c r="B4704" s="220" t="inlineStr">
        <is>
          <t>3F45MHZ</t>
        </is>
      </c>
      <c r="C4704" s="80">
        <f>SUMIF(数量表!D:H,B4704,数量表!H:H)</f>
        <v/>
      </c>
      <c r="D4704" s="80" t="n">
        <v>30</v>
      </c>
      <c r="E4704" s="80" t="n">
        <v>92</v>
      </c>
      <c r="F4704" s="81" t="n">
        <v>2102</v>
      </c>
      <c r="G4704" s="80" t="inlineStr">
        <is>
          <t>×</t>
        </is>
      </c>
      <c r="H4704" s="82" t="n">
        <v>2</v>
      </c>
      <c r="I4704" s="82">
        <f>C4704*H4704</f>
        <v/>
      </c>
      <c r="J4704" s="2" t="n"/>
      <c r="K4704" s="107" t="n"/>
      <c r="L4704" s="108" t="n"/>
      <c r="M4704" s="108" t="n"/>
      <c r="N4704" s="109" t="n"/>
      <c r="O4704" s="110" t="n"/>
      <c r="P4704" s="110" t="n"/>
      <c r="Q4704" s="129" t="n"/>
      <c r="R4704" s="130" t="n"/>
      <c r="S4704" s="130" t="n"/>
      <c r="T4704" s="131" t="n"/>
      <c r="U4704" s="132" t="n"/>
      <c r="V4704" s="132" t="n"/>
      <c r="W4704" s="133" t="n">
        <v>30</v>
      </c>
      <c r="X4704" s="134">
        <f>F4704</f>
        <v/>
      </c>
      <c r="Y4704" s="134">
        <f>SUM(I4704)</f>
        <v/>
      </c>
      <c r="Z4704" s="143" t="n"/>
      <c r="AA4704" s="140" t="n"/>
      <c r="AB4704" s="140" t="n"/>
      <c r="AC4704" s="144" t="n"/>
      <c r="AD4704" s="142" t="n"/>
      <c r="AE4704" s="142" t="n"/>
    </row>
    <row r="4705" ht="15" customHeight="1" thickBot="1">
      <c r="B4705" s="221" t="inlineStr">
        <is>
          <t>3F45MHZ</t>
        </is>
      </c>
      <c r="C4705" s="89">
        <f>SUMIF(数量表!D:H,B4705,数量表!H:H)</f>
        <v/>
      </c>
      <c r="D4705" s="89" t="n">
        <v>30</v>
      </c>
      <c r="E4705" s="89" t="n">
        <v>92</v>
      </c>
      <c r="F4705" s="90" t="n">
        <v>345</v>
      </c>
      <c r="G4705" s="89" t="inlineStr">
        <is>
          <t>×</t>
        </is>
      </c>
      <c r="H4705" s="91" t="n">
        <v>2</v>
      </c>
      <c r="I4705" s="91">
        <f>C4705*H4705</f>
        <v/>
      </c>
      <c r="J4705" s="2" t="n"/>
      <c r="K4705" s="96" t="n"/>
      <c r="L4705" s="97" t="n"/>
      <c r="M4705" s="97" t="n"/>
      <c r="N4705" s="98" t="n"/>
      <c r="O4705" s="99" t="n"/>
      <c r="P4705" s="99" t="n"/>
      <c r="Q4705" s="117" t="n"/>
      <c r="R4705" s="118" t="n"/>
      <c r="S4705" s="118" t="n"/>
      <c r="T4705" s="119" t="n"/>
      <c r="U4705" s="120" t="n"/>
      <c r="V4705" s="120" t="n"/>
      <c r="W4705" s="121" t="n">
        <v>30</v>
      </c>
      <c r="X4705" s="122">
        <f>F4705</f>
        <v/>
      </c>
      <c r="Y4705" s="122">
        <f>SUM(I4705)</f>
        <v/>
      </c>
      <c r="Z4705" s="143" t="n"/>
      <c r="AA4705" s="140" t="n"/>
      <c r="AB4705" s="140" t="n"/>
      <c r="AC4705" s="144" t="n"/>
      <c r="AD4705" s="142" t="n"/>
      <c r="AE4705" s="142" t="n"/>
    </row>
    <row r="4706" ht="15" customHeight="1" thickBot="1">
      <c r="B4706" s="220" t="inlineStr">
        <is>
          <t>3F90MH</t>
        </is>
      </c>
      <c r="C4706" s="80" t="n"/>
      <c r="D4706" s="80" t="n"/>
      <c r="E4706" s="80" t="n"/>
      <c r="F4706" s="81" t="n"/>
      <c r="G4706" s="80" t="n"/>
      <c r="H4706" s="82" t="n"/>
      <c r="I4706" s="82" t="n"/>
      <c r="J4706" s="2" t="n"/>
      <c r="K4706" s="106" t="n"/>
      <c r="L4706" s="97" t="n"/>
      <c r="M4706" s="97" t="n"/>
      <c r="N4706" s="105" t="n"/>
      <c r="O4706" s="99" t="n"/>
      <c r="P4706" s="99" t="n"/>
      <c r="Q4706" s="117" t="n"/>
      <c r="R4706" s="118" t="n"/>
      <c r="S4706" s="118" t="n"/>
      <c r="T4706" s="119" t="n"/>
      <c r="U4706" s="120" t="n"/>
      <c r="V4706" s="120" t="n"/>
      <c r="W4706" s="121" t="n"/>
      <c r="X4706" s="122" t="n"/>
      <c r="Y4706" s="122" t="n"/>
      <c r="Z4706" s="143" t="n"/>
      <c r="AA4706" s="140" t="n"/>
      <c r="AB4706" s="140" t="n"/>
      <c r="AC4706" s="144" t="n"/>
      <c r="AD4706" s="142" t="n"/>
      <c r="AE4706" s="142" t="n"/>
    </row>
    <row r="4707" ht="15" customHeight="1" thickBot="1">
      <c r="B4707" s="220" t="inlineStr">
        <is>
          <t>3F90MHL</t>
        </is>
      </c>
      <c r="C4707" s="80">
        <f>SUMIF(数量表!D:H,B4707,数量表!H:H)</f>
        <v/>
      </c>
      <c r="D4707" s="80" t="n">
        <v>27</v>
      </c>
      <c r="E4707" s="80" t="n">
        <v>105</v>
      </c>
      <c r="F4707" s="81" t="n">
        <v>1979</v>
      </c>
      <c r="G4707" s="80" t="inlineStr">
        <is>
          <t>×</t>
        </is>
      </c>
      <c r="H4707" s="82" t="n">
        <v>1</v>
      </c>
      <c r="I4707" s="82">
        <f>C4707*H4707</f>
        <v/>
      </c>
      <c r="J4707" s="2" t="n"/>
      <c r="K4707" s="96" t="inlineStr">
        <is>
          <t>30×105</t>
        </is>
      </c>
      <c r="L4707" s="97">
        <f>F4707</f>
        <v/>
      </c>
      <c r="M4707" s="97">
        <f>I4707</f>
        <v/>
      </c>
      <c r="N4707" s="98" t="n"/>
      <c r="O4707" s="99" t="n"/>
      <c r="P4707" s="99" t="n"/>
      <c r="Q4707" s="117" t="n"/>
      <c r="R4707" s="118" t="n"/>
      <c r="S4707" s="118" t="n"/>
      <c r="T4707" s="119" t="n"/>
      <c r="U4707" s="120" t="n"/>
      <c r="V4707" s="120" t="n"/>
      <c r="W4707" s="121" t="n"/>
      <c r="X4707" s="122" t="n"/>
      <c r="Y4707" s="122" t="n"/>
      <c r="Z4707" s="143" t="n"/>
      <c r="AA4707" s="140" t="n"/>
      <c r="AB4707" s="140" t="n"/>
      <c r="AC4707" s="144" t="n"/>
      <c r="AD4707" s="142" t="n"/>
      <c r="AE4707" s="142" t="n"/>
    </row>
    <row r="4708" ht="15" customHeight="1" thickBot="1">
      <c r="B4708" s="222" t="inlineStr">
        <is>
          <t>3F90MHR</t>
        </is>
      </c>
      <c r="C4708" s="7">
        <f>SUMIF(数量表!D:H,B4708,数量表!H:H)</f>
        <v/>
      </c>
      <c r="D4708" s="7" t="n">
        <v>27</v>
      </c>
      <c r="E4708" s="7" t="n">
        <v>105</v>
      </c>
      <c r="F4708" s="84" t="n">
        <v>1979</v>
      </c>
      <c r="G4708" s="7" t="inlineStr">
        <is>
          <t>×</t>
        </is>
      </c>
      <c r="H4708" s="21" t="n">
        <v>1</v>
      </c>
      <c r="I4708" s="82">
        <f>C4708*H4708</f>
        <v/>
      </c>
      <c r="J4708" s="2" t="n"/>
      <c r="K4708" s="106" t="inlineStr">
        <is>
          <t>30×105</t>
        </is>
      </c>
      <c r="L4708" s="97">
        <f>F4708</f>
        <v/>
      </c>
      <c r="M4708" s="97">
        <f>I4708</f>
        <v/>
      </c>
      <c r="N4708" s="105" t="n"/>
      <c r="O4708" s="99" t="n"/>
      <c r="P4708" s="99" t="n"/>
      <c r="Q4708" s="117" t="n"/>
      <c r="R4708" s="118" t="n"/>
      <c r="S4708" s="118" t="n"/>
      <c r="T4708" s="119" t="n"/>
      <c r="U4708" s="120" t="n"/>
      <c r="V4708" s="120" t="n"/>
      <c r="W4708" s="121" t="n"/>
      <c r="X4708" s="122" t="n"/>
      <c r="Y4708" s="122" t="n"/>
      <c r="Z4708" s="143" t="n"/>
      <c r="AA4708" s="140" t="n"/>
      <c r="AB4708" s="140" t="n"/>
      <c r="AC4708" s="144" t="n"/>
      <c r="AD4708" s="142" t="n"/>
      <c r="AE4708" s="142" t="n"/>
    </row>
    <row r="4709" ht="15" customHeight="1" thickBot="1">
      <c r="B4709" s="222" t="inlineStr">
        <is>
          <t>3F90MHL+12</t>
        </is>
      </c>
      <c r="C4709" s="7">
        <f>SUMIF(数量表!D:H,B4709,数量表!H:H)</f>
        <v/>
      </c>
      <c r="D4709" s="7" t="n">
        <v>27</v>
      </c>
      <c r="E4709" s="7" t="n">
        <v>105</v>
      </c>
      <c r="F4709" s="84" t="n">
        <v>1979</v>
      </c>
      <c r="G4709" s="7" t="inlineStr">
        <is>
          <t>×</t>
        </is>
      </c>
      <c r="H4709" s="21" t="n">
        <v>1</v>
      </c>
      <c r="I4709" s="21">
        <f>C4709*H4709</f>
        <v/>
      </c>
      <c r="J4709" s="2" t="n"/>
      <c r="K4709" s="96" t="inlineStr">
        <is>
          <t>30×105</t>
        </is>
      </c>
      <c r="L4709" s="97">
        <f>F4709</f>
        <v/>
      </c>
      <c r="M4709" s="97">
        <f>I4709</f>
        <v/>
      </c>
      <c r="N4709" s="105" t="n"/>
      <c r="O4709" s="99" t="n"/>
      <c r="P4709" s="99" t="n"/>
      <c r="Q4709" s="117" t="n"/>
      <c r="R4709" s="118" t="n"/>
      <c r="S4709" s="118" t="n"/>
      <c r="T4709" s="119" t="n"/>
      <c r="U4709" s="120" t="n"/>
      <c r="V4709" s="120" t="n"/>
      <c r="W4709" s="121" t="n"/>
      <c r="X4709" s="122" t="n"/>
      <c r="Y4709" s="122" t="n"/>
      <c r="Z4709" s="143" t="n"/>
      <c r="AA4709" s="140" t="n"/>
      <c r="AB4709" s="140" t="n"/>
      <c r="AC4709" s="144" t="n"/>
      <c r="AD4709" s="142" t="n"/>
      <c r="AE4709" s="142" t="n"/>
    </row>
    <row r="4710" ht="15" customHeight="1" thickBot="1">
      <c r="B4710" s="222" t="inlineStr">
        <is>
          <t>3F90MHR+12</t>
        </is>
      </c>
      <c r="C4710" s="7">
        <f>SUMIF(数量表!D:H,B4710,数量表!H:H)</f>
        <v/>
      </c>
      <c r="D4710" s="7" t="n">
        <v>27</v>
      </c>
      <c r="E4710" s="7" t="n">
        <v>105</v>
      </c>
      <c r="F4710" s="84" t="n">
        <v>1979</v>
      </c>
      <c r="G4710" s="7" t="inlineStr">
        <is>
          <t>×</t>
        </is>
      </c>
      <c r="H4710" s="21" t="n">
        <v>1</v>
      </c>
      <c r="I4710" s="21">
        <f>C4710*H4710</f>
        <v/>
      </c>
      <c r="J4710" s="2" t="n"/>
      <c r="K4710" s="96" t="inlineStr">
        <is>
          <t>30×105</t>
        </is>
      </c>
      <c r="L4710" s="97">
        <f>F4710</f>
        <v/>
      </c>
      <c r="M4710" s="97">
        <f>I4710</f>
        <v/>
      </c>
      <c r="N4710" s="105" t="n"/>
      <c r="O4710" s="99" t="n"/>
      <c r="P4710" s="99" t="n"/>
      <c r="Q4710" s="117" t="n"/>
      <c r="R4710" s="118" t="n"/>
      <c r="S4710" s="118" t="n"/>
      <c r="T4710" s="119" t="n"/>
      <c r="U4710" s="120" t="n"/>
      <c r="V4710" s="120" t="n"/>
      <c r="W4710" s="121" t="n"/>
      <c r="X4710" s="122" t="n"/>
      <c r="Y4710" s="122" t="n"/>
      <c r="Z4710" s="143" t="n"/>
      <c r="AA4710" s="140" t="n"/>
      <c r="AB4710" s="140" t="n"/>
      <c r="AC4710" s="144" t="n"/>
      <c r="AD4710" s="142" t="n"/>
      <c r="AE4710" s="142" t="n"/>
    </row>
    <row r="4711">
      <c r="B4711" s="220" t="inlineStr">
        <is>
          <t>3F90MHX</t>
        </is>
      </c>
      <c r="C4711" s="80">
        <f>SUMIF(数量表!D:H,B4711,数量表!H:H)</f>
        <v/>
      </c>
      <c r="D4711" s="80" t="n">
        <v>30</v>
      </c>
      <c r="E4711" s="80" t="n">
        <v>92</v>
      </c>
      <c r="F4711" s="81" t="n">
        <v>1943</v>
      </c>
      <c r="G4711" s="80" t="inlineStr">
        <is>
          <t>×</t>
        </is>
      </c>
      <c r="H4711" s="82" t="n">
        <v>2</v>
      </c>
      <c r="I4711" s="82">
        <f>C4711*H4711</f>
        <v/>
      </c>
      <c r="J4711" s="2" t="n"/>
      <c r="K4711" s="107" t="n"/>
      <c r="L4711" s="108" t="n"/>
      <c r="M4711" s="108" t="n"/>
      <c r="N4711" s="109" t="n"/>
      <c r="O4711" s="110" t="n"/>
      <c r="P4711" s="110" t="n"/>
      <c r="Q4711" s="129" t="n"/>
      <c r="R4711" s="130" t="n"/>
      <c r="S4711" s="130" t="n"/>
      <c r="T4711" s="131" t="n"/>
      <c r="U4711" s="132" t="n"/>
      <c r="V4711" s="132" t="n"/>
      <c r="W4711" s="133" t="n">
        <v>30</v>
      </c>
      <c r="X4711" s="134">
        <f>F4711</f>
        <v/>
      </c>
      <c r="Y4711" s="134">
        <f>SUM(I4711)</f>
        <v/>
      </c>
      <c r="Z4711" s="151" t="n"/>
      <c r="AA4711" s="152" t="n"/>
      <c r="AB4711" s="152" t="n"/>
      <c r="AC4711" s="153" t="n"/>
      <c r="AD4711" s="154" t="n"/>
      <c r="AE4711" s="154" t="n"/>
    </row>
    <row r="4712" ht="15" customHeight="1" thickBot="1">
      <c r="B4712" s="29" t="inlineStr">
        <is>
          <t>3F90MHX</t>
        </is>
      </c>
      <c r="C4712">
        <f>SUMIF(数量表!D:H,B4712,数量表!H:H)</f>
        <v/>
      </c>
      <c r="D4712" t="n">
        <v>30</v>
      </c>
      <c r="E4712" s="89" t="n">
        <v>92</v>
      </c>
      <c r="F4712" s="90" t="n">
        <v>345</v>
      </c>
      <c r="G4712" s="89" t="inlineStr">
        <is>
          <t>×</t>
        </is>
      </c>
      <c r="H4712" s="91" t="n">
        <v>2</v>
      </c>
      <c r="I4712" s="91">
        <f>C4712*H4712</f>
        <v/>
      </c>
      <c r="J4712" s="2" t="n"/>
      <c r="K4712" s="96" t="n"/>
      <c r="L4712" s="97" t="n"/>
      <c r="M4712" s="97" t="n"/>
      <c r="N4712" s="98" t="n"/>
      <c r="O4712" s="99" t="n"/>
      <c r="P4712" s="99" t="n"/>
      <c r="Q4712" s="117" t="n"/>
      <c r="R4712" s="118" t="n"/>
      <c r="S4712" s="118" t="n"/>
      <c r="T4712" s="119" t="n"/>
      <c r="U4712" s="120" t="n"/>
      <c r="V4712" s="120" t="n"/>
      <c r="W4712" s="121" t="n">
        <v>30</v>
      </c>
      <c r="X4712" s="122">
        <f>F4712</f>
        <v/>
      </c>
      <c r="Y4712" s="122">
        <f>SUM(I4712)</f>
        <v/>
      </c>
      <c r="Z4712" s="143" t="n"/>
      <c r="AA4712" s="140" t="n"/>
      <c r="AB4712" s="140" t="n"/>
      <c r="AC4712" s="144" t="n"/>
      <c r="AD4712" s="142" t="n"/>
      <c r="AE4712" s="142" t="n"/>
    </row>
    <row r="4713">
      <c r="B4713" s="220" t="inlineStr">
        <is>
          <t>3F90MHZ</t>
        </is>
      </c>
      <c r="C4713" s="80">
        <f>SUMIF(数量表!D:H,B4713,数量表!H:H)</f>
        <v/>
      </c>
      <c r="D4713" s="80" t="n">
        <v>30</v>
      </c>
      <c r="E4713" s="80" t="n">
        <v>92</v>
      </c>
      <c r="F4713" s="81" t="n">
        <v>1943</v>
      </c>
      <c r="G4713" s="80" t="inlineStr">
        <is>
          <t>×</t>
        </is>
      </c>
      <c r="H4713" s="82" t="n">
        <v>2</v>
      </c>
      <c r="I4713" s="82">
        <f>C4713*H4713</f>
        <v/>
      </c>
      <c r="J4713" s="2" t="n"/>
      <c r="K4713" s="107" t="n"/>
      <c r="L4713" s="108" t="n"/>
      <c r="M4713" s="108" t="n"/>
      <c r="N4713" s="109" t="n"/>
      <c r="O4713" s="110" t="n"/>
      <c r="P4713" s="110" t="n"/>
      <c r="Q4713" s="129" t="n"/>
      <c r="R4713" s="130" t="n"/>
      <c r="S4713" s="130" t="n"/>
      <c r="T4713" s="131" t="n"/>
      <c r="U4713" s="132" t="n"/>
      <c r="V4713" s="132" t="n"/>
      <c r="W4713" s="133" t="n">
        <v>30</v>
      </c>
      <c r="X4713" s="134">
        <f>F4713</f>
        <v/>
      </c>
      <c r="Y4713" s="134">
        <f>SUM(I4713)</f>
        <v/>
      </c>
      <c r="Z4713" s="143" t="n"/>
      <c r="AA4713" s="140" t="n"/>
      <c r="AB4713" s="140" t="n"/>
      <c r="AC4713" s="144" t="n"/>
      <c r="AD4713" s="142" t="n"/>
      <c r="AE4713" s="142" t="n"/>
    </row>
    <row r="4714" ht="15" customHeight="1" thickBot="1">
      <c r="B4714" s="221" t="inlineStr">
        <is>
          <t>3F90MHZ</t>
        </is>
      </c>
      <c r="C4714" s="89">
        <f>SUMIF(数量表!D:H,B4714,数量表!H:H)</f>
        <v/>
      </c>
      <c r="D4714" s="89" t="n">
        <v>30</v>
      </c>
      <c r="E4714" s="89" t="n">
        <v>92</v>
      </c>
      <c r="F4714" s="90" t="n">
        <v>345</v>
      </c>
      <c r="G4714" s="89" t="inlineStr">
        <is>
          <t>×</t>
        </is>
      </c>
      <c r="H4714" s="91" t="n">
        <v>2</v>
      </c>
      <c r="I4714" s="91">
        <f>C4714*H4714</f>
        <v/>
      </c>
      <c r="J4714" s="2" t="n"/>
      <c r="K4714" s="96" t="n"/>
      <c r="L4714" s="97" t="n"/>
      <c r="M4714" s="97" t="n"/>
      <c r="N4714" s="98" t="n"/>
      <c r="O4714" s="99" t="n"/>
      <c r="P4714" s="99" t="n"/>
      <c r="Q4714" s="117" t="n"/>
      <c r="R4714" s="118" t="n"/>
      <c r="S4714" s="118" t="n"/>
      <c r="T4714" s="119" t="n"/>
      <c r="U4714" s="120" t="n"/>
      <c r="V4714" s="120" t="n"/>
      <c r="W4714" s="121" t="n">
        <v>30</v>
      </c>
      <c r="X4714" s="122">
        <f>F4714</f>
        <v/>
      </c>
      <c r="Y4714" s="122">
        <f>SUM(I4714)</f>
        <v/>
      </c>
      <c r="Z4714" s="143" t="n"/>
      <c r="AA4714" s="140" t="n"/>
      <c r="AB4714" s="140" t="n"/>
      <c r="AC4714" s="144" t="n"/>
      <c r="AD4714" s="142" t="n"/>
      <c r="AE4714" s="142" t="n"/>
    </row>
    <row r="4715" ht="15" customHeight="1" thickBot="1">
      <c r="B4715" s="220" t="inlineStr">
        <is>
          <t>3F135MH</t>
        </is>
      </c>
      <c r="C4715" s="80" t="n"/>
      <c r="D4715" s="80" t="n"/>
      <c r="E4715" s="80" t="n"/>
      <c r="F4715" s="81" t="n"/>
      <c r="G4715" s="80" t="n"/>
      <c r="H4715" s="82" t="n"/>
      <c r="I4715" s="82" t="n"/>
      <c r="J4715" s="2" t="n"/>
      <c r="K4715" s="106" t="n"/>
      <c r="L4715" s="97" t="n"/>
      <c r="M4715" s="97" t="n"/>
      <c r="N4715" s="105" t="n"/>
      <c r="O4715" s="99" t="n"/>
      <c r="P4715" s="99" t="n"/>
      <c r="Q4715" s="117" t="n"/>
      <c r="R4715" s="118" t="n"/>
      <c r="S4715" s="118" t="n"/>
      <c r="T4715" s="119" t="n"/>
      <c r="U4715" s="120" t="n"/>
      <c r="V4715" s="120" t="n"/>
      <c r="W4715" s="121" t="n"/>
      <c r="X4715" s="122" t="n"/>
      <c r="Y4715" s="122" t="n"/>
      <c r="Z4715" s="143" t="n"/>
      <c r="AA4715" s="140" t="n"/>
      <c r="AB4715" s="140" t="n"/>
      <c r="AC4715" s="144" t="n"/>
      <c r="AD4715" s="142" t="n"/>
      <c r="AE4715" s="142" t="n"/>
    </row>
    <row r="4716" ht="15" customHeight="1" thickBot="1">
      <c r="B4716" s="220" t="inlineStr">
        <is>
          <t>3F135MHL</t>
        </is>
      </c>
      <c r="C4716" s="80">
        <f>SUMIF(数量表!D:H,B4716,数量表!H:H)</f>
        <v/>
      </c>
      <c r="D4716" s="80" t="n">
        <v>27</v>
      </c>
      <c r="E4716" s="80" t="n">
        <v>105</v>
      </c>
      <c r="F4716" s="81" t="n">
        <v>1820</v>
      </c>
      <c r="G4716" s="80" t="inlineStr">
        <is>
          <t>×</t>
        </is>
      </c>
      <c r="H4716" s="82" t="n">
        <v>1</v>
      </c>
      <c r="I4716" s="82">
        <f>C4716*H4716</f>
        <v/>
      </c>
      <c r="J4716" s="2" t="n"/>
      <c r="K4716" s="96" t="inlineStr">
        <is>
          <t>30×105</t>
        </is>
      </c>
      <c r="L4716" s="97">
        <f>F4716</f>
        <v/>
      </c>
      <c r="M4716" s="97">
        <f>I4716</f>
        <v/>
      </c>
      <c r="N4716" s="98" t="n"/>
      <c r="O4716" s="99" t="n"/>
      <c r="P4716" s="99" t="n"/>
      <c r="Q4716" s="117" t="n"/>
      <c r="R4716" s="118" t="n"/>
      <c r="S4716" s="118" t="n"/>
      <c r="T4716" s="119" t="n"/>
      <c r="U4716" s="120" t="n"/>
      <c r="V4716" s="120" t="n"/>
      <c r="W4716" s="121" t="n"/>
      <c r="X4716" s="122" t="n"/>
      <c r="Y4716" s="122" t="n"/>
      <c r="Z4716" s="143" t="n"/>
      <c r="AA4716" s="140" t="n"/>
      <c r="AB4716" s="140" t="n"/>
      <c r="AC4716" s="144" t="n"/>
      <c r="AD4716" s="142" t="n"/>
      <c r="AE4716" s="142" t="n"/>
    </row>
    <row r="4717" ht="15" customHeight="1" thickBot="1">
      <c r="B4717" s="222" t="inlineStr">
        <is>
          <t>3F135MHR</t>
        </is>
      </c>
      <c r="C4717" s="7">
        <f>SUMIF(数量表!D:H,B4717,数量表!H:H)</f>
        <v/>
      </c>
      <c r="D4717" s="7" t="n">
        <v>27</v>
      </c>
      <c r="E4717" s="7" t="n">
        <v>105</v>
      </c>
      <c r="F4717" s="84" t="n">
        <v>1820</v>
      </c>
      <c r="G4717" s="7" t="inlineStr">
        <is>
          <t>×</t>
        </is>
      </c>
      <c r="H4717" s="21" t="n">
        <v>1</v>
      </c>
      <c r="I4717" s="82">
        <f>C4717*H4717</f>
        <v/>
      </c>
      <c r="J4717" s="2" t="n"/>
      <c r="K4717" s="106" t="inlineStr">
        <is>
          <t>30×105</t>
        </is>
      </c>
      <c r="L4717" s="97">
        <f>F4717</f>
        <v/>
      </c>
      <c r="M4717" s="97">
        <f>I4717</f>
        <v/>
      </c>
      <c r="N4717" s="105" t="n"/>
      <c r="O4717" s="99" t="n"/>
      <c r="P4717" s="99" t="n"/>
      <c r="Q4717" s="117" t="n"/>
      <c r="R4717" s="118" t="n"/>
      <c r="S4717" s="118" t="n"/>
      <c r="T4717" s="119" t="n"/>
      <c r="U4717" s="120" t="n"/>
      <c r="V4717" s="120" t="n"/>
      <c r="W4717" s="121" t="n"/>
      <c r="X4717" s="122" t="n"/>
      <c r="Y4717" s="122" t="n"/>
      <c r="Z4717" s="143" t="n"/>
      <c r="AA4717" s="140" t="n"/>
      <c r="AB4717" s="140" t="n"/>
      <c r="AC4717" s="144" t="n"/>
      <c r="AD4717" s="142" t="n"/>
      <c r="AE4717" s="142" t="n"/>
    </row>
    <row r="4718" ht="15" customHeight="1" thickBot="1">
      <c r="B4718" s="222" t="inlineStr">
        <is>
          <t>3F135MHL+12</t>
        </is>
      </c>
      <c r="C4718" s="7">
        <f>SUMIF(数量表!D:H,B4718,数量表!H:H)</f>
        <v/>
      </c>
      <c r="D4718" s="7" t="n">
        <v>27</v>
      </c>
      <c r="E4718" s="7" t="n">
        <v>105</v>
      </c>
      <c r="F4718" s="84" t="n">
        <v>1820</v>
      </c>
      <c r="G4718" s="7" t="inlineStr">
        <is>
          <t>×</t>
        </is>
      </c>
      <c r="H4718" s="21" t="n">
        <v>1</v>
      </c>
      <c r="I4718" s="21">
        <f>C4718*H4718</f>
        <v/>
      </c>
      <c r="J4718" s="2" t="n"/>
      <c r="K4718" s="96" t="inlineStr">
        <is>
          <t>30×105</t>
        </is>
      </c>
      <c r="L4718" s="97">
        <f>F4718</f>
        <v/>
      </c>
      <c r="M4718" s="97">
        <f>I4718</f>
        <v/>
      </c>
      <c r="N4718" s="105" t="n"/>
      <c r="O4718" s="99" t="n"/>
      <c r="P4718" s="99" t="n"/>
      <c r="Q4718" s="117" t="n"/>
      <c r="R4718" s="118" t="n"/>
      <c r="S4718" s="118" t="n"/>
      <c r="T4718" s="119" t="n"/>
      <c r="U4718" s="120" t="n"/>
      <c r="V4718" s="120" t="n"/>
      <c r="W4718" s="121" t="n"/>
      <c r="X4718" s="122" t="n"/>
      <c r="Y4718" s="122" t="n"/>
      <c r="Z4718" s="143" t="n"/>
      <c r="AA4718" s="140" t="n"/>
      <c r="AB4718" s="140" t="n"/>
      <c r="AC4718" s="144" t="n"/>
      <c r="AD4718" s="142" t="n"/>
      <c r="AE4718" s="142" t="n"/>
    </row>
    <row r="4719" ht="15" customHeight="1" thickBot="1">
      <c r="B4719" s="222" t="inlineStr">
        <is>
          <t>3F135MHR+12</t>
        </is>
      </c>
      <c r="C4719" s="7">
        <f>SUMIF(数量表!D:H,B4719,数量表!H:H)</f>
        <v/>
      </c>
      <c r="D4719" s="7" t="n">
        <v>27</v>
      </c>
      <c r="E4719" s="7" t="n">
        <v>105</v>
      </c>
      <c r="F4719" s="84" t="n">
        <v>1820</v>
      </c>
      <c r="G4719" s="7" t="inlineStr">
        <is>
          <t>×</t>
        </is>
      </c>
      <c r="H4719" s="21" t="n">
        <v>1</v>
      </c>
      <c r="I4719" s="21">
        <f>C4719*H4719</f>
        <v/>
      </c>
      <c r="J4719" s="2" t="n"/>
      <c r="K4719" s="96" t="inlineStr">
        <is>
          <t>30×105</t>
        </is>
      </c>
      <c r="L4719" s="97">
        <f>F4719</f>
        <v/>
      </c>
      <c r="M4719" s="97">
        <f>I4719</f>
        <v/>
      </c>
      <c r="N4719" s="105" t="n"/>
      <c r="O4719" s="99" t="n"/>
      <c r="P4719" s="99" t="n"/>
      <c r="Q4719" s="117" t="n"/>
      <c r="R4719" s="118" t="n"/>
      <c r="S4719" s="118" t="n"/>
      <c r="T4719" s="119" t="n"/>
      <c r="U4719" s="120" t="n"/>
      <c r="V4719" s="120" t="n"/>
      <c r="W4719" s="121" t="n"/>
      <c r="X4719" s="122" t="n"/>
      <c r="Y4719" s="122" t="n"/>
      <c r="Z4719" s="143" t="n"/>
      <c r="AA4719" s="140" t="n"/>
      <c r="AB4719" s="140" t="n"/>
      <c r="AC4719" s="144" t="n"/>
      <c r="AD4719" s="142" t="n"/>
      <c r="AE4719" s="142" t="n"/>
    </row>
    <row r="4720">
      <c r="B4720" s="220" t="inlineStr">
        <is>
          <t>3F135MHX</t>
        </is>
      </c>
      <c r="C4720" s="80">
        <f>SUMIF(数量表!D:H,B4720,数量表!H:H)</f>
        <v/>
      </c>
      <c r="D4720" s="80" t="n">
        <v>30</v>
      </c>
      <c r="E4720" s="80" t="n">
        <v>92</v>
      </c>
      <c r="F4720" s="81" t="n">
        <v>1784</v>
      </c>
      <c r="G4720" s="80" t="inlineStr">
        <is>
          <t>×</t>
        </is>
      </c>
      <c r="H4720" s="82" t="n">
        <v>2</v>
      </c>
      <c r="I4720" s="82">
        <f>C4720*H4720</f>
        <v/>
      </c>
      <c r="J4720" s="2" t="n"/>
      <c r="K4720" s="107" t="n"/>
      <c r="L4720" s="108" t="n"/>
      <c r="M4720" s="108" t="n"/>
      <c r="N4720" s="109" t="n"/>
      <c r="O4720" s="110" t="n"/>
      <c r="P4720" s="110" t="n"/>
      <c r="Q4720" s="129" t="n"/>
      <c r="R4720" s="130" t="n"/>
      <c r="S4720" s="130" t="n"/>
      <c r="T4720" s="131" t="n"/>
      <c r="U4720" s="132" t="n"/>
      <c r="V4720" s="132" t="n"/>
      <c r="W4720" s="133" t="n">
        <v>30</v>
      </c>
      <c r="X4720" s="134">
        <f>F4720</f>
        <v/>
      </c>
      <c r="Y4720" s="134">
        <f>SUM(I4720)</f>
        <v/>
      </c>
      <c r="Z4720" s="151" t="n"/>
      <c r="AA4720" s="152" t="n"/>
      <c r="AB4720" s="152" t="n"/>
      <c r="AC4720" s="153" t="n"/>
      <c r="AD4720" s="154" t="n"/>
      <c r="AE4720" s="154" t="n"/>
    </row>
    <row r="4721" ht="15" customHeight="1" thickBot="1">
      <c r="B4721" s="29" t="inlineStr">
        <is>
          <t>3F135MHX</t>
        </is>
      </c>
      <c r="C4721">
        <f>SUMIF(数量表!D:H,B4721,数量表!H:H)</f>
        <v/>
      </c>
      <c r="D4721" t="n">
        <v>30</v>
      </c>
      <c r="E4721" s="89" t="n">
        <v>92</v>
      </c>
      <c r="F4721" s="90" t="n">
        <v>345</v>
      </c>
      <c r="G4721" s="89" t="inlineStr">
        <is>
          <t>×</t>
        </is>
      </c>
      <c r="H4721" s="91" t="n">
        <v>2</v>
      </c>
      <c r="I4721" s="91">
        <f>C4721*H4721</f>
        <v/>
      </c>
      <c r="J4721" s="2" t="n"/>
      <c r="K4721" s="96" t="n"/>
      <c r="L4721" s="97" t="n"/>
      <c r="M4721" s="97" t="n"/>
      <c r="N4721" s="98" t="n"/>
      <c r="O4721" s="99" t="n"/>
      <c r="P4721" s="99" t="n"/>
      <c r="Q4721" s="117" t="n"/>
      <c r="R4721" s="118" t="n"/>
      <c r="S4721" s="118" t="n"/>
      <c r="T4721" s="119" t="n"/>
      <c r="U4721" s="120" t="n"/>
      <c r="V4721" s="120" t="n"/>
      <c r="W4721" s="121" t="n">
        <v>30</v>
      </c>
      <c r="X4721" s="122">
        <f>F4721</f>
        <v/>
      </c>
      <c r="Y4721" s="122">
        <f>SUM(I4721)</f>
        <v/>
      </c>
      <c r="Z4721" s="143" t="n"/>
      <c r="AA4721" s="140" t="n"/>
      <c r="AB4721" s="140" t="n"/>
      <c r="AC4721" s="144" t="n"/>
      <c r="AD4721" s="142" t="n"/>
      <c r="AE4721" s="142" t="n"/>
    </row>
    <row r="4722">
      <c r="B4722" s="220" t="inlineStr">
        <is>
          <t>3F135MHZ</t>
        </is>
      </c>
      <c r="C4722" s="80">
        <f>SUMIF(数量表!D:H,B4722,数量表!H:H)</f>
        <v/>
      </c>
      <c r="D4722" s="80" t="n">
        <v>30</v>
      </c>
      <c r="E4722" s="80" t="n">
        <v>92</v>
      </c>
      <c r="F4722" s="81" t="n">
        <v>1784</v>
      </c>
      <c r="G4722" s="80" t="inlineStr">
        <is>
          <t>×</t>
        </is>
      </c>
      <c r="H4722" s="82" t="n">
        <v>2</v>
      </c>
      <c r="I4722" s="82">
        <f>C4722*H4722</f>
        <v/>
      </c>
      <c r="J4722" s="2" t="n"/>
      <c r="K4722" s="107" t="n"/>
      <c r="L4722" s="108" t="n"/>
      <c r="M4722" s="108" t="n"/>
      <c r="N4722" s="109" t="n"/>
      <c r="O4722" s="110" t="n"/>
      <c r="P4722" s="110" t="n"/>
      <c r="Q4722" s="129" t="n"/>
      <c r="R4722" s="130" t="n"/>
      <c r="S4722" s="130" t="n"/>
      <c r="T4722" s="131" t="n"/>
      <c r="U4722" s="132" t="n"/>
      <c r="V4722" s="132" t="n"/>
      <c r="W4722" s="133" t="n">
        <v>30</v>
      </c>
      <c r="X4722" s="134">
        <f>F4722</f>
        <v/>
      </c>
      <c r="Y4722" s="134">
        <f>SUM(I4722)</f>
        <v/>
      </c>
      <c r="Z4722" s="143" t="n"/>
      <c r="AA4722" s="140" t="n"/>
      <c r="AB4722" s="140" t="n"/>
      <c r="AC4722" s="144" t="n"/>
      <c r="AD4722" s="142" t="n"/>
      <c r="AE4722" s="142" t="n"/>
    </row>
    <row r="4723" ht="15" customHeight="1" thickBot="1">
      <c r="B4723" s="221" t="inlineStr">
        <is>
          <t>3F135MHZ</t>
        </is>
      </c>
      <c r="C4723" s="89">
        <f>SUMIF(数量表!D:H,B4723,数量表!H:H)</f>
        <v/>
      </c>
      <c r="D4723" s="89" t="n">
        <v>30</v>
      </c>
      <c r="E4723" s="89" t="n">
        <v>92</v>
      </c>
      <c r="F4723" s="90" t="n">
        <v>345</v>
      </c>
      <c r="G4723" s="89" t="inlineStr">
        <is>
          <t>×</t>
        </is>
      </c>
      <c r="H4723" s="91" t="n">
        <v>2</v>
      </c>
      <c r="I4723" s="91">
        <f>C4723*H4723</f>
        <v/>
      </c>
      <c r="J4723" s="2" t="n"/>
      <c r="K4723" s="96" t="n"/>
      <c r="L4723" s="97" t="n"/>
      <c r="M4723" s="97" t="n"/>
      <c r="N4723" s="98" t="n"/>
      <c r="O4723" s="99" t="n"/>
      <c r="P4723" s="99" t="n"/>
      <c r="Q4723" s="117" t="n"/>
      <c r="R4723" s="118" t="n"/>
      <c r="S4723" s="118" t="n"/>
      <c r="T4723" s="119" t="n"/>
      <c r="U4723" s="120" t="n"/>
      <c r="V4723" s="120" t="n"/>
      <c r="W4723" s="121" t="n">
        <v>30</v>
      </c>
      <c r="X4723" s="122">
        <f>F4723</f>
        <v/>
      </c>
      <c r="Y4723" s="122">
        <f>SUM(I4723)</f>
        <v/>
      </c>
      <c r="Z4723" s="143" t="n"/>
      <c r="AA4723" s="140" t="n"/>
      <c r="AB4723" s="140" t="n"/>
      <c r="AC4723" s="144" t="n"/>
      <c r="AD4723" s="142" t="n"/>
      <c r="AE4723" s="142" t="n"/>
    </row>
    <row r="4724" ht="15" customHeight="1" thickBot="1">
      <c r="B4724" s="220" t="inlineStr">
        <is>
          <t>3F825MH</t>
        </is>
      </c>
      <c r="C4724" s="80" t="n"/>
      <c r="D4724" s="80" t="n"/>
      <c r="E4724" s="80" t="n"/>
      <c r="F4724" s="81" t="n"/>
      <c r="G4724" s="80" t="n"/>
      <c r="H4724" s="82" t="n"/>
      <c r="I4724" s="82" t="n"/>
      <c r="J4724" s="2" t="n"/>
      <c r="K4724" s="106" t="n"/>
      <c r="L4724" s="97" t="n"/>
      <c r="M4724" s="97" t="n"/>
      <c r="N4724" s="105" t="n"/>
      <c r="O4724" s="99" t="n"/>
      <c r="P4724" s="99" t="n"/>
      <c r="Q4724" s="117" t="n"/>
      <c r="R4724" s="118" t="n"/>
      <c r="S4724" s="118" t="n"/>
      <c r="T4724" s="119" t="n"/>
      <c r="U4724" s="120" t="n"/>
      <c r="V4724" s="120" t="n"/>
      <c r="W4724" s="121" t="n"/>
      <c r="X4724" s="122" t="n"/>
      <c r="Y4724" s="122" t="n"/>
      <c r="Z4724" s="143" t="n"/>
      <c r="AA4724" s="140" t="n"/>
      <c r="AB4724" s="140" t="n"/>
      <c r="AC4724" s="144" t="n"/>
      <c r="AD4724" s="142" t="n"/>
      <c r="AE4724" s="142" t="n"/>
    </row>
    <row r="4725" ht="15" customHeight="1" thickBot="1">
      <c r="B4725" s="220" t="inlineStr">
        <is>
          <t>3F825MHL</t>
        </is>
      </c>
      <c r="C4725" s="80">
        <f>SUMIF(数量表!D:H,B4725,数量表!H:H)</f>
        <v/>
      </c>
      <c r="D4725" s="80" t="n">
        <v>27</v>
      </c>
      <c r="E4725" s="80" t="n">
        <v>105</v>
      </c>
      <c r="F4725" s="81" t="n">
        <v>1171</v>
      </c>
      <c r="G4725" s="80" t="inlineStr">
        <is>
          <t>×</t>
        </is>
      </c>
      <c r="H4725" s="82" t="n">
        <v>1</v>
      </c>
      <c r="I4725" s="82">
        <f>C4725*H4725</f>
        <v/>
      </c>
      <c r="J4725" s="2" t="n"/>
      <c r="K4725" s="96" t="inlineStr">
        <is>
          <t>30×105</t>
        </is>
      </c>
      <c r="L4725" s="97">
        <f>F4725</f>
        <v/>
      </c>
      <c r="M4725" s="97">
        <f>I4725</f>
        <v/>
      </c>
      <c r="N4725" s="98" t="n"/>
      <c r="O4725" s="99" t="n"/>
      <c r="P4725" s="99" t="n"/>
      <c r="Q4725" s="117" t="n"/>
      <c r="R4725" s="118" t="n"/>
      <c r="S4725" s="118" t="n"/>
      <c r="T4725" s="119" t="n"/>
      <c r="U4725" s="120" t="n"/>
      <c r="V4725" s="120" t="n"/>
      <c r="W4725" s="121" t="n"/>
      <c r="X4725" s="122" t="n"/>
      <c r="Y4725" s="122" t="n"/>
      <c r="Z4725" s="143" t="n"/>
      <c r="AA4725" s="140" t="n"/>
      <c r="AB4725" s="140" t="n"/>
      <c r="AC4725" s="144" t="n"/>
      <c r="AD4725" s="142" t="n"/>
      <c r="AE4725" s="142" t="n"/>
    </row>
    <row r="4726" ht="15" customHeight="1" thickBot="1">
      <c r="B4726" s="222" t="inlineStr">
        <is>
          <t>3F825MHR</t>
        </is>
      </c>
      <c r="C4726" s="7">
        <f>SUMIF(数量表!D:H,B4726,数量表!H:H)</f>
        <v/>
      </c>
      <c r="D4726" s="7" t="n">
        <v>27</v>
      </c>
      <c r="E4726" s="7" t="n">
        <v>105</v>
      </c>
      <c r="F4726" s="84" t="n">
        <v>1171</v>
      </c>
      <c r="G4726" s="7" t="inlineStr">
        <is>
          <t>×</t>
        </is>
      </c>
      <c r="H4726" s="21" t="n">
        <v>1</v>
      </c>
      <c r="I4726" s="82">
        <f>C4726*H4726</f>
        <v/>
      </c>
      <c r="J4726" s="2" t="n"/>
      <c r="K4726" s="106" t="inlineStr">
        <is>
          <t>30×105</t>
        </is>
      </c>
      <c r="L4726" s="97">
        <f>F4726</f>
        <v/>
      </c>
      <c r="M4726" s="97">
        <f>I4726</f>
        <v/>
      </c>
      <c r="N4726" s="105" t="n"/>
      <c r="O4726" s="99" t="n"/>
      <c r="P4726" s="99" t="n"/>
      <c r="Q4726" s="117" t="n"/>
      <c r="R4726" s="118" t="n"/>
      <c r="S4726" s="118" t="n"/>
      <c r="T4726" s="119" t="n"/>
      <c r="U4726" s="120" t="n"/>
      <c r="V4726" s="120" t="n"/>
      <c r="W4726" s="121" t="n"/>
      <c r="X4726" s="122" t="n"/>
      <c r="Y4726" s="122" t="n"/>
      <c r="Z4726" s="143" t="n"/>
      <c r="AA4726" s="140" t="n"/>
      <c r="AB4726" s="140" t="n"/>
      <c r="AC4726" s="144" t="n"/>
      <c r="AD4726" s="142" t="n"/>
      <c r="AE4726" s="142" t="n"/>
    </row>
    <row r="4727" ht="15" customHeight="1" thickBot="1">
      <c r="B4727" s="222" t="inlineStr">
        <is>
          <t>3F825MHL+12</t>
        </is>
      </c>
      <c r="C4727" s="7">
        <f>SUMIF(数量表!D:H,B4727,数量表!H:H)</f>
        <v/>
      </c>
      <c r="D4727" s="7" t="n">
        <v>27</v>
      </c>
      <c r="E4727" s="7" t="n">
        <v>105</v>
      </c>
      <c r="F4727" s="84" t="n">
        <v>1171</v>
      </c>
      <c r="G4727" s="7" t="inlineStr">
        <is>
          <t>×</t>
        </is>
      </c>
      <c r="H4727" s="21" t="n">
        <v>1</v>
      </c>
      <c r="I4727" s="21">
        <f>C4727*H4727</f>
        <v/>
      </c>
      <c r="J4727" s="2" t="n"/>
      <c r="K4727" s="96" t="inlineStr">
        <is>
          <t>30×105</t>
        </is>
      </c>
      <c r="L4727" s="97">
        <f>F4727</f>
        <v/>
      </c>
      <c r="M4727" s="97">
        <f>I4727</f>
        <v/>
      </c>
      <c r="N4727" s="105" t="n"/>
      <c r="O4727" s="99" t="n"/>
      <c r="P4727" s="99" t="n"/>
      <c r="Q4727" s="117" t="n"/>
      <c r="R4727" s="118" t="n"/>
      <c r="S4727" s="118" t="n"/>
      <c r="T4727" s="119" t="n"/>
      <c r="U4727" s="120" t="n"/>
      <c r="V4727" s="120" t="n"/>
      <c r="W4727" s="121" t="n"/>
      <c r="X4727" s="122" t="n"/>
      <c r="Y4727" s="122" t="n"/>
      <c r="Z4727" s="143" t="n"/>
      <c r="AA4727" s="140" t="n"/>
      <c r="AB4727" s="140" t="n"/>
      <c r="AC4727" s="144" t="n"/>
      <c r="AD4727" s="142" t="n"/>
      <c r="AE4727" s="142" t="n"/>
    </row>
    <row r="4728" ht="15" customHeight="1" thickBot="1">
      <c r="B4728" s="222" t="inlineStr">
        <is>
          <t>3F825MHR+12</t>
        </is>
      </c>
      <c r="C4728" s="7">
        <f>SUMIF(数量表!D:H,B4728,数量表!H:H)</f>
        <v/>
      </c>
      <c r="D4728" s="7" t="n">
        <v>27</v>
      </c>
      <c r="E4728" s="7" t="n">
        <v>105</v>
      </c>
      <c r="F4728" s="84" t="n">
        <v>1171</v>
      </c>
      <c r="G4728" s="7" t="inlineStr">
        <is>
          <t>×</t>
        </is>
      </c>
      <c r="H4728" s="21" t="n">
        <v>1</v>
      </c>
      <c r="I4728" s="21">
        <f>C4728*H4728</f>
        <v/>
      </c>
      <c r="J4728" s="2" t="n"/>
      <c r="K4728" s="96" t="inlineStr">
        <is>
          <t>30×105</t>
        </is>
      </c>
      <c r="L4728" s="97">
        <f>F4728</f>
        <v/>
      </c>
      <c r="M4728" s="97">
        <f>I4728</f>
        <v/>
      </c>
      <c r="N4728" s="105" t="n"/>
      <c r="O4728" s="99" t="n"/>
      <c r="P4728" s="99" t="n"/>
      <c r="Q4728" s="117" t="n"/>
      <c r="R4728" s="118" t="n"/>
      <c r="S4728" s="118" t="n"/>
      <c r="T4728" s="119" t="n"/>
      <c r="U4728" s="120" t="n"/>
      <c r="V4728" s="120" t="n"/>
      <c r="W4728" s="121" t="n"/>
      <c r="X4728" s="122" t="n"/>
      <c r="Y4728" s="122" t="n"/>
      <c r="Z4728" s="143" t="n"/>
      <c r="AA4728" s="140" t="n"/>
      <c r="AB4728" s="140" t="n"/>
      <c r="AC4728" s="144" t="n"/>
      <c r="AD4728" s="142" t="n"/>
      <c r="AE4728" s="142" t="n"/>
    </row>
    <row r="4729">
      <c r="B4729" s="220" t="inlineStr">
        <is>
          <t>3F825MHX</t>
        </is>
      </c>
      <c r="C4729" s="80">
        <f>SUMIF(数量表!D:H,B4729,数量表!H:H)</f>
        <v/>
      </c>
      <c r="D4729" s="80" t="n">
        <v>30</v>
      </c>
      <c r="E4729" s="80" t="n">
        <v>92</v>
      </c>
      <c r="F4729" s="81" t="n">
        <v>1135</v>
      </c>
      <c r="G4729" s="80" t="inlineStr">
        <is>
          <t>×</t>
        </is>
      </c>
      <c r="H4729" s="82" t="n">
        <v>2</v>
      </c>
      <c r="I4729" s="82">
        <f>C4729*H4729</f>
        <v/>
      </c>
      <c r="J4729" s="2" t="n"/>
      <c r="K4729" s="107" t="n"/>
      <c r="L4729" s="108" t="n"/>
      <c r="M4729" s="108" t="n"/>
      <c r="N4729" s="109" t="n"/>
      <c r="O4729" s="110" t="n"/>
      <c r="P4729" s="110" t="n"/>
      <c r="Q4729" s="129" t="n"/>
      <c r="R4729" s="130" t="n"/>
      <c r="S4729" s="130" t="n"/>
      <c r="T4729" s="131" t="n"/>
      <c r="U4729" s="132" t="n"/>
      <c r="V4729" s="132" t="n"/>
      <c r="W4729" s="133" t="n">
        <v>30</v>
      </c>
      <c r="X4729" s="134">
        <f>F4729</f>
        <v/>
      </c>
      <c r="Y4729" s="134">
        <f>SUM(I4729)</f>
        <v/>
      </c>
      <c r="Z4729" s="151" t="n"/>
      <c r="AA4729" s="152" t="n"/>
      <c r="AB4729" s="152" t="n"/>
      <c r="AC4729" s="153" t="n"/>
      <c r="AD4729" s="154" t="n"/>
      <c r="AE4729" s="154" t="n"/>
    </row>
    <row r="4730" ht="15" customHeight="1" thickBot="1">
      <c r="B4730" s="29" t="inlineStr">
        <is>
          <t>3F825MHX</t>
        </is>
      </c>
      <c r="C4730">
        <f>SUMIF(数量表!D:H,B4730,数量表!H:H)</f>
        <v/>
      </c>
      <c r="D4730" t="n">
        <v>30</v>
      </c>
      <c r="E4730" s="89" t="n">
        <v>92</v>
      </c>
      <c r="F4730" s="90" t="n">
        <v>345</v>
      </c>
      <c r="G4730" s="89" t="inlineStr">
        <is>
          <t>×</t>
        </is>
      </c>
      <c r="H4730" s="91" t="n">
        <v>2</v>
      </c>
      <c r="I4730" s="91">
        <f>C4730*H4730</f>
        <v/>
      </c>
      <c r="J4730" s="2" t="n"/>
      <c r="K4730" s="96" t="n"/>
      <c r="L4730" s="97" t="n"/>
      <c r="M4730" s="97" t="n"/>
      <c r="N4730" s="98" t="n"/>
      <c r="O4730" s="99" t="n"/>
      <c r="P4730" s="99" t="n"/>
      <c r="Q4730" s="117" t="n"/>
      <c r="R4730" s="118" t="n"/>
      <c r="S4730" s="118" t="n"/>
      <c r="T4730" s="119" t="n"/>
      <c r="U4730" s="120" t="n"/>
      <c r="V4730" s="120" t="n"/>
      <c r="W4730" s="121" t="n">
        <v>30</v>
      </c>
      <c r="X4730" s="122">
        <f>F4730</f>
        <v/>
      </c>
      <c r="Y4730" s="122">
        <f>SUM(I4730)</f>
        <v/>
      </c>
      <c r="Z4730" s="143" t="n"/>
      <c r="AA4730" s="140" t="n"/>
      <c r="AB4730" s="140" t="n"/>
      <c r="AC4730" s="144" t="n"/>
      <c r="AD4730" s="142" t="n"/>
      <c r="AE4730" s="142" t="n"/>
    </row>
    <row r="4731">
      <c r="B4731" s="220" t="inlineStr">
        <is>
          <t>3F825MHZ</t>
        </is>
      </c>
      <c r="C4731" s="80">
        <f>SUMIF(数量表!D:H,B4731,数量表!H:H)</f>
        <v/>
      </c>
      <c r="D4731" s="80" t="n">
        <v>30</v>
      </c>
      <c r="E4731" s="80" t="n">
        <v>92</v>
      </c>
      <c r="F4731" s="81" t="n">
        <v>1135</v>
      </c>
      <c r="G4731" s="80" t="inlineStr">
        <is>
          <t>×</t>
        </is>
      </c>
      <c r="H4731" s="82" t="n">
        <v>2</v>
      </c>
      <c r="I4731" s="82">
        <f>C4731*H4731</f>
        <v/>
      </c>
      <c r="J4731" s="2" t="n"/>
      <c r="K4731" s="107" t="n"/>
      <c r="L4731" s="108" t="n"/>
      <c r="M4731" s="108" t="n"/>
      <c r="N4731" s="109" t="n"/>
      <c r="O4731" s="110" t="n"/>
      <c r="P4731" s="110" t="n"/>
      <c r="Q4731" s="129" t="n"/>
      <c r="R4731" s="130" t="n"/>
      <c r="S4731" s="130" t="n"/>
      <c r="T4731" s="131" t="n"/>
      <c r="U4731" s="132" t="n"/>
      <c r="V4731" s="132" t="n"/>
      <c r="W4731" s="133" t="n">
        <v>30</v>
      </c>
      <c r="X4731" s="134">
        <f>F4731</f>
        <v/>
      </c>
      <c r="Y4731" s="134">
        <f>SUM(I4731)</f>
        <v/>
      </c>
      <c r="Z4731" s="143" t="n"/>
      <c r="AA4731" s="140" t="n"/>
      <c r="AB4731" s="140" t="n"/>
      <c r="AC4731" s="144" t="n"/>
      <c r="AD4731" s="142" t="n"/>
      <c r="AE4731" s="142" t="n"/>
    </row>
    <row r="4732" ht="15" customHeight="1" thickBot="1">
      <c r="B4732" s="221" t="inlineStr">
        <is>
          <t>3F825MHZ</t>
        </is>
      </c>
      <c r="C4732" s="89">
        <f>SUMIF(数量表!D:H,B4732,数量表!H:H)</f>
        <v/>
      </c>
      <c r="D4732" s="89" t="n">
        <v>30</v>
      </c>
      <c r="E4732" s="89" t="n">
        <v>92</v>
      </c>
      <c r="F4732" s="90" t="n">
        <v>345</v>
      </c>
      <c r="G4732" s="89" t="inlineStr">
        <is>
          <t>×</t>
        </is>
      </c>
      <c r="H4732" s="91" t="n">
        <v>2</v>
      </c>
      <c r="I4732" s="91">
        <f>C4732*H4732</f>
        <v/>
      </c>
      <c r="J4732" s="2" t="n"/>
      <c r="K4732" s="96" t="n"/>
      <c r="L4732" s="97" t="n"/>
      <c r="M4732" s="97" t="n"/>
      <c r="N4732" s="98" t="n"/>
      <c r="O4732" s="99" t="n"/>
      <c r="P4732" s="99" t="n"/>
      <c r="Q4732" s="117" t="n"/>
      <c r="R4732" s="118" t="n"/>
      <c r="S4732" s="118" t="n"/>
      <c r="T4732" s="119" t="n"/>
      <c r="U4732" s="120" t="n"/>
      <c r="V4732" s="120" t="n"/>
      <c r="W4732" s="121" t="n">
        <v>30</v>
      </c>
      <c r="X4732" s="122">
        <f>F4732</f>
        <v/>
      </c>
      <c r="Y4732" s="122">
        <f>SUM(I4732)</f>
        <v/>
      </c>
      <c r="Z4732" s="143" t="n"/>
      <c r="AA4732" s="140" t="n"/>
      <c r="AB4732" s="140" t="n"/>
      <c r="AC4732" s="144" t="n"/>
      <c r="AD4732" s="142" t="n"/>
      <c r="AE4732" s="142" t="n"/>
    </row>
    <row r="4733" ht="15" customHeight="1" thickBot="1">
      <c r="B4733" s="221" t="inlineStr">
        <is>
          <t>3F45MQ3O</t>
        </is>
      </c>
      <c r="C4733" s="89">
        <f>SUMIF(数量表!D:H,B4733,数量表!H:H)</f>
        <v/>
      </c>
      <c r="D4733" s="89" t="n">
        <v>27</v>
      </c>
      <c r="E4733" s="89" t="n">
        <v>105</v>
      </c>
      <c r="F4733" s="90" t="n">
        <v>2138</v>
      </c>
      <c r="G4733" s="89" t="inlineStr">
        <is>
          <t>×</t>
        </is>
      </c>
      <c r="H4733" s="91" t="n">
        <v>1</v>
      </c>
      <c r="I4733" s="91">
        <f>C4733*H4733</f>
        <v/>
      </c>
      <c r="J4733" s="2" t="n"/>
      <c r="K4733" s="106" t="n"/>
      <c r="L4733" s="97" t="n"/>
      <c r="M4733" s="97" t="n"/>
      <c r="N4733" s="105" t="inlineStr">
        <is>
          <t>27×105</t>
        </is>
      </c>
      <c r="O4733" s="99">
        <f>F4733</f>
        <v/>
      </c>
      <c r="P4733" s="99">
        <f>I4733</f>
        <v/>
      </c>
      <c r="Q4733" s="117" t="n"/>
      <c r="R4733" s="118" t="n"/>
      <c r="S4733" s="118" t="n"/>
      <c r="T4733" s="119" t="n"/>
      <c r="U4733" s="120" t="n"/>
      <c r="V4733" s="120" t="n"/>
      <c r="W4733" s="121" t="n"/>
      <c r="X4733" s="122" t="n"/>
      <c r="Y4733" s="122" t="n"/>
      <c r="Z4733" s="143" t="n"/>
      <c r="AA4733" s="140" t="n"/>
      <c r="AB4733" s="140" t="n"/>
      <c r="AC4733" s="144" t="n"/>
      <c r="AD4733" s="142" t="n"/>
      <c r="AE4733" s="142" t="n"/>
    </row>
    <row r="4734">
      <c r="B4734" s="220" t="inlineStr">
        <is>
          <t>3F45MQ3OL</t>
        </is>
      </c>
      <c r="C4734" s="80">
        <f>SUMIF(数量表!D:H,B4734,数量表!H:H)</f>
        <v/>
      </c>
      <c r="D4734" s="80" t="n">
        <v>27</v>
      </c>
      <c r="E4734" s="80" t="n">
        <v>105</v>
      </c>
      <c r="F4734" s="81" t="n">
        <v>2138</v>
      </c>
      <c r="G4734" s="80" t="inlineStr">
        <is>
          <t>×</t>
        </is>
      </c>
      <c r="H4734" s="82" t="n">
        <v>1</v>
      </c>
      <c r="I4734" s="82">
        <f>C4734*H4734</f>
        <v/>
      </c>
      <c r="J4734" s="2" t="n"/>
      <c r="K4734" s="106" t="n"/>
      <c r="L4734" s="97" t="n"/>
      <c r="M4734" s="97" t="n"/>
      <c r="N4734" s="105" t="inlineStr">
        <is>
          <t>27×105</t>
        </is>
      </c>
      <c r="O4734" s="99">
        <f>F4734</f>
        <v/>
      </c>
      <c r="P4734" s="99">
        <f>I4734</f>
        <v/>
      </c>
      <c r="Q4734" s="117" t="n"/>
      <c r="R4734" s="118" t="n"/>
      <c r="S4734" s="118" t="n"/>
      <c r="T4734" s="119" t="n"/>
      <c r="U4734" s="120" t="n"/>
      <c r="V4734" s="120" t="n"/>
      <c r="W4734" s="121" t="n"/>
      <c r="X4734" s="122" t="n"/>
      <c r="Y4734" s="122" t="n"/>
      <c r="Z4734" s="143" t="n"/>
      <c r="AA4734" s="140" t="n"/>
      <c r="AB4734" s="140" t="n"/>
      <c r="AC4734" s="144" t="n"/>
      <c r="AD4734" s="142" t="n"/>
      <c r="AE4734" s="142" t="n"/>
    </row>
    <row r="4735" ht="15" customHeight="1" thickBot="1">
      <c r="B4735" s="221" t="inlineStr">
        <is>
          <t>3F45MQ3OL</t>
        </is>
      </c>
      <c r="C4735" s="89">
        <f>SUMIF(数量表!D:H,B4735,数量表!H:H)</f>
        <v/>
      </c>
      <c r="D4735" s="89" t="n">
        <v>27</v>
      </c>
      <c r="E4735" s="89" t="n">
        <v>105</v>
      </c>
      <c r="F4735" s="90" t="n">
        <v>2138</v>
      </c>
      <c r="G4735" s="89" t="inlineStr">
        <is>
          <t>×</t>
        </is>
      </c>
      <c r="H4735" s="91" t="n">
        <v>1</v>
      </c>
      <c r="I4735" s="91">
        <f>C4735*H4735</f>
        <v/>
      </c>
      <c r="J4735" s="2" t="n"/>
      <c r="K4735" s="106" t="inlineStr">
        <is>
          <t>30×105</t>
        </is>
      </c>
      <c r="L4735" s="97">
        <f>F4735</f>
        <v/>
      </c>
      <c r="M4735" s="97">
        <f>I4735</f>
        <v/>
      </c>
      <c r="N4735" s="105" t="n"/>
      <c r="O4735" s="99" t="n"/>
      <c r="P4735" s="99" t="n"/>
      <c r="Q4735" s="117" t="n"/>
      <c r="R4735" s="118" t="n"/>
      <c r="S4735" s="118" t="n"/>
      <c r="T4735" s="119" t="n"/>
      <c r="U4735" s="120" t="n"/>
      <c r="V4735" s="120" t="n"/>
      <c r="W4735" s="121" t="n"/>
      <c r="X4735" s="122" t="n"/>
      <c r="Y4735" s="122" t="n"/>
      <c r="Z4735" s="143" t="n"/>
      <c r="AA4735" s="140" t="n"/>
      <c r="AB4735" s="140" t="n"/>
      <c r="AC4735" s="144" t="n"/>
      <c r="AD4735" s="142" t="n"/>
      <c r="AE4735" s="142" t="n"/>
    </row>
    <row r="4736">
      <c r="B4736" s="220" t="inlineStr">
        <is>
          <t>3F45MQ3OR</t>
        </is>
      </c>
      <c r="C4736" s="80">
        <f>SUMIF(数量表!D:H,B4736,数量表!H:H)</f>
        <v/>
      </c>
      <c r="D4736" s="80" t="n">
        <v>27</v>
      </c>
      <c r="E4736" s="80" t="n">
        <v>105</v>
      </c>
      <c r="F4736" s="81" t="n">
        <v>2138</v>
      </c>
      <c r="G4736" s="80" t="inlineStr">
        <is>
          <t>×</t>
        </is>
      </c>
      <c r="H4736" s="82" t="n">
        <v>1</v>
      </c>
      <c r="I4736" s="82">
        <f>C4736*H4736</f>
        <v/>
      </c>
      <c r="J4736" s="2" t="n"/>
      <c r="K4736" s="106" t="n"/>
      <c r="L4736" s="97" t="n"/>
      <c r="M4736" s="97" t="n"/>
      <c r="N4736" s="105" t="inlineStr">
        <is>
          <t>27×105</t>
        </is>
      </c>
      <c r="O4736" s="99">
        <f>F4736</f>
        <v/>
      </c>
      <c r="P4736" s="99">
        <f>I4736</f>
        <v/>
      </c>
      <c r="Q4736" s="117" t="n"/>
      <c r="R4736" s="118" t="n"/>
      <c r="S4736" s="118" t="n"/>
      <c r="T4736" s="119" t="n"/>
      <c r="U4736" s="120" t="n"/>
      <c r="V4736" s="120" t="n"/>
      <c r="W4736" s="121" t="n"/>
      <c r="X4736" s="122" t="n"/>
      <c r="Y4736" s="122" t="n"/>
      <c r="Z4736" s="143" t="n"/>
      <c r="AA4736" s="140" t="n"/>
      <c r="AB4736" s="140" t="n"/>
      <c r="AC4736" s="144" t="n"/>
      <c r="AD4736" s="142" t="n"/>
      <c r="AE4736" s="142" t="n"/>
    </row>
    <row r="4737" ht="15" customHeight="1" thickBot="1">
      <c r="B4737" s="221" t="inlineStr">
        <is>
          <t>3F45MQ3OR</t>
        </is>
      </c>
      <c r="C4737" s="89">
        <f>SUMIF(数量表!D:H,B4737,数量表!H:H)</f>
        <v/>
      </c>
      <c r="D4737" s="89" t="n">
        <v>27</v>
      </c>
      <c r="E4737" s="89" t="n">
        <v>105</v>
      </c>
      <c r="F4737" s="90" t="n">
        <v>2138</v>
      </c>
      <c r="G4737" s="89" t="inlineStr">
        <is>
          <t>×</t>
        </is>
      </c>
      <c r="H4737" s="91" t="n">
        <v>1</v>
      </c>
      <c r="I4737" s="91">
        <f>C4737*H4737</f>
        <v/>
      </c>
      <c r="J4737" s="2" t="n"/>
      <c r="K4737" s="106" t="inlineStr">
        <is>
          <t>30×105</t>
        </is>
      </c>
      <c r="L4737" s="97">
        <f>F4737</f>
        <v/>
      </c>
      <c r="M4737" s="97">
        <f>I4737</f>
        <v/>
      </c>
      <c r="N4737" s="105" t="n"/>
      <c r="O4737" s="99" t="n"/>
      <c r="P4737" s="99" t="n"/>
      <c r="Q4737" s="117" t="n"/>
      <c r="R4737" s="118" t="n"/>
      <c r="S4737" s="118" t="n"/>
      <c r="T4737" s="119" t="n"/>
      <c r="U4737" s="120" t="n"/>
      <c r="V4737" s="120" t="n"/>
      <c r="W4737" s="121" t="n"/>
      <c r="X4737" s="122" t="n"/>
      <c r="Y4737" s="122" t="n"/>
      <c r="Z4737" s="143" t="n"/>
      <c r="AA4737" s="140" t="n"/>
      <c r="AB4737" s="140" t="n"/>
      <c r="AC4737" s="144" t="n"/>
      <c r="AD4737" s="142" t="n"/>
      <c r="AE4737" s="142" t="n"/>
    </row>
    <row r="4738" ht="15" customHeight="1" thickBot="1">
      <c r="B4738" s="221" t="inlineStr">
        <is>
          <t>3F45MQ3OS</t>
        </is>
      </c>
      <c r="C4738" s="89">
        <f>SUMIF(数量表!D:H,B4738,数量表!H:H)</f>
        <v/>
      </c>
      <c r="D4738" s="89" t="n">
        <v>27</v>
      </c>
      <c r="E4738" s="89" t="n">
        <v>105</v>
      </c>
      <c r="F4738" s="90" t="n">
        <v>2138</v>
      </c>
      <c r="G4738" s="89" t="inlineStr">
        <is>
          <t>×</t>
        </is>
      </c>
      <c r="H4738" s="91" t="n">
        <v>1</v>
      </c>
      <c r="I4738" s="91">
        <f>C4738*H4738</f>
        <v/>
      </c>
      <c r="J4738" s="2" t="n"/>
      <c r="K4738" s="106" t="n"/>
      <c r="L4738" s="97" t="n"/>
      <c r="M4738" s="97" t="n"/>
      <c r="N4738" s="105" t="inlineStr">
        <is>
          <t>27×105</t>
        </is>
      </c>
      <c r="O4738" s="99">
        <f>F4738</f>
        <v/>
      </c>
      <c r="P4738" s="99">
        <f>I4738</f>
        <v/>
      </c>
      <c r="Q4738" s="117" t="n"/>
      <c r="R4738" s="118" t="n"/>
      <c r="S4738" s="118" t="n"/>
      <c r="T4738" s="119" t="n"/>
      <c r="U4738" s="120" t="n"/>
      <c r="V4738" s="120" t="n"/>
      <c r="W4738" s="121" t="n"/>
      <c r="X4738" s="122" t="n"/>
      <c r="Y4738" s="122" t="n"/>
      <c r="Z4738" s="143" t="n"/>
      <c r="AA4738" s="140" t="n"/>
      <c r="AB4738" s="140" t="n"/>
      <c r="AC4738" s="144" t="n"/>
      <c r="AD4738" s="142" t="n"/>
      <c r="AE4738" s="142" t="n"/>
    </row>
    <row r="4739">
      <c r="B4739" s="29" t="inlineStr">
        <is>
          <t>3F45MQ3R+12</t>
        </is>
      </c>
      <c r="C4739">
        <f>SUMIF(数量表!D:H,B4739,数量表!H:H)</f>
        <v/>
      </c>
      <c r="D4739" t="n">
        <v>27</v>
      </c>
      <c r="E4739" t="n">
        <v>105</v>
      </c>
      <c r="F4739" s="86" t="n">
        <v>2138</v>
      </c>
      <c r="G4739" t="inlineStr">
        <is>
          <t>×</t>
        </is>
      </c>
      <c r="H4739" s="87" t="n">
        <v>1</v>
      </c>
      <c r="I4739" s="87">
        <f>C4739*H4739</f>
        <v/>
      </c>
      <c r="J4739" s="2" t="n"/>
      <c r="K4739" s="106" t="n"/>
      <c r="L4739" s="97" t="n"/>
      <c r="M4739" s="97" t="n"/>
      <c r="N4739" s="105" t="inlineStr">
        <is>
          <t>27×105</t>
        </is>
      </c>
      <c r="O4739" s="99">
        <f>F4739</f>
        <v/>
      </c>
      <c r="P4739" s="99">
        <f>I4739</f>
        <v/>
      </c>
      <c r="Q4739" s="117" t="n"/>
      <c r="R4739" s="118" t="n"/>
      <c r="S4739" s="118" t="n"/>
      <c r="T4739" s="119" t="n"/>
      <c r="U4739" s="120" t="n"/>
      <c r="V4739" s="120" t="n"/>
      <c r="W4739" s="121" t="n"/>
      <c r="X4739" s="122" t="n"/>
      <c r="Y4739" s="122" t="n"/>
      <c r="Z4739" s="143" t="n"/>
      <c r="AA4739" s="140" t="n"/>
      <c r="AB4739" s="140" t="n"/>
      <c r="AC4739" s="144" t="n"/>
      <c r="AD4739" s="142" t="n"/>
      <c r="AE4739" s="142" t="n"/>
    </row>
    <row r="4740" ht="15" customHeight="1" thickBot="1">
      <c r="B4740" s="221" t="inlineStr">
        <is>
          <t>3F45MQ3R+12</t>
        </is>
      </c>
      <c r="C4740" s="89">
        <f>SUMIF(数量表!D:H,B4740,数量表!H:H)</f>
        <v/>
      </c>
      <c r="D4740" s="89" t="n">
        <v>27</v>
      </c>
      <c r="E4740" s="89" t="n">
        <v>105</v>
      </c>
      <c r="F4740" s="90" t="n">
        <v>2138</v>
      </c>
      <c r="G4740" s="89" t="inlineStr">
        <is>
          <t>×</t>
        </is>
      </c>
      <c r="H4740" s="91" t="n">
        <v>1</v>
      </c>
      <c r="I4740" s="91">
        <f>C4740*H4740</f>
        <v/>
      </c>
      <c r="J4740" s="2" t="n"/>
      <c r="K4740" s="106" t="inlineStr">
        <is>
          <t>30×105</t>
        </is>
      </c>
      <c r="L4740" s="97">
        <f>F4740</f>
        <v/>
      </c>
      <c r="M4740" s="97">
        <f>I4740</f>
        <v/>
      </c>
      <c r="N4740" s="105" t="n"/>
      <c r="O4740" s="99" t="n"/>
      <c r="P4740" s="99" t="n"/>
      <c r="Q4740" s="117" t="n"/>
      <c r="R4740" s="118" t="n"/>
      <c r="S4740" s="118" t="n"/>
      <c r="T4740" s="119" t="n"/>
      <c r="U4740" s="120" t="n"/>
      <c r="V4740" s="120" t="n"/>
      <c r="W4740" s="121" t="n"/>
      <c r="X4740" s="122" t="n"/>
      <c r="Y4740" s="122" t="n"/>
      <c r="Z4740" s="143" t="n"/>
      <c r="AA4740" s="140" t="n"/>
      <c r="AB4740" s="140" t="n"/>
      <c r="AC4740" s="144" t="n"/>
      <c r="AD4740" s="142" t="n"/>
      <c r="AE4740" s="142" t="n"/>
    </row>
    <row r="4741">
      <c r="B4741" s="29" t="inlineStr">
        <is>
          <t>3F45MQ3Z</t>
        </is>
      </c>
      <c r="C4741">
        <f>SUMIF(数量表!D:H,B4741,数量表!H:H)</f>
        <v/>
      </c>
      <c r="D4741" t="n">
        <v>27</v>
      </c>
      <c r="E4741" t="n">
        <v>92</v>
      </c>
      <c r="F4741" s="86" t="n">
        <v>2102</v>
      </c>
      <c r="G4741" t="inlineStr">
        <is>
          <t>×</t>
        </is>
      </c>
      <c r="H4741" s="87" t="n">
        <v>1</v>
      </c>
      <c r="I4741" s="87">
        <f>C4741*H4741</f>
        <v/>
      </c>
      <c r="J4741" s="2" t="n"/>
      <c r="K4741" s="106" t="n"/>
      <c r="L4741" s="97" t="n"/>
      <c r="M4741" s="97" t="n"/>
      <c r="N4741" s="105" t="inlineStr">
        <is>
          <t>27×105</t>
        </is>
      </c>
      <c r="O4741" s="99">
        <f>F4741</f>
        <v/>
      </c>
      <c r="P4741" s="99">
        <f>I4741</f>
        <v/>
      </c>
      <c r="Q4741" s="117" t="n"/>
      <c r="R4741" s="118" t="n"/>
      <c r="S4741" s="118" t="n"/>
      <c r="T4741" s="119" t="n"/>
      <c r="U4741" s="120" t="n"/>
      <c r="V4741" s="120" t="n"/>
      <c r="W4741" s="121" t="n"/>
      <c r="X4741" s="122" t="n"/>
      <c r="Y4741" s="122" t="n"/>
      <c r="Z4741" s="143" t="n"/>
      <c r="AA4741" s="140" t="n"/>
      <c r="AB4741" s="140" t="n"/>
      <c r="AC4741" s="144" t="n"/>
      <c r="AD4741" s="142" t="n"/>
      <c r="AE4741" s="142" t="n"/>
    </row>
    <row r="4742">
      <c r="B4742" s="29" t="inlineStr">
        <is>
          <t>3F45MQ3Z</t>
        </is>
      </c>
      <c r="C4742">
        <f>SUMIF(数量表!D:H,B4742,数量表!H:H)</f>
        <v/>
      </c>
      <c r="D4742" t="n">
        <v>30</v>
      </c>
      <c r="E4742" t="n">
        <v>92</v>
      </c>
      <c r="F4742" s="86" t="n">
        <v>2102</v>
      </c>
      <c r="G4742" t="inlineStr">
        <is>
          <t>×</t>
        </is>
      </c>
      <c r="H4742" s="87" t="n">
        <v>2</v>
      </c>
      <c r="I4742" s="87">
        <f>C4742*H4742</f>
        <v/>
      </c>
      <c r="J4742" s="2" t="n"/>
      <c r="K4742" s="106" t="inlineStr">
        <is>
          <t>30×92</t>
        </is>
      </c>
      <c r="L4742" s="97">
        <f>F4742</f>
        <v/>
      </c>
      <c r="M4742" s="97">
        <f>I4742</f>
        <v/>
      </c>
      <c r="N4742" s="105" t="n"/>
      <c r="O4742" s="99" t="n"/>
      <c r="P4742" s="99" t="n"/>
      <c r="Q4742" s="117" t="n"/>
      <c r="R4742" s="118" t="n"/>
      <c r="S4742" s="118" t="n"/>
      <c r="T4742" s="119" t="n"/>
      <c r="U4742" s="120" t="n"/>
      <c r="V4742" s="120" t="n"/>
      <c r="W4742" s="121" t="n"/>
      <c r="X4742" s="122" t="n"/>
      <c r="Y4742" s="122" t="n"/>
      <c r="Z4742" s="143" t="n"/>
      <c r="AA4742" s="140" t="n"/>
      <c r="AB4742" s="140" t="n"/>
      <c r="AC4742" s="144" t="n"/>
      <c r="AD4742" s="142" t="n"/>
      <c r="AE4742" s="142" t="n"/>
    </row>
    <row r="4743" ht="15" customHeight="1" thickBot="1">
      <c r="B4743" s="221" t="inlineStr">
        <is>
          <t>3F45MQ3Z</t>
        </is>
      </c>
      <c r="C4743" s="89">
        <f>SUMIF(数量表!D:H,B4743,数量表!H:H)</f>
        <v/>
      </c>
      <c r="D4743" s="89" t="n">
        <v>30</v>
      </c>
      <c r="E4743" s="89" t="n">
        <v>92</v>
      </c>
      <c r="F4743" s="90" t="n">
        <v>573</v>
      </c>
      <c r="G4743" s="89" t="inlineStr">
        <is>
          <t>×</t>
        </is>
      </c>
      <c r="H4743" s="91" t="n">
        <v>2</v>
      </c>
      <c r="I4743" s="91">
        <f>C4743*H4743</f>
        <v/>
      </c>
      <c r="J4743" s="2" t="n"/>
      <c r="K4743" s="106" t="inlineStr">
        <is>
          <t>30×92</t>
        </is>
      </c>
      <c r="L4743" s="97">
        <f>F4743</f>
        <v/>
      </c>
      <c r="M4743" s="97">
        <f>I4743</f>
        <v/>
      </c>
      <c r="N4743" s="105" t="n"/>
      <c r="O4743" s="99" t="n"/>
      <c r="P4743" s="99" t="n"/>
      <c r="Q4743" s="117" t="n"/>
      <c r="R4743" s="118" t="n"/>
      <c r="S4743" s="118" t="n"/>
      <c r="T4743" s="119" t="n"/>
      <c r="U4743" s="120" t="n"/>
      <c r="V4743" s="120" t="n"/>
      <c r="W4743" s="121" t="n"/>
      <c r="X4743" s="122" t="n"/>
      <c r="Y4743" s="122" t="n"/>
      <c r="Z4743" s="143" t="n"/>
      <c r="AA4743" s="140" t="n"/>
      <c r="AB4743" s="140" t="n"/>
      <c r="AC4743" s="144" t="n"/>
      <c r="AD4743" s="142" t="n"/>
      <c r="AE4743" s="142" t="n"/>
    </row>
    <row r="4744" ht="15" customHeight="1" thickBot="1">
      <c r="B4744" s="221" t="inlineStr">
        <is>
          <t>3F45MQ215</t>
        </is>
      </c>
      <c r="C4744" s="89" t="n"/>
      <c r="D4744" s="89" t="n"/>
      <c r="E4744" s="89" t="n"/>
      <c r="F4744" s="90" t="n"/>
      <c r="G4744" s="89" t="n"/>
      <c r="H4744" s="91" t="n"/>
      <c r="I4744" s="91" t="n"/>
      <c r="J4744" s="2" t="n"/>
      <c r="K4744" s="106" t="n"/>
      <c r="L4744" s="97" t="n"/>
      <c r="M4744" s="97" t="n"/>
      <c r="N4744" s="105" t="n"/>
      <c r="O4744" s="99" t="n"/>
      <c r="P4744" s="99" t="n"/>
      <c r="Q4744" s="117" t="n"/>
      <c r="R4744" s="118" t="n"/>
      <c r="S4744" s="118" t="n"/>
      <c r="T4744" s="119" t="n"/>
      <c r="U4744" s="120" t="n"/>
      <c r="V4744" s="120" t="n"/>
      <c r="W4744" s="121" t="n"/>
      <c r="X4744" s="122" t="n"/>
      <c r="Y4744" s="122" t="n"/>
      <c r="Z4744" s="143" t="n"/>
      <c r="AA4744" s="140" t="n"/>
      <c r="AB4744" s="140" t="n"/>
      <c r="AC4744" s="144" t="n"/>
      <c r="AD4744" s="142" t="n"/>
      <c r="AE4744" s="142" t="n"/>
    </row>
    <row r="4745" ht="15" customHeight="1" thickBot="1">
      <c r="B4745" s="221" t="inlineStr">
        <is>
          <t>3F45MQ215L</t>
        </is>
      </c>
      <c r="C4745" s="89">
        <f>SUMIF(数量表!D:H,B4745,数量表!H:H)</f>
        <v/>
      </c>
      <c r="D4745" s="89" t="n">
        <v>27</v>
      </c>
      <c r="E4745" s="89" t="n">
        <v>105</v>
      </c>
      <c r="F4745" s="90" t="n">
        <v>2138</v>
      </c>
      <c r="G4745" s="89" t="n"/>
      <c r="H4745" s="91" t="n">
        <v>1</v>
      </c>
      <c r="I4745" s="91">
        <f>C4745*H4745</f>
        <v/>
      </c>
      <c r="J4745" s="100" t="n"/>
      <c r="K4745" s="101" t="inlineStr">
        <is>
          <t>30x105</t>
        </is>
      </c>
      <c r="L4745" s="97">
        <f>F4745</f>
        <v/>
      </c>
      <c r="M4745" s="102">
        <f>I4745</f>
        <v/>
      </c>
      <c r="N4745" s="103" t="n"/>
      <c r="O4745" s="104" t="n"/>
      <c r="P4745" s="104" t="n"/>
      <c r="Q4745" s="123" t="n"/>
      <c r="R4745" s="124" t="n"/>
      <c r="S4745" s="124" t="n"/>
      <c r="T4745" s="125" t="n"/>
      <c r="U4745" s="126" t="n"/>
      <c r="V4745" s="126" t="n"/>
      <c r="W4745" s="127" t="n"/>
      <c r="X4745" s="145" t="n"/>
      <c r="Y4745" s="145" t="n"/>
      <c r="Z4745" s="146" t="n"/>
      <c r="AA4745" s="147" t="n"/>
      <c r="AB4745" s="147" t="n"/>
      <c r="AC4745" s="199" t="n"/>
      <c r="AD4745" s="200" t="n"/>
      <c r="AE4745" s="200" t="n"/>
    </row>
    <row r="4746" ht="15" customHeight="1" thickBot="1">
      <c r="B4746" s="221" t="inlineStr">
        <is>
          <t>3F45MQ215R</t>
        </is>
      </c>
      <c r="C4746" s="89">
        <f>SUMIF(数量表!D:H,B4746,数量表!H:H)</f>
        <v/>
      </c>
      <c r="D4746" s="89" t="n">
        <v>27</v>
      </c>
      <c r="E4746" s="89" t="n">
        <v>105</v>
      </c>
      <c r="F4746" s="90" t="n">
        <v>2138</v>
      </c>
      <c r="G4746" s="89" t="inlineStr">
        <is>
          <t>×</t>
        </is>
      </c>
      <c r="H4746" s="91" t="n">
        <v>1</v>
      </c>
      <c r="I4746" s="91">
        <f>C4746*H4746</f>
        <v/>
      </c>
      <c r="J4746" s="2" t="n"/>
      <c r="K4746" s="106" t="inlineStr">
        <is>
          <t>30×105</t>
        </is>
      </c>
      <c r="L4746" s="97">
        <f>F4746</f>
        <v/>
      </c>
      <c r="M4746" s="97">
        <f>I4746</f>
        <v/>
      </c>
      <c r="N4746" s="105" t="n"/>
      <c r="O4746" s="99" t="n"/>
      <c r="P4746" s="99" t="n"/>
      <c r="Q4746" s="117" t="n"/>
      <c r="R4746" s="118" t="n"/>
      <c r="S4746" s="118" t="n"/>
      <c r="T4746" s="119" t="n"/>
      <c r="U4746" s="120" t="n"/>
      <c r="V4746" s="120" t="n"/>
      <c r="W4746" s="121" t="n"/>
      <c r="X4746" s="122" t="n"/>
      <c r="Y4746" s="122" t="n"/>
      <c r="Z4746" s="143" t="n"/>
      <c r="AA4746" s="140" t="n"/>
      <c r="AB4746" s="140" t="n"/>
      <c r="AC4746" s="144" t="n"/>
      <c r="AD4746" s="142" t="n"/>
      <c r="AE4746" s="142" t="n"/>
    </row>
    <row r="4747" ht="15" customHeight="1" thickBot="1">
      <c r="B4747" s="222" t="inlineStr">
        <is>
          <t>3F45MQ305</t>
        </is>
      </c>
      <c r="C4747" s="7" t="n"/>
      <c r="D4747" s="7" t="n"/>
      <c r="E4747" s="7" t="n"/>
      <c r="F4747" s="84" t="n"/>
      <c r="G4747" s="7" t="n"/>
      <c r="H4747" s="21" t="n"/>
      <c r="I4747" s="21" t="n"/>
      <c r="J4747" s="2" t="n"/>
      <c r="K4747" s="106" t="n"/>
      <c r="L4747" s="97" t="n"/>
      <c r="M4747" s="97" t="n"/>
      <c r="N4747" s="105" t="n"/>
      <c r="O4747" s="99" t="n"/>
      <c r="P4747" s="99" t="n"/>
      <c r="Q4747" s="117" t="n"/>
      <c r="R4747" s="118" t="n"/>
      <c r="S4747" s="118" t="n"/>
      <c r="T4747" s="119" t="n"/>
      <c r="U4747" s="120" t="n"/>
      <c r="V4747" s="120" t="n"/>
      <c r="W4747" s="121" t="n"/>
      <c r="X4747" s="122" t="n"/>
      <c r="Y4747" s="122" t="n"/>
      <c r="Z4747" s="143" t="n"/>
      <c r="AA4747" s="140" t="n"/>
      <c r="AB4747" s="140" t="n"/>
      <c r="AC4747" s="144" t="n"/>
      <c r="AD4747" s="142" t="n"/>
      <c r="AE4747" s="142" t="n"/>
    </row>
    <row r="4748" ht="15" customHeight="1" thickBot="1">
      <c r="B4748" s="222" t="inlineStr">
        <is>
          <t>3F45MQ305L</t>
        </is>
      </c>
      <c r="C4748" s="7">
        <f>SUMIF(数量表!D:H,B4748,数量表!H:H)</f>
        <v/>
      </c>
      <c r="D4748" s="7" t="n">
        <v>27</v>
      </c>
      <c r="E4748" s="7" t="n">
        <v>105</v>
      </c>
      <c r="F4748" s="84" t="n">
        <v>2138</v>
      </c>
      <c r="G4748" s="7" t="n"/>
      <c r="H4748" s="21" t="n">
        <v>1</v>
      </c>
      <c r="I4748" s="21">
        <f>C4748*H4748</f>
        <v/>
      </c>
      <c r="J4748" s="100" t="n"/>
      <c r="K4748" s="101" t="inlineStr">
        <is>
          <t>30x105</t>
        </is>
      </c>
      <c r="L4748" s="97">
        <f>F4748</f>
        <v/>
      </c>
      <c r="M4748" s="102">
        <f>I4748</f>
        <v/>
      </c>
      <c r="N4748" s="103" t="n"/>
      <c r="O4748" s="104" t="n"/>
      <c r="P4748" s="104" t="n"/>
      <c r="Q4748" s="123" t="n"/>
      <c r="R4748" s="124" t="n"/>
      <c r="S4748" s="124" t="n"/>
      <c r="T4748" s="125" t="n"/>
      <c r="U4748" s="126" t="n"/>
      <c r="V4748" s="126" t="n"/>
      <c r="W4748" s="127" t="n"/>
      <c r="X4748" s="145" t="n"/>
      <c r="Y4748" s="145" t="n"/>
      <c r="Z4748" s="146" t="n"/>
      <c r="AA4748" s="147" t="n"/>
      <c r="AB4748" s="147" t="n"/>
      <c r="AC4748" s="148" t="n"/>
      <c r="AD4748" s="149" t="n"/>
      <c r="AE4748" s="149" t="n"/>
    </row>
    <row r="4749" ht="15" customHeight="1" thickBot="1">
      <c r="B4749" s="221" t="inlineStr">
        <is>
          <t>3F45MQ305R</t>
        </is>
      </c>
      <c r="C4749" s="89">
        <f>SUMIF(数量表!D:H,B4749,数量表!H:H)</f>
        <v/>
      </c>
      <c r="D4749" s="89" t="n">
        <v>27</v>
      </c>
      <c r="E4749" s="89" t="n">
        <v>105</v>
      </c>
      <c r="F4749" s="90" t="n">
        <v>2138</v>
      </c>
      <c r="G4749" s="89" t="n"/>
      <c r="H4749" s="91" t="n">
        <v>1</v>
      </c>
      <c r="I4749" s="91">
        <f>C4749*H4749</f>
        <v/>
      </c>
      <c r="J4749" s="188" t="n"/>
      <c r="K4749" s="189" t="inlineStr">
        <is>
          <t>30x105</t>
        </is>
      </c>
      <c r="L4749" s="97">
        <f>F4749</f>
        <v/>
      </c>
      <c r="M4749" s="190">
        <f>I4749</f>
        <v/>
      </c>
      <c r="N4749" s="191" t="n"/>
      <c r="O4749" s="192" t="n"/>
      <c r="P4749" s="192" t="n"/>
      <c r="Q4749" s="193" t="n"/>
      <c r="R4749" s="194" t="n"/>
      <c r="S4749" s="194" t="n"/>
      <c r="T4749" s="195" t="n"/>
      <c r="U4749" s="196" t="n"/>
      <c r="V4749" s="196" t="n"/>
      <c r="W4749" s="197" t="n"/>
      <c r="X4749" s="198" t="n"/>
      <c r="Y4749" s="198" t="n"/>
      <c r="Z4749" s="201" t="n"/>
      <c r="AA4749" s="202" t="n"/>
      <c r="AB4749" s="202" t="n"/>
      <c r="AC4749" s="199" t="n"/>
      <c r="AD4749" s="200" t="n"/>
      <c r="AE4749" s="200" t="n"/>
    </row>
    <row r="4750" ht="15" customHeight="1" thickBot="1">
      <c r="B4750" s="221" t="inlineStr">
        <is>
          <t>3F45MQ310</t>
        </is>
      </c>
      <c r="C4750" s="89" t="n"/>
      <c r="D4750" s="89" t="n"/>
      <c r="E4750" s="89" t="n"/>
      <c r="F4750" s="90" t="n"/>
      <c r="G4750" s="89" t="n"/>
      <c r="H4750" s="91" t="n"/>
      <c r="I4750" s="91" t="n"/>
      <c r="J4750" s="2" t="n"/>
      <c r="K4750" s="106" t="n"/>
      <c r="L4750" s="97" t="n"/>
      <c r="M4750" s="97" t="n"/>
      <c r="N4750" s="105" t="n"/>
      <c r="O4750" s="99" t="n"/>
      <c r="P4750" s="99" t="n"/>
      <c r="Q4750" s="117" t="n"/>
      <c r="R4750" s="118" t="n"/>
      <c r="S4750" s="118" t="n"/>
      <c r="T4750" s="119" t="n"/>
      <c r="U4750" s="120" t="n"/>
      <c r="V4750" s="120" t="n"/>
      <c r="W4750" s="121" t="n"/>
      <c r="X4750" s="122" t="n"/>
      <c r="Y4750" s="122" t="n"/>
      <c r="Z4750" s="143" t="n"/>
      <c r="AA4750" s="140" t="n"/>
      <c r="AB4750" s="140" t="n"/>
      <c r="AC4750" s="144" t="n"/>
      <c r="AD4750" s="142" t="n"/>
      <c r="AE4750" s="142" t="n"/>
    </row>
    <row r="4751" ht="15" customHeight="1" thickBot="1">
      <c r="B4751" s="221" t="inlineStr">
        <is>
          <t>3F45MQ310L</t>
        </is>
      </c>
      <c r="C4751" s="89">
        <f>SUMIF(数量表!D:H,B4751,数量表!H:H)</f>
        <v/>
      </c>
      <c r="D4751" s="89" t="n">
        <v>27</v>
      </c>
      <c r="E4751" s="89" t="n">
        <v>105</v>
      </c>
      <c r="F4751" s="90" t="n">
        <v>2138</v>
      </c>
      <c r="G4751" s="89" t="inlineStr">
        <is>
          <t>×</t>
        </is>
      </c>
      <c r="H4751" s="91" t="n">
        <v>1</v>
      </c>
      <c r="I4751" s="91">
        <f>C4751*H4751</f>
        <v/>
      </c>
      <c r="J4751" s="2" t="n"/>
      <c r="K4751" s="106" t="inlineStr">
        <is>
          <t>30×105</t>
        </is>
      </c>
      <c r="L4751" s="97">
        <f>F4751</f>
        <v/>
      </c>
      <c r="M4751" s="97">
        <f>I4751</f>
        <v/>
      </c>
      <c r="N4751" s="105" t="n"/>
      <c r="O4751" s="99" t="n"/>
      <c r="P4751" s="99" t="n"/>
      <c r="Q4751" s="117" t="n"/>
      <c r="R4751" s="118" t="n"/>
      <c r="S4751" s="118" t="n"/>
      <c r="T4751" s="119" t="n"/>
      <c r="U4751" s="120" t="n"/>
      <c r="V4751" s="120" t="n"/>
      <c r="W4751" s="121" t="n"/>
      <c r="X4751" s="122" t="n"/>
      <c r="Y4751" s="122" t="n"/>
      <c r="Z4751" s="143" t="n"/>
      <c r="AA4751" s="140" t="n"/>
      <c r="AB4751" s="140" t="n"/>
      <c r="AC4751" s="144" t="n"/>
      <c r="AD4751" s="142" t="n"/>
      <c r="AE4751" s="142" t="n"/>
    </row>
    <row r="4752" ht="15" customHeight="1" thickBot="1">
      <c r="B4752" s="221" t="inlineStr">
        <is>
          <t>3F45MQ310R</t>
        </is>
      </c>
      <c r="C4752" s="89">
        <f>SUMIF(数量表!D:H,B4752,数量表!H:H)</f>
        <v/>
      </c>
      <c r="D4752" s="89" t="n">
        <v>27</v>
      </c>
      <c r="E4752" s="89" t="n">
        <v>105</v>
      </c>
      <c r="F4752" s="90" t="n">
        <v>2138</v>
      </c>
      <c r="G4752" s="89" t="inlineStr">
        <is>
          <t>×</t>
        </is>
      </c>
      <c r="H4752" s="91" t="n">
        <v>1</v>
      </c>
      <c r="I4752" s="91">
        <f>C4752*H4752</f>
        <v/>
      </c>
      <c r="J4752" s="2" t="n"/>
      <c r="K4752" s="106" t="inlineStr">
        <is>
          <t>30×105</t>
        </is>
      </c>
      <c r="L4752" s="97">
        <f>F4752</f>
        <v/>
      </c>
      <c r="M4752" s="97">
        <f>I4752</f>
        <v/>
      </c>
      <c r="N4752" s="105" t="n"/>
      <c r="O4752" s="99" t="n"/>
      <c r="P4752" s="99" t="n"/>
      <c r="Q4752" s="117" t="n"/>
      <c r="R4752" s="118" t="n"/>
      <c r="S4752" s="118" t="n"/>
      <c r="T4752" s="119" t="n"/>
      <c r="U4752" s="120" t="n"/>
      <c r="V4752" s="120" t="n"/>
      <c r="W4752" s="121" t="n"/>
      <c r="X4752" s="122" t="n"/>
      <c r="Y4752" s="122" t="n"/>
      <c r="Z4752" s="143" t="n"/>
      <c r="AA4752" s="140" t="n"/>
      <c r="AB4752" s="140" t="n"/>
      <c r="AC4752" s="144" t="n"/>
      <c r="AD4752" s="142" t="n"/>
      <c r="AE4752" s="142" t="n"/>
    </row>
    <row r="4753" ht="15" customHeight="1" thickBot="1">
      <c r="B4753" s="222" t="inlineStr">
        <is>
          <t>3F45MQ600</t>
        </is>
      </c>
      <c r="C4753" s="7">
        <f>SUMIF(数量表!D:H,B4753,数量表!H:H)</f>
        <v/>
      </c>
      <c r="D4753" s="7" t="n">
        <v>27</v>
      </c>
      <c r="E4753" s="7" t="n">
        <v>105</v>
      </c>
      <c r="F4753" s="84" t="n">
        <v>2138</v>
      </c>
      <c r="G4753" s="7" t="inlineStr">
        <is>
          <t>×</t>
        </is>
      </c>
      <c r="H4753" s="21" t="n">
        <v>1</v>
      </c>
      <c r="I4753" s="21">
        <f>C4753*H4753</f>
        <v/>
      </c>
      <c r="J4753" s="2" t="n"/>
      <c r="K4753" s="106" t="n"/>
      <c r="L4753" s="97" t="n"/>
      <c r="M4753" s="97" t="n"/>
      <c r="N4753" s="98" t="inlineStr">
        <is>
          <t>27×105</t>
        </is>
      </c>
      <c r="O4753" s="99">
        <f>F4753</f>
        <v/>
      </c>
      <c r="P4753" s="99">
        <f>I4753</f>
        <v/>
      </c>
      <c r="Q4753" s="117" t="n"/>
      <c r="R4753" s="118" t="n"/>
      <c r="S4753" s="118" t="n"/>
      <c r="T4753" s="119" t="n"/>
      <c r="U4753" s="120" t="n"/>
      <c r="V4753" s="120" t="n"/>
      <c r="W4753" s="121" t="n"/>
      <c r="X4753" s="122" t="n"/>
      <c r="Y4753" s="122" t="n"/>
      <c r="Z4753" s="143" t="n"/>
      <c r="AA4753" s="140" t="n"/>
      <c r="AB4753" s="140" t="n"/>
      <c r="AC4753" s="144" t="n"/>
      <c r="AD4753" s="142" t="n"/>
      <c r="AE4753" s="142" t="n"/>
    </row>
    <row r="4754">
      <c r="B4754" s="220" t="inlineStr">
        <is>
          <t>3F45MQ600L</t>
        </is>
      </c>
      <c r="C4754" s="80">
        <f>SUMIF(数量表!D:H,B4754,数量表!H:H)</f>
        <v/>
      </c>
      <c r="D4754" s="80" t="n">
        <v>27</v>
      </c>
      <c r="E4754" s="80" t="n">
        <v>105</v>
      </c>
      <c r="F4754" s="81" t="n">
        <v>2138</v>
      </c>
      <c r="G4754" s="80" t="inlineStr">
        <is>
          <t>×</t>
        </is>
      </c>
      <c r="H4754" s="82" t="n">
        <v>1</v>
      </c>
      <c r="I4754" s="82">
        <f>C4754*H4754</f>
        <v/>
      </c>
      <c r="J4754" s="2" t="n"/>
      <c r="K4754" s="106" t="inlineStr">
        <is>
          <t>30×105</t>
        </is>
      </c>
      <c r="L4754" s="97">
        <f>F4754</f>
        <v/>
      </c>
      <c r="M4754" s="97">
        <f>I4754</f>
        <v/>
      </c>
      <c r="N4754" s="98" t="n"/>
      <c r="O4754" s="99" t="n"/>
      <c r="P4754" s="99" t="n"/>
      <c r="Q4754" s="117" t="n"/>
      <c r="R4754" s="118" t="n"/>
      <c r="S4754" s="118" t="n"/>
      <c r="T4754" s="119" t="n"/>
      <c r="U4754" s="120" t="n"/>
      <c r="V4754" s="120" t="n"/>
      <c r="W4754" s="121" t="n"/>
      <c r="X4754" s="122" t="n"/>
      <c r="Y4754" s="122" t="n"/>
      <c r="Z4754" s="143" t="n"/>
      <c r="AA4754" s="140" t="n"/>
      <c r="AB4754" s="140" t="n"/>
      <c r="AC4754" s="144" t="n"/>
      <c r="AD4754" s="142" t="n"/>
      <c r="AE4754" s="142" t="n"/>
    </row>
    <row r="4755" ht="15" customHeight="1" thickBot="1">
      <c r="B4755" s="221" t="inlineStr">
        <is>
          <t>3F45MQ600L</t>
        </is>
      </c>
      <c r="C4755" s="89">
        <f>SUMIF(数量表!D:H,B4755,数量表!H:H)</f>
        <v/>
      </c>
      <c r="D4755" s="89" t="n">
        <v>27</v>
      </c>
      <c r="E4755" s="89" t="n">
        <v>105</v>
      </c>
      <c r="F4755" s="90" t="n">
        <v>2138</v>
      </c>
      <c r="G4755" s="89" t="inlineStr">
        <is>
          <t>×</t>
        </is>
      </c>
      <c r="H4755" s="91" t="n">
        <v>1</v>
      </c>
      <c r="I4755" s="91">
        <f>C4755*H4755</f>
        <v/>
      </c>
      <c r="J4755" s="2" t="n"/>
      <c r="K4755" s="106" t="n"/>
      <c r="L4755" s="97" t="n"/>
      <c r="M4755" s="97" t="n"/>
      <c r="N4755" s="105" t="inlineStr">
        <is>
          <t>27×105</t>
        </is>
      </c>
      <c r="O4755" s="99">
        <f>F4755</f>
        <v/>
      </c>
      <c r="P4755" s="99">
        <f>I4755</f>
        <v/>
      </c>
      <c r="Q4755" s="117" t="n"/>
      <c r="R4755" s="118" t="n"/>
      <c r="S4755" s="118" t="n"/>
      <c r="T4755" s="119" t="n"/>
      <c r="U4755" s="120" t="n"/>
      <c r="V4755" s="120" t="n"/>
      <c r="W4755" s="121" t="n"/>
      <c r="X4755" s="122" t="n"/>
      <c r="Y4755" s="122" t="n"/>
      <c r="Z4755" s="143" t="n"/>
      <c r="AA4755" s="140" t="n"/>
      <c r="AB4755" s="140" t="n"/>
      <c r="AC4755" s="144" t="n"/>
      <c r="AD4755" s="142" t="n"/>
      <c r="AE4755" s="142" t="n"/>
    </row>
    <row r="4756">
      <c r="B4756" s="29" t="inlineStr">
        <is>
          <t>3F45MQ600R</t>
        </is>
      </c>
      <c r="C4756" s="80">
        <f>SUMIF(数量表!D:H,B4756,数量表!H:H)</f>
        <v/>
      </c>
      <c r="D4756" t="n">
        <v>27</v>
      </c>
      <c r="E4756" t="n">
        <v>105</v>
      </c>
      <c r="F4756" s="86" t="n">
        <v>2138</v>
      </c>
      <c r="G4756" t="inlineStr">
        <is>
          <t>×</t>
        </is>
      </c>
      <c r="H4756" s="87" t="n">
        <v>1</v>
      </c>
      <c r="I4756" s="82">
        <f>C4756*H4756</f>
        <v/>
      </c>
      <c r="J4756" s="2" t="n"/>
      <c r="K4756" s="106" t="inlineStr">
        <is>
          <t>30×105</t>
        </is>
      </c>
      <c r="L4756" s="97">
        <f>F4756</f>
        <v/>
      </c>
      <c r="M4756" s="97">
        <f>I4756</f>
        <v/>
      </c>
      <c r="N4756" s="105" t="n"/>
      <c r="O4756" s="99" t="n"/>
      <c r="P4756" s="99" t="n"/>
      <c r="Q4756" s="117" t="n"/>
      <c r="R4756" s="118" t="n"/>
      <c r="S4756" s="118" t="n"/>
      <c r="T4756" s="119" t="n"/>
      <c r="U4756" s="120" t="n"/>
      <c r="V4756" s="120" t="n"/>
      <c r="W4756" s="121" t="n"/>
      <c r="X4756" s="122" t="n"/>
      <c r="Y4756" s="122" t="n"/>
      <c r="Z4756" s="143" t="n"/>
      <c r="AA4756" s="140" t="n"/>
      <c r="AB4756" s="140" t="n"/>
      <c r="AC4756" s="144" t="n"/>
      <c r="AD4756" s="142" t="n"/>
      <c r="AE4756" s="142" t="n"/>
    </row>
    <row r="4757" ht="15" customHeight="1" thickBot="1">
      <c r="B4757" s="29" t="inlineStr">
        <is>
          <t>3F45MQ600R</t>
        </is>
      </c>
      <c r="C4757" s="89">
        <f>SUMIF(数量表!D:H,B4757,数量表!H:H)</f>
        <v/>
      </c>
      <c r="D4757" t="n">
        <v>27</v>
      </c>
      <c r="E4757" t="n">
        <v>105</v>
      </c>
      <c r="F4757" s="86" t="n">
        <v>2138</v>
      </c>
      <c r="G4757" t="inlineStr">
        <is>
          <t>×</t>
        </is>
      </c>
      <c r="H4757" s="87" t="n">
        <v>1</v>
      </c>
      <c r="I4757" s="91">
        <f>C4757*H4757</f>
        <v/>
      </c>
      <c r="J4757" s="2" t="n"/>
      <c r="K4757" s="106" t="n"/>
      <c r="L4757" s="97" t="n"/>
      <c r="M4757" s="97" t="n"/>
      <c r="N4757" s="105" t="inlineStr">
        <is>
          <t>27×105</t>
        </is>
      </c>
      <c r="O4757" s="99">
        <f>F4757</f>
        <v/>
      </c>
      <c r="P4757" s="99">
        <f>I4757</f>
        <v/>
      </c>
      <c r="Q4757" s="117" t="n"/>
      <c r="R4757" s="118" t="n"/>
      <c r="S4757" s="118" t="n"/>
      <c r="T4757" s="119" t="n"/>
      <c r="U4757" s="120" t="n"/>
      <c r="V4757" s="120" t="n"/>
      <c r="W4757" s="121" t="n"/>
      <c r="X4757" s="122" t="n"/>
      <c r="Y4757" s="122" t="n"/>
      <c r="Z4757" s="143" t="n"/>
      <c r="AA4757" s="140" t="n"/>
      <c r="AB4757" s="140" t="n"/>
      <c r="AC4757" s="144" t="n"/>
      <c r="AD4757" s="142" t="n"/>
      <c r="AE4757" s="142" t="n"/>
    </row>
    <row r="4758" ht="15" customHeight="1" thickBot="1">
      <c r="B4758" s="222" t="inlineStr">
        <is>
          <t>3F45MQ</t>
        </is>
      </c>
      <c r="C4758" s="7" t="n"/>
      <c r="D4758" s="7" t="n"/>
      <c r="E4758" s="7" t="n"/>
      <c r="F4758" s="84" t="n"/>
      <c r="G4758" s="7" t="n"/>
      <c r="H4758" s="21" t="n"/>
      <c r="I4758" s="21" t="n"/>
      <c r="J4758" s="2" t="n"/>
      <c r="K4758" s="106" t="n"/>
      <c r="L4758" s="97" t="n"/>
      <c r="M4758" s="97" t="n"/>
      <c r="N4758" s="105" t="n"/>
      <c r="O4758" s="99" t="n"/>
      <c r="P4758" s="99" t="n"/>
      <c r="Q4758" s="117" t="n"/>
      <c r="R4758" s="118" t="n"/>
      <c r="S4758" s="118" t="n"/>
      <c r="T4758" s="119" t="n"/>
      <c r="U4758" s="120" t="n"/>
      <c r="V4758" s="120" t="n"/>
      <c r="W4758" s="121" t="n"/>
      <c r="X4758" s="122" t="n"/>
      <c r="Y4758" s="122" t="n"/>
      <c r="Z4758" s="143" t="n"/>
      <c r="AA4758" s="140" t="n"/>
      <c r="AB4758" s="140" t="n"/>
      <c r="AC4758" s="144" t="n"/>
      <c r="AD4758" s="142" t="n"/>
      <c r="AE4758" s="142" t="n"/>
    </row>
    <row r="4759" ht="15" customHeight="1" thickBot="1">
      <c r="B4759" s="222" t="inlineStr">
        <is>
          <t>3F45MQL</t>
        </is>
      </c>
      <c r="C4759" s="7">
        <f>SUMIF(数量表!D:H,B4759,数量表!H:H)</f>
        <v/>
      </c>
      <c r="D4759" s="7" t="n">
        <v>27</v>
      </c>
      <c r="E4759" s="7" t="n">
        <v>105</v>
      </c>
      <c r="F4759" s="84" t="n">
        <v>2138</v>
      </c>
      <c r="G4759" s="7" t="inlineStr">
        <is>
          <t>×</t>
        </is>
      </c>
      <c r="H4759" s="21" t="n">
        <v>1</v>
      </c>
      <c r="I4759" s="21">
        <f>C4759*H4759</f>
        <v/>
      </c>
      <c r="J4759" s="2" t="n"/>
      <c r="K4759" s="106" t="inlineStr">
        <is>
          <t>30×105</t>
        </is>
      </c>
      <c r="L4759" s="97">
        <f>F4759</f>
        <v/>
      </c>
      <c r="M4759" s="97">
        <f>I4759</f>
        <v/>
      </c>
      <c r="N4759" s="105" t="n"/>
      <c r="O4759" s="99" t="n"/>
      <c r="P4759" s="99" t="n"/>
      <c r="Q4759" s="117" t="n"/>
      <c r="R4759" s="118" t="n"/>
      <c r="S4759" s="118" t="n"/>
      <c r="T4759" s="119" t="n"/>
      <c r="U4759" s="120" t="n"/>
      <c r="V4759" s="120" t="n"/>
      <c r="W4759" s="121" t="n"/>
      <c r="X4759" s="122" t="n"/>
      <c r="Y4759" s="122" t="n"/>
      <c r="Z4759" s="143" t="n"/>
      <c r="AA4759" s="140" t="n"/>
      <c r="AB4759" s="140" t="n"/>
      <c r="AC4759" s="144" t="n"/>
      <c r="AD4759" s="142" t="n"/>
      <c r="AE4759" s="142" t="n"/>
    </row>
    <row r="4760" ht="15" customHeight="1" thickBot="1">
      <c r="B4760" s="222" t="inlineStr">
        <is>
          <t>3F45MQR</t>
        </is>
      </c>
      <c r="C4760" s="7">
        <f>SUMIF(数量表!D:H,B4760,数量表!H:H)</f>
        <v/>
      </c>
      <c r="D4760" s="7" t="n">
        <v>27</v>
      </c>
      <c r="E4760" s="7" t="n">
        <v>105</v>
      </c>
      <c r="F4760" s="84" t="n">
        <v>2138</v>
      </c>
      <c r="G4760" s="7" t="n"/>
      <c r="H4760" s="21" t="n">
        <v>1</v>
      </c>
      <c r="I4760" s="21">
        <f>C4760*H4760</f>
        <v/>
      </c>
      <c r="J4760" s="2" t="n"/>
      <c r="K4760" s="106" t="inlineStr">
        <is>
          <t>30×105</t>
        </is>
      </c>
      <c r="L4760" s="97">
        <f>F4760</f>
        <v/>
      </c>
      <c r="M4760" s="97">
        <f>I4760</f>
        <v/>
      </c>
      <c r="N4760" s="105" t="n"/>
      <c r="O4760" s="99" t="n"/>
      <c r="P4760" s="99" t="n"/>
      <c r="Q4760" s="117" t="n"/>
      <c r="R4760" s="118" t="n"/>
      <c r="S4760" s="118" t="n"/>
      <c r="T4760" s="119" t="n"/>
      <c r="U4760" s="120" t="n"/>
      <c r="V4760" s="120" t="n"/>
      <c r="W4760" s="121" t="n"/>
      <c r="X4760" s="122" t="n"/>
      <c r="Y4760" s="122" t="n"/>
      <c r="Z4760" s="143" t="n"/>
      <c r="AA4760" s="140" t="n"/>
      <c r="AB4760" s="140" t="n"/>
      <c r="AC4760" s="144" t="n"/>
      <c r="AD4760" s="142" t="n"/>
      <c r="AE4760" s="142" t="n"/>
    </row>
    <row r="4761" ht="15" customHeight="1" thickBot="1">
      <c r="B4761" s="220" t="inlineStr">
        <is>
          <t>3F45MQ3</t>
        </is>
      </c>
      <c r="C4761" s="80">
        <f>SUMIF(数量表!D:H,B4761,数量表!H:H)</f>
        <v/>
      </c>
      <c r="D4761" s="80" t="n">
        <v>27</v>
      </c>
      <c r="E4761" s="80" t="n">
        <v>105</v>
      </c>
      <c r="F4761" s="81" t="n">
        <v>2138</v>
      </c>
      <c r="G4761" s="80" t="inlineStr">
        <is>
          <t>×</t>
        </is>
      </c>
      <c r="H4761" s="82" t="n">
        <v>1</v>
      </c>
      <c r="I4761" s="82">
        <f>C4761*H4761</f>
        <v/>
      </c>
      <c r="J4761" s="2" t="n"/>
      <c r="K4761" s="106" t="n"/>
      <c r="L4761" s="97" t="n"/>
      <c r="M4761" s="97" t="n"/>
      <c r="N4761" s="105" t="inlineStr">
        <is>
          <t>27×105</t>
        </is>
      </c>
      <c r="O4761" s="99">
        <f>F4761</f>
        <v/>
      </c>
      <c r="P4761" s="99">
        <f>SUM(I4761)</f>
        <v/>
      </c>
      <c r="Q4761" s="117" t="n"/>
      <c r="R4761" s="118" t="n"/>
      <c r="S4761" s="118" t="n"/>
      <c r="T4761" s="119" t="n"/>
      <c r="U4761" s="120" t="n"/>
      <c r="V4761" s="120" t="n"/>
      <c r="W4761" s="121" t="n"/>
      <c r="X4761" s="122" t="n"/>
      <c r="Y4761" s="122" t="n"/>
      <c r="Z4761" s="143" t="n"/>
      <c r="AA4761" s="140" t="n"/>
      <c r="AB4761" s="140" t="n"/>
      <c r="AC4761" s="144" t="n"/>
      <c r="AD4761" s="142" t="n"/>
      <c r="AE4761" s="142" t="n"/>
    </row>
    <row r="4762">
      <c r="B4762" s="220" t="inlineStr">
        <is>
          <t>3F45MQ3L</t>
        </is>
      </c>
      <c r="C4762" s="80">
        <f>SUMIF(数量表!D:H,B4762,数量表!H:H)</f>
        <v/>
      </c>
      <c r="D4762" s="80" t="n">
        <v>27</v>
      </c>
      <c r="E4762" s="80" t="n">
        <v>105</v>
      </c>
      <c r="F4762" s="81" t="n">
        <v>2138</v>
      </c>
      <c r="G4762" s="80" t="inlineStr">
        <is>
          <t>×</t>
        </is>
      </c>
      <c r="H4762" s="82" t="n">
        <v>1</v>
      </c>
      <c r="I4762" s="82">
        <f>C4762*H4762</f>
        <v/>
      </c>
      <c r="J4762" s="2" t="n"/>
      <c r="K4762" s="106" t="n"/>
      <c r="L4762" s="97" t="n"/>
      <c r="M4762" s="97" t="n"/>
      <c r="N4762" s="98" t="inlineStr">
        <is>
          <t>27×105</t>
        </is>
      </c>
      <c r="O4762" s="99">
        <f>F4762</f>
        <v/>
      </c>
      <c r="P4762" s="99">
        <f>SUM(I4762)</f>
        <v/>
      </c>
      <c r="Q4762" s="117" t="n"/>
      <c r="R4762" s="118" t="n"/>
      <c r="S4762" s="118" t="n"/>
      <c r="T4762" s="119" t="n"/>
      <c r="U4762" s="120" t="n"/>
      <c r="V4762" s="120" t="n"/>
      <c r="W4762" s="121" t="n"/>
      <c r="X4762" s="122" t="n"/>
      <c r="Y4762" s="122" t="n"/>
      <c r="Z4762" s="143" t="n"/>
      <c r="AA4762" s="140" t="n"/>
      <c r="AB4762" s="140" t="n"/>
      <c r="AC4762" s="144" t="n"/>
      <c r="AD4762" s="142" t="n"/>
      <c r="AE4762" s="142" t="n"/>
    </row>
    <row r="4763" ht="15" customHeight="1" thickBot="1">
      <c r="B4763" s="221" t="inlineStr">
        <is>
          <t>3F45MQ3L</t>
        </is>
      </c>
      <c r="C4763" s="89">
        <f>SUMIF(数量表!D:H,B4763,数量表!H:H)</f>
        <v/>
      </c>
      <c r="D4763" s="89" t="n">
        <v>27</v>
      </c>
      <c r="E4763" s="89" t="n">
        <v>105</v>
      </c>
      <c r="F4763" s="90" t="n">
        <v>2138</v>
      </c>
      <c r="G4763" s="89" t="n"/>
      <c r="H4763" s="91" t="n">
        <v>1</v>
      </c>
      <c r="I4763" s="91">
        <f>C4763*H4763</f>
        <v/>
      </c>
      <c r="J4763" s="2" t="n"/>
      <c r="K4763" s="106" t="inlineStr">
        <is>
          <t>30×105</t>
        </is>
      </c>
      <c r="L4763" s="97">
        <f>F4763</f>
        <v/>
      </c>
      <c r="M4763" s="97">
        <f>I4763</f>
        <v/>
      </c>
      <c r="N4763" s="98" t="n"/>
      <c r="O4763" s="99" t="n"/>
      <c r="P4763" s="99" t="n"/>
      <c r="Q4763" s="117" t="n"/>
      <c r="R4763" s="118" t="n"/>
      <c r="S4763" s="118" t="n"/>
      <c r="T4763" s="119" t="n"/>
      <c r="U4763" s="120" t="n"/>
      <c r="V4763" s="120" t="n"/>
      <c r="W4763" s="121" t="n"/>
      <c r="X4763" s="122" t="n"/>
      <c r="Y4763" s="122" t="n"/>
      <c r="Z4763" s="143" t="n"/>
      <c r="AA4763" s="140" t="n"/>
      <c r="AB4763" s="140" t="n"/>
      <c r="AC4763" s="144" t="n"/>
      <c r="AD4763" s="142" t="n"/>
      <c r="AE4763" s="142" t="n"/>
    </row>
    <row r="4764">
      <c r="B4764" s="220" t="inlineStr">
        <is>
          <t>3F45MQ3R</t>
        </is>
      </c>
      <c r="C4764" s="80">
        <f>SUMIF(数量表!D:H,B4764,数量表!H:H)</f>
        <v/>
      </c>
      <c r="D4764" s="80" t="n">
        <v>27</v>
      </c>
      <c r="E4764" s="80" t="n">
        <v>105</v>
      </c>
      <c r="F4764" s="81" t="n">
        <v>2138</v>
      </c>
      <c r="G4764" s="80" t="inlineStr">
        <is>
          <t>×</t>
        </is>
      </c>
      <c r="H4764" s="82" t="n">
        <v>1</v>
      </c>
      <c r="I4764" s="82">
        <f>C4764*H4764</f>
        <v/>
      </c>
      <c r="J4764" s="2" t="n"/>
      <c r="K4764" s="106" t="n"/>
      <c r="L4764" s="97" t="n"/>
      <c r="M4764" s="97" t="n"/>
      <c r="N4764" s="98" t="inlineStr">
        <is>
          <t>27×105</t>
        </is>
      </c>
      <c r="O4764" s="99">
        <f>F4764</f>
        <v/>
      </c>
      <c r="P4764" s="99">
        <f>I4764</f>
        <v/>
      </c>
      <c r="Q4764" s="117" t="n"/>
      <c r="R4764" s="118" t="n"/>
      <c r="S4764" s="118" t="n"/>
      <c r="T4764" s="119" t="n"/>
      <c r="U4764" s="120" t="n"/>
      <c r="V4764" s="120" t="n"/>
      <c r="W4764" s="121" t="n"/>
      <c r="X4764" s="122" t="n"/>
      <c r="Y4764" s="122" t="n"/>
      <c r="Z4764" s="143" t="n"/>
      <c r="AA4764" s="140" t="n"/>
      <c r="AB4764" s="140" t="n"/>
      <c r="AC4764" s="144" t="n"/>
      <c r="AD4764" s="142" t="n"/>
      <c r="AE4764" s="142" t="n"/>
    </row>
    <row r="4765" ht="15" customHeight="1" thickBot="1">
      <c r="B4765" s="221" t="inlineStr">
        <is>
          <t>3F45MQ3R</t>
        </is>
      </c>
      <c r="C4765" s="89">
        <f>SUMIF(数量表!D:H,B4765,数量表!H:H)</f>
        <v/>
      </c>
      <c r="D4765" s="89" t="n">
        <v>27</v>
      </c>
      <c r="E4765" s="89" t="n">
        <v>105</v>
      </c>
      <c r="F4765" s="90" t="n">
        <v>2138</v>
      </c>
      <c r="G4765" s="89" t="n"/>
      <c r="H4765" s="91" t="n">
        <v>1</v>
      </c>
      <c r="I4765" s="91">
        <f>C4765*H4765</f>
        <v/>
      </c>
      <c r="J4765" s="2" t="n"/>
      <c r="K4765" s="106" t="inlineStr">
        <is>
          <t>30×105</t>
        </is>
      </c>
      <c r="L4765" s="97">
        <f>F4765</f>
        <v/>
      </c>
      <c r="M4765" s="97">
        <f>I4765</f>
        <v/>
      </c>
      <c r="N4765" s="98" t="n"/>
      <c r="O4765" s="99" t="n"/>
      <c r="P4765" s="99" t="n"/>
      <c r="Q4765" s="117" t="n"/>
      <c r="R4765" s="118" t="n"/>
      <c r="S4765" s="118" t="n"/>
      <c r="T4765" s="119" t="n"/>
      <c r="U4765" s="120" t="n"/>
      <c r="V4765" s="120" t="n"/>
      <c r="W4765" s="121" t="n"/>
      <c r="X4765" s="122" t="n"/>
      <c r="Y4765" s="122" t="n"/>
      <c r="Z4765" s="143" t="n"/>
      <c r="AA4765" s="140" t="n"/>
      <c r="AB4765" s="140" t="n"/>
      <c r="AC4765" s="144" t="n"/>
      <c r="AD4765" s="142" t="n"/>
      <c r="AE4765" s="142" t="n"/>
    </row>
    <row r="4766">
      <c r="B4766" s="220" t="inlineStr">
        <is>
          <t>3F45MQ3X</t>
        </is>
      </c>
      <c r="C4766" s="80">
        <f>SUMIF(数量表!D:H,B4766,数量表!H:H)</f>
        <v/>
      </c>
      <c r="D4766" s="80" t="n">
        <v>30</v>
      </c>
      <c r="E4766" s="80" t="n">
        <v>92</v>
      </c>
      <c r="F4766" s="81" t="n">
        <v>2102</v>
      </c>
      <c r="G4766" s="80" t="inlineStr">
        <is>
          <t>×</t>
        </is>
      </c>
      <c r="H4766" s="82" t="n">
        <v>2</v>
      </c>
      <c r="I4766" s="82">
        <f>C4766*H4766</f>
        <v/>
      </c>
      <c r="J4766" s="2" t="n"/>
      <c r="K4766" s="107" t="n"/>
      <c r="L4766" s="108" t="n"/>
      <c r="M4766" s="108" t="n"/>
      <c r="N4766" s="109" t="n"/>
      <c r="O4766" s="110" t="n"/>
      <c r="P4766" s="110" t="n"/>
      <c r="Q4766" s="129" t="n"/>
      <c r="R4766" s="130" t="n"/>
      <c r="S4766" s="130" t="n"/>
      <c r="T4766" s="131" t="n"/>
      <c r="U4766" s="132" t="n"/>
      <c r="V4766" s="132" t="n"/>
      <c r="W4766" s="133" t="n">
        <v>30</v>
      </c>
      <c r="X4766" s="134">
        <f>F4766</f>
        <v/>
      </c>
      <c r="Y4766" s="134">
        <f>SUM(I4766)</f>
        <v/>
      </c>
      <c r="Z4766" s="151" t="n"/>
      <c r="AA4766" s="152" t="n"/>
      <c r="AB4766" s="152" t="n"/>
      <c r="AC4766" s="153" t="n"/>
      <c r="AD4766" s="154" t="n"/>
      <c r="AE4766" s="154" t="n"/>
    </row>
    <row r="4767">
      <c r="B4767" s="29" t="inlineStr">
        <is>
          <t>3F45MQ3X</t>
        </is>
      </c>
      <c r="C4767">
        <f>SUMIF(数量表!D:H,B4767,数量表!H:H)</f>
        <v/>
      </c>
      <c r="D4767" t="n">
        <v>30</v>
      </c>
      <c r="E4767" t="n">
        <v>92</v>
      </c>
      <c r="F4767" s="86" t="n">
        <v>573</v>
      </c>
      <c r="G4767" t="inlineStr">
        <is>
          <t>×</t>
        </is>
      </c>
      <c r="H4767" s="87" t="n">
        <v>2</v>
      </c>
      <c r="I4767" s="87">
        <f>C4767*H4767</f>
        <v/>
      </c>
      <c r="J4767" s="2" t="n"/>
      <c r="K4767" s="96" t="n"/>
      <c r="L4767" s="97" t="n"/>
      <c r="M4767" s="97" t="n"/>
      <c r="N4767" s="98" t="n"/>
      <c r="O4767" s="99" t="n"/>
      <c r="P4767" s="99" t="n"/>
      <c r="Q4767" s="117" t="n"/>
      <c r="R4767" s="118" t="n"/>
      <c r="S4767" s="118" t="n"/>
      <c r="T4767" s="119" t="n"/>
      <c r="U4767" s="120" t="n"/>
      <c r="V4767" s="120" t="n"/>
      <c r="W4767" s="121" t="n">
        <v>30</v>
      </c>
      <c r="X4767" s="122">
        <f>F4767</f>
        <v/>
      </c>
      <c r="Y4767" s="122">
        <f>SUM(I4767)</f>
        <v/>
      </c>
      <c r="Z4767" s="143" t="n"/>
      <c r="AA4767" s="140" t="n"/>
      <c r="AB4767" s="140" t="n"/>
      <c r="AC4767" s="144" t="n"/>
      <c r="AD4767" s="142" t="n"/>
      <c r="AE4767" s="142" t="n"/>
    </row>
    <row r="4768" ht="15" customHeight="1" thickBot="1">
      <c r="B4768" s="221" t="inlineStr">
        <is>
          <t>3F45MQ3X</t>
        </is>
      </c>
      <c r="C4768" s="89">
        <f>SUMIF(数量表!D:H,B4768,数量表!H:H)</f>
        <v/>
      </c>
      <c r="D4768" s="89" t="n">
        <v>27</v>
      </c>
      <c r="E4768" s="89" t="n">
        <v>92</v>
      </c>
      <c r="F4768" s="90" t="n">
        <v>2102</v>
      </c>
      <c r="G4768" s="89" t="inlineStr">
        <is>
          <t>×</t>
        </is>
      </c>
      <c r="H4768" s="91" t="n">
        <v>1</v>
      </c>
      <c r="I4768" s="91">
        <f>C4768*H4768</f>
        <v/>
      </c>
      <c r="J4768" s="2" t="n"/>
      <c r="K4768" s="96" t="n"/>
      <c r="L4768" s="97" t="n"/>
      <c r="M4768" s="97" t="n"/>
      <c r="N4768" s="98" t="n"/>
      <c r="O4768" s="99" t="n"/>
      <c r="P4768" s="99" t="n"/>
      <c r="Q4768" s="117" t="n"/>
      <c r="R4768" s="118" t="n"/>
      <c r="S4768" s="118" t="n"/>
      <c r="T4768" s="119" t="n"/>
      <c r="U4768" s="120" t="n"/>
      <c r="V4768" s="120" t="n"/>
      <c r="W4768" s="121" t="n"/>
      <c r="X4768" s="122" t="n"/>
      <c r="Y4768" s="122" t="n"/>
      <c r="Z4768" s="143" t="n">
        <v>27</v>
      </c>
      <c r="AA4768" s="140">
        <f>F4768</f>
        <v/>
      </c>
      <c r="AB4768" s="140">
        <f>SUM(I4768)</f>
        <v/>
      </c>
      <c r="AC4768" s="144" t="n"/>
      <c r="AD4768" s="142" t="n"/>
      <c r="AE4768" s="142" t="n"/>
    </row>
    <row r="4769">
      <c r="B4769" s="29" t="inlineStr">
        <is>
          <t>3F45MQ3L+12</t>
        </is>
      </c>
      <c r="C4769">
        <f>SUMIF(数量表!D:H,B4769,数量表!H:H)</f>
        <v/>
      </c>
      <c r="D4769" t="n">
        <v>27</v>
      </c>
      <c r="E4769" t="n">
        <v>105</v>
      </c>
      <c r="F4769" s="86" t="n">
        <v>2138</v>
      </c>
      <c r="G4769" t="inlineStr">
        <is>
          <t>×</t>
        </is>
      </c>
      <c r="H4769" s="87" t="n">
        <v>1</v>
      </c>
      <c r="I4769" s="87">
        <f>C4769*H4769</f>
        <v/>
      </c>
      <c r="J4769" s="2" t="n"/>
      <c r="K4769" s="106" t="n"/>
      <c r="L4769" s="97" t="n"/>
      <c r="M4769" s="97" t="n"/>
      <c r="N4769" s="105" t="inlineStr">
        <is>
          <t>27×105</t>
        </is>
      </c>
      <c r="O4769" s="99">
        <f>F4769</f>
        <v/>
      </c>
      <c r="P4769" s="99">
        <f>I4769</f>
        <v/>
      </c>
      <c r="Q4769" s="117" t="n"/>
      <c r="R4769" s="118" t="n"/>
      <c r="S4769" s="118" t="n"/>
      <c r="T4769" s="119" t="n"/>
      <c r="U4769" s="120" t="n"/>
      <c r="V4769" s="120" t="n"/>
      <c r="W4769" s="121" t="n"/>
      <c r="X4769" s="122" t="n"/>
      <c r="Y4769" s="122" t="n"/>
      <c r="Z4769" s="143" t="n"/>
      <c r="AA4769" s="140" t="n"/>
      <c r="AB4769" s="140" t="n"/>
      <c r="AC4769" s="144" t="n"/>
      <c r="AD4769" s="142" t="n"/>
      <c r="AE4769" s="142" t="n"/>
    </row>
    <row r="4770" ht="15" customHeight="1" thickBot="1">
      <c r="B4770" s="221" t="inlineStr">
        <is>
          <t>3F45MQ3L+12</t>
        </is>
      </c>
      <c r="C4770" s="89">
        <f>SUMIF(数量表!D:H,B4770,数量表!H:H)</f>
        <v/>
      </c>
      <c r="D4770" s="89" t="n">
        <v>27</v>
      </c>
      <c r="E4770" s="89" t="n">
        <v>105</v>
      </c>
      <c r="F4770" s="90" t="n">
        <v>2138</v>
      </c>
      <c r="G4770" s="89" t="inlineStr">
        <is>
          <t>×</t>
        </is>
      </c>
      <c r="H4770" s="91" t="n">
        <v>1</v>
      </c>
      <c r="I4770" s="91">
        <f>C4770*H4770</f>
        <v/>
      </c>
      <c r="J4770" s="2" t="n"/>
      <c r="K4770" s="106" t="inlineStr">
        <is>
          <t>30×105</t>
        </is>
      </c>
      <c r="L4770" s="97">
        <f>F4770</f>
        <v/>
      </c>
      <c r="M4770" s="97">
        <f>I4770</f>
        <v/>
      </c>
      <c r="N4770" s="105" t="n"/>
      <c r="O4770" s="99" t="n"/>
      <c r="P4770" s="99" t="n"/>
      <c r="Q4770" s="117" t="n"/>
      <c r="R4770" s="118" t="n"/>
      <c r="S4770" s="118" t="n"/>
      <c r="T4770" s="119" t="n"/>
      <c r="U4770" s="120" t="n"/>
      <c r="V4770" s="120" t="n"/>
      <c r="W4770" s="121" t="n"/>
      <c r="X4770" s="122" t="n"/>
      <c r="Y4770" s="122" t="n"/>
      <c r="Z4770" s="143" t="n"/>
      <c r="AA4770" s="140" t="n"/>
      <c r="AB4770" s="140" t="n"/>
      <c r="AC4770" s="144" t="n"/>
      <c r="AD4770" s="142" t="n"/>
      <c r="AE4770" s="142" t="n"/>
    </row>
    <row r="4771" ht="15" customHeight="1" thickBot="1">
      <c r="B4771" s="222" t="inlineStr">
        <is>
          <t>3F45MQO300S</t>
        </is>
      </c>
      <c r="C4771" s="7" t="n"/>
      <c r="D4771" s="7" t="n"/>
      <c r="E4771" s="7" t="n"/>
      <c r="F4771" s="84" t="n"/>
      <c r="G4771" s="7" t="n"/>
      <c r="H4771" s="21" t="n"/>
      <c r="I4771" s="21" t="n"/>
      <c r="J4771" s="2" t="n"/>
      <c r="K4771" s="106" t="n"/>
      <c r="L4771" s="97" t="n"/>
      <c r="M4771" s="97" t="n"/>
      <c r="N4771" s="105" t="n"/>
      <c r="O4771" s="99" t="n"/>
      <c r="P4771" s="99" t="n"/>
      <c r="Q4771" s="117" t="n"/>
      <c r="R4771" s="118" t="n"/>
      <c r="S4771" s="118" t="n"/>
      <c r="T4771" s="119" t="n"/>
      <c r="U4771" s="120" t="n"/>
      <c r="V4771" s="120" t="n"/>
      <c r="W4771" s="121" t="n"/>
      <c r="X4771" s="122" t="n"/>
      <c r="Y4771" s="122" t="n"/>
      <c r="Z4771" s="143" t="n"/>
      <c r="AA4771" s="140" t="n"/>
      <c r="AB4771" s="140" t="n"/>
      <c r="AC4771" s="144" t="n"/>
      <c r="AD4771" s="142" t="n"/>
      <c r="AE4771" s="142" t="n"/>
    </row>
    <row r="4772" ht="15" customHeight="1" thickBot="1">
      <c r="B4772" s="222" t="inlineStr">
        <is>
          <t>3F45MQO300</t>
        </is>
      </c>
      <c r="C4772" s="7" t="n"/>
      <c r="D4772" s="7" t="n"/>
      <c r="E4772" s="7" t="n"/>
      <c r="F4772" s="84" t="n"/>
      <c r="G4772" s="7" t="n"/>
      <c r="H4772" s="21" t="n"/>
      <c r="I4772" s="21" t="n"/>
      <c r="J4772" s="2" t="n"/>
      <c r="K4772" s="106" t="n"/>
      <c r="L4772" s="97" t="n"/>
      <c r="M4772" s="97" t="n"/>
      <c r="N4772" s="105" t="n"/>
      <c r="O4772" s="99" t="n"/>
      <c r="P4772" s="99" t="n"/>
      <c r="Q4772" s="117" t="n"/>
      <c r="R4772" s="118" t="n"/>
      <c r="S4772" s="118" t="n"/>
      <c r="T4772" s="119" t="n"/>
      <c r="U4772" s="120" t="n"/>
      <c r="V4772" s="120" t="n"/>
      <c r="W4772" s="121" t="n"/>
      <c r="X4772" s="122" t="n"/>
      <c r="Y4772" s="122" t="n"/>
      <c r="Z4772" s="143" t="n"/>
      <c r="AA4772" s="140" t="n"/>
      <c r="AB4772" s="140" t="n"/>
      <c r="AC4772" s="144" t="n"/>
      <c r="AD4772" s="142" t="n"/>
      <c r="AE4772" s="142" t="n"/>
    </row>
    <row r="4773" ht="15" customHeight="1" thickBot="1">
      <c r="B4773" s="221" t="inlineStr">
        <is>
          <t>3F90MQ3O</t>
        </is>
      </c>
      <c r="C4773" s="89">
        <f>SUMIF(数量表!D:H,B4773,数量表!H:H)</f>
        <v/>
      </c>
      <c r="D4773" s="89" t="n">
        <v>27</v>
      </c>
      <c r="E4773" s="89" t="n">
        <v>105</v>
      </c>
      <c r="F4773" s="90" t="n">
        <v>1979</v>
      </c>
      <c r="G4773" s="89" t="inlineStr">
        <is>
          <t>×</t>
        </is>
      </c>
      <c r="H4773" s="91" t="n">
        <v>1</v>
      </c>
      <c r="I4773" s="91">
        <f>C4773*H4773</f>
        <v/>
      </c>
      <c r="J4773" s="2" t="n"/>
      <c r="K4773" s="106" t="n"/>
      <c r="L4773" s="97" t="n"/>
      <c r="M4773" s="97" t="n"/>
      <c r="N4773" s="105" t="inlineStr">
        <is>
          <t>27×105</t>
        </is>
      </c>
      <c r="O4773" s="99">
        <f>F4773</f>
        <v/>
      </c>
      <c r="P4773" s="99">
        <f>I4773</f>
        <v/>
      </c>
      <c r="Q4773" s="117" t="n"/>
      <c r="R4773" s="118" t="n"/>
      <c r="S4773" s="118" t="n"/>
      <c r="T4773" s="119" t="n"/>
      <c r="U4773" s="120" t="n"/>
      <c r="V4773" s="120" t="n"/>
      <c r="W4773" s="121" t="n"/>
      <c r="X4773" s="122" t="n"/>
      <c r="Y4773" s="122" t="n"/>
      <c r="Z4773" s="143" t="n"/>
      <c r="AA4773" s="140" t="n"/>
      <c r="AB4773" s="140" t="n"/>
      <c r="AC4773" s="144" t="n"/>
      <c r="AD4773" s="142" t="n"/>
      <c r="AE4773" s="142" t="n"/>
    </row>
    <row r="4774">
      <c r="B4774" s="220" t="inlineStr">
        <is>
          <t>3F90MQ3OL</t>
        </is>
      </c>
      <c r="C4774" s="80">
        <f>SUMIF(数量表!D:H,B4774,数量表!H:H)</f>
        <v/>
      </c>
      <c r="D4774" s="80" t="n">
        <v>27</v>
      </c>
      <c r="E4774" s="80" t="n">
        <v>105</v>
      </c>
      <c r="F4774" s="81" t="n">
        <v>1979</v>
      </c>
      <c r="G4774" s="80" t="inlineStr">
        <is>
          <t>×</t>
        </is>
      </c>
      <c r="H4774" s="82" t="n">
        <v>1</v>
      </c>
      <c r="I4774" s="82">
        <f>C4774*H4774</f>
        <v/>
      </c>
      <c r="J4774" s="2" t="n"/>
      <c r="K4774" s="106" t="n"/>
      <c r="L4774" s="97" t="n"/>
      <c r="M4774" s="97" t="n"/>
      <c r="N4774" s="105" t="inlineStr">
        <is>
          <t>27×105</t>
        </is>
      </c>
      <c r="O4774" s="99">
        <f>F4774</f>
        <v/>
      </c>
      <c r="P4774" s="99">
        <f>I4774</f>
        <v/>
      </c>
      <c r="Q4774" s="117" t="n"/>
      <c r="R4774" s="118" t="n"/>
      <c r="S4774" s="118" t="n"/>
      <c r="T4774" s="119" t="n"/>
      <c r="U4774" s="120" t="n"/>
      <c r="V4774" s="120" t="n"/>
      <c r="W4774" s="121" t="n"/>
      <c r="X4774" s="122" t="n"/>
      <c r="Y4774" s="122" t="n"/>
      <c r="Z4774" s="143" t="n"/>
      <c r="AA4774" s="140" t="n"/>
      <c r="AB4774" s="140" t="n"/>
      <c r="AC4774" s="144" t="n"/>
      <c r="AD4774" s="142" t="n"/>
      <c r="AE4774" s="142" t="n"/>
    </row>
    <row r="4775" ht="15" customHeight="1" thickBot="1">
      <c r="B4775" s="221" t="inlineStr">
        <is>
          <t>3F90MQ3OL</t>
        </is>
      </c>
      <c r="C4775" s="89">
        <f>SUMIF(数量表!D:H,B4775,数量表!H:H)</f>
        <v/>
      </c>
      <c r="D4775" s="89" t="n">
        <v>27</v>
      </c>
      <c r="E4775" s="89" t="n">
        <v>105</v>
      </c>
      <c r="F4775" s="90" t="n">
        <v>1979</v>
      </c>
      <c r="G4775" s="89" t="inlineStr">
        <is>
          <t>×</t>
        </is>
      </c>
      <c r="H4775" s="91" t="n">
        <v>1</v>
      </c>
      <c r="I4775" s="91">
        <f>C4775*H4775</f>
        <v/>
      </c>
      <c r="J4775" s="2" t="n"/>
      <c r="K4775" s="106" t="inlineStr">
        <is>
          <t>30×105</t>
        </is>
      </c>
      <c r="L4775" s="97">
        <f>F4775</f>
        <v/>
      </c>
      <c r="M4775" s="97">
        <f>I4775</f>
        <v/>
      </c>
      <c r="N4775" s="105" t="n"/>
      <c r="O4775" s="99" t="n"/>
      <c r="P4775" s="99" t="n"/>
      <c r="Q4775" s="117" t="n"/>
      <c r="R4775" s="118" t="n"/>
      <c r="S4775" s="118" t="n"/>
      <c r="T4775" s="119" t="n"/>
      <c r="U4775" s="120" t="n"/>
      <c r="V4775" s="120" t="n"/>
      <c r="W4775" s="121" t="n"/>
      <c r="X4775" s="122" t="n"/>
      <c r="Y4775" s="122" t="n"/>
      <c r="Z4775" s="143" t="n"/>
      <c r="AA4775" s="140" t="n"/>
      <c r="AB4775" s="140" t="n"/>
      <c r="AC4775" s="144" t="n"/>
      <c r="AD4775" s="142" t="n"/>
      <c r="AE4775" s="142" t="n"/>
    </row>
    <row r="4776">
      <c r="B4776" s="220" t="inlineStr">
        <is>
          <t>3F90MQ3OR</t>
        </is>
      </c>
      <c r="C4776" s="80">
        <f>SUMIF(数量表!D:H,B4776,数量表!H:H)</f>
        <v/>
      </c>
      <c r="D4776" s="80" t="n">
        <v>27</v>
      </c>
      <c r="E4776" s="80" t="n">
        <v>105</v>
      </c>
      <c r="F4776" s="81" t="n">
        <v>1979</v>
      </c>
      <c r="G4776" s="80" t="inlineStr">
        <is>
          <t>×</t>
        </is>
      </c>
      <c r="H4776" s="82" t="n">
        <v>1</v>
      </c>
      <c r="I4776" s="82">
        <f>C4776*H4776</f>
        <v/>
      </c>
      <c r="J4776" s="2" t="n"/>
      <c r="K4776" s="106" t="n"/>
      <c r="L4776" s="97" t="n"/>
      <c r="M4776" s="97" t="n"/>
      <c r="N4776" s="105" t="inlineStr">
        <is>
          <t>27×105</t>
        </is>
      </c>
      <c r="O4776" s="99">
        <f>F4776</f>
        <v/>
      </c>
      <c r="P4776" s="99">
        <f>I4776</f>
        <v/>
      </c>
      <c r="Q4776" s="117" t="n"/>
      <c r="R4776" s="118" t="n"/>
      <c r="S4776" s="118" t="n"/>
      <c r="T4776" s="119" t="n"/>
      <c r="U4776" s="120" t="n"/>
      <c r="V4776" s="120" t="n"/>
      <c r="W4776" s="121" t="n"/>
      <c r="X4776" s="122" t="n"/>
      <c r="Y4776" s="122" t="n"/>
      <c r="Z4776" s="143" t="n"/>
      <c r="AA4776" s="140" t="n"/>
      <c r="AB4776" s="140" t="n"/>
      <c r="AC4776" s="144" t="n"/>
      <c r="AD4776" s="142" t="n"/>
      <c r="AE4776" s="142" t="n"/>
    </row>
    <row r="4777" ht="15" customHeight="1" thickBot="1">
      <c r="B4777" s="221" t="inlineStr">
        <is>
          <t>3F90MQ3OR</t>
        </is>
      </c>
      <c r="C4777" s="89">
        <f>SUMIF(数量表!D:H,B4777,数量表!H:H)</f>
        <v/>
      </c>
      <c r="D4777" s="89" t="n">
        <v>27</v>
      </c>
      <c r="E4777" s="89" t="n">
        <v>105</v>
      </c>
      <c r="F4777" s="90" t="n">
        <v>1979</v>
      </c>
      <c r="G4777" s="89" t="inlineStr">
        <is>
          <t>×</t>
        </is>
      </c>
      <c r="H4777" s="91" t="n">
        <v>1</v>
      </c>
      <c r="I4777" s="91">
        <f>C4777*H4777</f>
        <v/>
      </c>
      <c r="J4777" s="2" t="n"/>
      <c r="K4777" s="106" t="inlineStr">
        <is>
          <t>30×105</t>
        </is>
      </c>
      <c r="L4777" s="97">
        <f>F4777</f>
        <v/>
      </c>
      <c r="M4777" s="97">
        <f>I4777</f>
        <v/>
      </c>
      <c r="N4777" s="105" t="n"/>
      <c r="O4777" s="99" t="n"/>
      <c r="P4777" s="99" t="n"/>
      <c r="Q4777" s="117" t="n"/>
      <c r="R4777" s="118" t="n"/>
      <c r="S4777" s="118" t="n"/>
      <c r="T4777" s="119" t="n"/>
      <c r="U4777" s="120" t="n"/>
      <c r="V4777" s="120" t="n"/>
      <c r="W4777" s="121" t="n"/>
      <c r="X4777" s="122" t="n"/>
      <c r="Y4777" s="122" t="n"/>
      <c r="Z4777" s="143" t="n"/>
      <c r="AA4777" s="140" t="n"/>
      <c r="AB4777" s="140" t="n"/>
      <c r="AC4777" s="144" t="n"/>
      <c r="AD4777" s="142" t="n"/>
      <c r="AE4777" s="142" t="n"/>
    </row>
    <row r="4778" ht="15" customHeight="1" thickBot="1">
      <c r="B4778" s="221" t="inlineStr">
        <is>
          <t>3F90MQ3OS</t>
        </is>
      </c>
      <c r="C4778" s="89">
        <f>SUMIF(数量表!D:H,B4778,数量表!H:H)</f>
        <v/>
      </c>
      <c r="D4778" s="89" t="n">
        <v>27</v>
      </c>
      <c r="E4778" s="89" t="n">
        <v>105</v>
      </c>
      <c r="F4778" s="90" t="n">
        <v>1979</v>
      </c>
      <c r="G4778" s="89" t="inlineStr">
        <is>
          <t>×</t>
        </is>
      </c>
      <c r="H4778" s="91" t="n">
        <v>1</v>
      </c>
      <c r="I4778" s="91">
        <f>C4778*H4778</f>
        <v/>
      </c>
      <c r="J4778" s="2" t="n"/>
      <c r="K4778" s="106" t="n"/>
      <c r="L4778" s="97" t="n"/>
      <c r="M4778" s="97" t="n"/>
      <c r="N4778" s="105" t="inlineStr">
        <is>
          <t>27×105</t>
        </is>
      </c>
      <c r="O4778" s="99">
        <f>F4778</f>
        <v/>
      </c>
      <c r="P4778" s="99">
        <f>I4778</f>
        <v/>
      </c>
      <c r="Q4778" s="117" t="n"/>
      <c r="R4778" s="118" t="n"/>
      <c r="S4778" s="118" t="n"/>
      <c r="T4778" s="119" t="n"/>
      <c r="U4778" s="120" t="n"/>
      <c r="V4778" s="120" t="n"/>
      <c r="W4778" s="121" t="n"/>
      <c r="X4778" s="122" t="n"/>
      <c r="Y4778" s="122" t="n"/>
      <c r="Z4778" s="143" t="n"/>
      <c r="AA4778" s="140" t="n"/>
      <c r="AB4778" s="140" t="n"/>
      <c r="AC4778" s="144" t="n"/>
      <c r="AD4778" s="142" t="n"/>
      <c r="AE4778" s="142" t="n"/>
    </row>
    <row r="4779">
      <c r="B4779" s="29" t="inlineStr">
        <is>
          <t>3F90MQ3R+12</t>
        </is>
      </c>
      <c r="C4779">
        <f>SUMIF(数量表!D:H,B4779,数量表!H:H)</f>
        <v/>
      </c>
      <c r="D4779" t="n">
        <v>27</v>
      </c>
      <c r="E4779" t="n">
        <v>105</v>
      </c>
      <c r="F4779" s="86" t="n">
        <v>1979</v>
      </c>
      <c r="G4779" t="inlineStr">
        <is>
          <t>×</t>
        </is>
      </c>
      <c r="H4779" s="87" t="n">
        <v>1</v>
      </c>
      <c r="I4779" s="87">
        <f>C4779*H4779</f>
        <v/>
      </c>
      <c r="J4779" s="2" t="n"/>
      <c r="K4779" s="106" t="n"/>
      <c r="L4779" s="97" t="n"/>
      <c r="M4779" s="97" t="n"/>
      <c r="N4779" s="105" t="inlineStr">
        <is>
          <t>27×105</t>
        </is>
      </c>
      <c r="O4779" s="99">
        <f>F4779</f>
        <v/>
      </c>
      <c r="P4779" s="99">
        <f>I4779</f>
        <v/>
      </c>
      <c r="Q4779" s="117" t="n"/>
      <c r="R4779" s="118" t="n"/>
      <c r="S4779" s="118" t="n"/>
      <c r="T4779" s="119" t="n"/>
      <c r="U4779" s="120" t="n"/>
      <c r="V4779" s="120" t="n"/>
      <c r="W4779" s="121" t="n"/>
      <c r="X4779" s="122" t="n"/>
      <c r="Y4779" s="122" t="n"/>
      <c r="Z4779" s="143" t="n"/>
      <c r="AA4779" s="140" t="n"/>
      <c r="AB4779" s="140" t="n"/>
      <c r="AC4779" s="144" t="n"/>
      <c r="AD4779" s="142" t="n"/>
      <c r="AE4779" s="142" t="n"/>
    </row>
    <row r="4780" ht="15" customHeight="1" thickBot="1">
      <c r="B4780" s="221" t="inlineStr">
        <is>
          <t>3F90MQ3R+12</t>
        </is>
      </c>
      <c r="C4780" s="89">
        <f>SUMIF(数量表!D:H,B4780,数量表!H:H)</f>
        <v/>
      </c>
      <c r="D4780" s="89" t="n">
        <v>27</v>
      </c>
      <c r="E4780" s="89" t="n">
        <v>105</v>
      </c>
      <c r="F4780" s="90" t="n">
        <v>1979</v>
      </c>
      <c r="G4780" s="89" t="inlineStr">
        <is>
          <t>×</t>
        </is>
      </c>
      <c r="H4780" s="91" t="n">
        <v>1</v>
      </c>
      <c r="I4780" s="91">
        <f>C4780*H4780</f>
        <v/>
      </c>
      <c r="J4780" s="2" t="n"/>
      <c r="K4780" s="106" t="inlineStr">
        <is>
          <t>30×105</t>
        </is>
      </c>
      <c r="L4780" s="97">
        <f>F4780</f>
        <v/>
      </c>
      <c r="M4780" s="97">
        <f>I4780</f>
        <v/>
      </c>
      <c r="N4780" s="105" t="n"/>
      <c r="O4780" s="99" t="n"/>
      <c r="P4780" s="99" t="n"/>
      <c r="Q4780" s="117" t="n"/>
      <c r="R4780" s="118" t="n"/>
      <c r="S4780" s="118" t="n"/>
      <c r="T4780" s="119" t="n"/>
      <c r="U4780" s="120" t="n"/>
      <c r="V4780" s="120" t="n"/>
      <c r="W4780" s="121" t="n"/>
      <c r="X4780" s="122" t="n"/>
      <c r="Y4780" s="122" t="n"/>
      <c r="Z4780" s="143" t="n"/>
      <c r="AA4780" s="140" t="n"/>
      <c r="AB4780" s="140" t="n"/>
      <c r="AC4780" s="144" t="n"/>
      <c r="AD4780" s="142" t="n"/>
      <c r="AE4780" s="142" t="n"/>
    </row>
    <row r="4781">
      <c r="B4781" s="29" t="inlineStr">
        <is>
          <t>3F90MQ3Z</t>
        </is>
      </c>
      <c r="C4781">
        <f>SUMIF(数量表!D:H,B4781,数量表!H:H)</f>
        <v/>
      </c>
      <c r="D4781" t="n">
        <v>27</v>
      </c>
      <c r="E4781" t="n">
        <v>92</v>
      </c>
      <c r="F4781" s="86" t="n">
        <v>1943</v>
      </c>
      <c r="G4781" t="inlineStr">
        <is>
          <t>×</t>
        </is>
      </c>
      <c r="H4781" s="87" t="n">
        <v>1</v>
      </c>
      <c r="I4781" s="87">
        <f>C4781*H4781</f>
        <v/>
      </c>
      <c r="J4781" s="2" t="n"/>
      <c r="K4781" s="106" t="n"/>
      <c r="L4781" s="97" t="n"/>
      <c r="M4781" s="97" t="n"/>
      <c r="N4781" s="105" t="inlineStr">
        <is>
          <t>27×105</t>
        </is>
      </c>
      <c r="O4781" s="99">
        <f>F4781</f>
        <v/>
      </c>
      <c r="P4781" s="99">
        <f>I4781</f>
        <v/>
      </c>
      <c r="Q4781" s="117" t="n"/>
      <c r="R4781" s="118" t="n"/>
      <c r="S4781" s="118" t="n"/>
      <c r="T4781" s="119" t="n"/>
      <c r="U4781" s="120" t="n"/>
      <c r="V4781" s="120" t="n"/>
      <c r="W4781" s="121" t="n"/>
      <c r="X4781" s="122" t="n"/>
      <c r="Y4781" s="122" t="n"/>
      <c r="Z4781" s="143" t="n"/>
      <c r="AA4781" s="140" t="n"/>
      <c r="AB4781" s="140" t="n"/>
      <c r="AC4781" s="144" t="n"/>
      <c r="AD4781" s="142" t="n"/>
      <c r="AE4781" s="142" t="n"/>
    </row>
    <row r="4782">
      <c r="B4782" s="29" t="inlineStr">
        <is>
          <t>3F90MQ3Z</t>
        </is>
      </c>
      <c r="C4782">
        <f>SUMIF(数量表!D:H,B4782,数量表!H:H)</f>
        <v/>
      </c>
      <c r="D4782" t="n">
        <v>30</v>
      </c>
      <c r="E4782" t="n">
        <v>92</v>
      </c>
      <c r="F4782" s="86" t="n">
        <v>1943</v>
      </c>
      <c r="G4782" t="inlineStr">
        <is>
          <t>×</t>
        </is>
      </c>
      <c r="H4782" s="87" t="n">
        <v>2</v>
      </c>
      <c r="I4782" s="87">
        <f>C4782*H4782</f>
        <v/>
      </c>
      <c r="J4782" s="2" t="n"/>
      <c r="K4782" s="106" t="inlineStr">
        <is>
          <t>30×92</t>
        </is>
      </c>
      <c r="L4782" s="97">
        <f>F4782</f>
        <v/>
      </c>
      <c r="M4782" s="97">
        <f>I4782</f>
        <v/>
      </c>
      <c r="N4782" s="105" t="n"/>
      <c r="O4782" s="99" t="n"/>
      <c r="P4782" s="99" t="n"/>
      <c r="Q4782" s="117" t="n"/>
      <c r="R4782" s="118" t="n"/>
      <c r="S4782" s="118" t="n"/>
      <c r="T4782" s="119" t="n"/>
      <c r="U4782" s="120" t="n"/>
      <c r="V4782" s="120" t="n"/>
      <c r="W4782" s="121" t="n"/>
      <c r="X4782" s="122" t="n"/>
      <c r="Y4782" s="122" t="n"/>
      <c r="Z4782" s="143" t="n"/>
      <c r="AA4782" s="140" t="n"/>
      <c r="AB4782" s="140" t="n"/>
      <c r="AC4782" s="144" t="n"/>
      <c r="AD4782" s="142" t="n"/>
      <c r="AE4782" s="142" t="n"/>
    </row>
    <row r="4783" ht="15" customHeight="1" thickBot="1">
      <c r="B4783" s="221" t="inlineStr">
        <is>
          <t>3F90MQ3Z</t>
        </is>
      </c>
      <c r="C4783" s="89">
        <f>SUMIF(数量表!D:H,B4783,数量表!H:H)</f>
        <v/>
      </c>
      <c r="D4783" s="89" t="n">
        <v>30</v>
      </c>
      <c r="E4783" s="89" t="n">
        <v>92</v>
      </c>
      <c r="F4783" s="90" t="n">
        <v>573</v>
      </c>
      <c r="G4783" s="89" t="inlineStr">
        <is>
          <t>×</t>
        </is>
      </c>
      <c r="H4783" s="91" t="n">
        <v>2</v>
      </c>
      <c r="I4783" s="91">
        <f>C4783*H4783</f>
        <v/>
      </c>
      <c r="J4783" s="2" t="n"/>
      <c r="K4783" s="106" t="inlineStr">
        <is>
          <t>30×92</t>
        </is>
      </c>
      <c r="L4783" s="97">
        <f>F4783</f>
        <v/>
      </c>
      <c r="M4783" s="97">
        <f>I4783</f>
        <v/>
      </c>
      <c r="N4783" s="105" t="n"/>
      <c r="O4783" s="99" t="n"/>
      <c r="P4783" s="99" t="n"/>
      <c r="Q4783" s="117" t="n"/>
      <c r="R4783" s="118" t="n"/>
      <c r="S4783" s="118" t="n"/>
      <c r="T4783" s="119" t="n"/>
      <c r="U4783" s="120" t="n"/>
      <c r="V4783" s="120" t="n"/>
      <c r="W4783" s="121" t="n"/>
      <c r="X4783" s="122" t="n"/>
      <c r="Y4783" s="122" t="n"/>
      <c r="Z4783" s="143" t="n"/>
      <c r="AA4783" s="140" t="n"/>
      <c r="AB4783" s="140" t="n"/>
      <c r="AC4783" s="144" t="n"/>
      <c r="AD4783" s="142" t="n"/>
      <c r="AE4783" s="142" t="n"/>
    </row>
    <row r="4784" ht="15" customHeight="1" thickBot="1">
      <c r="B4784" s="221" t="inlineStr">
        <is>
          <t>3F90MQ215</t>
        </is>
      </c>
      <c r="C4784" s="89" t="n"/>
      <c r="D4784" s="89" t="n"/>
      <c r="E4784" s="89" t="n"/>
      <c r="F4784" s="90" t="n"/>
      <c r="G4784" s="89" t="n"/>
      <c r="H4784" s="91" t="n"/>
      <c r="I4784" s="91" t="n"/>
      <c r="J4784" s="2" t="n"/>
      <c r="K4784" s="106" t="n"/>
      <c r="L4784" s="97" t="n"/>
      <c r="M4784" s="97" t="n"/>
      <c r="N4784" s="105" t="n"/>
      <c r="O4784" s="99" t="n"/>
      <c r="P4784" s="99" t="n"/>
      <c r="Q4784" s="117" t="n"/>
      <c r="R4784" s="118" t="n"/>
      <c r="S4784" s="118" t="n"/>
      <c r="T4784" s="119" t="n"/>
      <c r="U4784" s="120" t="n"/>
      <c r="V4784" s="120" t="n"/>
      <c r="W4784" s="121" t="n"/>
      <c r="X4784" s="122" t="n"/>
      <c r="Y4784" s="122" t="n"/>
      <c r="Z4784" s="143" t="n"/>
      <c r="AA4784" s="140" t="n"/>
      <c r="AB4784" s="140" t="n"/>
      <c r="AC4784" s="144" t="n"/>
      <c r="AD4784" s="142" t="n"/>
      <c r="AE4784" s="142" t="n"/>
    </row>
    <row r="4785" ht="15" customHeight="1" thickBot="1">
      <c r="B4785" s="221" t="inlineStr">
        <is>
          <t>3F90MQ215L</t>
        </is>
      </c>
      <c r="C4785" s="89">
        <f>SUMIF(数量表!D:H,B4785,数量表!H:H)</f>
        <v/>
      </c>
      <c r="D4785" s="89" t="n">
        <v>27</v>
      </c>
      <c r="E4785" s="89" t="n">
        <v>105</v>
      </c>
      <c r="F4785" s="90" t="n">
        <v>1979</v>
      </c>
      <c r="G4785" s="89" t="n"/>
      <c r="H4785" s="91" t="n">
        <v>1</v>
      </c>
      <c r="I4785" s="91">
        <f>C4785*H4785</f>
        <v/>
      </c>
      <c r="J4785" s="100" t="n"/>
      <c r="K4785" s="101" t="inlineStr">
        <is>
          <t>30x105</t>
        </is>
      </c>
      <c r="L4785" s="97">
        <f>F4785</f>
        <v/>
      </c>
      <c r="M4785" s="102">
        <f>I4785</f>
        <v/>
      </c>
      <c r="N4785" s="103" t="n"/>
      <c r="O4785" s="104" t="n"/>
      <c r="P4785" s="104" t="n"/>
      <c r="Q4785" s="123" t="n"/>
      <c r="R4785" s="124" t="n"/>
      <c r="S4785" s="124" t="n"/>
      <c r="T4785" s="125" t="n"/>
      <c r="U4785" s="126" t="n"/>
      <c r="V4785" s="126" t="n"/>
      <c r="W4785" s="127" t="n"/>
      <c r="X4785" s="145" t="n"/>
      <c r="Y4785" s="145" t="n"/>
      <c r="Z4785" s="146" t="n"/>
      <c r="AA4785" s="147" t="n"/>
      <c r="AB4785" s="147" t="n"/>
      <c r="AC4785" s="199" t="n"/>
      <c r="AD4785" s="200" t="n"/>
      <c r="AE4785" s="200" t="n"/>
    </row>
    <row r="4786" ht="15" customHeight="1" thickBot="1">
      <c r="B4786" s="221" t="inlineStr">
        <is>
          <t>3F90MQ215R</t>
        </is>
      </c>
      <c r="C4786" s="89">
        <f>SUMIF(数量表!D:H,B4786,数量表!H:H)</f>
        <v/>
      </c>
      <c r="D4786" s="89" t="n">
        <v>27</v>
      </c>
      <c r="E4786" s="89" t="n">
        <v>105</v>
      </c>
      <c r="F4786" s="90" t="n">
        <v>1979</v>
      </c>
      <c r="G4786" s="89" t="inlineStr">
        <is>
          <t>×</t>
        </is>
      </c>
      <c r="H4786" s="91" t="n">
        <v>1</v>
      </c>
      <c r="I4786" s="91">
        <f>C4786*H4786</f>
        <v/>
      </c>
      <c r="J4786" s="2" t="n"/>
      <c r="K4786" s="106" t="inlineStr">
        <is>
          <t>30×105</t>
        </is>
      </c>
      <c r="L4786" s="97">
        <f>F4786</f>
        <v/>
      </c>
      <c r="M4786" s="97">
        <f>I4786</f>
        <v/>
      </c>
      <c r="N4786" s="105" t="n"/>
      <c r="O4786" s="99" t="n"/>
      <c r="P4786" s="99" t="n"/>
      <c r="Q4786" s="117" t="n"/>
      <c r="R4786" s="118" t="n"/>
      <c r="S4786" s="118" t="n"/>
      <c r="T4786" s="119" t="n"/>
      <c r="U4786" s="120" t="n"/>
      <c r="V4786" s="120" t="n"/>
      <c r="W4786" s="121" t="n"/>
      <c r="X4786" s="122" t="n"/>
      <c r="Y4786" s="122" t="n"/>
      <c r="Z4786" s="143" t="n"/>
      <c r="AA4786" s="140" t="n"/>
      <c r="AB4786" s="140" t="n"/>
      <c r="AC4786" s="144" t="n"/>
      <c r="AD4786" s="142" t="n"/>
      <c r="AE4786" s="142" t="n"/>
    </row>
    <row r="4787" ht="15" customHeight="1" thickBot="1">
      <c r="B4787" s="222" t="inlineStr">
        <is>
          <t>3F90MQ305</t>
        </is>
      </c>
      <c r="C4787" s="7" t="n"/>
      <c r="D4787" s="7" t="n"/>
      <c r="E4787" s="7" t="n"/>
      <c r="F4787" s="84" t="n"/>
      <c r="G4787" s="7" t="n"/>
      <c r="H4787" s="21" t="n"/>
      <c r="I4787" s="21" t="n"/>
      <c r="J4787" s="2" t="n"/>
      <c r="K4787" s="106" t="n"/>
      <c r="L4787" s="97" t="n"/>
      <c r="M4787" s="97" t="n"/>
      <c r="N4787" s="105" t="n"/>
      <c r="O4787" s="99" t="n"/>
      <c r="P4787" s="99" t="n"/>
      <c r="Q4787" s="117" t="n"/>
      <c r="R4787" s="118" t="n"/>
      <c r="S4787" s="118" t="n"/>
      <c r="T4787" s="119" t="n"/>
      <c r="U4787" s="120" t="n"/>
      <c r="V4787" s="120" t="n"/>
      <c r="W4787" s="121" t="n"/>
      <c r="X4787" s="122" t="n"/>
      <c r="Y4787" s="122" t="n"/>
      <c r="Z4787" s="143" t="n"/>
      <c r="AA4787" s="140" t="n"/>
      <c r="AB4787" s="140" t="n"/>
      <c r="AC4787" s="144" t="n"/>
      <c r="AD4787" s="142" t="n"/>
      <c r="AE4787" s="142" t="n"/>
    </row>
    <row r="4788" ht="15" customHeight="1" thickBot="1">
      <c r="B4788" s="222" t="inlineStr">
        <is>
          <t>3F90MQ305L</t>
        </is>
      </c>
      <c r="C4788" s="7">
        <f>SUMIF(数量表!D:H,B4788,数量表!H:H)</f>
        <v/>
      </c>
      <c r="D4788" s="7" t="n">
        <v>27</v>
      </c>
      <c r="E4788" s="7" t="n">
        <v>105</v>
      </c>
      <c r="F4788" s="84" t="n">
        <v>1979</v>
      </c>
      <c r="G4788" s="7" t="n"/>
      <c r="H4788" s="21" t="n">
        <v>1</v>
      </c>
      <c r="I4788" s="21">
        <f>C4788*H4788</f>
        <v/>
      </c>
      <c r="J4788" s="100" t="n"/>
      <c r="K4788" s="101" t="inlineStr">
        <is>
          <t>30x105</t>
        </is>
      </c>
      <c r="L4788" s="97">
        <f>F4788</f>
        <v/>
      </c>
      <c r="M4788" s="102">
        <f>I4788</f>
        <v/>
      </c>
      <c r="N4788" s="103" t="n"/>
      <c r="O4788" s="104" t="n"/>
      <c r="P4788" s="104" t="n"/>
      <c r="Q4788" s="123" t="n"/>
      <c r="R4788" s="124" t="n"/>
      <c r="S4788" s="124" t="n"/>
      <c r="T4788" s="125" t="n"/>
      <c r="U4788" s="126" t="n"/>
      <c r="V4788" s="126" t="n"/>
      <c r="W4788" s="127" t="n"/>
      <c r="X4788" s="145" t="n"/>
      <c r="Y4788" s="145" t="n"/>
      <c r="Z4788" s="146" t="n"/>
      <c r="AA4788" s="147" t="n"/>
      <c r="AB4788" s="147" t="n"/>
      <c r="AC4788" s="148" t="n"/>
      <c r="AD4788" s="149" t="n"/>
      <c r="AE4788" s="149" t="n"/>
    </row>
    <row r="4789" ht="15" customHeight="1" thickBot="1">
      <c r="B4789" s="221" t="inlineStr">
        <is>
          <t>3F90MQ305R</t>
        </is>
      </c>
      <c r="C4789" s="89">
        <f>SUMIF(数量表!D:H,B4789,数量表!H:H)</f>
        <v/>
      </c>
      <c r="D4789" s="89" t="n">
        <v>27</v>
      </c>
      <c r="E4789" s="89" t="n">
        <v>105</v>
      </c>
      <c r="F4789" s="90" t="n">
        <v>1979</v>
      </c>
      <c r="G4789" s="89" t="n"/>
      <c r="H4789" s="91" t="n">
        <v>1</v>
      </c>
      <c r="I4789" s="91">
        <f>C4789*H4789</f>
        <v/>
      </c>
      <c r="J4789" s="188" t="n"/>
      <c r="K4789" s="189" t="inlineStr">
        <is>
          <t>30x105</t>
        </is>
      </c>
      <c r="L4789" s="97">
        <f>F4789</f>
        <v/>
      </c>
      <c r="M4789" s="190">
        <f>I4789</f>
        <v/>
      </c>
      <c r="N4789" s="191" t="n"/>
      <c r="O4789" s="192" t="n"/>
      <c r="P4789" s="192" t="n"/>
      <c r="Q4789" s="193" t="n"/>
      <c r="R4789" s="194" t="n"/>
      <c r="S4789" s="194" t="n"/>
      <c r="T4789" s="195" t="n"/>
      <c r="U4789" s="196" t="n"/>
      <c r="V4789" s="196" t="n"/>
      <c r="W4789" s="197" t="n"/>
      <c r="X4789" s="198" t="n"/>
      <c r="Y4789" s="198" t="n"/>
      <c r="Z4789" s="201" t="n"/>
      <c r="AA4789" s="202" t="n"/>
      <c r="AB4789" s="202" t="n"/>
      <c r="AC4789" s="199" t="n"/>
      <c r="AD4789" s="200" t="n"/>
      <c r="AE4789" s="200" t="n"/>
    </row>
    <row r="4790" ht="15" customHeight="1" thickBot="1">
      <c r="B4790" s="221" t="inlineStr">
        <is>
          <t>3F90MQ310</t>
        </is>
      </c>
      <c r="C4790" s="89" t="n"/>
      <c r="D4790" s="89" t="n"/>
      <c r="E4790" s="89" t="n"/>
      <c r="F4790" s="90" t="n"/>
      <c r="G4790" s="89" t="n"/>
      <c r="H4790" s="91" t="n"/>
      <c r="I4790" s="91" t="n"/>
      <c r="J4790" s="2" t="n"/>
      <c r="K4790" s="106" t="n"/>
      <c r="L4790" s="97" t="n"/>
      <c r="M4790" s="97" t="n"/>
      <c r="N4790" s="105" t="n"/>
      <c r="O4790" s="99" t="n"/>
      <c r="P4790" s="99" t="n"/>
      <c r="Q4790" s="117" t="n"/>
      <c r="R4790" s="118" t="n"/>
      <c r="S4790" s="118" t="n"/>
      <c r="T4790" s="119" t="n"/>
      <c r="U4790" s="120" t="n"/>
      <c r="V4790" s="120" t="n"/>
      <c r="W4790" s="121" t="n"/>
      <c r="X4790" s="122" t="n"/>
      <c r="Y4790" s="122" t="n"/>
      <c r="Z4790" s="143" t="n"/>
      <c r="AA4790" s="140" t="n"/>
      <c r="AB4790" s="140" t="n"/>
      <c r="AC4790" s="144" t="n"/>
      <c r="AD4790" s="142" t="n"/>
      <c r="AE4790" s="142" t="n"/>
    </row>
    <row r="4791" ht="15" customHeight="1" thickBot="1">
      <c r="B4791" s="221" t="inlineStr">
        <is>
          <t>3F90MQ310L</t>
        </is>
      </c>
      <c r="C4791" s="89">
        <f>SUMIF(数量表!D:H,B4791,数量表!H:H)</f>
        <v/>
      </c>
      <c r="D4791" s="89" t="n">
        <v>27</v>
      </c>
      <c r="E4791" s="89" t="n">
        <v>105</v>
      </c>
      <c r="F4791" s="90" t="n">
        <v>1979</v>
      </c>
      <c r="G4791" s="89" t="inlineStr">
        <is>
          <t>×</t>
        </is>
      </c>
      <c r="H4791" s="91" t="n">
        <v>1</v>
      </c>
      <c r="I4791" s="91">
        <f>C4791*H4791</f>
        <v/>
      </c>
      <c r="J4791" s="2" t="n"/>
      <c r="K4791" s="106" t="inlineStr">
        <is>
          <t>30×105</t>
        </is>
      </c>
      <c r="L4791" s="97">
        <f>F4791</f>
        <v/>
      </c>
      <c r="M4791" s="97">
        <f>I4791</f>
        <v/>
      </c>
      <c r="N4791" s="105" t="n"/>
      <c r="O4791" s="99" t="n"/>
      <c r="P4791" s="99" t="n"/>
      <c r="Q4791" s="117" t="n"/>
      <c r="R4791" s="118" t="n"/>
      <c r="S4791" s="118" t="n"/>
      <c r="T4791" s="119" t="n"/>
      <c r="U4791" s="120" t="n"/>
      <c r="V4791" s="120" t="n"/>
      <c r="W4791" s="121" t="n"/>
      <c r="X4791" s="122" t="n"/>
      <c r="Y4791" s="122" t="n"/>
      <c r="Z4791" s="143" t="n"/>
      <c r="AA4791" s="140" t="n"/>
      <c r="AB4791" s="140" t="n"/>
      <c r="AC4791" s="144" t="n"/>
      <c r="AD4791" s="142" t="n"/>
      <c r="AE4791" s="142" t="n"/>
    </row>
    <row r="4792" ht="15" customHeight="1" thickBot="1">
      <c r="B4792" s="221" t="inlineStr">
        <is>
          <t>3F90MQ310R</t>
        </is>
      </c>
      <c r="C4792" s="89">
        <f>SUMIF(数量表!D:H,B4792,数量表!H:H)</f>
        <v/>
      </c>
      <c r="D4792" s="89" t="n">
        <v>27</v>
      </c>
      <c r="E4792" s="89" t="n">
        <v>105</v>
      </c>
      <c r="F4792" s="90" t="n">
        <v>1979</v>
      </c>
      <c r="G4792" s="89" t="inlineStr">
        <is>
          <t>×</t>
        </is>
      </c>
      <c r="H4792" s="91" t="n">
        <v>1</v>
      </c>
      <c r="I4792" s="91">
        <f>C4792*H4792</f>
        <v/>
      </c>
      <c r="J4792" s="2" t="n"/>
      <c r="K4792" s="106" t="inlineStr">
        <is>
          <t>30×105</t>
        </is>
      </c>
      <c r="L4792" s="97">
        <f>F4792</f>
        <v/>
      </c>
      <c r="M4792" s="97">
        <f>I4792</f>
        <v/>
      </c>
      <c r="N4792" s="105" t="n"/>
      <c r="O4792" s="99" t="n"/>
      <c r="P4792" s="99" t="n"/>
      <c r="Q4792" s="117" t="n"/>
      <c r="R4792" s="118" t="n"/>
      <c r="S4792" s="118" t="n"/>
      <c r="T4792" s="119" t="n"/>
      <c r="U4792" s="120" t="n"/>
      <c r="V4792" s="120" t="n"/>
      <c r="W4792" s="121" t="n"/>
      <c r="X4792" s="122" t="n"/>
      <c r="Y4792" s="122" t="n"/>
      <c r="Z4792" s="143" t="n"/>
      <c r="AA4792" s="140" t="n"/>
      <c r="AB4792" s="140" t="n"/>
      <c r="AC4792" s="144" t="n"/>
      <c r="AD4792" s="142" t="n"/>
      <c r="AE4792" s="142" t="n"/>
    </row>
    <row r="4793" ht="15" customHeight="1" thickBot="1">
      <c r="B4793" s="222" t="inlineStr">
        <is>
          <t>3F90MQ600</t>
        </is>
      </c>
      <c r="C4793" s="7">
        <f>SUMIF(数量表!D:H,B4793,数量表!H:H)</f>
        <v/>
      </c>
      <c r="D4793" s="7" t="n">
        <v>27</v>
      </c>
      <c r="E4793" s="7" t="n">
        <v>105</v>
      </c>
      <c r="F4793" s="84" t="n">
        <v>1979</v>
      </c>
      <c r="G4793" s="7" t="inlineStr">
        <is>
          <t>×</t>
        </is>
      </c>
      <c r="H4793" s="21" t="n">
        <v>1</v>
      </c>
      <c r="I4793" s="21">
        <f>C4793*H4793</f>
        <v/>
      </c>
      <c r="J4793" s="2" t="n"/>
      <c r="K4793" s="106" t="n"/>
      <c r="L4793" s="97" t="n"/>
      <c r="M4793" s="97" t="n"/>
      <c r="N4793" s="98" t="inlineStr">
        <is>
          <t>27×105</t>
        </is>
      </c>
      <c r="O4793" s="99">
        <f>F4793</f>
        <v/>
      </c>
      <c r="P4793" s="99">
        <f>I4793</f>
        <v/>
      </c>
      <c r="Q4793" s="117" t="n"/>
      <c r="R4793" s="118" t="n"/>
      <c r="S4793" s="118" t="n"/>
      <c r="T4793" s="119" t="n"/>
      <c r="U4793" s="120" t="n"/>
      <c r="V4793" s="120" t="n"/>
      <c r="W4793" s="121" t="n"/>
      <c r="X4793" s="122" t="n"/>
      <c r="Y4793" s="122" t="n"/>
      <c r="Z4793" s="143" t="n"/>
      <c r="AA4793" s="140" t="n"/>
      <c r="AB4793" s="140" t="n"/>
      <c r="AC4793" s="144" t="n"/>
      <c r="AD4793" s="142" t="n"/>
      <c r="AE4793" s="142" t="n"/>
    </row>
    <row r="4794">
      <c r="B4794" s="220" t="inlineStr">
        <is>
          <t>3F90MQ600L</t>
        </is>
      </c>
      <c r="C4794" s="80">
        <f>SUMIF(数量表!D:H,B4794,数量表!H:H)</f>
        <v/>
      </c>
      <c r="D4794" s="80" t="n">
        <v>27</v>
      </c>
      <c r="E4794" s="80" t="n">
        <v>105</v>
      </c>
      <c r="F4794" s="81" t="n">
        <v>1979</v>
      </c>
      <c r="G4794" s="80" t="inlineStr">
        <is>
          <t>×</t>
        </is>
      </c>
      <c r="H4794" s="82" t="n">
        <v>1</v>
      </c>
      <c r="I4794" s="82">
        <f>C4794*H4794</f>
        <v/>
      </c>
      <c r="J4794" s="2" t="n"/>
      <c r="K4794" s="106" t="inlineStr">
        <is>
          <t>30×105</t>
        </is>
      </c>
      <c r="L4794" s="97">
        <f>F4794</f>
        <v/>
      </c>
      <c r="M4794" s="97">
        <f>I4794</f>
        <v/>
      </c>
      <c r="N4794" s="98" t="n"/>
      <c r="O4794" s="99" t="n"/>
      <c r="P4794" s="99" t="n"/>
      <c r="Q4794" s="117" t="n"/>
      <c r="R4794" s="118" t="n"/>
      <c r="S4794" s="118" t="n"/>
      <c r="T4794" s="119" t="n"/>
      <c r="U4794" s="120" t="n"/>
      <c r="V4794" s="120" t="n"/>
      <c r="W4794" s="121" t="n"/>
      <c r="X4794" s="122" t="n"/>
      <c r="Y4794" s="122" t="n"/>
      <c r="Z4794" s="143" t="n"/>
      <c r="AA4794" s="140" t="n"/>
      <c r="AB4794" s="140" t="n"/>
      <c r="AC4794" s="144" t="n"/>
      <c r="AD4794" s="142" t="n"/>
      <c r="AE4794" s="142" t="n"/>
    </row>
    <row r="4795" ht="15" customHeight="1" thickBot="1">
      <c r="B4795" s="221" t="inlineStr">
        <is>
          <t>3F90MQ600L</t>
        </is>
      </c>
      <c r="C4795" s="89">
        <f>SUMIF(数量表!D:H,B4795,数量表!H:H)</f>
        <v/>
      </c>
      <c r="D4795" s="89" t="n">
        <v>27</v>
      </c>
      <c r="E4795" s="89" t="n">
        <v>105</v>
      </c>
      <c r="F4795" s="90" t="n">
        <v>1979</v>
      </c>
      <c r="G4795" s="89" t="inlineStr">
        <is>
          <t>×</t>
        </is>
      </c>
      <c r="H4795" s="91" t="n">
        <v>1</v>
      </c>
      <c r="I4795" s="91">
        <f>C4795*H4795</f>
        <v/>
      </c>
      <c r="J4795" s="2" t="n"/>
      <c r="K4795" s="106" t="n"/>
      <c r="L4795" s="97" t="n"/>
      <c r="M4795" s="97" t="n"/>
      <c r="N4795" s="105" t="inlineStr">
        <is>
          <t>27×105</t>
        </is>
      </c>
      <c r="O4795" s="99">
        <f>F4795</f>
        <v/>
      </c>
      <c r="P4795" s="99">
        <f>I4795</f>
        <v/>
      </c>
      <c r="Q4795" s="117" t="n"/>
      <c r="R4795" s="118" t="n"/>
      <c r="S4795" s="118" t="n"/>
      <c r="T4795" s="119" t="n"/>
      <c r="U4795" s="120" t="n"/>
      <c r="V4795" s="120" t="n"/>
      <c r="W4795" s="121" t="n"/>
      <c r="X4795" s="122" t="n"/>
      <c r="Y4795" s="122" t="n"/>
      <c r="Z4795" s="143" t="n"/>
      <c r="AA4795" s="140" t="n"/>
      <c r="AB4795" s="140" t="n"/>
      <c r="AC4795" s="144" t="n"/>
      <c r="AD4795" s="142" t="n"/>
      <c r="AE4795" s="142" t="n"/>
    </row>
    <row r="4796">
      <c r="B4796" s="29" t="inlineStr">
        <is>
          <t>3F90MQ600R</t>
        </is>
      </c>
      <c r="C4796" s="80">
        <f>SUMIF(数量表!D:H,B4796,数量表!H:H)</f>
        <v/>
      </c>
      <c r="D4796" t="n">
        <v>27</v>
      </c>
      <c r="E4796" t="n">
        <v>105</v>
      </c>
      <c r="F4796" s="86" t="n">
        <v>1979</v>
      </c>
      <c r="G4796" t="inlineStr">
        <is>
          <t>×</t>
        </is>
      </c>
      <c r="H4796" s="87" t="n">
        <v>1</v>
      </c>
      <c r="I4796" s="82">
        <f>C4796*H4796</f>
        <v/>
      </c>
      <c r="J4796" s="2" t="n"/>
      <c r="K4796" s="106" t="inlineStr">
        <is>
          <t>30×105</t>
        </is>
      </c>
      <c r="L4796" s="97">
        <f>F4796</f>
        <v/>
      </c>
      <c r="M4796" s="97">
        <f>I4796</f>
        <v/>
      </c>
      <c r="N4796" s="105" t="n"/>
      <c r="O4796" s="99" t="n"/>
      <c r="P4796" s="99" t="n"/>
      <c r="Q4796" s="117" t="n"/>
      <c r="R4796" s="118" t="n"/>
      <c r="S4796" s="118" t="n"/>
      <c r="T4796" s="119" t="n"/>
      <c r="U4796" s="120" t="n"/>
      <c r="V4796" s="120" t="n"/>
      <c r="W4796" s="121" t="n"/>
      <c r="X4796" s="122" t="n"/>
      <c r="Y4796" s="122" t="n"/>
      <c r="Z4796" s="143" t="n"/>
      <c r="AA4796" s="140" t="n"/>
      <c r="AB4796" s="140" t="n"/>
      <c r="AC4796" s="144" t="n"/>
      <c r="AD4796" s="142" t="n"/>
      <c r="AE4796" s="142" t="n"/>
    </row>
    <row r="4797" ht="15" customHeight="1" thickBot="1">
      <c r="B4797" s="29" t="inlineStr">
        <is>
          <t>3F90MQ600R</t>
        </is>
      </c>
      <c r="C4797" s="89">
        <f>SUMIF(数量表!D:H,B4797,数量表!H:H)</f>
        <v/>
      </c>
      <c r="D4797" t="n">
        <v>27</v>
      </c>
      <c r="E4797" t="n">
        <v>105</v>
      </c>
      <c r="F4797" s="86" t="n">
        <v>1979</v>
      </c>
      <c r="G4797" t="inlineStr">
        <is>
          <t>×</t>
        </is>
      </c>
      <c r="H4797" s="87" t="n">
        <v>1</v>
      </c>
      <c r="I4797" s="91">
        <f>C4797*H4797</f>
        <v/>
      </c>
      <c r="J4797" s="2" t="n"/>
      <c r="K4797" s="106" t="n"/>
      <c r="L4797" s="97" t="n"/>
      <c r="M4797" s="97" t="n"/>
      <c r="N4797" s="105" t="inlineStr">
        <is>
          <t>27×105</t>
        </is>
      </c>
      <c r="O4797" s="99">
        <f>F4797</f>
        <v/>
      </c>
      <c r="P4797" s="99">
        <f>I4797</f>
        <v/>
      </c>
      <c r="Q4797" s="117" t="n"/>
      <c r="R4797" s="118" t="n"/>
      <c r="S4797" s="118" t="n"/>
      <c r="T4797" s="119" t="n"/>
      <c r="U4797" s="120" t="n"/>
      <c r="V4797" s="120" t="n"/>
      <c r="W4797" s="121" t="n"/>
      <c r="X4797" s="122" t="n"/>
      <c r="Y4797" s="122" t="n"/>
      <c r="Z4797" s="143" t="n"/>
      <c r="AA4797" s="140" t="n"/>
      <c r="AB4797" s="140" t="n"/>
      <c r="AC4797" s="144" t="n"/>
      <c r="AD4797" s="142" t="n"/>
      <c r="AE4797" s="142" t="n"/>
    </row>
    <row r="4798" ht="15" customHeight="1" thickBot="1">
      <c r="B4798" s="222" t="inlineStr">
        <is>
          <t>3F90MQ</t>
        </is>
      </c>
      <c r="C4798" s="7" t="n"/>
      <c r="D4798" s="7" t="n"/>
      <c r="E4798" s="7" t="n"/>
      <c r="F4798" s="84" t="n"/>
      <c r="G4798" s="7" t="n"/>
      <c r="H4798" s="21" t="n"/>
      <c r="I4798" s="21" t="n"/>
      <c r="J4798" s="2" t="n"/>
      <c r="K4798" s="106" t="n"/>
      <c r="L4798" s="97" t="n"/>
      <c r="M4798" s="97" t="n"/>
      <c r="N4798" s="105" t="n"/>
      <c r="O4798" s="99" t="n"/>
      <c r="P4798" s="99" t="n"/>
      <c r="Q4798" s="117" t="n"/>
      <c r="R4798" s="118" t="n"/>
      <c r="S4798" s="118" t="n"/>
      <c r="T4798" s="119" t="n"/>
      <c r="U4798" s="120" t="n"/>
      <c r="V4798" s="120" t="n"/>
      <c r="W4798" s="121" t="n"/>
      <c r="X4798" s="122" t="n"/>
      <c r="Y4798" s="122" t="n"/>
      <c r="Z4798" s="143" t="n"/>
      <c r="AA4798" s="140" t="n"/>
      <c r="AB4798" s="140" t="n"/>
      <c r="AC4798" s="144" t="n"/>
      <c r="AD4798" s="142" t="n"/>
      <c r="AE4798" s="142" t="n"/>
    </row>
    <row r="4799" ht="15" customHeight="1" thickBot="1">
      <c r="B4799" s="222" t="inlineStr">
        <is>
          <t>3F90MQL</t>
        </is>
      </c>
      <c r="C4799" s="7">
        <f>SUMIF(数量表!D:H,B4799,数量表!H:H)</f>
        <v/>
      </c>
      <c r="D4799" s="7" t="n">
        <v>27</v>
      </c>
      <c r="E4799" s="7" t="n">
        <v>105</v>
      </c>
      <c r="F4799" s="84" t="n">
        <v>1979</v>
      </c>
      <c r="G4799" s="7" t="inlineStr">
        <is>
          <t>×</t>
        </is>
      </c>
      <c r="H4799" s="21" t="n">
        <v>1</v>
      </c>
      <c r="I4799" s="21">
        <f>C4799*H4799</f>
        <v/>
      </c>
      <c r="J4799" s="2" t="n"/>
      <c r="K4799" s="106" t="inlineStr">
        <is>
          <t>30×105</t>
        </is>
      </c>
      <c r="L4799" s="97">
        <f>F4799</f>
        <v/>
      </c>
      <c r="M4799" s="97">
        <f>I4799</f>
        <v/>
      </c>
      <c r="N4799" s="105" t="n"/>
      <c r="O4799" s="99" t="n"/>
      <c r="P4799" s="99" t="n"/>
      <c r="Q4799" s="117" t="n"/>
      <c r="R4799" s="118" t="n"/>
      <c r="S4799" s="118" t="n"/>
      <c r="T4799" s="119" t="n"/>
      <c r="U4799" s="120" t="n"/>
      <c r="V4799" s="120" t="n"/>
      <c r="W4799" s="121" t="n"/>
      <c r="X4799" s="122" t="n"/>
      <c r="Y4799" s="122" t="n"/>
      <c r="Z4799" s="143" t="n"/>
      <c r="AA4799" s="140" t="n"/>
      <c r="AB4799" s="140" t="n"/>
      <c r="AC4799" s="144" t="n"/>
      <c r="AD4799" s="142" t="n"/>
      <c r="AE4799" s="142" t="n"/>
    </row>
    <row r="4800" ht="15" customHeight="1" thickBot="1">
      <c r="B4800" s="222" t="inlineStr">
        <is>
          <t>3F90MQR</t>
        </is>
      </c>
      <c r="C4800" s="7">
        <f>SUMIF(数量表!D:H,B4800,数量表!H:H)</f>
        <v/>
      </c>
      <c r="D4800" s="7" t="n">
        <v>27</v>
      </c>
      <c r="E4800" s="7" t="n">
        <v>105</v>
      </c>
      <c r="F4800" s="84" t="n">
        <v>1979</v>
      </c>
      <c r="G4800" s="7" t="n"/>
      <c r="H4800" s="21" t="n">
        <v>1</v>
      </c>
      <c r="I4800" s="21">
        <f>C4800*H4800</f>
        <v/>
      </c>
      <c r="J4800" s="2" t="n"/>
      <c r="K4800" s="106" t="inlineStr">
        <is>
          <t>30×105</t>
        </is>
      </c>
      <c r="L4800" s="97">
        <f>F4800</f>
        <v/>
      </c>
      <c r="M4800" s="97">
        <f>I4800</f>
        <v/>
      </c>
      <c r="N4800" s="105" t="n"/>
      <c r="O4800" s="99" t="n"/>
      <c r="P4800" s="99" t="n"/>
      <c r="Q4800" s="117" t="n"/>
      <c r="R4800" s="118" t="n"/>
      <c r="S4800" s="118" t="n"/>
      <c r="T4800" s="119" t="n"/>
      <c r="U4800" s="120" t="n"/>
      <c r="V4800" s="120" t="n"/>
      <c r="W4800" s="121" t="n"/>
      <c r="X4800" s="122" t="n"/>
      <c r="Y4800" s="122" t="n"/>
      <c r="Z4800" s="143" t="n"/>
      <c r="AA4800" s="140" t="n"/>
      <c r="AB4800" s="140" t="n"/>
      <c r="AC4800" s="144" t="n"/>
      <c r="AD4800" s="142" t="n"/>
      <c r="AE4800" s="142" t="n"/>
    </row>
    <row r="4801" ht="15" customHeight="1" thickBot="1">
      <c r="B4801" s="220" t="inlineStr">
        <is>
          <t>3F90MQ3</t>
        </is>
      </c>
      <c r="C4801" s="80">
        <f>SUMIF(数量表!D:H,B4801,数量表!H:H)</f>
        <v/>
      </c>
      <c r="D4801" s="80" t="n">
        <v>27</v>
      </c>
      <c r="E4801" s="80" t="n">
        <v>105</v>
      </c>
      <c r="F4801" s="81" t="n">
        <v>1979</v>
      </c>
      <c r="G4801" s="80" t="inlineStr">
        <is>
          <t>×</t>
        </is>
      </c>
      <c r="H4801" s="82" t="n">
        <v>1</v>
      </c>
      <c r="I4801" s="82">
        <f>C4801*H4801</f>
        <v/>
      </c>
      <c r="J4801" s="2" t="n"/>
      <c r="K4801" s="106" t="n"/>
      <c r="L4801" s="97" t="n"/>
      <c r="M4801" s="97" t="n"/>
      <c r="N4801" s="105" t="inlineStr">
        <is>
          <t>27×105</t>
        </is>
      </c>
      <c r="O4801" s="99">
        <f>F4801</f>
        <v/>
      </c>
      <c r="P4801" s="99">
        <f>SUM(I4801)</f>
        <v/>
      </c>
      <c r="Q4801" s="117" t="n"/>
      <c r="R4801" s="118" t="n"/>
      <c r="S4801" s="118" t="n"/>
      <c r="T4801" s="119" t="n"/>
      <c r="U4801" s="120" t="n"/>
      <c r="V4801" s="120" t="n"/>
      <c r="W4801" s="121" t="n"/>
      <c r="X4801" s="122" t="n"/>
      <c r="Y4801" s="122" t="n"/>
      <c r="Z4801" s="143" t="n"/>
      <c r="AA4801" s="140" t="n"/>
      <c r="AB4801" s="140" t="n"/>
      <c r="AC4801" s="144" t="n"/>
      <c r="AD4801" s="142" t="n"/>
      <c r="AE4801" s="142" t="n"/>
    </row>
    <row r="4802">
      <c r="B4802" s="220" t="inlineStr">
        <is>
          <t>3F90MQ3L</t>
        </is>
      </c>
      <c r="C4802" s="80">
        <f>SUMIF(数量表!D:H,B4802,数量表!H:H)</f>
        <v/>
      </c>
      <c r="D4802" s="80" t="n">
        <v>27</v>
      </c>
      <c r="E4802" s="80" t="n">
        <v>105</v>
      </c>
      <c r="F4802" s="81" t="n">
        <v>1979</v>
      </c>
      <c r="G4802" s="80" t="inlineStr">
        <is>
          <t>×</t>
        </is>
      </c>
      <c r="H4802" s="82" t="n">
        <v>1</v>
      </c>
      <c r="I4802" s="82">
        <f>C4802*H4802</f>
        <v/>
      </c>
      <c r="J4802" s="2" t="n"/>
      <c r="K4802" s="106" t="n"/>
      <c r="L4802" s="97" t="n"/>
      <c r="M4802" s="97" t="n"/>
      <c r="N4802" s="98" t="inlineStr">
        <is>
          <t>27×105</t>
        </is>
      </c>
      <c r="O4802" s="99">
        <f>F4802</f>
        <v/>
      </c>
      <c r="P4802" s="99">
        <f>SUM(I4802)</f>
        <v/>
      </c>
      <c r="Q4802" s="117" t="n"/>
      <c r="R4802" s="118" t="n"/>
      <c r="S4802" s="118" t="n"/>
      <c r="T4802" s="119" t="n"/>
      <c r="U4802" s="120" t="n"/>
      <c r="V4802" s="120" t="n"/>
      <c r="W4802" s="121" t="n"/>
      <c r="X4802" s="122" t="n"/>
      <c r="Y4802" s="122" t="n"/>
      <c r="Z4802" s="143" t="n"/>
      <c r="AA4802" s="140" t="n"/>
      <c r="AB4802" s="140" t="n"/>
      <c r="AC4802" s="144" t="n"/>
      <c r="AD4802" s="142" t="n"/>
      <c r="AE4802" s="142" t="n"/>
    </row>
    <row r="4803" ht="15" customHeight="1" thickBot="1">
      <c r="B4803" s="221" t="inlineStr">
        <is>
          <t>3F90MQ3L</t>
        </is>
      </c>
      <c r="C4803" s="89">
        <f>SUMIF(数量表!D:H,B4803,数量表!H:H)</f>
        <v/>
      </c>
      <c r="D4803" s="89" t="n">
        <v>27</v>
      </c>
      <c r="E4803" s="89" t="n">
        <v>105</v>
      </c>
      <c r="F4803" s="90" t="n">
        <v>1979</v>
      </c>
      <c r="G4803" s="89" t="n"/>
      <c r="H4803" s="91" t="n">
        <v>1</v>
      </c>
      <c r="I4803" s="91">
        <f>C4803*H4803</f>
        <v/>
      </c>
      <c r="J4803" s="2" t="n"/>
      <c r="K4803" s="106" t="inlineStr">
        <is>
          <t>30×105</t>
        </is>
      </c>
      <c r="L4803" s="97">
        <f>F4803</f>
        <v/>
      </c>
      <c r="M4803" s="97">
        <f>I4803</f>
        <v/>
      </c>
      <c r="N4803" s="98" t="n"/>
      <c r="O4803" s="99" t="n"/>
      <c r="P4803" s="99" t="n"/>
      <c r="Q4803" s="117" t="n"/>
      <c r="R4803" s="118" t="n"/>
      <c r="S4803" s="118" t="n"/>
      <c r="T4803" s="119" t="n"/>
      <c r="U4803" s="120" t="n"/>
      <c r="V4803" s="120" t="n"/>
      <c r="W4803" s="121" t="n"/>
      <c r="X4803" s="122" t="n"/>
      <c r="Y4803" s="122" t="n"/>
      <c r="Z4803" s="143" t="n"/>
      <c r="AA4803" s="140" t="n"/>
      <c r="AB4803" s="140" t="n"/>
      <c r="AC4803" s="144" t="n"/>
      <c r="AD4803" s="142" t="n"/>
      <c r="AE4803" s="142" t="n"/>
    </row>
    <row r="4804">
      <c r="B4804" s="220" t="inlineStr">
        <is>
          <t>3F90MQ3R</t>
        </is>
      </c>
      <c r="C4804" s="80">
        <f>SUMIF(数量表!D:H,B4804,数量表!H:H)</f>
        <v/>
      </c>
      <c r="D4804" s="80" t="n">
        <v>27</v>
      </c>
      <c r="E4804" s="80" t="n">
        <v>105</v>
      </c>
      <c r="F4804" s="81" t="n">
        <v>1979</v>
      </c>
      <c r="G4804" s="80" t="inlineStr">
        <is>
          <t>×</t>
        </is>
      </c>
      <c r="H4804" s="82" t="n">
        <v>1</v>
      </c>
      <c r="I4804" s="82">
        <f>C4804*H4804</f>
        <v/>
      </c>
      <c r="J4804" s="2" t="n"/>
      <c r="K4804" s="106" t="n"/>
      <c r="L4804" s="97" t="n"/>
      <c r="M4804" s="97" t="n"/>
      <c r="N4804" s="98" t="inlineStr">
        <is>
          <t>27×105</t>
        </is>
      </c>
      <c r="O4804" s="99">
        <f>F4804</f>
        <v/>
      </c>
      <c r="P4804" s="99">
        <f>I4804</f>
        <v/>
      </c>
      <c r="Q4804" s="117" t="n"/>
      <c r="R4804" s="118" t="n"/>
      <c r="S4804" s="118" t="n"/>
      <c r="T4804" s="119" t="n"/>
      <c r="U4804" s="120" t="n"/>
      <c r="V4804" s="120" t="n"/>
      <c r="W4804" s="121" t="n"/>
      <c r="X4804" s="122" t="n"/>
      <c r="Y4804" s="122" t="n"/>
      <c r="Z4804" s="143" t="n"/>
      <c r="AA4804" s="140" t="n"/>
      <c r="AB4804" s="140" t="n"/>
      <c r="AC4804" s="144" t="n"/>
      <c r="AD4804" s="142" t="n"/>
      <c r="AE4804" s="142" t="n"/>
    </row>
    <row r="4805" ht="15" customHeight="1" thickBot="1">
      <c r="B4805" s="221" t="inlineStr">
        <is>
          <t>3F90MQ3R</t>
        </is>
      </c>
      <c r="C4805" s="89">
        <f>SUMIF(数量表!D:H,B4805,数量表!H:H)</f>
        <v/>
      </c>
      <c r="D4805" s="89" t="n">
        <v>27</v>
      </c>
      <c r="E4805" s="89" t="n">
        <v>105</v>
      </c>
      <c r="F4805" s="90" t="n">
        <v>1979</v>
      </c>
      <c r="G4805" s="89" t="n"/>
      <c r="H4805" s="91" t="n">
        <v>1</v>
      </c>
      <c r="I4805" s="91">
        <f>C4805*H4805</f>
        <v/>
      </c>
      <c r="J4805" s="2" t="n"/>
      <c r="K4805" s="106" t="inlineStr">
        <is>
          <t>30×105</t>
        </is>
      </c>
      <c r="L4805" s="97">
        <f>F4805</f>
        <v/>
      </c>
      <c r="M4805" s="97">
        <f>I4805</f>
        <v/>
      </c>
      <c r="N4805" s="98" t="n"/>
      <c r="O4805" s="99" t="n"/>
      <c r="P4805" s="99" t="n"/>
      <c r="Q4805" s="117" t="n"/>
      <c r="R4805" s="118" t="n"/>
      <c r="S4805" s="118" t="n"/>
      <c r="T4805" s="119" t="n"/>
      <c r="U4805" s="120" t="n"/>
      <c r="V4805" s="120" t="n"/>
      <c r="W4805" s="121" t="n"/>
      <c r="X4805" s="122" t="n"/>
      <c r="Y4805" s="122" t="n"/>
      <c r="Z4805" s="143" t="n"/>
      <c r="AA4805" s="140" t="n"/>
      <c r="AB4805" s="140" t="n"/>
      <c r="AC4805" s="144" t="n"/>
      <c r="AD4805" s="142" t="n"/>
      <c r="AE4805" s="142" t="n"/>
    </row>
    <row r="4806">
      <c r="B4806" s="220" t="inlineStr">
        <is>
          <t>3F90MQ3X</t>
        </is>
      </c>
      <c r="C4806" s="80">
        <f>SUMIF(数量表!D:H,B4806,数量表!H:H)</f>
        <v/>
      </c>
      <c r="D4806" s="80" t="n">
        <v>30</v>
      </c>
      <c r="E4806" s="80" t="n">
        <v>92</v>
      </c>
      <c r="F4806" s="81" t="n">
        <v>1943</v>
      </c>
      <c r="G4806" s="80" t="inlineStr">
        <is>
          <t>×</t>
        </is>
      </c>
      <c r="H4806" s="82" t="n">
        <v>2</v>
      </c>
      <c r="I4806" s="82">
        <f>C4806*H4806</f>
        <v/>
      </c>
      <c r="J4806" s="2" t="n"/>
      <c r="K4806" s="107" t="n"/>
      <c r="L4806" s="108" t="n"/>
      <c r="M4806" s="108" t="n"/>
      <c r="N4806" s="109" t="n"/>
      <c r="O4806" s="110" t="n"/>
      <c r="P4806" s="110" t="n"/>
      <c r="Q4806" s="129" t="n"/>
      <c r="R4806" s="130" t="n"/>
      <c r="S4806" s="130" t="n"/>
      <c r="T4806" s="131" t="n"/>
      <c r="U4806" s="132" t="n"/>
      <c r="V4806" s="132" t="n"/>
      <c r="W4806" s="133" t="n">
        <v>30</v>
      </c>
      <c r="X4806" s="134">
        <f>F4806</f>
        <v/>
      </c>
      <c r="Y4806" s="134">
        <f>SUM(I4806)</f>
        <v/>
      </c>
      <c r="Z4806" s="151" t="n"/>
      <c r="AA4806" s="152" t="n"/>
      <c r="AB4806" s="152" t="n"/>
      <c r="AC4806" s="153" t="n"/>
      <c r="AD4806" s="154" t="n"/>
      <c r="AE4806" s="154" t="n"/>
    </row>
    <row r="4807">
      <c r="B4807" s="29" t="inlineStr">
        <is>
          <t>3F90MQ3X</t>
        </is>
      </c>
      <c r="C4807">
        <f>SUMIF(数量表!D:H,B4807,数量表!H:H)</f>
        <v/>
      </c>
      <c r="D4807" t="n">
        <v>30</v>
      </c>
      <c r="E4807" t="n">
        <v>92</v>
      </c>
      <c r="F4807" s="86" t="n">
        <v>573</v>
      </c>
      <c r="G4807" t="inlineStr">
        <is>
          <t>×</t>
        </is>
      </c>
      <c r="H4807" s="87" t="n">
        <v>2</v>
      </c>
      <c r="I4807" s="87">
        <f>C4807*H4807</f>
        <v/>
      </c>
      <c r="J4807" s="2" t="n"/>
      <c r="K4807" s="96" t="n"/>
      <c r="L4807" s="97" t="n"/>
      <c r="M4807" s="97" t="n"/>
      <c r="N4807" s="98" t="n"/>
      <c r="O4807" s="99" t="n"/>
      <c r="P4807" s="99" t="n"/>
      <c r="Q4807" s="117" t="n"/>
      <c r="R4807" s="118" t="n"/>
      <c r="S4807" s="118" t="n"/>
      <c r="T4807" s="119" t="n"/>
      <c r="U4807" s="120" t="n"/>
      <c r="V4807" s="120" t="n"/>
      <c r="W4807" s="121" t="n">
        <v>30</v>
      </c>
      <c r="X4807" s="122">
        <f>F4807</f>
        <v/>
      </c>
      <c r="Y4807" s="122">
        <f>SUM(I4807)</f>
        <v/>
      </c>
      <c r="Z4807" s="143" t="n"/>
      <c r="AA4807" s="140" t="n"/>
      <c r="AB4807" s="140" t="n"/>
      <c r="AC4807" s="144" t="n"/>
      <c r="AD4807" s="142" t="n"/>
      <c r="AE4807" s="142" t="n"/>
    </row>
    <row r="4808" ht="15" customHeight="1" thickBot="1">
      <c r="B4808" s="221" t="inlineStr">
        <is>
          <t>3F90MQ3X</t>
        </is>
      </c>
      <c r="C4808" s="89">
        <f>SUMIF(数量表!D:H,B4808,数量表!H:H)</f>
        <v/>
      </c>
      <c r="D4808" s="89" t="n">
        <v>27</v>
      </c>
      <c r="E4808" s="89" t="n">
        <v>92</v>
      </c>
      <c r="F4808" s="90" t="n">
        <v>1943</v>
      </c>
      <c r="G4808" s="89" t="inlineStr">
        <is>
          <t>×</t>
        </is>
      </c>
      <c r="H4808" s="91" t="n">
        <v>1</v>
      </c>
      <c r="I4808" s="91">
        <f>C4808*H4808</f>
        <v/>
      </c>
      <c r="J4808" s="2" t="n"/>
      <c r="K4808" s="96" t="n"/>
      <c r="L4808" s="97" t="n"/>
      <c r="M4808" s="97" t="n"/>
      <c r="N4808" s="98" t="n"/>
      <c r="O4808" s="99" t="n"/>
      <c r="P4808" s="99" t="n"/>
      <c r="Q4808" s="117" t="n"/>
      <c r="R4808" s="118" t="n"/>
      <c r="S4808" s="118" t="n"/>
      <c r="T4808" s="119" t="n"/>
      <c r="U4808" s="120" t="n"/>
      <c r="V4808" s="120" t="n"/>
      <c r="W4808" s="121" t="n"/>
      <c r="X4808" s="122" t="n"/>
      <c r="Y4808" s="122" t="n"/>
      <c r="Z4808" s="143" t="n">
        <v>27</v>
      </c>
      <c r="AA4808" s="140">
        <f>F4808</f>
        <v/>
      </c>
      <c r="AB4808" s="140">
        <f>SUM(I4808)</f>
        <v/>
      </c>
      <c r="AC4808" s="144" t="n"/>
      <c r="AD4808" s="142" t="n"/>
      <c r="AE4808" s="142" t="n"/>
    </row>
    <row r="4809">
      <c r="B4809" s="29" t="inlineStr">
        <is>
          <t>3F90MQ3L+12</t>
        </is>
      </c>
      <c r="C4809">
        <f>SUMIF(数量表!D:H,B4809,数量表!H:H)</f>
        <v/>
      </c>
      <c r="D4809" t="n">
        <v>27</v>
      </c>
      <c r="E4809" t="n">
        <v>105</v>
      </c>
      <c r="F4809" s="86" t="n">
        <v>1979</v>
      </c>
      <c r="G4809" t="inlineStr">
        <is>
          <t>×</t>
        </is>
      </c>
      <c r="H4809" s="87" t="n">
        <v>1</v>
      </c>
      <c r="I4809" s="87">
        <f>C4809*H4809</f>
        <v/>
      </c>
      <c r="J4809" s="2" t="n"/>
      <c r="K4809" s="106" t="n"/>
      <c r="L4809" s="97" t="n"/>
      <c r="M4809" s="97" t="n"/>
      <c r="N4809" s="105" t="inlineStr">
        <is>
          <t>27×105</t>
        </is>
      </c>
      <c r="O4809" s="99">
        <f>F4809</f>
        <v/>
      </c>
      <c r="P4809" s="99">
        <f>I4809</f>
        <v/>
      </c>
      <c r="Q4809" s="117" t="n"/>
      <c r="R4809" s="118" t="n"/>
      <c r="S4809" s="118" t="n"/>
      <c r="T4809" s="119" t="n"/>
      <c r="U4809" s="120" t="n"/>
      <c r="V4809" s="120" t="n"/>
      <c r="W4809" s="121" t="n"/>
      <c r="X4809" s="122" t="n"/>
      <c r="Y4809" s="122" t="n"/>
      <c r="Z4809" s="143" t="n"/>
      <c r="AA4809" s="140" t="n"/>
      <c r="AB4809" s="140" t="n"/>
      <c r="AC4809" s="144" t="n"/>
      <c r="AD4809" s="142" t="n"/>
      <c r="AE4809" s="142" t="n"/>
    </row>
    <row r="4810" ht="15" customHeight="1" thickBot="1">
      <c r="B4810" s="221" t="inlineStr">
        <is>
          <t>3F90MQ3L+12</t>
        </is>
      </c>
      <c r="C4810" s="89">
        <f>SUMIF(数量表!D:H,B4810,数量表!H:H)</f>
        <v/>
      </c>
      <c r="D4810" s="89" t="n">
        <v>27</v>
      </c>
      <c r="E4810" s="89" t="n">
        <v>105</v>
      </c>
      <c r="F4810" s="90" t="n">
        <v>1979</v>
      </c>
      <c r="G4810" s="89" t="inlineStr">
        <is>
          <t>×</t>
        </is>
      </c>
      <c r="H4810" s="91" t="n">
        <v>1</v>
      </c>
      <c r="I4810" s="91">
        <f>C4810*H4810</f>
        <v/>
      </c>
      <c r="J4810" s="2" t="n"/>
      <c r="K4810" s="106" t="inlineStr">
        <is>
          <t>30×105</t>
        </is>
      </c>
      <c r="L4810" s="97">
        <f>F4810</f>
        <v/>
      </c>
      <c r="M4810" s="97">
        <f>I4810</f>
        <v/>
      </c>
      <c r="N4810" s="105" t="n"/>
      <c r="O4810" s="99" t="n"/>
      <c r="P4810" s="99" t="n"/>
      <c r="Q4810" s="117" t="n"/>
      <c r="R4810" s="118" t="n"/>
      <c r="S4810" s="118" t="n"/>
      <c r="T4810" s="119" t="n"/>
      <c r="U4810" s="120" t="n"/>
      <c r="V4810" s="120" t="n"/>
      <c r="W4810" s="121" t="n"/>
      <c r="X4810" s="122" t="n"/>
      <c r="Y4810" s="122" t="n"/>
      <c r="Z4810" s="143" t="n"/>
      <c r="AA4810" s="140" t="n"/>
      <c r="AB4810" s="140" t="n"/>
      <c r="AC4810" s="144" t="n"/>
      <c r="AD4810" s="142" t="n"/>
      <c r="AE4810" s="142" t="n"/>
    </row>
    <row r="4811" ht="15" customHeight="1" thickBot="1">
      <c r="B4811" s="222" t="inlineStr">
        <is>
          <t>3F90MQO300S</t>
        </is>
      </c>
      <c r="C4811" s="7" t="n"/>
      <c r="D4811" s="7" t="n"/>
      <c r="E4811" s="7" t="n"/>
      <c r="F4811" s="84" t="n"/>
      <c r="G4811" s="7" t="n"/>
      <c r="H4811" s="21" t="n"/>
      <c r="I4811" s="21" t="n"/>
      <c r="J4811" s="2" t="n"/>
      <c r="K4811" s="106" t="n"/>
      <c r="L4811" s="97" t="n"/>
      <c r="M4811" s="97" t="n"/>
      <c r="N4811" s="105" t="n"/>
      <c r="O4811" s="99" t="n"/>
      <c r="P4811" s="99" t="n"/>
      <c r="Q4811" s="117" t="n"/>
      <c r="R4811" s="118" t="n"/>
      <c r="S4811" s="118" t="n"/>
      <c r="T4811" s="119" t="n"/>
      <c r="U4811" s="120" t="n"/>
      <c r="V4811" s="120" t="n"/>
      <c r="W4811" s="121" t="n"/>
      <c r="X4811" s="122" t="n"/>
      <c r="Y4811" s="122" t="n"/>
      <c r="Z4811" s="143" t="n"/>
      <c r="AA4811" s="140" t="n"/>
      <c r="AB4811" s="140" t="n"/>
      <c r="AC4811" s="144" t="n"/>
      <c r="AD4811" s="142" t="n"/>
      <c r="AE4811" s="142" t="n"/>
    </row>
    <row r="4812" ht="15" customHeight="1" thickBot="1">
      <c r="B4812" s="222" t="inlineStr">
        <is>
          <t>3F90MQO300</t>
        </is>
      </c>
      <c r="C4812" s="7" t="n"/>
      <c r="D4812" s="7" t="n"/>
      <c r="E4812" s="7" t="n"/>
      <c r="F4812" s="84" t="n"/>
      <c r="G4812" s="7" t="n"/>
      <c r="H4812" s="21" t="n"/>
      <c r="I4812" s="21" t="n"/>
      <c r="J4812" s="2" t="n"/>
      <c r="K4812" s="106" t="n"/>
      <c r="L4812" s="97" t="n"/>
      <c r="M4812" s="97" t="n"/>
      <c r="N4812" s="105" t="n"/>
      <c r="O4812" s="99" t="n"/>
      <c r="P4812" s="99" t="n"/>
      <c r="Q4812" s="117" t="n"/>
      <c r="R4812" s="118" t="n"/>
      <c r="S4812" s="118" t="n"/>
      <c r="T4812" s="119" t="n"/>
      <c r="U4812" s="120" t="n"/>
      <c r="V4812" s="120" t="n"/>
      <c r="W4812" s="121" t="n"/>
      <c r="X4812" s="122" t="n"/>
      <c r="Y4812" s="122" t="n"/>
      <c r="Z4812" s="143" t="n"/>
      <c r="AA4812" s="140" t="n"/>
      <c r="AB4812" s="140" t="n"/>
      <c r="AC4812" s="144" t="n"/>
      <c r="AD4812" s="142" t="n"/>
      <c r="AE4812" s="142" t="n"/>
    </row>
    <row r="4813" ht="15" customHeight="1" thickBot="1">
      <c r="B4813" s="221" t="inlineStr">
        <is>
          <t>3F135MQ3O</t>
        </is>
      </c>
      <c r="C4813" s="89">
        <f>SUMIF(数量表!D:H,B4813,数量表!H:H)</f>
        <v/>
      </c>
      <c r="D4813" s="89" t="n">
        <v>27</v>
      </c>
      <c r="E4813" s="89" t="n">
        <v>105</v>
      </c>
      <c r="F4813" s="90" t="n">
        <v>1820</v>
      </c>
      <c r="G4813" s="89" t="inlineStr">
        <is>
          <t>×</t>
        </is>
      </c>
      <c r="H4813" s="91" t="n">
        <v>1</v>
      </c>
      <c r="I4813" s="91">
        <f>C4813*H4813</f>
        <v/>
      </c>
      <c r="J4813" s="2" t="n"/>
      <c r="K4813" s="106" t="n"/>
      <c r="L4813" s="97" t="n"/>
      <c r="M4813" s="97" t="n"/>
      <c r="N4813" s="105" t="inlineStr">
        <is>
          <t>27×105</t>
        </is>
      </c>
      <c r="O4813" s="99">
        <f>F4813</f>
        <v/>
      </c>
      <c r="P4813" s="99">
        <f>I4813</f>
        <v/>
      </c>
      <c r="Q4813" s="117" t="n"/>
      <c r="R4813" s="118" t="n"/>
      <c r="S4813" s="118" t="n"/>
      <c r="T4813" s="119" t="n"/>
      <c r="U4813" s="120" t="n"/>
      <c r="V4813" s="120" t="n"/>
      <c r="W4813" s="121" t="n"/>
      <c r="X4813" s="122" t="n"/>
      <c r="Y4813" s="122" t="n"/>
      <c r="Z4813" s="143" t="n"/>
      <c r="AA4813" s="140" t="n"/>
      <c r="AB4813" s="140" t="n"/>
      <c r="AC4813" s="144" t="n"/>
      <c r="AD4813" s="142" t="n"/>
      <c r="AE4813" s="142" t="n"/>
    </row>
    <row r="4814">
      <c r="B4814" s="220" t="inlineStr">
        <is>
          <t>3F135MQ3OL</t>
        </is>
      </c>
      <c r="C4814" s="80">
        <f>SUMIF(数量表!D:H,B4814,数量表!H:H)</f>
        <v/>
      </c>
      <c r="D4814" s="80" t="n">
        <v>27</v>
      </c>
      <c r="E4814" s="80" t="n">
        <v>105</v>
      </c>
      <c r="F4814" s="81" t="n">
        <v>1820</v>
      </c>
      <c r="G4814" s="80" t="inlineStr">
        <is>
          <t>×</t>
        </is>
      </c>
      <c r="H4814" s="82" t="n">
        <v>1</v>
      </c>
      <c r="I4814" s="82">
        <f>C4814*H4814</f>
        <v/>
      </c>
      <c r="J4814" s="2" t="n"/>
      <c r="K4814" s="106" t="n"/>
      <c r="L4814" s="97" t="n"/>
      <c r="M4814" s="97" t="n"/>
      <c r="N4814" s="105" t="inlineStr">
        <is>
          <t>27×105</t>
        </is>
      </c>
      <c r="O4814" s="99">
        <f>F4814</f>
        <v/>
      </c>
      <c r="P4814" s="99">
        <f>I4814</f>
        <v/>
      </c>
      <c r="Q4814" s="117" t="n"/>
      <c r="R4814" s="118" t="n"/>
      <c r="S4814" s="118" t="n"/>
      <c r="T4814" s="119" t="n"/>
      <c r="U4814" s="120" t="n"/>
      <c r="V4814" s="120" t="n"/>
      <c r="W4814" s="121" t="n"/>
      <c r="X4814" s="122" t="n"/>
      <c r="Y4814" s="122" t="n"/>
      <c r="Z4814" s="143" t="n"/>
      <c r="AA4814" s="140" t="n"/>
      <c r="AB4814" s="140" t="n"/>
      <c r="AC4814" s="144" t="n"/>
      <c r="AD4814" s="142" t="n"/>
      <c r="AE4814" s="142" t="n"/>
    </row>
    <row r="4815" ht="15" customHeight="1" thickBot="1">
      <c r="B4815" s="221" t="inlineStr">
        <is>
          <t>3F135MQ3OL</t>
        </is>
      </c>
      <c r="C4815" s="89">
        <f>SUMIF(数量表!D:H,B4815,数量表!H:H)</f>
        <v/>
      </c>
      <c r="D4815" s="89" t="n">
        <v>27</v>
      </c>
      <c r="E4815" s="89" t="n">
        <v>105</v>
      </c>
      <c r="F4815" s="90" t="n">
        <v>1820</v>
      </c>
      <c r="G4815" s="89" t="inlineStr">
        <is>
          <t>×</t>
        </is>
      </c>
      <c r="H4815" s="91" t="n">
        <v>1</v>
      </c>
      <c r="I4815" s="91">
        <f>C4815*H4815</f>
        <v/>
      </c>
      <c r="J4815" s="2" t="n"/>
      <c r="K4815" s="106" t="inlineStr">
        <is>
          <t>30×105</t>
        </is>
      </c>
      <c r="L4815" s="97">
        <f>F4815</f>
        <v/>
      </c>
      <c r="M4815" s="97">
        <f>I4815</f>
        <v/>
      </c>
      <c r="N4815" s="105" t="n"/>
      <c r="O4815" s="99" t="n"/>
      <c r="P4815" s="99" t="n"/>
      <c r="Q4815" s="117" t="n"/>
      <c r="R4815" s="118" t="n"/>
      <c r="S4815" s="118" t="n"/>
      <c r="T4815" s="119" t="n"/>
      <c r="U4815" s="120" t="n"/>
      <c r="V4815" s="120" t="n"/>
      <c r="W4815" s="121" t="n"/>
      <c r="X4815" s="122" t="n"/>
      <c r="Y4815" s="122" t="n"/>
      <c r="Z4815" s="143" t="n"/>
      <c r="AA4815" s="140" t="n"/>
      <c r="AB4815" s="140" t="n"/>
      <c r="AC4815" s="144" t="n"/>
      <c r="AD4815" s="142" t="n"/>
      <c r="AE4815" s="142" t="n"/>
    </row>
    <row r="4816">
      <c r="B4816" s="220" t="inlineStr">
        <is>
          <t>3F135MQ3OR</t>
        </is>
      </c>
      <c r="C4816" s="80">
        <f>SUMIF(数量表!D:H,B4816,数量表!H:H)</f>
        <v/>
      </c>
      <c r="D4816" s="80" t="n">
        <v>27</v>
      </c>
      <c r="E4816" s="80" t="n">
        <v>105</v>
      </c>
      <c r="F4816" s="81" t="n">
        <v>1820</v>
      </c>
      <c r="G4816" s="80" t="inlineStr">
        <is>
          <t>×</t>
        </is>
      </c>
      <c r="H4816" s="82" t="n">
        <v>1</v>
      </c>
      <c r="I4816" s="82">
        <f>C4816*H4816</f>
        <v/>
      </c>
      <c r="J4816" s="2" t="n"/>
      <c r="K4816" s="106" t="n"/>
      <c r="L4816" s="97" t="n"/>
      <c r="M4816" s="97" t="n"/>
      <c r="N4816" s="105" t="inlineStr">
        <is>
          <t>27×105</t>
        </is>
      </c>
      <c r="O4816" s="99">
        <f>F4816</f>
        <v/>
      </c>
      <c r="P4816" s="99">
        <f>I4816</f>
        <v/>
      </c>
      <c r="Q4816" s="117" t="n"/>
      <c r="R4816" s="118" t="n"/>
      <c r="S4816" s="118" t="n"/>
      <c r="T4816" s="119" t="n"/>
      <c r="U4816" s="120" t="n"/>
      <c r="V4816" s="120" t="n"/>
      <c r="W4816" s="121" t="n"/>
      <c r="X4816" s="122" t="n"/>
      <c r="Y4816" s="122" t="n"/>
      <c r="Z4816" s="143" t="n"/>
      <c r="AA4816" s="140" t="n"/>
      <c r="AB4816" s="140" t="n"/>
      <c r="AC4816" s="144" t="n"/>
      <c r="AD4816" s="142" t="n"/>
      <c r="AE4816" s="142" t="n"/>
    </row>
    <row r="4817" ht="15" customHeight="1" thickBot="1">
      <c r="B4817" s="221" t="inlineStr">
        <is>
          <t>3F135MQ3OR</t>
        </is>
      </c>
      <c r="C4817" s="89">
        <f>SUMIF(数量表!D:H,B4817,数量表!H:H)</f>
        <v/>
      </c>
      <c r="D4817" s="89" t="n">
        <v>27</v>
      </c>
      <c r="E4817" s="89" t="n">
        <v>105</v>
      </c>
      <c r="F4817" s="90" t="n">
        <v>1820</v>
      </c>
      <c r="G4817" s="89" t="inlineStr">
        <is>
          <t>×</t>
        </is>
      </c>
      <c r="H4817" s="91" t="n">
        <v>1</v>
      </c>
      <c r="I4817" s="91">
        <f>C4817*H4817</f>
        <v/>
      </c>
      <c r="J4817" s="2" t="n"/>
      <c r="K4817" s="106" t="inlineStr">
        <is>
          <t>30×105</t>
        </is>
      </c>
      <c r="L4817" s="97">
        <f>F4817</f>
        <v/>
      </c>
      <c r="M4817" s="97">
        <f>I4817</f>
        <v/>
      </c>
      <c r="N4817" s="105" t="n"/>
      <c r="O4817" s="99" t="n"/>
      <c r="P4817" s="99" t="n"/>
      <c r="Q4817" s="117" t="n"/>
      <c r="R4817" s="118" t="n"/>
      <c r="S4817" s="118" t="n"/>
      <c r="T4817" s="119" t="n"/>
      <c r="U4817" s="120" t="n"/>
      <c r="V4817" s="120" t="n"/>
      <c r="W4817" s="121" t="n"/>
      <c r="X4817" s="122" t="n"/>
      <c r="Y4817" s="122" t="n"/>
      <c r="Z4817" s="143" t="n"/>
      <c r="AA4817" s="140" t="n"/>
      <c r="AB4817" s="140" t="n"/>
      <c r="AC4817" s="144" t="n"/>
      <c r="AD4817" s="142" t="n"/>
      <c r="AE4817" s="142" t="n"/>
    </row>
    <row r="4818" ht="15" customHeight="1" thickBot="1">
      <c r="B4818" s="221" t="inlineStr">
        <is>
          <t>3F135MQ3OS</t>
        </is>
      </c>
      <c r="C4818" s="89">
        <f>SUMIF(数量表!D:H,B4818,数量表!H:H)</f>
        <v/>
      </c>
      <c r="D4818" s="89" t="n">
        <v>27</v>
      </c>
      <c r="E4818" s="89" t="n">
        <v>105</v>
      </c>
      <c r="F4818" s="90" t="n">
        <v>1820</v>
      </c>
      <c r="G4818" s="89" t="inlineStr">
        <is>
          <t>×</t>
        </is>
      </c>
      <c r="H4818" s="91" t="n">
        <v>1</v>
      </c>
      <c r="I4818" s="91">
        <f>C4818*H4818</f>
        <v/>
      </c>
      <c r="J4818" s="2" t="n"/>
      <c r="K4818" s="106" t="n"/>
      <c r="L4818" s="97" t="n"/>
      <c r="M4818" s="97" t="n"/>
      <c r="N4818" s="105" t="inlineStr">
        <is>
          <t>27×105</t>
        </is>
      </c>
      <c r="O4818" s="99">
        <f>F4818</f>
        <v/>
      </c>
      <c r="P4818" s="99">
        <f>I4818</f>
        <v/>
      </c>
      <c r="Q4818" s="117" t="n"/>
      <c r="R4818" s="118" t="n"/>
      <c r="S4818" s="118" t="n"/>
      <c r="T4818" s="119" t="n"/>
      <c r="U4818" s="120" t="n"/>
      <c r="V4818" s="120" t="n"/>
      <c r="W4818" s="121" t="n"/>
      <c r="X4818" s="122" t="n"/>
      <c r="Y4818" s="122" t="n"/>
      <c r="Z4818" s="143" t="n"/>
      <c r="AA4818" s="140" t="n"/>
      <c r="AB4818" s="140" t="n"/>
      <c r="AC4818" s="144" t="n"/>
      <c r="AD4818" s="142" t="n"/>
      <c r="AE4818" s="142" t="n"/>
    </row>
    <row r="4819">
      <c r="B4819" s="29" t="inlineStr">
        <is>
          <t>3F135MQ3R+12</t>
        </is>
      </c>
      <c r="C4819">
        <f>SUMIF(数量表!D:H,B4819,数量表!H:H)</f>
        <v/>
      </c>
      <c r="D4819" t="n">
        <v>27</v>
      </c>
      <c r="E4819" t="n">
        <v>105</v>
      </c>
      <c r="F4819" s="86" t="n">
        <v>1820</v>
      </c>
      <c r="G4819" t="inlineStr">
        <is>
          <t>×</t>
        </is>
      </c>
      <c r="H4819" s="87" t="n">
        <v>1</v>
      </c>
      <c r="I4819" s="87">
        <f>C4819*H4819</f>
        <v/>
      </c>
      <c r="J4819" s="2" t="n"/>
      <c r="K4819" s="106" t="n"/>
      <c r="L4819" s="97" t="n"/>
      <c r="M4819" s="97" t="n"/>
      <c r="N4819" s="105" t="inlineStr">
        <is>
          <t>27×105</t>
        </is>
      </c>
      <c r="O4819" s="99">
        <f>F4819</f>
        <v/>
      </c>
      <c r="P4819" s="99">
        <f>I4819</f>
        <v/>
      </c>
      <c r="Q4819" s="117" t="n"/>
      <c r="R4819" s="118" t="n"/>
      <c r="S4819" s="118" t="n"/>
      <c r="T4819" s="119" t="n"/>
      <c r="U4819" s="120" t="n"/>
      <c r="V4819" s="120" t="n"/>
      <c r="W4819" s="121" t="n"/>
      <c r="X4819" s="122" t="n"/>
      <c r="Y4819" s="122" t="n"/>
      <c r="Z4819" s="143" t="n"/>
      <c r="AA4819" s="140" t="n"/>
      <c r="AB4819" s="140" t="n"/>
      <c r="AC4819" s="144" t="n"/>
      <c r="AD4819" s="142" t="n"/>
      <c r="AE4819" s="142" t="n"/>
    </row>
    <row r="4820" ht="15" customHeight="1" thickBot="1">
      <c r="B4820" s="221" t="inlineStr">
        <is>
          <t>3F135MQ3R+12</t>
        </is>
      </c>
      <c r="C4820" s="89">
        <f>SUMIF(数量表!D:H,B4820,数量表!H:H)</f>
        <v/>
      </c>
      <c r="D4820" s="89" t="n">
        <v>27</v>
      </c>
      <c r="E4820" s="89" t="n">
        <v>105</v>
      </c>
      <c r="F4820" s="90" t="n">
        <v>1820</v>
      </c>
      <c r="G4820" s="89" t="inlineStr">
        <is>
          <t>×</t>
        </is>
      </c>
      <c r="H4820" s="91" t="n">
        <v>1</v>
      </c>
      <c r="I4820" s="91">
        <f>C4820*H4820</f>
        <v/>
      </c>
      <c r="J4820" s="2" t="n"/>
      <c r="K4820" s="106" t="inlineStr">
        <is>
          <t>30×105</t>
        </is>
      </c>
      <c r="L4820" s="97">
        <f>F4820</f>
        <v/>
      </c>
      <c r="M4820" s="97">
        <f>I4820</f>
        <v/>
      </c>
      <c r="N4820" s="105" t="n"/>
      <c r="O4820" s="99" t="n"/>
      <c r="P4820" s="99" t="n"/>
      <c r="Q4820" s="117" t="n"/>
      <c r="R4820" s="118" t="n"/>
      <c r="S4820" s="118" t="n"/>
      <c r="T4820" s="119" t="n"/>
      <c r="U4820" s="120" t="n"/>
      <c r="V4820" s="120" t="n"/>
      <c r="W4820" s="121" t="n"/>
      <c r="X4820" s="122" t="n"/>
      <c r="Y4820" s="122" t="n"/>
      <c r="Z4820" s="143" t="n"/>
      <c r="AA4820" s="140" t="n"/>
      <c r="AB4820" s="140" t="n"/>
      <c r="AC4820" s="144" t="n"/>
      <c r="AD4820" s="142" t="n"/>
      <c r="AE4820" s="142" t="n"/>
    </row>
    <row r="4821">
      <c r="B4821" s="29" t="inlineStr">
        <is>
          <t>3F135MQ3Z</t>
        </is>
      </c>
      <c r="C4821">
        <f>SUMIF(数量表!D:H,B4821,数量表!H:H)</f>
        <v/>
      </c>
      <c r="D4821" t="n">
        <v>27</v>
      </c>
      <c r="E4821" t="n">
        <v>92</v>
      </c>
      <c r="F4821" s="86" t="n">
        <v>1784</v>
      </c>
      <c r="G4821" t="inlineStr">
        <is>
          <t>×</t>
        </is>
      </c>
      <c r="H4821" s="87" t="n">
        <v>1</v>
      </c>
      <c r="I4821" s="87">
        <f>C4821*H4821</f>
        <v/>
      </c>
      <c r="J4821" s="2" t="n"/>
      <c r="K4821" s="106" t="n"/>
      <c r="L4821" s="97" t="n"/>
      <c r="M4821" s="97" t="n"/>
      <c r="N4821" s="105" t="inlineStr">
        <is>
          <t>27×105</t>
        </is>
      </c>
      <c r="O4821" s="99">
        <f>F4821</f>
        <v/>
      </c>
      <c r="P4821" s="99">
        <f>I4821</f>
        <v/>
      </c>
      <c r="Q4821" s="117" t="n"/>
      <c r="R4821" s="118" t="n"/>
      <c r="S4821" s="118" t="n"/>
      <c r="T4821" s="119" t="n"/>
      <c r="U4821" s="120" t="n"/>
      <c r="V4821" s="120" t="n"/>
      <c r="W4821" s="121" t="n"/>
      <c r="X4821" s="122" t="n"/>
      <c r="Y4821" s="122" t="n"/>
      <c r="Z4821" s="143" t="n"/>
      <c r="AA4821" s="140" t="n"/>
      <c r="AB4821" s="140" t="n"/>
      <c r="AC4821" s="144" t="n"/>
      <c r="AD4821" s="142" t="n"/>
      <c r="AE4821" s="142" t="n"/>
    </row>
    <row r="4822">
      <c r="B4822" s="29" t="inlineStr">
        <is>
          <t>3F135MQ3Z</t>
        </is>
      </c>
      <c r="C4822">
        <f>SUMIF(数量表!D:H,B4822,数量表!H:H)</f>
        <v/>
      </c>
      <c r="D4822" t="n">
        <v>30</v>
      </c>
      <c r="E4822" t="n">
        <v>92</v>
      </c>
      <c r="F4822" s="86" t="n">
        <v>1784</v>
      </c>
      <c r="G4822" t="inlineStr">
        <is>
          <t>×</t>
        </is>
      </c>
      <c r="H4822" s="87" t="n">
        <v>2</v>
      </c>
      <c r="I4822" s="87">
        <f>C4822*H4822</f>
        <v/>
      </c>
      <c r="J4822" s="2" t="n"/>
      <c r="K4822" s="106" t="inlineStr">
        <is>
          <t>30×92</t>
        </is>
      </c>
      <c r="L4822" s="97">
        <f>F4822</f>
        <v/>
      </c>
      <c r="M4822" s="97">
        <f>I4822</f>
        <v/>
      </c>
      <c r="N4822" s="105" t="n"/>
      <c r="O4822" s="99" t="n"/>
      <c r="P4822" s="99" t="n"/>
      <c r="Q4822" s="117" t="n"/>
      <c r="R4822" s="118" t="n"/>
      <c r="S4822" s="118" t="n"/>
      <c r="T4822" s="119" t="n"/>
      <c r="U4822" s="120" t="n"/>
      <c r="V4822" s="120" t="n"/>
      <c r="W4822" s="121" t="n"/>
      <c r="X4822" s="122" t="n"/>
      <c r="Y4822" s="122" t="n"/>
      <c r="Z4822" s="143" t="n"/>
      <c r="AA4822" s="140" t="n"/>
      <c r="AB4822" s="140" t="n"/>
      <c r="AC4822" s="144" t="n"/>
      <c r="AD4822" s="142" t="n"/>
      <c r="AE4822" s="142" t="n"/>
    </row>
    <row r="4823" ht="15" customHeight="1" thickBot="1">
      <c r="B4823" s="221" t="inlineStr">
        <is>
          <t>3F135MQ3Z</t>
        </is>
      </c>
      <c r="C4823" s="89">
        <f>SUMIF(数量表!D:H,B4823,数量表!H:H)</f>
        <v/>
      </c>
      <c r="D4823" s="89" t="n">
        <v>30</v>
      </c>
      <c r="E4823" s="89" t="n">
        <v>92</v>
      </c>
      <c r="F4823" s="90" t="n">
        <v>573</v>
      </c>
      <c r="G4823" s="89" t="inlineStr">
        <is>
          <t>×</t>
        </is>
      </c>
      <c r="H4823" s="91" t="n">
        <v>2</v>
      </c>
      <c r="I4823" s="91">
        <f>C4823*H4823</f>
        <v/>
      </c>
      <c r="J4823" s="2" t="n"/>
      <c r="K4823" s="106" t="inlineStr">
        <is>
          <t>30×92</t>
        </is>
      </c>
      <c r="L4823" s="97">
        <f>F4823</f>
        <v/>
      </c>
      <c r="M4823" s="97">
        <f>I4823</f>
        <v/>
      </c>
      <c r="N4823" s="105" t="n"/>
      <c r="O4823" s="99" t="n"/>
      <c r="P4823" s="99" t="n"/>
      <c r="Q4823" s="117" t="n"/>
      <c r="R4823" s="118" t="n"/>
      <c r="S4823" s="118" t="n"/>
      <c r="T4823" s="119" t="n"/>
      <c r="U4823" s="120" t="n"/>
      <c r="V4823" s="120" t="n"/>
      <c r="W4823" s="121" t="n"/>
      <c r="X4823" s="122" t="n"/>
      <c r="Y4823" s="122" t="n"/>
      <c r="Z4823" s="143" t="n"/>
      <c r="AA4823" s="140" t="n"/>
      <c r="AB4823" s="140" t="n"/>
      <c r="AC4823" s="144" t="n"/>
      <c r="AD4823" s="142" t="n"/>
      <c r="AE4823" s="142" t="n"/>
    </row>
    <row r="4824" ht="15" customHeight="1" thickBot="1">
      <c r="B4824" s="221" t="inlineStr">
        <is>
          <t>3F135MQ215</t>
        </is>
      </c>
      <c r="C4824" s="89" t="n"/>
      <c r="D4824" s="89" t="n"/>
      <c r="E4824" s="89" t="n"/>
      <c r="F4824" s="90" t="n"/>
      <c r="G4824" s="89" t="n"/>
      <c r="H4824" s="91" t="n"/>
      <c r="I4824" s="91" t="n"/>
      <c r="J4824" s="2" t="n"/>
      <c r="K4824" s="106" t="n"/>
      <c r="L4824" s="97" t="n"/>
      <c r="M4824" s="97" t="n"/>
      <c r="N4824" s="105" t="n"/>
      <c r="O4824" s="99" t="n"/>
      <c r="P4824" s="99" t="n"/>
      <c r="Q4824" s="117" t="n"/>
      <c r="R4824" s="118" t="n"/>
      <c r="S4824" s="118" t="n"/>
      <c r="T4824" s="119" t="n"/>
      <c r="U4824" s="120" t="n"/>
      <c r="V4824" s="120" t="n"/>
      <c r="W4824" s="121" t="n"/>
      <c r="X4824" s="122" t="n"/>
      <c r="Y4824" s="122" t="n"/>
      <c r="Z4824" s="143" t="n"/>
      <c r="AA4824" s="140" t="n"/>
      <c r="AB4824" s="140" t="n"/>
      <c r="AC4824" s="144" t="n"/>
      <c r="AD4824" s="142" t="n"/>
      <c r="AE4824" s="142" t="n"/>
    </row>
    <row r="4825" ht="15" customHeight="1" thickBot="1">
      <c r="B4825" s="221" t="inlineStr">
        <is>
          <t>3F135MQ215L</t>
        </is>
      </c>
      <c r="C4825" s="89">
        <f>SUMIF(数量表!D:H,B4825,数量表!H:H)</f>
        <v/>
      </c>
      <c r="D4825" s="89" t="n">
        <v>27</v>
      </c>
      <c r="E4825" s="89" t="n">
        <v>105</v>
      </c>
      <c r="F4825" s="90" t="n">
        <v>1820</v>
      </c>
      <c r="G4825" s="89" t="n"/>
      <c r="H4825" s="91" t="n">
        <v>1</v>
      </c>
      <c r="I4825" s="91">
        <f>C4825*H4825</f>
        <v/>
      </c>
      <c r="J4825" s="100" t="n"/>
      <c r="K4825" s="101" t="inlineStr">
        <is>
          <t>30x105</t>
        </is>
      </c>
      <c r="L4825" s="97">
        <f>F4825</f>
        <v/>
      </c>
      <c r="M4825" s="102">
        <f>I4825</f>
        <v/>
      </c>
      <c r="N4825" s="103" t="n"/>
      <c r="O4825" s="104" t="n"/>
      <c r="P4825" s="104" t="n"/>
      <c r="Q4825" s="123" t="n"/>
      <c r="R4825" s="124" t="n"/>
      <c r="S4825" s="124" t="n"/>
      <c r="T4825" s="125" t="n"/>
      <c r="U4825" s="126" t="n"/>
      <c r="V4825" s="126" t="n"/>
      <c r="W4825" s="127" t="n"/>
      <c r="X4825" s="145" t="n"/>
      <c r="Y4825" s="145" t="n"/>
      <c r="Z4825" s="146" t="n"/>
      <c r="AA4825" s="147" t="n"/>
      <c r="AB4825" s="147" t="n"/>
      <c r="AC4825" s="199" t="n"/>
      <c r="AD4825" s="200" t="n"/>
      <c r="AE4825" s="200" t="n"/>
    </row>
    <row r="4826" ht="15" customHeight="1" thickBot="1">
      <c r="B4826" s="221" t="inlineStr">
        <is>
          <t>3F135MQ215R</t>
        </is>
      </c>
      <c r="C4826" s="89">
        <f>SUMIF(数量表!D:H,B4826,数量表!H:H)</f>
        <v/>
      </c>
      <c r="D4826" s="89" t="n">
        <v>27</v>
      </c>
      <c r="E4826" s="89" t="n">
        <v>105</v>
      </c>
      <c r="F4826" s="90" t="n">
        <v>1820</v>
      </c>
      <c r="G4826" s="89" t="inlineStr">
        <is>
          <t>×</t>
        </is>
      </c>
      <c r="H4826" s="91" t="n">
        <v>1</v>
      </c>
      <c r="I4826" s="91">
        <f>C4826*H4826</f>
        <v/>
      </c>
      <c r="J4826" s="2" t="n"/>
      <c r="K4826" s="106" t="inlineStr">
        <is>
          <t>30×105</t>
        </is>
      </c>
      <c r="L4826" s="97">
        <f>F4826</f>
        <v/>
      </c>
      <c r="M4826" s="97">
        <f>I4826</f>
        <v/>
      </c>
      <c r="N4826" s="105" t="n"/>
      <c r="O4826" s="99" t="n"/>
      <c r="P4826" s="99" t="n"/>
      <c r="Q4826" s="117" t="n"/>
      <c r="R4826" s="118" t="n"/>
      <c r="S4826" s="118" t="n"/>
      <c r="T4826" s="119" t="n"/>
      <c r="U4826" s="120" t="n"/>
      <c r="V4826" s="120" t="n"/>
      <c r="W4826" s="121" t="n"/>
      <c r="X4826" s="122" t="n"/>
      <c r="Y4826" s="122" t="n"/>
      <c r="Z4826" s="143" t="n"/>
      <c r="AA4826" s="140" t="n"/>
      <c r="AB4826" s="140" t="n"/>
      <c r="AC4826" s="144" t="n"/>
      <c r="AD4826" s="142" t="n"/>
      <c r="AE4826" s="142" t="n"/>
    </row>
    <row r="4827" ht="15" customHeight="1" thickBot="1">
      <c r="B4827" s="222" t="inlineStr">
        <is>
          <t>3F135MQ305</t>
        </is>
      </c>
      <c r="C4827" s="7" t="n"/>
      <c r="D4827" s="7" t="n"/>
      <c r="E4827" s="7" t="n"/>
      <c r="F4827" s="84" t="n"/>
      <c r="G4827" s="7" t="n"/>
      <c r="H4827" s="21" t="n"/>
      <c r="I4827" s="21" t="n"/>
      <c r="J4827" s="2" t="n"/>
      <c r="K4827" s="106" t="n"/>
      <c r="L4827" s="97" t="n"/>
      <c r="M4827" s="97" t="n"/>
      <c r="N4827" s="105" t="n"/>
      <c r="O4827" s="99" t="n"/>
      <c r="P4827" s="99" t="n"/>
      <c r="Q4827" s="117" t="n"/>
      <c r="R4827" s="118" t="n"/>
      <c r="S4827" s="118" t="n"/>
      <c r="T4827" s="119" t="n"/>
      <c r="U4827" s="120" t="n"/>
      <c r="V4827" s="120" t="n"/>
      <c r="W4827" s="121" t="n"/>
      <c r="X4827" s="122" t="n"/>
      <c r="Y4827" s="122" t="n"/>
      <c r="Z4827" s="143" t="n"/>
      <c r="AA4827" s="140" t="n"/>
      <c r="AB4827" s="140" t="n"/>
      <c r="AC4827" s="144" t="n"/>
      <c r="AD4827" s="142" t="n"/>
      <c r="AE4827" s="142" t="n"/>
    </row>
    <row r="4828" ht="15" customHeight="1" thickBot="1">
      <c r="B4828" s="222" t="inlineStr">
        <is>
          <t>3F135MQ305L</t>
        </is>
      </c>
      <c r="C4828" s="7">
        <f>SUMIF(数量表!D:H,B4828,数量表!H:H)</f>
        <v/>
      </c>
      <c r="D4828" s="7" t="n">
        <v>27</v>
      </c>
      <c r="E4828" s="7" t="n">
        <v>105</v>
      </c>
      <c r="F4828" s="84" t="n">
        <v>1820</v>
      </c>
      <c r="G4828" s="7" t="n"/>
      <c r="H4828" s="21" t="n">
        <v>1</v>
      </c>
      <c r="I4828" s="21">
        <f>C4828*H4828</f>
        <v/>
      </c>
      <c r="J4828" s="100" t="n"/>
      <c r="K4828" s="101" t="inlineStr">
        <is>
          <t>30x105</t>
        </is>
      </c>
      <c r="L4828" s="97">
        <f>F4828</f>
        <v/>
      </c>
      <c r="M4828" s="102">
        <f>I4828</f>
        <v/>
      </c>
      <c r="N4828" s="103" t="n"/>
      <c r="O4828" s="104" t="n"/>
      <c r="P4828" s="104" t="n"/>
      <c r="Q4828" s="123" t="n"/>
      <c r="R4828" s="124" t="n"/>
      <c r="S4828" s="124" t="n"/>
      <c r="T4828" s="125" t="n"/>
      <c r="U4828" s="126" t="n"/>
      <c r="V4828" s="126" t="n"/>
      <c r="W4828" s="127" t="n"/>
      <c r="X4828" s="145" t="n"/>
      <c r="Y4828" s="145" t="n"/>
      <c r="Z4828" s="146" t="n"/>
      <c r="AA4828" s="147" t="n"/>
      <c r="AB4828" s="147" t="n"/>
      <c r="AC4828" s="148" t="n"/>
      <c r="AD4828" s="149" t="n"/>
      <c r="AE4828" s="149" t="n"/>
    </row>
    <row r="4829" ht="15" customHeight="1" thickBot="1">
      <c r="B4829" s="221" t="inlineStr">
        <is>
          <t>3F135MQ305R</t>
        </is>
      </c>
      <c r="C4829" s="89">
        <f>SUMIF(数量表!D:H,B4829,数量表!H:H)</f>
        <v/>
      </c>
      <c r="D4829" s="89" t="n">
        <v>27</v>
      </c>
      <c r="E4829" s="89" t="n">
        <v>105</v>
      </c>
      <c r="F4829" s="90" t="n">
        <v>1820</v>
      </c>
      <c r="G4829" s="89" t="n"/>
      <c r="H4829" s="91" t="n">
        <v>1</v>
      </c>
      <c r="I4829" s="91">
        <f>C4829*H4829</f>
        <v/>
      </c>
      <c r="J4829" s="188" t="n"/>
      <c r="K4829" s="189" t="inlineStr">
        <is>
          <t>30x105</t>
        </is>
      </c>
      <c r="L4829" s="97">
        <f>F4829</f>
        <v/>
      </c>
      <c r="M4829" s="190">
        <f>I4829</f>
        <v/>
      </c>
      <c r="N4829" s="191" t="n"/>
      <c r="O4829" s="192" t="n"/>
      <c r="P4829" s="192" t="n"/>
      <c r="Q4829" s="193" t="n"/>
      <c r="R4829" s="194" t="n"/>
      <c r="S4829" s="194" t="n"/>
      <c r="T4829" s="195" t="n"/>
      <c r="U4829" s="196" t="n"/>
      <c r="V4829" s="196" t="n"/>
      <c r="W4829" s="197" t="n"/>
      <c r="X4829" s="198" t="n"/>
      <c r="Y4829" s="198" t="n"/>
      <c r="Z4829" s="201" t="n"/>
      <c r="AA4829" s="202" t="n"/>
      <c r="AB4829" s="202" t="n"/>
      <c r="AC4829" s="199" t="n"/>
      <c r="AD4829" s="200" t="n"/>
      <c r="AE4829" s="200" t="n"/>
    </row>
    <row r="4830" ht="15" customHeight="1" thickBot="1">
      <c r="B4830" s="221" t="inlineStr">
        <is>
          <t>3F135MQ310</t>
        </is>
      </c>
      <c r="C4830" s="89" t="n"/>
      <c r="D4830" s="89" t="n"/>
      <c r="E4830" s="89" t="n"/>
      <c r="F4830" s="90" t="n"/>
      <c r="G4830" s="89" t="n"/>
      <c r="H4830" s="91" t="n"/>
      <c r="I4830" s="91" t="n"/>
      <c r="J4830" s="2" t="n"/>
      <c r="K4830" s="106" t="n"/>
      <c r="L4830" s="97" t="n"/>
      <c r="M4830" s="97" t="n"/>
      <c r="N4830" s="105" t="n"/>
      <c r="O4830" s="99" t="n"/>
      <c r="P4830" s="99" t="n"/>
      <c r="Q4830" s="117" t="n"/>
      <c r="R4830" s="118" t="n"/>
      <c r="S4830" s="118" t="n"/>
      <c r="T4830" s="119" t="n"/>
      <c r="U4830" s="120" t="n"/>
      <c r="V4830" s="120" t="n"/>
      <c r="W4830" s="121" t="n"/>
      <c r="X4830" s="122" t="n"/>
      <c r="Y4830" s="122" t="n"/>
      <c r="Z4830" s="143" t="n"/>
      <c r="AA4830" s="140" t="n"/>
      <c r="AB4830" s="140" t="n"/>
      <c r="AC4830" s="144" t="n"/>
      <c r="AD4830" s="142" t="n"/>
      <c r="AE4830" s="142" t="n"/>
    </row>
    <row r="4831" ht="15" customHeight="1" thickBot="1">
      <c r="B4831" s="221" t="inlineStr">
        <is>
          <t>3F135MQ310L</t>
        </is>
      </c>
      <c r="C4831" s="89">
        <f>SUMIF(数量表!D:H,B4831,数量表!H:H)</f>
        <v/>
      </c>
      <c r="D4831" s="89" t="n">
        <v>27</v>
      </c>
      <c r="E4831" s="89" t="n">
        <v>105</v>
      </c>
      <c r="F4831" s="90" t="n">
        <v>1820</v>
      </c>
      <c r="G4831" s="89" t="inlineStr">
        <is>
          <t>×</t>
        </is>
      </c>
      <c r="H4831" s="91" t="n">
        <v>1</v>
      </c>
      <c r="I4831" s="91">
        <f>C4831*H4831</f>
        <v/>
      </c>
      <c r="J4831" s="2" t="n"/>
      <c r="K4831" s="106" t="inlineStr">
        <is>
          <t>30×105</t>
        </is>
      </c>
      <c r="L4831" s="97">
        <f>F4831</f>
        <v/>
      </c>
      <c r="M4831" s="97">
        <f>I4831</f>
        <v/>
      </c>
      <c r="N4831" s="105" t="n"/>
      <c r="O4831" s="99" t="n"/>
      <c r="P4831" s="99" t="n"/>
      <c r="Q4831" s="117" t="n"/>
      <c r="R4831" s="118" t="n"/>
      <c r="S4831" s="118" t="n"/>
      <c r="T4831" s="119" t="n"/>
      <c r="U4831" s="120" t="n"/>
      <c r="V4831" s="120" t="n"/>
      <c r="W4831" s="121" t="n"/>
      <c r="X4831" s="122" t="n"/>
      <c r="Y4831" s="122" t="n"/>
      <c r="Z4831" s="143" t="n"/>
      <c r="AA4831" s="140" t="n"/>
      <c r="AB4831" s="140" t="n"/>
      <c r="AC4831" s="144" t="n"/>
      <c r="AD4831" s="142" t="n"/>
      <c r="AE4831" s="142" t="n"/>
    </row>
    <row r="4832" ht="15" customHeight="1" thickBot="1">
      <c r="B4832" s="221" t="inlineStr">
        <is>
          <t>3F135MQ310R</t>
        </is>
      </c>
      <c r="C4832" s="89">
        <f>SUMIF(数量表!D:H,B4832,数量表!H:H)</f>
        <v/>
      </c>
      <c r="D4832" s="89" t="n">
        <v>27</v>
      </c>
      <c r="E4832" s="89" t="n">
        <v>105</v>
      </c>
      <c r="F4832" s="90" t="n">
        <v>1820</v>
      </c>
      <c r="G4832" s="89" t="inlineStr">
        <is>
          <t>×</t>
        </is>
      </c>
      <c r="H4832" s="91" t="n">
        <v>1</v>
      </c>
      <c r="I4832" s="91">
        <f>C4832*H4832</f>
        <v/>
      </c>
      <c r="J4832" s="2" t="n"/>
      <c r="K4832" s="106" t="inlineStr">
        <is>
          <t>30×105</t>
        </is>
      </c>
      <c r="L4832" s="97">
        <f>F4832</f>
        <v/>
      </c>
      <c r="M4832" s="97">
        <f>I4832</f>
        <v/>
      </c>
      <c r="N4832" s="105" t="n"/>
      <c r="O4832" s="99" t="n"/>
      <c r="P4832" s="99" t="n"/>
      <c r="Q4832" s="117" t="n"/>
      <c r="R4832" s="118" t="n"/>
      <c r="S4832" s="118" t="n"/>
      <c r="T4832" s="119" t="n"/>
      <c r="U4832" s="120" t="n"/>
      <c r="V4832" s="120" t="n"/>
      <c r="W4832" s="121" t="n"/>
      <c r="X4832" s="122" t="n"/>
      <c r="Y4832" s="122" t="n"/>
      <c r="Z4832" s="143" t="n"/>
      <c r="AA4832" s="140" t="n"/>
      <c r="AB4832" s="140" t="n"/>
      <c r="AC4832" s="144" t="n"/>
      <c r="AD4832" s="142" t="n"/>
      <c r="AE4832" s="142" t="n"/>
    </row>
    <row r="4833" ht="15" customHeight="1" thickBot="1">
      <c r="B4833" s="222" t="inlineStr">
        <is>
          <t>3F135MQ600</t>
        </is>
      </c>
      <c r="C4833" s="7">
        <f>SUMIF(数量表!D:H,B4833,数量表!H:H)</f>
        <v/>
      </c>
      <c r="D4833" s="7" t="n">
        <v>27</v>
      </c>
      <c r="E4833" s="7" t="n">
        <v>105</v>
      </c>
      <c r="F4833" s="84" t="n">
        <v>1820</v>
      </c>
      <c r="G4833" s="7" t="inlineStr">
        <is>
          <t>×</t>
        </is>
      </c>
      <c r="H4833" s="21" t="n">
        <v>1</v>
      </c>
      <c r="I4833" s="21">
        <f>C4833*H4833</f>
        <v/>
      </c>
      <c r="J4833" s="2" t="n"/>
      <c r="K4833" s="106" t="n"/>
      <c r="L4833" s="97" t="n"/>
      <c r="M4833" s="97" t="n"/>
      <c r="N4833" s="98" t="inlineStr">
        <is>
          <t>27×105</t>
        </is>
      </c>
      <c r="O4833" s="99">
        <f>F4833</f>
        <v/>
      </c>
      <c r="P4833" s="99">
        <f>I4833</f>
        <v/>
      </c>
      <c r="Q4833" s="117" t="n"/>
      <c r="R4833" s="118" t="n"/>
      <c r="S4833" s="118" t="n"/>
      <c r="T4833" s="119" t="n"/>
      <c r="U4833" s="120" t="n"/>
      <c r="V4833" s="120" t="n"/>
      <c r="W4833" s="121" t="n"/>
      <c r="X4833" s="122" t="n"/>
      <c r="Y4833" s="122" t="n"/>
      <c r="Z4833" s="143" t="n"/>
      <c r="AA4833" s="140" t="n"/>
      <c r="AB4833" s="140" t="n"/>
      <c r="AC4833" s="144" t="n"/>
      <c r="AD4833" s="142" t="n"/>
      <c r="AE4833" s="142" t="n"/>
    </row>
    <row r="4834">
      <c r="B4834" s="220" t="inlineStr">
        <is>
          <t>3F135MQ600L</t>
        </is>
      </c>
      <c r="C4834" s="80">
        <f>SUMIF(数量表!D:H,B4834,数量表!H:H)</f>
        <v/>
      </c>
      <c r="D4834" s="80" t="n">
        <v>27</v>
      </c>
      <c r="E4834" s="80" t="n">
        <v>105</v>
      </c>
      <c r="F4834" s="81" t="n">
        <v>1820</v>
      </c>
      <c r="G4834" s="80" t="inlineStr">
        <is>
          <t>×</t>
        </is>
      </c>
      <c r="H4834" s="82" t="n">
        <v>1</v>
      </c>
      <c r="I4834" s="82">
        <f>C4834*H4834</f>
        <v/>
      </c>
      <c r="J4834" s="2" t="n"/>
      <c r="K4834" s="106" t="inlineStr">
        <is>
          <t>30×105</t>
        </is>
      </c>
      <c r="L4834" s="97">
        <f>F4834</f>
        <v/>
      </c>
      <c r="M4834" s="97">
        <f>I4834</f>
        <v/>
      </c>
      <c r="N4834" s="98" t="n"/>
      <c r="O4834" s="99" t="n"/>
      <c r="P4834" s="99" t="n"/>
      <c r="Q4834" s="117" t="n"/>
      <c r="R4834" s="118" t="n"/>
      <c r="S4834" s="118" t="n"/>
      <c r="T4834" s="119" t="n"/>
      <c r="U4834" s="120" t="n"/>
      <c r="V4834" s="120" t="n"/>
      <c r="W4834" s="121" t="n"/>
      <c r="X4834" s="122" t="n"/>
      <c r="Y4834" s="122" t="n"/>
      <c r="Z4834" s="143" t="n"/>
      <c r="AA4834" s="140" t="n"/>
      <c r="AB4834" s="140" t="n"/>
      <c r="AC4834" s="144" t="n"/>
      <c r="AD4834" s="142" t="n"/>
      <c r="AE4834" s="142" t="n"/>
    </row>
    <row r="4835" ht="15" customHeight="1" thickBot="1">
      <c r="B4835" s="221" t="inlineStr">
        <is>
          <t>3F135MQ600L</t>
        </is>
      </c>
      <c r="C4835" s="89">
        <f>SUMIF(数量表!D:H,B4835,数量表!H:H)</f>
        <v/>
      </c>
      <c r="D4835" s="89" t="n">
        <v>27</v>
      </c>
      <c r="E4835" s="89" t="n">
        <v>105</v>
      </c>
      <c r="F4835" s="90" t="n">
        <v>1820</v>
      </c>
      <c r="G4835" s="89" t="inlineStr">
        <is>
          <t>×</t>
        </is>
      </c>
      <c r="H4835" s="91" t="n">
        <v>1</v>
      </c>
      <c r="I4835" s="91">
        <f>C4835*H4835</f>
        <v/>
      </c>
      <c r="J4835" s="2" t="n"/>
      <c r="K4835" s="106" t="n"/>
      <c r="L4835" s="97" t="n"/>
      <c r="M4835" s="97" t="n"/>
      <c r="N4835" s="105" t="inlineStr">
        <is>
          <t>27×105</t>
        </is>
      </c>
      <c r="O4835" s="99">
        <f>F4835</f>
        <v/>
      </c>
      <c r="P4835" s="99">
        <f>I4835</f>
        <v/>
      </c>
      <c r="Q4835" s="117" t="n"/>
      <c r="R4835" s="118" t="n"/>
      <c r="S4835" s="118" t="n"/>
      <c r="T4835" s="119" t="n"/>
      <c r="U4835" s="120" t="n"/>
      <c r="V4835" s="120" t="n"/>
      <c r="W4835" s="121" t="n"/>
      <c r="X4835" s="122" t="n"/>
      <c r="Y4835" s="122" t="n"/>
      <c r="Z4835" s="143" t="n"/>
      <c r="AA4835" s="140" t="n"/>
      <c r="AB4835" s="140" t="n"/>
      <c r="AC4835" s="144" t="n"/>
      <c r="AD4835" s="142" t="n"/>
      <c r="AE4835" s="142" t="n"/>
    </row>
    <row r="4836">
      <c r="B4836" s="29" t="inlineStr">
        <is>
          <t>3F135MQ600R</t>
        </is>
      </c>
      <c r="C4836" s="80">
        <f>SUMIF(数量表!D:H,B4836,数量表!H:H)</f>
        <v/>
      </c>
      <c r="D4836" t="n">
        <v>27</v>
      </c>
      <c r="E4836" t="n">
        <v>105</v>
      </c>
      <c r="F4836" s="86" t="n">
        <v>1820</v>
      </c>
      <c r="G4836" t="inlineStr">
        <is>
          <t>×</t>
        </is>
      </c>
      <c r="H4836" s="87" t="n">
        <v>1</v>
      </c>
      <c r="I4836" s="82">
        <f>C4836*H4836</f>
        <v/>
      </c>
      <c r="J4836" s="2" t="n"/>
      <c r="K4836" s="106" t="inlineStr">
        <is>
          <t>30×105</t>
        </is>
      </c>
      <c r="L4836" s="97">
        <f>F4836</f>
        <v/>
      </c>
      <c r="M4836" s="97">
        <f>I4836</f>
        <v/>
      </c>
      <c r="N4836" s="105" t="n"/>
      <c r="O4836" s="99" t="n"/>
      <c r="P4836" s="99" t="n"/>
      <c r="Q4836" s="117" t="n"/>
      <c r="R4836" s="118" t="n"/>
      <c r="S4836" s="118" t="n"/>
      <c r="T4836" s="119" t="n"/>
      <c r="U4836" s="120" t="n"/>
      <c r="V4836" s="120" t="n"/>
      <c r="W4836" s="121" t="n"/>
      <c r="X4836" s="122" t="n"/>
      <c r="Y4836" s="122" t="n"/>
      <c r="Z4836" s="143" t="n"/>
      <c r="AA4836" s="140" t="n"/>
      <c r="AB4836" s="140" t="n"/>
      <c r="AC4836" s="144" t="n"/>
      <c r="AD4836" s="142" t="n"/>
      <c r="AE4836" s="142" t="n"/>
    </row>
    <row r="4837" ht="15" customHeight="1" thickBot="1">
      <c r="B4837" s="29" t="inlineStr">
        <is>
          <t>3F135MQ600R</t>
        </is>
      </c>
      <c r="C4837" s="89">
        <f>SUMIF(数量表!D:H,B4837,数量表!H:H)</f>
        <v/>
      </c>
      <c r="D4837" t="n">
        <v>27</v>
      </c>
      <c r="E4837" t="n">
        <v>105</v>
      </c>
      <c r="F4837" s="86" t="n">
        <v>1820</v>
      </c>
      <c r="G4837" t="inlineStr">
        <is>
          <t>×</t>
        </is>
      </c>
      <c r="H4837" s="87" t="n">
        <v>1</v>
      </c>
      <c r="I4837" s="91">
        <f>C4837*H4837</f>
        <v/>
      </c>
      <c r="J4837" s="2" t="n"/>
      <c r="K4837" s="106" t="n"/>
      <c r="L4837" s="97" t="n"/>
      <c r="M4837" s="97" t="n"/>
      <c r="N4837" s="105" t="inlineStr">
        <is>
          <t>27×105</t>
        </is>
      </c>
      <c r="O4837" s="99">
        <f>F4837</f>
        <v/>
      </c>
      <c r="P4837" s="99">
        <f>I4837</f>
        <v/>
      </c>
      <c r="Q4837" s="117" t="n"/>
      <c r="R4837" s="118" t="n"/>
      <c r="S4837" s="118" t="n"/>
      <c r="T4837" s="119" t="n"/>
      <c r="U4837" s="120" t="n"/>
      <c r="V4837" s="120" t="n"/>
      <c r="W4837" s="121" t="n"/>
      <c r="X4837" s="122" t="n"/>
      <c r="Y4837" s="122" t="n"/>
      <c r="Z4837" s="143" t="n"/>
      <c r="AA4837" s="140" t="n"/>
      <c r="AB4837" s="140" t="n"/>
      <c r="AC4837" s="144" t="n"/>
      <c r="AD4837" s="142" t="n"/>
      <c r="AE4837" s="142" t="n"/>
    </row>
    <row r="4838" ht="15" customHeight="1" thickBot="1">
      <c r="B4838" s="222" t="inlineStr">
        <is>
          <t>3F135MQ</t>
        </is>
      </c>
      <c r="C4838" s="7" t="n"/>
      <c r="D4838" s="7" t="n"/>
      <c r="E4838" s="7" t="n"/>
      <c r="F4838" s="84" t="n"/>
      <c r="G4838" s="7" t="n"/>
      <c r="H4838" s="21" t="n"/>
      <c r="I4838" s="21" t="n"/>
      <c r="J4838" s="2" t="n"/>
      <c r="K4838" s="106" t="n"/>
      <c r="L4838" s="97" t="n"/>
      <c r="M4838" s="97" t="n"/>
      <c r="N4838" s="105" t="n"/>
      <c r="O4838" s="99" t="n"/>
      <c r="P4838" s="99" t="n"/>
      <c r="Q4838" s="117" t="n"/>
      <c r="R4838" s="118" t="n"/>
      <c r="S4838" s="118" t="n"/>
      <c r="T4838" s="119" t="n"/>
      <c r="U4838" s="120" t="n"/>
      <c r="V4838" s="120" t="n"/>
      <c r="W4838" s="121" t="n"/>
      <c r="X4838" s="122" t="n"/>
      <c r="Y4838" s="122" t="n"/>
      <c r="Z4838" s="143" t="n"/>
      <c r="AA4838" s="140" t="n"/>
      <c r="AB4838" s="140" t="n"/>
      <c r="AC4838" s="144" t="n"/>
      <c r="AD4838" s="142" t="n"/>
      <c r="AE4838" s="142" t="n"/>
    </row>
    <row r="4839" ht="15" customHeight="1" thickBot="1">
      <c r="B4839" s="222" t="inlineStr">
        <is>
          <t>3F135MQL</t>
        </is>
      </c>
      <c r="C4839" s="7">
        <f>SUMIF(数量表!D:H,B4839,数量表!H:H)</f>
        <v/>
      </c>
      <c r="D4839" s="7" t="n">
        <v>27</v>
      </c>
      <c r="E4839" s="7" t="n">
        <v>105</v>
      </c>
      <c r="F4839" s="84" t="n">
        <v>1820</v>
      </c>
      <c r="G4839" s="7" t="inlineStr">
        <is>
          <t>×</t>
        </is>
      </c>
      <c r="H4839" s="21" t="n">
        <v>1</v>
      </c>
      <c r="I4839" s="21">
        <f>C4839*H4839</f>
        <v/>
      </c>
      <c r="J4839" s="2" t="n"/>
      <c r="K4839" s="106" t="inlineStr">
        <is>
          <t>30×105</t>
        </is>
      </c>
      <c r="L4839" s="97">
        <f>F4839</f>
        <v/>
      </c>
      <c r="M4839" s="97">
        <f>I4839</f>
        <v/>
      </c>
      <c r="N4839" s="105" t="n"/>
      <c r="O4839" s="99" t="n"/>
      <c r="P4839" s="99" t="n"/>
      <c r="Q4839" s="117" t="n"/>
      <c r="R4839" s="118" t="n"/>
      <c r="S4839" s="118" t="n"/>
      <c r="T4839" s="119" t="n"/>
      <c r="U4839" s="120" t="n"/>
      <c r="V4839" s="120" t="n"/>
      <c r="W4839" s="121" t="n"/>
      <c r="X4839" s="122" t="n"/>
      <c r="Y4839" s="122" t="n"/>
      <c r="Z4839" s="143" t="n"/>
      <c r="AA4839" s="140" t="n"/>
      <c r="AB4839" s="140" t="n"/>
      <c r="AC4839" s="144" t="n"/>
      <c r="AD4839" s="142" t="n"/>
      <c r="AE4839" s="142" t="n"/>
    </row>
    <row r="4840" ht="15" customHeight="1" thickBot="1">
      <c r="B4840" s="222" t="inlineStr">
        <is>
          <t>3F135MQR</t>
        </is>
      </c>
      <c r="C4840" s="7">
        <f>SUMIF(数量表!D:H,B4840,数量表!H:H)</f>
        <v/>
      </c>
      <c r="D4840" s="7" t="n">
        <v>27</v>
      </c>
      <c r="E4840" s="7" t="n">
        <v>105</v>
      </c>
      <c r="F4840" s="84" t="n">
        <v>1820</v>
      </c>
      <c r="G4840" s="7" t="n"/>
      <c r="H4840" s="21" t="n">
        <v>1</v>
      </c>
      <c r="I4840" s="21">
        <f>C4840*H4840</f>
        <v/>
      </c>
      <c r="J4840" s="2" t="n"/>
      <c r="K4840" s="106" t="inlineStr">
        <is>
          <t>30×105</t>
        </is>
      </c>
      <c r="L4840" s="97">
        <f>F4840</f>
        <v/>
      </c>
      <c r="M4840" s="97">
        <f>I4840</f>
        <v/>
      </c>
      <c r="N4840" s="105" t="n"/>
      <c r="O4840" s="99" t="n"/>
      <c r="P4840" s="99" t="n"/>
      <c r="Q4840" s="117" t="n"/>
      <c r="R4840" s="118" t="n"/>
      <c r="S4840" s="118" t="n"/>
      <c r="T4840" s="119" t="n"/>
      <c r="U4840" s="120" t="n"/>
      <c r="V4840" s="120" t="n"/>
      <c r="W4840" s="121" t="n"/>
      <c r="X4840" s="122" t="n"/>
      <c r="Y4840" s="122" t="n"/>
      <c r="Z4840" s="143" t="n"/>
      <c r="AA4840" s="140" t="n"/>
      <c r="AB4840" s="140" t="n"/>
      <c r="AC4840" s="144" t="n"/>
      <c r="AD4840" s="142" t="n"/>
      <c r="AE4840" s="142" t="n"/>
    </row>
    <row r="4841" ht="15" customHeight="1" thickBot="1">
      <c r="B4841" s="220" t="inlineStr">
        <is>
          <t>3F135MQ3</t>
        </is>
      </c>
      <c r="C4841" s="80">
        <f>SUMIF(数量表!D:H,B4841,数量表!H:H)</f>
        <v/>
      </c>
      <c r="D4841" s="80" t="n">
        <v>27</v>
      </c>
      <c r="E4841" s="80" t="n">
        <v>105</v>
      </c>
      <c r="F4841" s="81" t="n">
        <v>1820</v>
      </c>
      <c r="G4841" s="80" t="inlineStr">
        <is>
          <t>×</t>
        </is>
      </c>
      <c r="H4841" s="82" t="n">
        <v>1</v>
      </c>
      <c r="I4841" s="82">
        <f>C4841*H4841</f>
        <v/>
      </c>
      <c r="J4841" s="2" t="n"/>
      <c r="K4841" s="106" t="n"/>
      <c r="L4841" s="97" t="n"/>
      <c r="M4841" s="97" t="n"/>
      <c r="N4841" s="105" t="inlineStr">
        <is>
          <t>27×105</t>
        </is>
      </c>
      <c r="O4841" s="99">
        <f>F4841</f>
        <v/>
      </c>
      <c r="P4841" s="99">
        <f>SUM(I4841)</f>
        <v/>
      </c>
      <c r="Q4841" s="117" t="n"/>
      <c r="R4841" s="118" t="n"/>
      <c r="S4841" s="118" t="n"/>
      <c r="T4841" s="119" t="n"/>
      <c r="U4841" s="120" t="n"/>
      <c r="V4841" s="120" t="n"/>
      <c r="W4841" s="121" t="n"/>
      <c r="X4841" s="122" t="n"/>
      <c r="Y4841" s="122" t="n"/>
      <c r="Z4841" s="143" t="n"/>
      <c r="AA4841" s="140" t="n"/>
      <c r="AB4841" s="140" t="n"/>
      <c r="AC4841" s="144" t="n"/>
      <c r="AD4841" s="142" t="n"/>
      <c r="AE4841" s="142" t="n"/>
    </row>
    <row r="4842">
      <c r="B4842" s="220" t="inlineStr">
        <is>
          <t>3F135MQ3L</t>
        </is>
      </c>
      <c r="C4842" s="80">
        <f>SUMIF(数量表!D:H,B4842,数量表!H:H)</f>
        <v/>
      </c>
      <c r="D4842" s="80" t="n">
        <v>27</v>
      </c>
      <c r="E4842" s="80" t="n">
        <v>105</v>
      </c>
      <c r="F4842" s="81" t="n">
        <v>1820</v>
      </c>
      <c r="G4842" s="80" t="inlineStr">
        <is>
          <t>×</t>
        </is>
      </c>
      <c r="H4842" s="82" t="n">
        <v>1</v>
      </c>
      <c r="I4842" s="82">
        <f>C4842*H4842</f>
        <v/>
      </c>
      <c r="J4842" s="2" t="n"/>
      <c r="K4842" s="106" t="n"/>
      <c r="L4842" s="97" t="n"/>
      <c r="M4842" s="97" t="n"/>
      <c r="N4842" s="98" t="inlineStr">
        <is>
          <t>27×105</t>
        </is>
      </c>
      <c r="O4842" s="99">
        <f>F4842</f>
        <v/>
      </c>
      <c r="P4842" s="99">
        <f>SUM(I4842)</f>
        <v/>
      </c>
      <c r="Q4842" s="117" t="n"/>
      <c r="R4842" s="118" t="n"/>
      <c r="S4842" s="118" t="n"/>
      <c r="T4842" s="119" t="n"/>
      <c r="U4842" s="120" t="n"/>
      <c r="V4842" s="120" t="n"/>
      <c r="W4842" s="121" t="n"/>
      <c r="X4842" s="122" t="n"/>
      <c r="Y4842" s="122" t="n"/>
      <c r="Z4842" s="143" t="n"/>
      <c r="AA4842" s="140" t="n"/>
      <c r="AB4842" s="140" t="n"/>
      <c r="AC4842" s="144" t="n"/>
      <c r="AD4842" s="142" t="n"/>
      <c r="AE4842" s="142" t="n"/>
    </row>
    <row r="4843" ht="15" customHeight="1" thickBot="1">
      <c r="B4843" s="221" t="inlineStr">
        <is>
          <t>3F135MQ3L</t>
        </is>
      </c>
      <c r="C4843" s="89">
        <f>SUMIF(数量表!D:H,B4843,数量表!H:H)</f>
        <v/>
      </c>
      <c r="D4843" s="89" t="n">
        <v>27</v>
      </c>
      <c r="E4843" s="89" t="n">
        <v>105</v>
      </c>
      <c r="F4843" s="90" t="n">
        <v>1820</v>
      </c>
      <c r="G4843" s="89" t="n"/>
      <c r="H4843" s="91" t="n">
        <v>1</v>
      </c>
      <c r="I4843" s="91">
        <f>C4843*H4843</f>
        <v/>
      </c>
      <c r="J4843" s="2" t="n"/>
      <c r="K4843" s="106" t="inlineStr">
        <is>
          <t>30×105</t>
        </is>
      </c>
      <c r="L4843" s="97">
        <f>F4843</f>
        <v/>
      </c>
      <c r="M4843" s="97">
        <f>I4843</f>
        <v/>
      </c>
      <c r="N4843" s="98" t="n"/>
      <c r="O4843" s="99" t="n"/>
      <c r="P4843" s="99" t="n"/>
      <c r="Q4843" s="117" t="n"/>
      <c r="R4843" s="118" t="n"/>
      <c r="S4843" s="118" t="n"/>
      <c r="T4843" s="119" t="n"/>
      <c r="U4843" s="120" t="n"/>
      <c r="V4843" s="120" t="n"/>
      <c r="W4843" s="121" t="n"/>
      <c r="X4843" s="122" t="n"/>
      <c r="Y4843" s="122" t="n"/>
      <c r="Z4843" s="143" t="n"/>
      <c r="AA4843" s="140" t="n"/>
      <c r="AB4843" s="140" t="n"/>
      <c r="AC4843" s="144" t="n"/>
      <c r="AD4843" s="142" t="n"/>
      <c r="AE4843" s="142" t="n"/>
    </row>
    <row r="4844">
      <c r="B4844" s="220" t="inlineStr">
        <is>
          <t>3F135MQ3R</t>
        </is>
      </c>
      <c r="C4844" s="80">
        <f>SUMIF(数量表!D:H,B4844,数量表!H:H)</f>
        <v/>
      </c>
      <c r="D4844" s="80" t="n">
        <v>27</v>
      </c>
      <c r="E4844" s="80" t="n">
        <v>105</v>
      </c>
      <c r="F4844" s="81" t="n">
        <v>1820</v>
      </c>
      <c r="G4844" s="80" t="inlineStr">
        <is>
          <t>×</t>
        </is>
      </c>
      <c r="H4844" s="82" t="n">
        <v>1</v>
      </c>
      <c r="I4844" s="82">
        <f>C4844*H4844</f>
        <v/>
      </c>
      <c r="J4844" s="2" t="n"/>
      <c r="K4844" s="106" t="n"/>
      <c r="L4844" s="97" t="n"/>
      <c r="M4844" s="97" t="n"/>
      <c r="N4844" s="98" t="inlineStr">
        <is>
          <t>27×105</t>
        </is>
      </c>
      <c r="O4844" s="99">
        <f>F4844</f>
        <v/>
      </c>
      <c r="P4844" s="99">
        <f>I4844</f>
        <v/>
      </c>
      <c r="Q4844" s="117" t="n"/>
      <c r="R4844" s="118" t="n"/>
      <c r="S4844" s="118" t="n"/>
      <c r="T4844" s="119" t="n"/>
      <c r="U4844" s="120" t="n"/>
      <c r="V4844" s="120" t="n"/>
      <c r="W4844" s="121" t="n"/>
      <c r="X4844" s="122" t="n"/>
      <c r="Y4844" s="122" t="n"/>
      <c r="Z4844" s="143" t="n"/>
      <c r="AA4844" s="140" t="n"/>
      <c r="AB4844" s="140" t="n"/>
      <c r="AC4844" s="144" t="n"/>
      <c r="AD4844" s="142" t="n"/>
      <c r="AE4844" s="142" t="n"/>
    </row>
    <row r="4845" ht="15" customHeight="1" thickBot="1">
      <c r="B4845" s="221" t="inlineStr">
        <is>
          <t>3F135MQ3R</t>
        </is>
      </c>
      <c r="C4845" s="89">
        <f>SUMIF(数量表!D:H,B4845,数量表!H:H)</f>
        <v/>
      </c>
      <c r="D4845" s="89" t="n">
        <v>27</v>
      </c>
      <c r="E4845" s="89" t="n">
        <v>105</v>
      </c>
      <c r="F4845" s="90" t="n">
        <v>1820</v>
      </c>
      <c r="G4845" s="89" t="n"/>
      <c r="H4845" s="91" t="n">
        <v>1</v>
      </c>
      <c r="I4845" s="91">
        <f>C4845*H4845</f>
        <v/>
      </c>
      <c r="J4845" s="2" t="n"/>
      <c r="K4845" s="106" t="inlineStr">
        <is>
          <t>30×105</t>
        </is>
      </c>
      <c r="L4845" s="97">
        <f>F4845</f>
        <v/>
      </c>
      <c r="M4845" s="97">
        <f>I4845</f>
        <v/>
      </c>
      <c r="N4845" s="98" t="n"/>
      <c r="O4845" s="99" t="n"/>
      <c r="P4845" s="99" t="n"/>
      <c r="Q4845" s="117" t="n"/>
      <c r="R4845" s="118" t="n"/>
      <c r="S4845" s="118" t="n"/>
      <c r="T4845" s="119" t="n"/>
      <c r="U4845" s="120" t="n"/>
      <c r="V4845" s="120" t="n"/>
      <c r="W4845" s="121" t="n"/>
      <c r="X4845" s="122" t="n"/>
      <c r="Y4845" s="122" t="n"/>
      <c r="Z4845" s="143" t="n"/>
      <c r="AA4845" s="140" t="n"/>
      <c r="AB4845" s="140" t="n"/>
      <c r="AC4845" s="144" t="n"/>
      <c r="AD4845" s="142" t="n"/>
      <c r="AE4845" s="142" t="n"/>
    </row>
    <row r="4846">
      <c r="B4846" s="220" t="inlineStr">
        <is>
          <t>3F135MQ3X</t>
        </is>
      </c>
      <c r="C4846" s="80">
        <f>SUMIF(数量表!D:H,B4846,数量表!H:H)</f>
        <v/>
      </c>
      <c r="D4846" s="80" t="n">
        <v>30</v>
      </c>
      <c r="E4846" s="80" t="n">
        <v>92</v>
      </c>
      <c r="F4846" s="81" t="n">
        <v>1784</v>
      </c>
      <c r="G4846" s="80" t="inlineStr">
        <is>
          <t>×</t>
        </is>
      </c>
      <c r="H4846" s="82" t="n">
        <v>2</v>
      </c>
      <c r="I4846" s="82">
        <f>C4846*H4846</f>
        <v/>
      </c>
      <c r="J4846" s="2" t="n"/>
      <c r="K4846" s="107" t="n"/>
      <c r="L4846" s="108" t="n"/>
      <c r="M4846" s="108" t="n"/>
      <c r="N4846" s="109" t="n"/>
      <c r="O4846" s="110" t="n"/>
      <c r="P4846" s="110" t="n"/>
      <c r="Q4846" s="129" t="n"/>
      <c r="R4846" s="130" t="n"/>
      <c r="S4846" s="130" t="n"/>
      <c r="T4846" s="131" t="n"/>
      <c r="U4846" s="132" t="n"/>
      <c r="V4846" s="132" t="n"/>
      <c r="W4846" s="133" t="n">
        <v>30</v>
      </c>
      <c r="X4846" s="134">
        <f>F4846</f>
        <v/>
      </c>
      <c r="Y4846" s="134">
        <f>SUM(I4846)</f>
        <v/>
      </c>
      <c r="Z4846" s="151" t="n"/>
      <c r="AA4846" s="152" t="n"/>
      <c r="AB4846" s="152" t="n"/>
      <c r="AC4846" s="153" t="n"/>
      <c r="AD4846" s="154" t="n"/>
      <c r="AE4846" s="154" t="n"/>
    </row>
    <row r="4847">
      <c r="B4847" s="29" t="inlineStr">
        <is>
          <t>3F135MQ3X</t>
        </is>
      </c>
      <c r="C4847">
        <f>SUMIF(数量表!D:H,B4847,数量表!H:H)</f>
        <v/>
      </c>
      <c r="D4847" t="n">
        <v>30</v>
      </c>
      <c r="E4847" t="n">
        <v>92</v>
      </c>
      <c r="F4847" s="86" t="n">
        <v>573</v>
      </c>
      <c r="G4847" t="inlineStr">
        <is>
          <t>×</t>
        </is>
      </c>
      <c r="H4847" s="87" t="n">
        <v>2</v>
      </c>
      <c r="I4847" s="87">
        <f>C4847*H4847</f>
        <v/>
      </c>
      <c r="J4847" s="2" t="n"/>
      <c r="K4847" s="96" t="n"/>
      <c r="L4847" s="97" t="n"/>
      <c r="M4847" s="97" t="n"/>
      <c r="N4847" s="98" t="n"/>
      <c r="O4847" s="99" t="n"/>
      <c r="P4847" s="99" t="n"/>
      <c r="Q4847" s="117" t="n"/>
      <c r="R4847" s="118" t="n"/>
      <c r="S4847" s="118" t="n"/>
      <c r="T4847" s="119" t="n"/>
      <c r="U4847" s="120" t="n"/>
      <c r="V4847" s="120" t="n"/>
      <c r="W4847" s="121" t="n">
        <v>30</v>
      </c>
      <c r="X4847" s="122">
        <f>F4847</f>
        <v/>
      </c>
      <c r="Y4847" s="122">
        <f>SUM(I4847)</f>
        <v/>
      </c>
      <c r="Z4847" s="143" t="n"/>
      <c r="AA4847" s="140" t="n"/>
      <c r="AB4847" s="140" t="n"/>
      <c r="AC4847" s="144" t="n"/>
      <c r="AD4847" s="142" t="n"/>
      <c r="AE4847" s="142" t="n"/>
    </row>
    <row r="4848" ht="15" customHeight="1" thickBot="1">
      <c r="B4848" s="221" t="inlineStr">
        <is>
          <t>3F135MQ3X</t>
        </is>
      </c>
      <c r="C4848" s="89">
        <f>SUMIF(数量表!D:H,B4848,数量表!H:H)</f>
        <v/>
      </c>
      <c r="D4848" s="89" t="n">
        <v>27</v>
      </c>
      <c r="E4848" s="89" t="n">
        <v>92</v>
      </c>
      <c r="F4848" s="90" t="n">
        <v>1784</v>
      </c>
      <c r="G4848" s="89" t="inlineStr">
        <is>
          <t>×</t>
        </is>
      </c>
      <c r="H4848" s="91" t="n">
        <v>1</v>
      </c>
      <c r="I4848" s="91">
        <f>C4848*H4848</f>
        <v/>
      </c>
      <c r="J4848" s="2" t="n"/>
      <c r="K4848" s="96" t="n"/>
      <c r="L4848" s="97" t="n"/>
      <c r="M4848" s="97" t="n"/>
      <c r="N4848" s="98" t="n"/>
      <c r="O4848" s="99" t="n"/>
      <c r="P4848" s="99" t="n"/>
      <c r="Q4848" s="117" t="n"/>
      <c r="R4848" s="118" t="n"/>
      <c r="S4848" s="118" t="n"/>
      <c r="T4848" s="119" t="n"/>
      <c r="U4848" s="120" t="n"/>
      <c r="V4848" s="120" t="n"/>
      <c r="W4848" s="121" t="n"/>
      <c r="X4848" s="122" t="n"/>
      <c r="Y4848" s="122" t="n"/>
      <c r="Z4848" s="143" t="n">
        <v>27</v>
      </c>
      <c r="AA4848" s="140">
        <f>F4848</f>
        <v/>
      </c>
      <c r="AB4848" s="140">
        <f>SUM(I4848)</f>
        <v/>
      </c>
      <c r="AC4848" s="144" t="n"/>
      <c r="AD4848" s="142" t="n"/>
      <c r="AE4848" s="142" t="n"/>
    </row>
    <row r="4849">
      <c r="B4849" s="29" t="inlineStr">
        <is>
          <t>3F135MQ3L+12</t>
        </is>
      </c>
      <c r="C4849">
        <f>SUMIF(数量表!D:H,B4849,数量表!H:H)</f>
        <v/>
      </c>
      <c r="D4849" t="n">
        <v>27</v>
      </c>
      <c r="E4849" t="n">
        <v>105</v>
      </c>
      <c r="F4849" s="86" t="n">
        <v>1820</v>
      </c>
      <c r="G4849" t="inlineStr">
        <is>
          <t>×</t>
        </is>
      </c>
      <c r="H4849" s="87" t="n">
        <v>1</v>
      </c>
      <c r="I4849" s="87">
        <f>C4849*H4849</f>
        <v/>
      </c>
      <c r="J4849" s="2" t="n"/>
      <c r="K4849" s="106" t="n"/>
      <c r="L4849" s="97" t="n"/>
      <c r="M4849" s="97" t="n"/>
      <c r="N4849" s="105" t="inlineStr">
        <is>
          <t>27×105</t>
        </is>
      </c>
      <c r="O4849" s="99">
        <f>F4849</f>
        <v/>
      </c>
      <c r="P4849" s="99">
        <f>I4849</f>
        <v/>
      </c>
      <c r="Q4849" s="117" t="n"/>
      <c r="R4849" s="118" t="n"/>
      <c r="S4849" s="118" t="n"/>
      <c r="T4849" s="119" t="n"/>
      <c r="U4849" s="120" t="n"/>
      <c r="V4849" s="120" t="n"/>
      <c r="W4849" s="121" t="n"/>
      <c r="X4849" s="122" t="n"/>
      <c r="Y4849" s="122" t="n"/>
      <c r="Z4849" s="143" t="n"/>
      <c r="AA4849" s="140" t="n"/>
      <c r="AB4849" s="140" t="n"/>
      <c r="AC4849" s="144" t="n"/>
      <c r="AD4849" s="142" t="n"/>
      <c r="AE4849" s="142" t="n"/>
    </row>
    <row r="4850" ht="15" customHeight="1" thickBot="1">
      <c r="B4850" s="221" t="inlineStr">
        <is>
          <t>3F135MQ3L+12</t>
        </is>
      </c>
      <c r="C4850" s="89">
        <f>SUMIF(数量表!D:H,B4850,数量表!H:H)</f>
        <v/>
      </c>
      <c r="D4850" s="89" t="n">
        <v>27</v>
      </c>
      <c r="E4850" s="89" t="n">
        <v>105</v>
      </c>
      <c r="F4850" s="90" t="n">
        <v>1820</v>
      </c>
      <c r="G4850" s="89" t="inlineStr">
        <is>
          <t>×</t>
        </is>
      </c>
      <c r="H4850" s="91" t="n">
        <v>1</v>
      </c>
      <c r="I4850" s="91">
        <f>C4850*H4850</f>
        <v/>
      </c>
      <c r="J4850" s="2" t="n"/>
      <c r="K4850" s="106" t="inlineStr">
        <is>
          <t>30×105</t>
        </is>
      </c>
      <c r="L4850" s="97">
        <f>F4850</f>
        <v/>
      </c>
      <c r="M4850" s="97">
        <f>I4850</f>
        <v/>
      </c>
      <c r="N4850" s="105" t="n"/>
      <c r="O4850" s="99" t="n"/>
      <c r="P4850" s="99" t="n"/>
      <c r="Q4850" s="117" t="n"/>
      <c r="R4850" s="118" t="n"/>
      <c r="S4850" s="118" t="n"/>
      <c r="T4850" s="119" t="n"/>
      <c r="U4850" s="120" t="n"/>
      <c r="V4850" s="120" t="n"/>
      <c r="W4850" s="121" t="n"/>
      <c r="X4850" s="122" t="n"/>
      <c r="Y4850" s="122" t="n"/>
      <c r="Z4850" s="143" t="n"/>
      <c r="AA4850" s="140" t="n"/>
      <c r="AB4850" s="140" t="n"/>
      <c r="AC4850" s="144" t="n"/>
      <c r="AD4850" s="142" t="n"/>
      <c r="AE4850" s="142" t="n"/>
    </row>
    <row r="4851" ht="15" customHeight="1" thickBot="1">
      <c r="B4851" s="222" t="inlineStr">
        <is>
          <t>3F135MQO300S</t>
        </is>
      </c>
      <c r="C4851" s="7" t="n"/>
      <c r="D4851" s="7" t="n"/>
      <c r="E4851" s="7" t="n"/>
      <c r="F4851" s="84" t="n"/>
      <c r="G4851" s="7" t="n"/>
      <c r="H4851" s="21" t="n"/>
      <c r="I4851" s="21" t="n"/>
      <c r="J4851" s="2" t="n"/>
      <c r="K4851" s="106" t="n"/>
      <c r="L4851" s="97" t="n"/>
      <c r="M4851" s="97" t="n"/>
      <c r="N4851" s="105" t="n"/>
      <c r="O4851" s="99" t="n"/>
      <c r="P4851" s="99" t="n"/>
      <c r="Q4851" s="117" t="n"/>
      <c r="R4851" s="118" t="n"/>
      <c r="S4851" s="118" t="n"/>
      <c r="T4851" s="119" t="n"/>
      <c r="U4851" s="120" t="n"/>
      <c r="V4851" s="120" t="n"/>
      <c r="W4851" s="121" t="n"/>
      <c r="X4851" s="122" t="n"/>
      <c r="Y4851" s="122" t="n"/>
      <c r="Z4851" s="143" t="n"/>
      <c r="AA4851" s="140" t="n"/>
      <c r="AB4851" s="140" t="n"/>
      <c r="AC4851" s="144" t="n"/>
      <c r="AD4851" s="142" t="n"/>
      <c r="AE4851" s="142" t="n"/>
    </row>
    <row r="4852" ht="15" customHeight="1" thickBot="1">
      <c r="B4852" s="222" t="inlineStr">
        <is>
          <t>3F135MQO300</t>
        </is>
      </c>
      <c r="C4852" s="7" t="n"/>
      <c r="D4852" s="7" t="n"/>
      <c r="E4852" s="7" t="n"/>
      <c r="F4852" s="84" t="n"/>
      <c r="G4852" s="7" t="n"/>
      <c r="H4852" s="21" t="n"/>
      <c r="I4852" s="21" t="n"/>
      <c r="J4852" s="2" t="n"/>
      <c r="K4852" s="106" t="n"/>
      <c r="L4852" s="97" t="n"/>
      <c r="M4852" s="97" t="n"/>
      <c r="N4852" s="105" t="n"/>
      <c r="O4852" s="99" t="n"/>
      <c r="P4852" s="99" t="n"/>
      <c r="Q4852" s="117" t="n"/>
      <c r="R4852" s="118" t="n"/>
      <c r="S4852" s="118" t="n"/>
      <c r="T4852" s="119" t="n"/>
      <c r="U4852" s="120" t="n"/>
      <c r="V4852" s="120" t="n"/>
      <c r="W4852" s="121" t="n"/>
      <c r="X4852" s="122" t="n"/>
      <c r="Y4852" s="122" t="n"/>
      <c r="Z4852" s="143" t="n"/>
      <c r="AA4852" s="140" t="n"/>
      <c r="AB4852" s="140" t="n"/>
      <c r="AC4852" s="144" t="n"/>
      <c r="AD4852" s="142" t="n"/>
      <c r="AE4852" s="142" t="n"/>
    </row>
    <row r="4853" ht="15" customHeight="1" thickBot="1">
      <c r="B4853" s="221" t="inlineStr">
        <is>
          <t>3F825MQ3O</t>
        </is>
      </c>
      <c r="C4853" s="89">
        <f>SUMIF(数量表!D:H,B4853,数量表!H:H)</f>
        <v/>
      </c>
      <c r="D4853" s="89" t="n">
        <v>27</v>
      </c>
      <c r="E4853" s="89" t="n">
        <v>105</v>
      </c>
      <c r="F4853" s="90" t="n">
        <v>1171</v>
      </c>
      <c r="G4853" s="89" t="inlineStr">
        <is>
          <t>×</t>
        </is>
      </c>
      <c r="H4853" s="91" t="n">
        <v>1</v>
      </c>
      <c r="I4853" s="91">
        <f>C4853*H4853</f>
        <v/>
      </c>
      <c r="J4853" s="2" t="n"/>
      <c r="K4853" s="106" t="n"/>
      <c r="L4853" s="97" t="n"/>
      <c r="M4853" s="97" t="n"/>
      <c r="N4853" s="105" t="inlineStr">
        <is>
          <t>27×105</t>
        </is>
      </c>
      <c r="O4853" s="99">
        <f>F4853</f>
        <v/>
      </c>
      <c r="P4853" s="99">
        <f>I4853</f>
        <v/>
      </c>
      <c r="Q4853" s="117" t="n"/>
      <c r="R4853" s="118" t="n"/>
      <c r="S4853" s="118" t="n"/>
      <c r="T4853" s="119" t="n"/>
      <c r="U4853" s="120" t="n"/>
      <c r="V4853" s="120" t="n"/>
      <c r="W4853" s="121" t="n"/>
      <c r="X4853" s="122" t="n"/>
      <c r="Y4853" s="122" t="n"/>
      <c r="Z4853" s="143" t="n"/>
      <c r="AA4853" s="140" t="n"/>
      <c r="AB4853" s="140" t="n"/>
      <c r="AC4853" s="144" t="n"/>
      <c r="AD4853" s="142" t="n"/>
      <c r="AE4853" s="142" t="n"/>
    </row>
    <row r="4854">
      <c r="B4854" s="220" t="inlineStr">
        <is>
          <t>3F825MQ3OL</t>
        </is>
      </c>
      <c r="C4854" s="80">
        <f>SUMIF(数量表!D:H,B4854,数量表!H:H)</f>
        <v/>
      </c>
      <c r="D4854" s="80" t="n">
        <v>27</v>
      </c>
      <c r="E4854" s="80" t="n">
        <v>105</v>
      </c>
      <c r="F4854" s="81" t="n">
        <v>1171</v>
      </c>
      <c r="G4854" s="80" t="inlineStr">
        <is>
          <t>×</t>
        </is>
      </c>
      <c r="H4854" s="82" t="n">
        <v>1</v>
      </c>
      <c r="I4854" s="82">
        <f>C4854*H4854</f>
        <v/>
      </c>
      <c r="J4854" s="2" t="n"/>
      <c r="K4854" s="106" t="n"/>
      <c r="L4854" s="97" t="n"/>
      <c r="M4854" s="97" t="n"/>
      <c r="N4854" s="105" t="inlineStr">
        <is>
          <t>27×105</t>
        </is>
      </c>
      <c r="O4854" s="99">
        <f>F4854</f>
        <v/>
      </c>
      <c r="P4854" s="99">
        <f>I4854</f>
        <v/>
      </c>
      <c r="Q4854" s="117" t="n"/>
      <c r="R4854" s="118" t="n"/>
      <c r="S4854" s="118" t="n"/>
      <c r="T4854" s="119" t="n"/>
      <c r="U4854" s="120" t="n"/>
      <c r="V4854" s="120" t="n"/>
      <c r="W4854" s="121" t="n"/>
      <c r="X4854" s="122" t="n"/>
      <c r="Y4854" s="122" t="n"/>
      <c r="Z4854" s="143" t="n"/>
      <c r="AA4854" s="140" t="n"/>
      <c r="AB4854" s="140" t="n"/>
      <c r="AC4854" s="144" t="n"/>
      <c r="AD4854" s="142" t="n"/>
      <c r="AE4854" s="142" t="n"/>
    </row>
    <row r="4855" ht="15" customHeight="1" thickBot="1">
      <c r="B4855" s="221" t="inlineStr">
        <is>
          <t>3F825MQ3OL</t>
        </is>
      </c>
      <c r="C4855" s="89">
        <f>SUMIF(数量表!D:H,B4855,数量表!H:H)</f>
        <v/>
      </c>
      <c r="D4855" s="89" t="n">
        <v>27</v>
      </c>
      <c r="E4855" s="89" t="n">
        <v>105</v>
      </c>
      <c r="F4855" s="90" t="n">
        <v>1171</v>
      </c>
      <c r="G4855" s="89" t="inlineStr">
        <is>
          <t>×</t>
        </is>
      </c>
      <c r="H4855" s="91" t="n">
        <v>1</v>
      </c>
      <c r="I4855" s="91">
        <f>C4855*H4855</f>
        <v/>
      </c>
      <c r="J4855" s="2" t="n"/>
      <c r="K4855" s="106" t="inlineStr">
        <is>
          <t>30×105</t>
        </is>
      </c>
      <c r="L4855" s="97">
        <f>F4855</f>
        <v/>
      </c>
      <c r="M4855" s="97">
        <f>I4855</f>
        <v/>
      </c>
      <c r="N4855" s="105" t="n"/>
      <c r="O4855" s="99" t="n"/>
      <c r="P4855" s="99" t="n"/>
      <c r="Q4855" s="117" t="n"/>
      <c r="R4855" s="118" t="n"/>
      <c r="S4855" s="118" t="n"/>
      <c r="T4855" s="119" t="n"/>
      <c r="U4855" s="120" t="n"/>
      <c r="V4855" s="120" t="n"/>
      <c r="W4855" s="121" t="n"/>
      <c r="X4855" s="122" t="n"/>
      <c r="Y4855" s="122" t="n"/>
      <c r="Z4855" s="143" t="n"/>
      <c r="AA4855" s="140" t="n"/>
      <c r="AB4855" s="140" t="n"/>
      <c r="AC4855" s="144" t="n"/>
      <c r="AD4855" s="142" t="n"/>
      <c r="AE4855" s="142" t="n"/>
    </row>
    <row r="4856">
      <c r="B4856" s="220" t="inlineStr">
        <is>
          <t>3F825MQ3OR</t>
        </is>
      </c>
      <c r="C4856" s="80">
        <f>SUMIF(数量表!D:H,B4856,数量表!H:H)</f>
        <v/>
      </c>
      <c r="D4856" s="80" t="n">
        <v>27</v>
      </c>
      <c r="E4856" s="80" t="n">
        <v>105</v>
      </c>
      <c r="F4856" s="81" t="n">
        <v>1171</v>
      </c>
      <c r="G4856" s="80" t="inlineStr">
        <is>
          <t>×</t>
        </is>
      </c>
      <c r="H4856" s="82" t="n">
        <v>1</v>
      </c>
      <c r="I4856" s="82">
        <f>C4856*H4856</f>
        <v/>
      </c>
      <c r="J4856" s="2" t="n"/>
      <c r="K4856" s="106" t="n"/>
      <c r="L4856" s="97" t="n"/>
      <c r="M4856" s="97" t="n"/>
      <c r="N4856" s="105" t="inlineStr">
        <is>
          <t>27×105</t>
        </is>
      </c>
      <c r="O4856" s="99">
        <f>F4856</f>
        <v/>
      </c>
      <c r="P4856" s="99">
        <f>I4856</f>
        <v/>
      </c>
      <c r="Q4856" s="117" t="n"/>
      <c r="R4856" s="118" t="n"/>
      <c r="S4856" s="118" t="n"/>
      <c r="T4856" s="119" t="n"/>
      <c r="U4856" s="120" t="n"/>
      <c r="V4856" s="120" t="n"/>
      <c r="W4856" s="121" t="n"/>
      <c r="X4856" s="122" t="n"/>
      <c r="Y4856" s="122" t="n"/>
      <c r="Z4856" s="143" t="n"/>
      <c r="AA4856" s="140" t="n"/>
      <c r="AB4856" s="140" t="n"/>
      <c r="AC4856" s="144" t="n"/>
      <c r="AD4856" s="142" t="n"/>
      <c r="AE4856" s="142" t="n"/>
    </row>
    <row r="4857" ht="15" customHeight="1" thickBot="1">
      <c r="B4857" s="221" t="inlineStr">
        <is>
          <t>3F825MQ3OR</t>
        </is>
      </c>
      <c r="C4857" s="89">
        <f>SUMIF(数量表!D:H,B4857,数量表!H:H)</f>
        <v/>
      </c>
      <c r="D4857" s="89" t="n">
        <v>27</v>
      </c>
      <c r="E4857" s="89" t="n">
        <v>105</v>
      </c>
      <c r="F4857" s="90" t="n">
        <v>1171</v>
      </c>
      <c r="G4857" s="89" t="inlineStr">
        <is>
          <t>×</t>
        </is>
      </c>
      <c r="H4857" s="91" t="n">
        <v>1</v>
      </c>
      <c r="I4857" s="91">
        <f>C4857*H4857</f>
        <v/>
      </c>
      <c r="J4857" s="2" t="n"/>
      <c r="K4857" s="106" t="inlineStr">
        <is>
          <t>30×105</t>
        </is>
      </c>
      <c r="L4857" s="97">
        <f>F4857</f>
        <v/>
      </c>
      <c r="M4857" s="97">
        <f>I4857</f>
        <v/>
      </c>
      <c r="N4857" s="105" t="n"/>
      <c r="O4857" s="99" t="n"/>
      <c r="P4857" s="99" t="n"/>
      <c r="Q4857" s="117" t="n"/>
      <c r="R4857" s="118" t="n"/>
      <c r="S4857" s="118" t="n"/>
      <c r="T4857" s="119" t="n"/>
      <c r="U4857" s="120" t="n"/>
      <c r="V4857" s="120" t="n"/>
      <c r="W4857" s="121" t="n"/>
      <c r="X4857" s="122" t="n"/>
      <c r="Y4857" s="122" t="n"/>
      <c r="Z4857" s="143" t="n"/>
      <c r="AA4857" s="140" t="n"/>
      <c r="AB4857" s="140" t="n"/>
      <c r="AC4857" s="144" t="n"/>
      <c r="AD4857" s="142" t="n"/>
      <c r="AE4857" s="142" t="n"/>
    </row>
    <row r="4858" ht="15" customHeight="1" thickBot="1">
      <c r="B4858" s="221" t="inlineStr">
        <is>
          <t>3F825MQ3OS</t>
        </is>
      </c>
      <c r="C4858" s="89">
        <f>SUMIF(数量表!D:H,B4858,数量表!H:H)</f>
        <v/>
      </c>
      <c r="D4858" s="89" t="n">
        <v>27</v>
      </c>
      <c r="E4858" s="89" t="n">
        <v>105</v>
      </c>
      <c r="F4858" s="90" t="n">
        <v>1171</v>
      </c>
      <c r="G4858" s="89" t="inlineStr">
        <is>
          <t>×</t>
        </is>
      </c>
      <c r="H4858" s="91" t="n">
        <v>1</v>
      </c>
      <c r="I4858" s="91">
        <f>C4858*H4858</f>
        <v/>
      </c>
      <c r="J4858" s="2" t="n"/>
      <c r="K4858" s="106" t="n"/>
      <c r="L4858" s="97" t="n"/>
      <c r="M4858" s="97" t="n"/>
      <c r="N4858" s="105" t="inlineStr">
        <is>
          <t>27×105</t>
        </is>
      </c>
      <c r="O4858" s="99">
        <f>F4858</f>
        <v/>
      </c>
      <c r="P4858" s="99">
        <f>I4858</f>
        <v/>
      </c>
      <c r="Q4858" s="117" t="n"/>
      <c r="R4858" s="118" t="n"/>
      <c r="S4858" s="118" t="n"/>
      <c r="T4858" s="119" t="n"/>
      <c r="U4858" s="120" t="n"/>
      <c r="V4858" s="120" t="n"/>
      <c r="W4858" s="121" t="n"/>
      <c r="X4858" s="122" t="n"/>
      <c r="Y4858" s="122" t="n"/>
      <c r="Z4858" s="143" t="n"/>
      <c r="AA4858" s="140" t="n"/>
      <c r="AB4858" s="140" t="n"/>
      <c r="AC4858" s="144" t="n"/>
      <c r="AD4858" s="142" t="n"/>
      <c r="AE4858" s="142" t="n"/>
    </row>
    <row r="4859">
      <c r="B4859" s="29" t="inlineStr">
        <is>
          <t>3F825MQ3R+12</t>
        </is>
      </c>
      <c r="C4859">
        <f>SUMIF(数量表!D:H,B4859,数量表!H:H)</f>
        <v/>
      </c>
      <c r="D4859" t="n">
        <v>27</v>
      </c>
      <c r="E4859" t="n">
        <v>105</v>
      </c>
      <c r="F4859" s="86" t="n">
        <v>1171</v>
      </c>
      <c r="G4859" t="inlineStr">
        <is>
          <t>×</t>
        </is>
      </c>
      <c r="H4859" s="87" t="n">
        <v>1</v>
      </c>
      <c r="I4859" s="87">
        <f>C4859*H4859</f>
        <v/>
      </c>
      <c r="J4859" s="2" t="n"/>
      <c r="K4859" s="106" t="n"/>
      <c r="L4859" s="97" t="n"/>
      <c r="M4859" s="97" t="n"/>
      <c r="N4859" s="105" t="inlineStr">
        <is>
          <t>27×105</t>
        </is>
      </c>
      <c r="O4859" s="99">
        <f>F4859</f>
        <v/>
      </c>
      <c r="P4859" s="99">
        <f>I4859</f>
        <v/>
      </c>
      <c r="Q4859" s="117" t="n"/>
      <c r="R4859" s="118" t="n"/>
      <c r="S4859" s="118" t="n"/>
      <c r="T4859" s="119" t="n"/>
      <c r="U4859" s="120" t="n"/>
      <c r="V4859" s="120" t="n"/>
      <c r="W4859" s="121" t="n"/>
      <c r="X4859" s="122" t="n"/>
      <c r="Y4859" s="122" t="n"/>
      <c r="Z4859" s="143" t="n"/>
      <c r="AA4859" s="140" t="n"/>
      <c r="AB4859" s="140" t="n"/>
      <c r="AC4859" s="144" t="n"/>
      <c r="AD4859" s="142" t="n"/>
      <c r="AE4859" s="142" t="n"/>
    </row>
    <row r="4860" ht="15" customHeight="1" thickBot="1">
      <c r="B4860" s="221" t="inlineStr">
        <is>
          <t>3F825MQ3R+12</t>
        </is>
      </c>
      <c r="C4860" s="89">
        <f>SUMIF(数量表!D:H,B4860,数量表!H:H)</f>
        <v/>
      </c>
      <c r="D4860" s="89" t="n">
        <v>27</v>
      </c>
      <c r="E4860" s="89" t="n">
        <v>105</v>
      </c>
      <c r="F4860" s="90" t="n">
        <v>1171</v>
      </c>
      <c r="G4860" s="89" t="inlineStr">
        <is>
          <t>×</t>
        </is>
      </c>
      <c r="H4860" s="91" t="n">
        <v>1</v>
      </c>
      <c r="I4860" s="91">
        <f>C4860*H4860</f>
        <v/>
      </c>
      <c r="J4860" s="2" t="n"/>
      <c r="K4860" s="106" t="inlineStr">
        <is>
          <t>30×105</t>
        </is>
      </c>
      <c r="L4860" s="97">
        <f>F4860</f>
        <v/>
      </c>
      <c r="M4860" s="97">
        <f>I4860</f>
        <v/>
      </c>
      <c r="N4860" s="105" t="n"/>
      <c r="O4860" s="99" t="n"/>
      <c r="P4860" s="99" t="n"/>
      <c r="Q4860" s="117" t="n"/>
      <c r="R4860" s="118" t="n"/>
      <c r="S4860" s="118" t="n"/>
      <c r="T4860" s="119" t="n"/>
      <c r="U4860" s="120" t="n"/>
      <c r="V4860" s="120" t="n"/>
      <c r="W4860" s="121" t="n"/>
      <c r="X4860" s="122" t="n"/>
      <c r="Y4860" s="122" t="n"/>
      <c r="Z4860" s="143" t="n"/>
      <c r="AA4860" s="140" t="n"/>
      <c r="AB4860" s="140" t="n"/>
      <c r="AC4860" s="144" t="n"/>
      <c r="AD4860" s="142" t="n"/>
      <c r="AE4860" s="142" t="n"/>
    </row>
    <row r="4861">
      <c r="B4861" s="29" t="inlineStr">
        <is>
          <t>3F825MQ3Z</t>
        </is>
      </c>
      <c r="C4861">
        <f>SUMIF(数量表!D:H,B4861,数量表!H:H)</f>
        <v/>
      </c>
      <c r="D4861" t="n">
        <v>27</v>
      </c>
      <c r="E4861" t="n">
        <v>92</v>
      </c>
      <c r="F4861" s="86" t="n">
        <v>1135</v>
      </c>
      <c r="G4861" t="inlineStr">
        <is>
          <t>×</t>
        </is>
      </c>
      <c r="H4861" s="87" t="n">
        <v>1</v>
      </c>
      <c r="I4861" s="87">
        <f>C4861*H4861</f>
        <v/>
      </c>
      <c r="J4861" s="2" t="n"/>
      <c r="K4861" s="106" t="n"/>
      <c r="L4861" s="97" t="n"/>
      <c r="M4861" s="97" t="n"/>
      <c r="N4861" s="105" t="inlineStr">
        <is>
          <t>27×105</t>
        </is>
      </c>
      <c r="O4861" s="99">
        <f>F4861</f>
        <v/>
      </c>
      <c r="P4861" s="99">
        <f>I4861</f>
        <v/>
      </c>
      <c r="Q4861" s="117" t="n"/>
      <c r="R4861" s="118" t="n"/>
      <c r="S4861" s="118" t="n"/>
      <c r="T4861" s="119" t="n"/>
      <c r="U4861" s="120" t="n"/>
      <c r="V4861" s="120" t="n"/>
      <c r="W4861" s="121" t="n"/>
      <c r="X4861" s="122" t="n"/>
      <c r="Y4861" s="122" t="n"/>
      <c r="Z4861" s="143" t="n"/>
      <c r="AA4861" s="140" t="n"/>
      <c r="AB4861" s="140" t="n"/>
      <c r="AC4861" s="144" t="n"/>
      <c r="AD4861" s="142" t="n"/>
      <c r="AE4861" s="142" t="n"/>
    </row>
    <row r="4862">
      <c r="B4862" s="29" t="inlineStr">
        <is>
          <t>3F825MQ3Z</t>
        </is>
      </c>
      <c r="C4862">
        <f>SUMIF(数量表!D:H,B4862,数量表!H:H)</f>
        <v/>
      </c>
      <c r="D4862" t="n">
        <v>30</v>
      </c>
      <c r="E4862" t="n">
        <v>92</v>
      </c>
      <c r="F4862" s="86" t="n">
        <v>1135</v>
      </c>
      <c r="G4862" t="inlineStr">
        <is>
          <t>×</t>
        </is>
      </c>
      <c r="H4862" s="87" t="n">
        <v>2</v>
      </c>
      <c r="I4862" s="87">
        <f>C4862*H4862</f>
        <v/>
      </c>
      <c r="J4862" s="2" t="n"/>
      <c r="K4862" s="106" t="inlineStr">
        <is>
          <t>30×92</t>
        </is>
      </c>
      <c r="L4862" s="97">
        <f>F4862</f>
        <v/>
      </c>
      <c r="M4862" s="97">
        <f>I4862</f>
        <v/>
      </c>
      <c r="N4862" s="105" t="n"/>
      <c r="O4862" s="99" t="n"/>
      <c r="P4862" s="99" t="n"/>
      <c r="Q4862" s="117" t="n"/>
      <c r="R4862" s="118" t="n"/>
      <c r="S4862" s="118" t="n"/>
      <c r="T4862" s="119" t="n"/>
      <c r="U4862" s="120" t="n"/>
      <c r="V4862" s="120" t="n"/>
      <c r="W4862" s="121" t="n"/>
      <c r="X4862" s="122" t="n"/>
      <c r="Y4862" s="122" t="n"/>
      <c r="Z4862" s="143" t="n"/>
      <c r="AA4862" s="140" t="n"/>
      <c r="AB4862" s="140" t="n"/>
      <c r="AC4862" s="144" t="n"/>
      <c r="AD4862" s="142" t="n"/>
      <c r="AE4862" s="142" t="n"/>
    </row>
    <row r="4863" ht="15" customHeight="1" thickBot="1">
      <c r="B4863" s="221" t="inlineStr">
        <is>
          <t>3F825MQ3Z</t>
        </is>
      </c>
      <c r="C4863" s="89">
        <f>SUMIF(数量表!D:H,B4863,数量表!H:H)</f>
        <v/>
      </c>
      <c r="D4863" s="89" t="n">
        <v>30</v>
      </c>
      <c r="E4863" s="89" t="n">
        <v>92</v>
      </c>
      <c r="F4863" s="90" t="n">
        <v>573</v>
      </c>
      <c r="G4863" s="89" t="inlineStr">
        <is>
          <t>×</t>
        </is>
      </c>
      <c r="H4863" s="91" t="n">
        <v>2</v>
      </c>
      <c r="I4863" s="91">
        <f>C4863*H4863</f>
        <v/>
      </c>
      <c r="J4863" s="2" t="n"/>
      <c r="K4863" s="106" t="inlineStr">
        <is>
          <t>30×92</t>
        </is>
      </c>
      <c r="L4863" s="97">
        <f>F4863</f>
        <v/>
      </c>
      <c r="M4863" s="97">
        <f>I4863</f>
        <v/>
      </c>
      <c r="N4863" s="105" t="n"/>
      <c r="O4863" s="99" t="n"/>
      <c r="P4863" s="99" t="n"/>
      <c r="Q4863" s="117" t="n"/>
      <c r="R4863" s="118" t="n"/>
      <c r="S4863" s="118" t="n"/>
      <c r="T4863" s="119" t="n"/>
      <c r="U4863" s="120" t="n"/>
      <c r="V4863" s="120" t="n"/>
      <c r="W4863" s="121" t="n"/>
      <c r="X4863" s="122" t="n"/>
      <c r="Y4863" s="122" t="n"/>
      <c r="Z4863" s="143" t="n"/>
      <c r="AA4863" s="140" t="n"/>
      <c r="AB4863" s="140" t="n"/>
      <c r="AC4863" s="144" t="n"/>
      <c r="AD4863" s="142" t="n"/>
      <c r="AE4863" s="142" t="n"/>
    </row>
    <row r="4864" ht="15" customHeight="1" thickBot="1">
      <c r="B4864" s="221" t="inlineStr">
        <is>
          <t>3F825MQ215</t>
        </is>
      </c>
      <c r="C4864" s="89" t="n"/>
      <c r="D4864" s="89" t="n"/>
      <c r="E4864" s="89" t="n"/>
      <c r="F4864" s="90" t="n"/>
      <c r="G4864" s="89" t="n"/>
      <c r="H4864" s="91" t="n"/>
      <c r="I4864" s="91" t="n"/>
      <c r="J4864" s="2" t="n"/>
      <c r="K4864" s="106" t="n"/>
      <c r="L4864" s="97" t="n"/>
      <c r="M4864" s="97" t="n"/>
      <c r="N4864" s="105" t="n"/>
      <c r="O4864" s="99" t="n"/>
      <c r="P4864" s="99" t="n"/>
      <c r="Q4864" s="117" t="n"/>
      <c r="R4864" s="118" t="n"/>
      <c r="S4864" s="118" t="n"/>
      <c r="T4864" s="119" t="n"/>
      <c r="U4864" s="120" t="n"/>
      <c r="V4864" s="120" t="n"/>
      <c r="W4864" s="121" t="n"/>
      <c r="X4864" s="122" t="n"/>
      <c r="Y4864" s="122" t="n"/>
      <c r="Z4864" s="143" t="n"/>
      <c r="AA4864" s="140" t="n"/>
      <c r="AB4864" s="140" t="n"/>
      <c r="AC4864" s="144" t="n"/>
      <c r="AD4864" s="142" t="n"/>
      <c r="AE4864" s="142" t="n"/>
    </row>
    <row r="4865" ht="15" customHeight="1" thickBot="1">
      <c r="B4865" s="221" t="inlineStr">
        <is>
          <t>3F825MQ215L</t>
        </is>
      </c>
      <c r="C4865" s="89">
        <f>SUMIF(数量表!D:H,B4865,数量表!H:H)</f>
        <v/>
      </c>
      <c r="D4865" s="89" t="n">
        <v>27</v>
      </c>
      <c r="E4865" s="89" t="n">
        <v>105</v>
      </c>
      <c r="F4865" s="90" t="n">
        <v>1171</v>
      </c>
      <c r="G4865" s="89" t="n"/>
      <c r="H4865" s="91" t="n">
        <v>1</v>
      </c>
      <c r="I4865" s="91">
        <f>C4865*H4865</f>
        <v/>
      </c>
      <c r="J4865" s="100" t="n"/>
      <c r="K4865" s="101" t="inlineStr">
        <is>
          <t>30x105</t>
        </is>
      </c>
      <c r="L4865" s="97">
        <f>F4865</f>
        <v/>
      </c>
      <c r="M4865" s="102">
        <f>I4865</f>
        <v/>
      </c>
      <c r="N4865" s="103" t="n"/>
      <c r="O4865" s="104" t="n"/>
      <c r="P4865" s="104" t="n"/>
      <c r="Q4865" s="123" t="n"/>
      <c r="R4865" s="124" t="n"/>
      <c r="S4865" s="124" t="n"/>
      <c r="T4865" s="125" t="n"/>
      <c r="U4865" s="126" t="n"/>
      <c r="V4865" s="126" t="n"/>
      <c r="W4865" s="127" t="n"/>
      <c r="X4865" s="145" t="n"/>
      <c r="Y4865" s="145" t="n"/>
      <c r="Z4865" s="146" t="n"/>
      <c r="AA4865" s="147" t="n"/>
      <c r="AB4865" s="147" t="n"/>
      <c r="AC4865" s="199" t="n"/>
      <c r="AD4865" s="200" t="n"/>
      <c r="AE4865" s="200" t="n"/>
    </row>
    <row r="4866" ht="15" customHeight="1" thickBot="1">
      <c r="B4866" s="221" t="inlineStr">
        <is>
          <t>3F825MQ215R</t>
        </is>
      </c>
      <c r="C4866" s="89">
        <f>SUMIF(数量表!D:H,B4866,数量表!H:H)</f>
        <v/>
      </c>
      <c r="D4866" s="89" t="n">
        <v>27</v>
      </c>
      <c r="E4866" s="89" t="n">
        <v>105</v>
      </c>
      <c r="F4866" s="90" t="n">
        <v>1171</v>
      </c>
      <c r="G4866" s="89" t="inlineStr">
        <is>
          <t>×</t>
        </is>
      </c>
      <c r="H4866" s="91" t="n">
        <v>1</v>
      </c>
      <c r="I4866" s="91">
        <f>C4866*H4866</f>
        <v/>
      </c>
      <c r="J4866" s="2" t="n"/>
      <c r="K4866" s="106" t="inlineStr">
        <is>
          <t>30×105</t>
        </is>
      </c>
      <c r="L4866" s="97">
        <f>F4866</f>
        <v/>
      </c>
      <c r="M4866" s="97">
        <f>I4866</f>
        <v/>
      </c>
      <c r="N4866" s="105" t="n"/>
      <c r="O4866" s="99" t="n"/>
      <c r="P4866" s="99" t="n"/>
      <c r="Q4866" s="117" t="n"/>
      <c r="R4866" s="118" t="n"/>
      <c r="S4866" s="118" t="n"/>
      <c r="T4866" s="119" t="n"/>
      <c r="U4866" s="120" t="n"/>
      <c r="V4866" s="120" t="n"/>
      <c r="W4866" s="121" t="n"/>
      <c r="X4866" s="122" t="n"/>
      <c r="Y4866" s="122" t="n"/>
      <c r="Z4866" s="143" t="n"/>
      <c r="AA4866" s="140" t="n"/>
      <c r="AB4866" s="140" t="n"/>
      <c r="AC4866" s="144" t="n"/>
      <c r="AD4866" s="142" t="n"/>
      <c r="AE4866" s="142" t="n"/>
    </row>
    <row r="4867" ht="15" customHeight="1" thickBot="1">
      <c r="B4867" s="222" t="inlineStr">
        <is>
          <t>3F825MQ305</t>
        </is>
      </c>
      <c r="C4867" s="7" t="n"/>
      <c r="D4867" s="7" t="n"/>
      <c r="E4867" s="7" t="n"/>
      <c r="F4867" s="84" t="n"/>
      <c r="G4867" s="7" t="n"/>
      <c r="H4867" s="21" t="n"/>
      <c r="I4867" s="21" t="n"/>
      <c r="J4867" s="2" t="n"/>
      <c r="K4867" s="106" t="n"/>
      <c r="L4867" s="97" t="n"/>
      <c r="M4867" s="97" t="n"/>
      <c r="N4867" s="105" t="n"/>
      <c r="O4867" s="99" t="n"/>
      <c r="P4867" s="99" t="n"/>
      <c r="Q4867" s="117" t="n"/>
      <c r="R4867" s="118" t="n"/>
      <c r="S4867" s="118" t="n"/>
      <c r="T4867" s="119" t="n"/>
      <c r="U4867" s="120" t="n"/>
      <c r="V4867" s="120" t="n"/>
      <c r="W4867" s="121" t="n"/>
      <c r="X4867" s="122" t="n"/>
      <c r="Y4867" s="122" t="n"/>
      <c r="Z4867" s="143" t="n"/>
      <c r="AA4867" s="140" t="n"/>
      <c r="AB4867" s="140" t="n"/>
      <c r="AC4867" s="144" t="n"/>
      <c r="AD4867" s="142" t="n"/>
      <c r="AE4867" s="142" t="n"/>
    </row>
    <row r="4868" ht="15" customHeight="1" thickBot="1">
      <c r="B4868" s="222" t="inlineStr">
        <is>
          <t>3F825MQ305L</t>
        </is>
      </c>
      <c r="C4868" s="7">
        <f>SUMIF(数量表!D:H,B4868,数量表!H:H)</f>
        <v/>
      </c>
      <c r="D4868" s="7" t="n">
        <v>27</v>
      </c>
      <c r="E4868" s="7" t="n">
        <v>105</v>
      </c>
      <c r="F4868" s="84" t="n">
        <v>1171</v>
      </c>
      <c r="G4868" s="7" t="n"/>
      <c r="H4868" s="21" t="n">
        <v>1</v>
      </c>
      <c r="I4868" s="21">
        <f>C4868*H4868</f>
        <v/>
      </c>
      <c r="J4868" s="100" t="n"/>
      <c r="K4868" s="101" t="inlineStr">
        <is>
          <t>30x105</t>
        </is>
      </c>
      <c r="L4868" s="97">
        <f>F4868</f>
        <v/>
      </c>
      <c r="M4868" s="102">
        <f>I4868</f>
        <v/>
      </c>
      <c r="N4868" s="103" t="n"/>
      <c r="O4868" s="104" t="n"/>
      <c r="P4868" s="104" t="n"/>
      <c r="Q4868" s="123" t="n"/>
      <c r="R4868" s="124" t="n"/>
      <c r="S4868" s="124" t="n"/>
      <c r="T4868" s="125" t="n"/>
      <c r="U4868" s="126" t="n"/>
      <c r="V4868" s="126" t="n"/>
      <c r="W4868" s="127" t="n"/>
      <c r="X4868" s="145" t="n"/>
      <c r="Y4868" s="145" t="n"/>
      <c r="Z4868" s="146" t="n"/>
      <c r="AA4868" s="147" t="n"/>
      <c r="AB4868" s="147" t="n"/>
      <c r="AC4868" s="148" t="n"/>
      <c r="AD4868" s="149" t="n"/>
      <c r="AE4868" s="149" t="n"/>
    </row>
    <row r="4869" ht="15" customHeight="1" thickBot="1">
      <c r="B4869" s="221" t="inlineStr">
        <is>
          <t>3F825MQ305R</t>
        </is>
      </c>
      <c r="C4869" s="89">
        <f>SUMIF(数量表!D:H,B4869,数量表!H:H)</f>
        <v/>
      </c>
      <c r="D4869" s="89" t="n">
        <v>27</v>
      </c>
      <c r="E4869" s="89" t="n">
        <v>105</v>
      </c>
      <c r="F4869" s="90" t="n">
        <v>1171</v>
      </c>
      <c r="G4869" s="89" t="n"/>
      <c r="H4869" s="91" t="n">
        <v>1</v>
      </c>
      <c r="I4869" s="91">
        <f>C4869*H4869</f>
        <v/>
      </c>
      <c r="J4869" s="188" t="n"/>
      <c r="K4869" s="189" t="inlineStr">
        <is>
          <t>30x105</t>
        </is>
      </c>
      <c r="L4869" s="97">
        <f>F4869</f>
        <v/>
      </c>
      <c r="M4869" s="190">
        <f>I4869</f>
        <v/>
      </c>
      <c r="N4869" s="191" t="n"/>
      <c r="O4869" s="192" t="n"/>
      <c r="P4869" s="192" t="n"/>
      <c r="Q4869" s="193" t="n"/>
      <c r="R4869" s="194" t="n"/>
      <c r="S4869" s="194" t="n"/>
      <c r="T4869" s="195" t="n"/>
      <c r="U4869" s="196" t="n"/>
      <c r="V4869" s="196" t="n"/>
      <c r="W4869" s="197" t="n"/>
      <c r="X4869" s="198" t="n"/>
      <c r="Y4869" s="198" t="n"/>
      <c r="Z4869" s="201" t="n"/>
      <c r="AA4869" s="202" t="n"/>
      <c r="AB4869" s="202" t="n"/>
      <c r="AC4869" s="199" t="n"/>
      <c r="AD4869" s="200" t="n"/>
      <c r="AE4869" s="200" t="n"/>
    </row>
    <row r="4870" ht="15" customHeight="1" thickBot="1">
      <c r="B4870" s="221" t="inlineStr">
        <is>
          <t>3F825MQ310</t>
        </is>
      </c>
      <c r="C4870" s="89" t="n"/>
      <c r="D4870" s="89" t="n"/>
      <c r="E4870" s="89" t="n"/>
      <c r="F4870" s="90" t="n"/>
      <c r="G4870" s="89" t="n"/>
      <c r="H4870" s="91" t="n"/>
      <c r="I4870" s="91" t="n"/>
      <c r="J4870" s="2" t="n"/>
      <c r="K4870" s="106" t="n"/>
      <c r="L4870" s="97" t="n"/>
      <c r="M4870" s="97" t="n"/>
      <c r="N4870" s="105" t="n"/>
      <c r="O4870" s="99" t="n"/>
      <c r="P4870" s="99" t="n"/>
      <c r="Q4870" s="117" t="n"/>
      <c r="R4870" s="118" t="n"/>
      <c r="S4870" s="118" t="n"/>
      <c r="T4870" s="119" t="n"/>
      <c r="U4870" s="120" t="n"/>
      <c r="V4870" s="120" t="n"/>
      <c r="W4870" s="121" t="n"/>
      <c r="X4870" s="122" t="n"/>
      <c r="Y4870" s="122" t="n"/>
      <c r="Z4870" s="143" t="n"/>
      <c r="AA4870" s="140" t="n"/>
      <c r="AB4870" s="140" t="n"/>
      <c r="AC4870" s="144" t="n"/>
      <c r="AD4870" s="142" t="n"/>
      <c r="AE4870" s="142" t="n"/>
    </row>
    <row r="4871" ht="15" customHeight="1" thickBot="1">
      <c r="B4871" s="221" t="inlineStr">
        <is>
          <t>3F825MQ310L</t>
        </is>
      </c>
      <c r="C4871" s="89">
        <f>SUMIF(数量表!D:H,B4871,数量表!H:H)</f>
        <v/>
      </c>
      <c r="D4871" s="89" t="n">
        <v>27</v>
      </c>
      <c r="E4871" s="89" t="n">
        <v>105</v>
      </c>
      <c r="F4871" s="90" t="n">
        <v>1171</v>
      </c>
      <c r="G4871" s="89" t="inlineStr">
        <is>
          <t>×</t>
        </is>
      </c>
      <c r="H4871" s="91" t="n">
        <v>1</v>
      </c>
      <c r="I4871" s="91">
        <f>C4871*H4871</f>
        <v/>
      </c>
      <c r="J4871" s="2" t="n"/>
      <c r="K4871" s="106" t="inlineStr">
        <is>
          <t>30×105</t>
        </is>
      </c>
      <c r="L4871" s="97">
        <f>F4871</f>
        <v/>
      </c>
      <c r="M4871" s="97">
        <f>I4871</f>
        <v/>
      </c>
      <c r="N4871" s="105" t="n"/>
      <c r="O4871" s="99" t="n"/>
      <c r="P4871" s="99" t="n"/>
      <c r="Q4871" s="117" t="n"/>
      <c r="R4871" s="118" t="n"/>
      <c r="S4871" s="118" t="n"/>
      <c r="T4871" s="119" t="n"/>
      <c r="U4871" s="120" t="n"/>
      <c r="V4871" s="120" t="n"/>
      <c r="W4871" s="121" t="n"/>
      <c r="X4871" s="122" t="n"/>
      <c r="Y4871" s="122" t="n"/>
      <c r="Z4871" s="143" t="n"/>
      <c r="AA4871" s="140" t="n"/>
      <c r="AB4871" s="140" t="n"/>
      <c r="AC4871" s="144" t="n"/>
      <c r="AD4871" s="142" t="n"/>
      <c r="AE4871" s="142" t="n"/>
    </row>
    <row r="4872" ht="15" customHeight="1" thickBot="1">
      <c r="B4872" s="221" t="inlineStr">
        <is>
          <t>3F825MQ310R</t>
        </is>
      </c>
      <c r="C4872" s="89">
        <f>SUMIF(数量表!D:H,B4872,数量表!H:H)</f>
        <v/>
      </c>
      <c r="D4872" s="89" t="n">
        <v>27</v>
      </c>
      <c r="E4872" s="89" t="n">
        <v>105</v>
      </c>
      <c r="F4872" s="90" t="n">
        <v>1171</v>
      </c>
      <c r="G4872" s="89" t="inlineStr">
        <is>
          <t>×</t>
        </is>
      </c>
      <c r="H4872" s="91" t="n">
        <v>1</v>
      </c>
      <c r="I4872" s="91">
        <f>C4872*H4872</f>
        <v/>
      </c>
      <c r="J4872" s="2" t="n"/>
      <c r="K4872" s="106" t="inlineStr">
        <is>
          <t>30×105</t>
        </is>
      </c>
      <c r="L4872" s="97">
        <f>F4872</f>
        <v/>
      </c>
      <c r="M4872" s="97">
        <f>I4872</f>
        <v/>
      </c>
      <c r="N4872" s="105" t="n"/>
      <c r="O4872" s="99" t="n"/>
      <c r="P4872" s="99" t="n"/>
      <c r="Q4872" s="117" t="n"/>
      <c r="R4872" s="118" t="n"/>
      <c r="S4872" s="118" t="n"/>
      <c r="T4872" s="119" t="n"/>
      <c r="U4872" s="120" t="n"/>
      <c r="V4872" s="120" t="n"/>
      <c r="W4872" s="121" t="n"/>
      <c r="X4872" s="122" t="n"/>
      <c r="Y4872" s="122" t="n"/>
      <c r="Z4872" s="143" t="n"/>
      <c r="AA4872" s="140" t="n"/>
      <c r="AB4872" s="140" t="n"/>
      <c r="AC4872" s="144" t="n"/>
      <c r="AD4872" s="142" t="n"/>
      <c r="AE4872" s="142" t="n"/>
    </row>
    <row r="4873" ht="15" customHeight="1" thickBot="1">
      <c r="B4873" s="222" t="inlineStr">
        <is>
          <t>3F825MQ600</t>
        </is>
      </c>
      <c r="C4873" s="7">
        <f>SUMIF(数量表!D:H,B4873,数量表!H:H)</f>
        <v/>
      </c>
      <c r="D4873" s="7" t="n">
        <v>27</v>
      </c>
      <c r="E4873" s="7" t="n">
        <v>105</v>
      </c>
      <c r="F4873" s="84" t="n">
        <v>1171</v>
      </c>
      <c r="G4873" s="7" t="inlineStr">
        <is>
          <t>×</t>
        </is>
      </c>
      <c r="H4873" s="21" t="n">
        <v>1</v>
      </c>
      <c r="I4873" s="21">
        <f>C4873*H4873</f>
        <v/>
      </c>
      <c r="J4873" s="2" t="n"/>
      <c r="K4873" s="106" t="n"/>
      <c r="L4873" s="97" t="n"/>
      <c r="M4873" s="97" t="n"/>
      <c r="N4873" s="98" t="inlineStr">
        <is>
          <t>27×105</t>
        </is>
      </c>
      <c r="O4873" s="99">
        <f>F4873</f>
        <v/>
      </c>
      <c r="P4873" s="99">
        <f>I4873</f>
        <v/>
      </c>
      <c r="Q4873" s="117" t="n"/>
      <c r="R4873" s="118" t="n"/>
      <c r="S4873" s="118" t="n"/>
      <c r="T4873" s="119" t="n"/>
      <c r="U4873" s="120" t="n"/>
      <c r="V4873" s="120" t="n"/>
      <c r="W4873" s="121" t="n"/>
      <c r="X4873" s="122" t="n"/>
      <c r="Y4873" s="122" t="n"/>
      <c r="Z4873" s="143" t="n"/>
      <c r="AA4873" s="140" t="n"/>
      <c r="AB4873" s="140" t="n"/>
      <c r="AC4873" s="144" t="n"/>
      <c r="AD4873" s="142" t="n"/>
      <c r="AE4873" s="142" t="n"/>
    </row>
    <row r="4874">
      <c r="B4874" s="220" t="inlineStr">
        <is>
          <t>3F825MQ600L</t>
        </is>
      </c>
      <c r="C4874" s="80">
        <f>SUMIF(数量表!D:H,B4874,数量表!H:H)</f>
        <v/>
      </c>
      <c r="D4874" s="80" t="n">
        <v>27</v>
      </c>
      <c r="E4874" s="80" t="n">
        <v>105</v>
      </c>
      <c r="F4874" s="81" t="n">
        <v>1171</v>
      </c>
      <c r="G4874" s="80" t="inlineStr">
        <is>
          <t>×</t>
        </is>
      </c>
      <c r="H4874" s="82" t="n">
        <v>1</v>
      </c>
      <c r="I4874" s="82">
        <f>C4874*H4874</f>
        <v/>
      </c>
      <c r="J4874" s="2" t="n"/>
      <c r="K4874" s="106" t="inlineStr">
        <is>
          <t>30×105</t>
        </is>
      </c>
      <c r="L4874" s="97">
        <f>F4874</f>
        <v/>
      </c>
      <c r="M4874" s="97">
        <f>I4874</f>
        <v/>
      </c>
      <c r="N4874" s="98" t="n"/>
      <c r="O4874" s="99" t="n"/>
      <c r="P4874" s="99" t="n"/>
      <c r="Q4874" s="117" t="n"/>
      <c r="R4874" s="118" t="n"/>
      <c r="S4874" s="118" t="n"/>
      <c r="T4874" s="119" t="n"/>
      <c r="U4874" s="120" t="n"/>
      <c r="V4874" s="120" t="n"/>
      <c r="W4874" s="121" t="n"/>
      <c r="X4874" s="122" t="n"/>
      <c r="Y4874" s="122" t="n"/>
      <c r="Z4874" s="143" t="n"/>
      <c r="AA4874" s="140" t="n"/>
      <c r="AB4874" s="140" t="n"/>
      <c r="AC4874" s="144" t="n"/>
      <c r="AD4874" s="142" t="n"/>
      <c r="AE4874" s="142" t="n"/>
    </row>
    <row r="4875" ht="15" customHeight="1" thickBot="1">
      <c r="B4875" s="221" t="inlineStr">
        <is>
          <t>3F825MQ600L</t>
        </is>
      </c>
      <c r="C4875" s="89">
        <f>SUMIF(数量表!D:H,B4875,数量表!H:H)</f>
        <v/>
      </c>
      <c r="D4875" s="89" t="n">
        <v>27</v>
      </c>
      <c r="E4875" s="89" t="n">
        <v>105</v>
      </c>
      <c r="F4875" s="90" t="n">
        <v>1171</v>
      </c>
      <c r="G4875" s="89" t="inlineStr">
        <is>
          <t>×</t>
        </is>
      </c>
      <c r="H4875" s="91" t="n">
        <v>1</v>
      </c>
      <c r="I4875" s="91">
        <f>C4875*H4875</f>
        <v/>
      </c>
      <c r="J4875" s="2" t="n"/>
      <c r="K4875" s="106" t="n"/>
      <c r="L4875" s="97" t="n"/>
      <c r="M4875" s="97" t="n"/>
      <c r="N4875" s="105" t="inlineStr">
        <is>
          <t>27×105</t>
        </is>
      </c>
      <c r="O4875" s="99">
        <f>F4875</f>
        <v/>
      </c>
      <c r="P4875" s="99">
        <f>I4875</f>
        <v/>
      </c>
      <c r="Q4875" s="117" t="n"/>
      <c r="R4875" s="118" t="n"/>
      <c r="S4875" s="118" t="n"/>
      <c r="T4875" s="119" t="n"/>
      <c r="U4875" s="120" t="n"/>
      <c r="V4875" s="120" t="n"/>
      <c r="W4875" s="121" t="n"/>
      <c r="X4875" s="122" t="n"/>
      <c r="Y4875" s="122" t="n"/>
      <c r="Z4875" s="143" t="n"/>
      <c r="AA4875" s="140" t="n"/>
      <c r="AB4875" s="140" t="n"/>
      <c r="AC4875" s="144" t="n"/>
      <c r="AD4875" s="142" t="n"/>
      <c r="AE4875" s="142" t="n"/>
    </row>
    <row r="4876">
      <c r="B4876" s="29" t="inlineStr">
        <is>
          <t>3F825MQ600R</t>
        </is>
      </c>
      <c r="C4876" s="80">
        <f>SUMIF(数量表!D:H,B4876,数量表!H:H)</f>
        <v/>
      </c>
      <c r="D4876" t="n">
        <v>27</v>
      </c>
      <c r="E4876" t="n">
        <v>105</v>
      </c>
      <c r="F4876" s="86" t="n">
        <v>1171</v>
      </c>
      <c r="G4876" t="inlineStr">
        <is>
          <t>×</t>
        </is>
      </c>
      <c r="H4876" s="87" t="n">
        <v>1</v>
      </c>
      <c r="I4876" s="82">
        <f>C4876*H4876</f>
        <v/>
      </c>
      <c r="J4876" s="2" t="n"/>
      <c r="K4876" s="106" t="inlineStr">
        <is>
          <t>30×105</t>
        </is>
      </c>
      <c r="L4876" s="97">
        <f>F4876</f>
        <v/>
      </c>
      <c r="M4876" s="97">
        <f>I4876</f>
        <v/>
      </c>
      <c r="N4876" s="105" t="n"/>
      <c r="O4876" s="99" t="n"/>
      <c r="P4876" s="99" t="n"/>
      <c r="Q4876" s="117" t="n"/>
      <c r="R4876" s="118" t="n"/>
      <c r="S4876" s="118" t="n"/>
      <c r="T4876" s="119" t="n"/>
      <c r="U4876" s="120" t="n"/>
      <c r="V4876" s="120" t="n"/>
      <c r="W4876" s="121" t="n"/>
      <c r="X4876" s="122" t="n"/>
      <c r="Y4876" s="122" t="n"/>
      <c r="Z4876" s="143" t="n"/>
      <c r="AA4876" s="140" t="n"/>
      <c r="AB4876" s="140" t="n"/>
      <c r="AC4876" s="144" t="n"/>
      <c r="AD4876" s="142" t="n"/>
      <c r="AE4876" s="142" t="n"/>
    </row>
    <row r="4877" ht="15" customHeight="1" thickBot="1">
      <c r="B4877" s="29" t="inlineStr">
        <is>
          <t>3F825MQ600R</t>
        </is>
      </c>
      <c r="C4877" s="89">
        <f>SUMIF(数量表!D:H,B4877,数量表!H:H)</f>
        <v/>
      </c>
      <c r="D4877" t="n">
        <v>27</v>
      </c>
      <c r="E4877" t="n">
        <v>105</v>
      </c>
      <c r="F4877" s="86" t="n">
        <v>1171</v>
      </c>
      <c r="G4877" t="inlineStr">
        <is>
          <t>×</t>
        </is>
      </c>
      <c r="H4877" s="87" t="n">
        <v>1</v>
      </c>
      <c r="I4877" s="91">
        <f>C4877*H4877</f>
        <v/>
      </c>
      <c r="J4877" s="2" t="n"/>
      <c r="K4877" s="106" t="n"/>
      <c r="L4877" s="97" t="n"/>
      <c r="M4877" s="97" t="n"/>
      <c r="N4877" s="105" t="inlineStr">
        <is>
          <t>27×105</t>
        </is>
      </c>
      <c r="O4877" s="99">
        <f>F4877</f>
        <v/>
      </c>
      <c r="P4877" s="99">
        <f>I4877</f>
        <v/>
      </c>
      <c r="Q4877" s="117" t="n"/>
      <c r="R4877" s="118" t="n"/>
      <c r="S4877" s="118" t="n"/>
      <c r="T4877" s="119" t="n"/>
      <c r="U4877" s="120" t="n"/>
      <c r="V4877" s="120" t="n"/>
      <c r="W4877" s="121" t="n"/>
      <c r="X4877" s="122" t="n"/>
      <c r="Y4877" s="122" t="n"/>
      <c r="Z4877" s="143" t="n"/>
      <c r="AA4877" s="140" t="n"/>
      <c r="AB4877" s="140" t="n"/>
      <c r="AC4877" s="144" t="n"/>
      <c r="AD4877" s="142" t="n"/>
      <c r="AE4877" s="142" t="n"/>
    </row>
    <row r="4878" ht="15" customHeight="1" thickBot="1">
      <c r="B4878" s="222" t="inlineStr">
        <is>
          <t>3F825MQ</t>
        </is>
      </c>
      <c r="C4878" s="7" t="n"/>
      <c r="D4878" s="7" t="n"/>
      <c r="E4878" s="7" t="n"/>
      <c r="F4878" s="84" t="n"/>
      <c r="G4878" s="7" t="n"/>
      <c r="H4878" s="21" t="n"/>
      <c r="I4878" s="21" t="n"/>
      <c r="J4878" s="2" t="n"/>
      <c r="K4878" s="106" t="n"/>
      <c r="L4878" s="97" t="n"/>
      <c r="M4878" s="97" t="n"/>
      <c r="N4878" s="105" t="n"/>
      <c r="O4878" s="99" t="n"/>
      <c r="P4878" s="99" t="n"/>
      <c r="Q4878" s="117" t="n"/>
      <c r="R4878" s="118" t="n"/>
      <c r="S4878" s="118" t="n"/>
      <c r="T4878" s="119" t="n"/>
      <c r="U4878" s="120" t="n"/>
      <c r="V4878" s="120" t="n"/>
      <c r="W4878" s="121" t="n"/>
      <c r="X4878" s="122" t="n"/>
      <c r="Y4878" s="122" t="n"/>
      <c r="Z4878" s="143" t="n"/>
      <c r="AA4878" s="140" t="n"/>
      <c r="AB4878" s="140" t="n"/>
      <c r="AC4878" s="144" t="n"/>
      <c r="AD4878" s="142" t="n"/>
      <c r="AE4878" s="142" t="n"/>
    </row>
    <row r="4879" ht="15" customHeight="1" thickBot="1">
      <c r="B4879" s="222" t="inlineStr">
        <is>
          <t>3F825MQL</t>
        </is>
      </c>
      <c r="C4879" s="7">
        <f>SUMIF(数量表!D:H,B4879,数量表!H:H)</f>
        <v/>
      </c>
      <c r="D4879" s="7" t="n">
        <v>27</v>
      </c>
      <c r="E4879" s="7" t="n">
        <v>105</v>
      </c>
      <c r="F4879" s="84" t="n">
        <v>1171</v>
      </c>
      <c r="G4879" s="7" t="inlineStr">
        <is>
          <t>×</t>
        </is>
      </c>
      <c r="H4879" s="21" t="n">
        <v>1</v>
      </c>
      <c r="I4879" s="21">
        <f>C4879*H4879</f>
        <v/>
      </c>
      <c r="J4879" s="2" t="n"/>
      <c r="K4879" s="106" t="inlineStr">
        <is>
          <t>30×105</t>
        </is>
      </c>
      <c r="L4879" s="97">
        <f>F4879</f>
        <v/>
      </c>
      <c r="M4879" s="97">
        <f>I4879</f>
        <v/>
      </c>
      <c r="N4879" s="105" t="n"/>
      <c r="O4879" s="99" t="n"/>
      <c r="P4879" s="99" t="n"/>
      <c r="Q4879" s="117" t="n"/>
      <c r="R4879" s="118" t="n"/>
      <c r="S4879" s="118" t="n"/>
      <c r="T4879" s="119" t="n"/>
      <c r="U4879" s="120" t="n"/>
      <c r="V4879" s="120" t="n"/>
      <c r="W4879" s="121" t="n"/>
      <c r="X4879" s="122" t="n"/>
      <c r="Y4879" s="122" t="n"/>
      <c r="Z4879" s="143" t="n"/>
      <c r="AA4879" s="140" t="n"/>
      <c r="AB4879" s="140" t="n"/>
      <c r="AC4879" s="144" t="n"/>
      <c r="AD4879" s="142" t="n"/>
      <c r="AE4879" s="142" t="n"/>
    </row>
    <row r="4880" ht="15" customHeight="1" thickBot="1">
      <c r="B4880" s="222" t="inlineStr">
        <is>
          <t>3F825MQR</t>
        </is>
      </c>
      <c r="C4880" s="7">
        <f>SUMIF(数量表!D:H,B4880,数量表!H:H)</f>
        <v/>
      </c>
      <c r="D4880" s="7" t="n">
        <v>27</v>
      </c>
      <c r="E4880" s="7" t="n">
        <v>105</v>
      </c>
      <c r="F4880" s="84" t="n">
        <v>1171</v>
      </c>
      <c r="G4880" s="7" t="n"/>
      <c r="H4880" s="21" t="n">
        <v>1</v>
      </c>
      <c r="I4880" s="21">
        <f>C4880*H4880</f>
        <v/>
      </c>
      <c r="J4880" s="2" t="n"/>
      <c r="K4880" s="106" t="inlineStr">
        <is>
          <t>30×105</t>
        </is>
      </c>
      <c r="L4880" s="97">
        <f>F4880</f>
        <v/>
      </c>
      <c r="M4880" s="97">
        <f>I4880</f>
        <v/>
      </c>
      <c r="N4880" s="105" t="n"/>
      <c r="O4880" s="99" t="n"/>
      <c r="P4880" s="99" t="n"/>
      <c r="Q4880" s="117" t="n"/>
      <c r="R4880" s="118" t="n"/>
      <c r="S4880" s="118" t="n"/>
      <c r="T4880" s="119" t="n"/>
      <c r="U4880" s="120" t="n"/>
      <c r="V4880" s="120" t="n"/>
      <c r="W4880" s="121" t="n"/>
      <c r="X4880" s="122" t="n"/>
      <c r="Y4880" s="122" t="n"/>
      <c r="Z4880" s="143" t="n"/>
      <c r="AA4880" s="140" t="n"/>
      <c r="AB4880" s="140" t="n"/>
      <c r="AC4880" s="144" t="n"/>
      <c r="AD4880" s="142" t="n"/>
      <c r="AE4880" s="142" t="n"/>
    </row>
    <row r="4881" ht="15" customHeight="1" thickBot="1">
      <c r="B4881" s="220" t="inlineStr">
        <is>
          <t>3F825MQ3</t>
        </is>
      </c>
      <c r="C4881" s="80">
        <f>SUMIF(数量表!D:H,B4881,数量表!H:H)</f>
        <v/>
      </c>
      <c r="D4881" s="80" t="n">
        <v>27</v>
      </c>
      <c r="E4881" s="80" t="n">
        <v>105</v>
      </c>
      <c r="F4881" s="81" t="n">
        <v>1171</v>
      </c>
      <c r="G4881" s="80" t="inlineStr">
        <is>
          <t>×</t>
        </is>
      </c>
      <c r="H4881" s="82" t="n">
        <v>1</v>
      </c>
      <c r="I4881" s="82">
        <f>C4881*H4881</f>
        <v/>
      </c>
      <c r="J4881" s="2" t="n"/>
      <c r="K4881" s="106" t="n"/>
      <c r="L4881" s="97" t="n"/>
      <c r="M4881" s="97" t="n"/>
      <c r="N4881" s="105" t="inlineStr">
        <is>
          <t>27×105</t>
        </is>
      </c>
      <c r="O4881" s="99">
        <f>F4881</f>
        <v/>
      </c>
      <c r="P4881" s="99">
        <f>SUM(I4881)</f>
        <v/>
      </c>
      <c r="Q4881" s="117" t="n"/>
      <c r="R4881" s="118" t="n"/>
      <c r="S4881" s="118" t="n"/>
      <c r="T4881" s="119" t="n"/>
      <c r="U4881" s="120" t="n"/>
      <c r="V4881" s="120" t="n"/>
      <c r="W4881" s="121" t="n"/>
      <c r="X4881" s="122" t="n"/>
      <c r="Y4881" s="122" t="n"/>
      <c r="Z4881" s="143" t="n"/>
      <c r="AA4881" s="140" t="n"/>
      <c r="AB4881" s="140" t="n"/>
      <c r="AC4881" s="144" t="n"/>
      <c r="AD4881" s="142" t="n"/>
      <c r="AE4881" s="142" t="n"/>
    </row>
    <row r="4882">
      <c r="B4882" s="220" t="inlineStr">
        <is>
          <t>3F825MQ3L</t>
        </is>
      </c>
      <c r="C4882" s="80">
        <f>SUMIF(数量表!D:H,B4882,数量表!H:H)</f>
        <v/>
      </c>
      <c r="D4882" s="80" t="n">
        <v>27</v>
      </c>
      <c r="E4882" s="80" t="n">
        <v>105</v>
      </c>
      <c r="F4882" s="81" t="n">
        <v>1171</v>
      </c>
      <c r="G4882" s="80" t="inlineStr">
        <is>
          <t>×</t>
        </is>
      </c>
      <c r="H4882" s="82" t="n">
        <v>1</v>
      </c>
      <c r="I4882" s="82">
        <f>C4882*H4882</f>
        <v/>
      </c>
      <c r="J4882" s="2" t="n"/>
      <c r="K4882" s="106" t="n"/>
      <c r="L4882" s="97" t="n"/>
      <c r="M4882" s="97" t="n"/>
      <c r="N4882" s="98" t="inlineStr">
        <is>
          <t>27×105</t>
        </is>
      </c>
      <c r="O4882" s="99">
        <f>F4882</f>
        <v/>
      </c>
      <c r="P4882" s="99">
        <f>SUM(I4882)</f>
        <v/>
      </c>
      <c r="Q4882" s="117" t="n"/>
      <c r="R4882" s="118" t="n"/>
      <c r="S4882" s="118" t="n"/>
      <c r="T4882" s="119" t="n"/>
      <c r="U4882" s="120" t="n"/>
      <c r="V4882" s="120" t="n"/>
      <c r="W4882" s="121" t="n"/>
      <c r="X4882" s="122" t="n"/>
      <c r="Y4882" s="122" t="n"/>
      <c r="Z4882" s="143" t="n"/>
      <c r="AA4882" s="140" t="n"/>
      <c r="AB4882" s="140" t="n"/>
      <c r="AC4882" s="144" t="n"/>
      <c r="AD4882" s="142" t="n"/>
      <c r="AE4882" s="142" t="n"/>
    </row>
    <row r="4883" ht="15" customHeight="1" thickBot="1">
      <c r="B4883" s="221" t="inlineStr">
        <is>
          <t>3F825MQ3L</t>
        </is>
      </c>
      <c r="C4883" s="89">
        <f>SUMIF(数量表!D:H,B4883,数量表!H:H)</f>
        <v/>
      </c>
      <c r="D4883" s="89" t="n">
        <v>27</v>
      </c>
      <c r="E4883" s="89" t="n">
        <v>105</v>
      </c>
      <c r="F4883" s="90" t="n">
        <v>1171</v>
      </c>
      <c r="G4883" s="89" t="n"/>
      <c r="H4883" s="91" t="n">
        <v>1</v>
      </c>
      <c r="I4883" s="91">
        <f>C4883*H4883</f>
        <v/>
      </c>
      <c r="J4883" s="2" t="n"/>
      <c r="K4883" s="106" t="inlineStr">
        <is>
          <t>30×105</t>
        </is>
      </c>
      <c r="L4883" s="97">
        <f>F4883</f>
        <v/>
      </c>
      <c r="M4883" s="97">
        <f>I4883</f>
        <v/>
      </c>
      <c r="N4883" s="98" t="n"/>
      <c r="O4883" s="99" t="n"/>
      <c r="P4883" s="99" t="n"/>
      <c r="Q4883" s="117" t="n"/>
      <c r="R4883" s="118" t="n"/>
      <c r="S4883" s="118" t="n"/>
      <c r="T4883" s="119" t="n"/>
      <c r="U4883" s="120" t="n"/>
      <c r="V4883" s="120" t="n"/>
      <c r="W4883" s="121" t="n"/>
      <c r="X4883" s="122" t="n"/>
      <c r="Y4883" s="122" t="n"/>
      <c r="Z4883" s="143" t="n"/>
      <c r="AA4883" s="140" t="n"/>
      <c r="AB4883" s="140" t="n"/>
      <c r="AC4883" s="144" t="n"/>
      <c r="AD4883" s="142" t="n"/>
      <c r="AE4883" s="142" t="n"/>
    </row>
    <row r="4884">
      <c r="B4884" s="220" t="inlineStr">
        <is>
          <t>3F825MQ3R</t>
        </is>
      </c>
      <c r="C4884" s="80">
        <f>SUMIF(数量表!D:H,B4884,数量表!H:H)</f>
        <v/>
      </c>
      <c r="D4884" s="80" t="n">
        <v>27</v>
      </c>
      <c r="E4884" s="80" t="n">
        <v>105</v>
      </c>
      <c r="F4884" s="81" t="n">
        <v>1171</v>
      </c>
      <c r="G4884" s="80" t="inlineStr">
        <is>
          <t>×</t>
        </is>
      </c>
      <c r="H4884" s="82" t="n">
        <v>1</v>
      </c>
      <c r="I4884" s="82">
        <f>C4884*H4884</f>
        <v/>
      </c>
      <c r="J4884" s="2" t="n"/>
      <c r="K4884" s="106" t="n"/>
      <c r="L4884" s="97" t="n"/>
      <c r="M4884" s="97" t="n"/>
      <c r="N4884" s="98" t="inlineStr">
        <is>
          <t>27×105</t>
        </is>
      </c>
      <c r="O4884" s="99">
        <f>F4884</f>
        <v/>
      </c>
      <c r="P4884" s="99">
        <f>I4884</f>
        <v/>
      </c>
      <c r="Q4884" s="117" t="n"/>
      <c r="R4884" s="118" t="n"/>
      <c r="S4884" s="118" t="n"/>
      <c r="T4884" s="119" t="n"/>
      <c r="U4884" s="120" t="n"/>
      <c r="V4884" s="120" t="n"/>
      <c r="W4884" s="121" t="n"/>
      <c r="X4884" s="122" t="n"/>
      <c r="Y4884" s="122" t="n"/>
      <c r="Z4884" s="143" t="n"/>
      <c r="AA4884" s="140" t="n"/>
      <c r="AB4884" s="140" t="n"/>
      <c r="AC4884" s="144" t="n"/>
      <c r="AD4884" s="142" t="n"/>
      <c r="AE4884" s="142" t="n"/>
    </row>
    <row r="4885" ht="15" customHeight="1" thickBot="1">
      <c r="B4885" s="221" t="inlineStr">
        <is>
          <t>3F825MQ3R</t>
        </is>
      </c>
      <c r="C4885" s="89">
        <f>SUMIF(数量表!D:H,B4885,数量表!H:H)</f>
        <v/>
      </c>
      <c r="D4885" s="89" t="n">
        <v>27</v>
      </c>
      <c r="E4885" s="89" t="n">
        <v>105</v>
      </c>
      <c r="F4885" s="90" t="n">
        <v>1171</v>
      </c>
      <c r="G4885" s="89" t="n"/>
      <c r="H4885" s="91" t="n">
        <v>1</v>
      </c>
      <c r="I4885" s="91">
        <f>C4885*H4885</f>
        <v/>
      </c>
      <c r="J4885" s="2" t="n"/>
      <c r="K4885" s="106" t="inlineStr">
        <is>
          <t>30×105</t>
        </is>
      </c>
      <c r="L4885" s="97">
        <f>F4885</f>
        <v/>
      </c>
      <c r="M4885" s="97">
        <f>I4885</f>
        <v/>
      </c>
      <c r="N4885" s="98" t="n"/>
      <c r="O4885" s="99" t="n"/>
      <c r="P4885" s="99" t="n"/>
      <c r="Q4885" s="117" t="n"/>
      <c r="R4885" s="118" t="n"/>
      <c r="S4885" s="118" t="n"/>
      <c r="T4885" s="119" t="n"/>
      <c r="U4885" s="120" t="n"/>
      <c r="V4885" s="120" t="n"/>
      <c r="W4885" s="121" t="n"/>
      <c r="X4885" s="122" t="n"/>
      <c r="Y4885" s="122" t="n"/>
      <c r="Z4885" s="143" t="n"/>
      <c r="AA4885" s="140" t="n"/>
      <c r="AB4885" s="140" t="n"/>
      <c r="AC4885" s="144" t="n"/>
      <c r="AD4885" s="142" t="n"/>
      <c r="AE4885" s="142" t="n"/>
    </row>
    <row r="4886">
      <c r="B4886" s="220" t="inlineStr">
        <is>
          <t>3F825MQ3X</t>
        </is>
      </c>
      <c r="C4886" s="80">
        <f>SUMIF(数量表!D:H,B4886,数量表!H:H)</f>
        <v/>
      </c>
      <c r="D4886" s="80" t="n">
        <v>30</v>
      </c>
      <c r="E4886" s="80" t="n">
        <v>92</v>
      </c>
      <c r="F4886" s="81" t="n">
        <v>1135</v>
      </c>
      <c r="G4886" s="80" t="inlineStr">
        <is>
          <t>×</t>
        </is>
      </c>
      <c r="H4886" s="82" t="n">
        <v>2</v>
      </c>
      <c r="I4886" s="82">
        <f>C4886*H4886</f>
        <v/>
      </c>
      <c r="J4886" s="2" t="n"/>
      <c r="K4886" s="107" t="n"/>
      <c r="L4886" s="108" t="n"/>
      <c r="M4886" s="108" t="n"/>
      <c r="N4886" s="109" t="n"/>
      <c r="O4886" s="110" t="n"/>
      <c r="P4886" s="110" t="n"/>
      <c r="Q4886" s="129" t="n"/>
      <c r="R4886" s="130" t="n"/>
      <c r="S4886" s="130" t="n"/>
      <c r="T4886" s="131" t="n"/>
      <c r="U4886" s="132" t="n"/>
      <c r="V4886" s="132" t="n"/>
      <c r="W4886" s="133" t="n">
        <v>30</v>
      </c>
      <c r="X4886" s="134">
        <f>F4886</f>
        <v/>
      </c>
      <c r="Y4886" s="134">
        <f>SUM(I4886)</f>
        <v/>
      </c>
      <c r="Z4886" s="151" t="n"/>
      <c r="AA4886" s="152" t="n"/>
      <c r="AB4886" s="152" t="n"/>
      <c r="AC4886" s="153" t="n"/>
      <c r="AD4886" s="154" t="n"/>
      <c r="AE4886" s="154" t="n"/>
    </row>
    <row r="4887">
      <c r="B4887" s="29" t="inlineStr">
        <is>
          <t>3F825MQ3X</t>
        </is>
      </c>
      <c r="C4887">
        <f>SUMIF(数量表!D:H,B4887,数量表!H:H)</f>
        <v/>
      </c>
      <c r="D4887" t="n">
        <v>30</v>
      </c>
      <c r="E4887" t="n">
        <v>92</v>
      </c>
      <c r="F4887" s="86" t="n">
        <v>573</v>
      </c>
      <c r="G4887" t="inlineStr">
        <is>
          <t>×</t>
        </is>
      </c>
      <c r="H4887" s="87" t="n">
        <v>2</v>
      </c>
      <c r="I4887" s="87">
        <f>C4887*H4887</f>
        <v/>
      </c>
      <c r="J4887" s="2" t="n"/>
      <c r="K4887" s="96" t="n"/>
      <c r="L4887" s="97" t="n"/>
      <c r="M4887" s="97" t="n"/>
      <c r="N4887" s="98" t="n"/>
      <c r="O4887" s="99" t="n"/>
      <c r="P4887" s="99" t="n"/>
      <c r="Q4887" s="117" t="n"/>
      <c r="R4887" s="118" t="n"/>
      <c r="S4887" s="118" t="n"/>
      <c r="T4887" s="119" t="n"/>
      <c r="U4887" s="120" t="n"/>
      <c r="V4887" s="120" t="n"/>
      <c r="W4887" s="121" t="n">
        <v>30</v>
      </c>
      <c r="X4887" s="122">
        <f>F4887</f>
        <v/>
      </c>
      <c r="Y4887" s="122">
        <f>SUM(I4887)</f>
        <v/>
      </c>
      <c r="Z4887" s="143" t="n"/>
      <c r="AA4887" s="140" t="n"/>
      <c r="AB4887" s="140" t="n"/>
      <c r="AC4887" s="144" t="n"/>
      <c r="AD4887" s="142" t="n"/>
      <c r="AE4887" s="142" t="n"/>
    </row>
    <row r="4888" ht="15" customHeight="1" thickBot="1">
      <c r="B4888" s="221" t="inlineStr">
        <is>
          <t>3F825MQ3X</t>
        </is>
      </c>
      <c r="C4888" s="89">
        <f>SUMIF(数量表!D:H,B4888,数量表!H:H)</f>
        <v/>
      </c>
      <c r="D4888" s="89" t="n">
        <v>27</v>
      </c>
      <c r="E4888" s="89" t="n">
        <v>92</v>
      </c>
      <c r="F4888" s="90" t="n">
        <v>1135</v>
      </c>
      <c r="G4888" s="89" t="inlineStr">
        <is>
          <t>×</t>
        </is>
      </c>
      <c r="H4888" s="91" t="n">
        <v>1</v>
      </c>
      <c r="I4888" s="91">
        <f>C4888*H4888</f>
        <v/>
      </c>
      <c r="J4888" s="2" t="n"/>
      <c r="K4888" s="96" t="n"/>
      <c r="L4888" s="97" t="n"/>
      <c r="M4888" s="97" t="n"/>
      <c r="N4888" s="98" t="n"/>
      <c r="O4888" s="99" t="n"/>
      <c r="P4888" s="99" t="n"/>
      <c r="Q4888" s="117" t="n"/>
      <c r="R4888" s="118" t="n"/>
      <c r="S4888" s="118" t="n"/>
      <c r="T4888" s="119" t="n"/>
      <c r="U4888" s="120" t="n"/>
      <c r="V4888" s="120" t="n"/>
      <c r="W4888" s="121" t="n"/>
      <c r="X4888" s="122" t="n"/>
      <c r="Y4888" s="122" t="n"/>
      <c r="Z4888" s="143" t="n">
        <v>27</v>
      </c>
      <c r="AA4888" s="140">
        <f>F4888</f>
        <v/>
      </c>
      <c r="AB4888" s="140">
        <f>SUM(I4888)</f>
        <v/>
      </c>
      <c r="AC4888" s="144" t="n"/>
      <c r="AD4888" s="142" t="n"/>
      <c r="AE4888" s="142" t="n"/>
    </row>
    <row r="4889">
      <c r="B4889" s="29" t="inlineStr">
        <is>
          <t>3F825MQ3L+12</t>
        </is>
      </c>
      <c r="C4889">
        <f>SUMIF(数量表!D:H,B4889,数量表!H:H)</f>
        <v/>
      </c>
      <c r="D4889" t="n">
        <v>27</v>
      </c>
      <c r="E4889" t="n">
        <v>105</v>
      </c>
      <c r="F4889" s="86" t="n">
        <v>1171</v>
      </c>
      <c r="G4889" t="inlineStr">
        <is>
          <t>×</t>
        </is>
      </c>
      <c r="H4889" s="87" t="n">
        <v>1</v>
      </c>
      <c r="I4889" s="87">
        <f>C4889*H4889</f>
        <v/>
      </c>
      <c r="J4889" s="2" t="n"/>
      <c r="K4889" s="106" t="n"/>
      <c r="L4889" s="97" t="n"/>
      <c r="M4889" s="97" t="n"/>
      <c r="N4889" s="105" t="inlineStr">
        <is>
          <t>27×105</t>
        </is>
      </c>
      <c r="O4889" s="99">
        <f>F4889</f>
        <v/>
      </c>
      <c r="P4889" s="99">
        <f>I4889</f>
        <v/>
      </c>
      <c r="Q4889" s="117" t="n"/>
      <c r="R4889" s="118" t="n"/>
      <c r="S4889" s="118" t="n"/>
      <c r="T4889" s="119" t="n"/>
      <c r="U4889" s="120" t="n"/>
      <c r="V4889" s="120" t="n"/>
      <c r="W4889" s="121" t="n"/>
      <c r="X4889" s="122" t="n"/>
      <c r="Y4889" s="122" t="n"/>
      <c r="Z4889" s="143" t="n"/>
      <c r="AA4889" s="140" t="n"/>
      <c r="AB4889" s="140" t="n"/>
      <c r="AC4889" s="144" t="n"/>
      <c r="AD4889" s="142" t="n"/>
      <c r="AE4889" s="142" t="n"/>
    </row>
    <row r="4890" ht="15" customHeight="1" thickBot="1">
      <c r="B4890" s="221" t="inlineStr">
        <is>
          <t>3F825MQ3L+12</t>
        </is>
      </c>
      <c r="C4890" s="89">
        <f>SUMIF(数量表!D:H,B4890,数量表!H:H)</f>
        <v/>
      </c>
      <c r="D4890" s="89" t="n">
        <v>27</v>
      </c>
      <c r="E4890" s="89" t="n">
        <v>105</v>
      </c>
      <c r="F4890" s="90" t="n">
        <v>1171</v>
      </c>
      <c r="G4890" s="89" t="inlineStr">
        <is>
          <t>×</t>
        </is>
      </c>
      <c r="H4890" s="91" t="n">
        <v>1</v>
      </c>
      <c r="I4890" s="91">
        <f>C4890*H4890</f>
        <v/>
      </c>
      <c r="J4890" s="2" t="n"/>
      <c r="K4890" s="106" t="inlineStr">
        <is>
          <t>30×105</t>
        </is>
      </c>
      <c r="L4890" s="97">
        <f>F4890</f>
        <v/>
      </c>
      <c r="M4890" s="97">
        <f>I4890</f>
        <v/>
      </c>
      <c r="N4890" s="105" t="n"/>
      <c r="O4890" s="99" t="n"/>
      <c r="P4890" s="99" t="n"/>
      <c r="Q4890" s="117" t="n"/>
      <c r="R4890" s="118" t="n"/>
      <c r="S4890" s="118" t="n"/>
      <c r="T4890" s="119" t="n"/>
      <c r="U4890" s="120" t="n"/>
      <c r="V4890" s="120" t="n"/>
      <c r="W4890" s="121" t="n"/>
      <c r="X4890" s="122" t="n"/>
      <c r="Y4890" s="122" t="n"/>
      <c r="Z4890" s="143" t="n"/>
      <c r="AA4890" s="140" t="n"/>
      <c r="AB4890" s="140" t="n"/>
      <c r="AC4890" s="144" t="n"/>
      <c r="AD4890" s="142" t="n"/>
      <c r="AE4890" s="142" t="n"/>
    </row>
    <row r="4891" ht="15" customHeight="1" thickBot="1">
      <c r="B4891" s="222" t="inlineStr">
        <is>
          <t>3F825MQO300S</t>
        </is>
      </c>
      <c r="C4891" s="7" t="n"/>
      <c r="D4891" s="7" t="n"/>
      <c r="E4891" s="7" t="n"/>
      <c r="F4891" s="84" t="n"/>
      <c r="G4891" s="7" t="n"/>
      <c r="H4891" s="21" t="n"/>
      <c r="I4891" s="21" t="n"/>
      <c r="J4891" s="2" t="n"/>
      <c r="K4891" s="106" t="n"/>
      <c r="L4891" s="97" t="n"/>
      <c r="M4891" s="97" t="n"/>
      <c r="N4891" s="105" t="n"/>
      <c r="O4891" s="99" t="n"/>
      <c r="P4891" s="99" t="n"/>
      <c r="Q4891" s="117" t="n"/>
      <c r="R4891" s="118" t="n"/>
      <c r="S4891" s="118" t="n"/>
      <c r="T4891" s="119" t="n"/>
      <c r="U4891" s="120" t="n"/>
      <c r="V4891" s="120" t="n"/>
      <c r="W4891" s="121" t="n"/>
      <c r="X4891" s="122" t="n"/>
      <c r="Y4891" s="122" t="n"/>
      <c r="Z4891" s="143" t="n"/>
      <c r="AA4891" s="140" t="n"/>
      <c r="AB4891" s="140" t="n"/>
      <c r="AC4891" s="144" t="n"/>
      <c r="AD4891" s="142" t="n"/>
      <c r="AE4891" s="142" t="n"/>
    </row>
    <row r="4892" ht="15" customHeight="1" thickBot="1">
      <c r="B4892" s="222" t="inlineStr">
        <is>
          <t>3F825MQO300</t>
        </is>
      </c>
      <c r="C4892" s="7" t="n"/>
      <c r="D4892" s="7" t="n"/>
      <c r="E4892" s="7" t="n"/>
      <c r="F4892" s="84" t="n"/>
      <c r="G4892" s="7" t="n"/>
      <c r="H4892" s="21" t="n"/>
      <c r="I4892" s="21" t="n"/>
      <c r="J4892" s="2" t="n"/>
      <c r="K4892" s="106" t="n"/>
      <c r="L4892" s="97" t="n"/>
      <c r="M4892" s="97" t="n"/>
      <c r="N4892" s="105" t="n"/>
      <c r="O4892" s="99" t="n"/>
      <c r="P4892" s="99" t="n"/>
      <c r="Q4892" s="117" t="n"/>
      <c r="R4892" s="118" t="n"/>
      <c r="S4892" s="118" t="n"/>
      <c r="T4892" s="119" t="n"/>
      <c r="U4892" s="120" t="n"/>
      <c r="V4892" s="120" t="n"/>
      <c r="W4892" s="121" t="n"/>
      <c r="X4892" s="122" t="n"/>
      <c r="Y4892" s="122" t="n"/>
      <c r="Z4892" s="143" t="n"/>
      <c r="AA4892" s="140" t="n"/>
      <c r="AB4892" s="140" t="n"/>
      <c r="AC4892" s="144" t="n"/>
      <c r="AD4892" s="142" t="n"/>
      <c r="AE4892" s="142" t="n"/>
    </row>
    <row r="4893">
      <c r="B4893" s="29" t="inlineStr">
        <is>
          <t>E22</t>
        </is>
      </c>
      <c r="C4893">
        <f>SUMIF(数量表!D:H,B4893,数量表!H:H)</f>
        <v/>
      </c>
      <c r="D4893" t="n">
        <v>27</v>
      </c>
      <c r="E4893" t="n">
        <v>105</v>
      </c>
      <c r="F4893" s="86" t="n">
        <v>270</v>
      </c>
      <c r="G4893" t="inlineStr">
        <is>
          <t>×</t>
        </is>
      </c>
      <c r="H4893" s="87" t="n">
        <v>4</v>
      </c>
      <c r="I4893" s="87">
        <f>C4893*H4893</f>
        <v/>
      </c>
      <c r="J4893" s="2" t="n"/>
      <c r="K4893" s="106" t="n"/>
      <c r="L4893" s="97" t="n"/>
      <c r="M4893" s="97" t="n"/>
      <c r="N4893" s="105" t="inlineStr">
        <is>
          <t>27×105</t>
        </is>
      </c>
      <c r="O4893" s="99">
        <f>F4893</f>
        <v/>
      </c>
      <c r="P4893" s="99">
        <f>I4893</f>
        <v/>
      </c>
      <c r="Q4893" s="117" t="n"/>
      <c r="R4893" s="118" t="n"/>
      <c r="S4893" s="118" t="n"/>
      <c r="T4893" s="119" t="n"/>
      <c r="U4893" s="120" t="n"/>
      <c r="V4893" s="120" t="n"/>
      <c r="W4893" s="121" t="n"/>
      <c r="X4893" s="122" t="n"/>
      <c r="Y4893" s="122" t="n"/>
      <c r="Z4893" s="143" t="n"/>
      <c r="AA4893" s="140" t="n"/>
      <c r="AB4893" s="140" t="n"/>
      <c r="AC4893" s="144" t="n"/>
      <c r="AD4893" s="142" t="n"/>
      <c r="AE4893" s="142" t="n"/>
    </row>
    <row r="4894" ht="15" customHeight="1" thickBot="1">
      <c r="B4894" s="221" t="inlineStr">
        <is>
          <t>E22</t>
        </is>
      </c>
      <c r="C4894" s="89">
        <f>SUMIF(数量表!D:H,B4894,数量表!H:H)</f>
        <v/>
      </c>
      <c r="D4894" s="89" t="n">
        <v>27</v>
      </c>
      <c r="E4894" s="89" t="n">
        <v>105</v>
      </c>
      <c r="F4894" s="90" t="n">
        <v>1710</v>
      </c>
      <c r="G4894" s="89" t="inlineStr">
        <is>
          <t>×</t>
        </is>
      </c>
      <c r="H4894" s="91" t="n">
        <v>1</v>
      </c>
      <c r="I4894" s="91">
        <f>C4894*H4894</f>
        <v/>
      </c>
      <c r="J4894" s="2" t="n"/>
      <c r="K4894" s="106" t="n"/>
      <c r="L4894" s="97" t="n"/>
      <c r="M4894" s="97" t="n"/>
      <c r="N4894" s="105" t="inlineStr">
        <is>
          <t>27×105</t>
        </is>
      </c>
      <c r="O4894" s="99">
        <f>F4894</f>
        <v/>
      </c>
      <c r="P4894" s="99">
        <f>I4894</f>
        <v/>
      </c>
      <c r="Q4894" s="117" t="n"/>
      <c r="R4894" s="118" t="n"/>
      <c r="S4894" s="118" t="n"/>
      <c r="T4894" s="119" t="n"/>
      <c r="U4894" s="120" t="n"/>
      <c r="V4894" s="120" t="n"/>
      <c r="W4894" s="121" t="n"/>
      <c r="X4894" s="122" t="n"/>
      <c r="Y4894" s="122" t="n"/>
      <c r="Z4894" s="143" t="n"/>
      <c r="AA4894" s="140" t="n"/>
      <c r="AB4894" s="140" t="n"/>
      <c r="AC4894" s="144" t="n"/>
      <c r="AD4894" s="142" t="n"/>
      <c r="AE4894" s="142" t="n"/>
    </row>
    <row r="4895">
      <c r="B4895" s="29" t="inlineStr">
        <is>
          <t>UH60-5+18-C</t>
        </is>
      </c>
      <c r="C4895">
        <f>SUMIF(数量表!D:H,B4895,数量表!H:H)</f>
        <v/>
      </c>
      <c r="D4895" t="n">
        <v>27</v>
      </c>
      <c r="E4895" t="n">
        <v>105</v>
      </c>
      <c r="F4895" s="86" t="n">
        <v>686</v>
      </c>
      <c r="G4895" t="inlineStr">
        <is>
          <t>×</t>
        </is>
      </c>
      <c r="H4895" s="87" t="n">
        <v>1</v>
      </c>
      <c r="I4895" s="87">
        <f>C4895*H4895</f>
        <v/>
      </c>
      <c r="J4895" s="2" t="n"/>
      <c r="K4895" s="106" t="n"/>
      <c r="L4895" s="97" t="n"/>
      <c r="M4895" s="97" t="n"/>
      <c r="N4895" s="105" t="inlineStr">
        <is>
          <t>27×105</t>
        </is>
      </c>
      <c r="O4895" s="99">
        <f>F4895</f>
        <v/>
      </c>
      <c r="P4895" s="99">
        <f>I4895</f>
        <v/>
      </c>
      <c r="Q4895" s="117" t="n"/>
      <c r="R4895" s="118" t="n"/>
      <c r="S4895" s="118" t="n"/>
      <c r="T4895" s="119" t="n"/>
      <c r="U4895" s="120" t="n"/>
      <c r="V4895" s="120" t="n"/>
      <c r="W4895" s="121" t="n"/>
      <c r="X4895" s="122" t="n"/>
      <c r="Y4895" s="122" t="n"/>
      <c r="Z4895" s="143" t="n"/>
      <c r="AA4895" s="140" t="n"/>
      <c r="AB4895" s="140" t="n"/>
      <c r="AC4895" s="144" t="n"/>
      <c r="AD4895" s="142" t="n"/>
      <c r="AE4895" s="142" t="n"/>
    </row>
    <row r="4896">
      <c r="B4896" s="29" t="inlineStr">
        <is>
          <t>UH60-5+18-C</t>
        </is>
      </c>
      <c r="C4896">
        <f>SUMIF(数量表!D:H,B4896,数量表!H:H)</f>
        <v/>
      </c>
      <c r="D4896" t="n">
        <v>27</v>
      </c>
      <c r="E4896" t="n">
        <v>105</v>
      </c>
      <c r="F4896" s="86" t="n">
        <v>1232</v>
      </c>
      <c r="G4896" t="inlineStr">
        <is>
          <t>×</t>
        </is>
      </c>
      <c r="H4896" s="87" t="n">
        <v>1</v>
      </c>
      <c r="I4896" s="87">
        <f>C4896*H4896</f>
        <v/>
      </c>
      <c r="J4896" s="2" t="n"/>
      <c r="K4896" s="106" t="n"/>
      <c r="L4896" s="97" t="n"/>
      <c r="M4896" s="97" t="n"/>
      <c r="N4896" s="105" t="inlineStr">
        <is>
          <t>27×105</t>
        </is>
      </c>
      <c r="O4896" s="99">
        <f>F4896</f>
        <v/>
      </c>
      <c r="P4896" s="99">
        <f>I4896</f>
        <v/>
      </c>
      <c r="Q4896" s="117" t="n"/>
      <c r="R4896" s="118" t="n"/>
      <c r="S4896" s="118" t="n"/>
      <c r="T4896" s="119" t="n"/>
      <c r="U4896" s="120" t="n"/>
      <c r="V4896" s="120" t="n"/>
      <c r="W4896" s="121" t="n"/>
      <c r="X4896" s="122" t="n"/>
      <c r="Y4896" s="122" t="n"/>
      <c r="Z4896" s="143" t="n"/>
      <c r="AA4896" s="140" t="n"/>
      <c r="AB4896" s="140" t="n"/>
      <c r="AC4896" s="144" t="n"/>
      <c r="AD4896" s="142" t="n"/>
      <c r="AE4896" s="142" t="n"/>
    </row>
    <row r="4897" ht="15" customHeight="1" thickBot="1">
      <c r="B4897" s="221" t="inlineStr">
        <is>
          <t>UH60-5+18-C</t>
        </is>
      </c>
      <c r="C4897" s="89">
        <f>SUMIF(数量表!D:H,B4897,数量表!H:H)</f>
        <v/>
      </c>
      <c r="D4897" s="89" t="n">
        <v>27</v>
      </c>
      <c r="E4897" s="89" t="n">
        <v>105</v>
      </c>
      <c r="F4897" s="90" t="n">
        <v>800</v>
      </c>
      <c r="G4897" s="89" t="inlineStr">
        <is>
          <t>×</t>
        </is>
      </c>
      <c r="H4897" s="91" t="n">
        <v>2</v>
      </c>
      <c r="I4897" s="91">
        <f>C4897*H4897</f>
        <v/>
      </c>
      <c r="J4897" s="2" t="n"/>
      <c r="K4897" s="106" t="n"/>
      <c r="L4897" s="97" t="n"/>
      <c r="M4897" s="97" t="n"/>
      <c r="N4897" s="105" t="inlineStr">
        <is>
          <t>27×105</t>
        </is>
      </c>
      <c r="O4897" s="99">
        <f>F4897</f>
        <v/>
      </c>
      <c r="P4897" s="99">
        <f>I4897</f>
        <v/>
      </c>
      <c r="Q4897" s="117" t="n"/>
      <c r="R4897" s="118" t="n"/>
      <c r="S4897" s="118" t="n"/>
      <c r="T4897" s="119" t="n"/>
      <c r="U4897" s="120" t="n"/>
      <c r="V4897" s="120" t="n"/>
      <c r="W4897" s="121" t="n"/>
      <c r="X4897" s="122" t="n"/>
      <c r="Y4897" s="122" t="n"/>
      <c r="Z4897" s="143" t="n"/>
      <c r="AA4897" s="140" t="n"/>
      <c r="AB4897" s="140" t="n"/>
      <c r="AC4897" s="144" t="n"/>
      <c r="AD4897" s="142" t="n"/>
      <c r="AE4897" s="142" t="n"/>
    </row>
    <row r="4898">
      <c r="B4898" s="29" t="inlineStr">
        <is>
          <t>UH60-17+20-C</t>
        </is>
      </c>
      <c r="C4898">
        <f>SUMIF(数量表!D:H,B4898,数量表!H:H)</f>
        <v/>
      </c>
      <c r="D4898" t="n">
        <v>27</v>
      </c>
      <c r="E4898" t="n">
        <v>105</v>
      </c>
      <c r="F4898" s="86" t="n">
        <v>486</v>
      </c>
      <c r="G4898" t="inlineStr">
        <is>
          <t>×</t>
        </is>
      </c>
      <c r="H4898" s="87" t="n">
        <v>1</v>
      </c>
      <c r="I4898" s="87">
        <f>C4898*H4898</f>
        <v/>
      </c>
      <c r="J4898" s="2" t="n"/>
      <c r="K4898" s="106" t="n"/>
      <c r="L4898" s="97" t="n"/>
      <c r="M4898" s="97" t="n"/>
      <c r="N4898" s="105" t="inlineStr">
        <is>
          <t>27×105</t>
        </is>
      </c>
      <c r="O4898" s="99">
        <f>F4898</f>
        <v/>
      </c>
      <c r="P4898" s="99">
        <f>I4898</f>
        <v/>
      </c>
      <c r="Q4898" s="117" t="n"/>
      <c r="R4898" s="118" t="n"/>
      <c r="S4898" s="118" t="n"/>
      <c r="T4898" s="119" t="n"/>
      <c r="U4898" s="120" t="n"/>
      <c r="V4898" s="120" t="n"/>
      <c r="W4898" s="121" t="n"/>
      <c r="X4898" s="122" t="n"/>
      <c r="Y4898" s="122" t="n"/>
      <c r="Z4898" s="143" t="n"/>
      <c r="AA4898" s="140" t="n"/>
      <c r="AB4898" s="140" t="n"/>
      <c r="AC4898" s="144" t="n"/>
      <c r="AD4898" s="142" t="n"/>
      <c r="AE4898" s="142" t="n"/>
    </row>
    <row r="4899">
      <c r="B4899" s="29" t="inlineStr">
        <is>
          <t>UH60-17+20-C</t>
        </is>
      </c>
      <c r="C4899">
        <f>SUMIF(数量表!D:H,B4899,数量表!H:H)</f>
        <v/>
      </c>
      <c r="D4899" t="n">
        <v>27</v>
      </c>
      <c r="E4899" t="n">
        <v>105</v>
      </c>
      <c r="F4899" s="86" t="n">
        <v>232</v>
      </c>
      <c r="G4899" t="inlineStr">
        <is>
          <t>×</t>
        </is>
      </c>
      <c r="H4899" s="87" t="n">
        <v>1</v>
      </c>
      <c r="I4899" s="87">
        <f>C4899*H4899</f>
        <v/>
      </c>
      <c r="J4899" s="2" t="n"/>
      <c r="K4899" s="106" t="n"/>
      <c r="L4899" s="97" t="n"/>
      <c r="M4899" s="97" t="n"/>
      <c r="N4899" s="105" t="inlineStr">
        <is>
          <t>27×105</t>
        </is>
      </c>
      <c r="O4899" s="99">
        <f>F4899</f>
        <v/>
      </c>
      <c r="P4899" s="99">
        <f>I4899</f>
        <v/>
      </c>
      <c r="Q4899" s="117" t="n"/>
      <c r="R4899" s="118" t="n"/>
      <c r="S4899" s="118" t="n"/>
      <c r="T4899" s="119" t="n"/>
      <c r="U4899" s="120" t="n"/>
      <c r="V4899" s="120" t="n"/>
      <c r="W4899" s="121" t="n"/>
      <c r="X4899" s="122" t="n"/>
      <c r="Y4899" s="122" t="n"/>
      <c r="Z4899" s="143" t="n"/>
      <c r="AA4899" s="140" t="n"/>
      <c r="AB4899" s="140" t="n"/>
      <c r="AC4899" s="144" t="n"/>
      <c r="AD4899" s="142" t="n"/>
      <c r="AE4899" s="142" t="n"/>
    </row>
    <row r="4900" ht="15" customHeight="1" thickBot="1">
      <c r="B4900" s="221" t="inlineStr">
        <is>
          <t>UH60-17+20-C</t>
        </is>
      </c>
      <c r="C4900" s="89">
        <f>SUMIF(数量表!D:H,B4900,数量表!H:H)</f>
        <v/>
      </c>
      <c r="D4900" s="89" t="n">
        <v>27</v>
      </c>
      <c r="E4900" s="89" t="n">
        <v>105</v>
      </c>
      <c r="F4900" s="90" t="n">
        <v>800</v>
      </c>
      <c r="G4900" s="89" t="inlineStr">
        <is>
          <t>×</t>
        </is>
      </c>
      <c r="H4900" s="91" t="n">
        <v>2</v>
      </c>
      <c r="I4900" s="91">
        <f>C4900*H4900</f>
        <v/>
      </c>
      <c r="J4900" s="2" t="n"/>
      <c r="K4900" s="106" t="n"/>
      <c r="L4900" s="97" t="n"/>
      <c r="M4900" s="97" t="n"/>
      <c r="N4900" s="105" t="inlineStr">
        <is>
          <t>27×105</t>
        </is>
      </c>
      <c r="O4900" s="99">
        <f>F4900</f>
        <v/>
      </c>
      <c r="P4900" s="99">
        <f>I4900</f>
        <v/>
      </c>
      <c r="Q4900" s="117" t="n"/>
      <c r="R4900" s="118" t="n"/>
      <c r="S4900" s="118" t="n"/>
      <c r="T4900" s="119" t="n"/>
      <c r="U4900" s="120" t="n"/>
      <c r="V4900" s="120" t="n"/>
      <c r="W4900" s="121" t="n"/>
      <c r="X4900" s="122" t="n"/>
      <c r="Y4900" s="122" t="n"/>
      <c r="Z4900" s="143" t="n"/>
      <c r="AA4900" s="140" t="n"/>
      <c r="AB4900" s="140" t="n"/>
      <c r="AC4900" s="144" t="n"/>
      <c r="AD4900" s="142" t="n"/>
      <c r="AE4900" s="142" t="n"/>
    </row>
    <row r="4901">
      <c r="B4901" s="220" t="inlineStr">
        <is>
          <t>Y(FL+1000)</t>
        </is>
      </c>
      <c r="C4901" s="80">
        <f>SUMIF(数量表!D:H,B4901,数量表!H:H)</f>
        <v/>
      </c>
      <c r="D4901" s="80" t="n">
        <v>27</v>
      </c>
      <c r="E4901" s="80" t="n">
        <v>105</v>
      </c>
      <c r="F4901" s="81" t="n">
        <v>950</v>
      </c>
      <c r="G4901" s="80" t="inlineStr">
        <is>
          <t>×</t>
        </is>
      </c>
      <c r="H4901" s="82" t="n">
        <v>2</v>
      </c>
      <c r="I4901" s="214">
        <f>C4901*H4901</f>
        <v/>
      </c>
      <c r="J4901" s="29" t="n"/>
      <c r="K4901" s="96" t="n"/>
      <c r="L4901" s="97" t="n"/>
      <c r="M4901" s="97" t="n"/>
      <c r="N4901" s="98" t="inlineStr">
        <is>
          <t>27×105</t>
        </is>
      </c>
      <c r="O4901" s="99">
        <f>F4901</f>
        <v/>
      </c>
      <c r="P4901" s="99">
        <f>SUM(I4901)</f>
        <v/>
      </c>
      <c r="Q4901" s="117" t="n"/>
      <c r="R4901" s="118" t="n"/>
      <c r="S4901" s="118" t="n"/>
      <c r="T4901" s="119" t="n"/>
      <c r="U4901" s="120" t="n"/>
      <c r="V4901" s="120" t="n"/>
      <c r="W4901" s="121" t="n"/>
      <c r="X4901" s="122" t="n"/>
      <c r="Y4901" s="122" t="n"/>
      <c r="Z4901" s="143" t="n"/>
      <c r="AA4901" s="140" t="n"/>
      <c r="AB4901" s="140" t="n"/>
      <c r="AC4901" s="144" t="n"/>
      <c r="AD4901" s="142" t="n"/>
      <c r="AE4901" s="142" t="n"/>
    </row>
    <row r="4902">
      <c r="B4902" s="29" t="inlineStr">
        <is>
          <t>Y(FL+1000)</t>
        </is>
      </c>
      <c r="C4902">
        <f>SUMIF(数量表!D:H,B4902,数量表!H:H)</f>
        <v/>
      </c>
      <c r="D4902" t="n">
        <v>27</v>
      </c>
      <c r="E4902" t="n">
        <v>105</v>
      </c>
      <c r="F4902" s="86" t="n">
        <v>576</v>
      </c>
      <c r="G4902" t="inlineStr">
        <is>
          <t>×</t>
        </is>
      </c>
      <c r="H4902" s="87" t="n">
        <v>2</v>
      </c>
      <c r="I4902" s="214">
        <f>C4902*H4902</f>
        <v/>
      </c>
      <c r="J4902" s="2" t="n"/>
      <c r="K4902" s="96" t="n"/>
      <c r="L4902" s="97" t="n"/>
      <c r="M4902" s="97" t="n"/>
      <c r="N4902" s="98" t="inlineStr">
        <is>
          <t>27×105</t>
        </is>
      </c>
      <c r="O4902" s="99">
        <f>F4902</f>
        <v/>
      </c>
      <c r="P4902" s="99">
        <f>SUM(I4902)</f>
        <v/>
      </c>
      <c r="Q4902" s="117" t="n"/>
      <c r="R4902" s="118" t="n"/>
      <c r="S4902" s="118" t="n"/>
      <c r="T4902" s="119" t="n"/>
      <c r="U4902" s="120" t="n"/>
      <c r="V4902" s="120" t="n"/>
      <c r="W4902" s="121" t="n"/>
      <c r="X4902" s="122" t="n"/>
      <c r="Y4902" s="122" t="n"/>
      <c r="Z4902" s="143" t="n"/>
      <c r="AA4902" s="140" t="n"/>
      <c r="AB4902" s="140" t="n"/>
      <c r="AC4902" s="144" t="n"/>
      <c r="AD4902" s="142" t="n"/>
      <c r="AE4902" s="142" t="n"/>
    </row>
    <row r="4903">
      <c r="B4903" s="29" t="inlineStr">
        <is>
          <t>Y(FL+1000)</t>
        </is>
      </c>
      <c r="C4903">
        <f>SUMIF(数量表!D:H,B4903,数量表!H:H)</f>
        <v/>
      </c>
      <c r="D4903" t="n">
        <v>27</v>
      </c>
      <c r="E4903" t="n">
        <v>105</v>
      </c>
      <c r="F4903" s="86" t="n">
        <v>968</v>
      </c>
      <c r="G4903" t="inlineStr">
        <is>
          <t>×</t>
        </is>
      </c>
      <c r="H4903" s="87" t="n">
        <v>2</v>
      </c>
      <c r="I4903" s="214">
        <f>C4903*H4903</f>
        <v/>
      </c>
      <c r="J4903" s="2" t="n"/>
      <c r="K4903" s="96" t="n"/>
      <c r="L4903" s="97" t="n"/>
      <c r="M4903" s="97" t="n"/>
      <c r="N4903" s="98" t="inlineStr">
        <is>
          <t>27×105</t>
        </is>
      </c>
      <c r="O4903" s="99">
        <f>F4903</f>
        <v/>
      </c>
      <c r="P4903" s="99">
        <f>SUM(I4903)</f>
        <v/>
      </c>
      <c r="Q4903" s="117" t="n"/>
      <c r="R4903" s="118" t="n"/>
      <c r="S4903" s="118" t="n"/>
      <c r="T4903" s="119" t="n"/>
      <c r="U4903" s="120" t="n"/>
      <c r="V4903" s="120" t="n"/>
      <c r="W4903" s="121" t="n"/>
      <c r="X4903" s="122" t="n"/>
      <c r="Y4903" s="122" t="n"/>
      <c r="Z4903" s="143" t="n"/>
      <c r="AA4903" s="140" t="n"/>
      <c r="AB4903" s="140" t="n"/>
      <c r="AC4903" s="144" t="n"/>
      <c r="AD4903" s="142" t="n"/>
      <c r="AE4903" s="142" t="n"/>
    </row>
    <row r="4904">
      <c r="B4904" s="29" t="inlineStr">
        <is>
          <t>Y(FL+1000)</t>
        </is>
      </c>
      <c r="C4904">
        <f>SUMIF(数量表!D:H,B4904,数量表!H:H)</f>
        <v/>
      </c>
      <c r="D4904" t="n">
        <v>27</v>
      </c>
      <c r="E4904" t="n">
        <v>105</v>
      </c>
      <c r="F4904" s="86" t="n">
        <v>828</v>
      </c>
      <c r="G4904" t="inlineStr">
        <is>
          <t>×</t>
        </is>
      </c>
      <c r="H4904" s="87" t="n">
        <v>4</v>
      </c>
      <c r="I4904" s="214">
        <f>C4904*H4904</f>
        <v/>
      </c>
      <c r="J4904" s="2" t="n"/>
      <c r="K4904" s="96" t="n"/>
      <c r="L4904" s="97" t="n"/>
      <c r="M4904" s="97" t="n"/>
      <c r="N4904" s="98" t="inlineStr">
        <is>
          <t>27×105</t>
        </is>
      </c>
      <c r="O4904" s="99">
        <f>F4904</f>
        <v/>
      </c>
      <c r="P4904" s="99">
        <f>SUM(I4904)</f>
        <v/>
      </c>
      <c r="Q4904" s="117" t="n"/>
      <c r="R4904" s="118" t="n"/>
      <c r="S4904" s="118" t="n"/>
      <c r="T4904" s="119" t="n"/>
      <c r="U4904" s="120" t="n"/>
      <c r="V4904" s="120" t="n"/>
      <c r="W4904" s="121" t="n"/>
      <c r="X4904" s="122" t="n"/>
      <c r="Y4904" s="122" t="n"/>
      <c r="Z4904" s="143" t="n"/>
      <c r="AA4904" s="140" t="n"/>
      <c r="AB4904" s="140" t="n"/>
      <c r="AC4904" s="144" t="n"/>
      <c r="AD4904" s="142" t="n"/>
      <c r="AE4904" s="142" t="n"/>
    </row>
    <row r="4905" ht="15" customHeight="1" thickBot="1">
      <c r="B4905" s="221" t="inlineStr">
        <is>
          <t>Y(FL+1000)</t>
        </is>
      </c>
      <c r="C4905" s="89">
        <f>SUMIF(数量表!D:H,B4905,数量表!H:H)</f>
        <v/>
      </c>
      <c r="D4905" s="89" t="n">
        <v>27</v>
      </c>
      <c r="E4905" s="89" t="n">
        <v>105</v>
      </c>
      <c r="F4905" s="90" t="n">
        <v>2548</v>
      </c>
      <c r="G4905" s="89" t="inlineStr">
        <is>
          <t>×</t>
        </is>
      </c>
      <c r="H4905" s="91" t="n">
        <v>2</v>
      </c>
      <c r="I4905" s="213">
        <f>C4905*H4905</f>
        <v/>
      </c>
      <c r="J4905" s="2" t="n"/>
      <c r="K4905" s="96" t="n"/>
      <c r="L4905" s="97" t="n"/>
      <c r="M4905" s="97" t="n"/>
      <c r="N4905" s="98" t="inlineStr">
        <is>
          <t>27×105</t>
        </is>
      </c>
      <c r="O4905" s="99">
        <f>F4905</f>
        <v/>
      </c>
      <c r="P4905" s="99">
        <f>SUM(I4905)</f>
        <v/>
      </c>
      <c r="Q4905" s="117" t="n"/>
      <c r="R4905" s="118" t="n"/>
      <c r="S4905" s="118" t="n"/>
      <c r="T4905" s="119" t="n"/>
      <c r="U4905" s="120" t="n"/>
      <c r="V4905" s="120" t="n"/>
      <c r="W4905" s="121" t="n"/>
      <c r="X4905" s="122" t="n"/>
      <c r="Y4905" s="122" t="n"/>
      <c r="Z4905" s="143" t="n"/>
      <c r="AA4905" s="140" t="n"/>
      <c r="AB4905" s="140" t="n"/>
      <c r="AC4905" s="144" t="n"/>
      <c r="AD4905" s="142" t="n"/>
      <c r="AE4905" s="142" t="n"/>
    </row>
    <row r="4906">
      <c r="B4906" s="220" t="inlineStr">
        <is>
          <t>3FK09A</t>
        </is>
      </c>
      <c r="C4906" s="80">
        <f>SUMIF(数量表!D:H,B4906,数量表!H:H)</f>
        <v/>
      </c>
      <c r="D4906" s="80" t="n">
        <v>27</v>
      </c>
      <c r="E4906" s="80" t="n">
        <v>105</v>
      </c>
      <c r="F4906" s="81" t="n">
        <v>400</v>
      </c>
      <c r="G4906" s="80" t="n"/>
      <c r="H4906" s="82" t="n">
        <v>4</v>
      </c>
      <c r="I4906" s="212">
        <f>C4906*H4906</f>
        <v/>
      </c>
      <c r="K4906" s="96" t="n"/>
      <c r="L4906" s="97" t="n"/>
      <c r="M4906" s="97" t="n"/>
      <c r="N4906" s="98" t="inlineStr">
        <is>
          <t>27×105</t>
        </is>
      </c>
      <c r="O4906" s="99">
        <f>F4906</f>
        <v/>
      </c>
      <c r="P4906" s="99">
        <f>SUM(I4906)</f>
        <v/>
      </c>
      <c r="Q4906" s="117" t="n"/>
      <c r="R4906" s="118" t="n"/>
      <c r="S4906" s="118" t="n"/>
      <c r="T4906" s="119" t="n"/>
      <c r="U4906" s="120" t="n"/>
      <c r="V4906" s="120" t="n"/>
      <c r="W4906" s="121" t="n"/>
      <c r="X4906" s="122" t="n"/>
      <c r="Y4906" s="122" t="n"/>
      <c r="Z4906" s="143" t="n"/>
      <c r="AA4906" s="140" t="n"/>
      <c r="AB4906" s="140" t="n"/>
      <c r="AC4906" s="144" t="n"/>
      <c r="AD4906" s="142" t="n"/>
      <c r="AE4906" s="142" t="n"/>
    </row>
    <row r="4907">
      <c r="B4907" s="29" t="inlineStr">
        <is>
          <t>3FK09A</t>
        </is>
      </c>
      <c r="C4907">
        <f>SUMIF(数量表!D:H,B4907,数量表!H:H)</f>
        <v/>
      </c>
      <c r="D4907" t="n">
        <v>27</v>
      </c>
      <c r="E4907" t="n">
        <v>105</v>
      </c>
      <c r="F4907" s="86" t="n">
        <v>1710</v>
      </c>
      <c r="H4907" s="87" t="n">
        <v>2</v>
      </c>
      <c r="I4907" s="214">
        <f>C4907*H4907</f>
        <v/>
      </c>
      <c r="K4907" s="96" t="n"/>
      <c r="L4907" s="97" t="n"/>
      <c r="M4907" s="97" t="n"/>
      <c r="N4907" s="98" t="inlineStr">
        <is>
          <t>27×105</t>
        </is>
      </c>
      <c r="O4907" s="99">
        <f>F4907</f>
        <v/>
      </c>
      <c r="P4907" s="99">
        <f>SUM(I4907)</f>
        <v/>
      </c>
      <c r="Q4907" s="117" t="n"/>
      <c r="R4907" s="118" t="n"/>
      <c r="S4907" s="118" t="n"/>
      <c r="T4907" s="119" t="n"/>
      <c r="U4907" s="120" t="n"/>
      <c r="V4907" s="120" t="n"/>
      <c r="W4907" s="121" t="n"/>
      <c r="X4907" s="122" t="n"/>
      <c r="Y4907" s="122" t="n"/>
      <c r="Z4907" s="143" t="n"/>
      <c r="AA4907" s="140" t="n"/>
      <c r="AB4907" s="140" t="n"/>
      <c r="AC4907" s="144" t="n"/>
      <c r="AD4907" s="142" t="n"/>
      <c r="AE4907" s="142" t="n"/>
    </row>
    <row r="4908" ht="15" customHeight="1" thickBot="1">
      <c r="B4908" s="221" t="inlineStr">
        <is>
          <t>3FK09A</t>
        </is>
      </c>
      <c r="C4908" s="89">
        <f>SUMIF(数量表!D:H,B4908,数量表!H:H)</f>
        <v/>
      </c>
      <c r="D4908" s="89" t="n">
        <v>27</v>
      </c>
      <c r="E4908" s="89" t="n">
        <v>105</v>
      </c>
      <c r="F4908" s="90" t="n">
        <v>868</v>
      </c>
      <c r="G4908" s="89" t="n"/>
      <c r="H4908" s="91" t="n">
        <v>4</v>
      </c>
      <c r="I4908" s="213">
        <f>C4908*H4908</f>
        <v/>
      </c>
      <c r="K4908" s="96" t="n"/>
      <c r="L4908" s="97" t="n"/>
      <c r="M4908" s="97" t="n"/>
      <c r="N4908" s="98" t="inlineStr">
        <is>
          <t>27×105</t>
        </is>
      </c>
      <c r="O4908" s="99">
        <f>F4908</f>
        <v/>
      </c>
      <c r="P4908" s="99">
        <f>SUM(I4908)</f>
        <v/>
      </c>
      <c r="Q4908" s="117" t="n"/>
      <c r="R4908" s="118" t="n"/>
      <c r="S4908" s="118" t="n"/>
      <c r="T4908" s="119" t="n"/>
      <c r="U4908" s="120" t="n"/>
      <c r="V4908" s="120" t="n"/>
      <c r="W4908" s="121" t="n"/>
      <c r="X4908" s="122" t="n"/>
      <c r="Y4908" s="122" t="n"/>
      <c r="Z4908" s="143" t="n"/>
      <c r="AA4908" s="140" t="n"/>
      <c r="AB4908" s="140" t="n"/>
      <c r="AC4908" s="144" t="n"/>
      <c r="AD4908" s="142" t="n"/>
      <c r="AE4908" s="142" t="n"/>
    </row>
    <row r="4909">
      <c r="B4909" s="220" t="inlineStr">
        <is>
          <t>45MK03(下端FL1600)-C</t>
        </is>
      </c>
      <c r="C4909" s="80">
        <f>SUMIF(数量表!D:H,B4909,数量表!H:H)</f>
        <v/>
      </c>
      <c r="D4909" s="80" t="n">
        <v>27</v>
      </c>
      <c r="E4909" s="80" t="n">
        <v>105</v>
      </c>
      <c r="F4909" s="81" t="n">
        <v>300</v>
      </c>
      <c r="G4909" s="80" t="n"/>
      <c r="H4909" s="82" t="n">
        <v>4</v>
      </c>
      <c r="I4909" s="212">
        <f>C4909*H4909</f>
        <v/>
      </c>
      <c r="K4909" s="96" t="n"/>
      <c r="L4909" s="97" t="n"/>
      <c r="M4909" s="97" t="n"/>
      <c r="N4909" s="98" t="inlineStr">
        <is>
          <t>27×105</t>
        </is>
      </c>
      <c r="O4909" s="99">
        <f>F4909</f>
        <v/>
      </c>
      <c r="P4909" s="99">
        <f>SUM(I4909)</f>
        <v/>
      </c>
      <c r="Q4909" s="117" t="n"/>
      <c r="R4909" s="118" t="n"/>
      <c r="S4909" s="118" t="n"/>
      <c r="T4909" s="119" t="n"/>
      <c r="U4909" s="120" t="n"/>
      <c r="V4909" s="120" t="n"/>
      <c r="W4909" s="121" t="n"/>
      <c r="X4909" s="122" t="n"/>
      <c r="Y4909" s="122" t="n"/>
      <c r="Z4909" s="143" t="n"/>
      <c r="AA4909" s="140" t="n"/>
      <c r="AB4909" s="140" t="n"/>
      <c r="AC4909" s="144" t="n"/>
      <c r="AD4909" s="142" t="n"/>
      <c r="AE4909" s="142" t="n"/>
    </row>
    <row r="4910">
      <c r="B4910" s="29" t="inlineStr">
        <is>
          <t>45MK03(下端FL1600)-C</t>
        </is>
      </c>
      <c r="C4910">
        <f>SUMIF(数量表!D:H,B4910,数量表!H:H)</f>
        <v/>
      </c>
      <c r="D4910" t="n">
        <v>27</v>
      </c>
      <c r="E4910" t="n">
        <v>105</v>
      </c>
      <c r="F4910" s="86" t="n">
        <v>1710</v>
      </c>
      <c r="H4910" s="87" t="n">
        <v>4</v>
      </c>
      <c r="I4910" s="214">
        <f>C4910*H4910</f>
        <v/>
      </c>
      <c r="K4910" s="96" t="n"/>
      <c r="L4910" s="97" t="n"/>
      <c r="M4910" s="97" t="n"/>
      <c r="N4910" s="98" t="inlineStr">
        <is>
          <t>27×105</t>
        </is>
      </c>
      <c r="O4910" s="99">
        <f>F4910</f>
        <v/>
      </c>
      <c r="P4910" s="99">
        <f>SUM(I4910)</f>
        <v/>
      </c>
      <c r="Q4910" s="117" t="n"/>
      <c r="R4910" s="118" t="n"/>
      <c r="S4910" s="118" t="n"/>
      <c r="T4910" s="119" t="n"/>
      <c r="U4910" s="120" t="n"/>
      <c r="V4910" s="120" t="n"/>
      <c r="W4910" s="121" t="n"/>
      <c r="X4910" s="122" t="n"/>
      <c r="Y4910" s="122" t="n"/>
      <c r="Z4910" s="143" t="n"/>
      <c r="AA4910" s="140" t="n"/>
      <c r="AB4910" s="140" t="n"/>
      <c r="AC4910" s="144" t="n"/>
      <c r="AD4910" s="142" t="n"/>
      <c r="AE4910" s="142" t="n"/>
    </row>
    <row r="4911">
      <c r="B4911" s="29" t="inlineStr">
        <is>
          <t>45MK03(下端FL1600)-C</t>
        </is>
      </c>
      <c r="C4911">
        <f>SUMIF(数量表!D:H,B4911,数量表!H:H)</f>
        <v/>
      </c>
      <c r="D4911" t="n">
        <v>27</v>
      </c>
      <c r="E4911" t="n">
        <v>105</v>
      </c>
      <c r="F4911" s="86" t="n">
        <v>882</v>
      </c>
      <c r="H4911" s="87" t="n">
        <v>1</v>
      </c>
      <c r="I4911" s="214">
        <f>C4911*H4911</f>
        <v/>
      </c>
      <c r="K4911" s="96" t="n"/>
      <c r="L4911" s="97" t="n"/>
      <c r="M4911" s="97" t="n"/>
      <c r="N4911" s="98" t="inlineStr">
        <is>
          <t>27×105</t>
        </is>
      </c>
      <c r="O4911" s="99">
        <f>F4911</f>
        <v/>
      </c>
      <c r="P4911" s="99">
        <f>SUM(I4911)</f>
        <v/>
      </c>
      <c r="Q4911" s="117" t="n"/>
      <c r="R4911" s="118" t="n"/>
      <c r="S4911" s="118" t="n"/>
      <c r="T4911" s="119" t="n"/>
      <c r="U4911" s="120" t="n"/>
      <c r="V4911" s="120" t="n"/>
      <c r="W4911" s="121" t="n"/>
      <c r="X4911" s="122" t="n"/>
      <c r="Y4911" s="122" t="n"/>
      <c r="Z4911" s="143" t="n"/>
      <c r="AA4911" s="140" t="n"/>
      <c r="AB4911" s="140" t="n"/>
      <c r="AC4911" s="144" t="n"/>
      <c r="AD4911" s="142" t="n"/>
      <c r="AE4911" s="142" t="n"/>
    </row>
    <row r="4912">
      <c r="B4912" s="29" t="inlineStr">
        <is>
          <t>45MK03(下端FL1600)-C</t>
        </is>
      </c>
      <c r="C4912">
        <f>SUMIF(数量表!D:H,B4912,数量表!H:H)</f>
        <v/>
      </c>
      <c r="D4912" t="n">
        <v>27</v>
      </c>
      <c r="E4912" t="n">
        <v>105</v>
      </c>
      <c r="F4912" s="86" t="n">
        <v>1568</v>
      </c>
      <c r="H4912" s="87" t="n">
        <v>5</v>
      </c>
      <c r="I4912" s="214">
        <f>C4912*H4912</f>
        <v/>
      </c>
      <c r="K4912" s="96" t="n"/>
      <c r="L4912" s="97" t="n"/>
      <c r="M4912" s="97" t="n"/>
      <c r="N4912" s="98" t="inlineStr">
        <is>
          <t>27×105</t>
        </is>
      </c>
      <c r="O4912" s="99">
        <f>F4912</f>
        <v/>
      </c>
      <c r="P4912" s="99">
        <f>SUM(I4912)</f>
        <v/>
      </c>
      <c r="Q4912" s="117" t="n"/>
      <c r="R4912" s="118" t="n"/>
      <c r="S4912" s="118" t="n"/>
      <c r="T4912" s="119" t="n"/>
      <c r="U4912" s="120" t="n"/>
      <c r="V4912" s="120" t="n"/>
      <c r="W4912" s="121" t="n"/>
      <c r="X4912" s="122" t="n"/>
      <c r="Y4912" s="122" t="n"/>
      <c r="Z4912" s="143" t="n"/>
      <c r="AA4912" s="140" t="n"/>
      <c r="AB4912" s="140" t="n"/>
      <c r="AC4912" s="144" t="n"/>
      <c r="AD4912" s="142" t="n"/>
      <c r="AE4912" s="142" t="n"/>
    </row>
    <row r="4913" ht="15" customHeight="1" thickBot="1">
      <c r="B4913" s="221" t="inlineStr">
        <is>
          <t>45MK03(下端FL1600)-C</t>
        </is>
      </c>
      <c r="C4913" s="89">
        <f>SUMIF(数量表!D:H,B4913,数量表!H:H)</f>
        <v/>
      </c>
      <c r="D4913" s="89" t="n">
        <v>27</v>
      </c>
      <c r="E4913" s="89" t="n">
        <v>105</v>
      </c>
      <c r="F4913" s="90" t="n">
        <v>828</v>
      </c>
      <c r="G4913" s="89" t="n"/>
      <c r="H4913" s="91" t="n">
        <v>1</v>
      </c>
      <c r="I4913" s="213">
        <f>C4913*H4913</f>
        <v/>
      </c>
      <c r="K4913" s="96" t="n"/>
      <c r="L4913" s="97" t="n"/>
      <c r="M4913" s="97" t="n"/>
      <c r="N4913" s="98" t="inlineStr">
        <is>
          <t>27×105</t>
        </is>
      </c>
      <c r="O4913" s="99">
        <f>F4913</f>
        <v/>
      </c>
      <c r="P4913" s="99">
        <f>SUM(I4913)</f>
        <v/>
      </c>
      <c r="Q4913" s="117" t="n"/>
      <c r="R4913" s="118" t="n"/>
      <c r="S4913" s="118" t="n"/>
      <c r="T4913" s="119" t="n"/>
      <c r="U4913" s="120" t="n"/>
      <c r="V4913" s="120" t="n"/>
      <c r="W4913" s="121" t="n"/>
      <c r="X4913" s="122" t="n"/>
      <c r="Y4913" s="122" t="n"/>
      <c r="Z4913" s="143" t="n"/>
      <c r="AA4913" s="140" t="n"/>
      <c r="AB4913" s="140" t="n"/>
      <c r="AC4913" s="144" t="n"/>
      <c r="AD4913" s="142" t="n"/>
      <c r="AE4913" s="142" t="n"/>
    </row>
    <row r="4914">
      <c r="B4914" s="220" t="inlineStr">
        <is>
          <t>3FKA09A</t>
        </is>
      </c>
      <c r="C4914" s="80">
        <f>SUMIF(数量表!D:H,B4914,数量表!H:H)</f>
        <v/>
      </c>
      <c r="D4914" s="80" t="n">
        <v>27</v>
      </c>
      <c r="E4914" s="80" t="n">
        <v>105</v>
      </c>
      <c r="F4914" s="81" t="n">
        <v>400</v>
      </c>
      <c r="G4914" s="80" t="n"/>
      <c r="H4914" s="82" t="n">
        <v>3</v>
      </c>
      <c r="I4914" s="212">
        <f>C4914*H4914</f>
        <v/>
      </c>
      <c r="K4914" s="96" t="n"/>
      <c r="L4914" s="97" t="n"/>
      <c r="M4914" s="97" t="n"/>
      <c r="N4914" s="98" t="inlineStr">
        <is>
          <t>27×105</t>
        </is>
      </c>
      <c r="O4914" s="99">
        <f>F4914</f>
        <v/>
      </c>
      <c r="P4914" s="99">
        <f>SUM(I4914)</f>
        <v/>
      </c>
      <c r="Q4914" s="117" t="n"/>
      <c r="R4914" s="118" t="n"/>
      <c r="S4914" s="118" t="n"/>
      <c r="T4914" s="119" t="n"/>
      <c r="U4914" s="120" t="n"/>
      <c r="V4914" s="120" t="n"/>
      <c r="W4914" s="121" t="n"/>
      <c r="X4914" s="122" t="n"/>
      <c r="Y4914" s="122" t="n"/>
      <c r="Z4914" s="143" t="n"/>
      <c r="AA4914" s="140" t="n"/>
      <c r="AB4914" s="140" t="n"/>
      <c r="AC4914" s="144" t="n"/>
      <c r="AD4914" s="142" t="n"/>
      <c r="AE4914" s="142" t="n"/>
    </row>
    <row r="4915">
      <c r="B4915" s="29" t="inlineStr">
        <is>
          <t>3FKA09A</t>
        </is>
      </c>
      <c r="C4915">
        <f>SUMIF(数量表!D:H,B4915,数量表!H:H)</f>
        <v/>
      </c>
      <c r="D4915" t="n">
        <v>27</v>
      </c>
      <c r="E4915" t="n">
        <v>105</v>
      </c>
      <c r="F4915" s="86" t="n">
        <v>1255</v>
      </c>
      <c r="H4915" s="87" t="n">
        <v>2</v>
      </c>
      <c r="I4915" s="214">
        <f>C4915*H4915</f>
        <v/>
      </c>
      <c r="K4915" s="96" t="n"/>
      <c r="L4915" s="97" t="n"/>
      <c r="M4915" s="97" t="n"/>
      <c r="N4915" s="98" t="inlineStr">
        <is>
          <t>27×105</t>
        </is>
      </c>
      <c r="O4915" s="99">
        <f>F4915</f>
        <v/>
      </c>
      <c r="P4915" s="99">
        <f>SUM(I4915)</f>
        <v/>
      </c>
      <c r="Q4915" s="117" t="n"/>
      <c r="R4915" s="118" t="n"/>
      <c r="S4915" s="118" t="n"/>
      <c r="T4915" s="119" t="n"/>
      <c r="U4915" s="120" t="n"/>
      <c r="V4915" s="120" t="n"/>
      <c r="W4915" s="121" t="n"/>
      <c r="X4915" s="122" t="n"/>
      <c r="Y4915" s="122" t="n"/>
      <c r="Z4915" s="143" t="n"/>
      <c r="AA4915" s="140" t="n"/>
      <c r="AB4915" s="140" t="n"/>
      <c r="AC4915" s="144" t="n"/>
      <c r="AD4915" s="142" t="n"/>
      <c r="AE4915" s="142" t="n"/>
    </row>
    <row r="4916" ht="15" customHeight="1" thickBot="1">
      <c r="B4916" s="221" t="inlineStr">
        <is>
          <t>3FKA09A</t>
        </is>
      </c>
      <c r="C4916" s="89">
        <f>SUMIF(数量表!D:H,B4916,数量表!H:H)</f>
        <v/>
      </c>
      <c r="D4916" s="89" t="n">
        <v>27</v>
      </c>
      <c r="E4916" s="89" t="n">
        <v>105</v>
      </c>
      <c r="F4916" s="90" t="n">
        <v>868</v>
      </c>
      <c r="G4916" s="89" t="n"/>
      <c r="H4916" s="91" t="n">
        <v>3</v>
      </c>
      <c r="I4916" s="213">
        <f>C4916*H4916</f>
        <v/>
      </c>
      <c r="K4916" s="96" t="n"/>
      <c r="L4916" s="97" t="n"/>
      <c r="M4916" s="97" t="n"/>
      <c r="N4916" s="98" t="inlineStr">
        <is>
          <t>27×105</t>
        </is>
      </c>
      <c r="O4916" s="99">
        <f>F4916</f>
        <v/>
      </c>
      <c r="P4916" s="99">
        <f>SUM(I4916)</f>
        <v/>
      </c>
      <c r="Q4916" s="117" t="n"/>
      <c r="R4916" s="118" t="n"/>
      <c r="S4916" s="118" t="n"/>
      <c r="T4916" s="119" t="n"/>
      <c r="U4916" s="120" t="n"/>
      <c r="V4916" s="120" t="n"/>
      <c r="W4916" s="121" t="n"/>
      <c r="X4916" s="122" t="n"/>
      <c r="Y4916" s="122" t="n"/>
      <c r="Z4916" s="143" t="n"/>
      <c r="AA4916" s="140" t="n"/>
      <c r="AB4916" s="140" t="n"/>
      <c r="AC4916" s="144" t="n"/>
      <c r="AD4916" s="142" t="n"/>
      <c r="AE4916" s="142" t="n"/>
    </row>
    <row r="4917">
      <c r="B4917" s="220" t="inlineStr">
        <is>
          <t>113M5Z11A</t>
        </is>
      </c>
      <c r="C4917" s="80">
        <f>SUMIF(数量表!D:H,B4917,数量表!H:H)</f>
        <v/>
      </c>
      <c r="D4917" s="80" t="n">
        <v>27</v>
      </c>
      <c r="E4917" s="80" t="n">
        <v>105</v>
      </c>
      <c r="F4917" s="81" t="n">
        <v>729</v>
      </c>
      <c r="G4917" s="80" t="n"/>
      <c r="H4917" s="82" t="n">
        <v>1</v>
      </c>
      <c r="I4917" s="212">
        <f>C4917*H4917</f>
        <v/>
      </c>
      <c r="K4917" s="96" t="n"/>
      <c r="L4917" s="97" t="n"/>
      <c r="M4917" s="97" t="n"/>
      <c r="N4917" s="98" t="inlineStr">
        <is>
          <t>27×105</t>
        </is>
      </c>
      <c r="O4917" s="99">
        <f>F4917</f>
        <v/>
      </c>
      <c r="P4917" s="99">
        <f>SUM(I4917)</f>
        <v/>
      </c>
      <c r="Q4917" s="117" t="n"/>
      <c r="R4917" s="118" t="n"/>
      <c r="S4917" s="118" t="n"/>
      <c r="T4917" s="119" t="n"/>
      <c r="U4917" s="120" t="n"/>
      <c r="V4917" s="120" t="n"/>
      <c r="W4917" s="121" t="n"/>
      <c r="X4917" s="122" t="n"/>
      <c r="Y4917" s="122" t="n"/>
      <c r="Z4917" s="143" t="n"/>
      <c r="AA4917" s="140" t="n"/>
      <c r="AB4917" s="140" t="n"/>
      <c r="AC4917" s="144" t="n"/>
      <c r="AD4917" s="142" t="n"/>
      <c r="AE4917" s="142" t="n"/>
    </row>
    <row r="4918">
      <c r="B4918" s="29" t="inlineStr">
        <is>
          <t>113M5Z11A</t>
        </is>
      </c>
      <c r="C4918">
        <f>SUMIF(数量表!D:H,B4918,数量表!H:H)</f>
        <v/>
      </c>
      <c r="D4918" t="n">
        <v>27</v>
      </c>
      <c r="E4918" t="n">
        <v>105</v>
      </c>
      <c r="F4918" s="86" t="n">
        <v>800</v>
      </c>
      <c r="H4918" s="87" t="n">
        <v>2</v>
      </c>
      <c r="I4918" s="214">
        <f>C4918*H4918</f>
        <v/>
      </c>
      <c r="K4918" s="96" t="n"/>
      <c r="L4918" s="97" t="n"/>
      <c r="M4918" s="97" t="n"/>
      <c r="N4918" s="98" t="inlineStr">
        <is>
          <t>27×105</t>
        </is>
      </c>
      <c r="O4918" s="99">
        <f>F4918</f>
        <v/>
      </c>
      <c r="P4918" s="99">
        <f>SUM(I4918)</f>
        <v/>
      </c>
      <c r="Q4918" s="117" t="n"/>
      <c r="R4918" s="118" t="n"/>
      <c r="S4918" s="118" t="n"/>
      <c r="T4918" s="119" t="n"/>
      <c r="U4918" s="120" t="n"/>
      <c r="V4918" s="120" t="n"/>
      <c r="W4918" s="121" t="n"/>
      <c r="X4918" s="122" t="n"/>
      <c r="Y4918" s="122" t="n"/>
      <c r="Z4918" s="143" t="n"/>
      <c r="AA4918" s="140" t="n"/>
      <c r="AB4918" s="140" t="n"/>
      <c r="AC4918" s="144" t="n"/>
      <c r="AD4918" s="142" t="n"/>
      <c r="AE4918" s="142" t="n"/>
    </row>
    <row r="4919" ht="15" customHeight="1" thickBot="1">
      <c r="B4919" s="221" t="inlineStr">
        <is>
          <t>113M5Z11A</t>
        </is>
      </c>
      <c r="C4919" s="89">
        <f>SUMIF(数量表!D:H,B4919,数量表!H:H)</f>
        <v/>
      </c>
      <c r="D4919" s="89" t="n">
        <v>27</v>
      </c>
      <c r="E4919" s="89" t="n">
        <v>105</v>
      </c>
      <c r="F4919" s="90" t="n">
        <v>1176</v>
      </c>
      <c r="G4919" s="89" t="n"/>
      <c r="H4919" s="91" t="n">
        <v>2</v>
      </c>
      <c r="I4919" s="213">
        <f>C4919*H4919</f>
        <v/>
      </c>
      <c r="K4919" s="96" t="n"/>
      <c r="L4919" s="97" t="n"/>
      <c r="M4919" s="97" t="n"/>
      <c r="N4919" s="98" t="inlineStr">
        <is>
          <t>27×105</t>
        </is>
      </c>
      <c r="O4919" s="99">
        <f>F4919</f>
        <v/>
      </c>
      <c r="P4919" s="99">
        <f>SUM(I4919)</f>
        <v/>
      </c>
      <c r="Q4919" s="117" t="n"/>
      <c r="R4919" s="118" t="n"/>
      <c r="S4919" s="118" t="n"/>
      <c r="T4919" s="119" t="n"/>
      <c r="U4919" s="120" t="n"/>
      <c r="V4919" s="120" t="n"/>
      <c r="W4919" s="121" t="n"/>
      <c r="X4919" s="122" t="n"/>
      <c r="Y4919" s="122" t="n"/>
      <c r="Z4919" s="143" t="n"/>
      <c r="AA4919" s="140" t="n"/>
      <c r="AB4919" s="140" t="n"/>
      <c r="AC4919" s="144" t="n"/>
      <c r="AD4919" s="142" t="n"/>
      <c r="AE4919" s="142" t="n"/>
    </row>
    <row r="4920" ht="15" customHeight="1" thickBot="1">
      <c r="B4920" s="702" t="inlineStr">
        <is>
          <t>68MS09R</t>
        </is>
      </c>
      <c r="C4920" s="7">
        <f>SUMIF(数量表!D:H,B4920,数量表!H:H)</f>
        <v/>
      </c>
      <c r="D4920" s="80" t="n">
        <v>27</v>
      </c>
      <c r="E4920" s="80" t="n">
        <v>105</v>
      </c>
      <c r="F4920" s="81" t="n">
        <v>2173</v>
      </c>
      <c r="G4920" s="80" t="n"/>
      <c r="H4920" s="82" t="n">
        <v>1</v>
      </c>
      <c r="I4920" s="212">
        <f>C4920*H4920</f>
        <v/>
      </c>
      <c r="J4920" s="2" t="n"/>
      <c r="K4920" s="96" t="n"/>
      <c r="L4920" s="97" t="n"/>
      <c r="M4920" s="97" t="n"/>
      <c r="N4920" s="98" t="inlineStr">
        <is>
          <t>27×105</t>
        </is>
      </c>
      <c r="O4920" s="99">
        <f>F4920</f>
        <v/>
      </c>
      <c r="P4920" s="99">
        <f>SUM(I4920)</f>
        <v/>
      </c>
      <c r="Q4920" s="117" t="n"/>
      <c r="R4920" s="118" t="n"/>
      <c r="S4920" s="118" t="n"/>
      <c r="T4920" s="119" t="n"/>
      <c r="U4920" s="120" t="n"/>
      <c r="V4920" s="120" t="n"/>
      <c r="W4920" s="121" t="n"/>
      <c r="X4920" s="122" t="n"/>
      <c r="Y4920" s="122" t="n"/>
      <c r="Z4920" s="143" t="n"/>
      <c r="AA4920" s="140" t="n"/>
      <c r="AB4920" s="140" t="n"/>
      <c r="AC4920" s="144" t="n"/>
      <c r="AD4920" s="142" t="n"/>
      <c r="AE4920" s="142" t="n"/>
    </row>
    <row r="4921" ht="15" customHeight="1" thickBot="1">
      <c r="A4921" s="211" t="n"/>
      <c r="B4921" s="702" t="inlineStr">
        <is>
          <t>68MS09R</t>
        </is>
      </c>
      <c r="C4921" s="89">
        <f>SUMIF(数量表!D:H,B4921,数量表!H:H)</f>
        <v/>
      </c>
      <c r="D4921" t="n">
        <v>27</v>
      </c>
      <c r="E4921" t="n">
        <v>105</v>
      </c>
      <c r="F4921" s="86" t="n">
        <v>976</v>
      </c>
      <c r="H4921" s="87" t="n">
        <v>2</v>
      </c>
      <c r="I4921" s="214">
        <f>C4921*H4921</f>
        <v/>
      </c>
      <c r="J4921" s="2" t="n"/>
      <c r="K4921" s="96" t="n"/>
      <c r="L4921" s="97" t="n"/>
      <c r="M4921" s="97" t="n"/>
      <c r="N4921" s="98" t="inlineStr">
        <is>
          <t>27×105</t>
        </is>
      </c>
      <c r="O4921" s="99">
        <f>F4921</f>
        <v/>
      </c>
      <c r="P4921" s="99">
        <f>SUM(I4921)</f>
        <v/>
      </c>
      <c r="Q4921" s="117" t="n"/>
      <c r="R4921" s="118" t="n"/>
      <c r="S4921" s="118" t="n"/>
      <c r="T4921" s="119" t="n"/>
      <c r="U4921" s="120" t="n"/>
      <c r="V4921" s="120" t="n"/>
      <c r="W4921" s="121" t="n"/>
      <c r="X4921" s="122" t="n"/>
      <c r="Y4921" s="122" t="n"/>
      <c r="Z4921" s="143" t="n"/>
      <c r="AA4921" s="140" t="n"/>
      <c r="AB4921" s="140" t="n"/>
      <c r="AC4921" s="144" t="n"/>
      <c r="AD4921" s="142" t="n"/>
      <c r="AE4921" s="142" t="n"/>
    </row>
    <row r="4922" ht="15" customHeight="1" thickBot="1">
      <c r="A4922" s="211" t="n"/>
      <c r="B4922" s="702" t="inlineStr">
        <is>
          <t>68MS09R</t>
        </is>
      </c>
      <c r="C4922" s="89">
        <f>SUMIF(数量表!D:H,B4922,数量表!H:H)</f>
        <v/>
      </c>
      <c r="D4922" t="n">
        <v>27</v>
      </c>
      <c r="E4922" t="n">
        <v>105</v>
      </c>
      <c r="F4922" s="86" t="n">
        <v>275</v>
      </c>
      <c r="H4922" s="87" t="n">
        <v>1</v>
      </c>
      <c r="I4922" s="214">
        <f>C4922*H4922</f>
        <v/>
      </c>
      <c r="J4922" s="2" t="n"/>
      <c r="K4922" s="96" t="n"/>
      <c r="L4922" s="97" t="n"/>
      <c r="M4922" s="97" t="n"/>
      <c r="N4922" s="98" t="inlineStr">
        <is>
          <t>27×105</t>
        </is>
      </c>
      <c r="O4922" s="99">
        <f>F4922</f>
        <v/>
      </c>
      <c r="P4922" s="99">
        <f>SUM(I4922)</f>
        <v/>
      </c>
      <c r="Q4922" s="117" t="n"/>
      <c r="R4922" s="118" t="n"/>
      <c r="S4922" s="118" t="n"/>
      <c r="T4922" s="119" t="n"/>
      <c r="U4922" s="120" t="n"/>
      <c r="V4922" s="120" t="n"/>
      <c r="W4922" s="121" t="n"/>
      <c r="X4922" s="122" t="n"/>
      <c r="Y4922" s="122" t="n"/>
      <c r="Z4922" s="143" t="n"/>
      <c r="AA4922" s="140" t="n"/>
      <c r="AB4922" s="140" t="n"/>
      <c r="AC4922" s="144" t="n"/>
      <c r="AD4922" s="142" t="n"/>
      <c r="AE4922" s="142" t="n"/>
    </row>
    <row r="4923" ht="15" customHeight="1" thickBot="1">
      <c r="A4923" s="211" t="n"/>
      <c r="B4923" s="702" t="inlineStr">
        <is>
          <t>68MS09R</t>
        </is>
      </c>
      <c r="C4923" s="89">
        <f>SUMIF(数量表!D:H,B4923,数量表!H:H)</f>
        <v/>
      </c>
      <c r="D4923" t="n">
        <v>27</v>
      </c>
      <c r="E4923" t="n">
        <v>105</v>
      </c>
      <c r="F4923" s="86" t="n">
        <v>760</v>
      </c>
      <c r="H4923" s="87" t="n">
        <v>2</v>
      </c>
      <c r="I4923" s="214">
        <f>C4923*H4923</f>
        <v/>
      </c>
      <c r="J4923" s="2" t="n"/>
      <c r="K4923" s="96" t="n"/>
      <c r="L4923" s="97" t="n"/>
      <c r="M4923" s="97" t="n"/>
      <c r="N4923" s="98" t="inlineStr">
        <is>
          <t>27×105</t>
        </is>
      </c>
      <c r="O4923" s="99">
        <f>F4923</f>
        <v/>
      </c>
      <c r="P4923" s="99">
        <f>SUM(I4923)</f>
        <v/>
      </c>
      <c r="Q4923" s="117" t="n"/>
      <c r="R4923" s="118" t="n"/>
      <c r="S4923" s="118" t="n"/>
      <c r="T4923" s="119" t="n"/>
      <c r="U4923" s="120" t="n"/>
      <c r="V4923" s="120" t="n"/>
      <c r="W4923" s="121" t="n"/>
      <c r="X4923" s="122" t="n"/>
      <c r="Y4923" s="122" t="n"/>
      <c r="Z4923" s="143" t="n"/>
      <c r="AA4923" s="140" t="n"/>
      <c r="AB4923" s="140" t="n"/>
      <c r="AC4923" s="144" t="n"/>
      <c r="AD4923" s="142" t="n"/>
      <c r="AE4923" s="142" t="n"/>
    </row>
    <row r="4924" ht="15" customHeight="1" thickBot="1">
      <c r="A4924" s="211" t="n"/>
      <c r="B4924" s="703" t="inlineStr">
        <is>
          <t>68MS09R</t>
        </is>
      </c>
      <c r="C4924" s="89">
        <f>SUMIF(数量表!D:H,B4924,数量表!H:H)</f>
        <v/>
      </c>
      <c r="D4924" s="89" t="n">
        <v>27</v>
      </c>
      <c r="E4924" s="89" t="n">
        <v>105</v>
      </c>
      <c r="F4924" s="90" t="n">
        <v>868</v>
      </c>
      <c r="G4924" s="89" t="n"/>
      <c r="H4924" s="91" t="n">
        <v>1</v>
      </c>
      <c r="I4924" s="213">
        <f>C4924*H4924</f>
        <v/>
      </c>
      <c r="J4924" s="2" t="n"/>
      <c r="K4924" s="96" t="n"/>
      <c r="L4924" s="97" t="n"/>
      <c r="M4924" s="97" t="n"/>
      <c r="N4924" s="98" t="inlineStr">
        <is>
          <t>27×105</t>
        </is>
      </c>
      <c r="O4924" s="99">
        <f>F4924</f>
        <v/>
      </c>
      <c r="P4924" s="99">
        <f>SUM(I4924)</f>
        <v/>
      </c>
      <c r="Q4924" s="117" t="n"/>
      <c r="R4924" s="118" t="n"/>
      <c r="S4924" s="118" t="n"/>
      <c r="T4924" s="119" t="n"/>
      <c r="U4924" s="120" t="n"/>
      <c r="V4924" s="120" t="n"/>
      <c r="W4924" s="121" t="n"/>
      <c r="X4924" s="122" t="n"/>
      <c r="Y4924" s="122" t="n"/>
      <c r="Z4924" s="143" t="n"/>
      <c r="AA4924" s="140" t="n"/>
      <c r="AB4924" s="140" t="n"/>
      <c r="AC4924" s="144" t="n"/>
      <c r="AD4924" s="142" t="n"/>
      <c r="AE4924" s="142" t="n"/>
    </row>
    <row r="4925">
      <c r="A4925" s="211" t="n"/>
      <c r="B4925" s="701" t="inlineStr">
        <is>
          <t>68MS09R-R</t>
        </is>
      </c>
      <c r="C4925" s="80">
        <f>SUMIF(数量表!D:H,B4925,数量表!H:H)</f>
        <v/>
      </c>
      <c r="D4925" s="80" t="n">
        <v>27</v>
      </c>
      <c r="E4925" s="80" t="n">
        <v>105</v>
      </c>
      <c r="F4925" s="81" t="n">
        <v>2173</v>
      </c>
      <c r="G4925" s="80" t="n"/>
      <c r="H4925" s="82" t="n">
        <v>1</v>
      </c>
      <c r="I4925" s="212">
        <f>C4925*H4925</f>
        <v/>
      </c>
      <c r="J4925" s="2" t="n"/>
      <c r="K4925" s="96" t="n"/>
      <c r="L4925" s="97" t="n"/>
      <c r="M4925" s="97" t="n"/>
      <c r="N4925" s="98" t="inlineStr">
        <is>
          <t>27×105</t>
        </is>
      </c>
      <c r="O4925" s="99">
        <f>F4925</f>
        <v/>
      </c>
      <c r="P4925" s="99">
        <f>SUM(I4925)</f>
        <v/>
      </c>
      <c r="Q4925" s="117" t="n"/>
      <c r="R4925" s="118" t="n"/>
      <c r="S4925" s="118" t="n"/>
      <c r="T4925" s="119" t="n"/>
      <c r="U4925" s="120" t="n"/>
      <c r="V4925" s="120" t="n"/>
      <c r="W4925" s="121" t="n"/>
      <c r="X4925" s="122" t="n"/>
      <c r="Y4925" s="122" t="n"/>
      <c r="Z4925" s="143" t="n"/>
      <c r="AA4925" s="140" t="n"/>
      <c r="AB4925" s="140" t="n"/>
      <c r="AC4925" s="144" t="n"/>
      <c r="AD4925" s="142" t="n"/>
      <c r="AE4925" s="142" t="n"/>
    </row>
    <row r="4926" ht="15" customHeight="1" thickBot="1">
      <c r="A4926" s="211" t="n"/>
      <c r="B4926" s="702" t="inlineStr">
        <is>
          <t>68MS09R-R</t>
        </is>
      </c>
      <c r="C4926" s="89">
        <f>SUMIF(数量表!D:H,B4926,数量表!H:H)</f>
        <v/>
      </c>
      <c r="D4926" t="n">
        <v>27</v>
      </c>
      <c r="E4926" t="n">
        <v>105</v>
      </c>
      <c r="F4926" s="86" t="n">
        <v>976</v>
      </c>
      <c r="H4926" s="87" t="n">
        <v>2</v>
      </c>
      <c r="I4926" s="214">
        <f>C4926*H4926</f>
        <v/>
      </c>
      <c r="J4926" s="2" t="n"/>
      <c r="K4926" s="96" t="n"/>
      <c r="L4926" s="97" t="n"/>
      <c r="M4926" s="97" t="n"/>
      <c r="N4926" s="98" t="inlineStr">
        <is>
          <t>27×105</t>
        </is>
      </c>
      <c r="O4926" s="99">
        <f>F4926</f>
        <v/>
      </c>
      <c r="P4926" s="99">
        <f>SUM(I4926)</f>
        <v/>
      </c>
      <c r="Q4926" s="117" t="n"/>
      <c r="R4926" s="118" t="n"/>
      <c r="S4926" s="118" t="n"/>
      <c r="T4926" s="119" t="n"/>
      <c r="U4926" s="120" t="n"/>
      <c r="V4926" s="120" t="n"/>
      <c r="W4926" s="121" t="n"/>
      <c r="X4926" s="122" t="n"/>
      <c r="Y4926" s="122" t="n"/>
      <c r="Z4926" s="143" t="n"/>
      <c r="AA4926" s="140" t="n"/>
      <c r="AB4926" s="140" t="n"/>
      <c r="AC4926" s="144" t="n"/>
      <c r="AD4926" s="142" t="n"/>
      <c r="AE4926" s="142" t="n"/>
    </row>
    <row r="4927" ht="15" customHeight="1" thickBot="1">
      <c r="A4927" s="211" t="n"/>
      <c r="B4927" s="702" t="inlineStr">
        <is>
          <t>68MS09R-R</t>
        </is>
      </c>
      <c r="C4927" s="89">
        <f>SUMIF(数量表!D:H,B4927,数量表!H:H)</f>
        <v/>
      </c>
      <c r="D4927" t="n">
        <v>27</v>
      </c>
      <c r="E4927" t="n">
        <v>105</v>
      </c>
      <c r="F4927" s="86" t="n">
        <v>275</v>
      </c>
      <c r="H4927" s="87" t="n">
        <v>1</v>
      </c>
      <c r="I4927" s="214">
        <f>C4927*H4927</f>
        <v/>
      </c>
      <c r="J4927" s="2" t="n"/>
      <c r="K4927" s="96" t="n"/>
      <c r="L4927" s="97" t="n"/>
      <c r="M4927" s="97" t="n"/>
      <c r="N4927" s="98" t="inlineStr">
        <is>
          <t>27×105</t>
        </is>
      </c>
      <c r="O4927" s="99">
        <f>F4927</f>
        <v/>
      </c>
      <c r="P4927" s="99">
        <f>SUM(I4927)</f>
        <v/>
      </c>
      <c r="Q4927" s="117" t="n"/>
      <c r="R4927" s="118" t="n"/>
      <c r="S4927" s="118" t="n"/>
      <c r="T4927" s="119" t="n"/>
      <c r="U4927" s="120" t="n"/>
      <c r="V4927" s="120" t="n"/>
      <c r="W4927" s="121" t="n"/>
      <c r="X4927" s="122" t="n"/>
      <c r="Y4927" s="122" t="n"/>
      <c r="Z4927" s="143" t="n"/>
      <c r="AA4927" s="140" t="n"/>
      <c r="AB4927" s="140" t="n"/>
      <c r="AC4927" s="144" t="n"/>
      <c r="AD4927" s="142" t="n"/>
      <c r="AE4927" s="142" t="n"/>
    </row>
    <row r="4928" ht="15" customHeight="1" thickBot="1">
      <c r="A4928" s="211" t="n"/>
      <c r="B4928" s="702" t="inlineStr">
        <is>
          <t>68MS09R-R</t>
        </is>
      </c>
      <c r="C4928" s="89">
        <f>SUMIF(数量表!D:H,B4928,数量表!H:H)</f>
        <v/>
      </c>
      <c r="D4928" t="n">
        <v>27</v>
      </c>
      <c r="E4928" t="n">
        <v>105</v>
      </c>
      <c r="F4928" s="86" t="n">
        <v>760</v>
      </c>
      <c r="H4928" s="87" t="n">
        <v>2</v>
      </c>
      <c r="I4928" s="214">
        <f>C4928*H4928</f>
        <v/>
      </c>
      <c r="J4928" s="2" t="n"/>
      <c r="K4928" s="96" t="n"/>
      <c r="L4928" s="97" t="n"/>
      <c r="M4928" s="97" t="n"/>
      <c r="N4928" s="98" t="inlineStr">
        <is>
          <t>27×105</t>
        </is>
      </c>
      <c r="O4928" s="99">
        <f>F4928</f>
        <v/>
      </c>
      <c r="P4928" s="99">
        <f>SUM(I4928)</f>
        <v/>
      </c>
      <c r="Q4928" s="117" t="n"/>
      <c r="R4928" s="118" t="n"/>
      <c r="S4928" s="118" t="n"/>
      <c r="T4928" s="119" t="n"/>
      <c r="U4928" s="120" t="n"/>
      <c r="V4928" s="120" t="n"/>
      <c r="W4928" s="121" t="n"/>
      <c r="X4928" s="122" t="n"/>
      <c r="Y4928" s="122" t="n"/>
      <c r="Z4928" s="143" t="n"/>
      <c r="AA4928" s="140" t="n"/>
      <c r="AB4928" s="140" t="n"/>
      <c r="AC4928" s="144" t="n"/>
      <c r="AD4928" s="142" t="n"/>
      <c r="AE4928" s="142" t="n"/>
    </row>
    <row r="4929" ht="15" customHeight="1" thickBot="1">
      <c r="A4929" s="211" t="n"/>
      <c r="B4929" s="702" t="inlineStr">
        <is>
          <t>68MS09L-L</t>
        </is>
      </c>
      <c r="C4929">
        <f>SUMIF(数量表!D:H,B4929,数量表!H:H)</f>
        <v/>
      </c>
      <c r="D4929" t="n">
        <v>27</v>
      </c>
      <c r="E4929" t="n">
        <v>105</v>
      </c>
      <c r="F4929" s="86" t="n">
        <v>868</v>
      </c>
      <c r="H4929" s="87" t="n">
        <v>1</v>
      </c>
      <c r="I4929" s="214">
        <f>C4929*H4929</f>
        <v/>
      </c>
      <c r="J4929" s="2" t="n"/>
      <c r="K4929" s="96" t="n"/>
      <c r="L4929" s="97" t="n"/>
      <c r="M4929" s="97" t="n"/>
      <c r="N4929" s="98" t="inlineStr">
        <is>
          <t>27×105</t>
        </is>
      </c>
      <c r="O4929" s="99">
        <f>F4929</f>
        <v/>
      </c>
      <c r="P4929" s="99">
        <f>SUM(I4929)</f>
        <v/>
      </c>
      <c r="Q4929" s="117" t="n"/>
      <c r="R4929" s="118" t="n"/>
      <c r="S4929" s="118" t="n"/>
      <c r="T4929" s="119" t="n"/>
      <c r="U4929" s="120" t="n"/>
      <c r="V4929" s="120" t="n"/>
      <c r="W4929" s="121" t="n"/>
      <c r="X4929" s="122" t="n"/>
      <c r="Y4929" s="122" t="n"/>
      <c r="Z4929" s="143" t="n"/>
      <c r="AA4929" s="140" t="n"/>
      <c r="AB4929" s="140" t="n"/>
      <c r="AC4929" s="144" t="n"/>
      <c r="AD4929" s="142" t="n"/>
      <c r="AE4929" s="142" t="n"/>
    </row>
    <row r="4930" ht="15" customHeight="1" thickBot="1">
      <c r="B4930" s="222" t="inlineStr">
        <is>
          <t>S09-810</t>
        </is>
      </c>
      <c r="C4930" s="7">
        <f>SUMIF(数量表!D:H,B4930,数量表!H:H)</f>
        <v/>
      </c>
      <c r="D4930" s="7" t="n">
        <v>27</v>
      </c>
      <c r="E4930" s="7" t="n">
        <v>105</v>
      </c>
      <c r="F4930" s="84" t="n">
        <v>982</v>
      </c>
      <c r="G4930" s="7" t="n"/>
      <c r="H4930" s="21" t="n">
        <v>1</v>
      </c>
      <c r="I4930" s="217">
        <f>C4930*H4930</f>
        <v/>
      </c>
      <c r="K4930" s="96" t="n"/>
      <c r="L4930" s="97" t="n"/>
      <c r="M4930" s="97" t="n"/>
      <c r="N4930" s="98" t="inlineStr">
        <is>
          <t>27×105</t>
        </is>
      </c>
      <c r="O4930" s="99">
        <f>F4930</f>
        <v/>
      </c>
      <c r="P4930" s="99">
        <f>SUM(I4930)</f>
        <v/>
      </c>
      <c r="Q4930" s="117" t="n"/>
      <c r="R4930" s="118" t="n"/>
      <c r="S4930" s="118" t="n"/>
      <c r="T4930" s="119" t="n"/>
      <c r="U4930" s="120" t="n"/>
      <c r="V4930" s="120" t="n"/>
      <c r="W4930" s="121" t="n"/>
      <c r="X4930" s="122" t="n"/>
      <c r="Y4930" s="122" t="n"/>
      <c r="Z4930" s="143" t="n"/>
      <c r="AA4930" s="140" t="n"/>
      <c r="AB4930" s="140" t="n"/>
      <c r="AC4930" s="144" t="n"/>
      <c r="AD4930" s="142" t="n"/>
      <c r="AE4930" s="142" t="n"/>
    </row>
    <row r="4931">
      <c r="B4931" s="220" t="inlineStr">
        <is>
          <t>S05-1400</t>
        </is>
      </c>
      <c r="C4931" s="80">
        <f>SUMIF(数量表!D:H,B4931,数量表!H:H)</f>
        <v/>
      </c>
      <c r="D4931" s="80" t="n">
        <v>27</v>
      </c>
      <c r="E4931" s="80" t="n">
        <v>105</v>
      </c>
      <c r="F4931" s="81" t="n">
        <v>586</v>
      </c>
      <c r="G4931" s="80" t="n"/>
      <c r="H4931" s="82" t="n">
        <v>1</v>
      </c>
      <c r="I4931" s="212">
        <f>C4931*H4931</f>
        <v/>
      </c>
      <c r="K4931" s="96" t="n"/>
      <c r="L4931" s="97" t="n"/>
      <c r="M4931" s="97" t="n"/>
      <c r="N4931" s="98" t="inlineStr">
        <is>
          <t>27×105</t>
        </is>
      </c>
      <c r="O4931" s="99">
        <f>F4931</f>
        <v/>
      </c>
      <c r="P4931" s="99">
        <f>SUM(I4931)</f>
        <v/>
      </c>
      <c r="Q4931" s="117" t="n"/>
      <c r="R4931" s="118" t="n"/>
      <c r="S4931" s="118" t="n"/>
      <c r="T4931" s="119" t="n"/>
      <c r="U4931" s="120" t="n"/>
      <c r="V4931" s="120" t="n"/>
      <c r="W4931" s="121" t="n"/>
      <c r="X4931" s="122" t="n"/>
      <c r="Y4931" s="122" t="n"/>
      <c r="Z4931" s="143" t="n"/>
      <c r="AA4931" s="140" t="n"/>
      <c r="AB4931" s="140" t="n"/>
      <c r="AC4931" s="144" t="n"/>
      <c r="AD4931" s="142" t="n"/>
      <c r="AE4931" s="142" t="n"/>
    </row>
    <row r="4932">
      <c r="B4932" s="29" t="inlineStr">
        <is>
          <t>S05-1400</t>
        </is>
      </c>
      <c r="C4932">
        <f>SUMIF(数量表!D:H,B4932,数量表!H:H)</f>
        <v/>
      </c>
      <c r="D4932" t="n">
        <v>27</v>
      </c>
      <c r="E4932" t="n">
        <v>105</v>
      </c>
      <c r="F4932" s="86" t="n">
        <v>800</v>
      </c>
      <c r="H4932" s="87" t="n">
        <v>2</v>
      </c>
      <c r="I4932" s="214">
        <f>C4932*H4932</f>
        <v/>
      </c>
      <c r="K4932" s="96" t="n"/>
      <c r="L4932" s="97" t="n"/>
      <c r="M4932" s="97" t="n"/>
      <c r="N4932" s="98" t="inlineStr">
        <is>
          <t>27×105</t>
        </is>
      </c>
      <c r="O4932" s="99">
        <f>F4932</f>
        <v/>
      </c>
      <c r="P4932" s="99">
        <f>SUM(I4932)</f>
        <v/>
      </c>
      <c r="Q4932" s="117" t="n"/>
      <c r="R4932" s="118" t="n"/>
      <c r="S4932" s="118" t="n"/>
      <c r="T4932" s="119" t="n"/>
      <c r="U4932" s="120" t="n"/>
      <c r="V4932" s="120" t="n"/>
      <c r="W4932" s="121" t="n"/>
      <c r="X4932" s="122" t="n"/>
      <c r="Y4932" s="122" t="n"/>
      <c r="Z4932" s="143" t="n"/>
      <c r="AA4932" s="140" t="n"/>
      <c r="AB4932" s="140" t="n"/>
      <c r="AC4932" s="144" t="n"/>
      <c r="AD4932" s="142" t="n"/>
      <c r="AE4932" s="142" t="n"/>
    </row>
    <row r="4933">
      <c r="B4933" s="29" t="inlineStr">
        <is>
          <t>S05-1400</t>
        </is>
      </c>
      <c r="C4933">
        <f>SUMIF(数量表!D:H,B4933,数量表!H:H)</f>
        <v/>
      </c>
      <c r="D4933" t="n">
        <v>27</v>
      </c>
      <c r="E4933" t="n">
        <v>105</v>
      </c>
      <c r="F4933" s="86" t="n">
        <v>576</v>
      </c>
      <c r="H4933" s="87" t="n">
        <v>2</v>
      </c>
      <c r="I4933" s="214">
        <f>C4933*H4933</f>
        <v/>
      </c>
      <c r="K4933" s="96" t="n"/>
      <c r="L4933" s="97" t="n"/>
      <c r="M4933" s="97" t="n"/>
      <c r="N4933" s="98" t="inlineStr">
        <is>
          <t>27×105</t>
        </is>
      </c>
      <c r="O4933" s="99">
        <f>F4933</f>
        <v/>
      </c>
      <c r="P4933" s="99">
        <f>SUM(I4933)</f>
        <v/>
      </c>
      <c r="Q4933" s="117" t="n"/>
      <c r="R4933" s="118" t="n"/>
      <c r="S4933" s="118" t="n"/>
      <c r="T4933" s="119" t="n"/>
      <c r="U4933" s="120" t="n"/>
      <c r="V4933" s="120" t="n"/>
      <c r="W4933" s="121" t="n"/>
      <c r="X4933" s="122" t="n"/>
      <c r="Y4933" s="122" t="n"/>
      <c r="Z4933" s="143" t="n"/>
      <c r="AA4933" s="140" t="n"/>
      <c r="AB4933" s="140" t="n"/>
      <c r="AC4933" s="144" t="n"/>
      <c r="AD4933" s="142" t="n"/>
      <c r="AE4933" s="142" t="n"/>
    </row>
    <row r="4934" ht="15" customHeight="1" thickBot="1">
      <c r="B4934" s="221" t="inlineStr">
        <is>
          <t>S05-1400</t>
        </is>
      </c>
      <c r="C4934" s="89">
        <f>SUMIF(数量表!D:H,B4934,数量表!H:H)</f>
        <v/>
      </c>
      <c r="D4934" s="89" t="n">
        <v>27</v>
      </c>
      <c r="E4934" s="89" t="n">
        <v>105</v>
      </c>
      <c r="F4934" s="90" t="n">
        <v>1332</v>
      </c>
      <c r="G4934" s="89" t="n"/>
      <c r="H4934" s="91" t="n">
        <v>1</v>
      </c>
      <c r="I4934" s="213">
        <f>C4934*H4934</f>
        <v/>
      </c>
      <c r="K4934" s="96" t="n"/>
      <c r="L4934" s="97" t="n"/>
      <c r="M4934" s="97" t="n"/>
      <c r="N4934" s="98" t="inlineStr">
        <is>
          <t>27×105</t>
        </is>
      </c>
      <c r="O4934" s="99">
        <f>F4934</f>
        <v/>
      </c>
      <c r="P4934" s="99">
        <f>SUM(I4934)</f>
        <v/>
      </c>
      <c r="Q4934" s="117" t="n"/>
      <c r="R4934" s="118" t="n"/>
      <c r="S4934" s="118" t="n"/>
      <c r="T4934" s="119" t="n"/>
      <c r="U4934" s="120" t="n"/>
      <c r="V4934" s="120" t="n"/>
      <c r="W4934" s="121" t="n"/>
      <c r="X4934" s="122" t="n"/>
      <c r="Y4934" s="122" t="n"/>
      <c r="Z4934" s="143" t="n"/>
      <c r="AA4934" s="140" t="n"/>
      <c r="AB4934" s="140" t="n"/>
      <c r="AC4934" s="144" t="n"/>
      <c r="AD4934" s="142" t="n"/>
      <c r="AE4934" s="142" t="n"/>
    </row>
    <row r="4935">
      <c r="B4935" s="220" t="inlineStr">
        <is>
          <t>135MKA13</t>
        </is>
      </c>
      <c r="C4935" s="80">
        <f>SUMIF(数量表!D:H,B4935,数量表!H:H)</f>
        <v/>
      </c>
      <c r="D4935" s="80" t="n">
        <v>27</v>
      </c>
      <c r="E4935" s="80" t="n">
        <v>105</v>
      </c>
      <c r="F4935" s="81" t="n">
        <v>149.25</v>
      </c>
      <c r="G4935" s="80" t="n"/>
      <c r="H4935" s="82" t="n">
        <v>3</v>
      </c>
      <c r="I4935" s="212">
        <f>C4935*H4935</f>
        <v/>
      </c>
      <c r="K4935" s="96" t="n"/>
      <c r="L4935" s="97" t="n"/>
      <c r="M4935" s="97" t="n"/>
      <c r="N4935" s="98" t="inlineStr">
        <is>
          <t>27×105</t>
        </is>
      </c>
      <c r="O4935" s="99">
        <f>F4935</f>
        <v/>
      </c>
      <c r="P4935" s="99">
        <f>SUM(I4935)</f>
        <v/>
      </c>
      <c r="Q4935" s="117" t="n"/>
      <c r="R4935" s="118" t="n"/>
      <c r="S4935" s="118" t="n"/>
      <c r="T4935" s="119" t="n"/>
      <c r="U4935" s="120" t="n"/>
      <c r="V4935" s="120" t="n"/>
      <c r="W4935" s="121" t="n"/>
      <c r="X4935" s="122" t="n"/>
      <c r="Y4935" s="122" t="n"/>
      <c r="Z4935" s="143" t="n"/>
      <c r="AA4935" s="140" t="n"/>
      <c r="AB4935" s="140" t="n"/>
      <c r="AC4935" s="144" t="n"/>
      <c r="AD4935" s="142" t="n"/>
      <c r="AE4935" s="142" t="n"/>
    </row>
    <row r="4936">
      <c r="B4936" s="29" t="inlineStr">
        <is>
          <t>135MKA13</t>
        </is>
      </c>
      <c r="C4936">
        <f>SUMIF(数量表!D:H,B4936,数量表!H:H)</f>
        <v/>
      </c>
      <c r="D4936" t="n">
        <v>27</v>
      </c>
      <c r="E4936" t="n">
        <v>105</v>
      </c>
      <c r="F4936" s="86" t="n">
        <v>218</v>
      </c>
      <c r="H4936" s="87" t="n">
        <v>3</v>
      </c>
      <c r="I4936" s="214">
        <f>C4936*H4936</f>
        <v/>
      </c>
      <c r="K4936" s="96" t="n"/>
      <c r="L4936" s="97" t="n"/>
      <c r="M4936" s="97" t="n"/>
      <c r="N4936" s="98" t="inlineStr">
        <is>
          <t>27×105</t>
        </is>
      </c>
      <c r="O4936" s="99">
        <f>F4936</f>
        <v/>
      </c>
      <c r="P4936" s="99">
        <f>SUM(I4936)</f>
        <v/>
      </c>
      <c r="Q4936" s="117" t="n"/>
      <c r="R4936" s="118" t="n"/>
      <c r="S4936" s="118" t="n"/>
      <c r="T4936" s="119" t="n"/>
      <c r="U4936" s="120" t="n"/>
      <c r="V4936" s="120" t="n"/>
      <c r="W4936" s="121" t="n"/>
      <c r="X4936" s="122" t="n"/>
      <c r="Y4936" s="122" t="n"/>
      <c r="Z4936" s="143" t="n"/>
      <c r="AA4936" s="140" t="n"/>
      <c r="AB4936" s="140" t="n"/>
      <c r="AC4936" s="144" t="n"/>
      <c r="AD4936" s="142" t="n"/>
      <c r="AE4936" s="142" t="n"/>
    </row>
    <row r="4937" ht="15" customHeight="1" thickBot="1">
      <c r="B4937" s="221" t="inlineStr">
        <is>
          <t>135MKA13</t>
        </is>
      </c>
      <c r="C4937" s="89">
        <f>SUMIF(数量表!D:H,B4937,数量表!H:H)</f>
        <v/>
      </c>
      <c r="D4937" s="89" t="n">
        <v>27</v>
      </c>
      <c r="E4937" s="89" t="n">
        <v>105</v>
      </c>
      <c r="F4937" s="90" t="n">
        <v>1255</v>
      </c>
      <c r="G4937" s="89" t="n"/>
      <c r="H4937" s="91" t="n">
        <v>2</v>
      </c>
      <c r="I4937" s="213">
        <f>C4937*H4937</f>
        <v/>
      </c>
      <c r="K4937" s="96" t="n"/>
      <c r="L4937" s="97" t="n"/>
      <c r="M4937" s="97" t="n"/>
      <c r="N4937" s="98" t="inlineStr">
        <is>
          <t>27×105</t>
        </is>
      </c>
      <c r="O4937" s="99">
        <f>F4937</f>
        <v/>
      </c>
      <c r="P4937" s="99">
        <f>SUM(I4937)</f>
        <v/>
      </c>
      <c r="Q4937" s="117" t="n"/>
      <c r="R4937" s="118" t="n"/>
      <c r="S4937" s="118" t="n"/>
      <c r="T4937" s="119" t="n"/>
      <c r="U4937" s="120" t="n"/>
      <c r="V4937" s="120" t="n"/>
      <c r="W4937" s="121" t="n"/>
      <c r="X4937" s="122" t="n"/>
      <c r="Y4937" s="122" t="n"/>
      <c r="Z4937" s="143" t="n"/>
      <c r="AA4937" s="140" t="n"/>
      <c r="AB4937" s="140" t="n"/>
      <c r="AC4937" s="144" t="n"/>
      <c r="AD4937" s="142" t="n"/>
      <c r="AE4937" s="142" t="n"/>
    </row>
    <row r="4938">
      <c r="B4938" s="220" t="inlineStr">
        <is>
          <t>KH20-R</t>
        </is>
      </c>
      <c r="C4938" s="80">
        <f>SUMIF(数量表!D:H,B4938,数量表!H:H)</f>
        <v/>
      </c>
      <c r="D4938" s="80" t="n">
        <v>27</v>
      </c>
      <c r="E4938" s="80" t="n">
        <v>105</v>
      </c>
      <c r="F4938" s="81" t="n">
        <v>350</v>
      </c>
      <c r="G4938" s="80" t="n"/>
      <c r="H4938" s="82" t="n">
        <v>1</v>
      </c>
      <c r="I4938" s="212">
        <f>C4938*H4938</f>
        <v/>
      </c>
      <c r="K4938" s="96" t="n"/>
      <c r="L4938" s="97" t="n"/>
      <c r="M4938" s="97" t="n"/>
      <c r="N4938" s="98" t="inlineStr">
        <is>
          <t>27×105</t>
        </is>
      </c>
      <c r="O4938" s="99">
        <f>F4938</f>
        <v/>
      </c>
      <c r="P4938" s="99">
        <f>SUM(I4938)</f>
        <v/>
      </c>
      <c r="Q4938" s="117" t="n"/>
      <c r="R4938" s="118" t="n"/>
      <c r="S4938" s="118" t="n"/>
      <c r="T4938" s="119" t="n"/>
      <c r="U4938" s="120" t="n"/>
      <c r="V4938" s="120" t="n"/>
      <c r="W4938" s="121" t="n"/>
      <c r="X4938" s="122" t="n"/>
      <c r="Y4938" s="122" t="n"/>
      <c r="Z4938" s="143" t="n"/>
      <c r="AA4938" s="140" t="n"/>
      <c r="AB4938" s="140" t="n"/>
      <c r="AC4938" s="144" t="n"/>
      <c r="AD4938" s="142" t="n"/>
      <c r="AE4938" s="142" t="n"/>
    </row>
    <row r="4939">
      <c r="B4939" s="29" t="inlineStr">
        <is>
          <t>KH20-R</t>
        </is>
      </c>
      <c r="C4939">
        <f>SUMIF(数量表!D:H,B4939,数量表!H:H)</f>
        <v/>
      </c>
      <c r="D4939" t="n">
        <v>27</v>
      </c>
      <c r="E4939" t="n">
        <v>105</v>
      </c>
      <c r="F4939" s="86" t="n">
        <v>800</v>
      </c>
      <c r="H4939" s="87" t="n">
        <v>1</v>
      </c>
      <c r="I4939" s="214">
        <f>C4939*H4939</f>
        <v/>
      </c>
      <c r="K4939" s="96" t="n"/>
      <c r="L4939" s="97" t="n"/>
      <c r="M4939" s="97" t="n"/>
      <c r="N4939" s="98" t="inlineStr">
        <is>
          <t>27×105</t>
        </is>
      </c>
      <c r="O4939" s="99">
        <f>F4939</f>
        <v/>
      </c>
      <c r="P4939" s="99">
        <f>SUM(I4939)</f>
        <v/>
      </c>
      <c r="Q4939" s="117" t="n"/>
      <c r="R4939" s="118" t="n"/>
      <c r="S4939" s="118" t="n"/>
      <c r="T4939" s="119" t="n"/>
      <c r="U4939" s="120" t="n"/>
      <c r="V4939" s="120" t="n"/>
      <c r="W4939" s="121" t="n"/>
      <c r="X4939" s="122" t="n"/>
      <c r="Y4939" s="122" t="n"/>
      <c r="Z4939" s="143" t="n"/>
      <c r="AA4939" s="140" t="n"/>
      <c r="AB4939" s="140" t="n"/>
      <c r="AC4939" s="144" t="n"/>
      <c r="AD4939" s="142" t="n"/>
      <c r="AE4939" s="142" t="n"/>
    </row>
    <row r="4940" ht="15" customHeight="1" thickBot="1">
      <c r="B4940" s="221" t="inlineStr">
        <is>
          <t>KH20-R</t>
        </is>
      </c>
      <c r="C4940" s="89">
        <f>SUMIF(数量表!D:H,B4940,数量表!H:H)</f>
        <v/>
      </c>
      <c r="D4940" s="89" t="n">
        <v>45</v>
      </c>
      <c r="E4940" s="89" t="n">
        <v>105</v>
      </c>
      <c r="F4940" s="90" t="n">
        <v>2049</v>
      </c>
      <c r="G4940" s="89" t="n"/>
      <c r="H4940" s="91" t="n">
        <v>1</v>
      </c>
      <c r="I4940" s="213">
        <f>C4940*H4940</f>
        <v/>
      </c>
      <c r="K4940" s="96" t="n"/>
      <c r="L4940" s="97" t="n"/>
      <c r="M4940" s="97" t="n"/>
      <c r="N4940" s="98" t="n"/>
      <c r="O4940" s="99" t="n"/>
      <c r="P4940" s="99" t="n"/>
      <c r="Q4940" s="117" t="n"/>
      <c r="R4940" s="118" t="n"/>
      <c r="S4940" s="118" t="n"/>
      <c r="T4940" s="119" t="n"/>
      <c r="U4940" s="120" t="n"/>
      <c r="V4940" s="120" t="n"/>
      <c r="W4940" s="121" t="n"/>
      <c r="X4940" s="122" t="n"/>
      <c r="Y4940" s="122" t="n"/>
      <c r="Z4940" s="143" t="n"/>
      <c r="AA4940" s="140" t="n"/>
      <c r="AB4940" s="140" t="n"/>
      <c r="AC4940" s="144" t="inlineStr">
        <is>
          <t>45×105</t>
        </is>
      </c>
      <c r="AD4940" s="142" t="n">
        <v>2049</v>
      </c>
      <c r="AE4940" s="142">
        <f>SUM(X4940)</f>
        <v/>
      </c>
    </row>
    <row r="4941">
      <c r="B4941" s="220" t="inlineStr">
        <is>
          <t>90TS11</t>
        </is>
      </c>
      <c r="C4941" s="80">
        <f>SUMIF(数量表!D:H,B4941,数量表!H:H)</f>
        <v/>
      </c>
      <c r="D4941" s="80" t="n">
        <v>27</v>
      </c>
      <c r="E4941" s="80" t="n">
        <v>105</v>
      </c>
      <c r="F4941" s="81" t="n">
        <v>450</v>
      </c>
      <c r="G4941" s="80" t="inlineStr">
        <is>
          <t>×</t>
        </is>
      </c>
      <c r="H4941" s="82" t="n">
        <v>1</v>
      </c>
      <c r="I4941" s="212">
        <f>C4941*H4941</f>
        <v/>
      </c>
      <c r="J4941" s="29" t="n"/>
      <c r="K4941" s="106" t="n"/>
      <c r="L4941" s="97" t="n"/>
      <c r="M4941" s="97" t="n"/>
      <c r="N4941" s="98" t="inlineStr">
        <is>
          <t>27×105</t>
        </is>
      </c>
      <c r="O4941" s="99">
        <f>F4941</f>
        <v/>
      </c>
      <c r="P4941" s="99">
        <f>SUM(I4941)</f>
        <v/>
      </c>
      <c r="Q4941" s="117" t="n"/>
      <c r="R4941" s="118" t="n"/>
      <c r="S4941" s="118" t="n"/>
      <c r="T4941" s="119" t="n"/>
      <c r="U4941" s="120" t="n"/>
      <c r="V4941" s="120" t="n"/>
      <c r="W4941" s="121" t="n"/>
      <c r="X4941" s="122" t="n"/>
      <c r="Y4941" s="122" t="n"/>
      <c r="Z4941" s="143" t="n"/>
      <c r="AA4941" s="140" t="n"/>
      <c r="AB4941" s="140" t="n"/>
      <c r="AC4941" s="144" t="n"/>
      <c r="AD4941" s="142" t="n"/>
      <c r="AE4941" s="142" t="n"/>
    </row>
    <row r="4942">
      <c r="B4942" s="29" t="inlineStr">
        <is>
          <t>90TS11</t>
        </is>
      </c>
      <c r="C4942">
        <f>SUMIF(数量表!D:H,B4942,数量表!H:H)</f>
        <v/>
      </c>
      <c r="D4942" t="n">
        <v>27</v>
      </c>
      <c r="E4942" t="n">
        <v>105</v>
      </c>
      <c r="F4942" s="86" t="n">
        <v>800</v>
      </c>
      <c r="G4942" t="inlineStr">
        <is>
          <t>×</t>
        </is>
      </c>
      <c r="H4942" s="87" t="n">
        <v>2</v>
      </c>
      <c r="I4942" s="214">
        <f>C4942*H4942</f>
        <v/>
      </c>
      <c r="J4942" s="29" t="n"/>
      <c r="K4942" s="106" t="n"/>
      <c r="L4942" s="97" t="n"/>
      <c r="M4942" s="97" t="n"/>
      <c r="N4942" s="98" t="inlineStr">
        <is>
          <t>27×105</t>
        </is>
      </c>
      <c r="O4942" s="99">
        <f>F4942</f>
        <v/>
      </c>
      <c r="P4942" s="99">
        <f>SUM(I4942)</f>
        <v/>
      </c>
      <c r="Q4942" s="117" t="n"/>
      <c r="R4942" s="118" t="n"/>
      <c r="S4942" s="118" t="n"/>
      <c r="T4942" s="119" t="n"/>
      <c r="U4942" s="120" t="n"/>
      <c r="V4942" s="120" t="n"/>
      <c r="W4942" s="121" t="n"/>
      <c r="X4942" s="122" t="n"/>
      <c r="Y4942" s="122" t="n"/>
      <c r="Z4942" s="143" t="n"/>
      <c r="AA4942" s="140" t="n"/>
      <c r="AB4942" s="140" t="n"/>
      <c r="AC4942" s="144" t="n"/>
      <c r="AD4942" s="142" t="n"/>
      <c r="AE4942" s="142" t="n"/>
    </row>
    <row r="4943">
      <c r="B4943" s="29" t="inlineStr">
        <is>
          <t>90TS11</t>
        </is>
      </c>
      <c r="C4943">
        <f>SUMIF(数量表!D:H,B4943,数量表!H:H)</f>
        <v/>
      </c>
      <c r="D4943" t="n">
        <v>27</v>
      </c>
      <c r="E4943" t="n">
        <v>105</v>
      </c>
      <c r="F4943" s="86" t="n">
        <v>368</v>
      </c>
      <c r="G4943" t="inlineStr">
        <is>
          <t>×</t>
        </is>
      </c>
      <c r="H4943" s="87" t="n">
        <v>1</v>
      </c>
      <c r="I4943" s="214">
        <f>C4943*H4943</f>
        <v/>
      </c>
      <c r="J4943" s="29" t="n"/>
      <c r="K4943" s="107" t="n"/>
      <c r="L4943" s="108" t="n"/>
      <c r="M4943" s="108" t="n"/>
      <c r="N4943" s="109" t="inlineStr">
        <is>
          <t>27×105</t>
        </is>
      </c>
      <c r="O4943" s="99">
        <f>F4943</f>
        <v/>
      </c>
      <c r="P4943" s="99">
        <f>SUM(I4943)</f>
        <v/>
      </c>
      <c r="Q4943" s="129" t="n"/>
      <c r="R4943" s="130" t="n"/>
      <c r="S4943" s="130" t="n"/>
      <c r="T4943" s="131" t="n"/>
      <c r="U4943" s="132" t="n"/>
      <c r="V4943" s="132" t="n"/>
      <c r="W4943" s="133" t="n"/>
      <c r="X4943" s="134" t="n"/>
      <c r="Y4943" s="134" t="n"/>
      <c r="Z4943" s="151" t="n"/>
      <c r="AA4943" s="152" t="n"/>
      <c r="AB4943" s="152" t="n"/>
      <c r="AC4943" s="153" t="n"/>
      <c r="AD4943" s="154" t="n"/>
      <c r="AE4943" s="154" t="n"/>
    </row>
    <row r="4944" ht="15" customHeight="1" thickBot="1">
      <c r="B4944" s="221" t="inlineStr">
        <is>
          <t>90TS11</t>
        </is>
      </c>
      <c r="C4944" s="89">
        <f>SUMIF(数量表!D:H,B4944,数量表!H:H)</f>
        <v/>
      </c>
      <c r="D4944" s="89" t="n">
        <v>27</v>
      </c>
      <c r="E4944" s="89" t="n">
        <v>105</v>
      </c>
      <c r="F4944" s="90" t="n">
        <v>1176</v>
      </c>
      <c r="G4944" s="89" t="inlineStr">
        <is>
          <t>○</t>
        </is>
      </c>
      <c r="H4944" s="91" t="n">
        <v>2</v>
      </c>
      <c r="I4944" s="213">
        <f>C4944*H4944</f>
        <v/>
      </c>
      <c r="J4944" s="29" t="n"/>
      <c r="K4944" s="96" t="n"/>
      <c r="L4944" s="97" t="n"/>
      <c r="M4944" s="218" t="n"/>
      <c r="N4944" s="98" t="inlineStr">
        <is>
          <t>27×105</t>
        </is>
      </c>
      <c r="O4944" s="99">
        <f>F4944</f>
        <v/>
      </c>
      <c r="P4944" s="99">
        <f>SUM(I4944)</f>
        <v/>
      </c>
      <c r="Q4944" s="117" t="n"/>
      <c r="R4944" s="118" t="n"/>
      <c r="S4944" s="118" t="n"/>
      <c r="T4944" s="119" t="n"/>
      <c r="U4944" s="120" t="n"/>
      <c r="V4944" s="120" t="n"/>
      <c r="W4944" s="121" t="n"/>
      <c r="X4944" s="122" t="n"/>
      <c r="Y4944" s="122" t="n"/>
      <c r="Z4944" s="143" t="n"/>
      <c r="AA4944" s="140" t="n"/>
      <c r="AB4944" s="140" t="n"/>
      <c r="AC4944" s="144" t="n"/>
      <c r="AD4944" s="142" t="n"/>
      <c r="AE4944" s="142" t="n"/>
    </row>
    <row r="4945">
      <c r="B4945" s="220" t="inlineStr">
        <is>
          <t>90TS09</t>
        </is>
      </c>
      <c r="C4945" s="80">
        <f>SUMIF(数量表!D:H,B4945,数量表!H:H)</f>
        <v/>
      </c>
      <c r="D4945" s="80" t="n">
        <v>27</v>
      </c>
      <c r="E4945" s="80" t="n">
        <v>105</v>
      </c>
      <c r="F4945" s="81" t="n">
        <v>536</v>
      </c>
      <c r="G4945" s="80" t="inlineStr">
        <is>
          <t>×</t>
        </is>
      </c>
      <c r="H4945" s="82" t="n">
        <v>1</v>
      </c>
      <c r="I4945" s="212">
        <f>C4945*H4945</f>
        <v/>
      </c>
      <c r="J4945" s="29" t="n"/>
      <c r="K4945" s="106" t="n"/>
      <c r="L4945" s="97" t="n"/>
      <c r="M4945" s="97" t="n"/>
      <c r="N4945" s="98" t="inlineStr">
        <is>
          <t>27×105</t>
        </is>
      </c>
      <c r="O4945" s="99">
        <f>F4945</f>
        <v/>
      </c>
      <c r="P4945" s="99">
        <f>SUM(I4945)</f>
        <v/>
      </c>
      <c r="Q4945" s="117" t="n"/>
      <c r="R4945" s="118" t="n"/>
      <c r="S4945" s="118" t="n"/>
      <c r="T4945" s="119" t="n"/>
      <c r="U4945" s="120" t="n"/>
      <c r="V4945" s="120" t="n"/>
      <c r="W4945" s="121" t="n"/>
      <c r="X4945" s="122" t="n"/>
      <c r="Y4945" s="122" t="n"/>
      <c r="Z4945" s="143" t="n"/>
      <c r="AA4945" s="140" t="n"/>
      <c r="AB4945" s="140" t="n"/>
      <c r="AC4945" s="144" t="n"/>
      <c r="AD4945" s="142" t="n"/>
      <c r="AE4945" s="142" t="n"/>
    </row>
    <row r="4946">
      <c r="B4946" s="29" t="inlineStr">
        <is>
          <t>90TS09</t>
        </is>
      </c>
      <c r="C4946">
        <f>SUMIF(数量表!D:H,B4946,数量表!H:H)</f>
        <v/>
      </c>
      <c r="D4946" t="n">
        <v>27</v>
      </c>
      <c r="E4946" t="n">
        <v>105</v>
      </c>
      <c r="F4946" s="86" t="n">
        <v>800</v>
      </c>
      <c r="G4946" t="inlineStr">
        <is>
          <t>×</t>
        </is>
      </c>
      <c r="H4946" s="87" t="n">
        <v>2</v>
      </c>
      <c r="I4946" s="214">
        <f>C4946*H4946</f>
        <v/>
      </c>
      <c r="J4946" s="29" t="n"/>
      <c r="K4946" s="106" t="n"/>
      <c r="L4946" s="97" t="n"/>
      <c r="M4946" s="97" t="n"/>
      <c r="N4946" s="98" t="inlineStr">
        <is>
          <t>27×105</t>
        </is>
      </c>
      <c r="O4946" s="99">
        <f>F4946</f>
        <v/>
      </c>
      <c r="P4946" s="99">
        <f>SUM(I4946)</f>
        <v/>
      </c>
      <c r="Q4946" s="117" t="n"/>
      <c r="R4946" s="118" t="n"/>
      <c r="S4946" s="118" t="n"/>
      <c r="T4946" s="119" t="n"/>
      <c r="U4946" s="120" t="n"/>
      <c r="V4946" s="120" t="n"/>
      <c r="W4946" s="121" t="n"/>
      <c r="X4946" s="122" t="n"/>
      <c r="Y4946" s="122" t="n"/>
      <c r="Z4946" s="143" t="n"/>
      <c r="AA4946" s="140" t="n"/>
      <c r="AB4946" s="140" t="n"/>
      <c r="AC4946" s="144" t="n"/>
      <c r="AD4946" s="142" t="n"/>
      <c r="AE4946" s="142" t="n"/>
    </row>
    <row r="4947">
      <c r="B4947" s="29" t="inlineStr">
        <is>
          <t>90TS09</t>
        </is>
      </c>
      <c r="C4947">
        <f>SUMIF(数量表!D:H,B4947,数量表!H:H)</f>
        <v/>
      </c>
      <c r="D4947" t="n">
        <v>27</v>
      </c>
      <c r="E4947" t="n">
        <v>105</v>
      </c>
      <c r="F4947" s="86" t="n">
        <v>482</v>
      </c>
      <c r="G4947" t="inlineStr">
        <is>
          <t>×</t>
        </is>
      </c>
      <c r="H4947" s="87" t="n">
        <v>1</v>
      </c>
      <c r="I4947" s="214">
        <f>C4947*H4947</f>
        <v/>
      </c>
      <c r="J4947" s="29" t="n"/>
      <c r="K4947" s="107" t="n"/>
      <c r="L4947" s="108" t="n"/>
      <c r="M4947" s="108" t="n"/>
      <c r="N4947" s="109" t="inlineStr">
        <is>
          <t>27×105</t>
        </is>
      </c>
      <c r="O4947" s="99">
        <f>F4947</f>
        <v/>
      </c>
      <c r="P4947" s="99">
        <f>SUM(I4947)</f>
        <v/>
      </c>
      <c r="Q4947" s="129" t="n"/>
      <c r="R4947" s="130" t="n"/>
      <c r="S4947" s="130" t="n"/>
      <c r="T4947" s="131" t="n"/>
      <c r="U4947" s="132" t="n"/>
      <c r="V4947" s="132" t="n"/>
      <c r="W4947" s="133" t="n"/>
      <c r="X4947" s="134" t="n"/>
      <c r="Y4947" s="134" t="n"/>
      <c r="Z4947" s="151" t="n"/>
      <c r="AA4947" s="152" t="n"/>
      <c r="AB4947" s="152" t="n"/>
      <c r="AC4947" s="153" t="n"/>
      <c r="AD4947" s="154" t="n"/>
      <c r="AE4947" s="154" t="n"/>
    </row>
    <row r="4948" ht="13.5" customHeight="1" thickBot="1">
      <c r="B4948" s="221" t="inlineStr">
        <is>
          <t>90TS09</t>
        </is>
      </c>
      <c r="C4948" s="89">
        <f>SUMIF(数量表!D:H,B4948,数量表!H:H)</f>
        <v/>
      </c>
      <c r="D4948" s="89" t="n">
        <v>27</v>
      </c>
      <c r="E4948" s="89" t="n">
        <v>105</v>
      </c>
      <c r="F4948" s="90" t="n">
        <v>976</v>
      </c>
      <c r="G4948" s="89" t="inlineStr">
        <is>
          <t>○</t>
        </is>
      </c>
      <c r="H4948" s="91" t="n">
        <v>2</v>
      </c>
      <c r="I4948" s="213">
        <f>C4948*H4948</f>
        <v/>
      </c>
      <c r="J4948" s="29" t="n"/>
      <c r="K4948" s="96" t="n"/>
      <c r="L4948" s="97" t="n"/>
      <c r="M4948" s="218" t="n"/>
      <c r="N4948" s="98" t="inlineStr">
        <is>
          <t>27×105</t>
        </is>
      </c>
      <c r="O4948" s="99">
        <f>F4948</f>
        <v/>
      </c>
      <c r="P4948" s="99">
        <f>SUM(I4948)</f>
        <v/>
      </c>
      <c r="Q4948" s="117" t="n"/>
      <c r="R4948" s="118" t="n"/>
      <c r="S4948" s="118" t="n"/>
      <c r="T4948" s="119" t="n"/>
      <c r="U4948" s="120" t="n"/>
      <c r="V4948" s="120" t="n"/>
      <c r="W4948" s="121" t="n"/>
      <c r="X4948" s="122" t="n"/>
      <c r="Y4948" s="122" t="n"/>
      <c r="Z4948" s="143" t="n"/>
      <c r="AA4948" s="140" t="n"/>
      <c r="AB4948" s="140" t="n"/>
      <c r="AC4948" s="144" t="n"/>
      <c r="AD4948" s="142" t="n"/>
      <c r="AE4948" s="142" t="n"/>
    </row>
    <row r="4949">
      <c r="B4949" s="220" t="inlineStr">
        <is>
          <t>KH15(下端FL+800)-C</t>
        </is>
      </c>
      <c r="C4949" s="80">
        <f>SUMIF(数量表!D:H,B4949,数量表!H:H)</f>
        <v/>
      </c>
      <c r="D4949" s="80" t="n">
        <v>27</v>
      </c>
      <c r="E4949" s="80" t="n">
        <v>105</v>
      </c>
      <c r="F4949" s="81" t="n">
        <v>150</v>
      </c>
      <c r="G4949" s="80" t="inlineStr">
        <is>
          <t>×</t>
        </is>
      </c>
      <c r="H4949" s="82" t="n">
        <v>1</v>
      </c>
      <c r="I4949" s="212">
        <f>C4949*H4949</f>
        <v/>
      </c>
      <c r="J4949" s="29" t="n"/>
      <c r="K4949" s="106" t="n"/>
      <c r="L4949" s="97" t="n"/>
      <c r="M4949" s="97" t="n"/>
      <c r="N4949" s="98" t="inlineStr">
        <is>
          <t>27×105</t>
        </is>
      </c>
      <c r="O4949" s="99">
        <f>F4949</f>
        <v/>
      </c>
      <c r="P4949" s="99">
        <f>SUM(I4949)</f>
        <v/>
      </c>
      <c r="Q4949" s="117" t="n"/>
      <c r="R4949" s="118" t="n"/>
      <c r="S4949" s="118" t="n"/>
      <c r="T4949" s="119" t="n"/>
      <c r="U4949" s="120" t="n"/>
      <c r="V4949" s="120" t="n"/>
      <c r="W4949" s="121" t="n"/>
      <c r="X4949" s="122" t="n"/>
      <c r="Y4949" s="122" t="n"/>
      <c r="Z4949" s="143" t="n"/>
      <c r="AA4949" s="140" t="n"/>
      <c r="AB4949" s="140" t="n"/>
      <c r="AC4949" s="144" t="n"/>
      <c r="AD4949" s="142" t="n"/>
      <c r="AE4949" s="142" t="n"/>
    </row>
    <row r="4950">
      <c r="B4950" s="29" t="inlineStr">
        <is>
          <t>KH15(下端FL+800)-C</t>
        </is>
      </c>
      <c r="C4950">
        <f>SUMIF(数量表!D:H,B4950,数量表!H:H)</f>
        <v/>
      </c>
      <c r="D4950" t="n">
        <v>27</v>
      </c>
      <c r="E4950" t="n">
        <v>105</v>
      </c>
      <c r="F4950" s="86" t="n">
        <v>768</v>
      </c>
      <c r="G4950" t="inlineStr">
        <is>
          <t>×</t>
        </is>
      </c>
      <c r="H4950" s="87" t="n">
        <v>1</v>
      </c>
      <c r="I4950" s="214">
        <f>C4950*H4950</f>
        <v/>
      </c>
      <c r="J4950" s="29" t="n"/>
      <c r="K4950" s="106" t="n"/>
      <c r="L4950" s="97" t="n"/>
      <c r="M4950" s="97" t="n"/>
      <c r="N4950" s="98" t="inlineStr">
        <is>
          <t>27×105</t>
        </is>
      </c>
      <c r="O4950" s="99">
        <f>F4950</f>
        <v/>
      </c>
      <c r="P4950" s="99">
        <f>SUM(I4950)</f>
        <v/>
      </c>
      <c r="Q4950" s="117" t="n"/>
      <c r="R4950" s="118" t="n"/>
      <c r="S4950" s="118" t="n"/>
      <c r="T4950" s="119" t="n"/>
      <c r="U4950" s="120" t="n"/>
      <c r="V4950" s="120" t="n"/>
      <c r="W4950" s="121" t="n"/>
      <c r="X4950" s="122" t="n"/>
      <c r="Y4950" s="122" t="n"/>
      <c r="Z4950" s="143" t="n"/>
      <c r="AA4950" s="140" t="n"/>
      <c r="AB4950" s="140" t="n"/>
      <c r="AC4950" s="144" t="n"/>
      <c r="AD4950" s="142" t="n"/>
      <c r="AE4950" s="142" t="n"/>
    </row>
    <row r="4951">
      <c r="B4951" s="29" t="inlineStr">
        <is>
          <t>KH15(下端FL+800)-C</t>
        </is>
      </c>
      <c r="C4951">
        <f>SUMIF(数量表!D:H,B4951,数量表!H:H)</f>
        <v/>
      </c>
      <c r="D4951" t="n">
        <v>27</v>
      </c>
      <c r="E4951" t="n">
        <v>105</v>
      </c>
      <c r="F4951" s="86" t="n">
        <v>800</v>
      </c>
      <c r="G4951" t="inlineStr">
        <is>
          <t>×</t>
        </is>
      </c>
      <c r="H4951" s="87" t="n">
        <v>1</v>
      </c>
      <c r="I4951" s="214">
        <f>C4951*H4951</f>
        <v/>
      </c>
      <c r="J4951" s="29" t="n"/>
      <c r="K4951" s="107" t="n"/>
      <c r="L4951" s="108" t="n"/>
      <c r="M4951" s="108" t="n"/>
      <c r="N4951" s="109" t="inlineStr">
        <is>
          <t>27×105</t>
        </is>
      </c>
      <c r="O4951" s="99">
        <f>F4951</f>
        <v/>
      </c>
      <c r="P4951" s="99">
        <f>SUM(I4951)</f>
        <v/>
      </c>
      <c r="Q4951" s="129" t="n"/>
      <c r="R4951" s="130" t="n"/>
      <c r="S4951" s="130" t="n"/>
      <c r="T4951" s="131" t="n"/>
      <c r="U4951" s="132" t="n"/>
      <c r="V4951" s="132" t="n"/>
      <c r="W4951" s="133" t="n"/>
      <c r="X4951" s="134" t="n"/>
      <c r="Y4951" s="134" t="n"/>
      <c r="Z4951" s="151" t="n"/>
      <c r="AA4951" s="152" t="n"/>
      <c r="AB4951" s="152" t="n"/>
      <c r="AC4951" s="153" t="n"/>
      <c r="AD4951" s="154" t="n"/>
      <c r="AE4951" s="154" t="n"/>
    </row>
    <row r="4952" ht="15" customHeight="1" thickBot="1">
      <c r="B4952" s="221" t="inlineStr">
        <is>
          <t>KH15(下端FL+800)-C</t>
        </is>
      </c>
      <c r="C4952" s="89" t="n">
        <v>0</v>
      </c>
      <c r="D4952" s="89" t="n">
        <v>27</v>
      </c>
      <c r="E4952" s="89" t="n">
        <v>105</v>
      </c>
      <c r="F4952" s="90" t="n">
        <v>949</v>
      </c>
      <c r="G4952" s="89" t="inlineStr">
        <is>
          <t>×</t>
        </is>
      </c>
      <c r="H4952" s="91" t="n">
        <v>1</v>
      </c>
      <c r="I4952" s="91" t="n">
        <v>0</v>
      </c>
      <c r="K4952" s="107" t="n"/>
      <c r="L4952" s="108" t="n"/>
      <c r="M4952" s="108" t="n"/>
      <c r="N4952" s="109" t="inlineStr">
        <is>
          <t>27×105</t>
        </is>
      </c>
      <c r="O4952" s="99">
        <f>F4952</f>
        <v/>
      </c>
      <c r="P4952" s="99">
        <f>SUM(I4952)</f>
        <v/>
      </c>
      <c r="Q4952" s="129" t="n"/>
      <c r="R4952" s="130" t="n"/>
      <c r="S4952" s="130" t="n"/>
      <c r="T4952" s="131" t="n"/>
      <c r="U4952" s="132" t="n"/>
      <c r="V4952" s="132" t="n"/>
      <c r="W4952" s="133" t="n"/>
      <c r="X4952" s="134" t="n"/>
      <c r="Y4952" s="134" t="n"/>
      <c r="Z4952" s="151" t="n"/>
      <c r="AA4952" s="152" t="n"/>
      <c r="AB4952" s="152" t="n"/>
      <c r="AC4952" s="153" t="n"/>
      <c r="AD4952" s="154" t="n"/>
      <c r="AE4952" s="154" t="n"/>
    </row>
    <row r="4953">
      <c r="B4953" s="220" t="inlineStr">
        <is>
          <t>45MK09(FL+1200)</t>
        </is>
      </c>
      <c r="C4953" s="80">
        <f>SUMIF(数量表!D:H,B4953,数量表!H:H)</f>
        <v/>
      </c>
      <c r="D4953" s="80" t="n">
        <v>27</v>
      </c>
      <c r="E4953" s="80" t="n">
        <v>105</v>
      </c>
      <c r="F4953" s="81" t="n">
        <v>100</v>
      </c>
      <c r="G4953" s="80" t="n"/>
      <c r="H4953" s="82" t="n">
        <v>4</v>
      </c>
      <c r="I4953" s="212">
        <f>C4953*H4953</f>
        <v/>
      </c>
      <c r="K4953" s="96" t="n"/>
      <c r="L4953" s="97" t="n"/>
      <c r="M4953" s="97" t="n"/>
      <c r="N4953" s="98" t="inlineStr">
        <is>
          <t>27×105</t>
        </is>
      </c>
      <c r="O4953" s="99">
        <f>F4953</f>
        <v/>
      </c>
      <c r="P4953" s="99">
        <f>SUM(I4953)</f>
        <v/>
      </c>
      <c r="Q4953" s="117" t="n"/>
      <c r="R4953" s="118" t="n"/>
      <c r="S4953" s="118" t="n"/>
      <c r="T4953" s="119" t="n"/>
      <c r="U4953" s="120" t="n"/>
      <c r="V4953" s="120" t="n"/>
      <c r="W4953" s="121" t="n"/>
      <c r="X4953" s="122" t="n"/>
      <c r="Y4953" s="122" t="n"/>
      <c r="Z4953" s="143" t="n"/>
      <c r="AA4953" s="140" t="n"/>
      <c r="AB4953" s="140" t="n"/>
      <c r="AC4953" s="144" t="n"/>
      <c r="AD4953" s="142" t="n"/>
      <c r="AE4953" s="142" t="n"/>
    </row>
    <row r="4954" ht="15" customHeight="1">
      <c r="B4954" s="29" t="inlineStr">
        <is>
          <t>45MK09(FL+1200)</t>
        </is>
      </c>
      <c r="C4954">
        <f>SUMIF(数量表!D:H,B4954,数量表!H:H)</f>
        <v/>
      </c>
      <c r="D4954" t="n">
        <v>27</v>
      </c>
      <c r="E4954" t="n">
        <v>105</v>
      </c>
      <c r="F4954" s="86" t="n">
        <v>1168</v>
      </c>
      <c r="H4954" s="87" t="n">
        <v>4</v>
      </c>
      <c r="I4954" s="214">
        <f>C4954*H4954</f>
        <v/>
      </c>
      <c r="K4954" s="96" t="n"/>
      <c r="L4954" s="97" t="n"/>
      <c r="M4954" s="97" t="n"/>
      <c r="N4954" s="98" t="inlineStr">
        <is>
          <t>27×105</t>
        </is>
      </c>
      <c r="O4954" s="99">
        <f>F4954</f>
        <v/>
      </c>
      <c r="P4954" s="99">
        <f>SUM(I4954)</f>
        <v/>
      </c>
      <c r="Q4954" s="117" t="n"/>
      <c r="R4954" s="118" t="n"/>
      <c r="S4954" s="118" t="n"/>
      <c r="T4954" s="119" t="n"/>
      <c r="U4954" s="120" t="n"/>
      <c r="V4954" s="120" t="n"/>
      <c r="W4954" s="121" t="n"/>
      <c r="X4954" s="122" t="n"/>
      <c r="Y4954" s="122" t="n"/>
      <c r="Z4954" s="143" t="n"/>
      <c r="AA4954" s="140" t="n"/>
      <c r="AB4954" s="140" t="n"/>
      <c r="AC4954" s="144" t="n"/>
      <c r="AD4954" s="142" t="n"/>
      <c r="AE4954" s="142" t="n"/>
    </row>
    <row r="4955" ht="15" customHeight="1" thickBot="1">
      <c r="B4955" s="221" t="inlineStr">
        <is>
          <t>45MK09(FL+1200)</t>
        </is>
      </c>
      <c r="C4955" s="89">
        <f>SUMIF(数量表!D:H,B4955,数量表!H:H)</f>
        <v/>
      </c>
      <c r="D4955" s="89" t="n">
        <v>27</v>
      </c>
      <c r="E4955" s="89" t="n">
        <v>105</v>
      </c>
      <c r="F4955" s="90" t="n">
        <v>1710</v>
      </c>
      <c r="G4955" s="89" t="n"/>
      <c r="H4955" s="91" t="n">
        <v>2</v>
      </c>
      <c r="I4955" s="213">
        <f>C4955*H4955</f>
        <v/>
      </c>
      <c r="K4955" s="96" t="n"/>
      <c r="L4955" s="97" t="n"/>
      <c r="M4955" s="97" t="n"/>
      <c r="N4955" s="98" t="inlineStr">
        <is>
          <t>27×105</t>
        </is>
      </c>
      <c r="O4955" s="99">
        <f>F4955</f>
        <v/>
      </c>
      <c r="P4955" s="99">
        <f>SUM(I4955)</f>
        <v/>
      </c>
      <c r="Q4955" s="117" t="n"/>
      <c r="R4955" s="118" t="n"/>
      <c r="S4955" s="118" t="n"/>
      <c r="T4955" s="119" t="n"/>
      <c r="U4955" s="120" t="n"/>
      <c r="V4955" s="120" t="n"/>
      <c r="W4955" s="121" t="n"/>
      <c r="X4955" s="122" t="n"/>
      <c r="Y4955" s="122" t="n"/>
      <c r="Z4955" s="143" t="n"/>
      <c r="AA4955" s="140" t="n"/>
      <c r="AB4955" s="140" t="n"/>
      <c r="AC4955" s="144" t="n"/>
      <c r="AD4955" s="142" t="n"/>
      <c r="AE4955" s="142" t="n"/>
    </row>
    <row r="4956">
      <c r="B4956" s="220" t="inlineStr">
        <is>
          <t>180MK05</t>
        </is>
      </c>
      <c r="C4956" s="80">
        <f>SUMIF(数量表!D:H,B4956,数量表!H:H)</f>
        <v/>
      </c>
      <c r="D4956" s="80" t="n">
        <v>27</v>
      </c>
      <c r="E4956" s="80" t="n">
        <v>105</v>
      </c>
      <c r="F4956" s="81" t="n">
        <v>100</v>
      </c>
      <c r="G4956" s="80" t="n"/>
      <c r="H4956" s="82" t="n">
        <v>4</v>
      </c>
      <c r="I4956" s="212">
        <f>C4956*H4956</f>
        <v/>
      </c>
      <c r="K4956" s="96" t="n"/>
      <c r="L4956" s="97" t="n"/>
      <c r="M4956" s="97" t="n"/>
      <c r="N4956" s="98" t="inlineStr">
        <is>
          <t>27×105</t>
        </is>
      </c>
      <c r="O4956" s="99">
        <f>F4956</f>
        <v/>
      </c>
      <c r="P4956" s="99">
        <f>SUM(I4956)</f>
        <v/>
      </c>
      <c r="Q4956" s="117" t="n"/>
      <c r="R4956" s="118" t="n"/>
      <c r="S4956" s="118" t="n"/>
      <c r="T4956" s="119" t="n"/>
      <c r="U4956" s="120" t="n"/>
      <c r="V4956" s="120" t="n"/>
      <c r="W4956" s="121" t="n"/>
      <c r="X4956" s="122" t="n"/>
      <c r="Y4956" s="122" t="n"/>
      <c r="Z4956" s="143" t="n"/>
      <c r="AA4956" s="140" t="n"/>
      <c r="AB4956" s="140" t="n"/>
      <c r="AC4956" s="144" t="n"/>
      <c r="AD4956" s="142" t="n"/>
      <c r="AE4956" s="142" t="n"/>
    </row>
    <row r="4957">
      <c r="B4957" s="29" t="inlineStr">
        <is>
          <t>180MK05</t>
        </is>
      </c>
      <c r="C4957">
        <f>SUMIF(数量表!D:H,B4957,数量表!H:H)</f>
        <v/>
      </c>
      <c r="D4957" t="n">
        <v>27</v>
      </c>
      <c r="E4957" t="n">
        <v>105</v>
      </c>
      <c r="F4957" s="86" t="n">
        <v>818</v>
      </c>
      <c r="H4957" s="87" t="n">
        <v>4</v>
      </c>
      <c r="I4957" s="214">
        <f>C4957*H4957</f>
        <v/>
      </c>
      <c r="K4957" s="96" t="n"/>
      <c r="L4957" s="97" t="n"/>
      <c r="M4957" s="97" t="n"/>
      <c r="N4957" s="98" t="inlineStr">
        <is>
          <t>27×105</t>
        </is>
      </c>
      <c r="O4957" s="99">
        <f>F4957</f>
        <v/>
      </c>
      <c r="P4957" s="99">
        <f>SUM(I4957)</f>
        <v/>
      </c>
      <c r="Q4957" s="117" t="n"/>
      <c r="R4957" s="118" t="n"/>
      <c r="S4957" s="118" t="n"/>
      <c r="T4957" s="119" t="n"/>
      <c r="U4957" s="120" t="n"/>
      <c r="V4957" s="120" t="n"/>
      <c r="W4957" s="121" t="n"/>
      <c r="X4957" s="122" t="n"/>
      <c r="Y4957" s="122" t="n"/>
      <c r="Z4957" s="143" t="n"/>
      <c r="AA4957" s="140" t="n"/>
      <c r="AB4957" s="140" t="n"/>
      <c r="AC4957" s="144" t="n"/>
      <c r="AD4957" s="142" t="n"/>
      <c r="AE4957" s="142" t="n"/>
    </row>
    <row r="4958" ht="15" customHeight="1" thickBot="1">
      <c r="B4958" s="221" t="inlineStr">
        <is>
          <t>180MK05</t>
        </is>
      </c>
      <c r="C4958" s="89">
        <f>SUMIF(数量表!D:H,B4958,数量表!H:H)</f>
        <v/>
      </c>
      <c r="D4958" s="89" t="n">
        <v>27</v>
      </c>
      <c r="E4958" s="89" t="n">
        <v>105</v>
      </c>
      <c r="F4958" s="90" t="n">
        <v>1710</v>
      </c>
      <c r="G4958" s="89" t="n"/>
      <c r="H4958" s="91" t="n">
        <v>2</v>
      </c>
      <c r="I4958" s="213">
        <f>C4958*H4958</f>
        <v/>
      </c>
      <c r="K4958" s="96" t="n"/>
      <c r="L4958" s="97" t="n"/>
      <c r="M4958" s="97" t="n"/>
      <c r="N4958" s="98" t="inlineStr">
        <is>
          <t>27×105</t>
        </is>
      </c>
      <c r="O4958" s="99">
        <f>F4958</f>
        <v/>
      </c>
      <c r="P4958" s="99">
        <f>SUM(I4958)</f>
        <v/>
      </c>
      <c r="Q4958" s="117" t="n"/>
      <c r="R4958" s="118" t="n"/>
      <c r="S4958" s="118" t="n"/>
      <c r="T4958" s="119" t="n"/>
      <c r="U4958" s="120" t="n"/>
      <c r="V4958" s="120" t="n"/>
      <c r="W4958" s="121" t="n"/>
      <c r="X4958" s="122" t="n"/>
      <c r="Y4958" s="122" t="n"/>
      <c r="Z4958" s="143" t="n"/>
      <c r="AA4958" s="140" t="n"/>
      <c r="AB4958" s="140" t="n"/>
      <c r="AC4958" s="144" t="n"/>
      <c r="AD4958" s="142" t="n"/>
      <c r="AE4958" s="142" t="n"/>
    </row>
    <row r="4959">
      <c r="B4959" s="220" t="inlineStr">
        <is>
          <t>3FK09</t>
        </is>
      </c>
      <c r="C4959" s="80">
        <f>SUMIF(数量表!D:H,B4959,数量表!H:H)</f>
        <v/>
      </c>
      <c r="D4959" s="80" t="n">
        <v>27</v>
      </c>
      <c r="E4959" s="80" t="n">
        <v>105</v>
      </c>
      <c r="F4959" s="81" t="n">
        <v>400</v>
      </c>
      <c r="G4959" s="80" t="n"/>
      <c r="H4959" s="82" t="n">
        <v>4</v>
      </c>
      <c r="I4959" s="212">
        <f>C4959*H4959</f>
        <v/>
      </c>
      <c r="K4959" s="96" t="n"/>
      <c r="L4959" s="97" t="n"/>
      <c r="M4959" s="97" t="n"/>
      <c r="N4959" s="98" t="inlineStr">
        <is>
          <t>27×105</t>
        </is>
      </c>
      <c r="O4959" s="99">
        <f>F4959</f>
        <v/>
      </c>
      <c r="P4959" s="99">
        <f>SUM(I4959)</f>
        <v/>
      </c>
      <c r="Q4959" s="117" t="n"/>
      <c r="R4959" s="118" t="n"/>
      <c r="S4959" s="118" t="n"/>
      <c r="T4959" s="119" t="n"/>
      <c r="U4959" s="120" t="n"/>
      <c r="V4959" s="120" t="n"/>
      <c r="W4959" s="121" t="n"/>
      <c r="X4959" s="122" t="n"/>
      <c r="Y4959" s="122" t="n"/>
      <c r="Z4959" s="143" t="n"/>
      <c r="AA4959" s="140" t="n"/>
      <c r="AB4959" s="140" t="n"/>
      <c r="AC4959" s="144" t="n"/>
      <c r="AD4959" s="142" t="n"/>
      <c r="AE4959" s="142" t="n"/>
    </row>
    <row r="4960">
      <c r="B4960" s="29" t="inlineStr">
        <is>
          <t>3FK09</t>
        </is>
      </c>
      <c r="C4960">
        <f>SUMIF(数量表!D:H,B4960,数量表!H:H)</f>
        <v/>
      </c>
      <c r="D4960" t="n">
        <v>27</v>
      </c>
      <c r="E4960" t="n">
        <v>105</v>
      </c>
      <c r="F4960" s="86" t="n">
        <v>868</v>
      </c>
      <c r="H4960" s="87" t="n">
        <v>4</v>
      </c>
      <c r="I4960" s="214">
        <f>C4960*H4960</f>
        <v/>
      </c>
      <c r="K4960" s="96" t="n"/>
      <c r="L4960" s="97" t="n"/>
      <c r="M4960" s="97" t="n"/>
      <c r="N4960" s="98" t="inlineStr">
        <is>
          <t>27×105</t>
        </is>
      </c>
      <c r="O4960" s="99">
        <f>F4960</f>
        <v/>
      </c>
      <c r="P4960" s="99">
        <f>SUM(I4960)</f>
        <v/>
      </c>
      <c r="Q4960" s="117" t="n"/>
      <c r="R4960" s="118" t="n"/>
      <c r="S4960" s="118" t="n"/>
      <c r="T4960" s="119" t="n"/>
      <c r="U4960" s="120" t="n"/>
      <c r="V4960" s="120" t="n"/>
      <c r="W4960" s="121" t="n"/>
      <c r="X4960" s="122" t="n"/>
      <c r="Y4960" s="122" t="n"/>
      <c r="Z4960" s="143" t="n"/>
      <c r="AA4960" s="140" t="n"/>
      <c r="AB4960" s="140" t="n"/>
      <c r="AC4960" s="144" t="n"/>
      <c r="AD4960" s="142" t="n"/>
      <c r="AE4960" s="142" t="n"/>
    </row>
    <row r="4961" ht="15" customHeight="1" thickBot="1">
      <c r="B4961" s="221" t="inlineStr">
        <is>
          <t>3FK09</t>
        </is>
      </c>
      <c r="C4961" s="89">
        <f>SUMIF(数量表!D:H,B4961,数量表!H:H)</f>
        <v/>
      </c>
      <c r="D4961" s="89" t="n">
        <v>27</v>
      </c>
      <c r="E4961" s="89" t="n">
        <v>105</v>
      </c>
      <c r="F4961" s="90" t="n">
        <v>1710</v>
      </c>
      <c r="G4961" s="89" t="n"/>
      <c r="H4961" s="91" t="n">
        <v>2</v>
      </c>
      <c r="I4961" s="213">
        <f>C4961*H4961</f>
        <v/>
      </c>
      <c r="K4961" s="96" t="n"/>
      <c r="L4961" s="97" t="n"/>
      <c r="M4961" s="97" t="n"/>
      <c r="N4961" s="98" t="inlineStr">
        <is>
          <t>27×105</t>
        </is>
      </c>
      <c r="O4961" s="99">
        <f>F4961</f>
        <v/>
      </c>
      <c r="P4961" s="99">
        <f>SUM(I4961)</f>
        <v/>
      </c>
      <c r="Q4961" s="117" t="n"/>
      <c r="R4961" s="118" t="n"/>
      <c r="S4961" s="118" t="n"/>
      <c r="T4961" s="119" t="n"/>
      <c r="U4961" s="120" t="n"/>
      <c r="V4961" s="120" t="n"/>
      <c r="W4961" s="121" t="n"/>
      <c r="X4961" s="122" t="n"/>
      <c r="Y4961" s="122" t="n"/>
      <c r="Z4961" s="143" t="n"/>
      <c r="AA4961" s="140" t="n"/>
      <c r="AB4961" s="140" t="n"/>
      <c r="AC4961" s="144" t="n"/>
      <c r="AD4961" s="142" t="n"/>
      <c r="AE4961" s="142" t="n"/>
    </row>
    <row r="4962">
      <c r="B4962" s="220" t="inlineStr">
        <is>
          <t>K03K03-C</t>
        </is>
      </c>
      <c r="C4962" s="80">
        <f>SUMIF(数量表!D:H,B4962,数量表!H:H)</f>
        <v/>
      </c>
      <c r="D4962" s="80" t="n">
        <v>27</v>
      </c>
      <c r="E4962" s="80" t="n">
        <v>105</v>
      </c>
      <c r="F4962" s="81" t="n">
        <v>250</v>
      </c>
      <c r="G4962" s="80" t="n"/>
      <c r="H4962" s="82" t="n">
        <v>4</v>
      </c>
      <c r="I4962" s="212">
        <f>C4962*H4962</f>
        <v/>
      </c>
      <c r="K4962" s="96" t="n"/>
      <c r="L4962" s="97" t="n"/>
      <c r="M4962" s="97" t="n"/>
      <c r="N4962" s="98" t="inlineStr">
        <is>
          <t>27×105</t>
        </is>
      </c>
      <c r="O4962" s="99">
        <f>F4962</f>
        <v/>
      </c>
      <c r="P4962" s="99">
        <f>SUM(I4962)</f>
        <v/>
      </c>
      <c r="Q4962" s="117" t="n"/>
      <c r="R4962" s="118" t="n"/>
      <c r="S4962" s="118" t="n"/>
      <c r="T4962" s="119" t="n"/>
      <c r="U4962" s="120" t="n"/>
      <c r="V4962" s="120" t="n"/>
      <c r="W4962" s="121" t="n"/>
      <c r="X4962" s="122" t="n"/>
      <c r="Y4962" s="122" t="n"/>
      <c r="Z4962" s="143" t="n"/>
      <c r="AA4962" s="140" t="n"/>
      <c r="AB4962" s="140" t="n"/>
      <c r="AC4962" s="144" t="n"/>
      <c r="AD4962" s="142" t="n"/>
      <c r="AE4962" s="142" t="n"/>
    </row>
    <row r="4963">
      <c r="B4963" s="29" t="inlineStr">
        <is>
          <t>K03K03-C</t>
        </is>
      </c>
      <c r="C4963">
        <f>SUMIF(数量表!D:H,B4963,数量表!H:H)</f>
        <v/>
      </c>
      <c r="D4963" t="n">
        <v>27</v>
      </c>
      <c r="E4963" t="n">
        <v>105</v>
      </c>
      <c r="F4963" s="86" t="n">
        <v>1710</v>
      </c>
      <c r="H4963" s="87" t="n">
        <v>1</v>
      </c>
      <c r="I4963" s="214">
        <f>C4963*H4963</f>
        <v/>
      </c>
      <c r="K4963" s="96" t="n"/>
      <c r="L4963" s="97" t="n"/>
      <c r="M4963" s="97" t="n"/>
      <c r="N4963" s="98" t="inlineStr">
        <is>
          <t>27×105</t>
        </is>
      </c>
      <c r="O4963" s="99">
        <f>F4963</f>
        <v/>
      </c>
      <c r="P4963" s="99">
        <f>SUM(I4963)</f>
        <v/>
      </c>
      <c r="Q4963" s="117" t="n"/>
      <c r="R4963" s="118" t="n"/>
      <c r="S4963" s="118" t="n"/>
      <c r="T4963" s="119" t="n"/>
      <c r="U4963" s="120" t="n"/>
      <c r="V4963" s="120" t="n"/>
      <c r="W4963" s="121" t="n"/>
      <c r="X4963" s="122" t="n"/>
      <c r="Y4963" s="122" t="n"/>
      <c r="Z4963" s="143" t="n"/>
      <c r="AA4963" s="140" t="n"/>
      <c r="AB4963" s="140" t="n"/>
      <c r="AC4963" s="144" t="n"/>
      <c r="AD4963" s="142" t="n"/>
      <c r="AE4963" s="142" t="n"/>
    </row>
    <row r="4964">
      <c r="B4964" s="29" t="inlineStr">
        <is>
          <t>K03K03-C</t>
        </is>
      </c>
      <c r="C4964">
        <f>SUMIF(数量表!D:H,B4964,数量表!H:H)</f>
        <v/>
      </c>
      <c r="D4964" t="n">
        <v>27</v>
      </c>
      <c r="E4964" t="n">
        <v>105</v>
      </c>
      <c r="F4964" s="86" t="n">
        <v>828</v>
      </c>
      <c r="H4964" s="87" t="n">
        <v>3</v>
      </c>
      <c r="I4964" s="214">
        <f>C4964*H4964</f>
        <v/>
      </c>
      <c r="K4964" s="96" t="n"/>
      <c r="L4964" s="97" t="n"/>
      <c r="M4964" s="97" t="n"/>
      <c r="N4964" s="98" t="inlineStr">
        <is>
          <t>27×105</t>
        </is>
      </c>
      <c r="O4964" s="99">
        <f>F4964</f>
        <v/>
      </c>
      <c r="P4964" s="99">
        <f>SUM(I4964)</f>
        <v/>
      </c>
      <c r="Q4964" s="117" t="n"/>
      <c r="R4964" s="118" t="n"/>
      <c r="S4964" s="118" t="n"/>
      <c r="T4964" s="119" t="n"/>
      <c r="U4964" s="120" t="n"/>
      <c r="V4964" s="120" t="n"/>
      <c r="W4964" s="121" t="n"/>
      <c r="X4964" s="122" t="n"/>
      <c r="Y4964" s="122" t="n"/>
      <c r="Z4964" s="143" t="n"/>
      <c r="AA4964" s="140" t="n"/>
      <c r="AB4964" s="140" t="n"/>
      <c r="AC4964" s="144" t="n"/>
      <c r="AD4964" s="142" t="n"/>
      <c r="AE4964" s="142" t="n"/>
    </row>
    <row r="4965">
      <c r="B4965" s="29" t="inlineStr">
        <is>
          <t>K03K03-C</t>
        </is>
      </c>
      <c r="C4965">
        <f>SUMIF(数量表!D:H,B4965,数量表!H:H)</f>
        <v/>
      </c>
      <c r="D4965" t="n">
        <v>27</v>
      </c>
      <c r="E4965" t="n">
        <v>105</v>
      </c>
      <c r="F4965" s="86" t="n">
        <v>146</v>
      </c>
      <c r="H4965" s="87" t="n">
        <v>4</v>
      </c>
      <c r="I4965" s="214">
        <f>C4965*H4965</f>
        <v/>
      </c>
      <c r="K4965" s="96" t="n"/>
      <c r="L4965" s="97" t="n"/>
      <c r="M4965" s="97" t="n"/>
      <c r="N4965" s="98" t="inlineStr">
        <is>
          <t>27×105</t>
        </is>
      </c>
      <c r="O4965" s="99">
        <f>F4965</f>
        <v/>
      </c>
      <c r="P4965" s="99">
        <f>SUM(I4965)</f>
        <v/>
      </c>
      <c r="Q4965" s="117" t="n"/>
      <c r="R4965" s="118" t="n"/>
      <c r="S4965" s="118" t="n"/>
      <c r="T4965" s="119" t="n"/>
      <c r="U4965" s="120" t="n"/>
      <c r="V4965" s="120" t="n"/>
      <c r="W4965" s="121" t="n"/>
      <c r="X4965" s="122" t="n"/>
      <c r="Y4965" s="122" t="n"/>
      <c r="Z4965" s="143" t="n"/>
      <c r="AA4965" s="140" t="n"/>
      <c r="AB4965" s="140" t="n"/>
      <c r="AC4965" s="144" t="n"/>
      <c r="AD4965" s="142" t="n"/>
      <c r="AE4965" s="142" t="n"/>
    </row>
    <row r="4966">
      <c r="B4966" s="29" t="inlineStr">
        <is>
          <t>K03K03-C</t>
        </is>
      </c>
      <c r="C4966">
        <f>SUMIF(数量表!D:H,B4966,数量表!H:H)</f>
        <v/>
      </c>
      <c r="D4966" t="n">
        <v>27</v>
      </c>
      <c r="E4966" t="n">
        <v>105</v>
      </c>
      <c r="F4966" s="86" t="n">
        <v>200</v>
      </c>
      <c r="H4966" s="87" t="n">
        <v>2</v>
      </c>
      <c r="I4966" s="214">
        <f>C4966*H4966</f>
        <v/>
      </c>
      <c r="K4966" s="96" t="n"/>
      <c r="L4966" s="97" t="n"/>
      <c r="M4966" s="97" t="n"/>
      <c r="N4966" s="98" t="inlineStr">
        <is>
          <t>27×105</t>
        </is>
      </c>
      <c r="O4966" s="99">
        <f>F4966</f>
        <v/>
      </c>
      <c r="P4966" s="99">
        <f>SUM(I4966)</f>
        <v/>
      </c>
      <c r="Q4966" s="117" t="n"/>
      <c r="R4966" s="118" t="n"/>
      <c r="S4966" s="118" t="n"/>
      <c r="T4966" s="119" t="n"/>
      <c r="U4966" s="120" t="n"/>
      <c r="V4966" s="120" t="n"/>
      <c r="W4966" s="121" t="n"/>
      <c r="X4966" s="122" t="n"/>
      <c r="Y4966" s="122" t="n"/>
      <c r="Z4966" s="143" t="n"/>
      <c r="AA4966" s="140" t="n"/>
      <c r="AB4966" s="140" t="n"/>
      <c r="AC4966" s="144" t="n"/>
      <c r="AD4966" s="142" t="n"/>
      <c r="AE4966" s="142" t="n"/>
    </row>
    <row r="4967">
      <c r="B4967" s="29" t="inlineStr">
        <is>
          <t>K03K03-C</t>
        </is>
      </c>
      <c r="C4967">
        <f>SUMIF(数量表!D:H,B4967,数量表!H:H)</f>
        <v/>
      </c>
      <c r="D4967" t="n">
        <v>27</v>
      </c>
      <c r="E4967" t="n">
        <v>105</v>
      </c>
      <c r="F4967" s="86" t="n">
        <v>1295</v>
      </c>
      <c r="H4967" s="87" t="n">
        <v>4</v>
      </c>
      <c r="I4967" s="214">
        <f>C4967*H4967</f>
        <v/>
      </c>
      <c r="K4967" s="96" t="n"/>
      <c r="L4967" s="97" t="n"/>
      <c r="M4967" s="97" t="n"/>
      <c r="N4967" s="98" t="inlineStr">
        <is>
          <t>27×105</t>
        </is>
      </c>
      <c r="O4967" s="99">
        <f>F4967</f>
        <v/>
      </c>
      <c r="P4967" s="99">
        <f>SUM(I4967)</f>
        <v/>
      </c>
      <c r="Q4967" s="117" t="n"/>
      <c r="R4967" s="118" t="n"/>
      <c r="S4967" s="118" t="n"/>
      <c r="T4967" s="119" t="n"/>
      <c r="U4967" s="120" t="n"/>
      <c r="V4967" s="120" t="n"/>
      <c r="W4967" s="121" t="n"/>
      <c r="X4967" s="122" t="n"/>
      <c r="Y4967" s="122" t="n"/>
      <c r="Z4967" s="143" t="n"/>
      <c r="AA4967" s="140" t="n"/>
      <c r="AB4967" s="140" t="n"/>
      <c r="AC4967" s="144" t="n"/>
      <c r="AD4967" s="142" t="n"/>
      <c r="AE4967" s="142" t="n"/>
    </row>
    <row r="4968">
      <c r="B4968" s="29" t="inlineStr">
        <is>
          <t>K03K03-C</t>
        </is>
      </c>
      <c r="C4968">
        <f>SUMIF(数量表!D:H,B4968,数量表!H:H)</f>
        <v/>
      </c>
      <c r="D4968" t="n">
        <v>27</v>
      </c>
      <c r="E4968" t="n">
        <v>105</v>
      </c>
      <c r="F4968" s="86" t="n">
        <v>855</v>
      </c>
      <c r="H4968" s="87" t="n">
        <v>1</v>
      </c>
      <c r="I4968" s="214">
        <f>C4968*H4968</f>
        <v/>
      </c>
      <c r="K4968" s="96" t="n"/>
      <c r="L4968" s="97" t="n"/>
      <c r="M4968" s="97" t="n"/>
      <c r="N4968" s="98" t="inlineStr">
        <is>
          <t>27×105</t>
        </is>
      </c>
      <c r="O4968" s="99">
        <f>F4968</f>
        <v/>
      </c>
      <c r="P4968" s="99">
        <f>SUM(I4968)</f>
        <v/>
      </c>
      <c r="Q4968" s="117" t="n"/>
      <c r="R4968" s="118" t="n"/>
      <c r="S4968" s="118" t="n"/>
      <c r="T4968" s="119" t="n"/>
      <c r="U4968" s="120" t="n"/>
      <c r="V4968" s="120" t="n"/>
      <c r="W4968" s="121" t="n"/>
      <c r="X4968" s="122" t="n"/>
      <c r="Y4968" s="122" t="n"/>
      <c r="Z4968" s="143" t="n"/>
      <c r="AA4968" s="140" t="n"/>
      <c r="AB4968" s="140" t="n"/>
      <c r="AC4968" s="144" t="n"/>
      <c r="AD4968" s="142" t="n"/>
      <c r="AE4968" s="142" t="n"/>
    </row>
    <row r="4969">
      <c r="B4969" s="29" t="inlineStr">
        <is>
          <t>K03K03-C</t>
        </is>
      </c>
      <c r="C4969">
        <f>SUMIF(数量表!D:H,B4969,数量表!H:H)</f>
        <v/>
      </c>
      <c r="D4969" t="n">
        <v>27</v>
      </c>
      <c r="E4969" t="n">
        <v>105</v>
      </c>
      <c r="F4969" s="86" t="n">
        <v>828</v>
      </c>
      <c r="H4969" s="87" t="n">
        <v>1</v>
      </c>
      <c r="I4969" s="214">
        <f>C4969*H4969</f>
        <v/>
      </c>
      <c r="K4969" s="96" t="n"/>
      <c r="L4969" s="97" t="n"/>
      <c r="M4969" s="97" t="n"/>
      <c r="N4969" s="98" t="inlineStr">
        <is>
          <t>27×105</t>
        </is>
      </c>
      <c r="O4969" s="99">
        <f>F4969</f>
        <v/>
      </c>
      <c r="P4969" s="99">
        <f>SUM(I4969)</f>
        <v/>
      </c>
      <c r="Q4969" s="117" t="n"/>
      <c r="R4969" s="118" t="n"/>
      <c r="S4969" s="118" t="n"/>
      <c r="T4969" s="119" t="n"/>
      <c r="U4969" s="120" t="n"/>
      <c r="V4969" s="120" t="n"/>
      <c r="W4969" s="121" t="n"/>
      <c r="X4969" s="122" t="n"/>
      <c r="Y4969" s="122" t="n"/>
      <c r="Z4969" s="143" t="n"/>
      <c r="AA4969" s="140" t="n"/>
      <c r="AB4969" s="140" t="n"/>
      <c r="AC4969" s="144" t="n"/>
      <c r="AD4969" s="142" t="n"/>
      <c r="AE4969" s="142" t="n"/>
    </row>
    <row r="4970" ht="15" customHeight="1" thickBot="1">
      <c r="B4970" s="221" t="inlineStr">
        <is>
          <t>K03K03-C</t>
        </is>
      </c>
      <c r="C4970" s="89">
        <f>SUMIF(数量表!D:H,B4970,数量表!H:H)</f>
        <v/>
      </c>
      <c r="D4970" s="89" t="n">
        <v>27</v>
      </c>
      <c r="E4970" s="89" t="n">
        <v>105</v>
      </c>
      <c r="F4970" s="90" t="n">
        <v>1322</v>
      </c>
      <c r="G4970" s="89" t="n"/>
      <c r="H4970" s="91" t="n">
        <v>1</v>
      </c>
      <c r="I4970" s="213">
        <f>C4970*H4970</f>
        <v/>
      </c>
      <c r="K4970" s="96" t="n"/>
      <c r="L4970" s="97" t="n"/>
      <c r="M4970" s="97" t="n"/>
      <c r="N4970" s="98" t="inlineStr">
        <is>
          <t>27×105</t>
        </is>
      </c>
      <c r="O4970" s="99">
        <f>F4970</f>
        <v/>
      </c>
      <c r="P4970" s="99">
        <f>SUM(I4970)</f>
        <v/>
      </c>
      <c r="Q4970" s="117" t="n"/>
      <c r="R4970" s="118" t="n"/>
      <c r="S4970" s="118" t="n"/>
      <c r="T4970" s="119" t="n"/>
      <c r="U4970" s="120" t="n"/>
      <c r="V4970" s="120" t="n"/>
      <c r="W4970" s="121" t="n"/>
      <c r="X4970" s="122" t="n"/>
      <c r="Y4970" s="122" t="n"/>
      <c r="Z4970" s="143" t="n"/>
      <c r="AA4970" s="140" t="n"/>
      <c r="AB4970" s="140" t="n"/>
      <c r="AC4970" s="144" t="n"/>
      <c r="AD4970" s="142" t="n"/>
      <c r="AE4970" s="142" t="n"/>
    </row>
    <row r="4971">
      <c r="B4971" s="220" t="inlineStr">
        <is>
          <t>S05-1800</t>
        </is>
      </c>
      <c r="C4971" s="80">
        <f>SUMIF(数量表!D:H,B4971,数量表!H:H)</f>
        <v/>
      </c>
      <c r="D4971" s="80" t="n">
        <v>27</v>
      </c>
      <c r="E4971" s="80" t="n">
        <v>105</v>
      </c>
      <c r="F4971" s="81" t="n">
        <v>186</v>
      </c>
      <c r="G4971" s="80" t="inlineStr">
        <is>
          <t>×</t>
        </is>
      </c>
      <c r="H4971" s="82" t="n">
        <v>1</v>
      </c>
      <c r="I4971" s="212">
        <f>C4971*H4971</f>
        <v/>
      </c>
      <c r="J4971" s="29" t="n"/>
      <c r="K4971" s="106" t="n"/>
      <c r="L4971" s="97" t="n"/>
      <c r="M4971" s="97" t="n"/>
      <c r="N4971" s="98" t="inlineStr">
        <is>
          <t>27×105</t>
        </is>
      </c>
      <c r="O4971" s="99">
        <f>F4971</f>
        <v/>
      </c>
      <c r="P4971" s="99">
        <f>SUM(I4971)</f>
        <v/>
      </c>
      <c r="Q4971" s="117" t="n"/>
      <c r="R4971" s="118" t="n"/>
      <c r="S4971" s="118" t="n"/>
      <c r="T4971" s="119" t="n"/>
      <c r="U4971" s="120" t="n"/>
      <c r="V4971" s="120" t="n"/>
      <c r="W4971" s="121" t="n"/>
      <c r="X4971" s="122" t="n"/>
      <c r="Y4971" s="122" t="n"/>
      <c r="Z4971" s="143" t="n"/>
      <c r="AA4971" s="140" t="n"/>
      <c r="AB4971" s="140" t="n"/>
      <c r="AC4971" s="144" t="n"/>
      <c r="AD4971" s="142" t="n"/>
      <c r="AE4971" s="142" t="n"/>
    </row>
    <row r="4972">
      <c r="B4972" s="29" t="inlineStr">
        <is>
          <t>S05-1800</t>
        </is>
      </c>
      <c r="C4972">
        <f>SUMIF(数量表!D:H,B4972,数量表!H:H)</f>
        <v/>
      </c>
      <c r="D4972" t="n">
        <v>27</v>
      </c>
      <c r="E4972" t="n">
        <v>105</v>
      </c>
      <c r="F4972" s="86" t="n">
        <v>576</v>
      </c>
      <c r="G4972" t="inlineStr">
        <is>
          <t>×</t>
        </is>
      </c>
      <c r="H4972" s="87" t="n">
        <v>2</v>
      </c>
      <c r="I4972" s="214">
        <f>C4972*H4972</f>
        <v/>
      </c>
      <c r="J4972" s="29" t="n"/>
      <c r="K4972" s="106" t="n"/>
      <c r="L4972" s="97" t="n"/>
      <c r="M4972" s="97" t="n"/>
      <c r="N4972" s="98" t="inlineStr">
        <is>
          <t>27×105</t>
        </is>
      </c>
      <c r="O4972" s="99">
        <f>F4972</f>
        <v/>
      </c>
      <c r="P4972" s="99">
        <f>SUM(I4972)</f>
        <v/>
      </c>
      <c r="Q4972" s="117" t="n"/>
      <c r="R4972" s="118" t="n"/>
      <c r="S4972" s="118" t="n"/>
      <c r="T4972" s="119" t="n"/>
      <c r="U4972" s="120" t="n"/>
      <c r="V4972" s="120" t="n"/>
      <c r="W4972" s="121" t="n"/>
      <c r="X4972" s="122" t="n"/>
      <c r="Y4972" s="122" t="n"/>
      <c r="Z4972" s="143" t="n"/>
      <c r="AA4972" s="140" t="n"/>
      <c r="AB4972" s="140" t="n"/>
      <c r="AC4972" s="144" t="n"/>
      <c r="AD4972" s="142" t="n"/>
      <c r="AE4972" s="142" t="n"/>
    </row>
    <row r="4973">
      <c r="B4973" s="29" t="inlineStr">
        <is>
          <t>S05-1800</t>
        </is>
      </c>
      <c r="C4973">
        <f>SUMIF(数量表!D:H,B4973,数量表!H:H)</f>
        <v/>
      </c>
      <c r="D4973" t="n">
        <v>27</v>
      </c>
      <c r="E4973" t="n">
        <v>105</v>
      </c>
      <c r="F4973" s="86" t="n">
        <v>1732</v>
      </c>
      <c r="G4973" t="inlineStr">
        <is>
          <t>×</t>
        </is>
      </c>
      <c r="H4973" s="87" t="n">
        <v>1</v>
      </c>
      <c r="I4973" s="214">
        <f>C4973*H4973</f>
        <v/>
      </c>
      <c r="J4973" s="29" t="n"/>
      <c r="K4973" s="107" t="n"/>
      <c r="L4973" s="108" t="n"/>
      <c r="M4973" s="108" t="n"/>
      <c r="N4973" s="109" t="inlineStr">
        <is>
          <t>27×105</t>
        </is>
      </c>
      <c r="O4973" s="99">
        <f>F4973</f>
        <v/>
      </c>
      <c r="P4973" s="99">
        <f>SUM(I4973)</f>
        <v/>
      </c>
      <c r="Q4973" s="129" t="n"/>
      <c r="R4973" s="130" t="n"/>
      <c r="S4973" s="130" t="n"/>
      <c r="T4973" s="131" t="n"/>
      <c r="U4973" s="132" t="n"/>
      <c r="V4973" s="132" t="n"/>
      <c r="W4973" s="133" t="n"/>
      <c r="X4973" s="134" t="n"/>
      <c r="Y4973" s="134" t="n"/>
      <c r="Z4973" s="151" t="n"/>
      <c r="AA4973" s="152" t="n"/>
      <c r="AB4973" s="152" t="n"/>
      <c r="AC4973" s="153" t="n"/>
      <c r="AD4973" s="154" t="n"/>
      <c r="AE4973" s="154" t="n"/>
    </row>
    <row r="4974" ht="15" customHeight="1" thickBot="1">
      <c r="B4974" s="221" t="inlineStr">
        <is>
          <t>S05-1800</t>
        </is>
      </c>
      <c r="C4974" s="89" t="n">
        <v>0</v>
      </c>
      <c r="D4974" s="89" t="n">
        <v>27</v>
      </c>
      <c r="E4974" s="89" t="n">
        <v>105</v>
      </c>
      <c r="F4974" s="90" t="n">
        <v>800</v>
      </c>
      <c r="G4974" s="89" t="inlineStr">
        <is>
          <t>×</t>
        </is>
      </c>
      <c r="H4974" s="91" t="n">
        <v>2</v>
      </c>
      <c r="I4974" s="91" t="n">
        <v>0</v>
      </c>
      <c r="K4974" s="107" t="n"/>
      <c r="L4974" s="108" t="n"/>
      <c r="M4974" s="108" t="n"/>
      <c r="N4974" s="109" t="inlineStr">
        <is>
          <t>27×105</t>
        </is>
      </c>
      <c r="O4974" s="99">
        <f>F4974</f>
        <v/>
      </c>
      <c r="P4974" s="99">
        <f>SUM(I4974)</f>
        <v/>
      </c>
      <c r="Q4974" s="129" t="n"/>
      <c r="R4974" s="130" t="n"/>
      <c r="S4974" s="130" t="n"/>
      <c r="T4974" s="131" t="n"/>
      <c r="U4974" s="132" t="n"/>
      <c r="V4974" s="132" t="n"/>
      <c r="W4974" s="133" t="n"/>
      <c r="X4974" s="134" t="n"/>
      <c r="Y4974" s="134" t="n"/>
      <c r="Z4974" s="151" t="n"/>
      <c r="AA4974" s="152" t="n"/>
      <c r="AB4974" s="152" t="n"/>
      <c r="AC4974" s="153" t="n"/>
      <c r="AD4974" s="154" t="n"/>
      <c r="AE4974" s="154" t="n"/>
    </row>
    <row r="4975" ht="15" customHeight="1" thickBot="1">
      <c r="B4975" s="221" t="inlineStr">
        <is>
          <t>A(1501)</t>
        </is>
      </c>
      <c r="C4975" s="89" t="n">
        <v>0</v>
      </c>
      <c r="D4975" s="89" t="n">
        <v>27</v>
      </c>
      <c r="E4975" s="89" t="n">
        <v>105</v>
      </c>
      <c r="F4975" s="90" t="n">
        <v>1449</v>
      </c>
      <c r="G4975" s="89" t="inlineStr">
        <is>
          <t>×</t>
        </is>
      </c>
      <c r="H4975" s="91" t="n">
        <v>1</v>
      </c>
      <c r="I4975" s="91" t="n">
        <v>0</v>
      </c>
      <c r="K4975" s="107" t="n"/>
      <c r="L4975" s="108" t="n"/>
      <c r="M4975" s="108" t="n"/>
      <c r="N4975" s="109" t="inlineStr">
        <is>
          <t>27×105</t>
        </is>
      </c>
      <c r="O4975" s="99">
        <f>F4975</f>
        <v/>
      </c>
      <c r="P4975" s="99">
        <f>SUM(I4975)</f>
        <v/>
      </c>
      <c r="Q4975" s="129" t="n"/>
      <c r="R4975" s="130" t="n"/>
      <c r="S4975" s="130" t="n"/>
      <c r="T4975" s="131" t="n"/>
      <c r="U4975" s="132" t="n"/>
      <c r="V4975" s="132" t="n"/>
      <c r="W4975" s="133" t="n"/>
      <c r="X4975" s="134" t="n"/>
      <c r="Y4975" s="134" t="n"/>
      <c r="Z4975" s="151" t="n"/>
      <c r="AA4975" s="152" t="n"/>
      <c r="AB4975" s="152" t="n"/>
      <c r="AC4975" s="153" t="n"/>
      <c r="AD4975" s="154" t="n"/>
      <c r="AE4975" s="154" t="n"/>
    </row>
    <row r="4976">
      <c r="B4976" s="220" t="inlineStr">
        <is>
          <t>45MEQ20</t>
        </is>
      </c>
      <c r="C4976" s="80">
        <f>SUMIF(数量表!D:H,B4976,数量表!H:H)</f>
        <v/>
      </c>
      <c r="D4976" s="80" t="n">
        <v>27</v>
      </c>
      <c r="E4976" s="80" t="n">
        <v>105</v>
      </c>
      <c r="F4976" s="81" t="n">
        <v>220</v>
      </c>
      <c r="G4976" s="80" t="inlineStr">
        <is>
          <t>×</t>
        </is>
      </c>
      <c r="H4976" s="82" t="n">
        <v>3</v>
      </c>
      <c r="I4976" s="212">
        <f>C4976*H4976</f>
        <v/>
      </c>
      <c r="J4976" s="29" t="n"/>
      <c r="K4976" s="106" t="n"/>
      <c r="L4976" s="97" t="n"/>
      <c r="M4976" s="97" t="n"/>
      <c r="N4976" s="98" t="inlineStr">
        <is>
          <t>27×105</t>
        </is>
      </c>
      <c r="O4976" s="99">
        <f>F4976</f>
        <v/>
      </c>
      <c r="P4976" s="99">
        <f>SUM(I4976)</f>
        <v/>
      </c>
      <c r="Q4976" s="117" t="n"/>
      <c r="R4976" s="118" t="n"/>
      <c r="S4976" s="118" t="n"/>
      <c r="T4976" s="119" t="n"/>
      <c r="U4976" s="120" t="n"/>
      <c r="V4976" s="120" t="n"/>
      <c r="W4976" s="121" t="n"/>
      <c r="X4976" s="122" t="n"/>
      <c r="Y4976" s="122" t="n"/>
      <c r="Z4976" s="143" t="n"/>
      <c r="AA4976" s="140" t="n"/>
      <c r="AB4976" s="140" t="n"/>
      <c r="AC4976" s="144" t="n"/>
      <c r="AD4976" s="142" t="n"/>
      <c r="AE4976" s="142" t="n"/>
    </row>
    <row r="4977" ht="15" customHeight="1" thickBot="1">
      <c r="B4977" s="221" t="inlineStr">
        <is>
          <t>45MEQ20</t>
        </is>
      </c>
      <c r="C4977" s="89">
        <f>SUMIF(数量表!D:H,B4977,数量表!H:H)</f>
        <v/>
      </c>
      <c r="D4977" s="89" t="n">
        <v>27</v>
      </c>
      <c r="E4977" s="89" t="n">
        <v>105</v>
      </c>
      <c r="F4977" s="90" t="n">
        <v>1255</v>
      </c>
      <c r="G4977" s="89" t="inlineStr">
        <is>
          <t>×</t>
        </is>
      </c>
      <c r="H4977" s="91" t="n">
        <v>1</v>
      </c>
      <c r="I4977" s="213">
        <f>C4977*H4977</f>
        <v/>
      </c>
      <c r="J4977" s="29" t="n"/>
      <c r="K4977" s="106" t="n"/>
      <c r="L4977" s="97" t="n"/>
      <c r="M4977" s="97" t="n"/>
      <c r="N4977" s="98" t="inlineStr">
        <is>
          <t>27×105</t>
        </is>
      </c>
      <c r="O4977" s="99">
        <f>F4977</f>
        <v/>
      </c>
      <c r="P4977" s="99">
        <f>SUM(I4977)</f>
        <v/>
      </c>
      <c r="Q4977" s="117" t="n"/>
      <c r="R4977" s="118" t="n"/>
      <c r="S4977" s="118" t="n"/>
      <c r="T4977" s="119" t="n"/>
      <c r="U4977" s="120" t="n"/>
      <c r="V4977" s="120" t="n"/>
      <c r="W4977" s="121" t="n"/>
      <c r="X4977" s="122" t="n"/>
      <c r="Y4977" s="122" t="n"/>
      <c r="Z4977" s="143" t="n"/>
      <c r="AA4977" s="140" t="n"/>
      <c r="AB4977" s="140" t="n"/>
      <c r="AC4977" s="144" t="n"/>
      <c r="AD4977" s="142" t="n"/>
      <c r="AE4977" s="142" t="n"/>
    </row>
    <row r="4978">
      <c r="B4978" s="220" t="inlineStr">
        <is>
          <t>3F825MK03</t>
        </is>
      </c>
      <c r="C4978" s="80">
        <f>SUMIF(数量表!D:H,B4978,数量表!H:H)</f>
        <v/>
      </c>
      <c r="D4978" s="80" t="n">
        <v>27</v>
      </c>
      <c r="E4978" s="80" t="n">
        <v>105</v>
      </c>
      <c r="F4978" s="81" t="n">
        <v>1710</v>
      </c>
      <c r="G4978" s="80" t="inlineStr">
        <is>
          <t>×</t>
        </is>
      </c>
      <c r="H4978" s="82" t="n">
        <v>1</v>
      </c>
      <c r="I4978" s="212">
        <f>C4978*H4978</f>
        <v/>
      </c>
      <c r="J4978" s="29" t="n"/>
      <c r="K4978" s="96" t="n"/>
      <c r="L4978" s="97" t="n"/>
      <c r="M4978" s="97" t="n"/>
      <c r="N4978" s="98" t="inlineStr">
        <is>
          <t>27×105</t>
        </is>
      </c>
      <c r="O4978" s="99">
        <f>F4978</f>
        <v/>
      </c>
      <c r="P4978" s="99">
        <f>SUM(I4978)</f>
        <v/>
      </c>
      <c r="Q4978" s="117" t="n"/>
      <c r="R4978" s="118" t="n"/>
      <c r="S4978" s="118" t="n"/>
      <c r="T4978" s="119" t="n"/>
      <c r="U4978" s="120" t="n"/>
      <c r="V4978" s="120" t="n"/>
      <c r="W4978" s="121" t="n"/>
      <c r="X4978" s="122" t="n"/>
      <c r="Y4978" s="122" t="n"/>
      <c r="Z4978" s="143" t="n"/>
      <c r="AA4978" s="140" t="n"/>
      <c r="AB4978" s="140" t="n"/>
      <c r="AC4978" s="144" t="n"/>
      <c r="AD4978" s="142" t="n"/>
      <c r="AE4978" s="142" t="n"/>
    </row>
    <row r="4979" ht="15" customHeight="1" thickBot="1">
      <c r="B4979" s="221" t="inlineStr">
        <is>
          <t>3F825MK03</t>
        </is>
      </c>
      <c r="C4979" s="89">
        <f>SUMIF(数量表!D:H,B4979,数量表!H:H)</f>
        <v/>
      </c>
      <c r="D4979" s="89" t="n">
        <v>27</v>
      </c>
      <c r="E4979" s="89" t="n">
        <v>105</v>
      </c>
      <c r="F4979" s="90" t="n">
        <v>768</v>
      </c>
      <c r="G4979" s="89" t="inlineStr">
        <is>
          <t>×</t>
        </is>
      </c>
      <c r="H4979" s="91" t="n">
        <v>4</v>
      </c>
      <c r="I4979" s="213">
        <f>C4979*H4979</f>
        <v/>
      </c>
      <c r="J4979" s="29" t="n"/>
      <c r="K4979" s="96" t="n"/>
      <c r="L4979" s="97" t="n"/>
      <c r="M4979" s="97" t="n"/>
      <c r="N4979" s="98" t="inlineStr">
        <is>
          <t>27×105</t>
        </is>
      </c>
      <c r="O4979" s="99">
        <f>F4979</f>
        <v/>
      </c>
      <c r="P4979" s="99">
        <f>SUM(I4979)</f>
        <v/>
      </c>
      <c r="Q4979" s="117" t="n"/>
      <c r="R4979" s="118" t="n"/>
      <c r="S4979" s="118" t="n"/>
      <c r="T4979" s="119" t="n"/>
      <c r="U4979" s="120" t="n"/>
      <c r="V4979" s="120" t="n"/>
      <c r="W4979" s="121" t="n"/>
      <c r="X4979" s="122" t="n"/>
      <c r="Y4979" s="122" t="n"/>
      <c r="Z4979" s="143" t="n"/>
      <c r="AA4979" s="140" t="n"/>
      <c r="AB4979" s="140" t="n"/>
      <c r="AC4979" s="144" t="n"/>
      <c r="AD4979" s="142" t="n"/>
      <c r="AE4979" s="142" t="n"/>
    </row>
    <row r="4980">
      <c r="B4980" s="220" t="inlineStr">
        <is>
          <t>3F90M5Z11</t>
        </is>
      </c>
      <c r="C4980" s="80">
        <f>SUMIF(数量表!D:H,B4980,数量表!H:H)</f>
        <v/>
      </c>
      <c r="D4980" s="80" t="n">
        <v>27</v>
      </c>
      <c r="E4980" s="80" t="n">
        <v>105</v>
      </c>
      <c r="F4980" s="81" t="n">
        <v>784</v>
      </c>
      <c r="G4980" s="80" t="inlineStr">
        <is>
          <t>×</t>
        </is>
      </c>
      <c r="H4980" s="82" t="n">
        <v>1</v>
      </c>
      <c r="I4980" s="212">
        <f>C4980*H4980</f>
        <v/>
      </c>
      <c r="J4980" s="29" t="n"/>
      <c r="K4980" s="96" t="n"/>
      <c r="L4980" s="97" t="n"/>
      <c r="M4980" s="97" t="n"/>
      <c r="N4980" s="98" t="inlineStr">
        <is>
          <t>27×105</t>
        </is>
      </c>
      <c r="O4980" s="99">
        <f>F4980</f>
        <v/>
      </c>
      <c r="P4980" s="99">
        <f>SUM(I4980)</f>
        <v/>
      </c>
      <c r="Q4980" s="117" t="n"/>
      <c r="R4980" s="118" t="n"/>
      <c r="S4980" s="118" t="n"/>
      <c r="T4980" s="119" t="n"/>
      <c r="U4980" s="120" t="n"/>
      <c r="V4980" s="120" t="n"/>
      <c r="W4980" s="121" t="n"/>
      <c r="X4980" s="122" t="n"/>
      <c r="Y4980" s="122" t="n"/>
      <c r="Z4980" s="143" t="n"/>
      <c r="AA4980" s="140" t="n"/>
      <c r="AB4980" s="140" t="n"/>
      <c r="AC4980" s="144" t="n"/>
      <c r="AD4980" s="142" t="n"/>
      <c r="AE4980" s="142" t="n"/>
    </row>
    <row r="4981">
      <c r="B4981" s="29" t="inlineStr">
        <is>
          <t>3F90M5Z11</t>
        </is>
      </c>
      <c r="C4981">
        <f>SUMIF(数量表!D:H,B4981,数量表!H:H)</f>
        <v/>
      </c>
      <c r="D4981" t="n">
        <v>27</v>
      </c>
      <c r="E4981" t="n">
        <v>105</v>
      </c>
      <c r="F4981" s="86" t="n">
        <v>800</v>
      </c>
      <c r="G4981" t="inlineStr">
        <is>
          <t>×</t>
        </is>
      </c>
      <c r="H4981" s="87" t="n">
        <v>2</v>
      </c>
      <c r="I4981" s="214">
        <f>C4981*H4981</f>
        <v/>
      </c>
      <c r="J4981" s="29" t="n"/>
      <c r="K4981" s="96" t="n"/>
      <c r="L4981" s="97" t="n"/>
      <c r="M4981" s="97" t="n"/>
      <c r="N4981" s="98" t="inlineStr">
        <is>
          <t>27×105</t>
        </is>
      </c>
      <c r="O4981" s="99">
        <f>F4981</f>
        <v/>
      </c>
      <c r="P4981" s="99">
        <f>SUM(I4981)</f>
        <v/>
      </c>
      <c r="Q4981" s="117" t="n"/>
      <c r="R4981" s="118" t="n"/>
      <c r="S4981" s="118" t="n"/>
      <c r="T4981" s="119" t="n"/>
      <c r="U4981" s="120" t="n"/>
      <c r="V4981" s="120" t="n"/>
      <c r="W4981" s="121" t="n"/>
      <c r="X4981" s="122" t="n"/>
      <c r="Y4981" s="122" t="n"/>
      <c r="Z4981" s="143" t="n"/>
      <c r="AA4981" s="140" t="n"/>
      <c r="AB4981" s="140" t="n"/>
      <c r="AC4981" s="144" t="n"/>
      <c r="AD4981" s="142" t="n"/>
      <c r="AE4981" s="142" t="n"/>
    </row>
    <row r="4982" ht="15" customHeight="1" thickBot="1">
      <c r="B4982" s="221" t="inlineStr">
        <is>
          <t>3F90M5Z11</t>
        </is>
      </c>
      <c r="C4982" s="89">
        <f>SUMIF(数量表!D:H,B4982,数量表!H:H)</f>
        <v/>
      </c>
      <c r="D4982" s="89" t="n">
        <v>27</v>
      </c>
      <c r="E4982" s="89" t="n">
        <v>105</v>
      </c>
      <c r="F4982" s="90" t="n">
        <v>1176</v>
      </c>
      <c r="G4982" s="89" t="inlineStr">
        <is>
          <t>×</t>
        </is>
      </c>
      <c r="H4982" s="91" t="n">
        <v>2</v>
      </c>
      <c r="I4982" s="213">
        <f>C4982*H4982</f>
        <v/>
      </c>
      <c r="J4982" s="29" t="n"/>
      <c r="K4982" s="96" t="n"/>
      <c r="L4982" s="97" t="n"/>
      <c r="M4982" s="97" t="n"/>
      <c r="N4982" s="98" t="inlineStr">
        <is>
          <t>27×105</t>
        </is>
      </c>
      <c r="O4982" s="99">
        <f>F4982</f>
        <v/>
      </c>
      <c r="P4982" s="99">
        <f>SUM(I4982)</f>
        <v/>
      </c>
      <c r="Q4982" s="117" t="n"/>
      <c r="R4982" s="118" t="n"/>
      <c r="S4982" s="118" t="n"/>
      <c r="T4982" s="119" t="n"/>
      <c r="U4982" s="120" t="n"/>
      <c r="V4982" s="120" t="n"/>
      <c r="W4982" s="121" t="n"/>
      <c r="X4982" s="122" t="n"/>
      <c r="Y4982" s="122" t="n"/>
      <c r="Z4982" s="143" t="n"/>
      <c r="AA4982" s="140" t="n"/>
      <c r="AB4982" s="140" t="n"/>
      <c r="AC4982" s="144" t="n"/>
      <c r="AD4982" s="142" t="n"/>
      <c r="AE4982" s="142" t="n"/>
    </row>
    <row r="4983">
      <c r="B4983" s="220" t="inlineStr">
        <is>
          <t>45MKH09(下端FL+900)</t>
        </is>
      </c>
      <c r="C4983" s="80">
        <f>SUMIF(数量表!D:H,B4983,数量表!H:H)</f>
        <v/>
      </c>
      <c r="D4983" s="80" t="n">
        <v>27</v>
      </c>
      <c r="E4983" s="80" t="n">
        <v>105</v>
      </c>
      <c r="F4983" s="81" t="n">
        <v>400</v>
      </c>
      <c r="G4983" s="80" t="inlineStr">
        <is>
          <t>×</t>
        </is>
      </c>
      <c r="H4983" s="82" t="n">
        <v>1</v>
      </c>
      <c r="I4983" s="212">
        <f>C4983*H4983</f>
        <v/>
      </c>
      <c r="J4983" s="29" t="n"/>
      <c r="K4983" s="96" t="n"/>
      <c r="L4983" s="97" t="n"/>
      <c r="M4983" s="97" t="n"/>
      <c r="N4983" s="98" t="inlineStr">
        <is>
          <t>27×105</t>
        </is>
      </c>
      <c r="O4983" s="99">
        <f>F4983</f>
        <v/>
      </c>
      <c r="P4983" s="99">
        <f>SUM(I4983)</f>
        <v/>
      </c>
      <c r="Q4983" s="117" t="n"/>
      <c r="R4983" s="118" t="n"/>
      <c r="S4983" s="118" t="n"/>
      <c r="T4983" s="119" t="n"/>
      <c r="U4983" s="120" t="n"/>
      <c r="V4983" s="120" t="n"/>
      <c r="W4983" s="121" t="n"/>
      <c r="X4983" s="122" t="n"/>
      <c r="Y4983" s="122" t="n"/>
      <c r="Z4983" s="143" t="n"/>
      <c r="AA4983" s="140" t="n"/>
      <c r="AB4983" s="140" t="n"/>
      <c r="AC4983" s="144" t="n"/>
      <c r="AD4983" s="142" t="n"/>
      <c r="AE4983" s="142" t="n"/>
    </row>
    <row r="4984">
      <c r="B4984" s="29" t="inlineStr">
        <is>
          <t>45MKH09(下端FL+900)</t>
        </is>
      </c>
      <c r="C4984">
        <f>SUMIF(数量表!D:H,B4984,数量表!H:H)</f>
        <v/>
      </c>
      <c r="D4984" t="n">
        <v>27</v>
      </c>
      <c r="E4984" t="n">
        <v>105</v>
      </c>
      <c r="F4984" s="86" t="n">
        <v>800</v>
      </c>
      <c r="G4984" t="inlineStr">
        <is>
          <t>×</t>
        </is>
      </c>
      <c r="H4984" s="87" t="n">
        <v>2</v>
      </c>
      <c r="I4984" s="214">
        <f>C4984*H4984</f>
        <v/>
      </c>
      <c r="J4984" s="29" t="n"/>
      <c r="K4984" s="96" t="n"/>
      <c r="L4984" s="97" t="n"/>
      <c r="M4984" s="97" t="n"/>
      <c r="N4984" s="98" t="inlineStr">
        <is>
          <t>27×105</t>
        </is>
      </c>
      <c r="O4984" s="99">
        <f>F4984</f>
        <v/>
      </c>
      <c r="P4984" s="99">
        <f>SUM(I4984)</f>
        <v/>
      </c>
      <c r="Q4984" s="117" t="n"/>
      <c r="R4984" s="118" t="n"/>
      <c r="S4984" s="118" t="n"/>
      <c r="T4984" s="119" t="n"/>
      <c r="U4984" s="120" t="n"/>
      <c r="V4984" s="120" t="n"/>
      <c r="W4984" s="121" t="n"/>
      <c r="X4984" s="122" t="n"/>
      <c r="Y4984" s="122" t="n"/>
      <c r="Z4984" s="143" t="n"/>
      <c r="AA4984" s="140" t="n"/>
      <c r="AB4984" s="140" t="n"/>
      <c r="AC4984" s="144" t="n"/>
      <c r="AD4984" s="142" t="n"/>
      <c r="AE4984" s="142" t="n"/>
    </row>
    <row r="4985" ht="15" customHeight="1" thickBot="1">
      <c r="B4985" s="221" t="inlineStr">
        <is>
          <t>45MKH09(下端FL+900)</t>
        </is>
      </c>
      <c r="C4985" s="89">
        <f>SUMIF(数量表!D:H,B4985,数量表!H:H)</f>
        <v/>
      </c>
      <c r="D4985" s="89" t="n">
        <v>27</v>
      </c>
      <c r="E4985" s="89" t="n">
        <v>105</v>
      </c>
      <c r="F4985" s="90" t="n">
        <v>868</v>
      </c>
      <c r="G4985" s="89" t="inlineStr">
        <is>
          <t>×</t>
        </is>
      </c>
      <c r="H4985" s="91" t="n">
        <v>1</v>
      </c>
      <c r="I4985" s="213">
        <f>C4985*H4985</f>
        <v/>
      </c>
      <c r="J4985" s="29" t="n"/>
      <c r="K4985" s="96" t="n"/>
      <c r="L4985" s="97" t="n"/>
      <c r="M4985" s="97" t="n"/>
      <c r="N4985" s="98" t="inlineStr">
        <is>
          <t>27×105</t>
        </is>
      </c>
      <c r="O4985" s="99">
        <f>F4985</f>
        <v/>
      </c>
      <c r="P4985" s="99">
        <f>SUM(I4985)</f>
        <v/>
      </c>
      <c r="Q4985" s="117" t="n"/>
      <c r="R4985" s="118" t="n"/>
      <c r="S4985" s="118" t="n"/>
      <c r="T4985" s="119" t="n"/>
      <c r="U4985" s="120" t="n"/>
      <c r="V4985" s="120" t="n"/>
      <c r="W4985" s="121" t="n"/>
      <c r="X4985" s="122" t="n"/>
      <c r="Y4985" s="122" t="n"/>
      <c r="Z4985" s="143" t="n"/>
      <c r="AA4985" s="140" t="n"/>
      <c r="AB4985" s="140" t="n"/>
      <c r="AC4985" s="144" t="n"/>
      <c r="AD4985" s="142" t="n"/>
      <c r="AE4985" s="142" t="n"/>
    </row>
    <row r="4986">
      <c r="B4986" s="220" t="inlineStr">
        <is>
          <t>113MS05</t>
        </is>
      </c>
      <c r="C4986" s="80">
        <f>SUMIF(数量表!D:H,B4986,数量表!H:H)</f>
        <v/>
      </c>
      <c r="D4986" s="80" t="n">
        <v>27</v>
      </c>
      <c r="E4986" s="80" t="n">
        <v>105</v>
      </c>
      <c r="F4986" s="81" t="n">
        <v>309</v>
      </c>
      <c r="G4986" s="80" t="inlineStr">
        <is>
          <t>×</t>
        </is>
      </c>
      <c r="H4986" s="82" t="n">
        <v>1</v>
      </c>
      <c r="I4986" s="212">
        <f>C4986*H4986</f>
        <v/>
      </c>
      <c r="J4986" s="29" t="n"/>
      <c r="K4986" s="96" t="n"/>
      <c r="L4986" s="97" t="n"/>
      <c r="M4986" s="97" t="n"/>
      <c r="N4986" s="98" t="inlineStr">
        <is>
          <t>27×105</t>
        </is>
      </c>
      <c r="O4986" s="99">
        <f>F4986</f>
        <v/>
      </c>
      <c r="P4986" s="99">
        <f>SUM(I4986)</f>
        <v/>
      </c>
      <c r="Q4986" s="117" t="n"/>
      <c r="R4986" s="118" t="n"/>
      <c r="S4986" s="118" t="n"/>
      <c r="T4986" s="119" t="n"/>
      <c r="U4986" s="120" t="n"/>
      <c r="V4986" s="120" t="n"/>
      <c r="W4986" s="121" t="n"/>
      <c r="X4986" s="122" t="n"/>
      <c r="Y4986" s="122" t="n"/>
      <c r="Z4986" s="143" t="n"/>
      <c r="AA4986" s="140" t="n"/>
      <c r="AB4986" s="140" t="n"/>
      <c r="AC4986" s="144" t="n"/>
      <c r="AD4986" s="142" t="n"/>
      <c r="AE4986" s="142" t="n"/>
    </row>
    <row r="4987">
      <c r="B4987" s="29" t="inlineStr">
        <is>
          <t>113MS05</t>
        </is>
      </c>
      <c r="C4987">
        <f>SUMIF(数量表!D:H,B4987,数量表!H:H)</f>
        <v/>
      </c>
      <c r="D4987" t="n">
        <v>27</v>
      </c>
      <c r="E4987" t="n">
        <v>105</v>
      </c>
      <c r="F4987" s="86" t="n">
        <v>800</v>
      </c>
      <c r="G4987" t="inlineStr">
        <is>
          <t>×</t>
        </is>
      </c>
      <c r="H4987" s="87" t="n">
        <v>2</v>
      </c>
      <c r="I4987" s="214">
        <f>C4987*H4987</f>
        <v/>
      </c>
      <c r="J4987" s="29" t="n"/>
      <c r="K4987" s="96" t="n"/>
      <c r="L4987" s="97" t="n"/>
      <c r="M4987" s="97" t="n"/>
      <c r="N4987" s="98" t="inlineStr">
        <is>
          <t>27×105</t>
        </is>
      </c>
      <c r="O4987" s="99">
        <f>F4987</f>
        <v/>
      </c>
      <c r="P4987" s="99">
        <f>SUM(I4987)</f>
        <v/>
      </c>
      <c r="Q4987" s="117" t="n"/>
      <c r="R4987" s="118" t="n"/>
      <c r="S4987" s="118" t="n"/>
      <c r="T4987" s="119" t="n"/>
      <c r="U4987" s="120" t="n"/>
      <c r="V4987" s="120" t="n"/>
      <c r="W4987" s="121" t="n"/>
      <c r="X4987" s="122" t="n"/>
      <c r="Y4987" s="122" t="n"/>
      <c r="Z4987" s="143" t="n"/>
      <c r="AA4987" s="140" t="n"/>
      <c r="AB4987" s="140" t="n"/>
      <c r="AC4987" s="144" t="n"/>
      <c r="AD4987" s="142" t="n"/>
      <c r="AE4987" s="142" t="n"/>
    </row>
    <row r="4988">
      <c r="B4988" s="29" t="inlineStr">
        <is>
          <t>113MS05</t>
        </is>
      </c>
      <c r="C4988">
        <f>SUMIF(数量表!D:H,B4988,数量表!H:H)</f>
        <v/>
      </c>
      <c r="D4988" t="n">
        <v>27</v>
      </c>
      <c r="E4988" t="n">
        <v>105</v>
      </c>
      <c r="F4988" s="86" t="n">
        <v>576</v>
      </c>
      <c r="G4988" t="inlineStr">
        <is>
          <t>×</t>
        </is>
      </c>
      <c r="H4988" s="87" t="n">
        <v>2</v>
      </c>
      <c r="I4988" s="214">
        <f>C4988*H4988</f>
        <v/>
      </c>
      <c r="J4988" s="29" t="n"/>
      <c r="K4988" s="96" t="n"/>
      <c r="L4988" s="97" t="n"/>
      <c r="M4988" s="97" t="n"/>
      <c r="N4988" s="98" t="inlineStr">
        <is>
          <t>27×105</t>
        </is>
      </c>
      <c r="O4988" s="99">
        <f>F4988</f>
        <v/>
      </c>
      <c r="P4988" s="99">
        <f>SUM(I4988)</f>
        <v/>
      </c>
      <c r="Q4988" s="117" t="n"/>
      <c r="R4988" s="118" t="n"/>
      <c r="S4988" s="118" t="n"/>
      <c r="T4988" s="119" t="n"/>
      <c r="U4988" s="120" t="n"/>
      <c r="V4988" s="120" t="n"/>
      <c r="W4988" s="121" t="n"/>
      <c r="X4988" s="122" t="n"/>
      <c r="Y4988" s="122" t="n"/>
      <c r="Z4988" s="143" t="n"/>
      <c r="AA4988" s="140" t="n"/>
      <c r="AB4988" s="140" t="n"/>
      <c r="AC4988" s="144" t="n"/>
      <c r="AD4988" s="142" t="n"/>
      <c r="AE4988" s="142" t="n"/>
    </row>
    <row r="4989" ht="15" customHeight="1" thickBot="1">
      <c r="B4989" s="221" t="inlineStr">
        <is>
          <t>113MS05</t>
        </is>
      </c>
      <c r="C4989" s="89">
        <f>SUMIF(数量表!D:H,B4989,数量表!H:H)</f>
        <v/>
      </c>
      <c r="D4989" s="89" t="n">
        <v>27</v>
      </c>
      <c r="E4989" s="89" t="n">
        <v>105</v>
      </c>
      <c r="F4989" s="90" t="n">
        <v>982</v>
      </c>
      <c r="G4989" s="89" t="inlineStr">
        <is>
          <t>×</t>
        </is>
      </c>
      <c r="H4989" s="91" t="n">
        <v>1</v>
      </c>
      <c r="I4989" s="213">
        <f>C4989*H4989</f>
        <v/>
      </c>
      <c r="J4989" s="29" t="n"/>
      <c r="K4989" s="96" t="n"/>
      <c r="L4989" s="97" t="n"/>
      <c r="M4989" s="97" t="n"/>
      <c r="N4989" s="98" t="inlineStr">
        <is>
          <t>27×105</t>
        </is>
      </c>
      <c r="O4989" s="99">
        <f>F4989</f>
        <v/>
      </c>
      <c r="P4989" s="99">
        <f>SUM(I4989)</f>
        <v/>
      </c>
      <c r="Q4989" s="117" t="n"/>
      <c r="R4989" s="118" t="n"/>
      <c r="S4989" s="118" t="n"/>
      <c r="T4989" s="119" t="n"/>
      <c r="U4989" s="120" t="n"/>
      <c r="V4989" s="120" t="n"/>
      <c r="W4989" s="121" t="n"/>
      <c r="X4989" s="122" t="n"/>
      <c r="Y4989" s="122" t="n"/>
      <c r="Z4989" s="143" t="n"/>
      <c r="AA4989" s="140" t="n"/>
      <c r="AB4989" s="140" t="n"/>
      <c r="AC4989" s="144" t="n"/>
      <c r="AD4989" s="142" t="n"/>
      <c r="AE4989" s="142" t="n"/>
    </row>
    <row r="4990">
      <c r="B4990" s="220" t="inlineStr">
        <is>
          <t>45MK03-C</t>
        </is>
      </c>
      <c r="C4990" s="80">
        <f>SUMIF(数量表!D:H,B4990,数量表!H:H)</f>
        <v/>
      </c>
      <c r="D4990" s="80" t="n">
        <v>27</v>
      </c>
      <c r="E4990" s="80" t="n">
        <v>105</v>
      </c>
      <c r="F4990" s="81" t="n">
        <v>100</v>
      </c>
      <c r="G4990" s="80" t="inlineStr">
        <is>
          <t>×</t>
        </is>
      </c>
      <c r="H4990" s="82" t="n">
        <v>4</v>
      </c>
      <c r="I4990" s="212">
        <f>C4990*H4990</f>
        <v/>
      </c>
      <c r="J4990" s="29" t="n"/>
      <c r="K4990" s="96" t="n"/>
      <c r="L4990" s="97" t="n"/>
      <c r="M4990" s="97" t="n"/>
      <c r="N4990" s="98" t="inlineStr">
        <is>
          <t>27×105</t>
        </is>
      </c>
      <c r="O4990" s="99">
        <f>F4990</f>
        <v/>
      </c>
      <c r="P4990" s="99">
        <f>SUM(I4990)</f>
        <v/>
      </c>
      <c r="Q4990" s="117" t="n"/>
      <c r="R4990" s="118" t="n"/>
      <c r="S4990" s="118" t="n"/>
      <c r="T4990" s="119" t="n"/>
      <c r="U4990" s="120" t="n"/>
      <c r="V4990" s="120" t="n"/>
      <c r="W4990" s="121" t="n"/>
      <c r="X4990" s="122" t="n"/>
      <c r="Y4990" s="122" t="n"/>
      <c r="Z4990" s="143" t="n"/>
      <c r="AA4990" s="140" t="n"/>
      <c r="AB4990" s="140" t="n"/>
      <c r="AC4990" s="144" t="n"/>
      <c r="AD4990" s="142" t="n"/>
      <c r="AE4990" s="142" t="n"/>
    </row>
    <row r="4991">
      <c r="B4991" s="29" t="inlineStr">
        <is>
          <t>45MK03-C</t>
        </is>
      </c>
      <c r="C4991">
        <f>SUMIF(数量表!D:H,B4991,数量表!H:H)</f>
        <v/>
      </c>
      <c r="D4991" t="n">
        <v>27</v>
      </c>
      <c r="E4991" t="n">
        <v>105</v>
      </c>
      <c r="F4991" s="86" t="n">
        <v>1768</v>
      </c>
      <c r="G4991" t="inlineStr">
        <is>
          <t>×</t>
        </is>
      </c>
      <c r="H4991" s="87" t="n">
        <v>5</v>
      </c>
      <c r="I4991" s="214">
        <f>C4991*H4991</f>
        <v/>
      </c>
      <c r="J4991" s="29" t="n"/>
      <c r="K4991" s="96" t="n"/>
      <c r="L4991" s="97" t="n"/>
      <c r="M4991" s="97" t="n"/>
      <c r="N4991" s="98" t="inlineStr">
        <is>
          <t>27×105</t>
        </is>
      </c>
      <c r="O4991" s="99">
        <f>F4991</f>
        <v/>
      </c>
      <c r="P4991" s="99">
        <f>SUM(I4991)</f>
        <v/>
      </c>
      <c r="Q4991" s="117" t="n"/>
      <c r="R4991" s="118" t="n"/>
      <c r="S4991" s="118" t="n"/>
      <c r="T4991" s="119" t="n"/>
      <c r="U4991" s="120" t="n"/>
      <c r="V4991" s="120" t="n"/>
      <c r="W4991" s="121" t="n"/>
      <c r="X4991" s="122" t="n"/>
      <c r="Y4991" s="122" t="n"/>
      <c r="Z4991" s="143" t="n"/>
      <c r="AA4991" s="140" t="n"/>
      <c r="AB4991" s="140" t="n"/>
      <c r="AC4991" s="144" t="n"/>
      <c r="AD4991" s="142" t="n"/>
      <c r="AE4991" s="142" t="n"/>
    </row>
    <row r="4992">
      <c r="B4992" s="29" t="inlineStr">
        <is>
          <t>45MK03-C</t>
        </is>
      </c>
      <c r="C4992">
        <f>SUMIF(数量表!D:H,B4992,数量表!H:H)</f>
        <v/>
      </c>
      <c r="D4992" t="n">
        <v>27</v>
      </c>
      <c r="E4992" t="n">
        <v>105</v>
      </c>
      <c r="F4992" s="86" t="n">
        <v>1710</v>
      </c>
      <c r="G4992" t="inlineStr">
        <is>
          <t>×</t>
        </is>
      </c>
      <c r="H4992" s="87" t="n">
        <v>1</v>
      </c>
      <c r="I4992" s="214">
        <f>C4992*H4992</f>
        <v/>
      </c>
      <c r="J4992" s="29" t="n"/>
      <c r="K4992" s="96" t="n"/>
      <c r="L4992" s="97" t="n"/>
      <c r="M4992" s="97" t="n"/>
      <c r="N4992" s="98" t="inlineStr">
        <is>
          <t>27×105</t>
        </is>
      </c>
      <c r="O4992" s="99">
        <f>F4992</f>
        <v/>
      </c>
      <c r="P4992" s="99">
        <f>SUM(I4992)</f>
        <v/>
      </c>
      <c r="Q4992" s="117" t="n"/>
      <c r="R4992" s="118" t="n"/>
      <c r="S4992" s="118" t="n"/>
      <c r="T4992" s="119" t="n"/>
      <c r="U4992" s="120" t="n"/>
      <c r="V4992" s="120" t="n"/>
      <c r="W4992" s="121" t="n"/>
      <c r="X4992" s="122" t="n"/>
      <c r="Y4992" s="122" t="n"/>
      <c r="Z4992" s="143" t="n"/>
      <c r="AA4992" s="140" t="n"/>
      <c r="AB4992" s="140" t="n"/>
      <c r="AC4992" s="144" t="n"/>
      <c r="AD4992" s="142" t="n"/>
      <c r="AE4992" s="142" t="n"/>
    </row>
    <row r="4993">
      <c r="B4993" s="29" t="inlineStr">
        <is>
          <t>45MK03-C</t>
        </is>
      </c>
      <c r="C4993">
        <f>SUMIF(数量表!D:H,B4993,数量表!H:H)</f>
        <v/>
      </c>
      <c r="D4993" t="n">
        <v>27</v>
      </c>
      <c r="E4993" t="n">
        <v>105</v>
      </c>
      <c r="F4993" s="86" t="n">
        <v>828</v>
      </c>
      <c r="G4993" t="inlineStr">
        <is>
          <t>×</t>
        </is>
      </c>
      <c r="H4993" s="87" t="n">
        <v>1</v>
      </c>
      <c r="I4993" s="214">
        <f>C4993*H4993</f>
        <v/>
      </c>
      <c r="J4993" s="29" t="n"/>
      <c r="K4993" s="96" t="n"/>
      <c r="L4993" s="97" t="n"/>
      <c r="M4993" s="97" t="n"/>
      <c r="N4993" s="98" t="inlineStr">
        <is>
          <t>27×105</t>
        </is>
      </c>
      <c r="O4993" s="99">
        <f>F4993</f>
        <v/>
      </c>
      <c r="P4993" s="99">
        <f>SUM(I4993)</f>
        <v/>
      </c>
      <c r="Q4993" s="117" t="n"/>
      <c r="R4993" s="118" t="n"/>
      <c r="S4993" s="118" t="n"/>
      <c r="T4993" s="119" t="n"/>
      <c r="U4993" s="120" t="n"/>
      <c r="V4993" s="120" t="n"/>
      <c r="W4993" s="121" t="n"/>
      <c r="X4993" s="122" t="n"/>
      <c r="Y4993" s="122" t="n"/>
      <c r="Z4993" s="143" t="n"/>
      <c r="AA4993" s="140" t="n"/>
      <c r="AB4993" s="140" t="n"/>
      <c r="AC4993" s="144" t="n"/>
      <c r="AD4993" s="142" t="n"/>
      <c r="AE4993" s="142" t="n"/>
    </row>
    <row r="4994" ht="15" customHeight="1" thickBot="1">
      <c r="B4994" s="29" t="inlineStr">
        <is>
          <t>45MK03-C</t>
        </is>
      </c>
      <c r="C4994" s="89">
        <f>SUMIF(数量表!D:H,B4994,数量表!H:H)</f>
        <v/>
      </c>
      <c r="D4994" s="89" t="n">
        <v>27</v>
      </c>
      <c r="E4994" s="89" t="n">
        <v>105</v>
      </c>
      <c r="F4994" s="90" t="n">
        <v>855</v>
      </c>
      <c r="G4994" s="89" t="inlineStr">
        <is>
          <t>×</t>
        </is>
      </c>
      <c r="H4994" s="91" t="n">
        <v>1</v>
      </c>
      <c r="I4994" s="213">
        <f>C4994*H4994</f>
        <v/>
      </c>
      <c r="J4994" s="29" t="n"/>
      <c r="K4994" s="96" t="n"/>
      <c r="L4994" s="97" t="n"/>
      <c r="M4994" s="97" t="n"/>
      <c r="N4994" s="98" t="inlineStr">
        <is>
          <t>27×105</t>
        </is>
      </c>
      <c r="O4994" s="99">
        <f>F4994</f>
        <v/>
      </c>
      <c r="P4994" s="99">
        <f>SUM(I4994)</f>
        <v/>
      </c>
      <c r="Q4994" s="117" t="n"/>
      <c r="R4994" s="118" t="n"/>
      <c r="S4994" s="118" t="n"/>
      <c r="T4994" s="119" t="n"/>
      <c r="U4994" s="120" t="n"/>
      <c r="V4994" s="120" t="n"/>
      <c r="W4994" s="121" t="n"/>
      <c r="X4994" s="122" t="n"/>
      <c r="Y4994" s="122" t="n"/>
      <c r="Z4994" s="143" t="n"/>
      <c r="AA4994" s="140" t="n"/>
      <c r="AB4994" s="140" t="n"/>
      <c r="AC4994" s="144" t="n"/>
      <c r="AD4994" s="142" t="n"/>
      <c r="AE4994" s="142" t="n"/>
    </row>
    <row r="4995">
      <c r="B4995" s="220" t="inlineStr">
        <is>
          <t>YB</t>
        </is>
      </c>
      <c r="C4995" s="80">
        <f>SUMIF(数量表!D:H,B4995,数量表!H:H)</f>
        <v/>
      </c>
      <c r="D4995" t="n">
        <v>27</v>
      </c>
      <c r="E4995" t="n">
        <v>105</v>
      </c>
      <c r="F4995" s="86" t="n">
        <v>1150</v>
      </c>
      <c r="G4995" t="inlineStr">
        <is>
          <t>×</t>
        </is>
      </c>
      <c r="H4995" s="87" t="n">
        <v>2</v>
      </c>
      <c r="I4995" s="214">
        <f>C4995*H4995</f>
        <v/>
      </c>
      <c r="J4995" s="2" t="n"/>
      <c r="K4995" s="96" t="n"/>
      <c r="L4995" s="97" t="n"/>
      <c r="M4995" s="97" t="n"/>
      <c r="N4995" s="98" t="inlineStr">
        <is>
          <t>27×105</t>
        </is>
      </c>
      <c r="O4995" s="99">
        <f>F4995</f>
        <v/>
      </c>
      <c r="P4995" s="99">
        <f>SUM(I4995)</f>
        <v/>
      </c>
      <c r="Q4995" s="117" t="n"/>
      <c r="R4995" s="118" t="n"/>
      <c r="S4995" s="118" t="n"/>
      <c r="T4995" s="119" t="n"/>
      <c r="U4995" s="120" t="n"/>
      <c r="V4995" s="120" t="n"/>
      <c r="W4995" s="121" t="n"/>
      <c r="X4995" s="122" t="n"/>
      <c r="Y4995" s="122" t="n"/>
      <c r="Z4995" s="143" t="n"/>
      <c r="AA4995" s="140" t="n"/>
      <c r="AB4995" s="140" t="n"/>
      <c r="AC4995" s="144" t="n"/>
      <c r="AD4995" s="142" t="n"/>
      <c r="AE4995" s="142" t="n"/>
    </row>
    <row r="4996">
      <c r="B4996" s="29" t="inlineStr">
        <is>
          <t>YB</t>
        </is>
      </c>
      <c r="C4996">
        <f>SUMIF(数量表!D:H,B4996,数量表!H:H)</f>
        <v/>
      </c>
      <c r="D4996" t="n">
        <v>27</v>
      </c>
      <c r="E4996" t="n">
        <v>105</v>
      </c>
      <c r="F4996" s="86" t="n">
        <v>576</v>
      </c>
      <c r="G4996" t="inlineStr">
        <is>
          <t>×</t>
        </is>
      </c>
      <c r="H4996" s="87" t="n">
        <v>2</v>
      </c>
      <c r="I4996" s="214">
        <f>C4996*H4996</f>
        <v/>
      </c>
      <c r="J4996" s="2" t="n"/>
      <c r="K4996" s="96" t="n"/>
      <c r="L4996" s="97" t="n"/>
      <c r="M4996" s="97" t="n"/>
      <c r="N4996" s="98" t="inlineStr">
        <is>
          <t>27×105</t>
        </is>
      </c>
      <c r="O4996" s="99">
        <f>F4996</f>
        <v/>
      </c>
      <c r="P4996" s="99">
        <f>SUM(I4996)</f>
        <v/>
      </c>
      <c r="Q4996" s="117" t="n"/>
      <c r="R4996" s="118" t="n"/>
      <c r="S4996" s="118" t="n"/>
      <c r="T4996" s="119" t="n"/>
      <c r="U4996" s="120" t="n"/>
      <c r="V4996" s="120" t="n"/>
      <c r="W4996" s="121" t="n"/>
      <c r="X4996" s="122" t="n"/>
      <c r="Y4996" s="122" t="n"/>
      <c r="Z4996" s="143" t="n"/>
      <c r="AA4996" s="140" t="n"/>
      <c r="AB4996" s="140" t="n"/>
      <c r="AC4996" s="144" t="n"/>
      <c r="AD4996" s="142" t="n"/>
      <c r="AE4996" s="142" t="n"/>
    </row>
    <row r="4997">
      <c r="B4997" s="29" t="inlineStr">
        <is>
          <t>YB</t>
        </is>
      </c>
      <c r="C4997">
        <f>SUMIF(数量表!D:H,B4997,数量表!H:H)</f>
        <v/>
      </c>
      <c r="D4997" t="n">
        <v>27</v>
      </c>
      <c r="E4997" t="n">
        <v>105</v>
      </c>
      <c r="F4997" s="86" t="n">
        <v>768</v>
      </c>
      <c r="G4997" t="inlineStr">
        <is>
          <t>×</t>
        </is>
      </c>
      <c r="H4997" s="87" t="n">
        <v>2</v>
      </c>
      <c r="I4997" s="214">
        <f>C4997*H4997</f>
        <v/>
      </c>
      <c r="J4997" s="2" t="n"/>
      <c r="K4997" s="96" t="n"/>
      <c r="L4997" s="97" t="n"/>
      <c r="M4997" s="97" t="n"/>
      <c r="N4997" s="98" t="inlineStr">
        <is>
          <t>27×105</t>
        </is>
      </c>
      <c r="O4997" s="99">
        <f>F4997</f>
        <v/>
      </c>
      <c r="P4997" s="99">
        <f>SUM(I4997)</f>
        <v/>
      </c>
      <c r="Q4997" s="117" t="n"/>
      <c r="R4997" s="118" t="n"/>
      <c r="S4997" s="118" t="n"/>
      <c r="T4997" s="119" t="n"/>
      <c r="U4997" s="120" t="n"/>
      <c r="V4997" s="120" t="n"/>
      <c r="W4997" s="121" t="n"/>
      <c r="X4997" s="122" t="n"/>
      <c r="Y4997" s="122" t="n"/>
      <c r="Z4997" s="143" t="n"/>
      <c r="AA4997" s="140" t="n"/>
      <c r="AB4997" s="140" t="n"/>
      <c r="AC4997" s="144" t="n"/>
      <c r="AD4997" s="142" t="n"/>
      <c r="AE4997" s="142" t="n"/>
    </row>
    <row r="4998">
      <c r="B4998" s="29" t="inlineStr">
        <is>
          <t>YB</t>
        </is>
      </c>
      <c r="C4998">
        <f>SUMIF(数量表!D:H,B4998,数量表!H:H)</f>
        <v/>
      </c>
      <c r="D4998" t="n">
        <v>27</v>
      </c>
      <c r="E4998" t="n">
        <v>105</v>
      </c>
      <c r="F4998" s="86" t="n">
        <v>828</v>
      </c>
      <c r="G4998" t="inlineStr">
        <is>
          <t>×</t>
        </is>
      </c>
      <c r="H4998" s="87" t="n">
        <v>4</v>
      </c>
      <c r="I4998" s="214">
        <f>C4998*H4998</f>
        <v/>
      </c>
      <c r="J4998" s="2" t="n"/>
      <c r="K4998" s="96" t="n"/>
      <c r="L4998" s="97" t="n"/>
      <c r="M4998" s="97" t="n"/>
      <c r="N4998" s="98" t="inlineStr">
        <is>
          <t>27×105</t>
        </is>
      </c>
      <c r="O4998" s="99">
        <f>F4998</f>
        <v/>
      </c>
      <c r="P4998" s="99">
        <f>SUM(I4998)</f>
        <v/>
      </c>
      <c r="Q4998" s="117" t="n"/>
      <c r="R4998" s="118" t="n"/>
      <c r="S4998" s="118" t="n"/>
      <c r="T4998" s="119" t="n"/>
      <c r="U4998" s="120" t="n"/>
      <c r="V4998" s="120" t="n"/>
      <c r="W4998" s="121" t="n"/>
      <c r="X4998" s="122" t="n"/>
      <c r="Y4998" s="122" t="n"/>
      <c r="Z4998" s="143" t="n"/>
      <c r="AA4998" s="140" t="n"/>
      <c r="AB4998" s="140" t="n"/>
      <c r="AC4998" s="144" t="n"/>
      <c r="AD4998" s="142" t="n"/>
      <c r="AE4998" s="142" t="n"/>
    </row>
    <row r="4999" ht="15" customHeight="1" thickBot="1">
      <c r="B4999" s="221" t="inlineStr">
        <is>
          <t>YB</t>
        </is>
      </c>
      <c r="C4999" s="89">
        <f>SUMIF(数量表!D:H,B4999,数量表!H:H)</f>
        <v/>
      </c>
      <c r="D4999" s="89" t="n">
        <v>27</v>
      </c>
      <c r="E4999" s="89" t="n">
        <v>105</v>
      </c>
      <c r="F4999" s="90" t="n">
        <v>2548</v>
      </c>
      <c r="G4999" s="89" t="inlineStr">
        <is>
          <t>×</t>
        </is>
      </c>
      <c r="H4999" s="91" t="n">
        <v>2</v>
      </c>
      <c r="I4999" s="213">
        <f>C4999*H4999</f>
        <v/>
      </c>
      <c r="J4999" s="2" t="n"/>
      <c r="K4999" s="96" t="n"/>
      <c r="L4999" s="97" t="n"/>
      <c r="M4999" s="97" t="n"/>
      <c r="N4999" s="98" t="inlineStr">
        <is>
          <t>27×105</t>
        </is>
      </c>
      <c r="O4999" s="99">
        <f>F4999</f>
        <v/>
      </c>
      <c r="P4999" s="99">
        <f>SUM(I4999)</f>
        <v/>
      </c>
      <c r="Q4999" s="117" t="n"/>
      <c r="R4999" s="118" t="n"/>
      <c r="S4999" s="118" t="n"/>
      <c r="T4999" s="119" t="n"/>
      <c r="U4999" s="120" t="n"/>
      <c r="V4999" s="120" t="n"/>
      <c r="W4999" s="121" t="n"/>
      <c r="X4999" s="122" t="n"/>
      <c r="Y4999" s="122" t="n"/>
      <c r="Z4999" s="143" t="n"/>
      <c r="AA4999" s="140" t="n"/>
      <c r="AB4999" s="140" t="n"/>
      <c r="AC4999" s="144" t="n"/>
      <c r="AD4999" s="142" t="n"/>
      <c r="AE4999" s="142" t="n"/>
    </row>
    <row r="5000">
      <c r="B5000" s="220" t="inlineStr">
        <is>
          <t>65TY1</t>
        </is>
      </c>
      <c r="C5000" s="80">
        <f>SUMIF(数量表!D:H,B5000,数量表!H:H)</f>
        <v/>
      </c>
      <c r="D5000" t="n">
        <v>27</v>
      </c>
      <c r="E5000" t="n">
        <v>105</v>
      </c>
      <c r="F5000" s="86" t="n">
        <v>1150</v>
      </c>
      <c r="G5000" t="inlineStr">
        <is>
          <t>×</t>
        </is>
      </c>
      <c r="H5000" s="87" t="n">
        <v>2</v>
      </c>
      <c r="I5000" s="214">
        <f>C5000*H5000</f>
        <v/>
      </c>
      <c r="J5000" s="2" t="n"/>
      <c r="K5000" s="96" t="n"/>
      <c r="L5000" s="97" t="n"/>
      <c r="M5000" s="97" t="n"/>
      <c r="N5000" s="98" t="inlineStr">
        <is>
          <t>27×105</t>
        </is>
      </c>
      <c r="O5000" s="99">
        <f>F5000</f>
        <v/>
      </c>
      <c r="P5000" s="99">
        <f>SUM(I5000)</f>
        <v/>
      </c>
      <c r="Q5000" s="117" t="n"/>
      <c r="R5000" s="118" t="n"/>
      <c r="S5000" s="118" t="n"/>
      <c r="T5000" s="119" t="n"/>
      <c r="U5000" s="120" t="n"/>
      <c r="V5000" s="120" t="n"/>
      <c r="W5000" s="121" t="n"/>
      <c r="X5000" s="122" t="n"/>
      <c r="Y5000" s="122" t="n"/>
      <c r="Z5000" s="143" t="n"/>
      <c r="AA5000" s="140" t="n"/>
      <c r="AB5000" s="140" t="n"/>
      <c r="AC5000" s="144" t="n"/>
      <c r="AD5000" s="142" t="n"/>
      <c r="AE5000" s="142" t="n"/>
    </row>
    <row r="5001">
      <c r="B5001" s="29" t="inlineStr">
        <is>
          <t>65TY1</t>
        </is>
      </c>
      <c r="C5001">
        <f>SUMIF(数量表!D:H,B5001,数量表!H:H)</f>
        <v/>
      </c>
      <c r="D5001" t="n">
        <v>27</v>
      </c>
      <c r="E5001" t="n">
        <v>105</v>
      </c>
      <c r="F5001" s="86" t="n">
        <v>576</v>
      </c>
      <c r="G5001" t="inlineStr">
        <is>
          <t>×</t>
        </is>
      </c>
      <c r="H5001" s="87" t="n">
        <v>2</v>
      </c>
      <c r="I5001" s="214">
        <f>C5001*H5001</f>
        <v/>
      </c>
      <c r="J5001" s="2" t="n"/>
      <c r="K5001" s="96" t="n"/>
      <c r="L5001" s="97" t="n"/>
      <c r="M5001" s="97" t="n"/>
      <c r="N5001" s="98" t="inlineStr">
        <is>
          <t>27×105</t>
        </is>
      </c>
      <c r="O5001" s="99">
        <f>F5001</f>
        <v/>
      </c>
      <c r="P5001" s="99">
        <f>SUM(I5001)</f>
        <v/>
      </c>
      <c r="Q5001" s="117" t="n"/>
      <c r="R5001" s="118" t="n"/>
      <c r="S5001" s="118" t="n"/>
      <c r="T5001" s="119" t="n"/>
      <c r="U5001" s="120" t="n"/>
      <c r="V5001" s="120" t="n"/>
      <c r="W5001" s="121" t="n"/>
      <c r="X5001" s="122" t="n"/>
      <c r="Y5001" s="122" t="n"/>
      <c r="Z5001" s="143" t="n"/>
      <c r="AA5001" s="140" t="n"/>
      <c r="AB5001" s="140" t="n"/>
      <c r="AC5001" s="144" t="n"/>
      <c r="AD5001" s="142" t="n"/>
      <c r="AE5001" s="142" t="n"/>
    </row>
    <row r="5002">
      <c r="B5002" s="29" t="inlineStr">
        <is>
          <t>65TY1</t>
        </is>
      </c>
      <c r="C5002">
        <f>SUMIF(数量表!D:H,B5002,数量表!H:H)</f>
        <v/>
      </c>
      <c r="D5002" t="n">
        <v>27</v>
      </c>
      <c r="E5002" t="n">
        <v>105</v>
      </c>
      <c r="F5002" s="86" t="n">
        <v>518</v>
      </c>
      <c r="G5002" t="inlineStr">
        <is>
          <t>×</t>
        </is>
      </c>
      <c r="H5002" s="87" t="n">
        <v>2</v>
      </c>
      <c r="I5002" s="214">
        <f>C5002*H5002</f>
        <v/>
      </c>
      <c r="J5002" s="2" t="n"/>
      <c r="K5002" s="96" t="n"/>
      <c r="L5002" s="97" t="n"/>
      <c r="M5002" s="97" t="n"/>
      <c r="N5002" s="98" t="inlineStr">
        <is>
          <t>27×105</t>
        </is>
      </c>
      <c r="O5002" s="99">
        <f>F5002</f>
        <v/>
      </c>
      <c r="P5002" s="99">
        <f>SUM(I5002)</f>
        <v/>
      </c>
      <c r="Q5002" s="117" t="n"/>
      <c r="R5002" s="118" t="n"/>
      <c r="S5002" s="118" t="n"/>
      <c r="T5002" s="119" t="n"/>
      <c r="U5002" s="120" t="n"/>
      <c r="V5002" s="120" t="n"/>
      <c r="W5002" s="121" t="n"/>
      <c r="X5002" s="122" t="n"/>
      <c r="Y5002" s="122" t="n"/>
      <c r="Z5002" s="143" t="n"/>
      <c r="AA5002" s="140" t="n"/>
      <c r="AB5002" s="140" t="n"/>
      <c r="AC5002" s="144" t="n"/>
      <c r="AD5002" s="142" t="n"/>
      <c r="AE5002" s="142" t="n"/>
    </row>
    <row r="5003">
      <c r="B5003" s="29" t="inlineStr">
        <is>
          <t>65TY1</t>
        </is>
      </c>
      <c r="C5003">
        <f>SUMIF(数量表!D:H,B5003,数量表!H:H)</f>
        <v/>
      </c>
      <c r="D5003" t="n">
        <v>27</v>
      </c>
      <c r="E5003" t="n">
        <v>105</v>
      </c>
      <c r="F5003" s="86" t="n">
        <v>828</v>
      </c>
      <c r="G5003" t="inlineStr">
        <is>
          <t>×</t>
        </is>
      </c>
      <c r="H5003" s="87" t="n">
        <v>4</v>
      </c>
      <c r="I5003" s="214">
        <f>C5003*H5003</f>
        <v/>
      </c>
      <c r="J5003" s="2" t="n"/>
      <c r="K5003" s="96" t="n"/>
      <c r="L5003" s="97" t="n"/>
      <c r="M5003" s="97" t="n"/>
      <c r="N5003" s="98" t="inlineStr">
        <is>
          <t>27×105</t>
        </is>
      </c>
      <c r="O5003" s="99">
        <f>F5003</f>
        <v/>
      </c>
      <c r="P5003" s="99">
        <f>SUM(I5003)</f>
        <v/>
      </c>
      <c r="Q5003" s="117" t="n"/>
      <c r="R5003" s="118" t="n"/>
      <c r="S5003" s="118" t="n"/>
      <c r="T5003" s="119" t="n"/>
      <c r="U5003" s="120" t="n"/>
      <c r="V5003" s="120" t="n"/>
      <c r="W5003" s="121" t="n"/>
      <c r="X5003" s="122" t="n"/>
      <c r="Y5003" s="122" t="n"/>
      <c r="Z5003" s="143" t="n"/>
      <c r="AA5003" s="140" t="n"/>
      <c r="AB5003" s="140" t="n"/>
      <c r="AC5003" s="144" t="n"/>
      <c r="AD5003" s="142" t="n"/>
      <c r="AE5003" s="142" t="n"/>
    </row>
    <row r="5004" ht="15" customHeight="1" thickBot="1">
      <c r="B5004" s="221" t="inlineStr">
        <is>
          <t>65TY1</t>
        </is>
      </c>
      <c r="C5004" s="89">
        <f>SUMIF(数量表!D:H,B5004,数量表!H:H)</f>
        <v/>
      </c>
      <c r="D5004" s="89" t="n">
        <v>27</v>
      </c>
      <c r="E5004" s="89" t="n">
        <v>105</v>
      </c>
      <c r="F5004" s="90" t="n">
        <v>2298</v>
      </c>
      <c r="G5004" s="89" t="inlineStr">
        <is>
          <t>×</t>
        </is>
      </c>
      <c r="H5004" s="91" t="n">
        <v>2</v>
      </c>
      <c r="I5004" s="213">
        <f>C5004*H5004</f>
        <v/>
      </c>
      <c r="J5004" s="2" t="n"/>
      <c r="K5004" s="96" t="n"/>
      <c r="L5004" s="97" t="n"/>
      <c r="M5004" s="97" t="n"/>
      <c r="N5004" s="98" t="inlineStr">
        <is>
          <t>27×105</t>
        </is>
      </c>
      <c r="O5004" s="99">
        <f>F5004</f>
        <v/>
      </c>
      <c r="P5004" s="99">
        <f>SUM(I5004)</f>
        <v/>
      </c>
      <c r="Q5004" s="117" t="n"/>
      <c r="R5004" s="118" t="n"/>
      <c r="S5004" s="118" t="n"/>
      <c r="T5004" s="119" t="n"/>
      <c r="U5004" s="120" t="n"/>
      <c r="V5004" s="120" t="n"/>
      <c r="W5004" s="121" t="n"/>
      <c r="X5004" s="122" t="n"/>
      <c r="Y5004" s="122" t="n"/>
      <c r="Z5004" s="143" t="n"/>
      <c r="AA5004" s="140" t="n"/>
      <c r="AB5004" s="140" t="n"/>
      <c r="AC5004" s="144" t="n"/>
      <c r="AD5004" s="142" t="n"/>
      <c r="AE5004" s="142" t="n"/>
    </row>
    <row r="5005">
      <c r="B5005" s="220" t="inlineStr">
        <is>
          <t>65TS03</t>
        </is>
      </c>
      <c r="C5005" s="80">
        <f>SUMIF(数量表!D:H,B5005,数量表!H:H)</f>
        <v/>
      </c>
      <c r="D5005" s="80" t="n">
        <v>27</v>
      </c>
      <c r="E5005" s="80" t="n">
        <v>105</v>
      </c>
      <c r="F5005" s="81" t="n">
        <v>1136</v>
      </c>
      <c r="G5005" s="80" t="n"/>
      <c r="H5005" s="82" t="n">
        <v>1</v>
      </c>
      <c r="I5005" s="212">
        <f>C5005*H5005</f>
        <v/>
      </c>
      <c r="J5005" s="29" t="n"/>
      <c r="K5005" s="96" t="n"/>
      <c r="L5005" s="97" t="n"/>
      <c r="M5005" s="97" t="n"/>
      <c r="N5005" s="98" t="inlineStr">
        <is>
          <t>27×105</t>
        </is>
      </c>
      <c r="O5005" s="99">
        <f>F5005</f>
        <v/>
      </c>
      <c r="P5005" s="99">
        <f>SUM(I5005)</f>
        <v/>
      </c>
      <c r="Q5005" s="117" t="n"/>
      <c r="R5005" s="118" t="n"/>
      <c r="S5005" s="118" t="n"/>
      <c r="T5005" s="119" t="n"/>
      <c r="U5005" s="120" t="n"/>
      <c r="V5005" s="120" t="n"/>
      <c r="W5005" s="121" t="n"/>
      <c r="X5005" s="122" t="n"/>
      <c r="Y5005" s="122" t="n"/>
      <c r="Z5005" s="143" t="n"/>
      <c r="AA5005" s="140" t="n"/>
      <c r="AB5005" s="140" t="n"/>
      <c r="AC5005" s="144" t="n"/>
      <c r="AD5005" s="142" t="n"/>
      <c r="AE5005" s="142" t="n"/>
    </row>
    <row r="5006">
      <c r="B5006" s="29" t="inlineStr">
        <is>
          <t>65TS03</t>
        </is>
      </c>
      <c r="C5006">
        <f>SUMIF(数量表!D:H,B5006,数量表!H:H)</f>
        <v/>
      </c>
      <c r="D5006" t="n">
        <v>27</v>
      </c>
      <c r="E5006" t="n">
        <v>105</v>
      </c>
      <c r="F5006" s="86" t="n">
        <v>800</v>
      </c>
      <c r="H5006" s="87" t="n">
        <v>2</v>
      </c>
      <c r="I5006" s="214">
        <f>C5006*H5006</f>
        <v/>
      </c>
      <c r="J5006" s="29" t="n"/>
      <c r="K5006" s="96" t="n"/>
      <c r="L5006" s="97" t="n"/>
      <c r="M5006" s="97" t="n"/>
      <c r="N5006" s="98" t="inlineStr">
        <is>
          <t>27×105</t>
        </is>
      </c>
      <c r="O5006" s="99">
        <f>F5006</f>
        <v/>
      </c>
      <c r="P5006" s="99">
        <f>SUM(I5006)</f>
        <v/>
      </c>
      <c r="Q5006" s="117" t="n"/>
      <c r="R5006" s="118" t="n"/>
      <c r="S5006" s="118" t="n"/>
      <c r="T5006" s="119" t="n"/>
      <c r="U5006" s="120" t="n"/>
      <c r="V5006" s="120" t="n"/>
      <c r="W5006" s="121" t="n"/>
      <c r="X5006" s="122" t="n"/>
      <c r="Y5006" s="122" t="n"/>
      <c r="Z5006" s="143" t="n"/>
      <c r="AA5006" s="140" t="n"/>
      <c r="AB5006" s="140" t="n"/>
      <c r="AC5006" s="144" t="n"/>
      <c r="AD5006" s="142" t="n"/>
      <c r="AE5006" s="142" t="n"/>
    </row>
    <row r="5007">
      <c r="B5007" s="29" t="inlineStr">
        <is>
          <t>65TS03</t>
        </is>
      </c>
      <c r="C5007">
        <f>SUMIF(数量表!D:H,B5007,数量表!H:H)</f>
        <v/>
      </c>
      <c r="D5007" t="n">
        <v>27</v>
      </c>
      <c r="E5007" t="n">
        <v>105</v>
      </c>
      <c r="F5007" s="86" t="n">
        <v>376</v>
      </c>
      <c r="H5007" s="87" t="n">
        <v>2</v>
      </c>
      <c r="I5007" s="214">
        <f>C5007*H5007</f>
        <v/>
      </c>
      <c r="J5007" s="29" t="n"/>
      <c r="K5007" s="96" t="n"/>
      <c r="L5007" s="97" t="n"/>
      <c r="M5007" s="97" t="n"/>
      <c r="N5007" s="98" t="inlineStr">
        <is>
          <t>27×105</t>
        </is>
      </c>
      <c r="O5007" s="99">
        <f>F5007</f>
        <v/>
      </c>
      <c r="P5007" s="99">
        <f>SUM(I5007)</f>
        <v/>
      </c>
      <c r="Q5007" s="117" t="n"/>
      <c r="R5007" s="118" t="n"/>
      <c r="S5007" s="118" t="n"/>
      <c r="T5007" s="119" t="n"/>
      <c r="U5007" s="120" t="n"/>
      <c r="V5007" s="120" t="n"/>
      <c r="W5007" s="121" t="n"/>
      <c r="X5007" s="122" t="n"/>
      <c r="Y5007" s="122" t="n"/>
      <c r="Z5007" s="143" t="n"/>
      <c r="AA5007" s="140" t="n"/>
      <c r="AB5007" s="140" t="n"/>
      <c r="AC5007" s="144" t="n"/>
      <c r="AD5007" s="142" t="n"/>
      <c r="AE5007" s="142" t="n"/>
    </row>
    <row r="5008" ht="15" customHeight="1" thickBot="1">
      <c r="B5008" s="221" t="inlineStr">
        <is>
          <t>65TS03</t>
        </is>
      </c>
      <c r="C5008" s="89">
        <f>SUMIF(数量表!D:H,B5008,数量表!H:H)</f>
        <v/>
      </c>
      <c r="D5008" s="89" t="n">
        <v>27</v>
      </c>
      <c r="E5008" s="89" t="n">
        <v>105</v>
      </c>
      <c r="F5008" s="90" t="n">
        <v>732</v>
      </c>
      <c r="G5008" s="89" t="n"/>
      <c r="H5008" s="91" t="n">
        <v>1</v>
      </c>
      <c r="I5008" s="213">
        <f>C5008*H5008</f>
        <v/>
      </c>
      <c r="J5008" s="29" t="n"/>
      <c r="K5008" s="96" t="n"/>
      <c r="L5008" s="97" t="n"/>
      <c r="M5008" s="97" t="n"/>
      <c r="N5008" s="98" t="inlineStr">
        <is>
          <t>27×105</t>
        </is>
      </c>
      <c r="O5008" s="99">
        <f>F5008</f>
        <v/>
      </c>
      <c r="P5008" s="99">
        <f>SUM(I5008)</f>
        <v/>
      </c>
      <c r="Q5008" s="117" t="n"/>
      <c r="R5008" s="118" t="n"/>
      <c r="S5008" s="118" t="n"/>
      <c r="T5008" s="119" t="n"/>
      <c r="U5008" s="120" t="n"/>
      <c r="V5008" s="120" t="n"/>
      <c r="W5008" s="121" t="n"/>
      <c r="X5008" s="122" t="n"/>
      <c r="Y5008" s="122" t="n"/>
      <c r="Z5008" s="143" t="n"/>
      <c r="AA5008" s="140" t="n"/>
      <c r="AB5008" s="140" t="n"/>
      <c r="AC5008" s="144" t="n"/>
      <c r="AD5008" s="142" t="n"/>
      <c r="AE5008" s="142" t="n"/>
    </row>
    <row r="5009">
      <c r="B5009" s="220" t="inlineStr">
        <is>
          <t>65TS09</t>
        </is>
      </c>
      <c r="C5009" s="80">
        <f>SUMIF(数量表!D:H,B5009,数量表!H:H)</f>
        <v/>
      </c>
      <c r="D5009" s="80" t="n">
        <v>27</v>
      </c>
      <c r="E5009" s="80" t="n">
        <v>105</v>
      </c>
      <c r="F5009" s="81" t="n">
        <v>976</v>
      </c>
      <c r="G5009" s="80" t="inlineStr">
        <is>
          <t>×</t>
        </is>
      </c>
      <c r="H5009" s="82" t="n">
        <v>2</v>
      </c>
      <c r="I5009" s="212">
        <f>C5009*H5009</f>
        <v/>
      </c>
      <c r="J5009" s="2" t="n"/>
      <c r="K5009" s="96" t="n"/>
      <c r="L5009" s="97" t="n"/>
      <c r="M5009" s="97" t="n"/>
      <c r="N5009" s="98" t="inlineStr">
        <is>
          <t>27×105</t>
        </is>
      </c>
      <c r="O5009" s="99">
        <f>F5009</f>
        <v/>
      </c>
      <c r="P5009" s="99">
        <f>SUM(I5009)</f>
        <v/>
      </c>
      <c r="Q5009" s="117" t="n"/>
      <c r="R5009" s="118" t="n"/>
      <c r="S5009" s="118" t="n"/>
      <c r="T5009" s="119" t="n"/>
      <c r="U5009" s="120" t="n"/>
      <c r="V5009" s="120" t="n"/>
      <c r="W5009" s="121" t="n"/>
      <c r="X5009" s="122" t="n"/>
      <c r="Y5009" s="122" t="n"/>
      <c r="Z5009" s="143" t="n"/>
      <c r="AA5009" s="140" t="n"/>
      <c r="AB5009" s="140" t="n"/>
      <c r="AC5009" s="144" t="n"/>
      <c r="AD5009" s="142" t="n"/>
      <c r="AE5009" s="142" t="n"/>
    </row>
    <row r="5010">
      <c r="B5010" s="29" t="inlineStr">
        <is>
          <t>65TS09</t>
        </is>
      </c>
      <c r="C5010">
        <f>SUMIF(数量表!D:H,B5010,数量表!H:H)</f>
        <v/>
      </c>
      <c r="D5010" t="n">
        <v>27</v>
      </c>
      <c r="E5010" t="n">
        <v>105</v>
      </c>
      <c r="F5010" s="86" t="n">
        <v>732</v>
      </c>
      <c r="G5010" t="inlineStr">
        <is>
          <t>×</t>
        </is>
      </c>
      <c r="H5010" s="87" t="n">
        <v>1</v>
      </c>
      <c r="I5010" s="214">
        <f>C5010*H5010</f>
        <v/>
      </c>
      <c r="J5010" s="2" t="n"/>
      <c r="K5010" s="96" t="n"/>
      <c r="L5010" s="97" t="n"/>
      <c r="M5010" s="97" t="n"/>
      <c r="N5010" s="98" t="inlineStr">
        <is>
          <t>27×105</t>
        </is>
      </c>
      <c r="O5010" s="99">
        <f>F5010</f>
        <v/>
      </c>
      <c r="P5010" s="99">
        <f>SUM(I5010)</f>
        <v/>
      </c>
      <c r="Q5010" s="117" t="n"/>
      <c r="R5010" s="118" t="n"/>
      <c r="S5010" s="118" t="n"/>
      <c r="T5010" s="119" t="n"/>
      <c r="U5010" s="120" t="n"/>
      <c r="V5010" s="120" t="n"/>
      <c r="W5010" s="121" t="n"/>
      <c r="X5010" s="122" t="n"/>
      <c r="Y5010" s="122" t="n"/>
      <c r="Z5010" s="143" t="n"/>
      <c r="AA5010" s="140" t="n"/>
      <c r="AB5010" s="140" t="n"/>
      <c r="AC5010" s="144" t="n"/>
      <c r="AD5010" s="142" t="n"/>
      <c r="AE5010" s="142" t="n"/>
    </row>
    <row r="5011">
      <c r="B5011" s="29" t="inlineStr">
        <is>
          <t>65TS09</t>
        </is>
      </c>
      <c r="C5011">
        <f>SUMIF(数量表!D:H,B5011,数量表!H:H)</f>
        <v/>
      </c>
      <c r="D5011" t="n">
        <v>27</v>
      </c>
      <c r="E5011" t="n">
        <v>105</v>
      </c>
      <c r="F5011" s="86" t="n">
        <v>800</v>
      </c>
      <c r="G5011" t="inlineStr">
        <is>
          <t>○</t>
        </is>
      </c>
      <c r="H5011" s="87" t="n">
        <v>2</v>
      </c>
      <c r="I5011" s="214">
        <f>C5011*H5011</f>
        <v/>
      </c>
      <c r="J5011" s="2" t="n"/>
      <c r="K5011" s="96" t="n"/>
      <c r="L5011" s="97" t="n"/>
      <c r="M5011" s="97" t="n"/>
      <c r="N5011" s="98" t="inlineStr">
        <is>
          <t>27×105</t>
        </is>
      </c>
      <c r="O5011" s="99">
        <f>F5011</f>
        <v/>
      </c>
      <c r="P5011" s="99">
        <f>SUM(I5011)</f>
        <v/>
      </c>
      <c r="Q5011" s="117" t="n"/>
      <c r="R5011" s="118" t="n"/>
      <c r="S5011" s="118" t="n"/>
      <c r="T5011" s="119" t="n"/>
      <c r="U5011" s="120" t="n"/>
      <c r="V5011" s="120" t="n"/>
      <c r="W5011" s="121" t="n"/>
      <c r="X5011" s="122" t="n"/>
      <c r="Y5011" s="122" t="n"/>
      <c r="Z5011" s="143" t="n"/>
      <c r="AA5011" s="140" t="n"/>
      <c r="AB5011" s="140" t="n"/>
      <c r="AC5011" s="144" t="n"/>
      <c r="AD5011" s="142" t="n"/>
      <c r="AE5011" s="142" t="n"/>
    </row>
    <row r="5012" ht="15" customHeight="1" thickBot="1">
      <c r="B5012" s="221" t="inlineStr">
        <is>
          <t>65TS09</t>
        </is>
      </c>
      <c r="C5012" s="89">
        <f>SUMIF(数量表!D:H,B5012,数量表!H:H)</f>
        <v/>
      </c>
      <c r="D5012" s="89" t="n">
        <v>27</v>
      </c>
      <c r="E5012" s="89" t="n">
        <v>105</v>
      </c>
      <c r="F5012" s="90" t="n">
        <v>536</v>
      </c>
      <c r="G5012" s="89" t="inlineStr">
        <is>
          <t>×</t>
        </is>
      </c>
      <c r="H5012" s="91" t="n">
        <v>1</v>
      </c>
      <c r="I5012" s="213">
        <f>C5012*H5012</f>
        <v/>
      </c>
      <c r="J5012" s="2" t="n"/>
      <c r="K5012" s="96" t="n"/>
      <c r="L5012" s="97" t="n"/>
      <c r="M5012" s="97" t="n"/>
      <c r="N5012" s="98" t="inlineStr">
        <is>
          <t>27×105</t>
        </is>
      </c>
      <c r="O5012" s="99">
        <f>F5012</f>
        <v/>
      </c>
      <c r="P5012" s="99">
        <f>SUM(I5012)</f>
        <v/>
      </c>
      <c r="Q5012" s="117" t="n"/>
      <c r="R5012" s="118" t="n"/>
      <c r="S5012" s="118" t="n"/>
      <c r="T5012" s="119" t="n"/>
      <c r="U5012" s="120" t="n"/>
      <c r="V5012" s="120" t="n"/>
      <c r="W5012" s="121" t="n"/>
      <c r="X5012" s="122" t="n"/>
      <c r="Y5012" s="122" t="n"/>
      <c r="Z5012" s="143" t="n"/>
      <c r="AA5012" s="140" t="n"/>
      <c r="AB5012" s="140" t="n"/>
      <c r="AC5012" s="144" t="n"/>
      <c r="AD5012" s="142" t="n"/>
      <c r="AE5012" s="142" t="n"/>
    </row>
    <row r="5013">
      <c r="B5013" s="29" t="inlineStr">
        <is>
          <t>115TS11</t>
        </is>
      </c>
      <c r="C5013" s="80">
        <f>SUMIF(数量表!D:H,B5013,数量表!H:H)</f>
        <v/>
      </c>
      <c r="D5013" t="n">
        <v>27</v>
      </c>
      <c r="E5013" t="n">
        <v>105</v>
      </c>
      <c r="F5013" s="86" t="n">
        <v>1176</v>
      </c>
      <c r="G5013" t="inlineStr">
        <is>
          <t>×</t>
        </is>
      </c>
      <c r="H5013" s="87" t="n">
        <v>2</v>
      </c>
      <c r="I5013" s="214">
        <f>C5013*H5013</f>
        <v/>
      </c>
      <c r="J5013" s="2" t="n"/>
      <c r="K5013" s="96" t="n"/>
      <c r="L5013" s="97" t="n"/>
      <c r="M5013" s="97" t="n"/>
      <c r="N5013" s="98" t="inlineStr">
        <is>
          <t>27×105</t>
        </is>
      </c>
      <c r="O5013" s="99">
        <f>F5013</f>
        <v/>
      </c>
      <c r="P5013" s="99">
        <f>SUM(I5013)</f>
        <v/>
      </c>
      <c r="Q5013" s="117" t="n"/>
      <c r="R5013" s="118" t="n"/>
      <c r="S5013" s="118" t="n"/>
      <c r="T5013" s="119" t="n"/>
      <c r="U5013" s="120" t="n"/>
      <c r="V5013" s="120" t="n"/>
      <c r="W5013" s="121" t="n"/>
      <c r="X5013" s="122" t="n"/>
      <c r="Y5013" s="122" t="n"/>
      <c r="Z5013" s="143" t="n"/>
      <c r="AA5013" s="140" t="n"/>
      <c r="AB5013" s="140" t="n"/>
      <c r="AC5013" s="144" t="n"/>
      <c r="AD5013" s="142" t="n"/>
      <c r="AE5013" s="142" t="n"/>
    </row>
    <row r="5014">
      <c r="B5014" s="29" t="inlineStr">
        <is>
          <t>115TS11</t>
        </is>
      </c>
      <c r="C5014">
        <f>SUMIF(数量表!D:H,B5014,数量表!H:H)</f>
        <v/>
      </c>
      <c r="D5014" t="n">
        <v>27</v>
      </c>
      <c r="E5014" t="n">
        <v>105</v>
      </c>
      <c r="F5014" s="86" t="n">
        <v>118</v>
      </c>
      <c r="G5014" t="inlineStr">
        <is>
          <t>×</t>
        </is>
      </c>
      <c r="H5014" s="87" t="n">
        <v>1</v>
      </c>
      <c r="I5014" s="214">
        <f>C5014*H5014</f>
        <v/>
      </c>
      <c r="J5014" s="2" t="n"/>
      <c r="K5014" s="96" t="n"/>
      <c r="L5014" s="97" t="n"/>
      <c r="M5014" s="97" t="n"/>
      <c r="N5014" s="98" t="inlineStr">
        <is>
          <t>27×105</t>
        </is>
      </c>
      <c r="O5014" s="99">
        <f>F5014</f>
        <v/>
      </c>
      <c r="P5014" s="99">
        <f>SUM(I5014)</f>
        <v/>
      </c>
      <c r="Q5014" s="117" t="n"/>
      <c r="R5014" s="118" t="n"/>
      <c r="S5014" s="118" t="n"/>
      <c r="T5014" s="119" t="n"/>
      <c r="U5014" s="120" t="n"/>
      <c r="V5014" s="120" t="n"/>
      <c r="W5014" s="121" t="n"/>
      <c r="X5014" s="122" t="n"/>
      <c r="Y5014" s="122" t="n"/>
      <c r="Z5014" s="143" t="n"/>
      <c r="AA5014" s="140" t="n"/>
      <c r="AB5014" s="140" t="n"/>
      <c r="AC5014" s="144" t="n"/>
      <c r="AD5014" s="142" t="n"/>
      <c r="AE5014" s="142" t="n"/>
    </row>
    <row r="5015">
      <c r="B5015" s="29" t="inlineStr">
        <is>
          <t>115TS11</t>
        </is>
      </c>
      <c r="C5015">
        <f>SUMIF(数量表!D:H,B5015,数量表!H:H)</f>
        <v/>
      </c>
      <c r="D5015" t="n">
        <v>27</v>
      </c>
      <c r="E5015" t="n">
        <v>105</v>
      </c>
      <c r="F5015" s="86" t="n">
        <v>800</v>
      </c>
      <c r="G5015" t="inlineStr">
        <is>
          <t>○</t>
        </is>
      </c>
      <c r="H5015" s="87" t="n">
        <v>2</v>
      </c>
      <c r="I5015" s="214">
        <f>C5015*H5015</f>
        <v/>
      </c>
      <c r="J5015" s="2" t="n"/>
      <c r="K5015" s="106" t="n"/>
      <c r="L5015" s="97" t="n"/>
      <c r="M5015" s="97" t="n"/>
      <c r="N5015" s="98" t="inlineStr">
        <is>
          <t>27×105</t>
        </is>
      </c>
      <c r="O5015" s="99">
        <f>F5015</f>
        <v/>
      </c>
      <c r="P5015" s="99">
        <f>SUM(I5015)</f>
        <v/>
      </c>
      <c r="Q5015" s="117" t="n"/>
      <c r="R5015" s="118" t="n"/>
      <c r="S5015" s="118" t="n"/>
      <c r="T5015" s="119" t="n"/>
      <c r="U5015" s="120" t="n"/>
      <c r="V5015" s="120" t="n"/>
      <c r="W5015" s="121" t="n"/>
      <c r="X5015" s="122" t="n"/>
      <c r="Y5015" s="122" t="n"/>
      <c r="Z5015" s="143" t="n"/>
      <c r="AA5015" s="140" t="n"/>
      <c r="AB5015" s="140" t="n"/>
      <c r="AC5015" s="144" t="n"/>
      <c r="AD5015" s="142" t="n"/>
      <c r="AE5015" s="142" t="n"/>
    </row>
    <row r="5016" ht="15" customHeight="1" thickBot="1">
      <c r="B5016" s="29" t="inlineStr">
        <is>
          <t>115TS11</t>
        </is>
      </c>
      <c r="C5016">
        <f>SUMIF(数量表!D:H,B5016,数量表!H:H)</f>
        <v/>
      </c>
      <c r="D5016" t="n">
        <v>27</v>
      </c>
      <c r="E5016" t="n">
        <v>105</v>
      </c>
      <c r="F5016" s="86" t="n">
        <v>450</v>
      </c>
      <c r="G5016" t="inlineStr">
        <is>
          <t>×</t>
        </is>
      </c>
      <c r="H5016" s="87" t="n">
        <v>1</v>
      </c>
      <c r="I5016" s="214">
        <f>C5016*H5016</f>
        <v/>
      </c>
      <c r="J5016" s="2" t="n"/>
      <c r="K5016" s="106" t="n"/>
      <c r="L5016" s="97" t="n"/>
      <c r="M5016" s="97" t="n"/>
      <c r="N5016" s="98" t="inlineStr">
        <is>
          <t>27×105</t>
        </is>
      </c>
      <c r="O5016" s="99">
        <f>F5016</f>
        <v/>
      </c>
      <c r="P5016" s="99">
        <f>SUM(I5016)</f>
        <v/>
      </c>
      <c r="Q5016" s="117" t="n"/>
      <c r="R5016" s="118" t="n"/>
      <c r="S5016" s="118" t="n"/>
      <c r="T5016" s="119" t="n"/>
      <c r="U5016" s="120" t="n"/>
      <c r="V5016" s="120" t="n"/>
      <c r="W5016" s="121" t="n"/>
      <c r="X5016" s="122" t="n"/>
      <c r="Y5016" s="122" t="n"/>
      <c r="Z5016" s="143" t="n"/>
      <c r="AA5016" s="140" t="n"/>
      <c r="AB5016" s="140" t="n"/>
      <c r="AC5016" s="144" t="n"/>
      <c r="AD5016" s="142" t="n"/>
      <c r="AE5016" s="142" t="n"/>
    </row>
    <row r="5017">
      <c r="B5017" s="220" t="inlineStr">
        <is>
          <t>115TS09</t>
        </is>
      </c>
      <c r="C5017" s="80">
        <f>SUMIF(数量表!D:H,B5017,数量表!H:H)</f>
        <v/>
      </c>
      <c r="D5017" s="80" t="n">
        <v>27</v>
      </c>
      <c r="E5017" s="80" t="n">
        <v>105</v>
      </c>
      <c r="F5017" s="81" t="n">
        <v>976</v>
      </c>
      <c r="G5017" s="80" t="inlineStr">
        <is>
          <t>×</t>
        </is>
      </c>
      <c r="H5017" s="82" t="n">
        <v>2</v>
      </c>
      <c r="I5017" s="212">
        <f>C5017*H5017</f>
        <v/>
      </c>
      <c r="J5017" s="2" t="n"/>
      <c r="K5017" s="96" t="n"/>
      <c r="L5017" s="97" t="n"/>
      <c r="M5017" s="97" t="n"/>
      <c r="N5017" s="98" t="inlineStr">
        <is>
          <t>27×105</t>
        </is>
      </c>
      <c r="O5017" s="99">
        <f>F5017</f>
        <v/>
      </c>
      <c r="P5017" s="99">
        <f>SUM(I5017)</f>
        <v/>
      </c>
      <c r="Q5017" s="117" t="n"/>
      <c r="R5017" s="118" t="n"/>
      <c r="S5017" s="118" t="n"/>
      <c r="T5017" s="119" t="n"/>
      <c r="U5017" s="120" t="n"/>
      <c r="V5017" s="120" t="n"/>
      <c r="W5017" s="121" t="n"/>
      <c r="X5017" s="122" t="n"/>
      <c r="Y5017" s="122" t="n"/>
      <c r="Z5017" s="143" t="n"/>
      <c r="AA5017" s="140" t="n"/>
      <c r="AB5017" s="140" t="n"/>
      <c r="AC5017" s="144" t="n"/>
      <c r="AD5017" s="142" t="n"/>
      <c r="AE5017" s="142" t="n"/>
    </row>
    <row r="5018">
      <c r="B5018" s="29" t="inlineStr">
        <is>
          <t>115TS09</t>
        </is>
      </c>
      <c r="C5018">
        <f>SUMIF(数量表!D:H,B5018,数量表!H:H)</f>
        <v/>
      </c>
      <c r="D5018" t="n">
        <v>27</v>
      </c>
      <c r="E5018" t="n">
        <v>105</v>
      </c>
      <c r="F5018" s="86" t="n">
        <v>232</v>
      </c>
      <c r="G5018" t="inlineStr">
        <is>
          <t>×</t>
        </is>
      </c>
      <c r="H5018" s="87" t="n">
        <v>1</v>
      </c>
      <c r="I5018" s="214">
        <f>C5018*H5018</f>
        <v/>
      </c>
      <c r="J5018" s="2" t="n"/>
      <c r="K5018" s="96" t="n"/>
      <c r="L5018" s="97" t="n"/>
      <c r="M5018" s="97" t="n"/>
      <c r="N5018" s="98" t="inlineStr">
        <is>
          <t>27×105</t>
        </is>
      </c>
      <c r="O5018" s="99">
        <f>F5018</f>
        <v/>
      </c>
      <c r="P5018" s="99">
        <f>SUM(I5018)</f>
        <v/>
      </c>
      <c r="Q5018" s="117" t="n"/>
      <c r="R5018" s="118" t="n"/>
      <c r="S5018" s="118" t="n"/>
      <c r="T5018" s="119" t="n"/>
      <c r="U5018" s="120" t="n"/>
      <c r="V5018" s="120" t="n"/>
      <c r="W5018" s="121" t="n"/>
      <c r="X5018" s="122" t="n"/>
      <c r="Y5018" s="122" t="n"/>
      <c r="Z5018" s="143" t="n"/>
      <c r="AA5018" s="140" t="n"/>
      <c r="AB5018" s="140" t="n"/>
      <c r="AC5018" s="144" t="n"/>
      <c r="AD5018" s="142" t="n"/>
      <c r="AE5018" s="142" t="n"/>
    </row>
    <row r="5019">
      <c r="B5019" s="29" t="inlineStr">
        <is>
          <t>115TS09</t>
        </is>
      </c>
      <c r="C5019">
        <f>SUMIF(数量表!D:H,B5019,数量表!H:H)</f>
        <v/>
      </c>
      <c r="D5019" t="n">
        <v>27</v>
      </c>
      <c r="E5019" t="n">
        <v>105</v>
      </c>
      <c r="F5019" s="86" t="n">
        <v>800</v>
      </c>
      <c r="G5019" t="inlineStr">
        <is>
          <t>○</t>
        </is>
      </c>
      <c r="H5019" s="87" t="n">
        <v>2</v>
      </c>
      <c r="I5019" s="214">
        <f>C5019*H5019</f>
        <v/>
      </c>
      <c r="J5019" s="2" t="n"/>
      <c r="K5019" s="96" t="n"/>
      <c r="L5019" s="97" t="n"/>
      <c r="M5019" s="97" t="n"/>
      <c r="N5019" s="98" t="inlineStr">
        <is>
          <t>27×105</t>
        </is>
      </c>
      <c r="O5019" s="99">
        <f>F5019</f>
        <v/>
      </c>
      <c r="P5019" s="99">
        <f>SUM(I5019)</f>
        <v/>
      </c>
      <c r="Q5019" s="117" t="n"/>
      <c r="R5019" s="118" t="n"/>
      <c r="S5019" s="118" t="n"/>
      <c r="T5019" s="119" t="n"/>
      <c r="U5019" s="120" t="n"/>
      <c r="V5019" s="120" t="n"/>
      <c r="W5019" s="121" t="n"/>
      <c r="X5019" s="122" t="n"/>
      <c r="Y5019" s="122" t="n"/>
      <c r="Z5019" s="143" t="n"/>
      <c r="AA5019" s="140" t="n"/>
      <c r="AB5019" s="140" t="n"/>
      <c r="AC5019" s="144" t="n"/>
      <c r="AD5019" s="142" t="n"/>
      <c r="AE5019" s="142" t="n"/>
    </row>
    <row r="5020" ht="15" customHeight="1" thickBot="1">
      <c r="B5020" s="221" t="inlineStr">
        <is>
          <t>115TS09</t>
        </is>
      </c>
      <c r="C5020" s="89">
        <f>SUMIF(数量表!D:H,B5020,数量表!H:H)</f>
        <v/>
      </c>
      <c r="D5020" s="89" t="n">
        <v>27</v>
      </c>
      <c r="E5020" s="89" t="n">
        <v>105</v>
      </c>
      <c r="F5020" s="90" t="n">
        <v>536</v>
      </c>
      <c r="G5020" s="89" t="inlineStr">
        <is>
          <t>×</t>
        </is>
      </c>
      <c r="H5020" s="91" t="n">
        <v>1</v>
      </c>
      <c r="I5020" s="213">
        <f>C5020*H5020</f>
        <v/>
      </c>
      <c r="J5020" s="2" t="n"/>
      <c r="K5020" s="96" t="n"/>
      <c r="L5020" s="97" t="n"/>
      <c r="M5020" s="97" t="n"/>
      <c r="N5020" s="98" t="inlineStr">
        <is>
          <t>27×105</t>
        </is>
      </c>
      <c r="O5020" s="99">
        <f>F5020</f>
        <v/>
      </c>
      <c r="P5020" s="99">
        <f>SUM(I5020)</f>
        <v/>
      </c>
      <c r="Q5020" s="117" t="n"/>
      <c r="R5020" s="118" t="n"/>
      <c r="S5020" s="118" t="n"/>
      <c r="T5020" s="119" t="n"/>
      <c r="U5020" s="120" t="n"/>
      <c r="V5020" s="120" t="n"/>
      <c r="W5020" s="121" t="n"/>
      <c r="X5020" s="122" t="n"/>
      <c r="Y5020" s="122" t="n"/>
      <c r="Z5020" s="143" t="n"/>
      <c r="AA5020" s="140" t="n"/>
      <c r="AB5020" s="140" t="n"/>
      <c r="AC5020" s="144" t="n"/>
      <c r="AD5020" s="142" t="n"/>
      <c r="AE5020" s="142" t="n"/>
    </row>
    <row r="5021">
      <c r="B5021" s="220" t="inlineStr">
        <is>
          <t>115TS03</t>
        </is>
      </c>
      <c r="C5021" s="80">
        <f>SUMIF(数量表!D:H,B5021,数量表!H:H)</f>
        <v/>
      </c>
      <c r="D5021" s="80" t="n">
        <v>27</v>
      </c>
      <c r="E5021" s="80" t="n">
        <v>105</v>
      </c>
      <c r="F5021" s="81" t="n">
        <v>1136</v>
      </c>
      <c r="G5021" s="80" t="n"/>
      <c r="H5021" s="82" t="n">
        <v>1</v>
      </c>
      <c r="I5021" s="212">
        <f>C5021*H5021</f>
        <v/>
      </c>
      <c r="J5021" s="29" t="n"/>
      <c r="K5021" s="96" t="n"/>
      <c r="L5021" s="97" t="n"/>
      <c r="M5021" s="97" t="n"/>
      <c r="N5021" s="98" t="inlineStr">
        <is>
          <t>27×105</t>
        </is>
      </c>
      <c r="O5021" s="99">
        <f>F5021</f>
        <v/>
      </c>
      <c r="P5021" s="99">
        <f>SUM(I5021)</f>
        <v/>
      </c>
      <c r="Q5021" s="117" t="n"/>
      <c r="R5021" s="118" t="n"/>
      <c r="S5021" s="118" t="n"/>
      <c r="T5021" s="119" t="n"/>
      <c r="U5021" s="120" t="n"/>
      <c r="V5021" s="120" t="n"/>
      <c r="W5021" s="121" t="n"/>
      <c r="X5021" s="122" t="n"/>
      <c r="Y5021" s="122" t="n"/>
      <c r="Z5021" s="143" t="n"/>
      <c r="AA5021" s="140" t="n"/>
      <c r="AB5021" s="140" t="n"/>
      <c r="AC5021" s="144" t="n"/>
      <c r="AD5021" s="142" t="n"/>
      <c r="AE5021" s="142" t="n"/>
    </row>
    <row r="5022">
      <c r="B5022" s="29" t="inlineStr">
        <is>
          <t>115TS03</t>
        </is>
      </c>
      <c r="C5022">
        <f>SUMIF(数量表!D:H,B5022,数量表!H:H)</f>
        <v/>
      </c>
      <c r="D5022" t="n">
        <v>27</v>
      </c>
      <c r="E5022" t="n">
        <v>105</v>
      </c>
      <c r="F5022" s="86" t="n">
        <v>800</v>
      </c>
      <c r="H5022" s="87" t="n">
        <v>2</v>
      </c>
      <c r="I5022" s="214">
        <f>C5022*H5022</f>
        <v/>
      </c>
      <c r="J5022" s="29" t="n"/>
      <c r="K5022" s="96" t="n"/>
      <c r="L5022" s="97" t="n"/>
      <c r="M5022" s="97" t="n"/>
      <c r="N5022" s="98" t="inlineStr">
        <is>
          <t>27×105</t>
        </is>
      </c>
      <c r="O5022" s="99">
        <f>F5022</f>
        <v/>
      </c>
      <c r="P5022" s="99">
        <f>SUM(I5022)</f>
        <v/>
      </c>
      <c r="Q5022" s="117" t="n"/>
      <c r="R5022" s="118" t="n"/>
      <c r="S5022" s="118" t="n"/>
      <c r="T5022" s="119" t="n"/>
      <c r="U5022" s="120" t="n"/>
      <c r="V5022" s="120" t="n"/>
      <c r="W5022" s="121" t="n"/>
      <c r="X5022" s="122" t="n"/>
      <c r="Y5022" s="122" t="n"/>
      <c r="Z5022" s="143" t="n"/>
      <c r="AA5022" s="140" t="n"/>
      <c r="AB5022" s="140" t="n"/>
      <c r="AC5022" s="144" t="n"/>
      <c r="AD5022" s="142" t="n"/>
      <c r="AE5022" s="142" t="n"/>
    </row>
    <row r="5023">
      <c r="B5023" s="29" t="inlineStr">
        <is>
          <t>115TS03</t>
        </is>
      </c>
      <c r="C5023">
        <f>SUMIF(数量表!D:H,B5023,数量表!H:H)</f>
        <v/>
      </c>
      <c r="D5023" t="n">
        <v>27</v>
      </c>
      <c r="E5023" t="n">
        <v>105</v>
      </c>
      <c r="F5023" s="86" t="n">
        <v>376</v>
      </c>
      <c r="H5023" s="87" t="n">
        <v>2</v>
      </c>
      <c r="I5023" s="214">
        <f>C5023*H5023</f>
        <v/>
      </c>
      <c r="J5023" s="29" t="n"/>
      <c r="K5023" s="96" t="n"/>
      <c r="L5023" s="97" t="n"/>
      <c r="M5023" s="97" t="n"/>
      <c r="N5023" s="98" t="inlineStr">
        <is>
          <t>27×105</t>
        </is>
      </c>
      <c r="O5023" s="99">
        <f>F5023</f>
        <v/>
      </c>
      <c r="P5023" s="99">
        <f>SUM(I5023)</f>
        <v/>
      </c>
      <c r="Q5023" s="117" t="n"/>
      <c r="R5023" s="118" t="n"/>
      <c r="S5023" s="118" t="n"/>
      <c r="T5023" s="119" t="n"/>
      <c r="U5023" s="120" t="n"/>
      <c r="V5023" s="120" t="n"/>
      <c r="W5023" s="121" t="n"/>
      <c r="X5023" s="122" t="n"/>
      <c r="Y5023" s="122" t="n"/>
      <c r="Z5023" s="143" t="n"/>
      <c r="AA5023" s="140" t="n"/>
      <c r="AB5023" s="140" t="n"/>
      <c r="AC5023" s="144" t="n"/>
      <c r="AD5023" s="142" t="n"/>
      <c r="AE5023" s="142" t="n"/>
    </row>
    <row r="5024" ht="15" customHeight="1" thickBot="1">
      <c r="B5024" s="221" t="inlineStr">
        <is>
          <t>115TS03</t>
        </is>
      </c>
      <c r="C5024" s="89">
        <f>SUMIF(数量表!D:H,B5024,数量表!H:H)</f>
        <v/>
      </c>
      <c r="D5024" s="89" t="n">
        <v>27</v>
      </c>
      <c r="E5024" s="89" t="n">
        <v>105</v>
      </c>
      <c r="F5024" s="90" t="n">
        <v>232</v>
      </c>
      <c r="G5024" s="89" t="n"/>
      <c r="H5024" s="91" t="n">
        <v>1</v>
      </c>
      <c r="I5024" s="213">
        <f>C5024*H5024</f>
        <v/>
      </c>
      <c r="J5024" s="29" t="n"/>
      <c r="K5024" s="96" t="n"/>
      <c r="L5024" s="97" t="n"/>
      <c r="M5024" s="97" t="n"/>
      <c r="N5024" s="98" t="inlineStr">
        <is>
          <t>27×105</t>
        </is>
      </c>
      <c r="O5024" s="99">
        <f>F5024</f>
        <v/>
      </c>
      <c r="P5024" s="99">
        <f>SUM(I5024)</f>
        <v/>
      </c>
      <c r="Q5024" s="117" t="n"/>
      <c r="R5024" s="118" t="n"/>
      <c r="S5024" s="118" t="n"/>
      <c r="T5024" s="119" t="n"/>
      <c r="U5024" s="120" t="n"/>
      <c r="V5024" s="120" t="n"/>
      <c r="W5024" s="121" t="n"/>
      <c r="X5024" s="122" t="n"/>
      <c r="Y5024" s="122" t="n"/>
      <c r="Z5024" s="143" t="n"/>
      <c r="AA5024" s="140" t="n"/>
      <c r="AB5024" s="140" t="n"/>
      <c r="AC5024" s="144" t="n"/>
      <c r="AD5024" s="142" t="n"/>
      <c r="AE5024" s="142" t="n"/>
    </row>
    <row r="5025">
      <c r="B5025" s="220" t="inlineStr">
        <is>
          <t>65TK11</t>
        </is>
      </c>
      <c r="C5025" s="80">
        <f>SUMIF(数量表!D:H,B5025,数量表!H:H)</f>
        <v/>
      </c>
      <c r="D5025" s="80" t="n">
        <v>27</v>
      </c>
      <c r="E5025" s="80" t="n">
        <v>105</v>
      </c>
      <c r="F5025" s="81" t="n">
        <v>450</v>
      </c>
      <c r="G5025" s="80" t="n"/>
      <c r="H5025" s="82" t="n">
        <v>4</v>
      </c>
      <c r="I5025" s="212">
        <f>C5025*H5025</f>
        <v/>
      </c>
      <c r="J5025" s="29" t="n"/>
      <c r="K5025" s="96" t="n"/>
      <c r="L5025" s="97" t="n"/>
      <c r="M5025" s="97" t="n"/>
      <c r="N5025" s="98" t="inlineStr">
        <is>
          <t>27×105</t>
        </is>
      </c>
      <c r="O5025" s="99">
        <f>F5025</f>
        <v/>
      </c>
      <c r="P5025" s="99">
        <f>SUM(I5025)</f>
        <v/>
      </c>
      <c r="Q5025" s="117" t="n"/>
      <c r="R5025" s="118" t="n"/>
      <c r="S5025" s="118" t="n"/>
      <c r="T5025" s="119" t="n"/>
      <c r="U5025" s="120" t="n"/>
      <c r="V5025" s="120" t="n"/>
      <c r="W5025" s="121" t="n"/>
      <c r="X5025" s="122" t="n"/>
      <c r="Y5025" s="122" t="n"/>
      <c r="Z5025" s="143" t="n"/>
      <c r="AA5025" s="140" t="n"/>
      <c r="AB5025" s="140" t="n"/>
      <c r="AC5025" s="144" t="n"/>
      <c r="AD5025" s="142" t="n"/>
      <c r="AE5025" s="142" t="n"/>
    </row>
    <row r="5026">
      <c r="B5026" s="29" t="inlineStr">
        <is>
          <t>65TK11</t>
        </is>
      </c>
      <c r="C5026">
        <f>SUMIF(数量表!D:H,B5026,数量表!H:H)</f>
        <v/>
      </c>
      <c r="D5026" t="n">
        <v>27</v>
      </c>
      <c r="E5026" t="n">
        <v>105</v>
      </c>
      <c r="F5026" s="86" t="n">
        <v>1710</v>
      </c>
      <c r="H5026" s="87" t="n">
        <v>2</v>
      </c>
      <c r="I5026" s="214">
        <f>C5026*H5026</f>
        <v/>
      </c>
      <c r="J5026" s="29" t="n"/>
      <c r="K5026" s="96" t="n"/>
      <c r="L5026" s="97" t="n"/>
      <c r="M5026" s="97" t="n"/>
      <c r="N5026" s="98" t="inlineStr">
        <is>
          <t>27×105</t>
        </is>
      </c>
      <c r="O5026" s="99">
        <f>F5026</f>
        <v/>
      </c>
      <c r="P5026" s="99">
        <f>SUM(I5026)</f>
        <v/>
      </c>
      <c r="Q5026" s="117" t="n"/>
      <c r="R5026" s="118" t="n"/>
      <c r="S5026" s="118" t="n"/>
      <c r="T5026" s="119" t="n"/>
      <c r="U5026" s="120" t="n"/>
      <c r="V5026" s="120" t="n"/>
      <c r="W5026" s="121" t="n"/>
      <c r="X5026" s="122" t="n"/>
      <c r="Y5026" s="122" t="n"/>
      <c r="Z5026" s="143" t="n"/>
      <c r="AA5026" s="140" t="n"/>
      <c r="AB5026" s="140" t="n"/>
      <c r="AC5026" s="144" t="n"/>
      <c r="AD5026" s="142" t="n"/>
      <c r="AE5026" s="142" t="n"/>
    </row>
    <row r="5027" ht="15" customHeight="1" thickBot="1">
      <c r="B5027" s="221" t="inlineStr">
        <is>
          <t>65TK11</t>
        </is>
      </c>
      <c r="C5027" s="89">
        <f>SUMIF(数量表!D:H,B5027,数量表!H:H)</f>
        <v/>
      </c>
      <c r="D5027" s="89" t="n">
        <v>27</v>
      </c>
      <c r="E5027" s="89" t="n">
        <v>105</v>
      </c>
      <c r="F5027" s="90">
        <f>868-250</f>
        <v/>
      </c>
      <c r="G5027" s="89" t="n"/>
      <c r="H5027" s="91" t="n">
        <v>4</v>
      </c>
      <c r="I5027" s="213">
        <f>C5027*H5027</f>
        <v/>
      </c>
      <c r="J5027" s="29" t="n"/>
      <c r="K5027" s="96" t="n"/>
      <c r="L5027" s="97" t="n"/>
      <c r="M5027" s="97" t="n"/>
      <c r="N5027" s="98" t="inlineStr">
        <is>
          <t>27×105</t>
        </is>
      </c>
      <c r="O5027" s="99">
        <f>F5027</f>
        <v/>
      </c>
      <c r="P5027" s="99">
        <f>SUM(I5027)</f>
        <v/>
      </c>
      <c r="Q5027" s="117" t="n"/>
      <c r="R5027" s="118" t="n"/>
      <c r="S5027" s="118" t="n"/>
      <c r="T5027" s="119" t="n"/>
      <c r="U5027" s="120" t="n"/>
      <c r="V5027" s="120" t="n"/>
      <c r="W5027" s="121" t="n"/>
      <c r="X5027" s="122" t="n"/>
      <c r="Y5027" s="122" t="n"/>
      <c r="Z5027" s="143" t="n"/>
      <c r="AA5027" s="140" t="n"/>
      <c r="AB5027" s="140" t="n"/>
      <c r="AC5027" s="144" t="n"/>
      <c r="AD5027" s="142" t="n"/>
      <c r="AE5027" s="142" t="n"/>
    </row>
    <row r="5028">
      <c r="B5028" s="220" t="inlineStr">
        <is>
          <t>115TKA11</t>
        </is>
      </c>
      <c r="C5028" s="80">
        <f>SUMIF(数量表!D:H,B5028,数量表!H:H)</f>
        <v/>
      </c>
      <c r="D5028" s="80" t="n">
        <v>27</v>
      </c>
      <c r="E5028" s="80" t="n">
        <v>105</v>
      </c>
      <c r="F5028" s="81" t="n">
        <v>450</v>
      </c>
      <c r="G5028" s="80" t="n"/>
      <c r="H5028" s="82" t="n">
        <v>3</v>
      </c>
      <c r="I5028" s="212">
        <f>C5028*H5028</f>
        <v/>
      </c>
      <c r="J5028" s="29" t="n"/>
      <c r="K5028" s="96" t="n"/>
      <c r="L5028" s="97" t="n"/>
      <c r="M5028" s="97" t="n"/>
      <c r="N5028" s="98" t="inlineStr">
        <is>
          <t>27×105</t>
        </is>
      </c>
      <c r="O5028" s="99">
        <f>F5028</f>
        <v/>
      </c>
      <c r="P5028" s="99">
        <f>SUM(I5028)</f>
        <v/>
      </c>
      <c r="Q5028" s="117" t="n"/>
      <c r="R5028" s="118" t="n"/>
      <c r="S5028" s="118" t="n"/>
      <c r="T5028" s="119" t="n"/>
      <c r="U5028" s="120" t="n"/>
      <c r="V5028" s="120" t="n"/>
      <c r="W5028" s="121" t="n"/>
      <c r="X5028" s="122" t="n"/>
      <c r="Y5028" s="122" t="n"/>
      <c r="Z5028" s="143" t="n"/>
      <c r="AA5028" s="140" t="n"/>
      <c r="AB5028" s="140" t="n"/>
      <c r="AC5028" s="144" t="n"/>
      <c r="AD5028" s="142" t="n"/>
      <c r="AE5028" s="142" t="n"/>
    </row>
    <row r="5029">
      <c r="B5029" s="29" t="inlineStr">
        <is>
          <t>115TKA11</t>
        </is>
      </c>
      <c r="C5029">
        <f>SUMIF(数量表!D:H,B5029,数量表!H:H)</f>
        <v/>
      </c>
      <c r="D5029" t="n">
        <v>27</v>
      </c>
      <c r="E5029" t="n">
        <v>105</v>
      </c>
      <c r="F5029" s="86" t="n">
        <v>1255</v>
      </c>
      <c r="H5029" s="87" t="n">
        <v>2</v>
      </c>
      <c r="I5029" s="214">
        <f>C5029*H5029</f>
        <v/>
      </c>
      <c r="J5029" s="29" t="n"/>
      <c r="K5029" s="96" t="n"/>
      <c r="L5029" s="97" t="n"/>
      <c r="M5029" s="97" t="n"/>
      <c r="N5029" s="98" t="inlineStr">
        <is>
          <t>27×105</t>
        </is>
      </c>
      <c r="O5029" s="99">
        <f>F5029</f>
        <v/>
      </c>
      <c r="P5029" s="99">
        <f>SUM(I5029)</f>
        <v/>
      </c>
      <c r="Q5029" s="117" t="n"/>
      <c r="R5029" s="118" t="n"/>
      <c r="S5029" s="118" t="n"/>
      <c r="T5029" s="119" t="n"/>
      <c r="U5029" s="120" t="n"/>
      <c r="V5029" s="120" t="n"/>
      <c r="W5029" s="121" t="n"/>
      <c r="X5029" s="122" t="n"/>
      <c r="Y5029" s="122" t="n"/>
      <c r="Z5029" s="143" t="n"/>
      <c r="AA5029" s="140" t="n"/>
      <c r="AB5029" s="140" t="n"/>
      <c r="AC5029" s="144" t="n"/>
      <c r="AD5029" s="142" t="n"/>
      <c r="AE5029" s="142" t="n"/>
    </row>
    <row r="5030" ht="15" customHeight="1" thickBot="1">
      <c r="B5030" s="221" t="inlineStr">
        <is>
          <t>115TKA11</t>
        </is>
      </c>
      <c r="C5030" s="89">
        <f>SUMIF(数量表!D:H,B5030,数量表!H:H)</f>
        <v/>
      </c>
      <c r="D5030" s="89" t="n">
        <v>27</v>
      </c>
      <c r="E5030" s="89" t="n">
        <v>105</v>
      </c>
      <c r="F5030" s="90" t="n">
        <v>118</v>
      </c>
      <c r="G5030" s="89" t="n"/>
      <c r="H5030" s="91" t="n">
        <v>3</v>
      </c>
      <c r="I5030" s="213">
        <f>C5030*H5030</f>
        <v/>
      </c>
      <c r="J5030" s="29" t="n"/>
      <c r="K5030" s="96" t="n"/>
      <c r="L5030" s="97" t="n"/>
      <c r="M5030" s="97" t="n"/>
      <c r="N5030" s="98" t="inlineStr">
        <is>
          <t>27×105</t>
        </is>
      </c>
      <c r="O5030" s="99">
        <f>F5030</f>
        <v/>
      </c>
      <c r="P5030" s="99">
        <f>SUM(I5030)</f>
        <v/>
      </c>
      <c r="Q5030" s="117" t="n"/>
      <c r="R5030" s="118" t="n"/>
      <c r="S5030" s="118" t="n"/>
      <c r="T5030" s="119" t="n"/>
      <c r="U5030" s="120" t="n"/>
      <c r="V5030" s="120" t="n"/>
      <c r="W5030" s="121" t="n"/>
      <c r="X5030" s="122" t="n"/>
      <c r="Y5030" s="122" t="n"/>
      <c r="Z5030" s="143" t="n"/>
      <c r="AA5030" s="140" t="n"/>
      <c r="AB5030" s="140" t="n"/>
      <c r="AC5030" s="144" t="n"/>
      <c r="AD5030" s="142" t="n"/>
      <c r="AE5030" s="142" t="n"/>
    </row>
    <row r="5031">
      <c r="B5031" s="29" t="inlineStr">
        <is>
          <t>65TS11</t>
        </is>
      </c>
      <c r="C5031" s="80">
        <f>SUMIF(数量表!D:H,B5031,数量表!H:H)</f>
        <v/>
      </c>
      <c r="D5031" t="n">
        <v>27</v>
      </c>
      <c r="E5031" t="n">
        <v>105</v>
      </c>
      <c r="F5031" s="86" t="n">
        <v>1176</v>
      </c>
      <c r="G5031" t="inlineStr">
        <is>
          <t>×</t>
        </is>
      </c>
      <c r="H5031" s="87" t="n">
        <v>2</v>
      </c>
      <c r="I5031" s="214">
        <f>C5031*H5031</f>
        <v/>
      </c>
      <c r="J5031" s="2" t="n"/>
      <c r="K5031" s="96" t="n"/>
      <c r="L5031" s="97" t="n"/>
      <c r="M5031" s="97" t="n"/>
      <c r="N5031" s="98" t="inlineStr">
        <is>
          <t>27×105</t>
        </is>
      </c>
      <c r="O5031" s="99">
        <f>F5031</f>
        <v/>
      </c>
      <c r="P5031" s="99">
        <f>SUM(I5031)</f>
        <v/>
      </c>
      <c r="Q5031" s="117" t="n"/>
      <c r="R5031" s="118" t="n"/>
      <c r="S5031" s="118" t="n"/>
      <c r="T5031" s="119" t="n"/>
      <c r="U5031" s="120" t="n"/>
      <c r="V5031" s="120" t="n"/>
      <c r="W5031" s="121" t="n"/>
      <c r="X5031" s="122" t="n"/>
      <c r="Y5031" s="122" t="n"/>
      <c r="Z5031" s="143" t="n"/>
      <c r="AA5031" s="140" t="n"/>
      <c r="AB5031" s="140" t="n"/>
      <c r="AC5031" s="144" t="n"/>
      <c r="AD5031" s="142" t="n"/>
      <c r="AE5031" s="142" t="n"/>
    </row>
    <row r="5032">
      <c r="B5032" s="29" t="inlineStr">
        <is>
          <t>65TS11</t>
        </is>
      </c>
      <c r="C5032">
        <f>SUMIF(数量表!D:H,B5032,数量表!H:H)</f>
        <v/>
      </c>
      <c r="D5032" t="n">
        <v>27</v>
      </c>
      <c r="E5032" t="n">
        <v>105</v>
      </c>
      <c r="F5032" s="86">
        <f>868-250</f>
        <v/>
      </c>
      <c r="G5032" t="inlineStr">
        <is>
          <t>×</t>
        </is>
      </c>
      <c r="H5032" s="87" t="n">
        <v>1</v>
      </c>
      <c r="I5032" s="214">
        <f>C5032*H5032</f>
        <v/>
      </c>
      <c r="J5032" s="2" t="n"/>
      <c r="K5032" s="96" t="n"/>
      <c r="L5032" s="97" t="n"/>
      <c r="M5032" s="97" t="n"/>
      <c r="N5032" s="98" t="inlineStr">
        <is>
          <t>27×105</t>
        </is>
      </c>
      <c r="O5032" s="99">
        <f>F5032</f>
        <v/>
      </c>
      <c r="P5032" s="99">
        <f>SUM(I5032)</f>
        <v/>
      </c>
      <c r="Q5032" s="117" t="n"/>
      <c r="R5032" s="118" t="n"/>
      <c r="S5032" s="118" t="n"/>
      <c r="T5032" s="119" t="n"/>
      <c r="U5032" s="120" t="n"/>
      <c r="V5032" s="120" t="n"/>
      <c r="W5032" s="121" t="n"/>
      <c r="X5032" s="122" t="n"/>
      <c r="Y5032" s="122" t="n"/>
      <c r="Z5032" s="143" t="n"/>
      <c r="AA5032" s="140" t="n"/>
      <c r="AB5032" s="140" t="n"/>
      <c r="AC5032" s="144" t="n"/>
      <c r="AD5032" s="142" t="n"/>
      <c r="AE5032" s="142" t="n"/>
    </row>
    <row r="5033">
      <c r="B5033" s="29" t="inlineStr">
        <is>
          <t>65TS11</t>
        </is>
      </c>
      <c r="C5033">
        <f>SUMIF(数量表!D:H,B5033,数量表!H:H)</f>
        <v/>
      </c>
      <c r="D5033" t="n">
        <v>27</v>
      </c>
      <c r="E5033" t="n">
        <v>105</v>
      </c>
      <c r="F5033" s="86" t="n">
        <v>800</v>
      </c>
      <c r="G5033" t="inlineStr">
        <is>
          <t>○</t>
        </is>
      </c>
      <c r="H5033" s="87" t="n">
        <v>2</v>
      </c>
      <c r="I5033" s="214">
        <f>C5033*H5033</f>
        <v/>
      </c>
      <c r="J5033" s="2" t="n"/>
      <c r="K5033" s="106" t="n"/>
      <c r="L5033" s="97" t="n"/>
      <c r="M5033" s="97" t="n"/>
      <c r="N5033" s="98" t="inlineStr">
        <is>
          <t>27×105</t>
        </is>
      </c>
      <c r="O5033" s="99">
        <f>F5033</f>
        <v/>
      </c>
      <c r="P5033" s="99">
        <f>SUM(I5033)</f>
        <v/>
      </c>
      <c r="Q5033" s="117" t="n"/>
      <c r="R5033" s="118" t="n"/>
      <c r="S5033" s="118" t="n"/>
      <c r="T5033" s="119" t="n"/>
      <c r="U5033" s="120" t="n"/>
      <c r="V5033" s="120" t="n"/>
      <c r="W5033" s="121" t="n"/>
      <c r="X5033" s="122" t="n"/>
      <c r="Y5033" s="122" t="n"/>
      <c r="Z5033" s="143" t="n"/>
      <c r="AA5033" s="140" t="n"/>
      <c r="AB5033" s="140" t="n"/>
      <c r="AC5033" s="144" t="n"/>
      <c r="AD5033" s="142" t="n"/>
      <c r="AE5033" s="142" t="n"/>
    </row>
    <row r="5034" ht="15" customHeight="1" thickBot="1">
      <c r="B5034" s="29" t="inlineStr">
        <is>
          <t>65TS11</t>
        </is>
      </c>
      <c r="C5034">
        <f>SUMIF(数量表!D:H,B5034,数量表!H:H)</f>
        <v/>
      </c>
      <c r="D5034" t="n">
        <v>27</v>
      </c>
      <c r="E5034" t="n">
        <v>105</v>
      </c>
      <c r="F5034" s="86" t="n">
        <v>450</v>
      </c>
      <c r="G5034" t="inlineStr">
        <is>
          <t>×</t>
        </is>
      </c>
      <c r="H5034" s="87" t="n">
        <v>1</v>
      </c>
      <c r="I5034" s="214">
        <f>C5034*H5034</f>
        <v/>
      </c>
      <c r="J5034" s="2" t="n"/>
      <c r="K5034" s="106" t="n"/>
      <c r="L5034" s="97" t="n"/>
      <c r="M5034" s="97" t="n"/>
      <c r="N5034" s="98" t="inlineStr">
        <is>
          <t>27×105</t>
        </is>
      </c>
      <c r="O5034" s="99">
        <f>F5034</f>
        <v/>
      </c>
      <c r="P5034" s="99">
        <f>SUM(I5034)</f>
        <v/>
      </c>
      <c r="Q5034" s="117" t="n"/>
      <c r="R5034" s="118" t="n"/>
      <c r="S5034" s="118" t="n"/>
      <c r="T5034" s="119" t="n"/>
      <c r="U5034" s="120" t="n"/>
      <c r="V5034" s="120" t="n"/>
      <c r="W5034" s="121" t="n"/>
      <c r="X5034" s="122" t="n"/>
      <c r="Y5034" s="122" t="n"/>
      <c r="Z5034" s="143" t="n"/>
      <c r="AA5034" s="140" t="n"/>
      <c r="AB5034" s="140" t="n"/>
      <c r="AC5034" s="144" t="n"/>
      <c r="AD5034" s="142" t="n"/>
      <c r="AE5034" s="142" t="n"/>
    </row>
    <row r="5035">
      <c r="B5035" s="220" t="inlineStr">
        <is>
          <t>135MKH07-R</t>
        </is>
      </c>
      <c r="C5035" s="80">
        <f>SUMIF(数量表!D:H,B5035,数量表!H:H)</f>
        <v/>
      </c>
      <c r="D5035" s="80" t="n">
        <v>27</v>
      </c>
      <c r="E5035" s="80" t="n">
        <v>105</v>
      </c>
      <c r="F5035" s="81" t="n">
        <v>150</v>
      </c>
      <c r="G5035" s="80" t="n"/>
      <c r="H5035" s="82" t="n">
        <v>3</v>
      </c>
      <c r="I5035" s="212">
        <f>C5035*H5035</f>
        <v/>
      </c>
      <c r="J5035" s="2" t="n"/>
      <c r="K5035" s="96" t="n"/>
      <c r="L5035" s="97" t="n"/>
      <c r="M5035" s="97" t="n"/>
      <c r="N5035" s="98" t="inlineStr">
        <is>
          <t>27×105</t>
        </is>
      </c>
      <c r="O5035" s="99">
        <f>F5035</f>
        <v/>
      </c>
      <c r="P5035" s="99">
        <f>SUM(I5035)</f>
        <v/>
      </c>
      <c r="Q5035" s="117" t="n"/>
      <c r="R5035" s="118" t="n"/>
      <c r="S5035" s="118" t="n"/>
      <c r="T5035" s="119" t="n"/>
      <c r="U5035" s="120" t="n"/>
      <c r="V5035" s="120" t="n"/>
      <c r="W5035" s="121" t="n"/>
      <c r="X5035" s="122" t="n"/>
      <c r="Y5035" s="122" t="n"/>
      <c r="Z5035" s="143" t="n"/>
      <c r="AA5035" s="140" t="n"/>
      <c r="AB5035" s="140" t="n"/>
      <c r="AC5035" s="144" t="n"/>
      <c r="AD5035" s="142" t="n"/>
      <c r="AE5035" s="142" t="n"/>
    </row>
    <row r="5036">
      <c r="B5036" s="29" t="inlineStr">
        <is>
          <t>135MKH07-R</t>
        </is>
      </c>
      <c r="C5036">
        <f>SUMIF(数量表!D:H,B5036,数量表!H:H)</f>
        <v/>
      </c>
      <c r="D5036" t="n">
        <v>27</v>
      </c>
      <c r="E5036" t="n">
        <v>105</v>
      </c>
      <c r="F5036" s="86" t="n">
        <v>800</v>
      </c>
      <c r="H5036" s="87" t="n">
        <v>2</v>
      </c>
      <c r="I5036" s="214">
        <f>C5036*H5036</f>
        <v/>
      </c>
      <c r="J5036" s="2" t="n"/>
      <c r="K5036" s="96" t="n"/>
      <c r="L5036" s="97" t="n"/>
      <c r="M5036" s="97" t="n"/>
      <c r="N5036" s="98" t="inlineStr">
        <is>
          <t>27×105</t>
        </is>
      </c>
      <c r="O5036" s="99">
        <f>F5036</f>
        <v/>
      </c>
      <c r="P5036" s="99">
        <f>SUM(I5036)</f>
        <v/>
      </c>
      <c r="Q5036" s="117" t="n"/>
      <c r="R5036" s="118" t="n"/>
      <c r="S5036" s="118" t="n"/>
      <c r="T5036" s="119" t="n"/>
      <c r="U5036" s="120" t="n"/>
      <c r="V5036" s="120" t="n"/>
      <c r="W5036" s="121" t="n"/>
      <c r="X5036" s="122" t="n"/>
      <c r="Y5036" s="122" t="n"/>
      <c r="Z5036" s="143" t="n"/>
      <c r="AA5036" s="140" t="n"/>
      <c r="AB5036" s="140" t="n"/>
      <c r="AC5036" s="144" t="n"/>
      <c r="AD5036" s="142" t="n"/>
      <c r="AE5036" s="142" t="n"/>
    </row>
    <row r="5037">
      <c r="B5037" s="29" t="inlineStr">
        <is>
          <t>135MKH07-R</t>
        </is>
      </c>
      <c r="C5037">
        <f>SUMIF(数量表!D:H,B5037,数量表!H:H)</f>
        <v/>
      </c>
      <c r="D5037" t="n">
        <v>27</v>
      </c>
      <c r="E5037" t="n">
        <v>105</v>
      </c>
      <c r="F5037" s="86" t="n">
        <v>749</v>
      </c>
      <c r="H5037" s="87" t="n">
        <v>1</v>
      </c>
      <c r="I5037" s="214">
        <f>C5037*H5037</f>
        <v/>
      </c>
      <c r="J5037" s="2" t="n"/>
      <c r="K5037" s="96" t="n"/>
      <c r="L5037" s="97" t="n"/>
      <c r="M5037" s="97" t="n"/>
      <c r="N5037" s="98" t="inlineStr">
        <is>
          <t>27×105</t>
        </is>
      </c>
      <c r="O5037" s="99">
        <f>F5037</f>
        <v/>
      </c>
      <c r="P5037" s="99">
        <f>SUM(I5037)</f>
        <v/>
      </c>
      <c r="Q5037" s="117" t="n"/>
      <c r="R5037" s="118" t="n"/>
      <c r="S5037" s="118" t="n"/>
      <c r="T5037" s="119" t="n"/>
      <c r="U5037" s="120" t="n"/>
      <c r="V5037" s="120" t="n"/>
      <c r="W5037" s="121" t="n"/>
      <c r="X5037" s="122" t="n"/>
      <c r="Y5037" s="122" t="n"/>
      <c r="Z5037" s="143" t="n"/>
      <c r="AA5037" s="140" t="n"/>
      <c r="AB5037" s="140" t="n"/>
      <c r="AC5037" s="144" t="n"/>
      <c r="AD5037" s="142" t="n"/>
      <c r="AE5037" s="142" t="n"/>
    </row>
    <row r="5038" ht="15" customHeight="1" thickBot="1">
      <c r="B5038" s="221" t="inlineStr">
        <is>
          <t>135MKH07-R</t>
        </is>
      </c>
      <c r="C5038" s="89">
        <f>SUMIF(数量表!D:H,B5038,数量表!H:H)</f>
        <v/>
      </c>
      <c r="D5038" s="89" t="n">
        <v>27</v>
      </c>
      <c r="E5038" s="89" t="n">
        <v>105</v>
      </c>
      <c r="F5038" s="90" t="n">
        <v>818</v>
      </c>
      <c r="G5038" s="89" t="n"/>
      <c r="H5038" s="91" t="n">
        <v>3</v>
      </c>
      <c r="I5038" s="213">
        <f>C5038*H5038</f>
        <v/>
      </c>
      <c r="J5038" s="2" t="n"/>
      <c r="K5038" s="96" t="n"/>
      <c r="L5038" s="97" t="n"/>
      <c r="M5038" s="97" t="n"/>
      <c r="N5038" s="98" t="inlineStr">
        <is>
          <t>27×105</t>
        </is>
      </c>
      <c r="O5038" s="99">
        <f>F5038</f>
        <v/>
      </c>
      <c r="P5038" s="99">
        <f>SUM(I5038)</f>
        <v/>
      </c>
      <c r="Q5038" s="117" t="n"/>
      <c r="R5038" s="118" t="n"/>
      <c r="S5038" s="118" t="n"/>
      <c r="T5038" s="119" t="n"/>
      <c r="U5038" s="120" t="n"/>
      <c r="V5038" s="120" t="n"/>
      <c r="W5038" s="121" t="n"/>
      <c r="X5038" s="122" t="n"/>
      <c r="Y5038" s="122" t="n"/>
      <c r="Z5038" s="143" t="n"/>
      <c r="AA5038" s="140" t="n"/>
      <c r="AB5038" s="140" t="n"/>
      <c r="AC5038" s="144" t="n"/>
      <c r="AD5038" s="142" t="n"/>
      <c r="AE5038" s="142" t="n"/>
    </row>
    <row r="5039">
      <c r="B5039" s="220" t="inlineStr">
        <is>
          <t>135MKH07-L</t>
        </is>
      </c>
      <c r="C5039" s="80">
        <f>SUMIF(数量表!D:H,B5039,数量表!H:H)</f>
        <v/>
      </c>
      <c r="D5039" s="80" t="n">
        <v>27</v>
      </c>
      <c r="E5039" s="80" t="n">
        <v>105</v>
      </c>
      <c r="F5039" s="81" t="n">
        <v>150</v>
      </c>
      <c r="G5039" s="80" t="n"/>
      <c r="H5039" s="82" t="n">
        <v>3</v>
      </c>
      <c r="I5039" s="212">
        <f>C5039*H5039</f>
        <v/>
      </c>
      <c r="J5039" s="2" t="n"/>
      <c r="K5039" s="96" t="n"/>
      <c r="L5039" s="97" t="n"/>
      <c r="M5039" s="97" t="n"/>
      <c r="N5039" s="98" t="inlineStr">
        <is>
          <t>27×105</t>
        </is>
      </c>
      <c r="O5039" s="99">
        <f>F5039</f>
        <v/>
      </c>
      <c r="P5039" s="99">
        <f>SUM(I5039)</f>
        <v/>
      </c>
      <c r="Q5039" s="117" t="n"/>
      <c r="R5039" s="118" t="n"/>
      <c r="S5039" s="118" t="n"/>
      <c r="T5039" s="119" t="n"/>
      <c r="U5039" s="120" t="n"/>
      <c r="V5039" s="120" t="n"/>
      <c r="W5039" s="121" t="n"/>
      <c r="X5039" s="122" t="n"/>
      <c r="Y5039" s="122" t="n"/>
      <c r="Z5039" s="143" t="n"/>
      <c r="AA5039" s="140" t="n"/>
      <c r="AB5039" s="140" t="n"/>
      <c r="AC5039" s="144" t="n"/>
      <c r="AD5039" s="142" t="n"/>
      <c r="AE5039" s="142" t="n"/>
    </row>
    <row r="5040">
      <c r="B5040" s="29" t="inlineStr">
        <is>
          <t>135MKH07-L</t>
        </is>
      </c>
      <c r="C5040">
        <f>SUMIF(数量表!D:H,B5040,数量表!H:H)</f>
        <v/>
      </c>
      <c r="D5040" t="n">
        <v>27</v>
      </c>
      <c r="E5040" t="n">
        <v>105</v>
      </c>
      <c r="F5040" s="86" t="n">
        <v>749</v>
      </c>
      <c r="H5040" s="87" t="n">
        <v>1</v>
      </c>
      <c r="I5040" s="214">
        <f>C5040*H5040</f>
        <v/>
      </c>
      <c r="J5040" s="2" t="n"/>
      <c r="K5040" s="96" t="n"/>
      <c r="L5040" s="97" t="n"/>
      <c r="M5040" s="97" t="n"/>
      <c r="N5040" s="98" t="inlineStr">
        <is>
          <t>27×105</t>
        </is>
      </c>
      <c r="O5040" s="99">
        <f>F5040</f>
        <v/>
      </c>
      <c r="P5040" s="99">
        <f>SUM(I5040)</f>
        <v/>
      </c>
      <c r="Q5040" s="117" t="n"/>
      <c r="R5040" s="118" t="n"/>
      <c r="S5040" s="118" t="n"/>
      <c r="T5040" s="119" t="n"/>
      <c r="U5040" s="120" t="n"/>
      <c r="V5040" s="120" t="n"/>
      <c r="W5040" s="121" t="n"/>
      <c r="X5040" s="122" t="n"/>
      <c r="Y5040" s="122" t="n"/>
      <c r="Z5040" s="143" t="n"/>
      <c r="AA5040" s="140" t="n"/>
      <c r="AB5040" s="140" t="n"/>
      <c r="AC5040" s="144" t="n"/>
      <c r="AD5040" s="142" t="n"/>
      <c r="AE5040" s="142" t="n"/>
    </row>
    <row r="5041">
      <c r="B5041" s="29" t="inlineStr">
        <is>
          <t>135MKH07-L</t>
        </is>
      </c>
      <c r="C5041">
        <f>SUMIF(数量表!D:H,B5041,数量表!H:H)</f>
        <v/>
      </c>
      <c r="D5041" t="n">
        <v>27</v>
      </c>
      <c r="E5041" t="n">
        <v>105</v>
      </c>
      <c r="F5041" s="86" t="n">
        <v>800</v>
      </c>
      <c r="H5041" s="87" t="n">
        <v>2</v>
      </c>
      <c r="I5041" s="214">
        <f>C5041*H5041</f>
        <v/>
      </c>
      <c r="J5041" s="2" t="n"/>
      <c r="K5041" s="96" t="n"/>
      <c r="L5041" s="97" t="n"/>
      <c r="M5041" s="97" t="n"/>
      <c r="N5041" s="98" t="inlineStr">
        <is>
          <t>27×105</t>
        </is>
      </c>
      <c r="O5041" s="99">
        <f>F5041</f>
        <v/>
      </c>
      <c r="P5041" s="99">
        <f>SUM(I5041)</f>
        <v/>
      </c>
      <c r="Q5041" s="117" t="n"/>
      <c r="R5041" s="118" t="n"/>
      <c r="S5041" s="118" t="n"/>
      <c r="T5041" s="119" t="n"/>
      <c r="U5041" s="120" t="n"/>
      <c r="V5041" s="120" t="n"/>
      <c r="W5041" s="121" t="n"/>
      <c r="X5041" s="122" t="n"/>
      <c r="Y5041" s="122" t="n"/>
      <c r="Z5041" s="143" t="n"/>
      <c r="AA5041" s="140" t="n"/>
      <c r="AB5041" s="140" t="n"/>
      <c r="AC5041" s="144" t="n"/>
      <c r="AD5041" s="142" t="n"/>
      <c r="AE5041" s="142" t="n"/>
    </row>
    <row r="5042" ht="15" customHeight="1" thickBot="1">
      <c r="B5042" s="221" t="inlineStr">
        <is>
          <t>135MKH07-L</t>
        </is>
      </c>
      <c r="C5042" s="89">
        <f>SUMIF(数量表!D:H,B5042,数量表!H:H)</f>
        <v/>
      </c>
      <c r="D5042" s="89" t="n">
        <v>27</v>
      </c>
      <c r="E5042" s="89" t="n">
        <v>105</v>
      </c>
      <c r="F5042" s="90" t="n">
        <v>818</v>
      </c>
      <c r="G5042" s="89" t="n"/>
      <c r="H5042" s="91" t="n">
        <v>3</v>
      </c>
      <c r="I5042" s="213">
        <f>C5042*H5042</f>
        <v/>
      </c>
      <c r="J5042" s="2" t="n"/>
      <c r="K5042" s="96" t="n"/>
      <c r="L5042" s="97" t="n"/>
      <c r="M5042" s="97" t="n"/>
      <c r="N5042" s="98" t="inlineStr">
        <is>
          <t>27×105</t>
        </is>
      </c>
      <c r="O5042" s="99">
        <f>F5042</f>
        <v/>
      </c>
      <c r="P5042" s="99">
        <f>SUM(I5042)</f>
        <v/>
      </c>
      <c r="Q5042" s="117" t="n"/>
      <c r="R5042" s="118" t="n"/>
      <c r="S5042" s="118" t="n"/>
      <c r="T5042" s="119" t="n"/>
      <c r="U5042" s="120" t="n"/>
      <c r="V5042" s="120" t="n"/>
      <c r="W5042" s="121" t="n"/>
      <c r="X5042" s="122" t="n"/>
      <c r="Y5042" s="122" t="n"/>
      <c r="Z5042" s="143" t="n"/>
      <c r="AA5042" s="140" t="n"/>
      <c r="AB5042" s="140" t="n"/>
      <c r="AC5042" s="144" t="n"/>
      <c r="AD5042" s="142" t="n"/>
      <c r="AE5042" s="142" t="n"/>
    </row>
    <row r="5043">
      <c r="B5043" s="220" t="inlineStr">
        <is>
          <t>115TY1</t>
        </is>
      </c>
      <c r="C5043" s="80">
        <f>SUMIF(数量表!D:H,B5043,数量表!H:H)</f>
        <v/>
      </c>
      <c r="D5043" t="n">
        <v>27</v>
      </c>
      <c r="E5043" t="n">
        <v>105</v>
      </c>
      <c r="F5043" s="86" t="n">
        <v>1150</v>
      </c>
      <c r="G5043" t="inlineStr">
        <is>
          <t>×</t>
        </is>
      </c>
      <c r="H5043" s="87" t="n">
        <v>2</v>
      </c>
      <c r="I5043" s="214">
        <f>C5043*H5043</f>
        <v/>
      </c>
      <c r="J5043" s="2" t="n"/>
      <c r="K5043" s="96" t="n"/>
      <c r="L5043" s="97" t="n"/>
      <c r="M5043" s="97" t="n"/>
      <c r="N5043" s="98" t="inlineStr">
        <is>
          <t>27×105</t>
        </is>
      </c>
      <c r="O5043" s="99">
        <f>F5043</f>
        <v/>
      </c>
      <c r="P5043" s="99">
        <f>SUM(I5043)</f>
        <v/>
      </c>
      <c r="Q5043" s="117" t="n"/>
      <c r="R5043" s="118" t="n"/>
      <c r="S5043" s="118" t="n"/>
      <c r="T5043" s="119" t="n"/>
      <c r="U5043" s="120" t="n"/>
      <c r="V5043" s="120" t="n"/>
      <c r="W5043" s="121" t="n"/>
      <c r="X5043" s="122" t="n"/>
      <c r="Y5043" s="122" t="n"/>
      <c r="Z5043" s="143" t="n"/>
      <c r="AA5043" s="140" t="n"/>
      <c r="AB5043" s="140" t="n"/>
      <c r="AC5043" s="144" t="n"/>
      <c r="AD5043" s="142" t="n"/>
      <c r="AE5043" s="142" t="n"/>
    </row>
    <row r="5044">
      <c r="B5044" s="29" t="inlineStr">
        <is>
          <t>115TY1</t>
        </is>
      </c>
      <c r="C5044">
        <f>SUMIF(数量表!D:H,B5044,数量表!H:H)</f>
        <v/>
      </c>
      <c r="D5044" t="n">
        <v>27</v>
      </c>
      <c r="E5044" t="n">
        <v>105</v>
      </c>
      <c r="F5044" s="86" t="n">
        <v>576</v>
      </c>
      <c r="G5044" t="inlineStr">
        <is>
          <t>×</t>
        </is>
      </c>
      <c r="H5044" s="87" t="n">
        <v>2</v>
      </c>
      <c r="I5044" s="214">
        <f>C5044*H5044</f>
        <v/>
      </c>
      <c r="J5044" s="2" t="n"/>
      <c r="K5044" s="96" t="n"/>
      <c r="L5044" s="97" t="n"/>
      <c r="M5044" s="97" t="n"/>
      <c r="N5044" s="98" t="inlineStr">
        <is>
          <t>27×105</t>
        </is>
      </c>
      <c r="O5044" s="99">
        <f>F5044</f>
        <v/>
      </c>
      <c r="P5044" s="99">
        <f>SUM(I5044)</f>
        <v/>
      </c>
      <c r="Q5044" s="117" t="n"/>
      <c r="R5044" s="118" t="n"/>
      <c r="S5044" s="118" t="n"/>
      <c r="T5044" s="119" t="n"/>
      <c r="U5044" s="120" t="n"/>
      <c r="V5044" s="120" t="n"/>
      <c r="W5044" s="121" t="n"/>
      <c r="X5044" s="122" t="n"/>
      <c r="Y5044" s="122" t="n"/>
      <c r="Z5044" s="143" t="n"/>
      <c r="AA5044" s="140" t="n"/>
      <c r="AB5044" s="140" t="n"/>
      <c r="AC5044" s="144" t="n"/>
      <c r="AD5044" s="142" t="n"/>
      <c r="AE5044" s="142" t="n"/>
    </row>
    <row r="5045">
      <c r="B5045" s="29" t="inlineStr">
        <is>
          <t>115TY1</t>
        </is>
      </c>
      <c r="C5045">
        <f>SUMIF(数量表!D:H,B5045,数量表!H:H)</f>
        <v/>
      </c>
      <c r="D5045" t="n">
        <v>27</v>
      </c>
      <c r="E5045" t="n">
        <v>105</v>
      </c>
      <c r="F5045" s="86" t="n">
        <v>18</v>
      </c>
      <c r="G5045" t="inlineStr">
        <is>
          <t>×</t>
        </is>
      </c>
      <c r="H5045" s="87" t="n">
        <v>2</v>
      </c>
      <c r="I5045" s="214">
        <f>C5045*H5045</f>
        <v/>
      </c>
      <c r="J5045" s="2" t="n"/>
      <c r="K5045" s="96" t="n"/>
      <c r="L5045" s="97" t="n"/>
      <c r="M5045" s="97" t="n"/>
      <c r="N5045" s="98" t="inlineStr">
        <is>
          <t>27×105</t>
        </is>
      </c>
      <c r="O5045" s="99">
        <f>F5045</f>
        <v/>
      </c>
      <c r="P5045" s="99">
        <f>SUM(I5045)</f>
        <v/>
      </c>
      <c r="Q5045" s="117" t="n"/>
      <c r="R5045" s="118" t="n"/>
      <c r="S5045" s="118" t="n"/>
      <c r="T5045" s="119" t="n"/>
      <c r="U5045" s="120" t="n"/>
      <c r="V5045" s="120" t="n"/>
      <c r="W5045" s="121" t="n"/>
      <c r="X5045" s="122" t="n"/>
      <c r="Y5045" s="122" t="n"/>
      <c r="Z5045" s="143" t="n"/>
      <c r="AA5045" s="140" t="n"/>
      <c r="AB5045" s="140" t="n"/>
      <c r="AC5045" s="144" t="n"/>
      <c r="AD5045" s="142" t="n"/>
      <c r="AE5045" s="142" t="n"/>
    </row>
    <row r="5046">
      <c r="B5046" s="29" t="inlineStr">
        <is>
          <t>115TY1</t>
        </is>
      </c>
      <c r="C5046">
        <f>SUMIF(数量表!D:H,B5046,数量表!H:H)</f>
        <v/>
      </c>
      <c r="D5046" t="n">
        <v>27</v>
      </c>
      <c r="E5046" t="n">
        <v>105</v>
      </c>
      <c r="F5046" s="86" t="n">
        <v>828</v>
      </c>
      <c r="G5046" t="inlineStr">
        <is>
          <t>×</t>
        </is>
      </c>
      <c r="H5046" s="87" t="n">
        <v>4</v>
      </c>
      <c r="I5046" s="214">
        <f>C5046*H5046</f>
        <v/>
      </c>
      <c r="J5046" s="2" t="n"/>
      <c r="K5046" s="96" t="n"/>
      <c r="L5046" s="97" t="n"/>
      <c r="M5046" s="97" t="n"/>
      <c r="N5046" s="98" t="inlineStr">
        <is>
          <t>27×105</t>
        </is>
      </c>
      <c r="O5046" s="99">
        <f>F5046</f>
        <v/>
      </c>
      <c r="P5046" s="99">
        <f>SUM(I5046)</f>
        <v/>
      </c>
      <c r="Q5046" s="117" t="n"/>
      <c r="R5046" s="118" t="n"/>
      <c r="S5046" s="118" t="n"/>
      <c r="T5046" s="119" t="n"/>
      <c r="U5046" s="120" t="n"/>
      <c r="V5046" s="120" t="n"/>
      <c r="W5046" s="121" t="n"/>
      <c r="X5046" s="122" t="n"/>
      <c r="Y5046" s="122" t="n"/>
      <c r="Z5046" s="143" t="n"/>
      <c r="AA5046" s="140" t="n"/>
      <c r="AB5046" s="140" t="n"/>
      <c r="AC5046" s="144" t="n"/>
      <c r="AD5046" s="142" t="n"/>
      <c r="AE5046" s="142" t="n"/>
    </row>
    <row r="5047" ht="15" customHeight="1" thickBot="1">
      <c r="B5047" s="221" t="inlineStr">
        <is>
          <t>115TY1</t>
        </is>
      </c>
      <c r="C5047" s="89">
        <f>SUMIF(数量表!D:H,B5047,数量表!H:H)</f>
        <v/>
      </c>
      <c r="D5047" s="89" t="n">
        <v>27</v>
      </c>
      <c r="E5047" s="89" t="n">
        <v>105</v>
      </c>
      <c r="F5047" s="90" t="n">
        <v>2548</v>
      </c>
      <c r="G5047" s="89" t="inlineStr">
        <is>
          <t>×</t>
        </is>
      </c>
      <c r="H5047" s="91" t="n">
        <v>2</v>
      </c>
      <c r="I5047" s="213">
        <f>C5047*H5047</f>
        <v/>
      </c>
      <c r="J5047" s="2" t="n"/>
      <c r="K5047" s="96" t="n"/>
      <c r="L5047" s="97" t="n"/>
      <c r="M5047" s="97" t="n"/>
      <c r="N5047" s="98" t="inlineStr">
        <is>
          <t>27×105</t>
        </is>
      </c>
      <c r="O5047" s="99">
        <f>F5047</f>
        <v/>
      </c>
      <c r="P5047" s="99">
        <f>SUM(I5047)</f>
        <v/>
      </c>
      <c r="Q5047" s="117" t="n"/>
      <c r="R5047" s="118" t="n"/>
      <c r="S5047" s="118" t="n"/>
      <c r="T5047" s="119" t="n"/>
      <c r="U5047" s="120" t="n"/>
      <c r="V5047" s="120" t="n"/>
      <c r="W5047" s="121" t="n"/>
      <c r="X5047" s="122" t="n"/>
      <c r="Y5047" s="122" t="n"/>
      <c r="Z5047" s="143" t="n"/>
      <c r="AA5047" s="140" t="n"/>
      <c r="AB5047" s="140" t="n"/>
      <c r="AC5047" s="144" t="n"/>
      <c r="AD5047" s="142" t="n"/>
      <c r="AE5047" s="142" t="n"/>
    </row>
    <row r="5048">
      <c r="B5048" s="220" t="inlineStr">
        <is>
          <t>115TYH-L</t>
        </is>
      </c>
      <c r="C5048" s="80">
        <f>SUMIF(数量表!D:H,B5048,数量表!H:H)</f>
        <v/>
      </c>
      <c r="D5048" t="n">
        <v>27</v>
      </c>
      <c r="E5048" t="n">
        <v>105</v>
      </c>
      <c r="F5048" s="86" t="n">
        <v>1150</v>
      </c>
      <c r="G5048" t="inlineStr">
        <is>
          <t>×</t>
        </is>
      </c>
      <c r="H5048" s="87" t="n">
        <v>1</v>
      </c>
      <c r="I5048" s="214">
        <f>C5048*H5048</f>
        <v/>
      </c>
      <c r="J5048" s="2" t="n"/>
      <c r="K5048" s="96" t="n"/>
      <c r="L5048" s="97" t="n"/>
      <c r="M5048" s="97" t="n"/>
      <c r="N5048" s="98" t="inlineStr">
        <is>
          <t>27×105</t>
        </is>
      </c>
      <c r="O5048" s="99">
        <f>F5048</f>
        <v/>
      </c>
      <c r="P5048" s="99">
        <f>SUM(I5048)</f>
        <v/>
      </c>
      <c r="Q5048" s="117" t="n"/>
      <c r="R5048" s="118" t="n"/>
      <c r="S5048" s="118" t="n"/>
      <c r="T5048" s="119" t="n"/>
      <c r="U5048" s="120" t="n"/>
      <c r="V5048" s="120" t="n"/>
      <c r="W5048" s="121" t="n"/>
      <c r="X5048" s="122" t="n"/>
      <c r="Y5048" s="122" t="n"/>
      <c r="Z5048" s="143" t="n"/>
      <c r="AA5048" s="140" t="n"/>
      <c r="AB5048" s="140" t="n"/>
      <c r="AC5048" s="144" t="n"/>
      <c r="AD5048" s="142" t="n"/>
      <c r="AE5048" s="142" t="n"/>
    </row>
    <row r="5049">
      <c r="B5049" s="29" t="inlineStr">
        <is>
          <t>115TYH-L</t>
        </is>
      </c>
      <c r="C5049">
        <f>SUMIF(数量表!D:H,B5049,数量表!H:H)</f>
        <v/>
      </c>
      <c r="D5049" t="n">
        <v>27</v>
      </c>
      <c r="E5049" t="n">
        <v>105</v>
      </c>
      <c r="F5049" s="86" t="n">
        <v>576</v>
      </c>
      <c r="G5049" t="inlineStr">
        <is>
          <t>×</t>
        </is>
      </c>
      <c r="H5049" s="87" t="n">
        <v>2</v>
      </c>
      <c r="I5049" s="214">
        <f>C5049*H5049</f>
        <v/>
      </c>
      <c r="J5049" s="2" t="n"/>
      <c r="K5049" s="96" t="n"/>
      <c r="L5049" s="97" t="n"/>
      <c r="M5049" s="97" t="n"/>
      <c r="N5049" s="98" t="inlineStr">
        <is>
          <t>27×105</t>
        </is>
      </c>
      <c r="O5049" s="99">
        <f>F5049</f>
        <v/>
      </c>
      <c r="P5049" s="99">
        <f>SUM(I5049)</f>
        <v/>
      </c>
      <c r="Q5049" s="117" t="n"/>
      <c r="R5049" s="118" t="n"/>
      <c r="S5049" s="118" t="n"/>
      <c r="T5049" s="119" t="n"/>
      <c r="U5049" s="120" t="n"/>
      <c r="V5049" s="120" t="n"/>
      <c r="W5049" s="121" t="n"/>
      <c r="X5049" s="122" t="n"/>
      <c r="Y5049" s="122" t="n"/>
      <c r="Z5049" s="143" t="n"/>
      <c r="AA5049" s="140" t="n"/>
      <c r="AB5049" s="140" t="n"/>
      <c r="AC5049" s="144" t="n"/>
      <c r="AD5049" s="142" t="n"/>
      <c r="AE5049" s="142" t="n"/>
    </row>
    <row r="5050">
      <c r="B5050" s="29" t="inlineStr">
        <is>
          <t>115TYH-L</t>
        </is>
      </c>
      <c r="C5050">
        <f>SUMIF(数量表!D:H,B5050,数量表!H:H)</f>
        <v/>
      </c>
      <c r="D5050" t="n">
        <v>27</v>
      </c>
      <c r="E5050" t="n">
        <v>105</v>
      </c>
      <c r="F5050" s="86" t="n">
        <v>18</v>
      </c>
      <c r="G5050" t="inlineStr">
        <is>
          <t>×</t>
        </is>
      </c>
      <c r="H5050" s="87" t="n">
        <v>1</v>
      </c>
      <c r="I5050" s="214">
        <f>C5050*H5050</f>
        <v/>
      </c>
      <c r="J5050" s="2" t="n"/>
      <c r="K5050" s="96" t="n"/>
      <c r="L5050" s="97" t="n"/>
      <c r="M5050" s="97" t="n"/>
      <c r="N5050" s="98" t="inlineStr">
        <is>
          <t>27×105</t>
        </is>
      </c>
      <c r="O5050" s="99">
        <f>F5050</f>
        <v/>
      </c>
      <c r="P5050" s="99">
        <f>SUM(I5050)</f>
        <v/>
      </c>
      <c r="Q5050" s="117" t="n"/>
      <c r="R5050" s="118" t="n"/>
      <c r="S5050" s="118" t="n"/>
      <c r="T5050" s="119" t="n"/>
      <c r="U5050" s="120" t="n"/>
      <c r="V5050" s="120" t="n"/>
      <c r="W5050" s="121" t="n"/>
      <c r="X5050" s="122" t="n"/>
      <c r="Y5050" s="122" t="n"/>
      <c r="Z5050" s="143" t="n"/>
      <c r="AA5050" s="140" t="n"/>
      <c r="AB5050" s="140" t="n"/>
      <c r="AC5050" s="144" t="n"/>
      <c r="AD5050" s="142" t="n"/>
      <c r="AE5050" s="142" t="n"/>
    </row>
    <row r="5051" ht="15" customHeight="1" thickBot="1">
      <c r="B5051" s="221" t="inlineStr">
        <is>
          <t>115TYH-L</t>
        </is>
      </c>
      <c r="C5051" s="89">
        <f>SUMIF(数量表!D:H,B5051,数量表!H:H)</f>
        <v/>
      </c>
      <c r="D5051" s="89" t="n">
        <v>27</v>
      </c>
      <c r="E5051" s="89" t="n">
        <v>105</v>
      </c>
      <c r="F5051" s="90" t="n">
        <v>800</v>
      </c>
      <c r="G5051" s="89" t="inlineStr">
        <is>
          <t>×</t>
        </is>
      </c>
      <c r="H5051" s="91" t="n">
        <v>2</v>
      </c>
      <c r="I5051" s="213">
        <f>C5051*H5051</f>
        <v/>
      </c>
      <c r="J5051" s="2" t="n"/>
      <c r="K5051" s="96" t="n"/>
      <c r="L5051" s="97" t="n"/>
      <c r="M5051" s="97" t="n"/>
      <c r="N5051" s="98" t="inlineStr">
        <is>
          <t>27×105</t>
        </is>
      </c>
      <c r="O5051" s="99">
        <f>F5051</f>
        <v/>
      </c>
      <c r="P5051" s="99">
        <f>SUM(I5051)</f>
        <v/>
      </c>
      <c r="Q5051" s="117" t="n"/>
      <c r="R5051" s="118" t="n"/>
      <c r="S5051" s="118" t="n"/>
      <c r="T5051" s="119" t="n"/>
      <c r="U5051" s="120" t="n"/>
      <c r="V5051" s="120" t="n"/>
      <c r="W5051" s="121" t="n"/>
      <c r="X5051" s="122" t="n"/>
      <c r="Y5051" s="122" t="n"/>
      <c r="Z5051" s="143" t="n"/>
      <c r="AA5051" s="140" t="n"/>
      <c r="AB5051" s="140" t="n"/>
      <c r="AC5051" s="144" t="n"/>
      <c r="AD5051" s="142" t="n"/>
      <c r="AE5051" s="142" t="n"/>
    </row>
    <row r="5052">
      <c r="B5052" s="220" t="inlineStr">
        <is>
          <t>115TYH-R</t>
        </is>
      </c>
      <c r="C5052" s="80">
        <f>SUMIF(数量表!D:H,B5052,数量表!H:H)</f>
        <v/>
      </c>
      <c r="D5052" t="n">
        <v>27</v>
      </c>
      <c r="E5052" t="n">
        <v>105</v>
      </c>
      <c r="F5052" s="86" t="n">
        <v>1150</v>
      </c>
      <c r="G5052" t="inlineStr">
        <is>
          <t>×</t>
        </is>
      </c>
      <c r="H5052" s="87" t="n">
        <v>1</v>
      </c>
      <c r="I5052" s="214">
        <f>C5052*H5052</f>
        <v/>
      </c>
      <c r="J5052" s="2" t="n"/>
      <c r="K5052" s="96" t="n"/>
      <c r="L5052" s="97" t="n"/>
      <c r="M5052" s="97" t="n"/>
      <c r="N5052" s="98" t="inlineStr">
        <is>
          <t>27×105</t>
        </is>
      </c>
      <c r="O5052" s="99">
        <f>F5052</f>
        <v/>
      </c>
      <c r="P5052" s="99">
        <f>SUM(I5052)</f>
        <v/>
      </c>
      <c r="Q5052" s="117" t="n"/>
      <c r="R5052" s="118" t="n"/>
      <c r="S5052" s="118" t="n"/>
      <c r="T5052" s="119" t="n"/>
      <c r="U5052" s="120" t="n"/>
      <c r="V5052" s="120" t="n"/>
      <c r="W5052" s="121" t="n"/>
      <c r="X5052" s="122" t="n"/>
      <c r="Y5052" s="122" t="n"/>
      <c r="Z5052" s="143" t="n"/>
      <c r="AA5052" s="140" t="n"/>
      <c r="AB5052" s="140" t="n"/>
      <c r="AC5052" s="144" t="n"/>
      <c r="AD5052" s="142" t="n"/>
      <c r="AE5052" s="142" t="n"/>
    </row>
    <row r="5053">
      <c r="B5053" s="29" t="inlineStr">
        <is>
          <t>115TYH-R</t>
        </is>
      </c>
      <c r="C5053">
        <f>SUMIF(数量表!D:H,B5053,数量表!H:H)</f>
        <v/>
      </c>
      <c r="D5053" t="n">
        <v>27</v>
      </c>
      <c r="E5053" t="n">
        <v>105</v>
      </c>
      <c r="F5053" s="86" t="n">
        <v>576</v>
      </c>
      <c r="G5053" t="inlineStr">
        <is>
          <t>×</t>
        </is>
      </c>
      <c r="H5053" s="87" t="n">
        <v>2</v>
      </c>
      <c r="I5053" s="214">
        <f>C5053*H5053</f>
        <v/>
      </c>
      <c r="J5053" s="2" t="n"/>
      <c r="K5053" s="96" t="n"/>
      <c r="L5053" s="97" t="n"/>
      <c r="M5053" s="97" t="n"/>
      <c r="N5053" s="98" t="inlineStr">
        <is>
          <t>27×105</t>
        </is>
      </c>
      <c r="O5053" s="99">
        <f>F5053</f>
        <v/>
      </c>
      <c r="P5053" s="99">
        <f>SUM(I5053)</f>
        <v/>
      </c>
      <c r="Q5053" s="117" t="n"/>
      <c r="R5053" s="118" t="n"/>
      <c r="S5053" s="118" t="n"/>
      <c r="T5053" s="119" t="n"/>
      <c r="U5053" s="120" t="n"/>
      <c r="V5053" s="120" t="n"/>
      <c r="W5053" s="121" t="n"/>
      <c r="X5053" s="122" t="n"/>
      <c r="Y5053" s="122" t="n"/>
      <c r="Z5053" s="143" t="n"/>
      <c r="AA5053" s="140" t="n"/>
      <c r="AB5053" s="140" t="n"/>
      <c r="AC5053" s="144" t="n"/>
      <c r="AD5053" s="142" t="n"/>
      <c r="AE5053" s="142" t="n"/>
    </row>
    <row r="5054">
      <c r="B5054" s="29" t="inlineStr">
        <is>
          <t>115TYH-R</t>
        </is>
      </c>
      <c r="C5054">
        <f>SUMIF(数量表!D:H,B5054,数量表!H:H)</f>
        <v/>
      </c>
      <c r="D5054" t="n">
        <v>27</v>
      </c>
      <c r="E5054" t="n">
        <v>105</v>
      </c>
      <c r="F5054" s="86" t="n">
        <v>18</v>
      </c>
      <c r="G5054" t="inlineStr">
        <is>
          <t>×</t>
        </is>
      </c>
      <c r="H5054" s="87" t="n">
        <v>1</v>
      </c>
      <c r="I5054" s="214">
        <f>C5054*H5054</f>
        <v/>
      </c>
      <c r="J5054" s="2" t="n"/>
      <c r="K5054" s="96" t="n"/>
      <c r="L5054" s="97" t="n"/>
      <c r="M5054" s="97" t="n"/>
      <c r="N5054" s="98" t="inlineStr">
        <is>
          <t>27×105</t>
        </is>
      </c>
      <c r="O5054" s="99">
        <f>F5054</f>
        <v/>
      </c>
      <c r="P5054" s="99">
        <f>SUM(I5054)</f>
        <v/>
      </c>
      <c r="Q5054" s="117" t="n"/>
      <c r="R5054" s="118" t="n"/>
      <c r="S5054" s="118" t="n"/>
      <c r="T5054" s="119" t="n"/>
      <c r="U5054" s="120" t="n"/>
      <c r="V5054" s="120" t="n"/>
      <c r="W5054" s="121" t="n"/>
      <c r="X5054" s="122" t="n"/>
      <c r="Y5054" s="122" t="n"/>
      <c r="Z5054" s="143" t="n"/>
      <c r="AA5054" s="140" t="n"/>
      <c r="AB5054" s="140" t="n"/>
      <c r="AC5054" s="144" t="n"/>
      <c r="AD5054" s="142" t="n"/>
      <c r="AE5054" s="142" t="n"/>
    </row>
    <row r="5055" ht="15" customHeight="1" thickBot="1">
      <c r="B5055" s="221" t="inlineStr">
        <is>
          <t>115TYH-R</t>
        </is>
      </c>
      <c r="C5055" s="89">
        <f>SUMIF(数量表!D:H,B5055,数量表!H:H)</f>
        <v/>
      </c>
      <c r="D5055" s="89" t="n">
        <v>27</v>
      </c>
      <c r="E5055" s="89" t="n">
        <v>105</v>
      </c>
      <c r="F5055" s="90" t="n">
        <v>800</v>
      </c>
      <c r="G5055" s="89" t="inlineStr">
        <is>
          <t>×</t>
        </is>
      </c>
      <c r="H5055" s="91" t="n">
        <v>2</v>
      </c>
      <c r="I5055" s="213">
        <f>C5055*H5055</f>
        <v/>
      </c>
      <c r="J5055" s="2" t="n"/>
      <c r="K5055" s="96" t="n"/>
      <c r="L5055" s="97" t="n"/>
      <c r="M5055" s="97" t="n"/>
      <c r="N5055" s="98" t="inlineStr">
        <is>
          <t>27×105</t>
        </is>
      </c>
      <c r="O5055" s="99">
        <f>F5055</f>
        <v/>
      </c>
      <c r="P5055" s="99">
        <f>SUM(I5055)</f>
        <v/>
      </c>
      <c r="Q5055" s="117" t="n"/>
      <c r="R5055" s="118" t="n"/>
      <c r="S5055" s="118" t="n"/>
      <c r="T5055" s="119" t="n"/>
      <c r="U5055" s="120" t="n"/>
      <c r="V5055" s="120" t="n"/>
      <c r="W5055" s="121" t="n"/>
      <c r="X5055" s="122" t="n"/>
      <c r="Y5055" s="122" t="n"/>
      <c r="Z5055" s="143" t="n"/>
      <c r="AA5055" s="140" t="n"/>
      <c r="AB5055" s="140" t="n"/>
      <c r="AC5055" s="144" t="n"/>
      <c r="AD5055" s="142" t="n"/>
      <c r="AE5055" s="142" t="n"/>
    </row>
    <row r="5056" ht="15" customHeight="1" thickBot="1">
      <c r="B5056" s="220" t="inlineStr">
        <is>
          <t>45MYH2-L</t>
        </is>
      </c>
      <c r="C5056" s="89">
        <f>SUMIF(数量表!D:H,B5056,数量表!H:H)</f>
        <v/>
      </c>
      <c r="D5056" s="80" t="n">
        <v>27</v>
      </c>
      <c r="E5056" s="80" t="n">
        <v>105</v>
      </c>
      <c r="F5056" s="81" t="n">
        <v>900</v>
      </c>
      <c r="G5056" s="80" t="inlineStr">
        <is>
          <t>×</t>
        </is>
      </c>
      <c r="H5056" s="82" t="n">
        <v>1</v>
      </c>
      <c r="I5056" s="212">
        <f>C5056*H5056</f>
        <v/>
      </c>
      <c r="J5056" s="29" t="n"/>
      <c r="K5056" s="106" t="n"/>
      <c r="L5056" s="97" t="n"/>
      <c r="M5056" s="97" t="n"/>
      <c r="N5056" s="105" t="inlineStr">
        <is>
          <t>27×105</t>
        </is>
      </c>
      <c r="O5056" s="99">
        <f>F5056</f>
        <v/>
      </c>
      <c r="P5056" s="99">
        <f>SUM(I5056)</f>
        <v/>
      </c>
      <c r="Q5056" s="117" t="n"/>
      <c r="R5056" s="118" t="n"/>
      <c r="S5056" s="118" t="n"/>
      <c r="T5056" s="119" t="n"/>
      <c r="U5056" s="120" t="n"/>
      <c r="V5056" s="120" t="n"/>
      <c r="W5056" s="121" t="n"/>
      <c r="X5056" s="122" t="n"/>
      <c r="Y5056" s="122" t="n"/>
      <c r="Z5056" s="143" t="n"/>
      <c r="AA5056" s="140" t="n"/>
      <c r="AB5056" s="140" t="n"/>
      <c r="AC5056" s="144" t="n"/>
      <c r="AD5056" s="142" t="n"/>
      <c r="AE5056" s="142" t="n"/>
    </row>
    <row r="5057" ht="15" customHeight="1" thickBot="1">
      <c r="B5057" s="29" t="inlineStr">
        <is>
          <t>45MYH2-L</t>
        </is>
      </c>
      <c r="C5057" s="89">
        <f>SUMIF(数量表!D:H,B5057,数量表!H:H)</f>
        <v/>
      </c>
      <c r="D5057" t="n">
        <v>27</v>
      </c>
      <c r="E5057" t="n">
        <v>105</v>
      </c>
      <c r="F5057" s="86" t="n">
        <v>800</v>
      </c>
      <c r="G5057" t="inlineStr">
        <is>
          <t>×</t>
        </is>
      </c>
      <c r="H5057" s="87" t="n">
        <v>2</v>
      </c>
      <c r="I5057" s="214">
        <f>C5057*H5057</f>
        <v/>
      </c>
      <c r="J5057" s="29" t="n"/>
      <c r="K5057" s="106" t="n"/>
      <c r="L5057" s="97" t="n"/>
      <c r="M5057" s="97" t="n"/>
      <c r="N5057" s="105" t="inlineStr">
        <is>
          <t>27×105</t>
        </is>
      </c>
      <c r="O5057" s="99">
        <f>F5057</f>
        <v/>
      </c>
      <c r="P5057" s="99">
        <f>SUM(I5057)</f>
        <v/>
      </c>
      <c r="Q5057" s="117" t="n"/>
      <c r="R5057" s="118" t="n"/>
      <c r="S5057" s="118" t="n"/>
      <c r="T5057" s="119" t="n"/>
      <c r="U5057" s="120" t="n"/>
      <c r="V5057" s="120" t="n"/>
      <c r="W5057" s="121" t="n"/>
      <c r="X5057" s="122" t="n"/>
      <c r="Y5057" s="122" t="n"/>
      <c r="Z5057" s="143" t="n"/>
      <c r="AA5057" s="140" t="n"/>
      <c r="AB5057" s="140" t="n"/>
      <c r="AC5057" s="144" t="n"/>
      <c r="AD5057" s="142" t="n"/>
      <c r="AE5057" s="142" t="n"/>
    </row>
    <row r="5058" ht="15" customHeight="1" thickBot="1">
      <c r="B5058" s="29" t="inlineStr">
        <is>
          <t>45MYH2-L</t>
        </is>
      </c>
      <c r="C5058" s="89">
        <f>SUMIF(数量表!D:H,B5058,数量表!H:H)</f>
        <v/>
      </c>
      <c r="D5058" t="n">
        <v>27</v>
      </c>
      <c r="E5058" t="n">
        <v>105</v>
      </c>
      <c r="F5058" s="86" t="n">
        <v>576</v>
      </c>
      <c r="G5058" t="inlineStr">
        <is>
          <t>×</t>
        </is>
      </c>
      <c r="H5058" s="87" t="n">
        <v>2</v>
      </c>
      <c r="I5058" s="214">
        <f>C5058*H5058</f>
        <v/>
      </c>
      <c r="J5058" s="29" t="n"/>
      <c r="K5058" s="106" t="n"/>
      <c r="L5058" s="97" t="n"/>
      <c r="M5058" s="97" t="n"/>
      <c r="N5058" s="105" t="inlineStr">
        <is>
          <t>27×105</t>
        </is>
      </c>
      <c r="O5058" s="99">
        <f>F5058</f>
        <v/>
      </c>
      <c r="P5058" s="99">
        <f>SUM(I5058)</f>
        <v/>
      </c>
      <c r="Q5058" s="117" t="n"/>
      <c r="R5058" s="118" t="n"/>
      <c r="S5058" s="118" t="n"/>
      <c r="T5058" s="119" t="n"/>
      <c r="U5058" s="120" t="n"/>
      <c r="V5058" s="120" t="n"/>
      <c r="W5058" s="121" t="n"/>
      <c r="X5058" s="122" t="n"/>
      <c r="Y5058" s="122" t="n"/>
      <c r="Z5058" s="143" t="n"/>
      <c r="AA5058" s="140" t="n"/>
      <c r="AB5058" s="140" t="n"/>
      <c r="AC5058" s="144" t="n"/>
      <c r="AD5058" s="142" t="n"/>
      <c r="AE5058" s="142" t="n"/>
    </row>
    <row r="5059" ht="15" customHeight="1" thickBot="1">
      <c r="B5059" s="221" t="inlineStr">
        <is>
          <t>45MYH2-L</t>
        </is>
      </c>
      <c r="C5059" s="89">
        <f>SUMIF(数量表!D:H,B5059,数量表!H:H)</f>
        <v/>
      </c>
      <c r="D5059" s="89" t="n">
        <v>27</v>
      </c>
      <c r="E5059" s="89" t="n">
        <v>105</v>
      </c>
      <c r="F5059" s="90" t="n">
        <v>768</v>
      </c>
      <c r="G5059" s="89" t="inlineStr">
        <is>
          <t>×</t>
        </is>
      </c>
      <c r="H5059" s="91" t="n">
        <v>1</v>
      </c>
      <c r="I5059" s="213">
        <f>C5059*H5059</f>
        <v/>
      </c>
      <c r="J5059" s="29" t="n"/>
      <c r="K5059" s="106" t="n"/>
      <c r="L5059" s="97" t="n"/>
      <c r="M5059" s="97" t="n"/>
      <c r="N5059" s="105" t="inlineStr">
        <is>
          <t>27×105</t>
        </is>
      </c>
      <c r="O5059" s="99">
        <f>F5059</f>
        <v/>
      </c>
      <c r="P5059" s="99">
        <f>SUM(I5059)</f>
        <v/>
      </c>
      <c r="Q5059" s="117" t="n"/>
      <c r="R5059" s="118" t="n"/>
      <c r="S5059" s="118" t="n"/>
      <c r="T5059" s="119" t="n"/>
      <c r="U5059" s="120" t="n"/>
      <c r="V5059" s="120" t="n"/>
      <c r="W5059" s="121" t="n"/>
      <c r="X5059" s="122" t="n"/>
      <c r="Y5059" s="122" t="n"/>
      <c r="Z5059" s="143" t="n"/>
      <c r="AA5059" s="140" t="n"/>
      <c r="AB5059" s="140" t="n"/>
      <c r="AC5059" s="144" t="n"/>
      <c r="AD5059" s="142" t="n"/>
      <c r="AE5059" s="142" t="n"/>
    </row>
    <row r="5060" ht="15" customHeight="1" thickBot="1">
      <c r="B5060" s="220" t="inlineStr">
        <is>
          <t>45MYH2-R</t>
        </is>
      </c>
      <c r="C5060" s="89">
        <f>SUMIF(数量表!D:H,B5060,数量表!H:H)</f>
        <v/>
      </c>
      <c r="D5060" s="80" t="n">
        <v>27</v>
      </c>
      <c r="E5060" s="80" t="n">
        <v>105</v>
      </c>
      <c r="F5060" s="81" t="n">
        <v>900</v>
      </c>
      <c r="G5060" s="80" t="inlineStr">
        <is>
          <t>×</t>
        </is>
      </c>
      <c r="H5060" s="82" t="n">
        <v>1</v>
      </c>
      <c r="I5060" s="212">
        <f>C5060*H5060</f>
        <v/>
      </c>
      <c r="J5060" s="29" t="n"/>
      <c r="K5060" s="106" t="n"/>
      <c r="L5060" s="97" t="n"/>
      <c r="M5060" s="97" t="n"/>
      <c r="N5060" s="105" t="inlineStr">
        <is>
          <t>27×105</t>
        </is>
      </c>
      <c r="O5060" s="99">
        <f>F5060</f>
        <v/>
      </c>
      <c r="P5060" s="99">
        <f>SUM(I5060)</f>
        <v/>
      </c>
      <c r="Q5060" s="117" t="n"/>
      <c r="R5060" s="118" t="n"/>
      <c r="S5060" s="118" t="n"/>
      <c r="T5060" s="119" t="n"/>
      <c r="U5060" s="120" t="n"/>
      <c r="V5060" s="120" t="n"/>
      <c r="W5060" s="121" t="n"/>
      <c r="X5060" s="122" t="n"/>
      <c r="Y5060" s="122" t="n"/>
      <c r="Z5060" s="143" t="n"/>
      <c r="AA5060" s="140" t="n"/>
      <c r="AB5060" s="140" t="n"/>
      <c r="AC5060" s="144" t="n"/>
      <c r="AD5060" s="142" t="n"/>
      <c r="AE5060" s="142" t="n"/>
    </row>
    <row r="5061" ht="15" customHeight="1" thickBot="1">
      <c r="B5061" s="29" t="inlineStr">
        <is>
          <t>45MYH2-R</t>
        </is>
      </c>
      <c r="C5061" s="89">
        <f>SUMIF(数量表!D:H,B5061,数量表!H:H)</f>
        <v/>
      </c>
      <c r="D5061" t="n">
        <v>27</v>
      </c>
      <c r="E5061" t="n">
        <v>105</v>
      </c>
      <c r="F5061" s="86" t="n">
        <v>800</v>
      </c>
      <c r="G5061" t="inlineStr">
        <is>
          <t>×</t>
        </is>
      </c>
      <c r="H5061" s="87" t="n">
        <v>2</v>
      </c>
      <c r="I5061" s="214">
        <f>C5061*H5061</f>
        <v/>
      </c>
      <c r="J5061" s="29" t="n"/>
      <c r="K5061" s="106" t="n"/>
      <c r="L5061" s="97" t="n"/>
      <c r="M5061" s="97" t="n"/>
      <c r="N5061" s="105" t="inlineStr">
        <is>
          <t>27×105</t>
        </is>
      </c>
      <c r="O5061" s="99">
        <f>F5061</f>
        <v/>
      </c>
      <c r="P5061" s="99">
        <f>SUM(I5061)</f>
        <v/>
      </c>
      <c r="Q5061" s="117" t="n"/>
      <c r="R5061" s="118" t="n"/>
      <c r="S5061" s="118" t="n"/>
      <c r="T5061" s="119" t="n"/>
      <c r="U5061" s="120" t="n"/>
      <c r="V5061" s="120" t="n"/>
      <c r="W5061" s="121" t="n"/>
      <c r="X5061" s="122" t="n"/>
      <c r="Y5061" s="122" t="n"/>
      <c r="Z5061" s="143" t="n"/>
      <c r="AA5061" s="140" t="n"/>
      <c r="AB5061" s="140" t="n"/>
      <c r="AC5061" s="144" t="n"/>
      <c r="AD5061" s="142" t="n"/>
      <c r="AE5061" s="142" t="n"/>
    </row>
    <row r="5062" ht="15" customHeight="1" thickBot="1">
      <c r="B5062" s="29" t="inlineStr">
        <is>
          <t>45MYH2-R</t>
        </is>
      </c>
      <c r="C5062" s="89">
        <f>SUMIF(数量表!D:H,B5062,数量表!H:H)</f>
        <v/>
      </c>
      <c r="D5062" t="n">
        <v>27</v>
      </c>
      <c r="E5062" t="n">
        <v>105</v>
      </c>
      <c r="F5062" s="86" t="n">
        <v>576</v>
      </c>
      <c r="G5062" t="inlineStr">
        <is>
          <t>×</t>
        </is>
      </c>
      <c r="H5062" s="87" t="n">
        <v>2</v>
      </c>
      <c r="I5062" s="214">
        <f>C5062*H5062</f>
        <v/>
      </c>
      <c r="J5062" s="29" t="n"/>
      <c r="K5062" s="106" t="n"/>
      <c r="L5062" s="97" t="n"/>
      <c r="M5062" s="97" t="n"/>
      <c r="N5062" s="105" t="inlineStr">
        <is>
          <t>27×105</t>
        </is>
      </c>
      <c r="O5062" s="99">
        <f>F5062</f>
        <v/>
      </c>
      <c r="P5062" s="99">
        <f>SUM(I5062)</f>
        <v/>
      </c>
      <c r="Q5062" s="117" t="n"/>
      <c r="R5062" s="118" t="n"/>
      <c r="S5062" s="118" t="n"/>
      <c r="T5062" s="119" t="n"/>
      <c r="U5062" s="120" t="n"/>
      <c r="V5062" s="120" t="n"/>
      <c r="W5062" s="121" t="n"/>
      <c r="X5062" s="122" t="n"/>
      <c r="Y5062" s="122" t="n"/>
      <c r="Z5062" s="143" t="n"/>
      <c r="AA5062" s="140" t="n"/>
      <c r="AB5062" s="140" t="n"/>
      <c r="AC5062" s="144" t="n"/>
      <c r="AD5062" s="142" t="n"/>
      <c r="AE5062" s="142" t="n"/>
    </row>
    <row r="5063" ht="15" customHeight="1" thickBot="1">
      <c r="B5063" s="221" t="inlineStr">
        <is>
          <t>45MYH2-R</t>
        </is>
      </c>
      <c r="C5063" s="89">
        <f>SUMIF(数量表!D:H,B5063,数量表!H:H)</f>
        <v/>
      </c>
      <c r="D5063" s="89" t="n">
        <v>27</v>
      </c>
      <c r="E5063" s="89" t="n">
        <v>105</v>
      </c>
      <c r="F5063" s="90" t="n">
        <v>768</v>
      </c>
      <c r="G5063" s="89" t="inlineStr">
        <is>
          <t>×</t>
        </is>
      </c>
      <c r="H5063" s="91" t="n">
        <v>1</v>
      </c>
      <c r="I5063" s="213">
        <f>C5063*H5063</f>
        <v/>
      </c>
      <c r="J5063" s="29" t="n"/>
      <c r="K5063" s="106" t="n"/>
      <c r="L5063" s="97" t="n"/>
      <c r="M5063" s="97" t="n"/>
      <c r="N5063" s="105" t="inlineStr">
        <is>
          <t>27×105</t>
        </is>
      </c>
      <c r="O5063" s="99">
        <f>F5063</f>
        <v/>
      </c>
      <c r="P5063" s="99">
        <f>SUM(I5063)</f>
        <v/>
      </c>
      <c r="Q5063" s="117" t="n"/>
      <c r="R5063" s="118" t="n"/>
      <c r="S5063" s="118" t="n"/>
      <c r="T5063" s="119" t="n"/>
      <c r="U5063" s="120" t="n"/>
      <c r="V5063" s="120" t="n"/>
      <c r="W5063" s="121" t="n"/>
      <c r="X5063" s="122" t="n"/>
      <c r="Y5063" s="122" t="n"/>
      <c r="Z5063" s="143" t="n"/>
      <c r="AA5063" s="140" t="n"/>
      <c r="AB5063" s="140" t="n"/>
      <c r="AC5063" s="144" t="n"/>
      <c r="AD5063" s="142" t="n"/>
      <c r="AE5063" s="142" t="n"/>
    </row>
    <row r="5064" ht="15" customHeight="1" thickBot="1">
      <c r="B5064" s="220" t="inlineStr">
        <is>
          <t>90MYH2-L</t>
        </is>
      </c>
      <c r="C5064" s="89">
        <f>SUMIF(数量表!D:H,B5064,数量表!H:H)</f>
        <v/>
      </c>
      <c r="D5064" s="80" t="n">
        <v>27</v>
      </c>
      <c r="E5064" s="80" t="n">
        <v>105</v>
      </c>
      <c r="F5064" s="81" t="n">
        <v>650</v>
      </c>
      <c r="G5064" s="80" t="inlineStr">
        <is>
          <t>×</t>
        </is>
      </c>
      <c r="H5064" s="82" t="n">
        <v>1</v>
      </c>
      <c r="I5064" s="212">
        <f>C5064*H5064</f>
        <v/>
      </c>
      <c r="J5064" s="29" t="n"/>
      <c r="K5064" s="106" t="n"/>
      <c r="L5064" s="97" t="n"/>
      <c r="M5064" s="97" t="n"/>
      <c r="N5064" s="105" t="inlineStr">
        <is>
          <t>27×105</t>
        </is>
      </c>
      <c r="O5064" s="99">
        <f>F5064</f>
        <v/>
      </c>
      <c r="P5064" s="99">
        <f>SUM(I5064)</f>
        <v/>
      </c>
      <c r="Q5064" s="117" t="n"/>
      <c r="R5064" s="118" t="n"/>
      <c r="S5064" s="118" t="n"/>
      <c r="T5064" s="119" t="n"/>
      <c r="U5064" s="120" t="n"/>
      <c r="V5064" s="120" t="n"/>
      <c r="W5064" s="121" t="n"/>
      <c r="X5064" s="122" t="n"/>
      <c r="Y5064" s="122" t="n"/>
      <c r="Z5064" s="143" t="n"/>
      <c r="AA5064" s="140" t="n"/>
      <c r="AB5064" s="140" t="n"/>
      <c r="AC5064" s="144" t="n"/>
      <c r="AD5064" s="142" t="n"/>
      <c r="AE5064" s="142" t="n"/>
    </row>
    <row r="5065" ht="15" customHeight="1" thickBot="1">
      <c r="B5065" s="29" t="inlineStr">
        <is>
          <t>90MYH2-L</t>
        </is>
      </c>
      <c r="C5065" s="89">
        <f>SUMIF(数量表!D:H,B5065,数量表!H:H)</f>
        <v/>
      </c>
      <c r="D5065" t="n">
        <v>27</v>
      </c>
      <c r="E5065" t="n">
        <v>105</v>
      </c>
      <c r="F5065" s="86" t="n">
        <v>800</v>
      </c>
      <c r="G5065" t="inlineStr">
        <is>
          <t>×</t>
        </is>
      </c>
      <c r="H5065" s="87" t="n">
        <v>2</v>
      </c>
      <c r="I5065" s="214">
        <f>C5065*H5065</f>
        <v/>
      </c>
      <c r="J5065" s="29" t="n"/>
      <c r="K5065" s="106" t="n"/>
      <c r="L5065" s="97" t="n"/>
      <c r="M5065" s="97" t="n"/>
      <c r="N5065" s="105" t="inlineStr">
        <is>
          <t>27×105</t>
        </is>
      </c>
      <c r="O5065" s="99">
        <f>F5065</f>
        <v/>
      </c>
      <c r="P5065" s="99">
        <f>SUM(I5065)</f>
        <v/>
      </c>
      <c r="Q5065" s="117" t="n"/>
      <c r="R5065" s="118" t="n"/>
      <c r="S5065" s="118" t="n"/>
      <c r="T5065" s="119" t="n"/>
      <c r="U5065" s="120" t="n"/>
      <c r="V5065" s="120" t="n"/>
      <c r="W5065" s="121" t="n"/>
      <c r="X5065" s="122" t="n"/>
      <c r="Y5065" s="122" t="n"/>
      <c r="Z5065" s="143" t="n"/>
      <c r="AA5065" s="140" t="n"/>
      <c r="AB5065" s="140" t="n"/>
      <c r="AC5065" s="144" t="n"/>
      <c r="AD5065" s="142" t="n"/>
      <c r="AE5065" s="142" t="n"/>
    </row>
    <row r="5066" ht="15" customHeight="1" thickBot="1">
      <c r="B5066" s="29" t="inlineStr">
        <is>
          <t>90MYH2-L</t>
        </is>
      </c>
      <c r="C5066" s="89">
        <f>SUMIF(数量表!D:H,B5066,数量表!H:H)</f>
        <v/>
      </c>
      <c r="D5066" t="n">
        <v>27</v>
      </c>
      <c r="E5066" t="n">
        <v>105</v>
      </c>
      <c r="F5066" s="86" t="n">
        <v>576</v>
      </c>
      <c r="G5066" t="inlineStr">
        <is>
          <t>×</t>
        </is>
      </c>
      <c r="H5066" s="87" t="n">
        <v>2</v>
      </c>
      <c r="I5066" s="214">
        <f>C5066*H5066</f>
        <v/>
      </c>
      <c r="J5066" s="29" t="n"/>
      <c r="K5066" s="106" t="n"/>
      <c r="L5066" s="97" t="n"/>
      <c r="M5066" s="97" t="n"/>
      <c r="N5066" s="105" t="inlineStr">
        <is>
          <t>27×105</t>
        </is>
      </c>
      <c r="O5066" s="99">
        <f>F5066</f>
        <v/>
      </c>
      <c r="P5066" s="99">
        <f>SUM(I5066)</f>
        <v/>
      </c>
      <c r="Q5066" s="117" t="n"/>
      <c r="R5066" s="118" t="n"/>
      <c r="S5066" s="118" t="n"/>
      <c r="T5066" s="119" t="n"/>
      <c r="U5066" s="120" t="n"/>
      <c r="V5066" s="120" t="n"/>
      <c r="W5066" s="121" t="n"/>
      <c r="X5066" s="122" t="n"/>
      <c r="Y5066" s="122" t="n"/>
      <c r="Z5066" s="143" t="n"/>
      <c r="AA5066" s="140" t="n"/>
      <c r="AB5066" s="140" t="n"/>
      <c r="AC5066" s="144" t="n"/>
      <c r="AD5066" s="142" t="n"/>
      <c r="AE5066" s="142" t="n"/>
    </row>
    <row r="5067" ht="15" customHeight="1" thickBot="1">
      <c r="B5067" s="221" t="inlineStr">
        <is>
          <t>90MYH2-L</t>
        </is>
      </c>
      <c r="C5067" s="89">
        <f>SUMIF(数量表!D:H,B5067,数量表!H:H)</f>
        <v/>
      </c>
      <c r="D5067" s="89" t="n">
        <v>27</v>
      </c>
      <c r="E5067" s="89" t="n">
        <v>105</v>
      </c>
      <c r="F5067" s="90" t="n">
        <v>768</v>
      </c>
      <c r="G5067" s="89" t="inlineStr">
        <is>
          <t>×</t>
        </is>
      </c>
      <c r="H5067" s="91" t="n">
        <v>1</v>
      </c>
      <c r="I5067" s="213">
        <f>C5067*H5067</f>
        <v/>
      </c>
      <c r="J5067" s="29" t="n"/>
      <c r="K5067" s="106" t="n"/>
      <c r="L5067" s="97" t="n"/>
      <c r="M5067" s="97" t="n"/>
      <c r="N5067" s="105" t="inlineStr">
        <is>
          <t>27×105</t>
        </is>
      </c>
      <c r="O5067" s="99">
        <f>F5067</f>
        <v/>
      </c>
      <c r="P5067" s="99">
        <f>SUM(I5067)</f>
        <v/>
      </c>
      <c r="Q5067" s="117" t="n"/>
      <c r="R5067" s="118" t="n"/>
      <c r="S5067" s="118" t="n"/>
      <c r="T5067" s="119" t="n"/>
      <c r="U5067" s="120" t="n"/>
      <c r="V5067" s="120" t="n"/>
      <c r="W5067" s="121" t="n"/>
      <c r="X5067" s="122" t="n"/>
      <c r="Y5067" s="122" t="n"/>
      <c r="Z5067" s="143" t="n"/>
      <c r="AA5067" s="140" t="n"/>
      <c r="AB5067" s="140" t="n"/>
      <c r="AC5067" s="144" t="n"/>
      <c r="AD5067" s="142" t="n"/>
      <c r="AE5067" s="142" t="n"/>
    </row>
    <row r="5068" ht="15" customHeight="1" thickBot="1">
      <c r="B5068" s="220" t="inlineStr">
        <is>
          <t>90MYH2-R</t>
        </is>
      </c>
      <c r="C5068" s="89">
        <f>SUMIF(数量表!D:H,B5068,数量表!H:H)</f>
        <v/>
      </c>
      <c r="D5068" s="80" t="n">
        <v>27</v>
      </c>
      <c r="E5068" s="80" t="n">
        <v>105</v>
      </c>
      <c r="F5068" s="81" t="n">
        <v>650</v>
      </c>
      <c r="G5068" s="80" t="inlineStr">
        <is>
          <t>×</t>
        </is>
      </c>
      <c r="H5068" s="82" t="n">
        <v>1</v>
      </c>
      <c r="I5068" s="212">
        <f>C5068*H5068</f>
        <v/>
      </c>
      <c r="J5068" s="29" t="n"/>
      <c r="K5068" s="106" t="n"/>
      <c r="L5068" s="97" t="n"/>
      <c r="M5068" s="97" t="n"/>
      <c r="N5068" s="105" t="inlineStr">
        <is>
          <t>27×105</t>
        </is>
      </c>
      <c r="O5068" s="99">
        <f>F5068</f>
        <v/>
      </c>
      <c r="P5068" s="99">
        <f>SUM(I5068)</f>
        <v/>
      </c>
      <c r="Q5068" s="117" t="n"/>
      <c r="R5068" s="118" t="n"/>
      <c r="S5068" s="118" t="n"/>
      <c r="T5068" s="119" t="n"/>
      <c r="U5068" s="120" t="n"/>
      <c r="V5068" s="120" t="n"/>
      <c r="W5068" s="121" t="n"/>
      <c r="X5068" s="122" t="n"/>
      <c r="Y5068" s="122" t="n"/>
      <c r="Z5068" s="143" t="n"/>
      <c r="AA5068" s="140" t="n"/>
      <c r="AB5068" s="140" t="n"/>
      <c r="AC5068" s="144" t="n"/>
      <c r="AD5068" s="142" t="n"/>
      <c r="AE5068" s="142" t="n"/>
    </row>
    <row r="5069" ht="15" customHeight="1" thickBot="1">
      <c r="B5069" s="29" t="inlineStr">
        <is>
          <t>90MYH2-R</t>
        </is>
      </c>
      <c r="C5069" s="89">
        <f>SUMIF(数量表!D:H,B5069,数量表!H:H)</f>
        <v/>
      </c>
      <c r="D5069" t="n">
        <v>27</v>
      </c>
      <c r="E5069" t="n">
        <v>105</v>
      </c>
      <c r="F5069" s="86" t="n">
        <v>800</v>
      </c>
      <c r="G5069" t="inlineStr">
        <is>
          <t>×</t>
        </is>
      </c>
      <c r="H5069" s="87" t="n">
        <v>2</v>
      </c>
      <c r="I5069" s="214">
        <f>C5069*H5069</f>
        <v/>
      </c>
      <c r="J5069" s="29" t="n"/>
      <c r="K5069" s="106" t="n"/>
      <c r="L5069" s="97" t="n"/>
      <c r="M5069" s="97" t="n"/>
      <c r="N5069" s="105" t="inlineStr">
        <is>
          <t>27×105</t>
        </is>
      </c>
      <c r="O5069" s="99">
        <f>F5069</f>
        <v/>
      </c>
      <c r="P5069" s="99">
        <f>SUM(I5069)</f>
        <v/>
      </c>
      <c r="Q5069" s="117" t="n"/>
      <c r="R5069" s="118" t="n"/>
      <c r="S5069" s="118" t="n"/>
      <c r="T5069" s="119" t="n"/>
      <c r="U5069" s="120" t="n"/>
      <c r="V5069" s="120" t="n"/>
      <c r="W5069" s="121" t="n"/>
      <c r="X5069" s="122" t="n"/>
      <c r="Y5069" s="122" t="n"/>
      <c r="Z5069" s="143" t="n"/>
      <c r="AA5069" s="140" t="n"/>
      <c r="AB5069" s="140" t="n"/>
      <c r="AC5069" s="144" t="n"/>
      <c r="AD5069" s="142" t="n"/>
      <c r="AE5069" s="142" t="n"/>
    </row>
    <row r="5070" ht="15" customHeight="1" thickBot="1">
      <c r="B5070" s="29" t="inlineStr">
        <is>
          <t>90MYH2-R</t>
        </is>
      </c>
      <c r="C5070" s="89">
        <f>SUMIF(数量表!D:H,B5070,数量表!H:H)</f>
        <v/>
      </c>
      <c r="D5070" t="n">
        <v>27</v>
      </c>
      <c r="E5070" t="n">
        <v>105</v>
      </c>
      <c r="F5070" s="86" t="n">
        <v>576</v>
      </c>
      <c r="G5070" t="inlineStr">
        <is>
          <t>×</t>
        </is>
      </c>
      <c r="H5070" s="87" t="n">
        <v>2</v>
      </c>
      <c r="I5070" s="214">
        <f>C5070*H5070</f>
        <v/>
      </c>
      <c r="J5070" s="29" t="n"/>
      <c r="K5070" s="106" t="n"/>
      <c r="L5070" s="97" t="n"/>
      <c r="M5070" s="97" t="n"/>
      <c r="N5070" s="105" t="inlineStr">
        <is>
          <t>27×105</t>
        </is>
      </c>
      <c r="O5070" s="99">
        <f>F5070</f>
        <v/>
      </c>
      <c r="P5070" s="99">
        <f>SUM(I5070)</f>
        <v/>
      </c>
      <c r="Q5070" s="117" t="n"/>
      <c r="R5070" s="118" t="n"/>
      <c r="S5070" s="118" t="n"/>
      <c r="T5070" s="119" t="n"/>
      <c r="U5070" s="120" t="n"/>
      <c r="V5070" s="120" t="n"/>
      <c r="W5070" s="121" t="n"/>
      <c r="X5070" s="122" t="n"/>
      <c r="Y5070" s="122" t="n"/>
      <c r="Z5070" s="143" t="n"/>
      <c r="AA5070" s="140" t="n"/>
      <c r="AB5070" s="140" t="n"/>
      <c r="AC5070" s="144" t="n"/>
      <c r="AD5070" s="142" t="n"/>
      <c r="AE5070" s="142" t="n"/>
    </row>
    <row r="5071" ht="15" customHeight="1" thickBot="1">
      <c r="B5071" s="221" t="inlineStr">
        <is>
          <t>90MYH2-R</t>
        </is>
      </c>
      <c r="C5071" s="89">
        <f>SUMIF(数量表!D:H,B5071,数量表!H:H)</f>
        <v/>
      </c>
      <c r="D5071" s="89" t="n">
        <v>27</v>
      </c>
      <c r="E5071" s="89" t="n">
        <v>105</v>
      </c>
      <c r="F5071" s="90" t="n">
        <v>768</v>
      </c>
      <c r="G5071" s="89" t="inlineStr">
        <is>
          <t>×</t>
        </is>
      </c>
      <c r="H5071" s="91" t="n">
        <v>1</v>
      </c>
      <c r="I5071" s="213">
        <f>C5071*H5071</f>
        <v/>
      </c>
      <c r="J5071" s="29" t="n"/>
      <c r="K5071" s="106" t="n"/>
      <c r="L5071" s="97" t="n"/>
      <c r="M5071" s="97" t="n"/>
      <c r="N5071" s="105" t="inlineStr">
        <is>
          <t>27×105</t>
        </is>
      </c>
      <c r="O5071" s="99">
        <f>F5071</f>
        <v/>
      </c>
      <c r="P5071" s="99">
        <f>SUM(I5071)</f>
        <v/>
      </c>
      <c r="Q5071" s="117" t="n"/>
      <c r="R5071" s="118" t="n"/>
      <c r="S5071" s="118" t="n"/>
      <c r="T5071" s="119" t="n"/>
      <c r="U5071" s="120" t="n"/>
      <c r="V5071" s="120" t="n"/>
      <c r="W5071" s="121" t="n"/>
      <c r="X5071" s="122" t="n"/>
      <c r="Y5071" s="122" t="n"/>
      <c r="Z5071" s="143" t="n"/>
      <c r="AA5071" s="140" t="n"/>
      <c r="AB5071" s="140" t="n"/>
      <c r="AC5071" s="144" t="n"/>
      <c r="AD5071" s="142" t="n"/>
      <c r="AE5071" s="142" t="n"/>
    </row>
    <row r="5072" ht="15" customHeight="1" thickBot="1">
      <c r="B5072" s="220" t="inlineStr">
        <is>
          <t>135MYH2-L</t>
        </is>
      </c>
      <c r="C5072" s="89">
        <f>SUMIF(数量表!D:H,B5072,数量表!H:H)</f>
        <v/>
      </c>
      <c r="D5072" s="80" t="n">
        <v>27</v>
      </c>
      <c r="E5072" s="80" t="n">
        <v>105</v>
      </c>
      <c r="F5072" s="81" t="n">
        <v>400</v>
      </c>
      <c r="G5072" s="80" t="inlineStr">
        <is>
          <t>×</t>
        </is>
      </c>
      <c r="H5072" s="82" t="n">
        <v>1</v>
      </c>
      <c r="I5072" s="212">
        <f>C5072*H5072</f>
        <v/>
      </c>
      <c r="J5072" s="29" t="n"/>
      <c r="K5072" s="106" t="n"/>
      <c r="L5072" s="97" t="n"/>
      <c r="M5072" s="97" t="n"/>
      <c r="N5072" s="105" t="inlineStr">
        <is>
          <t>27×105</t>
        </is>
      </c>
      <c r="O5072" s="99">
        <f>F5072</f>
        <v/>
      </c>
      <c r="P5072" s="99">
        <f>SUM(I5072)</f>
        <v/>
      </c>
      <c r="Q5072" s="117" t="n"/>
      <c r="R5072" s="118" t="n"/>
      <c r="S5072" s="118" t="n"/>
      <c r="T5072" s="119" t="n"/>
      <c r="U5072" s="120" t="n"/>
      <c r="V5072" s="120" t="n"/>
      <c r="W5072" s="121" t="n"/>
      <c r="X5072" s="122" t="n"/>
      <c r="Y5072" s="122" t="n"/>
      <c r="Z5072" s="143" t="n"/>
      <c r="AA5072" s="140" t="n"/>
      <c r="AB5072" s="140" t="n"/>
      <c r="AC5072" s="144" t="n"/>
      <c r="AD5072" s="142" t="n"/>
      <c r="AE5072" s="142" t="n"/>
    </row>
    <row r="5073" ht="15" customHeight="1" thickBot="1">
      <c r="B5073" s="29" t="inlineStr">
        <is>
          <t>135MYH2-L</t>
        </is>
      </c>
      <c r="C5073" s="89">
        <f>SUMIF(数量表!D:H,B5073,数量表!H:H)</f>
        <v/>
      </c>
      <c r="D5073" t="n">
        <v>27</v>
      </c>
      <c r="E5073" t="n">
        <v>105</v>
      </c>
      <c r="F5073" s="86" t="n">
        <v>800</v>
      </c>
      <c r="G5073" t="inlineStr">
        <is>
          <t>×</t>
        </is>
      </c>
      <c r="H5073" s="87" t="n">
        <v>2</v>
      </c>
      <c r="I5073" s="214">
        <f>C5073*H5073</f>
        <v/>
      </c>
      <c r="J5073" s="29" t="n"/>
      <c r="K5073" s="106" t="n"/>
      <c r="L5073" s="97" t="n"/>
      <c r="M5073" s="97" t="n"/>
      <c r="N5073" s="105" t="inlineStr">
        <is>
          <t>27×105</t>
        </is>
      </c>
      <c r="O5073" s="99">
        <f>F5073</f>
        <v/>
      </c>
      <c r="P5073" s="99">
        <f>SUM(I5073)</f>
        <v/>
      </c>
      <c r="Q5073" s="117" t="n"/>
      <c r="R5073" s="118" t="n"/>
      <c r="S5073" s="118" t="n"/>
      <c r="T5073" s="119" t="n"/>
      <c r="U5073" s="120" t="n"/>
      <c r="V5073" s="120" t="n"/>
      <c r="W5073" s="121" t="n"/>
      <c r="X5073" s="122" t="n"/>
      <c r="Y5073" s="122" t="n"/>
      <c r="Z5073" s="143" t="n"/>
      <c r="AA5073" s="140" t="n"/>
      <c r="AB5073" s="140" t="n"/>
      <c r="AC5073" s="144" t="n"/>
      <c r="AD5073" s="142" t="n"/>
      <c r="AE5073" s="142" t="n"/>
    </row>
    <row r="5074" ht="15" customHeight="1" thickBot="1">
      <c r="B5074" s="29" t="inlineStr">
        <is>
          <t>135MYH2-L</t>
        </is>
      </c>
      <c r="C5074" s="89">
        <f>SUMIF(数量表!D:H,B5074,数量表!H:H)</f>
        <v/>
      </c>
      <c r="D5074" t="n">
        <v>27</v>
      </c>
      <c r="E5074" t="n">
        <v>105</v>
      </c>
      <c r="F5074" s="86" t="n">
        <v>576</v>
      </c>
      <c r="G5074" t="inlineStr">
        <is>
          <t>×</t>
        </is>
      </c>
      <c r="H5074" s="87" t="n">
        <v>2</v>
      </c>
      <c r="I5074" s="214">
        <f>C5074*H5074</f>
        <v/>
      </c>
      <c r="J5074" s="29" t="n"/>
      <c r="K5074" s="106" t="n"/>
      <c r="L5074" s="97" t="n"/>
      <c r="M5074" s="97" t="n"/>
      <c r="N5074" s="105" t="inlineStr">
        <is>
          <t>27×105</t>
        </is>
      </c>
      <c r="O5074" s="99">
        <f>F5074</f>
        <v/>
      </c>
      <c r="P5074" s="99">
        <f>SUM(I5074)</f>
        <v/>
      </c>
      <c r="Q5074" s="117" t="n"/>
      <c r="R5074" s="118" t="n"/>
      <c r="S5074" s="118" t="n"/>
      <c r="T5074" s="119" t="n"/>
      <c r="U5074" s="120" t="n"/>
      <c r="V5074" s="120" t="n"/>
      <c r="W5074" s="121" t="n"/>
      <c r="X5074" s="122" t="n"/>
      <c r="Y5074" s="122" t="n"/>
      <c r="Z5074" s="143" t="n"/>
      <c r="AA5074" s="140" t="n"/>
      <c r="AB5074" s="140" t="n"/>
      <c r="AC5074" s="144" t="n"/>
      <c r="AD5074" s="142" t="n"/>
      <c r="AE5074" s="142" t="n"/>
    </row>
    <row r="5075" ht="15" customHeight="1" thickBot="1">
      <c r="B5075" s="221" t="inlineStr">
        <is>
          <t>135MYH2-L</t>
        </is>
      </c>
      <c r="C5075" s="89">
        <f>SUMIF(数量表!D:H,B5075,数量表!H:H)</f>
        <v/>
      </c>
      <c r="D5075" s="89" t="n">
        <v>27</v>
      </c>
      <c r="E5075" s="89" t="n">
        <v>105</v>
      </c>
      <c r="F5075" s="90" t="n">
        <v>768</v>
      </c>
      <c r="G5075" s="89" t="inlineStr">
        <is>
          <t>×</t>
        </is>
      </c>
      <c r="H5075" s="91" t="n">
        <v>1</v>
      </c>
      <c r="I5075" s="213">
        <f>C5075*H5075</f>
        <v/>
      </c>
      <c r="J5075" s="29" t="n"/>
      <c r="K5075" s="106" t="n"/>
      <c r="L5075" s="97" t="n"/>
      <c r="M5075" s="97" t="n"/>
      <c r="N5075" s="105" t="inlineStr">
        <is>
          <t>27×105</t>
        </is>
      </c>
      <c r="O5075" s="99">
        <f>F5075</f>
        <v/>
      </c>
      <c r="P5075" s="99">
        <f>SUM(I5075)</f>
        <v/>
      </c>
      <c r="Q5075" s="117" t="n"/>
      <c r="R5075" s="118" t="n"/>
      <c r="S5075" s="118" t="n"/>
      <c r="T5075" s="119" t="n"/>
      <c r="U5075" s="120" t="n"/>
      <c r="V5075" s="120" t="n"/>
      <c r="W5075" s="121" t="n"/>
      <c r="X5075" s="122" t="n"/>
      <c r="Y5075" s="122" t="n"/>
      <c r="Z5075" s="143" t="n"/>
      <c r="AA5075" s="140" t="n"/>
      <c r="AB5075" s="140" t="n"/>
      <c r="AC5075" s="144" t="n"/>
      <c r="AD5075" s="142" t="n"/>
      <c r="AE5075" s="142" t="n"/>
    </row>
    <row r="5076" ht="15" customHeight="1" thickBot="1">
      <c r="B5076" s="220" t="inlineStr">
        <is>
          <t>135MYH2-R</t>
        </is>
      </c>
      <c r="C5076" s="89">
        <f>SUMIF(数量表!D:H,B5076,数量表!H:H)</f>
        <v/>
      </c>
      <c r="D5076" s="80" t="n">
        <v>27</v>
      </c>
      <c r="E5076" s="80" t="n">
        <v>105</v>
      </c>
      <c r="F5076" s="81" t="n">
        <v>400</v>
      </c>
      <c r="G5076" s="80" t="inlineStr">
        <is>
          <t>×</t>
        </is>
      </c>
      <c r="H5076" s="82" t="n">
        <v>1</v>
      </c>
      <c r="I5076" s="212">
        <f>C5076*H5076</f>
        <v/>
      </c>
      <c r="J5076" s="29" t="n"/>
      <c r="K5076" s="106" t="n"/>
      <c r="L5076" s="97" t="n"/>
      <c r="M5076" s="97" t="n"/>
      <c r="N5076" s="105" t="inlineStr">
        <is>
          <t>27×105</t>
        </is>
      </c>
      <c r="O5076" s="99">
        <f>F5076</f>
        <v/>
      </c>
      <c r="P5076" s="99">
        <f>SUM(I5076)</f>
        <v/>
      </c>
      <c r="Q5076" s="117" t="n"/>
      <c r="R5076" s="118" t="n"/>
      <c r="S5076" s="118" t="n"/>
      <c r="T5076" s="119" t="n"/>
      <c r="U5076" s="120" t="n"/>
      <c r="V5076" s="120" t="n"/>
      <c r="W5076" s="121" t="n"/>
      <c r="X5076" s="122" t="n"/>
      <c r="Y5076" s="122" t="n"/>
      <c r="Z5076" s="143" t="n"/>
      <c r="AA5076" s="140" t="n"/>
      <c r="AB5076" s="140" t="n"/>
      <c r="AC5076" s="144" t="n"/>
      <c r="AD5076" s="142" t="n"/>
      <c r="AE5076" s="142" t="n"/>
    </row>
    <row r="5077" ht="15" customHeight="1" thickBot="1">
      <c r="B5077" s="29" t="inlineStr">
        <is>
          <t>135MYH2-R</t>
        </is>
      </c>
      <c r="C5077" s="89">
        <f>SUMIF(数量表!D:H,B5077,数量表!H:H)</f>
        <v/>
      </c>
      <c r="D5077" t="n">
        <v>27</v>
      </c>
      <c r="E5077" t="n">
        <v>105</v>
      </c>
      <c r="F5077" s="86" t="n">
        <v>800</v>
      </c>
      <c r="G5077" t="inlineStr">
        <is>
          <t>×</t>
        </is>
      </c>
      <c r="H5077" s="87" t="n">
        <v>2</v>
      </c>
      <c r="I5077" s="214">
        <f>C5077*H5077</f>
        <v/>
      </c>
      <c r="J5077" s="29" t="n"/>
      <c r="K5077" s="106" t="n"/>
      <c r="L5077" s="97" t="n"/>
      <c r="M5077" s="97" t="n"/>
      <c r="N5077" s="105" t="inlineStr">
        <is>
          <t>27×105</t>
        </is>
      </c>
      <c r="O5077" s="99">
        <f>F5077</f>
        <v/>
      </c>
      <c r="P5077" s="99">
        <f>SUM(I5077)</f>
        <v/>
      </c>
      <c r="Q5077" s="117" t="n"/>
      <c r="R5077" s="118" t="n"/>
      <c r="S5077" s="118" t="n"/>
      <c r="T5077" s="119" t="n"/>
      <c r="U5077" s="120" t="n"/>
      <c r="V5077" s="120" t="n"/>
      <c r="W5077" s="121" t="n"/>
      <c r="X5077" s="122" t="n"/>
      <c r="Y5077" s="122" t="n"/>
      <c r="Z5077" s="143" t="n"/>
      <c r="AA5077" s="140" t="n"/>
      <c r="AB5077" s="140" t="n"/>
      <c r="AC5077" s="144" t="n"/>
      <c r="AD5077" s="142" t="n"/>
      <c r="AE5077" s="142" t="n"/>
    </row>
    <row r="5078" ht="15" customHeight="1" thickBot="1">
      <c r="B5078" s="29" t="inlineStr">
        <is>
          <t>135MYH2-R</t>
        </is>
      </c>
      <c r="C5078" s="89">
        <f>SUMIF(数量表!D:H,B5078,数量表!H:H)</f>
        <v/>
      </c>
      <c r="D5078" t="n">
        <v>27</v>
      </c>
      <c r="E5078" t="n">
        <v>105</v>
      </c>
      <c r="F5078" s="86" t="n">
        <v>576</v>
      </c>
      <c r="G5078" t="inlineStr">
        <is>
          <t>×</t>
        </is>
      </c>
      <c r="H5078" s="87" t="n">
        <v>2</v>
      </c>
      <c r="I5078" s="214">
        <f>C5078*H5078</f>
        <v/>
      </c>
      <c r="J5078" s="29" t="n"/>
      <c r="K5078" s="106" t="n"/>
      <c r="L5078" s="97" t="n"/>
      <c r="M5078" s="97" t="n"/>
      <c r="N5078" s="105" t="inlineStr">
        <is>
          <t>27×105</t>
        </is>
      </c>
      <c r="O5078" s="99">
        <f>F5078</f>
        <v/>
      </c>
      <c r="P5078" s="99">
        <f>SUM(I5078)</f>
        <v/>
      </c>
      <c r="Q5078" s="117" t="n"/>
      <c r="R5078" s="118" t="n"/>
      <c r="S5078" s="118" t="n"/>
      <c r="T5078" s="119" t="n"/>
      <c r="U5078" s="120" t="n"/>
      <c r="V5078" s="120" t="n"/>
      <c r="W5078" s="121" t="n"/>
      <c r="X5078" s="122" t="n"/>
      <c r="Y5078" s="122" t="n"/>
      <c r="Z5078" s="143" t="n"/>
      <c r="AA5078" s="140" t="n"/>
      <c r="AB5078" s="140" t="n"/>
      <c r="AC5078" s="144" t="n"/>
      <c r="AD5078" s="142" t="n"/>
      <c r="AE5078" s="142" t="n"/>
    </row>
    <row r="5079" ht="15" customHeight="1" thickBot="1">
      <c r="B5079" s="221" t="inlineStr">
        <is>
          <t>135MYH2-R</t>
        </is>
      </c>
      <c r="C5079" s="89">
        <f>SUMIF(数量表!D:H,B5079,数量表!H:H)</f>
        <v/>
      </c>
      <c r="D5079" s="89" t="n">
        <v>27</v>
      </c>
      <c r="E5079" s="89" t="n">
        <v>105</v>
      </c>
      <c r="F5079" s="90" t="n">
        <v>768</v>
      </c>
      <c r="G5079" s="89" t="inlineStr">
        <is>
          <t>×</t>
        </is>
      </c>
      <c r="H5079" s="91" t="n">
        <v>1</v>
      </c>
      <c r="I5079" s="213">
        <f>C5079*H5079</f>
        <v/>
      </c>
      <c r="J5079" s="29" t="n"/>
      <c r="K5079" s="106" t="n"/>
      <c r="L5079" s="97" t="n"/>
      <c r="M5079" s="97" t="n"/>
      <c r="N5079" s="105" t="inlineStr">
        <is>
          <t>27×105</t>
        </is>
      </c>
      <c r="O5079" s="99">
        <f>F5079</f>
        <v/>
      </c>
      <c r="P5079" s="99">
        <f>SUM(I5079)</f>
        <v/>
      </c>
      <c r="Q5079" s="117" t="n"/>
      <c r="R5079" s="118" t="n"/>
      <c r="S5079" s="118" t="n"/>
      <c r="T5079" s="119" t="n"/>
      <c r="U5079" s="120" t="n"/>
      <c r="V5079" s="120" t="n"/>
      <c r="W5079" s="121" t="n"/>
      <c r="X5079" s="122" t="n"/>
      <c r="Y5079" s="122" t="n"/>
      <c r="Z5079" s="143" t="n"/>
      <c r="AA5079" s="140" t="n"/>
      <c r="AB5079" s="140" t="n"/>
      <c r="AC5079" s="144" t="n"/>
      <c r="AD5079" s="142" t="n"/>
      <c r="AE5079" s="142" t="n"/>
    </row>
    <row r="5080" ht="15" customHeight="1" thickBot="1">
      <c r="A5080" s="211" t="n"/>
      <c r="B5080" s="220" t="inlineStr">
        <is>
          <t>115TS11-L</t>
        </is>
      </c>
      <c r="C5080" s="89">
        <f>SUMIF(数量表!D:H,B5080,数量表!H:H)</f>
        <v/>
      </c>
      <c r="D5080" s="80" t="n">
        <v>27</v>
      </c>
      <c r="E5080" s="80" t="n">
        <v>105</v>
      </c>
      <c r="F5080" s="80" t="n">
        <v>450</v>
      </c>
      <c r="G5080" s="80" t="inlineStr">
        <is>
          <t>×</t>
        </is>
      </c>
      <c r="H5080" s="82" t="n">
        <v>1</v>
      </c>
      <c r="I5080" s="82">
        <f>C5080*H5080</f>
        <v/>
      </c>
      <c r="J5080" s="2" t="n"/>
      <c r="K5080" s="96" t="n"/>
      <c r="L5080" s="97" t="n"/>
      <c r="M5080" s="97" t="n"/>
      <c r="N5080" s="98" t="inlineStr">
        <is>
          <t>27×105</t>
        </is>
      </c>
      <c r="O5080" s="99">
        <f>F5080</f>
        <v/>
      </c>
      <c r="P5080" s="99">
        <f>SUM(I5080)</f>
        <v/>
      </c>
      <c r="Q5080" s="117" t="n"/>
      <c r="R5080" s="118" t="n"/>
      <c r="S5080" s="118" t="n"/>
      <c r="T5080" s="119" t="n"/>
      <c r="U5080" s="120" t="n"/>
      <c r="V5080" s="120" t="n"/>
      <c r="W5080" s="121" t="n"/>
      <c r="X5080" s="122" t="n"/>
      <c r="Y5080" s="122" t="n"/>
      <c r="Z5080" s="143" t="n"/>
      <c r="AA5080" s="140" t="n"/>
      <c r="AB5080" s="140" t="n"/>
      <c r="AC5080" s="144" t="n"/>
      <c r="AD5080" s="142" t="n"/>
      <c r="AE5080" s="142" t="n"/>
    </row>
    <row r="5081" ht="15" customHeight="1" thickBot="1">
      <c r="A5081" s="211" t="n"/>
      <c r="B5081" s="29" t="inlineStr">
        <is>
          <t>115TS11-L</t>
        </is>
      </c>
      <c r="C5081" s="89">
        <f>SUMIF(数量表!D:H,B5081,数量表!H:H)</f>
        <v/>
      </c>
      <c r="D5081" t="n">
        <v>27</v>
      </c>
      <c r="E5081" t="n">
        <v>105</v>
      </c>
      <c r="F5081" t="n">
        <v>800</v>
      </c>
      <c r="G5081" t="inlineStr">
        <is>
          <t>×</t>
        </is>
      </c>
      <c r="H5081" s="87" t="n">
        <v>2</v>
      </c>
      <c r="I5081" s="87">
        <f>C5081*H5081</f>
        <v/>
      </c>
      <c r="J5081" s="2" t="n"/>
      <c r="K5081" s="101" t="n"/>
      <c r="L5081" s="102" t="n"/>
      <c r="M5081" s="102" t="n"/>
      <c r="N5081" s="98" t="inlineStr">
        <is>
          <t>27×105</t>
        </is>
      </c>
      <c r="O5081" s="99">
        <f>F5081</f>
        <v/>
      </c>
      <c r="P5081" s="99">
        <f>SUM(I5081)</f>
        <v/>
      </c>
      <c r="Q5081" s="123" t="n"/>
      <c r="R5081" s="124" t="n"/>
      <c r="S5081" s="124" t="n"/>
      <c r="T5081" s="125" t="n"/>
      <c r="U5081" s="126" t="n"/>
      <c r="V5081" s="126" t="n"/>
      <c r="W5081" s="127" t="n"/>
      <c r="X5081" s="145" t="n"/>
      <c r="Y5081" s="145" t="n"/>
      <c r="Z5081" s="146" t="n"/>
      <c r="AA5081" s="147" t="n"/>
      <c r="AB5081" s="147" t="n"/>
      <c r="AC5081" s="148" t="n"/>
      <c r="AD5081" s="149" t="n"/>
      <c r="AE5081" s="149" t="n"/>
    </row>
    <row r="5082" ht="15" customHeight="1" thickBot="1">
      <c r="A5082" s="211" t="n"/>
      <c r="B5082" s="29" t="inlineStr">
        <is>
          <t>115TS11-L</t>
        </is>
      </c>
      <c r="C5082" s="89">
        <f>SUMIF(数量表!D:H,B5082,数量表!H:H)</f>
        <v/>
      </c>
      <c r="D5082" t="n">
        <v>27</v>
      </c>
      <c r="E5082" t="n">
        <v>105</v>
      </c>
      <c r="F5082" t="n">
        <v>118</v>
      </c>
      <c r="G5082" t="inlineStr">
        <is>
          <t>×</t>
        </is>
      </c>
      <c r="H5082" s="87" t="n">
        <v>1</v>
      </c>
      <c r="I5082" s="87">
        <f>C5082*H5082</f>
        <v/>
      </c>
      <c r="J5082" s="2" t="n"/>
      <c r="K5082" s="106" t="n"/>
      <c r="L5082" s="97" t="n"/>
      <c r="M5082" s="97" t="n"/>
      <c r="N5082" s="98" t="inlineStr">
        <is>
          <t>27×105</t>
        </is>
      </c>
      <c r="O5082" s="99">
        <f>F5082</f>
        <v/>
      </c>
      <c r="P5082" s="99">
        <f>SUM(I5082)</f>
        <v/>
      </c>
      <c r="Q5082" s="117" t="n"/>
      <c r="R5082" s="118" t="n"/>
      <c r="S5082" s="118" t="n"/>
      <c r="T5082" s="119" t="n"/>
      <c r="U5082" s="120" t="n"/>
      <c r="V5082" s="120" t="n"/>
      <c r="W5082" s="121" t="n"/>
      <c r="X5082" s="122" t="n"/>
      <c r="Y5082" s="122" t="n"/>
      <c r="Z5082" s="143" t="n"/>
      <c r="AA5082" s="140" t="n"/>
      <c r="AB5082" s="140" t="n"/>
      <c r="AC5082" s="144" t="n"/>
      <c r="AD5082" s="142" t="n"/>
      <c r="AE5082" s="142" t="n"/>
      <c r="AF5082" s="150" t="n"/>
    </row>
    <row r="5083" ht="15" customHeight="1" thickBot="1">
      <c r="A5083" s="211" t="n"/>
      <c r="B5083" s="221" t="inlineStr">
        <is>
          <t>115TS11-L</t>
        </is>
      </c>
      <c r="C5083" s="89">
        <f>SUMIF(数量表!D:H,B5083,数量表!H:H)</f>
        <v/>
      </c>
      <c r="D5083" s="89" t="n">
        <v>27</v>
      </c>
      <c r="E5083" s="89" t="n">
        <v>105</v>
      </c>
      <c r="F5083" s="89" t="n">
        <v>1176</v>
      </c>
      <c r="G5083" s="89" t="inlineStr">
        <is>
          <t>×</t>
        </is>
      </c>
      <c r="H5083" s="91" t="n">
        <v>2</v>
      </c>
      <c r="I5083" s="91">
        <f>C5083*H5083</f>
        <v/>
      </c>
      <c r="J5083" s="2" t="n"/>
      <c r="K5083" s="106" t="n"/>
      <c r="L5083" s="97" t="n"/>
      <c r="M5083" s="97" t="n"/>
      <c r="N5083" s="98" t="inlineStr">
        <is>
          <t>27×105</t>
        </is>
      </c>
      <c r="O5083" s="99">
        <f>F5083</f>
        <v/>
      </c>
      <c r="P5083" s="99">
        <f>SUM(I5083)</f>
        <v/>
      </c>
      <c r="Q5083" s="117" t="n"/>
      <c r="R5083" s="118" t="n"/>
      <c r="S5083" s="118" t="n"/>
      <c r="T5083" s="119" t="n"/>
      <c r="U5083" s="120" t="n"/>
      <c r="V5083" s="120" t="n"/>
      <c r="W5083" s="121" t="n"/>
      <c r="X5083" s="122" t="n"/>
      <c r="Y5083" s="122" t="n"/>
      <c r="Z5083" s="143" t="n"/>
      <c r="AA5083" s="140" t="n"/>
      <c r="AB5083" s="140" t="n"/>
      <c r="AC5083" s="144" t="n"/>
      <c r="AD5083" s="142" t="n"/>
      <c r="AE5083" s="142" t="n"/>
      <c r="AF5083" s="150" t="n"/>
    </row>
    <row r="5084">
      <c r="B5084" s="220" t="inlineStr">
        <is>
          <t>115TKH11</t>
        </is>
      </c>
      <c r="C5084" s="80">
        <f>SUMIF(数量表!D:H,B5084,数量表!H:H)</f>
        <v/>
      </c>
      <c r="D5084" s="80" t="n">
        <v>27</v>
      </c>
      <c r="E5084" s="80" t="n">
        <v>105</v>
      </c>
      <c r="F5084" s="81" t="n">
        <v>450</v>
      </c>
      <c r="G5084" s="80" t="n"/>
      <c r="H5084" s="82" t="n">
        <v>1</v>
      </c>
      <c r="I5084" s="212">
        <f>C5084*H5084</f>
        <v/>
      </c>
      <c r="J5084" s="29" t="n"/>
      <c r="K5084" s="96" t="n"/>
      <c r="L5084" s="97" t="n"/>
      <c r="M5084" s="97" t="n"/>
      <c r="N5084" s="98" t="inlineStr">
        <is>
          <t>27×105</t>
        </is>
      </c>
      <c r="O5084" s="99">
        <f>F5084</f>
        <v/>
      </c>
      <c r="P5084" s="99">
        <f>SUM(I5084)</f>
        <v/>
      </c>
      <c r="Q5084" s="117" t="n"/>
      <c r="R5084" s="118" t="n"/>
      <c r="S5084" s="118" t="n"/>
      <c r="T5084" s="119" t="n"/>
      <c r="U5084" s="120" t="n"/>
      <c r="V5084" s="120" t="n"/>
      <c r="W5084" s="121" t="n"/>
      <c r="X5084" s="122" t="n"/>
      <c r="Y5084" s="122" t="n"/>
      <c r="Z5084" s="143" t="n"/>
      <c r="AA5084" s="140" t="n"/>
      <c r="AB5084" s="140" t="n"/>
      <c r="AC5084" s="144" t="n"/>
      <c r="AD5084" s="142" t="n"/>
      <c r="AE5084" s="142" t="n"/>
    </row>
    <row r="5085">
      <c r="B5085" s="29" t="inlineStr">
        <is>
          <t>115TKH11</t>
        </is>
      </c>
      <c r="C5085">
        <f>SUMIF(数量表!D:H,B5085,数量表!H:H)</f>
        <v/>
      </c>
      <c r="D5085" t="n">
        <v>27</v>
      </c>
      <c r="E5085" t="n">
        <v>105</v>
      </c>
      <c r="F5085" s="86" t="n">
        <v>800</v>
      </c>
      <c r="H5085" s="87" t="n">
        <v>2</v>
      </c>
      <c r="I5085" s="214">
        <f>C5085*H5085</f>
        <v/>
      </c>
      <c r="J5085" s="29" t="n"/>
      <c r="K5085" s="96" t="n"/>
      <c r="L5085" s="97" t="n"/>
      <c r="M5085" s="97" t="n"/>
      <c r="N5085" s="98" t="inlineStr">
        <is>
          <t>27×105</t>
        </is>
      </c>
      <c r="O5085" s="99">
        <f>F5085</f>
        <v/>
      </c>
      <c r="P5085" s="99">
        <f>SUM(I5085)</f>
        <v/>
      </c>
      <c r="Q5085" s="117" t="n"/>
      <c r="R5085" s="118" t="n"/>
      <c r="S5085" s="118" t="n"/>
      <c r="T5085" s="119" t="n"/>
      <c r="U5085" s="120" t="n"/>
      <c r="V5085" s="120" t="n"/>
      <c r="W5085" s="121" t="n"/>
      <c r="X5085" s="122" t="n"/>
      <c r="Y5085" s="122" t="n"/>
      <c r="Z5085" s="143" t="n"/>
      <c r="AA5085" s="140" t="n"/>
      <c r="AB5085" s="140" t="n"/>
      <c r="AC5085" s="144" t="n"/>
      <c r="AD5085" s="142" t="n"/>
      <c r="AE5085" s="142" t="n"/>
    </row>
    <row r="5086" ht="15" customHeight="1" thickBot="1">
      <c r="B5086" s="221" t="inlineStr">
        <is>
          <t>115TKH11</t>
        </is>
      </c>
      <c r="C5086" s="89">
        <f>SUMIF(数量表!D:H,B5086,数量表!H:H)</f>
        <v/>
      </c>
      <c r="D5086" s="89" t="n">
        <v>27</v>
      </c>
      <c r="E5086" s="89" t="n">
        <v>105</v>
      </c>
      <c r="F5086" s="90" t="n">
        <v>118</v>
      </c>
      <c r="G5086" s="89" t="n"/>
      <c r="H5086" s="91" t="n">
        <v>1</v>
      </c>
      <c r="I5086" s="213">
        <f>C5086*H5086</f>
        <v/>
      </c>
      <c r="J5086" s="29" t="n"/>
      <c r="K5086" s="96" t="n"/>
      <c r="L5086" s="97" t="n"/>
      <c r="M5086" s="97" t="n"/>
      <c r="N5086" s="98" t="inlineStr">
        <is>
          <t>27×105</t>
        </is>
      </c>
      <c r="O5086" s="99">
        <f>F5086</f>
        <v/>
      </c>
      <c r="P5086" s="99">
        <f>SUM(I5086)</f>
        <v/>
      </c>
      <c r="Q5086" s="117" t="n"/>
      <c r="R5086" s="118" t="n"/>
      <c r="S5086" s="118" t="n"/>
      <c r="T5086" s="119" t="n"/>
      <c r="U5086" s="120" t="n"/>
      <c r="V5086" s="120" t="n"/>
      <c r="W5086" s="121" t="n"/>
      <c r="X5086" s="122" t="n"/>
      <c r="Y5086" s="122" t="n"/>
      <c r="Z5086" s="143" t="n"/>
      <c r="AA5086" s="140" t="n"/>
      <c r="AB5086" s="140" t="n"/>
      <c r="AC5086" s="144" t="n"/>
      <c r="AD5086" s="142" t="n"/>
      <c r="AE5086" s="142" t="n"/>
    </row>
    <row r="5087" ht="15" customHeight="1" thickBot="1">
      <c r="B5087" s="220" t="inlineStr">
        <is>
          <t>90TS09-L</t>
        </is>
      </c>
      <c r="C5087" s="89">
        <f>SUMIF(数量表!D:H,B5087,数量表!H:H)</f>
        <v/>
      </c>
      <c r="D5087" s="80" t="n">
        <v>27</v>
      </c>
      <c r="E5087" s="80" t="n">
        <v>105</v>
      </c>
      <c r="F5087" s="81" t="n">
        <v>976</v>
      </c>
      <c r="G5087" s="80" t="inlineStr">
        <is>
          <t>×</t>
        </is>
      </c>
      <c r="H5087" s="82" t="n">
        <v>2</v>
      </c>
      <c r="I5087" s="212">
        <f>C5087*H5087</f>
        <v/>
      </c>
      <c r="J5087" s="2" t="n"/>
      <c r="K5087" s="96" t="n"/>
      <c r="L5087" s="97" t="n"/>
      <c r="M5087" s="97" t="n"/>
      <c r="N5087" s="98" t="inlineStr">
        <is>
          <t>27×105</t>
        </is>
      </c>
      <c r="O5087" s="99">
        <f>F5087</f>
        <v/>
      </c>
      <c r="P5087" s="99">
        <f>SUM(I5087)</f>
        <v/>
      </c>
      <c r="Q5087" s="117" t="n"/>
      <c r="R5087" s="118" t="n"/>
      <c r="S5087" s="118" t="n"/>
      <c r="T5087" s="119" t="n"/>
      <c r="U5087" s="120" t="n"/>
      <c r="V5087" s="120" t="n"/>
      <c r="W5087" s="121" t="n"/>
      <c r="X5087" s="122" t="n"/>
      <c r="Y5087" s="122" t="n"/>
      <c r="Z5087" s="143" t="n"/>
      <c r="AA5087" s="140" t="n"/>
      <c r="AB5087" s="140" t="n"/>
      <c r="AC5087" s="144" t="n"/>
      <c r="AD5087" s="142" t="n"/>
      <c r="AE5087" s="142" t="n"/>
    </row>
    <row r="5088" ht="15" customHeight="1" thickBot="1">
      <c r="B5088" s="29" t="inlineStr">
        <is>
          <t>90TS09-L</t>
        </is>
      </c>
      <c r="C5088" s="89">
        <f>SUMIF(数量表!D:H,B5088,数量表!H:H)</f>
        <v/>
      </c>
      <c r="D5088" t="n">
        <v>27</v>
      </c>
      <c r="E5088" t="n">
        <v>105</v>
      </c>
      <c r="F5088" s="86" t="n">
        <v>482</v>
      </c>
      <c r="G5088" t="inlineStr">
        <is>
          <t>×</t>
        </is>
      </c>
      <c r="H5088" s="87" t="n">
        <v>1</v>
      </c>
      <c r="I5088" s="214">
        <f>C5088*H5088</f>
        <v/>
      </c>
      <c r="J5088" s="2" t="n"/>
      <c r="K5088" s="96" t="n"/>
      <c r="L5088" s="97" t="n"/>
      <c r="M5088" s="97" t="n"/>
      <c r="N5088" s="98" t="inlineStr">
        <is>
          <t>27×105</t>
        </is>
      </c>
      <c r="O5088" s="99">
        <f>F5088</f>
        <v/>
      </c>
      <c r="P5088" s="99">
        <f>SUM(I5088)</f>
        <v/>
      </c>
      <c r="Q5088" s="117" t="n"/>
      <c r="R5088" s="118" t="n"/>
      <c r="S5088" s="118" t="n"/>
      <c r="T5088" s="119" t="n"/>
      <c r="U5088" s="120" t="n"/>
      <c r="V5088" s="120" t="n"/>
      <c r="W5088" s="121" t="n"/>
      <c r="X5088" s="122" t="n"/>
      <c r="Y5088" s="122" t="n"/>
      <c r="Z5088" s="143" t="n"/>
      <c r="AA5088" s="140" t="n"/>
      <c r="AB5088" s="140" t="n"/>
      <c r="AC5088" s="144" t="n"/>
      <c r="AD5088" s="142" t="n"/>
      <c r="AE5088" s="142" t="n"/>
    </row>
    <row r="5089" ht="15" customHeight="1" thickBot="1">
      <c r="B5089" s="29" t="inlineStr">
        <is>
          <t>90TS09-L</t>
        </is>
      </c>
      <c r="C5089" s="89">
        <f>SUMIF(数量表!D:H,B5089,数量表!H:H)</f>
        <v/>
      </c>
      <c r="D5089" t="n">
        <v>27</v>
      </c>
      <c r="E5089" t="n">
        <v>105</v>
      </c>
      <c r="F5089" s="86" t="n">
        <v>800</v>
      </c>
      <c r="G5089" t="inlineStr">
        <is>
          <t>○</t>
        </is>
      </c>
      <c r="H5089" s="87" t="n">
        <v>2</v>
      </c>
      <c r="I5089" s="214">
        <f>C5089*H5089</f>
        <v/>
      </c>
      <c r="J5089" s="2" t="n"/>
      <c r="K5089" s="96" t="n"/>
      <c r="L5089" s="97" t="n"/>
      <c r="M5089" s="97" t="n"/>
      <c r="N5089" s="98" t="inlineStr">
        <is>
          <t>27×105</t>
        </is>
      </c>
      <c r="O5089" s="99">
        <f>F5089</f>
        <v/>
      </c>
      <c r="P5089" s="99">
        <f>SUM(I5089)</f>
        <v/>
      </c>
      <c r="Q5089" s="117" t="n"/>
      <c r="R5089" s="118" t="n"/>
      <c r="S5089" s="118" t="n"/>
      <c r="T5089" s="119" t="n"/>
      <c r="U5089" s="120" t="n"/>
      <c r="V5089" s="120" t="n"/>
      <c r="W5089" s="121" t="n"/>
      <c r="X5089" s="122" t="n"/>
      <c r="Y5089" s="122" t="n"/>
      <c r="Z5089" s="143" t="n"/>
      <c r="AA5089" s="140" t="n"/>
      <c r="AB5089" s="140" t="n"/>
      <c r="AC5089" s="144" t="n"/>
      <c r="AD5089" s="142" t="n"/>
      <c r="AE5089" s="142" t="n"/>
    </row>
    <row r="5090" ht="15" customHeight="1" thickBot="1">
      <c r="B5090" s="221" t="inlineStr">
        <is>
          <t>90TS09-L</t>
        </is>
      </c>
      <c r="C5090" s="89">
        <f>SUMIF(数量表!D:H,B5090,数量表!H:H)</f>
        <v/>
      </c>
      <c r="D5090" s="89" t="n">
        <v>27</v>
      </c>
      <c r="E5090" s="89" t="n">
        <v>105</v>
      </c>
      <c r="F5090" s="90" t="n">
        <v>536</v>
      </c>
      <c r="G5090" s="89" t="inlineStr">
        <is>
          <t>×</t>
        </is>
      </c>
      <c r="H5090" s="91" t="n">
        <v>1</v>
      </c>
      <c r="I5090" s="213">
        <f>C5090*H5090</f>
        <v/>
      </c>
      <c r="J5090" s="2" t="n"/>
      <c r="K5090" s="96" t="n"/>
      <c r="L5090" s="97" t="n"/>
      <c r="M5090" s="97" t="n"/>
      <c r="N5090" s="98" t="inlineStr">
        <is>
          <t>27×105</t>
        </is>
      </c>
      <c r="O5090" s="99">
        <f>F5090</f>
        <v/>
      </c>
      <c r="P5090" s="99">
        <f>SUM(I5090)</f>
        <v/>
      </c>
      <c r="Q5090" s="117" t="n"/>
      <c r="R5090" s="118" t="n"/>
      <c r="S5090" s="118" t="n"/>
      <c r="T5090" s="119" t="n"/>
      <c r="U5090" s="120" t="n"/>
      <c r="V5090" s="120" t="n"/>
      <c r="W5090" s="121" t="n"/>
      <c r="X5090" s="122" t="n"/>
      <c r="Y5090" s="122" t="n"/>
      <c r="Z5090" s="143" t="n"/>
      <c r="AA5090" s="140" t="n"/>
      <c r="AB5090" s="140" t="n"/>
      <c r="AC5090" s="144" t="n"/>
      <c r="AD5090" s="142" t="n"/>
      <c r="AE5090" s="142" t="n"/>
    </row>
    <row r="5091" ht="15" customHeight="1" thickBot="1">
      <c r="A5091" s="211" t="n"/>
      <c r="B5091" s="29" t="inlineStr">
        <is>
          <t>90TSQ11-R</t>
        </is>
      </c>
      <c r="C5091" s="89">
        <f>SUMIF(数量表!D:H,B5091,数量表!H:H)</f>
        <v/>
      </c>
      <c r="D5091" s="80" t="n">
        <v>27</v>
      </c>
      <c r="E5091" s="80" t="n">
        <v>105</v>
      </c>
      <c r="F5091" s="80" t="n">
        <v>368</v>
      </c>
      <c r="G5091" s="80" t="inlineStr">
        <is>
          <t>×</t>
        </is>
      </c>
      <c r="H5091" s="82" t="n">
        <v>1</v>
      </c>
      <c r="I5091" s="212">
        <f>C5091*H5091</f>
        <v/>
      </c>
      <c r="J5091" s="2" t="n"/>
      <c r="K5091" s="106" t="n"/>
      <c r="L5091" s="97" t="n"/>
      <c r="M5091" s="97" t="n"/>
      <c r="N5091" s="98" t="inlineStr">
        <is>
          <t>27×105</t>
        </is>
      </c>
      <c r="O5091" s="99">
        <f>F5091</f>
        <v/>
      </c>
      <c r="P5091" s="99">
        <f>SUM(I5091)</f>
        <v/>
      </c>
      <c r="Q5091" s="117" t="n"/>
      <c r="R5091" s="118" t="n"/>
      <c r="S5091" s="118" t="n"/>
      <c r="T5091" s="119" t="n"/>
      <c r="U5091" s="120" t="n"/>
      <c r="V5091" s="120" t="n"/>
      <c r="W5091" s="121" t="n"/>
      <c r="X5091" s="122" t="n"/>
      <c r="Y5091" s="122" t="n"/>
      <c r="Z5091" s="143" t="n"/>
      <c r="AA5091" s="140" t="n"/>
      <c r="AB5091" s="140" t="n"/>
      <c r="AC5091" s="144" t="n"/>
      <c r="AD5091" s="142" t="n"/>
      <c r="AE5091" s="142" t="n"/>
    </row>
    <row r="5092" ht="15" customHeight="1" thickBot="1">
      <c r="A5092" s="211" t="n"/>
      <c r="B5092" s="29" t="inlineStr">
        <is>
          <t>90TSQ11-R</t>
        </is>
      </c>
      <c r="C5092" s="89">
        <f>SUMIF(数量表!D:H,B5092,数量表!H:H)</f>
        <v/>
      </c>
      <c r="D5092" t="n">
        <v>27</v>
      </c>
      <c r="E5092" t="n">
        <v>105</v>
      </c>
      <c r="F5092" t="n">
        <v>450</v>
      </c>
      <c r="G5092" t="inlineStr">
        <is>
          <t>×</t>
        </is>
      </c>
      <c r="H5092" s="87" t="n">
        <v>1</v>
      </c>
      <c r="I5092" s="214">
        <f>C5092*H5092</f>
        <v/>
      </c>
      <c r="J5092" s="2" t="n"/>
      <c r="K5092" s="106" t="n"/>
      <c r="L5092" s="97" t="n"/>
      <c r="M5092" s="97" t="n"/>
      <c r="N5092" s="98" t="inlineStr">
        <is>
          <t>27×105</t>
        </is>
      </c>
      <c r="O5092" s="99">
        <f>F5092</f>
        <v/>
      </c>
      <c r="P5092" s="99">
        <f>SUM(I5092)</f>
        <v/>
      </c>
      <c r="Q5092" s="117" t="n"/>
      <c r="R5092" s="118" t="n"/>
      <c r="S5092" s="118" t="n"/>
      <c r="T5092" s="119" t="n"/>
      <c r="U5092" s="120" t="n"/>
      <c r="V5092" s="120" t="n"/>
      <c r="W5092" s="121" t="n"/>
      <c r="X5092" s="122" t="n"/>
      <c r="Y5092" s="122" t="n"/>
      <c r="Z5092" s="143" t="n"/>
      <c r="AA5092" s="140" t="n"/>
      <c r="AB5092" s="140" t="n"/>
      <c r="AC5092" s="144" t="n"/>
      <c r="AD5092" s="142" t="n"/>
      <c r="AE5092" s="142" t="n"/>
    </row>
    <row r="5093" ht="15" customHeight="1" thickBot="1">
      <c r="A5093" s="211" t="n"/>
      <c r="B5093" s="29" t="inlineStr">
        <is>
          <t>90TSQ11-R</t>
        </is>
      </c>
      <c r="C5093" s="89">
        <f>SUMIF(数量表!D:H,B5093,数量表!H:H)</f>
        <v/>
      </c>
      <c r="D5093" t="n">
        <v>27</v>
      </c>
      <c r="E5093" t="n">
        <v>105</v>
      </c>
      <c r="F5093" t="n">
        <v>1176</v>
      </c>
      <c r="G5093" t="inlineStr">
        <is>
          <t>×</t>
        </is>
      </c>
      <c r="H5093" s="87" t="n">
        <v>2</v>
      </c>
      <c r="I5093" s="214">
        <f>C5093*H5093</f>
        <v/>
      </c>
      <c r="J5093" s="2" t="n"/>
      <c r="K5093" s="101" t="n"/>
      <c r="L5093" s="102" t="n"/>
      <c r="M5093" s="102" t="n"/>
      <c r="N5093" s="103" t="inlineStr">
        <is>
          <t>27×105</t>
        </is>
      </c>
      <c r="O5093" s="99">
        <f>F5093</f>
        <v/>
      </c>
      <c r="P5093" s="99">
        <f>SUM(I5093)</f>
        <v/>
      </c>
      <c r="Q5093" s="123" t="n"/>
      <c r="R5093" s="124" t="n"/>
      <c r="S5093" s="124" t="n"/>
      <c r="T5093" s="125" t="n"/>
      <c r="U5093" s="126" t="n"/>
      <c r="V5093" s="126" t="n"/>
      <c r="W5093" s="127" t="n"/>
      <c r="X5093" s="145" t="n"/>
      <c r="Y5093" s="145" t="n"/>
      <c r="Z5093" s="146" t="n"/>
      <c r="AA5093" s="147" t="n"/>
      <c r="AB5093" s="147" t="n"/>
      <c r="AC5093" s="148" t="n"/>
      <c r="AD5093" s="149" t="n"/>
      <c r="AE5093" s="149" t="n"/>
    </row>
    <row r="5094" ht="15" customHeight="1" thickBot="1">
      <c r="A5094" s="211" t="n"/>
      <c r="B5094" s="221" t="inlineStr">
        <is>
          <t>90TSQ11-R</t>
        </is>
      </c>
      <c r="C5094" s="89">
        <f>SUMIF(数量表!D:H,B5094,数量表!H:H)</f>
        <v/>
      </c>
      <c r="D5094" s="89" t="n">
        <v>27</v>
      </c>
      <c r="E5094" s="89" t="n">
        <v>105</v>
      </c>
      <c r="F5094" s="89" t="n">
        <v>572.5</v>
      </c>
      <c r="G5094" s="89" t="inlineStr">
        <is>
          <t>×</t>
        </is>
      </c>
      <c r="H5094" s="91" t="n">
        <v>2</v>
      </c>
      <c r="I5094" s="213">
        <f>C5094*H5094</f>
        <v/>
      </c>
      <c r="J5094" s="2" t="n"/>
      <c r="K5094" s="107" t="n"/>
      <c r="L5094" s="108" t="n"/>
      <c r="M5094" s="108" t="n"/>
      <c r="N5094" s="109" t="inlineStr">
        <is>
          <t>27x105</t>
        </is>
      </c>
      <c r="O5094" s="99">
        <f>F5094</f>
        <v/>
      </c>
      <c r="P5094" s="99">
        <f>SUM(I5094)</f>
        <v/>
      </c>
      <c r="Q5094" s="129" t="n"/>
      <c r="R5094" s="130" t="n"/>
      <c r="S5094" s="130" t="n"/>
      <c r="T5094" s="131" t="n"/>
      <c r="U5094" s="132" t="n"/>
      <c r="V5094" s="132" t="n"/>
      <c r="W5094" s="133" t="n"/>
      <c r="X5094" s="134" t="n"/>
      <c r="Y5094" s="134" t="n"/>
      <c r="Z5094" s="151" t="n"/>
      <c r="AA5094" s="152" t="n"/>
      <c r="AB5094" s="152" t="n"/>
      <c r="AC5094" s="153" t="n"/>
      <c r="AD5094" s="154" t="n"/>
      <c r="AE5094" s="154" t="n"/>
    </row>
    <row r="5095">
      <c r="B5095" s="220" t="inlineStr">
        <is>
          <t>90TS03</t>
        </is>
      </c>
      <c r="C5095" s="80">
        <f>SUMIF(数量表!D:H,B5095,数量表!H:H)</f>
        <v/>
      </c>
      <c r="D5095" s="80" t="n">
        <v>27</v>
      </c>
      <c r="E5095" s="80" t="n">
        <v>105</v>
      </c>
      <c r="F5095" s="81" t="n">
        <v>1136</v>
      </c>
      <c r="G5095" s="80" t="n"/>
      <c r="H5095" s="82" t="n">
        <v>1</v>
      </c>
      <c r="I5095" s="212">
        <f>C5095*H5095</f>
        <v/>
      </c>
      <c r="J5095" s="29" t="n"/>
      <c r="K5095" s="96" t="n"/>
      <c r="L5095" s="97" t="n"/>
      <c r="M5095" s="97" t="n"/>
      <c r="N5095" s="98" t="inlineStr">
        <is>
          <t>27×105</t>
        </is>
      </c>
      <c r="O5095" s="99">
        <f>F5095</f>
        <v/>
      </c>
      <c r="P5095" s="99">
        <f>SUM(I5095)</f>
        <v/>
      </c>
      <c r="Q5095" s="117" t="n"/>
      <c r="R5095" s="118" t="n"/>
      <c r="S5095" s="118" t="n"/>
      <c r="T5095" s="119" t="n"/>
      <c r="U5095" s="120" t="n"/>
      <c r="V5095" s="120" t="n"/>
      <c r="W5095" s="121" t="n"/>
      <c r="X5095" s="122" t="n"/>
      <c r="Y5095" s="122" t="n"/>
      <c r="Z5095" s="143" t="n"/>
      <c r="AA5095" s="140" t="n"/>
      <c r="AB5095" s="140" t="n"/>
      <c r="AC5095" s="144" t="n"/>
      <c r="AD5095" s="142" t="n"/>
      <c r="AE5095" s="142" t="n"/>
    </row>
    <row r="5096">
      <c r="B5096" s="29" t="inlineStr">
        <is>
          <t>90TS03</t>
        </is>
      </c>
      <c r="C5096">
        <f>SUMIF(数量表!D:H,B5096,数量表!H:H)</f>
        <v/>
      </c>
      <c r="D5096" t="n">
        <v>27</v>
      </c>
      <c r="E5096" t="n">
        <v>105</v>
      </c>
      <c r="F5096" s="86" t="n">
        <v>800</v>
      </c>
      <c r="H5096" s="87" t="n">
        <v>2</v>
      </c>
      <c r="I5096" s="214">
        <f>C5096*H5096</f>
        <v/>
      </c>
      <c r="J5096" s="29" t="n"/>
      <c r="K5096" s="96" t="n"/>
      <c r="L5096" s="97" t="n"/>
      <c r="M5096" s="97" t="n"/>
      <c r="N5096" s="98" t="inlineStr">
        <is>
          <t>27×105</t>
        </is>
      </c>
      <c r="O5096" s="99">
        <f>F5096</f>
        <v/>
      </c>
      <c r="P5096" s="99">
        <f>SUM(I5096)</f>
        <v/>
      </c>
      <c r="Q5096" s="117" t="n"/>
      <c r="R5096" s="118" t="n"/>
      <c r="S5096" s="118" t="n"/>
      <c r="T5096" s="119" t="n"/>
      <c r="U5096" s="120" t="n"/>
      <c r="V5096" s="120" t="n"/>
      <c r="W5096" s="121" t="n"/>
      <c r="X5096" s="122" t="n"/>
      <c r="Y5096" s="122" t="n"/>
      <c r="Z5096" s="143" t="n"/>
      <c r="AA5096" s="140" t="n"/>
      <c r="AB5096" s="140" t="n"/>
      <c r="AC5096" s="144" t="n"/>
      <c r="AD5096" s="142" t="n"/>
      <c r="AE5096" s="142" t="n"/>
    </row>
    <row r="5097">
      <c r="B5097" s="29" t="inlineStr">
        <is>
          <t>90TS03</t>
        </is>
      </c>
      <c r="C5097">
        <f>SUMIF(数量表!D:H,B5097,数量表!H:H)</f>
        <v/>
      </c>
      <c r="D5097" t="n">
        <v>27</v>
      </c>
      <c r="E5097" t="n">
        <v>105</v>
      </c>
      <c r="F5097" s="86" t="n">
        <v>376</v>
      </c>
      <c r="H5097" s="87" t="n">
        <v>2</v>
      </c>
      <c r="I5097" s="214">
        <f>C5097*H5097</f>
        <v/>
      </c>
      <c r="J5097" s="29" t="n"/>
      <c r="K5097" s="96" t="n"/>
      <c r="L5097" s="97" t="n"/>
      <c r="M5097" s="97" t="n"/>
      <c r="N5097" s="98" t="inlineStr">
        <is>
          <t>27×105</t>
        </is>
      </c>
      <c r="O5097" s="99">
        <f>F5097</f>
        <v/>
      </c>
      <c r="P5097" s="99">
        <f>SUM(I5097)</f>
        <v/>
      </c>
      <c r="Q5097" s="117" t="n"/>
      <c r="R5097" s="118" t="n"/>
      <c r="S5097" s="118" t="n"/>
      <c r="T5097" s="119" t="n"/>
      <c r="U5097" s="120" t="n"/>
      <c r="V5097" s="120" t="n"/>
      <c r="W5097" s="121" t="n"/>
      <c r="X5097" s="122" t="n"/>
      <c r="Y5097" s="122" t="n"/>
      <c r="Z5097" s="143" t="n"/>
      <c r="AA5097" s="140" t="n"/>
      <c r="AB5097" s="140" t="n"/>
      <c r="AC5097" s="144" t="n"/>
      <c r="AD5097" s="142" t="n"/>
      <c r="AE5097" s="142" t="n"/>
    </row>
    <row r="5098" ht="15" customHeight="1" thickBot="1">
      <c r="B5098" s="221" t="inlineStr">
        <is>
          <t>90TS03</t>
        </is>
      </c>
      <c r="C5098" s="89">
        <f>SUMIF(数量表!D:H,B5098,数量表!H:H)</f>
        <v/>
      </c>
      <c r="D5098" s="89" t="n">
        <v>27</v>
      </c>
      <c r="E5098" s="89" t="n">
        <v>105</v>
      </c>
      <c r="F5098" s="90" t="n">
        <v>482</v>
      </c>
      <c r="G5098" s="89" t="n"/>
      <c r="H5098" s="91" t="n">
        <v>1</v>
      </c>
      <c r="I5098" s="213">
        <f>C5098*H5098</f>
        <v/>
      </c>
      <c r="J5098" s="29" t="n"/>
      <c r="K5098" s="96" t="n"/>
      <c r="L5098" s="97" t="n"/>
      <c r="M5098" s="97" t="n"/>
      <c r="N5098" s="98" t="inlineStr">
        <is>
          <t>27×105</t>
        </is>
      </c>
      <c r="O5098" s="99">
        <f>F5098</f>
        <v/>
      </c>
      <c r="P5098" s="99">
        <f>SUM(I5098)</f>
        <v/>
      </c>
      <c r="Q5098" s="117" t="n"/>
      <c r="R5098" s="118" t="n"/>
      <c r="S5098" s="118" t="n"/>
      <c r="T5098" s="119" t="n"/>
      <c r="U5098" s="120" t="n"/>
      <c r="V5098" s="120" t="n"/>
      <c r="W5098" s="121" t="n"/>
      <c r="X5098" s="122" t="n"/>
      <c r="Y5098" s="122" t="n"/>
      <c r="Z5098" s="143" t="n"/>
      <c r="AA5098" s="140" t="n"/>
      <c r="AB5098" s="140" t="n"/>
      <c r="AC5098" s="144" t="n"/>
      <c r="AD5098" s="142" t="n"/>
      <c r="AE5098" s="142" t="n"/>
    </row>
    <row r="5099">
      <c r="B5099" s="220" t="inlineStr">
        <is>
          <t>K03(FL+1800)-C</t>
        </is>
      </c>
      <c r="C5099" s="80">
        <f>SUMIF(数量表!D:H,B5099,数量表!H:H)</f>
        <v/>
      </c>
      <c r="D5099" s="80" t="n">
        <v>27</v>
      </c>
      <c r="E5099" s="80" t="n">
        <v>105</v>
      </c>
      <c r="F5099" s="81" t="n">
        <v>350</v>
      </c>
      <c r="G5099" s="80" t="inlineStr">
        <is>
          <t>×</t>
        </is>
      </c>
      <c r="H5099" s="82" t="n">
        <v>4</v>
      </c>
      <c r="I5099" s="212">
        <f>C5099*H5099</f>
        <v/>
      </c>
      <c r="J5099" s="29" t="n"/>
      <c r="K5099" s="96" t="n"/>
      <c r="L5099" s="97" t="n"/>
      <c r="M5099" s="97" t="n"/>
      <c r="N5099" s="98" t="inlineStr">
        <is>
          <t>27×105</t>
        </is>
      </c>
      <c r="O5099" s="99">
        <f>F5099</f>
        <v/>
      </c>
      <c r="P5099" s="99">
        <f>SUM(I5099)</f>
        <v/>
      </c>
      <c r="Q5099" s="117" t="n"/>
      <c r="R5099" s="118" t="n"/>
      <c r="S5099" s="118" t="n"/>
      <c r="T5099" s="119" t="n"/>
      <c r="U5099" s="120" t="n"/>
      <c r="V5099" s="120" t="n"/>
      <c r="W5099" s="121" t="n"/>
      <c r="X5099" s="122" t="n"/>
      <c r="Y5099" s="122" t="n"/>
      <c r="Z5099" s="143" t="n"/>
      <c r="AA5099" s="140" t="n"/>
      <c r="AB5099" s="140" t="n"/>
      <c r="AC5099" s="144" t="n"/>
      <c r="AD5099" s="142" t="n"/>
      <c r="AE5099" s="142" t="n"/>
    </row>
    <row r="5100">
      <c r="B5100" s="29" t="inlineStr">
        <is>
          <t>K03(FL+1800)-C</t>
        </is>
      </c>
      <c r="C5100">
        <f>SUMIF(数量表!D:H,B5100,数量表!H:H)</f>
        <v/>
      </c>
      <c r="D5100" t="n">
        <v>27</v>
      </c>
      <c r="E5100" t="n">
        <v>105</v>
      </c>
      <c r="F5100" s="86" t="n">
        <v>1768</v>
      </c>
      <c r="G5100" t="inlineStr">
        <is>
          <t>×</t>
        </is>
      </c>
      <c r="H5100" s="87" t="n">
        <v>5</v>
      </c>
      <c r="I5100" s="214">
        <f>C5100*H5100</f>
        <v/>
      </c>
      <c r="J5100" s="29" t="n"/>
      <c r="K5100" s="96" t="n"/>
      <c r="L5100" s="97" t="n"/>
      <c r="M5100" s="97" t="n"/>
      <c r="N5100" s="98" t="inlineStr">
        <is>
          <t>27×105</t>
        </is>
      </c>
      <c r="O5100" s="99">
        <f>F5100</f>
        <v/>
      </c>
      <c r="P5100" s="99">
        <f>SUM(I5100)</f>
        <v/>
      </c>
      <c r="Q5100" s="117" t="n"/>
      <c r="R5100" s="118" t="n"/>
      <c r="S5100" s="118" t="n"/>
      <c r="T5100" s="119" t="n"/>
      <c r="U5100" s="120" t="n"/>
      <c r="V5100" s="120" t="n"/>
      <c r="W5100" s="121" t="n"/>
      <c r="X5100" s="122" t="n"/>
      <c r="Y5100" s="122" t="n"/>
      <c r="Z5100" s="143" t="n"/>
      <c r="AA5100" s="140" t="n"/>
      <c r="AB5100" s="140" t="n"/>
      <c r="AC5100" s="144" t="n"/>
      <c r="AD5100" s="142" t="n"/>
      <c r="AE5100" s="142" t="n"/>
    </row>
    <row r="5101">
      <c r="B5101" s="29" t="inlineStr">
        <is>
          <t>K03(FL+1800)-C</t>
        </is>
      </c>
      <c r="C5101">
        <f>SUMIF(数量表!D:H,B5101,数量表!H:H)</f>
        <v/>
      </c>
      <c r="D5101" t="n">
        <v>27</v>
      </c>
      <c r="E5101" t="n">
        <v>105</v>
      </c>
      <c r="F5101" s="86" t="n">
        <v>1710</v>
      </c>
      <c r="G5101" t="inlineStr">
        <is>
          <t>×</t>
        </is>
      </c>
      <c r="H5101" s="87" t="n">
        <v>1</v>
      </c>
      <c r="I5101" s="214">
        <f>C5101*H5101</f>
        <v/>
      </c>
      <c r="J5101" s="29" t="n"/>
      <c r="K5101" s="96" t="n"/>
      <c r="L5101" s="97" t="n"/>
      <c r="M5101" s="97" t="n"/>
      <c r="N5101" s="98" t="inlineStr">
        <is>
          <t>27×105</t>
        </is>
      </c>
      <c r="O5101" s="99">
        <f>F5101</f>
        <v/>
      </c>
      <c r="P5101" s="99">
        <f>SUM(I5101)</f>
        <v/>
      </c>
      <c r="Q5101" s="117" t="n"/>
      <c r="R5101" s="118" t="n"/>
      <c r="S5101" s="118" t="n"/>
      <c r="T5101" s="119" t="n"/>
      <c r="U5101" s="120" t="n"/>
      <c r="V5101" s="120" t="n"/>
      <c r="W5101" s="121" t="n"/>
      <c r="X5101" s="122" t="n"/>
      <c r="Y5101" s="122" t="n"/>
      <c r="Z5101" s="143" t="n"/>
      <c r="AA5101" s="140" t="n"/>
      <c r="AB5101" s="140" t="n"/>
      <c r="AC5101" s="144" t="n"/>
      <c r="AD5101" s="142" t="n"/>
      <c r="AE5101" s="142" t="n"/>
    </row>
    <row r="5102">
      <c r="B5102" s="29" t="inlineStr">
        <is>
          <t>K03(FL+1800)-C</t>
        </is>
      </c>
      <c r="C5102">
        <f>SUMIF(数量表!D:H,B5102,数量表!H:H)</f>
        <v/>
      </c>
      <c r="D5102" t="n">
        <v>27</v>
      </c>
      <c r="E5102" t="n">
        <v>105</v>
      </c>
      <c r="F5102" s="86" t="n">
        <v>828</v>
      </c>
      <c r="G5102" t="inlineStr">
        <is>
          <t>×</t>
        </is>
      </c>
      <c r="H5102" s="87" t="n">
        <v>1</v>
      </c>
      <c r="I5102" s="214">
        <f>C5102*H5102</f>
        <v/>
      </c>
      <c r="J5102" s="29" t="n"/>
      <c r="K5102" s="96" t="n"/>
      <c r="L5102" s="97" t="n"/>
      <c r="M5102" s="97" t="n"/>
      <c r="N5102" s="98" t="inlineStr">
        <is>
          <t>27×105</t>
        </is>
      </c>
      <c r="O5102" s="99">
        <f>F5102</f>
        <v/>
      </c>
      <c r="P5102" s="99">
        <f>SUM(I5102)</f>
        <v/>
      </c>
      <c r="Q5102" s="117" t="n"/>
      <c r="R5102" s="118" t="n"/>
      <c r="S5102" s="118" t="n"/>
      <c r="T5102" s="119" t="n"/>
      <c r="U5102" s="120" t="n"/>
      <c r="V5102" s="120" t="n"/>
      <c r="W5102" s="121" t="n"/>
      <c r="X5102" s="122" t="n"/>
      <c r="Y5102" s="122" t="n"/>
      <c r="Z5102" s="143" t="n"/>
      <c r="AA5102" s="140" t="n"/>
      <c r="AB5102" s="140" t="n"/>
      <c r="AC5102" s="144" t="n"/>
      <c r="AD5102" s="142" t="n"/>
      <c r="AE5102" s="142" t="n"/>
    </row>
    <row r="5103" ht="15" customHeight="1" thickBot="1">
      <c r="B5103" s="221" t="inlineStr">
        <is>
          <t>K03(FL+1800)-C</t>
        </is>
      </c>
      <c r="C5103" s="89">
        <f>SUMIF(数量表!D:H,B5103,数量表!H:H)</f>
        <v/>
      </c>
      <c r="D5103" s="89" t="n">
        <v>27</v>
      </c>
      <c r="E5103" s="89" t="n">
        <v>105</v>
      </c>
      <c r="F5103" s="90" t="n">
        <v>855</v>
      </c>
      <c r="G5103" s="89" t="inlineStr">
        <is>
          <t>×</t>
        </is>
      </c>
      <c r="H5103" s="91" t="n">
        <v>1</v>
      </c>
      <c r="I5103" s="213">
        <f>C5103*H5103</f>
        <v/>
      </c>
      <c r="J5103" s="29" t="n"/>
      <c r="K5103" s="96" t="n"/>
      <c r="L5103" s="97" t="n"/>
      <c r="M5103" s="97" t="n"/>
      <c r="N5103" s="98" t="inlineStr">
        <is>
          <t>27×105</t>
        </is>
      </c>
      <c r="O5103" s="99">
        <f>F5103</f>
        <v/>
      </c>
      <c r="P5103" s="99">
        <f>SUM(I5103)</f>
        <v/>
      </c>
      <c r="Q5103" s="117" t="n"/>
      <c r="R5103" s="118" t="n"/>
      <c r="S5103" s="118" t="n"/>
      <c r="T5103" s="119" t="n"/>
      <c r="U5103" s="120" t="n"/>
      <c r="V5103" s="120" t="n"/>
      <c r="W5103" s="121" t="n"/>
      <c r="X5103" s="122" t="n"/>
      <c r="Y5103" s="122" t="n"/>
      <c r="Z5103" s="143" t="n"/>
      <c r="AA5103" s="140" t="n"/>
      <c r="AB5103" s="140" t="n"/>
      <c r="AC5103" s="144" t="n"/>
      <c r="AD5103" s="142" t="n"/>
      <c r="AE5103" s="142" t="n"/>
    </row>
    <row r="5104" ht="15" customHeight="1" thickBot="1">
      <c r="B5104" s="220" t="inlineStr">
        <is>
          <t>SH09(FL+1200)</t>
        </is>
      </c>
      <c r="C5104" s="80">
        <f>SUMIF(数量表!D:H,B5104,数量表!H:H)</f>
        <v/>
      </c>
      <c r="D5104" s="80" t="n">
        <v>27</v>
      </c>
      <c r="E5104" s="80" t="n">
        <v>105</v>
      </c>
      <c r="F5104" s="81" t="n">
        <v>345</v>
      </c>
      <c r="G5104" s="80" t="n"/>
      <c r="H5104" s="82" t="n">
        <v>2</v>
      </c>
      <c r="I5104" s="212">
        <f>C5104*H5104</f>
        <v/>
      </c>
      <c r="J5104" s="29" t="n"/>
      <c r="K5104" s="96" t="n"/>
      <c r="L5104" s="97" t="n"/>
      <c r="M5104" s="97" t="n"/>
      <c r="N5104" s="98" t="inlineStr">
        <is>
          <t>27×105</t>
        </is>
      </c>
      <c r="O5104" s="99">
        <f>F5104</f>
        <v/>
      </c>
      <c r="P5104" s="99">
        <f>SUM(I5104)</f>
        <v/>
      </c>
      <c r="Q5104" s="117" t="n"/>
      <c r="R5104" s="118" t="n"/>
      <c r="S5104" s="118" t="n"/>
      <c r="T5104" s="119" t="n"/>
      <c r="U5104" s="120" t="n"/>
      <c r="V5104" s="120" t="n"/>
      <c r="W5104" s="121" t="n"/>
      <c r="X5104" s="122" t="n"/>
      <c r="Y5104" s="122" t="n"/>
      <c r="Z5104" s="143" t="n"/>
      <c r="AA5104" s="140" t="n"/>
      <c r="AB5104" s="140" t="n"/>
      <c r="AC5104" s="144" t="n"/>
      <c r="AD5104" s="142" t="n"/>
      <c r="AE5104" s="142" t="n"/>
    </row>
    <row r="5105">
      <c r="B5105" s="220" t="inlineStr">
        <is>
          <t>45MUM</t>
        </is>
      </c>
      <c r="C5105" s="80">
        <f>SUMIF(数量表!D:H,B5105,数量表!H:H)</f>
        <v/>
      </c>
      <c r="D5105" s="80" t="n">
        <v>27</v>
      </c>
      <c r="E5105" s="80" t="n">
        <v>105</v>
      </c>
      <c r="F5105" s="81" t="n">
        <v>81</v>
      </c>
      <c r="G5105" s="80" t="n"/>
      <c r="H5105" s="82" t="n">
        <v>1</v>
      </c>
      <c r="I5105" s="212">
        <f>C5105*H5105</f>
        <v/>
      </c>
      <c r="J5105" s="29" t="n"/>
      <c r="K5105" s="96" t="n"/>
      <c r="L5105" s="97" t="n"/>
      <c r="M5105" s="97" t="n"/>
      <c r="N5105" s="98" t="inlineStr">
        <is>
          <t>27×105</t>
        </is>
      </c>
      <c r="O5105" s="99">
        <f>F5105</f>
        <v/>
      </c>
      <c r="P5105" s="99">
        <f>SUM(I5105)</f>
        <v/>
      </c>
      <c r="Q5105" s="117" t="n"/>
      <c r="R5105" s="118" t="n"/>
      <c r="S5105" s="118" t="n"/>
      <c r="T5105" s="119" t="n"/>
      <c r="U5105" s="120" t="n"/>
      <c r="V5105" s="120" t="n"/>
      <c r="W5105" s="121" t="n"/>
      <c r="X5105" s="122" t="n"/>
      <c r="Y5105" s="122" t="n"/>
      <c r="Z5105" s="143" t="n"/>
      <c r="AA5105" s="140" t="n"/>
      <c r="AB5105" s="140" t="n"/>
      <c r="AC5105" s="144" t="n"/>
      <c r="AD5105" s="142" t="n"/>
      <c r="AE5105" s="142" t="n"/>
    </row>
    <row r="5106">
      <c r="B5106" s="29" t="inlineStr">
        <is>
          <t>45MUM</t>
        </is>
      </c>
      <c r="C5106">
        <f>SUMIF(数量表!D:H,B5106,数量表!H:H)</f>
        <v/>
      </c>
      <c r="D5106" t="n">
        <v>27</v>
      </c>
      <c r="E5106" t="n">
        <v>105</v>
      </c>
      <c r="F5106" s="86" t="n">
        <v>800</v>
      </c>
      <c r="H5106" s="87" t="n">
        <v>2</v>
      </c>
      <c r="I5106" s="214">
        <f>C5106*H5106</f>
        <v/>
      </c>
      <c r="J5106" s="29" t="n"/>
      <c r="K5106" s="96" t="n"/>
      <c r="L5106" s="97" t="n"/>
      <c r="M5106" s="97" t="n"/>
      <c r="N5106" s="98" t="inlineStr">
        <is>
          <t>27×105</t>
        </is>
      </c>
      <c r="O5106" s="99">
        <f>F5106</f>
        <v/>
      </c>
      <c r="P5106" s="99">
        <f>SUM(I5106)</f>
        <v/>
      </c>
      <c r="Q5106" s="117" t="n"/>
      <c r="R5106" s="118" t="n"/>
      <c r="S5106" s="118" t="n"/>
      <c r="T5106" s="119" t="n"/>
      <c r="U5106" s="120" t="n"/>
      <c r="V5106" s="120" t="n"/>
      <c r="W5106" s="121" t="n"/>
      <c r="X5106" s="122" t="n"/>
      <c r="Y5106" s="122" t="n"/>
      <c r="Z5106" s="143" t="n"/>
      <c r="AA5106" s="140" t="n"/>
      <c r="AB5106" s="140" t="n"/>
      <c r="AC5106" s="144" t="n"/>
      <c r="AD5106" s="142" t="n"/>
      <c r="AE5106" s="142" t="n"/>
    </row>
    <row r="5107">
      <c r="B5107" s="29" t="inlineStr">
        <is>
          <t>45MUM</t>
        </is>
      </c>
      <c r="C5107">
        <f>SUMIF(数量表!D:H,B5107,数量表!H:H)</f>
        <v/>
      </c>
      <c r="D5107" t="n">
        <v>27</v>
      </c>
      <c r="E5107" t="n">
        <v>105</v>
      </c>
      <c r="F5107" s="86" t="n">
        <v>1881</v>
      </c>
      <c r="H5107" s="87" t="n">
        <v>2</v>
      </c>
      <c r="I5107" s="214">
        <f>C5107*H5107</f>
        <v/>
      </c>
      <c r="J5107" s="29" t="n"/>
      <c r="K5107" s="96" t="n"/>
      <c r="L5107" s="97" t="n"/>
      <c r="M5107" s="97" t="n"/>
      <c r="N5107" s="98" t="inlineStr">
        <is>
          <t>27×105</t>
        </is>
      </c>
      <c r="O5107" s="99">
        <f>F5107</f>
        <v/>
      </c>
      <c r="P5107" s="99">
        <f>SUM(I5107)</f>
        <v/>
      </c>
      <c r="Q5107" s="117" t="n"/>
      <c r="R5107" s="118" t="n"/>
      <c r="S5107" s="118" t="n"/>
      <c r="T5107" s="119" t="n"/>
      <c r="U5107" s="120" t="n"/>
      <c r="V5107" s="120" t="n"/>
      <c r="W5107" s="121" t="n"/>
      <c r="X5107" s="122" t="n"/>
      <c r="Y5107" s="122" t="n"/>
      <c r="Z5107" s="143" t="n"/>
      <c r="AA5107" s="140" t="n"/>
      <c r="AB5107" s="140" t="n"/>
      <c r="AC5107" s="144" t="n"/>
      <c r="AD5107" s="142" t="n"/>
      <c r="AE5107" s="142" t="n"/>
    </row>
    <row r="5108" ht="15" customHeight="1" thickBot="1">
      <c r="B5108" s="221" t="inlineStr">
        <is>
          <t>45MUM</t>
        </is>
      </c>
      <c r="C5108" s="89">
        <f>SUMIF(数量表!D:H,B5108,数量表!H:H)</f>
        <v/>
      </c>
      <c r="D5108" s="89" t="n">
        <v>27</v>
      </c>
      <c r="E5108" s="89" t="n">
        <v>105</v>
      </c>
      <c r="F5108" s="90" t="n">
        <v>282</v>
      </c>
      <c r="G5108" s="89" t="n"/>
      <c r="H5108" s="91" t="n">
        <v>1</v>
      </c>
      <c r="I5108" s="213">
        <f>C5108*H5108</f>
        <v/>
      </c>
      <c r="J5108" s="29" t="n"/>
      <c r="K5108" s="96" t="n"/>
      <c r="L5108" s="97" t="n"/>
      <c r="M5108" s="97" t="n"/>
      <c r="N5108" s="98" t="inlineStr">
        <is>
          <t>27×105</t>
        </is>
      </c>
      <c r="O5108" s="99">
        <f>F5108</f>
        <v/>
      </c>
      <c r="P5108" s="99">
        <f>SUM(I5108)</f>
        <v/>
      </c>
      <c r="Q5108" s="117" t="n"/>
      <c r="R5108" s="118" t="n"/>
      <c r="S5108" s="118" t="n"/>
      <c r="T5108" s="119" t="n"/>
      <c r="U5108" s="120" t="n"/>
      <c r="V5108" s="120" t="n"/>
      <c r="W5108" s="121" t="n"/>
      <c r="X5108" s="122" t="n"/>
      <c r="Y5108" s="122" t="n"/>
      <c r="Z5108" s="143" t="n"/>
      <c r="AA5108" s="140" t="n"/>
      <c r="AB5108" s="140" t="n"/>
      <c r="AC5108" s="144" t="n"/>
      <c r="AD5108" s="142" t="n"/>
      <c r="AE5108" s="142" t="n"/>
    </row>
    <row r="5109" ht="15" customHeight="1" thickBot="1">
      <c r="B5109" s="222" t="inlineStr">
        <is>
          <t>180MQ3</t>
        </is>
      </c>
      <c r="C5109" s="7">
        <f>SUMIF(数量表!D:H,B5109,数量表!H:H)</f>
        <v/>
      </c>
      <c r="D5109" s="7" t="n">
        <v>27</v>
      </c>
      <c r="E5109" s="7" t="n">
        <v>105</v>
      </c>
      <c r="F5109" s="84" t="n">
        <v>1547</v>
      </c>
      <c r="G5109" s="7" t="n"/>
      <c r="H5109" s="21" t="n">
        <v>1</v>
      </c>
      <c r="I5109" s="217">
        <f>C5109*H5109</f>
        <v/>
      </c>
      <c r="J5109" s="29" t="n"/>
      <c r="K5109" s="96" t="n"/>
      <c r="L5109" s="97" t="n"/>
      <c r="M5109" s="97" t="n"/>
      <c r="N5109" s="98" t="inlineStr">
        <is>
          <t>27×105</t>
        </is>
      </c>
      <c r="O5109" s="99">
        <f>F5109</f>
        <v/>
      </c>
      <c r="P5109" s="99">
        <f>SUM(I5109)</f>
        <v/>
      </c>
      <c r="Q5109" s="117" t="n"/>
      <c r="R5109" s="118" t="n"/>
      <c r="S5109" s="118" t="n"/>
      <c r="T5109" s="119" t="n"/>
      <c r="U5109" s="120" t="n"/>
      <c r="V5109" s="120" t="n"/>
      <c r="W5109" s="121" t="n"/>
      <c r="X5109" s="122" t="n"/>
      <c r="Y5109" s="122" t="n"/>
      <c r="Z5109" s="143" t="n"/>
      <c r="AA5109" s="140" t="n"/>
      <c r="AB5109" s="140" t="n"/>
      <c r="AC5109" s="144" t="n"/>
      <c r="AD5109" s="142" t="n"/>
      <c r="AE5109" s="142" t="n"/>
    </row>
    <row r="5110" ht="15" customHeight="1" thickBot="1">
      <c r="A5110" s="211" t="n"/>
      <c r="B5110" s="220" t="inlineStr">
        <is>
          <t>115TS11-R</t>
        </is>
      </c>
      <c r="C5110" s="89">
        <f>SUMIF(数量表!D:H,B5110,数量表!H:H)</f>
        <v/>
      </c>
      <c r="D5110" s="80" t="n">
        <v>27</v>
      </c>
      <c r="E5110" s="80" t="n">
        <v>105</v>
      </c>
      <c r="F5110" s="80" t="n">
        <v>450</v>
      </c>
      <c r="G5110" s="80" t="inlineStr">
        <is>
          <t>×</t>
        </is>
      </c>
      <c r="H5110" s="82" t="n">
        <v>1</v>
      </c>
      <c r="I5110" s="82">
        <f>C5110*H5110</f>
        <v/>
      </c>
      <c r="J5110" s="2" t="n"/>
      <c r="K5110" s="96" t="n"/>
      <c r="L5110" s="97" t="n"/>
      <c r="M5110" s="97" t="n"/>
      <c r="N5110" s="98" t="inlineStr">
        <is>
          <t>27×105</t>
        </is>
      </c>
      <c r="O5110" s="99">
        <f>F5110</f>
        <v/>
      </c>
      <c r="P5110" s="99">
        <f>SUM(I5110)</f>
        <v/>
      </c>
      <c r="Q5110" s="117" t="n"/>
      <c r="R5110" s="118" t="n"/>
      <c r="S5110" s="118" t="n"/>
      <c r="T5110" s="119" t="n"/>
      <c r="U5110" s="120" t="n"/>
      <c r="V5110" s="120" t="n"/>
      <c r="W5110" s="121" t="n"/>
      <c r="X5110" s="122" t="n"/>
      <c r="Y5110" s="122" t="n"/>
      <c r="Z5110" s="143" t="n"/>
      <c r="AA5110" s="140" t="n"/>
      <c r="AB5110" s="140" t="n"/>
      <c r="AC5110" s="144" t="n"/>
      <c r="AD5110" s="142" t="n"/>
      <c r="AE5110" s="142" t="n"/>
    </row>
    <row r="5111" ht="15" customHeight="1" thickBot="1">
      <c r="A5111" s="211" t="n"/>
      <c r="B5111" s="29" t="inlineStr">
        <is>
          <t>115TS11-R</t>
        </is>
      </c>
      <c r="C5111" s="89">
        <f>SUMIF(数量表!D:H,B5111,数量表!H:H)</f>
        <v/>
      </c>
      <c r="D5111" t="n">
        <v>27</v>
      </c>
      <c r="E5111" t="n">
        <v>105</v>
      </c>
      <c r="F5111" t="n">
        <v>800</v>
      </c>
      <c r="G5111" t="inlineStr">
        <is>
          <t>×</t>
        </is>
      </c>
      <c r="H5111" s="87" t="n">
        <v>2</v>
      </c>
      <c r="I5111" s="87">
        <f>C5111*H5111</f>
        <v/>
      </c>
      <c r="J5111" s="2" t="n"/>
      <c r="K5111" s="101" t="n"/>
      <c r="L5111" s="102" t="n"/>
      <c r="M5111" s="102" t="n"/>
      <c r="N5111" s="98" t="inlineStr">
        <is>
          <t>27×105</t>
        </is>
      </c>
      <c r="O5111" s="99">
        <f>F5111</f>
        <v/>
      </c>
      <c r="P5111" s="99">
        <f>SUM(I5111)</f>
        <v/>
      </c>
      <c r="Q5111" s="123" t="n"/>
      <c r="R5111" s="124" t="n"/>
      <c r="S5111" s="124" t="n"/>
      <c r="T5111" s="125" t="n"/>
      <c r="U5111" s="126" t="n"/>
      <c r="V5111" s="126" t="n"/>
      <c r="W5111" s="127" t="n"/>
      <c r="X5111" s="145" t="n"/>
      <c r="Y5111" s="145" t="n"/>
      <c r="Z5111" s="146" t="n"/>
      <c r="AA5111" s="147" t="n"/>
      <c r="AB5111" s="147" t="n"/>
      <c r="AC5111" s="148" t="n"/>
      <c r="AD5111" s="149" t="n"/>
      <c r="AE5111" s="149" t="n"/>
    </row>
    <row r="5112" ht="15" customHeight="1" thickBot="1">
      <c r="A5112" s="211" t="n"/>
      <c r="B5112" s="29" t="inlineStr">
        <is>
          <t>115TS11-R</t>
        </is>
      </c>
      <c r="C5112" s="89">
        <f>SUMIF(数量表!D:H,B5112,数量表!H:H)</f>
        <v/>
      </c>
      <c r="D5112" t="n">
        <v>27</v>
      </c>
      <c r="E5112" t="n">
        <v>105</v>
      </c>
      <c r="F5112" t="n">
        <v>118</v>
      </c>
      <c r="G5112" t="inlineStr">
        <is>
          <t>×</t>
        </is>
      </c>
      <c r="H5112" s="87" t="n">
        <v>1</v>
      </c>
      <c r="I5112" s="87">
        <f>C5112*H5112</f>
        <v/>
      </c>
      <c r="J5112" s="2" t="n"/>
      <c r="K5112" s="106" t="n"/>
      <c r="L5112" s="97" t="n"/>
      <c r="M5112" s="97" t="n"/>
      <c r="N5112" s="98" t="inlineStr">
        <is>
          <t>27×105</t>
        </is>
      </c>
      <c r="O5112" s="99">
        <f>F5112</f>
        <v/>
      </c>
      <c r="P5112" s="99">
        <f>SUM(I5112)</f>
        <v/>
      </c>
      <c r="Q5112" s="117" t="n"/>
      <c r="R5112" s="118" t="n"/>
      <c r="S5112" s="118" t="n"/>
      <c r="T5112" s="119" t="n"/>
      <c r="U5112" s="120" t="n"/>
      <c r="V5112" s="120" t="n"/>
      <c r="W5112" s="121" t="n"/>
      <c r="X5112" s="122" t="n"/>
      <c r="Y5112" s="122" t="n"/>
      <c r="Z5112" s="143" t="n"/>
      <c r="AA5112" s="140" t="n"/>
      <c r="AB5112" s="140" t="n"/>
      <c r="AC5112" s="144" t="n"/>
      <c r="AD5112" s="142" t="n"/>
      <c r="AE5112" s="142" t="n"/>
      <c r="AF5112" s="150" t="n"/>
    </row>
    <row r="5113" ht="15" customHeight="1" thickBot="1">
      <c r="A5113" s="211" t="n"/>
      <c r="B5113" s="221" t="inlineStr">
        <is>
          <t>115TS11-R</t>
        </is>
      </c>
      <c r="C5113" s="89">
        <f>SUMIF(数量表!D:H,B5113,数量表!H:H)</f>
        <v/>
      </c>
      <c r="D5113" s="89" t="n">
        <v>27</v>
      </c>
      <c r="E5113" s="89" t="n">
        <v>105</v>
      </c>
      <c r="F5113" s="89" t="n">
        <v>1176</v>
      </c>
      <c r="G5113" s="89" t="inlineStr">
        <is>
          <t>×</t>
        </is>
      </c>
      <c r="H5113" s="91" t="n">
        <v>2</v>
      </c>
      <c r="I5113" s="91">
        <f>C5113*H5113</f>
        <v/>
      </c>
      <c r="J5113" s="2" t="n"/>
      <c r="K5113" s="106" t="n"/>
      <c r="L5113" s="97" t="n"/>
      <c r="M5113" s="97" t="n"/>
      <c r="N5113" s="98" t="inlineStr">
        <is>
          <t>27×105</t>
        </is>
      </c>
      <c r="O5113" s="99">
        <f>F5113</f>
        <v/>
      </c>
      <c r="P5113" s="99">
        <f>SUM(I5113)</f>
        <v/>
      </c>
      <c r="Q5113" s="117" t="n"/>
      <c r="R5113" s="118" t="n"/>
      <c r="S5113" s="118" t="n"/>
      <c r="T5113" s="119" t="n"/>
      <c r="U5113" s="120" t="n"/>
      <c r="V5113" s="120" t="n"/>
      <c r="W5113" s="121" t="n"/>
      <c r="X5113" s="122" t="n"/>
      <c r="Y5113" s="122" t="n"/>
      <c r="Z5113" s="143" t="n"/>
      <c r="AA5113" s="140" t="n"/>
      <c r="AB5113" s="140" t="n"/>
      <c r="AC5113" s="144" t="n"/>
      <c r="AD5113" s="142" t="n"/>
      <c r="AE5113" s="142" t="n"/>
      <c r="AF5113" s="150" t="n"/>
    </row>
    <row r="5114">
      <c r="B5114" s="220" t="inlineStr">
        <is>
          <t>68MS05</t>
        </is>
      </c>
      <c r="C5114" s="80">
        <f>SUMIF(数量表!D:H,B5114,数量表!H:H)</f>
        <v/>
      </c>
      <c r="D5114" s="80" t="n">
        <v>27</v>
      </c>
      <c r="E5114" s="80" t="n">
        <v>105</v>
      </c>
      <c r="F5114" s="81" t="n">
        <v>561</v>
      </c>
      <c r="G5114" s="80" t="n"/>
      <c r="H5114" s="82" t="n">
        <v>1</v>
      </c>
      <c r="I5114" s="212">
        <f>C5114*H5114</f>
        <v/>
      </c>
      <c r="K5114" s="96" t="n"/>
      <c r="L5114" s="97" t="n"/>
      <c r="M5114" s="97" t="n"/>
      <c r="N5114" s="98" t="inlineStr">
        <is>
          <t>27×105</t>
        </is>
      </c>
      <c r="O5114" s="99">
        <f>F5114</f>
        <v/>
      </c>
      <c r="P5114" s="99">
        <f>SUM(I5114)</f>
        <v/>
      </c>
      <c r="Q5114" s="117" t="n"/>
      <c r="R5114" s="118" t="n"/>
      <c r="S5114" s="118" t="n"/>
      <c r="T5114" s="119" t="n"/>
      <c r="U5114" s="120" t="n"/>
      <c r="V5114" s="120" t="n"/>
      <c r="W5114" s="121" t="n"/>
      <c r="X5114" s="122" t="n"/>
      <c r="Y5114" s="122" t="n"/>
      <c r="Z5114" s="143" t="n"/>
      <c r="AA5114" s="140" t="n"/>
      <c r="AB5114" s="140" t="n"/>
      <c r="AC5114" s="144" t="n"/>
      <c r="AD5114" s="142" t="n"/>
      <c r="AE5114" s="142" t="n"/>
    </row>
    <row r="5115">
      <c r="B5115" s="29" t="inlineStr">
        <is>
          <t>68MS05</t>
        </is>
      </c>
      <c r="C5115">
        <f>SUMIF(数量表!D:H,B5115,数量表!H:H)</f>
        <v/>
      </c>
      <c r="D5115" t="n">
        <v>27</v>
      </c>
      <c r="E5115" t="n">
        <v>105</v>
      </c>
      <c r="F5115" s="86" t="n">
        <v>760</v>
      </c>
      <c r="H5115" s="87" t="n">
        <v>2</v>
      </c>
      <c r="I5115" s="214">
        <f>C5115*H5115</f>
        <v/>
      </c>
      <c r="K5115" s="96" t="n"/>
      <c r="L5115" s="97" t="n"/>
      <c r="M5115" s="97" t="n"/>
      <c r="N5115" s="98" t="inlineStr">
        <is>
          <t>27×105</t>
        </is>
      </c>
      <c r="O5115" s="99">
        <f>F5115</f>
        <v/>
      </c>
      <c r="P5115" s="99">
        <f>SUM(I5115)</f>
        <v/>
      </c>
      <c r="Q5115" s="117" t="n"/>
      <c r="R5115" s="118" t="n"/>
      <c r="S5115" s="118" t="n"/>
      <c r="T5115" s="119" t="n"/>
      <c r="U5115" s="120" t="n"/>
      <c r="V5115" s="120" t="n"/>
      <c r="W5115" s="121" t="n"/>
      <c r="X5115" s="122" t="n"/>
      <c r="Y5115" s="122" t="n"/>
      <c r="Z5115" s="143" t="n"/>
      <c r="AA5115" s="140" t="n"/>
      <c r="AB5115" s="140" t="n"/>
      <c r="AC5115" s="144" t="n"/>
      <c r="AD5115" s="142" t="n"/>
      <c r="AE5115" s="142" t="n"/>
    </row>
    <row r="5116">
      <c r="B5116" s="29" t="inlineStr">
        <is>
          <t>68MS05</t>
        </is>
      </c>
      <c r="C5116">
        <f>SUMIF(数量表!D:H,B5116,数量表!H:H)</f>
        <v/>
      </c>
      <c r="D5116" t="n">
        <v>27</v>
      </c>
      <c r="E5116" t="n">
        <v>105</v>
      </c>
      <c r="F5116" s="86" t="n">
        <v>576</v>
      </c>
      <c r="H5116" s="87" t="n">
        <v>2</v>
      </c>
      <c r="I5116" s="214">
        <f>C5116*H5116</f>
        <v/>
      </c>
      <c r="K5116" s="96" t="n"/>
      <c r="L5116" s="97" t="n"/>
      <c r="M5116" s="97" t="n"/>
      <c r="N5116" s="98" t="inlineStr">
        <is>
          <t>27×105</t>
        </is>
      </c>
      <c r="O5116" s="99">
        <f>F5116</f>
        <v/>
      </c>
      <c r="P5116" s="99">
        <f>SUM(I5116)</f>
        <v/>
      </c>
      <c r="Q5116" s="117" t="n"/>
      <c r="R5116" s="118" t="n"/>
      <c r="S5116" s="118" t="n"/>
      <c r="T5116" s="119" t="n"/>
      <c r="U5116" s="120" t="n"/>
      <c r="V5116" s="120" t="n"/>
      <c r="W5116" s="121" t="n"/>
      <c r="X5116" s="122" t="n"/>
      <c r="Y5116" s="122" t="n"/>
      <c r="Z5116" s="143" t="n"/>
      <c r="AA5116" s="140" t="n"/>
      <c r="AB5116" s="140" t="n"/>
      <c r="AC5116" s="144" t="n"/>
      <c r="AD5116" s="142" t="n"/>
      <c r="AE5116" s="142" t="n"/>
    </row>
    <row r="5117" ht="15" customHeight="1" thickBot="1">
      <c r="B5117" s="221" t="inlineStr">
        <is>
          <t>68MS05</t>
        </is>
      </c>
      <c r="C5117" s="89">
        <f>SUMIF(数量表!D:H,B5117,数量表!H:H)</f>
        <v/>
      </c>
      <c r="D5117" s="89" t="n">
        <v>27</v>
      </c>
      <c r="E5117" s="89" t="n">
        <v>105</v>
      </c>
      <c r="F5117" s="90" t="n">
        <v>982</v>
      </c>
      <c r="G5117" s="89" t="n"/>
      <c r="H5117" s="91" t="n">
        <v>1</v>
      </c>
      <c r="I5117" s="213">
        <f>C5117*H5117</f>
        <v/>
      </c>
      <c r="K5117" s="96" t="n"/>
      <c r="L5117" s="97" t="n"/>
      <c r="M5117" s="97" t="n"/>
      <c r="N5117" s="98" t="inlineStr">
        <is>
          <t>27×105</t>
        </is>
      </c>
      <c r="O5117" s="99">
        <f>F5117</f>
        <v/>
      </c>
      <c r="P5117" s="99">
        <f>SUM(I5117)</f>
        <v/>
      </c>
      <c r="Q5117" s="117" t="n"/>
      <c r="R5117" s="118" t="n"/>
      <c r="S5117" s="118" t="n"/>
      <c r="T5117" s="119" t="n"/>
      <c r="U5117" s="120" t="n"/>
      <c r="V5117" s="120" t="n"/>
      <c r="W5117" s="121" t="n"/>
      <c r="X5117" s="122" t="n"/>
      <c r="Y5117" s="122" t="n"/>
      <c r="Z5117" s="143" t="n"/>
      <c r="AA5117" s="140" t="n"/>
      <c r="AB5117" s="140" t="n"/>
      <c r="AC5117" s="144" t="n"/>
      <c r="AD5117" s="142" t="n"/>
      <c r="AE5117" s="142" t="n"/>
    </row>
    <row r="5118">
      <c r="B5118" s="220" t="inlineStr">
        <is>
          <t>45MSH18(FL+200)</t>
        </is>
      </c>
      <c r="C5118" s="80">
        <f>SUMIF(数量表!D:H,B5118,数量表!H:H)</f>
        <v/>
      </c>
      <c r="D5118" s="80" t="n">
        <v>27</v>
      </c>
      <c r="E5118" s="80" t="n">
        <v>105</v>
      </c>
      <c r="F5118" s="81" t="n">
        <v>200</v>
      </c>
      <c r="G5118" s="80" t="n"/>
      <c r="H5118" s="82" t="n">
        <v>1</v>
      </c>
      <c r="I5118" s="212">
        <f>C5118*H5118</f>
        <v/>
      </c>
      <c r="K5118" s="96" t="n"/>
      <c r="L5118" s="97" t="n"/>
      <c r="M5118" s="97" t="n"/>
      <c r="N5118" s="98" t="inlineStr">
        <is>
          <t>27×105</t>
        </is>
      </c>
      <c r="O5118" s="99">
        <f>F5118</f>
        <v/>
      </c>
      <c r="P5118" s="99">
        <f>SUM(I5118)</f>
        <v/>
      </c>
      <c r="Q5118" s="117" t="n"/>
      <c r="R5118" s="118" t="n"/>
      <c r="S5118" s="118" t="n"/>
      <c r="T5118" s="119" t="n"/>
      <c r="U5118" s="120" t="n"/>
      <c r="V5118" s="120" t="n"/>
      <c r="W5118" s="121" t="n"/>
      <c r="X5118" s="122" t="n"/>
      <c r="Y5118" s="122" t="n"/>
      <c r="Z5118" s="143" t="n"/>
      <c r="AA5118" s="140" t="n"/>
      <c r="AB5118" s="140" t="n"/>
      <c r="AC5118" s="144" t="n"/>
      <c r="AD5118" s="142" t="n"/>
      <c r="AE5118" s="142" t="n"/>
    </row>
    <row r="5119">
      <c r="B5119" s="29" t="inlineStr">
        <is>
          <t>45MSH18(FL+200)</t>
        </is>
      </c>
      <c r="C5119">
        <f>SUMIF(数量表!D:H,B5119,数量表!H:H)</f>
        <v/>
      </c>
      <c r="D5119" t="n">
        <v>27</v>
      </c>
      <c r="E5119" t="n">
        <v>105</v>
      </c>
      <c r="F5119" s="86" t="n">
        <v>800</v>
      </c>
      <c r="H5119" s="87" t="n">
        <v>2</v>
      </c>
      <c r="I5119" s="214">
        <f>C5119*H5119</f>
        <v/>
      </c>
      <c r="K5119" s="96" t="n"/>
      <c r="L5119" s="97" t="n"/>
      <c r="M5119" s="97" t="n"/>
      <c r="N5119" s="98" t="inlineStr">
        <is>
          <t>27×105</t>
        </is>
      </c>
      <c r="O5119" s="99">
        <f>F5119</f>
        <v/>
      </c>
      <c r="P5119" s="99">
        <f>SUM(I5119)</f>
        <v/>
      </c>
      <c r="Q5119" s="117" t="n"/>
      <c r="R5119" s="118" t="n"/>
      <c r="S5119" s="118" t="n"/>
      <c r="T5119" s="119" t="n"/>
      <c r="U5119" s="120" t="n"/>
      <c r="V5119" s="120" t="n"/>
      <c r="W5119" s="121" t="n"/>
      <c r="X5119" s="122" t="n"/>
      <c r="Y5119" s="122" t="n"/>
      <c r="Z5119" s="143" t="n"/>
      <c r="AA5119" s="140" t="n"/>
      <c r="AB5119" s="140" t="n"/>
      <c r="AC5119" s="144" t="n"/>
      <c r="AD5119" s="142" t="n"/>
      <c r="AE5119" s="142" t="n"/>
    </row>
    <row r="5120">
      <c r="B5120" s="29" t="inlineStr">
        <is>
          <t>45MSH18(FL+200)</t>
        </is>
      </c>
      <c r="C5120">
        <f>SUMIF(数量表!D:H,B5120,数量表!H:H)</f>
        <v/>
      </c>
      <c r="D5120" t="n">
        <v>27</v>
      </c>
      <c r="E5120" t="n">
        <v>105</v>
      </c>
      <c r="F5120" s="86" t="n">
        <v>168</v>
      </c>
      <c r="H5120" s="87" t="n">
        <v>1</v>
      </c>
      <c r="I5120" s="214">
        <f>C5120*H5120</f>
        <v/>
      </c>
      <c r="K5120" s="96" t="n"/>
      <c r="L5120" s="97" t="n"/>
      <c r="M5120" s="97" t="n"/>
      <c r="N5120" s="98" t="inlineStr">
        <is>
          <t>27×105</t>
        </is>
      </c>
      <c r="O5120" s="99">
        <f>F5120</f>
        <v/>
      </c>
      <c r="P5120" s="99">
        <f>SUM(I5120)</f>
        <v/>
      </c>
      <c r="Q5120" s="117" t="n"/>
      <c r="R5120" s="118" t="n"/>
      <c r="S5120" s="118" t="n"/>
      <c r="T5120" s="119" t="n"/>
      <c r="U5120" s="120" t="n"/>
      <c r="V5120" s="120" t="n"/>
      <c r="W5120" s="121" t="n"/>
      <c r="X5120" s="122" t="n"/>
      <c r="Y5120" s="122" t="n"/>
      <c r="Z5120" s="143" t="n"/>
      <c r="AA5120" s="140" t="n"/>
      <c r="AB5120" s="140" t="n"/>
      <c r="AC5120" s="144" t="n"/>
      <c r="AD5120" s="142" t="n"/>
      <c r="AE5120" s="142" t="n"/>
    </row>
    <row r="5121" ht="15" customHeight="1" thickBot="1">
      <c r="B5121" s="221" t="inlineStr">
        <is>
          <t>45MSH18(FL+200)</t>
        </is>
      </c>
      <c r="C5121" s="89">
        <f>SUMIF(数量表!D:H,B5121,数量表!H:H)</f>
        <v/>
      </c>
      <c r="D5121" s="89" t="n">
        <v>27</v>
      </c>
      <c r="E5121" s="89" t="n">
        <v>105</v>
      </c>
      <c r="F5121" s="90" t="n">
        <v>1876</v>
      </c>
      <c r="G5121" s="89" t="n"/>
      <c r="H5121" s="91" t="n">
        <v>2</v>
      </c>
      <c r="I5121" s="213">
        <f>C5121*H5121</f>
        <v/>
      </c>
      <c r="K5121" s="96" t="n"/>
      <c r="L5121" s="97" t="n"/>
      <c r="M5121" s="97" t="n"/>
      <c r="N5121" s="98" t="inlineStr">
        <is>
          <t>27×106</t>
        </is>
      </c>
      <c r="O5121" s="99">
        <f>F5121</f>
        <v/>
      </c>
      <c r="P5121" s="99">
        <f>SUM(I5121)</f>
        <v/>
      </c>
      <c r="Q5121" s="117" t="n"/>
      <c r="R5121" s="118" t="n"/>
      <c r="S5121" s="118" t="n"/>
      <c r="T5121" s="119" t="n"/>
      <c r="U5121" s="120" t="n"/>
      <c r="V5121" s="120" t="n"/>
      <c r="W5121" s="121" t="n"/>
      <c r="X5121" s="122" t="n"/>
      <c r="Y5121" s="122" t="n"/>
      <c r="Z5121" s="143" t="n"/>
      <c r="AA5121" s="140" t="n"/>
      <c r="AB5121" s="140" t="n"/>
      <c r="AC5121" s="144" t="n"/>
      <c r="AD5121" s="142" t="n"/>
      <c r="AE5121" s="142" t="n"/>
    </row>
    <row r="5122">
      <c r="B5122" s="220" t="inlineStr">
        <is>
          <t>3FKA07</t>
        </is>
      </c>
      <c r="C5122" s="80">
        <f>SUMIF(数量表!D:H,B5122,数量表!H:H)</f>
        <v/>
      </c>
      <c r="D5122" s="80" t="n">
        <v>27</v>
      </c>
      <c r="E5122" s="80" t="n">
        <v>105</v>
      </c>
      <c r="F5122" s="81" t="n">
        <v>224</v>
      </c>
      <c r="G5122" s="80" t="n"/>
      <c r="H5122" s="82" t="n">
        <v>3</v>
      </c>
      <c r="I5122" s="212">
        <f>C5122*H5122</f>
        <v/>
      </c>
      <c r="K5122" s="96" t="n"/>
      <c r="L5122" s="97" t="n"/>
      <c r="M5122" s="97" t="n"/>
      <c r="N5122" s="98" t="inlineStr">
        <is>
          <t>27×105</t>
        </is>
      </c>
      <c r="O5122" s="99">
        <f>F5122</f>
        <v/>
      </c>
      <c r="P5122" s="99">
        <f>SUM(I5122)</f>
        <v/>
      </c>
      <c r="Q5122" s="117" t="n"/>
      <c r="R5122" s="118" t="n"/>
      <c r="S5122" s="118" t="n"/>
      <c r="T5122" s="119" t="n"/>
      <c r="U5122" s="120" t="n"/>
      <c r="V5122" s="120" t="n"/>
      <c r="W5122" s="121" t="n"/>
      <c r="X5122" s="122" t="n"/>
      <c r="Y5122" s="122" t="n"/>
      <c r="Z5122" s="143" t="n"/>
      <c r="AA5122" s="140" t="n"/>
      <c r="AB5122" s="140" t="n"/>
      <c r="AC5122" s="144" t="n"/>
      <c r="AD5122" s="142" t="n"/>
      <c r="AE5122" s="142" t="n"/>
    </row>
    <row r="5123">
      <c r="B5123" s="29" t="inlineStr">
        <is>
          <t>3FKA07</t>
        </is>
      </c>
      <c r="C5123">
        <f>SUMIF(数量表!D:H,B5123,数量表!H:H)</f>
        <v/>
      </c>
      <c r="D5123" t="n">
        <v>27</v>
      </c>
      <c r="E5123" t="n">
        <v>105</v>
      </c>
      <c r="F5123" s="86" t="n">
        <v>1255</v>
      </c>
      <c r="H5123" s="87" t="n">
        <v>2</v>
      </c>
      <c r="I5123" s="214">
        <f>C5123*H5123</f>
        <v/>
      </c>
      <c r="K5123" s="96" t="n"/>
      <c r="L5123" s="97" t="n"/>
      <c r="M5123" s="97" t="n"/>
      <c r="N5123" s="98" t="inlineStr">
        <is>
          <t>27×105</t>
        </is>
      </c>
      <c r="O5123" s="99">
        <f>F5123</f>
        <v/>
      </c>
      <c r="P5123" s="99">
        <f>SUM(I5123)</f>
        <v/>
      </c>
      <c r="Q5123" s="117" t="n"/>
      <c r="R5123" s="118" t="n"/>
      <c r="S5123" s="118" t="n"/>
      <c r="T5123" s="119" t="n"/>
      <c r="U5123" s="120" t="n"/>
      <c r="V5123" s="120" t="n"/>
      <c r="W5123" s="121" t="n"/>
      <c r="X5123" s="122" t="n"/>
      <c r="Y5123" s="122" t="n"/>
      <c r="Z5123" s="143" t="n"/>
      <c r="AA5123" s="140" t="n"/>
      <c r="AB5123" s="140" t="n"/>
      <c r="AC5123" s="144" t="n"/>
      <c r="AD5123" s="142" t="n"/>
      <c r="AE5123" s="142" t="n"/>
    </row>
    <row r="5124" ht="15" customHeight="1" thickBot="1">
      <c r="B5124" s="221" t="inlineStr">
        <is>
          <t>3FKA07</t>
        </is>
      </c>
      <c r="C5124" s="89">
        <f>SUMIF(数量表!D:H,B5124,数量表!H:H)</f>
        <v/>
      </c>
      <c r="D5124" s="89" t="n">
        <v>27</v>
      </c>
      <c r="E5124" s="89" t="n">
        <v>105</v>
      </c>
      <c r="F5124" s="90" t="n">
        <v>868</v>
      </c>
      <c r="G5124" s="89" t="n"/>
      <c r="H5124" s="91" t="n">
        <v>3</v>
      </c>
      <c r="I5124" s="213">
        <f>C5124*H5124</f>
        <v/>
      </c>
      <c r="K5124" s="96" t="n"/>
      <c r="L5124" s="97" t="n"/>
      <c r="M5124" s="97" t="n"/>
      <c r="N5124" s="98" t="inlineStr">
        <is>
          <t>27×106</t>
        </is>
      </c>
      <c r="O5124" s="99">
        <f>F5124</f>
        <v/>
      </c>
      <c r="P5124" s="99">
        <f>SUM(I5124)</f>
        <v/>
      </c>
      <c r="Q5124" s="117" t="n"/>
      <c r="R5124" s="118" t="n"/>
      <c r="S5124" s="118" t="n"/>
      <c r="T5124" s="119" t="n"/>
      <c r="U5124" s="120" t="n"/>
      <c r="V5124" s="120" t="n"/>
      <c r="W5124" s="121" t="n"/>
      <c r="X5124" s="122" t="n"/>
      <c r="Y5124" s="122" t="n"/>
      <c r="Z5124" s="143" t="n"/>
      <c r="AA5124" s="140" t="n"/>
      <c r="AB5124" s="140" t="n"/>
      <c r="AC5124" s="144" t="n"/>
      <c r="AD5124" s="142" t="n"/>
      <c r="AE5124" s="142" t="n"/>
    </row>
    <row r="5125">
      <c r="B5125" s="220" t="inlineStr">
        <is>
          <t>3F825MK03(FL+750)</t>
        </is>
      </c>
      <c r="C5125" s="80">
        <f>SUMIF(数量表!D:H,B5125,数量表!H:H)</f>
        <v/>
      </c>
      <c r="D5125" s="80" t="n">
        <v>27</v>
      </c>
      <c r="E5125" s="80" t="n">
        <v>105</v>
      </c>
      <c r="F5125" s="81" t="n">
        <v>718</v>
      </c>
      <c r="G5125" s="80" t="n"/>
      <c r="H5125" s="82" t="n">
        <v>4</v>
      </c>
      <c r="I5125" s="212">
        <f>C5125*H5125</f>
        <v/>
      </c>
      <c r="K5125" s="96" t="n"/>
      <c r="L5125" s="97" t="n"/>
      <c r="M5125" s="97" t="n"/>
      <c r="N5125" s="98" t="inlineStr">
        <is>
          <t>27×105</t>
        </is>
      </c>
      <c r="O5125" s="99">
        <f>F5125</f>
        <v/>
      </c>
      <c r="P5125" s="99">
        <f>SUM(I5125)</f>
        <v/>
      </c>
      <c r="Q5125" s="117" t="n"/>
      <c r="R5125" s="118" t="n"/>
      <c r="S5125" s="118" t="n"/>
      <c r="T5125" s="119" t="n"/>
      <c r="U5125" s="120" t="n"/>
      <c r="V5125" s="120" t="n"/>
      <c r="W5125" s="121" t="n"/>
      <c r="X5125" s="122" t="n"/>
      <c r="Y5125" s="122" t="n"/>
      <c r="Z5125" s="143" t="n"/>
      <c r="AA5125" s="140" t="n"/>
      <c r="AB5125" s="140" t="n"/>
      <c r="AC5125" s="144" t="n"/>
      <c r="AD5125" s="142" t="n"/>
      <c r="AE5125" s="142" t="n"/>
    </row>
    <row r="5126" ht="15" customHeight="1" thickBot="1">
      <c r="B5126" s="221" t="inlineStr">
        <is>
          <t>3F825MK03(FL+750)</t>
        </is>
      </c>
      <c r="C5126" s="89">
        <f>SUMIF(数量表!D:H,B5126,数量表!H:H)</f>
        <v/>
      </c>
      <c r="D5126" s="89" t="n">
        <v>27</v>
      </c>
      <c r="E5126" s="89" t="n">
        <v>105</v>
      </c>
      <c r="F5126" s="90" t="n">
        <v>1710</v>
      </c>
      <c r="G5126" s="89" t="n"/>
      <c r="H5126" s="91" t="n">
        <v>1</v>
      </c>
      <c r="I5126" s="213">
        <f>C5126*H5126</f>
        <v/>
      </c>
      <c r="K5126" s="96" t="n"/>
      <c r="L5126" s="97" t="n"/>
      <c r="M5126" s="97" t="n"/>
      <c r="N5126" s="98" t="inlineStr">
        <is>
          <t>27×106</t>
        </is>
      </c>
      <c r="O5126" s="99">
        <f>F5126</f>
        <v/>
      </c>
      <c r="P5126" s="99">
        <f>SUM(I5126)</f>
        <v/>
      </c>
      <c r="Q5126" s="117" t="n"/>
      <c r="R5126" s="118" t="n"/>
      <c r="S5126" s="118" t="n"/>
      <c r="T5126" s="119" t="n"/>
      <c r="U5126" s="120" t="n"/>
      <c r="V5126" s="120" t="n"/>
      <c r="W5126" s="121" t="n"/>
      <c r="X5126" s="122" t="n"/>
      <c r="Y5126" s="122" t="n"/>
      <c r="Z5126" s="143" t="n"/>
      <c r="AA5126" s="140" t="n"/>
      <c r="AB5126" s="140" t="n"/>
      <c r="AC5126" s="144" t="n"/>
      <c r="AD5126" s="142" t="n"/>
      <c r="AE5126" s="142" t="n"/>
    </row>
    <row r="5127" ht="15" customHeight="1" thickBot="1">
      <c r="B5127" s="221" t="inlineStr">
        <is>
          <t>180M5ZH11</t>
        </is>
      </c>
      <c r="C5127" s="89">
        <f>SUMIF(数量表!D:H,B5127,数量表!H:H)</f>
        <v/>
      </c>
      <c r="D5127" s="89" t="n">
        <v>27</v>
      </c>
      <c r="E5127" s="89" t="n">
        <v>105</v>
      </c>
      <c r="F5127" s="90" t="n">
        <v>345</v>
      </c>
      <c r="G5127" s="89" t="n"/>
      <c r="H5127" s="91" t="n">
        <v>1</v>
      </c>
      <c r="I5127" s="213">
        <f>C5127*H5127</f>
        <v/>
      </c>
      <c r="K5127" s="96" t="n"/>
      <c r="L5127" s="97" t="n"/>
      <c r="M5127" s="97" t="n"/>
      <c r="N5127" s="98" t="inlineStr">
        <is>
          <t>27×106</t>
        </is>
      </c>
      <c r="O5127" s="99">
        <f>F5127</f>
        <v/>
      </c>
      <c r="P5127" s="99">
        <f>SUM(I5127)</f>
        <v/>
      </c>
      <c r="Q5127" s="117" t="n"/>
      <c r="R5127" s="118" t="n"/>
      <c r="S5127" s="118" t="n"/>
      <c r="T5127" s="119" t="n"/>
      <c r="U5127" s="120" t="n"/>
      <c r="V5127" s="120" t="n"/>
      <c r="W5127" s="121" t="n"/>
      <c r="X5127" s="122" t="n"/>
      <c r="Y5127" s="122" t="n"/>
      <c r="Z5127" s="143" t="n"/>
      <c r="AA5127" s="140" t="n"/>
      <c r="AB5127" s="140" t="n"/>
      <c r="AC5127" s="144" t="n"/>
      <c r="AD5127" s="142" t="n"/>
      <c r="AE5127" s="142" t="n"/>
    </row>
    <row r="5128">
      <c r="B5128" s="220" t="inlineStr">
        <is>
          <t>135MKA07-L</t>
        </is>
      </c>
      <c r="C5128" s="80">
        <f>SUMIF(数量表!D:H,B5128,数量表!H:H)</f>
        <v/>
      </c>
      <c r="D5128" s="80" t="n">
        <v>27</v>
      </c>
      <c r="E5128" s="80" t="n">
        <v>105</v>
      </c>
      <c r="F5128" s="81" t="n">
        <v>150</v>
      </c>
      <c r="G5128" s="80" t="n"/>
      <c r="H5128" s="82" t="n">
        <v>3</v>
      </c>
      <c r="I5128" s="212">
        <f>C5128*H5128</f>
        <v/>
      </c>
      <c r="J5128" s="2" t="n"/>
      <c r="K5128" s="96" t="n"/>
      <c r="L5128" s="97" t="n"/>
      <c r="M5128" s="97" t="n"/>
      <c r="N5128" s="98" t="inlineStr">
        <is>
          <t>27×105</t>
        </is>
      </c>
      <c r="O5128" s="99">
        <f>F5128</f>
        <v/>
      </c>
      <c r="P5128" s="99">
        <f>SUM(I5128)</f>
        <v/>
      </c>
      <c r="Q5128" s="117" t="n"/>
      <c r="R5128" s="118" t="n"/>
      <c r="S5128" s="118" t="n"/>
      <c r="T5128" s="119" t="n"/>
      <c r="U5128" s="120" t="n"/>
      <c r="V5128" s="120" t="n"/>
      <c r="W5128" s="121" t="n"/>
      <c r="X5128" s="122" t="n"/>
      <c r="Y5128" s="122" t="n"/>
      <c r="Z5128" s="143" t="n"/>
      <c r="AA5128" s="140" t="n"/>
      <c r="AB5128" s="140" t="n"/>
      <c r="AC5128" s="144" t="n"/>
      <c r="AD5128" s="142" t="n"/>
      <c r="AE5128" s="142" t="n"/>
    </row>
    <row r="5129">
      <c r="B5129" s="29" t="inlineStr">
        <is>
          <t>135MKA07-L</t>
        </is>
      </c>
      <c r="C5129">
        <f>SUMIF(数量表!D:H,B5129,数量表!H:H)</f>
        <v/>
      </c>
      <c r="D5129" t="n">
        <v>27</v>
      </c>
      <c r="E5129" t="n">
        <v>105</v>
      </c>
      <c r="F5129" s="86" t="n">
        <v>1255</v>
      </c>
      <c r="H5129" s="87" t="n">
        <v>2</v>
      </c>
      <c r="I5129" s="214">
        <f>C5129*H5129</f>
        <v/>
      </c>
      <c r="J5129" s="2" t="n"/>
      <c r="K5129" s="96" t="n"/>
      <c r="L5129" s="97" t="n"/>
      <c r="M5129" s="97" t="n"/>
      <c r="N5129" s="98" t="inlineStr">
        <is>
          <t>27×105</t>
        </is>
      </c>
      <c r="O5129" s="99">
        <f>F5129</f>
        <v/>
      </c>
      <c r="P5129" s="99">
        <f>SUM(I5129)</f>
        <v/>
      </c>
      <c r="Q5129" s="117" t="n"/>
      <c r="R5129" s="118" t="n"/>
      <c r="S5129" s="118" t="n"/>
      <c r="T5129" s="119" t="n"/>
      <c r="U5129" s="120" t="n"/>
      <c r="V5129" s="120" t="n"/>
      <c r="W5129" s="121" t="n"/>
      <c r="X5129" s="122" t="n"/>
      <c r="Y5129" s="122" t="n"/>
      <c r="Z5129" s="143" t="n"/>
      <c r="AA5129" s="140" t="n"/>
      <c r="AB5129" s="140" t="n"/>
      <c r="AC5129" s="144" t="n"/>
      <c r="AD5129" s="142" t="n"/>
      <c r="AE5129" s="142" t="n"/>
    </row>
    <row r="5130">
      <c r="B5130" s="29" t="inlineStr">
        <is>
          <t>135MKA07-L</t>
        </is>
      </c>
      <c r="C5130">
        <f>SUMIF(数量表!D:H,B5130,数量表!H:H)</f>
        <v/>
      </c>
      <c r="D5130" t="n">
        <v>27</v>
      </c>
      <c r="E5130" t="n">
        <v>105</v>
      </c>
      <c r="F5130" s="86" t="n">
        <v>818</v>
      </c>
      <c r="H5130" s="87" t="n">
        <v>3</v>
      </c>
      <c r="I5130" s="214">
        <f>C5130*H5130</f>
        <v/>
      </c>
      <c r="J5130" s="2" t="n"/>
      <c r="K5130" s="96" t="n"/>
      <c r="L5130" s="97" t="n"/>
      <c r="M5130" s="97" t="n"/>
      <c r="N5130" s="98" t="inlineStr">
        <is>
          <t>27×105</t>
        </is>
      </c>
      <c r="O5130" s="99">
        <f>F5130</f>
        <v/>
      </c>
      <c r="P5130" s="99">
        <f>SUM(I5130)</f>
        <v/>
      </c>
      <c r="Q5130" s="117" t="n"/>
      <c r="R5130" s="118" t="n"/>
      <c r="S5130" s="118" t="n"/>
      <c r="T5130" s="119" t="n"/>
      <c r="U5130" s="120" t="n"/>
      <c r="V5130" s="120" t="n"/>
      <c r="W5130" s="121" t="n"/>
      <c r="X5130" s="122" t="n"/>
      <c r="Y5130" s="122" t="n"/>
      <c r="Z5130" s="143" t="n"/>
      <c r="AA5130" s="140" t="n"/>
      <c r="AB5130" s="140" t="n"/>
      <c r="AC5130" s="144" t="n"/>
      <c r="AD5130" s="142" t="n"/>
      <c r="AE5130" s="142" t="n"/>
    </row>
    <row r="5131" ht="15" customHeight="1" thickBot="1">
      <c r="B5131" s="221" t="inlineStr">
        <is>
          <t>135MKA07-L</t>
        </is>
      </c>
      <c r="C5131" s="89">
        <f>SUMIF(数量表!D:H,B5131,数量表!H:H)</f>
        <v/>
      </c>
      <c r="D5131" s="89" t="n">
        <v>27</v>
      </c>
      <c r="E5131" s="89" t="n">
        <v>105</v>
      </c>
      <c r="F5131" s="90" t="n">
        <v>749</v>
      </c>
      <c r="G5131" s="89" t="n"/>
      <c r="H5131" s="91" t="n">
        <v>1</v>
      </c>
      <c r="I5131" s="213">
        <f>C5131*H5131</f>
        <v/>
      </c>
      <c r="J5131" s="2" t="n"/>
      <c r="K5131" s="96" t="n"/>
      <c r="L5131" s="97" t="n"/>
      <c r="M5131" s="97" t="n"/>
      <c r="N5131" s="98" t="inlineStr">
        <is>
          <t>27×105</t>
        </is>
      </c>
      <c r="O5131" s="99">
        <f>F5131</f>
        <v/>
      </c>
      <c r="P5131" s="99">
        <f>SUM(I5131)</f>
        <v/>
      </c>
      <c r="Q5131" s="117" t="n"/>
      <c r="R5131" s="118" t="n"/>
      <c r="S5131" s="118" t="n"/>
      <c r="T5131" s="119" t="n"/>
      <c r="U5131" s="120" t="n"/>
      <c r="V5131" s="120" t="n"/>
      <c r="W5131" s="121" t="n"/>
      <c r="X5131" s="122" t="n"/>
      <c r="Y5131" s="122" t="n"/>
      <c r="Z5131" s="143" t="n"/>
      <c r="AA5131" s="140" t="n"/>
      <c r="AB5131" s="140" t="n"/>
      <c r="AC5131" s="144" t="n"/>
      <c r="AD5131" s="142" t="n"/>
      <c r="AE5131" s="142" t="n"/>
    </row>
    <row r="5132">
      <c r="B5132" s="220" t="inlineStr">
        <is>
          <t>135MKA07-R</t>
        </is>
      </c>
      <c r="C5132" s="80">
        <f>SUMIF(数量表!D:H,B5132,数量表!H:H)</f>
        <v/>
      </c>
      <c r="D5132" s="80" t="n">
        <v>27</v>
      </c>
      <c r="E5132" s="80" t="n">
        <v>105</v>
      </c>
      <c r="F5132" s="81" t="n">
        <v>150</v>
      </c>
      <c r="G5132" s="80" t="n"/>
      <c r="H5132" s="82" t="n">
        <v>3</v>
      </c>
      <c r="I5132" s="212">
        <f>C5132*H5132</f>
        <v/>
      </c>
      <c r="J5132" s="2" t="n"/>
      <c r="K5132" s="96" t="n"/>
      <c r="L5132" s="97" t="n"/>
      <c r="M5132" s="97" t="n"/>
      <c r="N5132" s="98" t="inlineStr">
        <is>
          <t>27×105</t>
        </is>
      </c>
      <c r="O5132" s="99">
        <f>F5132</f>
        <v/>
      </c>
      <c r="P5132" s="99">
        <f>SUM(I5132)</f>
        <v/>
      </c>
      <c r="Q5132" s="117" t="n"/>
      <c r="R5132" s="118" t="n"/>
      <c r="S5132" s="118" t="n"/>
      <c r="T5132" s="119" t="n"/>
      <c r="U5132" s="120" t="n"/>
      <c r="V5132" s="120" t="n"/>
      <c r="W5132" s="121" t="n"/>
      <c r="X5132" s="122" t="n"/>
      <c r="Y5132" s="122" t="n"/>
      <c r="Z5132" s="143" t="n"/>
      <c r="AA5132" s="140" t="n"/>
      <c r="AB5132" s="140" t="n"/>
      <c r="AC5132" s="144" t="n"/>
      <c r="AD5132" s="142" t="n"/>
      <c r="AE5132" s="142" t="n"/>
    </row>
    <row r="5133">
      <c r="B5133" s="29" t="inlineStr">
        <is>
          <t>135MKA07-R</t>
        </is>
      </c>
      <c r="C5133">
        <f>SUMIF(数量表!D:H,B5133,数量表!H:H)</f>
        <v/>
      </c>
      <c r="D5133" t="n">
        <v>27</v>
      </c>
      <c r="E5133" t="n">
        <v>105</v>
      </c>
      <c r="F5133" s="86" t="n">
        <v>1255</v>
      </c>
      <c r="H5133" s="87" t="n">
        <v>2</v>
      </c>
      <c r="I5133" s="214">
        <f>C5133*H5133</f>
        <v/>
      </c>
      <c r="J5133" s="2" t="n"/>
      <c r="K5133" s="96" t="n"/>
      <c r="L5133" s="97" t="n"/>
      <c r="M5133" s="97" t="n"/>
      <c r="N5133" s="98" t="inlineStr">
        <is>
          <t>27×105</t>
        </is>
      </c>
      <c r="O5133" s="99">
        <f>F5133</f>
        <v/>
      </c>
      <c r="P5133" s="99">
        <f>SUM(I5133)</f>
        <v/>
      </c>
      <c r="Q5133" s="117" t="n"/>
      <c r="R5133" s="118" t="n"/>
      <c r="S5133" s="118" t="n"/>
      <c r="T5133" s="119" t="n"/>
      <c r="U5133" s="120" t="n"/>
      <c r="V5133" s="120" t="n"/>
      <c r="W5133" s="121" t="n"/>
      <c r="X5133" s="122" t="n"/>
      <c r="Y5133" s="122" t="n"/>
      <c r="Z5133" s="143" t="n"/>
      <c r="AA5133" s="140" t="n"/>
      <c r="AB5133" s="140" t="n"/>
      <c r="AC5133" s="144" t="n"/>
      <c r="AD5133" s="142" t="n"/>
      <c r="AE5133" s="142" t="n"/>
    </row>
    <row r="5134">
      <c r="B5134" s="29" t="inlineStr">
        <is>
          <t>135MKA07-R</t>
        </is>
      </c>
      <c r="C5134">
        <f>SUMIF(数量表!D:H,B5134,数量表!H:H)</f>
        <v/>
      </c>
      <c r="D5134" t="n">
        <v>27</v>
      </c>
      <c r="E5134" t="n">
        <v>105</v>
      </c>
      <c r="F5134" s="86" t="n">
        <v>818</v>
      </c>
      <c r="H5134" s="87" t="n">
        <v>3</v>
      </c>
      <c r="I5134" s="214">
        <f>C5134*H5134</f>
        <v/>
      </c>
      <c r="J5134" s="2" t="n"/>
      <c r="K5134" s="96" t="n"/>
      <c r="L5134" s="97" t="n"/>
      <c r="M5134" s="97" t="n"/>
      <c r="N5134" s="98" t="inlineStr">
        <is>
          <t>27×105</t>
        </is>
      </c>
      <c r="O5134" s="99">
        <f>F5134</f>
        <v/>
      </c>
      <c r="P5134" s="99">
        <f>SUM(I5134)</f>
        <v/>
      </c>
      <c r="Q5134" s="117" t="n"/>
      <c r="R5134" s="118" t="n"/>
      <c r="S5134" s="118" t="n"/>
      <c r="T5134" s="119" t="n"/>
      <c r="U5134" s="120" t="n"/>
      <c r="V5134" s="120" t="n"/>
      <c r="W5134" s="121" t="n"/>
      <c r="X5134" s="122" t="n"/>
      <c r="Y5134" s="122" t="n"/>
      <c r="Z5134" s="143" t="n"/>
      <c r="AA5134" s="140" t="n"/>
      <c r="AB5134" s="140" t="n"/>
      <c r="AC5134" s="144" t="n"/>
      <c r="AD5134" s="142" t="n"/>
      <c r="AE5134" s="142" t="n"/>
    </row>
    <row r="5135" ht="15" customHeight="1" thickBot="1">
      <c r="B5135" s="29" t="inlineStr">
        <is>
          <t>135MKA07-R</t>
        </is>
      </c>
      <c r="C5135">
        <f>SUMIF(数量表!D:H,B5135,数量表!H:H)</f>
        <v/>
      </c>
      <c r="D5135" t="n">
        <v>27</v>
      </c>
      <c r="E5135" t="n">
        <v>105</v>
      </c>
      <c r="F5135" s="86" t="n">
        <v>749</v>
      </c>
      <c r="H5135" s="87" t="n">
        <v>1</v>
      </c>
      <c r="I5135" s="214">
        <f>C5135*H5135</f>
        <v/>
      </c>
      <c r="J5135" s="2" t="n"/>
      <c r="K5135" s="96" t="n"/>
      <c r="L5135" s="97" t="n"/>
      <c r="M5135" s="97" t="n"/>
      <c r="N5135" s="98" t="inlineStr">
        <is>
          <t>27×105</t>
        </is>
      </c>
      <c r="O5135" s="99">
        <f>F5135</f>
        <v/>
      </c>
      <c r="P5135" s="99">
        <f>SUM(I5135)</f>
        <v/>
      </c>
      <c r="Q5135" s="117" t="n"/>
      <c r="R5135" s="118" t="n"/>
      <c r="S5135" s="118" t="n"/>
      <c r="T5135" s="119" t="n"/>
      <c r="U5135" s="120" t="n"/>
      <c r="V5135" s="120" t="n"/>
      <c r="W5135" s="121" t="n"/>
      <c r="X5135" s="122" t="n"/>
      <c r="Y5135" s="122" t="n"/>
      <c r="Z5135" s="143" t="n"/>
      <c r="AA5135" s="140" t="n"/>
      <c r="AB5135" s="140" t="n"/>
      <c r="AC5135" s="144" t="n"/>
      <c r="AD5135" s="142" t="n"/>
      <c r="AE5135" s="142" t="n"/>
    </row>
    <row r="5136">
      <c r="B5136" s="220" t="inlineStr">
        <is>
          <t>113MA</t>
        </is>
      </c>
      <c r="C5136" s="80">
        <f>SUMIF(数量表!D:H,B5136,数量表!H:H)</f>
        <v/>
      </c>
      <c r="D5136" s="80" t="n">
        <v>27</v>
      </c>
      <c r="E5136" s="80" t="n">
        <v>105</v>
      </c>
      <c r="F5136" s="81" t="n">
        <v>1923</v>
      </c>
      <c r="G5136" s="80" t="n"/>
      <c r="H5136" s="82" t="n">
        <v>1</v>
      </c>
      <c r="I5136" s="212">
        <f>C5136*H5136</f>
        <v/>
      </c>
      <c r="J5136" s="2" t="n"/>
      <c r="K5136" s="96" t="n"/>
      <c r="L5136" s="97" t="n"/>
      <c r="M5136" s="97" t="n"/>
      <c r="N5136" s="98" t="inlineStr">
        <is>
          <t>27×105</t>
        </is>
      </c>
      <c r="O5136" s="99">
        <f>F5136</f>
        <v/>
      </c>
      <c r="P5136" s="99">
        <f>SUM(I5136)</f>
        <v/>
      </c>
      <c r="Q5136" s="117" t="n"/>
      <c r="R5136" s="118" t="n"/>
      <c r="S5136" s="118" t="n"/>
      <c r="T5136" s="119" t="n"/>
      <c r="U5136" s="120" t="n"/>
      <c r="V5136" s="120" t="n"/>
      <c r="W5136" s="121" t="n"/>
      <c r="X5136" s="122" t="n"/>
      <c r="Y5136" s="122" t="n"/>
      <c r="Z5136" s="143" t="n"/>
      <c r="AA5136" s="140" t="n"/>
      <c r="AB5136" s="140" t="n"/>
      <c r="AC5136" s="144" t="n"/>
      <c r="AD5136" s="142" t="n"/>
      <c r="AE5136" s="142" t="n"/>
    </row>
    <row r="5137" ht="15" customHeight="1" thickBot="1">
      <c r="B5137" s="29" t="inlineStr">
        <is>
          <t>113MHL</t>
        </is>
      </c>
      <c r="C5137">
        <f>SUMIF(数量表!D:H,B5137,数量表!H:H)</f>
        <v/>
      </c>
      <c r="D5137" t="n">
        <v>30</v>
      </c>
      <c r="E5137" t="n">
        <v>105</v>
      </c>
      <c r="F5137" s="86" t="n">
        <v>1923</v>
      </c>
      <c r="G5137" t="inlineStr">
        <is>
          <t>×</t>
        </is>
      </c>
      <c r="H5137" s="87" t="n">
        <v>1</v>
      </c>
      <c r="I5137" s="214">
        <f>C5137*H5137</f>
        <v/>
      </c>
      <c r="K5137" s="96" t="n"/>
      <c r="L5137" s="97" t="n"/>
      <c r="M5137" s="97" t="n"/>
      <c r="N5137" s="98" t="inlineStr">
        <is>
          <t>27×105</t>
        </is>
      </c>
      <c r="O5137" s="99">
        <f>F5137</f>
        <v/>
      </c>
      <c r="P5137" s="99">
        <f>SUM(I5137)</f>
        <v/>
      </c>
      <c r="Q5137" s="117" t="n"/>
      <c r="R5137" s="118" t="n"/>
      <c r="S5137" s="118" t="n"/>
      <c r="T5137" s="119" t="n"/>
      <c r="U5137" s="120" t="n"/>
      <c r="V5137" s="120" t="n"/>
      <c r="W5137" s="121" t="n"/>
      <c r="X5137" s="122" t="n"/>
      <c r="Y5137" s="122" t="n"/>
      <c r="Z5137" s="143" t="n"/>
      <c r="AA5137" s="140" t="n"/>
      <c r="AB5137" s="140" t="n"/>
      <c r="AC5137" s="144" t="n"/>
      <c r="AD5137" s="142" t="n"/>
      <c r="AE5137" s="142" t="n"/>
    </row>
    <row r="5138" ht="15" customHeight="1" thickBot="1">
      <c r="B5138" s="222" t="inlineStr">
        <is>
          <t>113MH</t>
        </is>
      </c>
      <c r="C5138" s="7" t="n"/>
      <c r="D5138" s="7" t="n"/>
      <c r="E5138" s="7" t="n"/>
      <c r="F5138" s="7" t="n"/>
      <c r="G5138" s="7" t="n"/>
      <c r="H5138" s="21" t="n"/>
      <c r="I5138" s="217" t="n"/>
      <c r="K5138" s="96" t="n"/>
      <c r="L5138" s="97" t="n"/>
      <c r="M5138" s="97" t="n"/>
      <c r="N5138" s="98" t="inlineStr">
        <is>
          <t>27×105</t>
        </is>
      </c>
      <c r="O5138" s="99">
        <f>F5138</f>
        <v/>
      </c>
      <c r="P5138" s="99">
        <f>SUM(I5138)</f>
        <v/>
      </c>
      <c r="Q5138" s="117" t="n"/>
      <c r="R5138" s="118" t="n"/>
      <c r="S5138" s="118" t="n"/>
      <c r="T5138" s="119" t="n"/>
      <c r="U5138" s="120" t="n"/>
      <c r="V5138" s="120" t="n"/>
      <c r="W5138" s="121" t="n"/>
      <c r="X5138" s="122" t="n"/>
      <c r="Y5138" s="122" t="n"/>
      <c r="Z5138" s="143" t="n"/>
      <c r="AA5138" s="140" t="n"/>
      <c r="AB5138" s="140" t="n"/>
      <c r="AC5138" s="144" t="n"/>
      <c r="AD5138" s="142" t="n"/>
      <c r="AE5138" s="142" t="n"/>
    </row>
    <row r="5139" ht="15" customHeight="1" thickBot="1">
      <c r="B5139" s="29" t="inlineStr">
        <is>
          <t>113MQ3</t>
        </is>
      </c>
      <c r="C5139">
        <f>SUMIF(数量表!D:H,B5139,数量表!H:H)</f>
        <v/>
      </c>
      <c r="D5139" t="n">
        <v>27</v>
      </c>
      <c r="E5139" t="n">
        <v>105</v>
      </c>
      <c r="F5139" s="86" t="n">
        <v>1923</v>
      </c>
      <c r="G5139" t="inlineStr">
        <is>
          <t>×</t>
        </is>
      </c>
      <c r="H5139" s="87" t="n">
        <v>1</v>
      </c>
      <c r="I5139" s="214">
        <f>C5139*H5139</f>
        <v/>
      </c>
      <c r="K5139" s="96" t="n"/>
      <c r="L5139" s="97" t="n"/>
      <c r="M5139" s="97" t="n"/>
      <c r="N5139" s="98" t="inlineStr">
        <is>
          <t>27×105</t>
        </is>
      </c>
      <c r="O5139" s="99">
        <f>F5139</f>
        <v/>
      </c>
      <c r="P5139" s="99">
        <f>SUM(I5139)</f>
        <v/>
      </c>
      <c r="Q5139" s="117" t="n"/>
      <c r="R5139" s="118" t="n"/>
      <c r="S5139" s="118" t="n"/>
      <c r="T5139" s="119" t="n"/>
      <c r="U5139" s="120" t="n"/>
      <c r="V5139" s="120" t="n"/>
      <c r="W5139" s="121" t="n"/>
      <c r="X5139" s="122" t="n"/>
      <c r="Y5139" s="122" t="n"/>
      <c r="Z5139" s="143" t="n"/>
      <c r="AA5139" s="140" t="n"/>
      <c r="AB5139" s="140" t="n"/>
      <c r="AC5139" s="144" t="n"/>
      <c r="AD5139" s="142" t="n"/>
      <c r="AE5139" s="142" t="n"/>
    </row>
    <row r="5140" ht="15" customHeight="1" thickBot="1">
      <c r="B5140" s="220" t="inlineStr">
        <is>
          <t>180MQ</t>
        </is>
      </c>
      <c r="C5140" s="80" t="n"/>
      <c r="D5140" s="80" t="n"/>
      <c r="E5140" s="80" t="n"/>
      <c r="F5140" s="80" t="n"/>
      <c r="G5140" s="80" t="n"/>
      <c r="H5140" s="80" t="n"/>
      <c r="I5140" s="217" t="n"/>
      <c r="K5140" s="96" t="n"/>
      <c r="L5140" s="97" t="n"/>
      <c r="M5140" s="97" t="n"/>
      <c r="N5140" s="98" t="inlineStr">
        <is>
          <t>27×105</t>
        </is>
      </c>
      <c r="O5140" s="99">
        <f>F5140</f>
        <v/>
      </c>
      <c r="P5140" s="99">
        <f>SUM(I5140)</f>
        <v/>
      </c>
      <c r="Q5140" s="117" t="n"/>
      <c r="R5140" s="118" t="n"/>
      <c r="S5140" s="118" t="n"/>
      <c r="T5140" s="119" t="n"/>
      <c r="U5140" s="120" t="n"/>
      <c r="V5140" s="120" t="n"/>
      <c r="W5140" s="121" t="n"/>
      <c r="X5140" s="122" t="n"/>
      <c r="Y5140" s="122" t="n"/>
      <c r="Z5140" s="143" t="n"/>
      <c r="AA5140" s="140" t="n"/>
      <c r="AB5140" s="140" t="n"/>
      <c r="AC5140" s="144" t="n"/>
      <c r="AD5140" s="142" t="n"/>
      <c r="AE5140" s="142" t="n"/>
    </row>
    <row r="5141">
      <c r="B5141" s="220" t="inlineStr">
        <is>
          <t>115TSQ11-L</t>
        </is>
      </c>
      <c r="C5141" s="80">
        <f>SUMIF(数量表!D:H,B5141,数量表!H:H)</f>
        <v/>
      </c>
      <c r="D5141" s="80" t="n">
        <v>27</v>
      </c>
      <c r="E5141" s="80" t="n">
        <v>105</v>
      </c>
      <c r="F5141" s="80" t="n">
        <v>118</v>
      </c>
      <c r="G5141" s="80" t="inlineStr">
        <is>
          <t>×</t>
        </is>
      </c>
      <c r="H5141" s="82" t="n">
        <v>1</v>
      </c>
      <c r="I5141" s="214">
        <f>C5141*H5141</f>
        <v/>
      </c>
      <c r="K5141" s="96" t="n"/>
      <c r="L5141" s="97" t="n"/>
      <c r="M5141" s="97" t="n"/>
      <c r="N5141" s="98" t="inlineStr">
        <is>
          <t>27×105</t>
        </is>
      </c>
      <c r="O5141" s="99">
        <f>F5141</f>
        <v/>
      </c>
      <c r="P5141" s="99">
        <f>SUM(I5141)</f>
        <v/>
      </c>
      <c r="Q5141" s="117" t="n"/>
      <c r="R5141" s="118" t="n"/>
      <c r="S5141" s="118" t="n"/>
      <c r="T5141" s="119" t="n"/>
      <c r="U5141" s="120" t="n"/>
      <c r="V5141" s="120" t="n"/>
      <c r="W5141" s="121" t="n"/>
      <c r="X5141" s="122" t="n"/>
      <c r="Y5141" s="122" t="n"/>
      <c r="Z5141" s="143" t="n"/>
      <c r="AA5141" s="140" t="n"/>
      <c r="AB5141" s="140" t="n"/>
      <c r="AC5141" s="144" t="n"/>
      <c r="AD5141" s="142" t="n"/>
      <c r="AE5141" s="142" t="n"/>
    </row>
    <row r="5142">
      <c r="B5142" s="29" t="inlineStr">
        <is>
          <t>115TSQ11-L</t>
        </is>
      </c>
      <c r="C5142">
        <f>SUMIF(数量表!D:H,B5142,数量表!H:H)</f>
        <v/>
      </c>
      <c r="D5142" t="n">
        <v>27</v>
      </c>
      <c r="E5142" t="n">
        <v>105</v>
      </c>
      <c r="F5142" t="n">
        <v>450</v>
      </c>
      <c r="G5142" t="inlineStr">
        <is>
          <t>×</t>
        </is>
      </c>
      <c r="H5142" s="87" t="n">
        <v>1</v>
      </c>
      <c r="I5142" s="214">
        <f>C5142*H5142</f>
        <v/>
      </c>
      <c r="K5142" s="96" t="n"/>
      <c r="L5142" s="97" t="n"/>
      <c r="M5142" s="97" t="n"/>
      <c r="N5142" s="98" t="inlineStr">
        <is>
          <t>27×105</t>
        </is>
      </c>
      <c r="O5142" s="99">
        <f>F5142</f>
        <v/>
      </c>
      <c r="P5142" s="99">
        <f>SUM(I5142)</f>
        <v/>
      </c>
      <c r="Q5142" s="117" t="n"/>
      <c r="R5142" s="118" t="n"/>
      <c r="S5142" s="118" t="n"/>
      <c r="T5142" s="119" t="n"/>
      <c r="U5142" s="120" t="n"/>
      <c r="V5142" s="120" t="n"/>
      <c r="W5142" s="121" t="n"/>
      <c r="X5142" s="122" t="n"/>
      <c r="Y5142" s="122" t="n"/>
      <c r="Z5142" s="143" t="n"/>
      <c r="AA5142" s="140" t="n"/>
      <c r="AB5142" s="140" t="n"/>
      <c r="AC5142" s="144" t="n"/>
      <c r="AD5142" s="142" t="n"/>
      <c r="AE5142" s="142" t="n"/>
    </row>
    <row r="5143">
      <c r="B5143" s="29" t="inlineStr">
        <is>
          <t>115TSQ11-L</t>
        </is>
      </c>
      <c r="C5143">
        <f>SUMIF(数量表!D:H,B5143,数量表!H:H)</f>
        <v/>
      </c>
      <c r="D5143" t="n">
        <v>27</v>
      </c>
      <c r="E5143" t="n">
        <v>105</v>
      </c>
      <c r="F5143" t="n">
        <v>1176</v>
      </c>
      <c r="G5143" t="inlineStr">
        <is>
          <t>×</t>
        </is>
      </c>
      <c r="H5143" s="87" t="n">
        <v>2</v>
      </c>
      <c r="I5143" s="214">
        <f>C5143*H5143</f>
        <v/>
      </c>
      <c r="K5143" s="96" t="n"/>
      <c r="L5143" s="97" t="n"/>
      <c r="M5143" s="97" t="n"/>
      <c r="N5143" s="98" t="inlineStr">
        <is>
          <t>27×105</t>
        </is>
      </c>
      <c r="O5143" s="99">
        <f>F5143</f>
        <v/>
      </c>
      <c r="P5143" s="99">
        <f>SUM(I5143)</f>
        <v/>
      </c>
      <c r="Q5143" s="117" t="n"/>
      <c r="R5143" s="118" t="n"/>
      <c r="S5143" s="118" t="n"/>
      <c r="T5143" s="119" t="n"/>
      <c r="U5143" s="120" t="n"/>
      <c r="V5143" s="120" t="n"/>
      <c r="W5143" s="121" t="n"/>
      <c r="X5143" s="122" t="n"/>
      <c r="Y5143" s="122" t="n"/>
      <c r="Z5143" s="143" t="n"/>
      <c r="AA5143" s="140" t="n"/>
      <c r="AB5143" s="140" t="n"/>
      <c r="AC5143" s="144" t="n"/>
      <c r="AD5143" s="142" t="n"/>
      <c r="AE5143" s="142" t="n"/>
    </row>
    <row r="5144" ht="15" customHeight="1" thickBot="1">
      <c r="B5144" s="221" t="inlineStr">
        <is>
          <t>115TSQ11-L</t>
        </is>
      </c>
      <c r="C5144" s="89">
        <f>SUMIF(数量表!D:H,B5144,数量表!H:H)</f>
        <v/>
      </c>
      <c r="D5144" s="89" t="n">
        <v>27</v>
      </c>
      <c r="E5144" s="89" t="n">
        <v>105</v>
      </c>
      <c r="F5144" s="89" t="n">
        <v>572.5</v>
      </c>
      <c r="G5144" s="89" t="inlineStr">
        <is>
          <t>×</t>
        </is>
      </c>
      <c r="H5144" s="91" t="n">
        <v>2</v>
      </c>
      <c r="I5144" s="213">
        <f>C5144*H5144</f>
        <v/>
      </c>
      <c r="K5144" s="96" t="n"/>
      <c r="L5144" s="97" t="n"/>
      <c r="M5144" s="97" t="n"/>
      <c r="N5144" s="98" t="inlineStr">
        <is>
          <t>27×105</t>
        </is>
      </c>
      <c r="O5144" s="99">
        <f>F5144</f>
        <v/>
      </c>
      <c r="P5144" s="99">
        <f>SUM(I5144)</f>
        <v/>
      </c>
      <c r="Q5144" s="117" t="n"/>
      <c r="R5144" s="118" t="n"/>
      <c r="S5144" s="118" t="n"/>
      <c r="T5144" s="119" t="n"/>
      <c r="U5144" s="120" t="n"/>
      <c r="V5144" s="120" t="n"/>
      <c r="W5144" s="121" t="n"/>
      <c r="X5144" s="122" t="n"/>
      <c r="Y5144" s="122" t="n"/>
      <c r="Z5144" s="143" t="n"/>
      <c r="AA5144" s="140" t="n"/>
      <c r="AB5144" s="140" t="n"/>
      <c r="AC5144" s="144" t="n"/>
      <c r="AD5144" s="142" t="n"/>
      <c r="AE5144" s="142" t="n"/>
    </row>
    <row r="5145" ht="15" customHeight="1" thickBot="1">
      <c r="B5145" s="29" t="inlineStr">
        <is>
          <t>115TA144</t>
        </is>
      </c>
      <c r="C5145">
        <f>SUMIF(数量表!D:H,B5145,数量表!H:H)</f>
        <v/>
      </c>
      <c r="D5145" t="n">
        <v>27</v>
      </c>
      <c r="E5145" t="n">
        <v>105</v>
      </c>
      <c r="F5145" s="86" t="n">
        <v>1798</v>
      </c>
      <c r="G5145" t="inlineStr">
        <is>
          <t>×</t>
        </is>
      </c>
      <c r="H5145" s="87" t="n">
        <v>1</v>
      </c>
      <c r="I5145" s="82">
        <f>C5145*H5145</f>
        <v/>
      </c>
      <c r="K5145" s="96" t="n"/>
      <c r="L5145" s="97" t="n"/>
      <c r="M5145" s="97" t="n"/>
      <c r="N5145" s="98" t="inlineStr">
        <is>
          <t>27×105</t>
        </is>
      </c>
      <c r="O5145" s="99">
        <f>F5145</f>
        <v/>
      </c>
      <c r="P5145" s="99">
        <f>SUM(I5145)</f>
        <v/>
      </c>
      <c r="Q5145" s="117" t="n"/>
      <c r="R5145" s="118" t="n"/>
      <c r="S5145" s="118" t="n"/>
      <c r="T5145" s="119" t="n"/>
      <c r="U5145" s="120" t="n"/>
      <c r="V5145" s="120" t="n"/>
      <c r="W5145" s="121" t="n"/>
      <c r="X5145" s="122" t="n"/>
      <c r="Y5145" s="122" t="n"/>
      <c r="Z5145" s="143" t="n"/>
      <c r="AA5145" s="140" t="n"/>
      <c r="AB5145" s="140" t="n"/>
      <c r="AC5145" s="144" t="n"/>
      <c r="AD5145" s="142" t="n"/>
      <c r="AE5145" s="142" t="n"/>
    </row>
    <row r="5146">
      <c r="B5146" s="79" t="inlineStr">
        <is>
          <t>S03L</t>
        </is>
      </c>
      <c r="C5146" s="80">
        <f>SUMIF(数量表!D:H,B5146,数量表!H:H)</f>
        <v/>
      </c>
      <c r="D5146" s="80" t="n">
        <v>27</v>
      </c>
      <c r="E5146" s="80" t="n">
        <v>105</v>
      </c>
      <c r="F5146" s="81" t="n">
        <v>1136</v>
      </c>
      <c r="G5146" s="80" t="n"/>
      <c r="H5146" s="82" t="n">
        <v>1</v>
      </c>
      <c r="I5146" s="212">
        <f>C5146*H5146</f>
        <v/>
      </c>
      <c r="K5146" s="96" t="n"/>
      <c r="L5146" s="97" t="n"/>
      <c r="M5146" s="97" t="n"/>
      <c r="N5146" s="98" t="inlineStr">
        <is>
          <t>27×105</t>
        </is>
      </c>
      <c r="O5146" s="99">
        <f>F5146</f>
        <v/>
      </c>
      <c r="P5146" s="99">
        <f>SUM(I5146)</f>
        <v/>
      </c>
      <c r="Q5146" s="117" t="n"/>
      <c r="R5146" s="118" t="n"/>
      <c r="S5146" s="118" t="n"/>
      <c r="T5146" s="119" t="n"/>
      <c r="U5146" s="120" t="n"/>
      <c r="V5146" s="120" t="n"/>
      <c r="W5146" s="121" t="n"/>
      <c r="X5146" s="122" t="n"/>
      <c r="Y5146" s="122" t="n"/>
      <c r="Z5146" s="143" t="n"/>
      <c r="AA5146" s="140" t="n"/>
      <c r="AB5146" s="140" t="n"/>
      <c r="AC5146" s="144" t="n"/>
      <c r="AD5146" s="142" t="n"/>
      <c r="AE5146" s="142" t="n"/>
    </row>
    <row r="5147">
      <c r="B5147" s="85" t="inlineStr">
        <is>
          <t>S03L</t>
        </is>
      </c>
      <c r="C5147">
        <f>SUMIF(数量表!D:H,B5147,数量表!H:H)</f>
        <v/>
      </c>
      <c r="D5147" t="n">
        <v>27</v>
      </c>
      <c r="E5147" t="n">
        <v>105</v>
      </c>
      <c r="F5147" s="86" t="n">
        <v>760</v>
      </c>
      <c r="H5147" s="87" t="n">
        <v>2</v>
      </c>
      <c r="I5147" s="214">
        <f>C5147*H5147</f>
        <v/>
      </c>
      <c r="K5147" s="96" t="n"/>
      <c r="L5147" s="97" t="n"/>
      <c r="M5147" s="97" t="n"/>
      <c r="N5147" s="98" t="inlineStr">
        <is>
          <t>27×105</t>
        </is>
      </c>
      <c r="O5147" s="99">
        <f>F5147</f>
        <v/>
      </c>
      <c r="P5147" s="99">
        <f>SUM(I5147)</f>
        <v/>
      </c>
      <c r="Q5147" s="117" t="n"/>
      <c r="R5147" s="118" t="n"/>
      <c r="S5147" s="118" t="n"/>
      <c r="T5147" s="119" t="n"/>
      <c r="U5147" s="120" t="n"/>
      <c r="V5147" s="120" t="n"/>
      <c r="W5147" s="121" t="n"/>
      <c r="X5147" s="122" t="n"/>
      <c r="Y5147" s="122" t="n"/>
      <c r="Z5147" s="143" t="n"/>
      <c r="AA5147" s="140" t="n"/>
      <c r="AB5147" s="140" t="n"/>
      <c r="AC5147" s="144" t="n"/>
      <c r="AD5147" s="142" t="n"/>
      <c r="AE5147" s="142" t="n"/>
    </row>
    <row r="5148">
      <c r="B5148" s="85" t="inlineStr">
        <is>
          <t>S03L</t>
        </is>
      </c>
      <c r="C5148">
        <f>SUMIF(数量表!D:H,B5148,数量表!H:H)</f>
        <v/>
      </c>
      <c r="D5148" t="n">
        <v>27</v>
      </c>
      <c r="E5148" t="n">
        <v>105</v>
      </c>
      <c r="F5148" s="86" t="n">
        <v>376</v>
      </c>
      <c r="H5148" s="87" t="n">
        <v>2</v>
      </c>
      <c r="I5148" s="214">
        <f>C5148*H5148</f>
        <v/>
      </c>
      <c r="K5148" s="96" t="n"/>
      <c r="L5148" s="97" t="n"/>
      <c r="M5148" s="97" t="n"/>
      <c r="N5148" s="98" t="inlineStr">
        <is>
          <t>27×105</t>
        </is>
      </c>
      <c r="O5148" s="99">
        <f>F5148</f>
        <v/>
      </c>
      <c r="P5148" s="99">
        <f>SUM(I5148)</f>
        <v/>
      </c>
      <c r="Q5148" s="117" t="n"/>
      <c r="R5148" s="118" t="n"/>
      <c r="S5148" s="118" t="n"/>
      <c r="T5148" s="119" t="n"/>
      <c r="U5148" s="120" t="n"/>
      <c r="V5148" s="120" t="n"/>
      <c r="W5148" s="121" t="n"/>
      <c r="X5148" s="122" t="n"/>
      <c r="Y5148" s="122" t="n"/>
      <c r="Z5148" s="143" t="n"/>
      <c r="AA5148" s="140" t="n"/>
      <c r="AB5148" s="140" t="n"/>
      <c r="AC5148" s="144" t="n"/>
      <c r="AD5148" s="142" t="n"/>
      <c r="AE5148" s="142" t="n"/>
    </row>
    <row r="5149">
      <c r="B5149" s="85" t="inlineStr">
        <is>
          <t>S03L</t>
        </is>
      </c>
      <c r="C5149">
        <f>SUMIF(数量表!D:H,B5149,数量表!H:H)</f>
        <v/>
      </c>
      <c r="D5149" t="n">
        <v>27</v>
      </c>
      <c r="E5149" t="n">
        <v>105</v>
      </c>
      <c r="F5149" s="86" t="n">
        <v>232</v>
      </c>
      <c r="H5149" s="87" t="n">
        <v>1</v>
      </c>
      <c r="I5149" s="214">
        <f>C5149*H5149</f>
        <v/>
      </c>
      <c r="K5149" s="96" t="n"/>
      <c r="L5149" s="97" t="n"/>
      <c r="M5149" s="97" t="n"/>
      <c r="N5149" s="98" t="inlineStr">
        <is>
          <t>27×105</t>
        </is>
      </c>
      <c r="O5149" s="99">
        <f>F5149</f>
        <v/>
      </c>
      <c r="P5149" s="99">
        <f>SUM(I5149)</f>
        <v/>
      </c>
      <c r="Q5149" s="117" t="n"/>
      <c r="R5149" s="118" t="n"/>
      <c r="S5149" s="118" t="n"/>
      <c r="T5149" s="119" t="n"/>
      <c r="U5149" s="120" t="n"/>
      <c r="V5149" s="120" t="n"/>
      <c r="W5149" s="121" t="n"/>
      <c r="X5149" s="122" t="n"/>
      <c r="Y5149" s="122" t="n"/>
      <c r="Z5149" s="143" t="n"/>
      <c r="AA5149" s="140" t="n"/>
      <c r="AB5149" s="140" t="n"/>
      <c r="AC5149" s="144" t="n"/>
      <c r="AD5149" s="142" t="n"/>
      <c r="AE5149" s="142" t="n"/>
    </row>
    <row r="5150" ht="15" customHeight="1" thickBot="1">
      <c r="B5150" s="88" t="inlineStr">
        <is>
          <t>S03L</t>
        </is>
      </c>
      <c r="C5150" s="89">
        <f>SUMIF(数量表!D:H,B5150,数量表!H:H)</f>
        <v/>
      </c>
      <c r="D5150" s="89" t="n">
        <v>27</v>
      </c>
      <c r="E5150" s="89" t="n">
        <v>105</v>
      </c>
      <c r="F5150" s="90" t="n">
        <v>2548</v>
      </c>
      <c r="G5150" s="89" t="n"/>
      <c r="H5150" s="91" t="n">
        <v>1</v>
      </c>
      <c r="I5150" s="213">
        <f>C5150*H5150</f>
        <v/>
      </c>
      <c r="K5150" s="96" t="n"/>
      <c r="L5150" s="97" t="n"/>
      <c r="M5150" s="97" t="n"/>
      <c r="N5150" s="98" t="inlineStr">
        <is>
          <t>27×105</t>
        </is>
      </c>
      <c r="O5150" s="99">
        <f>F5150</f>
        <v/>
      </c>
      <c r="P5150" s="99">
        <f>SUM(I5150)</f>
        <v/>
      </c>
      <c r="Q5150" s="117" t="n"/>
      <c r="R5150" s="118" t="n"/>
      <c r="S5150" s="118" t="n"/>
      <c r="T5150" s="119" t="n"/>
      <c r="U5150" s="120" t="n"/>
      <c r="V5150" s="120" t="n"/>
      <c r="W5150" s="121" t="n"/>
      <c r="X5150" s="122" t="n"/>
      <c r="Y5150" s="122" t="n"/>
      <c r="Z5150" s="143" t="n"/>
      <c r="AA5150" s="140" t="n"/>
      <c r="AB5150" s="140" t="n"/>
      <c r="AC5150" s="144" t="n"/>
      <c r="AD5150" s="142" t="n"/>
      <c r="AE5150" s="142" t="n"/>
    </row>
    <row r="5151">
      <c r="B5151" s="220" t="inlineStr">
        <is>
          <t>45MKH09(FL+900)-L</t>
        </is>
      </c>
      <c r="C5151" s="80">
        <f>SUMIF(数量表!D:H,B5151,数量表!H:H)</f>
        <v/>
      </c>
      <c r="D5151" s="80" t="n">
        <v>27</v>
      </c>
      <c r="E5151" s="80" t="n">
        <v>105</v>
      </c>
      <c r="F5151" s="81" t="n">
        <v>399</v>
      </c>
      <c r="G5151" s="80" t="inlineStr">
        <is>
          <t>×</t>
        </is>
      </c>
      <c r="H5151" s="82" t="n">
        <v>1</v>
      </c>
      <c r="I5151" s="212">
        <f>C5151*H5151</f>
        <v/>
      </c>
      <c r="J5151" s="29" t="n"/>
      <c r="K5151" s="96" t="n"/>
      <c r="L5151" s="97" t="n"/>
      <c r="M5151" s="97" t="n"/>
      <c r="N5151" s="98" t="inlineStr">
        <is>
          <t>27×105</t>
        </is>
      </c>
      <c r="O5151" s="99">
        <f>F5151</f>
        <v/>
      </c>
      <c r="P5151" s="99">
        <f>SUM(I5151)</f>
        <v/>
      </c>
      <c r="Q5151" s="117" t="n"/>
      <c r="R5151" s="118" t="n"/>
      <c r="S5151" s="118" t="n"/>
      <c r="T5151" s="119" t="n"/>
      <c r="U5151" s="120" t="n"/>
      <c r="V5151" s="120" t="n"/>
      <c r="W5151" s="121" t="n"/>
      <c r="X5151" s="122" t="n"/>
      <c r="Y5151" s="122" t="n"/>
      <c r="Z5151" s="143" t="n"/>
      <c r="AA5151" s="140" t="n"/>
      <c r="AB5151" s="140" t="n"/>
      <c r="AC5151" s="144" t="n"/>
      <c r="AD5151" s="142" t="n"/>
      <c r="AE5151" s="142" t="n"/>
    </row>
    <row r="5152">
      <c r="B5152" s="29" t="inlineStr">
        <is>
          <t>45MKH09(FL+900)-L</t>
        </is>
      </c>
      <c r="C5152">
        <f>SUMIF(数量表!D:H,B5152,数量表!H:H)</f>
        <v/>
      </c>
      <c r="D5152" t="n">
        <v>27</v>
      </c>
      <c r="E5152" t="n">
        <v>105</v>
      </c>
      <c r="F5152" s="86" t="n">
        <v>800</v>
      </c>
      <c r="G5152" t="inlineStr">
        <is>
          <t>×</t>
        </is>
      </c>
      <c r="H5152" s="87" t="n">
        <v>2</v>
      </c>
      <c r="I5152" s="214">
        <f>C5152*H5152</f>
        <v/>
      </c>
      <c r="J5152" s="29" t="n"/>
      <c r="K5152" s="96" t="n"/>
      <c r="L5152" s="97" t="n"/>
      <c r="M5152" s="97" t="n"/>
      <c r="N5152" s="98" t="inlineStr">
        <is>
          <t>27×105</t>
        </is>
      </c>
      <c r="O5152" s="99">
        <f>F5152</f>
        <v/>
      </c>
      <c r="P5152" s="99">
        <f>SUM(I5152)</f>
        <v/>
      </c>
      <c r="Q5152" s="117" t="n"/>
      <c r="R5152" s="118" t="n"/>
      <c r="S5152" s="118" t="n"/>
      <c r="T5152" s="119" t="n"/>
      <c r="U5152" s="120" t="n"/>
      <c r="V5152" s="120" t="n"/>
      <c r="W5152" s="121" t="n"/>
      <c r="X5152" s="122" t="n"/>
      <c r="Y5152" s="122" t="n"/>
      <c r="Z5152" s="143" t="n"/>
      <c r="AA5152" s="140" t="n"/>
      <c r="AB5152" s="140" t="n"/>
      <c r="AC5152" s="144" t="n"/>
      <c r="AD5152" s="142" t="n"/>
      <c r="AE5152" s="142" t="n"/>
    </row>
    <row r="5153">
      <c r="B5153" s="29" t="inlineStr">
        <is>
          <t>45MKH09(FL+900)-L</t>
        </is>
      </c>
      <c r="C5153">
        <f>SUMIF(数量表!D:H,B5153,数量表!H:H)</f>
        <v/>
      </c>
      <c r="D5153" t="n">
        <v>27</v>
      </c>
      <c r="E5153" t="n">
        <v>105</v>
      </c>
      <c r="F5153" s="86" t="n">
        <v>868</v>
      </c>
      <c r="G5153" t="inlineStr">
        <is>
          <t>×</t>
        </is>
      </c>
      <c r="H5153" s="87" t="n">
        <v>1</v>
      </c>
      <c r="I5153" s="214">
        <f>C5153*H5153</f>
        <v/>
      </c>
      <c r="J5153" s="29" t="n"/>
      <c r="K5153" s="96" t="n"/>
      <c r="L5153" s="97" t="n"/>
      <c r="M5153" s="97" t="n"/>
      <c r="N5153" s="98" t="inlineStr">
        <is>
          <t>27×105</t>
        </is>
      </c>
      <c r="O5153" s="99">
        <f>F5153</f>
        <v/>
      </c>
      <c r="P5153" s="99">
        <f>SUM(I5153)</f>
        <v/>
      </c>
      <c r="Q5153" s="117" t="n"/>
      <c r="R5153" s="118" t="n"/>
      <c r="S5153" s="118" t="n"/>
      <c r="T5153" s="119" t="n"/>
      <c r="U5153" s="120" t="n"/>
      <c r="V5153" s="120" t="n"/>
      <c r="W5153" s="121" t="n"/>
      <c r="X5153" s="122" t="n"/>
      <c r="Y5153" s="122" t="n"/>
      <c r="Z5153" s="143" t="n"/>
      <c r="AA5153" s="140" t="n"/>
      <c r="AB5153" s="140" t="n"/>
      <c r="AC5153" s="144" t="n"/>
      <c r="AD5153" s="142" t="n"/>
      <c r="AE5153" s="142" t="n"/>
    </row>
    <row r="5154" ht="15" customHeight="1" thickBot="1">
      <c r="B5154" s="221" t="inlineStr">
        <is>
          <t>45MKH09(FL+900)-L</t>
        </is>
      </c>
      <c r="C5154" s="89">
        <f>SUMIF(数量表!D:H,B5154,数量表!H:H)</f>
        <v/>
      </c>
      <c r="D5154" s="89" t="n">
        <v>45</v>
      </c>
      <c r="E5154" s="89" t="n">
        <v>105</v>
      </c>
      <c r="F5154" s="90" t="n">
        <v>949</v>
      </c>
      <c r="G5154" s="89" t="inlineStr">
        <is>
          <t>×</t>
        </is>
      </c>
      <c r="H5154" s="91" t="n">
        <v>1</v>
      </c>
      <c r="I5154" s="213">
        <f>C5154*H5154</f>
        <v/>
      </c>
      <c r="J5154" s="29" t="n"/>
      <c r="K5154" s="96" t="n"/>
      <c r="L5154" s="97" t="n"/>
      <c r="M5154" s="97" t="n"/>
      <c r="N5154" s="98" t="n"/>
      <c r="O5154" s="99" t="n"/>
      <c r="P5154" s="99" t="n"/>
      <c r="Q5154" s="117" t="n"/>
      <c r="R5154" s="118" t="n"/>
      <c r="S5154" s="118" t="n"/>
      <c r="T5154" s="119" t="n"/>
      <c r="U5154" s="120" t="n"/>
      <c r="V5154" s="120" t="n"/>
      <c r="W5154" s="121" t="n"/>
      <c r="X5154" s="122" t="n"/>
      <c r="Y5154" s="122" t="n"/>
      <c r="Z5154" s="143" t="n"/>
      <c r="AA5154" s="140" t="n"/>
      <c r="AB5154" s="140" t="n"/>
      <c r="AC5154" s="199" t="inlineStr">
        <is>
          <t>45×105</t>
        </is>
      </c>
      <c r="AD5154" s="200">
        <f>F5154</f>
        <v/>
      </c>
      <c r="AE5154" s="200">
        <f>SUM(I5154)</f>
        <v/>
      </c>
    </row>
    <row r="5155" ht="15" customHeight="1" thickBot="1">
      <c r="B5155" s="220" t="inlineStr">
        <is>
          <t>135MKA07R-R</t>
        </is>
      </c>
      <c r="C5155" s="89">
        <f>SUMIF(数量表!D:H,B5155,数量表!H:H)</f>
        <v/>
      </c>
      <c r="D5155" s="80" t="n">
        <v>27</v>
      </c>
      <c r="E5155" s="80" t="n">
        <v>105</v>
      </c>
      <c r="F5155" s="81" t="n">
        <v>150</v>
      </c>
      <c r="G5155" s="80" t="n"/>
      <c r="H5155" s="82" t="n">
        <v>4</v>
      </c>
      <c r="I5155" s="212">
        <f>C5155*H5155</f>
        <v/>
      </c>
      <c r="K5155" s="96" t="n"/>
      <c r="L5155" s="97" t="n"/>
      <c r="M5155" s="97" t="n"/>
      <c r="N5155" s="98" t="inlineStr">
        <is>
          <t>27×105</t>
        </is>
      </c>
      <c r="O5155" s="99">
        <f>F5155</f>
        <v/>
      </c>
      <c r="P5155" s="99">
        <f>SUM(I5155)</f>
        <v/>
      </c>
      <c r="Q5155" s="117" t="n"/>
      <c r="R5155" s="118" t="n"/>
      <c r="S5155" s="118" t="n"/>
      <c r="T5155" s="119" t="n"/>
      <c r="U5155" s="120" t="n"/>
      <c r="V5155" s="120" t="n"/>
      <c r="W5155" s="121" t="n"/>
      <c r="X5155" s="122" t="n"/>
      <c r="Y5155" s="122" t="n"/>
      <c r="Z5155" s="143" t="n"/>
      <c r="AA5155" s="140" t="n"/>
      <c r="AB5155" s="140" t="n"/>
      <c r="AC5155" s="144" t="n"/>
      <c r="AD5155" s="142" t="n"/>
      <c r="AE5155" s="142" t="n"/>
    </row>
    <row r="5156" ht="15" customHeight="1" thickBot="1">
      <c r="B5156" s="29" t="inlineStr">
        <is>
          <t>135MKA07R-R</t>
        </is>
      </c>
      <c r="C5156" s="89">
        <f>SUMIF(数量表!D:H,B5156,数量表!H:H)</f>
        <v/>
      </c>
      <c r="D5156" t="n">
        <v>27</v>
      </c>
      <c r="E5156" t="n">
        <v>105</v>
      </c>
      <c r="F5156" s="86" t="n">
        <v>1242</v>
      </c>
      <c r="H5156" s="87" t="n">
        <v>2</v>
      </c>
      <c r="I5156" s="214">
        <f>C5156*H5156</f>
        <v/>
      </c>
      <c r="K5156" s="96" t="n"/>
      <c r="L5156" s="97" t="n"/>
      <c r="M5156" s="97" t="n"/>
      <c r="N5156" s="98" t="inlineStr">
        <is>
          <t>27×105</t>
        </is>
      </c>
      <c r="O5156" s="99">
        <f>F5156</f>
        <v/>
      </c>
      <c r="P5156" s="99">
        <f>SUM(I5156)</f>
        <v/>
      </c>
      <c r="Q5156" s="117" t="n"/>
      <c r="R5156" s="118" t="n"/>
      <c r="S5156" s="118" t="n"/>
      <c r="T5156" s="119" t="n"/>
      <c r="U5156" s="120" t="n"/>
      <c r="V5156" s="120" t="n"/>
      <c r="W5156" s="121" t="n"/>
      <c r="X5156" s="122" t="n"/>
      <c r="Y5156" s="122" t="n"/>
      <c r="Z5156" s="143" t="n"/>
      <c r="AA5156" s="140" t="n"/>
      <c r="AB5156" s="140" t="n"/>
      <c r="AC5156" s="144" t="n"/>
      <c r="AD5156" s="142" t="n"/>
      <c r="AE5156" s="142" t="n"/>
    </row>
    <row r="5157" ht="15" customHeight="1" thickBot="1">
      <c r="B5157" s="29" t="inlineStr">
        <is>
          <t>135MKA07R-R</t>
        </is>
      </c>
      <c r="C5157" s="89">
        <f>SUMIF(数量表!D:H,B5157,数量表!H:H)</f>
        <v/>
      </c>
      <c r="D5157" t="n">
        <v>27</v>
      </c>
      <c r="E5157" t="n">
        <v>105</v>
      </c>
      <c r="F5157" s="86" t="n">
        <v>818</v>
      </c>
      <c r="H5157" s="87" t="n">
        <v>4</v>
      </c>
      <c r="I5157" s="214">
        <f>C5157*H5157</f>
        <v/>
      </c>
      <c r="K5157" s="96" t="n"/>
      <c r="L5157" s="97" t="n"/>
      <c r="M5157" s="97" t="n"/>
      <c r="N5157" s="98" t="inlineStr">
        <is>
          <t>27×105</t>
        </is>
      </c>
      <c r="O5157" s="99">
        <f>F5157</f>
        <v/>
      </c>
      <c r="P5157" s="99">
        <f>SUM(I5157)</f>
        <v/>
      </c>
      <c r="Q5157" s="117" t="n"/>
      <c r="R5157" s="118" t="n"/>
      <c r="S5157" s="118" t="n"/>
      <c r="T5157" s="119" t="n"/>
      <c r="U5157" s="120" t="n"/>
      <c r="V5157" s="120" t="n"/>
      <c r="W5157" s="121" t="n"/>
      <c r="X5157" s="122" t="n"/>
      <c r="Y5157" s="122" t="n"/>
      <c r="Z5157" s="143" t="n"/>
      <c r="AA5157" s="140" t="n"/>
      <c r="AB5157" s="140" t="n"/>
      <c r="AC5157" s="144" t="n"/>
      <c r="AD5157" s="142" t="n"/>
      <c r="AE5157" s="142" t="n"/>
    </row>
    <row r="5158" ht="15" customHeight="1" thickBot="1">
      <c r="B5158" s="221" t="inlineStr">
        <is>
          <t>135MKA07R-R</t>
        </is>
      </c>
      <c r="C5158" s="89">
        <f>SUMIF(数量表!D:H,B5158,数量表!H:H)</f>
        <v/>
      </c>
      <c r="D5158" s="89" t="n">
        <v>27</v>
      </c>
      <c r="E5158" s="89" t="n">
        <v>105</v>
      </c>
      <c r="F5158" s="90" t="n">
        <v>749</v>
      </c>
      <c r="G5158" s="89" t="n"/>
      <c r="H5158" s="91" t="n">
        <v>2</v>
      </c>
      <c r="I5158" s="213">
        <f>C5158*H5158</f>
        <v/>
      </c>
      <c r="K5158" s="96" t="n"/>
      <c r="L5158" s="97" t="n"/>
      <c r="M5158" s="97" t="n"/>
      <c r="N5158" s="98" t="inlineStr">
        <is>
          <t>27×105</t>
        </is>
      </c>
      <c r="O5158" s="99">
        <f>F5158</f>
        <v/>
      </c>
      <c r="P5158" s="99">
        <f>SUM(I5158)</f>
        <v/>
      </c>
      <c r="Q5158" s="117" t="n"/>
      <c r="R5158" s="118" t="n"/>
      <c r="S5158" s="118" t="n"/>
      <c r="T5158" s="119" t="n"/>
      <c r="U5158" s="120" t="n"/>
      <c r="V5158" s="120" t="n"/>
      <c r="W5158" s="121" t="n"/>
      <c r="X5158" s="122" t="n"/>
      <c r="Y5158" s="122" t="n"/>
      <c r="Z5158" s="143" t="n"/>
      <c r="AA5158" s="140" t="n"/>
      <c r="AB5158" s="140" t="n"/>
      <c r="AC5158" s="144" t="n"/>
      <c r="AD5158" s="142" t="n"/>
      <c r="AE5158" s="142" t="n"/>
    </row>
    <row r="5159" ht="15" customHeight="1" thickBot="1">
      <c r="B5159" s="701" t="inlineStr">
        <is>
          <t>68MSQ09-R</t>
        </is>
      </c>
      <c r="C5159" s="89">
        <f>SUMIF(数量表!D:H,B5159,数量表!H:H)</f>
        <v/>
      </c>
      <c r="D5159" s="80" t="n">
        <v>27</v>
      </c>
      <c r="E5159" s="80" t="n">
        <v>105</v>
      </c>
      <c r="F5159" s="81" t="n">
        <v>976</v>
      </c>
      <c r="G5159" s="80" t="inlineStr">
        <is>
          <t>×</t>
        </is>
      </c>
      <c r="H5159" s="82" t="n">
        <v>2</v>
      </c>
      <c r="I5159" s="212">
        <f>C5159*H5159</f>
        <v/>
      </c>
      <c r="K5159" s="96" t="n"/>
      <c r="L5159" s="97" t="n"/>
      <c r="M5159" s="97" t="n"/>
      <c r="N5159" s="98" t="inlineStr">
        <is>
          <t>27×105</t>
        </is>
      </c>
      <c r="O5159" s="99">
        <f>F5159</f>
        <v/>
      </c>
      <c r="P5159" s="99">
        <f>SUM(I5159)</f>
        <v/>
      </c>
      <c r="Q5159" s="117" t="n"/>
      <c r="R5159" s="118" t="n"/>
      <c r="S5159" s="118" t="n"/>
      <c r="T5159" s="119" t="n"/>
      <c r="U5159" s="120" t="n"/>
      <c r="V5159" s="120" t="n"/>
      <c r="W5159" s="121" t="n"/>
      <c r="X5159" s="122" t="n"/>
      <c r="Y5159" s="122" t="n"/>
      <c r="Z5159" s="143" t="n"/>
      <c r="AA5159" s="140" t="n"/>
      <c r="AB5159" s="140" t="n"/>
      <c r="AC5159" s="144" t="n"/>
      <c r="AD5159" s="142" t="n"/>
      <c r="AE5159" s="142" t="n"/>
    </row>
    <row r="5160" ht="15" customHeight="1" thickBot="1">
      <c r="B5160" s="702" t="inlineStr">
        <is>
          <t>68MSQ09-R</t>
        </is>
      </c>
      <c r="C5160" s="89">
        <f>SUMIF(数量表!D:H,B5160,数量表!H:H)</f>
        <v/>
      </c>
      <c r="D5160" t="n">
        <v>27</v>
      </c>
      <c r="E5160" t="n">
        <v>105</v>
      </c>
      <c r="F5160" s="86" t="n">
        <v>868</v>
      </c>
      <c r="G5160" t="inlineStr">
        <is>
          <t>×</t>
        </is>
      </c>
      <c r="H5160" s="87" t="n">
        <v>1</v>
      </c>
      <c r="I5160" s="214">
        <f>C5160*H5160</f>
        <v/>
      </c>
      <c r="K5160" s="96" t="n"/>
      <c r="L5160" s="97" t="n"/>
      <c r="M5160" s="97" t="n"/>
      <c r="N5160" s="98" t="inlineStr">
        <is>
          <t>27×105</t>
        </is>
      </c>
      <c r="O5160" s="99">
        <f>F5160</f>
        <v/>
      </c>
      <c r="P5160" s="99">
        <f>SUM(I5160)</f>
        <v/>
      </c>
      <c r="Q5160" s="117" t="n"/>
      <c r="R5160" s="118" t="n"/>
      <c r="S5160" s="118" t="n"/>
      <c r="T5160" s="119" t="n"/>
      <c r="U5160" s="120" t="n"/>
      <c r="V5160" s="120" t="n"/>
      <c r="W5160" s="121" t="n"/>
      <c r="X5160" s="122" t="n"/>
      <c r="Y5160" s="122" t="n"/>
      <c r="Z5160" s="143" t="n"/>
      <c r="AA5160" s="140" t="n"/>
      <c r="AB5160" s="140" t="n"/>
      <c r="AC5160" s="144" t="n"/>
      <c r="AD5160" s="142" t="n"/>
      <c r="AE5160" s="142" t="n"/>
    </row>
    <row r="5161" ht="15" customHeight="1" thickBot="1">
      <c r="B5161" s="702" t="inlineStr">
        <is>
          <t>68MSQ09-R</t>
        </is>
      </c>
      <c r="C5161" s="89">
        <f>SUMIF(数量表!D:H,B5161,数量表!H:H)</f>
        <v/>
      </c>
      <c r="D5161" t="n">
        <v>27</v>
      </c>
      <c r="E5161" t="n">
        <v>105</v>
      </c>
      <c r="F5161" s="86" t="n">
        <v>572.5</v>
      </c>
      <c r="G5161" t="inlineStr">
        <is>
          <t>○</t>
        </is>
      </c>
      <c r="H5161" s="87" t="n">
        <v>2</v>
      </c>
      <c r="I5161" s="214">
        <f>C5161*H5161</f>
        <v/>
      </c>
      <c r="K5161" s="96" t="n"/>
      <c r="L5161" s="97" t="n"/>
      <c r="M5161" s="97" t="n"/>
      <c r="N5161" s="98" t="inlineStr">
        <is>
          <t>27×105</t>
        </is>
      </c>
      <c r="O5161" s="99">
        <f>F5161</f>
        <v/>
      </c>
      <c r="P5161" s="99">
        <f>SUM(I5161)</f>
        <v/>
      </c>
      <c r="Q5161" s="117" t="n"/>
      <c r="R5161" s="118" t="n"/>
      <c r="S5161" s="118" t="n"/>
      <c r="T5161" s="119" t="n"/>
      <c r="U5161" s="120" t="n"/>
      <c r="V5161" s="120" t="n"/>
      <c r="W5161" s="121" t="n"/>
      <c r="X5161" s="122" t="n"/>
      <c r="Y5161" s="122" t="n"/>
      <c r="Z5161" s="143" t="n"/>
      <c r="AA5161" s="140" t="n"/>
      <c r="AB5161" s="140" t="n"/>
      <c r="AC5161" s="144" t="n"/>
      <c r="AD5161" s="142" t="n"/>
      <c r="AE5161" s="142" t="n"/>
    </row>
    <row r="5162" ht="15" customHeight="1" thickBot="1">
      <c r="B5162" s="703" t="inlineStr">
        <is>
          <t>68MSQ09-R</t>
        </is>
      </c>
      <c r="C5162" s="89">
        <f>SUMIF(数量表!D:H,B5162,数量表!H:H)</f>
        <v/>
      </c>
      <c r="D5162" s="89" t="n">
        <v>27</v>
      </c>
      <c r="E5162" s="89" t="n">
        <v>105</v>
      </c>
      <c r="F5162" s="90" t="n">
        <v>275</v>
      </c>
      <c r="G5162" s="89" t="inlineStr">
        <is>
          <t>×</t>
        </is>
      </c>
      <c r="H5162" s="91" t="n">
        <v>1</v>
      </c>
      <c r="I5162" s="214">
        <f>C5162*H5162</f>
        <v/>
      </c>
      <c r="K5162" s="96" t="n"/>
      <c r="L5162" s="97" t="n"/>
      <c r="M5162" s="97" t="n"/>
      <c r="N5162" s="98" t="inlineStr">
        <is>
          <t>27×105</t>
        </is>
      </c>
      <c r="O5162" s="99">
        <f>F5162</f>
        <v/>
      </c>
      <c r="P5162" s="99">
        <f>SUM(I5162)</f>
        <v/>
      </c>
      <c r="Q5162" s="117" t="n"/>
      <c r="R5162" s="118" t="n"/>
      <c r="S5162" s="118" t="n"/>
      <c r="T5162" s="119" t="n"/>
      <c r="U5162" s="120" t="n"/>
      <c r="V5162" s="120" t="n"/>
      <c r="W5162" s="121" t="n"/>
      <c r="X5162" s="122" t="n"/>
      <c r="Y5162" s="122" t="n"/>
      <c r="Z5162" s="143" t="n"/>
      <c r="AA5162" s="140" t="n"/>
      <c r="AB5162" s="140" t="n"/>
      <c r="AC5162" s="144" t="n"/>
      <c r="AD5162" s="142" t="n"/>
      <c r="AE5162" s="142" t="n"/>
    </row>
    <row r="5163">
      <c r="B5163" s="79" t="inlineStr">
        <is>
          <t>68MKH09</t>
        </is>
      </c>
      <c r="C5163" s="80">
        <f>SUMIF(数量表!D:H,B5163,数量表!H:H)</f>
        <v/>
      </c>
      <c r="D5163" s="80" t="n">
        <v>27</v>
      </c>
      <c r="E5163" s="80" t="n">
        <v>105</v>
      </c>
      <c r="F5163" s="81" t="n">
        <v>275</v>
      </c>
      <c r="G5163" s="80" t="n"/>
      <c r="H5163" s="82" t="n">
        <v>1</v>
      </c>
      <c r="I5163" s="212">
        <f>C5163*H5163</f>
        <v/>
      </c>
      <c r="K5163" s="96" t="n"/>
      <c r="L5163" s="97" t="n"/>
      <c r="M5163" s="97" t="n"/>
      <c r="N5163" s="98" t="inlineStr">
        <is>
          <t>27×105</t>
        </is>
      </c>
      <c r="O5163" s="99">
        <f>F5163</f>
        <v/>
      </c>
      <c r="P5163" s="99">
        <f>SUM(I5163)</f>
        <v/>
      </c>
      <c r="Q5163" s="117" t="n"/>
      <c r="R5163" s="118" t="n"/>
      <c r="S5163" s="118" t="n"/>
      <c r="T5163" s="119" t="n"/>
      <c r="U5163" s="120" t="n"/>
      <c r="V5163" s="120" t="n"/>
      <c r="W5163" s="121" t="n"/>
      <c r="X5163" s="122" t="n"/>
      <c r="Y5163" s="122" t="n"/>
      <c r="Z5163" s="143" t="n"/>
      <c r="AA5163" s="140" t="n"/>
      <c r="AB5163" s="140" t="n"/>
      <c r="AC5163" s="144" t="n"/>
      <c r="AD5163" s="142" t="n"/>
      <c r="AE5163" s="142" t="n"/>
    </row>
    <row r="5164">
      <c r="B5164" s="85" t="inlineStr">
        <is>
          <t>68MKH09</t>
        </is>
      </c>
      <c r="C5164">
        <f>SUMIF(数量表!D:H,B5164,数量表!H:H)</f>
        <v/>
      </c>
      <c r="D5164" t="n">
        <v>27</v>
      </c>
      <c r="E5164" t="n">
        <v>105</v>
      </c>
      <c r="F5164" s="86" t="n">
        <v>800</v>
      </c>
      <c r="H5164" s="87" t="n">
        <v>2</v>
      </c>
      <c r="I5164" s="214">
        <f>C5164*H5164</f>
        <v/>
      </c>
      <c r="K5164" s="96" t="n"/>
      <c r="L5164" s="97" t="n"/>
      <c r="M5164" s="97" t="n"/>
      <c r="N5164" s="98" t="inlineStr">
        <is>
          <t>27×105</t>
        </is>
      </c>
      <c r="O5164" s="99">
        <f>F5164</f>
        <v/>
      </c>
      <c r="P5164" s="99">
        <f>SUM(I5164)</f>
        <v/>
      </c>
      <c r="Q5164" s="117" t="n"/>
      <c r="R5164" s="118" t="n"/>
      <c r="S5164" s="118" t="n"/>
      <c r="T5164" s="119" t="n"/>
      <c r="U5164" s="120" t="n"/>
      <c r="V5164" s="120" t="n"/>
      <c r="W5164" s="121" t="n"/>
      <c r="X5164" s="122" t="n"/>
      <c r="Y5164" s="122" t="n"/>
      <c r="Z5164" s="143" t="n"/>
      <c r="AA5164" s="140" t="n"/>
      <c r="AB5164" s="140" t="n"/>
      <c r="AC5164" s="144" t="n"/>
      <c r="AD5164" s="142" t="n"/>
      <c r="AE5164" s="142" t="n"/>
    </row>
    <row r="5165" ht="15" customHeight="1" thickBot="1">
      <c r="B5165" s="85" t="inlineStr">
        <is>
          <t>68MKH09</t>
        </is>
      </c>
      <c r="C5165">
        <f>SUMIF(数量表!D:H,B5165,数量表!H:H)</f>
        <v/>
      </c>
      <c r="D5165" t="n">
        <v>27</v>
      </c>
      <c r="E5165" t="n">
        <v>105</v>
      </c>
      <c r="F5165" s="86" t="n">
        <v>868</v>
      </c>
      <c r="H5165" s="87" t="n">
        <v>1</v>
      </c>
      <c r="I5165" s="213">
        <f>C5165*H5165</f>
        <v/>
      </c>
      <c r="K5165" s="96" t="n"/>
      <c r="L5165" s="97" t="n"/>
      <c r="M5165" s="97" t="n"/>
      <c r="N5165" s="98" t="inlineStr">
        <is>
          <t>27×105</t>
        </is>
      </c>
      <c r="O5165" s="99">
        <f>F5165</f>
        <v/>
      </c>
      <c r="P5165" s="99">
        <f>SUM(I5165)</f>
        <v/>
      </c>
      <c r="Q5165" s="117" t="n"/>
      <c r="R5165" s="118" t="n"/>
      <c r="S5165" s="118" t="n"/>
      <c r="T5165" s="119" t="n"/>
      <c r="U5165" s="120" t="n"/>
      <c r="V5165" s="120" t="n"/>
      <c r="W5165" s="121" t="n"/>
      <c r="X5165" s="122" t="n"/>
      <c r="Y5165" s="122" t="n"/>
      <c r="Z5165" s="143" t="n"/>
      <c r="AA5165" s="140" t="n"/>
      <c r="AB5165" s="140" t="n"/>
      <c r="AC5165" s="144" t="n"/>
      <c r="AD5165" s="142" t="n"/>
      <c r="AE5165" s="142" t="n"/>
    </row>
    <row r="5166">
      <c r="B5166" s="79" t="inlineStr">
        <is>
          <t>KB05-L</t>
        </is>
      </c>
      <c r="C5166" s="80">
        <f>SUMIF(数量表!D:H,B5166,数量表!H:H)</f>
        <v/>
      </c>
      <c r="D5166" s="80" t="n">
        <v>27</v>
      </c>
      <c r="E5166" s="80" t="n">
        <v>105</v>
      </c>
      <c r="F5166" s="81" t="n">
        <v>850</v>
      </c>
      <c r="G5166" s="80" t="n"/>
      <c r="H5166" s="80" t="n">
        <v>3</v>
      </c>
      <c r="I5166" s="212">
        <f>C5166*H5166</f>
        <v/>
      </c>
      <c r="K5166" s="96" t="n"/>
      <c r="L5166" s="97" t="n"/>
      <c r="M5166" s="97" t="n"/>
      <c r="N5166" s="98" t="inlineStr">
        <is>
          <t>27×105</t>
        </is>
      </c>
      <c r="O5166" s="99">
        <f>F5166</f>
        <v/>
      </c>
      <c r="P5166" s="99">
        <f>SUM(I5166)</f>
        <v/>
      </c>
      <c r="Q5166" s="117" t="n"/>
      <c r="R5166" s="118" t="n"/>
      <c r="S5166" s="118" t="n"/>
      <c r="T5166" s="119" t="n"/>
      <c r="U5166" s="120" t="n"/>
      <c r="V5166" s="120" t="n"/>
      <c r="W5166" s="121" t="n"/>
      <c r="X5166" s="122" t="n"/>
      <c r="Y5166" s="122" t="n"/>
      <c r="Z5166" s="143" t="n"/>
      <c r="AA5166" s="140" t="n"/>
      <c r="AB5166" s="140" t="n"/>
      <c r="AC5166" s="144" t="n"/>
      <c r="AD5166" s="142" t="n"/>
      <c r="AE5166" s="142" t="n"/>
    </row>
    <row r="5167">
      <c r="B5167" s="85" t="inlineStr">
        <is>
          <t>KB05-L</t>
        </is>
      </c>
      <c r="C5167">
        <f>SUMIF(数量表!D:H,B5167,数量表!H:H)</f>
        <v/>
      </c>
      <c r="D5167" t="n">
        <v>27</v>
      </c>
      <c r="E5167" t="n">
        <v>105</v>
      </c>
      <c r="F5167" s="86" t="n">
        <v>1255</v>
      </c>
      <c r="H5167" t="n">
        <v>2</v>
      </c>
      <c r="I5167" s="214">
        <f>C5167*H5167</f>
        <v/>
      </c>
      <c r="K5167" s="96" t="n"/>
      <c r="L5167" s="97" t="n"/>
      <c r="M5167" s="97" t="n"/>
      <c r="N5167" s="98" t="inlineStr">
        <is>
          <t>27×105</t>
        </is>
      </c>
      <c r="O5167" s="99">
        <f>F5167</f>
        <v/>
      </c>
      <c r="P5167" s="99">
        <f>SUM(I5167)</f>
        <v/>
      </c>
      <c r="Q5167" s="117" t="n"/>
      <c r="R5167" s="118" t="n"/>
      <c r="S5167" s="118" t="n"/>
      <c r="T5167" s="119" t="n"/>
      <c r="U5167" s="120" t="n"/>
      <c r="V5167" s="120" t="n"/>
      <c r="W5167" s="121" t="n"/>
      <c r="X5167" s="122" t="n"/>
      <c r="Y5167" s="122" t="n"/>
      <c r="Z5167" s="143" t="n"/>
      <c r="AA5167" s="140" t="n"/>
      <c r="AB5167" s="140" t="n"/>
      <c r="AC5167" s="144" t="n"/>
      <c r="AD5167" s="142" t="n"/>
      <c r="AE5167" s="142" t="n"/>
    </row>
    <row r="5168">
      <c r="B5168" s="85" t="inlineStr">
        <is>
          <t>KB05-L</t>
        </is>
      </c>
      <c r="C5168">
        <f>SUMIF(数量表!D:H,B5168,数量表!H:H)</f>
        <v/>
      </c>
      <c r="D5168" t="n">
        <v>27</v>
      </c>
      <c r="E5168" t="n">
        <v>105</v>
      </c>
      <c r="F5168" s="86" t="n">
        <v>1068</v>
      </c>
      <c r="H5168" t="n">
        <v>3</v>
      </c>
      <c r="I5168" s="214">
        <f>C5168*H5168</f>
        <v/>
      </c>
      <c r="K5168" s="96" t="n"/>
      <c r="L5168" s="97" t="n"/>
      <c r="M5168" s="97" t="n"/>
      <c r="N5168" s="98" t="inlineStr">
        <is>
          <t>27×105</t>
        </is>
      </c>
      <c r="O5168" s="99">
        <f>F5168</f>
        <v/>
      </c>
      <c r="P5168" s="99">
        <f>SUM(I5168)</f>
        <v/>
      </c>
      <c r="Q5168" s="117" t="n"/>
      <c r="R5168" s="118" t="n"/>
      <c r="S5168" s="118" t="n"/>
      <c r="T5168" s="119" t="n"/>
      <c r="U5168" s="120" t="n"/>
      <c r="V5168" s="120" t="n"/>
      <c r="W5168" s="121" t="n"/>
      <c r="X5168" s="122" t="n"/>
      <c r="Y5168" s="122" t="n"/>
      <c r="Z5168" s="143" t="n"/>
      <c r="AA5168" s="140" t="n"/>
      <c r="AB5168" s="140" t="n"/>
      <c r="AC5168" s="144" t="n"/>
      <c r="AD5168" s="142" t="n"/>
      <c r="AE5168" s="142" t="n"/>
    </row>
    <row r="5169" ht="15" customHeight="1" thickBot="1">
      <c r="B5169" s="88" t="inlineStr">
        <is>
          <t>KB05-L</t>
        </is>
      </c>
      <c r="C5169" s="89">
        <f>SUMIF(数量表!D:H,B5169,数量表!H:H)</f>
        <v/>
      </c>
      <c r="D5169" s="89" t="n">
        <v>27</v>
      </c>
      <c r="E5169" s="89" t="n">
        <v>105</v>
      </c>
      <c r="F5169" s="90" t="n">
        <v>1149</v>
      </c>
      <c r="G5169" s="89" t="n"/>
      <c r="H5169" s="89" t="n">
        <v>1</v>
      </c>
      <c r="I5169" s="213">
        <f>C5169*H5169</f>
        <v/>
      </c>
      <c r="K5169" s="96" t="n"/>
      <c r="L5169" s="97" t="n"/>
      <c r="M5169" s="97" t="n"/>
      <c r="N5169" s="98" t="inlineStr">
        <is>
          <t>27×105</t>
        </is>
      </c>
      <c r="O5169" s="99">
        <f>F5169</f>
        <v/>
      </c>
      <c r="P5169" s="99">
        <f>SUM(I5169)</f>
        <v/>
      </c>
      <c r="Q5169" s="117" t="n"/>
      <c r="R5169" s="118" t="n"/>
      <c r="S5169" s="118" t="n"/>
      <c r="T5169" s="119" t="n"/>
      <c r="U5169" s="120" t="n"/>
      <c r="V5169" s="120" t="n"/>
      <c r="W5169" s="121" t="n"/>
      <c r="X5169" s="122" t="n"/>
      <c r="Y5169" s="122" t="n"/>
      <c r="Z5169" s="143" t="n"/>
      <c r="AA5169" s="140" t="n"/>
      <c r="AB5169" s="140" t="n"/>
      <c r="AC5169" s="144" t="n"/>
      <c r="AD5169" s="142" t="n"/>
      <c r="AE5169" s="142" t="n"/>
    </row>
    <row r="5170">
      <c r="B5170" s="79" t="inlineStr">
        <is>
          <t>KB05-R</t>
        </is>
      </c>
      <c r="C5170" s="80">
        <f>SUMIF(数量表!D:H,B5170,数量表!H:H)</f>
        <v/>
      </c>
      <c r="D5170" s="80" t="n">
        <v>27</v>
      </c>
      <c r="E5170" s="80" t="n">
        <v>105</v>
      </c>
      <c r="F5170" s="81" t="n">
        <v>850</v>
      </c>
      <c r="G5170" s="80" t="n"/>
      <c r="H5170" s="80" t="n">
        <v>3</v>
      </c>
      <c r="I5170" s="212">
        <f>C5170*H5170</f>
        <v/>
      </c>
      <c r="K5170" s="96" t="n"/>
      <c r="L5170" s="97" t="n"/>
      <c r="M5170" s="97" t="n"/>
      <c r="N5170" s="98" t="inlineStr">
        <is>
          <t>27×105</t>
        </is>
      </c>
      <c r="O5170" s="99">
        <f>F5170</f>
        <v/>
      </c>
      <c r="P5170" s="99">
        <f>SUM(I5170)</f>
        <v/>
      </c>
      <c r="Q5170" s="117" t="n"/>
      <c r="R5170" s="118" t="n"/>
      <c r="S5170" s="118" t="n"/>
      <c r="T5170" s="119" t="n"/>
      <c r="U5170" s="120" t="n"/>
      <c r="V5170" s="120" t="n"/>
      <c r="W5170" s="121" t="n"/>
      <c r="X5170" s="122" t="n"/>
      <c r="Y5170" s="122" t="n"/>
      <c r="Z5170" s="143" t="n"/>
      <c r="AA5170" s="140" t="n"/>
      <c r="AB5170" s="140" t="n"/>
      <c r="AC5170" s="144" t="n"/>
      <c r="AD5170" s="142" t="n"/>
      <c r="AE5170" s="142" t="n"/>
    </row>
    <row r="5171">
      <c r="B5171" s="85" t="inlineStr">
        <is>
          <t>KB05-R</t>
        </is>
      </c>
      <c r="C5171">
        <f>SUMIF(数量表!D:H,B5171,数量表!H:H)</f>
        <v/>
      </c>
      <c r="D5171" t="n">
        <v>27</v>
      </c>
      <c r="E5171" t="n">
        <v>105</v>
      </c>
      <c r="F5171" s="86" t="n">
        <v>1255</v>
      </c>
      <c r="H5171" t="n">
        <v>2</v>
      </c>
      <c r="I5171" s="214">
        <f>C5171*H5171</f>
        <v/>
      </c>
      <c r="K5171" s="96" t="n"/>
      <c r="L5171" s="97" t="n"/>
      <c r="M5171" s="97" t="n"/>
      <c r="N5171" s="98" t="inlineStr">
        <is>
          <t>27×105</t>
        </is>
      </c>
      <c r="O5171" s="99">
        <f>F5171</f>
        <v/>
      </c>
      <c r="P5171" s="99">
        <f>SUM(I5171)</f>
        <v/>
      </c>
      <c r="Q5171" s="117" t="n"/>
      <c r="R5171" s="118" t="n"/>
      <c r="S5171" s="118" t="n"/>
      <c r="T5171" s="119" t="n"/>
      <c r="U5171" s="120" t="n"/>
      <c r="V5171" s="120" t="n"/>
      <c r="W5171" s="121" t="n"/>
      <c r="X5171" s="122" t="n"/>
      <c r="Y5171" s="122" t="n"/>
      <c r="Z5171" s="143" t="n"/>
      <c r="AA5171" s="140" t="n"/>
      <c r="AB5171" s="140" t="n"/>
      <c r="AC5171" s="144" t="n"/>
      <c r="AD5171" s="142" t="n"/>
      <c r="AE5171" s="142" t="n"/>
    </row>
    <row r="5172">
      <c r="B5172" s="85" t="inlineStr">
        <is>
          <t>KB05-R</t>
        </is>
      </c>
      <c r="C5172">
        <f>SUMIF(数量表!D:H,B5172,数量表!H:H)</f>
        <v/>
      </c>
      <c r="D5172" t="n">
        <v>27</v>
      </c>
      <c r="E5172" t="n">
        <v>105</v>
      </c>
      <c r="F5172" s="86" t="n">
        <v>1068</v>
      </c>
      <c r="H5172" t="n">
        <v>3</v>
      </c>
      <c r="I5172" s="214">
        <f>C5172*H5172</f>
        <v/>
      </c>
      <c r="K5172" s="96" t="n"/>
      <c r="L5172" s="97" t="n"/>
      <c r="M5172" s="97" t="n"/>
      <c r="N5172" s="98" t="inlineStr">
        <is>
          <t>27×105</t>
        </is>
      </c>
      <c r="O5172" s="99">
        <f>F5172</f>
        <v/>
      </c>
      <c r="P5172" s="99">
        <f>SUM(I5172)</f>
        <v/>
      </c>
      <c r="Q5172" s="117" t="n"/>
      <c r="R5172" s="118" t="n"/>
      <c r="S5172" s="118" t="n"/>
      <c r="T5172" s="119" t="n"/>
      <c r="U5172" s="120" t="n"/>
      <c r="V5172" s="120" t="n"/>
      <c r="W5172" s="121" t="n"/>
      <c r="X5172" s="122" t="n"/>
      <c r="Y5172" s="122" t="n"/>
      <c r="Z5172" s="143" t="n"/>
      <c r="AA5172" s="140" t="n"/>
      <c r="AB5172" s="140" t="n"/>
      <c r="AC5172" s="144" t="n"/>
      <c r="AD5172" s="142" t="n"/>
      <c r="AE5172" s="142" t="n"/>
    </row>
    <row r="5173" ht="15" customHeight="1" thickBot="1">
      <c r="B5173" s="88" t="inlineStr">
        <is>
          <t>KB05-R</t>
        </is>
      </c>
      <c r="C5173" s="89">
        <f>SUMIF(数量表!D:H,B5173,数量表!H:H)</f>
        <v/>
      </c>
      <c r="D5173" s="89" t="n">
        <v>27</v>
      </c>
      <c r="E5173" s="89" t="n">
        <v>105</v>
      </c>
      <c r="F5173" s="90" t="n">
        <v>1149</v>
      </c>
      <c r="G5173" s="89" t="n"/>
      <c r="H5173" s="89" t="n">
        <v>1</v>
      </c>
      <c r="I5173" s="213">
        <f>C5173*H5173</f>
        <v/>
      </c>
      <c r="K5173" s="96" t="n"/>
      <c r="L5173" s="97" t="n"/>
      <c r="M5173" s="97" t="n"/>
      <c r="N5173" s="98" t="inlineStr">
        <is>
          <t>27×105</t>
        </is>
      </c>
      <c r="O5173" s="99">
        <f>F5173</f>
        <v/>
      </c>
      <c r="P5173" s="99">
        <f>SUM(I5173)</f>
        <v/>
      </c>
      <c r="Q5173" s="117" t="n"/>
      <c r="R5173" s="118" t="n"/>
      <c r="S5173" s="118" t="n"/>
      <c r="T5173" s="119" t="n"/>
      <c r="U5173" s="120" t="n"/>
      <c r="V5173" s="120" t="n"/>
      <c r="W5173" s="121" t="n"/>
      <c r="X5173" s="122" t="n"/>
      <c r="Y5173" s="122" t="n"/>
      <c r="Z5173" s="143" t="n"/>
      <c r="AA5173" s="140" t="n"/>
      <c r="AB5173" s="140" t="n"/>
      <c r="AC5173" s="144" t="n"/>
      <c r="AD5173" s="142" t="n"/>
      <c r="AE5173" s="142" t="n"/>
    </row>
    <row r="5174" ht="15" customHeight="1" thickBot="1">
      <c r="B5174" s="79" t="inlineStr">
        <is>
          <t>CH-S03</t>
        </is>
      </c>
      <c r="C5174" s="89">
        <f>SUMIF(数量表!D:H,B5174,数量表!H:H)</f>
        <v/>
      </c>
      <c r="D5174" s="80" t="n">
        <v>27</v>
      </c>
      <c r="E5174" s="80" t="n">
        <v>105</v>
      </c>
      <c r="F5174" s="81" t="n">
        <v>2548</v>
      </c>
      <c r="G5174" s="80" t="n"/>
      <c r="H5174" s="82" t="n">
        <v>3</v>
      </c>
      <c r="I5174" s="82">
        <f>C5174*H5174</f>
        <v/>
      </c>
      <c r="K5174" s="96" t="n"/>
      <c r="L5174" s="97" t="n"/>
      <c r="M5174" s="97" t="n"/>
      <c r="N5174" s="98" t="inlineStr">
        <is>
          <t>27×105</t>
        </is>
      </c>
      <c r="O5174" s="99">
        <f>F5174</f>
        <v/>
      </c>
      <c r="P5174" s="99">
        <f>SUM(I5174)</f>
        <v/>
      </c>
      <c r="Q5174" s="117" t="n"/>
      <c r="R5174" s="118" t="n"/>
      <c r="S5174" s="118" t="n"/>
      <c r="T5174" s="119" t="n"/>
      <c r="U5174" s="120" t="n"/>
      <c r="V5174" s="120" t="n"/>
      <c r="W5174" s="121" t="n"/>
      <c r="X5174" s="122" t="n"/>
      <c r="Y5174" s="122" t="n"/>
      <c r="Z5174" s="143" t="n"/>
      <c r="AA5174" s="140" t="n"/>
      <c r="AB5174" s="140" t="n"/>
      <c r="AC5174" s="144" t="n"/>
      <c r="AD5174" s="142" t="n"/>
      <c r="AE5174" s="142" t="n"/>
    </row>
    <row r="5175" ht="15" customHeight="1" thickBot="1">
      <c r="B5175" s="88" t="inlineStr">
        <is>
          <t>CH-S03</t>
        </is>
      </c>
      <c r="C5175" s="89">
        <f>SUMIF(数量表!D:H,B5175,数量表!H:H)</f>
        <v/>
      </c>
      <c r="D5175" s="89" t="n">
        <v>27</v>
      </c>
      <c r="E5175" s="89" t="n">
        <v>105</v>
      </c>
      <c r="F5175" s="90" t="n">
        <v>2548</v>
      </c>
      <c r="G5175" s="89" t="n"/>
      <c r="H5175" s="91" t="n">
        <v>2</v>
      </c>
      <c r="I5175" s="91">
        <f>C5175*H5175</f>
        <v/>
      </c>
      <c r="K5175" s="96" t="n"/>
      <c r="L5175" s="97" t="n"/>
      <c r="M5175" s="97" t="n"/>
      <c r="N5175" s="98" t="inlineStr">
        <is>
          <t>27×105</t>
        </is>
      </c>
      <c r="O5175" s="99">
        <f>F5175</f>
        <v/>
      </c>
      <c r="P5175" s="99">
        <f>SUM(I5175)</f>
        <v/>
      </c>
      <c r="Q5175" s="117" t="n"/>
      <c r="R5175" s="118" t="n"/>
      <c r="S5175" s="118" t="n"/>
      <c r="T5175" s="119" t="n"/>
      <c r="U5175" s="120" t="n"/>
      <c r="V5175" s="120" t="n"/>
      <c r="W5175" s="121" t="n"/>
      <c r="X5175" s="122" t="n"/>
      <c r="Y5175" s="122" t="n"/>
      <c r="Z5175" s="143" t="n"/>
      <c r="AA5175" s="140" t="n"/>
      <c r="AB5175" s="140" t="n"/>
      <c r="AC5175" s="144" t="n"/>
      <c r="AD5175" s="142" t="n"/>
      <c r="AE5175" s="142" t="n"/>
    </row>
    <row r="5176" ht="15" customHeight="1" thickBot="1">
      <c r="B5176" s="79" t="inlineStr">
        <is>
          <t>90MKA09-R</t>
        </is>
      </c>
      <c r="C5176" s="80">
        <f>SUMIF(数量表!D:H,B5176,数量表!H:H)</f>
        <v/>
      </c>
      <c r="D5176" s="80" t="n">
        <v>27</v>
      </c>
      <c r="E5176" s="80" t="n">
        <v>105</v>
      </c>
      <c r="F5176" s="81" t="n">
        <v>150</v>
      </c>
      <c r="G5176" s="80" t="n"/>
      <c r="H5176" s="82" t="n">
        <v>3</v>
      </c>
      <c r="I5176" s="91">
        <f>C5176*H5176</f>
        <v/>
      </c>
      <c r="K5176" s="96" t="n"/>
      <c r="L5176" s="97" t="n"/>
      <c r="M5176" s="97" t="n"/>
      <c r="N5176" s="98" t="inlineStr">
        <is>
          <t>27×105</t>
        </is>
      </c>
      <c r="O5176" s="99">
        <f>F5176</f>
        <v/>
      </c>
      <c r="P5176" s="99">
        <f>SUM(I5176)</f>
        <v/>
      </c>
      <c r="Q5176" s="117" t="n"/>
      <c r="R5176" s="118" t="n"/>
      <c r="S5176" s="118" t="n"/>
      <c r="T5176" s="119" t="n"/>
      <c r="U5176" s="120" t="n"/>
      <c r="V5176" s="120" t="n"/>
      <c r="W5176" s="121" t="n"/>
      <c r="X5176" s="122" t="n"/>
      <c r="Y5176" s="122" t="n"/>
      <c r="Z5176" s="143" t="n"/>
      <c r="AA5176" s="140" t="n"/>
      <c r="AB5176" s="140" t="n"/>
      <c r="AC5176" s="144" t="n"/>
      <c r="AD5176" s="142" t="n"/>
      <c r="AE5176" s="142" t="n"/>
    </row>
    <row r="5177" ht="15" customHeight="1" thickBot="1">
      <c r="B5177" s="85" t="inlineStr">
        <is>
          <t>90MKA09-R</t>
        </is>
      </c>
      <c r="C5177">
        <f>SUMIF(数量表!D:H,B5177,数量表!H:H)</f>
        <v/>
      </c>
      <c r="D5177" t="n">
        <v>27</v>
      </c>
      <c r="E5177" t="n">
        <v>105</v>
      </c>
      <c r="F5177" s="86" t="n">
        <v>868</v>
      </c>
      <c r="H5177" s="87" t="n">
        <v>3</v>
      </c>
      <c r="I5177" s="91">
        <f>C5177*H5177</f>
        <v/>
      </c>
      <c r="K5177" s="96" t="n"/>
      <c r="L5177" s="97" t="n"/>
      <c r="M5177" s="97" t="n"/>
      <c r="N5177" s="98" t="inlineStr">
        <is>
          <t>27×105</t>
        </is>
      </c>
      <c r="O5177" s="99">
        <f>F5177</f>
        <v/>
      </c>
      <c r="P5177" s="99">
        <f>SUM(I5177)</f>
        <v/>
      </c>
      <c r="Q5177" s="117" t="n"/>
      <c r="R5177" s="118" t="n"/>
      <c r="S5177" s="118" t="n"/>
      <c r="T5177" s="119" t="n"/>
      <c r="U5177" s="120" t="n"/>
      <c r="V5177" s="120" t="n"/>
      <c r="W5177" s="121" t="n"/>
      <c r="X5177" s="122" t="n"/>
      <c r="Y5177" s="122" t="n"/>
      <c r="Z5177" s="143" t="n"/>
      <c r="AA5177" s="140" t="n"/>
      <c r="AB5177" s="140" t="n"/>
      <c r="AC5177" s="144" t="n"/>
      <c r="AD5177" s="142" t="n"/>
      <c r="AE5177" s="142" t="n"/>
    </row>
    <row r="5178" ht="15" customHeight="1" thickBot="1">
      <c r="B5178" s="88" t="inlineStr">
        <is>
          <t>90MKA09-R</t>
        </is>
      </c>
      <c r="C5178" s="89">
        <f>SUMIF(数量表!D:H,B5178,数量表!H:H)</f>
        <v/>
      </c>
      <c r="D5178" s="89" t="n">
        <v>45</v>
      </c>
      <c r="E5178" s="89" t="n">
        <v>105</v>
      </c>
      <c r="F5178" s="90" t="n">
        <v>949</v>
      </c>
      <c r="G5178" s="89" t="n"/>
      <c r="H5178" s="91" t="n">
        <v>2</v>
      </c>
      <c r="I5178" s="91">
        <f>C5178*H5178</f>
        <v/>
      </c>
      <c r="K5178" s="96" t="n"/>
      <c r="L5178" s="97" t="n"/>
      <c r="M5178" s="97" t="n"/>
      <c r="N5178" s="98" t="n"/>
      <c r="O5178" s="99" t="n"/>
      <c r="P5178" s="99" t="n"/>
      <c r="Q5178" s="117" t="n"/>
      <c r="R5178" s="118" t="n"/>
      <c r="S5178" s="118" t="n"/>
      <c r="T5178" s="119" t="n"/>
      <c r="U5178" s="120" t="n"/>
      <c r="V5178" s="120" t="n"/>
      <c r="W5178" s="121" t="n"/>
      <c r="X5178" s="122" t="n"/>
      <c r="Y5178" s="122" t="n"/>
      <c r="Z5178" s="143" t="n"/>
      <c r="AA5178" s="140" t="n"/>
      <c r="AB5178" s="140" t="n"/>
      <c r="AC5178" s="199" t="inlineStr">
        <is>
          <t>45×105</t>
        </is>
      </c>
      <c r="AD5178" s="200">
        <f>F5178</f>
        <v/>
      </c>
      <c r="AE5178" s="200">
        <f>SUM(I5178)</f>
        <v/>
      </c>
    </row>
    <row r="5179">
      <c r="B5179" s="79" t="inlineStr">
        <is>
          <t>3F90M4Z11-L</t>
        </is>
      </c>
      <c r="C5179" s="80">
        <f>SUMIF(数量表!D:H,B5179,数量表!H:H)</f>
        <v/>
      </c>
      <c r="D5179" s="80" t="n">
        <v>27</v>
      </c>
      <c r="E5179" s="80" t="n">
        <v>105</v>
      </c>
      <c r="F5179" s="81" t="n">
        <v>393</v>
      </c>
      <c r="G5179" s="80" t="n"/>
      <c r="H5179" s="82" t="n">
        <v>1</v>
      </c>
      <c r="I5179" s="212">
        <f>C5179*H5179</f>
        <v/>
      </c>
      <c r="K5179" s="96" t="n"/>
      <c r="L5179" s="97" t="n"/>
      <c r="M5179" s="97" t="n"/>
      <c r="N5179" s="98" t="inlineStr">
        <is>
          <t>27×105</t>
        </is>
      </c>
      <c r="O5179" s="99">
        <f>F5179</f>
        <v/>
      </c>
      <c r="P5179" s="99">
        <f>SUM(I5179)</f>
        <v/>
      </c>
      <c r="Q5179" s="117" t="n"/>
      <c r="R5179" s="118" t="n"/>
      <c r="S5179" s="118" t="n"/>
      <c r="T5179" s="119" t="n"/>
      <c r="U5179" s="120" t="n"/>
      <c r="V5179" s="120" t="n"/>
      <c r="W5179" s="121" t="n"/>
      <c r="X5179" s="122" t="n"/>
      <c r="Y5179" s="122" t="n"/>
      <c r="Z5179" s="143" t="n"/>
      <c r="AA5179" s="140" t="n"/>
      <c r="AB5179" s="140" t="n"/>
      <c r="AC5179" s="144" t="n"/>
      <c r="AD5179" s="142" t="n"/>
      <c r="AE5179" s="142" t="n"/>
    </row>
    <row r="5180">
      <c r="B5180" s="85" t="inlineStr">
        <is>
          <t>3F90M4Z11-L</t>
        </is>
      </c>
      <c r="C5180">
        <f>SUMIF(数量表!D:H,B5180,数量表!H:H)</f>
        <v/>
      </c>
      <c r="D5180" t="n">
        <v>27</v>
      </c>
      <c r="E5180" t="n">
        <v>105</v>
      </c>
      <c r="F5180" s="86" t="n">
        <v>800</v>
      </c>
      <c r="H5180" s="87" t="n">
        <v>2</v>
      </c>
      <c r="I5180" s="214">
        <f>C5180*H5180</f>
        <v/>
      </c>
      <c r="K5180" s="96" t="n"/>
      <c r="L5180" s="97" t="n"/>
      <c r="M5180" s="97" t="n"/>
      <c r="N5180" s="98" t="inlineStr">
        <is>
          <t>27×105</t>
        </is>
      </c>
      <c r="O5180" s="99">
        <f>F5180</f>
        <v/>
      </c>
      <c r="P5180" s="99">
        <f>SUM(I5180)</f>
        <v/>
      </c>
      <c r="Q5180" s="117" t="n"/>
      <c r="R5180" s="118" t="n"/>
      <c r="S5180" s="118" t="n"/>
      <c r="T5180" s="119" t="n"/>
      <c r="U5180" s="120" t="n"/>
      <c r="V5180" s="120" t="n"/>
      <c r="W5180" s="121" t="n"/>
      <c r="X5180" s="122" t="n"/>
      <c r="Y5180" s="122" t="n"/>
      <c r="Z5180" s="143" t="n"/>
      <c r="AA5180" s="140" t="n"/>
      <c r="AB5180" s="140" t="n"/>
      <c r="AC5180" s="144" t="n"/>
      <c r="AD5180" s="142" t="n"/>
      <c r="AE5180" s="142" t="n"/>
    </row>
    <row r="5181">
      <c r="B5181" s="85" t="inlineStr">
        <is>
          <t>3F90M4Z11-L</t>
        </is>
      </c>
      <c r="C5181">
        <f>SUMIF(数量表!D:H,B5181,数量表!H:H)</f>
        <v/>
      </c>
      <c r="D5181" t="n">
        <v>27</v>
      </c>
      <c r="E5181" t="n">
        <v>105</v>
      </c>
      <c r="F5181" s="86" t="n">
        <v>1176</v>
      </c>
      <c r="H5181" s="87" t="n">
        <v>2</v>
      </c>
      <c r="I5181" s="214">
        <f>C5181*H5181</f>
        <v/>
      </c>
      <c r="K5181" s="96" t="n"/>
      <c r="L5181" s="97" t="n"/>
      <c r="M5181" s="97" t="n"/>
      <c r="N5181" s="98" t="inlineStr">
        <is>
          <t>27×105</t>
        </is>
      </c>
      <c r="O5181" s="99">
        <f>F5181</f>
        <v/>
      </c>
      <c r="P5181" s="99">
        <f>SUM(I5181)</f>
        <v/>
      </c>
      <c r="Q5181" s="117" t="n"/>
      <c r="R5181" s="118" t="n"/>
      <c r="S5181" s="118" t="n"/>
      <c r="T5181" s="119" t="n"/>
      <c r="U5181" s="120" t="n"/>
      <c r="V5181" s="120" t="n"/>
      <c r="W5181" s="121" t="n"/>
      <c r="X5181" s="122" t="n"/>
      <c r="Y5181" s="122" t="n"/>
      <c r="Z5181" s="143" t="n"/>
      <c r="AA5181" s="140" t="n"/>
      <c r="AB5181" s="140" t="n"/>
      <c r="AC5181" s="144" t="n"/>
      <c r="AD5181" s="142" t="n"/>
      <c r="AE5181" s="142" t="n"/>
    </row>
    <row r="5182" ht="15" customHeight="1" thickBot="1">
      <c r="B5182" s="88" t="inlineStr">
        <is>
          <t>3F90M4Z11-L</t>
        </is>
      </c>
      <c r="C5182" s="89">
        <f>SUMIF(数量表!D:H,B5182,数量表!H:H)</f>
        <v/>
      </c>
      <c r="D5182" s="89" t="n">
        <v>27</v>
      </c>
      <c r="E5182" s="89" t="n">
        <v>105</v>
      </c>
      <c r="F5182" s="90" t="n">
        <v>356</v>
      </c>
      <c r="G5182" s="89" t="n"/>
      <c r="H5182" s="91" t="n">
        <v>1</v>
      </c>
      <c r="I5182" s="213">
        <f>C5182*H5182</f>
        <v/>
      </c>
      <c r="K5182" s="96" t="n"/>
      <c r="L5182" s="97" t="n"/>
      <c r="M5182" s="97" t="n"/>
      <c r="N5182" s="98" t="inlineStr">
        <is>
          <t>27×105</t>
        </is>
      </c>
      <c r="O5182" s="99">
        <f>F5182</f>
        <v/>
      </c>
      <c r="P5182" s="99">
        <f>SUM(I5182)</f>
        <v/>
      </c>
      <c r="Q5182" s="117" t="n"/>
      <c r="R5182" s="118" t="n"/>
      <c r="S5182" s="118" t="n"/>
      <c r="T5182" s="119" t="n"/>
      <c r="U5182" s="120" t="n"/>
      <c r="V5182" s="120" t="n"/>
      <c r="W5182" s="121" t="n"/>
      <c r="X5182" s="122" t="n"/>
      <c r="Y5182" s="122" t="n"/>
      <c r="Z5182" s="143" t="n"/>
      <c r="AA5182" s="140" t="n"/>
      <c r="AB5182" s="140" t="n"/>
      <c r="AC5182" s="144" t="n"/>
      <c r="AD5182" s="142" t="n"/>
      <c r="AE5182" s="142" t="n"/>
    </row>
    <row r="5183">
      <c r="B5183" s="79" t="inlineStr">
        <is>
          <t>SQ03-R1150</t>
        </is>
      </c>
      <c r="C5183" s="80">
        <f>SUMIF(数量表!D:H,B5183,数量表!H:H)</f>
        <v/>
      </c>
      <c r="D5183" s="80" t="n">
        <v>27</v>
      </c>
      <c r="E5183" s="80" t="n">
        <v>105</v>
      </c>
      <c r="F5183" s="81" t="n">
        <v>1371</v>
      </c>
      <c r="G5183" s="80" t="n"/>
      <c r="H5183" s="82" t="n">
        <v>1</v>
      </c>
      <c r="I5183" s="212">
        <f>C5183*H5183</f>
        <v/>
      </c>
      <c r="K5183" s="96" t="n"/>
      <c r="L5183" s="97" t="n"/>
      <c r="M5183" s="97" t="n"/>
      <c r="N5183" s="98" t="inlineStr">
        <is>
          <t>27×105</t>
        </is>
      </c>
      <c r="O5183" s="99">
        <f>F5183</f>
        <v/>
      </c>
      <c r="P5183" s="99">
        <f>SUM(I5183)</f>
        <v/>
      </c>
      <c r="Q5183" s="117" t="n"/>
      <c r="R5183" s="118" t="n"/>
      <c r="S5183" s="118" t="n"/>
      <c r="T5183" s="119" t="n"/>
      <c r="U5183" s="120" t="n"/>
      <c r="V5183" s="120" t="n"/>
      <c r="W5183" s="121" t="n"/>
      <c r="X5183" s="122" t="n"/>
      <c r="Y5183" s="122" t="n"/>
      <c r="Z5183" s="143" t="n"/>
      <c r="AA5183" s="140" t="n"/>
      <c r="AB5183" s="140" t="n"/>
      <c r="AC5183" s="144" t="n"/>
      <c r="AD5183" s="142" t="n"/>
      <c r="AE5183" s="142" t="n"/>
    </row>
    <row r="5184">
      <c r="B5184" s="85" t="inlineStr">
        <is>
          <t>SQ03-R1150</t>
        </is>
      </c>
      <c r="C5184">
        <f>SUMIF(数量表!D:H,B5184,数量表!H:H)</f>
        <v/>
      </c>
      <c r="D5184" t="n">
        <v>27</v>
      </c>
      <c r="E5184" t="n">
        <v>105</v>
      </c>
      <c r="F5184" s="86" t="n">
        <v>572.5</v>
      </c>
      <c r="H5184" s="87" t="n">
        <v>2</v>
      </c>
      <c r="I5184" s="214">
        <f>C5184*H5184</f>
        <v/>
      </c>
      <c r="K5184" s="96" t="n"/>
      <c r="L5184" s="97" t="n"/>
      <c r="M5184" s="97" t="n"/>
      <c r="N5184" s="98" t="inlineStr">
        <is>
          <t>27×105</t>
        </is>
      </c>
      <c r="O5184" s="99">
        <f>F5184</f>
        <v/>
      </c>
      <c r="P5184" s="99">
        <f>SUM(I5184)</f>
        <v/>
      </c>
      <c r="Q5184" s="117" t="n"/>
      <c r="R5184" s="118" t="n"/>
      <c r="S5184" s="118" t="n"/>
      <c r="T5184" s="119" t="n"/>
      <c r="U5184" s="120" t="n"/>
      <c r="V5184" s="120" t="n"/>
      <c r="W5184" s="121" t="n"/>
      <c r="X5184" s="122" t="n"/>
      <c r="Y5184" s="122" t="n"/>
      <c r="Z5184" s="143" t="n"/>
      <c r="AA5184" s="140" t="n"/>
      <c r="AB5184" s="140" t="n"/>
      <c r="AC5184" s="144" t="n"/>
      <c r="AD5184" s="142" t="n"/>
      <c r="AE5184" s="142" t="n"/>
    </row>
    <row r="5185">
      <c r="B5185" s="85" t="inlineStr">
        <is>
          <t>SQ03-R1150</t>
        </is>
      </c>
      <c r="C5185">
        <f>SUMIF(数量表!D:H,B5185,数量表!H:H)</f>
        <v/>
      </c>
      <c r="D5185" t="n">
        <v>27</v>
      </c>
      <c r="E5185" t="n">
        <v>105</v>
      </c>
      <c r="F5185" s="86" t="n">
        <v>376</v>
      </c>
      <c r="H5185" s="87" t="n">
        <v>2</v>
      </c>
      <c r="I5185" s="214">
        <f>C5185*H5185</f>
        <v/>
      </c>
      <c r="K5185" s="96" t="n"/>
      <c r="L5185" s="97" t="n"/>
      <c r="M5185" s="97" t="n"/>
      <c r="N5185" s="98" t="inlineStr">
        <is>
          <t>27×105</t>
        </is>
      </c>
      <c r="O5185" s="99">
        <f>F5185</f>
        <v/>
      </c>
      <c r="P5185" s="99">
        <f>SUM(I5185)</f>
        <v/>
      </c>
      <c r="Q5185" s="117" t="n"/>
      <c r="R5185" s="118" t="n"/>
      <c r="S5185" s="118" t="n"/>
      <c r="T5185" s="119" t="n"/>
      <c r="U5185" s="120" t="n"/>
      <c r="V5185" s="120" t="n"/>
      <c r="W5185" s="121" t="n"/>
      <c r="X5185" s="122" t="n"/>
      <c r="Y5185" s="122" t="n"/>
      <c r="Z5185" s="143" t="n"/>
      <c r="AA5185" s="140" t="n"/>
      <c r="AB5185" s="140" t="n"/>
      <c r="AC5185" s="144" t="n"/>
      <c r="AD5185" s="142" t="n"/>
      <c r="AE5185" s="142" t="n"/>
    </row>
    <row r="5186" ht="15" customHeight="1" thickBot="1">
      <c r="B5186" s="88" t="inlineStr">
        <is>
          <t>SQ03-R1150</t>
        </is>
      </c>
      <c r="C5186">
        <f>SUMIF(数量表!D:H,B5186,数量表!H:H)</f>
        <v/>
      </c>
      <c r="D5186" s="89" t="n">
        <v>27</v>
      </c>
      <c r="E5186" s="89" t="n">
        <v>105</v>
      </c>
      <c r="F5186" s="90" t="n">
        <v>747</v>
      </c>
      <c r="H5186" s="91" t="n">
        <v>1</v>
      </c>
      <c r="I5186" s="213">
        <f>C5186*H5186</f>
        <v/>
      </c>
      <c r="K5186" s="96" t="n"/>
      <c r="L5186" s="97" t="n"/>
      <c r="M5186" s="97" t="n"/>
      <c r="N5186" s="98" t="inlineStr">
        <is>
          <t>27×105</t>
        </is>
      </c>
      <c r="O5186" s="99">
        <f>F5186</f>
        <v/>
      </c>
      <c r="P5186" s="99">
        <f>SUM(I5186)</f>
        <v/>
      </c>
      <c r="Q5186" s="117" t="n"/>
      <c r="R5186" s="118" t="n"/>
      <c r="S5186" s="118" t="n"/>
      <c r="T5186" s="119" t="n"/>
      <c r="U5186" s="120" t="n"/>
      <c r="V5186" s="120" t="n"/>
      <c r="W5186" s="121" t="n"/>
      <c r="X5186" s="122" t="n"/>
      <c r="Y5186" s="122" t="n"/>
      <c r="Z5186" s="143" t="n"/>
      <c r="AA5186" s="140" t="n"/>
      <c r="AB5186" s="140" t="n"/>
      <c r="AC5186" s="144" t="n"/>
      <c r="AD5186" s="142" t="n"/>
      <c r="AE5186" s="142" t="n"/>
    </row>
    <row r="5187">
      <c r="B5187" s="79" t="inlineStr">
        <is>
          <t>S09(1700)</t>
        </is>
      </c>
      <c r="C5187">
        <f>SUMIF(数量表!D:H,B5187,数量表!H:H)</f>
        <v/>
      </c>
      <c r="D5187" s="80" t="n">
        <v>27</v>
      </c>
      <c r="E5187" s="80" t="n">
        <v>105</v>
      </c>
      <c r="F5187" s="81" t="n">
        <v>976</v>
      </c>
      <c r="H5187" s="82" t="n">
        <v>2</v>
      </c>
      <c r="I5187" s="212">
        <f>C5187*H5187</f>
        <v/>
      </c>
      <c r="K5187" s="96" t="n"/>
      <c r="L5187" s="97" t="n"/>
      <c r="M5187" s="97" t="n"/>
      <c r="N5187" s="98" t="inlineStr">
        <is>
          <t>27×105</t>
        </is>
      </c>
      <c r="O5187" s="99">
        <f>F5187</f>
        <v/>
      </c>
      <c r="P5187" s="99">
        <f>SUM(I5187)</f>
        <v/>
      </c>
      <c r="Q5187" s="117" t="n"/>
      <c r="R5187" s="118" t="n"/>
      <c r="S5187" s="118" t="n"/>
      <c r="T5187" s="119" t="n"/>
      <c r="U5187" s="120" t="n"/>
      <c r="V5187" s="120" t="n"/>
      <c r="W5187" s="121" t="n"/>
      <c r="X5187" s="122" t="n"/>
      <c r="Y5187" s="122" t="n"/>
      <c r="Z5187" s="143" t="n"/>
      <c r="AA5187" s="140" t="n"/>
      <c r="AB5187" s="140" t="n"/>
      <c r="AC5187" s="144" t="n"/>
      <c r="AD5187" s="142" t="n"/>
      <c r="AE5187" s="142" t="n"/>
    </row>
    <row r="5188">
      <c r="B5188" s="85" t="inlineStr">
        <is>
          <t>S09(1700)</t>
        </is>
      </c>
      <c r="C5188">
        <f>SUMIF(数量表!D:H,B5188,数量表!H:H)</f>
        <v/>
      </c>
      <c r="D5188" t="n">
        <v>27</v>
      </c>
      <c r="E5188" t="n">
        <v>105</v>
      </c>
      <c r="F5188" s="86" t="n">
        <v>821</v>
      </c>
      <c r="H5188" s="87" t="n">
        <v>1</v>
      </c>
      <c r="I5188" s="214">
        <f>C5188*H5188</f>
        <v/>
      </c>
      <c r="K5188" s="96" t="n"/>
      <c r="L5188" s="97" t="n"/>
      <c r="M5188" s="97" t="n"/>
      <c r="N5188" s="98" t="inlineStr">
        <is>
          <t>27×105</t>
        </is>
      </c>
      <c r="O5188" s="99">
        <f>F5188</f>
        <v/>
      </c>
      <c r="P5188" s="99">
        <f>SUM(I5188)</f>
        <v/>
      </c>
      <c r="Q5188" s="117" t="n"/>
      <c r="R5188" s="118" t="n"/>
      <c r="S5188" s="118" t="n"/>
      <c r="T5188" s="119" t="n"/>
      <c r="U5188" s="120" t="n"/>
      <c r="V5188" s="120" t="n"/>
      <c r="W5188" s="121" t="n"/>
      <c r="X5188" s="122" t="n"/>
      <c r="Y5188" s="122" t="n"/>
      <c r="Z5188" s="143" t="n"/>
      <c r="AA5188" s="140" t="n"/>
      <c r="AB5188" s="140" t="n"/>
      <c r="AC5188" s="144" t="n"/>
      <c r="AD5188" s="142" t="n"/>
      <c r="AE5188" s="142" t="n"/>
    </row>
    <row r="5189">
      <c r="B5189" s="85" t="inlineStr">
        <is>
          <t>S09(1700)</t>
        </is>
      </c>
      <c r="C5189">
        <f>SUMIF(数量表!D:H,B5189,数量表!H:H)</f>
        <v/>
      </c>
      <c r="D5189" t="n">
        <v>27</v>
      </c>
      <c r="E5189" t="n">
        <v>105</v>
      </c>
      <c r="F5189" s="86" t="n">
        <v>800</v>
      </c>
      <c r="H5189" s="87" t="n">
        <v>2</v>
      </c>
      <c r="I5189" s="214">
        <f>C5189*H5189</f>
        <v/>
      </c>
      <c r="K5189" s="96" t="n"/>
      <c r="L5189" s="97" t="n"/>
      <c r="M5189" s="97" t="n"/>
      <c r="N5189" s="98" t="inlineStr">
        <is>
          <t>27×105</t>
        </is>
      </c>
      <c r="O5189" s="99">
        <f>F5189</f>
        <v/>
      </c>
      <c r="P5189" s="99">
        <f>SUM(I5189)</f>
        <v/>
      </c>
      <c r="Q5189" s="117" t="n"/>
      <c r="R5189" s="118" t="n"/>
      <c r="S5189" s="118" t="n"/>
      <c r="T5189" s="119" t="n"/>
      <c r="U5189" s="120" t="n"/>
      <c r="V5189" s="120" t="n"/>
      <c r="W5189" s="121" t="n"/>
      <c r="X5189" s="122" t="n"/>
      <c r="Y5189" s="122" t="n"/>
      <c r="Z5189" s="143" t="n"/>
      <c r="AA5189" s="140" t="n"/>
      <c r="AB5189" s="140" t="n"/>
      <c r="AC5189" s="144" t="n"/>
      <c r="AD5189" s="142" t="n"/>
      <c r="AE5189" s="142" t="n"/>
    </row>
    <row r="5190" ht="15" customHeight="1" thickBot="1">
      <c r="B5190" s="88" t="inlineStr">
        <is>
          <t>S09(1700)</t>
        </is>
      </c>
      <c r="C5190" s="89">
        <f>SUMIF(数量表!D:H,B5190,数量表!H:H)</f>
        <v/>
      </c>
      <c r="D5190" s="89" t="n">
        <v>27</v>
      </c>
      <c r="E5190" s="89" t="n">
        <v>105</v>
      </c>
      <c r="F5190" s="90" t="n">
        <v>697</v>
      </c>
      <c r="H5190" s="91" t="n">
        <v>1</v>
      </c>
      <c r="I5190" s="213">
        <f>C5190*H5190</f>
        <v/>
      </c>
      <c r="K5190" s="96" t="n"/>
      <c r="L5190" s="97" t="n"/>
      <c r="M5190" s="97" t="n"/>
      <c r="N5190" s="98" t="inlineStr">
        <is>
          <t>27×105</t>
        </is>
      </c>
      <c r="O5190" s="99">
        <f>F5190</f>
        <v/>
      </c>
      <c r="P5190" s="99">
        <f>SUM(I5190)</f>
        <v/>
      </c>
      <c r="Q5190" s="117" t="n"/>
      <c r="R5190" s="118" t="n"/>
      <c r="S5190" s="118" t="n"/>
      <c r="T5190" s="119" t="n"/>
      <c r="U5190" s="120" t="n"/>
      <c r="V5190" s="120" t="n"/>
      <c r="W5190" s="121" t="n"/>
      <c r="X5190" s="122" t="n"/>
      <c r="Y5190" s="122" t="n"/>
      <c r="Z5190" s="143" t="n"/>
      <c r="AA5190" s="140" t="n"/>
      <c r="AB5190" s="140" t="n"/>
      <c r="AC5190" s="144" t="n"/>
      <c r="AD5190" s="142" t="n"/>
      <c r="AE5190" s="142" t="n"/>
    </row>
    <row r="5191">
      <c r="B5191" s="79" t="inlineStr">
        <is>
          <t>KA09-L</t>
        </is>
      </c>
      <c r="C5191" s="80">
        <f>SUMIF(数量表!D:H,B5191,数量表!H:H)</f>
        <v/>
      </c>
      <c r="D5191" s="80" t="n">
        <v>27</v>
      </c>
      <c r="E5191" s="80" t="n">
        <v>105</v>
      </c>
      <c r="F5191" s="81" t="n">
        <v>450</v>
      </c>
      <c r="G5191" s="80" t="n"/>
      <c r="H5191" s="82" t="n">
        <v>3</v>
      </c>
      <c r="I5191" s="212">
        <f>C5191*H5191</f>
        <v/>
      </c>
      <c r="K5191" s="96" t="n"/>
      <c r="L5191" s="97" t="n"/>
      <c r="M5191" s="97" t="n"/>
      <c r="N5191" s="98" t="inlineStr">
        <is>
          <t>27×105</t>
        </is>
      </c>
      <c r="O5191" s="99">
        <f>F5191</f>
        <v/>
      </c>
      <c r="P5191" s="99">
        <f>SUM(I5191)</f>
        <v/>
      </c>
      <c r="Q5191" s="117" t="n"/>
      <c r="R5191" s="118" t="n"/>
      <c r="S5191" s="118" t="n"/>
      <c r="T5191" s="119" t="n"/>
      <c r="U5191" s="120" t="n"/>
      <c r="V5191" s="120" t="n"/>
      <c r="W5191" s="121" t="n"/>
      <c r="X5191" s="122" t="n"/>
      <c r="Y5191" s="122" t="n"/>
      <c r="Z5191" s="143" t="n"/>
      <c r="AA5191" s="140" t="n"/>
      <c r="AB5191" s="140" t="n"/>
      <c r="AC5191" s="144" t="n"/>
      <c r="AD5191" s="142" t="n"/>
      <c r="AE5191" s="142" t="n"/>
    </row>
    <row r="5192">
      <c r="B5192" s="85" t="inlineStr">
        <is>
          <t>KA09-L</t>
        </is>
      </c>
      <c r="C5192">
        <f>SUMIF(数量表!D:H,B5192,数量表!H:H)</f>
        <v/>
      </c>
      <c r="D5192" t="n">
        <v>27</v>
      </c>
      <c r="E5192" t="n">
        <v>105</v>
      </c>
      <c r="F5192" s="86" t="n">
        <v>1255</v>
      </c>
      <c r="H5192" s="87" t="n">
        <v>2</v>
      </c>
      <c r="I5192" s="214">
        <f>C5192*H5192</f>
        <v/>
      </c>
      <c r="K5192" s="96" t="n"/>
      <c r="L5192" s="97" t="n"/>
      <c r="M5192" s="97" t="n"/>
      <c r="N5192" s="98" t="inlineStr">
        <is>
          <t>27×105</t>
        </is>
      </c>
      <c r="O5192" s="99">
        <f>F5192</f>
        <v/>
      </c>
      <c r="P5192" s="99">
        <f>SUM(I5192)</f>
        <v/>
      </c>
      <c r="Q5192" s="117" t="n"/>
      <c r="R5192" s="118" t="n"/>
      <c r="S5192" s="118" t="n"/>
      <c r="T5192" s="119" t="n"/>
      <c r="U5192" s="120" t="n"/>
      <c r="V5192" s="120" t="n"/>
      <c r="W5192" s="121" t="n"/>
      <c r="X5192" s="122" t="n"/>
      <c r="Y5192" s="122" t="n"/>
      <c r="Z5192" s="143" t="n"/>
      <c r="AA5192" s="140" t="n"/>
      <c r="AB5192" s="140" t="n"/>
      <c r="AC5192" s="144" t="n"/>
      <c r="AD5192" s="142" t="n"/>
      <c r="AE5192" s="142" t="n"/>
    </row>
    <row r="5193">
      <c r="B5193" s="85" t="inlineStr">
        <is>
          <t>KA09-L</t>
        </is>
      </c>
      <c r="C5193">
        <f>SUMIF(数量表!D:H,B5193,数量表!H:H)</f>
        <v/>
      </c>
      <c r="D5193" t="n">
        <v>27</v>
      </c>
      <c r="E5193" t="n">
        <v>105</v>
      </c>
      <c r="F5193" s="86" t="n">
        <v>1068</v>
      </c>
      <c r="H5193" s="87" t="n">
        <v>3</v>
      </c>
      <c r="I5193" s="214">
        <f>C5193*H5193</f>
        <v/>
      </c>
      <c r="K5193" s="96" t="n"/>
      <c r="L5193" s="97" t="n"/>
      <c r="M5193" s="97" t="n"/>
      <c r="N5193" s="98" t="inlineStr">
        <is>
          <t>27×105</t>
        </is>
      </c>
      <c r="O5193" s="99">
        <f>F5193</f>
        <v/>
      </c>
      <c r="P5193" s="99">
        <f>SUM(I5193)</f>
        <v/>
      </c>
      <c r="Q5193" s="117" t="n"/>
      <c r="R5193" s="118" t="n"/>
      <c r="S5193" s="118" t="n"/>
      <c r="T5193" s="119" t="n"/>
      <c r="U5193" s="120" t="n"/>
      <c r="V5193" s="120" t="n"/>
      <c r="W5193" s="121" t="n"/>
      <c r="X5193" s="122" t="n"/>
      <c r="Y5193" s="122" t="n"/>
      <c r="Z5193" s="143" t="n"/>
      <c r="AA5193" s="140" t="n"/>
      <c r="AB5193" s="140" t="n"/>
      <c r="AC5193" s="144" t="n"/>
      <c r="AD5193" s="142" t="n"/>
      <c r="AE5193" s="142" t="n"/>
    </row>
    <row r="5194" ht="15" customHeight="1" thickBot="1">
      <c r="B5194" s="88" t="inlineStr">
        <is>
          <t>KA09-L</t>
        </is>
      </c>
      <c r="C5194" s="89">
        <f>SUMIF(数量表!D:H,B5194,数量表!H:H)</f>
        <v/>
      </c>
      <c r="D5194" s="89" t="n">
        <v>45</v>
      </c>
      <c r="E5194" s="89" t="n">
        <v>105</v>
      </c>
      <c r="F5194" s="90" t="n">
        <v>949</v>
      </c>
      <c r="G5194" s="89" t="n"/>
      <c r="H5194" s="91" t="n">
        <v>2</v>
      </c>
      <c r="I5194" s="213">
        <f>C5194*H5194</f>
        <v/>
      </c>
      <c r="K5194" s="96" t="n"/>
      <c r="L5194" s="97" t="n"/>
      <c r="M5194" s="97" t="n"/>
      <c r="N5194" s="98" t="n"/>
      <c r="O5194" s="99" t="n"/>
      <c r="P5194" s="99" t="n"/>
      <c r="Q5194" s="117" t="n"/>
      <c r="R5194" s="118" t="n"/>
      <c r="S5194" s="118" t="n"/>
      <c r="T5194" s="119" t="n"/>
      <c r="U5194" s="120" t="n"/>
      <c r="V5194" s="120" t="n"/>
      <c r="W5194" s="121" t="n"/>
      <c r="X5194" s="122" t="n"/>
      <c r="Y5194" s="122" t="n"/>
      <c r="Z5194" s="143" t="n"/>
      <c r="AA5194" s="140" t="n"/>
      <c r="AB5194" s="140" t="n"/>
      <c r="AC5194" s="199" t="inlineStr">
        <is>
          <t>45×105</t>
        </is>
      </c>
      <c r="AD5194" s="200">
        <f>F5194</f>
        <v/>
      </c>
      <c r="AE5194" s="200">
        <f>SUM(I5194)</f>
        <v/>
      </c>
    </row>
    <row r="5195">
      <c r="B5195" s="79" t="inlineStr">
        <is>
          <t>S09(1400)</t>
        </is>
      </c>
      <c r="C5195">
        <f>SUMIF(数量表!D:H,B5195,数量表!H:H)</f>
        <v/>
      </c>
      <c r="D5195" s="80" t="n">
        <v>27</v>
      </c>
      <c r="E5195" s="80" t="n">
        <v>105</v>
      </c>
      <c r="F5195" s="81" t="n">
        <v>976</v>
      </c>
      <c r="H5195" s="82" t="n">
        <v>2</v>
      </c>
      <c r="I5195" s="212">
        <f>C5195*H5195</f>
        <v/>
      </c>
      <c r="K5195" s="96" t="n"/>
      <c r="L5195" s="97" t="n"/>
      <c r="M5195" s="97" t="n"/>
      <c r="N5195" s="98" t="inlineStr">
        <is>
          <t>27×105</t>
        </is>
      </c>
      <c r="O5195" s="99">
        <f>F5195</f>
        <v/>
      </c>
      <c r="P5195" s="99">
        <f>SUM(I5195)</f>
        <v/>
      </c>
      <c r="Q5195" s="117" t="n"/>
      <c r="R5195" s="118" t="n"/>
      <c r="S5195" s="118" t="n"/>
      <c r="T5195" s="119" t="n"/>
      <c r="U5195" s="120" t="n"/>
      <c r="V5195" s="120" t="n"/>
      <c r="W5195" s="121" t="n"/>
      <c r="X5195" s="122" t="n"/>
      <c r="Y5195" s="122" t="n"/>
      <c r="Z5195" s="143" t="n"/>
      <c r="AA5195" s="140" t="n"/>
      <c r="AB5195" s="140" t="n"/>
      <c r="AC5195" s="144" t="n"/>
      <c r="AD5195" s="142" t="n"/>
      <c r="AE5195" s="142" t="n"/>
    </row>
    <row r="5196">
      <c r="B5196" s="85" t="inlineStr">
        <is>
          <t>S09(1400)</t>
        </is>
      </c>
      <c r="C5196">
        <f>SUMIF(数量表!D:H,B5196,数量表!H:H)</f>
        <v/>
      </c>
      <c r="D5196" t="n">
        <v>27</v>
      </c>
      <c r="E5196" t="n">
        <v>105</v>
      </c>
      <c r="F5196" s="86" t="n">
        <v>186</v>
      </c>
      <c r="H5196" s="87" t="n">
        <v>1</v>
      </c>
      <c r="I5196" s="214">
        <f>C5196*H5196</f>
        <v/>
      </c>
      <c r="K5196" s="96" t="n"/>
      <c r="L5196" s="97" t="n"/>
      <c r="M5196" s="97" t="n"/>
      <c r="N5196" s="98" t="inlineStr">
        <is>
          <t>27×105</t>
        </is>
      </c>
      <c r="O5196" s="99">
        <f>F5196</f>
        <v/>
      </c>
      <c r="P5196" s="99">
        <f>SUM(I5196)</f>
        <v/>
      </c>
      <c r="Q5196" s="117" t="n"/>
      <c r="R5196" s="118" t="n"/>
      <c r="S5196" s="118" t="n"/>
      <c r="T5196" s="119" t="n"/>
      <c r="U5196" s="120" t="n"/>
      <c r="V5196" s="120" t="n"/>
      <c r="W5196" s="121" t="n"/>
      <c r="X5196" s="122" t="n"/>
      <c r="Y5196" s="122" t="n"/>
      <c r="Z5196" s="143" t="n"/>
      <c r="AA5196" s="140" t="n"/>
      <c r="AB5196" s="140" t="n"/>
      <c r="AC5196" s="144" t="n"/>
      <c r="AD5196" s="142" t="n"/>
      <c r="AE5196" s="142" t="n"/>
    </row>
    <row r="5197">
      <c r="B5197" s="85" t="inlineStr">
        <is>
          <t>S09(1400)</t>
        </is>
      </c>
      <c r="C5197">
        <f>SUMIF(数量表!D:H,B5197,数量表!H:H)</f>
        <v/>
      </c>
      <c r="D5197" t="n">
        <v>27</v>
      </c>
      <c r="E5197" t="n">
        <v>105</v>
      </c>
      <c r="F5197" s="86" t="n">
        <v>800</v>
      </c>
      <c r="H5197" s="87" t="n">
        <v>2</v>
      </c>
      <c r="I5197" s="214">
        <f>C5197*H5197</f>
        <v/>
      </c>
      <c r="K5197" s="96" t="n"/>
      <c r="L5197" s="97" t="n"/>
      <c r="M5197" s="97" t="n"/>
      <c r="N5197" s="98" t="inlineStr">
        <is>
          <t>27×105</t>
        </is>
      </c>
      <c r="O5197" s="99">
        <f>F5197</f>
        <v/>
      </c>
      <c r="P5197" s="99">
        <f>SUM(I5197)</f>
        <v/>
      </c>
      <c r="Q5197" s="117" t="n"/>
      <c r="R5197" s="118" t="n"/>
      <c r="S5197" s="118" t="n"/>
      <c r="T5197" s="119" t="n"/>
      <c r="U5197" s="120" t="n"/>
      <c r="V5197" s="120" t="n"/>
      <c r="W5197" s="121" t="n"/>
      <c r="X5197" s="122" t="n"/>
      <c r="Y5197" s="122" t="n"/>
      <c r="Z5197" s="143" t="n"/>
      <c r="AA5197" s="140" t="n"/>
      <c r="AB5197" s="140" t="n"/>
      <c r="AC5197" s="144" t="n"/>
      <c r="AD5197" s="142" t="n"/>
      <c r="AE5197" s="142" t="n"/>
    </row>
    <row r="5198" ht="15" customHeight="1" thickBot="1">
      <c r="B5198" s="85" t="inlineStr">
        <is>
          <t>S09(1400)</t>
        </is>
      </c>
      <c r="C5198">
        <f>SUMIF(数量表!D:H,B5198,数量表!H:H)</f>
        <v/>
      </c>
      <c r="D5198" t="n">
        <v>27</v>
      </c>
      <c r="E5198" t="n">
        <v>105</v>
      </c>
      <c r="F5198" s="86" t="n">
        <v>1332</v>
      </c>
      <c r="H5198" s="87" t="n">
        <v>1</v>
      </c>
      <c r="I5198" s="214">
        <f>C5198*H5198</f>
        <v/>
      </c>
      <c r="K5198" s="96" t="n"/>
      <c r="L5198" s="97" t="n"/>
      <c r="M5198" s="97" t="n"/>
      <c r="N5198" s="98" t="inlineStr">
        <is>
          <t>27×105</t>
        </is>
      </c>
      <c r="O5198" s="99">
        <f>F5198</f>
        <v/>
      </c>
      <c r="P5198" s="99">
        <f>SUM(I5198)</f>
        <v/>
      </c>
      <c r="Q5198" s="117" t="n"/>
      <c r="R5198" s="118" t="n"/>
      <c r="S5198" s="118" t="n"/>
      <c r="T5198" s="119" t="n"/>
      <c r="U5198" s="120" t="n"/>
      <c r="V5198" s="120" t="n"/>
      <c r="W5198" s="121" t="n"/>
      <c r="X5198" s="122" t="n"/>
      <c r="Y5198" s="122" t="n"/>
      <c r="Z5198" s="143" t="n"/>
      <c r="AA5198" s="140" t="n"/>
      <c r="AB5198" s="140" t="n"/>
      <c r="AC5198" s="144" t="n"/>
      <c r="AD5198" s="142" t="n"/>
      <c r="AE5198" s="142" t="n"/>
    </row>
    <row r="5199">
      <c r="B5199" s="220" t="inlineStr">
        <is>
          <t>18E</t>
        </is>
      </c>
      <c r="C5199" s="80">
        <f>SUMIF(数量表!D:H,B5199,数量表!H:H)</f>
        <v/>
      </c>
      <c r="D5199" s="80" t="n">
        <v>27</v>
      </c>
      <c r="E5199" s="80" t="n">
        <v>105</v>
      </c>
      <c r="F5199" s="81" t="n">
        <v>670</v>
      </c>
      <c r="G5199" s="80" t="n"/>
      <c r="H5199" s="82" t="n">
        <v>4</v>
      </c>
      <c r="I5199" s="212">
        <f>C5199*H5199</f>
        <v/>
      </c>
      <c r="K5199" s="96" t="n"/>
      <c r="L5199" s="97" t="n"/>
      <c r="M5199" s="97" t="n"/>
      <c r="N5199" s="98" t="inlineStr">
        <is>
          <t>27×105</t>
        </is>
      </c>
      <c r="O5199" s="99">
        <f>F5199</f>
        <v/>
      </c>
      <c r="P5199" s="99">
        <f>SUM(I5199)</f>
        <v/>
      </c>
      <c r="Q5199" s="117" t="n"/>
      <c r="R5199" s="118" t="n"/>
      <c r="S5199" s="118" t="n"/>
      <c r="T5199" s="119" t="n"/>
      <c r="U5199" s="120" t="n"/>
      <c r="V5199" s="120" t="n"/>
      <c r="W5199" s="121" t="n"/>
      <c r="X5199" s="122" t="n"/>
      <c r="Y5199" s="122" t="n"/>
      <c r="Z5199" s="143" t="n"/>
      <c r="AA5199" s="140" t="n"/>
      <c r="AB5199" s="140" t="n"/>
      <c r="AC5199" s="144" t="n"/>
      <c r="AD5199" s="142" t="n"/>
      <c r="AE5199" s="142" t="n"/>
    </row>
    <row r="5200" ht="15" customHeight="1" thickBot="1">
      <c r="B5200" s="221" t="inlineStr">
        <is>
          <t>18E</t>
        </is>
      </c>
      <c r="C5200" s="89">
        <f>SUMIF(数量表!D:H,B5200,数量表!H:H)</f>
        <v/>
      </c>
      <c r="D5200" s="89" t="n">
        <v>27</v>
      </c>
      <c r="E5200" s="89" t="n">
        <v>105</v>
      </c>
      <c r="F5200" s="90" t="n">
        <v>1710</v>
      </c>
      <c r="G5200" s="89" t="n"/>
      <c r="H5200" s="91" t="n">
        <v>1</v>
      </c>
      <c r="I5200" s="213">
        <f>C5200*H5200</f>
        <v/>
      </c>
      <c r="K5200" s="96" t="n"/>
      <c r="L5200" s="97" t="n"/>
      <c r="M5200" s="97" t="n"/>
      <c r="N5200" s="98" t="inlineStr">
        <is>
          <t>27×105</t>
        </is>
      </c>
      <c r="O5200" s="99">
        <f>F5200</f>
        <v/>
      </c>
      <c r="P5200" s="99">
        <f>SUM(I5200)</f>
        <v/>
      </c>
      <c r="Q5200" s="117" t="n"/>
      <c r="R5200" s="118" t="n"/>
      <c r="S5200" s="118" t="n"/>
      <c r="T5200" s="119" t="n"/>
      <c r="U5200" s="120" t="n"/>
      <c r="V5200" s="120" t="n"/>
      <c r="W5200" s="121" t="n"/>
      <c r="X5200" s="122" t="n"/>
      <c r="Y5200" s="122" t="n"/>
      <c r="Z5200" s="143" t="n"/>
      <c r="AA5200" s="140" t="n"/>
      <c r="AB5200" s="140" t="n"/>
      <c r="AC5200" s="144" t="n"/>
      <c r="AD5200" s="142" t="n"/>
      <c r="AE5200" s="142" t="n"/>
    </row>
    <row r="5201">
      <c r="B5201" s="220" t="inlineStr">
        <is>
          <t>18E-C</t>
        </is>
      </c>
      <c r="C5201" s="80">
        <f>SUMIF(数量表!D:H,B5201,数量表!H:H)</f>
        <v/>
      </c>
      <c r="D5201" s="80" t="n">
        <v>27</v>
      </c>
      <c r="E5201" s="80" t="n">
        <v>105</v>
      </c>
      <c r="F5201" s="81" t="n">
        <v>670</v>
      </c>
      <c r="G5201" s="80" t="n"/>
      <c r="H5201" s="82" t="n">
        <v>4</v>
      </c>
      <c r="I5201" s="212">
        <f>C5201*H5201</f>
        <v/>
      </c>
      <c r="K5201" s="96" t="n"/>
      <c r="L5201" s="97" t="n"/>
      <c r="M5201" s="97" t="n"/>
      <c r="N5201" s="98" t="inlineStr">
        <is>
          <t>27×105</t>
        </is>
      </c>
      <c r="O5201" s="99">
        <f>F5201</f>
        <v/>
      </c>
      <c r="P5201" s="99">
        <f>SUM(I5201)</f>
        <v/>
      </c>
      <c r="Q5201" s="117" t="n"/>
      <c r="R5201" s="118" t="n"/>
      <c r="S5201" s="118" t="n"/>
      <c r="T5201" s="119" t="n"/>
      <c r="U5201" s="120" t="n"/>
      <c r="V5201" s="120" t="n"/>
      <c r="W5201" s="121" t="n"/>
      <c r="X5201" s="122" t="n"/>
      <c r="Y5201" s="122" t="n"/>
      <c r="Z5201" s="143" t="n"/>
      <c r="AA5201" s="140" t="n"/>
      <c r="AB5201" s="140" t="n"/>
      <c r="AC5201" s="144" t="n"/>
      <c r="AD5201" s="142" t="n"/>
      <c r="AE5201" s="142" t="n"/>
    </row>
    <row r="5202">
      <c r="B5202" s="29" t="inlineStr">
        <is>
          <t>18E-C</t>
        </is>
      </c>
      <c r="C5202">
        <f>SUMIF(数量表!D:H,B5202,数量表!H:H)</f>
        <v/>
      </c>
      <c r="D5202" t="n">
        <v>27</v>
      </c>
      <c r="E5202" t="n">
        <v>105</v>
      </c>
      <c r="F5202" s="86" t="n">
        <v>1710</v>
      </c>
      <c r="H5202" s="87" t="n">
        <v>1</v>
      </c>
      <c r="I5202" s="214">
        <f>C5202*H5202</f>
        <v/>
      </c>
      <c r="K5202" s="96" t="n"/>
      <c r="L5202" s="97" t="n"/>
      <c r="M5202" s="97" t="n"/>
      <c r="N5202" s="98" t="inlineStr">
        <is>
          <t>27×105</t>
        </is>
      </c>
      <c r="O5202" s="99">
        <f>F5202</f>
        <v/>
      </c>
      <c r="P5202" s="99">
        <f>SUM(I5202)</f>
        <v/>
      </c>
      <c r="Q5202" s="117" t="n"/>
      <c r="R5202" s="118" t="n"/>
      <c r="S5202" s="118" t="n"/>
      <c r="T5202" s="119" t="n"/>
      <c r="U5202" s="120" t="n"/>
      <c r="V5202" s="120" t="n"/>
      <c r="W5202" s="121" t="n"/>
      <c r="X5202" s="122" t="n"/>
      <c r="Y5202" s="122" t="n"/>
      <c r="Z5202" s="143" t="n"/>
      <c r="AA5202" s="140" t="n"/>
      <c r="AB5202" s="140" t="n"/>
      <c r="AC5202" s="144" t="n"/>
      <c r="AD5202" s="142" t="n"/>
      <c r="AE5202" s="142" t="n"/>
    </row>
    <row r="5203" ht="15" customHeight="1" thickBot="1">
      <c r="B5203" s="221" t="inlineStr">
        <is>
          <t>18E-C</t>
        </is>
      </c>
      <c r="C5203" s="89">
        <f>SUMIF(数量表!D:H,B5203,数量表!H:H)</f>
        <v/>
      </c>
      <c r="D5203" s="89" t="n">
        <v>27</v>
      </c>
      <c r="E5203" s="89" t="n">
        <v>105</v>
      </c>
      <c r="F5203" s="90" t="n">
        <v>1837</v>
      </c>
      <c r="G5203" s="89" t="n"/>
      <c r="H5203" s="91" t="n">
        <v>2</v>
      </c>
      <c r="I5203" s="213">
        <f>C5203*H5203</f>
        <v/>
      </c>
      <c r="K5203" s="96" t="n"/>
      <c r="L5203" s="97" t="n"/>
      <c r="M5203" s="97" t="n"/>
      <c r="N5203" s="98" t="inlineStr">
        <is>
          <t>27×105</t>
        </is>
      </c>
      <c r="O5203" s="99">
        <f>F5203</f>
        <v/>
      </c>
      <c r="P5203" s="99">
        <f>SUM(I5203)</f>
        <v/>
      </c>
      <c r="Q5203" s="117" t="n"/>
      <c r="R5203" s="118" t="n"/>
      <c r="S5203" s="118" t="n"/>
      <c r="T5203" s="119" t="n"/>
      <c r="U5203" s="120" t="n"/>
      <c r="V5203" s="120" t="n"/>
      <c r="W5203" s="121" t="n"/>
      <c r="X5203" s="122" t="n"/>
      <c r="Y5203" s="122" t="n"/>
      <c r="Z5203" s="143" t="n"/>
      <c r="AA5203" s="140" t="n"/>
      <c r="AB5203" s="140" t="n"/>
      <c r="AC5203" s="144" t="n"/>
      <c r="AD5203" s="142" t="n"/>
      <c r="AE5203" s="142" t="n"/>
    </row>
    <row r="5204">
      <c r="B5204" s="29" t="inlineStr">
        <is>
          <t>18E-L</t>
        </is>
      </c>
      <c r="C5204" s="80">
        <f>SUMIF(数量表!D:H,B5204,数量表!H:H)</f>
        <v/>
      </c>
      <c r="D5204" s="80" t="n">
        <v>27</v>
      </c>
      <c r="E5204" s="80" t="n">
        <v>105</v>
      </c>
      <c r="F5204" s="81" t="n">
        <v>670</v>
      </c>
      <c r="G5204" s="80" t="n"/>
      <c r="H5204" s="82" t="n">
        <v>4</v>
      </c>
      <c r="I5204" s="212">
        <f>C5204*H5204</f>
        <v/>
      </c>
      <c r="K5204" s="96" t="n"/>
      <c r="L5204" s="97" t="n"/>
      <c r="M5204" s="97" t="n"/>
      <c r="N5204" s="98" t="inlineStr">
        <is>
          <t>27×105</t>
        </is>
      </c>
      <c r="O5204" s="99">
        <f>F5204</f>
        <v/>
      </c>
      <c r="P5204" s="99">
        <f>SUM(I5204)</f>
        <v/>
      </c>
      <c r="Q5204" s="117" t="n"/>
      <c r="R5204" s="118" t="n"/>
      <c r="S5204" s="118" t="n"/>
      <c r="T5204" s="119" t="n"/>
      <c r="U5204" s="120" t="n"/>
      <c r="V5204" s="120" t="n"/>
      <c r="W5204" s="121" t="n"/>
      <c r="X5204" s="122" t="n"/>
      <c r="Y5204" s="122" t="n"/>
      <c r="Z5204" s="143" t="n"/>
      <c r="AA5204" s="140" t="n"/>
      <c r="AB5204" s="140" t="n"/>
      <c r="AC5204" s="144" t="n"/>
      <c r="AD5204" s="142" t="n"/>
      <c r="AE5204" s="142" t="n"/>
    </row>
    <row r="5205">
      <c r="B5205" s="29" t="inlineStr">
        <is>
          <t>18E-L</t>
        </is>
      </c>
      <c r="C5205">
        <f>SUMIF(数量表!D:H,B5205,数量表!H:H)</f>
        <v/>
      </c>
      <c r="D5205" t="n">
        <v>27</v>
      </c>
      <c r="E5205" t="n">
        <v>105</v>
      </c>
      <c r="F5205" s="86" t="n">
        <v>1710</v>
      </c>
      <c r="H5205" s="87" t="n">
        <v>1</v>
      </c>
      <c r="I5205" s="214">
        <f>C5205*H5205</f>
        <v/>
      </c>
      <c r="K5205" s="96" t="n"/>
      <c r="L5205" s="97" t="n"/>
      <c r="M5205" s="97" t="n"/>
      <c r="N5205" s="98" t="inlineStr">
        <is>
          <t>27×105</t>
        </is>
      </c>
      <c r="O5205" s="99">
        <f>F5205</f>
        <v/>
      </c>
      <c r="P5205" s="99">
        <f>SUM(I5205)</f>
        <v/>
      </c>
      <c r="Q5205" s="117" t="n"/>
      <c r="R5205" s="118" t="n"/>
      <c r="S5205" s="118" t="n"/>
      <c r="T5205" s="119" t="n"/>
      <c r="U5205" s="120" t="n"/>
      <c r="V5205" s="120" t="n"/>
      <c r="W5205" s="121" t="n"/>
      <c r="X5205" s="122" t="n"/>
      <c r="Y5205" s="122" t="n"/>
      <c r="Z5205" s="143" t="n"/>
      <c r="AA5205" s="140" t="n"/>
      <c r="AB5205" s="140" t="n"/>
      <c r="AC5205" s="144" t="n"/>
      <c r="AD5205" s="142" t="n"/>
      <c r="AE5205" s="142" t="n"/>
    </row>
    <row r="5206" ht="15" customHeight="1" thickBot="1">
      <c r="B5206" s="221" t="inlineStr">
        <is>
          <t>18E-L</t>
        </is>
      </c>
      <c r="C5206" s="89">
        <f>SUMIF(数量表!D:H,B5206,数量表!H:H)</f>
        <v/>
      </c>
      <c r="D5206" s="89" t="n">
        <v>45</v>
      </c>
      <c r="E5206" s="89" t="n">
        <v>105</v>
      </c>
      <c r="F5206" s="90" t="n">
        <v>1837</v>
      </c>
      <c r="G5206" s="89" t="n"/>
      <c r="H5206" s="91" t="n">
        <v>1</v>
      </c>
      <c r="I5206" s="213">
        <f>C5206*H5206</f>
        <v/>
      </c>
      <c r="K5206" s="96" t="n"/>
      <c r="L5206" s="97" t="n"/>
      <c r="M5206" s="97" t="n"/>
      <c r="N5206" s="98" t="n"/>
      <c r="O5206" s="99" t="n"/>
      <c r="P5206" s="99" t="n"/>
      <c r="Q5206" s="117" t="n"/>
      <c r="R5206" s="118" t="n"/>
      <c r="S5206" s="118" t="n"/>
      <c r="T5206" s="119" t="n"/>
      <c r="U5206" s="120" t="n"/>
      <c r="V5206" s="120" t="n"/>
      <c r="W5206" s="121" t="n"/>
      <c r="X5206" s="122" t="n"/>
      <c r="Y5206" s="122" t="n"/>
      <c r="Z5206" s="143" t="n"/>
      <c r="AA5206" s="140" t="n"/>
      <c r="AB5206" s="140" t="n"/>
      <c r="AC5206" s="199" t="inlineStr">
        <is>
          <t>45×105</t>
        </is>
      </c>
      <c r="AD5206" s="200">
        <f>F5206</f>
        <v/>
      </c>
      <c r="AE5206" s="200">
        <f>SUM(I5206)</f>
        <v/>
      </c>
    </row>
    <row r="5207">
      <c r="B5207" s="29" t="inlineStr">
        <is>
          <t>18E-R</t>
        </is>
      </c>
      <c r="C5207" s="80">
        <f>SUMIF(数量表!D:H,B5207,数量表!H:H)</f>
        <v/>
      </c>
      <c r="D5207" s="80" t="n">
        <v>27</v>
      </c>
      <c r="E5207" s="80" t="n">
        <v>105</v>
      </c>
      <c r="F5207" s="81" t="n">
        <v>670</v>
      </c>
      <c r="G5207" s="80" t="n"/>
      <c r="H5207" s="82" t="n">
        <v>4</v>
      </c>
      <c r="I5207" s="212">
        <f>C5207*H5207</f>
        <v/>
      </c>
      <c r="K5207" s="96" t="n"/>
      <c r="L5207" s="97" t="n"/>
      <c r="M5207" s="97" t="n"/>
      <c r="N5207" s="98" t="inlineStr">
        <is>
          <t>27×105</t>
        </is>
      </c>
      <c r="O5207" s="99">
        <f>F5207</f>
        <v/>
      </c>
      <c r="P5207" s="99">
        <f>SUM(I5207)</f>
        <v/>
      </c>
      <c r="Q5207" s="117" t="n"/>
      <c r="R5207" s="118" t="n"/>
      <c r="S5207" s="118" t="n"/>
      <c r="T5207" s="119" t="n"/>
      <c r="U5207" s="120" t="n"/>
      <c r="V5207" s="120" t="n"/>
      <c r="W5207" s="121" t="n"/>
      <c r="X5207" s="122" t="n"/>
      <c r="Y5207" s="122" t="n"/>
      <c r="Z5207" s="143" t="n"/>
      <c r="AA5207" s="140" t="n"/>
      <c r="AB5207" s="140" t="n"/>
      <c r="AC5207" s="144" t="n"/>
      <c r="AD5207" s="142" t="n"/>
      <c r="AE5207" s="142" t="n"/>
    </row>
    <row r="5208">
      <c r="B5208" s="29" t="inlineStr">
        <is>
          <t>18E-R</t>
        </is>
      </c>
      <c r="C5208">
        <f>SUMIF(数量表!D:H,B5208,数量表!H:H)</f>
        <v/>
      </c>
      <c r="D5208" t="n">
        <v>27</v>
      </c>
      <c r="E5208" t="n">
        <v>105</v>
      </c>
      <c r="F5208" s="86" t="n">
        <v>1710</v>
      </c>
      <c r="H5208" s="87" t="n">
        <v>1</v>
      </c>
      <c r="I5208" s="214">
        <f>C5208*H5208</f>
        <v/>
      </c>
      <c r="K5208" s="96" t="n"/>
      <c r="L5208" s="97" t="n"/>
      <c r="M5208" s="97" t="n"/>
      <c r="N5208" s="98" t="inlineStr">
        <is>
          <t>27×105</t>
        </is>
      </c>
      <c r="O5208" s="99">
        <f>F5208</f>
        <v/>
      </c>
      <c r="P5208" s="99">
        <f>SUM(I5208)</f>
        <v/>
      </c>
      <c r="Q5208" s="117" t="n"/>
      <c r="R5208" s="118" t="n"/>
      <c r="S5208" s="118" t="n"/>
      <c r="T5208" s="119" t="n"/>
      <c r="U5208" s="120" t="n"/>
      <c r="V5208" s="120" t="n"/>
      <c r="W5208" s="121" t="n"/>
      <c r="X5208" s="122" t="n"/>
      <c r="Y5208" s="122" t="n"/>
      <c r="Z5208" s="143" t="n"/>
      <c r="AA5208" s="140" t="n"/>
      <c r="AB5208" s="140" t="n"/>
      <c r="AC5208" s="144" t="n"/>
      <c r="AD5208" s="142" t="n"/>
      <c r="AE5208" s="142" t="n"/>
    </row>
    <row r="5209" ht="15" customHeight="1" thickBot="1">
      <c r="B5209" s="29" t="inlineStr">
        <is>
          <t>18E-R</t>
        </is>
      </c>
      <c r="C5209" s="89">
        <f>SUMIF(数量表!D:H,B5209,数量表!H:H)</f>
        <v/>
      </c>
      <c r="D5209" s="89" t="n">
        <v>45</v>
      </c>
      <c r="E5209" s="89" t="n">
        <v>105</v>
      </c>
      <c r="F5209" s="698" t="n">
        <v>1837</v>
      </c>
      <c r="G5209" s="89" t="n"/>
      <c r="H5209" s="91" t="n">
        <v>1</v>
      </c>
      <c r="I5209" s="213">
        <f>C5209*H5209</f>
        <v/>
      </c>
      <c r="K5209" s="96" t="n"/>
      <c r="L5209" s="97" t="n"/>
      <c r="M5209" s="97" t="n"/>
      <c r="N5209" s="98" t="n"/>
      <c r="O5209" s="99" t="n"/>
      <c r="P5209" s="99" t="n"/>
      <c r="Q5209" s="117" t="n"/>
      <c r="R5209" s="118" t="n"/>
      <c r="S5209" s="118" t="n"/>
      <c r="T5209" s="119" t="n"/>
      <c r="U5209" s="120" t="n"/>
      <c r="V5209" s="120" t="n"/>
      <c r="W5209" s="121" t="n"/>
      <c r="X5209" s="122" t="n"/>
      <c r="Y5209" s="122" t="n"/>
      <c r="Z5209" s="143" t="n"/>
      <c r="AA5209" s="140" t="n"/>
      <c r="AB5209" s="140" t="n"/>
      <c r="AC5209" s="199" t="inlineStr">
        <is>
          <t>45×105</t>
        </is>
      </c>
      <c r="AD5209" s="200">
        <f>F5209</f>
        <v/>
      </c>
      <c r="AE5209" s="200">
        <f>SUM(I5209)</f>
        <v/>
      </c>
    </row>
    <row r="5210">
      <c r="B5210" s="220" t="inlineStr">
        <is>
          <t>18EL</t>
        </is>
      </c>
      <c r="C5210" s="80">
        <f>SUMIF(数量表!D:H,B5210,数量表!H:H)</f>
        <v/>
      </c>
      <c r="D5210" s="80" t="n">
        <v>27</v>
      </c>
      <c r="E5210" s="80" t="n">
        <v>105</v>
      </c>
      <c r="F5210" s="699" t="n">
        <v>670</v>
      </c>
      <c r="G5210" s="80" t="n"/>
      <c r="H5210" s="82" t="n">
        <v>5</v>
      </c>
      <c r="I5210" s="212">
        <f>C5210*H5210</f>
        <v/>
      </c>
      <c r="K5210" s="96" t="n"/>
      <c r="L5210" s="97" t="n"/>
      <c r="M5210" s="97" t="n"/>
      <c r="N5210" s="98" t="inlineStr">
        <is>
          <t>27×105</t>
        </is>
      </c>
      <c r="O5210" s="99">
        <f>F5210</f>
        <v/>
      </c>
      <c r="P5210" s="99">
        <f>SUM(I5210)</f>
        <v/>
      </c>
      <c r="Q5210" s="117" t="n"/>
      <c r="R5210" s="118" t="n"/>
      <c r="S5210" s="118" t="n"/>
      <c r="T5210" s="119" t="n"/>
      <c r="U5210" s="120" t="n"/>
      <c r="V5210" s="120" t="n"/>
      <c r="W5210" s="121" t="n"/>
      <c r="X5210" s="122" t="n"/>
      <c r="Y5210" s="122" t="n"/>
      <c r="Z5210" s="143" t="n"/>
      <c r="AA5210" s="140" t="n"/>
      <c r="AB5210" s="140" t="n"/>
      <c r="AC5210" s="144" t="n"/>
      <c r="AD5210" s="142" t="n"/>
      <c r="AE5210" s="142" t="n"/>
    </row>
    <row r="5211" ht="15" customHeight="1" thickBot="1">
      <c r="B5211" s="221" t="inlineStr">
        <is>
          <t>18EL</t>
        </is>
      </c>
      <c r="C5211" s="89">
        <f>SUMIF(数量表!D:H,B5211,数量表!H:H)</f>
        <v/>
      </c>
      <c r="D5211" s="89" t="n">
        <v>27</v>
      </c>
      <c r="E5211" s="89" t="n">
        <v>105</v>
      </c>
      <c r="F5211" s="698" t="n">
        <v>1697</v>
      </c>
      <c r="G5211" s="89" t="n"/>
      <c r="H5211" s="91" t="n">
        <v>1</v>
      </c>
      <c r="I5211" s="213">
        <f>C5211*H5211</f>
        <v/>
      </c>
      <c r="K5211" s="96" t="n"/>
      <c r="L5211" s="97" t="n"/>
      <c r="M5211" s="97" t="n"/>
      <c r="N5211" s="98" t="inlineStr">
        <is>
          <t>27×105</t>
        </is>
      </c>
      <c r="O5211" s="99">
        <f>F5211</f>
        <v/>
      </c>
      <c r="P5211" s="99">
        <f>SUM(I5211)</f>
        <v/>
      </c>
      <c r="Q5211" s="117" t="n"/>
      <c r="R5211" s="118" t="n"/>
      <c r="S5211" s="118" t="n"/>
      <c r="T5211" s="119" t="n"/>
      <c r="U5211" s="120" t="n"/>
      <c r="V5211" s="120" t="n"/>
      <c r="W5211" s="121" t="n"/>
      <c r="X5211" s="122" t="n"/>
      <c r="Y5211" s="122" t="n"/>
      <c r="Z5211" s="143" t="n"/>
      <c r="AA5211" s="140" t="n"/>
      <c r="AB5211" s="140" t="n"/>
      <c r="AC5211" s="144" t="n"/>
      <c r="AD5211" s="142" t="n"/>
      <c r="AE5211" s="142" t="n"/>
    </row>
    <row r="5212">
      <c r="B5212" s="220" t="inlineStr">
        <is>
          <t>18EL-L</t>
        </is>
      </c>
      <c r="C5212" s="80">
        <f>SUMIF(数量表!D:H,B5212,数量表!H:H)</f>
        <v/>
      </c>
      <c r="D5212" s="80" t="n">
        <v>27</v>
      </c>
      <c r="E5212" s="80" t="n">
        <v>105</v>
      </c>
      <c r="F5212" s="699" t="n">
        <v>670</v>
      </c>
      <c r="G5212" s="80" t="n"/>
      <c r="H5212" s="82" t="n">
        <v>5</v>
      </c>
      <c r="I5212" s="212">
        <f>C5212*H5212</f>
        <v/>
      </c>
      <c r="K5212" s="96" t="n"/>
      <c r="L5212" s="97" t="n"/>
      <c r="M5212" s="97" t="n"/>
      <c r="N5212" s="98" t="inlineStr">
        <is>
          <t>27×105</t>
        </is>
      </c>
      <c r="O5212" s="99">
        <f>F5212</f>
        <v/>
      </c>
      <c r="P5212" s="99">
        <f>SUM(I5212)</f>
        <v/>
      </c>
      <c r="Q5212" s="117" t="n"/>
      <c r="R5212" s="118" t="n"/>
      <c r="S5212" s="118" t="n"/>
      <c r="T5212" s="119" t="n"/>
      <c r="U5212" s="120" t="n"/>
      <c r="V5212" s="120" t="n"/>
      <c r="W5212" s="121" t="n"/>
      <c r="X5212" s="122" t="n"/>
      <c r="Y5212" s="122" t="n"/>
      <c r="Z5212" s="143" t="n"/>
      <c r="AA5212" s="140" t="n"/>
      <c r="AB5212" s="140" t="n"/>
      <c r="AC5212" s="144" t="n"/>
      <c r="AD5212" s="142" t="n"/>
      <c r="AE5212" s="142" t="n"/>
    </row>
    <row r="5213">
      <c r="B5213" s="29" t="inlineStr">
        <is>
          <t>18EL-L</t>
        </is>
      </c>
      <c r="C5213">
        <f>SUMIF(数量表!D:H,B5213,数量表!H:H)</f>
        <v/>
      </c>
      <c r="D5213" t="n">
        <v>27</v>
      </c>
      <c r="E5213" t="n">
        <v>105</v>
      </c>
      <c r="F5213" s="700" t="n">
        <v>1697</v>
      </c>
      <c r="H5213" s="87" t="n">
        <v>1</v>
      </c>
      <c r="I5213" s="214">
        <f>C5213*H5213</f>
        <v/>
      </c>
      <c r="K5213" s="96" t="n"/>
      <c r="L5213" s="97" t="n"/>
      <c r="M5213" s="97" t="n"/>
      <c r="N5213" s="98" t="inlineStr">
        <is>
          <t>27×105</t>
        </is>
      </c>
      <c r="O5213" s="99">
        <f>F5213</f>
        <v/>
      </c>
      <c r="P5213" s="99">
        <f>SUM(I5213)</f>
        <v/>
      </c>
      <c r="Q5213" s="117" t="n"/>
      <c r="R5213" s="118" t="n"/>
      <c r="S5213" s="118" t="n"/>
      <c r="T5213" s="119" t="n"/>
      <c r="U5213" s="120" t="n"/>
      <c r="V5213" s="120" t="n"/>
      <c r="W5213" s="121" t="n"/>
      <c r="X5213" s="122" t="n"/>
      <c r="Y5213" s="122" t="n"/>
      <c r="Z5213" s="143" t="n"/>
      <c r="AA5213" s="140" t="n"/>
      <c r="AB5213" s="140" t="n"/>
      <c r="AC5213" s="144" t="n"/>
      <c r="AD5213" s="142" t="n"/>
      <c r="AE5213" s="142" t="n"/>
    </row>
    <row r="5214" ht="15" customHeight="1" thickBot="1">
      <c r="B5214" s="29" t="inlineStr">
        <is>
          <t>18EL-L</t>
        </is>
      </c>
      <c r="C5214" s="89">
        <f>SUMIF(数量表!D:H,B5214,数量表!H:H)</f>
        <v/>
      </c>
      <c r="D5214" s="89" t="n">
        <v>45</v>
      </c>
      <c r="E5214" s="89" t="n">
        <v>105</v>
      </c>
      <c r="F5214" s="698" t="n">
        <v>1837</v>
      </c>
      <c r="G5214" s="89" t="n"/>
      <c r="H5214" s="91" t="n">
        <v>2</v>
      </c>
      <c r="I5214" s="213">
        <f>C5214*H5214</f>
        <v/>
      </c>
      <c r="K5214" s="96" t="n"/>
      <c r="L5214" s="97" t="n"/>
      <c r="M5214" s="97" t="n"/>
      <c r="N5214" s="98" t="n"/>
      <c r="O5214" s="99" t="n"/>
      <c r="P5214" s="99" t="n"/>
      <c r="Q5214" s="117" t="n"/>
      <c r="R5214" s="118" t="n"/>
      <c r="S5214" s="118" t="n"/>
      <c r="T5214" s="119" t="n"/>
      <c r="U5214" s="120" t="n"/>
      <c r="V5214" s="120" t="n"/>
      <c r="W5214" s="121" t="n"/>
      <c r="X5214" s="122" t="n"/>
      <c r="Y5214" s="122" t="n"/>
      <c r="Z5214" s="143" t="n"/>
      <c r="AA5214" s="140" t="n"/>
      <c r="AB5214" s="140" t="n"/>
      <c r="AC5214" s="199" t="inlineStr">
        <is>
          <t>45×105</t>
        </is>
      </c>
      <c r="AD5214" s="200">
        <f>F5214</f>
        <v/>
      </c>
      <c r="AE5214" s="200">
        <f>SUM(I5214)</f>
        <v/>
      </c>
    </row>
    <row r="5215">
      <c r="B5215" s="220" t="inlineStr">
        <is>
          <t>18ER</t>
        </is>
      </c>
      <c r="C5215" s="80">
        <f>SUMIF(数量表!D:H,B5215,数量表!H:H)</f>
        <v/>
      </c>
      <c r="D5215" s="80" t="n">
        <v>27</v>
      </c>
      <c r="E5215" s="80" t="n">
        <v>105</v>
      </c>
      <c r="F5215" s="699" t="n">
        <v>1697</v>
      </c>
      <c r="G5215" s="80" t="n"/>
      <c r="H5215" s="82" t="n">
        <v>1</v>
      </c>
      <c r="I5215" s="212">
        <f>C5215*H5215</f>
        <v/>
      </c>
      <c r="K5215" s="96" t="n"/>
      <c r="L5215" s="97" t="n"/>
      <c r="M5215" s="97" t="n"/>
      <c r="N5215" s="98" t="inlineStr">
        <is>
          <t>27×105</t>
        </is>
      </c>
      <c r="O5215" s="99">
        <f>F5215</f>
        <v/>
      </c>
      <c r="P5215" s="99">
        <f>SUM(I5215)</f>
        <v/>
      </c>
      <c r="Q5215" s="117" t="n"/>
      <c r="R5215" s="118" t="n"/>
      <c r="S5215" s="118" t="n"/>
      <c r="T5215" s="119" t="n"/>
      <c r="U5215" s="120" t="n"/>
      <c r="V5215" s="120" t="n"/>
      <c r="W5215" s="121" t="n"/>
      <c r="X5215" s="122" t="n"/>
      <c r="Y5215" s="122" t="n"/>
      <c r="Z5215" s="143" t="n"/>
      <c r="AA5215" s="140" t="n"/>
      <c r="AB5215" s="140" t="n"/>
      <c r="AC5215" s="144" t="n"/>
      <c r="AD5215" s="142" t="n"/>
      <c r="AE5215" s="142" t="n"/>
    </row>
    <row r="5216" ht="15" customHeight="1" thickBot="1">
      <c r="B5216" s="221" t="inlineStr">
        <is>
          <t>18ER</t>
        </is>
      </c>
      <c r="C5216" s="89">
        <f>SUMIF(数量表!D:H,B5216,数量表!H:H)</f>
        <v/>
      </c>
      <c r="D5216" s="89" t="n">
        <v>27</v>
      </c>
      <c r="E5216" s="89" t="n">
        <v>105</v>
      </c>
      <c r="F5216" s="698" t="n">
        <v>670</v>
      </c>
      <c r="G5216" s="89" t="n"/>
      <c r="H5216" s="91" t="n">
        <v>5</v>
      </c>
      <c r="I5216" s="213">
        <f>C5216*H5216</f>
        <v/>
      </c>
      <c r="K5216" s="96" t="n"/>
      <c r="L5216" s="97" t="n"/>
      <c r="M5216" s="97" t="n"/>
      <c r="N5216" s="98" t="inlineStr">
        <is>
          <t>27×105</t>
        </is>
      </c>
      <c r="O5216" s="99">
        <f>F5216</f>
        <v/>
      </c>
      <c r="P5216" s="99">
        <f>SUM(I5216)</f>
        <v/>
      </c>
      <c r="Q5216" s="117" t="n"/>
      <c r="R5216" s="118" t="n"/>
      <c r="S5216" s="118" t="n"/>
      <c r="T5216" s="119" t="n"/>
      <c r="U5216" s="120" t="n"/>
      <c r="V5216" s="120" t="n"/>
      <c r="W5216" s="121" t="n"/>
      <c r="X5216" s="122" t="n"/>
      <c r="Y5216" s="122" t="n"/>
      <c r="Z5216" s="143" t="n"/>
      <c r="AA5216" s="140" t="n"/>
      <c r="AB5216" s="140" t="n"/>
      <c r="AC5216" s="144" t="n"/>
      <c r="AD5216" s="142" t="n"/>
      <c r="AE5216" s="142" t="n"/>
    </row>
    <row r="5217">
      <c r="B5217" s="29" t="inlineStr">
        <is>
          <t>18ER-R</t>
        </is>
      </c>
      <c r="C5217" s="80">
        <f>SUMIF(数量表!D:H,B5217,数量表!H:H)</f>
        <v/>
      </c>
      <c r="D5217" s="80" t="n">
        <v>27</v>
      </c>
      <c r="E5217" s="80" t="n">
        <v>105</v>
      </c>
      <c r="F5217" s="699" t="n">
        <v>1697</v>
      </c>
      <c r="G5217" s="80" t="n"/>
      <c r="H5217" s="82" t="n">
        <v>1</v>
      </c>
      <c r="I5217" s="212">
        <f>C5217*H5217</f>
        <v/>
      </c>
      <c r="K5217" s="96" t="n"/>
      <c r="L5217" s="97" t="n"/>
      <c r="M5217" s="97" t="n"/>
      <c r="N5217" s="98" t="inlineStr">
        <is>
          <t>27×105</t>
        </is>
      </c>
      <c r="O5217" s="99">
        <f>F5217</f>
        <v/>
      </c>
      <c r="P5217" s="99">
        <f>SUM(I5217)</f>
        <v/>
      </c>
      <c r="Q5217" s="117" t="n"/>
      <c r="R5217" s="118" t="n"/>
      <c r="S5217" s="118" t="n"/>
      <c r="T5217" s="119" t="n"/>
      <c r="U5217" s="120" t="n"/>
      <c r="V5217" s="120" t="n"/>
      <c r="W5217" s="121" t="n"/>
      <c r="X5217" s="122" t="n"/>
      <c r="Y5217" s="122" t="n"/>
      <c r="Z5217" s="143" t="n"/>
      <c r="AA5217" s="140" t="n"/>
      <c r="AB5217" s="140" t="n"/>
      <c r="AC5217" s="144" t="n"/>
      <c r="AD5217" s="142" t="n"/>
      <c r="AE5217" s="142" t="n"/>
    </row>
    <row r="5218">
      <c r="B5218" s="29" t="inlineStr">
        <is>
          <t>18ER-R</t>
        </is>
      </c>
      <c r="C5218">
        <f>SUMIF(数量表!D:H,B5218,数量表!H:H)</f>
        <v/>
      </c>
      <c r="D5218" t="n">
        <v>27</v>
      </c>
      <c r="E5218" t="n">
        <v>105</v>
      </c>
      <c r="F5218" s="86" t="n">
        <v>670</v>
      </c>
      <c r="H5218" s="87" t="n">
        <v>5</v>
      </c>
      <c r="I5218" s="214">
        <f>C5218*H5218</f>
        <v/>
      </c>
      <c r="K5218" s="96" t="n"/>
      <c r="L5218" s="97" t="n"/>
      <c r="M5218" s="97" t="n"/>
      <c r="N5218" s="98" t="inlineStr">
        <is>
          <t>27×105</t>
        </is>
      </c>
      <c r="O5218" s="99">
        <f>F5218</f>
        <v/>
      </c>
      <c r="P5218" s="99">
        <f>SUM(I5218)</f>
        <v/>
      </c>
      <c r="Q5218" s="117" t="n"/>
      <c r="R5218" s="118" t="n"/>
      <c r="S5218" s="118" t="n"/>
      <c r="T5218" s="119" t="n"/>
      <c r="U5218" s="120" t="n"/>
      <c r="V5218" s="120" t="n"/>
      <c r="W5218" s="121" t="n"/>
      <c r="X5218" s="122" t="n"/>
      <c r="Y5218" s="122" t="n"/>
      <c r="Z5218" s="143" t="n"/>
      <c r="AA5218" s="140" t="n"/>
      <c r="AB5218" s="140" t="n"/>
      <c r="AC5218" s="144" t="n"/>
      <c r="AD5218" s="142" t="n"/>
      <c r="AE5218" s="142" t="n"/>
    </row>
    <row r="5219" ht="15" customHeight="1" thickBot="1">
      <c r="B5219" s="221" t="inlineStr">
        <is>
          <t>18ER-R</t>
        </is>
      </c>
      <c r="C5219" s="89">
        <f>SUMIF(数量表!D:H,B5219,数量表!H:H)</f>
        <v/>
      </c>
      <c r="D5219" s="89" t="n">
        <v>45</v>
      </c>
      <c r="E5219" s="89" t="n">
        <v>105</v>
      </c>
      <c r="F5219" s="90" t="n">
        <v>1837</v>
      </c>
      <c r="G5219" s="89" t="n"/>
      <c r="H5219" s="91" t="n">
        <v>2</v>
      </c>
      <c r="I5219" s="213">
        <f>C5219*H5219</f>
        <v/>
      </c>
      <c r="K5219" s="96" t="n"/>
      <c r="L5219" s="97" t="n"/>
      <c r="M5219" s="97" t="n"/>
      <c r="N5219" s="98" t="n"/>
      <c r="O5219" s="99" t="n"/>
      <c r="P5219" s="99" t="n"/>
      <c r="Q5219" s="117" t="n"/>
      <c r="R5219" s="118" t="n"/>
      <c r="S5219" s="118" t="n"/>
      <c r="T5219" s="119" t="n"/>
      <c r="U5219" s="120" t="n"/>
      <c r="V5219" s="120" t="n"/>
      <c r="W5219" s="121" t="n"/>
      <c r="X5219" s="122" t="n"/>
      <c r="Y5219" s="122" t="n"/>
      <c r="Z5219" s="143" t="n"/>
      <c r="AA5219" s="140" t="n"/>
      <c r="AB5219" s="140" t="n"/>
      <c r="AC5219" s="199" t="inlineStr">
        <is>
          <t>45×105</t>
        </is>
      </c>
      <c r="AD5219" s="200">
        <f>F5219</f>
        <v/>
      </c>
      <c r="AE5219" s="200">
        <f>SUM(I5219)</f>
        <v/>
      </c>
    </row>
    <row r="5220">
      <c r="B5220" s="696" t="inlineStr">
        <is>
          <t>18E135</t>
        </is>
      </c>
      <c r="C5220" s="80">
        <f>SUMIF(数量表!D:H,B5220,数量表!H:H)</f>
        <v/>
      </c>
      <c r="D5220" s="80" t="n">
        <v>27</v>
      </c>
      <c r="E5220" s="80" t="n">
        <v>105</v>
      </c>
      <c r="F5220" s="81" t="n">
        <v>1255</v>
      </c>
      <c r="G5220" s="80" t="n"/>
      <c r="H5220" s="82" t="n">
        <v>1</v>
      </c>
      <c r="I5220" s="212">
        <f>C5220*H5220</f>
        <v/>
      </c>
      <c r="K5220" s="96" t="n"/>
      <c r="L5220" s="97" t="n"/>
      <c r="M5220" s="97" t="n"/>
      <c r="N5220" s="98" t="inlineStr">
        <is>
          <t>27×105</t>
        </is>
      </c>
      <c r="O5220" s="99">
        <f>F5220</f>
        <v/>
      </c>
      <c r="P5220" s="99">
        <f>SUM(I5220)</f>
        <v/>
      </c>
      <c r="Q5220" s="117" t="n"/>
      <c r="R5220" s="118" t="n"/>
      <c r="S5220" s="118" t="n"/>
      <c r="T5220" s="119" t="n"/>
      <c r="U5220" s="120" t="n"/>
      <c r="V5220" s="120" t="n"/>
      <c r="W5220" s="121" t="n"/>
      <c r="X5220" s="122" t="n"/>
      <c r="Y5220" s="122" t="n"/>
      <c r="Z5220" s="143" t="n"/>
      <c r="AA5220" s="140" t="n"/>
      <c r="AB5220" s="140" t="n"/>
      <c r="AC5220" s="144" t="n"/>
      <c r="AD5220" s="142" t="n"/>
      <c r="AE5220" s="142" t="n"/>
    </row>
    <row r="5221" ht="15" customHeight="1" thickBot="1">
      <c r="B5221" s="697" t="inlineStr">
        <is>
          <t>18E135</t>
        </is>
      </c>
      <c r="C5221" s="89">
        <f>SUMIF(数量表!D:H,B5221,数量表!H:H)</f>
        <v/>
      </c>
      <c r="D5221" s="89" t="n">
        <v>27</v>
      </c>
      <c r="E5221" s="89" t="n">
        <v>105</v>
      </c>
      <c r="F5221" s="90" t="n">
        <v>670</v>
      </c>
      <c r="G5221" s="89" t="n"/>
      <c r="H5221" s="91" t="n">
        <v>3</v>
      </c>
      <c r="I5221" s="213">
        <f>C5221*H5221</f>
        <v/>
      </c>
      <c r="K5221" s="96" t="n"/>
      <c r="L5221" s="97" t="n"/>
      <c r="M5221" s="97" t="n"/>
      <c r="N5221" s="98" t="inlineStr">
        <is>
          <t>27×105</t>
        </is>
      </c>
      <c r="O5221" s="99">
        <f>F5221</f>
        <v/>
      </c>
      <c r="P5221" s="99">
        <f>SUM(I5221)</f>
        <v/>
      </c>
      <c r="Q5221" s="117" t="n"/>
      <c r="R5221" s="118" t="n"/>
      <c r="S5221" s="118" t="n"/>
      <c r="T5221" s="119" t="n"/>
      <c r="U5221" s="120" t="n"/>
      <c r="V5221" s="120" t="n"/>
      <c r="W5221" s="121" t="n"/>
      <c r="X5221" s="122" t="n"/>
      <c r="Y5221" s="122" t="n"/>
      <c r="Z5221" s="143" t="n"/>
      <c r="AA5221" s="140" t="n"/>
      <c r="AB5221" s="140" t="n"/>
      <c r="AC5221" s="144" t="n"/>
      <c r="AD5221" s="142" t="n"/>
      <c r="AE5221" s="142" t="n"/>
    </row>
    <row r="5222">
      <c r="B5222" s="695" t="inlineStr">
        <is>
          <t>18E135-R</t>
        </is>
      </c>
      <c r="C5222" s="80">
        <f>SUMIF(数量表!D:H,B5222,数量表!H:H)</f>
        <v/>
      </c>
      <c r="D5222" s="80" t="n">
        <v>27</v>
      </c>
      <c r="E5222" s="80" t="n">
        <v>105</v>
      </c>
      <c r="F5222" s="81" t="n">
        <v>1255</v>
      </c>
      <c r="G5222" s="80" t="n"/>
      <c r="H5222" s="82" t="n">
        <v>1</v>
      </c>
      <c r="I5222" s="212">
        <f>C5222*H5222</f>
        <v/>
      </c>
      <c r="K5222" s="96" t="n"/>
      <c r="L5222" s="97" t="n"/>
      <c r="M5222" s="97" t="n"/>
      <c r="N5222" s="98" t="inlineStr">
        <is>
          <t>27×105</t>
        </is>
      </c>
      <c r="O5222" s="99">
        <f>F5222</f>
        <v/>
      </c>
      <c r="P5222" s="99">
        <f>SUM(I5222)</f>
        <v/>
      </c>
      <c r="Q5222" s="117" t="n"/>
      <c r="R5222" s="118" t="n"/>
      <c r="S5222" s="118" t="n"/>
      <c r="T5222" s="119" t="n"/>
      <c r="U5222" s="120" t="n"/>
      <c r="V5222" s="120" t="n"/>
      <c r="W5222" s="121" t="n"/>
      <c r="X5222" s="122" t="n"/>
      <c r="Y5222" s="122" t="n"/>
      <c r="Z5222" s="143" t="n"/>
      <c r="AA5222" s="140" t="n"/>
      <c r="AB5222" s="140" t="n"/>
      <c r="AC5222" s="144" t="n"/>
      <c r="AD5222" s="142" t="n"/>
      <c r="AE5222" s="142" t="n"/>
    </row>
    <row r="5223">
      <c r="B5223" s="695" t="inlineStr">
        <is>
          <t>18E135-R</t>
        </is>
      </c>
      <c r="C5223">
        <f>SUMIF(数量表!D:H,B5223,数量表!H:H)</f>
        <v/>
      </c>
      <c r="D5223" t="n">
        <v>27</v>
      </c>
      <c r="E5223" t="n">
        <v>105</v>
      </c>
      <c r="F5223" s="86" t="n">
        <v>670</v>
      </c>
      <c r="H5223" s="87" t="n">
        <v>3</v>
      </c>
      <c r="I5223" s="214">
        <f>C5223*H5223</f>
        <v/>
      </c>
      <c r="K5223" s="96" t="n"/>
      <c r="L5223" s="97" t="n"/>
      <c r="M5223" s="97" t="n"/>
      <c r="N5223" s="98" t="inlineStr">
        <is>
          <t>27×105</t>
        </is>
      </c>
      <c r="O5223" s="99">
        <f>F5223</f>
        <v/>
      </c>
      <c r="P5223" s="99">
        <f>SUM(I5223)</f>
        <v/>
      </c>
      <c r="Q5223" s="117" t="n"/>
      <c r="R5223" s="118" t="n"/>
      <c r="S5223" s="118" t="n"/>
      <c r="T5223" s="119" t="n"/>
      <c r="U5223" s="120" t="n"/>
      <c r="V5223" s="120" t="n"/>
      <c r="W5223" s="121" t="n"/>
      <c r="X5223" s="122" t="n"/>
      <c r="Y5223" s="122" t="n"/>
      <c r="Z5223" s="143" t="n"/>
      <c r="AA5223" s="140" t="n"/>
      <c r="AB5223" s="140" t="n"/>
      <c r="AC5223" s="144" t="n"/>
      <c r="AD5223" s="142" t="n"/>
      <c r="AE5223" s="142" t="n"/>
    </row>
    <row r="5224" ht="15" customHeight="1" thickBot="1">
      <c r="B5224" s="697" t="inlineStr">
        <is>
          <t>18E135-R</t>
        </is>
      </c>
      <c r="C5224" s="89">
        <f>SUMIF(数量表!D:H,B5224,数量表!H:H)</f>
        <v/>
      </c>
      <c r="D5224" s="89" t="n">
        <v>27</v>
      </c>
      <c r="E5224" s="89" t="n">
        <v>105</v>
      </c>
      <c r="F5224" s="90" t="n">
        <v>1837</v>
      </c>
      <c r="G5224" s="89" t="n"/>
      <c r="H5224" s="91" t="n">
        <v>1</v>
      </c>
      <c r="I5224" s="213">
        <f>C5224*H5224</f>
        <v/>
      </c>
      <c r="K5224" s="96" t="n"/>
      <c r="L5224" s="97" t="n"/>
      <c r="M5224" s="97" t="n"/>
      <c r="N5224" s="98" t="inlineStr">
        <is>
          <t>27×105</t>
        </is>
      </c>
      <c r="O5224" s="99">
        <f>F5224</f>
        <v/>
      </c>
      <c r="P5224" s="99">
        <f>SUM(I5224)</f>
        <v/>
      </c>
      <c r="Q5224" s="117" t="n"/>
      <c r="R5224" s="118" t="n"/>
      <c r="S5224" s="118" t="n"/>
      <c r="T5224" s="119" t="n"/>
      <c r="U5224" s="120" t="n"/>
      <c r="V5224" s="120" t="n"/>
      <c r="W5224" s="121" t="n"/>
      <c r="X5224" s="122" t="n"/>
      <c r="Y5224" s="122" t="n"/>
      <c r="Z5224" s="143" t="n"/>
      <c r="AA5224" s="140" t="n"/>
      <c r="AB5224" s="140" t="n"/>
      <c r="AC5224" s="144" t="n"/>
      <c r="AD5224" s="142" t="n"/>
      <c r="AE5224" s="142" t="n"/>
    </row>
    <row r="5225">
      <c r="B5225" s="695" t="inlineStr">
        <is>
          <t>18E135-L</t>
        </is>
      </c>
      <c r="C5225" s="80">
        <f>SUMIF(数量表!D:H,B5225,数量表!H:H)</f>
        <v/>
      </c>
      <c r="D5225" s="80" t="n">
        <v>27</v>
      </c>
      <c r="E5225" s="80" t="n">
        <v>105</v>
      </c>
      <c r="F5225" s="81" t="n">
        <v>1255</v>
      </c>
      <c r="G5225" s="80" t="n"/>
      <c r="H5225" s="82" t="n">
        <v>1</v>
      </c>
      <c r="I5225" s="212">
        <f>C5225*H5225</f>
        <v/>
      </c>
      <c r="K5225" s="96" t="n"/>
      <c r="L5225" s="97" t="n"/>
      <c r="M5225" s="97" t="n"/>
      <c r="N5225" s="98" t="inlineStr">
        <is>
          <t>27×105</t>
        </is>
      </c>
      <c r="O5225" s="99">
        <f>F5225</f>
        <v/>
      </c>
      <c r="P5225" s="99">
        <f>SUM(I5225)</f>
        <v/>
      </c>
      <c r="Q5225" s="117" t="n"/>
      <c r="R5225" s="118" t="n"/>
      <c r="S5225" s="118" t="n"/>
      <c r="T5225" s="119" t="n"/>
      <c r="U5225" s="120" t="n"/>
      <c r="V5225" s="120" t="n"/>
      <c r="W5225" s="121" t="n"/>
      <c r="X5225" s="122" t="n"/>
      <c r="Y5225" s="122" t="n"/>
      <c r="Z5225" s="143" t="n"/>
      <c r="AA5225" s="140" t="n"/>
      <c r="AB5225" s="140" t="n"/>
      <c r="AC5225" s="144" t="n"/>
      <c r="AD5225" s="142" t="n"/>
      <c r="AE5225" s="142" t="n"/>
    </row>
    <row r="5226">
      <c r="B5226" s="695" t="inlineStr">
        <is>
          <t>18E135-L</t>
        </is>
      </c>
      <c r="C5226">
        <f>SUMIF(数量表!D:H,B5226,数量表!H:H)</f>
        <v/>
      </c>
      <c r="D5226" t="n">
        <v>27</v>
      </c>
      <c r="E5226" t="n">
        <v>105</v>
      </c>
      <c r="F5226" s="86" t="n">
        <v>670</v>
      </c>
      <c r="H5226" s="87" t="n">
        <v>3</v>
      </c>
      <c r="I5226" s="214">
        <f>C5226*H5226</f>
        <v/>
      </c>
      <c r="K5226" s="96" t="n"/>
      <c r="L5226" s="97" t="n"/>
      <c r="M5226" s="97" t="n"/>
      <c r="N5226" s="98" t="inlineStr">
        <is>
          <t>27×105</t>
        </is>
      </c>
      <c r="O5226" s="99">
        <f>F5226</f>
        <v/>
      </c>
      <c r="P5226" s="99">
        <f>SUM(I5226)</f>
        <v/>
      </c>
      <c r="Q5226" s="117" t="n"/>
      <c r="R5226" s="118" t="n"/>
      <c r="S5226" s="118" t="n"/>
      <c r="T5226" s="119" t="n"/>
      <c r="U5226" s="120" t="n"/>
      <c r="V5226" s="120" t="n"/>
      <c r="W5226" s="121" t="n"/>
      <c r="X5226" s="122" t="n"/>
      <c r="Y5226" s="122" t="n"/>
      <c r="Z5226" s="143" t="n"/>
      <c r="AA5226" s="140" t="n"/>
      <c r="AB5226" s="140" t="n"/>
      <c r="AC5226" s="144" t="n"/>
      <c r="AD5226" s="142" t="n"/>
      <c r="AE5226" s="142" t="n"/>
    </row>
    <row r="5227" ht="15" customHeight="1" thickBot="1">
      <c r="B5227" s="697" t="inlineStr">
        <is>
          <t>18E135-L</t>
        </is>
      </c>
      <c r="C5227" s="89">
        <f>SUMIF(数量表!D:H,B5227,数量表!H:H)</f>
        <v/>
      </c>
      <c r="D5227" s="89" t="n">
        <v>27</v>
      </c>
      <c r="E5227" s="89" t="n">
        <v>105</v>
      </c>
      <c r="F5227" s="90" t="n">
        <v>1837</v>
      </c>
      <c r="G5227" s="89" t="n"/>
      <c r="H5227" s="91" t="n">
        <v>1</v>
      </c>
      <c r="I5227" s="213">
        <f>C5227*H5227</f>
        <v/>
      </c>
      <c r="K5227" s="96" t="n"/>
      <c r="L5227" s="97" t="n"/>
      <c r="M5227" s="97" t="n"/>
      <c r="N5227" s="98" t="inlineStr">
        <is>
          <t>27×105</t>
        </is>
      </c>
      <c r="O5227" s="99">
        <f>F5227</f>
        <v/>
      </c>
      <c r="P5227" s="99">
        <f>SUM(I5227)</f>
        <v/>
      </c>
      <c r="Q5227" s="117" t="n"/>
      <c r="R5227" s="118" t="n"/>
      <c r="S5227" s="118" t="n"/>
      <c r="T5227" s="119" t="n"/>
      <c r="U5227" s="120" t="n"/>
      <c r="V5227" s="120" t="n"/>
      <c r="W5227" s="121" t="n"/>
      <c r="X5227" s="122" t="n"/>
      <c r="Y5227" s="122" t="n"/>
      <c r="Z5227" s="143" t="n"/>
      <c r="AA5227" s="140" t="n"/>
      <c r="AB5227" s="140" t="n"/>
      <c r="AC5227" s="144" t="n"/>
      <c r="AD5227" s="142" t="n"/>
      <c r="AE5227" s="142" t="n"/>
    </row>
    <row r="5228">
      <c r="B5228" s="696" t="inlineStr">
        <is>
          <t>18E135L</t>
        </is>
      </c>
      <c r="C5228" s="80">
        <f>SUMIF(数量表!D:H,B5228,数量表!H:H)</f>
        <v/>
      </c>
      <c r="D5228" s="80" t="n">
        <v>27</v>
      </c>
      <c r="E5228" s="80" t="n">
        <v>105</v>
      </c>
      <c r="F5228" s="699" t="n">
        <v>1243</v>
      </c>
      <c r="G5228" s="80" t="n"/>
      <c r="H5228" s="82" t="n">
        <v>1</v>
      </c>
      <c r="I5228" s="212">
        <f>C5228*H5228</f>
        <v/>
      </c>
      <c r="K5228" s="96" t="n"/>
      <c r="L5228" s="97" t="n"/>
      <c r="M5228" s="97" t="n"/>
      <c r="N5228" s="98" t="inlineStr">
        <is>
          <t>27×105</t>
        </is>
      </c>
      <c r="O5228" s="99">
        <f>F5228</f>
        <v/>
      </c>
      <c r="P5228" s="99">
        <f>SUM(I5228)</f>
        <v/>
      </c>
      <c r="Q5228" s="117" t="n"/>
      <c r="R5228" s="118" t="n"/>
      <c r="S5228" s="118" t="n"/>
      <c r="T5228" s="119" t="n"/>
      <c r="U5228" s="120" t="n"/>
      <c r="V5228" s="120" t="n"/>
      <c r="W5228" s="121" t="n"/>
      <c r="X5228" s="122" t="n"/>
      <c r="Y5228" s="122" t="n"/>
      <c r="Z5228" s="143" t="n"/>
      <c r="AA5228" s="140" t="n"/>
      <c r="AB5228" s="140" t="n"/>
      <c r="AC5228" s="144" t="n"/>
      <c r="AD5228" s="142" t="n"/>
      <c r="AE5228" s="142" t="n"/>
    </row>
    <row r="5229" ht="15" customHeight="1" thickBot="1">
      <c r="B5229" s="697" t="inlineStr">
        <is>
          <t>18E135L</t>
        </is>
      </c>
      <c r="C5229" s="89">
        <f>SUMIF(数量表!D:H,B5229,数量表!H:H)</f>
        <v/>
      </c>
      <c r="D5229" s="89" t="n">
        <v>27</v>
      </c>
      <c r="E5229" s="89" t="n">
        <v>105</v>
      </c>
      <c r="F5229" s="90" t="n">
        <v>670</v>
      </c>
      <c r="G5229" s="89" t="n"/>
      <c r="H5229" s="91" t="n">
        <v>4</v>
      </c>
      <c r="I5229" s="213">
        <f>C5229*H5229</f>
        <v/>
      </c>
      <c r="K5229" s="96" t="n"/>
      <c r="L5229" s="97" t="n"/>
      <c r="M5229" s="97" t="n"/>
      <c r="N5229" s="98" t="inlineStr">
        <is>
          <t>27×105</t>
        </is>
      </c>
      <c r="O5229" s="99">
        <f>F5229</f>
        <v/>
      </c>
      <c r="P5229" s="99">
        <f>SUM(I5229)</f>
        <v/>
      </c>
      <c r="Q5229" s="117" t="n"/>
      <c r="R5229" s="118" t="n"/>
      <c r="S5229" s="118" t="n"/>
      <c r="T5229" s="119" t="n"/>
      <c r="U5229" s="120" t="n"/>
      <c r="V5229" s="120" t="n"/>
      <c r="W5229" s="121" t="n"/>
      <c r="X5229" s="122" t="n"/>
      <c r="Y5229" s="122" t="n"/>
      <c r="Z5229" s="143" t="n"/>
      <c r="AA5229" s="140" t="n"/>
      <c r="AB5229" s="140" t="n"/>
      <c r="AC5229" s="144" t="n"/>
      <c r="AD5229" s="142" t="n"/>
      <c r="AE5229" s="142" t="n"/>
    </row>
    <row r="5230">
      <c r="B5230" s="695" t="inlineStr">
        <is>
          <t>18E135L-L</t>
        </is>
      </c>
      <c r="C5230" s="80">
        <f>SUMIF(数量表!D:H,B5230,数量表!H:H)</f>
        <v/>
      </c>
      <c r="D5230" s="80" t="n">
        <v>27</v>
      </c>
      <c r="E5230" s="80" t="n">
        <v>105</v>
      </c>
      <c r="F5230" s="699" t="n">
        <v>1243</v>
      </c>
      <c r="G5230" s="80" t="n"/>
      <c r="H5230" s="82" t="n">
        <v>1</v>
      </c>
      <c r="I5230" s="212">
        <f>C5230*H5230</f>
        <v/>
      </c>
      <c r="K5230" s="96" t="n"/>
      <c r="L5230" s="97" t="n"/>
      <c r="M5230" s="97" t="n"/>
      <c r="N5230" s="98" t="inlineStr">
        <is>
          <t>27×105</t>
        </is>
      </c>
      <c r="O5230" s="99">
        <f>F5230</f>
        <v/>
      </c>
      <c r="P5230" s="99">
        <f>SUM(I5230)</f>
        <v/>
      </c>
      <c r="Q5230" s="117" t="n"/>
      <c r="R5230" s="118" t="n"/>
      <c r="S5230" s="118" t="n"/>
      <c r="T5230" s="119" t="n"/>
      <c r="U5230" s="120" t="n"/>
      <c r="V5230" s="120" t="n"/>
      <c r="W5230" s="121" t="n"/>
      <c r="X5230" s="122" t="n"/>
      <c r="Y5230" s="122" t="n"/>
      <c r="Z5230" s="143" t="n"/>
      <c r="AA5230" s="140" t="n"/>
      <c r="AB5230" s="140" t="n"/>
      <c r="AC5230" s="144" t="n"/>
      <c r="AD5230" s="142" t="n"/>
      <c r="AE5230" s="142" t="n"/>
    </row>
    <row r="5231">
      <c r="B5231" s="695" t="inlineStr">
        <is>
          <t>18E135L-L</t>
        </is>
      </c>
      <c r="C5231">
        <f>SUMIF(数量表!D:H,B5231,数量表!H:H)</f>
        <v/>
      </c>
      <c r="D5231" t="n">
        <v>27</v>
      </c>
      <c r="E5231" t="n">
        <v>105</v>
      </c>
      <c r="F5231" s="700" t="n">
        <v>670</v>
      </c>
      <c r="H5231" s="87" t="n">
        <v>4</v>
      </c>
      <c r="I5231" s="214">
        <f>C5231*H5231</f>
        <v/>
      </c>
      <c r="K5231" s="96" t="n"/>
      <c r="L5231" s="97" t="n"/>
      <c r="M5231" s="97" t="n"/>
      <c r="N5231" s="98" t="inlineStr">
        <is>
          <t>27×105</t>
        </is>
      </c>
      <c r="O5231" s="99">
        <f>F5231</f>
        <v/>
      </c>
      <c r="P5231" s="99">
        <f>SUM(I5231)</f>
        <v/>
      </c>
      <c r="Q5231" s="117" t="n"/>
      <c r="R5231" s="118" t="n"/>
      <c r="S5231" s="118" t="n"/>
      <c r="T5231" s="119" t="n"/>
      <c r="U5231" s="120" t="n"/>
      <c r="V5231" s="120" t="n"/>
      <c r="W5231" s="121" t="n"/>
      <c r="X5231" s="122" t="n"/>
      <c r="Y5231" s="122" t="n"/>
      <c r="Z5231" s="143" t="n"/>
      <c r="AA5231" s="140" t="n"/>
      <c r="AB5231" s="140" t="n"/>
      <c r="AC5231" s="144" t="n"/>
      <c r="AD5231" s="142" t="n"/>
      <c r="AE5231" s="142" t="n"/>
    </row>
    <row r="5232" ht="15" customHeight="1" thickBot="1">
      <c r="B5232" s="697" t="inlineStr">
        <is>
          <t>18E135L-L</t>
        </is>
      </c>
      <c r="C5232" s="89">
        <f>SUMIF(数量表!D:H,B5232,数量表!H:H)</f>
        <v/>
      </c>
      <c r="D5232" s="89" t="n">
        <v>27</v>
      </c>
      <c r="E5232" s="89" t="n">
        <v>105</v>
      </c>
      <c r="F5232" s="698" t="n">
        <v>1837</v>
      </c>
      <c r="G5232" s="89" t="n"/>
      <c r="H5232" s="91" t="n">
        <v>2</v>
      </c>
      <c r="I5232" s="213">
        <f>C5232*H5232</f>
        <v/>
      </c>
      <c r="K5232" s="96" t="n"/>
      <c r="L5232" s="97" t="n"/>
      <c r="M5232" s="97" t="n"/>
      <c r="N5232" s="98" t="inlineStr">
        <is>
          <t>27×105</t>
        </is>
      </c>
      <c r="O5232" s="99">
        <f>F5232</f>
        <v/>
      </c>
      <c r="P5232" s="99">
        <f>SUM(I5232)</f>
        <v/>
      </c>
      <c r="Q5232" s="117" t="n"/>
      <c r="R5232" s="118" t="n"/>
      <c r="S5232" s="118" t="n"/>
      <c r="T5232" s="119" t="n"/>
      <c r="U5232" s="120" t="n"/>
      <c r="V5232" s="120" t="n"/>
      <c r="W5232" s="121" t="n"/>
      <c r="X5232" s="122" t="n"/>
      <c r="Y5232" s="122" t="n"/>
      <c r="Z5232" s="143" t="n"/>
      <c r="AA5232" s="140" t="n"/>
      <c r="AB5232" s="140" t="n"/>
      <c r="AC5232" s="144" t="n"/>
      <c r="AD5232" s="142" t="n"/>
      <c r="AE5232" s="142" t="n"/>
    </row>
    <row r="5233">
      <c r="B5233" s="696" t="inlineStr">
        <is>
          <t>18E135R</t>
        </is>
      </c>
      <c r="C5233" s="80">
        <f>SUMIF(数量表!D:H,B5233,数量表!H:H)</f>
        <v/>
      </c>
      <c r="D5233" s="80" t="n">
        <v>27</v>
      </c>
      <c r="E5233" s="80" t="n">
        <v>105</v>
      </c>
      <c r="F5233" s="81" t="n">
        <v>670</v>
      </c>
      <c r="G5233" s="80" t="n"/>
      <c r="H5233" s="82" t="n">
        <v>4</v>
      </c>
      <c r="I5233" s="212">
        <f>C5233*H5233</f>
        <v/>
      </c>
      <c r="K5233" s="96" t="n"/>
      <c r="L5233" s="97" t="n"/>
      <c r="M5233" s="97" t="n"/>
      <c r="N5233" s="98" t="inlineStr">
        <is>
          <t>27×105</t>
        </is>
      </c>
      <c r="O5233" s="99">
        <f>F5233</f>
        <v/>
      </c>
      <c r="P5233" s="99">
        <f>SUM(I5233)</f>
        <v/>
      </c>
      <c r="Q5233" s="117" t="n"/>
      <c r="R5233" s="118" t="n"/>
      <c r="S5233" s="118" t="n"/>
      <c r="T5233" s="119" t="n"/>
      <c r="U5233" s="120" t="n"/>
      <c r="V5233" s="120" t="n"/>
      <c r="W5233" s="121" t="n"/>
      <c r="X5233" s="122" t="n"/>
      <c r="Y5233" s="122" t="n"/>
      <c r="Z5233" s="143" t="n"/>
      <c r="AA5233" s="140" t="n"/>
      <c r="AB5233" s="140" t="n"/>
      <c r="AC5233" s="144" t="n"/>
      <c r="AD5233" s="142" t="n"/>
      <c r="AE5233" s="142" t="n"/>
    </row>
    <row r="5234" ht="15" customHeight="1" thickBot="1">
      <c r="B5234" s="697" t="inlineStr">
        <is>
          <t>18E135R</t>
        </is>
      </c>
      <c r="C5234" s="89">
        <f>SUMIF(数量表!D:H,B5234,数量表!H:H)</f>
        <v/>
      </c>
      <c r="D5234" s="89" t="n">
        <v>27</v>
      </c>
      <c r="E5234" s="89" t="n">
        <v>105</v>
      </c>
      <c r="F5234" s="698" t="n">
        <v>1242</v>
      </c>
      <c r="G5234" s="89" t="n"/>
      <c r="H5234" s="91" t="n">
        <v>1</v>
      </c>
      <c r="I5234" s="213">
        <f>C5234*H5234</f>
        <v/>
      </c>
      <c r="K5234" s="96" t="n"/>
      <c r="L5234" s="97" t="n"/>
      <c r="M5234" s="97" t="n"/>
      <c r="N5234" s="98" t="inlineStr">
        <is>
          <t>27×105</t>
        </is>
      </c>
      <c r="O5234" s="99">
        <f>F5234</f>
        <v/>
      </c>
      <c r="P5234" s="99">
        <f>SUM(I5234)</f>
        <v/>
      </c>
      <c r="Q5234" s="117" t="n"/>
      <c r="R5234" s="118" t="n"/>
      <c r="S5234" s="118" t="n"/>
      <c r="T5234" s="119" t="n"/>
      <c r="U5234" s="120" t="n"/>
      <c r="V5234" s="120" t="n"/>
      <c r="W5234" s="121" t="n"/>
      <c r="X5234" s="122" t="n"/>
      <c r="Y5234" s="122" t="n"/>
      <c r="Z5234" s="143" t="n"/>
      <c r="AA5234" s="140" t="n"/>
      <c r="AB5234" s="140" t="n"/>
      <c r="AC5234" s="144" t="n"/>
      <c r="AD5234" s="142" t="n"/>
      <c r="AE5234" s="142" t="n"/>
    </row>
    <row r="5235">
      <c r="B5235" s="695" t="inlineStr">
        <is>
          <t>18E135R-R</t>
        </is>
      </c>
      <c r="C5235" s="80">
        <f>SUMIF(数量表!D:H,B5235,数量表!H:H)</f>
        <v/>
      </c>
      <c r="D5235" s="80" t="n">
        <v>27</v>
      </c>
      <c r="E5235" s="80" t="n">
        <v>105</v>
      </c>
      <c r="F5235" s="699" t="n">
        <v>670</v>
      </c>
      <c r="G5235" s="80" t="n"/>
      <c r="H5235" s="82" t="n">
        <v>4</v>
      </c>
      <c r="I5235" s="212">
        <f>C5235*H5235</f>
        <v/>
      </c>
      <c r="K5235" s="96" t="n"/>
      <c r="L5235" s="97" t="n"/>
      <c r="M5235" s="97" t="n"/>
      <c r="N5235" s="98" t="inlineStr">
        <is>
          <t>27×105</t>
        </is>
      </c>
      <c r="O5235" s="99">
        <f>F5235</f>
        <v/>
      </c>
      <c r="P5235" s="99">
        <f>SUM(I5235)</f>
        <v/>
      </c>
      <c r="Q5235" s="117" t="n"/>
      <c r="R5235" s="118" t="n"/>
      <c r="S5235" s="118" t="n"/>
      <c r="T5235" s="119" t="n"/>
      <c r="U5235" s="120" t="n"/>
      <c r="V5235" s="120" t="n"/>
      <c r="W5235" s="121" t="n"/>
      <c r="X5235" s="122" t="n"/>
      <c r="Y5235" s="122" t="n"/>
      <c r="Z5235" s="143" t="n"/>
      <c r="AA5235" s="140" t="n"/>
      <c r="AB5235" s="140" t="n"/>
      <c r="AC5235" s="144" t="n"/>
      <c r="AD5235" s="142" t="n"/>
      <c r="AE5235" s="142" t="n"/>
    </row>
    <row r="5236">
      <c r="B5236" s="695" t="inlineStr">
        <is>
          <t>18E135R-R</t>
        </is>
      </c>
      <c r="C5236">
        <f>SUMIF(数量表!D:H,B5236,数量表!H:H)</f>
        <v/>
      </c>
      <c r="D5236" t="n">
        <v>27</v>
      </c>
      <c r="E5236" t="n">
        <v>105</v>
      </c>
      <c r="F5236" s="700" t="n">
        <v>1242</v>
      </c>
      <c r="H5236" s="87" t="n">
        <v>1</v>
      </c>
      <c r="I5236" s="214">
        <f>C5236*H5236</f>
        <v/>
      </c>
      <c r="K5236" s="96" t="n"/>
      <c r="L5236" s="97" t="n"/>
      <c r="M5236" s="97" t="n"/>
      <c r="N5236" s="98" t="inlineStr">
        <is>
          <t>27×105</t>
        </is>
      </c>
      <c r="O5236" s="99">
        <f>F5236</f>
        <v/>
      </c>
      <c r="P5236" s="99">
        <f>SUM(I5236)</f>
        <v/>
      </c>
      <c r="Q5236" s="117" t="n"/>
      <c r="R5236" s="118" t="n"/>
      <c r="S5236" s="118" t="n"/>
      <c r="T5236" s="119" t="n"/>
      <c r="U5236" s="120" t="n"/>
      <c r="V5236" s="120" t="n"/>
      <c r="W5236" s="121" t="n"/>
      <c r="X5236" s="122" t="n"/>
      <c r="Y5236" s="122" t="n"/>
      <c r="Z5236" s="143" t="n"/>
      <c r="AA5236" s="140" t="n"/>
      <c r="AB5236" s="140" t="n"/>
      <c r="AC5236" s="144" t="n"/>
      <c r="AD5236" s="142" t="n"/>
      <c r="AE5236" s="142" t="n"/>
    </row>
    <row r="5237" ht="15" customHeight="1" thickBot="1">
      <c r="B5237" s="695" t="inlineStr">
        <is>
          <t>18E135R-R</t>
        </is>
      </c>
      <c r="C5237" s="89">
        <f>SUMIF(数量表!D:H,B5237,数量表!H:H)</f>
        <v/>
      </c>
      <c r="D5237" s="89" t="n">
        <v>27</v>
      </c>
      <c r="E5237" s="89" t="n">
        <v>105</v>
      </c>
      <c r="F5237" s="90" t="n">
        <v>1837</v>
      </c>
      <c r="G5237" s="89" t="n"/>
      <c r="H5237" s="91" t="n">
        <v>2</v>
      </c>
      <c r="I5237" s="213">
        <f>C5237*H5237</f>
        <v/>
      </c>
      <c r="K5237" s="96" t="n"/>
      <c r="L5237" s="97" t="n"/>
      <c r="M5237" s="97" t="n"/>
      <c r="N5237" s="98" t="inlineStr">
        <is>
          <t>27×105</t>
        </is>
      </c>
      <c r="O5237" s="99">
        <f>F5237</f>
        <v/>
      </c>
      <c r="P5237" s="99">
        <f>SUM(I5237)</f>
        <v/>
      </c>
      <c r="Q5237" s="117" t="n"/>
      <c r="R5237" s="118" t="n"/>
      <c r="S5237" s="118" t="n"/>
      <c r="T5237" s="119" t="n"/>
      <c r="U5237" s="120" t="n"/>
      <c r="V5237" s="120" t="n"/>
      <c r="W5237" s="121" t="n"/>
      <c r="X5237" s="122" t="n"/>
      <c r="Y5237" s="122" t="n"/>
      <c r="Z5237" s="143" t="n"/>
      <c r="AA5237" s="140" t="n"/>
      <c r="AB5237" s="140" t="n"/>
      <c r="AC5237" s="144" t="n"/>
      <c r="AD5237" s="142" t="n"/>
      <c r="AE5237" s="142" t="n"/>
    </row>
    <row r="5238">
      <c r="B5238" s="220" t="inlineStr">
        <is>
          <t>TEA1100</t>
        </is>
      </c>
      <c r="C5238" s="80">
        <f>SUMIF(数量表!D:H,B5238,数量表!H:H)</f>
        <v/>
      </c>
      <c r="D5238" s="80" t="n">
        <v>45</v>
      </c>
      <c r="E5238" s="80" t="n">
        <v>105</v>
      </c>
      <c r="F5238" s="81" t="n">
        <v>776</v>
      </c>
      <c r="G5238" s="80" t="n"/>
      <c r="H5238" s="82" t="n">
        <v>2</v>
      </c>
      <c r="I5238" s="212">
        <f>C5238*H5238</f>
        <v/>
      </c>
      <c r="K5238" s="96" t="n"/>
      <c r="L5238" s="97" t="n"/>
      <c r="M5238" s="97" t="n"/>
      <c r="N5238" s="98" t="n"/>
      <c r="O5238" s="99" t="n"/>
      <c r="P5238" s="99" t="n"/>
      <c r="Q5238" s="117" t="n"/>
      <c r="R5238" s="118" t="n"/>
      <c r="S5238" s="118" t="n"/>
      <c r="T5238" s="119" t="n"/>
      <c r="U5238" s="120" t="n"/>
      <c r="V5238" s="120" t="n"/>
      <c r="W5238" s="121" t="n"/>
      <c r="X5238" s="122" t="n"/>
      <c r="Y5238" s="122" t="n"/>
      <c r="Z5238" s="143" t="n"/>
      <c r="AA5238" s="140" t="n"/>
      <c r="AB5238" s="140" t="n"/>
      <c r="AC5238" s="199" t="inlineStr">
        <is>
          <t>45×105</t>
        </is>
      </c>
      <c r="AD5238" s="200">
        <f>F5238</f>
        <v/>
      </c>
      <c r="AE5238" s="200">
        <f>SUM(I5238)</f>
        <v/>
      </c>
    </row>
    <row r="5239" ht="15" customHeight="1" thickBot="1">
      <c r="B5239" s="221" t="inlineStr">
        <is>
          <t>TEA1100</t>
        </is>
      </c>
      <c r="C5239" s="89">
        <f>SUMIF(数量表!D:H,B5239,数量表!H:H)</f>
        <v/>
      </c>
      <c r="D5239" s="89" t="n">
        <v>27</v>
      </c>
      <c r="E5239" s="89" t="n">
        <v>105</v>
      </c>
      <c r="F5239" s="90" t="n">
        <v>780</v>
      </c>
      <c r="G5239" s="89" t="n"/>
      <c r="H5239" s="91" t="n">
        <v>3</v>
      </c>
      <c r="I5239" s="213">
        <f>C5239*H5239</f>
        <v/>
      </c>
      <c r="K5239" s="96" t="n"/>
      <c r="L5239" s="97" t="n"/>
      <c r="M5239" s="97" t="n"/>
      <c r="N5239" s="98" t="inlineStr">
        <is>
          <t>27×105</t>
        </is>
      </c>
      <c r="O5239" s="99">
        <f>F5239</f>
        <v/>
      </c>
      <c r="P5239" s="99">
        <f>SUM(I5239)</f>
        <v/>
      </c>
      <c r="Q5239" s="117" t="n"/>
      <c r="R5239" s="118" t="n"/>
      <c r="S5239" s="118" t="n"/>
      <c r="T5239" s="119" t="n"/>
      <c r="U5239" s="120" t="n"/>
      <c r="V5239" s="120" t="n"/>
      <c r="W5239" s="121" t="n"/>
      <c r="X5239" s="122" t="n"/>
      <c r="Y5239" s="122" t="n"/>
      <c r="Z5239" s="143" t="n"/>
      <c r="AA5239" s="140" t="n"/>
      <c r="AB5239" s="140" t="n"/>
      <c r="AC5239" s="144" t="n"/>
      <c r="AD5239" s="142" t="n"/>
      <c r="AE5239" s="142" t="n"/>
    </row>
    <row r="5240">
      <c r="B5240" s="220" t="inlineStr">
        <is>
          <t>TEH1100</t>
        </is>
      </c>
      <c r="C5240" s="80">
        <f>SUMIF(数量表!D:H,B5240,数量表!H:H)</f>
        <v/>
      </c>
      <c r="D5240" s="80" t="n">
        <v>45</v>
      </c>
      <c r="E5240" s="80" t="n">
        <v>105</v>
      </c>
      <c r="F5240" s="81" t="n">
        <v>321</v>
      </c>
      <c r="G5240" s="80" t="n"/>
      <c r="H5240" s="82" t="n">
        <v>2</v>
      </c>
      <c r="I5240" s="212">
        <f>C5240*H5240</f>
        <v/>
      </c>
      <c r="K5240" s="96" t="n"/>
      <c r="L5240" s="97" t="n"/>
      <c r="M5240" s="97" t="n"/>
      <c r="N5240" s="98" t="n"/>
      <c r="O5240" s="99" t="n"/>
      <c r="P5240" s="99" t="n"/>
      <c r="Q5240" s="117" t="n"/>
      <c r="R5240" s="118" t="n"/>
      <c r="S5240" s="118" t="n"/>
      <c r="T5240" s="119" t="n"/>
      <c r="U5240" s="120" t="n"/>
      <c r="V5240" s="120" t="n"/>
      <c r="W5240" s="121" t="n"/>
      <c r="X5240" s="122" t="n"/>
      <c r="Y5240" s="122" t="n"/>
      <c r="Z5240" s="143" t="n"/>
      <c r="AA5240" s="140" t="n"/>
      <c r="AB5240" s="140" t="n"/>
      <c r="AC5240" s="199" t="inlineStr">
        <is>
          <t>45×105</t>
        </is>
      </c>
      <c r="AD5240" s="200">
        <f>F5240</f>
        <v/>
      </c>
      <c r="AE5240" s="200">
        <f>SUM(I5240)</f>
        <v/>
      </c>
    </row>
    <row r="5241" ht="15" customHeight="1" thickBot="1">
      <c r="B5241" s="221" t="inlineStr">
        <is>
          <t>TEH1100</t>
        </is>
      </c>
      <c r="C5241" s="89">
        <f>SUMIF(数量表!D:H,B5241,数量表!H:H)</f>
        <v/>
      </c>
      <c r="D5241" s="89" t="n">
        <v>27</v>
      </c>
      <c r="E5241" s="89" t="n">
        <v>105</v>
      </c>
      <c r="F5241" s="90" t="n">
        <v>780</v>
      </c>
      <c r="G5241" s="89" t="n"/>
      <c r="H5241" s="91" t="n">
        <v>2</v>
      </c>
      <c r="I5241" s="213">
        <f>C5241*H5241</f>
        <v/>
      </c>
      <c r="K5241" s="96" t="n"/>
      <c r="L5241" s="97" t="n"/>
      <c r="M5241" s="97" t="n"/>
      <c r="N5241" s="98" t="inlineStr">
        <is>
          <t>27×105</t>
        </is>
      </c>
      <c r="O5241" s="99">
        <f>F5241</f>
        <v/>
      </c>
      <c r="P5241" s="99">
        <f>SUM(I5241)</f>
        <v/>
      </c>
      <c r="Q5241" s="117" t="n"/>
      <c r="R5241" s="118" t="n"/>
      <c r="S5241" s="118" t="n"/>
      <c r="T5241" s="119" t="n"/>
      <c r="U5241" s="120" t="n"/>
      <c r="V5241" s="120" t="n"/>
      <c r="W5241" s="121" t="n"/>
      <c r="X5241" s="122" t="n"/>
      <c r="Y5241" s="122" t="n"/>
      <c r="Z5241" s="143" t="n"/>
      <c r="AA5241" s="140" t="n"/>
      <c r="AB5241" s="140" t="n"/>
      <c r="AC5241" s="144" t="n"/>
      <c r="AD5241" s="142" t="n"/>
      <c r="AE5241" s="142" t="n"/>
    </row>
    <row r="5242">
      <c r="B5242" s="701" t="inlineStr">
        <is>
          <t>68MSQ09-L</t>
        </is>
      </c>
      <c r="C5242" s="80" t="n">
        <v>0</v>
      </c>
      <c r="D5242" s="80" t="n">
        <v>27</v>
      </c>
      <c r="E5242" s="80" t="n">
        <v>105</v>
      </c>
      <c r="F5242" s="699" t="n">
        <v>976</v>
      </c>
      <c r="G5242" s="80" t="n"/>
      <c r="H5242" s="82" t="n">
        <v>2</v>
      </c>
      <c r="I5242" s="82">
        <f>C5242*H5242</f>
        <v/>
      </c>
      <c r="K5242" s="96" t="n"/>
      <c r="L5242" s="97" t="n"/>
      <c r="M5242" s="97" t="n"/>
      <c r="N5242" s="98" t="inlineStr">
        <is>
          <t>27×105</t>
        </is>
      </c>
      <c r="O5242" s="99">
        <f>F5242</f>
        <v/>
      </c>
      <c r="P5242" s="99">
        <f>SUM(I5242)</f>
        <v/>
      </c>
      <c r="Q5242" s="117" t="n"/>
      <c r="R5242" s="118" t="n"/>
      <c r="S5242" s="118" t="n"/>
      <c r="T5242" s="119" t="n"/>
      <c r="U5242" s="120" t="n"/>
      <c r="V5242" s="120" t="n"/>
      <c r="W5242" s="121" t="n"/>
      <c r="X5242" s="122" t="n"/>
      <c r="Y5242" s="122" t="n"/>
      <c r="Z5242" s="143" t="n"/>
      <c r="AA5242" s="140" t="n"/>
      <c r="AB5242" s="140" t="n"/>
      <c r="AC5242" s="144" t="n"/>
      <c r="AD5242" s="142" t="n"/>
      <c r="AE5242" s="142" t="n"/>
    </row>
    <row r="5243">
      <c r="B5243" s="702" t="inlineStr">
        <is>
          <t>68MSQ09-L</t>
        </is>
      </c>
      <c r="C5243" t="n">
        <v>0</v>
      </c>
      <c r="D5243" t="n">
        <v>27</v>
      </c>
      <c r="E5243" t="n">
        <v>105</v>
      </c>
      <c r="F5243" s="700" t="n">
        <v>868</v>
      </c>
      <c r="H5243" s="87" t="n">
        <v>1</v>
      </c>
      <c r="I5243" s="87">
        <f>C5243*H5243</f>
        <v/>
      </c>
      <c r="K5243" s="96" t="n"/>
      <c r="L5243" s="97" t="n"/>
      <c r="M5243" s="97" t="n"/>
      <c r="N5243" s="98" t="inlineStr">
        <is>
          <t>27×105</t>
        </is>
      </c>
      <c r="O5243" s="99">
        <f>F5243</f>
        <v/>
      </c>
      <c r="P5243" s="99">
        <f>SUM(I5243)</f>
        <v/>
      </c>
      <c r="Q5243" s="117" t="n"/>
      <c r="R5243" s="118" t="n"/>
      <c r="S5243" s="118" t="n"/>
      <c r="T5243" s="119" t="n"/>
      <c r="U5243" s="120" t="n"/>
      <c r="V5243" s="120" t="n"/>
      <c r="W5243" s="121" t="n"/>
      <c r="X5243" s="122" t="n"/>
      <c r="Y5243" s="122" t="n"/>
      <c r="Z5243" s="143" t="n"/>
      <c r="AA5243" s="140" t="n"/>
      <c r="AB5243" s="140" t="n"/>
      <c r="AC5243" s="144" t="n"/>
      <c r="AD5243" s="142" t="n"/>
      <c r="AE5243" s="142" t="n"/>
    </row>
    <row r="5244">
      <c r="B5244" s="702" t="inlineStr">
        <is>
          <t>68MSQ09-L</t>
        </is>
      </c>
      <c r="C5244" t="n">
        <v>0</v>
      </c>
      <c r="D5244" t="n">
        <v>27</v>
      </c>
      <c r="E5244" t="n">
        <v>105</v>
      </c>
      <c r="F5244" s="700" t="n">
        <v>572.5</v>
      </c>
      <c r="H5244" s="87" t="n">
        <v>2</v>
      </c>
      <c r="I5244" s="87">
        <f>C5244*H5244</f>
        <v/>
      </c>
      <c r="K5244" s="96" t="n"/>
      <c r="L5244" s="97" t="n"/>
      <c r="M5244" s="97" t="n"/>
      <c r="N5244" s="98" t="inlineStr">
        <is>
          <t>27×105</t>
        </is>
      </c>
      <c r="O5244" s="99">
        <f>F5244</f>
        <v/>
      </c>
      <c r="P5244" s="99">
        <f>SUM(I5244)</f>
        <v/>
      </c>
      <c r="Q5244" s="117" t="n"/>
      <c r="R5244" s="118" t="n"/>
      <c r="S5244" s="118" t="n"/>
      <c r="T5244" s="119" t="n"/>
      <c r="U5244" s="120" t="n"/>
      <c r="V5244" s="120" t="n"/>
      <c r="W5244" s="121" t="n"/>
      <c r="X5244" s="122" t="n"/>
      <c r="Y5244" s="122" t="n"/>
      <c r="Z5244" s="143" t="n"/>
      <c r="AA5244" s="140" t="n"/>
      <c r="AB5244" s="140" t="n"/>
      <c r="AC5244" s="144" t="n"/>
      <c r="AD5244" s="142" t="n"/>
      <c r="AE5244" s="142" t="n"/>
    </row>
    <row r="5245" ht="15" customHeight="1" thickBot="1">
      <c r="B5245" s="703" t="inlineStr">
        <is>
          <t>68MSQ09L-L</t>
        </is>
      </c>
      <c r="C5245" s="89" t="n">
        <v>0</v>
      </c>
      <c r="D5245" s="89" t="n">
        <v>27</v>
      </c>
      <c r="E5245" s="89" t="n">
        <v>105</v>
      </c>
      <c r="F5245" s="698" t="n">
        <v>275</v>
      </c>
      <c r="G5245" s="89" t="n"/>
      <c r="H5245" s="91" t="n">
        <v>1</v>
      </c>
      <c r="I5245" s="91">
        <f>C5245*H5245</f>
        <v/>
      </c>
      <c r="K5245" s="96" t="n"/>
      <c r="L5245" s="97" t="n"/>
      <c r="M5245" s="97" t="n"/>
      <c r="N5245" s="98" t="inlineStr">
        <is>
          <t>27×105</t>
        </is>
      </c>
      <c r="O5245" s="99">
        <f>F5245</f>
        <v/>
      </c>
      <c r="P5245" s="99">
        <f>SUM(I5245)</f>
        <v/>
      </c>
      <c r="Q5245" s="117" t="n"/>
      <c r="R5245" s="118" t="n"/>
      <c r="S5245" s="118" t="n"/>
      <c r="T5245" s="119" t="n"/>
      <c r="U5245" s="120" t="n"/>
      <c r="V5245" s="120" t="n"/>
      <c r="W5245" s="121" t="n"/>
      <c r="X5245" s="122" t="n"/>
      <c r="Y5245" s="122" t="n"/>
      <c r="Z5245" s="143" t="n"/>
      <c r="AA5245" s="140" t="n"/>
      <c r="AB5245" s="140" t="n"/>
      <c r="AC5245" s="144" t="n"/>
      <c r="AD5245" s="142" t="n"/>
      <c r="AE5245" s="142" t="n"/>
    </row>
    <row r="5246" ht="15" customHeight="1" thickBot="1">
      <c r="B5246" s="702" t="inlineStr">
        <is>
          <t>68MSQ09L-L</t>
        </is>
      </c>
      <c r="C5246" s="89" t="n">
        <v>0</v>
      </c>
      <c r="D5246" s="80" t="n">
        <v>27</v>
      </c>
      <c r="E5246" s="80" t="n">
        <v>105</v>
      </c>
      <c r="F5246" s="699" t="n">
        <v>2173</v>
      </c>
      <c r="G5246" s="80" t="n"/>
      <c r="H5246" s="82" t="n">
        <v>1</v>
      </c>
      <c r="I5246" s="82">
        <f>C5246*H5246</f>
        <v/>
      </c>
      <c r="K5246" s="96" t="n"/>
      <c r="L5246" s="97" t="n"/>
      <c r="M5246" s="97" t="n"/>
      <c r="N5246" s="98" t="inlineStr">
        <is>
          <t>27×105</t>
        </is>
      </c>
      <c r="O5246" s="99">
        <f>F5246</f>
        <v/>
      </c>
      <c r="P5246" s="99">
        <f>SUM(I5246)</f>
        <v/>
      </c>
      <c r="Q5246" s="117" t="n"/>
      <c r="R5246" s="118" t="n"/>
      <c r="S5246" s="118" t="n"/>
      <c r="T5246" s="119" t="n"/>
      <c r="U5246" s="120" t="n"/>
      <c r="V5246" s="120" t="n"/>
      <c r="W5246" s="121" t="n"/>
      <c r="X5246" s="122" t="n"/>
      <c r="Y5246" s="122" t="n"/>
      <c r="Z5246" s="143" t="n"/>
      <c r="AA5246" s="140" t="n"/>
      <c r="AB5246" s="140" t="n"/>
      <c r="AC5246" s="144" t="n"/>
      <c r="AD5246" s="142" t="n"/>
      <c r="AE5246" s="142" t="n"/>
    </row>
    <row r="5247">
      <c r="B5247" s="702" t="inlineStr">
        <is>
          <t>68MSQ09L-L</t>
        </is>
      </c>
      <c r="C5247" t="n">
        <v>0</v>
      </c>
      <c r="D5247" t="n">
        <v>27</v>
      </c>
      <c r="E5247" t="n">
        <v>105</v>
      </c>
      <c r="F5247" s="700" t="n">
        <v>976</v>
      </c>
      <c r="H5247" s="87" t="n">
        <v>2</v>
      </c>
      <c r="I5247" s="87">
        <f>C5247*H5247</f>
        <v/>
      </c>
      <c r="K5247" s="96" t="n"/>
      <c r="L5247" s="97" t="n"/>
      <c r="M5247" s="97" t="n"/>
      <c r="N5247" s="98" t="inlineStr">
        <is>
          <t>27×105</t>
        </is>
      </c>
      <c r="O5247" s="99">
        <f>F5247</f>
        <v/>
      </c>
      <c r="P5247" s="99">
        <f>SUM(I5247)</f>
        <v/>
      </c>
      <c r="Q5247" s="117" t="n"/>
      <c r="R5247" s="118" t="n"/>
      <c r="S5247" s="118" t="n"/>
      <c r="T5247" s="119" t="n"/>
      <c r="U5247" s="120" t="n"/>
      <c r="V5247" s="120" t="n"/>
      <c r="W5247" s="121" t="n"/>
      <c r="X5247" s="122" t="n"/>
      <c r="Y5247" s="122" t="n"/>
      <c r="Z5247" s="143" t="n"/>
      <c r="AA5247" s="140" t="n"/>
      <c r="AB5247" s="140" t="n"/>
      <c r="AC5247" s="144" t="n"/>
      <c r="AD5247" s="142" t="n"/>
      <c r="AE5247" s="142" t="n"/>
    </row>
    <row r="5248">
      <c r="B5248" s="702" t="inlineStr">
        <is>
          <t>68MSQ09L-L</t>
        </is>
      </c>
      <c r="C5248" t="n">
        <v>0</v>
      </c>
      <c r="D5248" t="n">
        <v>27</v>
      </c>
      <c r="E5248" t="n">
        <v>105</v>
      </c>
      <c r="F5248" s="700" t="n">
        <v>868</v>
      </c>
      <c r="H5248" s="87" t="n">
        <v>1</v>
      </c>
      <c r="I5248" s="87">
        <f>C5248*H5248</f>
        <v/>
      </c>
      <c r="K5248" s="96" t="n"/>
      <c r="L5248" s="97" t="n"/>
      <c r="M5248" s="97" t="n"/>
      <c r="N5248" s="98" t="inlineStr">
        <is>
          <t>27×105</t>
        </is>
      </c>
      <c r="O5248" s="99">
        <f>F5248</f>
        <v/>
      </c>
      <c r="P5248" s="99">
        <f>SUM(I5248)</f>
        <v/>
      </c>
      <c r="Q5248" s="117" t="n"/>
      <c r="R5248" s="118" t="n"/>
      <c r="S5248" s="118" t="n"/>
      <c r="T5248" s="119" t="n"/>
      <c r="U5248" s="120" t="n"/>
      <c r="V5248" s="120" t="n"/>
      <c r="W5248" s="121" t="n"/>
      <c r="X5248" s="122" t="n"/>
      <c r="Y5248" s="122" t="n"/>
      <c r="Z5248" s="143" t="n"/>
      <c r="AA5248" s="140" t="n"/>
      <c r="AB5248" s="140" t="n"/>
      <c r="AC5248" s="144" t="n"/>
      <c r="AD5248" s="142" t="n"/>
      <c r="AE5248" s="142" t="n"/>
    </row>
    <row r="5249">
      <c r="B5249" s="702" t="inlineStr">
        <is>
          <t>68MSQ09L-L</t>
        </is>
      </c>
      <c r="C5249" t="n">
        <v>0</v>
      </c>
      <c r="D5249" t="n">
        <v>27</v>
      </c>
      <c r="E5249" t="n">
        <v>105</v>
      </c>
      <c r="F5249" s="700" t="n">
        <v>532.5</v>
      </c>
      <c r="H5249" s="87" t="n">
        <v>2</v>
      </c>
      <c r="I5249" s="87">
        <f>C5249*H5249</f>
        <v/>
      </c>
      <c r="K5249" s="96" t="n"/>
      <c r="L5249" s="97" t="n"/>
      <c r="M5249" s="97" t="n"/>
      <c r="N5249" s="98" t="inlineStr">
        <is>
          <t>27×105</t>
        </is>
      </c>
      <c r="O5249" s="99">
        <f>F5249</f>
        <v/>
      </c>
      <c r="P5249" s="99">
        <f>SUM(I5249)</f>
        <v/>
      </c>
      <c r="Q5249" s="117" t="n"/>
      <c r="R5249" s="118" t="n"/>
      <c r="S5249" s="118" t="n"/>
      <c r="T5249" s="119" t="n"/>
      <c r="U5249" s="120" t="n"/>
      <c r="V5249" s="120" t="n"/>
      <c r="W5249" s="121" t="n"/>
      <c r="X5249" s="122" t="n"/>
      <c r="Y5249" s="122" t="n"/>
      <c r="Z5249" s="143" t="n"/>
      <c r="AA5249" s="140" t="n"/>
      <c r="AB5249" s="140" t="n"/>
      <c r="AC5249" s="144" t="n"/>
      <c r="AD5249" s="142" t="n"/>
      <c r="AE5249" s="142" t="n"/>
    </row>
    <row r="5250" ht="15" customHeight="1" thickBot="1">
      <c r="B5250" s="703" t="inlineStr">
        <is>
          <t>68MSQ09L-L</t>
        </is>
      </c>
      <c r="C5250" s="89" t="n">
        <v>0</v>
      </c>
      <c r="D5250" s="89" t="n">
        <v>27</v>
      </c>
      <c r="E5250" s="89" t="n">
        <v>105</v>
      </c>
      <c r="F5250" s="698" t="n">
        <v>275</v>
      </c>
      <c r="G5250" s="89" t="n"/>
      <c r="H5250" s="91" t="n">
        <v>1</v>
      </c>
      <c r="I5250" s="91">
        <f>C5250*H5250</f>
        <v/>
      </c>
      <c r="K5250" s="96" t="n"/>
      <c r="L5250" s="97" t="n"/>
      <c r="M5250" s="97" t="n"/>
      <c r="N5250" s="98" t="inlineStr">
        <is>
          <t>27×105</t>
        </is>
      </c>
      <c r="O5250" s="99">
        <f>F5250</f>
        <v/>
      </c>
      <c r="P5250" s="99">
        <f>SUM(I5250)</f>
        <v/>
      </c>
      <c r="Q5250" s="117" t="n"/>
      <c r="R5250" s="118" t="n"/>
      <c r="S5250" s="118" t="n"/>
      <c r="T5250" s="119" t="n"/>
      <c r="U5250" s="120" t="n"/>
      <c r="V5250" s="120" t="n"/>
      <c r="W5250" s="121" t="n"/>
      <c r="X5250" s="122" t="n"/>
      <c r="Y5250" s="122" t="n"/>
      <c r="Z5250" s="143" t="n"/>
      <c r="AA5250" s="140" t="n"/>
      <c r="AB5250" s="140" t="n"/>
      <c r="AC5250" s="144" t="n"/>
      <c r="AD5250" s="142" t="n"/>
      <c r="AE5250" s="142" t="n"/>
    </row>
    <row r="5251" ht="15" customHeight="1" thickBot="1">
      <c r="B5251" s="702" t="inlineStr">
        <is>
          <t>68MSQ09R-R</t>
        </is>
      </c>
      <c r="C5251" s="89" t="n">
        <v>0</v>
      </c>
      <c r="D5251" s="80" t="n">
        <v>27</v>
      </c>
      <c r="E5251" s="80" t="n">
        <v>105</v>
      </c>
      <c r="F5251" s="699" t="n">
        <v>2173</v>
      </c>
      <c r="G5251" s="80" t="n"/>
      <c r="H5251" s="82" t="n">
        <v>1</v>
      </c>
      <c r="I5251" s="82">
        <f>C5251*H5251</f>
        <v/>
      </c>
      <c r="K5251" s="96" t="n"/>
      <c r="L5251" s="97" t="n"/>
      <c r="M5251" s="97" t="n"/>
      <c r="N5251" s="98" t="inlineStr">
        <is>
          <t>27×105</t>
        </is>
      </c>
      <c r="O5251" s="99">
        <f>F5251</f>
        <v/>
      </c>
      <c r="P5251" s="99">
        <f>SUM(I5251)</f>
        <v/>
      </c>
      <c r="Q5251" s="117" t="n"/>
      <c r="R5251" s="118" t="n"/>
      <c r="S5251" s="118" t="n"/>
      <c r="T5251" s="119" t="n"/>
      <c r="U5251" s="120" t="n"/>
      <c r="V5251" s="120" t="n"/>
      <c r="W5251" s="121" t="n"/>
      <c r="X5251" s="122" t="n"/>
      <c r="Y5251" s="122" t="n"/>
      <c r="Z5251" s="143" t="n"/>
      <c r="AA5251" s="140" t="n"/>
      <c r="AB5251" s="140" t="n"/>
      <c r="AC5251" s="144" t="n"/>
      <c r="AD5251" s="142" t="n"/>
      <c r="AE5251" s="142" t="n"/>
    </row>
    <row r="5252">
      <c r="B5252" s="702" t="inlineStr">
        <is>
          <t>68MSQ09R-R</t>
        </is>
      </c>
      <c r="C5252" t="n">
        <v>0</v>
      </c>
      <c r="D5252" t="n">
        <v>27</v>
      </c>
      <c r="E5252" t="n">
        <v>105</v>
      </c>
      <c r="F5252" s="700" t="n">
        <v>976</v>
      </c>
      <c r="H5252" s="87" t="n">
        <v>2</v>
      </c>
      <c r="I5252" s="87">
        <f>C5252*H5252</f>
        <v/>
      </c>
      <c r="K5252" s="96" t="n"/>
      <c r="L5252" s="97" t="n"/>
      <c r="M5252" s="97" t="n"/>
      <c r="N5252" s="98" t="inlineStr">
        <is>
          <t>27×105</t>
        </is>
      </c>
      <c r="O5252" s="99">
        <f>F5252</f>
        <v/>
      </c>
      <c r="P5252" s="99">
        <f>SUM(I5252)</f>
        <v/>
      </c>
      <c r="Q5252" s="117" t="n"/>
      <c r="R5252" s="118" t="n"/>
      <c r="S5252" s="118" t="n"/>
      <c r="T5252" s="119" t="n"/>
      <c r="U5252" s="120" t="n"/>
      <c r="V5252" s="120" t="n"/>
      <c r="W5252" s="121" t="n"/>
      <c r="X5252" s="122" t="n"/>
      <c r="Y5252" s="122" t="n"/>
      <c r="Z5252" s="143" t="n"/>
      <c r="AA5252" s="140" t="n"/>
      <c r="AB5252" s="140" t="n"/>
      <c r="AC5252" s="144" t="n"/>
      <c r="AD5252" s="142" t="n"/>
      <c r="AE5252" s="142" t="n"/>
    </row>
    <row r="5253">
      <c r="B5253" s="702" t="inlineStr">
        <is>
          <t>68MSQ09R-R</t>
        </is>
      </c>
      <c r="C5253" t="n">
        <v>0</v>
      </c>
      <c r="D5253" t="n">
        <v>27</v>
      </c>
      <c r="E5253" t="n">
        <v>105</v>
      </c>
      <c r="F5253" s="700" t="n">
        <v>868</v>
      </c>
      <c r="H5253" s="87" t="n">
        <v>1</v>
      </c>
      <c r="I5253" s="87">
        <f>C5253*H5253</f>
        <v/>
      </c>
      <c r="K5253" s="96" t="n"/>
      <c r="L5253" s="97" t="n"/>
      <c r="M5253" s="97" t="n"/>
      <c r="N5253" s="98" t="inlineStr">
        <is>
          <t>27×105</t>
        </is>
      </c>
      <c r="O5253" s="99">
        <f>F5253</f>
        <v/>
      </c>
      <c r="P5253" s="99">
        <f>SUM(I5253)</f>
        <v/>
      </c>
      <c r="Q5253" s="117" t="n"/>
      <c r="R5253" s="118" t="n"/>
      <c r="S5253" s="118" t="n"/>
      <c r="T5253" s="119" t="n"/>
      <c r="U5253" s="120" t="n"/>
      <c r="V5253" s="120" t="n"/>
      <c r="W5253" s="121" t="n"/>
      <c r="X5253" s="122" t="n"/>
      <c r="Y5253" s="122" t="n"/>
      <c r="Z5253" s="143" t="n"/>
      <c r="AA5253" s="140" t="n"/>
      <c r="AB5253" s="140" t="n"/>
      <c r="AC5253" s="144" t="n"/>
      <c r="AD5253" s="142" t="n"/>
      <c r="AE5253" s="142" t="n"/>
    </row>
    <row r="5254">
      <c r="B5254" s="702" t="inlineStr">
        <is>
          <t>68MSQ09R-R</t>
        </is>
      </c>
      <c r="C5254" t="n">
        <v>0</v>
      </c>
      <c r="D5254" t="n">
        <v>27</v>
      </c>
      <c r="E5254" t="n">
        <v>105</v>
      </c>
      <c r="F5254" s="700" t="n">
        <v>532.5</v>
      </c>
      <c r="H5254" s="87" t="n">
        <v>2</v>
      </c>
      <c r="I5254" s="87">
        <f>C5254*H5254</f>
        <v/>
      </c>
      <c r="K5254" s="96" t="n"/>
      <c r="L5254" s="97" t="n"/>
      <c r="M5254" s="97" t="n"/>
      <c r="N5254" s="98" t="inlineStr">
        <is>
          <t>27×105</t>
        </is>
      </c>
      <c r="O5254" s="99">
        <f>F5254</f>
        <v/>
      </c>
      <c r="P5254" s="99">
        <f>SUM(I5254)</f>
        <v/>
      </c>
      <c r="Q5254" s="117" t="n"/>
      <c r="R5254" s="118" t="n"/>
      <c r="S5254" s="118" t="n"/>
      <c r="T5254" s="119" t="n"/>
      <c r="U5254" s="120" t="n"/>
      <c r="V5254" s="120" t="n"/>
      <c r="W5254" s="121" t="n"/>
      <c r="X5254" s="122" t="n"/>
      <c r="Y5254" s="122" t="n"/>
      <c r="Z5254" s="143" t="n"/>
      <c r="AA5254" s="140" t="n"/>
      <c r="AB5254" s="140" t="n"/>
      <c r="AC5254" s="144" t="n"/>
      <c r="AD5254" s="142" t="n"/>
      <c r="AE5254" s="142" t="n"/>
    </row>
    <row r="5255" ht="15" customHeight="1" thickBot="1">
      <c r="B5255" s="703" t="inlineStr">
        <is>
          <t>68MSQ09R-R</t>
        </is>
      </c>
      <c r="C5255" s="89" t="n">
        <v>0</v>
      </c>
      <c r="D5255" s="89" t="n">
        <v>27</v>
      </c>
      <c r="E5255" s="89" t="n">
        <v>105</v>
      </c>
      <c r="F5255" s="698" t="n">
        <v>275</v>
      </c>
      <c r="G5255" s="89" t="n"/>
      <c r="H5255" s="91" t="n">
        <v>1</v>
      </c>
      <c r="I5255" s="91">
        <f>C5255*H5255</f>
        <v/>
      </c>
      <c r="K5255" s="96" t="n"/>
      <c r="L5255" s="97" t="n"/>
      <c r="M5255" s="97" t="n"/>
      <c r="N5255" s="98" t="inlineStr">
        <is>
          <t>27×105</t>
        </is>
      </c>
      <c r="O5255" s="99">
        <f>F5255</f>
        <v/>
      </c>
      <c r="P5255" s="99">
        <f>SUM(I5255)</f>
        <v/>
      </c>
      <c r="Q5255" s="117" t="n"/>
      <c r="R5255" s="118" t="n"/>
      <c r="S5255" s="118" t="n"/>
      <c r="T5255" s="119" t="n"/>
      <c r="U5255" s="120" t="n"/>
      <c r="V5255" s="120" t="n"/>
      <c r="W5255" s="121" t="n"/>
      <c r="X5255" s="122" t="n"/>
      <c r="Y5255" s="122" t="n"/>
      <c r="Z5255" s="143" t="n"/>
      <c r="AA5255" s="140" t="n"/>
      <c r="AB5255" s="140" t="n"/>
      <c r="AC5255" s="144" t="n"/>
      <c r="AD5255" s="142" t="n"/>
      <c r="AE5255" s="142" t="n"/>
    </row>
    <row r="5256" ht="13.5" customHeight="1" thickBot="1">
      <c r="B5256" s="704" t="inlineStr">
        <is>
          <t>68MSH09</t>
        </is>
      </c>
      <c r="C5256" s="89">
        <f>SUMIF(数量表!D:H,B5256,数量表!H:H)</f>
        <v/>
      </c>
      <c r="D5256" s="7" t="n">
        <v>27</v>
      </c>
      <c r="E5256" s="7" t="n">
        <v>105</v>
      </c>
      <c r="F5256" s="84" t="n">
        <v>345</v>
      </c>
      <c r="G5256" s="7" t="n"/>
      <c r="H5256" s="21" t="n">
        <v>2</v>
      </c>
      <c r="I5256" s="217">
        <f>C5256*H5256</f>
        <v/>
      </c>
      <c r="K5256" s="96" t="n"/>
      <c r="L5256" s="97" t="n"/>
      <c r="M5256" s="97" t="n"/>
      <c r="N5256" s="98" t="inlineStr">
        <is>
          <t>27×105</t>
        </is>
      </c>
      <c r="O5256" s="99">
        <f>F5256</f>
        <v/>
      </c>
      <c r="P5256" s="99">
        <f>SUM(I5256)</f>
        <v/>
      </c>
      <c r="Q5256" s="117" t="n"/>
      <c r="R5256" s="118" t="n"/>
      <c r="S5256" s="118" t="n"/>
      <c r="T5256" s="119" t="n"/>
      <c r="U5256" s="120" t="n"/>
      <c r="V5256" s="120" t="n"/>
      <c r="W5256" s="121" t="n"/>
      <c r="X5256" s="122" t="n"/>
      <c r="Y5256" s="122" t="n"/>
      <c r="Z5256" s="143" t="n"/>
      <c r="AA5256" s="140" t="n"/>
      <c r="AB5256" s="140" t="n"/>
      <c r="AC5256" s="144" t="n"/>
      <c r="AD5256" s="142" t="n"/>
      <c r="AE5256" s="142" t="n"/>
    </row>
    <row r="5257" ht="15" customHeight="1" thickBot="1">
      <c r="B5257" s="701" t="inlineStr">
        <is>
          <t>68MSH09L</t>
        </is>
      </c>
      <c r="C5257" s="89">
        <f>SUMIF(数量表!D:H,B5257,数量表!H:H)</f>
        <v/>
      </c>
      <c r="D5257" s="80" t="n">
        <v>27</v>
      </c>
      <c r="E5257" s="80" t="n">
        <v>105</v>
      </c>
      <c r="F5257" s="81" t="n">
        <v>275</v>
      </c>
      <c r="G5257" s="80" t="n"/>
      <c r="H5257" s="82" t="n">
        <v>1</v>
      </c>
      <c r="I5257" s="212">
        <f>C5257*H5257</f>
        <v/>
      </c>
      <c r="K5257" s="96" t="n"/>
      <c r="L5257" s="97" t="n"/>
      <c r="M5257" s="97" t="n"/>
      <c r="N5257" s="98" t="inlineStr">
        <is>
          <t>27×105</t>
        </is>
      </c>
      <c r="O5257" s="99">
        <f>F5257</f>
        <v/>
      </c>
      <c r="P5257" s="99">
        <f>SUM(I5257)</f>
        <v/>
      </c>
      <c r="Q5257" s="117" t="n"/>
      <c r="R5257" s="118" t="n"/>
      <c r="S5257" s="118" t="n"/>
      <c r="T5257" s="119" t="n"/>
      <c r="U5257" s="120" t="n"/>
      <c r="V5257" s="120" t="n"/>
      <c r="W5257" s="121" t="n"/>
      <c r="X5257" s="122" t="n"/>
      <c r="Y5257" s="122" t="n"/>
      <c r="Z5257" s="143" t="n"/>
      <c r="AA5257" s="140" t="n"/>
      <c r="AB5257" s="140" t="n"/>
      <c r="AC5257" s="144" t="n"/>
      <c r="AD5257" s="142" t="n"/>
      <c r="AE5257" s="142" t="n"/>
    </row>
    <row r="5258" ht="15" customHeight="1" thickBot="1">
      <c r="B5258" s="702" t="inlineStr">
        <is>
          <t>68MSH09L</t>
        </is>
      </c>
      <c r="C5258" s="89">
        <f>SUMIF(数量表!D:H,B5258,数量表!H:H)</f>
        <v/>
      </c>
      <c r="D5258" t="n">
        <v>27</v>
      </c>
      <c r="E5258" t="n">
        <v>105</v>
      </c>
      <c r="F5258" s="86" t="n">
        <v>332</v>
      </c>
      <c r="H5258" s="87" t="n">
        <v>2</v>
      </c>
      <c r="I5258" s="214">
        <f>C5258*H5258</f>
        <v/>
      </c>
      <c r="K5258" s="96" t="n"/>
      <c r="L5258" s="97" t="n"/>
      <c r="M5258" s="97" t="n"/>
      <c r="N5258" s="98" t="inlineStr">
        <is>
          <t>27×105</t>
        </is>
      </c>
      <c r="O5258" s="99">
        <f>F5258</f>
        <v/>
      </c>
      <c r="P5258" s="99">
        <f>SUM(I5258)</f>
        <v/>
      </c>
      <c r="Q5258" s="117" t="n"/>
      <c r="R5258" s="118" t="n"/>
      <c r="S5258" s="118" t="n"/>
      <c r="T5258" s="119" t="n"/>
      <c r="U5258" s="120" t="n"/>
      <c r="V5258" s="120" t="n"/>
      <c r="W5258" s="121" t="n"/>
      <c r="X5258" s="122" t="n"/>
      <c r="Y5258" s="122" t="n"/>
      <c r="Z5258" s="143" t="n"/>
      <c r="AA5258" s="140" t="n"/>
      <c r="AB5258" s="140" t="n"/>
      <c r="AC5258" s="144" t="n"/>
      <c r="AD5258" s="142" t="n"/>
      <c r="AE5258" s="142" t="n"/>
    </row>
    <row r="5259" ht="15" customHeight="1" thickBot="1">
      <c r="B5259" s="703" t="inlineStr">
        <is>
          <t>68MSH09L</t>
        </is>
      </c>
      <c r="C5259" s="89">
        <f>SUMIF(数量表!D:H,B5259,数量表!H:H)</f>
        <v/>
      </c>
      <c r="D5259" s="89" t="n">
        <v>27</v>
      </c>
      <c r="E5259" s="89" t="n">
        <v>105</v>
      </c>
      <c r="F5259" s="90" t="n">
        <v>868</v>
      </c>
      <c r="G5259" s="89" t="n"/>
      <c r="H5259" s="91" t="n">
        <v>1</v>
      </c>
      <c r="I5259" s="213">
        <f>C5259*H5259</f>
        <v/>
      </c>
      <c r="K5259" s="96" t="n"/>
      <c r="L5259" s="97" t="n"/>
      <c r="M5259" s="97" t="n"/>
      <c r="N5259" s="98" t="inlineStr">
        <is>
          <t>27×105</t>
        </is>
      </c>
      <c r="O5259" s="99">
        <f>F5259</f>
        <v/>
      </c>
      <c r="P5259" s="99">
        <f>SUM(I5259)</f>
        <v/>
      </c>
      <c r="Q5259" s="117" t="n"/>
      <c r="R5259" s="118" t="n"/>
      <c r="S5259" s="118" t="n"/>
      <c r="T5259" s="119" t="n"/>
      <c r="U5259" s="120" t="n"/>
      <c r="V5259" s="120" t="n"/>
      <c r="W5259" s="121" t="n"/>
      <c r="X5259" s="122" t="n"/>
      <c r="Y5259" s="122" t="n"/>
      <c r="Z5259" s="143" t="n"/>
      <c r="AA5259" s="140" t="n"/>
      <c r="AB5259" s="140" t="n"/>
      <c r="AC5259" s="144" t="n"/>
      <c r="AD5259" s="142" t="n"/>
      <c r="AE5259" s="142" t="n"/>
    </row>
    <row r="5260" ht="15" customHeight="1" thickBot="1">
      <c r="B5260" s="701" t="inlineStr">
        <is>
          <t>68MSH09R</t>
        </is>
      </c>
      <c r="C5260" s="89">
        <f>SUMIF(数量表!D:H,B5260,数量表!H:H)</f>
        <v/>
      </c>
      <c r="D5260" s="80" t="n">
        <v>27</v>
      </c>
      <c r="E5260" s="80" t="n">
        <v>105</v>
      </c>
      <c r="F5260" s="81" t="n">
        <v>275</v>
      </c>
      <c r="G5260" s="80" t="n"/>
      <c r="H5260" s="82" t="n">
        <v>1</v>
      </c>
      <c r="I5260" s="212">
        <f>C5260*H5260</f>
        <v/>
      </c>
      <c r="K5260" s="96" t="n"/>
      <c r="L5260" s="97" t="n"/>
      <c r="M5260" s="97" t="n"/>
      <c r="N5260" s="98" t="inlineStr">
        <is>
          <t>27×105</t>
        </is>
      </c>
      <c r="O5260" s="99">
        <f>F5260</f>
        <v/>
      </c>
      <c r="P5260" s="99">
        <f>SUM(I5260)</f>
        <v/>
      </c>
      <c r="Q5260" s="117" t="n"/>
      <c r="R5260" s="118" t="n"/>
      <c r="S5260" s="118" t="n"/>
      <c r="T5260" s="119" t="n"/>
      <c r="U5260" s="120" t="n"/>
      <c r="V5260" s="120" t="n"/>
      <c r="W5260" s="121" t="n"/>
      <c r="X5260" s="122" t="n"/>
      <c r="Y5260" s="122" t="n"/>
      <c r="Z5260" s="143" t="n"/>
      <c r="AA5260" s="140" t="n"/>
      <c r="AB5260" s="140" t="n"/>
      <c r="AC5260" s="144" t="n"/>
      <c r="AD5260" s="142" t="n"/>
      <c r="AE5260" s="142" t="n"/>
    </row>
    <row r="5261" ht="15" customHeight="1" thickBot="1">
      <c r="B5261" s="702" t="inlineStr">
        <is>
          <t>68MSH09R</t>
        </is>
      </c>
      <c r="C5261" s="89">
        <f>SUMIF(数量表!D:H,B5261,数量表!H:H)</f>
        <v/>
      </c>
      <c r="D5261" t="n">
        <v>27</v>
      </c>
      <c r="E5261" t="n">
        <v>105</v>
      </c>
      <c r="F5261" s="86" t="n">
        <v>332</v>
      </c>
      <c r="H5261" s="87" t="n">
        <v>2</v>
      </c>
      <c r="I5261" s="214">
        <f>C5261*H5261</f>
        <v/>
      </c>
      <c r="K5261" s="96" t="n"/>
      <c r="L5261" s="97" t="n"/>
      <c r="M5261" s="97" t="n"/>
      <c r="N5261" s="98" t="inlineStr">
        <is>
          <t>27×105</t>
        </is>
      </c>
      <c r="O5261" s="99">
        <f>F5261</f>
        <v/>
      </c>
      <c r="P5261" s="99">
        <f>SUM(I5261)</f>
        <v/>
      </c>
      <c r="Q5261" s="117" t="n"/>
      <c r="R5261" s="118" t="n"/>
      <c r="S5261" s="118" t="n"/>
      <c r="T5261" s="119" t="n"/>
      <c r="U5261" s="120" t="n"/>
      <c r="V5261" s="120" t="n"/>
      <c r="W5261" s="121" t="n"/>
      <c r="X5261" s="122" t="n"/>
      <c r="Y5261" s="122" t="n"/>
      <c r="Z5261" s="143" t="n"/>
      <c r="AA5261" s="140" t="n"/>
      <c r="AB5261" s="140" t="n"/>
      <c r="AC5261" s="144" t="n"/>
      <c r="AD5261" s="142" t="n"/>
      <c r="AE5261" s="142" t="n"/>
    </row>
    <row r="5262" ht="15" customHeight="1" thickBot="1">
      <c r="B5262" s="703" t="inlineStr">
        <is>
          <t>68MSH09R</t>
        </is>
      </c>
      <c r="C5262" s="89">
        <f>SUMIF(数量表!D:H,B5262,数量表!H:H)</f>
        <v/>
      </c>
      <c r="D5262" s="89" t="n">
        <v>27</v>
      </c>
      <c r="E5262" s="89" t="n">
        <v>105</v>
      </c>
      <c r="F5262" s="90" t="n">
        <v>868</v>
      </c>
      <c r="G5262" s="89" t="n"/>
      <c r="H5262" s="91" t="n">
        <v>1</v>
      </c>
      <c r="I5262" s="213">
        <f>C5262*H5262</f>
        <v/>
      </c>
      <c r="K5262" s="96" t="n"/>
      <c r="L5262" s="97" t="n"/>
      <c r="M5262" s="97" t="n"/>
      <c r="N5262" s="98" t="inlineStr">
        <is>
          <t>27×105</t>
        </is>
      </c>
      <c r="O5262" s="99">
        <f>F5262</f>
        <v/>
      </c>
      <c r="P5262" s="99">
        <f>SUM(I5262)</f>
        <v/>
      </c>
      <c r="Q5262" s="117" t="n"/>
      <c r="R5262" s="118" t="n"/>
      <c r="S5262" s="118" t="n"/>
      <c r="T5262" s="119" t="n"/>
      <c r="U5262" s="120" t="n"/>
      <c r="V5262" s="120" t="n"/>
      <c r="W5262" s="121" t="n"/>
      <c r="X5262" s="122" t="n"/>
      <c r="Y5262" s="122" t="n"/>
      <c r="Z5262" s="143" t="n"/>
      <c r="AA5262" s="140" t="n"/>
      <c r="AB5262" s="140" t="n"/>
      <c r="AC5262" s="144" t="n"/>
      <c r="AD5262" s="142" t="n"/>
      <c r="AE5262" s="142" t="n"/>
    </row>
    <row r="5263">
      <c r="B5263" s="79" t="inlineStr">
        <is>
          <t>Y1(L)</t>
        </is>
      </c>
      <c r="C5263">
        <f>SUMIF(数量表!D:H,B5263,数量表!H:H)</f>
        <v/>
      </c>
      <c r="D5263" t="n">
        <v>27</v>
      </c>
      <c r="E5263" t="n">
        <v>105</v>
      </c>
      <c r="F5263" s="86" t="n">
        <v>1150</v>
      </c>
      <c r="G5263" t="inlineStr">
        <is>
          <t>×</t>
        </is>
      </c>
      <c r="H5263" s="87" t="n">
        <v>2</v>
      </c>
      <c r="I5263" s="214">
        <f>C5263*H5263</f>
        <v/>
      </c>
      <c r="K5263" s="106" t="n"/>
      <c r="L5263" s="97" t="n"/>
      <c r="M5263" s="97" t="n"/>
      <c r="N5263" s="105" t="inlineStr">
        <is>
          <t>27×105</t>
        </is>
      </c>
      <c r="O5263" s="99">
        <f>F5263</f>
        <v/>
      </c>
      <c r="P5263" s="99">
        <f>SUM(I5263)</f>
        <v/>
      </c>
      <c r="Q5263" s="117" t="n"/>
      <c r="R5263" s="118" t="n"/>
      <c r="S5263" s="118" t="n"/>
      <c r="T5263" s="119" t="n"/>
      <c r="U5263" s="120" t="n"/>
      <c r="V5263" s="120" t="n"/>
      <c r="W5263" s="121" t="n"/>
      <c r="X5263" s="122" t="n"/>
      <c r="Y5263" s="122" t="n"/>
      <c r="Z5263" s="143" t="n"/>
      <c r="AA5263" s="140" t="n"/>
      <c r="AB5263" s="140" t="n"/>
      <c r="AC5263" s="144" t="n"/>
      <c r="AD5263" s="142" t="n"/>
      <c r="AE5263" s="142" t="n"/>
    </row>
    <row r="5264">
      <c r="B5264" s="85" t="inlineStr">
        <is>
          <t>Y1(L)</t>
        </is>
      </c>
      <c r="C5264">
        <f>SUMIF(数量表!D:H,B5264,数量表!H:H)</f>
        <v/>
      </c>
      <c r="D5264" t="n">
        <v>27</v>
      </c>
      <c r="E5264" t="n">
        <v>105</v>
      </c>
      <c r="F5264" s="86" t="n">
        <v>576</v>
      </c>
      <c r="G5264" t="inlineStr">
        <is>
          <t>×</t>
        </is>
      </c>
      <c r="H5264" s="87" t="n">
        <v>2</v>
      </c>
      <c r="I5264" s="214">
        <f>C5264*H5264</f>
        <v/>
      </c>
      <c r="K5264" s="106" t="n"/>
      <c r="L5264" s="97" t="n"/>
      <c r="M5264" s="97" t="n"/>
      <c r="N5264" s="105" t="inlineStr">
        <is>
          <t>27×105</t>
        </is>
      </c>
      <c r="O5264" s="99">
        <f>F5264</f>
        <v/>
      </c>
      <c r="P5264" s="99">
        <f>SUM(I5264)</f>
        <v/>
      </c>
      <c r="Q5264" s="117" t="n"/>
      <c r="R5264" s="118" t="n"/>
      <c r="S5264" s="118" t="n"/>
      <c r="T5264" s="119" t="n"/>
      <c r="U5264" s="120" t="n"/>
      <c r="V5264" s="120" t="n"/>
      <c r="W5264" s="121" t="n"/>
      <c r="X5264" s="122" t="n"/>
      <c r="Y5264" s="122" t="n"/>
      <c r="Z5264" s="143" t="n"/>
      <c r="AA5264" s="140" t="n"/>
      <c r="AB5264" s="140" t="n"/>
      <c r="AC5264" s="144" t="n"/>
      <c r="AD5264" s="142" t="n"/>
      <c r="AE5264" s="142" t="n"/>
    </row>
    <row r="5265">
      <c r="B5265" s="85" t="inlineStr">
        <is>
          <t>Y1(L)</t>
        </is>
      </c>
      <c r="C5265">
        <f>SUMIF(数量表!D:H,B5265,数量表!H:H)</f>
        <v/>
      </c>
      <c r="D5265" t="n">
        <v>27</v>
      </c>
      <c r="E5265" t="n">
        <v>105</v>
      </c>
      <c r="F5265" s="86" t="n">
        <v>768</v>
      </c>
      <c r="G5265" t="inlineStr">
        <is>
          <t>×</t>
        </is>
      </c>
      <c r="H5265" s="87" t="n">
        <v>2</v>
      </c>
      <c r="I5265" s="214">
        <f>C5265*H5265</f>
        <v/>
      </c>
      <c r="K5265" s="106" t="n"/>
      <c r="L5265" s="97" t="n"/>
      <c r="M5265" s="97" t="n"/>
      <c r="N5265" s="105" t="inlineStr">
        <is>
          <t>27×105</t>
        </is>
      </c>
      <c r="O5265" s="99">
        <f>F5265</f>
        <v/>
      </c>
      <c r="P5265" s="99">
        <f>SUM(I5265)</f>
        <v/>
      </c>
      <c r="Q5265" s="117" t="n"/>
      <c r="R5265" s="118" t="n"/>
      <c r="S5265" s="118" t="n"/>
      <c r="T5265" s="119" t="n"/>
      <c r="U5265" s="120" t="n"/>
      <c r="V5265" s="120" t="n"/>
      <c r="W5265" s="121" t="n"/>
      <c r="X5265" s="122" t="n"/>
      <c r="Y5265" s="122" t="n"/>
      <c r="Z5265" s="143" t="n"/>
      <c r="AA5265" s="140" t="n"/>
      <c r="AB5265" s="140" t="n"/>
      <c r="AC5265" s="144" t="n"/>
      <c r="AD5265" s="142" t="n"/>
      <c r="AE5265" s="142" t="n"/>
    </row>
    <row r="5266">
      <c r="B5266" s="85" t="inlineStr">
        <is>
          <t>Y1(L)</t>
        </is>
      </c>
      <c r="C5266">
        <f>SUMIF(数量表!D:H,B5266,数量表!H:H)</f>
        <v/>
      </c>
      <c r="D5266" t="n">
        <v>27</v>
      </c>
      <c r="E5266" t="n">
        <v>105</v>
      </c>
      <c r="F5266" s="86" t="n">
        <v>826</v>
      </c>
      <c r="G5266" t="inlineStr">
        <is>
          <t>×</t>
        </is>
      </c>
      <c r="H5266" s="87" t="n">
        <v>4</v>
      </c>
      <c r="I5266" s="214">
        <f>C5266*H5266</f>
        <v/>
      </c>
      <c r="K5266" s="106" t="n"/>
      <c r="L5266" s="97" t="n"/>
      <c r="M5266" s="97" t="n"/>
      <c r="N5266" s="105" t="inlineStr">
        <is>
          <t>27×105</t>
        </is>
      </c>
      <c r="O5266" s="99">
        <f>F5266</f>
        <v/>
      </c>
      <c r="P5266" s="99">
        <f>SUM(I5266)</f>
        <v/>
      </c>
      <c r="Q5266" s="117" t="n"/>
      <c r="R5266" s="118" t="n"/>
      <c r="S5266" s="118" t="n"/>
      <c r="T5266" s="119" t="n"/>
      <c r="U5266" s="120" t="n"/>
      <c r="V5266" s="120" t="n"/>
      <c r="W5266" s="121" t="n"/>
      <c r="X5266" s="122" t="n"/>
      <c r="Y5266" s="122" t="n"/>
      <c r="Z5266" s="143" t="n"/>
      <c r="AA5266" s="140" t="n"/>
      <c r="AB5266" s="140" t="n"/>
      <c r="AC5266" s="144" t="n"/>
      <c r="AD5266" s="142" t="n"/>
      <c r="AE5266" s="142" t="n"/>
    </row>
    <row r="5267" ht="15" customHeight="1" thickBot="1">
      <c r="B5267" s="85" t="inlineStr">
        <is>
          <t>Y1(L)</t>
        </is>
      </c>
      <c r="C5267" s="89">
        <f>SUMIF(数量表!D:H,B5267,数量表!H:H)</f>
        <v/>
      </c>
      <c r="D5267" s="89" t="n">
        <v>27</v>
      </c>
      <c r="E5267" s="89" t="n">
        <v>105</v>
      </c>
      <c r="F5267" s="90" t="n">
        <v>2548</v>
      </c>
      <c r="G5267" s="89" t="inlineStr">
        <is>
          <t>×</t>
        </is>
      </c>
      <c r="H5267" s="91" t="n">
        <v>2</v>
      </c>
      <c r="I5267" s="213">
        <f>C5267*H5267</f>
        <v/>
      </c>
      <c r="K5267" s="106" t="n"/>
      <c r="L5267" s="97" t="n"/>
      <c r="M5267" s="97" t="n"/>
      <c r="N5267" s="105" t="inlineStr">
        <is>
          <t>27×105</t>
        </is>
      </c>
      <c r="O5267" s="99">
        <f>F5267</f>
        <v/>
      </c>
      <c r="P5267" s="99">
        <f>SUM(I5267)</f>
        <v/>
      </c>
      <c r="Q5267" s="117" t="n"/>
      <c r="R5267" s="118" t="n"/>
      <c r="S5267" s="118" t="n"/>
      <c r="T5267" s="119" t="n"/>
      <c r="U5267" s="120" t="n"/>
      <c r="V5267" s="120" t="n"/>
      <c r="W5267" s="121" t="n"/>
      <c r="X5267" s="122" t="n"/>
      <c r="Y5267" s="122" t="n"/>
      <c r="Z5267" s="143" t="n"/>
      <c r="AA5267" s="140" t="n"/>
      <c r="AB5267" s="140" t="n"/>
      <c r="AC5267" s="144" t="n"/>
      <c r="AD5267" s="142" t="n"/>
      <c r="AE5267" s="142" t="n"/>
    </row>
    <row r="5268">
      <c r="B5268" s="79" t="inlineStr">
        <is>
          <t>Y1(L)L</t>
        </is>
      </c>
      <c r="C5268">
        <f>SUMIF(数量表!D:H,B5268,数量表!H:H)</f>
        <v/>
      </c>
      <c r="D5268" t="n">
        <v>27</v>
      </c>
      <c r="E5268" t="n">
        <v>105</v>
      </c>
      <c r="F5268" s="86" t="n">
        <v>1150</v>
      </c>
      <c r="G5268" t="inlineStr">
        <is>
          <t>×</t>
        </is>
      </c>
      <c r="H5268" s="87" t="n">
        <v>2</v>
      </c>
      <c r="I5268" s="214">
        <f>C5268*H5268</f>
        <v/>
      </c>
      <c r="K5268" s="106" t="n"/>
      <c r="L5268" s="97" t="n"/>
      <c r="M5268" s="97" t="n"/>
      <c r="N5268" s="105" t="inlineStr">
        <is>
          <t>27×105</t>
        </is>
      </c>
      <c r="O5268" s="99">
        <f>F5268</f>
        <v/>
      </c>
      <c r="P5268" s="99">
        <f>SUM(I5268)</f>
        <v/>
      </c>
      <c r="Q5268" s="117" t="n"/>
      <c r="R5268" s="118" t="n"/>
      <c r="S5268" s="118" t="n"/>
      <c r="T5268" s="119" t="n"/>
      <c r="U5268" s="120" t="n"/>
      <c r="V5268" s="120" t="n"/>
      <c r="W5268" s="121" t="n"/>
      <c r="X5268" s="122" t="n"/>
      <c r="Y5268" s="122" t="n"/>
      <c r="Z5268" s="143" t="n"/>
      <c r="AA5268" s="140" t="n"/>
      <c r="AB5268" s="140" t="n"/>
      <c r="AC5268" s="144" t="n"/>
      <c r="AD5268" s="142" t="n"/>
      <c r="AE5268" s="142" t="n"/>
    </row>
    <row r="5269">
      <c r="B5269" s="85" t="inlineStr">
        <is>
          <t>Y1(L)L</t>
        </is>
      </c>
      <c r="C5269">
        <f>SUMIF(数量表!D:H,B5269,数量表!H:H)</f>
        <v/>
      </c>
      <c r="D5269" t="n">
        <v>27</v>
      </c>
      <c r="E5269" t="n">
        <v>105</v>
      </c>
      <c r="F5269" s="86" t="n">
        <v>826</v>
      </c>
      <c r="G5269" t="inlineStr">
        <is>
          <t>×</t>
        </is>
      </c>
      <c r="H5269" s="87" t="n">
        <v>2</v>
      </c>
      <c r="I5269" s="214">
        <f>C5269*H5269</f>
        <v/>
      </c>
      <c r="K5269" s="106" t="n"/>
      <c r="L5269" s="97" t="n"/>
      <c r="M5269" s="97" t="n"/>
      <c r="N5269" s="105" t="inlineStr">
        <is>
          <t>27×105</t>
        </is>
      </c>
      <c r="O5269" s="99">
        <f>F5269</f>
        <v/>
      </c>
      <c r="P5269" s="99">
        <f>SUM(I5269)</f>
        <v/>
      </c>
      <c r="Q5269" s="117" t="n"/>
      <c r="R5269" s="118" t="n"/>
      <c r="S5269" s="118" t="n"/>
      <c r="T5269" s="119" t="n"/>
      <c r="U5269" s="120" t="n"/>
      <c r="V5269" s="120" t="n"/>
      <c r="W5269" s="121" t="n"/>
      <c r="X5269" s="122" t="n"/>
      <c r="Y5269" s="122" t="n"/>
      <c r="Z5269" s="143" t="n"/>
      <c r="AA5269" s="140" t="n"/>
      <c r="AB5269" s="140" t="n"/>
      <c r="AC5269" s="144" t="n"/>
      <c r="AD5269" s="142" t="n"/>
      <c r="AE5269" s="142" t="n"/>
    </row>
    <row r="5270">
      <c r="B5270" s="85" t="inlineStr">
        <is>
          <t>Y1(L)L</t>
        </is>
      </c>
      <c r="C5270">
        <f>SUMIF(数量表!D:H,B5270,数量表!H:H)</f>
        <v/>
      </c>
      <c r="D5270" t="n">
        <v>27</v>
      </c>
      <c r="E5270" t="n">
        <v>105</v>
      </c>
      <c r="F5270" s="86" t="n">
        <v>576</v>
      </c>
      <c r="G5270" t="inlineStr">
        <is>
          <t>×</t>
        </is>
      </c>
      <c r="H5270" s="87" t="n">
        <v>2</v>
      </c>
      <c r="I5270" s="214">
        <f>C5270*H5270</f>
        <v/>
      </c>
      <c r="K5270" s="106" t="n"/>
      <c r="L5270" s="97" t="n"/>
      <c r="M5270" s="97" t="n"/>
      <c r="N5270" s="105" t="inlineStr">
        <is>
          <t>27×105</t>
        </is>
      </c>
      <c r="O5270" s="99">
        <f>F5270</f>
        <v/>
      </c>
      <c r="P5270" s="99">
        <f>SUM(I5270)</f>
        <v/>
      </c>
      <c r="Q5270" s="117" t="n"/>
      <c r="R5270" s="118" t="n"/>
      <c r="S5270" s="118" t="n"/>
      <c r="T5270" s="119" t="n"/>
      <c r="U5270" s="120" t="n"/>
      <c r="V5270" s="120" t="n"/>
      <c r="W5270" s="121" t="n"/>
      <c r="X5270" s="122" t="n"/>
      <c r="Y5270" s="122" t="n"/>
      <c r="Z5270" s="143" t="n"/>
      <c r="AA5270" s="140" t="n"/>
      <c r="AB5270" s="140" t="n"/>
      <c r="AC5270" s="144" t="n"/>
      <c r="AD5270" s="142" t="n"/>
      <c r="AE5270" s="142" t="n"/>
    </row>
    <row r="5271">
      <c r="B5271" s="85" t="inlineStr">
        <is>
          <t>Y1(L)L</t>
        </is>
      </c>
      <c r="C5271">
        <f>SUMIF(数量表!D:H,B5271,数量表!H:H)</f>
        <v/>
      </c>
      <c r="D5271" t="n">
        <v>27</v>
      </c>
      <c r="E5271" t="n">
        <v>105</v>
      </c>
      <c r="F5271" s="86" t="n">
        <v>768</v>
      </c>
      <c r="G5271" t="inlineStr">
        <is>
          <t>×</t>
        </is>
      </c>
      <c r="H5271" s="87" t="n">
        <v>2</v>
      </c>
      <c r="I5271" s="214">
        <f>C5271*H5271</f>
        <v/>
      </c>
      <c r="K5271" s="106" t="n"/>
      <c r="L5271" s="97" t="n"/>
      <c r="M5271" s="97" t="n"/>
      <c r="N5271" s="105" t="inlineStr">
        <is>
          <t>27×105</t>
        </is>
      </c>
      <c r="O5271" s="99">
        <f>F5271</f>
        <v/>
      </c>
      <c r="P5271" s="99">
        <f>SUM(I5271)</f>
        <v/>
      </c>
      <c r="Q5271" s="117" t="n"/>
      <c r="R5271" s="118" t="n"/>
      <c r="S5271" s="118" t="n"/>
      <c r="T5271" s="119" t="n"/>
      <c r="U5271" s="120" t="n"/>
      <c r="V5271" s="120" t="n"/>
      <c r="W5271" s="121" t="n"/>
      <c r="X5271" s="122" t="n"/>
      <c r="Y5271" s="122" t="n"/>
      <c r="Z5271" s="143" t="n"/>
      <c r="AA5271" s="140" t="n"/>
      <c r="AB5271" s="140" t="n"/>
      <c r="AC5271" s="144" t="n"/>
      <c r="AD5271" s="142" t="n"/>
      <c r="AE5271" s="142" t="n"/>
    </row>
    <row r="5272">
      <c r="B5272" s="85" t="inlineStr">
        <is>
          <t>Y1(L)L</t>
        </is>
      </c>
      <c r="C5272">
        <f>SUMIF(数量表!D:H,B5272,数量表!H:H)</f>
        <v/>
      </c>
      <c r="D5272" t="n">
        <v>27</v>
      </c>
      <c r="E5272" t="n">
        <v>105</v>
      </c>
      <c r="F5272" s="86" t="n">
        <v>788</v>
      </c>
      <c r="G5272" t="inlineStr">
        <is>
          <t>×</t>
        </is>
      </c>
      <c r="H5272" s="87" t="n">
        <v>2</v>
      </c>
      <c r="I5272" s="214">
        <f>C5272*H5272</f>
        <v/>
      </c>
      <c r="K5272" s="106" t="n"/>
      <c r="L5272" s="97" t="n"/>
      <c r="M5272" s="97" t="n"/>
      <c r="N5272" s="105" t="inlineStr">
        <is>
          <t>27×105</t>
        </is>
      </c>
      <c r="O5272" s="99">
        <f>F5272</f>
        <v/>
      </c>
      <c r="P5272" s="99">
        <f>SUM(I5272)</f>
        <v/>
      </c>
      <c r="Q5272" s="117" t="n"/>
      <c r="R5272" s="118" t="n"/>
      <c r="S5272" s="118" t="n"/>
      <c r="T5272" s="119" t="n"/>
      <c r="U5272" s="120" t="n"/>
      <c r="V5272" s="120" t="n"/>
      <c r="W5272" s="121" t="n"/>
      <c r="X5272" s="122" t="n"/>
      <c r="Y5272" s="122" t="n"/>
      <c r="Z5272" s="143" t="n"/>
      <c r="AA5272" s="140" t="n"/>
      <c r="AB5272" s="140" t="n"/>
      <c r="AC5272" s="144" t="n"/>
      <c r="AD5272" s="142" t="n"/>
      <c r="AE5272" s="142" t="n"/>
    </row>
    <row r="5273" ht="15" customHeight="1" thickBot="1">
      <c r="B5273" s="85" t="inlineStr">
        <is>
          <t>Y1(L)L</t>
        </is>
      </c>
      <c r="C5273" s="89">
        <f>SUMIF(数量表!D:H,B5273,数量表!H:H)</f>
        <v/>
      </c>
      <c r="D5273" s="89" t="n">
        <v>27</v>
      </c>
      <c r="E5273" s="89" t="n">
        <v>105</v>
      </c>
      <c r="F5273" s="90" t="n">
        <v>2548</v>
      </c>
      <c r="G5273" s="89" t="inlineStr">
        <is>
          <t>×</t>
        </is>
      </c>
      <c r="H5273" s="91" t="n">
        <v>3</v>
      </c>
      <c r="I5273" s="213">
        <f>C5273*H5273</f>
        <v/>
      </c>
      <c r="K5273" s="106" t="n"/>
      <c r="L5273" s="97" t="n"/>
      <c r="M5273" s="97" t="n"/>
      <c r="N5273" s="105" t="inlineStr">
        <is>
          <t>27×105</t>
        </is>
      </c>
      <c r="O5273" s="99">
        <f>F5273</f>
        <v/>
      </c>
      <c r="P5273" s="99">
        <f>SUM(I5273)</f>
        <v/>
      </c>
      <c r="Q5273" s="117" t="n"/>
      <c r="R5273" s="118" t="n"/>
      <c r="S5273" s="118" t="n"/>
      <c r="T5273" s="119" t="n"/>
      <c r="U5273" s="120" t="n"/>
      <c r="V5273" s="120" t="n"/>
      <c r="W5273" s="121" t="n"/>
      <c r="X5273" s="122" t="n"/>
      <c r="Y5273" s="122" t="n"/>
      <c r="Z5273" s="143" t="n"/>
      <c r="AA5273" s="140" t="n"/>
      <c r="AB5273" s="140" t="n"/>
      <c r="AC5273" s="144" t="n"/>
      <c r="AD5273" s="142" t="n"/>
      <c r="AE5273" s="142" t="n"/>
    </row>
    <row r="5274">
      <c r="B5274" s="79" t="inlineStr">
        <is>
          <t>Y1(L)R</t>
        </is>
      </c>
      <c r="C5274">
        <f>SUMIF(数量表!D:H,B5274,数量表!H:H)</f>
        <v/>
      </c>
      <c r="D5274" t="n">
        <v>27</v>
      </c>
      <c r="E5274" t="n">
        <v>105</v>
      </c>
      <c r="F5274" s="86" t="n">
        <v>1150</v>
      </c>
      <c r="G5274" t="inlineStr">
        <is>
          <t>×</t>
        </is>
      </c>
      <c r="H5274" s="87" t="n">
        <v>2</v>
      </c>
      <c r="I5274" s="214">
        <f>C5274*H5274</f>
        <v/>
      </c>
      <c r="K5274" s="106" t="n"/>
      <c r="L5274" s="97" t="n"/>
      <c r="M5274" s="97" t="n"/>
      <c r="N5274" s="105" t="inlineStr">
        <is>
          <t>27×105</t>
        </is>
      </c>
      <c r="O5274" s="99">
        <f>F5274</f>
        <v/>
      </c>
      <c r="P5274" s="99">
        <f>SUM(I5274)</f>
        <v/>
      </c>
      <c r="Q5274" s="117" t="n"/>
      <c r="R5274" s="118" t="n"/>
      <c r="S5274" s="118" t="n"/>
      <c r="T5274" s="119" t="n"/>
      <c r="U5274" s="120" t="n"/>
      <c r="V5274" s="120" t="n"/>
      <c r="W5274" s="121" t="n"/>
      <c r="X5274" s="122" t="n"/>
      <c r="Y5274" s="122" t="n"/>
      <c r="Z5274" s="143" t="n"/>
      <c r="AA5274" s="140" t="n"/>
      <c r="AB5274" s="140" t="n"/>
      <c r="AC5274" s="144" t="n"/>
      <c r="AD5274" s="142" t="n"/>
      <c r="AE5274" s="142" t="n"/>
    </row>
    <row r="5275" ht="15.75" customHeight="1">
      <c r="B5275" s="85" t="inlineStr">
        <is>
          <t>Y1(L)R</t>
        </is>
      </c>
      <c r="C5275">
        <f>SUMIF(数量表!D:H,B5275,数量表!H:H)</f>
        <v/>
      </c>
      <c r="D5275" t="n">
        <v>27</v>
      </c>
      <c r="E5275" t="n">
        <v>105</v>
      </c>
      <c r="F5275" s="86" t="n">
        <v>788</v>
      </c>
      <c r="G5275" t="inlineStr">
        <is>
          <t>×</t>
        </is>
      </c>
      <c r="H5275" s="87" t="n">
        <v>2</v>
      </c>
      <c r="I5275" s="214">
        <f>C5275*H5275</f>
        <v/>
      </c>
      <c r="K5275" s="106" t="n"/>
      <c r="L5275" s="97" t="n"/>
      <c r="M5275" s="97" t="n"/>
      <c r="N5275" s="105" t="inlineStr">
        <is>
          <t>27×105</t>
        </is>
      </c>
      <c r="O5275" s="99">
        <f>F5275</f>
        <v/>
      </c>
      <c r="P5275" s="99">
        <f>SUM(I5275)</f>
        <v/>
      </c>
      <c r="Q5275" s="117" t="n"/>
      <c r="R5275" s="118" t="n"/>
      <c r="S5275" s="118" t="n"/>
      <c r="T5275" s="119" t="n"/>
      <c r="U5275" s="120" t="n"/>
      <c r="V5275" s="120" t="n"/>
      <c r="W5275" s="121" t="n"/>
      <c r="X5275" s="122" t="n"/>
      <c r="Y5275" s="122" t="n"/>
      <c r="Z5275" s="143" t="n"/>
      <c r="AA5275" s="140" t="n"/>
      <c r="AB5275" s="140" t="n"/>
      <c r="AC5275" s="144" t="n"/>
      <c r="AD5275" s="142" t="n"/>
      <c r="AE5275" s="142" t="n"/>
    </row>
    <row r="5276">
      <c r="B5276" s="85" t="inlineStr">
        <is>
          <t>Y1(L)R</t>
        </is>
      </c>
      <c r="C5276">
        <f>SUMIF(数量表!D:H,B5276,数量表!H:H)</f>
        <v/>
      </c>
      <c r="D5276" t="n">
        <v>27</v>
      </c>
      <c r="E5276" t="n">
        <v>105</v>
      </c>
      <c r="F5276" s="86" t="n">
        <v>576</v>
      </c>
      <c r="G5276" t="inlineStr">
        <is>
          <t>×</t>
        </is>
      </c>
      <c r="H5276" s="87" t="n">
        <v>2</v>
      </c>
      <c r="I5276" s="214">
        <f>C5276*H5276</f>
        <v/>
      </c>
      <c r="K5276" s="106" t="n"/>
      <c r="L5276" s="97" t="n"/>
      <c r="M5276" s="97" t="n"/>
      <c r="N5276" s="105" t="inlineStr">
        <is>
          <t>27×105</t>
        </is>
      </c>
      <c r="O5276" s="99">
        <f>F5276</f>
        <v/>
      </c>
      <c r="P5276" s="99">
        <f>SUM(I5276)</f>
        <v/>
      </c>
      <c r="Q5276" s="117" t="n"/>
      <c r="R5276" s="118" t="n"/>
      <c r="S5276" s="118" t="n"/>
      <c r="T5276" s="119" t="n"/>
      <c r="U5276" s="120" t="n"/>
      <c r="V5276" s="120" t="n"/>
      <c r="W5276" s="121" t="n"/>
      <c r="X5276" s="122" t="n"/>
      <c r="Y5276" s="122" t="n"/>
      <c r="Z5276" s="143" t="n"/>
      <c r="AA5276" s="140" t="n"/>
      <c r="AB5276" s="140" t="n"/>
      <c r="AC5276" s="144" t="n"/>
      <c r="AD5276" s="142" t="n"/>
      <c r="AE5276" s="142" t="n"/>
    </row>
    <row r="5277" ht="15.75" customHeight="1">
      <c r="B5277" s="85" t="inlineStr">
        <is>
          <t>Y1(L)R</t>
        </is>
      </c>
      <c r="C5277">
        <f>SUMIF(数量表!D:H,B5277,数量表!H:H)</f>
        <v/>
      </c>
      <c r="D5277" t="n">
        <v>27</v>
      </c>
      <c r="E5277" t="n">
        <v>105</v>
      </c>
      <c r="F5277" s="86" t="n">
        <v>768</v>
      </c>
      <c r="G5277" t="inlineStr">
        <is>
          <t>×</t>
        </is>
      </c>
      <c r="H5277" s="87" t="n">
        <v>2</v>
      </c>
      <c r="I5277" s="214">
        <f>C5277*H5277</f>
        <v/>
      </c>
      <c r="K5277" s="106" t="n"/>
      <c r="L5277" s="97" t="n"/>
      <c r="M5277" s="97" t="n"/>
      <c r="N5277" s="105" t="inlineStr">
        <is>
          <t>27×105</t>
        </is>
      </c>
      <c r="O5277" s="99">
        <f>F5277</f>
        <v/>
      </c>
      <c r="P5277" s="99">
        <f>SUM(I5277)</f>
        <v/>
      </c>
      <c r="Q5277" s="117" t="n"/>
      <c r="R5277" s="118" t="n"/>
      <c r="S5277" s="118" t="n"/>
      <c r="T5277" s="119" t="n"/>
      <c r="U5277" s="120" t="n"/>
      <c r="V5277" s="120" t="n"/>
      <c r="W5277" s="121" t="n"/>
      <c r="X5277" s="122" t="n"/>
      <c r="Y5277" s="122" t="n"/>
      <c r="Z5277" s="143" t="n"/>
      <c r="AA5277" s="140" t="n"/>
      <c r="AB5277" s="140" t="n"/>
      <c r="AC5277" s="144" t="n"/>
      <c r="AD5277" s="142" t="n"/>
      <c r="AE5277" s="142" t="n"/>
    </row>
    <row r="5278">
      <c r="B5278" s="85" t="inlineStr">
        <is>
          <t>Y1(L)R</t>
        </is>
      </c>
      <c r="C5278">
        <f>SUMIF(数量表!D:H,B5278,数量表!H:H)</f>
        <v/>
      </c>
      <c r="D5278" t="n">
        <v>27</v>
      </c>
      <c r="E5278" t="n">
        <v>105</v>
      </c>
      <c r="F5278" s="86" t="n">
        <v>828</v>
      </c>
      <c r="G5278" t="inlineStr">
        <is>
          <t>×</t>
        </is>
      </c>
      <c r="H5278" s="87" t="n">
        <v>2</v>
      </c>
      <c r="I5278" s="214">
        <f>C5278*H5278</f>
        <v/>
      </c>
      <c r="K5278" s="106" t="n"/>
      <c r="L5278" s="97" t="n"/>
      <c r="M5278" s="97" t="n"/>
      <c r="N5278" s="105" t="inlineStr">
        <is>
          <t>27×105</t>
        </is>
      </c>
      <c r="O5278" s="99">
        <f>F5278</f>
        <v/>
      </c>
      <c r="P5278" s="99">
        <f>SUM(I5278)</f>
        <v/>
      </c>
      <c r="Q5278" s="117" t="n"/>
      <c r="R5278" s="118" t="n"/>
      <c r="S5278" s="118" t="n"/>
      <c r="T5278" s="119" t="n"/>
      <c r="U5278" s="120" t="n"/>
      <c r="V5278" s="120" t="n"/>
      <c r="W5278" s="121" t="n"/>
      <c r="X5278" s="122" t="n"/>
      <c r="Y5278" s="122" t="n"/>
      <c r="Z5278" s="143" t="n"/>
      <c r="AA5278" s="140" t="n"/>
      <c r="AB5278" s="140" t="n"/>
      <c r="AC5278" s="144" t="n"/>
      <c r="AD5278" s="142" t="n"/>
      <c r="AE5278" s="142" t="n"/>
    </row>
    <row r="5279" ht="15" customHeight="1" thickBot="1">
      <c r="B5279" s="85" t="inlineStr">
        <is>
          <t>Y1(L)R</t>
        </is>
      </c>
      <c r="C5279" s="89">
        <f>SUMIF(数量表!D:H,B5279,数量表!H:H)</f>
        <v/>
      </c>
      <c r="D5279" s="89" t="n">
        <v>27</v>
      </c>
      <c r="E5279" s="89" t="n">
        <v>105</v>
      </c>
      <c r="F5279" s="90" t="n">
        <v>2548</v>
      </c>
      <c r="G5279" s="89" t="inlineStr">
        <is>
          <t>×</t>
        </is>
      </c>
      <c r="H5279" s="91" t="n">
        <v>3</v>
      </c>
      <c r="I5279" s="213">
        <f>C5279*H5279</f>
        <v/>
      </c>
      <c r="K5279" s="106" t="n"/>
      <c r="L5279" s="97" t="n"/>
      <c r="M5279" s="97" t="n"/>
      <c r="N5279" s="105" t="inlineStr">
        <is>
          <t>27×105</t>
        </is>
      </c>
      <c r="O5279" s="99">
        <f>F5279</f>
        <v/>
      </c>
      <c r="P5279" s="99">
        <f>SUM(I5279)</f>
        <v/>
      </c>
      <c r="Q5279" s="117" t="n"/>
      <c r="R5279" s="118" t="n"/>
      <c r="S5279" s="118" t="n"/>
      <c r="T5279" s="119" t="n"/>
      <c r="U5279" s="120" t="n"/>
      <c r="V5279" s="120" t="n"/>
      <c r="W5279" s="121" t="n"/>
      <c r="X5279" s="122" t="n"/>
      <c r="Y5279" s="122" t="n"/>
      <c r="Z5279" s="143" t="n"/>
      <c r="AA5279" s="140" t="n"/>
      <c r="AB5279" s="140" t="n"/>
      <c r="AC5279" s="144" t="n"/>
      <c r="AD5279" s="142" t="n"/>
      <c r="AE5279" s="142" t="n"/>
    </row>
    <row r="5280">
      <c r="B5280" s="79" t="inlineStr">
        <is>
          <t>Y1(H)</t>
        </is>
      </c>
      <c r="C5280">
        <f>SUMIF(数量表!D:H,B5280,数量表!H:H)</f>
        <v/>
      </c>
      <c r="D5280" t="n">
        <v>27</v>
      </c>
      <c r="E5280" t="n">
        <v>105</v>
      </c>
      <c r="F5280" s="86" t="n">
        <v>1150</v>
      </c>
      <c r="G5280" t="inlineStr">
        <is>
          <t>×</t>
        </is>
      </c>
      <c r="H5280" s="87" t="n">
        <v>2</v>
      </c>
      <c r="I5280" s="214">
        <f>C5280*H5280</f>
        <v/>
      </c>
      <c r="K5280" s="106" t="n"/>
      <c r="L5280" s="97" t="n"/>
      <c r="M5280" s="97" t="n"/>
      <c r="N5280" s="105" t="inlineStr">
        <is>
          <t>27×105</t>
        </is>
      </c>
      <c r="O5280" s="99">
        <f>F5280</f>
        <v/>
      </c>
      <c r="P5280" s="99">
        <f>SUM(I5280)</f>
        <v/>
      </c>
      <c r="Q5280" s="117" t="n"/>
      <c r="R5280" s="118" t="n"/>
      <c r="S5280" s="118" t="n"/>
      <c r="T5280" s="119" t="n"/>
      <c r="U5280" s="120" t="n"/>
      <c r="V5280" s="120" t="n"/>
      <c r="W5280" s="121" t="n"/>
      <c r="X5280" s="122" t="n"/>
      <c r="Y5280" s="122" t="n"/>
      <c r="Z5280" s="143" t="n"/>
      <c r="AA5280" s="140" t="n"/>
      <c r="AB5280" s="140" t="n"/>
      <c r="AC5280" s="144" t="n"/>
      <c r="AD5280" s="142" t="n"/>
      <c r="AE5280" s="142" t="n"/>
    </row>
    <row r="5281">
      <c r="B5281" s="85" t="inlineStr">
        <is>
          <t>Y1(H)</t>
        </is>
      </c>
      <c r="C5281">
        <f>SUMIF(数量表!D:H,B5281,数量表!H:H)</f>
        <v/>
      </c>
      <c r="D5281" t="n">
        <v>27</v>
      </c>
      <c r="E5281" t="n">
        <v>105</v>
      </c>
      <c r="F5281" s="86" t="n">
        <v>576</v>
      </c>
      <c r="G5281" t="inlineStr">
        <is>
          <t>×</t>
        </is>
      </c>
      <c r="H5281" s="87" t="n">
        <v>2</v>
      </c>
      <c r="I5281" s="214">
        <f>C5281*H5281</f>
        <v/>
      </c>
      <c r="K5281" s="106" t="n"/>
      <c r="L5281" s="97" t="n"/>
      <c r="M5281" s="97" t="n"/>
      <c r="N5281" s="105" t="inlineStr">
        <is>
          <t>27×105</t>
        </is>
      </c>
      <c r="O5281" s="99">
        <f>F5281</f>
        <v/>
      </c>
      <c r="P5281" s="99">
        <f>SUM(I5281)</f>
        <v/>
      </c>
      <c r="Q5281" s="117" t="n"/>
      <c r="R5281" s="118" t="n"/>
      <c r="S5281" s="118" t="n"/>
      <c r="T5281" s="119" t="n"/>
      <c r="U5281" s="120" t="n"/>
      <c r="V5281" s="120" t="n"/>
      <c r="W5281" s="121" t="n"/>
      <c r="X5281" s="122" t="n"/>
      <c r="Y5281" s="122" t="n"/>
      <c r="Z5281" s="143" t="n"/>
      <c r="AA5281" s="140" t="n"/>
      <c r="AB5281" s="140" t="n"/>
      <c r="AC5281" s="144" t="n"/>
      <c r="AD5281" s="142" t="n"/>
      <c r="AE5281" s="142" t="n"/>
    </row>
    <row r="5282">
      <c r="B5282" s="85" t="inlineStr">
        <is>
          <t>Y1(H)</t>
        </is>
      </c>
      <c r="C5282">
        <f>SUMIF(数量表!D:H,B5282,数量表!H:H)</f>
        <v/>
      </c>
      <c r="D5282" t="n">
        <v>27</v>
      </c>
      <c r="E5282" t="n">
        <v>105</v>
      </c>
      <c r="F5282" s="86" t="n">
        <v>768</v>
      </c>
      <c r="G5282" t="inlineStr">
        <is>
          <t>×</t>
        </is>
      </c>
      <c r="H5282" s="87" t="n">
        <v>2</v>
      </c>
      <c r="I5282" s="214">
        <f>C5282*H5282</f>
        <v/>
      </c>
      <c r="K5282" s="106" t="n"/>
      <c r="L5282" s="97" t="n"/>
      <c r="M5282" s="97" t="n"/>
      <c r="N5282" s="105" t="inlineStr">
        <is>
          <t>27×105</t>
        </is>
      </c>
      <c r="O5282" s="99">
        <f>F5282</f>
        <v/>
      </c>
      <c r="P5282" s="99">
        <f>SUM(I5282)</f>
        <v/>
      </c>
      <c r="Q5282" s="117" t="n"/>
      <c r="R5282" s="118" t="n"/>
      <c r="S5282" s="118" t="n"/>
      <c r="T5282" s="119" t="n"/>
      <c r="U5282" s="120" t="n"/>
      <c r="V5282" s="120" t="n"/>
      <c r="W5282" s="121" t="n"/>
      <c r="X5282" s="122" t="n"/>
      <c r="Y5282" s="122" t="n"/>
      <c r="Z5282" s="143" t="n"/>
      <c r="AA5282" s="140" t="n"/>
      <c r="AB5282" s="140" t="n"/>
      <c r="AC5282" s="144" t="n"/>
      <c r="AD5282" s="142" t="n"/>
      <c r="AE5282" s="142" t="n"/>
    </row>
    <row r="5283">
      <c r="B5283" s="85" t="inlineStr">
        <is>
          <t>Y1(H)</t>
        </is>
      </c>
      <c r="C5283">
        <f>SUMIF(数量表!D:H,B5283,数量表!H:H)</f>
        <v/>
      </c>
      <c r="D5283" t="n">
        <v>27</v>
      </c>
      <c r="E5283" t="n">
        <v>105</v>
      </c>
      <c r="F5283" s="86" t="n">
        <v>826</v>
      </c>
      <c r="G5283" t="inlineStr">
        <is>
          <t>×</t>
        </is>
      </c>
      <c r="H5283" s="87" t="n">
        <v>4</v>
      </c>
      <c r="I5283" s="214">
        <f>C5283*H5283</f>
        <v/>
      </c>
      <c r="K5283" s="106" t="n"/>
      <c r="L5283" s="97" t="n"/>
      <c r="M5283" s="97" t="n"/>
      <c r="N5283" s="105" t="inlineStr">
        <is>
          <t>27×105</t>
        </is>
      </c>
      <c r="O5283" s="99">
        <f>F5283</f>
        <v/>
      </c>
      <c r="P5283" s="99">
        <f>SUM(I5283)</f>
        <v/>
      </c>
      <c r="Q5283" s="117" t="n"/>
      <c r="R5283" s="118" t="n"/>
      <c r="S5283" s="118" t="n"/>
      <c r="T5283" s="119" t="n"/>
      <c r="U5283" s="120" t="n"/>
      <c r="V5283" s="120" t="n"/>
      <c r="W5283" s="121" t="n"/>
      <c r="X5283" s="122" t="n"/>
      <c r="Y5283" s="122" t="n"/>
      <c r="Z5283" s="143" t="n"/>
      <c r="AA5283" s="140" t="n"/>
      <c r="AB5283" s="140" t="n"/>
      <c r="AC5283" s="144" t="n"/>
      <c r="AD5283" s="142" t="n"/>
      <c r="AE5283" s="142" t="n"/>
    </row>
    <row r="5284" ht="15" customHeight="1" thickBot="1">
      <c r="B5284" s="85" t="inlineStr">
        <is>
          <t>Y1(H)</t>
        </is>
      </c>
      <c r="C5284">
        <f>SUMIF(数量表!D:H,B5284,数量表!H:H)</f>
        <v/>
      </c>
      <c r="D5284" t="n">
        <v>27</v>
      </c>
      <c r="E5284" t="n">
        <v>105</v>
      </c>
      <c r="F5284" s="86" t="n">
        <v>2548</v>
      </c>
      <c r="G5284" t="inlineStr">
        <is>
          <t>×</t>
        </is>
      </c>
      <c r="H5284" s="87" t="n">
        <v>2</v>
      </c>
      <c r="I5284" s="214">
        <f>C5284*H5284</f>
        <v/>
      </c>
      <c r="K5284" s="106" t="n"/>
      <c r="L5284" s="97" t="n"/>
      <c r="M5284" s="97" t="n"/>
      <c r="N5284" s="105" t="inlineStr">
        <is>
          <t>27×105</t>
        </is>
      </c>
      <c r="O5284" s="99">
        <f>F5284</f>
        <v/>
      </c>
      <c r="P5284" s="99">
        <f>SUM(I5284)</f>
        <v/>
      </c>
      <c r="Q5284" s="117" t="n"/>
      <c r="R5284" s="118" t="n"/>
      <c r="S5284" s="118" t="n"/>
      <c r="T5284" s="119" t="n"/>
      <c r="U5284" s="120" t="n"/>
      <c r="V5284" s="120" t="n"/>
      <c r="W5284" s="121" t="n"/>
      <c r="X5284" s="122" t="n"/>
      <c r="Y5284" s="122" t="n"/>
      <c r="Z5284" s="143" t="n"/>
      <c r="AA5284" s="140" t="n"/>
      <c r="AB5284" s="140" t="n"/>
      <c r="AC5284" s="144" t="n"/>
      <c r="AD5284" s="142" t="n"/>
      <c r="AE5284" s="142" t="n"/>
    </row>
    <row r="5285">
      <c r="B5285" s="79" t="inlineStr">
        <is>
          <t>Y1(H)L</t>
        </is>
      </c>
      <c r="C5285" s="80">
        <f>SUMIF(数量表!D:H,B5285,数量表!H:H)</f>
        <v/>
      </c>
      <c r="D5285" s="80" t="n">
        <v>27</v>
      </c>
      <c r="E5285" s="80" t="n">
        <v>105</v>
      </c>
      <c r="F5285" s="81" t="n">
        <v>1150</v>
      </c>
      <c r="G5285" s="80" t="inlineStr">
        <is>
          <t>×</t>
        </is>
      </c>
      <c r="H5285" s="82" t="n">
        <v>2</v>
      </c>
      <c r="I5285" s="212">
        <f>C5285*H5285</f>
        <v/>
      </c>
      <c r="K5285" s="106" t="n"/>
      <c r="L5285" s="97" t="n"/>
      <c r="M5285" s="97" t="n"/>
      <c r="N5285" s="105" t="inlineStr">
        <is>
          <t>27×105</t>
        </is>
      </c>
      <c r="O5285" s="99">
        <f>F5285</f>
        <v/>
      </c>
      <c r="P5285" s="99">
        <f>SUM(I5285)</f>
        <v/>
      </c>
      <c r="Q5285" s="117" t="n"/>
      <c r="R5285" s="118" t="n"/>
      <c r="S5285" s="118" t="n"/>
      <c r="T5285" s="119" t="n"/>
      <c r="U5285" s="120" t="n"/>
      <c r="V5285" s="120" t="n"/>
      <c r="W5285" s="121" t="n"/>
      <c r="X5285" s="122" t="n"/>
      <c r="Y5285" s="122" t="n"/>
      <c r="Z5285" s="143" t="n"/>
      <c r="AA5285" s="140" t="n"/>
      <c r="AB5285" s="140" t="n"/>
      <c r="AC5285" s="144" t="n"/>
      <c r="AD5285" s="142" t="n"/>
      <c r="AE5285" s="142" t="n"/>
    </row>
    <row r="5286">
      <c r="B5286" s="85" t="inlineStr">
        <is>
          <t>Y1(H)L</t>
        </is>
      </c>
      <c r="C5286">
        <f>SUMIF(数量表!D:H,B5286,数量表!H:H)</f>
        <v/>
      </c>
      <c r="D5286" t="n">
        <v>27</v>
      </c>
      <c r="E5286" t="n">
        <v>105</v>
      </c>
      <c r="F5286" s="86" t="n">
        <v>826</v>
      </c>
      <c r="G5286" t="inlineStr">
        <is>
          <t>×</t>
        </is>
      </c>
      <c r="H5286" s="87" t="n">
        <v>2</v>
      </c>
      <c r="I5286" s="214">
        <f>C5286*H5286</f>
        <v/>
      </c>
      <c r="K5286" s="106" t="n"/>
      <c r="L5286" s="97" t="n"/>
      <c r="M5286" s="97" t="n"/>
      <c r="N5286" s="105" t="inlineStr">
        <is>
          <t>27×105</t>
        </is>
      </c>
      <c r="O5286" s="99">
        <f>F5286</f>
        <v/>
      </c>
      <c r="P5286" s="99">
        <f>SUM(I5286)</f>
        <v/>
      </c>
      <c r="Q5286" s="117" t="n"/>
      <c r="R5286" s="118" t="n"/>
      <c r="S5286" s="118" t="n"/>
      <c r="T5286" s="119" t="n"/>
      <c r="U5286" s="120" t="n"/>
      <c r="V5286" s="120" t="n"/>
      <c r="W5286" s="121" t="n"/>
      <c r="X5286" s="122" t="n"/>
      <c r="Y5286" s="122" t="n"/>
      <c r="Z5286" s="143" t="n"/>
      <c r="AA5286" s="140" t="n"/>
      <c r="AB5286" s="140" t="n"/>
      <c r="AC5286" s="144" t="n"/>
      <c r="AD5286" s="142" t="n"/>
      <c r="AE5286" s="142" t="n"/>
    </row>
    <row r="5287">
      <c r="B5287" s="85" t="inlineStr">
        <is>
          <t>Y1(H)L</t>
        </is>
      </c>
      <c r="C5287">
        <f>SUMIF(数量表!D:H,B5287,数量表!H:H)</f>
        <v/>
      </c>
      <c r="D5287" t="n">
        <v>27</v>
      </c>
      <c r="E5287" t="n">
        <v>105</v>
      </c>
      <c r="F5287" s="86" t="n">
        <v>576</v>
      </c>
      <c r="G5287" t="inlineStr">
        <is>
          <t>×</t>
        </is>
      </c>
      <c r="H5287" s="87" t="n">
        <v>2</v>
      </c>
      <c r="I5287" s="214">
        <f>C5287*H5287</f>
        <v/>
      </c>
      <c r="K5287" s="106" t="n"/>
      <c r="L5287" s="97" t="n"/>
      <c r="M5287" s="97" t="n"/>
      <c r="N5287" s="105" t="inlineStr">
        <is>
          <t>27×105</t>
        </is>
      </c>
      <c r="O5287" s="99">
        <f>F5287</f>
        <v/>
      </c>
      <c r="P5287" s="99">
        <f>SUM(I5287)</f>
        <v/>
      </c>
      <c r="Q5287" s="117" t="n"/>
      <c r="R5287" s="118" t="n"/>
      <c r="S5287" s="118" t="n"/>
      <c r="T5287" s="119" t="n"/>
      <c r="U5287" s="120" t="n"/>
      <c r="V5287" s="120" t="n"/>
      <c r="W5287" s="121" t="n"/>
      <c r="X5287" s="122" t="n"/>
      <c r="Y5287" s="122" t="n"/>
      <c r="Z5287" s="143" t="n"/>
      <c r="AA5287" s="140" t="n"/>
      <c r="AB5287" s="140" t="n"/>
      <c r="AC5287" s="144" t="n"/>
      <c r="AD5287" s="142" t="n"/>
      <c r="AE5287" s="142" t="n"/>
    </row>
    <row r="5288">
      <c r="B5288" s="85" t="inlineStr">
        <is>
          <t>Y1(H)L</t>
        </is>
      </c>
      <c r="C5288">
        <f>SUMIF(数量表!D:H,B5288,数量表!H:H)</f>
        <v/>
      </c>
      <c r="D5288" t="n">
        <v>27</v>
      </c>
      <c r="E5288" t="n">
        <v>105</v>
      </c>
      <c r="F5288" s="86" t="n">
        <v>768</v>
      </c>
      <c r="G5288" t="inlineStr">
        <is>
          <t>×</t>
        </is>
      </c>
      <c r="H5288" s="87" t="n">
        <v>2</v>
      </c>
      <c r="I5288" s="214">
        <f>C5288*H5288</f>
        <v/>
      </c>
      <c r="K5288" s="106" t="n"/>
      <c r="L5288" s="97" t="n"/>
      <c r="M5288" s="97" t="n"/>
      <c r="N5288" s="105" t="inlineStr">
        <is>
          <t>27×105</t>
        </is>
      </c>
      <c r="O5288" s="99">
        <f>F5288</f>
        <v/>
      </c>
      <c r="P5288" s="99">
        <f>SUM(I5288)</f>
        <v/>
      </c>
      <c r="Q5288" s="117" t="n"/>
      <c r="R5288" s="118" t="n"/>
      <c r="S5288" s="118" t="n"/>
      <c r="T5288" s="119" t="n"/>
      <c r="U5288" s="120" t="n"/>
      <c r="V5288" s="120" t="n"/>
      <c r="W5288" s="121" t="n"/>
      <c r="X5288" s="122" t="n"/>
      <c r="Y5288" s="122" t="n"/>
      <c r="Z5288" s="143" t="n"/>
      <c r="AA5288" s="140" t="n"/>
      <c r="AB5288" s="140" t="n"/>
      <c r="AC5288" s="144" t="n"/>
      <c r="AD5288" s="142" t="n"/>
      <c r="AE5288" s="142" t="n"/>
    </row>
    <row r="5289">
      <c r="B5289" s="85" t="inlineStr">
        <is>
          <t>Y1(H)L</t>
        </is>
      </c>
      <c r="C5289">
        <f>SUMIF(数量表!D:H,B5289,数量表!H:H)</f>
        <v/>
      </c>
      <c r="D5289" t="n">
        <v>27</v>
      </c>
      <c r="E5289" t="n">
        <v>105</v>
      </c>
      <c r="F5289" s="86" t="n">
        <v>788</v>
      </c>
      <c r="G5289" t="inlineStr">
        <is>
          <t>×</t>
        </is>
      </c>
      <c r="H5289" s="87" t="n">
        <v>2</v>
      </c>
      <c r="I5289" s="214">
        <f>C5289*H5289</f>
        <v/>
      </c>
      <c r="K5289" s="106" t="n"/>
      <c r="L5289" s="97" t="n"/>
      <c r="M5289" s="97" t="n"/>
      <c r="N5289" s="105" t="inlineStr">
        <is>
          <t>27×105</t>
        </is>
      </c>
      <c r="O5289" s="99">
        <f>F5289</f>
        <v/>
      </c>
      <c r="P5289" s="99">
        <f>SUM(I5289)</f>
        <v/>
      </c>
      <c r="Q5289" s="117" t="n"/>
      <c r="R5289" s="118" t="n"/>
      <c r="S5289" s="118" t="n"/>
      <c r="T5289" s="119" t="n"/>
      <c r="U5289" s="120" t="n"/>
      <c r="V5289" s="120" t="n"/>
      <c r="W5289" s="121" t="n"/>
      <c r="X5289" s="122" t="n"/>
      <c r="Y5289" s="122" t="n"/>
      <c r="Z5289" s="143" t="n"/>
      <c r="AA5289" s="140" t="n"/>
      <c r="AB5289" s="140" t="n"/>
      <c r="AC5289" s="144" t="n"/>
      <c r="AD5289" s="142" t="n"/>
      <c r="AE5289" s="142" t="n"/>
    </row>
    <row r="5290" ht="15" customHeight="1" thickBot="1">
      <c r="B5290" s="85" t="inlineStr">
        <is>
          <t>Y1(H)L</t>
        </is>
      </c>
      <c r="C5290" s="89">
        <f>SUMIF(数量表!D:H,B5290,数量表!H:H)</f>
        <v/>
      </c>
      <c r="D5290" s="89" t="n">
        <v>27</v>
      </c>
      <c r="E5290" s="89" t="n">
        <v>105</v>
      </c>
      <c r="F5290" s="90" t="n">
        <v>2548</v>
      </c>
      <c r="G5290" s="89" t="inlineStr">
        <is>
          <t>×</t>
        </is>
      </c>
      <c r="H5290" s="91" t="n">
        <v>3</v>
      </c>
      <c r="I5290" s="213">
        <f>C5290*H5290</f>
        <v/>
      </c>
      <c r="K5290" s="106" t="n"/>
      <c r="L5290" s="97" t="n"/>
      <c r="M5290" s="97" t="n"/>
      <c r="N5290" s="105" t="inlineStr">
        <is>
          <t>27×105</t>
        </is>
      </c>
      <c r="O5290" s="99">
        <f>F5290</f>
        <v/>
      </c>
      <c r="P5290" s="99">
        <f>SUM(I5290)</f>
        <v/>
      </c>
      <c r="Q5290" s="117" t="n"/>
      <c r="R5290" s="118" t="n"/>
      <c r="S5290" s="118" t="n"/>
      <c r="T5290" s="119" t="n"/>
      <c r="U5290" s="120" t="n"/>
      <c r="V5290" s="120" t="n"/>
      <c r="W5290" s="121" t="n"/>
      <c r="X5290" s="122" t="n"/>
      <c r="Y5290" s="122" t="n"/>
      <c r="Z5290" s="143" t="n"/>
      <c r="AA5290" s="140" t="n"/>
      <c r="AB5290" s="140" t="n"/>
      <c r="AC5290" s="144" t="n"/>
      <c r="AD5290" s="142" t="n"/>
      <c r="AE5290" s="142" t="n"/>
    </row>
    <row r="5291">
      <c r="B5291" s="79" t="inlineStr">
        <is>
          <t>Y1(H)R</t>
        </is>
      </c>
      <c r="C5291">
        <f>SUMIF(数量表!D:H,B5291,数量表!H:H)</f>
        <v/>
      </c>
      <c r="D5291" t="n">
        <v>27</v>
      </c>
      <c r="E5291" t="n">
        <v>105</v>
      </c>
      <c r="F5291" s="86" t="n">
        <v>1150</v>
      </c>
      <c r="G5291" t="inlineStr">
        <is>
          <t>×</t>
        </is>
      </c>
      <c r="H5291" s="87" t="n">
        <v>2</v>
      </c>
      <c r="I5291" s="214">
        <f>C5291*H5291</f>
        <v/>
      </c>
      <c r="K5291" s="106" t="n"/>
      <c r="L5291" s="97" t="n"/>
      <c r="M5291" s="97" t="n"/>
      <c r="N5291" s="105" t="inlineStr">
        <is>
          <t>27×105</t>
        </is>
      </c>
      <c r="O5291" s="99">
        <f>F5291</f>
        <v/>
      </c>
      <c r="P5291" s="99">
        <f>SUM(I5291)</f>
        <v/>
      </c>
      <c r="Q5291" s="117" t="n"/>
      <c r="R5291" s="118" t="n"/>
      <c r="S5291" s="118" t="n"/>
      <c r="T5291" s="119" t="n"/>
      <c r="U5291" s="120" t="n"/>
      <c r="V5291" s="120" t="n"/>
      <c r="W5291" s="121" t="n"/>
      <c r="X5291" s="122" t="n"/>
      <c r="Y5291" s="122" t="n"/>
      <c r="Z5291" s="143" t="n"/>
      <c r="AA5291" s="140" t="n"/>
      <c r="AB5291" s="140" t="n"/>
      <c r="AC5291" s="144" t="n"/>
      <c r="AD5291" s="142" t="n"/>
      <c r="AE5291" s="142" t="n"/>
    </row>
    <row r="5292">
      <c r="B5292" s="85" t="inlineStr">
        <is>
          <t>Y1(H)R</t>
        </is>
      </c>
      <c r="C5292">
        <f>SUMIF(数量表!D:H,B5292,数量表!H:H)</f>
        <v/>
      </c>
      <c r="D5292" t="n">
        <v>27</v>
      </c>
      <c r="E5292" t="n">
        <v>105</v>
      </c>
      <c r="F5292" s="86" t="n">
        <v>788</v>
      </c>
      <c r="G5292" t="inlineStr">
        <is>
          <t>×</t>
        </is>
      </c>
      <c r="H5292" s="87" t="n">
        <v>2</v>
      </c>
      <c r="I5292" s="214">
        <f>C5292*H5292</f>
        <v/>
      </c>
      <c r="K5292" s="106" t="n"/>
      <c r="L5292" s="97" t="n"/>
      <c r="M5292" s="97" t="n"/>
      <c r="N5292" s="105" t="inlineStr">
        <is>
          <t>27×105</t>
        </is>
      </c>
      <c r="O5292" s="99">
        <f>F5292</f>
        <v/>
      </c>
      <c r="P5292" s="99">
        <f>SUM(I5292)</f>
        <v/>
      </c>
      <c r="Q5292" s="117" t="n"/>
      <c r="R5292" s="118" t="n"/>
      <c r="S5292" s="118" t="n"/>
      <c r="T5292" s="119" t="n"/>
      <c r="U5292" s="120" t="n"/>
      <c r="V5292" s="120" t="n"/>
      <c r="W5292" s="121" t="n"/>
      <c r="X5292" s="122" t="n"/>
      <c r="Y5292" s="122" t="n"/>
      <c r="Z5292" s="143" t="n"/>
      <c r="AA5292" s="140" t="n"/>
      <c r="AB5292" s="140" t="n"/>
      <c r="AC5292" s="144" t="n"/>
      <c r="AD5292" s="142" t="n"/>
      <c r="AE5292" s="142" t="n"/>
    </row>
    <row r="5293">
      <c r="B5293" s="85" t="inlineStr">
        <is>
          <t>Y1(H)R</t>
        </is>
      </c>
      <c r="C5293">
        <f>SUMIF(数量表!D:H,B5293,数量表!H:H)</f>
        <v/>
      </c>
      <c r="D5293" t="n">
        <v>27</v>
      </c>
      <c r="E5293" t="n">
        <v>105</v>
      </c>
      <c r="F5293" s="86" t="n">
        <v>576</v>
      </c>
      <c r="G5293" t="inlineStr">
        <is>
          <t>×</t>
        </is>
      </c>
      <c r="H5293" s="87" t="n">
        <v>2</v>
      </c>
      <c r="I5293" s="214">
        <f>C5293*H5293</f>
        <v/>
      </c>
      <c r="K5293" s="106" t="n"/>
      <c r="L5293" s="97" t="n"/>
      <c r="M5293" s="97" t="n"/>
      <c r="N5293" s="105" t="inlineStr">
        <is>
          <t>27×105</t>
        </is>
      </c>
      <c r="O5293" s="99">
        <f>F5293</f>
        <v/>
      </c>
      <c r="P5293" s="99">
        <f>SUM(I5293)</f>
        <v/>
      </c>
      <c r="Q5293" s="117" t="n"/>
      <c r="R5293" s="118" t="n"/>
      <c r="S5293" s="118" t="n"/>
      <c r="T5293" s="119" t="n"/>
      <c r="U5293" s="120" t="n"/>
      <c r="V5293" s="120" t="n"/>
      <c r="W5293" s="121" t="n"/>
      <c r="X5293" s="122" t="n"/>
      <c r="Y5293" s="122" t="n"/>
      <c r="Z5293" s="143" t="n"/>
      <c r="AA5293" s="140" t="n"/>
      <c r="AB5293" s="140" t="n"/>
      <c r="AC5293" s="144" t="n"/>
      <c r="AD5293" s="142" t="n"/>
      <c r="AE5293" s="142" t="n"/>
    </row>
    <row r="5294">
      <c r="B5294" s="85" t="inlineStr">
        <is>
          <t>Y1(H)R</t>
        </is>
      </c>
      <c r="C5294">
        <f>SUMIF(数量表!D:H,B5294,数量表!H:H)</f>
        <v/>
      </c>
      <c r="D5294" t="n">
        <v>27</v>
      </c>
      <c r="E5294" t="n">
        <v>105</v>
      </c>
      <c r="F5294" s="86" t="n">
        <v>768</v>
      </c>
      <c r="G5294" t="inlineStr">
        <is>
          <t>×</t>
        </is>
      </c>
      <c r="H5294" s="87" t="n">
        <v>2</v>
      </c>
      <c r="I5294" s="214">
        <f>C5294*H5294</f>
        <v/>
      </c>
      <c r="K5294" s="106" t="n"/>
      <c r="L5294" s="97" t="n"/>
      <c r="M5294" s="97" t="n"/>
      <c r="N5294" s="105" t="inlineStr">
        <is>
          <t>27×105</t>
        </is>
      </c>
      <c r="O5294" s="99">
        <f>F5294</f>
        <v/>
      </c>
      <c r="P5294" s="99">
        <f>SUM(I5294)</f>
        <v/>
      </c>
      <c r="Q5294" s="117" t="n"/>
      <c r="R5294" s="118" t="n"/>
      <c r="S5294" s="118" t="n"/>
      <c r="T5294" s="119" t="n"/>
      <c r="U5294" s="120" t="n"/>
      <c r="V5294" s="120" t="n"/>
      <c r="W5294" s="121" t="n"/>
      <c r="X5294" s="122" t="n"/>
      <c r="Y5294" s="122" t="n"/>
      <c r="Z5294" s="143" t="n"/>
      <c r="AA5294" s="140" t="n"/>
      <c r="AB5294" s="140" t="n"/>
      <c r="AC5294" s="144" t="n"/>
      <c r="AD5294" s="142" t="n"/>
      <c r="AE5294" s="142" t="n"/>
    </row>
    <row r="5295">
      <c r="B5295" s="85" t="inlineStr">
        <is>
          <t>Y1(H)R</t>
        </is>
      </c>
      <c r="C5295">
        <f>SUMIF(数量表!D:H,B5295,数量表!H:H)</f>
        <v/>
      </c>
      <c r="D5295" t="n">
        <v>27</v>
      </c>
      <c r="E5295" t="n">
        <v>105</v>
      </c>
      <c r="F5295" s="86" t="n">
        <v>828</v>
      </c>
      <c r="G5295" t="inlineStr">
        <is>
          <t>×</t>
        </is>
      </c>
      <c r="H5295" s="87" t="n">
        <v>2</v>
      </c>
      <c r="I5295" s="214">
        <f>C5295*H5295</f>
        <v/>
      </c>
      <c r="K5295" s="106" t="n"/>
      <c r="L5295" s="97" t="n"/>
      <c r="M5295" s="97" t="n"/>
      <c r="N5295" s="105" t="inlineStr">
        <is>
          <t>27×105</t>
        </is>
      </c>
      <c r="O5295" s="99">
        <f>F5295</f>
        <v/>
      </c>
      <c r="P5295" s="99">
        <f>SUM(I5295)</f>
        <v/>
      </c>
      <c r="Q5295" s="117" t="n"/>
      <c r="R5295" s="118" t="n"/>
      <c r="S5295" s="118" t="n"/>
      <c r="T5295" s="119" t="n"/>
      <c r="U5295" s="120" t="n"/>
      <c r="V5295" s="120" t="n"/>
      <c r="W5295" s="121" t="n"/>
      <c r="X5295" s="122" t="n"/>
      <c r="Y5295" s="122" t="n"/>
      <c r="Z5295" s="143" t="n"/>
      <c r="AA5295" s="140" t="n"/>
      <c r="AB5295" s="140" t="n"/>
      <c r="AC5295" s="144" t="n"/>
      <c r="AD5295" s="142" t="n"/>
      <c r="AE5295" s="142" t="n"/>
    </row>
    <row r="5296" ht="15" customHeight="1" thickBot="1">
      <c r="B5296" s="85" t="inlineStr">
        <is>
          <t>Y1(H)R</t>
        </is>
      </c>
      <c r="C5296" s="89">
        <f>SUMIF(数量表!D:H,B5296,数量表!H:H)</f>
        <v/>
      </c>
      <c r="D5296" s="89" t="n">
        <v>27</v>
      </c>
      <c r="E5296" s="89" t="n">
        <v>105</v>
      </c>
      <c r="F5296" s="90" t="n">
        <v>2548</v>
      </c>
      <c r="G5296" s="89" t="inlineStr">
        <is>
          <t>×</t>
        </is>
      </c>
      <c r="H5296" s="91" t="n">
        <v>3</v>
      </c>
      <c r="I5296" s="213">
        <f>C5296*H5296</f>
        <v/>
      </c>
      <c r="K5296" s="106" t="n"/>
      <c r="L5296" s="97" t="n"/>
      <c r="M5296" s="97" t="n"/>
      <c r="N5296" s="105" t="inlineStr">
        <is>
          <t>27×105</t>
        </is>
      </c>
      <c r="O5296" s="99">
        <f>F5296</f>
        <v/>
      </c>
      <c r="P5296" s="99">
        <f>SUM(I5296)</f>
        <v/>
      </c>
      <c r="Q5296" s="117" t="n"/>
      <c r="R5296" s="118" t="n"/>
      <c r="S5296" s="118" t="n"/>
      <c r="T5296" s="119" t="n"/>
      <c r="U5296" s="120" t="n"/>
      <c r="V5296" s="120" t="n"/>
      <c r="W5296" s="121" t="n"/>
      <c r="X5296" s="122" t="n"/>
      <c r="Y5296" s="122" t="n"/>
      <c r="Z5296" s="143" t="n"/>
      <c r="AA5296" s="140" t="n"/>
      <c r="AB5296" s="140" t="n"/>
      <c r="AC5296" s="144" t="n"/>
      <c r="AD5296" s="142" t="n"/>
      <c r="AE5296" s="142" t="n"/>
    </row>
    <row r="5297">
      <c r="B5297" s="79" t="inlineStr">
        <is>
          <t>Y1(LOW)</t>
        </is>
      </c>
      <c r="C5297">
        <f>SUMIF(数量表!D:H,B5297,数量表!H:H)</f>
        <v/>
      </c>
      <c r="D5297" t="n">
        <v>27</v>
      </c>
      <c r="E5297" t="n">
        <v>105</v>
      </c>
      <c r="F5297" s="86" t="n">
        <v>1150</v>
      </c>
      <c r="G5297" t="inlineStr">
        <is>
          <t>×</t>
        </is>
      </c>
      <c r="H5297" s="87" t="n">
        <v>2</v>
      </c>
      <c r="I5297" s="214">
        <f>C5297*H5297</f>
        <v/>
      </c>
      <c r="K5297" s="106" t="n"/>
      <c r="L5297" s="97" t="n"/>
      <c r="M5297" s="97" t="n"/>
      <c r="N5297" s="105" t="inlineStr">
        <is>
          <t>27×105</t>
        </is>
      </c>
      <c r="O5297" s="99">
        <f>F5297</f>
        <v/>
      </c>
      <c r="P5297" s="99">
        <f>SUM(I5297)</f>
        <v/>
      </c>
      <c r="Q5297" s="117" t="n"/>
      <c r="R5297" s="118" t="n"/>
      <c r="S5297" s="118" t="n"/>
      <c r="T5297" s="119" t="n"/>
      <c r="U5297" s="120" t="n"/>
      <c r="V5297" s="120" t="n"/>
      <c r="W5297" s="121" t="n"/>
      <c r="X5297" s="122" t="n"/>
      <c r="Y5297" s="122" t="n"/>
      <c r="Z5297" s="143" t="n"/>
      <c r="AA5297" s="140" t="n"/>
      <c r="AB5297" s="140" t="n"/>
      <c r="AC5297" s="144" t="n"/>
      <c r="AD5297" s="142" t="n"/>
      <c r="AE5297" s="142" t="n"/>
    </row>
    <row r="5298">
      <c r="B5298" s="85" t="inlineStr">
        <is>
          <t>Y1(LOW)</t>
        </is>
      </c>
      <c r="C5298">
        <f>SUMIF(数量表!D:H,B5298,数量表!H:H)</f>
        <v/>
      </c>
      <c r="D5298" t="n">
        <v>27</v>
      </c>
      <c r="E5298" t="n">
        <v>105</v>
      </c>
      <c r="F5298" s="86" t="n">
        <v>576</v>
      </c>
      <c r="G5298" t="inlineStr">
        <is>
          <t>×</t>
        </is>
      </c>
      <c r="H5298" s="87" t="n">
        <v>2</v>
      </c>
      <c r="I5298" s="214">
        <f>C5298*H5298</f>
        <v/>
      </c>
      <c r="K5298" s="106" t="n"/>
      <c r="L5298" s="97" t="n"/>
      <c r="M5298" s="97" t="n"/>
      <c r="N5298" s="105" t="inlineStr">
        <is>
          <t>27×105</t>
        </is>
      </c>
      <c r="O5298" s="99">
        <f>F5298</f>
        <v/>
      </c>
      <c r="P5298" s="99">
        <f>SUM(I5298)</f>
        <v/>
      </c>
      <c r="Q5298" s="117" t="n"/>
      <c r="R5298" s="118" t="n"/>
      <c r="S5298" s="118" t="n"/>
      <c r="T5298" s="119" t="n"/>
      <c r="U5298" s="120" t="n"/>
      <c r="V5298" s="120" t="n"/>
      <c r="W5298" s="121" t="n"/>
      <c r="X5298" s="122" t="n"/>
      <c r="Y5298" s="122" t="n"/>
      <c r="Z5298" s="143" t="n"/>
      <c r="AA5298" s="140" t="n"/>
      <c r="AB5298" s="140" t="n"/>
      <c r="AC5298" s="144" t="n"/>
      <c r="AD5298" s="142" t="n"/>
      <c r="AE5298" s="142" t="n"/>
    </row>
    <row r="5299">
      <c r="B5299" s="85" t="inlineStr">
        <is>
          <t>Y1(LOW)</t>
        </is>
      </c>
      <c r="C5299">
        <f>SUMIF(数量表!D:H,B5299,数量表!H:H)</f>
        <v/>
      </c>
      <c r="D5299" t="n">
        <v>27</v>
      </c>
      <c r="E5299" t="n">
        <v>105</v>
      </c>
      <c r="F5299" s="86" t="n">
        <v>768</v>
      </c>
      <c r="G5299" t="inlineStr">
        <is>
          <t>×</t>
        </is>
      </c>
      <c r="H5299" s="87" t="n">
        <v>2</v>
      </c>
      <c r="I5299" s="214">
        <f>C5299*H5299</f>
        <v/>
      </c>
      <c r="K5299" s="106" t="n"/>
      <c r="L5299" s="97" t="n"/>
      <c r="M5299" s="97" t="n"/>
      <c r="N5299" s="105" t="inlineStr">
        <is>
          <t>27×105</t>
        </is>
      </c>
      <c r="O5299" s="99">
        <f>F5299</f>
        <v/>
      </c>
      <c r="P5299" s="99">
        <f>SUM(I5299)</f>
        <v/>
      </c>
      <c r="Q5299" s="117" t="n"/>
      <c r="R5299" s="118" t="n"/>
      <c r="S5299" s="118" t="n"/>
      <c r="T5299" s="119" t="n"/>
      <c r="U5299" s="120" t="n"/>
      <c r="V5299" s="120" t="n"/>
      <c r="W5299" s="121" t="n"/>
      <c r="X5299" s="122" t="n"/>
      <c r="Y5299" s="122" t="n"/>
      <c r="Z5299" s="143" t="n"/>
      <c r="AA5299" s="140" t="n"/>
      <c r="AB5299" s="140" t="n"/>
      <c r="AC5299" s="144" t="n"/>
      <c r="AD5299" s="142" t="n"/>
      <c r="AE5299" s="142" t="n"/>
    </row>
    <row r="5300">
      <c r="B5300" s="85" t="inlineStr">
        <is>
          <t>Y1(LOW)</t>
        </is>
      </c>
      <c r="C5300">
        <f>SUMIF(数量表!D:H,B5300,数量表!H:H)</f>
        <v/>
      </c>
      <c r="D5300" t="n">
        <v>27</v>
      </c>
      <c r="E5300" t="n">
        <v>105</v>
      </c>
      <c r="F5300" s="86" t="n">
        <v>826</v>
      </c>
      <c r="G5300" t="inlineStr">
        <is>
          <t>×</t>
        </is>
      </c>
      <c r="H5300" s="87" t="n">
        <v>4</v>
      </c>
      <c r="I5300" s="214">
        <f>C5300*H5300</f>
        <v/>
      </c>
      <c r="K5300" s="106" t="n"/>
      <c r="L5300" s="97" t="n"/>
      <c r="M5300" s="97" t="n"/>
      <c r="N5300" s="105" t="inlineStr">
        <is>
          <t>27×105</t>
        </is>
      </c>
      <c r="O5300" s="99">
        <f>F5300</f>
        <v/>
      </c>
      <c r="P5300" s="99">
        <f>SUM(I5300)</f>
        <v/>
      </c>
      <c r="Q5300" s="117" t="n"/>
      <c r="R5300" s="118" t="n"/>
      <c r="S5300" s="118" t="n"/>
      <c r="T5300" s="119" t="n"/>
      <c r="U5300" s="120" t="n"/>
      <c r="V5300" s="120" t="n"/>
      <c r="W5300" s="121" t="n"/>
      <c r="X5300" s="122" t="n"/>
      <c r="Y5300" s="122" t="n"/>
      <c r="Z5300" s="143" t="n"/>
      <c r="AA5300" s="140" t="n"/>
      <c r="AB5300" s="140" t="n"/>
      <c r="AC5300" s="144" t="n"/>
      <c r="AD5300" s="142" t="n"/>
      <c r="AE5300" s="142" t="n"/>
    </row>
    <row r="5301" ht="15" customHeight="1" thickBot="1">
      <c r="B5301" s="85" t="inlineStr">
        <is>
          <t>Y1(LOW)</t>
        </is>
      </c>
      <c r="C5301" s="89">
        <f>SUMIF(数量表!D:H,B5301,数量表!H:H)</f>
        <v/>
      </c>
      <c r="D5301" s="89" t="n">
        <v>27</v>
      </c>
      <c r="E5301" s="89" t="n">
        <v>105</v>
      </c>
      <c r="F5301" s="90" t="n">
        <v>2548</v>
      </c>
      <c r="G5301" s="89" t="inlineStr">
        <is>
          <t>×</t>
        </is>
      </c>
      <c r="H5301" s="91" t="n">
        <v>2</v>
      </c>
      <c r="I5301" s="213">
        <f>C5301*H5301</f>
        <v/>
      </c>
      <c r="K5301" s="106" t="n"/>
      <c r="L5301" s="97" t="n"/>
      <c r="M5301" s="97" t="n"/>
      <c r="N5301" s="105" t="inlineStr">
        <is>
          <t>27×105</t>
        </is>
      </c>
      <c r="O5301" s="99">
        <f>F5301</f>
        <v/>
      </c>
      <c r="P5301" s="99">
        <f>SUM(I5301)</f>
        <v/>
      </c>
      <c r="Q5301" s="117" t="n"/>
      <c r="R5301" s="118" t="n"/>
      <c r="S5301" s="118" t="n"/>
      <c r="T5301" s="119" t="n"/>
      <c r="U5301" s="120" t="n"/>
      <c r="V5301" s="120" t="n"/>
      <c r="W5301" s="121" t="n"/>
      <c r="X5301" s="122" t="n"/>
      <c r="Y5301" s="122" t="n"/>
      <c r="Z5301" s="143" t="n"/>
      <c r="AA5301" s="140" t="n"/>
      <c r="AB5301" s="140" t="n"/>
      <c r="AC5301" s="144" t="n"/>
      <c r="AD5301" s="142" t="n"/>
      <c r="AE5301" s="142" t="n"/>
    </row>
    <row r="5302">
      <c r="B5302" s="79" t="inlineStr">
        <is>
          <t>Y1(LOW)L</t>
        </is>
      </c>
      <c r="C5302">
        <f>SUMIF(数量表!D:H,B5302,数量表!H:H)</f>
        <v/>
      </c>
      <c r="D5302" t="n">
        <v>27</v>
      </c>
      <c r="E5302" t="n">
        <v>105</v>
      </c>
      <c r="F5302" s="86" t="n">
        <v>1150</v>
      </c>
      <c r="G5302" t="inlineStr">
        <is>
          <t>×</t>
        </is>
      </c>
      <c r="H5302" s="87" t="n">
        <v>2</v>
      </c>
      <c r="I5302" s="214">
        <f>C5302*H5302</f>
        <v/>
      </c>
      <c r="K5302" s="106" t="n"/>
      <c r="L5302" s="97" t="n"/>
      <c r="M5302" s="97" t="n"/>
      <c r="N5302" s="105" t="inlineStr">
        <is>
          <t>27×105</t>
        </is>
      </c>
      <c r="O5302" s="99">
        <f>F5302</f>
        <v/>
      </c>
      <c r="P5302" s="99">
        <f>SUM(I5302)</f>
        <v/>
      </c>
      <c r="Q5302" s="117" t="n"/>
      <c r="R5302" s="118" t="n"/>
      <c r="S5302" s="118" t="n"/>
      <c r="T5302" s="119" t="n"/>
      <c r="U5302" s="120" t="n"/>
      <c r="V5302" s="120" t="n"/>
      <c r="W5302" s="121" t="n"/>
      <c r="X5302" s="122" t="n"/>
      <c r="Y5302" s="122" t="n"/>
      <c r="Z5302" s="143" t="n"/>
      <c r="AA5302" s="140" t="n"/>
      <c r="AB5302" s="140" t="n"/>
      <c r="AC5302" s="144" t="n"/>
      <c r="AD5302" s="142" t="n"/>
      <c r="AE5302" s="142" t="n"/>
    </row>
    <row r="5303">
      <c r="B5303" s="85" t="inlineStr">
        <is>
          <t>Y1(LOW)L</t>
        </is>
      </c>
      <c r="C5303">
        <f>SUMIF(数量表!D:H,B5303,数量表!H:H)</f>
        <v/>
      </c>
      <c r="D5303" t="n">
        <v>27</v>
      </c>
      <c r="E5303" t="n">
        <v>105</v>
      </c>
      <c r="F5303" s="86" t="n">
        <v>826</v>
      </c>
      <c r="G5303" t="inlineStr">
        <is>
          <t>×</t>
        </is>
      </c>
      <c r="H5303" s="87" t="n">
        <v>2</v>
      </c>
      <c r="I5303" s="214">
        <f>C5303*H5303</f>
        <v/>
      </c>
      <c r="K5303" s="106" t="n"/>
      <c r="L5303" s="97" t="n"/>
      <c r="M5303" s="97" t="n"/>
      <c r="N5303" s="105" t="inlineStr">
        <is>
          <t>27×105</t>
        </is>
      </c>
      <c r="O5303" s="99">
        <f>F5303</f>
        <v/>
      </c>
      <c r="P5303" s="99">
        <f>SUM(I5303)</f>
        <v/>
      </c>
      <c r="Q5303" s="117" t="n"/>
      <c r="R5303" s="118" t="n"/>
      <c r="S5303" s="118" t="n"/>
      <c r="T5303" s="119" t="n"/>
      <c r="U5303" s="120" t="n"/>
      <c r="V5303" s="120" t="n"/>
      <c r="W5303" s="121" t="n"/>
      <c r="X5303" s="122" t="n"/>
      <c r="Y5303" s="122" t="n"/>
      <c r="Z5303" s="143" t="n"/>
      <c r="AA5303" s="140" t="n"/>
      <c r="AB5303" s="140" t="n"/>
      <c r="AC5303" s="144" t="n"/>
      <c r="AD5303" s="142" t="n"/>
      <c r="AE5303" s="142" t="n"/>
    </row>
    <row r="5304">
      <c r="B5304" s="85" t="inlineStr">
        <is>
          <t>Y1(LOW)L</t>
        </is>
      </c>
      <c r="C5304">
        <f>SUMIF(数量表!D:H,B5304,数量表!H:H)</f>
        <v/>
      </c>
      <c r="D5304" t="n">
        <v>27</v>
      </c>
      <c r="E5304" t="n">
        <v>105</v>
      </c>
      <c r="F5304" s="86" t="n">
        <v>576</v>
      </c>
      <c r="G5304" t="inlineStr">
        <is>
          <t>×</t>
        </is>
      </c>
      <c r="H5304" s="87" t="n">
        <v>2</v>
      </c>
      <c r="I5304" s="214">
        <f>C5304*H5304</f>
        <v/>
      </c>
      <c r="K5304" s="106" t="n"/>
      <c r="L5304" s="97" t="n"/>
      <c r="M5304" s="97" t="n"/>
      <c r="N5304" s="105" t="inlineStr">
        <is>
          <t>27×105</t>
        </is>
      </c>
      <c r="O5304" s="99">
        <f>F5304</f>
        <v/>
      </c>
      <c r="P5304" s="99">
        <f>SUM(I5304)</f>
        <v/>
      </c>
      <c r="Q5304" s="117" t="n"/>
      <c r="R5304" s="118" t="n"/>
      <c r="S5304" s="118" t="n"/>
      <c r="T5304" s="119" t="n"/>
      <c r="U5304" s="120" t="n"/>
      <c r="V5304" s="120" t="n"/>
      <c r="W5304" s="121" t="n"/>
      <c r="X5304" s="122" t="n"/>
      <c r="Y5304" s="122" t="n"/>
      <c r="Z5304" s="143" t="n"/>
      <c r="AA5304" s="140" t="n"/>
      <c r="AB5304" s="140" t="n"/>
      <c r="AC5304" s="144" t="n"/>
      <c r="AD5304" s="142" t="n"/>
      <c r="AE5304" s="142" t="n"/>
    </row>
    <row r="5305">
      <c r="B5305" s="85" t="inlineStr">
        <is>
          <t>Y1(LOW)L</t>
        </is>
      </c>
      <c r="C5305">
        <f>SUMIF(数量表!D:H,B5305,数量表!H:H)</f>
        <v/>
      </c>
      <c r="D5305" t="n">
        <v>27</v>
      </c>
      <c r="E5305" t="n">
        <v>105</v>
      </c>
      <c r="F5305" s="86" t="n">
        <v>768</v>
      </c>
      <c r="G5305" t="inlineStr">
        <is>
          <t>×</t>
        </is>
      </c>
      <c r="H5305" s="87" t="n">
        <v>2</v>
      </c>
      <c r="I5305" s="214">
        <f>C5305*H5305</f>
        <v/>
      </c>
      <c r="K5305" s="106" t="n"/>
      <c r="L5305" s="97" t="n"/>
      <c r="M5305" s="97" t="n"/>
      <c r="N5305" s="105" t="inlineStr">
        <is>
          <t>27×105</t>
        </is>
      </c>
      <c r="O5305" s="99">
        <f>F5305</f>
        <v/>
      </c>
      <c r="P5305" s="99">
        <f>SUM(I5305)</f>
        <v/>
      </c>
      <c r="Q5305" s="117" t="n"/>
      <c r="R5305" s="118" t="n"/>
      <c r="S5305" s="118" t="n"/>
      <c r="T5305" s="119" t="n"/>
      <c r="U5305" s="120" t="n"/>
      <c r="V5305" s="120" t="n"/>
      <c r="W5305" s="121" t="n"/>
      <c r="X5305" s="122" t="n"/>
      <c r="Y5305" s="122" t="n"/>
      <c r="Z5305" s="143" t="n"/>
      <c r="AA5305" s="140" t="n"/>
      <c r="AB5305" s="140" t="n"/>
      <c r="AC5305" s="144" t="n"/>
      <c r="AD5305" s="142" t="n"/>
      <c r="AE5305" s="142" t="n"/>
    </row>
    <row r="5306">
      <c r="B5306" s="85" t="inlineStr">
        <is>
          <t>Y1(LOW)L</t>
        </is>
      </c>
      <c r="C5306">
        <f>SUMIF(数量表!D:H,B5306,数量表!H:H)</f>
        <v/>
      </c>
      <c r="D5306" t="n">
        <v>27</v>
      </c>
      <c r="E5306" t="n">
        <v>105</v>
      </c>
      <c r="F5306" s="86" t="n">
        <v>788</v>
      </c>
      <c r="G5306" t="inlineStr">
        <is>
          <t>×</t>
        </is>
      </c>
      <c r="H5306" s="87" t="n">
        <v>2</v>
      </c>
      <c r="I5306" s="214">
        <f>C5306*H5306</f>
        <v/>
      </c>
      <c r="K5306" s="106" t="n"/>
      <c r="L5306" s="97" t="n"/>
      <c r="M5306" s="97" t="n"/>
      <c r="N5306" s="105" t="inlineStr">
        <is>
          <t>27×105</t>
        </is>
      </c>
      <c r="O5306" s="99">
        <f>F5306</f>
        <v/>
      </c>
      <c r="P5306" s="99">
        <f>SUM(I5306)</f>
        <v/>
      </c>
      <c r="Q5306" s="117" t="n"/>
      <c r="R5306" s="118" t="n"/>
      <c r="S5306" s="118" t="n"/>
      <c r="T5306" s="119" t="n"/>
      <c r="U5306" s="120" t="n"/>
      <c r="V5306" s="120" t="n"/>
      <c r="W5306" s="121" t="n"/>
      <c r="X5306" s="122" t="n"/>
      <c r="Y5306" s="122" t="n"/>
      <c r="Z5306" s="143" t="n"/>
      <c r="AA5306" s="140" t="n"/>
      <c r="AB5306" s="140" t="n"/>
      <c r="AC5306" s="144" t="n"/>
      <c r="AD5306" s="142" t="n"/>
      <c r="AE5306" s="142" t="n"/>
    </row>
    <row r="5307" ht="15" customHeight="1" thickBot="1">
      <c r="B5307" s="85" t="inlineStr">
        <is>
          <t>Y1(LOW)L</t>
        </is>
      </c>
      <c r="C5307" s="89">
        <f>SUMIF(数量表!D:H,B5307,数量表!H:H)</f>
        <v/>
      </c>
      <c r="D5307" s="89" t="n">
        <v>27</v>
      </c>
      <c r="E5307" s="89" t="n">
        <v>105</v>
      </c>
      <c r="F5307" s="90" t="n">
        <v>2548</v>
      </c>
      <c r="G5307" s="89" t="inlineStr">
        <is>
          <t>×</t>
        </is>
      </c>
      <c r="H5307" s="91" t="n">
        <v>3</v>
      </c>
      <c r="I5307" s="213">
        <f>C5307*H5307</f>
        <v/>
      </c>
      <c r="K5307" s="106" t="n"/>
      <c r="L5307" s="97" t="n"/>
      <c r="M5307" s="97" t="n"/>
      <c r="N5307" s="105" t="inlineStr">
        <is>
          <t>27×105</t>
        </is>
      </c>
      <c r="O5307" s="99">
        <f>F5307</f>
        <v/>
      </c>
      <c r="P5307" s="99">
        <f>SUM(I5307)</f>
        <v/>
      </c>
      <c r="Q5307" s="117" t="n"/>
      <c r="R5307" s="118" t="n"/>
      <c r="S5307" s="118" t="n"/>
      <c r="T5307" s="119" t="n"/>
      <c r="U5307" s="120" t="n"/>
      <c r="V5307" s="120" t="n"/>
      <c r="W5307" s="121" t="n"/>
      <c r="X5307" s="122" t="n"/>
      <c r="Y5307" s="122" t="n"/>
      <c r="Z5307" s="143" t="n"/>
      <c r="AA5307" s="140" t="n"/>
      <c r="AB5307" s="140" t="n"/>
      <c r="AC5307" s="144" t="n"/>
      <c r="AD5307" s="142" t="n"/>
      <c r="AE5307" s="142" t="n"/>
    </row>
    <row r="5308">
      <c r="B5308" s="79" t="inlineStr">
        <is>
          <t>Y1(LOW)R</t>
        </is>
      </c>
      <c r="C5308">
        <f>SUMIF(数量表!D:H,B5308,数量表!H:H)</f>
        <v/>
      </c>
      <c r="D5308" t="n">
        <v>27</v>
      </c>
      <c r="E5308" t="n">
        <v>105</v>
      </c>
      <c r="F5308" s="86" t="n">
        <v>1150</v>
      </c>
      <c r="G5308" t="inlineStr">
        <is>
          <t>×</t>
        </is>
      </c>
      <c r="H5308" s="87" t="n">
        <v>2</v>
      </c>
      <c r="I5308" s="214">
        <f>C5308*H5308</f>
        <v/>
      </c>
      <c r="K5308" s="106" t="n"/>
      <c r="L5308" s="97" t="n"/>
      <c r="M5308" s="97" t="n"/>
      <c r="N5308" s="105" t="inlineStr">
        <is>
          <t>27×105</t>
        </is>
      </c>
      <c r="O5308" s="99">
        <f>F5308</f>
        <v/>
      </c>
      <c r="P5308" s="99">
        <f>SUM(I5308)</f>
        <v/>
      </c>
      <c r="Q5308" s="117" t="n"/>
      <c r="R5308" s="118" t="n"/>
      <c r="S5308" s="118" t="n"/>
      <c r="T5308" s="119" t="n"/>
      <c r="U5308" s="120" t="n"/>
      <c r="V5308" s="120" t="n"/>
      <c r="W5308" s="121" t="n"/>
      <c r="X5308" s="122" t="n"/>
      <c r="Y5308" s="122" t="n"/>
      <c r="Z5308" s="143" t="n"/>
      <c r="AA5308" s="140" t="n"/>
      <c r="AB5308" s="140" t="n"/>
      <c r="AC5308" s="144" t="n"/>
      <c r="AD5308" s="142" t="n"/>
      <c r="AE5308" s="142" t="n"/>
    </row>
    <row r="5309">
      <c r="B5309" s="85" t="inlineStr">
        <is>
          <t>Y1(LOW)R</t>
        </is>
      </c>
      <c r="C5309">
        <f>SUMIF(数量表!D:H,B5309,数量表!H:H)</f>
        <v/>
      </c>
      <c r="D5309" t="n">
        <v>27</v>
      </c>
      <c r="E5309" t="n">
        <v>105</v>
      </c>
      <c r="F5309" s="86" t="n">
        <v>788</v>
      </c>
      <c r="G5309" t="inlineStr">
        <is>
          <t>×</t>
        </is>
      </c>
      <c r="H5309" s="87" t="n">
        <v>2</v>
      </c>
      <c r="I5309" s="214">
        <f>C5309*H5309</f>
        <v/>
      </c>
      <c r="K5309" s="106" t="n"/>
      <c r="L5309" s="97" t="n"/>
      <c r="M5309" s="97" t="n"/>
      <c r="N5309" s="105" t="inlineStr">
        <is>
          <t>27×105</t>
        </is>
      </c>
      <c r="O5309" s="99">
        <f>F5309</f>
        <v/>
      </c>
      <c r="P5309" s="99">
        <f>SUM(I5309)</f>
        <v/>
      </c>
      <c r="Q5309" s="117" t="n"/>
      <c r="R5309" s="118" t="n"/>
      <c r="S5309" s="118" t="n"/>
      <c r="T5309" s="119" t="n"/>
      <c r="U5309" s="120" t="n"/>
      <c r="V5309" s="120" t="n"/>
      <c r="W5309" s="121" t="n"/>
      <c r="X5309" s="122" t="n"/>
      <c r="Y5309" s="122" t="n"/>
      <c r="Z5309" s="143" t="n"/>
      <c r="AA5309" s="140" t="n"/>
      <c r="AB5309" s="140" t="n"/>
      <c r="AC5309" s="144" t="n"/>
      <c r="AD5309" s="142" t="n"/>
      <c r="AE5309" s="142" t="n"/>
    </row>
    <row r="5310">
      <c r="B5310" s="85" t="inlineStr">
        <is>
          <t>Y1(LOW)R</t>
        </is>
      </c>
      <c r="C5310">
        <f>SUMIF(数量表!D:H,B5310,数量表!H:H)</f>
        <v/>
      </c>
      <c r="D5310" t="n">
        <v>27</v>
      </c>
      <c r="E5310" t="n">
        <v>105</v>
      </c>
      <c r="F5310" s="86" t="n">
        <v>576</v>
      </c>
      <c r="G5310" t="inlineStr">
        <is>
          <t>×</t>
        </is>
      </c>
      <c r="H5310" s="87" t="n">
        <v>2</v>
      </c>
      <c r="I5310" s="214">
        <f>C5310*H5310</f>
        <v/>
      </c>
      <c r="K5310" s="106" t="n"/>
      <c r="L5310" s="97" t="n"/>
      <c r="M5310" s="97" t="n"/>
      <c r="N5310" s="105" t="inlineStr">
        <is>
          <t>27×105</t>
        </is>
      </c>
      <c r="O5310" s="99">
        <f>F5310</f>
        <v/>
      </c>
      <c r="P5310" s="99">
        <f>SUM(I5310)</f>
        <v/>
      </c>
      <c r="Q5310" s="117" t="n"/>
      <c r="R5310" s="118" t="n"/>
      <c r="S5310" s="118" t="n"/>
      <c r="T5310" s="119" t="n"/>
      <c r="U5310" s="120" t="n"/>
      <c r="V5310" s="120" t="n"/>
      <c r="W5310" s="121" t="n"/>
      <c r="X5310" s="122" t="n"/>
      <c r="Y5310" s="122" t="n"/>
      <c r="Z5310" s="143" t="n"/>
      <c r="AA5310" s="140" t="n"/>
      <c r="AB5310" s="140" t="n"/>
      <c r="AC5310" s="144" t="n"/>
      <c r="AD5310" s="142" t="n"/>
      <c r="AE5310" s="142" t="n"/>
    </row>
    <row r="5311">
      <c r="B5311" s="85" t="inlineStr">
        <is>
          <t>Y1(LOW)R</t>
        </is>
      </c>
      <c r="C5311">
        <f>SUMIF(数量表!D:H,B5311,数量表!H:H)</f>
        <v/>
      </c>
      <c r="D5311" t="n">
        <v>27</v>
      </c>
      <c r="E5311" t="n">
        <v>105</v>
      </c>
      <c r="F5311" s="86" t="n">
        <v>768</v>
      </c>
      <c r="G5311" t="inlineStr">
        <is>
          <t>×</t>
        </is>
      </c>
      <c r="H5311" s="87" t="n">
        <v>2</v>
      </c>
      <c r="I5311" s="214">
        <f>C5311*H5311</f>
        <v/>
      </c>
      <c r="K5311" s="106" t="n"/>
      <c r="L5311" s="97" t="n"/>
      <c r="M5311" s="97" t="n"/>
      <c r="N5311" s="105" t="inlineStr">
        <is>
          <t>27×105</t>
        </is>
      </c>
      <c r="O5311" s="99">
        <f>F5311</f>
        <v/>
      </c>
      <c r="P5311" s="99">
        <f>SUM(I5311)</f>
        <v/>
      </c>
      <c r="Q5311" s="117" t="n"/>
      <c r="R5311" s="118" t="n"/>
      <c r="S5311" s="118" t="n"/>
      <c r="T5311" s="119" t="n"/>
      <c r="U5311" s="120" t="n"/>
      <c r="V5311" s="120" t="n"/>
      <c r="W5311" s="121" t="n"/>
      <c r="X5311" s="122" t="n"/>
      <c r="Y5311" s="122" t="n"/>
      <c r="Z5311" s="143" t="n"/>
      <c r="AA5311" s="140" t="n"/>
      <c r="AB5311" s="140" t="n"/>
      <c r="AC5311" s="144" t="n"/>
      <c r="AD5311" s="142" t="n"/>
      <c r="AE5311" s="142" t="n"/>
    </row>
    <row r="5312">
      <c r="B5312" s="85" t="inlineStr">
        <is>
          <t>Y1(LOW)R</t>
        </is>
      </c>
      <c r="C5312">
        <f>SUMIF(数量表!D:H,B5312,数量表!H:H)</f>
        <v/>
      </c>
      <c r="D5312" t="n">
        <v>27</v>
      </c>
      <c r="E5312" t="n">
        <v>105</v>
      </c>
      <c r="F5312" s="86" t="n">
        <v>828</v>
      </c>
      <c r="G5312" t="inlineStr">
        <is>
          <t>×</t>
        </is>
      </c>
      <c r="H5312" s="87" t="n">
        <v>2</v>
      </c>
      <c r="I5312" s="214">
        <f>C5312*H5312</f>
        <v/>
      </c>
      <c r="K5312" s="106" t="n"/>
      <c r="L5312" s="97" t="n"/>
      <c r="M5312" s="97" t="n"/>
      <c r="N5312" s="105" t="inlineStr">
        <is>
          <t>27×105</t>
        </is>
      </c>
      <c r="O5312" s="99">
        <f>F5312</f>
        <v/>
      </c>
      <c r="P5312" s="99">
        <f>SUM(I5312)</f>
        <v/>
      </c>
      <c r="Q5312" s="117" t="n"/>
      <c r="R5312" s="118" t="n"/>
      <c r="S5312" s="118" t="n"/>
      <c r="T5312" s="119" t="n"/>
      <c r="U5312" s="120" t="n"/>
      <c r="V5312" s="120" t="n"/>
      <c r="W5312" s="121" t="n"/>
      <c r="X5312" s="122" t="n"/>
      <c r="Y5312" s="122" t="n"/>
      <c r="Z5312" s="143" t="n"/>
      <c r="AA5312" s="140" t="n"/>
      <c r="AB5312" s="140" t="n"/>
      <c r="AC5312" s="144" t="n"/>
      <c r="AD5312" s="142" t="n"/>
      <c r="AE5312" s="142" t="n"/>
    </row>
    <row r="5313" ht="15" customHeight="1" thickBot="1">
      <c r="B5313" s="85" t="inlineStr">
        <is>
          <t>Y1(LOW)R</t>
        </is>
      </c>
      <c r="C5313" s="89">
        <f>SUMIF(数量表!D:H,B5313,数量表!H:H)</f>
        <v/>
      </c>
      <c r="D5313" s="89" t="n">
        <v>27</v>
      </c>
      <c r="E5313" s="89" t="n">
        <v>105</v>
      </c>
      <c r="F5313" s="90" t="n">
        <v>2548</v>
      </c>
      <c r="G5313" s="89" t="inlineStr">
        <is>
          <t>×</t>
        </is>
      </c>
      <c r="H5313" s="91" t="n">
        <v>3</v>
      </c>
      <c r="I5313" s="213">
        <f>C5313*H5313</f>
        <v/>
      </c>
      <c r="K5313" s="106" t="n"/>
      <c r="L5313" s="97" t="n"/>
      <c r="M5313" s="97" t="n"/>
      <c r="N5313" s="105" t="inlineStr">
        <is>
          <t>27×105</t>
        </is>
      </c>
      <c r="O5313" s="99">
        <f>F5313</f>
        <v/>
      </c>
      <c r="P5313" s="99">
        <f>SUM(I5313)</f>
        <v/>
      </c>
      <c r="Q5313" s="117" t="n"/>
      <c r="R5313" s="118" t="n"/>
      <c r="S5313" s="118" t="n"/>
      <c r="T5313" s="119" t="n"/>
      <c r="U5313" s="120" t="n"/>
      <c r="V5313" s="120" t="n"/>
      <c r="W5313" s="121" t="n"/>
      <c r="X5313" s="122" t="n"/>
      <c r="Y5313" s="122" t="n"/>
      <c r="Z5313" s="143" t="n"/>
      <c r="AA5313" s="140" t="n"/>
      <c r="AB5313" s="140" t="n"/>
      <c r="AC5313" s="144" t="n"/>
      <c r="AD5313" s="142" t="n"/>
      <c r="AE5313" s="142" t="n"/>
    </row>
    <row r="5314">
      <c r="B5314" s="79" t="inlineStr">
        <is>
          <t>YH1(H)-L</t>
        </is>
      </c>
      <c r="C5314">
        <f>SUMIF(数量表!D:H,B5314,数量表!H:H)</f>
        <v/>
      </c>
      <c r="D5314" s="80" t="n">
        <v>27</v>
      </c>
      <c r="E5314" s="80" t="n">
        <v>105</v>
      </c>
      <c r="F5314" s="81" t="n">
        <v>1150</v>
      </c>
      <c r="G5314" s="80" t="inlineStr">
        <is>
          <t>×</t>
        </is>
      </c>
      <c r="H5314" s="82" t="n">
        <v>1</v>
      </c>
      <c r="I5314" s="212">
        <f>C5314*H5314</f>
        <v/>
      </c>
      <c r="K5314" s="106" t="n"/>
      <c r="L5314" s="97" t="n"/>
      <c r="M5314" s="97" t="n"/>
      <c r="N5314" s="105" t="inlineStr">
        <is>
          <t>27×105</t>
        </is>
      </c>
      <c r="O5314" s="99">
        <f>F5314</f>
        <v/>
      </c>
      <c r="P5314" s="99">
        <f>SUM(I5314)</f>
        <v/>
      </c>
      <c r="Q5314" s="117" t="n"/>
      <c r="R5314" s="118" t="n"/>
      <c r="S5314" s="118" t="n"/>
      <c r="T5314" s="119" t="n"/>
      <c r="U5314" s="120" t="n"/>
      <c r="V5314" s="120" t="n"/>
      <c r="W5314" s="121" t="n"/>
      <c r="X5314" s="122" t="n"/>
      <c r="Y5314" s="122" t="n"/>
      <c r="Z5314" s="143" t="n"/>
      <c r="AA5314" s="140" t="n"/>
      <c r="AB5314" s="140" t="n"/>
      <c r="AC5314" s="144" t="n"/>
      <c r="AD5314" s="142" t="n"/>
      <c r="AE5314" s="142" t="n"/>
    </row>
    <row r="5315">
      <c r="B5315" s="85" t="inlineStr">
        <is>
          <t>YH1(H)-L</t>
        </is>
      </c>
      <c r="C5315">
        <f>SUMIF(数量表!D:H,B5315,数量表!H:H)</f>
        <v/>
      </c>
      <c r="D5315" t="n">
        <v>27</v>
      </c>
      <c r="E5315" t="n">
        <v>105</v>
      </c>
      <c r="F5315" s="86" t="n">
        <v>800</v>
      </c>
      <c r="G5315" t="inlineStr">
        <is>
          <t>×</t>
        </is>
      </c>
      <c r="H5315" s="87" t="n">
        <v>2</v>
      </c>
      <c r="I5315" s="214">
        <f>C5315*H5315</f>
        <v/>
      </c>
      <c r="K5315" s="106" t="n"/>
      <c r="L5315" s="97" t="n"/>
      <c r="M5315" s="97" t="n"/>
      <c r="N5315" s="105" t="inlineStr">
        <is>
          <t>27×105</t>
        </is>
      </c>
      <c r="O5315" s="99">
        <f>F5315</f>
        <v/>
      </c>
      <c r="P5315" s="99">
        <f>SUM(I5315)</f>
        <v/>
      </c>
      <c r="Q5315" s="117" t="n"/>
      <c r="R5315" s="118" t="n"/>
      <c r="S5315" s="118" t="n"/>
      <c r="T5315" s="119" t="n"/>
      <c r="U5315" s="120" t="n"/>
      <c r="V5315" s="120" t="n"/>
      <c r="W5315" s="121" t="n"/>
      <c r="X5315" s="122" t="n"/>
      <c r="Y5315" s="122" t="n"/>
      <c r="Z5315" s="143" t="n"/>
      <c r="AA5315" s="140" t="n"/>
      <c r="AB5315" s="140" t="n"/>
      <c r="AC5315" s="144" t="n"/>
      <c r="AD5315" s="142" t="n"/>
      <c r="AE5315" s="142" t="n"/>
    </row>
    <row r="5316">
      <c r="B5316" s="85" t="inlineStr">
        <is>
          <t>YH1(H)-L</t>
        </is>
      </c>
      <c r="C5316">
        <f>SUMIF(数量表!D:H,B5316,数量表!H:H)</f>
        <v/>
      </c>
      <c r="D5316" t="n">
        <v>27</v>
      </c>
      <c r="E5316" t="n">
        <v>105</v>
      </c>
      <c r="F5316" s="86" t="n">
        <v>576</v>
      </c>
      <c r="G5316" t="inlineStr">
        <is>
          <t>×</t>
        </is>
      </c>
      <c r="H5316" s="87" t="n">
        <v>2</v>
      </c>
      <c r="I5316" s="214">
        <f>C5316*H5316</f>
        <v/>
      </c>
      <c r="K5316" s="106" t="n"/>
      <c r="L5316" s="97" t="n"/>
      <c r="M5316" s="97" t="n"/>
      <c r="N5316" s="105" t="inlineStr">
        <is>
          <t>27×105</t>
        </is>
      </c>
      <c r="O5316" s="99">
        <f>F5316</f>
        <v/>
      </c>
      <c r="P5316" s="99">
        <f>SUM(I5316)</f>
        <v/>
      </c>
      <c r="Q5316" s="117" t="n"/>
      <c r="R5316" s="118" t="n"/>
      <c r="S5316" s="118" t="n"/>
      <c r="T5316" s="119" t="n"/>
      <c r="U5316" s="120" t="n"/>
      <c r="V5316" s="120" t="n"/>
      <c r="W5316" s="121" t="n"/>
      <c r="X5316" s="122" t="n"/>
      <c r="Y5316" s="122" t="n"/>
      <c r="Z5316" s="143" t="n"/>
      <c r="AA5316" s="140" t="n"/>
      <c r="AB5316" s="140" t="n"/>
      <c r="AC5316" s="144" t="n"/>
      <c r="AD5316" s="142" t="n"/>
      <c r="AE5316" s="142" t="n"/>
    </row>
    <row r="5317" ht="15" customHeight="1" thickBot="1">
      <c r="B5317" s="85" t="inlineStr">
        <is>
          <t>YH1(H)-L</t>
        </is>
      </c>
      <c r="C5317" s="89">
        <f>SUMIF(数量表!D:H,B5317,数量表!H:H)</f>
        <v/>
      </c>
      <c r="D5317" s="89" t="n">
        <v>27</v>
      </c>
      <c r="E5317" s="89" t="n">
        <v>105</v>
      </c>
      <c r="F5317" s="90" t="n">
        <v>768</v>
      </c>
      <c r="G5317" s="89" t="inlineStr">
        <is>
          <t>×</t>
        </is>
      </c>
      <c r="H5317" s="91" t="n">
        <v>1</v>
      </c>
      <c r="I5317" s="213">
        <f>C5317*H5317</f>
        <v/>
      </c>
      <c r="K5317" s="106" t="n"/>
      <c r="L5317" s="97" t="n"/>
      <c r="M5317" s="97" t="n"/>
      <c r="N5317" s="105" t="inlineStr">
        <is>
          <t>27×105</t>
        </is>
      </c>
      <c r="O5317" s="99">
        <f>F5317</f>
        <v/>
      </c>
      <c r="P5317" s="99">
        <f>SUM(I5317)</f>
        <v/>
      </c>
      <c r="Q5317" s="117" t="n"/>
      <c r="R5317" s="118" t="n"/>
      <c r="S5317" s="118" t="n"/>
      <c r="T5317" s="119" t="n"/>
      <c r="U5317" s="120" t="n"/>
      <c r="V5317" s="120" t="n"/>
      <c r="W5317" s="121" t="n"/>
      <c r="X5317" s="122" t="n"/>
      <c r="Y5317" s="122" t="n"/>
      <c r="Z5317" s="143" t="n"/>
      <c r="AA5317" s="140" t="n"/>
      <c r="AB5317" s="140" t="n"/>
      <c r="AC5317" s="144" t="n"/>
      <c r="AD5317" s="142" t="n"/>
      <c r="AE5317" s="142" t="n"/>
    </row>
    <row r="5318">
      <c r="B5318" s="79" t="inlineStr">
        <is>
          <t>YH1(H)L-L</t>
        </is>
      </c>
      <c r="C5318">
        <f>SUMIF(数量表!D:H,B5318,数量表!H:H)</f>
        <v/>
      </c>
      <c r="D5318" s="80" t="n">
        <v>27</v>
      </c>
      <c r="E5318" s="80" t="n">
        <v>105</v>
      </c>
      <c r="F5318" s="81" t="n">
        <v>1150</v>
      </c>
      <c r="G5318" s="80" t="inlineStr">
        <is>
          <t>×</t>
        </is>
      </c>
      <c r="H5318" s="82" t="n">
        <v>1</v>
      </c>
      <c r="I5318" s="212">
        <f>C5318*H5318</f>
        <v/>
      </c>
      <c r="K5318" s="106" t="n"/>
      <c r="L5318" s="97" t="n"/>
      <c r="M5318" s="97" t="n"/>
      <c r="N5318" s="105" t="inlineStr">
        <is>
          <t>27×105</t>
        </is>
      </c>
      <c r="O5318" s="99">
        <f>F5318</f>
        <v/>
      </c>
      <c r="P5318" s="99">
        <f>SUM(I5318)</f>
        <v/>
      </c>
      <c r="Q5318" s="117" t="n"/>
      <c r="R5318" s="118" t="n"/>
      <c r="S5318" s="118" t="n"/>
      <c r="T5318" s="119" t="n"/>
      <c r="U5318" s="120" t="n"/>
      <c r="V5318" s="120" t="n"/>
      <c r="W5318" s="121" t="n"/>
      <c r="X5318" s="122" t="n"/>
      <c r="Y5318" s="122" t="n"/>
      <c r="Z5318" s="143" t="n"/>
      <c r="AA5318" s="140" t="n"/>
      <c r="AB5318" s="140" t="n"/>
      <c r="AC5318" s="144" t="n"/>
      <c r="AD5318" s="142" t="n"/>
      <c r="AE5318" s="142" t="n"/>
    </row>
    <row r="5319">
      <c r="B5319" s="85" t="inlineStr">
        <is>
          <t>YH1(H)L-L</t>
        </is>
      </c>
      <c r="C5319">
        <f>SUMIF(数量表!D:H,B5319,数量表!H:H)</f>
        <v/>
      </c>
      <c r="D5319" t="n">
        <v>27</v>
      </c>
      <c r="E5319" t="n">
        <v>105</v>
      </c>
      <c r="F5319" s="86" t="n">
        <v>760</v>
      </c>
      <c r="G5319" t="inlineStr">
        <is>
          <t>×</t>
        </is>
      </c>
      <c r="H5319" s="87" t="n">
        <v>2</v>
      </c>
      <c r="I5319" s="214">
        <f>C5319*H5319</f>
        <v/>
      </c>
      <c r="K5319" s="106" t="n"/>
      <c r="L5319" s="97" t="n"/>
      <c r="M5319" s="97" t="n"/>
      <c r="N5319" s="105" t="inlineStr">
        <is>
          <t>27×105</t>
        </is>
      </c>
      <c r="O5319" s="99">
        <f>F5319</f>
        <v/>
      </c>
      <c r="P5319" s="99">
        <f>SUM(I5319)</f>
        <v/>
      </c>
      <c r="Q5319" s="117" t="n"/>
      <c r="R5319" s="118" t="n"/>
      <c r="S5319" s="118" t="n"/>
      <c r="T5319" s="119" t="n"/>
      <c r="U5319" s="120" t="n"/>
      <c r="V5319" s="120" t="n"/>
      <c r="W5319" s="121" t="n"/>
      <c r="X5319" s="122" t="n"/>
      <c r="Y5319" s="122" t="n"/>
      <c r="Z5319" s="143" t="n"/>
      <c r="AA5319" s="140" t="n"/>
      <c r="AB5319" s="140" t="n"/>
      <c r="AC5319" s="144" t="n"/>
      <c r="AD5319" s="142" t="n"/>
      <c r="AE5319" s="142" t="n"/>
    </row>
    <row r="5320">
      <c r="B5320" s="85" t="inlineStr">
        <is>
          <t>YH1(H)L-L</t>
        </is>
      </c>
      <c r="C5320">
        <f>SUMIF(数量表!D:H,B5320,数量表!H:H)</f>
        <v/>
      </c>
      <c r="D5320" t="n">
        <v>27</v>
      </c>
      <c r="E5320" t="n">
        <v>105</v>
      </c>
      <c r="F5320" s="86" t="n">
        <v>576</v>
      </c>
      <c r="G5320" t="inlineStr">
        <is>
          <t>×</t>
        </is>
      </c>
      <c r="H5320" s="87" t="n">
        <v>2</v>
      </c>
      <c r="I5320" s="214">
        <f>C5320*H5320</f>
        <v/>
      </c>
      <c r="K5320" s="106" t="n"/>
      <c r="L5320" s="97" t="n"/>
      <c r="M5320" s="97" t="n"/>
      <c r="N5320" s="105" t="inlineStr">
        <is>
          <t>27×105</t>
        </is>
      </c>
      <c r="O5320" s="99">
        <f>F5320</f>
        <v/>
      </c>
      <c r="P5320" s="99">
        <f>SUM(I5320)</f>
        <v/>
      </c>
      <c r="Q5320" s="117" t="n"/>
      <c r="R5320" s="118" t="n"/>
      <c r="S5320" s="118" t="n"/>
      <c r="T5320" s="119" t="n"/>
      <c r="U5320" s="120" t="n"/>
      <c r="V5320" s="120" t="n"/>
      <c r="W5320" s="121" t="n"/>
      <c r="X5320" s="122" t="n"/>
      <c r="Y5320" s="122" t="n"/>
      <c r="Z5320" s="143" t="n"/>
      <c r="AA5320" s="140" t="n"/>
      <c r="AB5320" s="140" t="n"/>
      <c r="AC5320" s="144" t="n"/>
      <c r="AD5320" s="142" t="n"/>
      <c r="AE5320" s="142" t="n"/>
    </row>
    <row r="5321">
      <c r="B5321" s="85" t="inlineStr">
        <is>
          <t>YH1(H)L-L</t>
        </is>
      </c>
      <c r="C5321">
        <f>SUMIF(数量表!D:H,B5321,数量表!H:H)</f>
        <v/>
      </c>
      <c r="D5321" t="n">
        <v>27</v>
      </c>
      <c r="E5321" t="n">
        <v>105</v>
      </c>
      <c r="F5321" s="86" t="n">
        <v>768</v>
      </c>
      <c r="G5321" t="inlineStr">
        <is>
          <t>×</t>
        </is>
      </c>
      <c r="H5321" s="87" t="n">
        <v>1</v>
      </c>
      <c r="I5321" s="214">
        <f>C5321*H5321</f>
        <v/>
      </c>
      <c r="K5321" s="106" t="n"/>
      <c r="L5321" s="97" t="n"/>
      <c r="M5321" s="97" t="n"/>
      <c r="N5321" s="105" t="inlineStr">
        <is>
          <t>27×105</t>
        </is>
      </c>
      <c r="O5321" s="99">
        <f>F5321</f>
        <v/>
      </c>
      <c r="P5321" s="99">
        <f>SUM(I5321)</f>
        <v/>
      </c>
      <c r="Q5321" s="117" t="n"/>
      <c r="R5321" s="118" t="n"/>
      <c r="S5321" s="118" t="n"/>
      <c r="T5321" s="119" t="n"/>
      <c r="U5321" s="120" t="n"/>
      <c r="V5321" s="120" t="n"/>
      <c r="W5321" s="121" t="n"/>
      <c r="X5321" s="122" t="n"/>
      <c r="Y5321" s="122" t="n"/>
      <c r="Z5321" s="143" t="n"/>
      <c r="AA5321" s="140" t="n"/>
      <c r="AB5321" s="140" t="n"/>
      <c r="AC5321" s="144" t="n"/>
      <c r="AD5321" s="142" t="n"/>
      <c r="AE5321" s="142" t="n"/>
    </row>
    <row r="5322" ht="15" customHeight="1" thickBot="1">
      <c r="B5322" s="85" t="inlineStr">
        <is>
          <t>YH1(H)L-L</t>
        </is>
      </c>
      <c r="C5322" s="89">
        <f>SUMIF(数量表!D:H,B5322,数量表!H:H)</f>
        <v/>
      </c>
      <c r="D5322" s="89" t="n">
        <v>27</v>
      </c>
      <c r="E5322" s="89" t="n">
        <v>105</v>
      </c>
      <c r="F5322" s="90" t="n">
        <v>2548</v>
      </c>
      <c r="G5322" s="89" t="inlineStr">
        <is>
          <t>×</t>
        </is>
      </c>
      <c r="H5322" s="91" t="n">
        <v>1</v>
      </c>
      <c r="I5322" s="213">
        <f>C5322*H5322</f>
        <v/>
      </c>
      <c r="K5322" s="106" t="n"/>
      <c r="L5322" s="97" t="n"/>
      <c r="M5322" s="97" t="n"/>
      <c r="N5322" s="105" t="inlineStr">
        <is>
          <t>27×105</t>
        </is>
      </c>
      <c r="O5322" s="99">
        <f>F5322</f>
        <v/>
      </c>
      <c r="P5322" s="99">
        <f>SUM(I5322)</f>
        <v/>
      </c>
      <c r="Q5322" s="117" t="n"/>
      <c r="R5322" s="118" t="n"/>
      <c r="S5322" s="118" t="n"/>
      <c r="T5322" s="119" t="n"/>
      <c r="U5322" s="120" t="n"/>
      <c r="V5322" s="120" t="n"/>
      <c r="W5322" s="121" t="n"/>
      <c r="X5322" s="122" t="n"/>
      <c r="Y5322" s="122" t="n"/>
      <c r="Z5322" s="143" t="n"/>
      <c r="AA5322" s="140" t="n"/>
      <c r="AB5322" s="140" t="n"/>
      <c r="AC5322" s="144" t="n"/>
      <c r="AD5322" s="142" t="n"/>
      <c r="AE5322" s="142" t="n"/>
    </row>
    <row r="5323">
      <c r="B5323" s="79" t="inlineStr">
        <is>
          <t>YH1(H)-R</t>
        </is>
      </c>
      <c r="C5323">
        <f>SUMIF(数量表!D:H,B5323,数量表!H:H)</f>
        <v/>
      </c>
      <c r="D5323" s="80" t="n">
        <v>27</v>
      </c>
      <c r="E5323" s="80" t="n">
        <v>105</v>
      </c>
      <c r="F5323" s="81" t="n">
        <v>1150</v>
      </c>
      <c r="G5323" s="80" t="inlineStr">
        <is>
          <t>×</t>
        </is>
      </c>
      <c r="H5323" s="82" t="n">
        <v>1</v>
      </c>
      <c r="I5323" s="212">
        <f>C5323*H5323</f>
        <v/>
      </c>
      <c r="K5323" s="106" t="n"/>
      <c r="L5323" s="97" t="n"/>
      <c r="M5323" s="97" t="n"/>
      <c r="N5323" s="105" t="inlineStr">
        <is>
          <t>27×105</t>
        </is>
      </c>
      <c r="O5323" s="99">
        <f>F5323</f>
        <v/>
      </c>
      <c r="P5323" s="99">
        <f>SUM(I5323)</f>
        <v/>
      </c>
      <c r="Q5323" s="117" t="n"/>
      <c r="R5323" s="118" t="n"/>
      <c r="S5323" s="118" t="n"/>
      <c r="T5323" s="119" t="n"/>
      <c r="U5323" s="120" t="n"/>
      <c r="V5323" s="120" t="n"/>
      <c r="W5323" s="121" t="n"/>
      <c r="X5323" s="122" t="n"/>
      <c r="Y5323" s="122" t="n"/>
      <c r="Z5323" s="143" t="n"/>
      <c r="AA5323" s="140" t="n"/>
      <c r="AB5323" s="140" t="n"/>
      <c r="AC5323" s="144" t="n"/>
      <c r="AD5323" s="142" t="n"/>
      <c r="AE5323" s="142" t="n"/>
    </row>
    <row r="5324">
      <c r="B5324" s="85" t="inlineStr">
        <is>
          <t>YH1(H)-R</t>
        </is>
      </c>
      <c r="C5324">
        <f>SUMIF(数量表!D:H,B5324,数量表!H:H)</f>
        <v/>
      </c>
      <c r="D5324" t="n">
        <v>27</v>
      </c>
      <c r="E5324" t="n">
        <v>105</v>
      </c>
      <c r="F5324" s="86" t="n">
        <v>800</v>
      </c>
      <c r="G5324" t="inlineStr">
        <is>
          <t>×</t>
        </is>
      </c>
      <c r="H5324" s="87" t="n">
        <v>2</v>
      </c>
      <c r="I5324" s="214">
        <f>C5324*H5324</f>
        <v/>
      </c>
      <c r="K5324" s="106" t="n"/>
      <c r="L5324" s="97" t="n"/>
      <c r="M5324" s="97" t="n"/>
      <c r="N5324" s="105" t="inlineStr">
        <is>
          <t>27×105</t>
        </is>
      </c>
      <c r="O5324" s="99">
        <f>F5324</f>
        <v/>
      </c>
      <c r="P5324" s="99">
        <f>SUM(I5324)</f>
        <v/>
      </c>
      <c r="Q5324" s="117" t="n"/>
      <c r="R5324" s="118" t="n"/>
      <c r="S5324" s="118" t="n"/>
      <c r="T5324" s="119" t="n"/>
      <c r="U5324" s="120" t="n"/>
      <c r="V5324" s="120" t="n"/>
      <c r="W5324" s="121" t="n"/>
      <c r="X5324" s="122" t="n"/>
      <c r="Y5324" s="122" t="n"/>
      <c r="Z5324" s="143" t="n"/>
      <c r="AA5324" s="140" t="n"/>
      <c r="AB5324" s="140" t="n"/>
      <c r="AC5324" s="144" t="n"/>
      <c r="AD5324" s="142" t="n"/>
      <c r="AE5324" s="142" t="n"/>
    </row>
    <row r="5325">
      <c r="B5325" s="85" t="inlineStr">
        <is>
          <t>YH1(H)-R</t>
        </is>
      </c>
      <c r="C5325">
        <f>SUMIF(数量表!D:H,B5325,数量表!H:H)</f>
        <v/>
      </c>
      <c r="D5325" t="n">
        <v>27</v>
      </c>
      <c r="E5325" t="n">
        <v>105</v>
      </c>
      <c r="F5325" s="86" t="n">
        <v>576</v>
      </c>
      <c r="G5325" t="inlineStr">
        <is>
          <t>×</t>
        </is>
      </c>
      <c r="H5325" s="87" t="n">
        <v>2</v>
      </c>
      <c r="I5325" s="214">
        <f>C5325*H5325</f>
        <v/>
      </c>
      <c r="K5325" s="106" t="n"/>
      <c r="L5325" s="97" t="n"/>
      <c r="M5325" s="97" t="n"/>
      <c r="N5325" s="105" t="inlineStr">
        <is>
          <t>27×105</t>
        </is>
      </c>
      <c r="O5325" s="99">
        <f>F5325</f>
        <v/>
      </c>
      <c r="P5325" s="99">
        <f>SUM(I5325)</f>
        <v/>
      </c>
      <c r="Q5325" s="117" t="n"/>
      <c r="R5325" s="118" t="n"/>
      <c r="S5325" s="118" t="n"/>
      <c r="T5325" s="119" t="n"/>
      <c r="U5325" s="120" t="n"/>
      <c r="V5325" s="120" t="n"/>
      <c r="W5325" s="121" t="n"/>
      <c r="X5325" s="122" t="n"/>
      <c r="Y5325" s="122" t="n"/>
      <c r="Z5325" s="143" t="n"/>
      <c r="AA5325" s="140" t="n"/>
      <c r="AB5325" s="140" t="n"/>
      <c r="AC5325" s="144" t="n"/>
      <c r="AD5325" s="142" t="n"/>
      <c r="AE5325" s="142" t="n"/>
    </row>
    <row r="5326" ht="15" customHeight="1" thickBot="1">
      <c r="B5326" s="85" t="inlineStr">
        <is>
          <t>YH1(H)-R</t>
        </is>
      </c>
      <c r="C5326" s="89">
        <f>SUMIF(数量表!D:H,B5326,数量表!H:H)</f>
        <v/>
      </c>
      <c r="D5326" s="89" t="n">
        <v>27</v>
      </c>
      <c r="E5326" s="89" t="n">
        <v>105</v>
      </c>
      <c r="F5326" s="90" t="n">
        <v>768</v>
      </c>
      <c r="G5326" s="89" t="inlineStr">
        <is>
          <t>×</t>
        </is>
      </c>
      <c r="H5326" s="91" t="n">
        <v>1</v>
      </c>
      <c r="I5326" s="213">
        <f>C5326*H5326</f>
        <v/>
      </c>
      <c r="K5326" s="106" t="n"/>
      <c r="L5326" s="97" t="n"/>
      <c r="M5326" s="97" t="n"/>
      <c r="N5326" s="105" t="inlineStr">
        <is>
          <t>27×105</t>
        </is>
      </c>
      <c r="O5326" s="99">
        <f>F5326</f>
        <v/>
      </c>
      <c r="P5326" s="99">
        <f>SUM(I5326)</f>
        <v/>
      </c>
      <c r="Q5326" s="117" t="n"/>
      <c r="R5326" s="118" t="n"/>
      <c r="S5326" s="118" t="n"/>
      <c r="T5326" s="119" t="n"/>
      <c r="U5326" s="120" t="n"/>
      <c r="V5326" s="120" t="n"/>
      <c r="W5326" s="121" t="n"/>
      <c r="X5326" s="122" t="n"/>
      <c r="Y5326" s="122" t="n"/>
      <c r="Z5326" s="143" t="n"/>
      <c r="AA5326" s="140" t="n"/>
      <c r="AB5326" s="140" t="n"/>
      <c r="AC5326" s="144" t="n"/>
      <c r="AD5326" s="142" t="n"/>
      <c r="AE5326" s="142" t="n"/>
    </row>
    <row r="5327">
      <c r="B5327" s="79" t="inlineStr">
        <is>
          <t>YH1(H)R-R</t>
        </is>
      </c>
      <c r="C5327">
        <f>SUMIF(数量表!D:H,B5327,数量表!H:H)</f>
        <v/>
      </c>
      <c r="D5327" s="80" t="n">
        <v>27</v>
      </c>
      <c r="E5327" s="80" t="n">
        <v>105</v>
      </c>
      <c r="F5327" s="81" t="n">
        <v>1150</v>
      </c>
      <c r="G5327" s="80" t="inlineStr">
        <is>
          <t>×</t>
        </is>
      </c>
      <c r="H5327" s="82" t="n">
        <v>1</v>
      </c>
      <c r="I5327" s="212">
        <f>C5327*H5327</f>
        <v/>
      </c>
      <c r="K5327" s="106" t="n"/>
      <c r="L5327" s="97" t="n"/>
      <c r="M5327" s="97" t="n"/>
      <c r="N5327" s="105" t="inlineStr">
        <is>
          <t>27×105</t>
        </is>
      </c>
      <c r="O5327" s="99">
        <f>F5327</f>
        <v/>
      </c>
      <c r="P5327" s="99">
        <f>SUM(I5327)</f>
        <v/>
      </c>
      <c r="Q5327" s="117" t="n"/>
      <c r="R5327" s="118" t="n"/>
      <c r="S5327" s="118" t="n"/>
      <c r="T5327" s="119" t="n"/>
      <c r="U5327" s="120" t="n"/>
      <c r="V5327" s="120" t="n"/>
      <c r="W5327" s="121" t="n"/>
      <c r="X5327" s="122" t="n"/>
      <c r="Y5327" s="122" t="n"/>
      <c r="Z5327" s="143" t="n"/>
      <c r="AA5327" s="140" t="n"/>
      <c r="AB5327" s="140" t="n"/>
      <c r="AC5327" s="144" t="n"/>
      <c r="AD5327" s="142" t="n"/>
      <c r="AE5327" s="142" t="n"/>
    </row>
    <row r="5328">
      <c r="B5328" s="85" t="inlineStr">
        <is>
          <t>YH1(H)R-R</t>
        </is>
      </c>
      <c r="C5328">
        <f>SUMIF(数量表!D:H,B5328,数量表!H:H)</f>
        <v/>
      </c>
      <c r="D5328" t="n">
        <v>27</v>
      </c>
      <c r="E5328" t="n">
        <v>105</v>
      </c>
      <c r="F5328" s="86" t="n">
        <v>760</v>
      </c>
      <c r="G5328" t="inlineStr">
        <is>
          <t>×</t>
        </is>
      </c>
      <c r="H5328" s="87" t="n">
        <v>2</v>
      </c>
      <c r="I5328" s="214">
        <f>C5328*H5328</f>
        <v/>
      </c>
      <c r="K5328" s="106" t="n"/>
      <c r="L5328" s="97" t="n"/>
      <c r="M5328" s="97" t="n"/>
      <c r="N5328" s="105" t="inlineStr">
        <is>
          <t>27×105</t>
        </is>
      </c>
      <c r="O5328" s="99">
        <f>F5328</f>
        <v/>
      </c>
      <c r="P5328" s="99">
        <f>SUM(I5328)</f>
        <v/>
      </c>
      <c r="Q5328" s="117" t="n"/>
      <c r="R5328" s="118" t="n"/>
      <c r="S5328" s="118" t="n"/>
      <c r="T5328" s="119" t="n"/>
      <c r="U5328" s="120" t="n"/>
      <c r="V5328" s="120" t="n"/>
      <c r="W5328" s="121" t="n"/>
      <c r="X5328" s="122" t="n"/>
      <c r="Y5328" s="122" t="n"/>
      <c r="Z5328" s="143" t="n"/>
      <c r="AA5328" s="140" t="n"/>
      <c r="AB5328" s="140" t="n"/>
      <c r="AC5328" s="144" t="n"/>
      <c r="AD5328" s="142" t="n"/>
      <c r="AE5328" s="142" t="n"/>
    </row>
    <row r="5329">
      <c r="B5329" s="85" t="inlineStr">
        <is>
          <t>YH1(H)R-R</t>
        </is>
      </c>
      <c r="C5329">
        <f>SUMIF(数量表!D:H,B5329,数量表!H:H)</f>
        <v/>
      </c>
      <c r="D5329" t="n">
        <v>27</v>
      </c>
      <c r="E5329" t="n">
        <v>105</v>
      </c>
      <c r="F5329" s="86" t="n">
        <v>576</v>
      </c>
      <c r="G5329" t="inlineStr">
        <is>
          <t>×</t>
        </is>
      </c>
      <c r="H5329" s="87" t="n">
        <v>2</v>
      </c>
      <c r="I5329" s="214">
        <f>C5329*H5329</f>
        <v/>
      </c>
      <c r="K5329" s="106" t="n"/>
      <c r="L5329" s="97" t="n"/>
      <c r="M5329" s="97" t="n"/>
      <c r="N5329" s="105" t="inlineStr">
        <is>
          <t>27×105</t>
        </is>
      </c>
      <c r="O5329" s="99">
        <f>F5329</f>
        <v/>
      </c>
      <c r="P5329" s="99">
        <f>SUM(I5329)</f>
        <v/>
      </c>
      <c r="Q5329" s="117" t="n"/>
      <c r="R5329" s="118" t="n"/>
      <c r="S5329" s="118" t="n"/>
      <c r="T5329" s="119" t="n"/>
      <c r="U5329" s="120" t="n"/>
      <c r="V5329" s="120" t="n"/>
      <c r="W5329" s="121" t="n"/>
      <c r="X5329" s="122" t="n"/>
      <c r="Y5329" s="122" t="n"/>
      <c r="Z5329" s="143" t="n"/>
      <c r="AA5329" s="140" t="n"/>
      <c r="AB5329" s="140" t="n"/>
      <c r="AC5329" s="144" t="n"/>
      <c r="AD5329" s="142" t="n"/>
      <c r="AE5329" s="142" t="n"/>
    </row>
    <row r="5330">
      <c r="B5330" s="85" t="inlineStr">
        <is>
          <t>YH1(H)R-R</t>
        </is>
      </c>
      <c r="C5330">
        <f>SUMIF(数量表!D:H,B5330,数量表!H:H)</f>
        <v/>
      </c>
      <c r="D5330" t="n">
        <v>27</v>
      </c>
      <c r="E5330" t="n">
        <v>105</v>
      </c>
      <c r="F5330" s="86" t="n">
        <v>768</v>
      </c>
      <c r="G5330" t="inlineStr">
        <is>
          <t>×</t>
        </is>
      </c>
      <c r="H5330" s="87" t="n">
        <v>1</v>
      </c>
      <c r="I5330" s="214">
        <f>C5330*H5330</f>
        <v/>
      </c>
      <c r="K5330" s="106" t="n"/>
      <c r="L5330" s="97" t="n"/>
      <c r="M5330" s="97" t="n"/>
      <c r="N5330" s="105" t="inlineStr">
        <is>
          <t>27×105</t>
        </is>
      </c>
      <c r="O5330" s="99">
        <f>F5330</f>
        <v/>
      </c>
      <c r="P5330" s="99">
        <f>SUM(I5330)</f>
        <v/>
      </c>
      <c r="Q5330" s="117" t="n"/>
      <c r="R5330" s="118" t="n"/>
      <c r="S5330" s="118" t="n"/>
      <c r="T5330" s="119" t="n"/>
      <c r="U5330" s="120" t="n"/>
      <c r="V5330" s="120" t="n"/>
      <c r="W5330" s="121" t="n"/>
      <c r="X5330" s="122" t="n"/>
      <c r="Y5330" s="122" t="n"/>
      <c r="Z5330" s="143" t="n"/>
      <c r="AA5330" s="140" t="n"/>
      <c r="AB5330" s="140" t="n"/>
      <c r="AC5330" s="144" t="n"/>
      <c r="AD5330" s="142" t="n"/>
      <c r="AE5330" s="142" t="n"/>
    </row>
    <row r="5331" ht="15" customHeight="1" thickBot="1">
      <c r="B5331" s="85" t="inlineStr">
        <is>
          <t>YH1(H)R-R</t>
        </is>
      </c>
      <c r="C5331" s="89">
        <f>SUMIF(数量表!D:H,B5331,数量表!H:H)</f>
        <v/>
      </c>
      <c r="D5331" s="89" t="n">
        <v>27</v>
      </c>
      <c r="E5331" s="89" t="n">
        <v>105</v>
      </c>
      <c r="F5331" s="90" t="n">
        <v>2548</v>
      </c>
      <c r="G5331" s="89" t="inlineStr">
        <is>
          <t>×</t>
        </is>
      </c>
      <c r="H5331" s="91" t="n">
        <v>1</v>
      </c>
      <c r="I5331" s="213">
        <f>C5331*H5331</f>
        <v/>
      </c>
      <c r="K5331" s="106" t="n"/>
      <c r="L5331" s="97" t="n"/>
      <c r="M5331" s="97" t="n"/>
      <c r="N5331" s="105" t="inlineStr">
        <is>
          <t>27×105</t>
        </is>
      </c>
      <c r="O5331" s="99">
        <f>F5331</f>
        <v/>
      </c>
      <c r="P5331" s="99">
        <f>SUM(I5331)</f>
        <v/>
      </c>
      <c r="Q5331" s="117" t="n"/>
      <c r="R5331" s="118" t="n"/>
      <c r="S5331" s="118" t="n"/>
      <c r="T5331" s="119" t="n"/>
      <c r="U5331" s="120" t="n"/>
      <c r="V5331" s="120" t="n"/>
      <c r="W5331" s="121" t="n"/>
      <c r="X5331" s="122" t="n"/>
      <c r="Y5331" s="122" t="n"/>
      <c r="Z5331" s="143" t="n"/>
      <c r="AA5331" s="140" t="n"/>
      <c r="AB5331" s="140" t="n"/>
      <c r="AC5331" s="144" t="n"/>
      <c r="AD5331" s="142" t="n"/>
      <c r="AE5331" s="142" t="n"/>
    </row>
    <row r="5332">
      <c r="B5332" s="79" t="inlineStr">
        <is>
          <t>YH1(L)-L</t>
        </is>
      </c>
      <c r="C5332">
        <f>SUMIF(数量表!D:H,B5332,数量表!H:H)</f>
        <v/>
      </c>
      <c r="D5332" s="80" t="n">
        <v>27</v>
      </c>
      <c r="E5332" s="80" t="n">
        <v>105</v>
      </c>
      <c r="F5332" s="81" t="n">
        <v>1150</v>
      </c>
      <c r="G5332" s="80" t="inlineStr">
        <is>
          <t>×</t>
        </is>
      </c>
      <c r="H5332" s="82" t="n">
        <v>1</v>
      </c>
      <c r="I5332" s="212">
        <f>C5332*H5332</f>
        <v/>
      </c>
      <c r="K5332" s="106" t="n"/>
      <c r="L5332" s="97" t="n"/>
      <c r="M5332" s="97" t="n"/>
      <c r="N5332" s="105" t="inlineStr">
        <is>
          <t>27×105</t>
        </is>
      </c>
      <c r="O5332" s="99">
        <f>F5332</f>
        <v/>
      </c>
      <c r="P5332" s="99">
        <f>SUM(I5332)</f>
        <v/>
      </c>
      <c r="Q5332" s="117" t="n"/>
      <c r="R5332" s="118" t="n"/>
      <c r="S5332" s="118" t="n"/>
      <c r="T5332" s="119" t="n"/>
      <c r="U5332" s="120" t="n"/>
      <c r="V5332" s="120" t="n"/>
      <c r="W5332" s="121" t="n"/>
      <c r="X5332" s="122" t="n"/>
      <c r="Y5332" s="122" t="n"/>
      <c r="Z5332" s="143" t="n"/>
      <c r="AA5332" s="140" t="n"/>
      <c r="AB5332" s="140" t="n"/>
      <c r="AC5332" s="144" t="n"/>
      <c r="AD5332" s="142" t="n"/>
      <c r="AE5332" s="142" t="n"/>
    </row>
    <row r="5333">
      <c r="B5333" s="85" t="inlineStr">
        <is>
          <t>YH1(L)-L</t>
        </is>
      </c>
      <c r="C5333">
        <f>SUMIF(数量表!D:H,B5333,数量表!H:H)</f>
        <v/>
      </c>
      <c r="D5333" t="n">
        <v>27</v>
      </c>
      <c r="E5333" t="n">
        <v>105</v>
      </c>
      <c r="F5333" s="86" t="n">
        <v>800</v>
      </c>
      <c r="G5333" t="inlineStr">
        <is>
          <t>×</t>
        </is>
      </c>
      <c r="H5333" s="87" t="n">
        <v>2</v>
      </c>
      <c r="I5333" s="214">
        <f>C5333*H5333</f>
        <v/>
      </c>
      <c r="K5333" s="106" t="n"/>
      <c r="L5333" s="97" t="n"/>
      <c r="M5333" s="97" t="n"/>
      <c r="N5333" s="105" t="inlineStr">
        <is>
          <t>27×105</t>
        </is>
      </c>
      <c r="O5333" s="99">
        <f>F5333</f>
        <v/>
      </c>
      <c r="P5333" s="99">
        <f>SUM(I5333)</f>
        <v/>
      </c>
      <c r="Q5333" s="117" t="n"/>
      <c r="R5333" s="118" t="n"/>
      <c r="S5333" s="118" t="n"/>
      <c r="T5333" s="119" t="n"/>
      <c r="U5333" s="120" t="n"/>
      <c r="V5333" s="120" t="n"/>
      <c r="W5333" s="121" t="n"/>
      <c r="X5333" s="122" t="n"/>
      <c r="Y5333" s="122" t="n"/>
      <c r="Z5333" s="143" t="n"/>
      <c r="AA5333" s="140" t="n"/>
      <c r="AB5333" s="140" t="n"/>
      <c r="AC5333" s="144" t="n"/>
      <c r="AD5333" s="142" t="n"/>
      <c r="AE5333" s="142" t="n"/>
    </row>
    <row r="5334">
      <c r="B5334" s="85" t="inlineStr">
        <is>
          <t>YH1(L)-L</t>
        </is>
      </c>
      <c r="C5334">
        <f>SUMIF(数量表!D:H,B5334,数量表!H:H)</f>
        <v/>
      </c>
      <c r="D5334" t="n">
        <v>27</v>
      </c>
      <c r="E5334" t="n">
        <v>105</v>
      </c>
      <c r="F5334" s="86" t="n">
        <v>576</v>
      </c>
      <c r="G5334" t="inlineStr">
        <is>
          <t>×</t>
        </is>
      </c>
      <c r="H5334" s="87" t="n">
        <v>2</v>
      </c>
      <c r="I5334" s="214">
        <f>C5334*H5334</f>
        <v/>
      </c>
      <c r="K5334" s="106" t="n"/>
      <c r="L5334" s="97" t="n"/>
      <c r="M5334" s="97" t="n"/>
      <c r="N5334" s="105" t="inlineStr">
        <is>
          <t>27×105</t>
        </is>
      </c>
      <c r="O5334" s="99">
        <f>F5334</f>
        <v/>
      </c>
      <c r="P5334" s="99">
        <f>SUM(I5334)</f>
        <v/>
      </c>
      <c r="Q5334" s="117" t="n"/>
      <c r="R5334" s="118" t="n"/>
      <c r="S5334" s="118" t="n"/>
      <c r="T5334" s="119" t="n"/>
      <c r="U5334" s="120" t="n"/>
      <c r="V5334" s="120" t="n"/>
      <c r="W5334" s="121" t="n"/>
      <c r="X5334" s="122" t="n"/>
      <c r="Y5334" s="122" t="n"/>
      <c r="Z5334" s="143" t="n"/>
      <c r="AA5334" s="140" t="n"/>
      <c r="AB5334" s="140" t="n"/>
      <c r="AC5334" s="144" t="n"/>
      <c r="AD5334" s="142" t="n"/>
      <c r="AE5334" s="142" t="n"/>
    </row>
    <row r="5335" ht="15" customHeight="1" thickBot="1">
      <c r="B5335" s="85" t="inlineStr">
        <is>
          <t>YH1(L)-L</t>
        </is>
      </c>
      <c r="C5335" s="89">
        <f>SUMIF(数量表!D:H,B5335,数量表!H:H)</f>
        <v/>
      </c>
      <c r="D5335" s="89" t="n">
        <v>27</v>
      </c>
      <c r="E5335" s="89" t="n">
        <v>105</v>
      </c>
      <c r="F5335" s="90" t="n">
        <v>768</v>
      </c>
      <c r="G5335" s="89" t="inlineStr">
        <is>
          <t>×</t>
        </is>
      </c>
      <c r="H5335" s="91" t="n">
        <v>1</v>
      </c>
      <c r="I5335" s="213">
        <f>C5335*H5335</f>
        <v/>
      </c>
      <c r="K5335" s="106" t="n"/>
      <c r="L5335" s="97" t="n"/>
      <c r="M5335" s="97" t="n"/>
      <c r="N5335" s="105" t="inlineStr">
        <is>
          <t>27×105</t>
        </is>
      </c>
      <c r="O5335" s="99">
        <f>F5335</f>
        <v/>
      </c>
      <c r="P5335" s="99">
        <f>SUM(I5335)</f>
        <v/>
      </c>
      <c r="Q5335" s="117" t="n"/>
      <c r="R5335" s="118" t="n"/>
      <c r="S5335" s="118" t="n"/>
      <c r="T5335" s="119" t="n"/>
      <c r="U5335" s="120" t="n"/>
      <c r="V5335" s="120" t="n"/>
      <c r="W5335" s="121" t="n"/>
      <c r="X5335" s="122" t="n"/>
      <c r="Y5335" s="122" t="n"/>
      <c r="Z5335" s="143" t="n"/>
      <c r="AA5335" s="140" t="n"/>
      <c r="AB5335" s="140" t="n"/>
      <c r="AC5335" s="144" t="n"/>
      <c r="AD5335" s="142" t="n"/>
      <c r="AE5335" s="142" t="n"/>
    </row>
    <row r="5336">
      <c r="B5336" s="79" t="inlineStr">
        <is>
          <t>YH1(L)L-L</t>
        </is>
      </c>
      <c r="C5336">
        <f>SUMIF(数量表!D:H,B5336,数量表!H:H)</f>
        <v/>
      </c>
      <c r="D5336" s="80" t="n">
        <v>27</v>
      </c>
      <c r="E5336" s="80" t="n">
        <v>105</v>
      </c>
      <c r="F5336" s="81" t="n">
        <v>1150</v>
      </c>
      <c r="G5336" s="80" t="inlineStr">
        <is>
          <t>×</t>
        </is>
      </c>
      <c r="H5336" s="82" t="n">
        <v>1</v>
      </c>
      <c r="I5336" s="212">
        <f>C5336*H5336</f>
        <v/>
      </c>
      <c r="K5336" s="106" t="n"/>
      <c r="L5336" s="97" t="n"/>
      <c r="M5336" s="97" t="n"/>
      <c r="N5336" s="105" t="inlineStr">
        <is>
          <t>27×105</t>
        </is>
      </c>
      <c r="O5336" s="99">
        <f>F5336</f>
        <v/>
      </c>
      <c r="P5336" s="99">
        <f>SUM(I5336)</f>
        <v/>
      </c>
      <c r="Q5336" s="117" t="n"/>
      <c r="R5336" s="118" t="n"/>
      <c r="S5336" s="118" t="n"/>
      <c r="T5336" s="119" t="n"/>
      <c r="U5336" s="120" t="n"/>
      <c r="V5336" s="120" t="n"/>
      <c r="W5336" s="121" t="n"/>
      <c r="X5336" s="122" t="n"/>
      <c r="Y5336" s="122" t="n"/>
      <c r="Z5336" s="143" t="n"/>
      <c r="AA5336" s="140" t="n"/>
      <c r="AB5336" s="140" t="n"/>
      <c r="AC5336" s="144" t="n"/>
      <c r="AD5336" s="142" t="n"/>
      <c r="AE5336" s="142" t="n"/>
    </row>
    <row r="5337">
      <c r="B5337" s="85" t="inlineStr">
        <is>
          <t>YH1(L)L-L</t>
        </is>
      </c>
      <c r="C5337">
        <f>SUMIF(数量表!D:H,B5337,数量表!H:H)</f>
        <v/>
      </c>
      <c r="D5337" t="n">
        <v>27</v>
      </c>
      <c r="E5337" t="n">
        <v>105</v>
      </c>
      <c r="F5337" s="86" t="n">
        <v>760</v>
      </c>
      <c r="G5337" t="inlineStr">
        <is>
          <t>×</t>
        </is>
      </c>
      <c r="H5337" s="87" t="n">
        <v>2</v>
      </c>
      <c r="I5337" s="214">
        <f>C5337*H5337</f>
        <v/>
      </c>
      <c r="K5337" s="106" t="n"/>
      <c r="L5337" s="97" t="n"/>
      <c r="M5337" s="97" t="n"/>
      <c r="N5337" s="105" t="inlineStr">
        <is>
          <t>27×105</t>
        </is>
      </c>
      <c r="O5337" s="99">
        <f>F5337</f>
        <v/>
      </c>
      <c r="P5337" s="99">
        <f>SUM(I5337)</f>
        <v/>
      </c>
      <c r="Q5337" s="117" t="n"/>
      <c r="R5337" s="118" t="n"/>
      <c r="S5337" s="118" t="n"/>
      <c r="T5337" s="119" t="n"/>
      <c r="U5337" s="120" t="n"/>
      <c r="V5337" s="120" t="n"/>
      <c r="W5337" s="121" t="n"/>
      <c r="X5337" s="122" t="n"/>
      <c r="Y5337" s="122" t="n"/>
      <c r="Z5337" s="143" t="n"/>
      <c r="AA5337" s="140" t="n"/>
      <c r="AB5337" s="140" t="n"/>
      <c r="AC5337" s="144" t="n"/>
      <c r="AD5337" s="142" t="n"/>
      <c r="AE5337" s="142" t="n"/>
    </row>
    <row r="5338">
      <c r="B5338" s="85" t="inlineStr">
        <is>
          <t>YH1(L)L-L</t>
        </is>
      </c>
      <c r="C5338">
        <f>SUMIF(数量表!D:H,B5338,数量表!H:H)</f>
        <v/>
      </c>
      <c r="D5338" t="n">
        <v>27</v>
      </c>
      <c r="E5338" t="n">
        <v>105</v>
      </c>
      <c r="F5338" s="86" t="n">
        <v>576</v>
      </c>
      <c r="G5338" t="inlineStr">
        <is>
          <t>×</t>
        </is>
      </c>
      <c r="H5338" s="87" t="n">
        <v>2</v>
      </c>
      <c r="I5338" s="214">
        <f>C5338*H5338</f>
        <v/>
      </c>
      <c r="K5338" s="106" t="n"/>
      <c r="L5338" s="97" t="n"/>
      <c r="M5338" s="97" t="n"/>
      <c r="N5338" s="105" t="inlineStr">
        <is>
          <t>27×105</t>
        </is>
      </c>
      <c r="O5338" s="99">
        <f>F5338</f>
        <v/>
      </c>
      <c r="P5338" s="99">
        <f>SUM(I5338)</f>
        <v/>
      </c>
      <c r="Q5338" s="117" t="n"/>
      <c r="R5338" s="118" t="n"/>
      <c r="S5338" s="118" t="n"/>
      <c r="T5338" s="119" t="n"/>
      <c r="U5338" s="120" t="n"/>
      <c r="V5338" s="120" t="n"/>
      <c r="W5338" s="121" t="n"/>
      <c r="X5338" s="122" t="n"/>
      <c r="Y5338" s="122" t="n"/>
      <c r="Z5338" s="143" t="n"/>
      <c r="AA5338" s="140" t="n"/>
      <c r="AB5338" s="140" t="n"/>
      <c r="AC5338" s="144" t="n"/>
      <c r="AD5338" s="142" t="n"/>
      <c r="AE5338" s="142" t="n"/>
    </row>
    <row r="5339">
      <c r="B5339" s="85" t="inlineStr">
        <is>
          <t>YH1(L)L-L</t>
        </is>
      </c>
      <c r="C5339">
        <f>SUMIF(数量表!D:H,B5339,数量表!H:H)</f>
        <v/>
      </c>
      <c r="D5339" t="n">
        <v>27</v>
      </c>
      <c r="E5339" t="n">
        <v>105</v>
      </c>
      <c r="F5339" s="86" t="n">
        <v>768</v>
      </c>
      <c r="G5339" t="inlineStr">
        <is>
          <t>×</t>
        </is>
      </c>
      <c r="H5339" s="87" t="n">
        <v>1</v>
      </c>
      <c r="I5339" s="214">
        <f>C5339*H5339</f>
        <v/>
      </c>
      <c r="K5339" s="106" t="n"/>
      <c r="L5339" s="97" t="n"/>
      <c r="M5339" s="97" t="n"/>
      <c r="N5339" s="105" t="inlineStr">
        <is>
          <t>27×105</t>
        </is>
      </c>
      <c r="O5339" s="99">
        <f>F5339</f>
        <v/>
      </c>
      <c r="P5339" s="99">
        <f>SUM(I5339)</f>
        <v/>
      </c>
      <c r="Q5339" s="117" t="n"/>
      <c r="R5339" s="118" t="n"/>
      <c r="S5339" s="118" t="n"/>
      <c r="T5339" s="119" t="n"/>
      <c r="U5339" s="120" t="n"/>
      <c r="V5339" s="120" t="n"/>
      <c r="W5339" s="121" t="n"/>
      <c r="X5339" s="122" t="n"/>
      <c r="Y5339" s="122" t="n"/>
      <c r="Z5339" s="143" t="n"/>
      <c r="AA5339" s="140" t="n"/>
      <c r="AB5339" s="140" t="n"/>
      <c r="AC5339" s="144" t="n"/>
      <c r="AD5339" s="142" t="n"/>
      <c r="AE5339" s="142" t="n"/>
    </row>
    <row r="5340" ht="15" customHeight="1" thickBot="1">
      <c r="B5340" s="85" t="inlineStr">
        <is>
          <t>YH1(L)L-L</t>
        </is>
      </c>
      <c r="C5340" s="89">
        <f>SUMIF(数量表!D:H,B5340,数量表!H:H)</f>
        <v/>
      </c>
      <c r="D5340" s="89" t="n">
        <v>27</v>
      </c>
      <c r="E5340" s="89" t="n">
        <v>105</v>
      </c>
      <c r="F5340" s="90" t="n">
        <v>2548</v>
      </c>
      <c r="G5340" s="89" t="inlineStr">
        <is>
          <t>×</t>
        </is>
      </c>
      <c r="H5340" s="91" t="n">
        <v>1</v>
      </c>
      <c r="I5340" s="213">
        <f>C5340*H5340</f>
        <v/>
      </c>
      <c r="K5340" s="106" t="n"/>
      <c r="L5340" s="97" t="n"/>
      <c r="M5340" s="97" t="n"/>
      <c r="N5340" s="105" t="inlineStr">
        <is>
          <t>27×105</t>
        </is>
      </c>
      <c r="O5340" s="99">
        <f>F5340</f>
        <v/>
      </c>
      <c r="P5340" s="99">
        <f>SUM(I5340)</f>
        <v/>
      </c>
      <c r="Q5340" s="117" t="n"/>
      <c r="R5340" s="118" t="n"/>
      <c r="S5340" s="118" t="n"/>
      <c r="T5340" s="119" t="n"/>
      <c r="U5340" s="120" t="n"/>
      <c r="V5340" s="120" t="n"/>
      <c r="W5340" s="121" t="n"/>
      <c r="X5340" s="122" t="n"/>
      <c r="Y5340" s="122" t="n"/>
      <c r="Z5340" s="143" t="n"/>
      <c r="AA5340" s="140" t="n"/>
      <c r="AB5340" s="140" t="n"/>
      <c r="AC5340" s="144" t="n"/>
      <c r="AD5340" s="142" t="n"/>
      <c r="AE5340" s="142" t="n"/>
    </row>
    <row r="5341">
      <c r="B5341" s="79" t="inlineStr">
        <is>
          <t>YH1(L)-R</t>
        </is>
      </c>
      <c r="C5341">
        <f>SUMIF(数量表!D:H,B5341,数量表!H:H)</f>
        <v/>
      </c>
      <c r="D5341" s="80" t="n">
        <v>27</v>
      </c>
      <c r="E5341" s="80" t="n">
        <v>105</v>
      </c>
      <c r="F5341" s="81" t="n">
        <v>1150</v>
      </c>
      <c r="G5341" s="80" t="inlineStr">
        <is>
          <t>×</t>
        </is>
      </c>
      <c r="H5341" s="82" t="n">
        <v>1</v>
      </c>
      <c r="I5341" s="212">
        <f>C5341*H5341</f>
        <v/>
      </c>
      <c r="K5341" s="106" t="n"/>
      <c r="L5341" s="97" t="n"/>
      <c r="M5341" s="97" t="n"/>
      <c r="N5341" s="105" t="inlineStr">
        <is>
          <t>27×105</t>
        </is>
      </c>
      <c r="O5341" s="99">
        <f>F5341</f>
        <v/>
      </c>
      <c r="P5341" s="99">
        <f>SUM(I5341)</f>
        <v/>
      </c>
      <c r="Q5341" s="117" t="n"/>
      <c r="R5341" s="118" t="n"/>
      <c r="S5341" s="118" t="n"/>
      <c r="T5341" s="119" t="n"/>
      <c r="U5341" s="120" t="n"/>
      <c r="V5341" s="120" t="n"/>
      <c r="W5341" s="121" t="n"/>
      <c r="X5341" s="122" t="n"/>
      <c r="Y5341" s="122" t="n"/>
      <c r="Z5341" s="143" t="n"/>
      <c r="AA5341" s="140" t="n"/>
      <c r="AB5341" s="140" t="n"/>
      <c r="AC5341" s="144" t="n"/>
      <c r="AD5341" s="142" t="n"/>
      <c r="AE5341" s="142" t="n"/>
    </row>
    <row r="5342">
      <c r="B5342" s="85" t="inlineStr">
        <is>
          <t>YH1(L)-R</t>
        </is>
      </c>
      <c r="C5342">
        <f>SUMIF(数量表!D:H,B5342,数量表!H:H)</f>
        <v/>
      </c>
      <c r="D5342" t="n">
        <v>27</v>
      </c>
      <c r="E5342" t="n">
        <v>105</v>
      </c>
      <c r="F5342" s="86" t="n">
        <v>800</v>
      </c>
      <c r="G5342" t="inlineStr">
        <is>
          <t>×</t>
        </is>
      </c>
      <c r="H5342" s="87" t="n">
        <v>2</v>
      </c>
      <c r="I5342" s="214">
        <f>C5342*H5342</f>
        <v/>
      </c>
      <c r="K5342" s="106" t="n"/>
      <c r="L5342" s="97" t="n"/>
      <c r="M5342" s="97" t="n"/>
      <c r="N5342" s="105" t="inlineStr">
        <is>
          <t>27×105</t>
        </is>
      </c>
      <c r="O5342" s="99">
        <f>F5342</f>
        <v/>
      </c>
      <c r="P5342" s="99">
        <f>SUM(I5342)</f>
        <v/>
      </c>
      <c r="Q5342" s="117" t="n"/>
      <c r="R5342" s="118" t="n"/>
      <c r="S5342" s="118" t="n"/>
      <c r="T5342" s="119" t="n"/>
      <c r="U5342" s="120" t="n"/>
      <c r="V5342" s="120" t="n"/>
      <c r="W5342" s="121" t="n"/>
      <c r="X5342" s="122" t="n"/>
      <c r="Y5342" s="122" t="n"/>
      <c r="Z5342" s="143" t="n"/>
      <c r="AA5342" s="140" t="n"/>
      <c r="AB5342" s="140" t="n"/>
      <c r="AC5342" s="144" t="n"/>
      <c r="AD5342" s="142" t="n"/>
      <c r="AE5342" s="142" t="n"/>
    </row>
    <row r="5343">
      <c r="B5343" s="85" t="inlineStr">
        <is>
          <t>YH1(L)-R</t>
        </is>
      </c>
      <c r="C5343">
        <f>SUMIF(数量表!D:H,B5343,数量表!H:H)</f>
        <v/>
      </c>
      <c r="D5343" t="n">
        <v>27</v>
      </c>
      <c r="E5343" t="n">
        <v>105</v>
      </c>
      <c r="F5343" s="86" t="n">
        <v>576</v>
      </c>
      <c r="G5343" t="inlineStr">
        <is>
          <t>×</t>
        </is>
      </c>
      <c r="H5343" s="87" t="n">
        <v>2</v>
      </c>
      <c r="I5343" s="214">
        <f>C5343*H5343</f>
        <v/>
      </c>
      <c r="K5343" s="106" t="n"/>
      <c r="L5343" s="97" t="n"/>
      <c r="M5343" s="97" t="n"/>
      <c r="N5343" s="105" t="inlineStr">
        <is>
          <t>27×105</t>
        </is>
      </c>
      <c r="O5343" s="99">
        <f>F5343</f>
        <v/>
      </c>
      <c r="P5343" s="99">
        <f>SUM(I5343)</f>
        <v/>
      </c>
      <c r="Q5343" s="117" t="n"/>
      <c r="R5343" s="118" t="n"/>
      <c r="S5343" s="118" t="n"/>
      <c r="T5343" s="119" t="n"/>
      <c r="U5343" s="120" t="n"/>
      <c r="V5343" s="120" t="n"/>
      <c r="W5343" s="121" t="n"/>
      <c r="X5343" s="122" t="n"/>
      <c r="Y5343" s="122" t="n"/>
      <c r="Z5343" s="143" t="n"/>
      <c r="AA5343" s="140" t="n"/>
      <c r="AB5343" s="140" t="n"/>
      <c r="AC5343" s="144" t="n"/>
      <c r="AD5343" s="142" t="n"/>
      <c r="AE5343" s="142" t="n"/>
    </row>
    <row r="5344" ht="15" customHeight="1" thickBot="1">
      <c r="B5344" s="85" t="inlineStr">
        <is>
          <t>YH1(L)-R</t>
        </is>
      </c>
      <c r="C5344" s="89">
        <f>SUMIF(数量表!D:H,B5344,数量表!H:H)</f>
        <v/>
      </c>
      <c r="D5344" s="89" t="n">
        <v>27</v>
      </c>
      <c r="E5344" s="89" t="n">
        <v>105</v>
      </c>
      <c r="F5344" s="90" t="n">
        <v>768</v>
      </c>
      <c r="G5344" s="89" t="inlineStr">
        <is>
          <t>×</t>
        </is>
      </c>
      <c r="H5344" s="91" t="n">
        <v>1</v>
      </c>
      <c r="I5344" s="213">
        <f>C5344*H5344</f>
        <v/>
      </c>
      <c r="K5344" s="106" t="n"/>
      <c r="L5344" s="97" t="n"/>
      <c r="M5344" s="97" t="n"/>
      <c r="N5344" s="105" t="inlineStr">
        <is>
          <t>27×105</t>
        </is>
      </c>
      <c r="O5344" s="99">
        <f>F5344</f>
        <v/>
      </c>
      <c r="P5344" s="99">
        <f>SUM(I5344)</f>
        <v/>
      </c>
      <c r="Q5344" s="117" t="n"/>
      <c r="R5344" s="118" t="n"/>
      <c r="S5344" s="118" t="n"/>
      <c r="T5344" s="119" t="n"/>
      <c r="U5344" s="120" t="n"/>
      <c r="V5344" s="120" t="n"/>
      <c r="W5344" s="121" t="n"/>
      <c r="X5344" s="122" t="n"/>
      <c r="Y5344" s="122" t="n"/>
      <c r="Z5344" s="143" t="n"/>
      <c r="AA5344" s="140" t="n"/>
      <c r="AB5344" s="140" t="n"/>
      <c r="AC5344" s="144" t="n"/>
      <c r="AD5344" s="142" t="n"/>
      <c r="AE5344" s="142" t="n"/>
    </row>
    <row r="5345">
      <c r="B5345" s="79" t="inlineStr">
        <is>
          <t>YH1(L)R-R</t>
        </is>
      </c>
      <c r="C5345">
        <f>SUMIF(数量表!D:H,B5345,数量表!H:H)</f>
        <v/>
      </c>
      <c r="D5345" s="80" t="n">
        <v>27</v>
      </c>
      <c r="E5345" s="80" t="n">
        <v>105</v>
      </c>
      <c r="F5345" s="81" t="n">
        <v>1150</v>
      </c>
      <c r="G5345" s="80" t="inlineStr">
        <is>
          <t>×</t>
        </is>
      </c>
      <c r="H5345" s="82" t="n">
        <v>1</v>
      </c>
      <c r="I5345" s="212">
        <f>C5345*H5345</f>
        <v/>
      </c>
      <c r="K5345" s="106" t="n"/>
      <c r="L5345" s="97" t="n"/>
      <c r="M5345" s="97" t="n"/>
      <c r="N5345" s="105" t="inlineStr">
        <is>
          <t>27×105</t>
        </is>
      </c>
      <c r="O5345" s="99">
        <f>F5345</f>
        <v/>
      </c>
      <c r="P5345" s="99">
        <f>SUM(I5345)</f>
        <v/>
      </c>
      <c r="Q5345" s="117" t="n"/>
      <c r="R5345" s="118" t="n"/>
      <c r="S5345" s="118" t="n"/>
      <c r="T5345" s="119" t="n"/>
      <c r="U5345" s="120" t="n"/>
      <c r="V5345" s="120" t="n"/>
      <c r="W5345" s="121" t="n"/>
      <c r="X5345" s="122" t="n"/>
      <c r="Y5345" s="122" t="n"/>
      <c r="Z5345" s="143" t="n"/>
      <c r="AA5345" s="140" t="n"/>
      <c r="AB5345" s="140" t="n"/>
      <c r="AC5345" s="144" t="n"/>
      <c r="AD5345" s="142" t="n"/>
      <c r="AE5345" s="142" t="n"/>
    </row>
    <row r="5346">
      <c r="B5346" s="85" t="inlineStr">
        <is>
          <t>YH1(L)R-R</t>
        </is>
      </c>
      <c r="C5346">
        <f>SUMIF(数量表!D:H,B5346,数量表!H:H)</f>
        <v/>
      </c>
      <c r="D5346" t="n">
        <v>27</v>
      </c>
      <c r="E5346" t="n">
        <v>105</v>
      </c>
      <c r="F5346" s="86" t="n">
        <v>760</v>
      </c>
      <c r="G5346" t="inlineStr">
        <is>
          <t>×</t>
        </is>
      </c>
      <c r="H5346" s="87" t="n">
        <v>2</v>
      </c>
      <c r="I5346" s="214">
        <f>C5346*H5346</f>
        <v/>
      </c>
      <c r="K5346" s="106" t="n"/>
      <c r="L5346" s="97" t="n"/>
      <c r="M5346" s="97" t="n"/>
      <c r="N5346" s="105" t="inlineStr">
        <is>
          <t>27×105</t>
        </is>
      </c>
      <c r="O5346" s="99">
        <f>F5346</f>
        <v/>
      </c>
      <c r="P5346" s="99">
        <f>SUM(I5346)</f>
        <v/>
      </c>
      <c r="Q5346" s="117" t="n"/>
      <c r="R5346" s="118" t="n"/>
      <c r="S5346" s="118" t="n"/>
      <c r="T5346" s="119" t="n"/>
      <c r="U5346" s="120" t="n"/>
      <c r="V5346" s="120" t="n"/>
      <c r="W5346" s="121" t="n"/>
      <c r="X5346" s="122" t="n"/>
      <c r="Y5346" s="122" t="n"/>
      <c r="Z5346" s="143" t="n"/>
      <c r="AA5346" s="140" t="n"/>
      <c r="AB5346" s="140" t="n"/>
      <c r="AC5346" s="144" t="n"/>
      <c r="AD5346" s="142" t="n"/>
      <c r="AE5346" s="142" t="n"/>
    </row>
    <row r="5347">
      <c r="B5347" s="85" t="inlineStr">
        <is>
          <t>YH1(L)R-R</t>
        </is>
      </c>
      <c r="C5347">
        <f>SUMIF(数量表!D:H,B5347,数量表!H:H)</f>
        <v/>
      </c>
      <c r="D5347" t="n">
        <v>27</v>
      </c>
      <c r="E5347" t="n">
        <v>105</v>
      </c>
      <c r="F5347" s="86" t="n">
        <v>576</v>
      </c>
      <c r="G5347" t="inlineStr">
        <is>
          <t>×</t>
        </is>
      </c>
      <c r="H5347" s="87" t="n">
        <v>2</v>
      </c>
      <c r="I5347" s="214">
        <f>C5347*H5347</f>
        <v/>
      </c>
      <c r="K5347" s="106" t="n"/>
      <c r="L5347" s="97" t="n"/>
      <c r="M5347" s="97" t="n"/>
      <c r="N5347" s="105" t="inlineStr">
        <is>
          <t>27×105</t>
        </is>
      </c>
      <c r="O5347" s="99">
        <f>F5347</f>
        <v/>
      </c>
      <c r="P5347" s="99">
        <f>SUM(I5347)</f>
        <v/>
      </c>
      <c r="Q5347" s="117" t="n"/>
      <c r="R5347" s="118" t="n"/>
      <c r="S5347" s="118" t="n"/>
      <c r="T5347" s="119" t="n"/>
      <c r="U5347" s="120" t="n"/>
      <c r="V5347" s="120" t="n"/>
      <c r="W5347" s="121" t="n"/>
      <c r="X5347" s="122" t="n"/>
      <c r="Y5347" s="122" t="n"/>
      <c r="Z5347" s="143" t="n"/>
      <c r="AA5347" s="140" t="n"/>
      <c r="AB5347" s="140" t="n"/>
      <c r="AC5347" s="144" t="n"/>
      <c r="AD5347" s="142" t="n"/>
      <c r="AE5347" s="142" t="n"/>
    </row>
    <row r="5348">
      <c r="B5348" s="85" t="inlineStr">
        <is>
          <t>YH1(L)R-R</t>
        </is>
      </c>
      <c r="C5348">
        <f>SUMIF(数量表!D:H,B5348,数量表!H:H)</f>
        <v/>
      </c>
      <c r="D5348" t="n">
        <v>27</v>
      </c>
      <c r="E5348" t="n">
        <v>105</v>
      </c>
      <c r="F5348" s="86" t="n">
        <v>768</v>
      </c>
      <c r="G5348" t="inlineStr">
        <is>
          <t>×</t>
        </is>
      </c>
      <c r="H5348" s="87" t="n">
        <v>1</v>
      </c>
      <c r="I5348" s="214">
        <f>C5348*H5348</f>
        <v/>
      </c>
      <c r="K5348" s="106" t="n"/>
      <c r="L5348" s="97" t="n"/>
      <c r="M5348" s="97" t="n"/>
      <c r="N5348" s="105" t="inlineStr">
        <is>
          <t>27×105</t>
        </is>
      </c>
      <c r="O5348" s="99">
        <f>F5348</f>
        <v/>
      </c>
      <c r="P5348" s="99">
        <f>SUM(I5348)</f>
        <v/>
      </c>
      <c r="Q5348" s="117" t="n"/>
      <c r="R5348" s="118" t="n"/>
      <c r="S5348" s="118" t="n"/>
      <c r="T5348" s="119" t="n"/>
      <c r="U5348" s="120" t="n"/>
      <c r="V5348" s="120" t="n"/>
      <c r="W5348" s="121" t="n"/>
      <c r="X5348" s="122" t="n"/>
      <c r="Y5348" s="122" t="n"/>
      <c r="Z5348" s="143" t="n"/>
      <c r="AA5348" s="140" t="n"/>
      <c r="AB5348" s="140" t="n"/>
      <c r="AC5348" s="144" t="n"/>
      <c r="AD5348" s="142" t="n"/>
      <c r="AE5348" s="142" t="n"/>
    </row>
    <row r="5349" ht="15" customHeight="1" thickBot="1">
      <c r="B5349" s="85" t="inlineStr">
        <is>
          <t>YH1(L)R-R</t>
        </is>
      </c>
      <c r="C5349" s="89">
        <f>SUMIF(数量表!D:H,B5349,数量表!H:H)</f>
        <v/>
      </c>
      <c r="D5349" s="89" t="n">
        <v>27</v>
      </c>
      <c r="E5349" s="89" t="n">
        <v>105</v>
      </c>
      <c r="F5349" s="90" t="n">
        <v>2548</v>
      </c>
      <c r="G5349" s="89" t="inlineStr">
        <is>
          <t>×</t>
        </is>
      </c>
      <c r="H5349" s="91" t="n">
        <v>1</v>
      </c>
      <c r="I5349" s="213">
        <f>C5349*H5349</f>
        <v/>
      </c>
      <c r="K5349" s="106" t="n"/>
      <c r="L5349" s="97" t="n"/>
      <c r="M5349" s="97" t="n"/>
      <c r="N5349" s="105" t="inlineStr">
        <is>
          <t>27×105</t>
        </is>
      </c>
      <c r="O5349" s="99">
        <f>F5349</f>
        <v/>
      </c>
      <c r="P5349" s="99">
        <f>SUM(I5349)</f>
        <v/>
      </c>
      <c r="Q5349" s="117" t="n"/>
      <c r="R5349" s="118" t="n"/>
      <c r="S5349" s="118" t="n"/>
      <c r="T5349" s="119" t="n"/>
      <c r="U5349" s="120" t="n"/>
      <c r="V5349" s="120" t="n"/>
      <c r="W5349" s="121" t="n"/>
      <c r="X5349" s="122" t="n"/>
      <c r="Y5349" s="122" t="n"/>
      <c r="Z5349" s="143" t="n"/>
      <c r="AA5349" s="140" t="n"/>
      <c r="AB5349" s="140" t="n"/>
      <c r="AC5349" s="144" t="n"/>
      <c r="AD5349" s="142" t="n"/>
      <c r="AE5349" s="142" t="n"/>
    </row>
    <row r="5350">
      <c r="B5350" s="79" t="inlineStr">
        <is>
          <t>YH1(LOW)-L</t>
        </is>
      </c>
      <c r="C5350">
        <f>SUMIF(数量表!D:H,B5350,数量表!H:H)</f>
        <v/>
      </c>
      <c r="D5350" s="80" t="n">
        <v>27</v>
      </c>
      <c r="E5350" s="80" t="n">
        <v>105</v>
      </c>
      <c r="F5350" s="81" t="n">
        <v>1150</v>
      </c>
      <c r="G5350" s="80" t="inlineStr">
        <is>
          <t>×</t>
        </is>
      </c>
      <c r="H5350" s="82" t="n">
        <v>1</v>
      </c>
      <c r="I5350" s="212">
        <f>C5350*H5350</f>
        <v/>
      </c>
      <c r="K5350" s="106" t="n"/>
      <c r="L5350" s="97" t="n"/>
      <c r="M5350" s="97" t="n"/>
      <c r="N5350" s="105" t="inlineStr">
        <is>
          <t>27×105</t>
        </is>
      </c>
      <c r="O5350" s="99">
        <f>F5350</f>
        <v/>
      </c>
      <c r="P5350" s="99">
        <f>SUM(I5350)</f>
        <v/>
      </c>
      <c r="Q5350" s="117" t="n"/>
      <c r="R5350" s="118" t="n"/>
      <c r="S5350" s="118" t="n"/>
      <c r="T5350" s="119" t="n"/>
      <c r="U5350" s="120" t="n"/>
      <c r="V5350" s="120" t="n"/>
      <c r="W5350" s="121" t="n"/>
      <c r="X5350" s="122" t="n"/>
      <c r="Y5350" s="122" t="n"/>
      <c r="Z5350" s="143" t="n"/>
      <c r="AA5350" s="140" t="n"/>
      <c r="AB5350" s="140" t="n"/>
      <c r="AC5350" s="144" t="n"/>
      <c r="AD5350" s="142" t="n"/>
      <c r="AE5350" s="142" t="n"/>
    </row>
    <row r="5351">
      <c r="B5351" s="85" t="inlineStr">
        <is>
          <t>YH1(LOW)-L</t>
        </is>
      </c>
      <c r="C5351">
        <f>SUMIF(数量表!D:H,B5351,数量表!H:H)</f>
        <v/>
      </c>
      <c r="D5351" t="n">
        <v>27</v>
      </c>
      <c r="E5351" t="n">
        <v>105</v>
      </c>
      <c r="F5351" s="86" t="n">
        <v>800</v>
      </c>
      <c r="G5351" t="inlineStr">
        <is>
          <t>×</t>
        </is>
      </c>
      <c r="H5351" s="87" t="n">
        <v>2</v>
      </c>
      <c r="I5351" s="214">
        <f>C5351*H5351</f>
        <v/>
      </c>
      <c r="K5351" s="106" t="n"/>
      <c r="L5351" s="97" t="n"/>
      <c r="M5351" s="97" t="n"/>
      <c r="N5351" s="105" t="inlineStr">
        <is>
          <t>27×105</t>
        </is>
      </c>
      <c r="O5351" s="99">
        <f>F5351</f>
        <v/>
      </c>
      <c r="P5351" s="99">
        <f>SUM(I5351)</f>
        <v/>
      </c>
      <c r="Q5351" s="117" t="n"/>
      <c r="R5351" s="118" t="n"/>
      <c r="S5351" s="118" t="n"/>
      <c r="T5351" s="119" t="n"/>
      <c r="U5351" s="120" t="n"/>
      <c r="V5351" s="120" t="n"/>
      <c r="W5351" s="121" t="n"/>
      <c r="X5351" s="122" t="n"/>
      <c r="Y5351" s="122" t="n"/>
      <c r="Z5351" s="143" t="n"/>
      <c r="AA5351" s="140" t="n"/>
      <c r="AB5351" s="140" t="n"/>
      <c r="AC5351" s="144" t="n"/>
      <c r="AD5351" s="142" t="n"/>
      <c r="AE5351" s="142" t="n"/>
    </row>
    <row r="5352">
      <c r="B5352" s="85" t="inlineStr">
        <is>
          <t>YH1(LOW)-L</t>
        </is>
      </c>
      <c r="C5352">
        <f>SUMIF(数量表!D:H,B5352,数量表!H:H)</f>
        <v/>
      </c>
      <c r="D5352" t="n">
        <v>27</v>
      </c>
      <c r="E5352" t="n">
        <v>105</v>
      </c>
      <c r="F5352" s="86" t="n">
        <v>576</v>
      </c>
      <c r="G5352" t="inlineStr">
        <is>
          <t>×</t>
        </is>
      </c>
      <c r="H5352" s="87" t="n">
        <v>2</v>
      </c>
      <c r="I5352" s="214">
        <f>C5352*H5352</f>
        <v/>
      </c>
      <c r="K5352" s="106" t="n"/>
      <c r="L5352" s="97" t="n"/>
      <c r="M5352" s="97" t="n"/>
      <c r="N5352" s="105" t="inlineStr">
        <is>
          <t>27×105</t>
        </is>
      </c>
      <c r="O5352" s="99">
        <f>F5352</f>
        <v/>
      </c>
      <c r="P5352" s="99">
        <f>SUM(I5352)</f>
        <v/>
      </c>
      <c r="Q5352" s="117" t="n"/>
      <c r="R5352" s="118" t="n"/>
      <c r="S5352" s="118" t="n"/>
      <c r="T5352" s="119" t="n"/>
      <c r="U5352" s="120" t="n"/>
      <c r="V5352" s="120" t="n"/>
      <c r="W5352" s="121" t="n"/>
      <c r="X5352" s="122" t="n"/>
      <c r="Y5352" s="122" t="n"/>
      <c r="Z5352" s="143" t="n"/>
      <c r="AA5352" s="140" t="n"/>
      <c r="AB5352" s="140" t="n"/>
      <c r="AC5352" s="144" t="n"/>
      <c r="AD5352" s="142" t="n"/>
      <c r="AE5352" s="142" t="n"/>
    </row>
    <row r="5353" ht="15" customHeight="1" thickBot="1">
      <c r="B5353" s="85" t="inlineStr">
        <is>
          <t>YH1(LOW)-L</t>
        </is>
      </c>
      <c r="C5353" s="89">
        <f>SUMIF(数量表!D:H,B5353,数量表!H:H)</f>
        <v/>
      </c>
      <c r="D5353" s="89" t="n">
        <v>27</v>
      </c>
      <c r="E5353" s="89" t="n">
        <v>105</v>
      </c>
      <c r="F5353" s="90" t="n">
        <v>768</v>
      </c>
      <c r="G5353" s="89" t="inlineStr">
        <is>
          <t>×</t>
        </is>
      </c>
      <c r="H5353" s="91" t="n">
        <v>1</v>
      </c>
      <c r="I5353" s="213">
        <f>C5353*H5353</f>
        <v/>
      </c>
      <c r="K5353" s="106" t="n"/>
      <c r="L5353" s="97" t="n"/>
      <c r="M5353" s="97" t="n"/>
      <c r="N5353" s="105" t="inlineStr">
        <is>
          <t>27×105</t>
        </is>
      </c>
      <c r="O5353" s="99">
        <f>F5353</f>
        <v/>
      </c>
      <c r="P5353" s="99">
        <f>SUM(I5353)</f>
        <v/>
      </c>
      <c r="Q5353" s="117" t="n"/>
      <c r="R5353" s="118" t="n"/>
      <c r="S5353" s="118" t="n"/>
      <c r="T5353" s="119" t="n"/>
      <c r="U5353" s="120" t="n"/>
      <c r="V5353" s="120" t="n"/>
      <c r="W5353" s="121" t="n"/>
      <c r="X5353" s="122" t="n"/>
      <c r="Y5353" s="122" t="n"/>
      <c r="Z5353" s="143" t="n"/>
      <c r="AA5353" s="140" t="n"/>
      <c r="AB5353" s="140" t="n"/>
      <c r="AC5353" s="144" t="n"/>
      <c r="AD5353" s="142" t="n"/>
      <c r="AE5353" s="142" t="n"/>
    </row>
    <row r="5354">
      <c r="B5354" s="79" t="inlineStr">
        <is>
          <t>YH1(LOW)L-L</t>
        </is>
      </c>
      <c r="C5354">
        <f>SUMIF(数量表!D:H,B5354,数量表!H:H)</f>
        <v/>
      </c>
      <c r="D5354" s="80" t="n">
        <v>27</v>
      </c>
      <c r="E5354" s="80" t="n">
        <v>105</v>
      </c>
      <c r="F5354" s="81" t="n">
        <v>1150</v>
      </c>
      <c r="G5354" s="80" t="inlineStr">
        <is>
          <t>×</t>
        </is>
      </c>
      <c r="H5354" s="82" t="n">
        <v>1</v>
      </c>
      <c r="I5354" s="212">
        <f>C5354*H5354</f>
        <v/>
      </c>
      <c r="K5354" s="106" t="n"/>
      <c r="L5354" s="97" t="n"/>
      <c r="M5354" s="97" t="n"/>
      <c r="N5354" s="105" t="inlineStr">
        <is>
          <t>27×105</t>
        </is>
      </c>
      <c r="O5354" s="99">
        <f>F5354</f>
        <v/>
      </c>
      <c r="P5354" s="99">
        <f>SUM(I5354)</f>
        <v/>
      </c>
      <c r="Q5354" s="117" t="n"/>
      <c r="R5354" s="118" t="n"/>
      <c r="S5354" s="118" t="n"/>
      <c r="T5354" s="119" t="n"/>
      <c r="U5354" s="120" t="n"/>
      <c r="V5354" s="120" t="n"/>
      <c r="W5354" s="121" t="n"/>
      <c r="X5354" s="122" t="n"/>
      <c r="Y5354" s="122" t="n"/>
      <c r="Z5354" s="143" t="n"/>
      <c r="AA5354" s="140" t="n"/>
      <c r="AB5354" s="140" t="n"/>
      <c r="AC5354" s="144" t="n"/>
      <c r="AD5354" s="142" t="n"/>
      <c r="AE5354" s="142" t="n"/>
    </row>
    <row r="5355">
      <c r="B5355" s="85" t="inlineStr">
        <is>
          <t>YH1(LOW)L-L</t>
        </is>
      </c>
      <c r="C5355">
        <f>SUMIF(数量表!D:H,B5355,数量表!H:H)</f>
        <v/>
      </c>
      <c r="D5355" t="n">
        <v>27</v>
      </c>
      <c r="E5355" t="n">
        <v>105</v>
      </c>
      <c r="F5355" s="86" t="n">
        <v>760</v>
      </c>
      <c r="G5355" t="inlineStr">
        <is>
          <t>×</t>
        </is>
      </c>
      <c r="H5355" s="87" t="n">
        <v>2</v>
      </c>
      <c r="I5355" s="214">
        <f>C5355*H5355</f>
        <v/>
      </c>
      <c r="K5355" s="106" t="n"/>
      <c r="L5355" s="97" t="n"/>
      <c r="M5355" s="97" t="n"/>
      <c r="N5355" s="105" t="inlineStr">
        <is>
          <t>27×105</t>
        </is>
      </c>
      <c r="O5355" s="99">
        <f>F5355</f>
        <v/>
      </c>
      <c r="P5355" s="99">
        <f>SUM(I5355)</f>
        <v/>
      </c>
      <c r="Q5355" s="117" t="n"/>
      <c r="R5355" s="118" t="n"/>
      <c r="S5355" s="118" t="n"/>
      <c r="T5355" s="119" t="n"/>
      <c r="U5355" s="120" t="n"/>
      <c r="V5355" s="120" t="n"/>
      <c r="W5355" s="121" t="n"/>
      <c r="X5355" s="122" t="n"/>
      <c r="Y5355" s="122" t="n"/>
      <c r="Z5355" s="143" t="n"/>
      <c r="AA5355" s="140" t="n"/>
      <c r="AB5355" s="140" t="n"/>
      <c r="AC5355" s="144" t="n"/>
      <c r="AD5355" s="142" t="n"/>
      <c r="AE5355" s="142" t="n"/>
    </row>
    <row r="5356">
      <c r="B5356" s="85" t="inlineStr">
        <is>
          <t>YH1(LOW)L-L</t>
        </is>
      </c>
      <c r="C5356">
        <f>SUMIF(数量表!D:H,B5356,数量表!H:H)</f>
        <v/>
      </c>
      <c r="D5356" t="n">
        <v>27</v>
      </c>
      <c r="E5356" t="n">
        <v>105</v>
      </c>
      <c r="F5356" s="86" t="n">
        <v>576</v>
      </c>
      <c r="G5356" t="inlineStr">
        <is>
          <t>×</t>
        </is>
      </c>
      <c r="H5356" s="87" t="n">
        <v>2</v>
      </c>
      <c r="I5356" s="214">
        <f>C5356*H5356</f>
        <v/>
      </c>
      <c r="K5356" s="106" t="n"/>
      <c r="L5356" s="97" t="n"/>
      <c r="M5356" s="97" t="n"/>
      <c r="N5356" s="105" t="inlineStr">
        <is>
          <t>27×105</t>
        </is>
      </c>
      <c r="O5356" s="99">
        <f>F5356</f>
        <v/>
      </c>
      <c r="P5356" s="99">
        <f>SUM(I5356)</f>
        <v/>
      </c>
      <c r="Q5356" s="117" t="n"/>
      <c r="R5356" s="118" t="n"/>
      <c r="S5356" s="118" t="n"/>
      <c r="T5356" s="119" t="n"/>
      <c r="U5356" s="120" t="n"/>
      <c r="V5356" s="120" t="n"/>
      <c r="W5356" s="121" t="n"/>
      <c r="X5356" s="122" t="n"/>
      <c r="Y5356" s="122" t="n"/>
      <c r="Z5356" s="143" t="n"/>
      <c r="AA5356" s="140" t="n"/>
      <c r="AB5356" s="140" t="n"/>
      <c r="AC5356" s="144" t="n"/>
      <c r="AD5356" s="142" t="n"/>
      <c r="AE5356" s="142" t="n"/>
    </row>
    <row r="5357">
      <c r="B5357" s="85" t="inlineStr">
        <is>
          <t>YH1(LOW)L-L</t>
        </is>
      </c>
      <c r="C5357">
        <f>SUMIF(数量表!D:H,B5357,数量表!H:H)</f>
        <v/>
      </c>
      <c r="D5357" t="n">
        <v>27</v>
      </c>
      <c r="E5357" t="n">
        <v>105</v>
      </c>
      <c r="F5357" s="86" t="n">
        <v>768</v>
      </c>
      <c r="G5357" t="inlineStr">
        <is>
          <t>×</t>
        </is>
      </c>
      <c r="H5357" s="87" t="n">
        <v>1</v>
      </c>
      <c r="I5357" s="214">
        <f>C5357*H5357</f>
        <v/>
      </c>
      <c r="K5357" s="106" t="n"/>
      <c r="L5357" s="97" t="n"/>
      <c r="M5357" s="97" t="n"/>
      <c r="N5357" s="105" t="inlineStr">
        <is>
          <t>27×105</t>
        </is>
      </c>
      <c r="O5357" s="99">
        <f>F5357</f>
        <v/>
      </c>
      <c r="P5357" s="99">
        <f>SUM(I5357)</f>
        <v/>
      </c>
      <c r="Q5357" s="117" t="n"/>
      <c r="R5357" s="118" t="n"/>
      <c r="S5357" s="118" t="n"/>
      <c r="T5357" s="119" t="n"/>
      <c r="U5357" s="120" t="n"/>
      <c r="V5357" s="120" t="n"/>
      <c r="W5357" s="121" t="n"/>
      <c r="X5357" s="122" t="n"/>
      <c r="Y5357" s="122" t="n"/>
      <c r="Z5357" s="143" t="n"/>
      <c r="AA5357" s="140" t="n"/>
      <c r="AB5357" s="140" t="n"/>
      <c r="AC5357" s="144" t="n"/>
      <c r="AD5357" s="142" t="n"/>
      <c r="AE5357" s="142" t="n"/>
    </row>
    <row r="5358" ht="15" customHeight="1" thickBot="1">
      <c r="B5358" s="85" t="inlineStr">
        <is>
          <t>YH1(LOW)L-L</t>
        </is>
      </c>
      <c r="C5358" s="89">
        <f>SUMIF(数量表!D:H,B5358,数量表!H:H)</f>
        <v/>
      </c>
      <c r="D5358" s="89" t="n">
        <v>27</v>
      </c>
      <c r="E5358" s="89" t="n">
        <v>105</v>
      </c>
      <c r="F5358" s="90" t="n">
        <v>2548</v>
      </c>
      <c r="G5358" s="89" t="inlineStr">
        <is>
          <t>×</t>
        </is>
      </c>
      <c r="H5358" s="91" t="n">
        <v>1</v>
      </c>
      <c r="I5358" s="213">
        <f>C5358*H5358</f>
        <v/>
      </c>
      <c r="K5358" s="106" t="n"/>
      <c r="L5358" s="97" t="n"/>
      <c r="M5358" s="97" t="n"/>
      <c r="N5358" s="105" t="inlineStr">
        <is>
          <t>27×105</t>
        </is>
      </c>
      <c r="O5358" s="99">
        <f>F5358</f>
        <v/>
      </c>
      <c r="P5358" s="99">
        <f>SUM(I5358)</f>
        <v/>
      </c>
      <c r="Q5358" s="117" t="n"/>
      <c r="R5358" s="118" t="n"/>
      <c r="S5358" s="118" t="n"/>
      <c r="T5358" s="119" t="n"/>
      <c r="U5358" s="120" t="n"/>
      <c r="V5358" s="120" t="n"/>
      <c r="W5358" s="121" t="n"/>
      <c r="X5358" s="122" t="n"/>
      <c r="Y5358" s="122" t="n"/>
      <c r="Z5358" s="143" t="n"/>
      <c r="AA5358" s="140" t="n"/>
      <c r="AB5358" s="140" t="n"/>
      <c r="AC5358" s="144" t="n"/>
      <c r="AD5358" s="142" t="n"/>
      <c r="AE5358" s="142" t="n"/>
    </row>
    <row r="5359">
      <c r="B5359" s="79" t="inlineStr">
        <is>
          <t>YH1(LOW)-R</t>
        </is>
      </c>
      <c r="C5359">
        <f>SUMIF(数量表!D:H,B5359,数量表!H:H)</f>
        <v/>
      </c>
      <c r="D5359" s="80" t="n">
        <v>27</v>
      </c>
      <c r="E5359" s="80" t="n">
        <v>105</v>
      </c>
      <c r="F5359" s="81" t="n">
        <v>1150</v>
      </c>
      <c r="G5359" s="80" t="inlineStr">
        <is>
          <t>×</t>
        </is>
      </c>
      <c r="H5359" s="82" t="n">
        <v>1</v>
      </c>
      <c r="I5359" s="212">
        <f>C5359*H5359</f>
        <v/>
      </c>
      <c r="K5359" s="106" t="n"/>
      <c r="L5359" s="97" t="n"/>
      <c r="M5359" s="97" t="n"/>
      <c r="N5359" s="105" t="inlineStr">
        <is>
          <t>27×105</t>
        </is>
      </c>
      <c r="O5359" s="99">
        <f>F5359</f>
        <v/>
      </c>
      <c r="P5359" s="99">
        <f>SUM(I5359)</f>
        <v/>
      </c>
      <c r="Q5359" s="117" t="n"/>
      <c r="R5359" s="118" t="n"/>
      <c r="S5359" s="118" t="n"/>
      <c r="T5359" s="119" t="n"/>
      <c r="U5359" s="120" t="n"/>
      <c r="V5359" s="120" t="n"/>
      <c r="W5359" s="121" t="n"/>
      <c r="X5359" s="122" t="n"/>
      <c r="Y5359" s="122" t="n"/>
      <c r="Z5359" s="143" t="n"/>
      <c r="AA5359" s="140" t="n"/>
      <c r="AB5359" s="140" t="n"/>
      <c r="AC5359" s="144" t="n"/>
      <c r="AD5359" s="142" t="n"/>
      <c r="AE5359" s="142" t="n"/>
    </row>
    <row r="5360">
      <c r="B5360" s="85" t="inlineStr">
        <is>
          <t>YH1(LOW)-R</t>
        </is>
      </c>
      <c r="C5360">
        <f>SUMIF(数量表!D:H,B5360,数量表!H:H)</f>
        <v/>
      </c>
      <c r="D5360" t="n">
        <v>27</v>
      </c>
      <c r="E5360" t="n">
        <v>105</v>
      </c>
      <c r="F5360" s="86" t="n">
        <v>800</v>
      </c>
      <c r="G5360" t="inlineStr">
        <is>
          <t>×</t>
        </is>
      </c>
      <c r="H5360" s="87" t="n">
        <v>2</v>
      </c>
      <c r="I5360" s="214">
        <f>C5360*H5360</f>
        <v/>
      </c>
      <c r="K5360" s="106" t="n"/>
      <c r="L5360" s="97" t="n"/>
      <c r="M5360" s="97" t="n"/>
      <c r="N5360" s="105" t="inlineStr">
        <is>
          <t>27×105</t>
        </is>
      </c>
      <c r="O5360" s="99">
        <f>F5360</f>
        <v/>
      </c>
      <c r="P5360" s="99">
        <f>SUM(I5360)</f>
        <v/>
      </c>
      <c r="Q5360" s="117" t="n"/>
      <c r="R5360" s="118" t="n"/>
      <c r="S5360" s="118" t="n"/>
      <c r="T5360" s="119" t="n"/>
      <c r="U5360" s="120" t="n"/>
      <c r="V5360" s="120" t="n"/>
      <c r="W5360" s="121" t="n"/>
      <c r="X5360" s="122" t="n"/>
      <c r="Y5360" s="122" t="n"/>
      <c r="Z5360" s="143" t="n"/>
      <c r="AA5360" s="140" t="n"/>
      <c r="AB5360" s="140" t="n"/>
      <c r="AC5360" s="144" t="n"/>
      <c r="AD5360" s="142" t="n"/>
      <c r="AE5360" s="142" t="n"/>
    </row>
    <row r="5361">
      <c r="B5361" s="85" t="inlineStr">
        <is>
          <t>YH1(LOW)-R</t>
        </is>
      </c>
      <c r="C5361">
        <f>SUMIF(数量表!D:H,B5361,数量表!H:H)</f>
        <v/>
      </c>
      <c r="D5361" t="n">
        <v>27</v>
      </c>
      <c r="E5361" t="n">
        <v>105</v>
      </c>
      <c r="F5361" s="86" t="n">
        <v>576</v>
      </c>
      <c r="G5361" t="inlineStr">
        <is>
          <t>×</t>
        </is>
      </c>
      <c r="H5361" s="87" t="n">
        <v>2</v>
      </c>
      <c r="I5361" s="214">
        <f>C5361*H5361</f>
        <v/>
      </c>
      <c r="K5361" s="106" t="n"/>
      <c r="L5361" s="97" t="n"/>
      <c r="M5361" s="97" t="n"/>
      <c r="N5361" s="105" t="inlineStr">
        <is>
          <t>27×105</t>
        </is>
      </c>
      <c r="O5361" s="99">
        <f>F5361</f>
        <v/>
      </c>
      <c r="P5361" s="99">
        <f>SUM(I5361)</f>
        <v/>
      </c>
      <c r="Q5361" s="117" t="n"/>
      <c r="R5361" s="118" t="n"/>
      <c r="S5361" s="118" t="n"/>
      <c r="T5361" s="119" t="n"/>
      <c r="U5361" s="120" t="n"/>
      <c r="V5361" s="120" t="n"/>
      <c r="W5361" s="121" t="n"/>
      <c r="X5361" s="122" t="n"/>
      <c r="Y5361" s="122" t="n"/>
      <c r="Z5361" s="143" t="n"/>
      <c r="AA5361" s="140" t="n"/>
      <c r="AB5361" s="140" t="n"/>
      <c r="AC5361" s="144" t="n"/>
      <c r="AD5361" s="142" t="n"/>
      <c r="AE5361" s="142" t="n"/>
    </row>
    <row r="5362" ht="15" customHeight="1" thickBot="1">
      <c r="B5362" s="85" t="inlineStr">
        <is>
          <t>YH1(LOW)-R</t>
        </is>
      </c>
      <c r="C5362" s="89">
        <f>SUMIF(数量表!D:H,B5362,数量表!H:H)</f>
        <v/>
      </c>
      <c r="D5362" s="89" t="n">
        <v>27</v>
      </c>
      <c r="E5362" s="89" t="n">
        <v>105</v>
      </c>
      <c r="F5362" s="90" t="n">
        <v>768</v>
      </c>
      <c r="G5362" s="89" t="inlineStr">
        <is>
          <t>×</t>
        </is>
      </c>
      <c r="H5362" s="91" t="n">
        <v>1</v>
      </c>
      <c r="I5362" s="213">
        <f>C5362*H5362</f>
        <v/>
      </c>
      <c r="K5362" s="106" t="n"/>
      <c r="L5362" s="97" t="n"/>
      <c r="M5362" s="97" t="n"/>
      <c r="N5362" s="105" t="inlineStr">
        <is>
          <t>27×105</t>
        </is>
      </c>
      <c r="O5362" s="99">
        <f>F5362</f>
        <v/>
      </c>
      <c r="P5362" s="99">
        <f>SUM(I5362)</f>
        <v/>
      </c>
      <c r="Q5362" s="117" t="n"/>
      <c r="R5362" s="118" t="n"/>
      <c r="S5362" s="118" t="n"/>
      <c r="T5362" s="119" t="n"/>
      <c r="U5362" s="120" t="n"/>
      <c r="V5362" s="120" t="n"/>
      <c r="W5362" s="121" t="n"/>
      <c r="X5362" s="122" t="n"/>
      <c r="Y5362" s="122" t="n"/>
      <c r="Z5362" s="143" t="n"/>
      <c r="AA5362" s="140" t="n"/>
      <c r="AB5362" s="140" t="n"/>
      <c r="AC5362" s="144" t="n"/>
      <c r="AD5362" s="142" t="n"/>
      <c r="AE5362" s="142" t="n"/>
    </row>
    <row r="5363">
      <c r="B5363" s="79" t="inlineStr">
        <is>
          <t>YH1(LOW)R-R</t>
        </is>
      </c>
      <c r="C5363">
        <f>SUMIF(数量表!D:H,B5363,数量表!H:H)</f>
        <v/>
      </c>
      <c r="D5363" s="80" t="n">
        <v>27</v>
      </c>
      <c r="E5363" s="80" t="n">
        <v>105</v>
      </c>
      <c r="F5363" s="81" t="n">
        <v>1150</v>
      </c>
      <c r="G5363" s="80" t="inlineStr">
        <is>
          <t>×</t>
        </is>
      </c>
      <c r="H5363" s="82" t="n">
        <v>1</v>
      </c>
      <c r="I5363" s="212">
        <f>C5363*H5363</f>
        <v/>
      </c>
      <c r="K5363" s="106" t="n"/>
      <c r="L5363" s="97" t="n"/>
      <c r="M5363" s="97" t="n"/>
      <c r="N5363" s="105" t="inlineStr">
        <is>
          <t>27×105</t>
        </is>
      </c>
      <c r="O5363" s="99">
        <f>F5363</f>
        <v/>
      </c>
      <c r="P5363" s="99">
        <f>SUM(I5363)</f>
        <v/>
      </c>
      <c r="Q5363" s="117" t="n"/>
      <c r="R5363" s="118" t="n"/>
      <c r="S5363" s="118" t="n"/>
      <c r="T5363" s="119" t="n"/>
      <c r="U5363" s="120" t="n"/>
      <c r="V5363" s="120" t="n"/>
      <c r="W5363" s="121" t="n"/>
      <c r="X5363" s="122" t="n"/>
      <c r="Y5363" s="122" t="n"/>
      <c r="Z5363" s="143" t="n"/>
      <c r="AA5363" s="140" t="n"/>
      <c r="AB5363" s="140" t="n"/>
      <c r="AC5363" s="144" t="n"/>
      <c r="AD5363" s="142" t="n"/>
      <c r="AE5363" s="142" t="n"/>
    </row>
    <row r="5364">
      <c r="B5364" s="85" t="inlineStr">
        <is>
          <t>YH1(LOW)R-R</t>
        </is>
      </c>
      <c r="C5364">
        <f>SUMIF(数量表!D:H,B5364,数量表!H:H)</f>
        <v/>
      </c>
      <c r="D5364" t="n">
        <v>27</v>
      </c>
      <c r="E5364" t="n">
        <v>105</v>
      </c>
      <c r="F5364" s="86" t="n">
        <v>760</v>
      </c>
      <c r="G5364" t="inlineStr">
        <is>
          <t>×</t>
        </is>
      </c>
      <c r="H5364" s="87" t="n">
        <v>2</v>
      </c>
      <c r="I5364" s="214">
        <f>C5364*H5364</f>
        <v/>
      </c>
      <c r="K5364" s="106" t="n"/>
      <c r="L5364" s="97" t="n"/>
      <c r="M5364" s="97" t="n"/>
      <c r="N5364" s="105" t="inlineStr">
        <is>
          <t>27×105</t>
        </is>
      </c>
      <c r="O5364" s="99">
        <f>F5364</f>
        <v/>
      </c>
      <c r="P5364" s="99">
        <f>SUM(I5364)</f>
        <v/>
      </c>
      <c r="Q5364" s="117" t="n"/>
      <c r="R5364" s="118" t="n"/>
      <c r="S5364" s="118" t="n"/>
      <c r="T5364" s="119" t="n"/>
      <c r="U5364" s="120" t="n"/>
      <c r="V5364" s="120" t="n"/>
      <c r="W5364" s="121" t="n"/>
      <c r="X5364" s="122" t="n"/>
      <c r="Y5364" s="122" t="n"/>
      <c r="Z5364" s="143" t="n"/>
      <c r="AA5364" s="140" t="n"/>
      <c r="AB5364" s="140" t="n"/>
      <c r="AC5364" s="144" t="n"/>
      <c r="AD5364" s="142" t="n"/>
      <c r="AE5364" s="142" t="n"/>
    </row>
    <row r="5365">
      <c r="B5365" s="85" t="inlineStr">
        <is>
          <t>YH1(LOW)R-R</t>
        </is>
      </c>
      <c r="C5365">
        <f>SUMIF(数量表!D:H,B5365,数量表!H:H)</f>
        <v/>
      </c>
      <c r="D5365" t="n">
        <v>27</v>
      </c>
      <c r="E5365" t="n">
        <v>105</v>
      </c>
      <c r="F5365" s="86" t="n">
        <v>576</v>
      </c>
      <c r="G5365" t="inlineStr">
        <is>
          <t>×</t>
        </is>
      </c>
      <c r="H5365" s="87" t="n">
        <v>2</v>
      </c>
      <c r="I5365" s="214">
        <f>C5365*H5365</f>
        <v/>
      </c>
      <c r="K5365" s="106" t="n"/>
      <c r="L5365" s="97" t="n"/>
      <c r="M5365" s="97" t="n"/>
      <c r="N5365" s="105" t="inlineStr">
        <is>
          <t>27×105</t>
        </is>
      </c>
      <c r="O5365" s="99">
        <f>F5365</f>
        <v/>
      </c>
      <c r="P5365" s="99">
        <f>SUM(I5365)</f>
        <v/>
      </c>
      <c r="Q5365" s="117" t="n"/>
      <c r="R5365" s="118" t="n"/>
      <c r="S5365" s="118" t="n"/>
      <c r="T5365" s="119" t="n"/>
      <c r="U5365" s="120" t="n"/>
      <c r="V5365" s="120" t="n"/>
      <c r="W5365" s="121" t="n"/>
      <c r="X5365" s="122" t="n"/>
      <c r="Y5365" s="122" t="n"/>
      <c r="Z5365" s="143" t="n"/>
      <c r="AA5365" s="140" t="n"/>
      <c r="AB5365" s="140" t="n"/>
      <c r="AC5365" s="144" t="n"/>
      <c r="AD5365" s="142" t="n"/>
      <c r="AE5365" s="142" t="n"/>
    </row>
    <row r="5366">
      <c r="B5366" s="85" t="inlineStr">
        <is>
          <t>YH1(LOW)R-R</t>
        </is>
      </c>
      <c r="C5366">
        <f>SUMIF(数量表!D:H,B5366,数量表!H:H)</f>
        <v/>
      </c>
      <c r="D5366" t="n">
        <v>27</v>
      </c>
      <c r="E5366" t="n">
        <v>105</v>
      </c>
      <c r="F5366" s="86" t="n">
        <v>768</v>
      </c>
      <c r="G5366" t="inlineStr">
        <is>
          <t>×</t>
        </is>
      </c>
      <c r="H5366" s="87" t="n">
        <v>1</v>
      </c>
      <c r="I5366" s="214">
        <f>C5366*H5366</f>
        <v/>
      </c>
      <c r="K5366" s="106" t="n"/>
      <c r="L5366" s="97" t="n"/>
      <c r="M5366" s="97" t="n"/>
      <c r="N5366" s="105" t="inlineStr">
        <is>
          <t>27×105</t>
        </is>
      </c>
      <c r="O5366" s="99">
        <f>F5366</f>
        <v/>
      </c>
      <c r="P5366" s="99">
        <f>SUM(I5366)</f>
        <v/>
      </c>
      <c r="Q5366" s="117" t="n"/>
      <c r="R5366" s="118" t="n"/>
      <c r="S5366" s="118" t="n"/>
      <c r="T5366" s="119" t="n"/>
      <c r="U5366" s="120" t="n"/>
      <c r="V5366" s="120" t="n"/>
      <c r="W5366" s="121" t="n"/>
      <c r="X5366" s="122" t="n"/>
      <c r="Y5366" s="122" t="n"/>
      <c r="Z5366" s="143" t="n"/>
      <c r="AA5366" s="140" t="n"/>
      <c r="AB5366" s="140" t="n"/>
      <c r="AC5366" s="144" t="n"/>
      <c r="AD5366" s="142" t="n"/>
      <c r="AE5366" s="142" t="n"/>
    </row>
    <row r="5367" ht="15" customHeight="1" thickBot="1">
      <c r="B5367" s="85" t="inlineStr">
        <is>
          <t>YH1(LOW)R-R</t>
        </is>
      </c>
      <c r="C5367" s="89">
        <f>SUMIF(数量表!D:H,B5367,数量表!H:H)</f>
        <v/>
      </c>
      <c r="D5367" s="89" t="n">
        <v>27</v>
      </c>
      <c r="E5367" s="89" t="n">
        <v>105</v>
      </c>
      <c r="F5367" s="90" t="n">
        <v>2548</v>
      </c>
      <c r="G5367" s="89" t="inlineStr">
        <is>
          <t>×</t>
        </is>
      </c>
      <c r="H5367" s="91" t="n">
        <v>1</v>
      </c>
      <c r="I5367" s="213">
        <f>C5367*H5367</f>
        <v/>
      </c>
      <c r="K5367" s="106" t="n"/>
      <c r="L5367" s="97" t="n"/>
      <c r="M5367" s="97" t="n"/>
      <c r="N5367" s="105" t="inlineStr">
        <is>
          <t>27×105</t>
        </is>
      </c>
      <c r="O5367" s="99">
        <f>F5367</f>
        <v/>
      </c>
      <c r="P5367" s="99">
        <f>SUM(I5367)</f>
        <v/>
      </c>
      <c r="Q5367" s="117" t="n"/>
      <c r="R5367" s="118" t="n"/>
      <c r="S5367" s="118" t="n"/>
      <c r="T5367" s="119" t="n"/>
      <c r="U5367" s="120" t="n"/>
      <c r="V5367" s="120" t="n"/>
      <c r="W5367" s="121" t="n"/>
      <c r="X5367" s="122" t="n"/>
      <c r="Y5367" s="122" t="n"/>
      <c r="Z5367" s="143" t="n"/>
      <c r="AA5367" s="140" t="n"/>
      <c r="AB5367" s="140" t="n"/>
      <c r="AC5367" s="144" t="n"/>
      <c r="AD5367" s="142" t="n"/>
      <c r="AE5367" s="142" t="n"/>
    </row>
    <row r="5368">
      <c r="B5368" s="79" t="inlineStr">
        <is>
          <t>45MY1</t>
        </is>
      </c>
      <c r="C5368">
        <f>SUMIF(数量表!D:H,B5368,数量表!H:H)</f>
        <v/>
      </c>
      <c r="D5368" t="n">
        <v>27</v>
      </c>
      <c r="E5368" t="n">
        <v>105</v>
      </c>
      <c r="F5368" s="86" t="n">
        <v>900</v>
      </c>
      <c r="G5368" t="inlineStr">
        <is>
          <t>×</t>
        </is>
      </c>
      <c r="H5368" s="87" t="n">
        <v>2</v>
      </c>
      <c r="I5368" s="214">
        <f>C5368*H5368</f>
        <v/>
      </c>
      <c r="K5368" s="106" t="n"/>
      <c r="L5368" s="97" t="n"/>
      <c r="M5368" s="97" t="n"/>
      <c r="N5368" s="105" t="inlineStr">
        <is>
          <t>27×106</t>
        </is>
      </c>
      <c r="O5368" s="99">
        <f>F5368</f>
        <v/>
      </c>
      <c r="P5368" s="99">
        <f>SUM(I5368)</f>
        <v/>
      </c>
      <c r="Q5368" s="117" t="n"/>
      <c r="R5368" s="118" t="n"/>
      <c r="S5368" s="118" t="n"/>
      <c r="T5368" s="119" t="n"/>
      <c r="U5368" s="120" t="n"/>
      <c r="V5368" s="120" t="n"/>
      <c r="W5368" s="121" t="n"/>
      <c r="X5368" s="122" t="n"/>
      <c r="Y5368" s="122" t="n"/>
      <c r="Z5368" s="143" t="n"/>
      <c r="AA5368" s="140" t="n"/>
      <c r="AB5368" s="140" t="n"/>
      <c r="AC5368" s="144" t="n"/>
      <c r="AD5368" s="142" t="n"/>
      <c r="AE5368" s="142" t="n"/>
    </row>
    <row r="5369">
      <c r="B5369" s="85" t="inlineStr">
        <is>
          <t>45MY1</t>
        </is>
      </c>
      <c r="C5369">
        <f>SUMIF(数量表!D:H,B5369,数量表!H:H)</f>
        <v/>
      </c>
      <c r="D5369" t="n">
        <v>27</v>
      </c>
      <c r="E5369" t="n">
        <v>105</v>
      </c>
      <c r="F5369" s="86" t="n">
        <v>576</v>
      </c>
      <c r="G5369" t="inlineStr">
        <is>
          <t>×</t>
        </is>
      </c>
      <c r="H5369" s="87" t="n">
        <v>2</v>
      </c>
      <c r="I5369" s="214">
        <f>C5369*H5369</f>
        <v/>
      </c>
      <c r="K5369" s="106" t="n"/>
      <c r="L5369" s="97" t="n"/>
      <c r="M5369" s="97" t="n"/>
      <c r="N5369" s="105" t="inlineStr">
        <is>
          <t>27×107</t>
        </is>
      </c>
      <c r="O5369" s="99">
        <f>F5369</f>
        <v/>
      </c>
      <c r="P5369" s="99">
        <f>SUM(I5369)</f>
        <v/>
      </c>
      <c r="Q5369" s="117" t="n"/>
      <c r="R5369" s="118" t="n"/>
      <c r="S5369" s="118" t="n"/>
      <c r="T5369" s="119" t="n"/>
      <c r="U5369" s="120" t="n"/>
      <c r="V5369" s="120" t="n"/>
      <c r="W5369" s="121" t="n"/>
      <c r="X5369" s="122" t="n"/>
      <c r="Y5369" s="122" t="n"/>
      <c r="Z5369" s="143" t="n"/>
      <c r="AA5369" s="140" t="n"/>
      <c r="AB5369" s="140" t="n"/>
      <c r="AC5369" s="144" t="n"/>
      <c r="AD5369" s="142" t="n"/>
      <c r="AE5369" s="142" t="n"/>
    </row>
    <row r="5370">
      <c r="B5370" s="85" t="inlineStr">
        <is>
          <t>45MY1</t>
        </is>
      </c>
      <c r="C5370">
        <f>SUMIF(数量表!D:H,B5370,数量表!H:H)</f>
        <v/>
      </c>
      <c r="D5370" t="n">
        <v>27</v>
      </c>
      <c r="E5370" t="n">
        <v>105</v>
      </c>
      <c r="F5370" s="86" t="n">
        <v>768</v>
      </c>
      <c r="G5370" t="inlineStr">
        <is>
          <t>×</t>
        </is>
      </c>
      <c r="H5370" s="87" t="n">
        <v>2</v>
      </c>
      <c r="I5370" s="214">
        <f>C5370*H5370</f>
        <v/>
      </c>
      <c r="K5370" s="106" t="n"/>
      <c r="L5370" s="97" t="n"/>
      <c r="M5370" s="97" t="n"/>
      <c r="N5370" s="105" t="inlineStr">
        <is>
          <t>27×108</t>
        </is>
      </c>
      <c r="O5370" s="99">
        <f>F5370</f>
        <v/>
      </c>
      <c r="P5370" s="99">
        <f>SUM(I5370)</f>
        <v/>
      </c>
      <c r="Q5370" s="117" t="n"/>
      <c r="R5370" s="118" t="n"/>
      <c r="S5370" s="118" t="n"/>
      <c r="T5370" s="119" t="n"/>
      <c r="U5370" s="120" t="n"/>
      <c r="V5370" s="120" t="n"/>
      <c r="W5370" s="121" t="n"/>
      <c r="X5370" s="122" t="n"/>
      <c r="Y5370" s="122" t="n"/>
      <c r="Z5370" s="143" t="n"/>
      <c r="AA5370" s="140" t="n"/>
      <c r="AB5370" s="140" t="n"/>
      <c r="AC5370" s="144" t="n"/>
      <c r="AD5370" s="142" t="n"/>
      <c r="AE5370" s="142" t="n"/>
    </row>
    <row r="5371">
      <c r="B5371" s="85" t="inlineStr">
        <is>
          <t>45MY1</t>
        </is>
      </c>
      <c r="C5371">
        <f>SUMIF(数量表!D:H,B5371,数量表!H:H)</f>
        <v/>
      </c>
      <c r="D5371" t="n">
        <v>27</v>
      </c>
      <c r="E5371" t="n">
        <v>105</v>
      </c>
      <c r="F5371" s="86" t="n">
        <v>826</v>
      </c>
      <c r="G5371" t="inlineStr">
        <is>
          <t>×</t>
        </is>
      </c>
      <c r="H5371" s="87" t="n">
        <v>4</v>
      </c>
      <c r="I5371" s="214">
        <f>C5371*H5371</f>
        <v/>
      </c>
      <c r="K5371" s="106" t="n"/>
      <c r="L5371" s="97" t="n"/>
      <c r="M5371" s="97" t="n"/>
      <c r="N5371" s="105" t="inlineStr">
        <is>
          <t>27×109</t>
        </is>
      </c>
      <c r="O5371" s="99">
        <f>F5371</f>
        <v/>
      </c>
      <c r="P5371" s="99">
        <f>SUM(I5371)</f>
        <v/>
      </c>
      <c r="Q5371" s="117" t="n"/>
      <c r="R5371" s="118" t="n"/>
      <c r="S5371" s="118" t="n"/>
      <c r="T5371" s="119" t="n"/>
      <c r="U5371" s="120" t="n"/>
      <c r="V5371" s="120" t="n"/>
      <c r="W5371" s="121" t="n"/>
      <c r="X5371" s="122" t="n"/>
      <c r="Y5371" s="122" t="n"/>
      <c r="Z5371" s="143" t="n"/>
      <c r="AA5371" s="140" t="n"/>
      <c r="AB5371" s="140" t="n"/>
      <c r="AC5371" s="144" t="n"/>
      <c r="AD5371" s="142" t="n"/>
      <c r="AE5371" s="142" t="n"/>
    </row>
    <row r="5372" ht="15" customHeight="1" thickBot="1">
      <c r="B5372" s="88" t="inlineStr">
        <is>
          <t>45MY1</t>
        </is>
      </c>
      <c r="C5372" s="89">
        <f>SUMIF(数量表!D:H,B5372,数量表!H:H)</f>
        <v/>
      </c>
      <c r="D5372" s="89" t="n">
        <v>27</v>
      </c>
      <c r="E5372" s="89" t="n">
        <v>105</v>
      </c>
      <c r="F5372" s="90" t="n">
        <v>2298</v>
      </c>
      <c r="G5372" s="89" t="inlineStr">
        <is>
          <t>×</t>
        </is>
      </c>
      <c r="H5372" s="91" t="n">
        <v>2</v>
      </c>
      <c r="I5372" s="213">
        <f>C5372*H5372</f>
        <v/>
      </c>
      <c r="K5372" s="106" t="n"/>
      <c r="L5372" s="97" t="n"/>
      <c r="M5372" s="97" t="n"/>
      <c r="N5372" s="105" t="inlineStr">
        <is>
          <t>27×110</t>
        </is>
      </c>
      <c r="O5372" s="99">
        <f>F5372</f>
        <v/>
      </c>
      <c r="P5372" s="99">
        <f>SUM(I5372)</f>
        <v/>
      </c>
      <c r="Q5372" s="117" t="n"/>
      <c r="R5372" s="118" t="n"/>
      <c r="S5372" s="118" t="n"/>
      <c r="T5372" s="119" t="n"/>
      <c r="U5372" s="120" t="n"/>
      <c r="V5372" s="120" t="n"/>
      <c r="W5372" s="121" t="n"/>
      <c r="X5372" s="122" t="n"/>
      <c r="Y5372" s="122" t="n"/>
      <c r="Z5372" s="143" t="n"/>
      <c r="AA5372" s="140" t="n"/>
      <c r="AB5372" s="140" t="n"/>
      <c r="AC5372" s="144" t="n"/>
      <c r="AD5372" s="142" t="n"/>
      <c r="AE5372" s="142" t="n"/>
    </row>
    <row r="5373">
      <c r="B5373" s="79" t="inlineStr">
        <is>
          <t>45MY1L</t>
        </is>
      </c>
      <c r="C5373">
        <f>SUMIF(数量表!D:H,B5373,数量表!H:H)</f>
        <v/>
      </c>
      <c r="D5373" t="n">
        <v>27</v>
      </c>
      <c r="E5373" t="n">
        <v>105</v>
      </c>
      <c r="F5373" s="86" t="n">
        <v>900</v>
      </c>
      <c r="G5373" t="inlineStr">
        <is>
          <t>×</t>
        </is>
      </c>
      <c r="H5373" s="87" t="n">
        <v>2</v>
      </c>
      <c r="I5373" s="214">
        <f>C5373*H5373</f>
        <v/>
      </c>
      <c r="K5373" s="106" t="n"/>
      <c r="L5373" s="97" t="n"/>
      <c r="M5373" s="97" t="n"/>
      <c r="N5373" s="105" t="inlineStr">
        <is>
          <t>27×106</t>
        </is>
      </c>
      <c r="O5373" s="99">
        <f>F5373</f>
        <v/>
      </c>
      <c r="P5373" s="99">
        <f>SUM(I5373)</f>
        <v/>
      </c>
      <c r="Q5373" s="117" t="n"/>
      <c r="R5373" s="118" t="n"/>
      <c r="S5373" s="118" t="n"/>
      <c r="T5373" s="119" t="n"/>
      <c r="U5373" s="120" t="n"/>
      <c r="V5373" s="120" t="n"/>
      <c r="W5373" s="121" t="n"/>
      <c r="X5373" s="122" t="n"/>
      <c r="Y5373" s="122" t="n"/>
      <c r="Z5373" s="143" t="n"/>
      <c r="AA5373" s="140" t="n"/>
      <c r="AB5373" s="140" t="n"/>
      <c r="AC5373" s="144" t="n"/>
      <c r="AD5373" s="142" t="n"/>
      <c r="AE5373" s="142" t="n"/>
    </row>
    <row r="5374">
      <c r="B5374" s="85" t="inlineStr">
        <is>
          <t>45MY1L</t>
        </is>
      </c>
      <c r="C5374">
        <f>SUMIF(数量表!D:H,B5374,数量表!H:H)</f>
        <v/>
      </c>
      <c r="D5374" t="n">
        <v>27</v>
      </c>
      <c r="E5374" t="n">
        <v>105</v>
      </c>
      <c r="F5374" s="86" t="n">
        <v>826</v>
      </c>
      <c r="G5374" t="inlineStr">
        <is>
          <t>×</t>
        </is>
      </c>
      <c r="H5374" s="87" t="n">
        <v>2</v>
      </c>
      <c r="I5374" s="214">
        <f>C5374*H5374</f>
        <v/>
      </c>
      <c r="K5374" s="106" t="n"/>
      <c r="L5374" s="97" t="n"/>
      <c r="M5374" s="97" t="n"/>
      <c r="N5374" s="105" t="inlineStr">
        <is>
          <t>27×107</t>
        </is>
      </c>
      <c r="O5374" s="99">
        <f>F5374</f>
        <v/>
      </c>
      <c r="P5374" s="99">
        <f>SUM(I5374)</f>
        <v/>
      </c>
      <c r="Q5374" s="117" t="n"/>
      <c r="R5374" s="118" t="n"/>
      <c r="S5374" s="118" t="n"/>
      <c r="T5374" s="119" t="n"/>
      <c r="U5374" s="120" t="n"/>
      <c r="V5374" s="120" t="n"/>
      <c r="W5374" s="121" t="n"/>
      <c r="X5374" s="122" t="n"/>
      <c r="Y5374" s="122" t="n"/>
      <c r="Z5374" s="143" t="n"/>
      <c r="AA5374" s="140" t="n"/>
      <c r="AB5374" s="140" t="n"/>
      <c r="AC5374" s="144" t="n"/>
      <c r="AD5374" s="142" t="n"/>
      <c r="AE5374" s="142" t="n"/>
    </row>
    <row r="5375">
      <c r="B5375" s="85" t="inlineStr">
        <is>
          <t>45MY1L</t>
        </is>
      </c>
      <c r="C5375">
        <f>SUMIF(数量表!D:H,B5375,数量表!H:H)</f>
        <v/>
      </c>
      <c r="D5375" t="n">
        <v>27</v>
      </c>
      <c r="E5375" t="n">
        <v>105</v>
      </c>
      <c r="F5375" s="86" t="n">
        <v>576</v>
      </c>
      <c r="G5375" t="inlineStr">
        <is>
          <t>×</t>
        </is>
      </c>
      <c r="H5375" s="87" t="n">
        <v>2</v>
      </c>
      <c r="I5375" s="214">
        <f>C5375*H5375</f>
        <v/>
      </c>
      <c r="K5375" s="106" t="n"/>
      <c r="L5375" s="97" t="n"/>
      <c r="M5375" s="97" t="n"/>
      <c r="N5375" s="105" t="inlineStr">
        <is>
          <t>27×108</t>
        </is>
      </c>
      <c r="O5375" s="99">
        <f>F5375</f>
        <v/>
      </c>
      <c r="P5375" s="99">
        <f>SUM(I5375)</f>
        <v/>
      </c>
      <c r="Q5375" s="117" t="n"/>
      <c r="R5375" s="118" t="n"/>
      <c r="S5375" s="118" t="n"/>
      <c r="T5375" s="119" t="n"/>
      <c r="U5375" s="120" t="n"/>
      <c r="V5375" s="120" t="n"/>
      <c r="W5375" s="121" t="n"/>
      <c r="X5375" s="122" t="n"/>
      <c r="Y5375" s="122" t="n"/>
      <c r="Z5375" s="143" t="n"/>
      <c r="AA5375" s="140" t="n"/>
      <c r="AB5375" s="140" t="n"/>
      <c r="AC5375" s="144" t="n"/>
      <c r="AD5375" s="142" t="n"/>
      <c r="AE5375" s="142" t="n"/>
    </row>
    <row r="5376">
      <c r="B5376" s="85" t="inlineStr">
        <is>
          <t>45MY1L</t>
        </is>
      </c>
      <c r="C5376">
        <f>SUMIF(数量表!D:H,B5376,数量表!H:H)</f>
        <v/>
      </c>
      <c r="D5376" t="n">
        <v>27</v>
      </c>
      <c r="E5376" t="n">
        <v>105</v>
      </c>
      <c r="F5376" s="86" t="n">
        <v>768</v>
      </c>
      <c r="G5376" t="inlineStr">
        <is>
          <t>×</t>
        </is>
      </c>
      <c r="H5376" s="87" t="n">
        <v>2</v>
      </c>
      <c r="I5376" s="214">
        <f>C5376*H5376</f>
        <v/>
      </c>
      <c r="K5376" s="106" t="n"/>
      <c r="L5376" s="97" t="n"/>
      <c r="M5376" s="97" t="n"/>
      <c r="N5376" s="105" t="inlineStr">
        <is>
          <t>27×109</t>
        </is>
      </c>
      <c r="O5376" s="99">
        <f>F5376</f>
        <v/>
      </c>
      <c r="P5376" s="99">
        <f>SUM(I5376)</f>
        <v/>
      </c>
      <c r="Q5376" s="117" t="n"/>
      <c r="R5376" s="118" t="n"/>
      <c r="S5376" s="118" t="n"/>
      <c r="T5376" s="119" t="n"/>
      <c r="U5376" s="120" t="n"/>
      <c r="V5376" s="120" t="n"/>
      <c r="W5376" s="121" t="n"/>
      <c r="X5376" s="122" t="n"/>
      <c r="Y5376" s="122" t="n"/>
      <c r="Z5376" s="143" t="n"/>
      <c r="AA5376" s="140" t="n"/>
      <c r="AB5376" s="140" t="n"/>
      <c r="AC5376" s="144" t="n"/>
      <c r="AD5376" s="142" t="n"/>
      <c r="AE5376" s="142" t="n"/>
    </row>
    <row r="5377">
      <c r="B5377" s="85" t="inlineStr">
        <is>
          <t>45MY1L</t>
        </is>
      </c>
      <c r="C5377">
        <f>SUMIF(数量表!D:H,B5377,数量表!H:H)</f>
        <v/>
      </c>
      <c r="D5377" t="n">
        <v>27</v>
      </c>
      <c r="E5377" t="n">
        <v>105</v>
      </c>
      <c r="F5377" s="86" t="n">
        <v>788</v>
      </c>
      <c r="G5377" t="inlineStr">
        <is>
          <t>×</t>
        </is>
      </c>
      <c r="H5377" s="87" t="n">
        <v>2</v>
      </c>
      <c r="I5377" s="214">
        <f>C5377*H5377</f>
        <v/>
      </c>
      <c r="K5377" s="106" t="n"/>
      <c r="L5377" s="97" t="n"/>
      <c r="M5377" s="97" t="n"/>
      <c r="N5377" s="105" t="inlineStr">
        <is>
          <t>27×110</t>
        </is>
      </c>
      <c r="O5377" s="99">
        <f>F5377</f>
        <v/>
      </c>
      <c r="P5377" s="99">
        <f>SUM(I5377)</f>
        <v/>
      </c>
      <c r="Q5377" s="117" t="n"/>
      <c r="R5377" s="118" t="n"/>
      <c r="S5377" s="118" t="n"/>
      <c r="T5377" s="119" t="n"/>
      <c r="U5377" s="120" t="n"/>
      <c r="V5377" s="120" t="n"/>
      <c r="W5377" s="121" t="n"/>
      <c r="X5377" s="122" t="n"/>
      <c r="Y5377" s="122" t="n"/>
      <c r="Z5377" s="143" t="n"/>
      <c r="AA5377" s="140" t="n"/>
      <c r="AB5377" s="140" t="n"/>
      <c r="AC5377" s="144" t="n"/>
      <c r="AD5377" s="142" t="n"/>
      <c r="AE5377" s="142" t="n"/>
    </row>
    <row r="5378" ht="15" customHeight="1" thickBot="1">
      <c r="B5378" s="85" t="inlineStr">
        <is>
          <t>45MY1L</t>
        </is>
      </c>
      <c r="C5378" s="89">
        <f>SUMIF(数量表!D:H,B5378,数量表!H:H)</f>
        <v/>
      </c>
      <c r="D5378" s="89" t="n">
        <v>27</v>
      </c>
      <c r="E5378" s="89" t="n">
        <v>105</v>
      </c>
      <c r="F5378" s="90" t="n">
        <v>2298</v>
      </c>
      <c r="G5378" s="89" t="inlineStr">
        <is>
          <t>×</t>
        </is>
      </c>
      <c r="H5378" s="91" t="n">
        <v>3</v>
      </c>
      <c r="I5378" s="213">
        <f>C5378*H5378</f>
        <v/>
      </c>
      <c r="K5378" s="106" t="n"/>
      <c r="L5378" s="97" t="n"/>
      <c r="M5378" s="97" t="n"/>
      <c r="N5378" s="105" t="inlineStr">
        <is>
          <t>27×111</t>
        </is>
      </c>
      <c r="O5378" s="99">
        <f>F5378</f>
        <v/>
      </c>
      <c r="P5378" s="99">
        <f>SUM(I5378)</f>
        <v/>
      </c>
      <c r="Q5378" s="117" t="n"/>
      <c r="R5378" s="118" t="n"/>
      <c r="S5378" s="118" t="n"/>
      <c r="T5378" s="119" t="n"/>
      <c r="U5378" s="120" t="n"/>
      <c r="V5378" s="120" t="n"/>
      <c r="W5378" s="121" t="n"/>
      <c r="X5378" s="122" t="n"/>
      <c r="Y5378" s="122" t="n"/>
      <c r="Z5378" s="143" t="n"/>
      <c r="AA5378" s="140" t="n"/>
      <c r="AB5378" s="140" t="n"/>
      <c r="AC5378" s="144" t="n"/>
      <c r="AD5378" s="142" t="n"/>
      <c r="AE5378" s="142" t="n"/>
    </row>
    <row r="5379">
      <c r="B5379" s="79" t="inlineStr">
        <is>
          <t>45MY1R</t>
        </is>
      </c>
      <c r="C5379">
        <f>SUMIF(数量表!D:H,B5379,数量表!H:H)</f>
        <v/>
      </c>
      <c r="D5379" t="n">
        <v>27</v>
      </c>
      <c r="E5379" t="n">
        <v>105</v>
      </c>
      <c r="F5379" s="86" t="n">
        <v>900</v>
      </c>
      <c r="G5379" t="inlineStr">
        <is>
          <t>×</t>
        </is>
      </c>
      <c r="H5379" s="87" t="n">
        <v>2</v>
      </c>
      <c r="I5379" s="214">
        <f>C5379*H5379</f>
        <v/>
      </c>
      <c r="K5379" s="106" t="n"/>
      <c r="L5379" s="97" t="n"/>
      <c r="M5379" s="97" t="n"/>
      <c r="N5379" s="105" t="inlineStr">
        <is>
          <t>27×112</t>
        </is>
      </c>
      <c r="O5379" s="99">
        <f>F5379</f>
        <v/>
      </c>
      <c r="P5379" s="99">
        <f>SUM(I5379)</f>
        <v/>
      </c>
      <c r="Q5379" s="117" t="n"/>
      <c r="R5379" s="118" t="n"/>
      <c r="S5379" s="118" t="n"/>
      <c r="T5379" s="119" t="n"/>
      <c r="U5379" s="120" t="n"/>
      <c r="V5379" s="120" t="n"/>
      <c r="W5379" s="121" t="n"/>
      <c r="X5379" s="122" t="n"/>
      <c r="Y5379" s="122" t="n"/>
      <c r="Z5379" s="143" t="n"/>
      <c r="AA5379" s="140" t="n"/>
      <c r="AB5379" s="140" t="n"/>
      <c r="AC5379" s="144" t="n"/>
      <c r="AD5379" s="142" t="n"/>
      <c r="AE5379" s="142" t="n"/>
    </row>
    <row r="5380">
      <c r="B5380" s="85" t="inlineStr">
        <is>
          <t>45MY1R</t>
        </is>
      </c>
      <c r="C5380">
        <f>SUMIF(数量表!D:H,B5380,数量表!H:H)</f>
        <v/>
      </c>
      <c r="D5380" t="n">
        <v>27</v>
      </c>
      <c r="E5380" t="n">
        <v>105</v>
      </c>
      <c r="F5380" s="86" t="n">
        <v>828</v>
      </c>
      <c r="G5380" t="inlineStr">
        <is>
          <t>×</t>
        </is>
      </c>
      <c r="H5380" s="87" t="n">
        <v>2</v>
      </c>
      <c r="I5380" s="214">
        <f>C5380*H5380</f>
        <v/>
      </c>
      <c r="K5380" s="106" t="n"/>
      <c r="L5380" s="97" t="n"/>
      <c r="M5380" s="97" t="n"/>
      <c r="N5380" s="105" t="inlineStr">
        <is>
          <t>27×113</t>
        </is>
      </c>
      <c r="O5380" s="99">
        <f>F5380</f>
        <v/>
      </c>
      <c r="P5380" s="99">
        <f>SUM(I5380)</f>
        <v/>
      </c>
      <c r="Q5380" s="117" t="n"/>
      <c r="R5380" s="118" t="n"/>
      <c r="S5380" s="118" t="n"/>
      <c r="T5380" s="119" t="n"/>
      <c r="U5380" s="120" t="n"/>
      <c r="V5380" s="120" t="n"/>
      <c r="W5380" s="121" t="n"/>
      <c r="X5380" s="122" t="n"/>
      <c r="Y5380" s="122" t="n"/>
      <c r="Z5380" s="143" t="n"/>
      <c r="AA5380" s="140" t="n"/>
      <c r="AB5380" s="140" t="n"/>
      <c r="AC5380" s="144" t="n"/>
      <c r="AD5380" s="142" t="n"/>
      <c r="AE5380" s="142" t="n"/>
    </row>
    <row r="5381">
      <c r="B5381" s="85" t="inlineStr">
        <is>
          <t>45MY1R</t>
        </is>
      </c>
      <c r="C5381">
        <f>SUMIF(数量表!D:H,B5381,数量表!H:H)</f>
        <v/>
      </c>
      <c r="D5381" t="n">
        <v>27</v>
      </c>
      <c r="E5381" t="n">
        <v>105</v>
      </c>
      <c r="F5381" s="86" t="n">
        <v>576</v>
      </c>
      <c r="G5381" t="inlineStr">
        <is>
          <t>×</t>
        </is>
      </c>
      <c r="H5381" s="87" t="n">
        <v>2</v>
      </c>
      <c r="I5381" s="214">
        <f>C5381*H5381</f>
        <v/>
      </c>
      <c r="K5381" s="106" t="n"/>
      <c r="L5381" s="97" t="n"/>
      <c r="M5381" s="97" t="n"/>
      <c r="N5381" s="105" t="inlineStr">
        <is>
          <t>27×114</t>
        </is>
      </c>
      <c r="O5381" s="99">
        <f>F5381</f>
        <v/>
      </c>
      <c r="P5381" s="99">
        <f>SUM(I5381)</f>
        <v/>
      </c>
      <c r="Q5381" s="117" t="n"/>
      <c r="R5381" s="118" t="n"/>
      <c r="S5381" s="118" t="n"/>
      <c r="T5381" s="119" t="n"/>
      <c r="U5381" s="120" t="n"/>
      <c r="V5381" s="120" t="n"/>
      <c r="W5381" s="121" t="n"/>
      <c r="X5381" s="122" t="n"/>
      <c r="Y5381" s="122" t="n"/>
      <c r="Z5381" s="143" t="n"/>
      <c r="AA5381" s="140" t="n"/>
      <c r="AB5381" s="140" t="n"/>
      <c r="AC5381" s="144" t="n"/>
      <c r="AD5381" s="142" t="n"/>
      <c r="AE5381" s="142" t="n"/>
    </row>
    <row r="5382">
      <c r="B5382" s="85" t="inlineStr">
        <is>
          <t>45MY1R</t>
        </is>
      </c>
      <c r="C5382">
        <f>SUMIF(数量表!D:H,B5382,数量表!H:H)</f>
        <v/>
      </c>
      <c r="D5382" t="n">
        <v>27</v>
      </c>
      <c r="E5382" t="n">
        <v>105</v>
      </c>
      <c r="F5382" s="86" t="n">
        <v>768</v>
      </c>
      <c r="G5382" t="inlineStr">
        <is>
          <t>×</t>
        </is>
      </c>
      <c r="H5382" s="87" t="n">
        <v>2</v>
      </c>
      <c r="I5382" s="214">
        <f>C5382*H5382</f>
        <v/>
      </c>
      <c r="K5382" s="106" t="n"/>
      <c r="L5382" s="97" t="n"/>
      <c r="M5382" s="97" t="n"/>
      <c r="N5382" s="105" t="inlineStr">
        <is>
          <t>27×115</t>
        </is>
      </c>
      <c r="O5382" s="99">
        <f>F5382</f>
        <v/>
      </c>
      <c r="P5382" s="99">
        <f>SUM(I5382)</f>
        <v/>
      </c>
      <c r="Q5382" s="117" t="n"/>
      <c r="R5382" s="118" t="n"/>
      <c r="S5382" s="118" t="n"/>
      <c r="T5382" s="119" t="n"/>
      <c r="U5382" s="120" t="n"/>
      <c r="V5382" s="120" t="n"/>
      <c r="W5382" s="121" t="n"/>
      <c r="X5382" s="122" t="n"/>
      <c r="Y5382" s="122" t="n"/>
      <c r="Z5382" s="143" t="n"/>
      <c r="AA5382" s="140" t="n"/>
      <c r="AB5382" s="140" t="n"/>
      <c r="AC5382" s="144" t="n"/>
      <c r="AD5382" s="142" t="n"/>
      <c r="AE5382" s="142" t="n"/>
    </row>
    <row r="5383">
      <c r="B5383" s="85" t="inlineStr">
        <is>
          <t>45MY1R</t>
        </is>
      </c>
      <c r="C5383">
        <f>SUMIF(数量表!D:H,B5383,数量表!H:H)</f>
        <v/>
      </c>
      <c r="D5383" t="n">
        <v>27</v>
      </c>
      <c r="E5383" t="n">
        <v>105</v>
      </c>
      <c r="F5383" s="86" t="n">
        <v>788</v>
      </c>
      <c r="G5383" t="inlineStr">
        <is>
          <t>×</t>
        </is>
      </c>
      <c r="H5383" s="87" t="n">
        <v>2</v>
      </c>
      <c r="I5383" s="214">
        <f>C5383*H5383</f>
        <v/>
      </c>
      <c r="K5383" s="106" t="n"/>
      <c r="L5383" s="97" t="n"/>
      <c r="M5383" s="97" t="n"/>
      <c r="N5383" s="105" t="inlineStr">
        <is>
          <t>27×116</t>
        </is>
      </c>
      <c r="O5383" s="99">
        <f>F5383</f>
        <v/>
      </c>
      <c r="P5383" s="99">
        <f>SUM(I5383)</f>
        <v/>
      </c>
      <c r="Q5383" s="117" t="n"/>
      <c r="R5383" s="118" t="n"/>
      <c r="S5383" s="118" t="n"/>
      <c r="T5383" s="119" t="n"/>
      <c r="U5383" s="120" t="n"/>
      <c r="V5383" s="120" t="n"/>
      <c r="W5383" s="121" t="n"/>
      <c r="X5383" s="122" t="n"/>
      <c r="Y5383" s="122" t="n"/>
      <c r="Z5383" s="143" t="n"/>
      <c r="AA5383" s="140" t="n"/>
      <c r="AB5383" s="140" t="n"/>
      <c r="AC5383" s="144" t="n"/>
      <c r="AD5383" s="142" t="n"/>
      <c r="AE5383" s="142" t="n"/>
    </row>
    <row r="5384" ht="15" customHeight="1" thickBot="1">
      <c r="B5384" s="85" t="inlineStr">
        <is>
          <t>45MY1R</t>
        </is>
      </c>
      <c r="C5384" s="89">
        <f>SUMIF(数量表!D:H,B5384,数量表!H:H)</f>
        <v/>
      </c>
      <c r="D5384" s="89" t="n">
        <v>27</v>
      </c>
      <c r="E5384" s="89" t="n">
        <v>105</v>
      </c>
      <c r="F5384" s="90" t="n">
        <v>2298</v>
      </c>
      <c r="G5384" s="89" t="inlineStr">
        <is>
          <t>×</t>
        </is>
      </c>
      <c r="H5384" s="91" t="n">
        <v>3</v>
      </c>
      <c r="I5384" s="213">
        <f>C5384*H5384</f>
        <v/>
      </c>
      <c r="K5384" s="106" t="n"/>
      <c r="L5384" s="97" t="n"/>
      <c r="M5384" s="97" t="n"/>
      <c r="N5384" s="105" t="inlineStr">
        <is>
          <t>27×117</t>
        </is>
      </c>
      <c r="O5384" s="99">
        <f>F5384</f>
        <v/>
      </c>
      <c r="P5384" s="99">
        <f>SUM(I5384)</f>
        <v/>
      </c>
      <c r="Q5384" s="117" t="n"/>
      <c r="R5384" s="118" t="n"/>
      <c r="S5384" s="118" t="n"/>
      <c r="T5384" s="119" t="n"/>
      <c r="U5384" s="120" t="n"/>
      <c r="V5384" s="120" t="n"/>
      <c r="W5384" s="121" t="n"/>
      <c r="X5384" s="122" t="n"/>
      <c r="Y5384" s="122" t="n"/>
      <c r="Z5384" s="143" t="n"/>
      <c r="AA5384" s="140" t="n"/>
      <c r="AB5384" s="140" t="n"/>
      <c r="AC5384" s="144" t="n"/>
      <c r="AD5384" s="142" t="n"/>
      <c r="AE5384" s="142" t="n"/>
    </row>
    <row r="5385">
      <c r="B5385" s="79" t="inlineStr">
        <is>
          <t>45MYH1-L</t>
        </is>
      </c>
      <c r="C5385">
        <f>SUMIF(数量表!D:H,B5385,数量表!H:H)</f>
        <v/>
      </c>
      <c r="D5385" s="80" t="n">
        <v>27</v>
      </c>
      <c r="E5385" s="80" t="n">
        <v>105</v>
      </c>
      <c r="F5385" s="81" t="n">
        <v>900</v>
      </c>
      <c r="G5385" s="80" t="inlineStr">
        <is>
          <t>×</t>
        </is>
      </c>
      <c r="H5385" s="82" t="n">
        <v>1</v>
      </c>
      <c r="I5385" s="212">
        <f>C5385*H5385</f>
        <v/>
      </c>
      <c r="K5385" s="106" t="n"/>
      <c r="L5385" s="97" t="n"/>
      <c r="M5385" s="97" t="n"/>
      <c r="N5385" s="105" t="inlineStr">
        <is>
          <t>27×105</t>
        </is>
      </c>
      <c r="O5385" s="99">
        <f>F5385</f>
        <v/>
      </c>
      <c r="P5385" s="99">
        <f>SUM(I5385)</f>
        <v/>
      </c>
      <c r="Q5385" s="117" t="n"/>
      <c r="R5385" s="118" t="n"/>
      <c r="S5385" s="118" t="n"/>
      <c r="T5385" s="119" t="n"/>
      <c r="U5385" s="120" t="n"/>
      <c r="V5385" s="120" t="n"/>
      <c r="W5385" s="121" t="n"/>
      <c r="X5385" s="122" t="n"/>
      <c r="Y5385" s="122" t="n"/>
      <c r="Z5385" s="143" t="n"/>
      <c r="AA5385" s="140" t="n"/>
      <c r="AB5385" s="140" t="n"/>
      <c r="AC5385" s="144" t="n"/>
      <c r="AD5385" s="142" t="n"/>
      <c r="AE5385" s="142" t="n"/>
    </row>
    <row r="5386">
      <c r="B5386" s="85" t="inlineStr">
        <is>
          <t>45MYH1-L</t>
        </is>
      </c>
      <c r="C5386">
        <f>SUMIF(数量表!D:H,B5386,数量表!H:H)</f>
        <v/>
      </c>
      <c r="D5386" t="n">
        <v>27</v>
      </c>
      <c r="E5386" t="n">
        <v>105</v>
      </c>
      <c r="F5386" s="86" t="n">
        <v>800</v>
      </c>
      <c r="G5386" t="inlineStr">
        <is>
          <t>×</t>
        </is>
      </c>
      <c r="H5386" s="87" t="n">
        <v>2</v>
      </c>
      <c r="I5386" s="214">
        <f>C5386*H5386</f>
        <v/>
      </c>
      <c r="K5386" s="106" t="n"/>
      <c r="L5386" s="97" t="n"/>
      <c r="M5386" s="97" t="n"/>
      <c r="N5386" s="105" t="inlineStr">
        <is>
          <t>27×105</t>
        </is>
      </c>
      <c r="O5386" s="99">
        <f>F5386</f>
        <v/>
      </c>
      <c r="P5386" s="99">
        <f>SUM(I5386)</f>
        <v/>
      </c>
      <c r="Q5386" s="117" t="n"/>
      <c r="R5386" s="118" t="n"/>
      <c r="S5386" s="118" t="n"/>
      <c r="T5386" s="119" t="n"/>
      <c r="U5386" s="120" t="n"/>
      <c r="V5386" s="120" t="n"/>
      <c r="W5386" s="121" t="n"/>
      <c r="X5386" s="122" t="n"/>
      <c r="Y5386" s="122" t="n"/>
      <c r="Z5386" s="143" t="n"/>
      <c r="AA5386" s="140" t="n"/>
      <c r="AB5386" s="140" t="n"/>
      <c r="AC5386" s="144" t="n"/>
      <c r="AD5386" s="142" t="n"/>
      <c r="AE5386" s="142" t="n"/>
    </row>
    <row r="5387">
      <c r="B5387" s="85" t="inlineStr">
        <is>
          <t>45MYH1-L</t>
        </is>
      </c>
      <c r="C5387">
        <f>SUMIF(数量表!D:H,B5387,数量表!H:H)</f>
        <v/>
      </c>
      <c r="D5387" t="n">
        <v>27</v>
      </c>
      <c r="E5387" t="n">
        <v>105</v>
      </c>
      <c r="F5387" s="86" t="n">
        <v>576</v>
      </c>
      <c r="G5387" t="inlineStr">
        <is>
          <t>×</t>
        </is>
      </c>
      <c r="H5387" s="87" t="n">
        <v>2</v>
      </c>
      <c r="I5387" s="214">
        <f>C5387*H5387</f>
        <v/>
      </c>
      <c r="K5387" s="106" t="n"/>
      <c r="L5387" s="97" t="n"/>
      <c r="M5387" s="97" t="n"/>
      <c r="N5387" s="105" t="inlineStr">
        <is>
          <t>27×105</t>
        </is>
      </c>
      <c r="O5387" s="99">
        <f>F5387</f>
        <v/>
      </c>
      <c r="P5387" s="99">
        <f>SUM(I5387)</f>
        <v/>
      </c>
      <c r="Q5387" s="117" t="n"/>
      <c r="R5387" s="118" t="n"/>
      <c r="S5387" s="118" t="n"/>
      <c r="T5387" s="119" t="n"/>
      <c r="U5387" s="120" t="n"/>
      <c r="V5387" s="120" t="n"/>
      <c r="W5387" s="121" t="n"/>
      <c r="X5387" s="122" t="n"/>
      <c r="Y5387" s="122" t="n"/>
      <c r="Z5387" s="143" t="n"/>
      <c r="AA5387" s="140" t="n"/>
      <c r="AB5387" s="140" t="n"/>
      <c r="AC5387" s="144" t="n"/>
      <c r="AD5387" s="142" t="n"/>
      <c r="AE5387" s="142" t="n"/>
    </row>
    <row r="5388" ht="15" customHeight="1" thickBot="1">
      <c r="B5388" s="85" t="inlineStr">
        <is>
          <t>45MYH1-L</t>
        </is>
      </c>
      <c r="C5388" s="89">
        <f>SUMIF(数量表!D:H,B5388,数量表!H:H)</f>
        <v/>
      </c>
      <c r="D5388" s="89" t="n">
        <v>27</v>
      </c>
      <c r="E5388" s="89" t="n">
        <v>105</v>
      </c>
      <c r="F5388" s="90" t="n">
        <v>768</v>
      </c>
      <c r="G5388" s="89" t="inlineStr">
        <is>
          <t>×</t>
        </is>
      </c>
      <c r="H5388" s="91" t="n">
        <v>1</v>
      </c>
      <c r="I5388" s="213">
        <f>C5388*H5388</f>
        <v/>
      </c>
      <c r="K5388" s="106" t="n"/>
      <c r="L5388" s="97" t="n"/>
      <c r="M5388" s="97" t="n"/>
      <c r="N5388" s="105" t="inlineStr">
        <is>
          <t>27×105</t>
        </is>
      </c>
      <c r="O5388" s="99">
        <f>F5388</f>
        <v/>
      </c>
      <c r="P5388" s="99">
        <f>SUM(I5388)</f>
        <v/>
      </c>
      <c r="Q5388" s="117" t="n"/>
      <c r="R5388" s="118" t="n"/>
      <c r="S5388" s="118" t="n"/>
      <c r="T5388" s="119" t="n"/>
      <c r="U5388" s="120" t="n"/>
      <c r="V5388" s="120" t="n"/>
      <c r="W5388" s="121" t="n"/>
      <c r="X5388" s="122" t="n"/>
      <c r="Y5388" s="122" t="n"/>
      <c r="Z5388" s="143" t="n"/>
      <c r="AA5388" s="140" t="n"/>
      <c r="AB5388" s="140" t="n"/>
      <c r="AC5388" s="144" t="n"/>
      <c r="AD5388" s="142" t="n"/>
      <c r="AE5388" s="142" t="n"/>
    </row>
    <row r="5389">
      <c r="B5389" s="79" t="inlineStr">
        <is>
          <t>45MYH1L-L</t>
        </is>
      </c>
      <c r="C5389">
        <f>SUMIF(数量表!D:H,B5389,数量表!H:H)</f>
        <v/>
      </c>
      <c r="D5389" s="80" t="n">
        <v>27</v>
      </c>
      <c r="E5389" s="80" t="n">
        <v>105</v>
      </c>
      <c r="F5389" s="81" t="n">
        <v>900</v>
      </c>
      <c r="G5389" s="80" t="inlineStr">
        <is>
          <t>×</t>
        </is>
      </c>
      <c r="H5389" s="82" t="n">
        <v>1</v>
      </c>
      <c r="I5389" s="212">
        <f>C5389*H5389</f>
        <v/>
      </c>
      <c r="K5389" s="106" t="n"/>
      <c r="L5389" s="97" t="n"/>
      <c r="M5389" s="97" t="n"/>
      <c r="N5389" s="105" t="inlineStr">
        <is>
          <t>27×105</t>
        </is>
      </c>
      <c r="O5389" s="99">
        <f>F5389</f>
        <v/>
      </c>
      <c r="P5389" s="99">
        <f>SUM(I5389)</f>
        <v/>
      </c>
      <c r="Q5389" s="117" t="n"/>
      <c r="R5389" s="118" t="n"/>
      <c r="S5389" s="118" t="n"/>
      <c r="T5389" s="119" t="n"/>
      <c r="U5389" s="120" t="n"/>
      <c r="V5389" s="120" t="n"/>
      <c r="W5389" s="121" t="n"/>
      <c r="X5389" s="122" t="n"/>
      <c r="Y5389" s="122" t="n"/>
      <c r="Z5389" s="143" t="n"/>
      <c r="AA5389" s="140" t="n"/>
      <c r="AB5389" s="140" t="n"/>
      <c r="AC5389" s="144" t="n"/>
      <c r="AD5389" s="142" t="n"/>
      <c r="AE5389" s="142" t="n"/>
    </row>
    <row r="5390">
      <c r="B5390" s="85" t="inlineStr">
        <is>
          <t>45MYH1L-L</t>
        </is>
      </c>
      <c r="C5390">
        <f>SUMIF(数量表!D:H,B5390,数量表!H:H)</f>
        <v/>
      </c>
      <c r="D5390" t="n">
        <v>27</v>
      </c>
      <c r="E5390" t="n">
        <v>105</v>
      </c>
      <c r="F5390" s="86" t="n">
        <v>760</v>
      </c>
      <c r="G5390" t="inlineStr">
        <is>
          <t>×</t>
        </is>
      </c>
      <c r="H5390" s="87" t="n">
        <v>2</v>
      </c>
      <c r="I5390" s="214">
        <f>C5390*H5390</f>
        <v/>
      </c>
      <c r="K5390" s="106" t="n"/>
      <c r="L5390" s="97" t="n"/>
      <c r="M5390" s="97" t="n"/>
      <c r="N5390" s="105" t="inlineStr">
        <is>
          <t>27×105</t>
        </is>
      </c>
      <c r="O5390" s="99">
        <f>F5390</f>
        <v/>
      </c>
      <c r="P5390" s="99">
        <f>SUM(I5390)</f>
        <v/>
      </c>
      <c r="Q5390" s="117" t="n"/>
      <c r="R5390" s="118" t="n"/>
      <c r="S5390" s="118" t="n"/>
      <c r="T5390" s="119" t="n"/>
      <c r="U5390" s="120" t="n"/>
      <c r="V5390" s="120" t="n"/>
      <c r="W5390" s="121" t="n"/>
      <c r="X5390" s="122" t="n"/>
      <c r="Y5390" s="122" t="n"/>
      <c r="Z5390" s="143" t="n"/>
      <c r="AA5390" s="140" t="n"/>
      <c r="AB5390" s="140" t="n"/>
      <c r="AC5390" s="144" t="n"/>
      <c r="AD5390" s="142" t="n"/>
      <c r="AE5390" s="142" t="n"/>
    </row>
    <row r="5391">
      <c r="B5391" s="85" t="inlineStr">
        <is>
          <t>45MYH1L-L</t>
        </is>
      </c>
      <c r="C5391">
        <f>SUMIF(数量表!D:H,B5391,数量表!H:H)</f>
        <v/>
      </c>
      <c r="D5391" t="n">
        <v>27</v>
      </c>
      <c r="E5391" t="n">
        <v>105</v>
      </c>
      <c r="F5391" s="86" t="n">
        <v>576</v>
      </c>
      <c r="G5391" t="inlineStr">
        <is>
          <t>×</t>
        </is>
      </c>
      <c r="H5391" s="87" t="n">
        <v>2</v>
      </c>
      <c r="I5391" s="214">
        <f>C5391*H5391</f>
        <v/>
      </c>
      <c r="K5391" s="106" t="n"/>
      <c r="L5391" s="97" t="n"/>
      <c r="M5391" s="97" t="n"/>
      <c r="N5391" s="105" t="inlineStr">
        <is>
          <t>27×105</t>
        </is>
      </c>
      <c r="O5391" s="99">
        <f>F5391</f>
        <v/>
      </c>
      <c r="P5391" s="99">
        <f>SUM(I5391)</f>
        <v/>
      </c>
      <c r="Q5391" s="117" t="n"/>
      <c r="R5391" s="118" t="n"/>
      <c r="S5391" s="118" t="n"/>
      <c r="T5391" s="119" t="n"/>
      <c r="U5391" s="120" t="n"/>
      <c r="V5391" s="120" t="n"/>
      <c r="W5391" s="121" t="n"/>
      <c r="X5391" s="122" t="n"/>
      <c r="Y5391" s="122" t="n"/>
      <c r="Z5391" s="143" t="n"/>
      <c r="AA5391" s="140" t="n"/>
      <c r="AB5391" s="140" t="n"/>
      <c r="AC5391" s="144" t="n"/>
      <c r="AD5391" s="142" t="n"/>
      <c r="AE5391" s="142" t="n"/>
    </row>
    <row r="5392">
      <c r="B5392" s="85" t="inlineStr">
        <is>
          <t>45MYH1L-L</t>
        </is>
      </c>
      <c r="C5392">
        <f>SUMIF(数量表!D:H,B5392,数量表!H:H)</f>
        <v/>
      </c>
      <c r="D5392" t="n">
        <v>27</v>
      </c>
      <c r="E5392" t="n">
        <v>105</v>
      </c>
      <c r="F5392" s="86" t="n">
        <v>768</v>
      </c>
      <c r="G5392" t="inlineStr">
        <is>
          <t>×</t>
        </is>
      </c>
      <c r="H5392" s="87" t="n">
        <v>1</v>
      </c>
      <c r="I5392" s="214">
        <f>C5392*H5392</f>
        <v/>
      </c>
      <c r="K5392" s="106" t="n"/>
      <c r="L5392" s="97" t="n"/>
      <c r="M5392" s="97" t="n"/>
      <c r="N5392" s="105" t="inlineStr">
        <is>
          <t>27×105</t>
        </is>
      </c>
      <c r="O5392" s="99">
        <f>F5392</f>
        <v/>
      </c>
      <c r="P5392" s="99">
        <f>SUM(I5392)</f>
        <v/>
      </c>
      <c r="Q5392" s="117" t="n"/>
      <c r="R5392" s="118" t="n"/>
      <c r="S5392" s="118" t="n"/>
      <c r="T5392" s="119" t="n"/>
      <c r="U5392" s="120" t="n"/>
      <c r="V5392" s="120" t="n"/>
      <c r="W5392" s="121" t="n"/>
      <c r="X5392" s="122" t="n"/>
      <c r="Y5392" s="122" t="n"/>
      <c r="Z5392" s="143" t="n"/>
      <c r="AA5392" s="140" t="n"/>
      <c r="AB5392" s="140" t="n"/>
      <c r="AC5392" s="144" t="n"/>
      <c r="AD5392" s="142" t="n"/>
      <c r="AE5392" s="142" t="n"/>
    </row>
    <row r="5393" ht="15" customHeight="1" thickBot="1">
      <c r="B5393" s="85" t="inlineStr">
        <is>
          <t>45MYH1L-L</t>
        </is>
      </c>
      <c r="C5393" s="89">
        <f>SUMIF(数量表!D:H,B5393,数量表!H:H)</f>
        <v/>
      </c>
      <c r="D5393" s="89" t="n">
        <v>27</v>
      </c>
      <c r="E5393" s="89" t="n">
        <v>105</v>
      </c>
      <c r="F5393" s="90" t="n">
        <v>2298</v>
      </c>
      <c r="G5393" s="89" t="inlineStr">
        <is>
          <t>×</t>
        </is>
      </c>
      <c r="H5393" s="91" t="n">
        <v>1</v>
      </c>
      <c r="I5393" s="213">
        <f>C5393*H5393</f>
        <v/>
      </c>
      <c r="K5393" s="106" t="n"/>
      <c r="L5393" s="97" t="n"/>
      <c r="M5393" s="97" t="n"/>
      <c r="N5393" s="105" t="inlineStr">
        <is>
          <t>27×105</t>
        </is>
      </c>
      <c r="O5393" s="99">
        <f>F5393</f>
        <v/>
      </c>
      <c r="P5393" s="99">
        <f>SUM(I5393)</f>
        <v/>
      </c>
      <c r="Q5393" s="117" t="n"/>
      <c r="R5393" s="118" t="n"/>
      <c r="S5393" s="118" t="n"/>
      <c r="T5393" s="119" t="n"/>
      <c r="U5393" s="120" t="n"/>
      <c r="V5393" s="120" t="n"/>
      <c r="W5393" s="121" t="n"/>
      <c r="X5393" s="122" t="n"/>
      <c r="Y5393" s="122" t="n"/>
      <c r="Z5393" s="143" t="n"/>
      <c r="AA5393" s="140" t="n"/>
      <c r="AB5393" s="140" t="n"/>
      <c r="AC5393" s="144" t="n"/>
      <c r="AD5393" s="142" t="n"/>
      <c r="AE5393" s="142" t="n"/>
    </row>
    <row r="5394">
      <c r="B5394" s="79" t="inlineStr">
        <is>
          <t>45MYH1-R</t>
        </is>
      </c>
      <c r="C5394">
        <f>SUMIF(数量表!D:H,B5394,数量表!H:H)</f>
        <v/>
      </c>
      <c r="D5394" s="80" t="n">
        <v>27</v>
      </c>
      <c r="E5394" s="80" t="n">
        <v>105</v>
      </c>
      <c r="F5394" s="81" t="n">
        <v>900</v>
      </c>
      <c r="G5394" s="80" t="inlineStr">
        <is>
          <t>×</t>
        </is>
      </c>
      <c r="H5394" s="82" t="n">
        <v>1</v>
      </c>
      <c r="I5394" s="212">
        <f>C5394*H5394</f>
        <v/>
      </c>
      <c r="K5394" s="106" t="n"/>
      <c r="L5394" s="97" t="n"/>
      <c r="M5394" s="97" t="n"/>
      <c r="N5394" s="105" t="inlineStr">
        <is>
          <t>27×105</t>
        </is>
      </c>
      <c r="O5394" s="99">
        <f>F5394</f>
        <v/>
      </c>
      <c r="P5394" s="99">
        <f>SUM(I5394)</f>
        <v/>
      </c>
      <c r="Q5394" s="117" t="n"/>
      <c r="R5394" s="118" t="n"/>
      <c r="S5394" s="118" t="n"/>
      <c r="T5394" s="119" t="n"/>
      <c r="U5394" s="120" t="n"/>
      <c r="V5394" s="120" t="n"/>
      <c r="W5394" s="121" t="n"/>
      <c r="X5394" s="122" t="n"/>
      <c r="Y5394" s="122" t="n"/>
      <c r="Z5394" s="143" t="n"/>
      <c r="AA5394" s="140" t="n"/>
      <c r="AB5394" s="140" t="n"/>
      <c r="AC5394" s="144" t="n"/>
      <c r="AD5394" s="142" t="n"/>
      <c r="AE5394" s="142" t="n"/>
    </row>
    <row r="5395">
      <c r="B5395" s="85" t="inlineStr">
        <is>
          <t>45MYH1-R</t>
        </is>
      </c>
      <c r="C5395">
        <f>SUMIF(数量表!D:H,B5395,数量表!H:H)</f>
        <v/>
      </c>
      <c r="D5395" t="n">
        <v>27</v>
      </c>
      <c r="E5395" t="n">
        <v>105</v>
      </c>
      <c r="F5395" s="86" t="n">
        <v>800</v>
      </c>
      <c r="G5395" t="inlineStr">
        <is>
          <t>×</t>
        </is>
      </c>
      <c r="H5395" s="87" t="n">
        <v>2</v>
      </c>
      <c r="I5395" s="214">
        <f>C5395*H5395</f>
        <v/>
      </c>
      <c r="K5395" s="106" t="n"/>
      <c r="L5395" s="97" t="n"/>
      <c r="M5395" s="97" t="n"/>
      <c r="N5395" s="105" t="inlineStr">
        <is>
          <t>27×105</t>
        </is>
      </c>
      <c r="O5395" s="99">
        <f>F5395</f>
        <v/>
      </c>
      <c r="P5395" s="99">
        <f>SUM(I5395)</f>
        <v/>
      </c>
      <c r="Q5395" s="117" t="n"/>
      <c r="R5395" s="118" t="n"/>
      <c r="S5395" s="118" t="n"/>
      <c r="T5395" s="119" t="n"/>
      <c r="U5395" s="120" t="n"/>
      <c r="V5395" s="120" t="n"/>
      <c r="W5395" s="121" t="n"/>
      <c r="X5395" s="122" t="n"/>
      <c r="Y5395" s="122" t="n"/>
      <c r="Z5395" s="143" t="n"/>
      <c r="AA5395" s="140" t="n"/>
      <c r="AB5395" s="140" t="n"/>
      <c r="AC5395" s="144" t="n"/>
      <c r="AD5395" s="142" t="n"/>
      <c r="AE5395" s="142" t="n"/>
    </row>
    <row r="5396">
      <c r="B5396" s="85" t="inlineStr">
        <is>
          <t>45MYH1-R</t>
        </is>
      </c>
      <c r="C5396">
        <f>SUMIF(数量表!D:H,B5396,数量表!H:H)</f>
        <v/>
      </c>
      <c r="D5396" t="n">
        <v>27</v>
      </c>
      <c r="E5396" t="n">
        <v>105</v>
      </c>
      <c r="F5396" s="86" t="n">
        <v>576</v>
      </c>
      <c r="G5396" t="inlineStr">
        <is>
          <t>×</t>
        </is>
      </c>
      <c r="H5396" s="87" t="n">
        <v>2</v>
      </c>
      <c r="I5396" s="214">
        <f>C5396*H5396</f>
        <v/>
      </c>
      <c r="K5396" s="106" t="n"/>
      <c r="L5396" s="97" t="n"/>
      <c r="M5396" s="97" t="n"/>
      <c r="N5396" s="105" t="inlineStr">
        <is>
          <t>27×105</t>
        </is>
      </c>
      <c r="O5396" s="99">
        <f>F5396</f>
        <v/>
      </c>
      <c r="P5396" s="99">
        <f>SUM(I5396)</f>
        <v/>
      </c>
      <c r="Q5396" s="117" t="n"/>
      <c r="R5396" s="118" t="n"/>
      <c r="S5396" s="118" t="n"/>
      <c r="T5396" s="119" t="n"/>
      <c r="U5396" s="120" t="n"/>
      <c r="V5396" s="120" t="n"/>
      <c r="W5396" s="121" t="n"/>
      <c r="X5396" s="122" t="n"/>
      <c r="Y5396" s="122" t="n"/>
      <c r="Z5396" s="143" t="n"/>
      <c r="AA5396" s="140" t="n"/>
      <c r="AB5396" s="140" t="n"/>
      <c r="AC5396" s="144" t="n"/>
      <c r="AD5396" s="142" t="n"/>
      <c r="AE5396" s="142" t="n"/>
    </row>
    <row r="5397" ht="15" customHeight="1" thickBot="1">
      <c r="B5397" s="85" t="inlineStr">
        <is>
          <t>45MYH1-R</t>
        </is>
      </c>
      <c r="C5397" s="89">
        <f>SUMIF(数量表!D:H,B5397,数量表!H:H)</f>
        <v/>
      </c>
      <c r="D5397" s="89" t="n">
        <v>27</v>
      </c>
      <c r="E5397" s="89" t="n">
        <v>105</v>
      </c>
      <c r="F5397" s="90" t="n">
        <v>768</v>
      </c>
      <c r="G5397" s="89" t="inlineStr">
        <is>
          <t>×</t>
        </is>
      </c>
      <c r="H5397" s="91" t="n">
        <v>1</v>
      </c>
      <c r="I5397" s="213">
        <f>C5397*H5397</f>
        <v/>
      </c>
      <c r="K5397" s="106" t="n"/>
      <c r="L5397" s="97" t="n"/>
      <c r="M5397" s="97" t="n"/>
      <c r="N5397" s="105" t="inlineStr">
        <is>
          <t>27×105</t>
        </is>
      </c>
      <c r="O5397" s="99">
        <f>F5397</f>
        <v/>
      </c>
      <c r="P5397" s="99">
        <f>SUM(I5397)</f>
        <v/>
      </c>
      <c r="Q5397" s="117" t="n"/>
      <c r="R5397" s="118" t="n"/>
      <c r="S5397" s="118" t="n"/>
      <c r="T5397" s="119" t="n"/>
      <c r="U5397" s="120" t="n"/>
      <c r="V5397" s="120" t="n"/>
      <c r="W5397" s="121" t="n"/>
      <c r="X5397" s="122" t="n"/>
      <c r="Y5397" s="122" t="n"/>
      <c r="Z5397" s="143" t="n"/>
      <c r="AA5397" s="140" t="n"/>
      <c r="AB5397" s="140" t="n"/>
      <c r="AC5397" s="144" t="n"/>
      <c r="AD5397" s="142" t="n"/>
      <c r="AE5397" s="142" t="n"/>
    </row>
    <row r="5398">
      <c r="B5398" s="79" t="inlineStr">
        <is>
          <t>45MYH1R-R</t>
        </is>
      </c>
      <c r="C5398">
        <f>SUMIF(数量表!D:H,B5398,数量表!H:H)</f>
        <v/>
      </c>
      <c r="D5398" s="80" t="n">
        <v>27</v>
      </c>
      <c r="E5398" s="80" t="n">
        <v>105</v>
      </c>
      <c r="F5398" s="81" t="n">
        <v>900</v>
      </c>
      <c r="G5398" s="80" t="inlineStr">
        <is>
          <t>×</t>
        </is>
      </c>
      <c r="H5398" s="82" t="n">
        <v>1</v>
      </c>
      <c r="I5398" s="212">
        <f>C5398*H5398</f>
        <v/>
      </c>
      <c r="K5398" s="106" t="n"/>
      <c r="L5398" s="97" t="n"/>
      <c r="M5398" s="97" t="n"/>
      <c r="N5398" s="105" t="inlineStr">
        <is>
          <t>27×106</t>
        </is>
      </c>
      <c r="O5398" s="99">
        <f>F5398</f>
        <v/>
      </c>
      <c r="P5398" s="99">
        <f>SUM(I5398)</f>
        <v/>
      </c>
      <c r="Q5398" s="117" t="n"/>
      <c r="R5398" s="118" t="n"/>
      <c r="S5398" s="118" t="n"/>
      <c r="T5398" s="119" t="n"/>
      <c r="U5398" s="120" t="n"/>
      <c r="V5398" s="120" t="n"/>
      <c r="W5398" s="121" t="n"/>
      <c r="X5398" s="122" t="n"/>
      <c r="Y5398" s="122" t="n"/>
      <c r="Z5398" s="143" t="n"/>
      <c r="AA5398" s="140" t="n"/>
      <c r="AB5398" s="140" t="n"/>
      <c r="AC5398" s="144" t="n"/>
      <c r="AD5398" s="142" t="n"/>
      <c r="AE5398" s="142" t="n"/>
    </row>
    <row r="5399">
      <c r="B5399" s="85" t="inlineStr">
        <is>
          <t>45MYH1R-R</t>
        </is>
      </c>
      <c r="C5399">
        <f>SUMIF(数量表!D:H,B5399,数量表!H:H)</f>
        <v/>
      </c>
      <c r="D5399" t="n">
        <v>27</v>
      </c>
      <c r="E5399" t="n">
        <v>105</v>
      </c>
      <c r="F5399" s="86" t="n">
        <v>760</v>
      </c>
      <c r="G5399" t="inlineStr">
        <is>
          <t>×</t>
        </is>
      </c>
      <c r="H5399" s="87" t="n">
        <v>2</v>
      </c>
      <c r="I5399" s="214">
        <f>C5399*H5399</f>
        <v/>
      </c>
      <c r="K5399" s="106" t="n"/>
      <c r="L5399" s="97" t="n"/>
      <c r="M5399" s="97" t="n"/>
      <c r="N5399" s="105" t="inlineStr">
        <is>
          <t>27×107</t>
        </is>
      </c>
      <c r="O5399" s="99">
        <f>F5399</f>
        <v/>
      </c>
      <c r="P5399" s="99">
        <f>SUM(I5399)</f>
        <v/>
      </c>
      <c r="Q5399" s="117" t="n"/>
      <c r="R5399" s="118" t="n"/>
      <c r="S5399" s="118" t="n"/>
      <c r="T5399" s="119" t="n"/>
      <c r="U5399" s="120" t="n"/>
      <c r="V5399" s="120" t="n"/>
      <c r="W5399" s="121" t="n"/>
      <c r="X5399" s="122" t="n"/>
      <c r="Y5399" s="122" t="n"/>
      <c r="Z5399" s="143" t="n"/>
      <c r="AA5399" s="140" t="n"/>
      <c r="AB5399" s="140" t="n"/>
      <c r="AC5399" s="144" t="n"/>
      <c r="AD5399" s="142" t="n"/>
      <c r="AE5399" s="142" t="n"/>
    </row>
    <row r="5400">
      <c r="B5400" s="85" t="inlineStr">
        <is>
          <t>45MYH1R-R</t>
        </is>
      </c>
      <c r="C5400">
        <f>SUMIF(数量表!D:H,B5400,数量表!H:H)</f>
        <v/>
      </c>
      <c r="D5400" t="n">
        <v>27</v>
      </c>
      <c r="E5400" t="n">
        <v>105</v>
      </c>
      <c r="F5400" s="86" t="n">
        <v>576</v>
      </c>
      <c r="G5400" t="inlineStr">
        <is>
          <t>×</t>
        </is>
      </c>
      <c r="H5400" s="87" t="n">
        <v>2</v>
      </c>
      <c r="I5400" s="214">
        <f>C5400*H5400</f>
        <v/>
      </c>
      <c r="K5400" s="106" t="n"/>
      <c r="L5400" s="97" t="n"/>
      <c r="M5400" s="97" t="n"/>
      <c r="N5400" s="105" t="inlineStr">
        <is>
          <t>27×108</t>
        </is>
      </c>
      <c r="O5400" s="99">
        <f>F5400</f>
        <v/>
      </c>
      <c r="P5400" s="99">
        <f>SUM(I5400)</f>
        <v/>
      </c>
      <c r="Q5400" s="117" t="n"/>
      <c r="R5400" s="118" t="n"/>
      <c r="S5400" s="118" t="n"/>
      <c r="T5400" s="119" t="n"/>
      <c r="U5400" s="120" t="n"/>
      <c r="V5400" s="120" t="n"/>
      <c r="W5400" s="121" t="n"/>
      <c r="X5400" s="122" t="n"/>
      <c r="Y5400" s="122" t="n"/>
      <c r="Z5400" s="143" t="n"/>
      <c r="AA5400" s="140" t="n"/>
      <c r="AB5400" s="140" t="n"/>
      <c r="AC5400" s="144" t="n"/>
      <c r="AD5400" s="142" t="n"/>
      <c r="AE5400" s="142" t="n"/>
    </row>
    <row r="5401">
      <c r="B5401" s="85" t="inlineStr">
        <is>
          <t>45MYH1R-R</t>
        </is>
      </c>
      <c r="C5401">
        <f>SUMIF(数量表!D:H,B5401,数量表!H:H)</f>
        <v/>
      </c>
      <c r="D5401" t="n">
        <v>27</v>
      </c>
      <c r="E5401" t="n">
        <v>105</v>
      </c>
      <c r="F5401" s="86" t="n">
        <v>768</v>
      </c>
      <c r="G5401" t="inlineStr">
        <is>
          <t>×</t>
        </is>
      </c>
      <c r="H5401" s="87" t="n">
        <v>1</v>
      </c>
      <c r="I5401" s="214">
        <f>C5401*H5401</f>
        <v/>
      </c>
      <c r="K5401" s="106" t="n"/>
      <c r="L5401" s="97" t="n"/>
      <c r="M5401" s="97" t="n"/>
      <c r="N5401" s="105" t="inlineStr">
        <is>
          <t>27×109</t>
        </is>
      </c>
      <c r="O5401" s="99">
        <f>F5401</f>
        <v/>
      </c>
      <c r="P5401" s="99">
        <f>SUM(I5401)</f>
        <v/>
      </c>
      <c r="Q5401" s="117" t="n"/>
      <c r="R5401" s="118" t="n"/>
      <c r="S5401" s="118" t="n"/>
      <c r="T5401" s="119" t="n"/>
      <c r="U5401" s="120" t="n"/>
      <c r="V5401" s="120" t="n"/>
      <c r="W5401" s="121" t="n"/>
      <c r="X5401" s="122" t="n"/>
      <c r="Y5401" s="122" t="n"/>
      <c r="Z5401" s="143" t="n"/>
      <c r="AA5401" s="140" t="n"/>
      <c r="AB5401" s="140" t="n"/>
      <c r="AC5401" s="144" t="n"/>
      <c r="AD5401" s="142" t="n"/>
      <c r="AE5401" s="142" t="n"/>
    </row>
    <row r="5402" ht="15" customHeight="1" thickBot="1">
      <c r="B5402" s="85" t="inlineStr">
        <is>
          <t>45MYH1R-R</t>
        </is>
      </c>
      <c r="C5402" s="89">
        <f>SUMIF(数量表!D:H,B5402,数量表!H:H)</f>
        <v/>
      </c>
      <c r="D5402" s="89" t="n">
        <v>27</v>
      </c>
      <c r="E5402" s="89" t="n">
        <v>105</v>
      </c>
      <c r="F5402" s="90" t="n">
        <v>2298</v>
      </c>
      <c r="G5402" s="89" t="inlineStr">
        <is>
          <t>×</t>
        </is>
      </c>
      <c r="H5402" s="91" t="n">
        <v>1</v>
      </c>
      <c r="I5402" s="213">
        <f>C5402*H5402</f>
        <v/>
      </c>
      <c r="K5402" s="106" t="n"/>
      <c r="L5402" s="97" t="n"/>
      <c r="M5402" s="97" t="n"/>
      <c r="N5402" s="105" t="inlineStr">
        <is>
          <t>27×110</t>
        </is>
      </c>
      <c r="O5402" s="99">
        <f>F5402</f>
        <v/>
      </c>
      <c r="P5402" s="99">
        <f>SUM(I5402)</f>
        <v/>
      </c>
      <c r="Q5402" s="117" t="n"/>
      <c r="R5402" s="118" t="n"/>
      <c r="S5402" s="118" t="n"/>
      <c r="T5402" s="119" t="n"/>
      <c r="U5402" s="120" t="n"/>
      <c r="V5402" s="120" t="n"/>
      <c r="W5402" s="121" t="n"/>
      <c r="X5402" s="122" t="n"/>
      <c r="Y5402" s="122" t="n"/>
      <c r="Z5402" s="143" t="n"/>
      <c r="AA5402" s="140" t="n"/>
      <c r="AB5402" s="140" t="n"/>
      <c r="AC5402" s="144" t="n"/>
      <c r="AD5402" s="142" t="n"/>
      <c r="AE5402" s="142" t="n"/>
    </row>
    <row r="5403">
      <c r="B5403" s="708" t="inlineStr">
        <is>
          <t>YH2-L</t>
        </is>
      </c>
      <c r="C5403">
        <f>SUMIF(数量表!D:H,B5403,数量表!H:H)</f>
        <v/>
      </c>
      <c r="D5403" s="80" t="n">
        <v>27</v>
      </c>
      <c r="E5403" s="80" t="n">
        <v>105</v>
      </c>
      <c r="F5403" s="81" t="n">
        <v>1150</v>
      </c>
      <c r="G5403" s="80" t="inlineStr">
        <is>
          <t>×</t>
        </is>
      </c>
      <c r="H5403" s="82" t="n">
        <v>1</v>
      </c>
      <c r="I5403" s="212">
        <f>C5403*H5403</f>
        <v/>
      </c>
      <c r="K5403" s="106" t="n"/>
      <c r="L5403" s="97" t="n"/>
      <c r="M5403" s="97" t="n"/>
      <c r="N5403" s="105" t="inlineStr">
        <is>
          <t>27×111</t>
        </is>
      </c>
      <c r="O5403" s="99">
        <f>F5403</f>
        <v/>
      </c>
      <c r="P5403" s="99">
        <f>SUM(I5403)</f>
        <v/>
      </c>
      <c r="Q5403" s="117" t="n"/>
      <c r="R5403" s="118" t="n"/>
      <c r="S5403" s="118" t="n"/>
      <c r="T5403" s="119" t="n"/>
      <c r="U5403" s="120" t="n"/>
      <c r="V5403" s="120" t="n"/>
      <c r="W5403" s="121" t="n"/>
      <c r="X5403" s="122" t="n"/>
      <c r="Y5403" s="122" t="n"/>
      <c r="Z5403" s="143" t="n"/>
      <c r="AA5403" s="140" t="n"/>
      <c r="AB5403" s="140" t="n"/>
      <c r="AC5403" s="144" t="n"/>
      <c r="AD5403" s="142" t="n"/>
      <c r="AE5403" s="142" t="n"/>
    </row>
    <row r="5404">
      <c r="B5404" s="709" t="inlineStr">
        <is>
          <t>YH2-L</t>
        </is>
      </c>
      <c r="C5404">
        <f>SUMIF(数量表!D:H,B5404,数量表!H:H)</f>
        <v/>
      </c>
      <c r="D5404" t="n">
        <v>27</v>
      </c>
      <c r="E5404" t="n">
        <v>105</v>
      </c>
      <c r="F5404" s="86" t="n">
        <v>800</v>
      </c>
      <c r="G5404" t="inlineStr">
        <is>
          <t>×</t>
        </is>
      </c>
      <c r="H5404" s="87" t="n">
        <v>2</v>
      </c>
      <c r="I5404" s="214">
        <f>C5404*H5404</f>
        <v/>
      </c>
      <c r="K5404" s="106" t="n"/>
      <c r="L5404" s="97" t="n"/>
      <c r="M5404" s="97" t="n"/>
      <c r="N5404" s="105" t="inlineStr">
        <is>
          <t>27×112</t>
        </is>
      </c>
      <c r="O5404" s="99">
        <f>F5404</f>
        <v/>
      </c>
      <c r="P5404" s="99">
        <f>SUM(I5404)</f>
        <v/>
      </c>
      <c r="Q5404" s="117" t="n"/>
      <c r="R5404" s="118" t="n"/>
      <c r="S5404" s="118" t="n"/>
      <c r="T5404" s="119" t="n"/>
      <c r="U5404" s="120" t="n"/>
      <c r="V5404" s="120" t="n"/>
      <c r="W5404" s="121" t="n"/>
      <c r="X5404" s="122" t="n"/>
      <c r="Y5404" s="122" t="n"/>
      <c r="Z5404" s="143" t="n"/>
      <c r="AA5404" s="140" t="n"/>
      <c r="AB5404" s="140" t="n"/>
      <c r="AC5404" s="144" t="n"/>
      <c r="AD5404" s="142" t="n"/>
      <c r="AE5404" s="142" t="n"/>
    </row>
    <row r="5405">
      <c r="B5405" s="709" t="inlineStr">
        <is>
          <t>YH2-L</t>
        </is>
      </c>
      <c r="C5405">
        <f>SUMIF(数量表!D:H,B5405,数量表!H:H)</f>
        <v/>
      </c>
      <c r="D5405" t="n">
        <v>27</v>
      </c>
      <c r="E5405" t="n">
        <v>105</v>
      </c>
      <c r="F5405" s="86" t="n">
        <v>576</v>
      </c>
      <c r="G5405" t="inlineStr">
        <is>
          <t>×</t>
        </is>
      </c>
      <c r="H5405" s="87" t="n">
        <v>2</v>
      </c>
      <c r="I5405" s="214">
        <f>C5405*H5405</f>
        <v/>
      </c>
      <c r="K5405" s="106" t="n"/>
      <c r="L5405" s="97" t="n"/>
      <c r="M5405" s="97" t="n"/>
      <c r="N5405" s="105" t="inlineStr">
        <is>
          <t>27×113</t>
        </is>
      </c>
      <c r="O5405" s="99">
        <f>F5405</f>
        <v/>
      </c>
      <c r="P5405" s="99">
        <f>SUM(I5405)</f>
        <v/>
      </c>
      <c r="Q5405" s="117" t="n"/>
      <c r="R5405" s="118" t="n"/>
      <c r="S5405" s="118" t="n"/>
      <c r="T5405" s="119" t="n"/>
      <c r="U5405" s="120" t="n"/>
      <c r="V5405" s="120" t="n"/>
      <c r="W5405" s="121" t="n"/>
      <c r="X5405" s="122" t="n"/>
      <c r="Y5405" s="122" t="n"/>
      <c r="Z5405" s="143" t="n"/>
      <c r="AA5405" s="140" t="n"/>
      <c r="AB5405" s="140" t="n"/>
      <c r="AC5405" s="144" t="n"/>
      <c r="AD5405" s="142" t="n"/>
      <c r="AE5405" s="142" t="n"/>
    </row>
    <row r="5406" ht="15" customHeight="1" thickBot="1">
      <c r="B5406" s="710" t="inlineStr">
        <is>
          <t>YH2-L</t>
        </is>
      </c>
      <c r="C5406" s="89">
        <f>SUMIF(数量表!D:H,B5406,数量表!H:H)</f>
        <v/>
      </c>
      <c r="D5406" s="89" t="n">
        <v>27</v>
      </c>
      <c r="E5406" s="89" t="n">
        <v>105</v>
      </c>
      <c r="F5406" s="90" t="n">
        <v>768</v>
      </c>
      <c r="G5406" s="89" t="inlineStr">
        <is>
          <t>×</t>
        </is>
      </c>
      <c r="H5406" s="91" t="n">
        <v>1</v>
      </c>
      <c r="I5406" s="213">
        <f>C5406*H5406</f>
        <v/>
      </c>
      <c r="K5406" s="106" t="n"/>
      <c r="L5406" s="97" t="n"/>
      <c r="M5406" s="97" t="n"/>
      <c r="N5406" s="105" t="inlineStr">
        <is>
          <t>27×114</t>
        </is>
      </c>
      <c r="O5406" s="99">
        <f>F5406</f>
        <v/>
      </c>
      <c r="P5406" s="99">
        <f>SUM(I5406)</f>
        <v/>
      </c>
      <c r="Q5406" s="117" t="n"/>
      <c r="R5406" s="118" t="n"/>
      <c r="S5406" s="118" t="n"/>
      <c r="T5406" s="119" t="n"/>
      <c r="U5406" s="120" t="n"/>
      <c r="V5406" s="120" t="n"/>
      <c r="W5406" s="121" t="n"/>
      <c r="X5406" s="122" t="n"/>
      <c r="Y5406" s="122" t="n"/>
      <c r="Z5406" s="143" t="n"/>
      <c r="AA5406" s="140" t="n"/>
      <c r="AB5406" s="140" t="n"/>
      <c r="AC5406" s="144" t="n"/>
      <c r="AD5406" s="142" t="n"/>
      <c r="AE5406" s="142" t="n"/>
    </row>
    <row r="5407">
      <c r="B5407" s="708" t="inlineStr">
        <is>
          <t>YH2-R</t>
        </is>
      </c>
      <c r="C5407">
        <f>SUMIF(数量表!D:H,B5407,数量表!H:H)</f>
        <v/>
      </c>
      <c r="D5407" s="80" t="n">
        <v>27</v>
      </c>
      <c r="E5407" s="80" t="n">
        <v>105</v>
      </c>
      <c r="F5407" s="81" t="n">
        <v>1150</v>
      </c>
      <c r="G5407" s="80" t="inlineStr">
        <is>
          <t>×</t>
        </is>
      </c>
      <c r="H5407" s="82" t="n">
        <v>1</v>
      </c>
      <c r="I5407" s="212">
        <f>C5407*H5407</f>
        <v/>
      </c>
      <c r="K5407" s="106" t="n"/>
      <c r="L5407" s="97" t="n"/>
      <c r="M5407" s="97" t="n"/>
      <c r="N5407" s="105" t="inlineStr">
        <is>
          <t>27×115</t>
        </is>
      </c>
      <c r="O5407" s="99">
        <f>F5407</f>
        <v/>
      </c>
      <c r="P5407" s="99">
        <f>SUM(I5407)</f>
        <v/>
      </c>
      <c r="Q5407" s="117" t="n"/>
      <c r="R5407" s="118" t="n"/>
      <c r="S5407" s="118" t="n"/>
      <c r="T5407" s="119" t="n"/>
      <c r="U5407" s="120" t="n"/>
      <c r="V5407" s="120" t="n"/>
      <c r="W5407" s="121" t="n"/>
      <c r="X5407" s="122" t="n"/>
      <c r="Y5407" s="122" t="n"/>
      <c r="Z5407" s="143" t="n"/>
      <c r="AA5407" s="140" t="n"/>
      <c r="AB5407" s="140" t="n"/>
      <c r="AC5407" s="144" t="n"/>
      <c r="AD5407" s="142" t="n"/>
      <c r="AE5407" s="142" t="n"/>
    </row>
    <row r="5408">
      <c r="B5408" s="709" t="inlineStr">
        <is>
          <t>YH2-R</t>
        </is>
      </c>
      <c r="C5408">
        <f>SUMIF(数量表!D:H,B5408,数量表!H:H)</f>
        <v/>
      </c>
      <c r="D5408" t="n">
        <v>27</v>
      </c>
      <c r="E5408" t="n">
        <v>105</v>
      </c>
      <c r="F5408" s="86" t="n">
        <v>800</v>
      </c>
      <c r="G5408" t="inlineStr">
        <is>
          <t>×</t>
        </is>
      </c>
      <c r="H5408" s="87" t="n">
        <v>2</v>
      </c>
      <c r="I5408" s="214">
        <f>C5408*H5408</f>
        <v/>
      </c>
      <c r="K5408" s="106" t="n"/>
      <c r="L5408" s="97" t="n"/>
      <c r="M5408" s="97" t="n"/>
      <c r="N5408" s="105" t="inlineStr">
        <is>
          <t>27×116</t>
        </is>
      </c>
      <c r="O5408" s="99">
        <f>F5408</f>
        <v/>
      </c>
      <c r="P5408" s="99">
        <f>SUM(I5408)</f>
        <v/>
      </c>
      <c r="Q5408" s="117" t="n"/>
      <c r="R5408" s="118" t="n"/>
      <c r="S5408" s="118" t="n"/>
      <c r="T5408" s="119" t="n"/>
      <c r="U5408" s="120" t="n"/>
      <c r="V5408" s="120" t="n"/>
      <c r="W5408" s="121" t="n"/>
      <c r="X5408" s="122" t="n"/>
      <c r="Y5408" s="122" t="n"/>
      <c r="Z5408" s="143" t="n"/>
      <c r="AA5408" s="140" t="n"/>
      <c r="AB5408" s="140" t="n"/>
      <c r="AC5408" s="144" t="n"/>
      <c r="AD5408" s="142" t="n"/>
      <c r="AE5408" s="142" t="n"/>
    </row>
    <row r="5409">
      <c r="B5409" s="709" t="inlineStr">
        <is>
          <t>YH2-R</t>
        </is>
      </c>
      <c r="C5409">
        <f>SUMIF(数量表!D:H,B5409,数量表!H:H)</f>
        <v/>
      </c>
      <c r="D5409" t="n">
        <v>27</v>
      </c>
      <c r="E5409" t="n">
        <v>105</v>
      </c>
      <c r="F5409" s="86" t="n">
        <v>576</v>
      </c>
      <c r="G5409" t="inlineStr">
        <is>
          <t>×</t>
        </is>
      </c>
      <c r="H5409" s="87" t="n">
        <v>2</v>
      </c>
      <c r="I5409" s="214">
        <f>C5409*H5409</f>
        <v/>
      </c>
      <c r="K5409" s="106" t="n"/>
      <c r="L5409" s="97" t="n"/>
      <c r="M5409" s="97" t="n"/>
      <c r="N5409" s="105" t="inlineStr">
        <is>
          <t>27×117</t>
        </is>
      </c>
      <c r="O5409" s="99">
        <f>F5409</f>
        <v/>
      </c>
      <c r="P5409" s="99">
        <f>SUM(I5409)</f>
        <v/>
      </c>
      <c r="Q5409" s="117" t="n"/>
      <c r="R5409" s="118" t="n"/>
      <c r="S5409" s="118" t="n"/>
      <c r="T5409" s="119" t="n"/>
      <c r="U5409" s="120" t="n"/>
      <c r="V5409" s="120" t="n"/>
      <c r="W5409" s="121" t="n"/>
      <c r="X5409" s="122" t="n"/>
      <c r="Y5409" s="122" t="n"/>
      <c r="Z5409" s="143" t="n"/>
      <c r="AA5409" s="140" t="n"/>
      <c r="AB5409" s="140" t="n"/>
      <c r="AC5409" s="144" t="n"/>
      <c r="AD5409" s="142" t="n"/>
      <c r="AE5409" s="142" t="n"/>
    </row>
    <row r="5410" ht="15" customHeight="1" thickBot="1">
      <c r="B5410" s="710" t="inlineStr">
        <is>
          <t>YH2-R</t>
        </is>
      </c>
      <c r="C5410" s="89">
        <f>SUMIF(数量表!D:H,B5410,数量表!H:H)</f>
        <v/>
      </c>
      <c r="D5410" s="89" t="n">
        <v>27</v>
      </c>
      <c r="E5410" s="89" t="n">
        <v>105</v>
      </c>
      <c r="F5410" s="90" t="n">
        <v>768</v>
      </c>
      <c r="G5410" s="89" t="inlineStr">
        <is>
          <t>×</t>
        </is>
      </c>
      <c r="H5410" s="91" t="n">
        <v>1</v>
      </c>
      <c r="I5410" s="213">
        <f>C5410*H5410</f>
        <v/>
      </c>
      <c r="K5410" s="106" t="n"/>
      <c r="L5410" s="97" t="n"/>
      <c r="M5410" s="97" t="n"/>
      <c r="N5410" s="105" t="inlineStr">
        <is>
          <t>27×118</t>
        </is>
      </c>
      <c r="O5410" s="99">
        <f>F5410</f>
        <v/>
      </c>
      <c r="P5410" s="99">
        <f>SUM(I5410)</f>
        <v/>
      </c>
      <c r="Q5410" s="117" t="n"/>
      <c r="R5410" s="118" t="n"/>
      <c r="S5410" s="118" t="n"/>
      <c r="T5410" s="119" t="n"/>
      <c r="U5410" s="120" t="n"/>
      <c r="V5410" s="120" t="n"/>
      <c r="W5410" s="121" t="n"/>
      <c r="X5410" s="122" t="n"/>
      <c r="Y5410" s="122" t="n"/>
      <c r="Z5410" s="143" t="n"/>
      <c r="AA5410" s="140" t="n"/>
      <c r="AB5410" s="140" t="n"/>
      <c r="AC5410" s="144" t="n"/>
      <c r="AD5410" s="142" t="n"/>
      <c r="AE5410" s="142" t="n"/>
    </row>
    <row r="5411">
      <c r="B5411" s="79" t="inlineStr">
        <is>
          <t>YH2L-L</t>
        </is>
      </c>
      <c r="C5411">
        <f>SUMIF(数量表!D:H,B5411,数量表!H:H)</f>
        <v/>
      </c>
      <c r="D5411" s="80" t="n">
        <v>27</v>
      </c>
      <c r="E5411" s="80" t="n">
        <v>105</v>
      </c>
      <c r="F5411" s="81" t="n">
        <v>1150</v>
      </c>
      <c r="G5411" s="80" t="inlineStr">
        <is>
          <t>×</t>
        </is>
      </c>
      <c r="H5411" s="82" t="n">
        <v>1</v>
      </c>
      <c r="I5411" s="212">
        <f>C5411*H5411</f>
        <v/>
      </c>
      <c r="K5411" s="106" t="n"/>
      <c r="L5411" s="97" t="n"/>
      <c r="M5411" s="97" t="n"/>
      <c r="N5411" s="105" t="inlineStr">
        <is>
          <t>27×111</t>
        </is>
      </c>
      <c r="O5411" s="99">
        <f>F5411</f>
        <v/>
      </c>
      <c r="P5411" s="99">
        <f>SUM(I5411)</f>
        <v/>
      </c>
      <c r="Q5411" s="117" t="n"/>
      <c r="R5411" s="118" t="n"/>
      <c r="S5411" s="118" t="n"/>
      <c r="T5411" s="119" t="n"/>
      <c r="U5411" s="120" t="n"/>
      <c r="V5411" s="120" t="n"/>
      <c r="W5411" s="121" t="n"/>
      <c r="X5411" s="122" t="n"/>
      <c r="Y5411" s="122" t="n"/>
      <c r="Z5411" s="143" t="n"/>
      <c r="AA5411" s="140" t="n"/>
      <c r="AB5411" s="140" t="n"/>
      <c r="AC5411" s="144" t="n"/>
      <c r="AD5411" s="142" t="n"/>
      <c r="AE5411" s="142" t="n"/>
    </row>
    <row r="5412">
      <c r="B5412" s="85" t="inlineStr">
        <is>
          <t>YH2L-L</t>
        </is>
      </c>
      <c r="C5412">
        <f>SUMIF(数量表!D:H,B5412,数量表!H:H)</f>
        <v/>
      </c>
      <c r="D5412" t="n">
        <v>27</v>
      </c>
      <c r="E5412" t="n">
        <v>105</v>
      </c>
      <c r="F5412" s="86" t="n">
        <v>760</v>
      </c>
      <c r="G5412" t="inlineStr">
        <is>
          <t>×</t>
        </is>
      </c>
      <c r="H5412" s="87" t="n">
        <v>2</v>
      </c>
      <c r="I5412" s="214">
        <f>C5412*H5412</f>
        <v/>
      </c>
      <c r="K5412" s="106" t="n"/>
      <c r="L5412" s="97" t="n"/>
      <c r="M5412" s="97" t="n"/>
      <c r="N5412" s="105" t="inlineStr">
        <is>
          <t>27×112</t>
        </is>
      </c>
      <c r="O5412" s="99">
        <f>F5412</f>
        <v/>
      </c>
      <c r="P5412" s="99">
        <f>SUM(I5412)</f>
        <v/>
      </c>
      <c r="Q5412" s="117" t="n"/>
      <c r="R5412" s="118" t="n"/>
      <c r="S5412" s="118" t="n"/>
      <c r="T5412" s="119" t="n"/>
      <c r="U5412" s="120" t="n"/>
      <c r="V5412" s="120" t="n"/>
      <c r="W5412" s="121" t="n"/>
      <c r="X5412" s="122" t="n"/>
      <c r="Y5412" s="122" t="n"/>
      <c r="Z5412" s="143" t="n"/>
      <c r="AA5412" s="140" t="n"/>
      <c r="AB5412" s="140" t="n"/>
      <c r="AC5412" s="144" t="n"/>
      <c r="AD5412" s="142" t="n"/>
      <c r="AE5412" s="142" t="n"/>
    </row>
    <row r="5413">
      <c r="B5413" s="85" t="inlineStr">
        <is>
          <t>YH2L-L</t>
        </is>
      </c>
      <c r="C5413">
        <f>SUMIF(数量表!D:H,B5413,数量表!H:H)</f>
        <v/>
      </c>
      <c r="D5413" t="n">
        <v>27</v>
      </c>
      <c r="E5413" t="n">
        <v>105</v>
      </c>
      <c r="F5413" s="86" t="n">
        <v>576</v>
      </c>
      <c r="G5413" t="inlineStr">
        <is>
          <t>×</t>
        </is>
      </c>
      <c r="H5413" s="87" t="n">
        <v>2</v>
      </c>
      <c r="I5413" s="214">
        <f>C5413*H5413</f>
        <v/>
      </c>
      <c r="K5413" s="106" t="n"/>
      <c r="L5413" s="97" t="n"/>
      <c r="M5413" s="97" t="n"/>
      <c r="N5413" s="105" t="inlineStr">
        <is>
          <t>27×113</t>
        </is>
      </c>
      <c r="O5413" s="99">
        <f>F5413</f>
        <v/>
      </c>
      <c r="P5413" s="99">
        <f>SUM(I5413)</f>
        <v/>
      </c>
      <c r="Q5413" s="117" t="n"/>
      <c r="R5413" s="118" t="n"/>
      <c r="S5413" s="118" t="n"/>
      <c r="T5413" s="119" t="n"/>
      <c r="U5413" s="120" t="n"/>
      <c r="V5413" s="120" t="n"/>
      <c r="W5413" s="121" t="n"/>
      <c r="X5413" s="122" t="n"/>
      <c r="Y5413" s="122" t="n"/>
      <c r="Z5413" s="143" t="n"/>
      <c r="AA5413" s="140" t="n"/>
      <c r="AB5413" s="140" t="n"/>
      <c r="AC5413" s="144" t="n"/>
      <c r="AD5413" s="142" t="n"/>
      <c r="AE5413" s="142" t="n"/>
    </row>
    <row r="5414">
      <c r="B5414" s="85" t="inlineStr">
        <is>
          <t>YH2L-L</t>
        </is>
      </c>
      <c r="C5414">
        <f>SUMIF(数量表!D:H,B5414,数量表!H:H)</f>
        <v/>
      </c>
      <c r="D5414" t="n">
        <v>27</v>
      </c>
      <c r="E5414" t="n">
        <v>105</v>
      </c>
      <c r="F5414" s="86" t="n">
        <v>768</v>
      </c>
      <c r="G5414" t="inlineStr">
        <is>
          <t>×</t>
        </is>
      </c>
      <c r="H5414" s="87" t="n">
        <v>1</v>
      </c>
      <c r="I5414" s="214">
        <f>C5414*H5414</f>
        <v/>
      </c>
      <c r="K5414" s="106" t="n"/>
      <c r="L5414" s="97" t="n"/>
      <c r="M5414" s="97" t="n"/>
      <c r="N5414" s="105" t="inlineStr">
        <is>
          <t>27×114</t>
        </is>
      </c>
      <c r="O5414" s="99">
        <f>F5414</f>
        <v/>
      </c>
      <c r="P5414" s="99">
        <f>SUM(I5414)</f>
        <v/>
      </c>
      <c r="Q5414" s="117" t="n"/>
      <c r="R5414" s="118" t="n"/>
      <c r="S5414" s="118" t="n"/>
      <c r="T5414" s="119" t="n"/>
      <c r="U5414" s="120" t="n"/>
      <c r="V5414" s="120" t="n"/>
      <c r="W5414" s="121" t="n"/>
      <c r="X5414" s="122" t="n"/>
      <c r="Y5414" s="122" t="n"/>
      <c r="Z5414" s="143" t="n"/>
      <c r="AA5414" s="140" t="n"/>
      <c r="AB5414" s="140" t="n"/>
      <c r="AC5414" s="144" t="n"/>
      <c r="AD5414" s="142" t="n"/>
      <c r="AE5414" s="142" t="n"/>
    </row>
    <row r="5415" ht="15" customHeight="1" thickBot="1">
      <c r="B5415" s="85" t="inlineStr">
        <is>
          <t>YH2L-L</t>
        </is>
      </c>
      <c r="C5415" s="89">
        <f>SUMIF(数量表!D:H,B5415,数量表!H:H)</f>
        <v/>
      </c>
      <c r="D5415" s="89" t="n">
        <v>27</v>
      </c>
      <c r="E5415" s="89" t="n">
        <v>105</v>
      </c>
      <c r="F5415" s="90" t="n">
        <v>2548</v>
      </c>
      <c r="G5415" s="89" t="inlineStr">
        <is>
          <t>×</t>
        </is>
      </c>
      <c r="H5415" s="91" t="n">
        <v>1</v>
      </c>
      <c r="I5415" s="213">
        <f>C5415*H5415</f>
        <v/>
      </c>
      <c r="K5415" s="106" t="n"/>
      <c r="L5415" s="97" t="n"/>
      <c r="M5415" s="97" t="n"/>
      <c r="N5415" s="105" t="inlineStr">
        <is>
          <t>27×115</t>
        </is>
      </c>
      <c r="O5415" s="99">
        <f>F5415</f>
        <v/>
      </c>
      <c r="P5415" s="99">
        <f>SUM(I5415)</f>
        <v/>
      </c>
      <c r="Q5415" s="117" t="n"/>
      <c r="R5415" s="118" t="n"/>
      <c r="S5415" s="118" t="n"/>
      <c r="T5415" s="119" t="n"/>
      <c r="U5415" s="120" t="n"/>
      <c r="V5415" s="120" t="n"/>
      <c r="W5415" s="121" t="n"/>
      <c r="X5415" s="122" t="n"/>
      <c r="Y5415" s="122" t="n"/>
      <c r="Z5415" s="143" t="n"/>
      <c r="AA5415" s="140" t="n"/>
      <c r="AB5415" s="140" t="n"/>
      <c r="AC5415" s="144" t="n"/>
      <c r="AD5415" s="142" t="n"/>
      <c r="AE5415" s="142" t="n"/>
    </row>
    <row r="5416">
      <c r="B5416" s="79" t="inlineStr">
        <is>
          <t>YH2R-R</t>
        </is>
      </c>
      <c r="C5416">
        <f>SUMIF(数量表!D:H,B5416,数量表!H:H)</f>
        <v/>
      </c>
      <c r="D5416" s="80" t="n">
        <v>27</v>
      </c>
      <c r="E5416" s="80" t="n">
        <v>105</v>
      </c>
      <c r="F5416" s="81" t="n">
        <v>1150</v>
      </c>
      <c r="G5416" s="80" t="inlineStr">
        <is>
          <t>×</t>
        </is>
      </c>
      <c r="H5416" s="82" t="n">
        <v>1</v>
      </c>
      <c r="I5416" s="212">
        <f>C5416*H5416</f>
        <v/>
      </c>
      <c r="K5416" s="106" t="n"/>
      <c r="L5416" s="97" t="n"/>
      <c r="M5416" s="97" t="n"/>
      <c r="N5416" s="105" t="inlineStr">
        <is>
          <t>27×116</t>
        </is>
      </c>
      <c r="O5416" s="99">
        <f>F5416</f>
        <v/>
      </c>
      <c r="P5416" s="99">
        <f>SUM(I5416)</f>
        <v/>
      </c>
      <c r="Q5416" s="117" t="n"/>
      <c r="R5416" s="118" t="n"/>
      <c r="S5416" s="118" t="n"/>
      <c r="T5416" s="119" t="n"/>
      <c r="U5416" s="120" t="n"/>
      <c r="V5416" s="120" t="n"/>
      <c r="W5416" s="121" t="n"/>
      <c r="X5416" s="122" t="n"/>
      <c r="Y5416" s="122" t="n"/>
      <c r="Z5416" s="143" t="n"/>
      <c r="AA5416" s="140" t="n"/>
      <c r="AB5416" s="140" t="n"/>
      <c r="AC5416" s="144" t="n"/>
      <c r="AD5416" s="142" t="n"/>
      <c r="AE5416" s="142" t="n"/>
    </row>
    <row r="5417">
      <c r="B5417" s="85" t="inlineStr">
        <is>
          <t>YH2R-R</t>
        </is>
      </c>
      <c r="C5417">
        <f>SUMIF(数量表!D:H,B5417,数量表!H:H)</f>
        <v/>
      </c>
      <c r="D5417" t="n">
        <v>27</v>
      </c>
      <c r="E5417" t="n">
        <v>105</v>
      </c>
      <c r="F5417" s="86" t="n">
        <v>760</v>
      </c>
      <c r="G5417" t="inlineStr">
        <is>
          <t>×</t>
        </is>
      </c>
      <c r="H5417" s="87" t="n">
        <v>2</v>
      </c>
      <c r="I5417" s="214">
        <f>C5417*H5417</f>
        <v/>
      </c>
      <c r="K5417" s="106" t="n"/>
      <c r="L5417" s="97" t="n"/>
      <c r="M5417" s="97" t="n"/>
      <c r="N5417" s="105" t="inlineStr">
        <is>
          <t>27×117</t>
        </is>
      </c>
      <c r="O5417" s="99">
        <f>F5417</f>
        <v/>
      </c>
      <c r="P5417" s="99">
        <f>SUM(I5417)</f>
        <v/>
      </c>
      <c r="Q5417" s="117" t="n"/>
      <c r="R5417" s="118" t="n"/>
      <c r="S5417" s="118" t="n"/>
      <c r="T5417" s="119" t="n"/>
      <c r="U5417" s="120" t="n"/>
      <c r="V5417" s="120" t="n"/>
      <c r="W5417" s="121" t="n"/>
      <c r="X5417" s="122" t="n"/>
      <c r="Y5417" s="122" t="n"/>
      <c r="Z5417" s="143" t="n"/>
      <c r="AA5417" s="140" t="n"/>
      <c r="AB5417" s="140" t="n"/>
      <c r="AC5417" s="144" t="n"/>
      <c r="AD5417" s="142" t="n"/>
      <c r="AE5417" s="142" t="n"/>
    </row>
    <row r="5418">
      <c r="B5418" s="85" t="inlineStr">
        <is>
          <t>YH2R-R</t>
        </is>
      </c>
      <c r="C5418">
        <f>SUMIF(数量表!D:H,B5418,数量表!H:H)</f>
        <v/>
      </c>
      <c r="D5418" t="n">
        <v>27</v>
      </c>
      <c r="E5418" t="n">
        <v>105</v>
      </c>
      <c r="F5418" s="86" t="n">
        <v>576</v>
      </c>
      <c r="G5418" t="inlineStr">
        <is>
          <t>×</t>
        </is>
      </c>
      <c r="H5418" s="87" t="n">
        <v>2</v>
      </c>
      <c r="I5418" s="214">
        <f>C5418*H5418</f>
        <v/>
      </c>
      <c r="K5418" s="106" t="n"/>
      <c r="L5418" s="97" t="n"/>
      <c r="M5418" s="97" t="n"/>
      <c r="N5418" s="105" t="inlineStr">
        <is>
          <t>27×118</t>
        </is>
      </c>
      <c r="O5418" s="99">
        <f>F5418</f>
        <v/>
      </c>
      <c r="P5418" s="99">
        <f>SUM(I5418)</f>
        <v/>
      </c>
      <c r="Q5418" s="117" t="n"/>
      <c r="R5418" s="118" t="n"/>
      <c r="S5418" s="118" t="n"/>
      <c r="T5418" s="119" t="n"/>
      <c r="U5418" s="120" t="n"/>
      <c r="V5418" s="120" t="n"/>
      <c r="W5418" s="121" t="n"/>
      <c r="X5418" s="122" t="n"/>
      <c r="Y5418" s="122" t="n"/>
      <c r="Z5418" s="143" t="n"/>
      <c r="AA5418" s="140" t="n"/>
      <c r="AB5418" s="140" t="n"/>
      <c r="AC5418" s="144" t="n"/>
      <c r="AD5418" s="142" t="n"/>
      <c r="AE5418" s="142" t="n"/>
    </row>
    <row r="5419">
      <c r="B5419" s="85" t="inlineStr">
        <is>
          <t>YH2R-R</t>
        </is>
      </c>
      <c r="C5419">
        <f>SUMIF(数量表!D:H,B5419,数量表!H:H)</f>
        <v/>
      </c>
      <c r="D5419" t="n">
        <v>27</v>
      </c>
      <c r="E5419" t="n">
        <v>105</v>
      </c>
      <c r="F5419" s="86" t="n">
        <v>768</v>
      </c>
      <c r="G5419" t="inlineStr">
        <is>
          <t>×</t>
        </is>
      </c>
      <c r="H5419" s="87" t="n">
        <v>1</v>
      </c>
      <c r="I5419" s="214">
        <f>C5419*H5419</f>
        <v/>
      </c>
      <c r="K5419" s="106" t="n"/>
      <c r="L5419" s="97" t="n"/>
      <c r="M5419" s="97" t="n"/>
      <c r="N5419" s="105" t="inlineStr">
        <is>
          <t>27×119</t>
        </is>
      </c>
      <c r="O5419" s="99">
        <f>F5419</f>
        <v/>
      </c>
      <c r="P5419" s="99">
        <f>SUM(I5419)</f>
        <v/>
      </c>
      <c r="Q5419" s="117" t="n"/>
      <c r="R5419" s="118" t="n"/>
      <c r="S5419" s="118" t="n"/>
      <c r="T5419" s="119" t="n"/>
      <c r="U5419" s="120" t="n"/>
      <c r="V5419" s="120" t="n"/>
      <c r="W5419" s="121" t="n"/>
      <c r="X5419" s="122" t="n"/>
      <c r="Y5419" s="122" t="n"/>
      <c r="Z5419" s="143" t="n"/>
      <c r="AA5419" s="140" t="n"/>
      <c r="AB5419" s="140" t="n"/>
      <c r="AC5419" s="144" t="n"/>
      <c r="AD5419" s="142" t="n"/>
      <c r="AE5419" s="142" t="n"/>
    </row>
    <row r="5420" ht="15" customHeight="1" thickBot="1">
      <c r="B5420" s="85" t="inlineStr">
        <is>
          <t>YH2R-R</t>
        </is>
      </c>
      <c r="C5420" s="89">
        <f>SUMIF(数量表!D:H,B5420,数量表!H:H)</f>
        <v/>
      </c>
      <c r="D5420" s="89" t="n">
        <v>27</v>
      </c>
      <c r="E5420" s="89" t="n">
        <v>105</v>
      </c>
      <c r="F5420" s="90" t="n">
        <v>2548</v>
      </c>
      <c r="G5420" s="89" t="inlineStr">
        <is>
          <t>×</t>
        </is>
      </c>
      <c r="H5420" s="91" t="n">
        <v>1</v>
      </c>
      <c r="I5420" s="213">
        <f>C5420*H5420</f>
        <v/>
      </c>
      <c r="K5420" s="106" t="n"/>
      <c r="L5420" s="97" t="n"/>
      <c r="M5420" s="97" t="n"/>
      <c r="N5420" s="105" t="inlineStr">
        <is>
          <t>27×120</t>
        </is>
      </c>
      <c r="O5420" s="99">
        <f>F5420</f>
        <v/>
      </c>
      <c r="P5420" s="99">
        <f>SUM(I5420)</f>
        <v/>
      </c>
      <c r="Q5420" s="117" t="n"/>
      <c r="R5420" s="118" t="n"/>
      <c r="S5420" s="118" t="n"/>
      <c r="T5420" s="119" t="n"/>
      <c r="U5420" s="120" t="n"/>
      <c r="V5420" s="120" t="n"/>
      <c r="W5420" s="121" t="n"/>
      <c r="X5420" s="122" t="n"/>
      <c r="Y5420" s="122" t="n"/>
      <c r="Z5420" s="143" t="n"/>
      <c r="AA5420" s="140" t="n"/>
      <c r="AB5420" s="140" t="n"/>
      <c r="AC5420" s="144" t="n"/>
      <c r="AD5420" s="142" t="n"/>
      <c r="AE5420" s="142" t="n"/>
    </row>
    <row r="5421">
      <c r="B5421" s="79" t="inlineStr">
        <is>
          <t>Y2</t>
        </is>
      </c>
      <c r="C5421">
        <f>SUMIF(数量表!D:H,B5421,数量表!H:H)</f>
        <v/>
      </c>
      <c r="D5421" t="n">
        <v>27</v>
      </c>
      <c r="E5421" t="n">
        <v>105</v>
      </c>
      <c r="F5421" s="86" t="n">
        <v>1150</v>
      </c>
      <c r="G5421" t="inlineStr">
        <is>
          <t>×</t>
        </is>
      </c>
      <c r="H5421" s="87" t="n">
        <v>2</v>
      </c>
      <c r="I5421" s="214">
        <f>C5421*H5421</f>
        <v/>
      </c>
      <c r="K5421" s="106" t="n"/>
      <c r="L5421" s="97" t="n"/>
      <c r="M5421" s="97" t="n"/>
      <c r="N5421" s="105" t="inlineStr">
        <is>
          <t>27×121</t>
        </is>
      </c>
      <c r="O5421" s="99">
        <f>F5421</f>
        <v/>
      </c>
      <c r="P5421" s="99">
        <f>SUM(I5421)</f>
        <v/>
      </c>
      <c r="Q5421" s="117" t="n"/>
      <c r="R5421" s="118" t="n"/>
      <c r="S5421" s="118" t="n"/>
      <c r="T5421" s="119" t="n"/>
      <c r="U5421" s="120" t="n"/>
      <c r="V5421" s="120" t="n"/>
      <c r="W5421" s="121" t="n"/>
      <c r="X5421" s="122" t="n"/>
      <c r="Y5421" s="122" t="n"/>
      <c r="Z5421" s="143" t="n"/>
      <c r="AA5421" s="140" t="n"/>
      <c r="AB5421" s="140" t="n"/>
      <c r="AC5421" s="144" t="n"/>
      <c r="AD5421" s="142" t="n"/>
      <c r="AE5421" s="142" t="n"/>
    </row>
    <row r="5422">
      <c r="B5422" s="85" t="inlineStr">
        <is>
          <t>Y2</t>
        </is>
      </c>
      <c r="C5422">
        <f>SUMIF(数量表!D:H,B5422,数量表!H:H)</f>
        <v/>
      </c>
      <c r="D5422" t="n">
        <v>27</v>
      </c>
      <c r="E5422" t="n">
        <v>105</v>
      </c>
      <c r="F5422" s="86" t="n">
        <v>576</v>
      </c>
      <c r="G5422" t="inlineStr">
        <is>
          <t>×</t>
        </is>
      </c>
      <c r="H5422" s="87" t="n">
        <v>2</v>
      </c>
      <c r="I5422" s="214">
        <f>C5422*H5422</f>
        <v/>
      </c>
      <c r="K5422" s="106" t="n"/>
      <c r="L5422" s="97" t="n"/>
      <c r="M5422" s="97" t="n"/>
      <c r="N5422" s="105" t="inlineStr">
        <is>
          <t>27×122</t>
        </is>
      </c>
      <c r="O5422" s="99">
        <f>F5422</f>
        <v/>
      </c>
      <c r="P5422" s="99">
        <f>SUM(I5422)</f>
        <v/>
      </c>
      <c r="Q5422" s="117" t="n"/>
      <c r="R5422" s="118" t="n"/>
      <c r="S5422" s="118" t="n"/>
      <c r="T5422" s="119" t="n"/>
      <c r="U5422" s="120" t="n"/>
      <c r="V5422" s="120" t="n"/>
      <c r="W5422" s="121" t="n"/>
      <c r="X5422" s="122" t="n"/>
      <c r="Y5422" s="122" t="n"/>
      <c r="Z5422" s="143" t="n"/>
      <c r="AA5422" s="140" t="n"/>
      <c r="AB5422" s="140" t="n"/>
      <c r="AC5422" s="144" t="n"/>
      <c r="AD5422" s="142" t="n"/>
      <c r="AE5422" s="142" t="n"/>
    </row>
    <row r="5423">
      <c r="B5423" s="85" t="inlineStr">
        <is>
          <t>Y2</t>
        </is>
      </c>
      <c r="C5423">
        <f>SUMIF(数量表!D:H,B5423,数量表!H:H)</f>
        <v/>
      </c>
      <c r="D5423" t="n">
        <v>27</v>
      </c>
      <c r="E5423" t="n">
        <v>105</v>
      </c>
      <c r="F5423" s="86" t="n">
        <v>768</v>
      </c>
      <c r="G5423" t="inlineStr">
        <is>
          <t>×</t>
        </is>
      </c>
      <c r="H5423" s="87" t="n">
        <v>2</v>
      </c>
      <c r="I5423" s="214">
        <f>C5423*H5423</f>
        <v/>
      </c>
      <c r="K5423" s="106" t="n"/>
      <c r="L5423" s="97" t="n"/>
      <c r="M5423" s="97" t="n"/>
      <c r="N5423" s="105" t="inlineStr">
        <is>
          <t>27×123</t>
        </is>
      </c>
      <c r="O5423" s="99">
        <f>F5423</f>
        <v/>
      </c>
      <c r="P5423" s="99">
        <f>SUM(I5423)</f>
        <v/>
      </c>
      <c r="Q5423" s="117" t="n"/>
      <c r="R5423" s="118" t="n"/>
      <c r="S5423" s="118" t="n"/>
      <c r="T5423" s="119" t="n"/>
      <c r="U5423" s="120" t="n"/>
      <c r="V5423" s="120" t="n"/>
      <c r="W5423" s="121" t="n"/>
      <c r="X5423" s="122" t="n"/>
      <c r="Y5423" s="122" t="n"/>
      <c r="Z5423" s="143" t="n"/>
      <c r="AA5423" s="140" t="n"/>
      <c r="AB5423" s="140" t="n"/>
      <c r="AC5423" s="144" t="n"/>
      <c r="AD5423" s="142" t="n"/>
      <c r="AE5423" s="142" t="n"/>
    </row>
    <row r="5424">
      <c r="B5424" s="85" t="inlineStr">
        <is>
          <t>Y2</t>
        </is>
      </c>
      <c r="C5424">
        <f>SUMIF(数量表!D:H,B5424,数量表!H:H)</f>
        <v/>
      </c>
      <c r="D5424" t="n">
        <v>27</v>
      </c>
      <c r="E5424" t="n">
        <v>105</v>
      </c>
      <c r="F5424" s="86" t="n">
        <v>826</v>
      </c>
      <c r="G5424" t="inlineStr">
        <is>
          <t>×</t>
        </is>
      </c>
      <c r="H5424" s="87" t="n">
        <v>4</v>
      </c>
      <c r="I5424" s="214">
        <f>C5424*H5424</f>
        <v/>
      </c>
      <c r="K5424" s="106" t="n"/>
      <c r="L5424" s="97" t="n"/>
      <c r="M5424" s="97" t="n"/>
      <c r="N5424" s="105" t="inlineStr">
        <is>
          <t>27×124</t>
        </is>
      </c>
      <c r="O5424" s="99">
        <f>F5424</f>
        <v/>
      </c>
      <c r="P5424" s="99">
        <f>SUM(I5424)</f>
        <v/>
      </c>
      <c r="Q5424" s="117" t="n"/>
      <c r="R5424" s="118" t="n"/>
      <c r="S5424" s="118" t="n"/>
      <c r="T5424" s="119" t="n"/>
      <c r="U5424" s="120" t="n"/>
      <c r="V5424" s="120" t="n"/>
      <c r="W5424" s="121" t="n"/>
      <c r="X5424" s="122" t="n"/>
      <c r="Y5424" s="122" t="n"/>
      <c r="Z5424" s="143" t="n"/>
      <c r="AA5424" s="140" t="n"/>
      <c r="AB5424" s="140" t="n"/>
      <c r="AC5424" s="144" t="n"/>
      <c r="AD5424" s="142" t="n"/>
      <c r="AE5424" s="142" t="n"/>
    </row>
    <row r="5425" ht="15" customHeight="1" thickBot="1">
      <c r="B5425" s="85" t="inlineStr">
        <is>
          <t>Y2</t>
        </is>
      </c>
      <c r="C5425" s="89">
        <f>SUMIF(数量表!D:H,B5425,数量表!H:H)</f>
        <v/>
      </c>
      <c r="D5425" s="89" t="n">
        <v>27</v>
      </c>
      <c r="E5425" s="89" t="n">
        <v>105</v>
      </c>
      <c r="F5425" s="90" t="n">
        <v>2548</v>
      </c>
      <c r="G5425" s="89" t="inlineStr">
        <is>
          <t>×</t>
        </is>
      </c>
      <c r="H5425" s="91" t="n">
        <v>2</v>
      </c>
      <c r="I5425" s="213">
        <f>C5425*H5425</f>
        <v/>
      </c>
      <c r="K5425" s="106" t="n"/>
      <c r="L5425" s="97" t="n"/>
      <c r="M5425" s="97" t="n"/>
      <c r="N5425" s="105" t="inlineStr">
        <is>
          <t>27×125</t>
        </is>
      </c>
      <c r="O5425" s="99">
        <f>F5425</f>
        <v/>
      </c>
      <c r="P5425" s="99">
        <f>SUM(I5425)</f>
        <v/>
      </c>
      <c r="Q5425" s="117" t="n"/>
      <c r="R5425" s="118" t="n"/>
      <c r="S5425" s="118" t="n"/>
      <c r="T5425" s="119" t="n"/>
      <c r="U5425" s="120" t="n"/>
      <c r="V5425" s="120" t="n"/>
      <c r="W5425" s="121" t="n"/>
      <c r="X5425" s="122" t="n"/>
      <c r="Y5425" s="122" t="n"/>
      <c r="Z5425" s="143" t="n"/>
      <c r="AA5425" s="140" t="n"/>
      <c r="AB5425" s="140" t="n"/>
      <c r="AC5425" s="144" t="n"/>
      <c r="AD5425" s="142" t="n"/>
      <c r="AE5425" s="142" t="n"/>
    </row>
    <row r="5426">
      <c r="B5426" s="79" t="inlineStr">
        <is>
          <t>Y2L</t>
        </is>
      </c>
      <c r="C5426">
        <f>SUMIF(数量表!D:H,B5426,数量表!H:H)</f>
        <v/>
      </c>
      <c r="D5426" t="n">
        <v>27</v>
      </c>
      <c r="E5426" t="n">
        <v>105</v>
      </c>
      <c r="F5426" s="86" t="n">
        <v>1150</v>
      </c>
      <c r="G5426" t="inlineStr">
        <is>
          <t>×</t>
        </is>
      </c>
      <c r="H5426" s="87" t="n">
        <v>2</v>
      </c>
      <c r="I5426" s="214">
        <f>C5426*H5426</f>
        <v/>
      </c>
      <c r="K5426" s="106" t="n"/>
      <c r="L5426" s="97" t="n"/>
      <c r="M5426" s="97" t="n"/>
      <c r="N5426" s="105" t="inlineStr">
        <is>
          <t>27×126</t>
        </is>
      </c>
      <c r="O5426" s="99">
        <f>F5426</f>
        <v/>
      </c>
      <c r="P5426" s="99">
        <f>SUM(I5426)</f>
        <v/>
      </c>
      <c r="Q5426" s="117" t="n"/>
      <c r="R5426" s="118" t="n"/>
      <c r="S5426" s="118" t="n"/>
      <c r="T5426" s="119" t="n"/>
      <c r="U5426" s="120" t="n"/>
      <c r="V5426" s="120" t="n"/>
      <c r="W5426" s="121" t="n"/>
      <c r="X5426" s="122" t="n"/>
      <c r="Y5426" s="122" t="n"/>
      <c r="Z5426" s="143" t="n"/>
      <c r="AA5426" s="140" t="n"/>
      <c r="AB5426" s="140" t="n"/>
      <c r="AC5426" s="144" t="n"/>
      <c r="AD5426" s="142" t="n"/>
      <c r="AE5426" s="142" t="n"/>
    </row>
    <row r="5427">
      <c r="B5427" s="85" t="inlineStr">
        <is>
          <t>Y2L</t>
        </is>
      </c>
      <c r="C5427">
        <f>SUMIF(数量表!D:H,B5427,数量表!H:H)</f>
        <v/>
      </c>
      <c r="D5427" t="n">
        <v>27</v>
      </c>
      <c r="E5427" t="n">
        <v>105</v>
      </c>
      <c r="F5427" s="86" t="n">
        <v>826</v>
      </c>
      <c r="G5427" t="inlineStr">
        <is>
          <t>×</t>
        </is>
      </c>
      <c r="H5427" s="87" t="n">
        <v>2</v>
      </c>
      <c r="I5427" s="214">
        <f>C5427*H5427</f>
        <v/>
      </c>
      <c r="K5427" s="106" t="n"/>
      <c r="L5427" s="97" t="n"/>
      <c r="M5427" s="97" t="n"/>
      <c r="N5427" s="105" t="inlineStr">
        <is>
          <t>27×127</t>
        </is>
      </c>
      <c r="O5427" s="99">
        <f>F5427</f>
        <v/>
      </c>
      <c r="P5427" s="99">
        <f>SUM(I5427)</f>
        <v/>
      </c>
      <c r="Q5427" s="117" t="n"/>
      <c r="R5427" s="118" t="n"/>
      <c r="S5427" s="118" t="n"/>
      <c r="T5427" s="119" t="n"/>
      <c r="U5427" s="120" t="n"/>
      <c r="V5427" s="120" t="n"/>
      <c r="W5427" s="121" t="n"/>
      <c r="X5427" s="122" t="n"/>
      <c r="Y5427" s="122" t="n"/>
      <c r="Z5427" s="143" t="n"/>
      <c r="AA5427" s="140" t="n"/>
      <c r="AB5427" s="140" t="n"/>
      <c r="AC5427" s="144" t="n"/>
      <c r="AD5427" s="142" t="n"/>
      <c r="AE5427" s="142" t="n"/>
    </row>
    <row r="5428">
      <c r="B5428" s="85" t="inlineStr">
        <is>
          <t>Y2L</t>
        </is>
      </c>
      <c r="C5428">
        <f>SUMIF(数量表!D:H,B5428,数量表!H:H)</f>
        <v/>
      </c>
      <c r="D5428" t="n">
        <v>27</v>
      </c>
      <c r="E5428" t="n">
        <v>105</v>
      </c>
      <c r="F5428" s="86" t="n">
        <v>576</v>
      </c>
      <c r="G5428" t="inlineStr">
        <is>
          <t>×</t>
        </is>
      </c>
      <c r="H5428" s="87" t="n">
        <v>2</v>
      </c>
      <c r="I5428" s="214">
        <f>C5428*H5428</f>
        <v/>
      </c>
      <c r="K5428" s="106" t="n"/>
      <c r="L5428" s="97" t="n"/>
      <c r="M5428" s="97" t="n"/>
      <c r="N5428" s="105" t="inlineStr">
        <is>
          <t>27×128</t>
        </is>
      </c>
      <c r="O5428" s="99">
        <f>F5428</f>
        <v/>
      </c>
      <c r="P5428" s="99">
        <f>SUM(I5428)</f>
        <v/>
      </c>
      <c r="Q5428" s="117" t="n"/>
      <c r="R5428" s="118" t="n"/>
      <c r="S5428" s="118" t="n"/>
      <c r="T5428" s="119" t="n"/>
      <c r="U5428" s="120" t="n"/>
      <c r="V5428" s="120" t="n"/>
      <c r="W5428" s="121" t="n"/>
      <c r="X5428" s="122" t="n"/>
      <c r="Y5428" s="122" t="n"/>
      <c r="Z5428" s="143" t="n"/>
      <c r="AA5428" s="140" t="n"/>
      <c r="AB5428" s="140" t="n"/>
      <c r="AC5428" s="144" t="n"/>
      <c r="AD5428" s="142" t="n"/>
      <c r="AE5428" s="142" t="n"/>
    </row>
    <row r="5429">
      <c r="B5429" s="85" t="inlineStr">
        <is>
          <t>Y2L</t>
        </is>
      </c>
      <c r="C5429">
        <f>SUMIF(数量表!D:H,B5429,数量表!H:H)</f>
        <v/>
      </c>
      <c r="D5429" t="n">
        <v>27</v>
      </c>
      <c r="E5429" t="n">
        <v>105</v>
      </c>
      <c r="F5429" s="86" t="n">
        <v>768</v>
      </c>
      <c r="G5429" t="inlineStr">
        <is>
          <t>×</t>
        </is>
      </c>
      <c r="H5429" s="87" t="n">
        <v>2</v>
      </c>
      <c r="I5429" s="214">
        <f>C5429*H5429</f>
        <v/>
      </c>
      <c r="K5429" s="106" t="n"/>
      <c r="L5429" s="97" t="n"/>
      <c r="M5429" s="97" t="n"/>
      <c r="N5429" s="105" t="inlineStr">
        <is>
          <t>27×129</t>
        </is>
      </c>
      <c r="O5429" s="99">
        <f>F5429</f>
        <v/>
      </c>
      <c r="P5429" s="99">
        <f>SUM(I5429)</f>
        <v/>
      </c>
      <c r="Q5429" s="117" t="n"/>
      <c r="R5429" s="118" t="n"/>
      <c r="S5429" s="118" t="n"/>
      <c r="T5429" s="119" t="n"/>
      <c r="U5429" s="120" t="n"/>
      <c r="V5429" s="120" t="n"/>
      <c r="W5429" s="121" t="n"/>
      <c r="X5429" s="122" t="n"/>
      <c r="Y5429" s="122" t="n"/>
      <c r="Z5429" s="143" t="n"/>
      <c r="AA5429" s="140" t="n"/>
      <c r="AB5429" s="140" t="n"/>
      <c r="AC5429" s="144" t="n"/>
      <c r="AD5429" s="142" t="n"/>
      <c r="AE5429" s="142" t="n"/>
    </row>
    <row r="5430">
      <c r="B5430" s="85" t="inlineStr">
        <is>
          <t>Y2L</t>
        </is>
      </c>
      <c r="C5430">
        <f>SUMIF(数量表!D:H,B5430,数量表!H:H)</f>
        <v/>
      </c>
      <c r="D5430" t="n">
        <v>27</v>
      </c>
      <c r="E5430" t="n">
        <v>105</v>
      </c>
      <c r="F5430" s="86" t="n">
        <v>788</v>
      </c>
      <c r="G5430" t="inlineStr">
        <is>
          <t>×</t>
        </is>
      </c>
      <c r="H5430" s="87" t="n">
        <v>2</v>
      </c>
      <c r="I5430" s="214">
        <f>C5430*H5430</f>
        <v/>
      </c>
      <c r="K5430" s="106" t="n"/>
      <c r="L5430" s="97" t="n"/>
      <c r="M5430" s="97" t="n"/>
      <c r="N5430" s="105" t="inlineStr">
        <is>
          <t>27×130</t>
        </is>
      </c>
      <c r="O5430" s="99">
        <f>F5430</f>
        <v/>
      </c>
      <c r="P5430" s="99">
        <f>SUM(I5430)</f>
        <v/>
      </c>
      <c r="Q5430" s="117" t="n"/>
      <c r="R5430" s="118" t="n"/>
      <c r="S5430" s="118" t="n"/>
      <c r="T5430" s="119" t="n"/>
      <c r="U5430" s="120" t="n"/>
      <c r="V5430" s="120" t="n"/>
      <c r="W5430" s="121" t="n"/>
      <c r="X5430" s="122" t="n"/>
      <c r="Y5430" s="122" t="n"/>
      <c r="Z5430" s="143" t="n"/>
      <c r="AA5430" s="140" t="n"/>
      <c r="AB5430" s="140" t="n"/>
      <c r="AC5430" s="144" t="n"/>
      <c r="AD5430" s="142" t="n"/>
      <c r="AE5430" s="142" t="n"/>
    </row>
    <row r="5431" ht="15" customHeight="1" thickBot="1">
      <c r="B5431" s="85" t="inlineStr">
        <is>
          <t>Y2L</t>
        </is>
      </c>
      <c r="C5431" s="89">
        <f>SUMIF(数量表!D:H,B5431,数量表!H:H)</f>
        <v/>
      </c>
      <c r="D5431" s="89" t="n">
        <v>27</v>
      </c>
      <c r="E5431" s="89" t="n">
        <v>105</v>
      </c>
      <c r="F5431" s="90" t="n">
        <v>2548</v>
      </c>
      <c r="G5431" s="89" t="inlineStr">
        <is>
          <t>×</t>
        </is>
      </c>
      <c r="H5431" s="91" t="n">
        <v>3</v>
      </c>
      <c r="I5431" s="213">
        <f>C5431*H5431</f>
        <v/>
      </c>
      <c r="K5431" s="106" t="n"/>
      <c r="L5431" s="97" t="n"/>
      <c r="M5431" s="97" t="n"/>
      <c r="N5431" s="105" t="inlineStr">
        <is>
          <t>27×131</t>
        </is>
      </c>
      <c r="O5431" s="99">
        <f>F5431</f>
        <v/>
      </c>
      <c r="P5431" s="99">
        <f>SUM(I5431)</f>
        <v/>
      </c>
      <c r="Q5431" s="117" t="n"/>
      <c r="R5431" s="118" t="n"/>
      <c r="S5431" s="118" t="n"/>
      <c r="T5431" s="119" t="n"/>
      <c r="U5431" s="120" t="n"/>
      <c r="V5431" s="120" t="n"/>
      <c r="W5431" s="121" t="n"/>
      <c r="X5431" s="122" t="n"/>
      <c r="Y5431" s="122" t="n"/>
      <c r="Z5431" s="143" t="n"/>
      <c r="AA5431" s="140" t="n"/>
      <c r="AB5431" s="140" t="n"/>
      <c r="AC5431" s="144" t="n"/>
      <c r="AD5431" s="142" t="n"/>
      <c r="AE5431" s="142" t="n"/>
    </row>
    <row r="5432">
      <c r="B5432" s="79" t="inlineStr">
        <is>
          <t>Y2R</t>
        </is>
      </c>
      <c r="C5432">
        <f>SUMIF(数量表!D:H,B5432,数量表!H:H)</f>
        <v/>
      </c>
      <c r="D5432" t="n">
        <v>27</v>
      </c>
      <c r="E5432" t="n">
        <v>105</v>
      </c>
      <c r="F5432" s="86" t="n">
        <v>1150</v>
      </c>
      <c r="G5432" t="inlineStr">
        <is>
          <t>×</t>
        </is>
      </c>
      <c r="H5432" s="87" t="n">
        <v>2</v>
      </c>
      <c r="I5432" s="214">
        <f>C5432*H5432</f>
        <v/>
      </c>
      <c r="K5432" s="106" t="n"/>
      <c r="L5432" s="97" t="n"/>
      <c r="M5432" s="97" t="n"/>
      <c r="N5432" s="105" t="inlineStr">
        <is>
          <t>27×132</t>
        </is>
      </c>
      <c r="O5432" s="99">
        <f>F5432</f>
        <v/>
      </c>
      <c r="P5432" s="99">
        <f>SUM(I5432)</f>
        <v/>
      </c>
      <c r="Q5432" s="117" t="n"/>
      <c r="R5432" s="118" t="n"/>
      <c r="S5432" s="118" t="n"/>
      <c r="T5432" s="119" t="n"/>
      <c r="U5432" s="120" t="n"/>
      <c r="V5432" s="120" t="n"/>
      <c r="W5432" s="121" t="n"/>
      <c r="X5432" s="122" t="n"/>
      <c r="Y5432" s="122" t="n"/>
      <c r="Z5432" s="143" t="n"/>
      <c r="AA5432" s="140" t="n"/>
      <c r="AB5432" s="140" t="n"/>
      <c r="AC5432" s="144" t="n"/>
      <c r="AD5432" s="142" t="n"/>
      <c r="AE5432" s="142" t="n"/>
    </row>
    <row r="5433">
      <c r="B5433" s="85" t="inlineStr">
        <is>
          <t>Y2R</t>
        </is>
      </c>
      <c r="C5433">
        <f>SUMIF(数量表!D:H,B5433,数量表!H:H)</f>
        <v/>
      </c>
      <c r="D5433" t="n">
        <v>27</v>
      </c>
      <c r="E5433" t="n">
        <v>105</v>
      </c>
      <c r="F5433" s="86" t="n">
        <v>828</v>
      </c>
      <c r="G5433" t="inlineStr">
        <is>
          <t>×</t>
        </is>
      </c>
      <c r="H5433" s="87" t="n">
        <v>2</v>
      </c>
      <c r="I5433" s="214">
        <f>C5433*H5433</f>
        <v/>
      </c>
      <c r="K5433" s="106" t="n"/>
      <c r="L5433" s="97" t="n"/>
      <c r="M5433" s="97" t="n"/>
      <c r="N5433" s="105" t="inlineStr">
        <is>
          <t>27×133</t>
        </is>
      </c>
      <c r="O5433" s="99">
        <f>F5433</f>
        <v/>
      </c>
      <c r="P5433" s="99">
        <f>SUM(I5433)</f>
        <v/>
      </c>
      <c r="Q5433" s="117" t="n"/>
      <c r="R5433" s="118" t="n"/>
      <c r="S5433" s="118" t="n"/>
      <c r="T5433" s="119" t="n"/>
      <c r="U5433" s="120" t="n"/>
      <c r="V5433" s="120" t="n"/>
      <c r="W5433" s="121" t="n"/>
      <c r="X5433" s="122" t="n"/>
      <c r="Y5433" s="122" t="n"/>
      <c r="Z5433" s="143" t="n"/>
      <c r="AA5433" s="140" t="n"/>
      <c r="AB5433" s="140" t="n"/>
      <c r="AC5433" s="144" t="n"/>
      <c r="AD5433" s="142" t="n"/>
      <c r="AE5433" s="142" t="n"/>
    </row>
    <row r="5434">
      <c r="B5434" s="85" t="inlineStr">
        <is>
          <t>Y2R</t>
        </is>
      </c>
      <c r="C5434">
        <f>SUMIF(数量表!D:H,B5434,数量表!H:H)</f>
        <v/>
      </c>
      <c r="D5434" t="n">
        <v>27</v>
      </c>
      <c r="E5434" t="n">
        <v>105</v>
      </c>
      <c r="F5434" s="86" t="n">
        <v>576</v>
      </c>
      <c r="G5434" t="inlineStr">
        <is>
          <t>×</t>
        </is>
      </c>
      <c r="H5434" s="87" t="n">
        <v>2</v>
      </c>
      <c r="I5434" s="214">
        <f>C5434*H5434</f>
        <v/>
      </c>
      <c r="K5434" s="106" t="n"/>
      <c r="L5434" s="97" t="n"/>
      <c r="M5434" s="97" t="n"/>
      <c r="N5434" s="105" t="inlineStr">
        <is>
          <t>27×134</t>
        </is>
      </c>
      <c r="O5434" s="99">
        <f>F5434</f>
        <v/>
      </c>
      <c r="P5434" s="99">
        <f>SUM(I5434)</f>
        <v/>
      </c>
      <c r="Q5434" s="117" t="n"/>
      <c r="R5434" s="118" t="n"/>
      <c r="S5434" s="118" t="n"/>
      <c r="T5434" s="119" t="n"/>
      <c r="U5434" s="120" t="n"/>
      <c r="V5434" s="120" t="n"/>
      <c r="W5434" s="121" t="n"/>
      <c r="X5434" s="122" t="n"/>
      <c r="Y5434" s="122" t="n"/>
      <c r="Z5434" s="143" t="n"/>
      <c r="AA5434" s="140" t="n"/>
      <c r="AB5434" s="140" t="n"/>
      <c r="AC5434" s="144" t="n"/>
      <c r="AD5434" s="142" t="n"/>
      <c r="AE5434" s="142" t="n"/>
    </row>
    <row r="5435">
      <c r="B5435" s="85" t="inlineStr">
        <is>
          <t>Y2R</t>
        </is>
      </c>
      <c r="C5435">
        <f>SUMIF(数量表!D:H,B5435,数量表!H:H)</f>
        <v/>
      </c>
      <c r="D5435" t="n">
        <v>27</v>
      </c>
      <c r="E5435" t="n">
        <v>105</v>
      </c>
      <c r="F5435" s="86" t="n">
        <v>768</v>
      </c>
      <c r="G5435" t="inlineStr">
        <is>
          <t>×</t>
        </is>
      </c>
      <c r="H5435" s="87" t="n">
        <v>2</v>
      </c>
      <c r="I5435" s="214">
        <f>C5435*H5435</f>
        <v/>
      </c>
      <c r="K5435" s="106" t="n"/>
      <c r="L5435" s="97" t="n"/>
      <c r="M5435" s="97" t="n"/>
      <c r="N5435" s="105" t="inlineStr">
        <is>
          <t>27×135</t>
        </is>
      </c>
      <c r="O5435" s="99">
        <f>F5435</f>
        <v/>
      </c>
      <c r="P5435" s="99">
        <f>SUM(I5435)</f>
        <v/>
      </c>
      <c r="Q5435" s="117" t="n"/>
      <c r="R5435" s="118" t="n"/>
      <c r="S5435" s="118" t="n"/>
      <c r="T5435" s="119" t="n"/>
      <c r="U5435" s="120" t="n"/>
      <c r="V5435" s="120" t="n"/>
      <c r="W5435" s="121" t="n"/>
      <c r="X5435" s="122" t="n"/>
      <c r="Y5435" s="122" t="n"/>
      <c r="Z5435" s="143" t="n"/>
      <c r="AA5435" s="140" t="n"/>
      <c r="AB5435" s="140" t="n"/>
      <c r="AC5435" s="144" t="n"/>
      <c r="AD5435" s="142" t="n"/>
      <c r="AE5435" s="142" t="n"/>
    </row>
    <row r="5436">
      <c r="B5436" s="85" t="inlineStr">
        <is>
          <t>Y2R</t>
        </is>
      </c>
      <c r="C5436">
        <f>SUMIF(数量表!D:H,B5436,数量表!H:H)</f>
        <v/>
      </c>
      <c r="D5436" t="n">
        <v>27</v>
      </c>
      <c r="E5436" t="n">
        <v>105</v>
      </c>
      <c r="F5436" s="86" t="n">
        <v>788</v>
      </c>
      <c r="G5436" t="inlineStr">
        <is>
          <t>×</t>
        </is>
      </c>
      <c r="H5436" s="87" t="n">
        <v>2</v>
      </c>
      <c r="I5436" s="214">
        <f>C5436*H5436</f>
        <v/>
      </c>
      <c r="K5436" s="106" t="n"/>
      <c r="L5436" s="97" t="n"/>
      <c r="M5436" s="97" t="n"/>
      <c r="N5436" s="105" t="inlineStr">
        <is>
          <t>27×136</t>
        </is>
      </c>
      <c r="O5436" s="99">
        <f>F5436</f>
        <v/>
      </c>
      <c r="P5436" s="99">
        <f>SUM(I5436)</f>
        <v/>
      </c>
      <c r="Q5436" s="117" t="n"/>
      <c r="R5436" s="118" t="n"/>
      <c r="S5436" s="118" t="n"/>
      <c r="T5436" s="119" t="n"/>
      <c r="U5436" s="120" t="n"/>
      <c r="V5436" s="120" t="n"/>
      <c r="W5436" s="121" t="n"/>
      <c r="X5436" s="122" t="n"/>
      <c r="Y5436" s="122" t="n"/>
      <c r="Z5436" s="143" t="n"/>
      <c r="AA5436" s="140" t="n"/>
      <c r="AB5436" s="140" t="n"/>
      <c r="AC5436" s="144" t="n"/>
      <c r="AD5436" s="142" t="n"/>
      <c r="AE5436" s="142" t="n"/>
    </row>
    <row r="5437" ht="15" customHeight="1" thickBot="1">
      <c r="B5437" s="88" t="inlineStr">
        <is>
          <t>Y2R</t>
        </is>
      </c>
      <c r="C5437" s="89">
        <f>SUMIF(数量表!D:H,B5437,数量表!H:H)</f>
        <v/>
      </c>
      <c r="D5437" s="89" t="n">
        <v>27</v>
      </c>
      <c r="E5437" s="89" t="n">
        <v>105</v>
      </c>
      <c r="F5437" s="90" t="n">
        <v>2548</v>
      </c>
      <c r="G5437" s="89" t="inlineStr">
        <is>
          <t>×</t>
        </is>
      </c>
      <c r="H5437" s="91" t="n">
        <v>3</v>
      </c>
      <c r="I5437" s="213">
        <f>C5437*H5437</f>
        <v/>
      </c>
      <c r="K5437" s="106" t="n"/>
      <c r="L5437" s="97" t="n"/>
      <c r="M5437" s="97" t="n"/>
      <c r="N5437" s="105" t="inlineStr">
        <is>
          <t>27×137</t>
        </is>
      </c>
      <c r="O5437" s="99">
        <f>F5437</f>
        <v/>
      </c>
      <c r="P5437" s="99">
        <f>SUM(I5437)</f>
        <v/>
      </c>
      <c r="Q5437" s="117" t="n"/>
      <c r="R5437" s="118" t="n"/>
      <c r="S5437" s="118" t="n"/>
      <c r="T5437" s="119" t="n"/>
      <c r="U5437" s="120" t="n"/>
      <c r="V5437" s="120" t="n"/>
      <c r="W5437" s="121" t="n"/>
      <c r="X5437" s="122" t="n"/>
      <c r="Y5437" s="122" t="n"/>
      <c r="Z5437" s="143" t="n"/>
      <c r="AA5437" s="140" t="n"/>
      <c r="AB5437" s="140" t="n"/>
      <c r="AC5437" s="144" t="n"/>
      <c r="AD5437" s="142" t="n"/>
      <c r="AE5437" s="142" t="n"/>
    </row>
    <row r="5438">
      <c r="B5438" s="79" t="inlineStr">
        <is>
          <t>Y3</t>
        </is>
      </c>
      <c r="C5438">
        <f>SUMIF(数量表!D:H,B5438,数量表!H:H)</f>
        <v/>
      </c>
      <c r="D5438" t="n">
        <v>27</v>
      </c>
      <c r="E5438" t="n">
        <v>105</v>
      </c>
      <c r="F5438" s="86" t="n">
        <v>1150</v>
      </c>
      <c r="G5438" t="inlineStr">
        <is>
          <t>×</t>
        </is>
      </c>
      <c r="H5438" s="87" t="n">
        <v>2</v>
      </c>
      <c r="I5438" s="214">
        <f>C5438*H5438</f>
        <v/>
      </c>
      <c r="K5438" s="106" t="n"/>
      <c r="L5438" s="97" t="n"/>
      <c r="M5438" s="97" t="n"/>
      <c r="N5438" s="105" t="inlineStr">
        <is>
          <t>27×105</t>
        </is>
      </c>
      <c r="O5438" s="99">
        <f>F5438</f>
        <v/>
      </c>
      <c r="P5438" s="99">
        <f>SUM(I5438)</f>
        <v/>
      </c>
      <c r="Q5438" s="117" t="n"/>
      <c r="R5438" s="118" t="n"/>
      <c r="S5438" s="118" t="n"/>
      <c r="T5438" s="119" t="n"/>
      <c r="U5438" s="120" t="n"/>
      <c r="V5438" s="120" t="n"/>
      <c r="W5438" s="121" t="n"/>
      <c r="X5438" s="122" t="n"/>
      <c r="Y5438" s="122" t="n"/>
      <c r="Z5438" s="143" t="n"/>
      <c r="AA5438" s="140" t="n"/>
      <c r="AB5438" s="140" t="n"/>
      <c r="AC5438" s="144" t="n"/>
      <c r="AD5438" s="142" t="n"/>
      <c r="AE5438" s="142" t="n"/>
    </row>
    <row r="5439">
      <c r="B5439" s="85" t="inlineStr">
        <is>
          <t>Y3</t>
        </is>
      </c>
      <c r="C5439">
        <f>SUMIF(数量表!D:H,B5439,数量表!H:H)</f>
        <v/>
      </c>
      <c r="D5439" t="n">
        <v>27</v>
      </c>
      <c r="E5439" t="n">
        <v>105</v>
      </c>
      <c r="F5439" s="86" t="n">
        <v>576</v>
      </c>
      <c r="G5439" t="inlineStr">
        <is>
          <t>×</t>
        </is>
      </c>
      <c r="H5439" s="87" t="n">
        <v>2</v>
      </c>
      <c r="I5439" s="214">
        <f>C5439*H5439</f>
        <v/>
      </c>
      <c r="K5439" s="106" t="n"/>
      <c r="L5439" s="97" t="n"/>
      <c r="M5439" s="97" t="n"/>
      <c r="N5439" s="105" t="inlineStr">
        <is>
          <t>27×105</t>
        </is>
      </c>
      <c r="O5439" s="99">
        <f>F5439</f>
        <v/>
      </c>
      <c r="P5439" s="99">
        <f>SUM(I5439)</f>
        <v/>
      </c>
      <c r="Q5439" s="117" t="n"/>
      <c r="R5439" s="118" t="n"/>
      <c r="S5439" s="118" t="n"/>
      <c r="T5439" s="119" t="n"/>
      <c r="U5439" s="120" t="n"/>
      <c r="V5439" s="120" t="n"/>
      <c r="W5439" s="121" t="n"/>
      <c r="X5439" s="122" t="n"/>
      <c r="Y5439" s="122" t="n"/>
      <c r="Z5439" s="143" t="n"/>
      <c r="AA5439" s="140" t="n"/>
      <c r="AB5439" s="140" t="n"/>
      <c r="AC5439" s="144" t="n"/>
      <c r="AD5439" s="142" t="n"/>
      <c r="AE5439" s="142" t="n"/>
    </row>
    <row r="5440">
      <c r="B5440" s="85" t="inlineStr">
        <is>
          <t>Y3</t>
        </is>
      </c>
      <c r="C5440">
        <f>SUMIF(数量表!D:H,B5440,数量表!H:H)</f>
        <v/>
      </c>
      <c r="D5440" t="n">
        <v>27</v>
      </c>
      <c r="E5440" t="n">
        <v>105</v>
      </c>
      <c r="F5440" s="86" t="n">
        <v>768</v>
      </c>
      <c r="G5440" t="inlineStr">
        <is>
          <t>×</t>
        </is>
      </c>
      <c r="H5440" s="87" t="n">
        <v>2</v>
      </c>
      <c r="I5440" s="214">
        <f>C5440*H5440</f>
        <v/>
      </c>
      <c r="K5440" s="106" t="n"/>
      <c r="L5440" s="97" t="n"/>
      <c r="M5440" s="97" t="n"/>
      <c r="N5440" s="105" t="inlineStr">
        <is>
          <t>27×105</t>
        </is>
      </c>
      <c r="O5440" s="99">
        <f>F5440</f>
        <v/>
      </c>
      <c r="P5440" s="99">
        <f>SUM(I5440)</f>
        <v/>
      </c>
      <c r="Q5440" s="117" t="n"/>
      <c r="R5440" s="118" t="n"/>
      <c r="S5440" s="118" t="n"/>
      <c r="T5440" s="119" t="n"/>
      <c r="U5440" s="120" t="n"/>
      <c r="V5440" s="120" t="n"/>
      <c r="W5440" s="121" t="n"/>
      <c r="X5440" s="122" t="n"/>
      <c r="Y5440" s="122" t="n"/>
      <c r="Z5440" s="143" t="n"/>
      <c r="AA5440" s="140" t="n"/>
      <c r="AB5440" s="140" t="n"/>
      <c r="AC5440" s="144" t="n"/>
      <c r="AD5440" s="142" t="n"/>
      <c r="AE5440" s="142" t="n"/>
    </row>
    <row r="5441">
      <c r="B5441" s="85" t="inlineStr">
        <is>
          <t>Y3</t>
        </is>
      </c>
      <c r="C5441">
        <f>SUMIF(数量表!D:H,B5441,数量表!H:H)</f>
        <v/>
      </c>
      <c r="D5441" t="n">
        <v>27</v>
      </c>
      <c r="E5441" t="n">
        <v>105</v>
      </c>
      <c r="F5441" s="86" t="n">
        <v>826</v>
      </c>
      <c r="G5441" t="inlineStr">
        <is>
          <t>×</t>
        </is>
      </c>
      <c r="H5441" s="87" t="n">
        <v>4</v>
      </c>
      <c r="I5441" s="214">
        <f>C5441*H5441</f>
        <v/>
      </c>
      <c r="K5441" s="106" t="n"/>
      <c r="L5441" s="97" t="n"/>
      <c r="M5441" s="97" t="n"/>
      <c r="N5441" s="105" t="inlineStr">
        <is>
          <t>27×105</t>
        </is>
      </c>
      <c r="O5441" s="99">
        <f>F5441</f>
        <v/>
      </c>
      <c r="P5441" s="99">
        <f>SUM(I5441)</f>
        <v/>
      </c>
      <c r="Q5441" s="117" t="n"/>
      <c r="R5441" s="118" t="n"/>
      <c r="S5441" s="118" t="n"/>
      <c r="T5441" s="119" t="n"/>
      <c r="U5441" s="120" t="n"/>
      <c r="V5441" s="120" t="n"/>
      <c r="W5441" s="121" t="n"/>
      <c r="X5441" s="122" t="n"/>
      <c r="Y5441" s="122" t="n"/>
      <c r="Z5441" s="143" t="n"/>
      <c r="AA5441" s="140" t="n"/>
      <c r="AB5441" s="140" t="n"/>
      <c r="AC5441" s="144" t="n"/>
      <c r="AD5441" s="142" t="n"/>
      <c r="AE5441" s="142" t="n"/>
    </row>
    <row r="5442" ht="15" customHeight="1" thickBot="1">
      <c r="B5442" s="85" t="inlineStr">
        <is>
          <t>Y3</t>
        </is>
      </c>
      <c r="C5442">
        <f>SUMIF(数量表!D:H,B5442,数量表!H:H)</f>
        <v/>
      </c>
      <c r="D5442" t="n">
        <v>27</v>
      </c>
      <c r="E5442" t="n">
        <v>105</v>
      </c>
      <c r="F5442" s="86" t="n">
        <v>2548</v>
      </c>
      <c r="G5442" t="inlineStr">
        <is>
          <t>×</t>
        </is>
      </c>
      <c r="H5442" s="87" t="n">
        <v>2</v>
      </c>
      <c r="I5442" s="214">
        <f>C5442*H5442</f>
        <v/>
      </c>
      <c r="K5442" s="106" t="n"/>
      <c r="L5442" s="97" t="n"/>
      <c r="M5442" s="97" t="n"/>
      <c r="N5442" s="105" t="inlineStr">
        <is>
          <t>27×105</t>
        </is>
      </c>
      <c r="O5442" s="99">
        <f>F5442</f>
        <v/>
      </c>
      <c r="P5442" s="99">
        <f>SUM(I5442)</f>
        <v/>
      </c>
      <c r="Q5442" s="117" t="n"/>
      <c r="R5442" s="118" t="n"/>
      <c r="S5442" s="118" t="n"/>
      <c r="T5442" s="119" t="n"/>
      <c r="U5442" s="120" t="n"/>
      <c r="V5442" s="120" t="n"/>
      <c r="W5442" s="121" t="n"/>
      <c r="X5442" s="122" t="n"/>
      <c r="Y5442" s="122" t="n"/>
      <c r="Z5442" s="143" t="n"/>
      <c r="AA5442" s="140" t="n"/>
      <c r="AB5442" s="140" t="n"/>
      <c r="AC5442" s="144" t="n"/>
      <c r="AD5442" s="142" t="n"/>
      <c r="AE5442" s="142" t="n"/>
    </row>
    <row r="5443">
      <c r="B5443" s="79" t="inlineStr">
        <is>
          <t>Y3L</t>
        </is>
      </c>
      <c r="C5443" s="80">
        <f>SUMIF(数量表!D:H,B5443,数量表!H:H)</f>
        <v/>
      </c>
      <c r="D5443" s="80" t="n">
        <v>27</v>
      </c>
      <c r="E5443" s="80" t="n">
        <v>105</v>
      </c>
      <c r="F5443" s="81" t="n">
        <v>1150</v>
      </c>
      <c r="G5443" s="80" t="inlineStr">
        <is>
          <t>×</t>
        </is>
      </c>
      <c r="H5443" s="82" t="n">
        <v>2</v>
      </c>
      <c r="I5443" s="212">
        <f>C5443*H5443</f>
        <v/>
      </c>
      <c r="K5443" s="106" t="n"/>
      <c r="L5443" s="97" t="n"/>
      <c r="M5443" s="97" t="n"/>
      <c r="N5443" s="105" t="inlineStr">
        <is>
          <t>27×105</t>
        </is>
      </c>
      <c r="O5443" s="99">
        <f>F5443</f>
        <v/>
      </c>
      <c r="P5443" s="99">
        <f>SUM(I5443)</f>
        <v/>
      </c>
      <c r="Q5443" s="117" t="n"/>
      <c r="R5443" s="118" t="n"/>
      <c r="S5443" s="118" t="n"/>
      <c r="T5443" s="119" t="n"/>
      <c r="U5443" s="120" t="n"/>
      <c r="V5443" s="120" t="n"/>
      <c r="W5443" s="121" t="n"/>
      <c r="X5443" s="122" t="n"/>
      <c r="Y5443" s="122" t="n"/>
      <c r="Z5443" s="143" t="n"/>
      <c r="AA5443" s="140" t="n"/>
      <c r="AB5443" s="140" t="n"/>
      <c r="AC5443" s="144" t="n"/>
      <c r="AD5443" s="142" t="n"/>
      <c r="AE5443" s="142" t="n"/>
    </row>
    <row r="5444">
      <c r="B5444" s="85" t="inlineStr">
        <is>
          <t>Y3L</t>
        </is>
      </c>
      <c r="C5444">
        <f>SUMIF(数量表!D:H,B5444,数量表!H:H)</f>
        <v/>
      </c>
      <c r="D5444" t="n">
        <v>27</v>
      </c>
      <c r="E5444" t="n">
        <v>105</v>
      </c>
      <c r="F5444" s="86" t="n">
        <v>826</v>
      </c>
      <c r="G5444" t="inlineStr">
        <is>
          <t>×</t>
        </is>
      </c>
      <c r="H5444" s="87" t="n">
        <v>2</v>
      </c>
      <c r="I5444" s="214">
        <f>C5444*H5444</f>
        <v/>
      </c>
      <c r="K5444" s="106" t="n"/>
      <c r="L5444" s="97" t="n"/>
      <c r="M5444" s="97" t="n"/>
      <c r="N5444" s="105" t="inlineStr">
        <is>
          <t>27×105</t>
        </is>
      </c>
      <c r="O5444" s="99">
        <f>F5444</f>
        <v/>
      </c>
      <c r="P5444" s="99">
        <f>SUM(I5444)</f>
        <v/>
      </c>
      <c r="Q5444" s="117" t="n"/>
      <c r="R5444" s="118" t="n"/>
      <c r="S5444" s="118" t="n"/>
      <c r="T5444" s="119" t="n"/>
      <c r="U5444" s="120" t="n"/>
      <c r="V5444" s="120" t="n"/>
      <c r="W5444" s="121" t="n"/>
      <c r="X5444" s="122" t="n"/>
      <c r="Y5444" s="122" t="n"/>
      <c r="Z5444" s="143" t="n"/>
      <c r="AA5444" s="140" t="n"/>
      <c r="AB5444" s="140" t="n"/>
      <c r="AC5444" s="144" t="n"/>
      <c r="AD5444" s="142" t="n"/>
      <c r="AE5444" s="142" t="n"/>
    </row>
    <row r="5445">
      <c r="B5445" s="85" t="inlineStr">
        <is>
          <t>Y3L</t>
        </is>
      </c>
      <c r="C5445">
        <f>SUMIF(数量表!D:H,B5445,数量表!H:H)</f>
        <v/>
      </c>
      <c r="D5445" t="n">
        <v>27</v>
      </c>
      <c r="E5445" t="n">
        <v>105</v>
      </c>
      <c r="F5445" s="86" t="n">
        <v>576</v>
      </c>
      <c r="G5445" t="inlineStr">
        <is>
          <t>×</t>
        </is>
      </c>
      <c r="H5445" s="87" t="n">
        <v>2</v>
      </c>
      <c r="I5445" s="214">
        <f>C5445*H5445</f>
        <v/>
      </c>
      <c r="K5445" s="106" t="n"/>
      <c r="L5445" s="97" t="n"/>
      <c r="M5445" s="97" t="n"/>
      <c r="N5445" s="105" t="inlineStr">
        <is>
          <t>27×105</t>
        </is>
      </c>
      <c r="O5445" s="99">
        <f>F5445</f>
        <v/>
      </c>
      <c r="P5445" s="99">
        <f>SUM(I5445)</f>
        <v/>
      </c>
      <c r="Q5445" s="117" t="n"/>
      <c r="R5445" s="118" t="n"/>
      <c r="S5445" s="118" t="n"/>
      <c r="T5445" s="119" t="n"/>
      <c r="U5445" s="120" t="n"/>
      <c r="V5445" s="120" t="n"/>
      <c r="W5445" s="121" t="n"/>
      <c r="X5445" s="122" t="n"/>
      <c r="Y5445" s="122" t="n"/>
      <c r="Z5445" s="143" t="n"/>
      <c r="AA5445" s="140" t="n"/>
      <c r="AB5445" s="140" t="n"/>
      <c r="AC5445" s="144" t="n"/>
      <c r="AD5445" s="142" t="n"/>
      <c r="AE5445" s="142" t="n"/>
    </row>
    <row r="5446">
      <c r="B5446" s="85" t="inlineStr">
        <is>
          <t>Y3L</t>
        </is>
      </c>
      <c r="C5446">
        <f>SUMIF(数量表!D:H,B5446,数量表!H:H)</f>
        <v/>
      </c>
      <c r="D5446" t="n">
        <v>27</v>
      </c>
      <c r="E5446" t="n">
        <v>105</v>
      </c>
      <c r="F5446" s="86" t="n">
        <v>768</v>
      </c>
      <c r="G5446" t="inlineStr">
        <is>
          <t>×</t>
        </is>
      </c>
      <c r="H5446" s="87" t="n">
        <v>2</v>
      </c>
      <c r="I5446" s="214">
        <f>C5446*H5446</f>
        <v/>
      </c>
      <c r="K5446" s="106" t="n"/>
      <c r="L5446" s="97" t="n"/>
      <c r="M5446" s="97" t="n"/>
      <c r="N5446" s="105" t="inlineStr">
        <is>
          <t>27×105</t>
        </is>
      </c>
      <c r="O5446" s="99">
        <f>F5446</f>
        <v/>
      </c>
      <c r="P5446" s="99">
        <f>SUM(I5446)</f>
        <v/>
      </c>
      <c r="Q5446" s="117" t="n"/>
      <c r="R5446" s="118" t="n"/>
      <c r="S5446" s="118" t="n"/>
      <c r="T5446" s="119" t="n"/>
      <c r="U5446" s="120" t="n"/>
      <c r="V5446" s="120" t="n"/>
      <c r="W5446" s="121" t="n"/>
      <c r="X5446" s="122" t="n"/>
      <c r="Y5446" s="122" t="n"/>
      <c r="Z5446" s="143" t="n"/>
      <c r="AA5446" s="140" t="n"/>
      <c r="AB5446" s="140" t="n"/>
      <c r="AC5446" s="144" t="n"/>
      <c r="AD5446" s="142" t="n"/>
      <c r="AE5446" s="142" t="n"/>
    </row>
    <row r="5447">
      <c r="B5447" s="85" t="inlineStr">
        <is>
          <t>Y3L</t>
        </is>
      </c>
      <c r="C5447">
        <f>SUMIF(数量表!D:H,B5447,数量表!H:H)</f>
        <v/>
      </c>
      <c r="D5447" t="n">
        <v>27</v>
      </c>
      <c r="E5447" t="n">
        <v>105</v>
      </c>
      <c r="F5447" s="86" t="n">
        <v>788</v>
      </c>
      <c r="G5447" t="inlineStr">
        <is>
          <t>×</t>
        </is>
      </c>
      <c r="H5447" s="87" t="n">
        <v>2</v>
      </c>
      <c r="I5447" s="214">
        <f>C5447*H5447</f>
        <v/>
      </c>
      <c r="K5447" s="106" t="n"/>
      <c r="L5447" s="97" t="n"/>
      <c r="M5447" s="97" t="n"/>
      <c r="N5447" s="105" t="inlineStr">
        <is>
          <t>27×105</t>
        </is>
      </c>
      <c r="O5447" s="99">
        <f>F5447</f>
        <v/>
      </c>
      <c r="P5447" s="99">
        <f>SUM(I5447)</f>
        <v/>
      </c>
      <c r="Q5447" s="117" t="n"/>
      <c r="R5447" s="118" t="n"/>
      <c r="S5447" s="118" t="n"/>
      <c r="T5447" s="119" t="n"/>
      <c r="U5447" s="120" t="n"/>
      <c r="V5447" s="120" t="n"/>
      <c r="W5447" s="121" t="n"/>
      <c r="X5447" s="122" t="n"/>
      <c r="Y5447" s="122" t="n"/>
      <c r="Z5447" s="143" t="n"/>
      <c r="AA5447" s="140" t="n"/>
      <c r="AB5447" s="140" t="n"/>
      <c r="AC5447" s="144" t="n"/>
      <c r="AD5447" s="142" t="n"/>
      <c r="AE5447" s="142" t="n"/>
    </row>
    <row r="5448" ht="15" customHeight="1" thickBot="1">
      <c r="B5448" s="85" t="inlineStr">
        <is>
          <t>Y3L</t>
        </is>
      </c>
      <c r="C5448" s="89">
        <f>SUMIF(数量表!D:H,B5448,数量表!H:H)</f>
        <v/>
      </c>
      <c r="D5448" s="89" t="n">
        <v>27</v>
      </c>
      <c r="E5448" s="89" t="n">
        <v>105</v>
      </c>
      <c r="F5448" s="90" t="n">
        <v>2548</v>
      </c>
      <c r="G5448" s="89" t="inlineStr">
        <is>
          <t>×</t>
        </is>
      </c>
      <c r="H5448" s="91" t="n">
        <v>3</v>
      </c>
      <c r="I5448" s="213">
        <f>C5448*H5448</f>
        <v/>
      </c>
      <c r="K5448" s="106" t="n"/>
      <c r="L5448" s="97" t="n"/>
      <c r="M5448" s="97" t="n"/>
      <c r="N5448" s="105" t="inlineStr">
        <is>
          <t>27×105</t>
        </is>
      </c>
      <c r="O5448" s="99">
        <f>F5448</f>
        <v/>
      </c>
      <c r="P5448" s="99">
        <f>SUM(I5448)</f>
        <v/>
      </c>
      <c r="Q5448" s="117" t="n"/>
      <c r="R5448" s="118" t="n"/>
      <c r="S5448" s="118" t="n"/>
      <c r="T5448" s="119" t="n"/>
      <c r="U5448" s="120" t="n"/>
      <c r="V5448" s="120" t="n"/>
      <c r="W5448" s="121" t="n"/>
      <c r="X5448" s="122" t="n"/>
      <c r="Y5448" s="122" t="n"/>
      <c r="Z5448" s="143" t="n"/>
      <c r="AA5448" s="140" t="n"/>
      <c r="AB5448" s="140" t="n"/>
      <c r="AC5448" s="144" t="n"/>
      <c r="AD5448" s="142" t="n"/>
      <c r="AE5448" s="142" t="n"/>
    </row>
    <row r="5449">
      <c r="B5449" s="79" t="inlineStr">
        <is>
          <t>Y3R</t>
        </is>
      </c>
      <c r="C5449">
        <f>SUMIF(数量表!D:H,B5449,数量表!H:H)</f>
        <v/>
      </c>
      <c r="D5449" t="n">
        <v>27</v>
      </c>
      <c r="E5449" t="n">
        <v>105</v>
      </c>
      <c r="F5449" s="86" t="n">
        <v>1150</v>
      </c>
      <c r="G5449" t="inlineStr">
        <is>
          <t>×</t>
        </is>
      </c>
      <c r="H5449" s="87" t="n">
        <v>2</v>
      </c>
      <c r="I5449" s="214">
        <f>C5449*H5449</f>
        <v/>
      </c>
      <c r="K5449" s="106" t="n"/>
      <c r="L5449" s="97" t="n"/>
      <c r="M5449" s="97" t="n"/>
      <c r="N5449" s="105" t="inlineStr">
        <is>
          <t>27×105</t>
        </is>
      </c>
      <c r="O5449" s="99">
        <f>F5449</f>
        <v/>
      </c>
      <c r="P5449" s="99">
        <f>SUM(I5449)</f>
        <v/>
      </c>
      <c r="Q5449" s="117" t="n"/>
      <c r="R5449" s="118" t="n"/>
      <c r="S5449" s="118" t="n"/>
      <c r="T5449" s="119" t="n"/>
      <c r="U5449" s="120" t="n"/>
      <c r="V5449" s="120" t="n"/>
      <c r="W5449" s="121" t="n"/>
      <c r="X5449" s="122" t="n"/>
      <c r="Y5449" s="122" t="n"/>
      <c r="Z5449" s="143" t="n"/>
      <c r="AA5449" s="140" t="n"/>
      <c r="AB5449" s="140" t="n"/>
      <c r="AC5449" s="144" t="n"/>
      <c r="AD5449" s="142" t="n"/>
      <c r="AE5449" s="142" t="n"/>
    </row>
    <row r="5450">
      <c r="B5450" s="85" t="inlineStr">
        <is>
          <t>Y3R</t>
        </is>
      </c>
      <c r="C5450">
        <f>SUMIF(数量表!D:H,B5450,数量表!H:H)</f>
        <v/>
      </c>
      <c r="D5450" t="n">
        <v>27</v>
      </c>
      <c r="E5450" t="n">
        <v>105</v>
      </c>
      <c r="F5450" s="86" t="n">
        <v>788</v>
      </c>
      <c r="G5450" t="inlineStr">
        <is>
          <t>×</t>
        </is>
      </c>
      <c r="H5450" s="87" t="n">
        <v>2</v>
      </c>
      <c r="I5450" s="214">
        <f>C5450*H5450</f>
        <v/>
      </c>
      <c r="K5450" s="106" t="n"/>
      <c r="L5450" s="97" t="n"/>
      <c r="M5450" s="97" t="n"/>
      <c r="N5450" s="105" t="inlineStr">
        <is>
          <t>27×105</t>
        </is>
      </c>
      <c r="O5450" s="99">
        <f>F5450</f>
        <v/>
      </c>
      <c r="P5450" s="99">
        <f>SUM(I5450)</f>
        <v/>
      </c>
      <c r="Q5450" s="117" t="n"/>
      <c r="R5450" s="118" t="n"/>
      <c r="S5450" s="118" t="n"/>
      <c r="T5450" s="119" t="n"/>
      <c r="U5450" s="120" t="n"/>
      <c r="V5450" s="120" t="n"/>
      <c r="W5450" s="121" t="n"/>
      <c r="X5450" s="122" t="n"/>
      <c r="Y5450" s="122" t="n"/>
      <c r="Z5450" s="143" t="n"/>
      <c r="AA5450" s="140" t="n"/>
      <c r="AB5450" s="140" t="n"/>
      <c r="AC5450" s="144" t="n"/>
      <c r="AD5450" s="142" t="n"/>
      <c r="AE5450" s="142" t="n"/>
    </row>
    <row r="5451">
      <c r="B5451" s="85" t="inlineStr">
        <is>
          <t>Y3R</t>
        </is>
      </c>
      <c r="C5451">
        <f>SUMIF(数量表!D:H,B5451,数量表!H:H)</f>
        <v/>
      </c>
      <c r="D5451" t="n">
        <v>27</v>
      </c>
      <c r="E5451" t="n">
        <v>105</v>
      </c>
      <c r="F5451" s="86" t="n">
        <v>576</v>
      </c>
      <c r="G5451" t="inlineStr">
        <is>
          <t>×</t>
        </is>
      </c>
      <c r="H5451" s="87" t="n">
        <v>2</v>
      </c>
      <c r="I5451" s="214">
        <f>C5451*H5451</f>
        <v/>
      </c>
      <c r="K5451" s="106" t="n"/>
      <c r="L5451" s="97" t="n"/>
      <c r="M5451" s="97" t="n"/>
      <c r="N5451" s="105" t="inlineStr">
        <is>
          <t>27×105</t>
        </is>
      </c>
      <c r="O5451" s="99">
        <f>F5451</f>
        <v/>
      </c>
      <c r="P5451" s="99">
        <f>SUM(I5451)</f>
        <v/>
      </c>
      <c r="Q5451" s="117" t="n"/>
      <c r="R5451" s="118" t="n"/>
      <c r="S5451" s="118" t="n"/>
      <c r="T5451" s="119" t="n"/>
      <c r="U5451" s="120" t="n"/>
      <c r="V5451" s="120" t="n"/>
      <c r="W5451" s="121" t="n"/>
      <c r="X5451" s="122" t="n"/>
      <c r="Y5451" s="122" t="n"/>
      <c r="Z5451" s="143" t="n"/>
      <c r="AA5451" s="140" t="n"/>
      <c r="AB5451" s="140" t="n"/>
      <c r="AC5451" s="144" t="n"/>
      <c r="AD5451" s="142" t="n"/>
      <c r="AE5451" s="142" t="n"/>
    </row>
    <row r="5452">
      <c r="B5452" s="85" t="inlineStr">
        <is>
          <t>Y3R</t>
        </is>
      </c>
      <c r="C5452">
        <f>SUMIF(数量表!D:H,B5452,数量表!H:H)</f>
        <v/>
      </c>
      <c r="D5452" t="n">
        <v>27</v>
      </c>
      <c r="E5452" t="n">
        <v>105</v>
      </c>
      <c r="F5452" s="86" t="n">
        <v>768</v>
      </c>
      <c r="G5452" t="inlineStr">
        <is>
          <t>×</t>
        </is>
      </c>
      <c r="H5452" s="87" t="n">
        <v>2</v>
      </c>
      <c r="I5452" s="214">
        <f>C5452*H5452</f>
        <v/>
      </c>
      <c r="K5452" s="106" t="n"/>
      <c r="L5452" s="97" t="n"/>
      <c r="M5452" s="97" t="n"/>
      <c r="N5452" s="105" t="inlineStr">
        <is>
          <t>27×105</t>
        </is>
      </c>
      <c r="O5452" s="99">
        <f>F5452</f>
        <v/>
      </c>
      <c r="P5452" s="99">
        <f>SUM(I5452)</f>
        <v/>
      </c>
      <c r="Q5452" s="117" t="n"/>
      <c r="R5452" s="118" t="n"/>
      <c r="S5452" s="118" t="n"/>
      <c r="T5452" s="119" t="n"/>
      <c r="U5452" s="120" t="n"/>
      <c r="V5452" s="120" t="n"/>
      <c r="W5452" s="121" t="n"/>
      <c r="X5452" s="122" t="n"/>
      <c r="Y5452" s="122" t="n"/>
      <c r="Z5452" s="143" t="n"/>
      <c r="AA5452" s="140" t="n"/>
      <c r="AB5452" s="140" t="n"/>
      <c r="AC5452" s="144" t="n"/>
      <c r="AD5452" s="142" t="n"/>
      <c r="AE5452" s="142" t="n"/>
    </row>
    <row r="5453">
      <c r="B5453" s="85" t="inlineStr">
        <is>
          <t>Y3R</t>
        </is>
      </c>
      <c r="C5453">
        <f>SUMIF(数量表!D:H,B5453,数量表!H:H)</f>
        <v/>
      </c>
      <c r="D5453" t="n">
        <v>27</v>
      </c>
      <c r="E5453" t="n">
        <v>105</v>
      </c>
      <c r="F5453" s="86" t="n">
        <v>828</v>
      </c>
      <c r="G5453" t="inlineStr">
        <is>
          <t>×</t>
        </is>
      </c>
      <c r="H5453" s="87" t="n">
        <v>2</v>
      </c>
      <c r="I5453" s="214">
        <f>C5453*H5453</f>
        <v/>
      </c>
      <c r="K5453" s="106" t="n"/>
      <c r="L5453" s="97" t="n"/>
      <c r="M5453" s="97" t="n"/>
      <c r="N5453" s="105" t="inlineStr">
        <is>
          <t>27×105</t>
        </is>
      </c>
      <c r="O5453" s="99">
        <f>F5453</f>
        <v/>
      </c>
      <c r="P5453" s="99">
        <f>SUM(I5453)</f>
        <v/>
      </c>
      <c r="Q5453" s="117" t="n"/>
      <c r="R5453" s="118" t="n"/>
      <c r="S5453" s="118" t="n"/>
      <c r="T5453" s="119" t="n"/>
      <c r="U5453" s="120" t="n"/>
      <c r="V5453" s="120" t="n"/>
      <c r="W5453" s="121" t="n"/>
      <c r="X5453" s="122" t="n"/>
      <c r="Y5453" s="122" t="n"/>
      <c r="Z5453" s="143" t="n"/>
      <c r="AA5453" s="140" t="n"/>
      <c r="AB5453" s="140" t="n"/>
      <c r="AC5453" s="144" t="n"/>
      <c r="AD5453" s="142" t="n"/>
      <c r="AE5453" s="142" t="n"/>
    </row>
    <row r="5454" ht="15" customHeight="1" thickBot="1">
      <c r="B5454" s="85" t="inlineStr">
        <is>
          <t>Y3R</t>
        </is>
      </c>
      <c r="C5454" s="89">
        <f>SUMIF(数量表!D:H,B5454,数量表!H:H)</f>
        <v/>
      </c>
      <c r="D5454" s="89" t="n">
        <v>27</v>
      </c>
      <c r="E5454" s="89" t="n">
        <v>105</v>
      </c>
      <c r="F5454" s="90" t="n">
        <v>2548</v>
      </c>
      <c r="G5454" s="89" t="inlineStr">
        <is>
          <t>×</t>
        </is>
      </c>
      <c r="H5454" s="91" t="n">
        <v>3</v>
      </c>
      <c r="I5454" s="213">
        <f>C5454*H5454</f>
        <v/>
      </c>
      <c r="K5454" s="106" t="n"/>
      <c r="L5454" s="97" t="n"/>
      <c r="M5454" s="97" t="n"/>
      <c r="N5454" s="105" t="inlineStr">
        <is>
          <t>27×105</t>
        </is>
      </c>
      <c r="O5454" s="99">
        <f>F5454</f>
        <v/>
      </c>
      <c r="P5454" s="99">
        <f>SUM(I5454)</f>
        <v/>
      </c>
      <c r="Q5454" s="117" t="n"/>
      <c r="R5454" s="118" t="n"/>
      <c r="S5454" s="118" t="n"/>
      <c r="T5454" s="119" t="n"/>
      <c r="U5454" s="120" t="n"/>
      <c r="V5454" s="120" t="n"/>
      <c r="W5454" s="121" t="n"/>
      <c r="X5454" s="122" t="n"/>
      <c r="Y5454" s="122" t="n"/>
      <c r="Z5454" s="143" t="n"/>
      <c r="AA5454" s="140" t="n"/>
      <c r="AB5454" s="140" t="n"/>
      <c r="AC5454" s="144" t="n"/>
      <c r="AD5454" s="142" t="n"/>
      <c r="AE5454" s="142" t="n"/>
    </row>
    <row r="5455">
      <c r="B5455" s="79" t="inlineStr">
        <is>
          <t>YH3-L</t>
        </is>
      </c>
      <c r="C5455">
        <f>SUMIF(数量表!D:H,B5455,数量表!H:H)</f>
        <v/>
      </c>
      <c r="D5455" s="80" t="n">
        <v>27</v>
      </c>
      <c r="E5455" s="80" t="n">
        <v>105</v>
      </c>
      <c r="F5455" s="81" t="n">
        <v>1150</v>
      </c>
      <c r="G5455" s="80" t="inlineStr">
        <is>
          <t>×</t>
        </is>
      </c>
      <c r="H5455" s="82" t="n">
        <v>1</v>
      </c>
      <c r="I5455" s="212">
        <f>C5455*H5455</f>
        <v/>
      </c>
      <c r="K5455" s="106" t="n"/>
      <c r="L5455" s="97" t="n"/>
      <c r="M5455" s="97" t="n"/>
      <c r="N5455" s="105" t="inlineStr">
        <is>
          <t>27×105</t>
        </is>
      </c>
      <c r="O5455" s="99">
        <f>F5455</f>
        <v/>
      </c>
      <c r="P5455" s="99">
        <f>SUM(I5455)</f>
        <v/>
      </c>
      <c r="Q5455" s="117" t="n"/>
      <c r="R5455" s="118" t="n"/>
      <c r="S5455" s="118" t="n"/>
      <c r="T5455" s="119" t="n"/>
      <c r="U5455" s="120" t="n"/>
      <c r="V5455" s="120" t="n"/>
      <c r="W5455" s="121" t="n"/>
      <c r="X5455" s="122" t="n"/>
      <c r="Y5455" s="122" t="n"/>
      <c r="Z5455" s="143" t="n"/>
      <c r="AA5455" s="140" t="n"/>
      <c r="AB5455" s="140" t="n"/>
      <c r="AC5455" s="144" t="n"/>
      <c r="AD5455" s="142" t="n"/>
      <c r="AE5455" s="142" t="n"/>
    </row>
    <row r="5456">
      <c r="B5456" s="85" t="inlineStr">
        <is>
          <t>YH3-L</t>
        </is>
      </c>
      <c r="C5456">
        <f>SUMIF(数量表!D:H,B5456,数量表!H:H)</f>
        <v/>
      </c>
      <c r="D5456" t="n">
        <v>27</v>
      </c>
      <c r="E5456" t="n">
        <v>105</v>
      </c>
      <c r="F5456" s="86" t="n">
        <v>800</v>
      </c>
      <c r="G5456" t="inlineStr">
        <is>
          <t>×</t>
        </is>
      </c>
      <c r="H5456" s="87" t="n">
        <v>2</v>
      </c>
      <c r="I5456" s="214">
        <f>C5456*H5456</f>
        <v/>
      </c>
      <c r="K5456" s="106" t="n"/>
      <c r="L5456" s="97" t="n"/>
      <c r="M5456" s="97" t="n"/>
      <c r="N5456" s="105" t="inlineStr">
        <is>
          <t>27×105</t>
        </is>
      </c>
      <c r="O5456" s="99">
        <f>F5456</f>
        <v/>
      </c>
      <c r="P5456" s="99">
        <f>SUM(I5456)</f>
        <v/>
      </c>
      <c r="Q5456" s="117" t="n"/>
      <c r="R5456" s="118" t="n"/>
      <c r="S5456" s="118" t="n"/>
      <c r="T5456" s="119" t="n"/>
      <c r="U5456" s="120" t="n"/>
      <c r="V5456" s="120" t="n"/>
      <c r="W5456" s="121" t="n"/>
      <c r="X5456" s="122" t="n"/>
      <c r="Y5456" s="122" t="n"/>
      <c r="Z5456" s="143" t="n"/>
      <c r="AA5456" s="140" t="n"/>
      <c r="AB5456" s="140" t="n"/>
      <c r="AC5456" s="144" t="n"/>
      <c r="AD5456" s="142" t="n"/>
      <c r="AE5456" s="142" t="n"/>
    </row>
    <row r="5457">
      <c r="B5457" s="85" t="inlineStr">
        <is>
          <t>YH3-L</t>
        </is>
      </c>
      <c r="C5457">
        <f>SUMIF(数量表!D:H,B5457,数量表!H:H)</f>
        <v/>
      </c>
      <c r="D5457" t="n">
        <v>27</v>
      </c>
      <c r="E5457" t="n">
        <v>105</v>
      </c>
      <c r="F5457" s="86" t="n">
        <v>576</v>
      </c>
      <c r="G5457" t="inlineStr">
        <is>
          <t>×</t>
        </is>
      </c>
      <c r="H5457" s="87" t="n">
        <v>2</v>
      </c>
      <c r="I5457" s="214">
        <f>C5457*H5457</f>
        <v/>
      </c>
      <c r="K5457" s="106" t="n"/>
      <c r="L5457" s="97" t="n"/>
      <c r="M5457" s="97" t="n"/>
      <c r="N5457" s="105" t="inlineStr">
        <is>
          <t>27×105</t>
        </is>
      </c>
      <c r="O5457" s="99">
        <f>F5457</f>
        <v/>
      </c>
      <c r="P5457" s="99">
        <f>SUM(I5457)</f>
        <v/>
      </c>
      <c r="Q5457" s="117" t="n"/>
      <c r="R5457" s="118" t="n"/>
      <c r="S5457" s="118" t="n"/>
      <c r="T5457" s="119" t="n"/>
      <c r="U5457" s="120" t="n"/>
      <c r="V5457" s="120" t="n"/>
      <c r="W5457" s="121" t="n"/>
      <c r="X5457" s="122" t="n"/>
      <c r="Y5457" s="122" t="n"/>
      <c r="Z5457" s="143" t="n"/>
      <c r="AA5457" s="140" t="n"/>
      <c r="AB5457" s="140" t="n"/>
      <c r="AC5457" s="144" t="n"/>
      <c r="AD5457" s="142" t="n"/>
      <c r="AE5457" s="142" t="n"/>
    </row>
    <row r="5458" ht="15" customHeight="1" thickBot="1">
      <c r="B5458" s="85" t="inlineStr">
        <is>
          <t>YH3-L</t>
        </is>
      </c>
      <c r="C5458" s="89">
        <f>SUMIF(数量表!D:H,B5458,数量表!H:H)</f>
        <v/>
      </c>
      <c r="D5458" s="89" t="n">
        <v>27</v>
      </c>
      <c r="E5458" s="89" t="n">
        <v>105</v>
      </c>
      <c r="F5458" s="90" t="n">
        <v>768</v>
      </c>
      <c r="G5458" s="89" t="inlineStr">
        <is>
          <t>×</t>
        </is>
      </c>
      <c r="H5458" s="91" t="n">
        <v>1</v>
      </c>
      <c r="I5458" s="213">
        <f>C5458*H5458</f>
        <v/>
      </c>
      <c r="K5458" s="106" t="n"/>
      <c r="L5458" s="97" t="n"/>
      <c r="M5458" s="97" t="n"/>
      <c r="N5458" s="105" t="inlineStr">
        <is>
          <t>27×105</t>
        </is>
      </c>
      <c r="O5458" s="99">
        <f>F5458</f>
        <v/>
      </c>
      <c r="P5458" s="99">
        <f>SUM(I5458)</f>
        <v/>
      </c>
      <c r="Q5458" s="117" t="n"/>
      <c r="R5458" s="118" t="n"/>
      <c r="S5458" s="118" t="n"/>
      <c r="T5458" s="119" t="n"/>
      <c r="U5458" s="120" t="n"/>
      <c r="V5458" s="120" t="n"/>
      <c r="W5458" s="121" t="n"/>
      <c r="X5458" s="122" t="n"/>
      <c r="Y5458" s="122" t="n"/>
      <c r="Z5458" s="143" t="n"/>
      <c r="AA5458" s="140" t="n"/>
      <c r="AB5458" s="140" t="n"/>
      <c r="AC5458" s="144" t="n"/>
      <c r="AD5458" s="142" t="n"/>
      <c r="AE5458" s="142" t="n"/>
    </row>
    <row r="5459">
      <c r="B5459" s="79" t="inlineStr">
        <is>
          <t>YH3L-L</t>
        </is>
      </c>
      <c r="C5459">
        <f>SUMIF(数量表!D:H,B5459,数量表!H:H)</f>
        <v/>
      </c>
      <c r="D5459" s="80" t="n">
        <v>27</v>
      </c>
      <c r="E5459" s="80" t="n">
        <v>105</v>
      </c>
      <c r="F5459" s="81" t="n">
        <v>1150</v>
      </c>
      <c r="G5459" s="80" t="inlineStr">
        <is>
          <t>×</t>
        </is>
      </c>
      <c r="H5459" s="82" t="n">
        <v>1</v>
      </c>
      <c r="I5459" s="212">
        <f>C5459*H5459</f>
        <v/>
      </c>
      <c r="K5459" s="106" t="n"/>
      <c r="L5459" s="97" t="n"/>
      <c r="M5459" s="97" t="n"/>
      <c r="N5459" s="105" t="inlineStr">
        <is>
          <t>27×105</t>
        </is>
      </c>
      <c r="O5459" s="99">
        <f>F5459</f>
        <v/>
      </c>
      <c r="P5459" s="99">
        <f>SUM(I5459)</f>
        <v/>
      </c>
      <c r="Q5459" s="117" t="n"/>
      <c r="R5459" s="118" t="n"/>
      <c r="S5459" s="118" t="n"/>
      <c r="T5459" s="119" t="n"/>
      <c r="U5459" s="120" t="n"/>
      <c r="V5459" s="120" t="n"/>
      <c r="W5459" s="121" t="n"/>
      <c r="X5459" s="122" t="n"/>
      <c r="Y5459" s="122" t="n"/>
      <c r="Z5459" s="143" t="n"/>
      <c r="AA5459" s="140" t="n"/>
      <c r="AB5459" s="140" t="n"/>
      <c r="AC5459" s="144" t="n"/>
      <c r="AD5459" s="142" t="n"/>
      <c r="AE5459" s="142" t="n"/>
    </row>
    <row r="5460">
      <c r="B5460" s="85" t="inlineStr">
        <is>
          <t>YH3L-L</t>
        </is>
      </c>
      <c r="C5460">
        <f>SUMIF(数量表!D:H,B5460,数量表!H:H)</f>
        <v/>
      </c>
      <c r="D5460" t="n">
        <v>27</v>
      </c>
      <c r="E5460" t="n">
        <v>105</v>
      </c>
      <c r="F5460" s="86" t="n">
        <v>760</v>
      </c>
      <c r="G5460" t="inlineStr">
        <is>
          <t>×</t>
        </is>
      </c>
      <c r="H5460" s="87" t="n">
        <v>2</v>
      </c>
      <c r="I5460" s="214">
        <f>C5460*H5460</f>
        <v/>
      </c>
      <c r="K5460" s="106" t="n"/>
      <c r="L5460" s="97" t="n"/>
      <c r="M5460" s="97" t="n"/>
      <c r="N5460" s="105" t="inlineStr">
        <is>
          <t>27×105</t>
        </is>
      </c>
      <c r="O5460" s="99">
        <f>F5460</f>
        <v/>
      </c>
      <c r="P5460" s="99">
        <f>SUM(I5460)</f>
        <v/>
      </c>
      <c r="Q5460" s="117" t="n"/>
      <c r="R5460" s="118" t="n"/>
      <c r="S5460" s="118" t="n"/>
      <c r="T5460" s="119" t="n"/>
      <c r="U5460" s="120" t="n"/>
      <c r="V5460" s="120" t="n"/>
      <c r="W5460" s="121" t="n"/>
      <c r="X5460" s="122" t="n"/>
      <c r="Y5460" s="122" t="n"/>
      <c r="Z5460" s="143" t="n"/>
      <c r="AA5460" s="140" t="n"/>
      <c r="AB5460" s="140" t="n"/>
      <c r="AC5460" s="144" t="n"/>
      <c r="AD5460" s="142" t="n"/>
      <c r="AE5460" s="142" t="n"/>
    </row>
    <row r="5461">
      <c r="B5461" s="85" t="inlineStr">
        <is>
          <t>YH3L-L</t>
        </is>
      </c>
      <c r="C5461">
        <f>SUMIF(数量表!D:H,B5461,数量表!H:H)</f>
        <v/>
      </c>
      <c r="D5461" t="n">
        <v>27</v>
      </c>
      <c r="E5461" t="n">
        <v>105</v>
      </c>
      <c r="F5461" s="86" t="n">
        <v>576</v>
      </c>
      <c r="G5461" t="inlineStr">
        <is>
          <t>×</t>
        </is>
      </c>
      <c r="H5461" s="87" t="n">
        <v>2</v>
      </c>
      <c r="I5461" s="214">
        <f>C5461*H5461</f>
        <v/>
      </c>
      <c r="K5461" s="106" t="n"/>
      <c r="L5461" s="97" t="n"/>
      <c r="M5461" s="97" t="n"/>
      <c r="N5461" s="105" t="inlineStr">
        <is>
          <t>27×105</t>
        </is>
      </c>
      <c r="O5461" s="99">
        <f>F5461</f>
        <v/>
      </c>
      <c r="P5461" s="99">
        <f>SUM(I5461)</f>
        <v/>
      </c>
      <c r="Q5461" s="117" t="n"/>
      <c r="R5461" s="118" t="n"/>
      <c r="S5461" s="118" t="n"/>
      <c r="T5461" s="119" t="n"/>
      <c r="U5461" s="120" t="n"/>
      <c r="V5461" s="120" t="n"/>
      <c r="W5461" s="121" t="n"/>
      <c r="X5461" s="122" t="n"/>
      <c r="Y5461" s="122" t="n"/>
      <c r="Z5461" s="143" t="n"/>
      <c r="AA5461" s="140" t="n"/>
      <c r="AB5461" s="140" t="n"/>
      <c r="AC5461" s="144" t="n"/>
      <c r="AD5461" s="142" t="n"/>
      <c r="AE5461" s="142" t="n"/>
    </row>
    <row r="5462">
      <c r="B5462" s="85" t="inlineStr">
        <is>
          <t>YH3L-L</t>
        </is>
      </c>
      <c r="C5462">
        <f>SUMIF(数量表!D:H,B5462,数量表!H:H)</f>
        <v/>
      </c>
      <c r="D5462" t="n">
        <v>27</v>
      </c>
      <c r="E5462" t="n">
        <v>105</v>
      </c>
      <c r="F5462" s="86" t="n">
        <v>768</v>
      </c>
      <c r="G5462" t="inlineStr">
        <is>
          <t>×</t>
        </is>
      </c>
      <c r="H5462" s="87" t="n">
        <v>1</v>
      </c>
      <c r="I5462" s="214">
        <f>C5462*H5462</f>
        <v/>
      </c>
      <c r="K5462" s="106" t="n"/>
      <c r="L5462" s="97" t="n"/>
      <c r="M5462" s="97" t="n"/>
      <c r="N5462" s="105" t="inlineStr">
        <is>
          <t>27×105</t>
        </is>
      </c>
      <c r="O5462" s="99">
        <f>F5462</f>
        <v/>
      </c>
      <c r="P5462" s="99">
        <f>SUM(I5462)</f>
        <v/>
      </c>
      <c r="Q5462" s="117" t="n"/>
      <c r="R5462" s="118" t="n"/>
      <c r="S5462" s="118" t="n"/>
      <c r="T5462" s="119" t="n"/>
      <c r="U5462" s="120" t="n"/>
      <c r="V5462" s="120" t="n"/>
      <c r="W5462" s="121" t="n"/>
      <c r="X5462" s="122" t="n"/>
      <c r="Y5462" s="122" t="n"/>
      <c r="Z5462" s="143" t="n"/>
      <c r="AA5462" s="140" t="n"/>
      <c r="AB5462" s="140" t="n"/>
      <c r="AC5462" s="144" t="n"/>
      <c r="AD5462" s="142" t="n"/>
      <c r="AE5462" s="142" t="n"/>
    </row>
    <row r="5463" ht="15" customHeight="1" thickBot="1">
      <c r="B5463" s="85" t="inlineStr">
        <is>
          <t>YH3L-L</t>
        </is>
      </c>
      <c r="C5463" s="89">
        <f>SUMIF(数量表!D:H,B5463,数量表!H:H)</f>
        <v/>
      </c>
      <c r="D5463" s="89" t="n">
        <v>27</v>
      </c>
      <c r="E5463" s="89" t="n">
        <v>105</v>
      </c>
      <c r="F5463" s="90" t="n">
        <v>2548</v>
      </c>
      <c r="G5463" s="89" t="inlineStr">
        <is>
          <t>×</t>
        </is>
      </c>
      <c r="H5463" s="91" t="n">
        <v>1</v>
      </c>
      <c r="I5463" s="213">
        <f>C5463*H5463</f>
        <v/>
      </c>
      <c r="K5463" s="106" t="n"/>
      <c r="L5463" s="97" t="n"/>
      <c r="M5463" s="97" t="n"/>
      <c r="N5463" s="105" t="inlineStr">
        <is>
          <t>27×105</t>
        </is>
      </c>
      <c r="O5463" s="99">
        <f>F5463</f>
        <v/>
      </c>
      <c r="P5463" s="99">
        <f>SUM(I5463)</f>
        <v/>
      </c>
      <c r="Q5463" s="117" t="n"/>
      <c r="R5463" s="118" t="n"/>
      <c r="S5463" s="118" t="n"/>
      <c r="T5463" s="119" t="n"/>
      <c r="U5463" s="120" t="n"/>
      <c r="V5463" s="120" t="n"/>
      <c r="W5463" s="121" t="n"/>
      <c r="X5463" s="122" t="n"/>
      <c r="Y5463" s="122" t="n"/>
      <c r="Z5463" s="143" t="n"/>
      <c r="AA5463" s="140" t="n"/>
      <c r="AB5463" s="140" t="n"/>
      <c r="AC5463" s="144" t="n"/>
      <c r="AD5463" s="142" t="n"/>
      <c r="AE5463" s="142" t="n"/>
    </row>
    <row r="5464">
      <c r="B5464" s="79" t="inlineStr">
        <is>
          <t>YH3-R</t>
        </is>
      </c>
      <c r="C5464">
        <f>SUMIF(数量表!D:H,B5464,数量表!H:H)</f>
        <v/>
      </c>
      <c r="D5464" s="80" t="n">
        <v>27</v>
      </c>
      <c r="E5464" s="80" t="n">
        <v>105</v>
      </c>
      <c r="F5464" s="81" t="n">
        <v>1150</v>
      </c>
      <c r="G5464" s="80" t="inlineStr">
        <is>
          <t>×</t>
        </is>
      </c>
      <c r="H5464" s="82" t="n">
        <v>1</v>
      </c>
      <c r="I5464" s="212">
        <f>C5464*H5464</f>
        <v/>
      </c>
      <c r="K5464" s="106" t="n"/>
      <c r="L5464" s="97" t="n"/>
      <c r="M5464" s="97" t="n"/>
      <c r="N5464" s="105" t="inlineStr">
        <is>
          <t>27×105</t>
        </is>
      </c>
      <c r="O5464" s="99">
        <f>F5464</f>
        <v/>
      </c>
      <c r="P5464" s="99">
        <f>SUM(I5464)</f>
        <v/>
      </c>
      <c r="Q5464" s="117" t="n"/>
      <c r="R5464" s="118" t="n"/>
      <c r="S5464" s="118" t="n"/>
      <c r="T5464" s="119" t="n"/>
      <c r="U5464" s="120" t="n"/>
      <c r="V5464" s="120" t="n"/>
      <c r="W5464" s="121" t="n"/>
      <c r="X5464" s="122" t="n"/>
      <c r="Y5464" s="122" t="n"/>
      <c r="Z5464" s="143" t="n"/>
      <c r="AA5464" s="140" t="n"/>
      <c r="AB5464" s="140" t="n"/>
      <c r="AC5464" s="144" t="n"/>
      <c r="AD5464" s="142" t="n"/>
      <c r="AE5464" s="142" t="n"/>
    </row>
    <row r="5465">
      <c r="B5465" s="85" t="inlineStr">
        <is>
          <t>YH3-R</t>
        </is>
      </c>
      <c r="C5465">
        <f>SUMIF(数量表!D:H,B5465,数量表!H:H)</f>
        <v/>
      </c>
      <c r="D5465" t="n">
        <v>27</v>
      </c>
      <c r="E5465" t="n">
        <v>105</v>
      </c>
      <c r="F5465" s="86" t="n">
        <v>800</v>
      </c>
      <c r="G5465" t="inlineStr">
        <is>
          <t>×</t>
        </is>
      </c>
      <c r="H5465" s="87" t="n">
        <v>2</v>
      </c>
      <c r="I5465" s="214">
        <f>C5465*H5465</f>
        <v/>
      </c>
      <c r="K5465" s="106" t="n"/>
      <c r="L5465" s="97" t="n"/>
      <c r="M5465" s="97" t="n"/>
      <c r="N5465" s="105" t="inlineStr">
        <is>
          <t>27×105</t>
        </is>
      </c>
      <c r="O5465" s="99">
        <f>F5465</f>
        <v/>
      </c>
      <c r="P5465" s="99">
        <f>SUM(I5465)</f>
        <v/>
      </c>
      <c r="Q5465" s="117" t="n"/>
      <c r="R5465" s="118" t="n"/>
      <c r="S5465" s="118" t="n"/>
      <c r="T5465" s="119" t="n"/>
      <c r="U5465" s="120" t="n"/>
      <c r="V5465" s="120" t="n"/>
      <c r="W5465" s="121" t="n"/>
      <c r="X5465" s="122" t="n"/>
      <c r="Y5465" s="122" t="n"/>
      <c r="Z5465" s="143" t="n"/>
      <c r="AA5465" s="140" t="n"/>
      <c r="AB5465" s="140" t="n"/>
      <c r="AC5465" s="144" t="n"/>
      <c r="AD5465" s="142" t="n"/>
      <c r="AE5465" s="142" t="n"/>
    </row>
    <row r="5466">
      <c r="B5466" s="85" t="inlineStr">
        <is>
          <t>YH3-R</t>
        </is>
      </c>
      <c r="C5466">
        <f>SUMIF(数量表!D:H,B5466,数量表!H:H)</f>
        <v/>
      </c>
      <c r="D5466" t="n">
        <v>27</v>
      </c>
      <c r="E5466" t="n">
        <v>105</v>
      </c>
      <c r="F5466" s="86" t="n">
        <v>576</v>
      </c>
      <c r="G5466" t="inlineStr">
        <is>
          <t>×</t>
        </is>
      </c>
      <c r="H5466" s="87" t="n">
        <v>2</v>
      </c>
      <c r="I5466" s="214">
        <f>C5466*H5466</f>
        <v/>
      </c>
      <c r="K5466" s="106" t="n"/>
      <c r="L5466" s="97" t="n"/>
      <c r="M5466" s="97" t="n"/>
      <c r="N5466" s="105" t="inlineStr">
        <is>
          <t>27×105</t>
        </is>
      </c>
      <c r="O5466" s="99">
        <f>F5466</f>
        <v/>
      </c>
      <c r="P5466" s="99">
        <f>SUM(I5466)</f>
        <v/>
      </c>
      <c r="Q5466" s="117" t="n"/>
      <c r="R5466" s="118" t="n"/>
      <c r="S5466" s="118" t="n"/>
      <c r="T5466" s="119" t="n"/>
      <c r="U5466" s="120" t="n"/>
      <c r="V5466" s="120" t="n"/>
      <c r="W5466" s="121" t="n"/>
      <c r="X5466" s="122" t="n"/>
      <c r="Y5466" s="122" t="n"/>
      <c r="Z5466" s="143" t="n"/>
      <c r="AA5466" s="140" t="n"/>
      <c r="AB5466" s="140" t="n"/>
      <c r="AC5466" s="144" t="n"/>
      <c r="AD5466" s="142" t="n"/>
      <c r="AE5466" s="142" t="n"/>
    </row>
    <row r="5467" ht="15" customHeight="1" thickBot="1">
      <c r="B5467" s="85" t="inlineStr">
        <is>
          <t>YH3-R</t>
        </is>
      </c>
      <c r="C5467" s="89">
        <f>SUMIF(数量表!D:H,B5467,数量表!H:H)</f>
        <v/>
      </c>
      <c r="D5467" s="89" t="n">
        <v>27</v>
      </c>
      <c r="E5467" s="89" t="n">
        <v>105</v>
      </c>
      <c r="F5467" s="90" t="n">
        <v>768</v>
      </c>
      <c r="G5467" s="89" t="inlineStr">
        <is>
          <t>×</t>
        </is>
      </c>
      <c r="H5467" s="91" t="n">
        <v>1</v>
      </c>
      <c r="I5467" s="213">
        <f>C5467*H5467</f>
        <v/>
      </c>
      <c r="K5467" s="106" t="n"/>
      <c r="L5467" s="97" t="n"/>
      <c r="M5467" s="97" t="n"/>
      <c r="N5467" s="105" t="inlineStr">
        <is>
          <t>27×105</t>
        </is>
      </c>
      <c r="O5467" s="99">
        <f>F5467</f>
        <v/>
      </c>
      <c r="P5467" s="99">
        <f>SUM(I5467)</f>
        <v/>
      </c>
      <c r="Q5467" s="117" t="n"/>
      <c r="R5467" s="118" t="n"/>
      <c r="S5467" s="118" t="n"/>
      <c r="T5467" s="119" t="n"/>
      <c r="U5467" s="120" t="n"/>
      <c r="V5467" s="120" t="n"/>
      <c r="W5467" s="121" t="n"/>
      <c r="X5467" s="122" t="n"/>
      <c r="Y5467" s="122" t="n"/>
      <c r="Z5467" s="143" t="n"/>
      <c r="AA5467" s="140" t="n"/>
      <c r="AB5467" s="140" t="n"/>
      <c r="AC5467" s="144" t="n"/>
      <c r="AD5467" s="142" t="n"/>
      <c r="AE5467" s="142" t="n"/>
    </row>
    <row r="5468">
      <c r="B5468" s="79" t="inlineStr">
        <is>
          <t>YH3R-R</t>
        </is>
      </c>
      <c r="C5468">
        <f>SUMIF(数量表!D:H,B5468,数量表!H:H)</f>
        <v/>
      </c>
      <c r="D5468" s="80" t="n">
        <v>27</v>
      </c>
      <c r="E5468" s="80" t="n">
        <v>105</v>
      </c>
      <c r="F5468" s="81" t="n">
        <v>1150</v>
      </c>
      <c r="G5468" s="80" t="inlineStr">
        <is>
          <t>×</t>
        </is>
      </c>
      <c r="H5468" s="82" t="n">
        <v>1</v>
      </c>
      <c r="I5468" s="212">
        <f>C5468*H5468</f>
        <v/>
      </c>
      <c r="K5468" s="106" t="n"/>
      <c r="L5468" s="97" t="n"/>
      <c r="M5468" s="97" t="n"/>
      <c r="N5468" s="105" t="inlineStr">
        <is>
          <t>27×105</t>
        </is>
      </c>
      <c r="O5468" s="99">
        <f>F5468</f>
        <v/>
      </c>
      <c r="P5468" s="99">
        <f>SUM(I5468)</f>
        <v/>
      </c>
      <c r="Q5468" s="117" t="n"/>
      <c r="R5468" s="118" t="n"/>
      <c r="S5468" s="118" t="n"/>
      <c r="T5468" s="119" t="n"/>
      <c r="U5468" s="120" t="n"/>
      <c r="V5468" s="120" t="n"/>
      <c r="W5468" s="121" t="n"/>
      <c r="X5468" s="122" t="n"/>
      <c r="Y5468" s="122" t="n"/>
      <c r="Z5468" s="143" t="n"/>
      <c r="AA5468" s="140" t="n"/>
      <c r="AB5468" s="140" t="n"/>
      <c r="AC5468" s="144" t="n"/>
      <c r="AD5468" s="142" t="n"/>
      <c r="AE5468" s="142" t="n"/>
    </row>
    <row r="5469">
      <c r="B5469" s="85" t="inlineStr">
        <is>
          <t>YH3R-R</t>
        </is>
      </c>
      <c r="C5469">
        <f>SUMIF(数量表!D:H,B5469,数量表!H:H)</f>
        <v/>
      </c>
      <c r="D5469" t="n">
        <v>27</v>
      </c>
      <c r="E5469" t="n">
        <v>105</v>
      </c>
      <c r="F5469" s="86" t="n">
        <v>760</v>
      </c>
      <c r="G5469" t="inlineStr">
        <is>
          <t>×</t>
        </is>
      </c>
      <c r="H5469" s="87" t="n">
        <v>2</v>
      </c>
      <c r="I5469" s="214">
        <f>C5469*H5469</f>
        <v/>
      </c>
      <c r="K5469" s="106" t="n"/>
      <c r="L5469" s="97" t="n"/>
      <c r="M5469" s="97" t="n"/>
      <c r="N5469" s="105" t="inlineStr">
        <is>
          <t>27×105</t>
        </is>
      </c>
      <c r="O5469" s="99">
        <f>F5469</f>
        <v/>
      </c>
      <c r="P5469" s="99">
        <f>SUM(I5469)</f>
        <v/>
      </c>
      <c r="Q5469" s="117" t="n"/>
      <c r="R5469" s="118" t="n"/>
      <c r="S5469" s="118" t="n"/>
      <c r="T5469" s="119" t="n"/>
      <c r="U5469" s="120" t="n"/>
      <c r="V5469" s="120" t="n"/>
      <c r="W5469" s="121" t="n"/>
      <c r="X5469" s="122" t="n"/>
      <c r="Y5469" s="122" t="n"/>
      <c r="Z5469" s="143" t="n"/>
      <c r="AA5469" s="140" t="n"/>
      <c r="AB5469" s="140" t="n"/>
      <c r="AC5469" s="144" t="n"/>
      <c r="AD5469" s="142" t="n"/>
      <c r="AE5469" s="142" t="n"/>
    </row>
    <row r="5470">
      <c r="B5470" s="85" t="inlineStr">
        <is>
          <t>YH3R-R</t>
        </is>
      </c>
      <c r="C5470">
        <f>SUMIF(数量表!D:H,B5470,数量表!H:H)</f>
        <v/>
      </c>
      <c r="D5470" t="n">
        <v>27</v>
      </c>
      <c r="E5470" t="n">
        <v>105</v>
      </c>
      <c r="F5470" s="86" t="n">
        <v>576</v>
      </c>
      <c r="G5470" t="inlineStr">
        <is>
          <t>×</t>
        </is>
      </c>
      <c r="H5470" s="87" t="n">
        <v>2</v>
      </c>
      <c r="I5470" s="214">
        <f>C5470*H5470</f>
        <v/>
      </c>
      <c r="K5470" s="106" t="n"/>
      <c r="L5470" s="97" t="n"/>
      <c r="M5470" s="97" t="n"/>
      <c r="N5470" s="105" t="inlineStr">
        <is>
          <t>27×105</t>
        </is>
      </c>
      <c r="O5470" s="99">
        <f>F5470</f>
        <v/>
      </c>
      <c r="P5470" s="99">
        <f>SUM(I5470)</f>
        <v/>
      </c>
      <c r="Q5470" s="117" t="n"/>
      <c r="R5470" s="118" t="n"/>
      <c r="S5470" s="118" t="n"/>
      <c r="T5470" s="119" t="n"/>
      <c r="U5470" s="120" t="n"/>
      <c r="V5470" s="120" t="n"/>
      <c r="W5470" s="121" t="n"/>
      <c r="X5470" s="122" t="n"/>
      <c r="Y5470" s="122" t="n"/>
      <c r="Z5470" s="143" t="n"/>
      <c r="AA5470" s="140" t="n"/>
      <c r="AB5470" s="140" t="n"/>
      <c r="AC5470" s="144" t="n"/>
      <c r="AD5470" s="142" t="n"/>
      <c r="AE5470" s="142" t="n"/>
    </row>
    <row r="5471">
      <c r="B5471" s="85" t="inlineStr">
        <is>
          <t>YH3R-R</t>
        </is>
      </c>
      <c r="C5471">
        <f>SUMIF(数量表!D:H,B5471,数量表!H:H)</f>
        <v/>
      </c>
      <c r="D5471" t="n">
        <v>27</v>
      </c>
      <c r="E5471" t="n">
        <v>105</v>
      </c>
      <c r="F5471" s="86" t="n">
        <v>768</v>
      </c>
      <c r="G5471" t="inlineStr">
        <is>
          <t>×</t>
        </is>
      </c>
      <c r="H5471" s="87" t="n">
        <v>1</v>
      </c>
      <c r="I5471" s="214">
        <f>C5471*H5471</f>
        <v/>
      </c>
      <c r="K5471" s="106" t="n"/>
      <c r="L5471" s="97" t="n"/>
      <c r="M5471" s="97" t="n"/>
      <c r="N5471" s="105" t="inlineStr">
        <is>
          <t>27×105</t>
        </is>
      </c>
      <c r="O5471" s="99">
        <f>F5471</f>
        <v/>
      </c>
      <c r="P5471" s="99">
        <f>SUM(I5471)</f>
        <v/>
      </c>
      <c r="Q5471" s="117" t="n"/>
      <c r="R5471" s="118" t="n"/>
      <c r="S5471" s="118" t="n"/>
      <c r="T5471" s="119" t="n"/>
      <c r="U5471" s="120" t="n"/>
      <c r="V5471" s="120" t="n"/>
      <c r="W5471" s="121" t="n"/>
      <c r="X5471" s="122" t="n"/>
      <c r="Y5471" s="122" t="n"/>
      <c r="Z5471" s="143" t="n"/>
      <c r="AA5471" s="140" t="n"/>
      <c r="AB5471" s="140" t="n"/>
      <c r="AC5471" s="144" t="n"/>
      <c r="AD5471" s="142" t="n"/>
      <c r="AE5471" s="142" t="n"/>
    </row>
    <row r="5472" ht="15" customHeight="1" thickBot="1">
      <c r="B5472" s="85" t="inlineStr">
        <is>
          <t>YH3R-R</t>
        </is>
      </c>
      <c r="C5472" s="89">
        <f>SUMIF(数量表!D:H,B5472,数量表!H:H)</f>
        <v/>
      </c>
      <c r="D5472" s="89" t="n">
        <v>27</v>
      </c>
      <c r="E5472" s="89" t="n">
        <v>105</v>
      </c>
      <c r="F5472" s="90" t="n">
        <v>2548</v>
      </c>
      <c r="G5472" s="89" t="inlineStr">
        <is>
          <t>×</t>
        </is>
      </c>
      <c r="H5472" s="91" t="n">
        <v>1</v>
      </c>
      <c r="I5472" s="213">
        <f>C5472*H5472</f>
        <v/>
      </c>
      <c r="K5472" s="106" t="n"/>
      <c r="L5472" s="97" t="n"/>
      <c r="M5472" s="97" t="n"/>
      <c r="N5472" s="105" t="inlineStr">
        <is>
          <t>27×105</t>
        </is>
      </c>
      <c r="O5472" s="99">
        <f>F5472</f>
        <v/>
      </c>
      <c r="P5472" s="99">
        <f>SUM(I5472)</f>
        <v/>
      </c>
      <c r="Q5472" s="117" t="n"/>
      <c r="R5472" s="118" t="n"/>
      <c r="S5472" s="118" t="n"/>
      <c r="T5472" s="119" t="n"/>
      <c r="U5472" s="120" t="n"/>
      <c r="V5472" s="120" t="n"/>
      <c r="W5472" s="121" t="n"/>
      <c r="X5472" s="122" t="n"/>
      <c r="Y5472" s="122" t="n"/>
      <c r="Z5472" s="143" t="n"/>
      <c r="AA5472" s="140" t="n"/>
      <c r="AB5472" s="140" t="n"/>
      <c r="AC5472" s="144" t="n"/>
      <c r="AD5472" s="142" t="n"/>
      <c r="AE5472" s="142" t="n"/>
    </row>
    <row r="5473">
      <c r="B5473" s="79" t="inlineStr">
        <is>
          <t>YH1-L</t>
        </is>
      </c>
      <c r="C5473">
        <f>SUMIF(数量表!D:H,B5473,数量表!H:H)</f>
        <v/>
      </c>
      <c r="D5473" s="80" t="n">
        <v>27</v>
      </c>
      <c r="E5473" s="80" t="n">
        <v>105</v>
      </c>
      <c r="F5473" s="81" t="n">
        <v>1150</v>
      </c>
      <c r="G5473" s="80" t="inlineStr">
        <is>
          <t>×</t>
        </is>
      </c>
      <c r="H5473" s="82" t="n">
        <v>1</v>
      </c>
      <c r="I5473" s="212">
        <f>C5473*H5473</f>
        <v/>
      </c>
      <c r="K5473" s="106" t="n"/>
      <c r="L5473" s="97" t="n"/>
      <c r="M5473" s="97" t="n"/>
      <c r="N5473" s="105" t="inlineStr">
        <is>
          <t>27×105</t>
        </is>
      </c>
      <c r="O5473" s="99">
        <f>F5473</f>
        <v/>
      </c>
      <c r="P5473" s="99">
        <f>SUM(I5473)</f>
        <v/>
      </c>
      <c r="Q5473" s="117" t="n"/>
      <c r="R5473" s="118" t="n"/>
      <c r="S5473" s="118" t="n"/>
      <c r="T5473" s="119" t="n"/>
      <c r="U5473" s="120" t="n"/>
      <c r="V5473" s="120" t="n"/>
      <c r="W5473" s="121" t="n"/>
      <c r="X5473" s="122" t="n"/>
      <c r="Y5473" s="122" t="n"/>
      <c r="Z5473" s="143" t="n"/>
      <c r="AA5473" s="140" t="n"/>
      <c r="AB5473" s="140" t="n"/>
      <c r="AC5473" s="144" t="n"/>
      <c r="AD5473" s="142" t="n"/>
      <c r="AE5473" s="142" t="n"/>
    </row>
    <row r="5474">
      <c r="B5474" s="85" t="inlineStr">
        <is>
          <t>YH1-L</t>
        </is>
      </c>
      <c r="C5474">
        <f>SUMIF(数量表!D:H,B5474,数量表!H:H)</f>
        <v/>
      </c>
      <c r="D5474" t="n">
        <v>27</v>
      </c>
      <c r="E5474" t="n">
        <v>105</v>
      </c>
      <c r="F5474" s="86" t="n">
        <v>800</v>
      </c>
      <c r="G5474" t="inlineStr">
        <is>
          <t>×</t>
        </is>
      </c>
      <c r="H5474" s="87" t="n">
        <v>2</v>
      </c>
      <c r="I5474" s="214">
        <f>C5474*H5474</f>
        <v/>
      </c>
      <c r="K5474" s="106" t="n"/>
      <c r="L5474" s="97" t="n"/>
      <c r="M5474" s="97" t="n"/>
      <c r="N5474" s="105" t="inlineStr">
        <is>
          <t>27×105</t>
        </is>
      </c>
      <c r="O5474" s="99">
        <f>F5474</f>
        <v/>
      </c>
      <c r="P5474" s="99">
        <f>SUM(I5474)</f>
        <v/>
      </c>
      <c r="Q5474" s="117" t="n"/>
      <c r="R5474" s="118" t="n"/>
      <c r="S5474" s="118" t="n"/>
      <c r="T5474" s="119" t="n"/>
      <c r="U5474" s="120" t="n"/>
      <c r="V5474" s="120" t="n"/>
      <c r="W5474" s="121" t="n"/>
      <c r="X5474" s="122" t="n"/>
      <c r="Y5474" s="122" t="n"/>
      <c r="Z5474" s="143" t="n"/>
      <c r="AA5474" s="140" t="n"/>
      <c r="AB5474" s="140" t="n"/>
      <c r="AC5474" s="144" t="n"/>
      <c r="AD5474" s="142" t="n"/>
      <c r="AE5474" s="142" t="n"/>
    </row>
    <row r="5475">
      <c r="B5475" s="85" t="inlineStr">
        <is>
          <t>YH1-L</t>
        </is>
      </c>
      <c r="C5475">
        <f>SUMIF(数量表!D:H,B5475,数量表!H:H)</f>
        <v/>
      </c>
      <c r="D5475" t="n">
        <v>27</v>
      </c>
      <c r="E5475" t="n">
        <v>105</v>
      </c>
      <c r="F5475" s="86" t="n">
        <v>576</v>
      </c>
      <c r="G5475" t="inlineStr">
        <is>
          <t>×</t>
        </is>
      </c>
      <c r="H5475" s="87" t="n">
        <v>2</v>
      </c>
      <c r="I5475" s="214">
        <f>C5475*H5475</f>
        <v/>
      </c>
      <c r="K5475" s="106" t="n"/>
      <c r="L5475" s="97" t="n"/>
      <c r="M5475" s="97" t="n"/>
      <c r="N5475" s="105" t="inlineStr">
        <is>
          <t>27×105</t>
        </is>
      </c>
      <c r="O5475" s="99">
        <f>F5475</f>
        <v/>
      </c>
      <c r="P5475" s="99">
        <f>SUM(I5475)</f>
        <v/>
      </c>
      <c r="Q5475" s="117" t="n"/>
      <c r="R5475" s="118" t="n"/>
      <c r="S5475" s="118" t="n"/>
      <c r="T5475" s="119" t="n"/>
      <c r="U5475" s="120" t="n"/>
      <c r="V5475" s="120" t="n"/>
      <c r="W5475" s="121" t="n"/>
      <c r="X5475" s="122" t="n"/>
      <c r="Y5475" s="122" t="n"/>
      <c r="Z5475" s="143" t="n"/>
      <c r="AA5475" s="140" t="n"/>
      <c r="AB5475" s="140" t="n"/>
      <c r="AC5475" s="144" t="n"/>
      <c r="AD5475" s="142" t="n"/>
      <c r="AE5475" s="142" t="n"/>
    </row>
    <row r="5476" ht="15" customHeight="1" thickBot="1">
      <c r="B5476" s="85" t="inlineStr">
        <is>
          <t>YH1-L</t>
        </is>
      </c>
      <c r="C5476" s="89">
        <f>SUMIF(数量表!D:H,B5476,数量表!H:H)</f>
        <v/>
      </c>
      <c r="D5476" s="89" t="n">
        <v>27</v>
      </c>
      <c r="E5476" s="89" t="n">
        <v>105</v>
      </c>
      <c r="F5476" s="90" t="n">
        <v>768</v>
      </c>
      <c r="G5476" s="89" t="inlineStr">
        <is>
          <t>×</t>
        </is>
      </c>
      <c r="H5476" s="91" t="n">
        <v>1</v>
      </c>
      <c r="I5476" s="213">
        <f>C5476*H5476</f>
        <v/>
      </c>
      <c r="K5476" s="106" t="n"/>
      <c r="L5476" s="97" t="n"/>
      <c r="M5476" s="97" t="n"/>
      <c r="N5476" s="105" t="inlineStr">
        <is>
          <t>27×105</t>
        </is>
      </c>
      <c r="O5476" s="99">
        <f>F5476</f>
        <v/>
      </c>
      <c r="P5476" s="99">
        <f>SUM(I5476)</f>
        <v/>
      </c>
      <c r="Q5476" s="117" t="n"/>
      <c r="R5476" s="118" t="n"/>
      <c r="S5476" s="118" t="n"/>
      <c r="T5476" s="119" t="n"/>
      <c r="U5476" s="120" t="n"/>
      <c r="V5476" s="120" t="n"/>
      <c r="W5476" s="121" t="n"/>
      <c r="X5476" s="122" t="n"/>
      <c r="Y5476" s="122" t="n"/>
      <c r="Z5476" s="143" t="n"/>
      <c r="AA5476" s="140" t="n"/>
      <c r="AB5476" s="140" t="n"/>
      <c r="AC5476" s="144" t="n"/>
      <c r="AD5476" s="142" t="n"/>
      <c r="AE5476" s="142" t="n"/>
    </row>
    <row r="5477">
      <c r="B5477" s="79" t="inlineStr">
        <is>
          <t>YH1L-L</t>
        </is>
      </c>
      <c r="C5477">
        <f>SUMIF(数量表!D:H,B5477,数量表!H:H)</f>
        <v/>
      </c>
      <c r="D5477" s="80" t="n">
        <v>27</v>
      </c>
      <c r="E5477" s="80" t="n">
        <v>105</v>
      </c>
      <c r="F5477" s="81" t="n">
        <v>1150</v>
      </c>
      <c r="G5477" s="80" t="inlineStr">
        <is>
          <t>×</t>
        </is>
      </c>
      <c r="H5477" s="82" t="n">
        <v>1</v>
      </c>
      <c r="I5477" s="212">
        <f>C5477*H5477</f>
        <v/>
      </c>
      <c r="K5477" s="106" t="n"/>
      <c r="L5477" s="97" t="n"/>
      <c r="M5477" s="97" t="n"/>
      <c r="N5477" s="105" t="inlineStr">
        <is>
          <t>27×105</t>
        </is>
      </c>
      <c r="O5477" s="99">
        <f>F5477</f>
        <v/>
      </c>
      <c r="P5477" s="99">
        <f>SUM(I5477)</f>
        <v/>
      </c>
      <c r="Q5477" s="117" t="n"/>
      <c r="R5477" s="118" t="n"/>
      <c r="S5477" s="118" t="n"/>
      <c r="T5477" s="119" t="n"/>
      <c r="U5477" s="120" t="n"/>
      <c r="V5477" s="120" t="n"/>
      <c r="W5477" s="121" t="n"/>
      <c r="X5477" s="122" t="n"/>
      <c r="Y5477" s="122" t="n"/>
      <c r="Z5477" s="143" t="n"/>
      <c r="AA5477" s="140" t="n"/>
      <c r="AB5477" s="140" t="n"/>
      <c r="AC5477" s="144" t="n"/>
      <c r="AD5477" s="142" t="n"/>
      <c r="AE5477" s="142" t="n"/>
    </row>
    <row r="5478">
      <c r="B5478" s="85" t="inlineStr">
        <is>
          <t>YH1L-L</t>
        </is>
      </c>
      <c r="C5478">
        <f>SUMIF(数量表!D:H,B5478,数量表!H:H)</f>
        <v/>
      </c>
      <c r="D5478" t="n">
        <v>27</v>
      </c>
      <c r="E5478" t="n">
        <v>105</v>
      </c>
      <c r="F5478" s="86" t="n">
        <v>760</v>
      </c>
      <c r="G5478" t="inlineStr">
        <is>
          <t>×</t>
        </is>
      </c>
      <c r="H5478" s="87" t="n">
        <v>2</v>
      </c>
      <c r="I5478" s="214">
        <f>C5478*H5478</f>
        <v/>
      </c>
      <c r="K5478" s="106" t="n"/>
      <c r="L5478" s="97" t="n"/>
      <c r="M5478" s="97" t="n"/>
      <c r="N5478" s="105" t="inlineStr">
        <is>
          <t>27×105</t>
        </is>
      </c>
      <c r="O5478" s="99">
        <f>F5478</f>
        <v/>
      </c>
      <c r="P5478" s="99">
        <f>SUM(I5478)</f>
        <v/>
      </c>
      <c r="Q5478" s="117" t="n"/>
      <c r="R5478" s="118" t="n"/>
      <c r="S5478" s="118" t="n"/>
      <c r="T5478" s="119" t="n"/>
      <c r="U5478" s="120" t="n"/>
      <c r="V5478" s="120" t="n"/>
      <c r="W5478" s="121" t="n"/>
      <c r="X5478" s="122" t="n"/>
      <c r="Y5478" s="122" t="n"/>
      <c r="Z5478" s="143" t="n"/>
      <c r="AA5478" s="140" t="n"/>
      <c r="AB5478" s="140" t="n"/>
      <c r="AC5478" s="144" t="n"/>
      <c r="AD5478" s="142" t="n"/>
      <c r="AE5478" s="142" t="n"/>
    </row>
    <row r="5479">
      <c r="B5479" s="85" t="inlineStr">
        <is>
          <t>YH1L-L</t>
        </is>
      </c>
      <c r="C5479">
        <f>SUMIF(数量表!D:H,B5479,数量表!H:H)</f>
        <v/>
      </c>
      <c r="D5479" t="n">
        <v>27</v>
      </c>
      <c r="E5479" t="n">
        <v>105</v>
      </c>
      <c r="F5479" s="86" t="n">
        <v>576</v>
      </c>
      <c r="G5479" t="inlineStr">
        <is>
          <t>×</t>
        </is>
      </c>
      <c r="H5479" s="87" t="n">
        <v>2</v>
      </c>
      <c r="I5479" s="214">
        <f>C5479*H5479</f>
        <v/>
      </c>
      <c r="K5479" s="106" t="n"/>
      <c r="L5479" s="97" t="n"/>
      <c r="M5479" s="97" t="n"/>
      <c r="N5479" s="105" t="inlineStr">
        <is>
          <t>27×105</t>
        </is>
      </c>
      <c r="O5479" s="99">
        <f>F5479</f>
        <v/>
      </c>
      <c r="P5479" s="99">
        <f>SUM(I5479)</f>
        <v/>
      </c>
      <c r="Q5479" s="117" t="n"/>
      <c r="R5479" s="118" t="n"/>
      <c r="S5479" s="118" t="n"/>
      <c r="T5479" s="119" t="n"/>
      <c r="U5479" s="120" t="n"/>
      <c r="V5479" s="120" t="n"/>
      <c r="W5479" s="121" t="n"/>
      <c r="X5479" s="122" t="n"/>
      <c r="Y5479" s="122" t="n"/>
      <c r="Z5479" s="143" t="n"/>
      <c r="AA5479" s="140" t="n"/>
      <c r="AB5479" s="140" t="n"/>
      <c r="AC5479" s="144" t="n"/>
      <c r="AD5479" s="142" t="n"/>
      <c r="AE5479" s="142" t="n"/>
    </row>
    <row r="5480">
      <c r="B5480" s="85" t="inlineStr">
        <is>
          <t>YH1L-L</t>
        </is>
      </c>
      <c r="C5480">
        <f>SUMIF(数量表!D:H,B5480,数量表!H:H)</f>
        <v/>
      </c>
      <c r="D5480" t="n">
        <v>27</v>
      </c>
      <c r="E5480" t="n">
        <v>105</v>
      </c>
      <c r="F5480" s="86" t="n">
        <v>768</v>
      </c>
      <c r="G5480" t="inlineStr">
        <is>
          <t>×</t>
        </is>
      </c>
      <c r="H5480" s="87" t="n">
        <v>1</v>
      </c>
      <c r="I5480" s="214">
        <f>C5480*H5480</f>
        <v/>
      </c>
      <c r="K5480" s="106" t="n"/>
      <c r="L5480" s="97" t="n"/>
      <c r="M5480" s="97" t="n"/>
      <c r="N5480" s="105" t="inlineStr">
        <is>
          <t>27×105</t>
        </is>
      </c>
      <c r="O5480" s="99">
        <f>F5480</f>
        <v/>
      </c>
      <c r="P5480" s="99">
        <f>SUM(I5480)</f>
        <v/>
      </c>
      <c r="Q5480" s="117" t="n"/>
      <c r="R5480" s="118" t="n"/>
      <c r="S5480" s="118" t="n"/>
      <c r="T5480" s="119" t="n"/>
      <c r="U5480" s="120" t="n"/>
      <c r="V5480" s="120" t="n"/>
      <c r="W5480" s="121" t="n"/>
      <c r="X5480" s="122" t="n"/>
      <c r="Y5480" s="122" t="n"/>
      <c r="Z5480" s="143" t="n"/>
      <c r="AA5480" s="140" t="n"/>
      <c r="AB5480" s="140" t="n"/>
      <c r="AC5480" s="144" t="n"/>
      <c r="AD5480" s="142" t="n"/>
      <c r="AE5480" s="142" t="n"/>
    </row>
    <row r="5481" ht="15" customHeight="1" thickBot="1">
      <c r="B5481" s="85" t="inlineStr">
        <is>
          <t>YH1L-L</t>
        </is>
      </c>
      <c r="C5481" s="89">
        <f>SUMIF(数量表!D:H,B5481,数量表!H:H)</f>
        <v/>
      </c>
      <c r="D5481" s="89" t="n">
        <v>27</v>
      </c>
      <c r="E5481" s="89" t="n">
        <v>105</v>
      </c>
      <c r="F5481" s="90" t="n">
        <v>2548</v>
      </c>
      <c r="G5481" s="89" t="inlineStr">
        <is>
          <t>×</t>
        </is>
      </c>
      <c r="H5481" s="91" t="n">
        <v>1</v>
      </c>
      <c r="I5481" s="213">
        <f>C5481*H5481</f>
        <v/>
      </c>
      <c r="K5481" s="106" t="n"/>
      <c r="L5481" s="97" t="n"/>
      <c r="M5481" s="97" t="n"/>
      <c r="N5481" s="105" t="inlineStr">
        <is>
          <t>27×105</t>
        </is>
      </c>
      <c r="O5481" s="99">
        <f>F5481</f>
        <v/>
      </c>
      <c r="P5481" s="99">
        <f>SUM(I5481)</f>
        <v/>
      </c>
      <c r="Q5481" s="117" t="n"/>
      <c r="R5481" s="118" t="n"/>
      <c r="S5481" s="118" t="n"/>
      <c r="T5481" s="119" t="n"/>
      <c r="U5481" s="120" t="n"/>
      <c r="V5481" s="120" t="n"/>
      <c r="W5481" s="121" t="n"/>
      <c r="X5481" s="122" t="n"/>
      <c r="Y5481" s="122" t="n"/>
      <c r="Z5481" s="143" t="n"/>
      <c r="AA5481" s="140" t="n"/>
      <c r="AB5481" s="140" t="n"/>
      <c r="AC5481" s="144" t="n"/>
      <c r="AD5481" s="142" t="n"/>
      <c r="AE5481" s="142" t="n"/>
    </row>
    <row r="5482">
      <c r="B5482" s="79" t="inlineStr">
        <is>
          <t>YH1-R</t>
        </is>
      </c>
      <c r="C5482">
        <f>SUMIF(数量表!D:H,B5482,数量表!H:H)</f>
        <v/>
      </c>
      <c r="D5482" s="80" t="n">
        <v>27</v>
      </c>
      <c r="E5482" s="80" t="n">
        <v>105</v>
      </c>
      <c r="F5482" s="81" t="n">
        <v>1150</v>
      </c>
      <c r="G5482" s="80" t="inlineStr">
        <is>
          <t>×</t>
        </is>
      </c>
      <c r="H5482" s="82" t="n">
        <v>1</v>
      </c>
      <c r="I5482" s="212">
        <f>C5482*H5482</f>
        <v/>
      </c>
      <c r="K5482" s="106" t="n"/>
      <c r="L5482" s="97" t="n"/>
      <c r="M5482" s="97" t="n"/>
      <c r="N5482" s="105" t="inlineStr">
        <is>
          <t>27×105</t>
        </is>
      </c>
      <c r="O5482" s="99">
        <f>F5482</f>
        <v/>
      </c>
      <c r="P5482" s="99">
        <f>SUM(I5482)</f>
        <v/>
      </c>
      <c r="Q5482" s="117" t="n"/>
      <c r="R5482" s="118" t="n"/>
      <c r="S5482" s="118" t="n"/>
      <c r="T5482" s="119" t="n"/>
      <c r="U5482" s="120" t="n"/>
      <c r="V5482" s="120" t="n"/>
      <c r="W5482" s="121" t="n"/>
      <c r="X5482" s="122" t="n"/>
      <c r="Y5482" s="122" t="n"/>
      <c r="Z5482" s="143" t="n"/>
      <c r="AA5482" s="140" t="n"/>
      <c r="AB5482" s="140" t="n"/>
      <c r="AC5482" s="144" t="n"/>
      <c r="AD5482" s="142" t="n"/>
      <c r="AE5482" s="142" t="n"/>
    </row>
    <row r="5483">
      <c r="B5483" s="85" t="inlineStr">
        <is>
          <t>YH1-R</t>
        </is>
      </c>
      <c r="C5483">
        <f>SUMIF(数量表!D:H,B5483,数量表!H:H)</f>
        <v/>
      </c>
      <c r="D5483" t="n">
        <v>27</v>
      </c>
      <c r="E5483" t="n">
        <v>105</v>
      </c>
      <c r="F5483" s="86" t="n">
        <v>800</v>
      </c>
      <c r="G5483" t="inlineStr">
        <is>
          <t>×</t>
        </is>
      </c>
      <c r="H5483" s="87" t="n">
        <v>2</v>
      </c>
      <c r="I5483" s="214">
        <f>C5483*H5483</f>
        <v/>
      </c>
      <c r="K5483" s="106" t="n"/>
      <c r="L5483" s="97" t="n"/>
      <c r="M5483" s="97" t="n"/>
      <c r="N5483" s="105" t="inlineStr">
        <is>
          <t>27×105</t>
        </is>
      </c>
      <c r="O5483" s="99">
        <f>F5483</f>
        <v/>
      </c>
      <c r="P5483" s="99">
        <f>SUM(I5483)</f>
        <v/>
      </c>
      <c r="Q5483" s="117" t="n"/>
      <c r="R5483" s="118" t="n"/>
      <c r="S5483" s="118" t="n"/>
      <c r="T5483" s="119" t="n"/>
      <c r="U5483" s="120" t="n"/>
      <c r="V5483" s="120" t="n"/>
      <c r="W5483" s="121" t="n"/>
      <c r="X5483" s="122" t="n"/>
      <c r="Y5483" s="122" t="n"/>
      <c r="Z5483" s="143" t="n"/>
      <c r="AA5483" s="140" t="n"/>
      <c r="AB5483" s="140" t="n"/>
      <c r="AC5483" s="144" t="n"/>
      <c r="AD5483" s="142" t="n"/>
      <c r="AE5483" s="142" t="n"/>
    </row>
    <row r="5484">
      <c r="B5484" s="85" t="inlineStr">
        <is>
          <t>YH1-R</t>
        </is>
      </c>
      <c r="C5484">
        <f>SUMIF(数量表!D:H,B5484,数量表!H:H)</f>
        <v/>
      </c>
      <c r="D5484" t="n">
        <v>27</v>
      </c>
      <c r="E5484" t="n">
        <v>105</v>
      </c>
      <c r="F5484" s="86" t="n">
        <v>576</v>
      </c>
      <c r="G5484" t="inlineStr">
        <is>
          <t>×</t>
        </is>
      </c>
      <c r="H5484" s="87" t="n">
        <v>2</v>
      </c>
      <c r="I5484" s="214">
        <f>C5484*H5484</f>
        <v/>
      </c>
      <c r="K5484" s="106" t="n"/>
      <c r="L5484" s="97" t="n"/>
      <c r="M5484" s="97" t="n"/>
      <c r="N5484" s="105" t="inlineStr">
        <is>
          <t>27×105</t>
        </is>
      </c>
      <c r="O5484" s="99">
        <f>F5484</f>
        <v/>
      </c>
      <c r="P5484" s="99">
        <f>SUM(I5484)</f>
        <v/>
      </c>
      <c r="Q5484" s="117" t="n"/>
      <c r="R5484" s="118" t="n"/>
      <c r="S5484" s="118" t="n"/>
      <c r="T5484" s="119" t="n"/>
      <c r="U5484" s="120" t="n"/>
      <c r="V5484" s="120" t="n"/>
      <c r="W5484" s="121" t="n"/>
      <c r="X5484" s="122" t="n"/>
      <c r="Y5484" s="122" t="n"/>
      <c r="Z5484" s="143" t="n"/>
      <c r="AA5484" s="140" t="n"/>
      <c r="AB5484" s="140" t="n"/>
      <c r="AC5484" s="144" t="n"/>
      <c r="AD5484" s="142" t="n"/>
      <c r="AE5484" s="142" t="n"/>
    </row>
    <row r="5485" ht="15" customHeight="1" thickBot="1">
      <c r="B5485" s="85" t="inlineStr">
        <is>
          <t>YH1-R</t>
        </is>
      </c>
      <c r="C5485" s="89">
        <f>SUMIF(数量表!D:H,B5485,数量表!H:H)</f>
        <v/>
      </c>
      <c r="D5485" s="89" t="n">
        <v>27</v>
      </c>
      <c r="E5485" s="89" t="n">
        <v>105</v>
      </c>
      <c r="F5485" s="90" t="n">
        <v>768</v>
      </c>
      <c r="G5485" s="89" t="inlineStr">
        <is>
          <t>×</t>
        </is>
      </c>
      <c r="H5485" s="91" t="n">
        <v>1</v>
      </c>
      <c r="I5485" s="213">
        <f>C5485*H5485</f>
        <v/>
      </c>
      <c r="K5485" s="106" t="n"/>
      <c r="L5485" s="97" t="n"/>
      <c r="M5485" s="97" t="n"/>
      <c r="N5485" s="105" t="inlineStr">
        <is>
          <t>27×105</t>
        </is>
      </c>
      <c r="O5485" s="99">
        <f>F5485</f>
        <v/>
      </c>
      <c r="P5485" s="99">
        <f>SUM(I5485)</f>
        <v/>
      </c>
      <c r="Q5485" s="117" t="n"/>
      <c r="R5485" s="118" t="n"/>
      <c r="S5485" s="118" t="n"/>
      <c r="T5485" s="119" t="n"/>
      <c r="U5485" s="120" t="n"/>
      <c r="V5485" s="120" t="n"/>
      <c r="W5485" s="121" t="n"/>
      <c r="X5485" s="122" t="n"/>
      <c r="Y5485" s="122" t="n"/>
      <c r="Z5485" s="143" t="n"/>
      <c r="AA5485" s="140" t="n"/>
      <c r="AB5485" s="140" t="n"/>
      <c r="AC5485" s="144" t="n"/>
      <c r="AD5485" s="142" t="n"/>
      <c r="AE5485" s="142" t="n"/>
    </row>
    <row r="5486">
      <c r="B5486" s="79" t="inlineStr">
        <is>
          <t>YH1R-R</t>
        </is>
      </c>
      <c r="C5486">
        <f>SUMIF(数量表!D:H,B5486,数量表!H:H)</f>
        <v/>
      </c>
      <c r="D5486" s="80" t="n">
        <v>27</v>
      </c>
      <c r="E5486" s="80" t="n">
        <v>105</v>
      </c>
      <c r="F5486" s="81" t="n">
        <v>1150</v>
      </c>
      <c r="G5486" s="80" t="inlineStr">
        <is>
          <t>×</t>
        </is>
      </c>
      <c r="H5486" s="82" t="n">
        <v>1</v>
      </c>
      <c r="I5486" s="212">
        <f>C5486*H5486</f>
        <v/>
      </c>
      <c r="K5486" s="106" t="n"/>
      <c r="L5486" s="97" t="n"/>
      <c r="M5486" s="97" t="n"/>
      <c r="N5486" s="105" t="inlineStr">
        <is>
          <t>27×105</t>
        </is>
      </c>
      <c r="O5486" s="99">
        <f>F5486</f>
        <v/>
      </c>
      <c r="P5486" s="99">
        <f>SUM(I5486)</f>
        <v/>
      </c>
      <c r="Q5486" s="117" t="n"/>
      <c r="R5486" s="118" t="n"/>
      <c r="S5486" s="118" t="n"/>
      <c r="T5486" s="119" t="n"/>
      <c r="U5486" s="120" t="n"/>
      <c r="V5486" s="120" t="n"/>
      <c r="W5486" s="121" t="n"/>
      <c r="X5486" s="122" t="n"/>
      <c r="Y5486" s="122" t="n"/>
      <c r="Z5486" s="143" t="n"/>
      <c r="AA5486" s="140" t="n"/>
      <c r="AB5486" s="140" t="n"/>
      <c r="AC5486" s="144" t="n"/>
      <c r="AD5486" s="142" t="n"/>
      <c r="AE5486" s="142" t="n"/>
    </row>
    <row r="5487">
      <c r="B5487" s="85" t="inlineStr">
        <is>
          <t>YH1R-R</t>
        </is>
      </c>
      <c r="C5487">
        <f>SUMIF(数量表!D:H,B5487,数量表!H:H)</f>
        <v/>
      </c>
      <c r="D5487" t="n">
        <v>27</v>
      </c>
      <c r="E5487" t="n">
        <v>105</v>
      </c>
      <c r="F5487" s="86" t="n">
        <v>760</v>
      </c>
      <c r="G5487" t="inlineStr">
        <is>
          <t>×</t>
        </is>
      </c>
      <c r="H5487" s="87" t="n">
        <v>2</v>
      </c>
      <c r="I5487" s="214">
        <f>C5487*H5487</f>
        <v/>
      </c>
      <c r="K5487" s="106" t="n"/>
      <c r="L5487" s="97" t="n"/>
      <c r="M5487" s="97" t="n"/>
      <c r="N5487" s="105" t="inlineStr">
        <is>
          <t>27×105</t>
        </is>
      </c>
      <c r="O5487" s="99">
        <f>F5487</f>
        <v/>
      </c>
      <c r="P5487" s="99">
        <f>SUM(I5487)</f>
        <v/>
      </c>
      <c r="Q5487" s="117" t="n"/>
      <c r="R5487" s="118" t="n"/>
      <c r="S5487" s="118" t="n"/>
      <c r="T5487" s="119" t="n"/>
      <c r="U5487" s="120" t="n"/>
      <c r="V5487" s="120" t="n"/>
      <c r="W5487" s="121" t="n"/>
      <c r="X5487" s="122" t="n"/>
      <c r="Y5487" s="122" t="n"/>
      <c r="Z5487" s="143" t="n"/>
      <c r="AA5487" s="140" t="n"/>
      <c r="AB5487" s="140" t="n"/>
      <c r="AC5487" s="144" t="n"/>
      <c r="AD5487" s="142" t="n"/>
      <c r="AE5487" s="142" t="n"/>
    </row>
    <row r="5488">
      <c r="B5488" s="85" t="inlineStr">
        <is>
          <t>YH1R-R</t>
        </is>
      </c>
      <c r="C5488">
        <f>SUMIF(数量表!D:H,B5488,数量表!H:H)</f>
        <v/>
      </c>
      <c r="D5488" t="n">
        <v>27</v>
      </c>
      <c r="E5488" t="n">
        <v>105</v>
      </c>
      <c r="F5488" s="86" t="n">
        <v>576</v>
      </c>
      <c r="G5488" t="inlineStr">
        <is>
          <t>×</t>
        </is>
      </c>
      <c r="H5488" s="87" t="n">
        <v>2</v>
      </c>
      <c r="I5488" s="214">
        <f>C5488*H5488</f>
        <v/>
      </c>
      <c r="K5488" s="106" t="n"/>
      <c r="L5488" s="97" t="n"/>
      <c r="M5488" s="97" t="n"/>
      <c r="N5488" s="105" t="inlineStr">
        <is>
          <t>27×105</t>
        </is>
      </c>
      <c r="O5488" s="99">
        <f>F5488</f>
        <v/>
      </c>
      <c r="P5488" s="99">
        <f>SUM(I5488)</f>
        <v/>
      </c>
      <c r="Q5488" s="117" t="n"/>
      <c r="R5488" s="118" t="n"/>
      <c r="S5488" s="118" t="n"/>
      <c r="T5488" s="119" t="n"/>
      <c r="U5488" s="120" t="n"/>
      <c r="V5488" s="120" t="n"/>
      <c r="W5488" s="121" t="n"/>
      <c r="X5488" s="122" t="n"/>
      <c r="Y5488" s="122" t="n"/>
      <c r="Z5488" s="143" t="n"/>
      <c r="AA5488" s="140" t="n"/>
      <c r="AB5488" s="140" t="n"/>
      <c r="AC5488" s="144" t="n"/>
      <c r="AD5488" s="142" t="n"/>
      <c r="AE5488" s="142" t="n"/>
    </row>
    <row r="5489">
      <c r="B5489" s="85" t="inlineStr">
        <is>
          <t>YH1R-R</t>
        </is>
      </c>
      <c r="C5489">
        <f>SUMIF(数量表!D:H,B5489,数量表!H:H)</f>
        <v/>
      </c>
      <c r="D5489" t="n">
        <v>27</v>
      </c>
      <c r="E5489" t="n">
        <v>105</v>
      </c>
      <c r="F5489" s="86" t="n">
        <v>768</v>
      </c>
      <c r="G5489" t="inlineStr">
        <is>
          <t>×</t>
        </is>
      </c>
      <c r="H5489" s="87" t="n">
        <v>1</v>
      </c>
      <c r="I5489" s="214">
        <f>C5489*H5489</f>
        <v/>
      </c>
      <c r="K5489" s="106" t="n"/>
      <c r="L5489" s="97" t="n"/>
      <c r="M5489" s="97" t="n"/>
      <c r="N5489" s="105" t="inlineStr">
        <is>
          <t>27×105</t>
        </is>
      </c>
      <c r="O5489" s="99">
        <f>F5489</f>
        <v/>
      </c>
      <c r="P5489" s="99">
        <f>SUM(I5489)</f>
        <v/>
      </c>
      <c r="Q5489" s="117" t="n"/>
      <c r="R5489" s="118" t="n"/>
      <c r="S5489" s="118" t="n"/>
      <c r="T5489" s="119" t="n"/>
      <c r="U5489" s="120" t="n"/>
      <c r="V5489" s="120" t="n"/>
      <c r="W5489" s="121" t="n"/>
      <c r="X5489" s="122" t="n"/>
      <c r="Y5489" s="122" t="n"/>
      <c r="Z5489" s="143" t="n"/>
      <c r="AA5489" s="140" t="n"/>
      <c r="AB5489" s="140" t="n"/>
      <c r="AC5489" s="144" t="n"/>
      <c r="AD5489" s="142" t="n"/>
      <c r="AE5489" s="142" t="n"/>
    </row>
    <row r="5490" ht="15" customHeight="1" thickBot="1">
      <c r="B5490" s="85" t="inlineStr">
        <is>
          <t>YH1R-R</t>
        </is>
      </c>
      <c r="C5490" s="89">
        <f>SUMIF(数量表!D:H,B5490,数量表!H:H)</f>
        <v/>
      </c>
      <c r="D5490" s="89" t="n">
        <v>27</v>
      </c>
      <c r="E5490" s="89" t="n">
        <v>105</v>
      </c>
      <c r="F5490" s="90" t="n">
        <v>2548</v>
      </c>
      <c r="G5490" s="89" t="inlineStr">
        <is>
          <t>×</t>
        </is>
      </c>
      <c r="H5490" s="91" t="n">
        <v>1</v>
      </c>
      <c r="I5490" s="213">
        <f>C5490*H5490</f>
        <v/>
      </c>
      <c r="K5490" s="106" t="n"/>
      <c r="L5490" s="97" t="n"/>
      <c r="M5490" s="97" t="n"/>
      <c r="N5490" s="105" t="inlineStr">
        <is>
          <t>27×105</t>
        </is>
      </c>
      <c r="O5490" s="99">
        <f>F5490</f>
        <v/>
      </c>
      <c r="P5490" s="99">
        <f>SUM(I5490)</f>
        <v/>
      </c>
      <c r="Q5490" s="117" t="n"/>
      <c r="R5490" s="118" t="n"/>
      <c r="S5490" s="118" t="n"/>
      <c r="T5490" s="119" t="n"/>
      <c r="U5490" s="120" t="n"/>
      <c r="V5490" s="120" t="n"/>
      <c r="W5490" s="121" t="n"/>
      <c r="X5490" s="122" t="n"/>
      <c r="Y5490" s="122" t="n"/>
      <c r="Z5490" s="143" t="n"/>
      <c r="AA5490" s="140" t="n"/>
      <c r="AB5490" s="140" t="n"/>
      <c r="AC5490" s="144" t="n"/>
      <c r="AD5490" s="142" t="n"/>
      <c r="AE5490" s="142" t="n"/>
    </row>
    <row r="5491">
      <c r="B5491" s="79" t="inlineStr">
        <is>
          <t>45MYH2L-L</t>
        </is>
      </c>
      <c r="C5491">
        <f>SUMIF(数量表!D:H,B5491,数量表!H:H)</f>
        <v/>
      </c>
      <c r="D5491" s="80" t="n">
        <v>27</v>
      </c>
      <c r="E5491" s="80" t="n">
        <v>105</v>
      </c>
      <c r="F5491" s="81" t="n">
        <v>900</v>
      </c>
      <c r="G5491" s="80" t="inlineStr">
        <is>
          <t>×</t>
        </is>
      </c>
      <c r="H5491" s="82" t="n">
        <v>1</v>
      </c>
      <c r="I5491" s="212">
        <f>C5491*H5491</f>
        <v/>
      </c>
      <c r="K5491" s="106" t="n"/>
      <c r="L5491" s="97" t="n"/>
      <c r="M5491" s="97" t="n"/>
      <c r="N5491" s="105" t="inlineStr">
        <is>
          <t>27×105</t>
        </is>
      </c>
      <c r="O5491" s="99">
        <f>F5491</f>
        <v/>
      </c>
      <c r="P5491" s="99">
        <f>SUM(I5491)</f>
        <v/>
      </c>
      <c r="Q5491" s="117" t="n"/>
      <c r="R5491" s="118" t="n"/>
      <c r="S5491" s="118" t="n"/>
      <c r="T5491" s="119" t="n"/>
      <c r="U5491" s="120" t="n"/>
      <c r="V5491" s="120" t="n"/>
      <c r="W5491" s="121" t="n"/>
      <c r="X5491" s="122" t="n"/>
      <c r="Y5491" s="122" t="n"/>
      <c r="Z5491" s="143" t="n"/>
      <c r="AA5491" s="140" t="n"/>
      <c r="AB5491" s="140" t="n"/>
      <c r="AC5491" s="144" t="n"/>
      <c r="AD5491" s="142" t="n"/>
      <c r="AE5491" s="142" t="n"/>
    </row>
    <row r="5492">
      <c r="B5492" s="85" t="inlineStr">
        <is>
          <t>45MYH2L-L</t>
        </is>
      </c>
      <c r="C5492">
        <f>SUMIF(数量表!D:H,B5492,数量表!H:H)</f>
        <v/>
      </c>
      <c r="D5492" t="n">
        <v>27</v>
      </c>
      <c r="E5492" t="n">
        <v>105</v>
      </c>
      <c r="F5492" s="86" t="n">
        <v>760</v>
      </c>
      <c r="G5492" t="inlineStr">
        <is>
          <t>×</t>
        </is>
      </c>
      <c r="H5492" s="87" t="n">
        <v>2</v>
      </c>
      <c r="I5492" s="214">
        <f>C5492*H5492</f>
        <v/>
      </c>
      <c r="K5492" s="106" t="n"/>
      <c r="L5492" s="97" t="n"/>
      <c r="M5492" s="97" t="n"/>
      <c r="N5492" s="105" t="inlineStr">
        <is>
          <t>27×105</t>
        </is>
      </c>
      <c r="O5492" s="99">
        <f>F5492</f>
        <v/>
      </c>
      <c r="P5492" s="99">
        <f>SUM(I5492)</f>
        <v/>
      </c>
      <c r="Q5492" s="117" t="n"/>
      <c r="R5492" s="118" t="n"/>
      <c r="S5492" s="118" t="n"/>
      <c r="T5492" s="119" t="n"/>
      <c r="U5492" s="120" t="n"/>
      <c r="V5492" s="120" t="n"/>
      <c r="W5492" s="121" t="n"/>
      <c r="X5492" s="122" t="n"/>
      <c r="Y5492" s="122" t="n"/>
      <c r="Z5492" s="143" t="n"/>
      <c r="AA5492" s="140" t="n"/>
      <c r="AB5492" s="140" t="n"/>
      <c r="AC5492" s="144" t="n"/>
      <c r="AD5492" s="142" t="n"/>
      <c r="AE5492" s="142" t="n"/>
    </row>
    <row r="5493">
      <c r="B5493" s="85" t="inlineStr">
        <is>
          <t>45MYH2L-L</t>
        </is>
      </c>
      <c r="C5493">
        <f>SUMIF(数量表!D:H,B5493,数量表!H:H)</f>
        <v/>
      </c>
      <c r="D5493" t="n">
        <v>27</v>
      </c>
      <c r="E5493" t="n">
        <v>105</v>
      </c>
      <c r="F5493" s="86" t="n">
        <v>576</v>
      </c>
      <c r="G5493" t="inlineStr">
        <is>
          <t>×</t>
        </is>
      </c>
      <c r="H5493" s="87" t="n">
        <v>2</v>
      </c>
      <c r="I5493" s="214">
        <f>C5493*H5493</f>
        <v/>
      </c>
      <c r="K5493" s="106" t="n"/>
      <c r="L5493" s="97" t="n"/>
      <c r="M5493" s="97" t="n"/>
      <c r="N5493" s="105" t="inlineStr">
        <is>
          <t>27×105</t>
        </is>
      </c>
      <c r="O5493" s="99">
        <f>F5493</f>
        <v/>
      </c>
      <c r="P5493" s="99">
        <f>SUM(I5493)</f>
        <v/>
      </c>
      <c r="Q5493" s="117" t="n"/>
      <c r="R5493" s="118" t="n"/>
      <c r="S5493" s="118" t="n"/>
      <c r="T5493" s="119" t="n"/>
      <c r="U5493" s="120" t="n"/>
      <c r="V5493" s="120" t="n"/>
      <c r="W5493" s="121" t="n"/>
      <c r="X5493" s="122" t="n"/>
      <c r="Y5493" s="122" t="n"/>
      <c r="Z5493" s="143" t="n"/>
      <c r="AA5493" s="140" t="n"/>
      <c r="AB5493" s="140" t="n"/>
      <c r="AC5493" s="144" t="n"/>
      <c r="AD5493" s="142" t="n"/>
      <c r="AE5493" s="142" t="n"/>
    </row>
    <row r="5494">
      <c r="B5494" s="85" t="inlineStr">
        <is>
          <t>45MYH2L-L</t>
        </is>
      </c>
      <c r="C5494">
        <f>SUMIF(数量表!D:H,B5494,数量表!H:H)</f>
        <v/>
      </c>
      <c r="D5494" t="n">
        <v>27</v>
      </c>
      <c r="E5494" t="n">
        <v>105</v>
      </c>
      <c r="F5494" s="86" t="n">
        <v>768</v>
      </c>
      <c r="G5494" t="inlineStr">
        <is>
          <t>×</t>
        </is>
      </c>
      <c r="H5494" s="87" t="n">
        <v>1</v>
      </c>
      <c r="I5494" s="214">
        <f>C5494*H5494</f>
        <v/>
      </c>
      <c r="K5494" s="106" t="n"/>
      <c r="L5494" s="97" t="n"/>
      <c r="M5494" s="97" t="n"/>
      <c r="N5494" s="105" t="inlineStr">
        <is>
          <t>27×105</t>
        </is>
      </c>
      <c r="O5494" s="99">
        <f>F5494</f>
        <v/>
      </c>
      <c r="P5494" s="99">
        <f>SUM(I5494)</f>
        <v/>
      </c>
      <c r="Q5494" s="117" t="n"/>
      <c r="R5494" s="118" t="n"/>
      <c r="S5494" s="118" t="n"/>
      <c r="T5494" s="119" t="n"/>
      <c r="U5494" s="120" t="n"/>
      <c r="V5494" s="120" t="n"/>
      <c r="W5494" s="121" t="n"/>
      <c r="X5494" s="122" t="n"/>
      <c r="Y5494" s="122" t="n"/>
      <c r="Z5494" s="143" t="n"/>
      <c r="AA5494" s="140" t="n"/>
      <c r="AB5494" s="140" t="n"/>
      <c r="AC5494" s="144" t="n"/>
      <c r="AD5494" s="142" t="n"/>
      <c r="AE5494" s="142" t="n"/>
    </row>
    <row r="5495" ht="15" customHeight="1" thickBot="1">
      <c r="B5495" s="85" t="inlineStr">
        <is>
          <t>45MYH2L-L</t>
        </is>
      </c>
      <c r="C5495" s="89">
        <f>SUMIF(数量表!D:H,B5495,数量表!H:H)</f>
        <v/>
      </c>
      <c r="D5495" s="89" t="n">
        <v>27</v>
      </c>
      <c r="E5495" s="89" t="n">
        <v>105</v>
      </c>
      <c r="F5495" s="90" t="n">
        <v>2298</v>
      </c>
      <c r="G5495" s="89" t="inlineStr">
        <is>
          <t>×</t>
        </is>
      </c>
      <c r="H5495" s="91" t="n">
        <v>1</v>
      </c>
      <c r="I5495" s="213">
        <f>C5495*H5495</f>
        <v/>
      </c>
      <c r="K5495" s="106" t="n"/>
      <c r="L5495" s="97" t="n"/>
      <c r="M5495" s="97" t="n"/>
      <c r="N5495" s="105" t="inlineStr">
        <is>
          <t>27×105</t>
        </is>
      </c>
      <c r="O5495" s="99">
        <f>F5495</f>
        <v/>
      </c>
      <c r="P5495" s="99">
        <f>SUM(I5495)</f>
        <v/>
      </c>
      <c r="Q5495" s="117" t="n"/>
      <c r="R5495" s="118" t="n"/>
      <c r="S5495" s="118" t="n"/>
      <c r="T5495" s="119" t="n"/>
      <c r="U5495" s="120" t="n"/>
      <c r="V5495" s="120" t="n"/>
      <c r="W5495" s="121" t="n"/>
      <c r="X5495" s="122" t="n"/>
      <c r="Y5495" s="122" t="n"/>
      <c r="Z5495" s="143" t="n"/>
      <c r="AA5495" s="140" t="n"/>
      <c r="AB5495" s="140" t="n"/>
      <c r="AC5495" s="144" t="n"/>
      <c r="AD5495" s="142" t="n"/>
      <c r="AE5495" s="142" t="n"/>
    </row>
    <row r="5496">
      <c r="B5496" s="79" t="inlineStr">
        <is>
          <t>45MYH2R-R</t>
        </is>
      </c>
      <c r="C5496">
        <f>SUMIF(数量表!D:H,B5496,数量表!H:H)</f>
        <v/>
      </c>
      <c r="D5496" s="80" t="n">
        <v>27</v>
      </c>
      <c r="E5496" s="80" t="n">
        <v>105</v>
      </c>
      <c r="F5496" s="81" t="n">
        <v>900</v>
      </c>
      <c r="G5496" s="80" t="inlineStr">
        <is>
          <t>×</t>
        </is>
      </c>
      <c r="H5496" s="82" t="n">
        <v>1</v>
      </c>
      <c r="I5496" s="212">
        <f>C5496*H5496</f>
        <v/>
      </c>
      <c r="K5496" s="106" t="n"/>
      <c r="L5496" s="97" t="n"/>
      <c r="M5496" s="97" t="n"/>
      <c r="N5496" s="105" t="inlineStr">
        <is>
          <t>27×106</t>
        </is>
      </c>
      <c r="O5496" s="99">
        <f>F5496</f>
        <v/>
      </c>
      <c r="P5496" s="99">
        <f>SUM(I5496)</f>
        <v/>
      </c>
      <c r="Q5496" s="117" t="n"/>
      <c r="R5496" s="118" t="n"/>
      <c r="S5496" s="118" t="n"/>
      <c r="T5496" s="119" t="n"/>
      <c r="U5496" s="120" t="n"/>
      <c r="V5496" s="120" t="n"/>
      <c r="W5496" s="121" t="n"/>
      <c r="X5496" s="122" t="n"/>
      <c r="Y5496" s="122" t="n"/>
      <c r="Z5496" s="143" t="n"/>
      <c r="AA5496" s="140" t="n"/>
      <c r="AB5496" s="140" t="n"/>
      <c r="AC5496" s="144" t="n"/>
      <c r="AD5496" s="142" t="n"/>
      <c r="AE5496" s="142" t="n"/>
    </row>
    <row r="5497">
      <c r="B5497" s="85" t="inlineStr">
        <is>
          <t>45MYH2R-R</t>
        </is>
      </c>
      <c r="C5497">
        <f>SUMIF(数量表!D:H,B5497,数量表!H:H)</f>
        <v/>
      </c>
      <c r="D5497" t="n">
        <v>27</v>
      </c>
      <c r="E5497" t="n">
        <v>105</v>
      </c>
      <c r="F5497" s="86" t="n">
        <v>760</v>
      </c>
      <c r="G5497" t="inlineStr">
        <is>
          <t>×</t>
        </is>
      </c>
      <c r="H5497" s="87" t="n">
        <v>2</v>
      </c>
      <c r="I5497" s="214">
        <f>C5497*H5497</f>
        <v/>
      </c>
      <c r="K5497" s="106" t="n"/>
      <c r="L5497" s="97" t="n"/>
      <c r="M5497" s="97" t="n"/>
      <c r="N5497" s="105" t="inlineStr">
        <is>
          <t>27×107</t>
        </is>
      </c>
      <c r="O5497" s="99">
        <f>F5497</f>
        <v/>
      </c>
      <c r="P5497" s="99">
        <f>SUM(I5497)</f>
        <v/>
      </c>
      <c r="Q5497" s="117" t="n"/>
      <c r="R5497" s="118" t="n"/>
      <c r="S5497" s="118" t="n"/>
      <c r="T5497" s="119" t="n"/>
      <c r="U5497" s="120" t="n"/>
      <c r="V5497" s="120" t="n"/>
      <c r="W5497" s="121" t="n"/>
      <c r="X5497" s="122" t="n"/>
      <c r="Y5497" s="122" t="n"/>
      <c r="Z5497" s="143" t="n"/>
      <c r="AA5497" s="140" t="n"/>
      <c r="AB5497" s="140" t="n"/>
      <c r="AC5497" s="144" t="n"/>
      <c r="AD5497" s="142" t="n"/>
      <c r="AE5497" s="142" t="n"/>
    </row>
    <row r="5498">
      <c r="B5498" s="85" t="inlineStr">
        <is>
          <t>45MYH2R-R</t>
        </is>
      </c>
      <c r="C5498">
        <f>SUMIF(数量表!D:H,B5498,数量表!H:H)</f>
        <v/>
      </c>
      <c r="D5498" t="n">
        <v>27</v>
      </c>
      <c r="E5498" t="n">
        <v>105</v>
      </c>
      <c r="F5498" s="86" t="n">
        <v>576</v>
      </c>
      <c r="G5498" t="inlineStr">
        <is>
          <t>×</t>
        </is>
      </c>
      <c r="H5498" s="87" t="n">
        <v>2</v>
      </c>
      <c r="I5498" s="214">
        <f>C5498*H5498</f>
        <v/>
      </c>
      <c r="K5498" s="106" t="n"/>
      <c r="L5498" s="97" t="n"/>
      <c r="M5498" s="97" t="n"/>
      <c r="N5498" s="105" t="inlineStr">
        <is>
          <t>27×108</t>
        </is>
      </c>
      <c r="O5498" s="99">
        <f>F5498</f>
        <v/>
      </c>
      <c r="P5498" s="99">
        <f>SUM(I5498)</f>
        <v/>
      </c>
      <c r="Q5498" s="117" t="n"/>
      <c r="R5498" s="118" t="n"/>
      <c r="S5498" s="118" t="n"/>
      <c r="T5498" s="119" t="n"/>
      <c r="U5498" s="120" t="n"/>
      <c r="V5498" s="120" t="n"/>
      <c r="W5498" s="121" t="n"/>
      <c r="X5498" s="122" t="n"/>
      <c r="Y5498" s="122" t="n"/>
      <c r="Z5498" s="143" t="n"/>
      <c r="AA5498" s="140" t="n"/>
      <c r="AB5498" s="140" t="n"/>
      <c r="AC5498" s="144" t="n"/>
      <c r="AD5498" s="142" t="n"/>
      <c r="AE5498" s="142" t="n"/>
    </row>
    <row r="5499">
      <c r="B5499" s="85" t="inlineStr">
        <is>
          <t>45MYH2R-R</t>
        </is>
      </c>
      <c r="C5499">
        <f>SUMIF(数量表!D:H,B5499,数量表!H:H)</f>
        <v/>
      </c>
      <c r="D5499" t="n">
        <v>27</v>
      </c>
      <c r="E5499" t="n">
        <v>105</v>
      </c>
      <c r="F5499" s="86" t="n">
        <v>768</v>
      </c>
      <c r="G5499" t="inlineStr">
        <is>
          <t>×</t>
        </is>
      </c>
      <c r="H5499" s="87" t="n">
        <v>1</v>
      </c>
      <c r="I5499" s="214">
        <f>C5499*H5499</f>
        <v/>
      </c>
      <c r="K5499" s="106" t="n"/>
      <c r="L5499" s="97" t="n"/>
      <c r="M5499" s="97" t="n"/>
      <c r="N5499" s="105" t="inlineStr">
        <is>
          <t>27×109</t>
        </is>
      </c>
      <c r="O5499" s="99">
        <f>F5499</f>
        <v/>
      </c>
      <c r="P5499" s="99">
        <f>SUM(I5499)</f>
        <v/>
      </c>
      <c r="Q5499" s="117" t="n"/>
      <c r="R5499" s="118" t="n"/>
      <c r="S5499" s="118" t="n"/>
      <c r="T5499" s="119" t="n"/>
      <c r="U5499" s="120" t="n"/>
      <c r="V5499" s="120" t="n"/>
      <c r="W5499" s="121" t="n"/>
      <c r="X5499" s="122" t="n"/>
      <c r="Y5499" s="122" t="n"/>
      <c r="Z5499" s="143" t="n"/>
      <c r="AA5499" s="140" t="n"/>
      <c r="AB5499" s="140" t="n"/>
      <c r="AC5499" s="144" t="n"/>
      <c r="AD5499" s="142" t="n"/>
      <c r="AE5499" s="142" t="n"/>
    </row>
    <row r="5500" ht="15" customHeight="1" thickBot="1">
      <c r="B5500" s="85" t="inlineStr">
        <is>
          <t>45MYH2R-R</t>
        </is>
      </c>
      <c r="C5500">
        <f>SUMIF(数量表!D:H,B5500,数量表!H:H)</f>
        <v/>
      </c>
      <c r="D5500" t="n">
        <v>27</v>
      </c>
      <c r="E5500" t="n">
        <v>105</v>
      </c>
      <c r="F5500" s="86" t="n">
        <v>2298</v>
      </c>
      <c r="G5500" t="inlineStr">
        <is>
          <t>×</t>
        </is>
      </c>
      <c r="H5500" s="87" t="n">
        <v>1</v>
      </c>
      <c r="I5500" s="214">
        <f>C5500*H5500</f>
        <v/>
      </c>
      <c r="K5500" s="106" t="n"/>
      <c r="L5500" s="97" t="n"/>
      <c r="M5500" s="97" t="n"/>
      <c r="N5500" s="105" t="inlineStr">
        <is>
          <t>27×110</t>
        </is>
      </c>
      <c r="O5500" s="99">
        <f>F5500</f>
        <v/>
      </c>
      <c r="P5500" s="99">
        <f>SUM(I5500)</f>
        <v/>
      </c>
      <c r="Q5500" s="117" t="n"/>
      <c r="R5500" s="118" t="n"/>
      <c r="S5500" s="118" t="n"/>
      <c r="T5500" s="119" t="n"/>
      <c r="U5500" s="120" t="n"/>
      <c r="V5500" s="120" t="n"/>
      <c r="W5500" s="121" t="n"/>
      <c r="X5500" s="122" t="n"/>
      <c r="Y5500" s="122" t="n"/>
      <c r="Z5500" s="143" t="n"/>
      <c r="AA5500" s="140" t="n"/>
      <c r="AB5500" s="140" t="n"/>
      <c r="AC5500" s="144" t="n"/>
      <c r="AD5500" s="142" t="n"/>
      <c r="AE5500" s="142" t="n"/>
    </row>
    <row r="5501">
      <c r="B5501" s="220" t="inlineStr">
        <is>
          <t>45ME-C</t>
        </is>
      </c>
      <c r="C5501" s="80">
        <f>SUMIF(数量表!D:H,B5501,数量表!H:H)</f>
        <v/>
      </c>
      <c r="D5501" s="80" t="n">
        <v>27</v>
      </c>
      <c r="E5501" s="80" t="n">
        <v>105</v>
      </c>
      <c r="F5501" s="80" t="n">
        <v>1710</v>
      </c>
      <c r="G5501" s="80" t="inlineStr">
        <is>
          <t>×</t>
        </is>
      </c>
      <c r="H5501" s="80" t="n">
        <v>1</v>
      </c>
      <c r="I5501" s="82">
        <f>C5501*H5501</f>
        <v/>
      </c>
      <c r="K5501" s="106" t="n"/>
      <c r="L5501" s="97" t="n"/>
      <c r="M5501" s="97" t="n"/>
      <c r="N5501" s="98" t="inlineStr">
        <is>
          <t>27×105</t>
        </is>
      </c>
      <c r="O5501" s="99">
        <f>F5501</f>
        <v/>
      </c>
      <c r="P5501" s="99">
        <f>SUM(I5501)</f>
        <v/>
      </c>
      <c r="Q5501" s="117" t="n"/>
      <c r="R5501" s="118" t="n"/>
      <c r="S5501" s="118" t="n"/>
      <c r="T5501" s="119" t="n"/>
      <c r="U5501" s="120" t="n"/>
      <c r="V5501" s="120" t="n"/>
      <c r="W5501" s="121" t="n"/>
      <c r="X5501" s="122" t="n"/>
      <c r="Y5501" s="122" t="n"/>
      <c r="Z5501" s="143" t="n"/>
      <c r="AA5501" s="140" t="n"/>
      <c r="AB5501" s="140" t="n"/>
      <c r="AC5501" s="144" t="n"/>
      <c r="AD5501" s="142" t="n"/>
      <c r="AE5501" s="142" t="n"/>
    </row>
    <row r="5502">
      <c r="B5502" s="29" t="inlineStr">
        <is>
          <t>45ME-C</t>
        </is>
      </c>
      <c r="C5502">
        <f>SUMIF(数量表!D:H,B5502,数量表!H:H)</f>
        <v/>
      </c>
      <c r="D5502" t="n">
        <v>27</v>
      </c>
      <c r="E5502" t="n">
        <v>105</v>
      </c>
      <c r="F5502" t="n">
        <v>419</v>
      </c>
      <c r="G5502" t="inlineStr">
        <is>
          <t>×</t>
        </is>
      </c>
      <c r="H5502" t="n">
        <v>4</v>
      </c>
      <c r="I5502" s="87">
        <f>C5502*H5502</f>
        <v/>
      </c>
      <c r="K5502" s="106" t="n"/>
      <c r="L5502" s="97" t="n"/>
      <c r="M5502" s="97" t="n"/>
      <c r="N5502" s="98" t="inlineStr">
        <is>
          <t>27×105</t>
        </is>
      </c>
      <c r="O5502" s="99">
        <f>F5502</f>
        <v/>
      </c>
      <c r="P5502" s="99">
        <f>SUM(I5502)</f>
        <v/>
      </c>
      <c r="Q5502" s="117" t="n"/>
      <c r="R5502" s="118" t="n"/>
      <c r="S5502" s="118" t="n"/>
      <c r="T5502" s="119" t="n"/>
      <c r="U5502" s="120" t="n"/>
      <c r="V5502" s="120" t="n"/>
      <c r="W5502" s="121" t="n"/>
      <c r="X5502" s="122" t="n"/>
      <c r="Y5502" s="122" t="n"/>
      <c r="Z5502" s="143" t="n"/>
      <c r="AA5502" s="140" t="n"/>
      <c r="AB5502" s="140" t="n"/>
      <c r="AC5502" s="144" t="n"/>
      <c r="AD5502" s="142" t="n"/>
      <c r="AE5502" s="142" t="n"/>
    </row>
    <row r="5503" ht="15" customHeight="1" thickBot="1">
      <c r="B5503" s="221" t="inlineStr">
        <is>
          <t>45ME-C</t>
        </is>
      </c>
      <c r="C5503" s="89">
        <f>SUMIF(数量表!D:H,B5503,数量表!H:H)</f>
        <v/>
      </c>
      <c r="D5503" s="89" t="n">
        <v>27</v>
      </c>
      <c r="E5503" s="89" t="n">
        <v>105</v>
      </c>
      <c r="F5503" s="89" t="n">
        <v>1837</v>
      </c>
      <c r="G5503" s="89" t="inlineStr">
        <is>
          <t>×</t>
        </is>
      </c>
      <c r="H5503" s="89" t="n">
        <v>2</v>
      </c>
      <c r="I5503" s="91">
        <f>C5503*H5503</f>
        <v/>
      </c>
      <c r="K5503" s="106" t="n"/>
      <c r="L5503" s="97" t="n"/>
      <c r="M5503" s="97" t="n"/>
      <c r="N5503" s="98" t="inlineStr">
        <is>
          <t>27×105</t>
        </is>
      </c>
      <c r="O5503" s="99">
        <f>F5503</f>
        <v/>
      </c>
      <c r="P5503" s="99">
        <f>SUM(I5503)</f>
        <v/>
      </c>
      <c r="Q5503" s="117" t="n"/>
      <c r="R5503" s="118" t="n"/>
      <c r="S5503" s="118" t="n"/>
      <c r="T5503" s="119" t="n"/>
      <c r="U5503" s="120" t="n"/>
      <c r="V5503" s="120" t="n"/>
      <c r="W5503" s="121" t="n"/>
      <c r="X5503" s="122" t="n"/>
      <c r="Y5503" s="122" t="n"/>
      <c r="Z5503" s="143" t="n"/>
      <c r="AA5503" s="140" t="n"/>
      <c r="AB5503" s="140" t="n"/>
      <c r="AC5503" s="144" t="n"/>
      <c r="AD5503" s="142" t="n"/>
      <c r="AE5503" s="142" t="n"/>
    </row>
  </sheetData>
  <autoFilter ref="A1:BI5503"/>
  <pageMargins left="0.196527777777778" right="0" top="0.393055555555556" bottom="0.432638888888889" header="0.196527777777778" footer="0.236111111111111"/>
  <pageSetup orientation="portrait" paperSize="9"/>
  <legacyDrawing xmlns:r="http://schemas.openxmlformats.org/officeDocument/2006/relationships" r:id="anysvml"/>
</worksheet>
</file>

<file path=xl/worksheets/sheet10.xml><?xml version="1.0" encoding="utf-8"?>
<worksheet xmlns="http://schemas.openxmlformats.org/spreadsheetml/2006/main">
  <sheetPr codeName="Sheet11">
    <tabColor indexed="40"/>
    <outlinePr summaryBelow="1" summaryRight="1"/>
    <pageSetUpPr fitToPage="1"/>
  </sheetPr>
  <dimension ref="A1:T1725"/>
  <sheetViews>
    <sheetView topLeftCell="B1" zoomScale="80" zoomScaleNormal="80" workbookViewId="0">
      <pane ySplit="2" topLeftCell="A1672" activePane="bottomLeft" state="frozen"/>
      <selection pane="bottomLeft" activeCell="G1709" sqref="G1709"/>
    </sheetView>
  </sheetViews>
  <sheetFormatPr baseColWidth="8" defaultColWidth="9" defaultRowHeight="14.25" outlineLevelCol="0"/>
  <cols>
    <col width="9.5" customWidth="1" style="1" min="1" max="1"/>
    <col width="28.25" customWidth="1" style="2" min="2" max="2"/>
    <col width="6.5" customWidth="1" style="2" min="3" max="4"/>
    <col width="13" customWidth="1" min="5" max="11"/>
    <col width="7.75" customWidth="1" min="12" max="12"/>
    <col width="11" customWidth="1" min="13" max="13"/>
    <col width="4.875" customWidth="1" min="14" max="14"/>
    <col width="13" customWidth="1" min="16" max="20"/>
  </cols>
  <sheetData>
    <row r="1" ht="12.75" customHeight="1" thickBot="1">
      <c r="A1" s="3" t="n"/>
      <c r="B1" s="4" t="n"/>
      <c r="C1" s="5" t="n"/>
      <c r="D1" s="5" t="n"/>
      <c r="E1" s="6" t="inlineStr">
        <is>
          <t>12*906</t>
        </is>
      </c>
      <c r="F1" s="7" t="n"/>
      <c r="G1" s="7" t="n"/>
      <c r="H1" s="7" t="n"/>
      <c r="I1" s="6" t="inlineStr">
        <is>
          <t>12*906</t>
        </is>
      </c>
      <c r="J1" s="7" t="n"/>
      <c r="K1" s="7" t="n"/>
      <c r="L1" s="7" t="n"/>
      <c r="M1" s="7" t="n"/>
      <c r="N1" s="21" t="n"/>
      <c r="P1" t="inlineStr">
        <is>
          <t>NTパネル用（富田生産）</t>
        </is>
      </c>
    </row>
    <row r="2">
      <c r="A2" s="8" t="inlineStr">
        <is>
          <t>集計場所</t>
        </is>
      </c>
      <c r="B2" s="9" t="n"/>
      <c r="C2" s="10" t="inlineStr">
        <is>
          <t>1F</t>
        </is>
      </c>
      <c r="D2" s="11" t="inlineStr">
        <is>
          <t>2F</t>
        </is>
      </c>
      <c r="E2" s="965" t="inlineStr">
        <is>
          <t>印字2730(防腐)</t>
        </is>
      </c>
      <c r="F2" s="966" t="n"/>
      <c r="G2" s="22" t="inlineStr">
        <is>
          <t>印字2730</t>
        </is>
      </c>
      <c r="H2" s="966" t="n"/>
      <c r="I2" s="965" t="inlineStr">
        <is>
          <t>2730(防腐)</t>
        </is>
      </c>
      <c r="J2" s="966" t="n"/>
      <c r="K2" s="22" t="n">
        <v>2730</v>
      </c>
      <c r="L2" s="966" t="n"/>
      <c r="M2" s="967" t="n">
        <v>1820</v>
      </c>
      <c r="N2" s="966" t="n"/>
      <c r="P2" s="22" t="n">
        <v>2730</v>
      </c>
      <c r="Q2" s="22" t="n"/>
      <c r="R2" s="22" t="n"/>
      <c r="S2" s="22" t="n"/>
      <c r="T2" s="22" t="n"/>
    </row>
    <row r="3">
      <c r="A3" s="12" t="inlineStr">
        <is>
          <t>大平NC</t>
        </is>
      </c>
      <c r="B3" s="13" t="inlineStr">
        <is>
          <t>AW</t>
        </is>
      </c>
      <c r="C3" s="14">
        <f>SUMIF(数量表!D:E,B3,数量表!E:E)</f>
        <v/>
      </c>
      <c r="D3" s="15">
        <f>SUMIF(数量表!D:F,B3,数量表!F:F)+SUMIF(数量表!D:G,B3,数量表!G:G)</f>
        <v/>
      </c>
      <c r="E3" s="16" t="n">
        <v>1</v>
      </c>
      <c r="F3" s="17">
        <f>C3*E3</f>
        <v/>
      </c>
      <c r="G3" s="18" t="n">
        <v>1</v>
      </c>
      <c r="H3" s="19">
        <f>D3*G3</f>
        <v/>
      </c>
      <c r="I3" s="16" t="n">
        <v>0</v>
      </c>
      <c r="J3" s="17">
        <f>(C3+D3)*I3</f>
        <v/>
      </c>
      <c r="K3" s="18" t="n">
        <v>0</v>
      </c>
      <c r="L3" s="19">
        <f>D3*K3</f>
        <v/>
      </c>
      <c r="M3" s="23" t="n">
        <v>0</v>
      </c>
      <c r="N3" s="24">
        <f>D3*M3</f>
        <v/>
      </c>
      <c r="P3" s="25">
        <f>IF(A3=$G$1719,L3,0)</f>
        <v/>
      </c>
      <c r="Q3" s="25" t="n"/>
      <c r="R3" s="25" t="n"/>
      <c r="S3" s="25" t="n"/>
      <c r="T3" s="25" t="n"/>
    </row>
    <row r="4">
      <c r="A4" s="12" t="inlineStr">
        <is>
          <t>大平NC</t>
        </is>
      </c>
      <c r="B4" s="13" t="inlineStr">
        <is>
          <t>A</t>
        </is>
      </c>
      <c r="C4" s="14">
        <f>SUMIF(数量表!D:E,B4,数量表!E:E)</f>
        <v/>
      </c>
      <c r="D4" s="15">
        <f>SUMIF(数量表!D:F,B4,数量表!F:F)+SUMIF(数量表!D:G,B4,数量表!G:G)</f>
        <v/>
      </c>
      <c r="E4" s="16" t="n">
        <v>1</v>
      </c>
      <c r="F4" s="17">
        <f>C4*E4</f>
        <v/>
      </c>
      <c r="G4" s="18" t="n">
        <v>1</v>
      </c>
      <c r="H4" s="19">
        <f>D4*G4</f>
        <v/>
      </c>
      <c r="I4" s="16" t="n">
        <v>0</v>
      </c>
      <c r="J4" s="17">
        <f>C4*I4</f>
        <v/>
      </c>
      <c r="K4" s="18" t="n">
        <v>0</v>
      </c>
      <c r="L4" s="19">
        <f>D4*K4</f>
        <v/>
      </c>
      <c r="M4" s="23" t="n">
        <v>0</v>
      </c>
      <c r="N4" s="24">
        <f>D4*M4</f>
        <v/>
      </c>
      <c r="P4" s="25">
        <f>IF(A4=$G$1719,L4,0)</f>
        <v/>
      </c>
      <c r="Q4" s="25" t="n"/>
      <c r="R4" s="25" t="n"/>
      <c r="S4" s="25" t="n"/>
      <c r="T4" s="25" t="n"/>
    </row>
    <row r="5">
      <c r="A5" s="12" t="inlineStr">
        <is>
          <t>大平NC</t>
        </is>
      </c>
      <c r="B5" s="13" t="inlineStr">
        <is>
          <t>A670</t>
        </is>
      </c>
      <c r="C5" s="14">
        <f>SUMIF(数量表!D:E,B5,数量表!E:E)</f>
        <v/>
      </c>
      <c r="D5" s="15">
        <f>SUMIF(数量表!D:F,B5,数量表!F:F)+SUMIF(数量表!D:G,B5,数量表!G:G)</f>
        <v/>
      </c>
      <c r="E5" s="16" t="n">
        <v>0</v>
      </c>
      <c r="F5" s="17">
        <f>C5*E5</f>
        <v/>
      </c>
      <c r="G5" s="18" t="n">
        <v>0</v>
      </c>
      <c r="H5" s="19">
        <f>D5*G5</f>
        <v/>
      </c>
      <c r="I5" s="16" t="n">
        <v>1</v>
      </c>
      <c r="J5" s="17">
        <f>C5*I5</f>
        <v/>
      </c>
      <c r="K5" s="18" t="n">
        <v>1</v>
      </c>
      <c r="L5" s="19">
        <f>D5*K5</f>
        <v/>
      </c>
      <c r="M5" s="23" t="n">
        <v>0</v>
      </c>
      <c r="N5" s="24">
        <f>D5*M5</f>
        <v/>
      </c>
      <c r="P5" s="25">
        <f>IF(A5=$G$1719,L5,0)</f>
        <v/>
      </c>
      <c r="Q5" s="25" t="n"/>
      <c r="R5" s="25" t="n"/>
      <c r="S5" s="25" t="n"/>
      <c r="T5" s="25" t="n"/>
    </row>
    <row r="6">
      <c r="A6" s="12" t="inlineStr">
        <is>
          <t>大平NC</t>
        </is>
      </c>
      <c r="B6" s="13" t="inlineStr">
        <is>
          <t>A670L</t>
        </is>
      </c>
      <c r="C6" s="14">
        <f>SUMIF(数量表!D:E,B6,数量表!E:E)</f>
        <v/>
      </c>
      <c r="D6" s="15">
        <f>SUMIF(数量表!D:F,B6,数量表!F:F)+SUMIF(数量表!D:G,B6,数量表!G:G)</f>
        <v/>
      </c>
      <c r="E6" s="16" t="n">
        <v>0</v>
      </c>
      <c r="F6" s="17">
        <f>C6*E6</f>
        <v/>
      </c>
      <c r="G6" s="18" t="n">
        <v>0</v>
      </c>
      <c r="H6" s="19">
        <f>D6*G6</f>
        <v/>
      </c>
      <c r="I6" s="16" t="n">
        <v>1</v>
      </c>
      <c r="J6" s="17">
        <f>C6*I6</f>
        <v/>
      </c>
      <c r="K6" s="18" t="n">
        <v>1</v>
      </c>
      <c r="L6" s="19">
        <f>D6*K6</f>
        <v/>
      </c>
      <c r="M6" s="23" t="n">
        <v>0</v>
      </c>
      <c r="N6" s="24">
        <f>D6*M6</f>
        <v/>
      </c>
      <c r="P6" s="25">
        <f>IF(A6=$G$1719,L6,0)</f>
        <v/>
      </c>
      <c r="Q6" s="25" t="n"/>
      <c r="R6" s="25" t="n"/>
      <c r="S6" s="25" t="n"/>
      <c r="T6" s="25" t="n"/>
    </row>
    <row r="7">
      <c r="A7" s="12" t="inlineStr">
        <is>
          <t>大平NC</t>
        </is>
      </c>
      <c r="B7" s="13" t="inlineStr">
        <is>
          <t>A670R</t>
        </is>
      </c>
      <c r="C7" s="14">
        <f>SUMIF(数量表!D:E,B7,数量表!E:E)</f>
        <v/>
      </c>
      <c r="D7" s="15">
        <f>SUMIF(数量表!D:F,B7,数量表!F:F)+SUMIF(数量表!D:G,B7,数量表!G:G)</f>
        <v/>
      </c>
      <c r="E7" s="16" t="n">
        <v>0</v>
      </c>
      <c r="F7" s="17">
        <f>C7*E7</f>
        <v/>
      </c>
      <c r="G7" s="18" t="n">
        <v>0</v>
      </c>
      <c r="H7" s="19">
        <f>D7*G7</f>
        <v/>
      </c>
      <c r="I7" s="16" t="n">
        <v>1</v>
      </c>
      <c r="J7" s="17">
        <f>C7*I7</f>
        <v/>
      </c>
      <c r="K7" s="18" t="n">
        <v>1</v>
      </c>
      <c r="L7" s="19">
        <f>D7*K7</f>
        <v/>
      </c>
      <c r="M7" s="23" t="n">
        <v>0</v>
      </c>
      <c r="N7" s="24">
        <f>D7*M7</f>
        <v/>
      </c>
      <c r="P7" s="25">
        <f>IF(A7=$G$1719,L7,0)</f>
        <v/>
      </c>
      <c r="Q7" s="25" t="n"/>
      <c r="R7" s="25" t="n"/>
      <c r="S7" s="25" t="n"/>
      <c r="T7" s="25" t="n"/>
    </row>
    <row r="8">
      <c r="A8" s="12" t="inlineStr">
        <is>
          <t>大平NC</t>
        </is>
      </c>
      <c r="B8" s="13" t="inlineStr">
        <is>
          <t>AL</t>
        </is>
      </c>
      <c r="C8" s="14">
        <f>SUMIF(数量表!D:E,B8,数量表!E:E)</f>
        <v/>
      </c>
      <c r="D8" s="15">
        <f>SUMIF(数量表!D:F,B8,数量表!F:F)+SUMIF(数量表!D:G,B8,数量表!G:G)</f>
        <v/>
      </c>
      <c r="E8" s="16" t="n">
        <v>0</v>
      </c>
      <c r="F8" s="17">
        <f>C8*E8</f>
        <v/>
      </c>
      <c r="G8" s="18" t="n">
        <v>0</v>
      </c>
      <c r="H8" s="19">
        <f>D8*G8</f>
        <v/>
      </c>
      <c r="I8" s="16" t="n">
        <v>1</v>
      </c>
      <c r="J8" s="17">
        <f>C8*I8</f>
        <v/>
      </c>
      <c r="K8" s="18" t="n">
        <v>1</v>
      </c>
      <c r="L8" s="19">
        <f>D8*K8</f>
        <v/>
      </c>
      <c r="M8" s="23" t="n">
        <v>0</v>
      </c>
      <c r="N8" s="24">
        <f>D8*M8</f>
        <v/>
      </c>
      <c r="P8" s="25">
        <f>IF(A8=$G$1719,L8,0)</f>
        <v/>
      </c>
      <c r="Q8" s="25" t="n"/>
      <c r="R8" s="25" t="n"/>
      <c r="S8" s="25" t="n"/>
      <c r="T8" s="25" t="n"/>
    </row>
    <row r="9">
      <c r="A9" s="12" t="inlineStr">
        <is>
          <t>大平NC</t>
        </is>
      </c>
      <c r="B9" s="13" t="inlineStr">
        <is>
          <t>AL+12</t>
        </is>
      </c>
      <c r="C9" s="14">
        <f>SUMIF(数量表!D:E,B9,数量表!E:E)</f>
        <v/>
      </c>
      <c r="D9" s="15">
        <f>SUMIF(数量表!D:F,B9,数量表!F:F)+SUMIF(数量表!D:G,B9,数量表!G:G)</f>
        <v/>
      </c>
      <c r="E9" s="16" t="n">
        <v>0</v>
      </c>
      <c r="F9" s="17">
        <f>C9*E9</f>
        <v/>
      </c>
      <c r="G9" s="18" t="n">
        <v>0</v>
      </c>
      <c r="H9" s="19">
        <f>D9*G9</f>
        <v/>
      </c>
      <c r="I9" s="16" t="n">
        <v>1</v>
      </c>
      <c r="J9" s="17">
        <f>C9*I9</f>
        <v/>
      </c>
      <c r="K9" s="18" t="n">
        <v>1</v>
      </c>
      <c r="L9" s="19">
        <f>D9*K9</f>
        <v/>
      </c>
      <c r="M9" s="23" t="n">
        <v>0</v>
      </c>
      <c r="N9" s="24">
        <f>D9*M9</f>
        <v/>
      </c>
      <c r="P9" s="25">
        <f>IF(A9=$G$1719,L9,0)</f>
        <v/>
      </c>
      <c r="Q9" s="25" t="n"/>
      <c r="R9" s="25" t="n"/>
      <c r="S9" s="25" t="n"/>
      <c r="T9" s="25" t="n"/>
    </row>
    <row r="10">
      <c r="A10" s="12" t="inlineStr">
        <is>
          <t>大平NC</t>
        </is>
      </c>
      <c r="B10" s="13" t="inlineStr">
        <is>
          <t>AO</t>
        </is>
      </c>
      <c r="C10" s="14">
        <f>SUMIF(数量表!D:E,B10,数量表!E:E)</f>
        <v/>
      </c>
      <c r="D10" s="15">
        <f>SUMIF(数量表!D:F,B10,数量表!F:F)+SUMIF(数量表!D:G,B10,数量表!G:G)</f>
        <v/>
      </c>
      <c r="E10" s="16" t="n">
        <v>0</v>
      </c>
      <c r="F10" s="17">
        <f>C10*E10</f>
        <v/>
      </c>
      <c r="G10" s="18" t="n">
        <v>0</v>
      </c>
      <c r="H10" s="19">
        <f>D10*G10</f>
        <v/>
      </c>
      <c r="I10" s="16" t="n">
        <v>2</v>
      </c>
      <c r="J10" s="17">
        <f>C10*I10</f>
        <v/>
      </c>
      <c r="K10" s="18" t="n">
        <v>2</v>
      </c>
      <c r="L10" s="19">
        <f>D10*K10</f>
        <v/>
      </c>
      <c r="M10" s="23" t="n">
        <v>0</v>
      </c>
      <c r="N10" s="24">
        <f>D10*M10</f>
        <v/>
      </c>
      <c r="P10" s="25">
        <f>IF(A10=$G$1719,L10,0)</f>
        <v/>
      </c>
      <c r="Q10" s="25" t="n"/>
      <c r="R10" s="25" t="n"/>
      <c r="S10" s="25" t="n"/>
      <c r="T10" s="25" t="n"/>
    </row>
    <row r="11">
      <c r="A11" s="12" t="inlineStr">
        <is>
          <t>大平NC</t>
        </is>
      </c>
      <c r="B11" s="13" t="inlineStr">
        <is>
          <t>AOL</t>
        </is>
      </c>
      <c r="C11" s="14">
        <f>SUMIF(数量表!D:E,B11,数量表!E:E)</f>
        <v/>
      </c>
      <c r="D11" s="15">
        <f>SUMIF(数量表!D:F,B11,数量表!F:F)+SUMIF(数量表!D:G,B11,数量表!G:G)</f>
        <v/>
      </c>
      <c r="E11" s="16" t="n">
        <v>0</v>
      </c>
      <c r="F11" s="17">
        <f>C11*E11</f>
        <v/>
      </c>
      <c r="G11" s="18" t="n">
        <v>0</v>
      </c>
      <c r="H11" s="19">
        <f>D11*G11</f>
        <v/>
      </c>
      <c r="I11" s="16" t="n">
        <v>2</v>
      </c>
      <c r="J11" s="17">
        <f>C11*I11</f>
        <v/>
      </c>
      <c r="K11" s="18" t="n">
        <v>2</v>
      </c>
      <c r="L11" s="19">
        <f>D11*K11</f>
        <v/>
      </c>
      <c r="M11" s="23" t="n">
        <v>0</v>
      </c>
      <c r="N11" s="24">
        <f>D11*M11</f>
        <v/>
      </c>
      <c r="P11" s="25">
        <f>IF(A11=$G$1719,L11,0)</f>
        <v/>
      </c>
      <c r="Q11" s="25" t="n"/>
      <c r="R11" s="25" t="n"/>
      <c r="S11" s="25" t="n"/>
      <c r="T11" s="25" t="n"/>
    </row>
    <row r="12">
      <c r="A12" s="12" t="inlineStr">
        <is>
          <t>大平NC</t>
        </is>
      </c>
      <c r="B12" s="13" t="inlineStr">
        <is>
          <t>AOR</t>
        </is>
      </c>
      <c r="C12" s="14">
        <f>SUMIF(数量表!D:E,B12,数量表!E:E)</f>
        <v/>
      </c>
      <c r="D12" s="15">
        <f>SUMIF(数量表!D:F,B12,数量表!F:F)+SUMIF(数量表!D:G,B12,数量表!G:G)</f>
        <v/>
      </c>
      <c r="E12" s="16" t="n">
        <v>0</v>
      </c>
      <c r="F12" s="17">
        <f>C12*E12</f>
        <v/>
      </c>
      <c r="G12" s="18" t="n">
        <v>0</v>
      </c>
      <c r="H12" s="19">
        <f>D12*G12</f>
        <v/>
      </c>
      <c r="I12" s="16" t="n">
        <v>2</v>
      </c>
      <c r="J12" s="17">
        <f>C12*I12</f>
        <v/>
      </c>
      <c r="K12" s="18" t="n">
        <v>2</v>
      </c>
      <c r="L12" s="19">
        <f>D12*K12</f>
        <v/>
      </c>
      <c r="M12" s="23" t="n">
        <v>0</v>
      </c>
      <c r="N12" s="24">
        <f>D12*M12</f>
        <v/>
      </c>
      <c r="P12" s="25">
        <f>IF(A12=$G$1719,L12,0)</f>
        <v/>
      </c>
      <c r="Q12" s="25" t="n"/>
      <c r="R12" s="25" t="n"/>
      <c r="S12" s="25" t="n"/>
      <c r="T12" s="25" t="n"/>
    </row>
    <row r="13">
      <c r="A13" s="12" t="inlineStr">
        <is>
          <t>大平NC</t>
        </is>
      </c>
      <c r="B13" s="13" t="inlineStr">
        <is>
          <t>AOS</t>
        </is>
      </c>
      <c r="C13" s="14">
        <f>SUMIF(数量表!D:E,B13,数量表!E:E)</f>
        <v/>
      </c>
      <c r="D13" s="15">
        <f>SUMIF(数量表!D:F,B13,数量表!F:F)+SUMIF(数量表!D:G,B13,数量表!G:G)</f>
        <v/>
      </c>
      <c r="E13" s="16" t="n">
        <v>0</v>
      </c>
      <c r="F13" s="17">
        <f>C13*E13</f>
        <v/>
      </c>
      <c r="G13" s="18" t="n">
        <v>0</v>
      </c>
      <c r="H13" s="19">
        <f>D13*G13</f>
        <v/>
      </c>
      <c r="I13" s="16" t="n">
        <v>2</v>
      </c>
      <c r="J13" s="17">
        <f>C13*I13</f>
        <v/>
      </c>
      <c r="K13" s="18" t="n">
        <v>2</v>
      </c>
      <c r="L13" s="19">
        <f>D13*K13</f>
        <v/>
      </c>
      <c r="M13" s="23" t="n">
        <v>0</v>
      </c>
      <c r="N13" s="24">
        <f>D13*M13</f>
        <v/>
      </c>
      <c r="P13" s="25">
        <f>IF(A13=$G$1719,L13,0)</f>
        <v/>
      </c>
      <c r="Q13" s="25" t="n"/>
      <c r="R13" s="25" t="n"/>
      <c r="S13" s="25" t="n"/>
      <c r="T13" s="25" t="n"/>
    </row>
    <row r="14">
      <c r="A14" s="12" t="inlineStr">
        <is>
          <t>大平NC</t>
        </is>
      </c>
      <c r="B14" s="13" t="inlineStr">
        <is>
          <t>AR</t>
        </is>
      </c>
      <c r="C14" s="14">
        <f>SUMIF(数量表!D:E,B14,数量表!E:E)</f>
        <v/>
      </c>
      <c r="D14" s="15">
        <f>SUMIF(数量表!D:F,B14,数量表!F:F)+SUMIF(数量表!D:G,B14,数量表!G:G)</f>
        <v/>
      </c>
      <c r="E14" s="16" t="n">
        <v>0</v>
      </c>
      <c r="F14" s="17">
        <f>C14*E14</f>
        <v/>
      </c>
      <c r="G14" s="18" t="n">
        <v>0</v>
      </c>
      <c r="H14" s="19">
        <f>D14*G14</f>
        <v/>
      </c>
      <c r="I14" s="16" t="n">
        <v>1</v>
      </c>
      <c r="J14" s="17">
        <f>C14*I14</f>
        <v/>
      </c>
      <c r="K14" s="18" t="n">
        <v>1</v>
      </c>
      <c r="L14" s="19">
        <f>D14*K14</f>
        <v/>
      </c>
      <c r="M14" s="23" t="n">
        <v>0</v>
      </c>
      <c r="N14" s="24">
        <f>D14*M14</f>
        <v/>
      </c>
      <c r="P14" s="25">
        <f>IF(A14=$G$1719,L14,0)</f>
        <v/>
      </c>
      <c r="Q14" s="25" t="n"/>
      <c r="R14" s="25" t="n"/>
      <c r="S14" s="25" t="n"/>
      <c r="T14" s="25" t="n"/>
    </row>
    <row r="15">
      <c r="A15" s="12" t="inlineStr">
        <is>
          <t>大平NC</t>
        </is>
      </c>
      <c r="B15" s="13" t="inlineStr">
        <is>
          <t>AR+12</t>
        </is>
      </c>
      <c r="C15" s="14">
        <f>SUMIF(数量表!D:E,B15,数量表!E:E)</f>
        <v/>
      </c>
      <c r="D15" s="15">
        <f>SUMIF(数量表!D:F,B15,数量表!F:F)+SUMIF(数量表!D:G,B15,数量表!G:G)</f>
        <v/>
      </c>
      <c r="E15" s="16" t="n">
        <v>0</v>
      </c>
      <c r="F15" s="17">
        <f>C15*E15</f>
        <v/>
      </c>
      <c r="G15" s="18" t="n">
        <v>0</v>
      </c>
      <c r="H15" s="19">
        <f>D15*G15</f>
        <v/>
      </c>
      <c r="I15" s="16" t="n">
        <v>1</v>
      </c>
      <c r="J15" s="17">
        <f>C15*I15</f>
        <v/>
      </c>
      <c r="K15" s="18" t="n">
        <v>1</v>
      </c>
      <c r="L15" s="19">
        <f>D15*K15</f>
        <v/>
      </c>
      <c r="M15" s="23" t="n">
        <v>0</v>
      </c>
      <c r="N15" s="24">
        <f>D15*M15</f>
        <v/>
      </c>
      <c r="P15" s="25">
        <f>IF(A15=$G$1719,L15,0)</f>
        <v/>
      </c>
      <c r="Q15" s="25" t="n"/>
      <c r="R15" s="25" t="n"/>
      <c r="S15" s="25" t="n"/>
      <c r="T15" s="25" t="n"/>
    </row>
    <row r="16">
      <c r="A16" s="12" t="inlineStr">
        <is>
          <t>大平NC</t>
        </is>
      </c>
      <c r="B16" s="13" t="inlineStr">
        <is>
          <t>AX</t>
        </is>
      </c>
      <c r="C16" s="14">
        <f>SUMIF(数量表!D:E,B16,数量表!E:E)</f>
        <v/>
      </c>
      <c r="D16" s="15">
        <f>SUMIF(数量表!D:F,B16,数量表!F:F)+SUMIF(数量表!D:G,B16,数量表!G:G)</f>
        <v/>
      </c>
      <c r="E16" s="16" t="n">
        <v>1</v>
      </c>
      <c r="F16" s="17">
        <f>C16*E16</f>
        <v/>
      </c>
      <c r="G16" s="18" t="n">
        <v>1</v>
      </c>
      <c r="H16" s="19">
        <f>D16*G16</f>
        <v/>
      </c>
      <c r="I16" s="16" t="n">
        <v>1</v>
      </c>
      <c r="J16" s="17">
        <f>C16*I16</f>
        <v/>
      </c>
      <c r="K16" s="18" t="n">
        <v>1</v>
      </c>
      <c r="L16" s="19">
        <f>D16*K16</f>
        <v/>
      </c>
      <c r="M16" s="23" t="n">
        <v>0</v>
      </c>
      <c r="N16" s="24">
        <f>D16*M16</f>
        <v/>
      </c>
      <c r="P16" s="25">
        <f>IF(A16=$G$1719,L16,0)</f>
        <v/>
      </c>
      <c r="Q16" s="25" t="n"/>
      <c r="R16" s="25" t="n"/>
      <c r="S16" s="25" t="n"/>
      <c r="T16" s="25" t="n"/>
    </row>
    <row r="17">
      <c r="A17" s="12" t="inlineStr">
        <is>
          <t>大平NC</t>
        </is>
      </c>
      <c r="B17" s="13" t="inlineStr">
        <is>
          <t>AX144</t>
        </is>
      </c>
      <c r="C17" s="14">
        <f>SUMIF(数量表!D:E,B17,数量表!E:E)</f>
        <v/>
      </c>
      <c r="D17" s="15">
        <f>SUMIF(数量表!D:F,B17,数量表!F:F)+SUMIF(数量表!D:G,B17,数量表!G:G)</f>
        <v/>
      </c>
      <c r="E17" s="16" t="n">
        <v>1</v>
      </c>
      <c r="F17" s="17">
        <f>C17*E17</f>
        <v/>
      </c>
      <c r="G17" s="18" t="n">
        <v>1</v>
      </c>
      <c r="H17" s="19">
        <f>D17*G17</f>
        <v/>
      </c>
      <c r="I17" s="16" t="n">
        <v>1</v>
      </c>
      <c r="J17" s="17">
        <f>C17*I17</f>
        <v/>
      </c>
      <c r="K17" s="18" t="n">
        <v>1</v>
      </c>
      <c r="L17" s="19">
        <f>D17*K17</f>
        <v/>
      </c>
      <c r="M17" s="23" t="n">
        <v>0</v>
      </c>
      <c r="N17" s="24">
        <f>D17*M17</f>
        <v/>
      </c>
      <c r="P17" s="25">
        <f>IF(A17=$G$1719,L17,0)</f>
        <v/>
      </c>
      <c r="Q17" s="25" t="n"/>
      <c r="R17" s="25" t="n"/>
      <c r="S17" s="25" t="n"/>
      <c r="T17" s="25" t="n"/>
    </row>
    <row r="18">
      <c r="A18" s="12" t="inlineStr">
        <is>
          <t>大平NC</t>
        </is>
      </c>
      <c r="B18" s="13" t="inlineStr">
        <is>
          <t>AZ</t>
        </is>
      </c>
      <c r="C18" s="14">
        <f>SUMIF(数量表!D:E,B18,数量表!E:E)</f>
        <v/>
      </c>
      <c r="D18" s="15">
        <f>SUMIF(数量表!D:F,B18,数量表!F:F)+SUMIF(数量表!D:G,B18,数量表!G:G)</f>
        <v/>
      </c>
      <c r="E18" s="16" t="n">
        <v>0</v>
      </c>
      <c r="F18" s="17">
        <f>C18*E18</f>
        <v/>
      </c>
      <c r="G18" s="18" t="n">
        <v>0</v>
      </c>
      <c r="H18" s="19">
        <f>D18*G18</f>
        <v/>
      </c>
      <c r="I18" s="16" t="n">
        <v>2</v>
      </c>
      <c r="J18" s="17">
        <f>C18*I18</f>
        <v/>
      </c>
      <c r="K18" s="18" t="n">
        <v>2</v>
      </c>
      <c r="L18" s="19">
        <f>D18*K18</f>
        <v/>
      </c>
      <c r="M18" s="23" t="n">
        <v>0</v>
      </c>
      <c r="N18" s="24">
        <f>D18*M18</f>
        <v/>
      </c>
      <c r="P18" s="25">
        <f>IF(A18=$G$1719,L18,0)</f>
        <v/>
      </c>
      <c r="Q18" s="25" t="n"/>
      <c r="R18" s="25" t="n"/>
      <c r="S18" s="25" t="n"/>
      <c r="T18" s="25" t="n"/>
    </row>
    <row r="19">
      <c r="A19" s="12" t="inlineStr">
        <is>
          <t>大平NC</t>
        </is>
      </c>
      <c r="B19" s="13" t="inlineStr">
        <is>
          <t>CH</t>
        </is>
      </c>
      <c r="C19" s="14">
        <f>SUMIF(数量表!D:E,B19,数量表!E:E)</f>
        <v/>
      </c>
      <c r="D19" s="15">
        <f>SUMIF(数量表!D:F,B19,数量表!F:F)+SUMIF(数量表!D:G,B19,数量表!G:G)</f>
        <v/>
      </c>
      <c r="E19" s="16" t="n">
        <v>0</v>
      </c>
      <c r="F19" s="17">
        <f>C19*E19</f>
        <v/>
      </c>
      <c r="G19" s="18" t="n">
        <v>0</v>
      </c>
      <c r="H19" s="19">
        <f>D19*G19</f>
        <v/>
      </c>
      <c r="I19" s="16" t="n">
        <v>2</v>
      </c>
      <c r="J19" s="17">
        <f>C19*I19</f>
        <v/>
      </c>
      <c r="K19" s="18" t="n">
        <v>2</v>
      </c>
      <c r="L19" s="19">
        <f>D19*K19</f>
        <v/>
      </c>
      <c r="M19" s="23" t="n">
        <v>0</v>
      </c>
      <c r="N19" s="24">
        <f>D19*M19</f>
        <v/>
      </c>
      <c r="P19" s="25">
        <f>IF(A19=$G$1719,L19,0)</f>
        <v/>
      </c>
      <c r="Q19" s="25" t="n"/>
      <c r="R19" s="25" t="n"/>
      <c r="S19" s="25" t="n"/>
      <c r="T19" s="25" t="n"/>
    </row>
    <row r="20">
      <c r="A20" s="12" t="inlineStr">
        <is>
          <t>大平NC</t>
        </is>
      </c>
      <c r="B20" s="13" t="inlineStr">
        <is>
          <t>A144</t>
        </is>
      </c>
      <c r="C20" s="14">
        <f>SUMIF(数量表!D:E,B20,数量表!E:E)</f>
        <v/>
      </c>
      <c r="D20" s="15">
        <f>SUMIF(数量表!D:F,B20,数量表!F:F)+SUMIF(数量表!D:G,B20,数量表!G:G)</f>
        <v/>
      </c>
      <c r="E20" s="16" t="n">
        <v>1</v>
      </c>
      <c r="F20" s="17">
        <f>C20*E20</f>
        <v/>
      </c>
      <c r="G20" s="18" t="n">
        <v>1</v>
      </c>
      <c r="H20" s="19">
        <f>D20*G20</f>
        <v/>
      </c>
      <c r="I20" s="16" t="n">
        <v>0</v>
      </c>
      <c r="J20" s="17">
        <f>C20*I20</f>
        <v/>
      </c>
      <c r="K20" s="18" t="n">
        <v>0</v>
      </c>
      <c r="L20" s="19">
        <f>D20*K20</f>
        <v/>
      </c>
      <c r="M20" s="23" t="n">
        <v>0</v>
      </c>
      <c r="N20" s="24">
        <f>D20*M20</f>
        <v/>
      </c>
      <c r="P20" s="25">
        <f>IF(A20=$G$1719,L20,0)</f>
        <v/>
      </c>
      <c r="Q20" s="25" t="n"/>
      <c r="R20" s="25" t="n"/>
      <c r="S20" s="25" t="n"/>
      <c r="T20" s="25" t="n"/>
    </row>
    <row r="21">
      <c r="A21" s="12" t="inlineStr">
        <is>
          <t>大平NC</t>
        </is>
      </c>
      <c r="B21" s="13" t="inlineStr">
        <is>
          <t>A144L</t>
        </is>
      </c>
      <c r="C21" s="14">
        <f>SUMIF(数量表!D:E,B21,数量表!E:E)</f>
        <v/>
      </c>
      <c r="D21" s="15">
        <f>SUMIF(数量表!D:F,B21,数量表!F:F)+SUMIF(数量表!D:G,B21,数量表!G:G)</f>
        <v/>
      </c>
      <c r="E21" s="16" t="n">
        <v>0</v>
      </c>
      <c r="F21" s="17">
        <f>C21*E21</f>
        <v/>
      </c>
      <c r="G21" s="18" t="n">
        <v>0</v>
      </c>
      <c r="H21" s="19">
        <f>D21*G21</f>
        <v/>
      </c>
      <c r="I21" s="16" t="n">
        <v>1</v>
      </c>
      <c r="J21" s="17">
        <f>C21*I21</f>
        <v/>
      </c>
      <c r="K21" s="18" t="n">
        <v>1</v>
      </c>
      <c r="L21" s="19">
        <f>D21*K21</f>
        <v/>
      </c>
      <c r="M21" s="23" t="n">
        <v>0</v>
      </c>
      <c r="N21" s="24">
        <f>D21*M21</f>
        <v/>
      </c>
      <c r="P21" s="25">
        <f>IF(A21=$G$1719,L21,0)</f>
        <v/>
      </c>
      <c r="Q21" s="25" t="n"/>
      <c r="R21" s="25" t="n"/>
      <c r="S21" s="25" t="n"/>
      <c r="T21" s="25" t="n"/>
    </row>
    <row r="22">
      <c r="A22" s="12" t="inlineStr">
        <is>
          <t>大平NC</t>
        </is>
      </c>
      <c r="B22" s="13" t="inlineStr">
        <is>
          <t>A144R</t>
        </is>
      </c>
      <c r="C22" s="14">
        <f>SUMIF(数量表!D:E,B22,数量表!E:E)</f>
        <v/>
      </c>
      <c r="D22" s="15">
        <f>SUMIF(数量表!D:F,B22,数量表!F:F)+SUMIF(数量表!D:G,B22,数量表!G:G)</f>
        <v/>
      </c>
      <c r="E22" s="16" t="n">
        <v>0</v>
      </c>
      <c r="F22" s="17">
        <f>C22*E22</f>
        <v/>
      </c>
      <c r="G22" s="18" t="n">
        <v>0</v>
      </c>
      <c r="H22" s="19">
        <f>D22*G22</f>
        <v/>
      </c>
      <c r="I22" s="16" t="n">
        <v>1</v>
      </c>
      <c r="J22" s="17">
        <f>C22*I22</f>
        <v/>
      </c>
      <c r="K22" s="18" t="n">
        <v>1</v>
      </c>
      <c r="L22" s="19">
        <f>D22*K22</f>
        <v/>
      </c>
      <c r="M22" s="23" t="n">
        <v>0</v>
      </c>
      <c r="N22" s="24">
        <f>D22*M22</f>
        <v/>
      </c>
      <c r="P22" s="25">
        <f>IF(A22=$G$1719,L22,0)</f>
        <v/>
      </c>
      <c r="Q22" s="25" t="n"/>
      <c r="R22" s="25" t="n"/>
      <c r="S22" s="25" t="n"/>
      <c r="T22" s="25" t="n"/>
    </row>
    <row r="23">
      <c r="A23" s="12" t="inlineStr">
        <is>
          <t>大平NC</t>
        </is>
      </c>
      <c r="B23" s="13" t="inlineStr">
        <is>
          <t>H</t>
        </is>
      </c>
      <c r="C23" s="14">
        <f>SUMIF(数量表!D:E,B23,数量表!E:E)</f>
        <v/>
      </c>
      <c r="D23" s="15">
        <f>SUMIF(数量表!D:F,B23,数量表!F:F)+SUMIF(数量表!D:G,B23,数量表!G:G)</f>
        <v/>
      </c>
      <c r="E23" s="16" t="n">
        <v>0</v>
      </c>
      <c r="F23" s="17">
        <f>C23*E23</f>
        <v/>
      </c>
      <c r="G23" s="18" t="n">
        <v>0</v>
      </c>
      <c r="H23" s="19">
        <f>D23*G23</f>
        <v/>
      </c>
      <c r="I23" s="16" t="n">
        <v>0.5</v>
      </c>
      <c r="J23" s="17">
        <f>C23*I23</f>
        <v/>
      </c>
      <c r="K23" s="18" t="n">
        <v>0.5</v>
      </c>
      <c r="L23" s="19">
        <f>D23*K23</f>
        <v/>
      </c>
      <c r="M23" s="23" t="n">
        <v>0</v>
      </c>
      <c r="N23" s="24">
        <f>D23*M23</f>
        <v/>
      </c>
      <c r="P23" s="25">
        <f>IF(A23=$G$1719,L23,0)</f>
        <v/>
      </c>
      <c r="Q23" s="25" t="n"/>
      <c r="R23" s="25" t="n"/>
      <c r="S23" s="25" t="n"/>
      <c r="T23" s="25" t="n"/>
    </row>
    <row r="24">
      <c r="A24" s="12" t="inlineStr">
        <is>
          <t>大平NC</t>
        </is>
      </c>
      <c r="B24" s="13" t="inlineStr">
        <is>
          <t>HO</t>
        </is>
      </c>
      <c r="C24" s="14">
        <f>SUMIF(数量表!D:E,B24,数量表!E:E)</f>
        <v/>
      </c>
      <c r="D24" s="15">
        <f>SUMIF(数量表!D:F,B24,数量表!F:F)+SUMIF(数量表!D:G,B24,数量表!G:G)</f>
        <v/>
      </c>
      <c r="E24" s="16" t="n">
        <v>0</v>
      </c>
      <c r="F24" s="17">
        <f>C24*E24</f>
        <v/>
      </c>
      <c r="G24" s="18" t="n">
        <v>0</v>
      </c>
      <c r="H24" s="19">
        <f>D24*G24</f>
        <v/>
      </c>
      <c r="I24" s="16" t="n">
        <v>1</v>
      </c>
      <c r="J24" s="17">
        <f>C24*I24</f>
        <v/>
      </c>
      <c r="K24" s="18" t="n">
        <v>1</v>
      </c>
      <c r="L24" s="19">
        <f>D24*K24</f>
        <v/>
      </c>
      <c r="M24" s="23" t="n">
        <v>0</v>
      </c>
      <c r="N24" s="24">
        <f>D24*M24</f>
        <v/>
      </c>
      <c r="P24" s="25">
        <f>IF(A24=$G$1719,L24,0)</f>
        <v/>
      </c>
      <c r="Q24" s="25" t="n"/>
      <c r="R24" s="25" t="n"/>
      <c r="S24" s="25" t="n"/>
      <c r="T24" s="25" t="n"/>
    </row>
    <row r="25">
      <c r="A25" s="12" t="inlineStr">
        <is>
          <t>大平NC</t>
        </is>
      </c>
      <c r="B25" s="13" t="inlineStr">
        <is>
          <t>HOS</t>
        </is>
      </c>
      <c r="C25" s="14">
        <f>SUMIF(数量表!D:E,B25,数量表!E:E)</f>
        <v/>
      </c>
      <c r="D25" s="15">
        <f>SUMIF(数量表!D:F,B25,数量表!F:F)+SUMIF(数量表!D:G,B25,数量表!G:G)</f>
        <v/>
      </c>
      <c r="E25" s="16" t="n">
        <v>0</v>
      </c>
      <c r="F25" s="17">
        <f>C25*E25</f>
        <v/>
      </c>
      <c r="G25" s="18" t="n">
        <v>0</v>
      </c>
      <c r="H25" s="19">
        <f>D25*G25</f>
        <v/>
      </c>
      <c r="I25" s="16" t="n">
        <v>1</v>
      </c>
      <c r="J25" s="17">
        <f>C25*I25</f>
        <v/>
      </c>
      <c r="K25" s="18" t="n">
        <v>1</v>
      </c>
      <c r="L25" s="19">
        <f>D25*K25</f>
        <v/>
      </c>
      <c r="M25" s="23" t="n">
        <v>0</v>
      </c>
      <c r="N25" s="24">
        <f>D25*M25</f>
        <v/>
      </c>
      <c r="P25" s="25">
        <f>IF(A25=$G$1719,L25,0)</f>
        <v/>
      </c>
      <c r="Q25" s="25" t="n"/>
      <c r="R25" s="25" t="n"/>
      <c r="S25" s="25" t="n"/>
      <c r="T25" s="25" t="n"/>
    </row>
    <row r="26">
      <c r="A26" s="12" t="inlineStr">
        <is>
          <t>大平NC</t>
        </is>
      </c>
      <c r="B26" s="13" t="inlineStr">
        <is>
          <t>HL</t>
        </is>
      </c>
      <c r="C26" s="14">
        <f>SUMIF(数量表!D:E,B26,数量表!E:E)</f>
        <v/>
      </c>
      <c r="D26" s="15">
        <f>SUMIF(数量表!D:F,B26,数量表!F:F)+SUMIF(数量表!D:G,B26,数量表!G:G)</f>
        <v/>
      </c>
      <c r="E26" s="16" t="n">
        <v>0</v>
      </c>
      <c r="F26" s="17">
        <f>C26*E26</f>
        <v/>
      </c>
      <c r="G26" s="18" t="n">
        <v>0</v>
      </c>
      <c r="H26" s="19">
        <f>D26*G26</f>
        <v/>
      </c>
      <c r="I26" s="16" t="n">
        <v>0.5</v>
      </c>
      <c r="J26" s="17">
        <f>C26*I26</f>
        <v/>
      </c>
      <c r="K26" s="18" t="n">
        <v>0.5</v>
      </c>
      <c r="L26" s="19">
        <f>D26*K26</f>
        <v/>
      </c>
      <c r="M26" s="23" t="n">
        <v>0</v>
      </c>
      <c r="N26" s="24">
        <f>D26*M26</f>
        <v/>
      </c>
      <c r="P26" s="25">
        <f>IF(A26=$G$1719,L26,0)</f>
        <v/>
      </c>
      <c r="Q26" s="25" t="n"/>
      <c r="R26" s="25" t="n"/>
      <c r="S26" s="25" t="n"/>
      <c r="T26" s="25" t="n"/>
    </row>
    <row r="27">
      <c r="A27" s="12" t="inlineStr">
        <is>
          <t>大平NC</t>
        </is>
      </c>
      <c r="B27" s="13" t="inlineStr">
        <is>
          <t>HOL</t>
        </is>
      </c>
      <c r="C27" s="14">
        <f>SUMIF(数量表!D:E,B27,数量表!E:E)</f>
        <v/>
      </c>
      <c r="D27" s="15">
        <f>SUMIF(数量表!D:F,B27,数量表!F:F)+SUMIF(数量表!D:G,B27,数量表!G:G)</f>
        <v/>
      </c>
      <c r="E27" s="16" t="n">
        <v>0</v>
      </c>
      <c r="F27" s="17">
        <f>C27*E27</f>
        <v/>
      </c>
      <c r="G27" s="18" t="n">
        <v>0</v>
      </c>
      <c r="H27" s="19">
        <f>D27*G27</f>
        <v/>
      </c>
      <c r="I27" s="16" t="n">
        <v>1</v>
      </c>
      <c r="J27" s="17">
        <f>C27*I27</f>
        <v/>
      </c>
      <c r="K27" s="18" t="n">
        <v>1</v>
      </c>
      <c r="L27" s="19">
        <f>D27*K27</f>
        <v/>
      </c>
      <c r="M27" s="23" t="n">
        <v>0</v>
      </c>
      <c r="N27" s="24">
        <f>D27*M27</f>
        <v/>
      </c>
      <c r="P27" s="25">
        <f>IF(A27=$G$1719,L27,0)</f>
        <v/>
      </c>
      <c r="Q27" s="25" t="n"/>
      <c r="R27" s="25" t="n"/>
      <c r="S27" s="25" t="n"/>
      <c r="T27" s="25" t="n"/>
    </row>
    <row r="28">
      <c r="A28" s="12" t="inlineStr">
        <is>
          <t>大平NC</t>
        </is>
      </c>
      <c r="B28" s="13" t="inlineStr">
        <is>
          <t>HR</t>
        </is>
      </c>
      <c r="C28" s="14">
        <f>SUMIF(数量表!D:E,B28,数量表!E:E)</f>
        <v/>
      </c>
      <c r="D28" s="15">
        <f>SUMIF(数量表!D:F,B28,数量表!F:F)+SUMIF(数量表!D:G,B28,数量表!G:G)</f>
        <v/>
      </c>
      <c r="E28" s="16" t="n">
        <v>0</v>
      </c>
      <c r="F28" s="17">
        <f>C28*E28</f>
        <v/>
      </c>
      <c r="G28" s="18" t="n">
        <v>0</v>
      </c>
      <c r="H28" s="19">
        <f>D28*G28</f>
        <v/>
      </c>
      <c r="I28" s="16" t="n">
        <v>0.5</v>
      </c>
      <c r="J28" s="17">
        <f>C28*I28</f>
        <v/>
      </c>
      <c r="K28" s="18" t="n">
        <v>0.5</v>
      </c>
      <c r="L28" s="19">
        <f>D28*K28</f>
        <v/>
      </c>
      <c r="M28" s="23" t="n">
        <v>0</v>
      </c>
      <c r="N28" s="24">
        <f>D28*M28</f>
        <v/>
      </c>
      <c r="P28" s="25">
        <f>IF(A28=$G$1719,L28,0)</f>
        <v/>
      </c>
      <c r="Q28" s="25" t="n"/>
      <c r="R28" s="25" t="n"/>
      <c r="S28" s="25" t="n"/>
      <c r="T28" s="25" t="n"/>
    </row>
    <row r="29">
      <c r="A29" s="12" t="inlineStr">
        <is>
          <t>大平NC</t>
        </is>
      </c>
      <c r="B29" s="13" t="inlineStr">
        <is>
          <t>HOR</t>
        </is>
      </c>
      <c r="C29" s="14">
        <f>SUMIF(数量表!D:E,B29,数量表!E:E)</f>
        <v/>
      </c>
      <c r="D29" s="15">
        <f>SUMIF(数量表!D:F,B29,数量表!F:F)+SUMIF(数量表!D:G,B29,数量表!G:G)</f>
        <v/>
      </c>
      <c r="E29" s="16" t="n">
        <v>0</v>
      </c>
      <c r="F29" s="17">
        <f>C29*E29</f>
        <v/>
      </c>
      <c r="G29" s="18" t="n">
        <v>0</v>
      </c>
      <c r="H29" s="19">
        <f>D29*G29</f>
        <v/>
      </c>
      <c r="I29" s="16" t="n">
        <v>1</v>
      </c>
      <c r="J29" s="17">
        <f>C29*I29</f>
        <v/>
      </c>
      <c r="K29" s="18" t="n">
        <v>1</v>
      </c>
      <c r="L29" s="19">
        <f>D29*K29</f>
        <v/>
      </c>
      <c r="M29" s="23" t="n">
        <v>0</v>
      </c>
      <c r="N29" s="24">
        <f>D29*M29</f>
        <v/>
      </c>
      <c r="P29" s="25">
        <f>IF(A29=$G$1719,L29,0)</f>
        <v/>
      </c>
      <c r="Q29" s="25" t="n"/>
      <c r="R29" s="25" t="n"/>
      <c r="S29" s="25" t="n"/>
      <c r="T29" s="25" t="n"/>
    </row>
    <row r="30">
      <c r="A30" s="12" t="inlineStr">
        <is>
          <t>大平NC</t>
        </is>
      </c>
      <c r="B30" s="13" t="inlineStr">
        <is>
          <t>HL+12</t>
        </is>
      </c>
      <c r="C30" s="14">
        <f>SUMIF(数量表!D:E,B30,数量表!E:E)</f>
        <v/>
      </c>
      <c r="D30" s="15">
        <f>SUMIF(数量表!D:F,B30,数量表!F:F)+SUMIF(数量表!D:G,B30,数量表!G:G)</f>
        <v/>
      </c>
      <c r="E30" s="16" t="n">
        <v>0</v>
      </c>
      <c r="F30" s="17">
        <f>C30*E30</f>
        <v/>
      </c>
      <c r="G30" s="18" t="n">
        <v>0</v>
      </c>
      <c r="H30" s="19">
        <f>D30*G30</f>
        <v/>
      </c>
      <c r="I30" s="16" t="n">
        <v>0.5</v>
      </c>
      <c r="J30" s="17">
        <f>C30*I30</f>
        <v/>
      </c>
      <c r="K30" s="18" t="n">
        <v>0.5</v>
      </c>
      <c r="L30" s="19">
        <f>D30*K30</f>
        <v/>
      </c>
      <c r="M30" s="23" t="n">
        <v>0</v>
      </c>
      <c r="N30" s="24">
        <f>D30*M30</f>
        <v/>
      </c>
      <c r="P30" s="25">
        <f>IF(A30=$G$1719,L30,0)</f>
        <v/>
      </c>
      <c r="Q30" s="25" t="n"/>
      <c r="R30" s="25" t="n"/>
      <c r="S30" s="25" t="n"/>
      <c r="T30" s="25" t="n"/>
    </row>
    <row r="31">
      <c r="A31" s="12" t="inlineStr">
        <is>
          <t>大平NC</t>
        </is>
      </c>
      <c r="B31" s="13" t="inlineStr">
        <is>
          <t>HR+12</t>
        </is>
      </c>
      <c r="C31" s="14">
        <f>SUMIF(数量表!D:E,B31,数量表!E:E)</f>
        <v/>
      </c>
      <c r="D31" s="15">
        <f>SUMIF(数量表!D:F,B31,数量表!F:F)+SUMIF(数量表!D:G,B31,数量表!G:G)</f>
        <v/>
      </c>
      <c r="E31" s="16" t="n">
        <v>0</v>
      </c>
      <c r="F31" s="17">
        <f>C31*E31</f>
        <v/>
      </c>
      <c r="G31" s="18" t="n">
        <v>0</v>
      </c>
      <c r="H31" s="19">
        <f>D31*G31</f>
        <v/>
      </c>
      <c r="I31" s="16" t="n">
        <v>0.5</v>
      </c>
      <c r="J31" s="17">
        <f>C31*I31</f>
        <v/>
      </c>
      <c r="K31" s="18" t="n">
        <v>0.5</v>
      </c>
      <c r="L31" s="19">
        <f>D31*K31</f>
        <v/>
      </c>
      <c r="M31" s="23" t="n">
        <v>0</v>
      </c>
      <c r="N31" s="24">
        <f>D31*M31</f>
        <v/>
      </c>
      <c r="P31" s="25">
        <f>IF(A31=$G$1719,L31,0)</f>
        <v/>
      </c>
      <c r="Q31" s="25" t="n"/>
      <c r="R31" s="25" t="n"/>
      <c r="S31" s="25" t="n"/>
      <c r="T31" s="25" t="n"/>
    </row>
    <row r="32">
      <c r="A32" s="12" t="inlineStr">
        <is>
          <t>大平NC</t>
        </is>
      </c>
      <c r="B32" s="13" t="inlineStr">
        <is>
          <t>HX</t>
        </is>
      </c>
      <c r="C32" s="14">
        <f>SUMIF(数量表!D:E,B32,数量表!E:E)</f>
        <v/>
      </c>
      <c r="D32" s="15">
        <f>SUMIF(数量表!D:F,B32,数量表!F:F)+SUMIF(数量表!D:G,B32,数量表!G:G)</f>
        <v/>
      </c>
      <c r="E32" s="16" t="n">
        <v>0</v>
      </c>
      <c r="F32" s="17">
        <f>C32*E32</f>
        <v/>
      </c>
      <c r="G32" s="18" t="n">
        <v>0</v>
      </c>
      <c r="H32" s="19">
        <f>D32*G32</f>
        <v/>
      </c>
      <c r="I32" s="16" t="n">
        <v>1</v>
      </c>
      <c r="J32" s="17">
        <f>C32*I32</f>
        <v/>
      </c>
      <c r="K32" s="18" t="n">
        <v>1</v>
      </c>
      <c r="L32" s="19">
        <f>D32*K32</f>
        <v/>
      </c>
      <c r="M32" s="23" t="n">
        <v>0</v>
      </c>
      <c r="N32" s="24">
        <f>D32*M32</f>
        <v/>
      </c>
      <c r="P32" s="25">
        <f>IF(A32=$G$1719,L32,0)</f>
        <v/>
      </c>
      <c r="Q32" s="25" t="n"/>
      <c r="R32" s="25" t="n"/>
      <c r="S32" s="25" t="n"/>
      <c r="T32" s="25" t="n"/>
    </row>
    <row r="33">
      <c r="A33" s="12" t="inlineStr">
        <is>
          <t>大平NC</t>
        </is>
      </c>
      <c r="B33" s="13" t="inlineStr">
        <is>
          <t>HZ</t>
        </is>
      </c>
      <c r="C33" s="14">
        <f>SUMIF(数量表!D:E,B33,数量表!E:E)</f>
        <v/>
      </c>
      <c r="D33" s="15">
        <f>SUMIF(数量表!D:F,B33,数量表!F:F)+SUMIF(数量表!D:G,B33,数量表!G:G)</f>
        <v/>
      </c>
      <c r="E33" s="16" t="n">
        <v>0</v>
      </c>
      <c r="F33" s="17">
        <f>C33*E33</f>
        <v/>
      </c>
      <c r="G33" s="18" t="n">
        <v>0</v>
      </c>
      <c r="H33" s="19">
        <f>D33*G33</f>
        <v/>
      </c>
      <c r="I33" s="16" t="n">
        <v>1</v>
      </c>
      <c r="J33" s="17">
        <f>C33*I33</f>
        <v/>
      </c>
      <c r="K33" s="18" t="n">
        <v>1</v>
      </c>
      <c r="L33" s="19">
        <f>D33*K33</f>
        <v/>
      </c>
      <c r="M33" s="23" t="n">
        <v>0</v>
      </c>
      <c r="N33" s="24">
        <f>D33*M33</f>
        <v/>
      </c>
      <c r="P33" s="25">
        <f>IF(A33=$G$1719,L33,0)</f>
        <v/>
      </c>
      <c r="Q33" s="25" t="n"/>
      <c r="R33" s="25" t="n"/>
      <c r="S33" s="25" t="n"/>
      <c r="T33" s="25" t="n"/>
    </row>
    <row r="34">
      <c r="A34" s="20" t="inlineStr">
        <is>
          <t>NTパネル</t>
        </is>
      </c>
      <c r="B34" s="13" t="inlineStr">
        <is>
          <t>NT</t>
        </is>
      </c>
      <c r="C34" s="14">
        <f>SUMIF(数量表!D:E,B34,数量表!E:E)</f>
        <v/>
      </c>
      <c r="D34" s="15">
        <f>SUMIF(数量表!D:F,B34,数量表!F:F)+SUMIF(数量表!D:G,B34,数量表!G:G)</f>
        <v/>
      </c>
      <c r="E34" s="16" t="n">
        <v>0</v>
      </c>
      <c r="F34" s="17">
        <f>C34*E34</f>
        <v/>
      </c>
      <c r="G34" s="18" t="n">
        <v>0</v>
      </c>
      <c r="H34" s="19">
        <f>D34*G34</f>
        <v/>
      </c>
      <c r="I34" s="16" t="n"/>
      <c r="J34" s="17">
        <f>C34*I34</f>
        <v/>
      </c>
      <c r="K34" s="18" t="n">
        <v>1</v>
      </c>
      <c r="L34" s="19">
        <f>SUM((C34+D34)*K34)</f>
        <v/>
      </c>
      <c r="M34" s="23" t="n"/>
      <c r="N34" s="24">
        <f>D34*M34</f>
        <v/>
      </c>
      <c r="P34" s="25">
        <f>IF(A34=$G$1719,L34,0)</f>
        <v/>
      </c>
      <c r="Q34" s="25" t="n"/>
      <c r="R34" s="25" t="n"/>
      <c r="S34" s="25" t="n"/>
      <c r="T34" s="25" t="n"/>
    </row>
    <row r="35">
      <c r="A35" s="20" t="inlineStr">
        <is>
          <t>NTパネル</t>
        </is>
      </c>
      <c r="B35" s="13" t="inlineStr">
        <is>
          <t>NTW</t>
        </is>
      </c>
      <c r="C35" s="14">
        <f>SUMIF(数量表!D:E,B35,数量表!E:E)</f>
        <v/>
      </c>
      <c r="D35" s="15">
        <f>SUMIF(数量表!D:F,B35,数量表!F:F)+SUMIF(数量表!D:G,B35,数量表!G:G)</f>
        <v/>
      </c>
      <c r="E35" s="16" t="n">
        <v>0</v>
      </c>
      <c r="F35" s="17">
        <f>C35*E35</f>
        <v/>
      </c>
      <c r="G35" s="18" t="n">
        <v>0</v>
      </c>
      <c r="H35" s="19">
        <f>D35*G35</f>
        <v/>
      </c>
      <c r="I35" s="16" t="n"/>
      <c r="J35" s="17">
        <f>C35*I35</f>
        <v/>
      </c>
      <c r="K35" s="18" t="n">
        <v>2</v>
      </c>
      <c r="L35" s="19">
        <f>SUM((C35+D35)*K35)</f>
        <v/>
      </c>
      <c r="M35" s="23" t="n"/>
      <c r="N35" s="24">
        <f>D35*M35</f>
        <v/>
      </c>
      <c r="P35" s="25">
        <f>IF(A35=$G$1719,L35,0)</f>
        <v/>
      </c>
      <c r="Q35" s="25" t="n"/>
      <c r="R35" s="25" t="n"/>
      <c r="S35" s="25" t="n"/>
      <c r="T35" s="25" t="n"/>
    </row>
    <row r="36">
      <c r="A36" s="20" t="inlineStr">
        <is>
          <t>NTパネル</t>
        </is>
      </c>
      <c r="B36" s="13" t="inlineStr">
        <is>
          <t>NTH</t>
        </is>
      </c>
      <c r="C36" s="14">
        <f>SUMIF(数量表!D:E,B36,数量表!E:E)</f>
        <v/>
      </c>
      <c r="D36" s="15">
        <f>SUMIF(数量表!D:F,B36,数量表!F:F)+SUMIF(数量表!D:G,B36,数量表!G:G)</f>
        <v/>
      </c>
      <c r="E36" s="16" t="n">
        <v>0</v>
      </c>
      <c r="F36" s="17">
        <f>C36*E36</f>
        <v/>
      </c>
      <c r="G36" s="18" t="n">
        <v>0</v>
      </c>
      <c r="H36" s="19">
        <f>D36*G36</f>
        <v/>
      </c>
      <c r="I36" s="16" t="n"/>
      <c r="J36" s="17">
        <f>C36*I36</f>
        <v/>
      </c>
      <c r="K36" s="18" t="n">
        <v>0.5</v>
      </c>
      <c r="L36" s="19">
        <f>SUM((C36+D36)*K36)</f>
        <v/>
      </c>
      <c r="M36" s="23" t="n"/>
      <c r="N36" s="24">
        <f>D36*M36</f>
        <v/>
      </c>
      <c r="P36" s="25">
        <f>IF(A36=$G$1719,L36,0)</f>
        <v/>
      </c>
      <c r="Q36" s="25" t="n"/>
      <c r="R36" s="25" t="n"/>
      <c r="S36" s="25" t="n"/>
      <c r="T36" s="25" t="n"/>
    </row>
    <row r="37">
      <c r="A37" s="20" t="inlineStr">
        <is>
          <t>NTパネル</t>
        </is>
      </c>
      <c r="B37" s="13" t="inlineStr">
        <is>
          <t>NTWH</t>
        </is>
      </c>
      <c r="C37" s="14">
        <f>SUMIF(数量表!D:E,B37,数量表!E:E)</f>
        <v/>
      </c>
      <c r="D37" s="15">
        <f>SUMIF(数量表!D:F,B37,数量表!F:F)+SUMIF(数量表!D:G,B37,数量表!G:G)</f>
        <v/>
      </c>
      <c r="E37" s="16" t="n">
        <v>0</v>
      </c>
      <c r="F37" s="17">
        <f>C37*E37</f>
        <v/>
      </c>
      <c r="G37" s="18" t="n">
        <v>0</v>
      </c>
      <c r="H37" s="19">
        <f>D37*G37</f>
        <v/>
      </c>
      <c r="I37" s="16" t="n"/>
      <c r="J37" s="17">
        <f>C37*I37</f>
        <v/>
      </c>
      <c r="K37" s="18" t="n">
        <v>1</v>
      </c>
      <c r="L37" s="19">
        <f>SUM((C37+D37)*K37)</f>
        <v/>
      </c>
      <c r="M37" s="23" t="n"/>
      <c r="N37" s="24">
        <f>D37*M37</f>
        <v/>
      </c>
      <c r="P37" s="25">
        <f>IF(A37=$G$1719,L37,0)</f>
        <v/>
      </c>
      <c r="Q37" s="25" t="n"/>
      <c r="R37" s="25" t="n"/>
      <c r="S37" s="25" t="n"/>
      <c r="T37" s="25" t="n"/>
    </row>
    <row r="38">
      <c r="A38" s="20" t="inlineStr">
        <is>
          <t>NTパネル</t>
        </is>
      </c>
      <c r="B38" s="13" t="inlineStr">
        <is>
          <t>NTQ3</t>
        </is>
      </c>
      <c r="C38" s="14">
        <f>SUMIF(数量表!D:E,B38,数量表!E:E)</f>
        <v/>
      </c>
      <c r="D38" s="15">
        <f>SUMIF(数量表!D:F,B38,数量表!F:F)+SUMIF(数量表!D:G,B38,数量表!G:G)</f>
        <v/>
      </c>
      <c r="E38" s="16" t="n">
        <v>0</v>
      </c>
      <c r="F38" s="17">
        <f>C38*E38</f>
        <v/>
      </c>
      <c r="G38" s="18" t="n">
        <v>0</v>
      </c>
      <c r="H38" s="19">
        <f>D38*G38</f>
        <v/>
      </c>
      <c r="I38" s="16" t="n"/>
      <c r="J38" s="17">
        <f>C38*I38</f>
        <v/>
      </c>
      <c r="K38" s="18" t="n">
        <v>1</v>
      </c>
      <c r="L38" s="19">
        <f>SUM((C38+D38)*K38)</f>
        <v/>
      </c>
      <c r="M38" s="23" t="n"/>
      <c r="N38" s="24">
        <f>D38*M38</f>
        <v/>
      </c>
      <c r="P38" s="25">
        <f>IF(A38=$G$1719,L38,0)</f>
        <v/>
      </c>
      <c r="Q38" s="25" t="n"/>
      <c r="R38" s="25" t="n"/>
      <c r="S38" s="25" t="n"/>
      <c r="T38" s="25" t="n"/>
    </row>
    <row r="39">
      <c r="A39" s="20" t="inlineStr">
        <is>
          <t>NTパネル</t>
        </is>
      </c>
      <c r="B39" s="13" t="inlineStr">
        <is>
          <t>NTWQ3</t>
        </is>
      </c>
      <c r="C39" s="14">
        <f>SUMIF(数量表!D:E,B39,数量表!E:E)</f>
        <v/>
      </c>
      <c r="D39" s="15">
        <f>SUMIF(数量表!D:F,B39,数量表!F:F)+SUMIF(数量表!D:G,B39,数量表!G:G)</f>
        <v/>
      </c>
      <c r="E39" s="16" t="n">
        <v>0</v>
      </c>
      <c r="F39" s="17">
        <f>C39*E39</f>
        <v/>
      </c>
      <c r="G39" s="18" t="n">
        <v>0</v>
      </c>
      <c r="H39" s="19">
        <f>D39*G39</f>
        <v/>
      </c>
      <c r="I39" s="16" t="n"/>
      <c r="J39" s="17">
        <f>C39*I39</f>
        <v/>
      </c>
      <c r="K39" s="18" t="n">
        <v>2</v>
      </c>
      <c r="L39" s="19">
        <f>SUM((C39+D39)*K39)</f>
        <v/>
      </c>
      <c r="M39" s="23" t="n"/>
      <c r="N39" s="24">
        <f>D39*M39</f>
        <v/>
      </c>
      <c r="P39" s="25">
        <f>IF(A39=$G$1719,L39,0)</f>
        <v/>
      </c>
      <c r="Q39" s="25" t="n"/>
      <c r="R39" s="25" t="n"/>
      <c r="S39" s="25" t="n"/>
      <c r="T39" s="25" t="n"/>
    </row>
    <row r="40">
      <c r="A40" s="20" t="inlineStr">
        <is>
          <t>NTパネル</t>
        </is>
      </c>
      <c r="B40" s="13" t="inlineStr">
        <is>
          <t>NTQ600</t>
        </is>
      </c>
      <c r="C40" s="14">
        <f>SUMIF(数量表!D:E,B40,数量表!E:E)</f>
        <v/>
      </c>
      <c r="D40" s="15">
        <f>SUMIF(数量表!D:F,B40,数量表!F:F)+SUMIF(数量表!D:G,B40,数量表!G:G)</f>
        <v/>
      </c>
      <c r="E40" s="16" t="n">
        <v>0</v>
      </c>
      <c r="F40" s="17">
        <f>C40*E40</f>
        <v/>
      </c>
      <c r="G40" s="18" t="n">
        <v>0</v>
      </c>
      <c r="H40" s="19">
        <f>D40*G40</f>
        <v/>
      </c>
      <c r="I40" s="16" t="n"/>
      <c r="J40" s="17">
        <f>C40*I40</f>
        <v/>
      </c>
      <c r="K40" s="18" t="n">
        <v>1</v>
      </c>
      <c r="L40" s="19">
        <f>SUM((C40+D40)*K40)</f>
        <v/>
      </c>
      <c r="M40" s="23" t="n"/>
      <c r="N40" s="24">
        <f>D40*M40</f>
        <v/>
      </c>
      <c r="P40" s="25">
        <f>IF(A40=$G$1719,L40,0)</f>
        <v/>
      </c>
      <c r="Q40" s="25" t="n"/>
      <c r="R40" s="25" t="n"/>
      <c r="S40" s="25" t="n"/>
      <c r="T40" s="25" t="n"/>
    </row>
    <row r="41">
      <c r="A41" s="20" t="inlineStr">
        <is>
          <t>NTパネル</t>
        </is>
      </c>
      <c r="B41" s="13" t="inlineStr">
        <is>
          <t>NTWQ600</t>
        </is>
      </c>
      <c r="C41" s="14">
        <f>SUMIF(数量表!D:E,B41,数量表!E:E)</f>
        <v/>
      </c>
      <c r="D41" s="15">
        <f>SUMIF(数量表!D:F,B41,数量表!F:F)+SUMIF(数量表!D:G,B41,数量表!G:G)</f>
        <v/>
      </c>
      <c r="E41" s="16" t="n">
        <v>0</v>
      </c>
      <c r="F41" s="17">
        <f>C41*E41</f>
        <v/>
      </c>
      <c r="G41" s="18" t="n">
        <v>0</v>
      </c>
      <c r="H41" s="19">
        <f>D41*G41</f>
        <v/>
      </c>
      <c r="I41" s="16" t="n"/>
      <c r="J41" s="17">
        <f>C41*I41</f>
        <v/>
      </c>
      <c r="K41" s="18" t="n">
        <v>2</v>
      </c>
      <c r="L41" s="19">
        <f>SUM((C41+D41)*K41)</f>
        <v/>
      </c>
      <c r="M41" s="23" t="n"/>
      <c r="N41" s="24">
        <f>D41*M41</f>
        <v/>
      </c>
      <c r="P41" s="25">
        <f>IF(A41=$G$1719,L41,0)</f>
        <v/>
      </c>
      <c r="Q41" s="25" t="n"/>
      <c r="R41" s="25" t="n"/>
      <c r="S41" s="25" t="n"/>
      <c r="T41" s="25" t="n"/>
    </row>
    <row r="42">
      <c r="A42" s="20" t="inlineStr">
        <is>
          <t>NTパネル</t>
        </is>
      </c>
      <c r="B42" s="13" t="inlineStr">
        <is>
          <t>NTS</t>
        </is>
      </c>
      <c r="C42" s="14">
        <f>SUMIF(数量表!D:E,B42,数量表!E:E)</f>
        <v/>
      </c>
      <c r="D42" s="15">
        <f>SUMIF(数量表!D:F,B42,数量表!F:F)+SUMIF(数量表!D:G,B42,数量表!G:G)</f>
        <v/>
      </c>
      <c r="E42" s="16" t="n">
        <v>0</v>
      </c>
      <c r="F42" s="17">
        <f>C42*E42</f>
        <v/>
      </c>
      <c r="G42" s="18" t="n">
        <v>0</v>
      </c>
      <c r="H42" s="19">
        <f>D42*G42</f>
        <v/>
      </c>
      <c r="I42" s="16" t="n"/>
      <c r="J42" s="17">
        <f>C42*I42</f>
        <v/>
      </c>
      <c r="K42" s="18" t="n">
        <v>1</v>
      </c>
      <c r="L42" s="19">
        <f>SUM((C42+D42)*K42)</f>
        <v/>
      </c>
      <c r="M42" s="23" t="n"/>
      <c r="N42" s="24">
        <f>D42*M42</f>
        <v/>
      </c>
      <c r="P42" s="25">
        <f>IF(A42=$G$1719,L42,0)</f>
        <v/>
      </c>
      <c r="Q42" s="25" t="n"/>
      <c r="R42" s="25" t="n"/>
      <c r="S42" s="25" t="n"/>
      <c r="T42" s="25" t="n"/>
    </row>
    <row r="43">
      <c r="A43" s="20" t="inlineStr">
        <is>
          <t>NTパネル</t>
        </is>
      </c>
      <c r="B43" s="13" t="inlineStr">
        <is>
          <t>NTWS</t>
        </is>
      </c>
      <c r="C43" s="14">
        <f>SUMIF(数量表!D:E,B43,数量表!E:E)</f>
        <v/>
      </c>
      <c r="D43" s="15">
        <f>SUMIF(数量表!D:F,B43,数量表!F:F)+SUMIF(数量表!D:G,B43,数量表!G:G)</f>
        <v/>
      </c>
      <c r="E43" s="16" t="n">
        <v>0</v>
      </c>
      <c r="F43" s="17">
        <f>C43*E43</f>
        <v/>
      </c>
      <c r="G43" s="18" t="n">
        <v>0</v>
      </c>
      <c r="H43" s="19">
        <f>D43*G43</f>
        <v/>
      </c>
      <c r="I43" s="16" t="n"/>
      <c r="J43" s="17">
        <f>C43*I43</f>
        <v/>
      </c>
      <c r="K43" s="18" t="n">
        <v>2</v>
      </c>
      <c r="L43" s="19">
        <f>SUM((C43+D43)*K43)</f>
        <v/>
      </c>
      <c r="M43" s="23" t="n"/>
      <c r="N43" s="24">
        <f>D43*M43</f>
        <v/>
      </c>
      <c r="P43" s="25">
        <f>IF(A43=$G$1719,L43,0)</f>
        <v/>
      </c>
      <c r="Q43" s="25" t="n"/>
      <c r="R43" s="25" t="n"/>
      <c r="S43" s="25" t="n"/>
      <c r="T43" s="25" t="n"/>
    </row>
    <row r="44">
      <c r="A44" s="12" t="inlineStr">
        <is>
          <t>大平NC</t>
        </is>
      </c>
      <c r="B44" s="13" t="inlineStr">
        <is>
          <t>Q3O</t>
        </is>
      </c>
      <c r="C44" s="14">
        <f>SUMIF(数量表!D:E,B44,数量表!E:E)</f>
        <v/>
      </c>
      <c r="D44" s="15">
        <f>SUMIF(数量表!D:F,B44,数量表!F:F)+SUMIF(数量表!D:G,B44,数量表!G:G)</f>
        <v/>
      </c>
      <c r="E44" s="16" t="n">
        <v>0</v>
      </c>
      <c r="F44" s="17">
        <f>C44*E44</f>
        <v/>
      </c>
      <c r="G44" s="18" t="n">
        <v>0</v>
      </c>
      <c r="H44" s="19">
        <f>D44*G44</f>
        <v/>
      </c>
      <c r="I44" s="16" t="n">
        <v>2</v>
      </c>
      <c r="J44" s="17">
        <f>C44*I44</f>
        <v/>
      </c>
      <c r="K44" s="18" t="n">
        <v>2</v>
      </c>
      <c r="L44" s="19">
        <f>D44*K44</f>
        <v/>
      </c>
      <c r="M44" s="23" t="n">
        <v>0</v>
      </c>
      <c r="N44" s="24">
        <f>D44*M44</f>
        <v/>
      </c>
      <c r="P44" s="25">
        <f>IF(A44=$G$1719,L44,0)</f>
        <v/>
      </c>
      <c r="Q44" s="25" t="n"/>
      <c r="R44" s="25" t="n"/>
      <c r="S44" s="25" t="n"/>
      <c r="T44" s="25" t="n"/>
    </row>
    <row r="45">
      <c r="A45" s="12" t="inlineStr">
        <is>
          <t>大平NC</t>
        </is>
      </c>
      <c r="B45" s="13" t="inlineStr">
        <is>
          <t>Q3OL</t>
        </is>
      </c>
      <c r="C45" s="14">
        <f>SUMIF(数量表!D:E,B45,数量表!E:E)</f>
        <v/>
      </c>
      <c r="D45" s="15">
        <f>SUMIF(数量表!D:F,B45,数量表!F:F)+SUMIF(数量表!D:G,B45,数量表!G:G)</f>
        <v/>
      </c>
      <c r="E45" s="16" t="n">
        <v>0</v>
      </c>
      <c r="F45" s="17">
        <f>C45*E45</f>
        <v/>
      </c>
      <c r="G45" s="18" t="n">
        <v>0</v>
      </c>
      <c r="H45" s="19">
        <f>D45*G45</f>
        <v/>
      </c>
      <c r="I45" s="16" t="n">
        <v>2</v>
      </c>
      <c r="J45" s="17">
        <f>C45*I45</f>
        <v/>
      </c>
      <c r="K45" s="18" t="n">
        <v>2</v>
      </c>
      <c r="L45" s="19">
        <f>D45*K45</f>
        <v/>
      </c>
      <c r="M45" s="23" t="n">
        <v>0</v>
      </c>
      <c r="N45" s="24">
        <f>D45*M45</f>
        <v/>
      </c>
      <c r="P45" s="25">
        <f>IF(A45=$G$1719,L45,0)</f>
        <v/>
      </c>
      <c r="Q45" s="25" t="n"/>
      <c r="R45" s="25" t="n"/>
      <c r="S45" s="25" t="n"/>
      <c r="T45" s="25" t="n"/>
    </row>
    <row r="46">
      <c r="A46" s="12" t="inlineStr">
        <is>
          <t>大平NC</t>
        </is>
      </c>
      <c r="B46" s="13" t="inlineStr">
        <is>
          <t>Q3OR</t>
        </is>
      </c>
      <c r="C46" s="14">
        <f>SUMIF(数量表!D:E,B46,数量表!E:E)</f>
        <v/>
      </c>
      <c r="D46" s="15">
        <f>SUMIF(数量表!D:F,B46,数量表!F:F)+SUMIF(数量表!D:G,B46,数量表!G:G)</f>
        <v/>
      </c>
      <c r="E46" s="16" t="n">
        <v>0</v>
      </c>
      <c r="F46" s="17">
        <f>C46*E46</f>
        <v/>
      </c>
      <c r="G46" s="18" t="n">
        <v>0</v>
      </c>
      <c r="H46" s="19">
        <f>D46*G46</f>
        <v/>
      </c>
      <c r="I46" s="16" t="n">
        <v>2</v>
      </c>
      <c r="J46" s="17">
        <f>C46*I46</f>
        <v/>
      </c>
      <c r="K46" s="18" t="n">
        <v>2</v>
      </c>
      <c r="L46" s="19">
        <f>D46*K46</f>
        <v/>
      </c>
      <c r="M46" s="23" t="n">
        <v>0</v>
      </c>
      <c r="N46" s="24">
        <f>D46*M46</f>
        <v/>
      </c>
      <c r="P46" s="25">
        <f>IF(A46=$G$1719,L46,0)</f>
        <v/>
      </c>
      <c r="Q46" s="25" t="n"/>
      <c r="R46" s="25" t="n"/>
      <c r="S46" s="25" t="n"/>
      <c r="T46" s="25" t="n"/>
    </row>
    <row r="47">
      <c r="A47" s="12" t="inlineStr">
        <is>
          <t>大平NC</t>
        </is>
      </c>
      <c r="B47" s="13" t="inlineStr">
        <is>
          <t>Q3OS</t>
        </is>
      </c>
      <c r="C47" s="14">
        <f>SUMIF(数量表!D:E,B47,数量表!E:E)</f>
        <v/>
      </c>
      <c r="D47" s="15">
        <f>SUMIF(数量表!D:F,B47,数量表!F:F)+SUMIF(数量表!D:G,B47,数量表!G:G)</f>
        <v/>
      </c>
      <c r="E47" s="16" t="n">
        <v>0</v>
      </c>
      <c r="F47" s="17">
        <f>C47*E47</f>
        <v/>
      </c>
      <c r="G47" s="18" t="n">
        <v>0</v>
      </c>
      <c r="H47" s="19">
        <f>D47*G47</f>
        <v/>
      </c>
      <c r="I47" s="16" t="n">
        <v>2</v>
      </c>
      <c r="J47" s="17">
        <f>C47*I47</f>
        <v/>
      </c>
      <c r="K47" s="18" t="n">
        <v>2</v>
      </c>
      <c r="L47" s="19">
        <f>D47*K47</f>
        <v/>
      </c>
      <c r="M47" s="23" t="n">
        <v>0</v>
      </c>
      <c r="N47" s="24">
        <f>D47*M47</f>
        <v/>
      </c>
      <c r="P47" s="25">
        <f>IF(A47=$G$1719,L47,0)</f>
        <v/>
      </c>
      <c r="Q47" s="25" t="n"/>
      <c r="R47" s="25" t="n"/>
      <c r="S47" s="25" t="n"/>
      <c r="T47" s="25" t="n"/>
    </row>
    <row r="48">
      <c r="A48" s="12" t="inlineStr">
        <is>
          <t>大平NC</t>
        </is>
      </c>
      <c r="B48" s="13" t="inlineStr">
        <is>
          <t>Q3R+12</t>
        </is>
      </c>
      <c r="C48" s="14">
        <f>SUMIF(数量表!D:E,B48,数量表!E:E)</f>
        <v/>
      </c>
      <c r="D48" s="15">
        <f>SUMIF(数量表!D:F,B48,数量表!F:F)+SUMIF(数量表!D:G,B48,数量表!G:G)</f>
        <v/>
      </c>
      <c r="E48" s="16" t="n">
        <v>0</v>
      </c>
      <c r="F48" s="17">
        <f>C48*E48</f>
        <v/>
      </c>
      <c r="G48" s="18" t="n">
        <v>0</v>
      </c>
      <c r="H48" s="19">
        <f>D48*G48</f>
        <v/>
      </c>
      <c r="I48" s="16" t="n">
        <v>1</v>
      </c>
      <c r="J48" s="17">
        <f>C48*I48</f>
        <v/>
      </c>
      <c r="K48" s="18" t="n">
        <v>1</v>
      </c>
      <c r="L48" s="19">
        <f>D48*K48</f>
        <v/>
      </c>
      <c r="M48" s="23" t="n">
        <v>0</v>
      </c>
      <c r="N48" s="24">
        <f>D48*M48</f>
        <v/>
      </c>
      <c r="P48" s="25">
        <f>IF(A48=$G$1719,L48,0)</f>
        <v/>
      </c>
      <c r="Q48" s="25" t="n"/>
      <c r="R48" s="25" t="n"/>
      <c r="S48" s="25" t="n"/>
      <c r="T48" s="25" t="n"/>
    </row>
    <row r="49">
      <c r="A49" s="12" t="inlineStr">
        <is>
          <t>大平NC</t>
        </is>
      </c>
      <c r="B49" s="13" t="inlineStr">
        <is>
          <t>Q3Z</t>
        </is>
      </c>
      <c r="C49" s="14">
        <f>SUMIF(数量表!D:E,B49,数量表!E:E)</f>
        <v/>
      </c>
      <c r="D49" s="15">
        <f>SUMIF(数量表!D:F,B49,数量表!F:F)+SUMIF(数量表!D:G,B49,数量表!G:G)</f>
        <v/>
      </c>
      <c r="E49" s="16" t="n">
        <v>0</v>
      </c>
      <c r="F49" s="17">
        <f>C49*E49</f>
        <v/>
      </c>
      <c r="G49" s="18" t="n">
        <v>0</v>
      </c>
      <c r="H49" s="19">
        <f>D49*G49</f>
        <v/>
      </c>
      <c r="I49" s="16" t="n">
        <v>2</v>
      </c>
      <c r="J49" s="17">
        <f>C49*I49</f>
        <v/>
      </c>
      <c r="K49" s="18" t="n">
        <v>2</v>
      </c>
      <c r="L49" s="19">
        <f>D49*K49</f>
        <v/>
      </c>
      <c r="M49" s="23" t="n">
        <v>0</v>
      </c>
      <c r="N49" s="24">
        <f>D49*M49</f>
        <v/>
      </c>
      <c r="P49" s="25">
        <f>IF(A49=$G$1719,L49,0)</f>
        <v/>
      </c>
      <c r="Q49" s="25" t="n"/>
      <c r="R49" s="25" t="n"/>
      <c r="S49" s="25" t="n"/>
      <c r="T49" s="25" t="n"/>
    </row>
    <row r="50">
      <c r="A50" s="12" t="inlineStr">
        <is>
          <t>大平NC</t>
        </is>
      </c>
      <c r="B50" s="13" t="inlineStr">
        <is>
          <t>Q215</t>
        </is>
      </c>
      <c r="C50" s="14">
        <f>SUMIF(数量表!D:E,B50,数量表!E:E)</f>
        <v/>
      </c>
      <c r="D50" s="15">
        <f>SUMIF(数量表!D:F,B50,数量表!F:F)+SUMIF(数量表!D:G,B50,数量表!G:G)</f>
        <v/>
      </c>
      <c r="E50" s="16" t="n">
        <v>0</v>
      </c>
      <c r="F50" s="17">
        <f>C50*E50</f>
        <v/>
      </c>
      <c r="G50" s="18" t="n">
        <v>0</v>
      </c>
      <c r="H50" s="19">
        <f>D50*G50</f>
        <v/>
      </c>
      <c r="I50" s="16" t="n">
        <v>0.5</v>
      </c>
      <c r="J50" s="17">
        <f>C50*I50</f>
        <v/>
      </c>
      <c r="K50" s="18" t="n">
        <v>0.5</v>
      </c>
      <c r="L50" s="19">
        <f>D50*K50</f>
        <v/>
      </c>
      <c r="M50" s="23" t="n">
        <v>0</v>
      </c>
      <c r="N50" s="24">
        <f>D50*M50</f>
        <v/>
      </c>
      <c r="P50" s="25">
        <f>IF(A50=$G$1719,L50,0)</f>
        <v/>
      </c>
      <c r="Q50" s="25" t="n"/>
      <c r="R50" s="25" t="n"/>
      <c r="S50" s="25" t="n"/>
      <c r="T50" s="25" t="n"/>
    </row>
    <row r="51">
      <c r="A51" s="12" t="inlineStr">
        <is>
          <t>大平NC</t>
        </is>
      </c>
      <c r="B51" s="13" t="inlineStr">
        <is>
          <t>Q215L</t>
        </is>
      </c>
      <c r="C51" s="14">
        <f>SUMIF(数量表!D:E,B51,数量表!E:E)</f>
        <v/>
      </c>
      <c r="D51" s="15">
        <f>SUMIF(数量表!D:F,B51,数量表!F:F)+SUMIF(数量表!D:G,B51,数量表!G:G)</f>
        <v/>
      </c>
      <c r="E51" s="16" t="n">
        <v>0</v>
      </c>
      <c r="F51" s="17">
        <f>C51*E51</f>
        <v/>
      </c>
      <c r="G51" s="18" t="n">
        <v>0</v>
      </c>
      <c r="H51" s="19">
        <f>D51*G51</f>
        <v/>
      </c>
      <c r="I51" s="16" t="n">
        <v>0.5</v>
      </c>
      <c r="J51" s="17">
        <f>C51*I51</f>
        <v/>
      </c>
      <c r="K51" s="18" t="n">
        <v>0.5</v>
      </c>
      <c r="L51" s="19">
        <f>D51*K51</f>
        <v/>
      </c>
      <c r="M51" s="23" t="n">
        <v>0</v>
      </c>
      <c r="N51" s="24">
        <f>D51*M51</f>
        <v/>
      </c>
      <c r="P51" s="25">
        <f>IF(A51=$G$1719,L51,0)</f>
        <v/>
      </c>
      <c r="Q51" s="25" t="n"/>
      <c r="R51" s="25" t="n"/>
      <c r="S51" s="25" t="n"/>
      <c r="T51" s="25" t="n"/>
    </row>
    <row r="52">
      <c r="A52" s="12" t="inlineStr">
        <is>
          <t>大平NC</t>
        </is>
      </c>
      <c r="B52" s="13" t="inlineStr">
        <is>
          <t>Q215R</t>
        </is>
      </c>
      <c r="C52" s="14">
        <f>SUMIF(数量表!D:E,B52,数量表!E:E)</f>
        <v/>
      </c>
      <c r="D52" s="15">
        <f>SUMIF(数量表!D:F,B52,数量表!F:F)+SUMIF(数量表!D:G,B52,数量表!G:G)</f>
        <v/>
      </c>
      <c r="E52" s="16" t="n">
        <v>0</v>
      </c>
      <c r="F52" s="17">
        <f>C52*E52</f>
        <v/>
      </c>
      <c r="G52" s="18" t="n">
        <v>0</v>
      </c>
      <c r="H52" s="19">
        <f>D52*G52</f>
        <v/>
      </c>
      <c r="I52" s="16" t="n">
        <v>0.5</v>
      </c>
      <c r="J52" s="17">
        <f>C52*I52</f>
        <v/>
      </c>
      <c r="K52" s="18" t="n">
        <v>0.5</v>
      </c>
      <c r="L52" s="19">
        <f>D52*K52</f>
        <v/>
      </c>
      <c r="M52" s="23" t="n">
        <v>0</v>
      </c>
      <c r="N52" s="24">
        <f>D52*M52</f>
        <v/>
      </c>
      <c r="P52" s="25">
        <f>IF(A52=$G$1719,L52,0)</f>
        <v/>
      </c>
      <c r="Q52" s="25" t="n"/>
      <c r="R52" s="25" t="n"/>
      <c r="S52" s="25" t="n"/>
      <c r="T52" s="25" t="n"/>
    </row>
    <row r="53">
      <c r="A53" s="12" t="inlineStr">
        <is>
          <t>大平NC</t>
        </is>
      </c>
      <c r="B53" s="13" t="inlineStr">
        <is>
          <t>Q305</t>
        </is>
      </c>
      <c r="C53" s="14">
        <f>SUMIF(数量表!D:E,B53,数量表!E:E)</f>
        <v/>
      </c>
      <c r="D53" s="15">
        <f>SUMIF(数量表!D:F,B53,数量表!F:F)+SUMIF(数量表!D:G,B53,数量表!G:G)</f>
        <v/>
      </c>
      <c r="E53" s="16" t="n">
        <v>0</v>
      </c>
      <c r="F53" s="17">
        <f>C53*E53</f>
        <v/>
      </c>
      <c r="G53" s="18" t="n">
        <v>0</v>
      </c>
      <c r="H53" s="19">
        <f>D53*G53</f>
        <v/>
      </c>
      <c r="I53" s="16" t="n">
        <v>0.5</v>
      </c>
      <c r="J53" s="17">
        <f>C53*I53</f>
        <v/>
      </c>
      <c r="K53" s="18" t="n">
        <v>0.5</v>
      </c>
      <c r="L53" s="19">
        <f>D53*K53</f>
        <v/>
      </c>
      <c r="M53" s="23" t="n">
        <v>0</v>
      </c>
      <c r="N53" s="24">
        <f>D53*M53</f>
        <v/>
      </c>
      <c r="P53" s="25">
        <f>IF(A53=$G$1719,L53,0)</f>
        <v/>
      </c>
      <c r="Q53" s="25" t="n"/>
      <c r="R53" s="25" t="n"/>
      <c r="S53" s="25" t="n"/>
      <c r="T53" s="25" t="n"/>
    </row>
    <row r="54">
      <c r="A54" s="12" t="inlineStr">
        <is>
          <t>大平NC</t>
        </is>
      </c>
      <c r="B54" s="13" t="inlineStr">
        <is>
          <t>Q305L</t>
        </is>
      </c>
      <c r="C54" s="14">
        <f>SUMIF(数量表!D:E,B54,数量表!E:E)</f>
        <v/>
      </c>
      <c r="D54" s="15">
        <f>SUMIF(数量表!D:F,B54,数量表!F:F)+SUMIF(数量表!D:G,B54,数量表!G:G)</f>
        <v/>
      </c>
      <c r="E54" s="16" t="n">
        <v>0</v>
      </c>
      <c r="F54" s="17">
        <f>C54*E54</f>
        <v/>
      </c>
      <c r="G54" s="18" t="n">
        <v>0</v>
      </c>
      <c r="H54" s="19">
        <f>D54*G54</f>
        <v/>
      </c>
      <c r="I54" s="16" t="n">
        <v>0.5</v>
      </c>
      <c r="J54" s="17">
        <f>C54*I54</f>
        <v/>
      </c>
      <c r="K54" s="18" t="n">
        <v>0.5</v>
      </c>
      <c r="L54" s="19">
        <f>D54*K54</f>
        <v/>
      </c>
      <c r="M54" s="23" t="n">
        <v>0</v>
      </c>
      <c r="N54" s="24">
        <f>D54*M54</f>
        <v/>
      </c>
      <c r="P54" s="25">
        <f>IF(A54=$G$1719,L54,0)</f>
        <v/>
      </c>
      <c r="Q54" s="25" t="n"/>
      <c r="R54" s="25" t="n"/>
      <c r="S54" s="25" t="n"/>
      <c r="T54" s="25" t="n"/>
    </row>
    <row r="55">
      <c r="A55" s="12" t="inlineStr">
        <is>
          <t>大平NC</t>
        </is>
      </c>
      <c r="B55" s="13" t="inlineStr">
        <is>
          <t>Q305R</t>
        </is>
      </c>
      <c r="C55" s="14">
        <f>SUMIF(数量表!D:E,B55,数量表!E:E)</f>
        <v/>
      </c>
      <c r="D55" s="15">
        <f>SUMIF(数量表!D:F,B55,数量表!F:F)+SUMIF(数量表!D:G,B55,数量表!G:G)</f>
        <v/>
      </c>
      <c r="E55" s="16" t="n">
        <v>0</v>
      </c>
      <c r="F55" s="17">
        <f>C55*E55</f>
        <v/>
      </c>
      <c r="G55" s="18" t="n">
        <v>0</v>
      </c>
      <c r="H55" s="19">
        <f>D55*G55</f>
        <v/>
      </c>
      <c r="I55" s="16" t="n">
        <v>0.5</v>
      </c>
      <c r="J55" s="17">
        <f>C55*I55</f>
        <v/>
      </c>
      <c r="K55" s="18" t="n">
        <v>0.5</v>
      </c>
      <c r="L55" s="19">
        <f>D55*K55</f>
        <v/>
      </c>
      <c r="M55" s="23" t="n">
        <v>0</v>
      </c>
      <c r="N55" s="24">
        <f>D55*M55</f>
        <v/>
      </c>
      <c r="P55" s="25">
        <f>IF(A55=$G$1719,L55,0)</f>
        <v/>
      </c>
      <c r="Q55" s="25" t="n"/>
      <c r="R55" s="25" t="n"/>
      <c r="S55" s="25" t="n"/>
      <c r="T55" s="25" t="n"/>
    </row>
    <row r="56">
      <c r="A56" s="12" t="inlineStr">
        <is>
          <t>大平NC</t>
        </is>
      </c>
      <c r="B56" s="13" t="inlineStr">
        <is>
          <t>Q310</t>
        </is>
      </c>
      <c r="C56" s="14">
        <f>SUMIF(数量表!D:E,B56,数量表!E:E)</f>
        <v/>
      </c>
      <c r="D56" s="15">
        <f>SUMIF(数量表!D:F,B56,数量表!F:F)+SUMIF(数量表!D:G,B56,数量表!G:G)</f>
        <v/>
      </c>
      <c r="E56" s="16" t="n">
        <v>0</v>
      </c>
      <c r="F56" s="17">
        <f>C56*E56</f>
        <v/>
      </c>
      <c r="G56" s="18" t="n">
        <v>0</v>
      </c>
      <c r="H56" s="19">
        <f>D56*G56</f>
        <v/>
      </c>
      <c r="I56" s="16" t="n">
        <v>0.5</v>
      </c>
      <c r="J56" s="17">
        <f>C56*I56</f>
        <v/>
      </c>
      <c r="K56" s="18" t="n">
        <v>0.5</v>
      </c>
      <c r="L56" s="19">
        <f>D56*K56</f>
        <v/>
      </c>
      <c r="M56" s="23" t="n">
        <v>0</v>
      </c>
      <c r="N56" s="24">
        <f>D56*M56</f>
        <v/>
      </c>
      <c r="P56" s="25">
        <f>IF(A56=$G$1719,L56,0)</f>
        <v/>
      </c>
      <c r="Q56" s="25" t="n"/>
      <c r="R56" s="25" t="n"/>
      <c r="S56" s="25" t="n"/>
      <c r="T56" s="25" t="n"/>
    </row>
    <row r="57">
      <c r="A57" s="12" t="inlineStr">
        <is>
          <t>大平NC</t>
        </is>
      </c>
      <c r="B57" s="13" t="inlineStr">
        <is>
          <t>Q310L</t>
        </is>
      </c>
      <c r="C57" s="14">
        <f>SUMIF(数量表!D:E,B57,数量表!E:E)</f>
        <v/>
      </c>
      <c r="D57" s="15">
        <f>SUMIF(数量表!D:F,B57,数量表!F:F)+SUMIF(数量表!D:G,B57,数量表!G:G)</f>
        <v/>
      </c>
      <c r="E57" s="16" t="n">
        <v>0</v>
      </c>
      <c r="F57" s="17">
        <f>C57*E57</f>
        <v/>
      </c>
      <c r="G57" s="18" t="n">
        <v>0</v>
      </c>
      <c r="H57" s="19">
        <f>D57*G57</f>
        <v/>
      </c>
      <c r="I57" s="16" t="n">
        <v>0.5</v>
      </c>
      <c r="J57" s="17">
        <f>C57*I57</f>
        <v/>
      </c>
      <c r="K57" s="18" t="n">
        <v>0.5</v>
      </c>
      <c r="L57" s="19">
        <f>D57*K57</f>
        <v/>
      </c>
      <c r="M57" s="23" t="n">
        <v>0</v>
      </c>
      <c r="N57" s="24">
        <f>D57*M57</f>
        <v/>
      </c>
      <c r="P57" s="25">
        <f>IF(A57=$G$1719,L57,0)</f>
        <v/>
      </c>
      <c r="Q57" s="25" t="n"/>
      <c r="R57" s="25" t="n"/>
      <c r="S57" s="25" t="n"/>
      <c r="T57" s="25" t="n"/>
    </row>
    <row r="58">
      <c r="A58" s="12" t="inlineStr">
        <is>
          <t>大平NC</t>
        </is>
      </c>
      <c r="B58" s="13" t="inlineStr">
        <is>
          <t>Q310R</t>
        </is>
      </c>
      <c r="C58" s="14">
        <f>SUMIF(数量表!D:E,B58,数量表!E:E)</f>
        <v/>
      </c>
      <c r="D58" s="15">
        <f>SUMIF(数量表!D:F,B58,数量表!F:F)+SUMIF(数量表!D:G,B58,数量表!G:G)</f>
        <v/>
      </c>
      <c r="E58" s="16" t="n">
        <v>0</v>
      </c>
      <c r="F58" s="17">
        <f>C58*E58</f>
        <v/>
      </c>
      <c r="G58" s="18" t="n">
        <v>0</v>
      </c>
      <c r="H58" s="19">
        <f>D58*G58</f>
        <v/>
      </c>
      <c r="I58" s="16" t="n">
        <v>0.5</v>
      </c>
      <c r="J58" s="17">
        <f>C58*I58</f>
        <v/>
      </c>
      <c r="K58" s="18" t="n">
        <v>0.5</v>
      </c>
      <c r="L58" s="19">
        <f>D58*K58</f>
        <v/>
      </c>
      <c r="M58" s="23" t="n">
        <v>0</v>
      </c>
      <c r="N58" s="24">
        <f>D58*M58</f>
        <v/>
      </c>
      <c r="P58" s="25">
        <f>IF(A58=$G$1719,L58,0)</f>
        <v/>
      </c>
      <c r="Q58" s="25" t="n"/>
      <c r="R58" s="25" t="n"/>
      <c r="S58" s="25" t="n"/>
      <c r="T58" s="25" t="n"/>
    </row>
    <row r="59">
      <c r="A59" s="12" t="inlineStr">
        <is>
          <t>大平NC</t>
        </is>
      </c>
      <c r="B59" s="13" t="inlineStr">
        <is>
          <t>Q600</t>
        </is>
      </c>
      <c r="C59" s="14">
        <f>SUMIF(数量表!D:E,B59,数量表!E:E)</f>
        <v/>
      </c>
      <c r="D59" s="15">
        <f>SUMIF(数量表!D:F,B59,数量表!F:F)+SUMIF(数量表!D:G,B59,数量表!G:G)</f>
        <v/>
      </c>
      <c r="E59" s="16" t="n">
        <v>0</v>
      </c>
      <c r="F59" s="17">
        <f>C59*E59</f>
        <v/>
      </c>
      <c r="G59" s="18" t="n">
        <v>0</v>
      </c>
      <c r="H59" s="19">
        <f>D59*G59</f>
        <v/>
      </c>
      <c r="I59" s="16" t="n">
        <v>1</v>
      </c>
      <c r="J59" s="17">
        <f>C59*I59</f>
        <v/>
      </c>
      <c r="K59" s="18" t="n">
        <v>1</v>
      </c>
      <c r="L59" s="19">
        <f>D59*K59</f>
        <v/>
      </c>
      <c r="M59" s="23" t="n">
        <v>0</v>
      </c>
      <c r="N59" s="24">
        <f>D59*M59</f>
        <v/>
      </c>
      <c r="P59" s="25">
        <f>IF(A59=$G$1719,L59,0)</f>
        <v/>
      </c>
      <c r="Q59" s="25" t="n"/>
      <c r="R59" s="25" t="n"/>
      <c r="S59" s="25" t="n"/>
      <c r="T59" s="25" t="n"/>
    </row>
    <row r="60">
      <c r="A60" s="12" t="inlineStr">
        <is>
          <t>大平NC</t>
        </is>
      </c>
      <c r="B60" s="13" t="inlineStr">
        <is>
          <t>Q600L</t>
        </is>
      </c>
      <c r="C60" s="14">
        <f>SUMIF(数量表!D:E,B60,数量表!E:E)</f>
        <v/>
      </c>
      <c r="D60" s="15">
        <f>SUMIF(数量表!D:F,B60,数量表!F:F)+SUMIF(数量表!D:G,B60,数量表!G:G)</f>
        <v/>
      </c>
      <c r="E60" s="16" t="n">
        <v>0</v>
      </c>
      <c r="F60" s="17">
        <f>C60*E60</f>
        <v/>
      </c>
      <c r="G60" s="18" t="n">
        <v>0</v>
      </c>
      <c r="H60" s="19">
        <f>D60*G60</f>
        <v/>
      </c>
      <c r="I60" s="16" t="n">
        <v>1</v>
      </c>
      <c r="J60" s="17">
        <f>C60*I60</f>
        <v/>
      </c>
      <c r="K60" s="18" t="n">
        <v>1</v>
      </c>
      <c r="L60" s="19">
        <f>D60*K60</f>
        <v/>
      </c>
      <c r="M60" s="23" t="n">
        <v>0</v>
      </c>
      <c r="N60" s="24">
        <f>D60*M60</f>
        <v/>
      </c>
      <c r="P60" s="25">
        <f>IF(A60=$G$1719,L60,0)</f>
        <v/>
      </c>
      <c r="Q60" s="25" t="n"/>
      <c r="R60" s="25" t="n"/>
      <c r="S60" s="25" t="n"/>
      <c r="T60" s="25" t="n"/>
    </row>
    <row r="61">
      <c r="A61" s="12" t="inlineStr">
        <is>
          <t>大平NC</t>
        </is>
      </c>
      <c r="B61" s="13" t="inlineStr">
        <is>
          <t>Q600R</t>
        </is>
      </c>
      <c r="C61" s="14">
        <f>SUMIF(数量表!D:E,B61,数量表!E:E)</f>
        <v/>
      </c>
      <c r="D61" s="15">
        <f>SUMIF(数量表!D:F,B61,数量表!F:F)+SUMIF(数量表!D:G,B61,数量表!G:G)</f>
        <v/>
      </c>
      <c r="E61" s="16" t="n">
        <v>0</v>
      </c>
      <c r="F61" s="17">
        <f>C61*E61</f>
        <v/>
      </c>
      <c r="G61" s="18" t="n">
        <v>0</v>
      </c>
      <c r="H61" s="19">
        <f>D61*G61</f>
        <v/>
      </c>
      <c r="I61" s="16" t="n">
        <v>1</v>
      </c>
      <c r="J61" s="17">
        <f>C61*I61</f>
        <v/>
      </c>
      <c r="K61" s="18" t="n">
        <v>1</v>
      </c>
      <c r="L61" s="19">
        <f>D61*K61</f>
        <v/>
      </c>
      <c r="M61" s="23" t="n">
        <v>0</v>
      </c>
      <c r="N61" s="24">
        <f>D61*M61</f>
        <v/>
      </c>
      <c r="P61" s="25">
        <f>IF(A61=$G$1719,L61,0)</f>
        <v/>
      </c>
      <c r="Q61" s="25" t="n"/>
      <c r="R61" s="25" t="n"/>
      <c r="S61" s="25" t="n"/>
      <c r="T61" s="25" t="n"/>
    </row>
    <row r="62">
      <c r="A62" s="12" t="inlineStr">
        <is>
          <t>大平NC</t>
        </is>
      </c>
      <c r="B62" s="13" t="inlineStr">
        <is>
          <t>Q</t>
        </is>
      </c>
      <c r="C62" s="14">
        <f>SUMIF(数量表!D:E,B62,数量表!E:E)</f>
        <v/>
      </c>
      <c r="D62" s="15">
        <f>SUMIF(数量表!D:F,B62,数量表!F:F)+SUMIF(数量表!D:G,B62,数量表!G:G)</f>
        <v/>
      </c>
      <c r="E62" s="16" t="n">
        <v>0</v>
      </c>
      <c r="F62" s="17">
        <f>C62*E62</f>
        <v/>
      </c>
      <c r="G62" s="18" t="n">
        <v>0</v>
      </c>
      <c r="H62" s="19">
        <f>D62*G62</f>
        <v/>
      </c>
      <c r="I62" s="16" t="n">
        <v>0.5</v>
      </c>
      <c r="J62" s="17">
        <f>C62*I62</f>
        <v/>
      </c>
      <c r="K62" s="18" t="n">
        <v>0.5</v>
      </c>
      <c r="L62" s="19">
        <f>D62*K62</f>
        <v/>
      </c>
      <c r="M62" s="23" t="n">
        <v>0</v>
      </c>
      <c r="N62" s="24">
        <f>D62*M62</f>
        <v/>
      </c>
      <c r="P62" s="25">
        <f>IF(A62=$G$1719,L62,0)</f>
        <v/>
      </c>
      <c r="Q62" s="25" t="n"/>
      <c r="R62" s="25" t="n"/>
      <c r="S62" s="25" t="n"/>
      <c r="T62" s="25" t="n"/>
    </row>
    <row r="63">
      <c r="A63" s="12" t="inlineStr">
        <is>
          <t>大平NC</t>
        </is>
      </c>
      <c r="B63" s="13" t="inlineStr">
        <is>
          <t>QO</t>
        </is>
      </c>
      <c r="C63" s="14">
        <f>SUMIF(数量表!D:E,B63,数量表!E:E)</f>
        <v/>
      </c>
      <c r="D63" s="15">
        <f>SUMIF(数量表!D:F,B63,数量表!F:F)+SUMIF(数量表!D:G,B63,数量表!G:G)</f>
        <v/>
      </c>
      <c r="E63" s="16" t="n">
        <v>0</v>
      </c>
      <c r="F63" s="17">
        <f>C63*E63</f>
        <v/>
      </c>
      <c r="G63" s="18" t="n">
        <v>0</v>
      </c>
      <c r="H63" s="19">
        <f>D63*G63</f>
        <v/>
      </c>
      <c r="I63" s="16" t="n">
        <v>1</v>
      </c>
      <c r="J63" s="17">
        <f>C63*I63</f>
        <v/>
      </c>
      <c r="K63" s="18" t="n">
        <v>1</v>
      </c>
      <c r="L63" s="19">
        <f>D63*K63</f>
        <v/>
      </c>
      <c r="M63" s="23" t="n">
        <v>0</v>
      </c>
      <c r="N63" s="24">
        <f>D63*M63</f>
        <v/>
      </c>
      <c r="P63" s="25">
        <f>IF(A63=$G$1719,L63,0)</f>
        <v/>
      </c>
      <c r="Q63" s="25" t="n"/>
      <c r="R63" s="25" t="n"/>
      <c r="S63" s="25" t="n"/>
      <c r="T63" s="25" t="n"/>
    </row>
    <row r="64">
      <c r="A64" s="12" t="inlineStr">
        <is>
          <t>大平NC</t>
        </is>
      </c>
      <c r="B64" s="13" t="inlineStr">
        <is>
          <t>QL</t>
        </is>
      </c>
      <c r="C64" s="14">
        <f>SUMIF(数量表!D:E,B64,数量表!E:E)</f>
        <v/>
      </c>
      <c r="D64" s="15">
        <f>SUMIF(数量表!D:F,B64,数量表!F:F)+SUMIF(数量表!D:G,B64,数量表!G:G)</f>
        <v/>
      </c>
      <c r="E64" s="16" t="n">
        <v>0</v>
      </c>
      <c r="F64" s="17">
        <f>C64*E64</f>
        <v/>
      </c>
      <c r="G64" s="18" t="n">
        <v>0</v>
      </c>
      <c r="H64" s="19">
        <f>D64*G64</f>
        <v/>
      </c>
      <c r="I64" s="16" t="n">
        <v>0.5</v>
      </c>
      <c r="J64" s="17">
        <f>C64*I64</f>
        <v/>
      </c>
      <c r="K64" s="18" t="n">
        <v>0.5</v>
      </c>
      <c r="L64" s="19">
        <f>D64*K64</f>
        <v/>
      </c>
      <c r="M64" s="23" t="n">
        <v>0</v>
      </c>
      <c r="N64" s="24">
        <f>D64*M64</f>
        <v/>
      </c>
      <c r="P64" s="25">
        <f>IF(A64=$G$1719,L64,0)</f>
        <v/>
      </c>
      <c r="Q64" s="25" t="n"/>
      <c r="R64" s="25" t="n"/>
      <c r="S64" s="25" t="n"/>
      <c r="T64" s="25" t="n"/>
    </row>
    <row r="65">
      <c r="A65" s="12" t="inlineStr">
        <is>
          <t>大平NC</t>
        </is>
      </c>
      <c r="B65" s="13" t="inlineStr">
        <is>
          <t>QOL</t>
        </is>
      </c>
      <c r="C65" s="14">
        <f>SUMIF(数量表!D:E,B65,数量表!E:E)</f>
        <v/>
      </c>
      <c r="D65" s="15">
        <f>SUMIF(数量表!D:F,B65,数量表!F:F)+SUMIF(数量表!D:G,B65,数量表!G:G)</f>
        <v/>
      </c>
      <c r="E65" s="16" t="n">
        <v>0</v>
      </c>
      <c r="F65" s="17">
        <f>C65*E65</f>
        <v/>
      </c>
      <c r="G65" s="18" t="n">
        <v>0</v>
      </c>
      <c r="H65" s="19">
        <f>D65*G65</f>
        <v/>
      </c>
      <c r="I65" s="16" t="n">
        <v>1</v>
      </c>
      <c r="J65" s="17">
        <f>C65*I65</f>
        <v/>
      </c>
      <c r="K65" s="18" t="n">
        <v>1</v>
      </c>
      <c r="L65" s="19">
        <f>D65*K65</f>
        <v/>
      </c>
      <c r="M65" s="23" t="n">
        <v>0</v>
      </c>
      <c r="N65" s="24">
        <f>D65*M65</f>
        <v/>
      </c>
      <c r="P65" s="25">
        <f>IF(A65=$G$1719,L65,0)</f>
        <v/>
      </c>
      <c r="Q65" s="25" t="n"/>
      <c r="R65" s="25" t="n"/>
      <c r="S65" s="25" t="n"/>
      <c r="T65" s="25" t="n"/>
    </row>
    <row r="66">
      <c r="A66" s="12" t="inlineStr">
        <is>
          <t>大平NC</t>
        </is>
      </c>
      <c r="B66" s="13" t="inlineStr">
        <is>
          <t>QR</t>
        </is>
      </c>
      <c r="C66" s="14">
        <f>SUMIF(数量表!D:E,B66,数量表!E:E)</f>
        <v/>
      </c>
      <c r="D66" s="15">
        <f>SUMIF(数量表!D:F,B66,数量表!F:F)+SUMIF(数量表!D:G,B66,数量表!G:G)</f>
        <v/>
      </c>
      <c r="E66" s="16" t="n">
        <v>0</v>
      </c>
      <c r="F66" s="17">
        <f>C66*E66</f>
        <v/>
      </c>
      <c r="G66" s="18" t="n">
        <v>0</v>
      </c>
      <c r="H66" s="19">
        <f>D66*G66</f>
        <v/>
      </c>
      <c r="I66" s="16" t="n">
        <v>0.5</v>
      </c>
      <c r="J66" s="17">
        <f>C66*I66</f>
        <v/>
      </c>
      <c r="K66" s="18" t="n">
        <v>0.5</v>
      </c>
      <c r="L66" s="19">
        <f>D66*K66</f>
        <v/>
      </c>
      <c r="M66" s="23" t="n">
        <v>0</v>
      </c>
      <c r="N66" s="24">
        <f>D66*M66</f>
        <v/>
      </c>
      <c r="P66" s="25">
        <f>IF(A66=$G$1719,L66,0)</f>
        <v/>
      </c>
      <c r="Q66" s="25" t="n"/>
      <c r="R66" s="25" t="n"/>
      <c r="S66" s="25" t="n"/>
      <c r="T66" s="25" t="n"/>
    </row>
    <row r="67">
      <c r="A67" s="12" t="inlineStr">
        <is>
          <t>大平NC</t>
        </is>
      </c>
      <c r="B67" s="13" t="inlineStr">
        <is>
          <t>QOR</t>
        </is>
      </c>
      <c r="C67" s="14">
        <f>SUMIF(数量表!D:E,B67,数量表!E:E)</f>
        <v/>
      </c>
      <c r="D67" s="15">
        <f>SUMIF(数量表!D:F,B67,数量表!F:F)+SUMIF(数量表!D:G,B67,数量表!G:G)</f>
        <v/>
      </c>
      <c r="E67" s="16" t="n">
        <v>0</v>
      </c>
      <c r="F67" s="17">
        <f>C67*E67</f>
        <v/>
      </c>
      <c r="G67" s="18" t="n">
        <v>0</v>
      </c>
      <c r="H67" s="19">
        <f>D67*G67</f>
        <v/>
      </c>
      <c r="I67" s="16" t="n">
        <v>1</v>
      </c>
      <c r="J67" s="17">
        <f>C67*I67</f>
        <v/>
      </c>
      <c r="K67" s="18" t="n">
        <v>1</v>
      </c>
      <c r="L67" s="19">
        <f>D67*K67</f>
        <v/>
      </c>
      <c r="M67" s="23" t="n">
        <v>0</v>
      </c>
      <c r="N67" s="24">
        <f>D67*M67</f>
        <v/>
      </c>
      <c r="P67" s="25">
        <f>IF(A67=$G$1719,L67,0)</f>
        <v/>
      </c>
      <c r="Q67" s="25" t="n"/>
      <c r="R67" s="25" t="n"/>
      <c r="S67" s="25" t="n"/>
      <c r="T67" s="25" t="n"/>
    </row>
    <row r="68">
      <c r="A68" s="12" t="inlineStr">
        <is>
          <t>大平NC</t>
        </is>
      </c>
      <c r="B68" s="13" t="inlineStr">
        <is>
          <t>Q3</t>
        </is>
      </c>
      <c r="C68" s="14">
        <f>SUMIF(数量表!D:E,B68,数量表!E:E)</f>
        <v/>
      </c>
      <c r="D68" s="15">
        <f>SUMIF(数量表!D:F,B68,数量表!F:F)+SUMIF(数量表!D:G,B68,数量表!G:G)</f>
        <v/>
      </c>
      <c r="E68" s="16" t="n">
        <v>0</v>
      </c>
      <c r="F68" s="17">
        <f>C68*E68</f>
        <v/>
      </c>
      <c r="G68" s="18" t="n">
        <v>0</v>
      </c>
      <c r="H68" s="19">
        <f>D68*G68</f>
        <v/>
      </c>
      <c r="I68" s="16" t="n">
        <v>1</v>
      </c>
      <c r="J68" s="17">
        <f>C68*I68</f>
        <v/>
      </c>
      <c r="K68" s="18" t="n">
        <v>1</v>
      </c>
      <c r="L68" s="19">
        <f>D68*K68</f>
        <v/>
      </c>
      <c r="M68" s="23" t="n">
        <v>0</v>
      </c>
      <c r="N68" s="24">
        <f>D68*M68</f>
        <v/>
      </c>
      <c r="P68" s="25">
        <f>IF(A68=$G$1719,L68,0)</f>
        <v/>
      </c>
      <c r="Q68" s="25" t="n"/>
      <c r="R68" s="25" t="n"/>
      <c r="S68" s="25" t="n"/>
      <c r="T68" s="25" t="n"/>
    </row>
    <row r="69">
      <c r="A69" s="12" t="inlineStr">
        <is>
          <t>大平NC</t>
        </is>
      </c>
      <c r="B69" s="13" t="inlineStr">
        <is>
          <t>Q3L</t>
        </is>
      </c>
      <c r="C69" s="14">
        <f>SUMIF(数量表!D:E,B69,数量表!E:E)</f>
        <v/>
      </c>
      <c r="D69" s="15">
        <f>SUMIF(数量表!D:F,B69,数量表!F:F)+SUMIF(数量表!D:G,B69,数量表!G:G)</f>
        <v/>
      </c>
      <c r="E69" s="16" t="n">
        <v>0</v>
      </c>
      <c r="F69" s="17">
        <f>C69*E69</f>
        <v/>
      </c>
      <c r="G69" s="18" t="n">
        <v>0</v>
      </c>
      <c r="H69" s="19">
        <f>D69*G69</f>
        <v/>
      </c>
      <c r="I69" s="16" t="n">
        <v>1</v>
      </c>
      <c r="J69" s="17">
        <f>C69*I69</f>
        <v/>
      </c>
      <c r="K69" s="18" t="n">
        <v>1</v>
      </c>
      <c r="L69" s="19">
        <f>D69*K69</f>
        <v/>
      </c>
      <c r="M69" s="23" t="n">
        <v>0</v>
      </c>
      <c r="N69" s="24">
        <f>D69*M69</f>
        <v/>
      </c>
      <c r="P69" s="25">
        <f>IF(A69=$G$1719,L69,0)</f>
        <v/>
      </c>
      <c r="Q69" s="25" t="n"/>
      <c r="R69" s="25" t="n"/>
      <c r="S69" s="25" t="n"/>
      <c r="T69" s="25" t="n"/>
    </row>
    <row r="70">
      <c r="A70" s="12" t="inlineStr">
        <is>
          <t>大平NC</t>
        </is>
      </c>
      <c r="B70" s="13" t="inlineStr">
        <is>
          <t>Q3R</t>
        </is>
      </c>
      <c r="C70" s="14">
        <f>SUMIF(数量表!D:E,B70,数量表!E:E)</f>
        <v/>
      </c>
      <c r="D70" s="15">
        <f>SUMIF(数量表!D:F,B70,数量表!F:F)+SUMIF(数量表!D:G,B70,数量表!G:G)</f>
        <v/>
      </c>
      <c r="E70" s="16" t="n">
        <v>0</v>
      </c>
      <c r="F70" s="17">
        <f>C70*E70</f>
        <v/>
      </c>
      <c r="G70" s="18" t="n">
        <v>0</v>
      </c>
      <c r="H70" s="19">
        <f>D70*G70</f>
        <v/>
      </c>
      <c r="I70" s="16" t="n">
        <v>1</v>
      </c>
      <c r="J70" s="17">
        <f>C70*I70</f>
        <v/>
      </c>
      <c r="K70" s="18" t="n">
        <v>1</v>
      </c>
      <c r="L70" s="19">
        <f>D70*K70</f>
        <v/>
      </c>
      <c r="M70" s="23" t="n">
        <v>0</v>
      </c>
      <c r="N70" s="24">
        <f>D70*M70</f>
        <v/>
      </c>
      <c r="P70" s="25">
        <f>IF(A70=$G$1719,L70,0)</f>
        <v/>
      </c>
      <c r="Q70" s="25" t="n"/>
      <c r="R70" s="25" t="n"/>
      <c r="S70" s="25" t="n"/>
      <c r="T70" s="25" t="n"/>
    </row>
    <row r="71">
      <c r="A71" s="12" t="inlineStr">
        <is>
          <t>大平NC</t>
        </is>
      </c>
      <c r="B71" s="13" t="inlineStr">
        <is>
          <t>Q3X</t>
        </is>
      </c>
      <c r="C71" s="14">
        <f>SUMIF(数量表!D:E,B71,数量表!E:E)</f>
        <v/>
      </c>
      <c r="D71" s="15">
        <f>SUMIF(数量表!D:F,B71,数量表!F:F)+SUMIF(数量表!D:G,B71,数量表!G:G)</f>
        <v/>
      </c>
      <c r="E71" s="16" t="n">
        <v>0</v>
      </c>
      <c r="F71" s="17">
        <f>C71*E71</f>
        <v/>
      </c>
      <c r="G71" s="18" t="n">
        <v>0</v>
      </c>
      <c r="H71" s="19">
        <f>D71*G71</f>
        <v/>
      </c>
      <c r="I71" s="16" t="n">
        <v>1</v>
      </c>
      <c r="J71" s="17">
        <f>C71*I71</f>
        <v/>
      </c>
      <c r="K71" s="18" t="n">
        <v>1</v>
      </c>
      <c r="L71" s="19">
        <f>D71*K71</f>
        <v/>
      </c>
      <c r="M71" s="23" t="n">
        <v>0</v>
      </c>
      <c r="N71" s="24">
        <f>D71*M71</f>
        <v/>
      </c>
      <c r="P71" s="25">
        <f>IF(A71=$G$1719,L71,0)</f>
        <v/>
      </c>
      <c r="Q71" s="25" t="n"/>
      <c r="R71" s="25" t="n"/>
      <c r="S71" s="25" t="n"/>
      <c r="T71" s="25" t="n"/>
    </row>
    <row r="72">
      <c r="A72" s="12" t="inlineStr">
        <is>
          <t>大平NC</t>
        </is>
      </c>
      <c r="B72" s="13" t="inlineStr">
        <is>
          <t>Q3L+12</t>
        </is>
      </c>
      <c r="C72" s="14">
        <f>SUMIF(数量表!D:E,B72,数量表!E:E)</f>
        <v/>
      </c>
      <c r="D72" s="15">
        <f>SUMIF(数量表!D:F,B72,数量表!F:F)+SUMIF(数量表!D:G,B72,数量表!G:G)</f>
        <v/>
      </c>
      <c r="E72" s="16" t="n">
        <v>0</v>
      </c>
      <c r="F72" s="17">
        <f>C72*E72</f>
        <v/>
      </c>
      <c r="G72" s="18" t="n">
        <v>0</v>
      </c>
      <c r="H72" s="19">
        <f>D72*G72</f>
        <v/>
      </c>
      <c r="I72" s="16" t="n">
        <v>1</v>
      </c>
      <c r="J72" s="17">
        <f>C72*I72</f>
        <v/>
      </c>
      <c r="K72" s="18" t="n">
        <v>1</v>
      </c>
      <c r="L72" s="19">
        <f>D72*K72</f>
        <v/>
      </c>
      <c r="M72" s="23" t="n">
        <v>0</v>
      </c>
      <c r="N72" s="24">
        <f>D72*M72</f>
        <v/>
      </c>
      <c r="P72" s="25">
        <f>IF(A72=$G$1719,L72,0)</f>
        <v/>
      </c>
      <c r="Q72" s="25" t="n"/>
      <c r="R72" s="25" t="n"/>
      <c r="S72" s="25" t="n"/>
      <c r="T72" s="25" t="n"/>
    </row>
    <row r="73">
      <c r="A73" s="12" t="inlineStr">
        <is>
          <t>大平NC</t>
        </is>
      </c>
      <c r="B73" s="13" t="inlineStr">
        <is>
          <t>QO300S</t>
        </is>
      </c>
      <c r="C73" s="14">
        <f>SUMIF(数量表!D:E,B73,数量表!E:E)</f>
        <v/>
      </c>
      <c r="D73" s="15">
        <f>SUMIF(数量表!D:F,B73,数量表!F:F)+SUMIF(数量表!D:G,B73,数量表!G:G)</f>
        <v/>
      </c>
      <c r="E73" s="16" t="n">
        <v>0</v>
      </c>
      <c r="F73" s="17">
        <f>C73*E73</f>
        <v/>
      </c>
      <c r="G73" s="18" t="n">
        <v>0</v>
      </c>
      <c r="H73" s="19">
        <f>D73*G73</f>
        <v/>
      </c>
      <c r="I73" s="16" t="n">
        <v>1</v>
      </c>
      <c r="J73" s="17">
        <f>C73*I73</f>
        <v/>
      </c>
      <c r="K73" s="18" t="n">
        <v>1</v>
      </c>
      <c r="L73" s="19">
        <f>D73*K73</f>
        <v/>
      </c>
      <c r="M73" s="23" t="n">
        <v>0</v>
      </c>
      <c r="N73" s="24">
        <f>D73*M73</f>
        <v/>
      </c>
      <c r="P73" s="25">
        <f>IF(A73=$G$1719,L73,0)</f>
        <v/>
      </c>
      <c r="Q73" s="25" t="n"/>
      <c r="R73" s="25" t="n"/>
      <c r="S73" s="25" t="n"/>
      <c r="T73" s="25" t="n"/>
    </row>
    <row r="74">
      <c r="A74" s="12" t="inlineStr">
        <is>
          <t>大平NC</t>
        </is>
      </c>
      <c r="B74" s="13" t="inlineStr">
        <is>
          <t>22MAW</t>
        </is>
      </c>
      <c r="C74" s="14">
        <f>SUMIF(数量表!D:E,B74,数量表!E:E)</f>
        <v/>
      </c>
      <c r="D74" s="15">
        <f>SUMIF(数量表!D:F,B74,数量表!F:F)+SUMIF(数量表!D:G,B74,数量表!G:G)</f>
        <v/>
      </c>
      <c r="E74" s="16" t="n">
        <v>1</v>
      </c>
      <c r="F74" s="17">
        <f>C74*E74</f>
        <v/>
      </c>
      <c r="G74" s="18" t="n">
        <v>1</v>
      </c>
      <c r="H74" s="19">
        <f>D74*G74</f>
        <v/>
      </c>
      <c r="I74" s="16" t="n">
        <v>0</v>
      </c>
      <c r="J74" s="17">
        <f>(C74+D74)*I74</f>
        <v/>
      </c>
      <c r="K74" s="18" t="n">
        <v>0</v>
      </c>
      <c r="L74" s="19">
        <f>D74*K74</f>
        <v/>
      </c>
      <c r="M74" s="23" t="n">
        <v>0</v>
      </c>
      <c r="N74" s="24">
        <f>D74*M74</f>
        <v/>
      </c>
      <c r="P74" s="25">
        <f>IF(A74=$G$1719,L74,0)</f>
        <v/>
      </c>
      <c r="Q74" s="25" t="n"/>
      <c r="R74" s="25" t="n"/>
      <c r="S74" s="25" t="n"/>
      <c r="T74" s="25" t="n"/>
    </row>
    <row r="75">
      <c r="A75" s="12" t="inlineStr">
        <is>
          <t>大平NC</t>
        </is>
      </c>
      <c r="B75" s="13" t="inlineStr">
        <is>
          <t>22MA</t>
        </is>
      </c>
      <c r="C75" s="14">
        <f>SUMIF(数量表!D:E,B75,数量表!E:E)</f>
        <v/>
      </c>
      <c r="D75" s="15">
        <f>SUMIF(数量表!D:F,B75,数量表!F:F)+SUMIF(数量表!D:G,B75,数量表!G:G)</f>
        <v/>
      </c>
      <c r="E75" s="16" t="n">
        <v>1</v>
      </c>
      <c r="F75" s="17">
        <f>C75*E75</f>
        <v/>
      </c>
      <c r="G75" s="18" t="n">
        <v>1</v>
      </c>
      <c r="H75" s="19">
        <f>D75*G75</f>
        <v/>
      </c>
      <c r="I75" s="16" t="n">
        <v>0</v>
      </c>
      <c r="J75" s="17">
        <f>C75*I75</f>
        <v/>
      </c>
      <c r="K75" s="18" t="n">
        <v>0</v>
      </c>
      <c r="L75" s="19">
        <f>D75*K75</f>
        <v/>
      </c>
      <c r="M75" s="23" t="n">
        <v>0</v>
      </c>
      <c r="N75" s="24">
        <f>D75*M75</f>
        <v/>
      </c>
      <c r="P75" s="25">
        <f>IF(A75=$G$1719,L75,0)</f>
        <v/>
      </c>
      <c r="Q75" s="25" t="n"/>
      <c r="R75" s="25" t="n"/>
      <c r="S75" s="25" t="n"/>
      <c r="T75" s="25" t="n"/>
    </row>
    <row r="76">
      <c r="A76" s="12" t="inlineStr">
        <is>
          <t>大平NC</t>
        </is>
      </c>
      <c r="B76" s="13" t="inlineStr">
        <is>
          <t>22MA670</t>
        </is>
      </c>
      <c r="C76" s="14">
        <f>SUMIF(数量表!D:E,B76,数量表!E:E)</f>
        <v/>
      </c>
      <c r="D76" s="15">
        <f>SUMIF(数量表!D:F,B76,数量表!F:F)+SUMIF(数量表!D:G,B76,数量表!G:G)</f>
        <v/>
      </c>
      <c r="E76" s="16" t="n">
        <v>0</v>
      </c>
      <c r="F76" s="17">
        <f>C76*E76</f>
        <v/>
      </c>
      <c r="G76" s="18" t="n">
        <v>0</v>
      </c>
      <c r="H76" s="19">
        <f>D76*G76</f>
        <v/>
      </c>
      <c r="I76" s="16" t="n">
        <v>1</v>
      </c>
      <c r="J76" s="17">
        <f>C76*I76</f>
        <v/>
      </c>
      <c r="K76" s="18" t="n">
        <v>1</v>
      </c>
      <c r="L76" s="19">
        <f>D76*K76</f>
        <v/>
      </c>
      <c r="M76" s="23" t="n">
        <v>0</v>
      </c>
      <c r="N76" s="24">
        <f>D76*M76</f>
        <v/>
      </c>
      <c r="P76" s="25">
        <f>IF(A76=$G$1719,L76,0)</f>
        <v/>
      </c>
      <c r="Q76" s="25" t="n"/>
      <c r="R76" s="25" t="n"/>
      <c r="S76" s="25" t="n"/>
      <c r="T76" s="25" t="n"/>
    </row>
    <row r="77">
      <c r="A77" s="12" t="inlineStr">
        <is>
          <t>大平NC</t>
        </is>
      </c>
      <c r="B77" s="13" t="inlineStr">
        <is>
          <t>22MA670L</t>
        </is>
      </c>
      <c r="C77" s="14">
        <f>SUMIF(数量表!D:E,B77,数量表!E:E)</f>
        <v/>
      </c>
      <c r="D77" s="15">
        <f>SUMIF(数量表!D:F,B77,数量表!F:F)+SUMIF(数量表!D:G,B77,数量表!G:G)</f>
        <v/>
      </c>
      <c r="E77" s="16" t="n">
        <v>0</v>
      </c>
      <c r="F77" s="17">
        <f>C77*E77</f>
        <v/>
      </c>
      <c r="G77" s="18" t="n">
        <v>0</v>
      </c>
      <c r="H77" s="19">
        <f>D77*G77</f>
        <v/>
      </c>
      <c r="I77" s="16" t="n">
        <v>1</v>
      </c>
      <c r="J77" s="17">
        <f>C77*I77</f>
        <v/>
      </c>
      <c r="K77" s="18" t="n">
        <v>1</v>
      </c>
      <c r="L77" s="19">
        <f>D77*K77</f>
        <v/>
      </c>
      <c r="M77" s="23" t="n">
        <v>0</v>
      </c>
      <c r="N77" s="24">
        <f>D77*M77</f>
        <v/>
      </c>
      <c r="P77" s="25">
        <f>IF(A77=$G$1719,L77,0)</f>
        <v/>
      </c>
      <c r="Q77" s="25" t="n"/>
      <c r="R77" s="25" t="n"/>
      <c r="S77" s="25" t="n"/>
      <c r="T77" s="25" t="n"/>
    </row>
    <row r="78">
      <c r="A78" s="12" t="inlineStr">
        <is>
          <t>大平NC</t>
        </is>
      </c>
      <c r="B78" s="13" t="inlineStr">
        <is>
          <t>22MA670R</t>
        </is>
      </c>
      <c r="C78" s="14">
        <f>SUMIF(数量表!D:E,B78,数量表!E:E)</f>
        <v/>
      </c>
      <c r="D78" s="15">
        <f>SUMIF(数量表!D:F,B78,数量表!F:F)+SUMIF(数量表!D:G,B78,数量表!G:G)</f>
        <v/>
      </c>
      <c r="E78" s="16" t="n">
        <v>0</v>
      </c>
      <c r="F78" s="17">
        <f>C78*E78</f>
        <v/>
      </c>
      <c r="G78" s="18" t="n">
        <v>0</v>
      </c>
      <c r="H78" s="19">
        <f>D78*G78</f>
        <v/>
      </c>
      <c r="I78" s="16" t="n">
        <v>1</v>
      </c>
      <c r="J78" s="17">
        <f>C78*I78</f>
        <v/>
      </c>
      <c r="K78" s="18" t="n">
        <v>1</v>
      </c>
      <c r="L78" s="19">
        <f>D78*K78</f>
        <v/>
      </c>
      <c r="M78" s="23" t="n">
        <v>0</v>
      </c>
      <c r="N78" s="24">
        <f>D78*M78</f>
        <v/>
      </c>
      <c r="P78" s="25">
        <f>IF(A78=$G$1719,L78,0)</f>
        <v/>
      </c>
      <c r="Q78" s="25" t="n"/>
      <c r="R78" s="25" t="n"/>
      <c r="S78" s="25" t="n"/>
      <c r="T78" s="25" t="n"/>
    </row>
    <row r="79">
      <c r="A79" s="12" t="inlineStr">
        <is>
          <t>大平NC</t>
        </is>
      </c>
      <c r="B79" s="13" t="inlineStr">
        <is>
          <t>22MAL</t>
        </is>
      </c>
      <c r="C79" s="14">
        <f>SUMIF(数量表!D:E,B79,数量表!E:E)</f>
        <v/>
      </c>
      <c r="D79" s="15">
        <f>SUMIF(数量表!D:F,B79,数量表!F:F)+SUMIF(数量表!D:G,B79,数量表!G:G)</f>
        <v/>
      </c>
      <c r="E79" s="16" t="n">
        <v>0</v>
      </c>
      <c r="F79" s="17">
        <f>C79*E79</f>
        <v/>
      </c>
      <c r="G79" s="18" t="n">
        <v>0</v>
      </c>
      <c r="H79" s="19">
        <f>D79*G79</f>
        <v/>
      </c>
      <c r="I79" s="16" t="n">
        <v>1</v>
      </c>
      <c r="J79" s="17">
        <f>C79*I79</f>
        <v/>
      </c>
      <c r="K79" s="18" t="n">
        <v>1</v>
      </c>
      <c r="L79" s="19">
        <f>D79*K79</f>
        <v/>
      </c>
      <c r="M79" s="23" t="n">
        <v>0</v>
      </c>
      <c r="N79" s="24">
        <f>D79*M79</f>
        <v/>
      </c>
      <c r="P79" s="25">
        <f>IF(A79=$G$1719,L79,0)</f>
        <v/>
      </c>
      <c r="Q79" s="25" t="n"/>
      <c r="R79" s="25" t="n"/>
      <c r="S79" s="25" t="n"/>
      <c r="T79" s="25" t="n"/>
    </row>
    <row r="80">
      <c r="A80" s="12" t="inlineStr">
        <is>
          <t>大平NC</t>
        </is>
      </c>
      <c r="B80" s="13" t="inlineStr">
        <is>
          <t>22MAL+12</t>
        </is>
      </c>
      <c r="C80" s="14">
        <f>SUMIF(数量表!D:E,B80,数量表!E:E)</f>
        <v/>
      </c>
      <c r="D80" s="15">
        <f>SUMIF(数量表!D:F,B80,数量表!F:F)+SUMIF(数量表!D:G,B80,数量表!G:G)</f>
        <v/>
      </c>
      <c r="E80" s="16" t="n">
        <v>0</v>
      </c>
      <c r="F80" s="17">
        <f>C80*E80</f>
        <v/>
      </c>
      <c r="G80" s="18" t="n">
        <v>0</v>
      </c>
      <c r="H80" s="19">
        <f>D80*G80</f>
        <v/>
      </c>
      <c r="I80" s="16" t="n">
        <v>1</v>
      </c>
      <c r="J80" s="17">
        <f>C80*I80</f>
        <v/>
      </c>
      <c r="K80" s="18" t="n">
        <v>1</v>
      </c>
      <c r="L80" s="19">
        <f>D80*K80</f>
        <v/>
      </c>
      <c r="M80" s="23" t="n">
        <v>0</v>
      </c>
      <c r="N80" s="24">
        <f>D80*M80</f>
        <v/>
      </c>
      <c r="P80" s="25">
        <f>IF(A80=$G$1719,L80,0)</f>
        <v/>
      </c>
      <c r="Q80" s="25" t="n"/>
      <c r="R80" s="25" t="n"/>
      <c r="S80" s="25" t="n"/>
      <c r="T80" s="25" t="n"/>
    </row>
    <row r="81">
      <c r="A81" s="12" t="inlineStr">
        <is>
          <t>大平NC</t>
        </is>
      </c>
      <c r="B81" s="13" t="inlineStr">
        <is>
          <t>22MAO</t>
        </is>
      </c>
      <c r="C81" s="14">
        <f>SUMIF(数量表!D:E,B81,数量表!E:E)</f>
        <v/>
      </c>
      <c r="D81" s="15">
        <f>SUMIF(数量表!D:F,B81,数量表!F:F)+SUMIF(数量表!D:G,B81,数量表!G:G)</f>
        <v/>
      </c>
      <c r="E81" s="16" t="n">
        <v>0</v>
      </c>
      <c r="F81" s="17">
        <f>C81*E81</f>
        <v/>
      </c>
      <c r="G81" s="18" t="n">
        <v>0</v>
      </c>
      <c r="H81" s="19">
        <f>D81*G81</f>
        <v/>
      </c>
      <c r="I81" s="16" t="n">
        <v>2</v>
      </c>
      <c r="J81" s="17">
        <f>C81*I81</f>
        <v/>
      </c>
      <c r="K81" s="18" t="n">
        <v>2</v>
      </c>
      <c r="L81" s="19">
        <f>D81*K81</f>
        <v/>
      </c>
      <c r="M81" s="23" t="n">
        <v>0</v>
      </c>
      <c r="N81" s="24">
        <f>D81*M81</f>
        <v/>
      </c>
      <c r="P81" s="25">
        <f>IF(A81=$G$1719,L81,0)</f>
        <v/>
      </c>
      <c r="Q81" s="25" t="n"/>
      <c r="R81" s="25" t="n"/>
      <c r="S81" s="25" t="n"/>
      <c r="T81" s="25" t="n"/>
    </row>
    <row r="82">
      <c r="A82" s="12" t="inlineStr">
        <is>
          <t>大平NC</t>
        </is>
      </c>
      <c r="B82" s="13" t="inlineStr">
        <is>
          <t>22MAOL</t>
        </is>
      </c>
      <c r="C82" s="14">
        <f>SUMIF(数量表!D:E,B82,数量表!E:E)</f>
        <v/>
      </c>
      <c r="D82" s="15">
        <f>SUMIF(数量表!D:F,B82,数量表!F:F)+SUMIF(数量表!D:G,B82,数量表!G:G)</f>
        <v/>
      </c>
      <c r="E82" s="16" t="n">
        <v>0</v>
      </c>
      <c r="F82" s="17">
        <f>C82*E82</f>
        <v/>
      </c>
      <c r="G82" s="18" t="n">
        <v>0</v>
      </c>
      <c r="H82" s="19">
        <f>D82*G82</f>
        <v/>
      </c>
      <c r="I82" s="16" t="n">
        <v>2</v>
      </c>
      <c r="J82" s="17">
        <f>C82*I82</f>
        <v/>
      </c>
      <c r="K82" s="18" t="n">
        <v>2</v>
      </c>
      <c r="L82" s="19">
        <f>D82*K82</f>
        <v/>
      </c>
      <c r="M82" s="23" t="n">
        <v>0</v>
      </c>
      <c r="N82" s="24">
        <f>D82*M82</f>
        <v/>
      </c>
      <c r="P82" s="25">
        <f>IF(A82=$G$1719,L82,0)</f>
        <v/>
      </c>
      <c r="Q82" s="25" t="n"/>
      <c r="R82" s="25" t="n"/>
      <c r="S82" s="25" t="n"/>
      <c r="T82" s="25" t="n"/>
    </row>
    <row r="83">
      <c r="A83" s="12" t="inlineStr">
        <is>
          <t>大平NC</t>
        </is>
      </c>
      <c r="B83" s="13" t="inlineStr">
        <is>
          <t>22MAOR</t>
        </is>
      </c>
      <c r="C83" s="14">
        <f>SUMIF(数量表!D:E,B83,数量表!E:E)</f>
        <v/>
      </c>
      <c r="D83" s="15">
        <f>SUMIF(数量表!D:F,B83,数量表!F:F)+SUMIF(数量表!D:G,B83,数量表!G:G)</f>
        <v/>
      </c>
      <c r="E83" s="16" t="n">
        <v>0</v>
      </c>
      <c r="F83" s="17">
        <f>C83*E83</f>
        <v/>
      </c>
      <c r="G83" s="18" t="n">
        <v>0</v>
      </c>
      <c r="H83" s="19">
        <f>D83*G83</f>
        <v/>
      </c>
      <c r="I83" s="16" t="n">
        <v>2</v>
      </c>
      <c r="J83" s="17">
        <f>C83*I83</f>
        <v/>
      </c>
      <c r="K83" s="18" t="n">
        <v>2</v>
      </c>
      <c r="L83" s="19">
        <f>D83*K83</f>
        <v/>
      </c>
      <c r="M83" s="23" t="n">
        <v>0</v>
      </c>
      <c r="N83" s="24">
        <f>D83*M83</f>
        <v/>
      </c>
      <c r="P83" s="25">
        <f>IF(A83=$G$1719,L83,0)</f>
        <v/>
      </c>
      <c r="Q83" s="25" t="n"/>
      <c r="R83" s="25" t="n"/>
      <c r="S83" s="25" t="n"/>
      <c r="T83" s="25" t="n"/>
    </row>
    <row r="84">
      <c r="A84" s="12" t="inlineStr">
        <is>
          <t>大平NC</t>
        </is>
      </c>
      <c r="B84" s="13" t="inlineStr">
        <is>
          <t>22MAOS</t>
        </is>
      </c>
      <c r="C84" s="14">
        <f>SUMIF(数量表!D:E,B84,数量表!E:E)</f>
        <v/>
      </c>
      <c r="D84" s="15">
        <f>SUMIF(数量表!D:F,B84,数量表!F:F)+SUMIF(数量表!D:G,B84,数量表!G:G)</f>
        <v/>
      </c>
      <c r="E84" s="16" t="n">
        <v>0</v>
      </c>
      <c r="F84" s="17">
        <f>C84*E84</f>
        <v/>
      </c>
      <c r="G84" s="18" t="n">
        <v>0</v>
      </c>
      <c r="H84" s="19">
        <f>D84*G84</f>
        <v/>
      </c>
      <c r="I84" s="16" t="n">
        <v>2</v>
      </c>
      <c r="J84" s="17">
        <f>C84*I84</f>
        <v/>
      </c>
      <c r="K84" s="18" t="n">
        <v>2</v>
      </c>
      <c r="L84" s="19">
        <f>D84*K84</f>
        <v/>
      </c>
      <c r="M84" s="23" t="n">
        <v>0</v>
      </c>
      <c r="N84" s="24">
        <f>D84*M84</f>
        <v/>
      </c>
      <c r="P84" s="25">
        <f>IF(A84=$G$1719,L84,0)</f>
        <v/>
      </c>
      <c r="Q84" s="25" t="n"/>
      <c r="R84" s="25" t="n"/>
      <c r="S84" s="25" t="n"/>
      <c r="T84" s="25" t="n"/>
    </row>
    <row r="85">
      <c r="A85" s="12" t="inlineStr">
        <is>
          <t>大平NC</t>
        </is>
      </c>
      <c r="B85" s="13" t="inlineStr">
        <is>
          <t>22MAR</t>
        </is>
      </c>
      <c r="C85" s="14">
        <f>SUMIF(数量表!D:E,B85,数量表!E:E)</f>
        <v/>
      </c>
      <c r="D85" s="15">
        <f>SUMIF(数量表!D:F,B85,数量表!F:F)+SUMIF(数量表!D:G,B85,数量表!G:G)</f>
        <v/>
      </c>
      <c r="E85" s="16" t="n">
        <v>0</v>
      </c>
      <c r="F85" s="17">
        <f>C85*E85</f>
        <v/>
      </c>
      <c r="G85" s="18" t="n">
        <v>0</v>
      </c>
      <c r="H85" s="19">
        <f>D85*G85</f>
        <v/>
      </c>
      <c r="I85" s="16" t="n">
        <v>1</v>
      </c>
      <c r="J85" s="17">
        <f>C85*I85</f>
        <v/>
      </c>
      <c r="K85" s="18" t="n">
        <v>1</v>
      </c>
      <c r="L85" s="19">
        <f>D85*K85</f>
        <v/>
      </c>
      <c r="M85" s="23" t="n">
        <v>0</v>
      </c>
      <c r="N85" s="24">
        <f>D85*M85</f>
        <v/>
      </c>
      <c r="P85" s="25">
        <f>IF(A85=$G$1719,L85,0)</f>
        <v/>
      </c>
      <c r="Q85" s="25" t="n"/>
      <c r="R85" s="25" t="n"/>
      <c r="S85" s="25" t="n"/>
      <c r="T85" s="25" t="n"/>
    </row>
    <row r="86">
      <c r="A86" s="12" t="inlineStr">
        <is>
          <t>大平NC</t>
        </is>
      </c>
      <c r="B86" s="13" t="inlineStr">
        <is>
          <t>22MAR+12</t>
        </is>
      </c>
      <c r="C86" s="14">
        <f>SUMIF(数量表!D:E,B86,数量表!E:E)</f>
        <v/>
      </c>
      <c r="D86" s="15">
        <f>SUMIF(数量表!D:F,B86,数量表!F:F)+SUMIF(数量表!D:G,B86,数量表!G:G)</f>
        <v/>
      </c>
      <c r="E86" s="16" t="n">
        <v>0</v>
      </c>
      <c r="F86" s="17">
        <f>C86*E86</f>
        <v/>
      </c>
      <c r="G86" s="18" t="n">
        <v>0</v>
      </c>
      <c r="H86" s="19">
        <f>D86*G86</f>
        <v/>
      </c>
      <c r="I86" s="16" t="n">
        <v>1</v>
      </c>
      <c r="J86" s="17">
        <f>C86*I86</f>
        <v/>
      </c>
      <c r="K86" s="18" t="n">
        <v>1</v>
      </c>
      <c r="L86" s="19">
        <f>D86*K86</f>
        <v/>
      </c>
      <c r="M86" s="23" t="n">
        <v>0</v>
      </c>
      <c r="N86" s="24">
        <f>D86*M86</f>
        <v/>
      </c>
      <c r="P86" s="25">
        <f>IF(A86=$G$1719,L86,0)</f>
        <v/>
      </c>
      <c r="Q86" s="25" t="n"/>
      <c r="R86" s="25" t="n"/>
      <c r="S86" s="25" t="n"/>
      <c r="T86" s="25" t="n"/>
    </row>
    <row r="87">
      <c r="A87" s="12" t="inlineStr">
        <is>
          <t>大平NC</t>
        </is>
      </c>
      <c r="B87" s="13" t="inlineStr">
        <is>
          <t>22MAX</t>
        </is>
      </c>
      <c r="C87" s="14">
        <f>SUMIF(数量表!D:E,B87,数量表!E:E)</f>
        <v/>
      </c>
      <c r="D87" s="15">
        <f>SUMIF(数量表!D:F,B87,数量表!F:F)+SUMIF(数量表!D:G,B87,数量表!G:G)</f>
        <v/>
      </c>
      <c r="E87" s="16" t="n">
        <v>1</v>
      </c>
      <c r="F87" s="17">
        <f>C87*E87</f>
        <v/>
      </c>
      <c r="G87" s="18" t="n">
        <v>1</v>
      </c>
      <c r="H87" s="19">
        <f>D87*G87</f>
        <v/>
      </c>
      <c r="I87" s="16" t="n">
        <v>1</v>
      </c>
      <c r="J87" s="17">
        <f>C87*I87</f>
        <v/>
      </c>
      <c r="K87" s="18" t="n">
        <v>1</v>
      </c>
      <c r="L87" s="19">
        <f>D87*K87</f>
        <v/>
      </c>
      <c r="M87" s="23" t="n">
        <v>0</v>
      </c>
      <c r="N87" s="24">
        <f>D87*M87</f>
        <v/>
      </c>
      <c r="P87" s="25">
        <f>IF(A87=$G$1719,L87,0)</f>
        <v/>
      </c>
      <c r="Q87" s="25" t="n"/>
      <c r="R87" s="25" t="n"/>
      <c r="S87" s="25" t="n"/>
      <c r="T87" s="25" t="n"/>
    </row>
    <row r="88">
      <c r="A88" s="12" t="inlineStr">
        <is>
          <t>大平NC</t>
        </is>
      </c>
      <c r="B88" s="13" t="inlineStr">
        <is>
          <t>22MAX144</t>
        </is>
      </c>
      <c r="C88" s="14">
        <f>SUMIF(数量表!D:E,B88,数量表!E:E)</f>
        <v/>
      </c>
      <c r="D88" s="15">
        <f>SUMIF(数量表!D:F,B88,数量表!F:F)+SUMIF(数量表!D:G,B88,数量表!G:G)</f>
        <v/>
      </c>
      <c r="E88" s="16" t="n">
        <v>1</v>
      </c>
      <c r="F88" s="17">
        <f>C88*E88</f>
        <v/>
      </c>
      <c r="G88" s="18" t="n">
        <v>1</v>
      </c>
      <c r="H88" s="19">
        <f>D88*G88</f>
        <v/>
      </c>
      <c r="I88" s="16" t="n">
        <v>1</v>
      </c>
      <c r="J88" s="17">
        <f>C88*I88</f>
        <v/>
      </c>
      <c r="K88" s="18" t="n">
        <v>1</v>
      </c>
      <c r="L88" s="19">
        <f>D88*K88</f>
        <v/>
      </c>
      <c r="M88" s="23" t="n">
        <v>0</v>
      </c>
      <c r="N88" s="24">
        <f>D88*M88</f>
        <v/>
      </c>
      <c r="P88" s="25">
        <f>IF(A88=$G$1719,L88,0)</f>
        <v/>
      </c>
      <c r="Q88" s="25" t="n"/>
      <c r="R88" s="25" t="n"/>
      <c r="S88" s="25" t="n"/>
      <c r="T88" s="25" t="n"/>
    </row>
    <row r="89">
      <c r="A89" s="12" t="inlineStr">
        <is>
          <t>大平NC</t>
        </is>
      </c>
      <c r="B89" s="13" t="inlineStr">
        <is>
          <t>22MAZ</t>
        </is>
      </c>
      <c r="C89" s="14">
        <f>SUMIF(数量表!D:E,B89,数量表!E:E)</f>
        <v/>
      </c>
      <c r="D89" s="15">
        <f>SUMIF(数量表!D:F,B89,数量表!F:F)+SUMIF(数量表!D:G,B89,数量表!G:G)</f>
        <v/>
      </c>
      <c r="E89" s="16" t="n">
        <v>0</v>
      </c>
      <c r="F89" s="17">
        <f>C89*E89</f>
        <v/>
      </c>
      <c r="G89" s="18" t="n">
        <v>0</v>
      </c>
      <c r="H89" s="19">
        <f>D89*G89</f>
        <v/>
      </c>
      <c r="I89" s="16" t="n">
        <v>2</v>
      </c>
      <c r="J89" s="17">
        <f>C89*I89</f>
        <v/>
      </c>
      <c r="K89" s="18" t="n">
        <v>2</v>
      </c>
      <c r="L89" s="19">
        <f>D89*K89</f>
        <v/>
      </c>
      <c r="M89" s="23" t="n">
        <v>0</v>
      </c>
      <c r="N89" s="24">
        <f>D89*M89</f>
        <v/>
      </c>
      <c r="P89" s="25">
        <f>IF(A89=$G$1719,L89,0)</f>
        <v/>
      </c>
      <c r="Q89" s="25" t="n"/>
      <c r="R89" s="25" t="n"/>
      <c r="S89" s="25" t="n"/>
      <c r="T89" s="25" t="n"/>
    </row>
    <row r="90">
      <c r="A90" s="12" t="inlineStr">
        <is>
          <t>大平NC</t>
        </is>
      </c>
      <c r="B90" s="13" t="inlineStr">
        <is>
          <t>22MCH</t>
        </is>
      </c>
      <c r="C90" s="14">
        <f>SUMIF(数量表!D:E,B90,数量表!E:E)</f>
        <v/>
      </c>
      <c r="D90" s="15">
        <f>SUMIF(数量表!D:F,B90,数量表!F:F)+SUMIF(数量表!D:G,B90,数量表!G:G)</f>
        <v/>
      </c>
      <c r="E90" s="16" t="n">
        <v>0</v>
      </c>
      <c r="F90" s="17">
        <f>C90*E90</f>
        <v/>
      </c>
      <c r="G90" s="18" t="n">
        <v>0</v>
      </c>
      <c r="H90" s="19">
        <f>D90*G90</f>
        <v/>
      </c>
      <c r="I90" s="16" t="n">
        <v>2</v>
      </c>
      <c r="J90" s="17">
        <f>C90*I90</f>
        <v/>
      </c>
      <c r="K90" s="18" t="n">
        <v>2</v>
      </c>
      <c r="L90" s="19">
        <f>D90*K90</f>
        <v/>
      </c>
      <c r="M90" s="23" t="n">
        <v>0</v>
      </c>
      <c r="N90" s="24">
        <f>D90*M90</f>
        <v/>
      </c>
      <c r="P90" s="25">
        <f>IF(A90=$G$1719,L90,0)</f>
        <v/>
      </c>
      <c r="Q90" s="25" t="n"/>
      <c r="R90" s="25" t="n"/>
      <c r="S90" s="25" t="n"/>
      <c r="T90" s="25" t="n"/>
    </row>
    <row r="91">
      <c r="A91" s="12" t="inlineStr">
        <is>
          <t>大平NC</t>
        </is>
      </c>
      <c r="B91" s="13" t="inlineStr">
        <is>
          <t>22MA144</t>
        </is>
      </c>
      <c r="C91" s="14">
        <f>SUMIF(数量表!D:E,B91,数量表!E:E)</f>
        <v/>
      </c>
      <c r="D91" s="15">
        <f>SUMIF(数量表!D:F,B91,数量表!F:F)+SUMIF(数量表!D:G,B91,数量表!G:G)</f>
        <v/>
      </c>
      <c r="E91" s="16" t="n">
        <v>1</v>
      </c>
      <c r="F91" s="17">
        <f>C91*E91</f>
        <v/>
      </c>
      <c r="G91" s="18" t="n">
        <v>1</v>
      </c>
      <c r="H91" s="19">
        <f>D91*G91</f>
        <v/>
      </c>
      <c r="I91" s="16" t="n">
        <v>0</v>
      </c>
      <c r="J91" s="17">
        <f>C91*I91</f>
        <v/>
      </c>
      <c r="K91" s="18" t="n">
        <v>0</v>
      </c>
      <c r="L91" s="19">
        <f>D91*K91</f>
        <v/>
      </c>
      <c r="M91" s="23" t="n">
        <v>0</v>
      </c>
      <c r="N91" s="24">
        <f>D91*M91</f>
        <v/>
      </c>
      <c r="P91" s="25">
        <f>IF(A91=$G$1719,L91,0)</f>
        <v/>
      </c>
      <c r="Q91" s="25" t="n"/>
      <c r="R91" s="25" t="n"/>
      <c r="S91" s="25" t="n"/>
      <c r="T91" s="25" t="n"/>
    </row>
    <row r="92">
      <c r="A92" s="12" t="inlineStr">
        <is>
          <t>大平NC</t>
        </is>
      </c>
      <c r="B92" s="13" t="inlineStr">
        <is>
          <t>22MA144L</t>
        </is>
      </c>
      <c r="C92" s="14">
        <f>SUMIF(数量表!D:E,B92,数量表!E:E)</f>
        <v/>
      </c>
      <c r="D92" s="15">
        <f>SUMIF(数量表!D:F,B92,数量表!F:F)+SUMIF(数量表!D:G,B92,数量表!G:G)</f>
        <v/>
      </c>
      <c r="E92" s="16" t="n">
        <v>0</v>
      </c>
      <c r="F92" s="17">
        <f>C92*E92</f>
        <v/>
      </c>
      <c r="G92" s="18" t="n">
        <v>0</v>
      </c>
      <c r="H92" s="19">
        <f>D92*G92</f>
        <v/>
      </c>
      <c r="I92" s="16" t="n">
        <v>1</v>
      </c>
      <c r="J92" s="17">
        <f>C92*I92</f>
        <v/>
      </c>
      <c r="K92" s="18" t="n">
        <v>1</v>
      </c>
      <c r="L92" s="19">
        <f>D92*K92</f>
        <v/>
      </c>
      <c r="M92" s="23" t="n">
        <v>0</v>
      </c>
      <c r="N92" s="24">
        <f>D92*M92</f>
        <v/>
      </c>
      <c r="P92" s="25">
        <f>IF(A92=$G$1719,L92,0)</f>
        <v/>
      </c>
      <c r="Q92" s="25" t="n"/>
      <c r="R92" s="25" t="n"/>
      <c r="S92" s="25" t="n"/>
      <c r="T92" s="25" t="n"/>
    </row>
    <row r="93">
      <c r="A93" s="12" t="inlineStr">
        <is>
          <t>大平NC</t>
        </is>
      </c>
      <c r="B93" s="13" t="inlineStr">
        <is>
          <t>22MA144R</t>
        </is>
      </c>
      <c r="C93" s="14">
        <f>SUMIF(数量表!D:E,B93,数量表!E:E)</f>
        <v/>
      </c>
      <c r="D93" s="15">
        <f>SUMIF(数量表!D:F,B93,数量表!F:F)+SUMIF(数量表!D:G,B93,数量表!G:G)</f>
        <v/>
      </c>
      <c r="E93" s="16" t="n">
        <v>0</v>
      </c>
      <c r="F93" s="17">
        <f>C93*E93</f>
        <v/>
      </c>
      <c r="G93" s="18" t="n">
        <v>0</v>
      </c>
      <c r="H93" s="19">
        <f>D93*G93</f>
        <v/>
      </c>
      <c r="I93" s="16" t="n">
        <v>1</v>
      </c>
      <c r="J93" s="17">
        <f>C93*I93</f>
        <v/>
      </c>
      <c r="K93" s="18" t="n">
        <v>1</v>
      </c>
      <c r="L93" s="19">
        <f>D93*K93</f>
        <v/>
      </c>
      <c r="M93" s="23" t="n">
        <v>0</v>
      </c>
      <c r="N93" s="24">
        <f>D93*M93</f>
        <v/>
      </c>
      <c r="P93" s="25">
        <f>IF(A93=$G$1719,L93,0)</f>
        <v/>
      </c>
      <c r="Q93" s="25" t="n"/>
      <c r="R93" s="25" t="n"/>
      <c r="S93" s="25" t="n"/>
      <c r="T93" s="25" t="n"/>
    </row>
    <row r="94">
      <c r="A94" s="12" t="inlineStr">
        <is>
          <t>大平NC</t>
        </is>
      </c>
      <c r="B94" s="13" t="inlineStr">
        <is>
          <t>22MH</t>
        </is>
      </c>
      <c r="C94" s="14">
        <f>SUMIF(数量表!D:E,B94,数量表!E:E)</f>
        <v/>
      </c>
      <c r="D94" s="15">
        <f>SUMIF(数量表!D:F,B94,数量表!F:F)+SUMIF(数量表!D:G,B94,数量表!G:G)</f>
        <v/>
      </c>
      <c r="E94" s="16" t="n">
        <v>0</v>
      </c>
      <c r="F94" s="17">
        <f>C94*E94</f>
        <v/>
      </c>
      <c r="G94" s="18" t="n">
        <v>0</v>
      </c>
      <c r="H94" s="19">
        <f>D94*G94</f>
        <v/>
      </c>
      <c r="I94" s="16" t="n">
        <v>0.5</v>
      </c>
      <c r="J94" s="17">
        <f>C94*I94</f>
        <v/>
      </c>
      <c r="K94" s="18" t="n">
        <v>0.5</v>
      </c>
      <c r="L94" s="19">
        <f>D94*K94</f>
        <v/>
      </c>
      <c r="M94" s="23" t="n">
        <v>0</v>
      </c>
      <c r="N94" s="24">
        <f>D94*M94</f>
        <v/>
      </c>
      <c r="P94" s="25">
        <f>IF(A94=$G$1719,L94,0)</f>
        <v/>
      </c>
      <c r="Q94" s="25" t="n"/>
      <c r="R94" s="25" t="n"/>
      <c r="S94" s="25" t="n"/>
      <c r="T94" s="25" t="n"/>
    </row>
    <row r="95">
      <c r="A95" s="12" t="inlineStr">
        <is>
          <t>大平NC</t>
        </is>
      </c>
      <c r="B95" s="13" t="inlineStr">
        <is>
          <t>22MHO</t>
        </is>
      </c>
      <c r="C95" s="14">
        <f>SUMIF(数量表!D:E,B95,数量表!E:E)</f>
        <v/>
      </c>
      <c r="D95" s="15">
        <f>SUMIF(数量表!D:F,B95,数量表!F:F)+SUMIF(数量表!D:G,B95,数量表!G:G)</f>
        <v/>
      </c>
      <c r="E95" s="16" t="n">
        <v>0</v>
      </c>
      <c r="F95" s="17">
        <f>C95*E95</f>
        <v/>
      </c>
      <c r="G95" s="18" t="n">
        <v>0</v>
      </c>
      <c r="H95" s="19">
        <f>D95*G95</f>
        <v/>
      </c>
      <c r="I95" s="16" t="n">
        <v>1</v>
      </c>
      <c r="J95" s="17">
        <f>C95*I95</f>
        <v/>
      </c>
      <c r="K95" s="18" t="n">
        <v>1</v>
      </c>
      <c r="L95" s="19">
        <f>D95*K95</f>
        <v/>
      </c>
      <c r="M95" s="23" t="n">
        <v>0</v>
      </c>
      <c r="N95" s="24">
        <f>D95*M95</f>
        <v/>
      </c>
      <c r="P95" s="25">
        <f>IF(A95=$G$1719,L95,0)</f>
        <v/>
      </c>
      <c r="Q95" s="25" t="n"/>
      <c r="R95" s="25" t="n"/>
      <c r="S95" s="25" t="n"/>
      <c r="T95" s="25" t="n"/>
    </row>
    <row r="96">
      <c r="A96" s="12" t="inlineStr">
        <is>
          <t>大平NC</t>
        </is>
      </c>
      <c r="B96" s="13" t="inlineStr">
        <is>
          <t>22MHOS</t>
        </is>
      </c>
      <c r="C96" s="14">
        <f>SUMIF(数量表!D:E,B96,数量表!E:E)</f>
        <v/>
      </c>
      <c r="D96" s="15">
        <f>SUMIF(数量表!D:F,B96,数量表!F:F)+SUMIF(数量表!D:G,B96,数量表!G:G)</f>
        <v/>
      </c>
      <c r="E96" s="16" t="n">
        <v>0</v>
      </c>
      <c r="F96" s="17">
        <f>C96*E96</f>
        <v/>
      </c>
      <c r="G96" s="18" t="n">
        <v>0</v>
      </c>
      <c r="H96" s="19">
        <f>D96*G96</f>
        <v/>
      </c>
      <c r="I96" s="16" t="n">
        <v>1</v>
      </c>
      <c r="J96" s="17">
        <f>C96*I96</f>
        <v/>
      </c>
      <c r="K96" s="18" t="n">
        <v>1</v>
      </c>
      <c r="L96" s="19">
        <f>D96*K96</f>
        <v/>
      </c>
      <c r="M96" s="23" t="n">
        <v>0</v>
      </c>
      <c r="N96" s="24">
        <f>D96*M96</f>
        <v/>
      </c>
      <c r="P96" s="25">
        <f>IF(A96=$G$1719,L96,0)</f>
        <v/>
      </c>
      <c r="Q96" s="25" t="n"/>
      <c r="R96" s="25" t="n"/>
      <c r="S96" s="25" t="n"/>
      <c r="T96" s="25" t="n"/>
    </row>
    <row r="97">
      <c r="A97" s="12" t="inlineStr">
        <is>
          <t>大平NC</t>
        </is>
      </c>
      <c r="B97" s="13" t="inlineStr">
        <is>
          <t>22MHL</t>
        </is>
      </c>
      <c r="C97" s="14">
        <f>SUMIF(数量表!D:E,B97,数量表!E:E)</f>
        <v/>
      </c>
      <c r="D97" s="15">
        <f>SUMIF(数量表!D:F,B97,数量表!F:F)+SUMIF(数量表!D:G,B97,数量表!G:G)</f>
        <v/>
      </c>
      <c r="E97" s="16" t="n">
        <v>0</v>
      </c>
      <c r="F97" s="17">
        <f>C97*E97</f>
        <v/>
      </c>
      <c r="G97" s="18" t="n">
        <v>0</v>
      </c>
      <c r="H97" s="19">
        <f>D97*G97</f>
        <v/>
      </c>
      <c r="I97" s="16" t="n">
        <v>0.5</v>
      </c>
      <c r="J97" s="17">
        <f>C97*I97</f>
        <v/>
      </c>
      <c r="K97" s="18" t="n">
        <v>0.5</v>
      </c>
      <c r="L97" s="19">
        <f>D97*K97</f>
        <v/>
      </c>
      <c r="M97" s="23" t="n">
        <v>0</v>
      </c>
      <c r="N97" s="24">
        <f>D97*M97</f>
        <v/>
      </c>
      <c r="P97" s="25">
        <f>IF(A97=$G$1719,L97,0)</f>
        <v/>
      </c>
      <c r="Q97" s="25" t="n"/>
      <c r="R97" s="25" t="n"/>
      <c r="S97" s="25" t="n"/>
      <c r="T97" s="25" t="n"/>
    </row>
    <row r="98">
      <c r="A98" s="12" t="inlineStr">
        <is>
          <t>大平NC</t>
        </is>
      </c>
      <c r="B98" s="13" t="inlineStr">
        <is>
          <t>22MHOL</t>
        </is>
      </c>
      <c r="C98" s="14">
        <f>SUMIF(数量表!D:E,B98,数量表!E:E)</f>
        <v/>
      </c>
      <c r="D98" s="15">
        <f>SUMIF(数量表!D:F,B98,数量表!F:F)+SUMIF(数量表!D:G,B98,数量表!G:G)</f>
        <v/>
      </c>
      <c r="E98" s="16" t="n">
        <v>0</v>
      </c>
      <c r="F98" s="17">
        <f>C98*E98</f>
        <v/>
      </c>
      <c r="G98" s="18" t="n">
        <v>0</v>
      </c>
      <c r="H98" s="19">
        <f>D98*G98</f>
        <v/>
      </c>
      <c r="I98" s="16" t="n">
        <v>1</v>
      </c>
      <c r="J98" s="17">
        <f>C98*I98</f>
        <v/>
      </c>
      <c r="K98" s="18" t="n">
        <v>1</v>
      </c>
      <c r="L98" s="19">
        <f>D98*K98</f>
        <v/>
      </c>
      <c r="M98" s="23" t="n">
        <v>0</v>
      </c>
      <c r="N98" s="24">
        <f>D98*M98</f>
        <v/>
      </c>
      <c r="P98" s="25">
        <f>IF(A98=$G$1719,L98,0)</f>
        <v/>
      </c>
      <c r="Q98" s="25" t="n"/>
      <c r="R98" s="25" t="n"/>
      <c r="S98" s="25" t="n"/>
      <c r="T98" s="25" t="n"/>
    </row>
    <row r="99">
      <c r="A99" s="12" t="inlineStr">
        <is>
          <t>大平NC</t>
        </is>
      </c>
      <c r="B99" s="13" t="inlineStr">
        <is>
          <t>22MHR</t>
        </is>
      </c>
      <c r="C99" s="14">
        <f>SUMIF(数量表!D:E,B99,数量表!E:E)</f>
        <v/>
      </c>
      <c r="D99" s="15">
        <f>SUMIF(数量表!D:F,B99,数量表!F:F)+SUMIF(数量表!D:G,B99,数量表!G:G)</f>
        <v/>
      </c>
      <c r="E99" s="16" t="n">
        <v>0</v>
      </c>
      <c r="F99" s="17">
        <f>C99*E99</f>
        <v/>
      </c>
      <c r="G99" s="18" t="n">
        <v>0</v>
      </c>
      <c r="H99" s="19">
        <f>D99*G99</f>
        <v/>
      </c>
      <c r="I99" s="16" t="n">
        <v>0.5</v>
      </c>
      <c r="J99" s="17">
        <f>C99*I99</f>
        <v/>
      </c>
      <c r="K99" s="18" t="n">
        <v>0.5</v>
      </c>
      <c r="L99" s="19">
        <f>D99*K99</f>
        <v/>
      </c>
      <c r="M99" s="23" t="n">
        <v>0</v>
      </c>
      <c r="N99" s="24">
        <f>D99*M99</f>
        <v/>
      </c>
      <c r="P99" s="25">
        <f>IF(A99=$G$1719,L99,0)</f>
        <v/>
      </c>
      <c r="Q99" s="25" t="n"/>
      <c r="R99" s="25" t="n"/>
      <c r="S99" s="25" t="n"/>
      <c r="T99" s="25" t="n"/>
    </row>
    <row r="100">
      <c r="A100" s="12" t="inlineStr">
        <is>
          <t>大平NC</t>
        </is>
      </c>
      <c r="B100" s="13" t="inlineStr">
        <is>
          <t>22MHOR</t>
        </is>
      </c>
      <c r="C100" s="14">
        <f>SUMIF(数量表!D:E,B100,数量表!E:E)</f>
        <v/>
      </c>
      <c r="D100" s="15">
        <f>SUMIF(数量表!D:F,B100,数量表!F:F)+SUMIF(数量表!D:G,B100,数量表!G:G)</f>
        <v/>
      </c>
      <c r="E100" s="16" t="n">
        <v>0</v>
      </c>
      <c r="F100" s="17">
        <f>C100*E100</f>
        <v/>
      </c>
      <c r="G100" s="18" t="n">
        <v>0</v>
      </c>
      <c r="H100" s="19">
        <f>D100*G100</f>
        <v/>
      </c>
      <c r="I100" s="16" t="n">
        <v>1</v>
      </c>
      <c r="J100" s="17">
        <f>C100*I100</f>
        <v/>
      </c>
      <c r="K100" s="18" t="n">
        <v>1</v>
      </c>
      <c r="L100" s="19">
        <f>D100*K100</f>
        <v/>
      </c>
      <c r="M100" s="23" t="n">
        <v>0</v>
      </c>
      <c r="N100" s="24">
        <f>D100*M100</f>
        <v/>
      </c>
      <c r="P100" s="25">
        <f>IF(A100=$G$1719,L100,0)</f>
        <v/>
      </c>
      <c r="Q100" s="25" t="n"/>
      <c r="R100" s="25" t="n"/>
      <c r="S100" s="25" t="n"/>
      <c r="T100" s="25" t="n"/>
    </row>
    <row r="101">
      <c r="A101" s="12" t="inlineStr">
        <is>
          <t>大平NC</t>
        </is>
      </c>
      <c r="B101" s="13" t="inlineStr">
        <is>
          <t>22MHL+12</t>
        </is>
      </c>
      <c r="C101" s="14">
        <f>SUMIF(数量表!D:E,B101,数量表!E:E)</f>
        <v/>
      </c>
      <c r="D101" s="15">
        <f>SUMIF(数量表!D:F,B101,数量表!F:F)+SUMIF(数量表!D:G,B101,数量表!G:G)</f>
        <v/>
      </c>
      <c r="E101" s="16" t="n">
        <v>0</v>
      </c>
      <c r="F101" s="17">
        <f>C101*E101</f>
        <v/>
      </c>
      <c r="G101" s="18" t="n">
        <v>0</v>
      </c>
      <c r="H101" s="19">
        <f>D101*G101</f>
        <v/>
      </c>
      <c r="I101" s="16" t="n">
        <v>0.5</v>
      </c>
      <c r="J101" s="17">
        <f>C101*I101</f>
        <v/>
      </c>
      <c r="K101" s="18" t="n">
        <v>0.5</v>
      </c>
      <c r="L101" s="19">
        <f>D101*K101</f>
        <v/>
      </c>
      <c r="M101" s="23" t="n">
        <v>0</v>
      </c>
      <c r="N101" s="24">
        <f>D101*M101</f>
        <v/>
      </c>
      <c r="P101" s="25">
        <f>IF(A101=$G$1719,L101,0)</f>
        <v/>
      </c>
      <c r="Q101" s="25" t="n"/>
      <c r="R101" s="25" t="n"/>
      <c r="S101" s="25" t="n"/>
      <c r="T101" s="25" t="n"/>
    </row>
    <row r="102">
      <c r="A102" s="12" t="inlineStr">
        <is>
          <t>大平NC</t>
        </is>
      </c>
      <c r="B102" s="13" t="inlineStr">
        <is>
          <t>22MHR+12</t>
        </is>
      </c>
      <c r="C102" s="14">
        <f>SUMIF(数量表!D:E,B102,数量表!E:E)</f>
        <v/>
      </c>
      <c r="D102" s="15">
        <f>SUMIF(数量表!D:F,B102,数量表!F:F)+SUMIF(数量表!D:G,B102,数量表!G:G)</f>
        <v/>
      </c>
      <c r="E102" s="16" t="n">
        <v>0</v>
      </c>
      <c r="F102" s="17">
        <f>C102*E102</f>
        <v/>
      </c>
      <c r="G102" s="18" t="n">
        <v>0</v>
      </c>
      <c r="H102" s="19">
        <f>D102*G102</f>
        <v/>
      </c>
      <c r="I102" s="16" t="n">
        <v>0.5</v>
      </c>
      <c r="J102" s="17">
        <f>C102*I102</f>
        <v/>
      </c>
      <c r="K102" s="18" t="n">
        <v>0.5</v>
      </c>
      <c r="L102" s="19">
        <f>D102*K102</f>
        <v/>
      </c>
      <c r="M102" s="23" t="n">
        <v>0</v>
      </c>
      <c r="N102" s="24">
        <f>D102*M102</f>
        <v/>
      </c>
      <c r="P102" s="25">
        <f>IF(A102=$G$1719,L102,0)</f>
        <v/>
      </c>
      <c r="Q102" s="25" t="n"/>
      <c r="R102" s="25" t="n"/>
      <c r="S102" s="25" t="n"/>
      <c r="T102" s="25" t="n"/>
    </row>
    <row r="103">
      <c r="A103" s="12" t="inlineStr">
        <is>
          <t>大平NC</t>
        </is>
      </c>
      <c r="B103" s="13" t="inlineStr">
        <is>
          <t>22MHX</t>
        </is>
      </c>
      <c r="C103" s="14">
        <f>SUMIF(数量表!D:E,B103,数量表!E:E)</f>
        <v/>
      </c>
      <c r="D103" s="15">
        <f>SUMIF(数量表!D:F,B103,数量表!F:F)+SUMIF(数量表!D:G,B103,数量表!G:G)</f>
        <v/>
      </c>
      <c r="E103" s="16" t="n">
        <v>0</v>
      </c>
      <c r="F103" s="17">
        <f>C103*E103</f>
        <v/>
      </c>
      <c r="G103" s="18" t="n">
        <v>0</v>
      </c>
      <c r="H103" s="19">
        <f>D103*G103</f>
        <v/>
      </c>
      <c r="I103" s="16" t="n">
        <v>1</v>
      </c>
      <c r="J103" s="17">
        <f>C103*I103</f>
        <v/>
      </c>
      <c r="K103" s="18" t="n">
        <v>1</v>
      </c>
      <c r="L103" s="19">
        <f>D103*K103</f>
        <v/>
      </c>
      <c r="M103" s="23" t="n">
        <v>0</v>
      </c>
      <c r="N103" s="24">
        <f>D103*M103</f>
        <v/>
      </c>
      <c r="P103" s="25">
        <f>IF(A103=$G$1719,L103,0)</f>
        <v/>
      </c>
      <c r="Q103" s="25" t="n"/>
      <c r="R103" s="25" t="n"/>
      <c r="S103" s="25" t="n"/>
      <c r="T103" s="25" t="n"/>
    </row>
    <row r="104">
      <c r="A104" s="12" t="inlineStr">
        <is>
          <t>大平NC</t>
        </is>
      </c>
      <c r="B104" s="13" t="inlineStr">
        <is>
          <t>22MHZ</t>
        </is>
      </c>
      <c r="C104" s="14">
        <f>SUMIF(数量表!D:E,B104,数量表!E:E)</f>
        <v/>
      </c>
      <c r="D104" s="15">
        <f>SUMIF(数量表!D:F,B104,数量表!F:F)+SUMIF(数量表!D:G,B104,数量表!G:G)</f>
        <v/>
      </c>
      <c r="E104" s="16" t="n">
        <v>0</v>
      </c>
      <c r="F104" s="17">
        <f>C104*E104</f>
        <v/>
      </c>
      <c r="G104" s="18" t="n">
        <v>0</v>
      </c>
      <c r="H104" s="19">
        <f>D104*G104</f>
        <v/>
      </c>
      <c r="I104" s="16" t="n">
        <v>1</v>
      </c>
      <c r="J104" s="17">
        <f>C104*I104</f>
        <v/>
      </c>
      <c r="K104" s="18" t="n">
        <v>1</v>
      </c>
      <c r="L104" s="19">
        <f>D104*K104</f>
        <v/>
      </c>
      <c r="M104" s="23" t="n">
        <v>0</v>
      </c>
      <c r="N104" s="24">
        <f>D104*M104</f>
        <v/>
      </c>
      <c r="P104" s="25">
        <f>IF(A104=$G$1719,L104,0)</f>
        <v/>
      </c>
      <c r="Q104" s="25" t="n"/>
      <c r="R104" s="25" t="n"/>
      <c r="S104" s="25" t="n"/>
      <c r="T104" s="25" t="n"/>
    </row>
    <row r="105">
      <c r="A105" s="20" t="inlineStr">
        <is>
          <t>NTパネル</t>
        </is>
      </c>
      <c r="B105" s="13" t="inlineStr">
        <is>
          <t>22MNT</t>
        </is>
      </c>
      <c r="C105" s="14">
        <f>SUMIF(数量表!D:E,B105,数量表!E:E)</f>
        <v/>
      </c>
      <c r="D105" s="15">
        <f>SUMIF(数量表!D:F,B105,数量表!F:F)+SUMIF(数量表!D:G,B105,数量表!G:G)</f>
        <v/>
      </c>
      <c r="E105" s="16" t="n">
        <v>0</v>
      </c>
      <c r="F105" s="17">
        <f>C105*E105</f>
        <v/>
      </c>
      <c r="G105" s="18" t="n">
        <v>0</v>
      </c>
      <c r="H105" s="19">
        <f>D105*G105</f>
        <v/>
      </c>
      <c r="I105" s="16" t="n"/>
      <c r="J105" s="17">
        <f>C105*I105</f>
        <v/>
      </c>
      <c r="K105" s="18" t="n">
        <v>1</v>
      </c>
      <c r="L105" s="19">
        <f>SUM((C105+D105)*K105)</f>
        <v/>
      </c>
      <c r="M105" s="23" t="n"/>
      <c r="N105" s="24">
        <f>D105*M105</f>
        <v/>
      </c>
      <c r="P105" s="25">
        <f>IF(A105=$G$1719,L105,0)</f>
        <v/>
      </c>
      <c r="Q105" s="25" t="n"/>
      <c r="R105" s="25" t="n"/>
      <c r="S105" s="25" t="n"/>
      <c r="T105" s="25" t="n"/>
    </row>
    <row r="106">
      <c r="A106" s="20" t="inlineStr">
        <is>
          <t>NTパネル</t>
        </is>
      </c>
      <c r="B106" s="13" t="inlineStr">
        <is>
          <t>22MNTW</t>
        </is>
      </c>
      <c r="C106" s="14">
        <f>SUMIF(数量表!D:E,B106,数量表!E:E)</f>
        <v/>
      </c>
      <c r="D106" s="15">
        <f>SUMIF(数量表!D:F,B106,数量表!F:F)+SUMIF(数量表!D:G,B106,数量表!G:G)</f>
        <v/>
      </c>
      <c r="E106" s="16" t="n">
        <v>0</v>
      </c>
      <c r="F106" s="17">
        <f>C106*E106</f>
        <v/>
      </c>
      <c r="G106" s="18" t="n">
        <v>0</v>
      </c>
      <c r="H106" s="19">
        <f>D106*G106</f>
        <v/>
      </c>
      <c r="I106" s="16" t="n"/>
      <c r="J106" s="17">
        <f>C106*I106</f>
        <v/>
      </c>
      <c r="K106" s="18" t="n">
        <v>2</v>
      </c>
      <c r="L106" s="19">
        <f>SUM((C106+D106)*K106)</f>
        <v/>
      </c>
      <c r="M106" s="23" t="n"/>
      <c r="N106" s="24">
        <f>D106*M106</f>
        <v/>
      </c>
      <c r="P106" s="25">
        <f>IF(A106=$G$1719,L106,0)</f>
        <v/>
      </c>
      <c r="Q106" s="25" t="n"/>
      <c r="R106" s="25" t="n"/>
      <c r="S106" s="25" t="n"/>
      <c r="T106" s="25" t="n"/>
    </row>
    <row r="107">
      <c r="A107" s="20" t="inlineStr">
        <is>
          <t>NTパネル</t>
        </is>
      </c>
      <c r="B107" s="13" t="inlineStr">
        <is>
          <t>22MNTH</t>
        </is>
      </c>
      <c r="C107" s="14">
        <f>SUMIF(数量表!D:E,B107,数量表!E:E)</f>
        <v/>
      </c>
      <c r="D107" s="15">
        <f>SUMIF(数量表!D:F,B107,数量表!F:F)+SUMIF(数量表!D:G,B107,数量表!G:G)</f>
        <v/>
      </c>
      <c r="E107" s="16" t="n">
        <v>0</v>
      </c>
      <c r="F107" s="17">
        <f>C107*E107</f>
        <v/>
      </c>
      <c r="G107" s="18" t="n">
        <v>0</v>
      </c>
      <c r="H107" s="19">
        <f>D107*G107</f>
        <v/>
      </c>
      <c r="I107" s="16" t="n"/>
      <c r="J107" s="17">
        <f>C107*I107</f>
        <v/>
      </c>
      <c r="K107" s="18" t="n">
        <v>0.5</v>
      </c>
      <c r="L107" s="19">
        <f>SUM((C107+D107)*K107)</f>
        <v/>
      </c>
      <c r="M107" s="23" t="n"/>
      <c r="N107" s="24">
        <f>D107*M107</f>
        <v/>
      </c>
      <c r="P107" s="25">
        <f>IF(A107=$G$1719,L107,0)</f>
        <v/>
      </c>
      <c r="Q107" s="25" t="n"/>
      <c r="R107" s="25" t="n"/>
      <c r="S107" s="25" t="n"/>
      <c r="T107" s="25" t="n"/>
    </row>
    <row r="108">
      <c r="A108" s="20" t="inlineStr">
        <is>
          <t>NTパネル</t>
        </is>
      </c>
      <c r="B108" s="13" t="inlineStr">
        <is>
          <t>22MNTWH</t>
        </is>
      </c>
      <c r="C108" s="14">
        <f>SUMIF(数量表!D:E,B108,数量表!E:E)</f>
        <v/>
      </c>
      <c r="D108" s="15">
        <f>SUMIF(数量表!D:F,B108,数量表!F:F)+SUMIF(数量表!D:G,B108,数量表!G:G)</f>
        <v/>
      </c>
      <c r="E108" s="16" t="n">
        <v>0</v>
      </c>
      <c r="F108" s="17">
        <f>C108*E108</f>
        <v/>
      </c>
      <c r="G108" s="18" t="n">
        <v>0</v>
      </c>
      <c r="H108" s="19">
        <f>D108*G108</f>
        <v/>
      </c>
      <c r="I108" s="16" t="n"/>
      <c r="J108" s="17">
        <f>C108*I108</f>
        <v/>
      </c>
      <c r="K108" s="18" t="n">
        <v>1</v>
      </c>
      <c r="L108" s="19">
        <f>SUM((C108+D108)*K108)</f>
        <v/>
      </c>
      <c r="M108" s="23" t="n"/>
      <c r="N108" s="24">
        <f>D108*M108</f>
        <v/>
      </c>
      <c r="P108" s="25">
        <f>IF(A108=$G$1719,L108,0)</f>
        <v/>
      </c>
      <c r="Q108" s="25" t="n"/>
      <c r="R108" s="25" t="n"/>
      <c r="S108" s="25" t="n"/>
      <c r="T108" s="25" t="n"/>
    </row>
    <row r="109">
      <c r="A109" s="20" t="inlineStr">
        <is>
          <t>NTパネル</t>
        </is>
      </c>
      <c r="B109" s="13" t="inlineStr">
        <is>
          <t>22MNTQ3</t>
        </is>
      </c>
      <c r="C109" s="14">
        <f>SUMIF(数量表!D:E,B109,数量表!E:E)</f>
        <v/>
      </c>
      <c r="D109" s="15">
        <f>SUMIF(数量表!D:F,B109,数量表!F:F)+SUMIF(数量表!D:G,B109,数量表!G:G)</f>
        <v/>
      </c>
      <c r="E109" s="16" t="n">
        <v>0</v>
      </c>
      <c r="F109" s="17">
        <f>C109*E109</f>
        <v/>
      </c>
      <c r="G109" s="18" t="n">
        <v>0</v>
      </c>
      <c r="H109" s="19">
        <f>D109*G109</f>
        <v/>
      </c>
      <c r="I109" s="16" t="n"/>
      <c r="J109" s="17">
        <f>C109*I109</f>
        <v/>
      </c>
      <c r="K109" s="18" t="n">
        <v>1</v>
      </c>
      <c r="L109" s="19">
        <f>SUM((C109+D109)*K109)</f>
        <v/>
      </c>
      <c r="M109" s="23" t="n"/>
      <c r="N109" s="24">
        <f>D109*M109</f>
        <v/>
      </c>
      <c r="P109" s="25">
        <f>IF(A109=$G$1719,L109,0)</f>
        <v/>
      </c>
      <c r="Q109" s="25" t="n"/>
      <c r="R109" s="25" t="n"/>
      <c r="S109" s="25" t="n"/>
      <c r="T109" s="25" t="n"/>
    </row>
    <row r="110">
      <c r="A110" s="20" t="inlineStr">
        <is>
          <t>NTパネル</t>
        </is>
      </c>
      <c r="B110" s="13" t="inlineStr">
        <is>
          <t>22MNTWQ3</t>
        </is>
      </c>
      <c r="C110" s="14">
        <f>SUMIF(数量表!D:E,B110,数量表!E:E)</f>
        <v/>
      </c>
      <c r="D110" s="15">
        <f>SUMIF(数量表!D:F,B110,数量表!F:F)+SUMIF(数量表!D:G,B110,数量表!G:G)</f>
        <v/>
      </c>
      <c r="E110" s="16" t="n">
        <v>0</v>
      </c>
      <c r="F110" s="17">
        <f>C110*E110</f>
        <v/>
      </c>
      <c r="G110" s="18" t="n">
        <v>0</v>
      </c>
      <c r="H110" s="19">
        <f>D110*G110</f>
        <v/>
      </c>
      <c r="I110" s="16" t="n"/>
      <c r="J110" s="17">
        <f>C110*I110</f>
        <v/>
      </c>
      <c r="K110" s="18" t="n">
        <v>2</v>
      </c>
      <c r="L110" s="19">
        <f>SUM((C110+D110)*K110)</f>
        <v/>
      </c>
      <c r="M110" s="23" t="n"/>
      <c r="N110" s="24">
        <f>D110*M110</f>
        <v/>
      </c>
      <c r="P110" s="25">
        <f>IF(A110=$G$1719,L110,0)</f>
        <v/>
      </c>
      <c r="Q110" s="25" t="n"/>
      <c r="R110" s="25" t="n"/>
      <c r="S110" s="25" t="n"/>
      <c r="T110" s="25" t="n"/>
    </row>
    <row r="111">
      <c r="A111" s="20" t="inlineStr">
        <is>
          <t>NTパネル</t>
        </is>
      </c>
      <c r="B111" s="13" t="inlineStr">
        <is>
          <t>22MNTQ600</t>
        </is>
      </c>
      <c r="C111" s="14">
        <f>SUMIF(数量表!D:E,B111,数量表!E:E)</f>
        <v/>
      </c>
      <c r="D111" s="15">
        <f>SUMIF(数量表!D:F,B111,数量表!F:F)+SUMIF(数量表!D:G,B111,数量表!G:G)</f>
        <v/>
      </c>
      <c r="E111" s="16" t="n">
        <v>0</v>
      </c>
      <c r="F111" s="17">
        <f>C111*E111</f>
        <v/>
      </c>
      <c r="G111" s="18" t="n">
        <v>0</v>
      </c>
      <c r="H111" s="19">
        <f>D111*G111</f>
        <v/>
      </c>
      <c r="I111" s="16" t="n"/>
      <c r="J111" s="17">
        <f>C111*I111</f>
        <v/>
      </c>
      <c r="K111" s="18" t="n">
        <v>1</v>
      </c>
      <c r="L111" s="19">
        <f>SUM((C111+D111)*K111)</f>
        <v/>
      </c>
      <c r="M111" s="23" t="n"/>
      <c r="N111" s="24">
        <f>D111*M111</f>
        <v/>
      </c>
      <c r="P111" s="25">
        <f>IF(A111=$G$1719,L111,0)</f>
        <v/>
      </c>
      <c r="Q111" s="25" t="n"/>
      <c r="R111" s="25" t="n"/>
      <c r="S111" s="25" t="n"/>
      <c r="T111" s="25" t="n"/>
    </row>
    <row r="112">
      <c r="A112" s="20" t="inlineStr">
        <is>
          <t>NTパネル</t>
        </is>
      </c>
      <c r="B112" s="13" t="inlineStr">
        <is>
          <t>22MNTWQ600</t>
        </is>
      </c>
      <c r="C112" s="14">
        <f>SUMIF(数量表!D:E,B112,数量表!E:E)</f>
        <v/>
      </c>
      <c r="D112" s="15">
        <f>SUMIF(数量表!D:F,B112,数量表!F:F)+SUMIF(数量表!D:G,B112,数量表!G:G)</f>
        <v/>
      </c>
      <c r="E112" s="16" t="n">
        <v>0</v>
      </c>
      <c r="F112" s="17">
        <f>C112*E112</f>
        <v/>
      </c>
      <c r="G112" s="18" t="n">
        <v>0</v>
      </c>
      <c r="H112" s="19">
        <f>D112*G112</f>
        <v/>
      </c>
      <c r="I112" s="16" t="n"/>
      <c r="J112" s="17">
        <f>C112*I112</f>
        <v/>
      </c>
      <c r="K112" s="18" t="n">
        <v>2</v>
      </c>
      <c r="L112" s="19">
        <f>SUM((C112+D112)*K112)</f>
        <v/>
      </c>
      <c r="M112" s="23" t="n"/>
      <c r="N112" s="24">
        <f>D112*M112</f>
        <v/>
      </c>
      <c r="P112" s="25">
        <f>IF(A112=$G$1719,L112,0)</f>
        <v/>
      </c>
      <c r="Q112" s="25" t="n"/>
      <c r="R112" s="25" t="n"/>
      <c r="S112" s="25" t="n"/>
      <c r="T112" s="25" t="n"/>
    </row>
    <row r="113">
      <c r="A113" s="20" t="inlineStr">
        <is>
          <t>NTパネル</t>
        </is>
      </c>
      <c r="B113" s="13" t="inlineStr">
        <is>
          <t>22MNTS</t>
        </is>
      </c>
      <c r="C113" s="14">
        <f>SUMIF(数量表!D:E,B113,数量表!E:E)</f>
        <v/>
      </c>
      <c r="D113" s="15">
        <f>SUMIF(数量表!D:F,B113,数量表!F:F)+SUMIF(数量表!D:G,B113,数量表!G:G)</f>
        <v/>
      </c>
      <c r="E113" s="16" t="n">
        <v>0</v>
      </c>
      <c r="F113" s="17">
        <f>C113*E113</f>
        <v/>
      </c>
      <c r="G113" s="18" t="n">
        <v>0</v>
      </c>
      <c r="H113" s="19">
        <f>D113*G113</f>
        <v/>
      </c>
      <c r="I113" s="16" t="n"/>
      <c r="J113" s="17">
        <f>C113*I113</f>
        <v/>
      </c>
      <c r="K113" s="18" t="n">
        <v>1</v>
      </c>
      <c r="L113" s="19">
        <f>SUM((C113+D113)*K113)</f>
        <v/>
      </c>
      <c r="M113" s="23" t="n"/>
      <c r="N113" s="24">
        <f>D113*M113</f>
        <v/>
      </c>
      <c r="P113" s="25">
        <f>IF(A113=$G$1719,L113,0)</f>
        <v/>
      </c>
      <c r="Q113" s="25" t="n"/>
      <c r="R113" s="25" t="n"/>
      <c r="S113" s="25" t="n"/>
      <c r="T113" s="25" t="n"/>
    </row>
    <row r="114">
      <c r="A114" s="20" t="inlineStr">
        <is>
          <t>NTパネル</t>
        </is>
      </c>
      <c r="B114" s="13" t="inlineStr">
        <is>
          <t>22MNTWS</t>
        </is>
      </c>
      <c r="C114" s="14">
        <f>SUMIF(数量表!D:E,B114,数量表!E:E)</f>
        <v/>
      </c>
      <c r="D114" s="15">
        <f>SUMIF(数量表!D:F,B114,数量表!F:F)+SUMIF(数量表!D:G,B114,数量表!G:G)</f>
        <v/>
      </c>
      <c r="E114" s="16" t="n">
        <v>0</v>
      </c>
      <c r="F114" s="17">
        <f>C114*E114</f>
        <v/>
      </c>
      <c r="G114" s="18" t="n">
        <v>0</v>
      </c>
      <c r="H114" s="19">
        <f>D114*G114</f>
        <v/>
      </c>
      <c r="I114" s="16" t="n"/>
      <c r="J114" s="17">
        <f>C114*I114</f>
        <v/>
      </c>
      <c r="K114" s="18" t="n">
        <v>2</v>
      </c>
      <c r="L114" s="19">
        <f>SUM((C114+D114)*K114)</f>
        <v/>
      </c>
      <c r="M114" s="23" t="n"/>
      <c r="N114" s="24">
        <f>D114*M114</f>
        <v/>
      </c>
      <c r="P114" s="25">
        <f>IF(A114=$G$1719,L114,0)</f>
        <v/>
      </c>
      <c r="Q114" s="25" t="n"/>
      <c r="R114" s="25" t="n"/>
      <c r="S114" s="25" t="n"/>
      <c r="T114" s="25" t="n"/>
    </row>
    <row r="115">
      <c r="A115" s="12" t="inlineStr">
        <is>
          <t>大平NC</t>
        </is>
      </c>
      <c r="B115" s="13" t="inlineStr">
        <is>
          <t>22MQ3O</t>
        </is>
      </c>
      <c r="C115" s="14">
        <f>SUMIF(数量表!D:E,B115,数量表!E:E)</f>
        <v/>
      </c>
      <c r="D115" s="15">
        <f>SUMIF(数量表!D:F,B115,数量表!F:F)+SUMIF(数量表!D:G,B115,数量表!G:G)</f>
        <v/>
      </c>
      <c r="E115" s="16" t="n">
        <v>0</v>
      </c>
      <c r="F115" s="17">
        <f>C115*E115</f>
        <v/>
      </c>
      <c r="G115" s="18" t="n">
        <v>0</v>
      </c>
      <c r="H115" s="19">
        <f>D115*G115</f>
        <v/>
      </c>
      <c r="I115" s="16" t="n">
        <v>2</v>
      </c>
      <c r="J115" s="17">
        <f>C115*I115</f>
        <v/>
      </c>
      <c r="K115" s="18" t="n">
        <v>2</v>
      </c>
      <c r="L115" s="19">
        <f>D115*K115</f>
        <v/>
      </c>
      <c r="M115" s="23" t="n">
        <v>0</v>
      </c>
      <c r="N115" s="24">
        <f>D115*M115</f>
        <v/>
      </c>
      <c r="P115" s="25">
        <f>IF(A115=$G$1719,L115,0)</f>
        <v/>
      </c>
      <c r="Q115" s="25" t="n"/>
      <c r="R115" s="25" t="n"/>
      <c r="S115" s="25" t="n"/>
      <c r="T115" s="25" t="n"/>
    </row>
    <row r="116">
      <c r="A116" s="12" t="inlineStr">
        <is>
          <t>大平NC</t>
        </is>
      </c>
      <c r="B116" s="13" t="inlineStr">
        <is>
          <t>22MQ3OL</t>
        </is>
      </c>
      <c r="C116" s="14">
        <f>SUMIF(数量表!D:E,B116,数量表!E:E)</f>
        <v/>
      </c>
      <c r="D116" s="15">
        <f>SUMIF(数量表!D:F,B116,数量表!F:F)+SUMIF(数量表!D:G,B116,数量表!G:G)</f>
        <v/>
      </c>
      <c r="E116" s="16" t="n">
        <v>0</v>
      </c>
      <c r="F116" s="17">
        <f>C116*E116</f>
        <v/>
      </c>
      <c r="G116" s="18" t="n">
        <v>0</v>
      </c>
      <c r="H116" s="19">
        <f>D116*G116</f>
        <v/>
      </c>
      <c r="I116" s="16" t="n">
        <v>2</v>
      </c>
      <c r="J116" s="17">
        <f>C116*I116</f>
        <v/>
      </c>
      <c r="K116" s="18" t="n">
        <v>2</v>
      </c>
      <c r="L116" s="19">
        <f>D116*K116</f>
        <v/>
      </c>
      <c r="M116" s="23" t="n">
        <v>0</v>
      </c>
      <c r="N116" s="24">
        <f>D116*M116</f>
        <v/>
      </c>
      <c r="P116" s="25">
        <f>IF(A116=$G$1719,L116,0)</f>
        <v/>
      </c>
      <c r="Q116" s="25" t="n"/>
      <c r="R116" s="25" t="n"/>
      <c r="S116" s="25" t="n"/>
      <c r="T116" s="25" t="n"/>
    </row>
    <row r="117">
      <c r="A117" s="12" t="inlineStr">
        <is>
          <t>大平NC</t>
        </is>
      </c>
      <c r="B117" s="13" t="inlineStr">
        <is>
          <t>22MQ3OR</t>
        </is>
      </c>
      <c r="C117" s="14">
        <f>SUMIF(数量表!D:E,B117,数量表!E:E)</f>
        <v/>
      </c>
      <c r="D117" s="15">
        <f>SUMIF(数量表!D:F,B117,数量表!F:F)+SUMIF(数量表!D:G,B117,数量表!G:G)</f>
        <v/>
      </c>
      <c r="E117" s="16" t="n">
        <v>0</v>
      </c>
      <c r="F117" s="17">
        <f>C117*E117</f>
        <v/>
      </c>
      <c r="G117" s="18" t="n">
        <v>0</v>
      </c>
      <c r="H117" s="19">
        <f>D117*G117</f>
        <v/>
      </c>
      <c r="I117" s="16" t="n">
        <v>2</v>
      </c>
      <c r="J117" s="17">
        <f>C117*I117</f>
        <v/>
      </c>
      <c r="K117" s="18" t="n">
        <v>2</v>
      </c>
      <c r="L117" s="19">
        <f>D117*K117</f>
        <v/>
      </c>
      <c r="M117" s="23" t="n">
        <v>0</v>
      </c>
      <c r="N117" s="24">
        <f>D117*M117</f>
        <v/>
      </c>
      <c r="P117" s="25">
        <f>IF(A117=$G$1719,L117,0)</f>
        <v/>
      </c>
      <c r="Q117" s="25" t="n"/>
      <c r="R117" s="25" t="n"/>
      <c r="S117" s="25" t="n"/>
      <c r="T117" s="25" t="n"/>
    </row>
    <row r="118">
      <c r="A118" s="12" t="inlineStr">
        <is>
          <t>大平NC</t>
        </is>
      </c>
      <c r="B118" s="13" t="inlineStr">
        <is>
          <t>22MQ3OS</t>
        </is>
      </c>
      <c r="C118" s="14">
        <f>SUMIF(数量表!D:E,B118,数量表!E:E)</f>
        <v/>
      </c>
      <c r="D118" s="15">
        <f>SUMIF(数量表!D:F,B118,数量表!F:F)+SUMIF(数量表!D:G,B118,数量表!G:G)</f>
        <v/>
      </c>
      <c r="E118" s="16" t="n">
        <v>0</v>
      </c>
      <c r="F118" s="17">
        <f>C118*E118</f>
        <v/>
      </c>
      <c r="G118" s="18" t="n">
        <v>0</v>
      </c>
      <c r="H118" s="19">
        <f>D118*G118</f>
        <v/>
      </c>
      <c r="I118" s="16" t="n">
        <v>2</v>
      </c>
      <c r="J118" s="17">
        <f>C118*I118</f>
        <v/>
      </c>
      <c r="K118" s="18" t="n">
        <v>2</v>
      </c>
      <c r="L118" s="19">
        <f>D118*K118</f>
        <v/>
      </c>
      <c r="M118" s="23" t="n">
        <v>0</v>
      </c>
      <c r="N118" s="24">
        <f>D118*M118</f>
        <v/>
      </c>
      <c r="P118" s="25">
        <f>IF(A118=$G$1719,L118,0)</f>
        <v/>
      </c>
      <c r="Q118" s="25" t="n"/>
      <c r="R118" s="25" t="n"/>
      <c r="S118" s="25" t="n"/>
      <c r="T118" s="25" t="n"/>
    </row>
    <row r="119">
      <c r="A119" s="12" t="inlineStr">
        <is>
          <t>大平NC</t>
        </is>
      </c>
      <c r="B119" s="13" t="inlineStr">
        <is>
          <t>22MQ3R+12</t>
        </is>
      </c>
      <c r="C119" s="14">
        <f>SUMIF(数量表!D:E,B119,数量表!E:E)</f>
        <v/>
      </c>
      <c r="D119" s="15">
        <f>SUMIF(数量表!D:F,B119,数量表!F:F)+SUMIF(数量表!D:G,B119,数量表!G:G)</f>
        <v/>
      </c>
      <c r="E119" s="16" t="n">
        <v>0</v>
      </c>
      <c r="F119" s="17">
        <f>C119*E119</f>
        <v/>
      </c>
      <c r="G119" s="18" t="n">
        <v>0</v>
      </c>
      <c r="H119" s="19">
        <f>D119*G119</f>
        <v/>
      </c>
      <c r="I119" s="16" t="n">
        <v>1</v>
      </c>
      <c r="J119" s="17">
        <f>C119*I119</f>
        <v/>
      </c>
      <c r="K119" s="18" t="n">
        <v>1</v>
      </c>
      <c r="L119" s="19">
        <f>D119*K119</f>
        <v/>
      </c>
      <c r="M119" s="23" t="n">
        <v>0</v>
      </c>
      <c r="N119" s="24">
        <f>D119*M119</f>
        <v/>
      </c>
      <c r="P119" s="25">
        <f>IF(A119=$G$1719,L119,0)</f>
        <v/>
      </c>
      <c r="Q119" s="25" t="n"/>
      <c r="R119" s="25" t="n"/>
      <c r="S119" s="25" t="n"/>
      <c r="T119" s="25" t="n"/>
    </row>
    <row r="120">
      <c r="A120" s="12" t="inlineStr">
        <is>
          <t>大平NC</t>
        </is>
      </c>
      <c r="B120" s="13" t="inlineStr">
        <is>
          <t>22MQ3Z</t>
        </is>
      </c>
      <c r="C120" s="14">
        <f>SUMIF(数量表!D:E,B120,数量表!E:E)</f>
        <v/>
      </c>
      <c r="D120" s="15">
        <f>SUMIF(数量表!D:F,B120,数量表!F:F)+SUMIF(数量表!D:G,B120,数量表!G:G)</f>
        <v/>
      </c>
      <c r="E120" s="16" t="n">
        <v>0</v>
      </c>
      <c r="F120" s="17">
        <f>C120*E120</f>
        <v/>
      </c>
      <c r="G120" s="18" t="n">
        <v>0</v>
      </c>
      <c r="H120" s="19">
        <f>D120*G120</f>
        <v/>
      </c>
      <c r="I120" s="16" t="n">
        <v>2</v>
      </c>
      <c r="J120" s="17">
        <f>C120*I120</f>
        <v/>
      </c>
      <c r="K120" s="18" t="n">
        <v>2</v>
      </c>
      <c r="L120" s="19">
        <f>D120*K120</f>
        <v/>
      </c>
      <c r="M120" s="23" t="n">
        <v>0</v>
      </c>
      <c r="N120" s="24">
        <f>D120*M120</f>
        <v/>
      </c>
      <c r="P120" s="25">
        <f>IF(A120=$G$1719,L120,0)</f>
        <v/>
      </c>
      <c r="Q120" s="25" t="n"/>
      <c r="R120" s="25" t="n"/>
      <c r="S120" s="25" t="n"/>
      <c r="T120" s="25" t="n"/>
    </row>
    <row r="121">
      <c r="A121" s="12" t="inlineStr">
        <is>
          <t>大平NC</t>
        </is>
      </c>
      <c r="B121" s="13" t="inlineStr">
        <is>
          <t>22MQ215</t>
        </is>
      </c>
      <c r="C121" s="14">
        <f>SUMIF(数量表!D:E,B121,数量表!E:E)</f>
        <v/>
      </c>
      <c r="D121" s="15">
        <f>SUMIF(数量表!D:F,B121,数量表!F:F)+SUMIF(数量表!D:G,B121,数量表!G:G)</f>
        <v/>
      </c>
      <c r="E121" s="16" t="n">
        <v>0</v>
      </c>
      <c r="F121" s="17">
        <f>C121*E121</f>
        <v/>
      </c>
      <c r="G121" s="18" t="n">
        <v>0</v>
      </c>
      <c r="H121" s="19">
        <f>D121*G121</f>
        <v/>
      </c>
      <c r="I121" s="16" t="n">
        <v>0.5</v>
      </c>
      <c r="J121" s="17">
        <f>C121*I121</f>
        <v/>
      </c>
      <c r="K121" s="18" t="n">
        <v>0.5</v>
      </c>
      <c r="L121" s="19">
        <f>D121*K121</f>
        <v/>
      </c>
      <c r="M121" s="23" t="n">
        <v>0</v>
      </c>
      <c r="N121" s="24">
        <f>D121*M121</f>
        <v/>
      </c>
      <c r="P121" s="25">
        <f>IF(A121=$G$1719,L121,0)</f>
        <v/>
      </c>
      <c r="Q121" s="25" t="n"/>
      <c r="R121" s="25" t="n"/>
      <c r="S121" s="25" t="n"/>
      <c r="T121" s="25" t="n"/>
    </row>
    <row r="122">
      <c r="A122" s="12" t="inlineStr">
        <is>
          <t>大平NC</t>
        </is>
      </c>
      <c r="B122" s="13" t="inlineStr">
        <is>
          <t>22MQ215L</t>
        </is>
      </c>
      <c r="C122" s="14">
        <f>SUMIF(数量表!D:E,B122,数量表!E:E)</f>
        <v/>
      </c>
      <c r="D122" s="15">
        <f>SUMIF(数量表!D:F,B122,数量表!F:F)+SUMIF(数量表!D:G,B122,数量表!G:G)</f>
        <v/>
      </c>
      <c r="E122" s="16" t="n">
        <v>0</v>
      </c>
      <c r="F122" s="17">
        <f>C122*E122</f>
        <v/>
      </c>
      <c r="G122" s="18" t="n">
        <v>0</v>
      </c>
      <c r="H122" s="19">
        <f>D122*G122</f>
        <v/>
      </c>
      <c r="I122" s="16" t="n">
        <v>0.5</v>
      </c>
      <c r="J122" s="17">
        <f>C122*I122</f>
        <v/>
      </c>
      <c r="K122" s="18" t="n">
        <v>0.5</v>
      </c>
      <c r="L122" s="19">
        <f>D122*K122</f>
        <v/>
      </c>
      <c r="M122" s="23" t="n">
        <v>0</v>
      </c>
      <c r="N122" s="24">
        <f>D122*M122</f>
        <v/>
      </c>
      <c r="P122" s="25">
        <f>IF(A122=$G$1719,L122,0)</f>
        <v/>
      </c>
      <c r="Q122" s="25" t="n"/>
      <c r="R122" s="25" t="n"/>
      <c r="S122" s="25" t="n"/>
      <c r="T122" s="25" t="n"/>
    </row>
    <row r="123">
      <c r="A123" s="12" t="inlineStr">
        <is>
          <t>大平NC</t>
        </is>
      </c>
      <c r="B123" s="13" t="inlineStr">
        <is>
          <t>22MQ215R</t>
        </is>
      </c>
      <c r="C123" s="14">
        <f>SUMIF(数量表!D:E,B123,数量表!E:E)</f>
        <v/>
      </c>
      <c r="D123" s="15">
        <f>SUMIF(数量表!D:F,B123,数量表!F:F)+SUMIF(数量表!D:G,B123,数量表!G:G)</f>
        <v/>
      </c>
      <c r="E123" s="16" t="n">
        <v>0</v>
      </c>
      <c r="F123" s="17">
        <f>C123*E123</f>
        <v/>
      </c>
      <c r="G123" s="18" t="n">
        <v>0</v>
      </c>
      <c r="H123" s="19">
        <f>D123*G123</f>
        <v/>
      </c>
      <c r="I123" s="16" t="n">
        <v>0.5</v>
      </c>
      <c r="J123" s="17">
        <f>C123*I123</f>
        <v/>
      </c>
      <c r="K123" s="18" t="n">
        <v>0.5</v>
      </c>
      <c r="L123" s="19">
        <f>D123*K123</f>
        <v/>
      </c>
      <c r="M123" s="23" t="n">
        <v>0</v>
      </c>
      <c r="N123" s="24">
        <f>D123*M123</f>
        <v/>
      </c>
      <c r="P123" s="25">
        <f>IF(A123=$G$1719,L123,0)</f>
        <v/>
      </c>
      <c r="Q123" s="25" t="n"/>
      <c r="R123" s="25" t="n"/>
      <c r="S123" s="25" t="n"/>
      <c r="T123" s="25" t="n"/>
    </row>
    <row r="124">
      <c r="A124" s="12" t="inlineStr">
        <is>
          <t>大平NC</t>
        </is>
      </c>
      <c r="B124" s="13" t="inlineStr">
        <is>
          <t>22MQ305</t>
        </is>
      </c>
      <c r="C124" s="14">
        <f>SUMIF(数量表!D:E,B124,数量表!E:E)</f>
        <v/>
      </c>
      <c r="D124" s="15">
        <f>SUMIF(数量表!D:F,B124,数量表!F:F)+SUMIF(数量表!D:G,B124,数量表!G:G)</f>
        <v/>
      </c>
      <c r="E124" s="16" t="n">
        <v>0</v>
      </c>
      <c r="F124" s="17">
        <f>C124*E124</f>
        <v/>
      </c>
      <c r="G124" s="18" t="n">
        <v>0</v>
      </c>
      <c r="H124" s="19">
        <f>D124*G124</f>
        <v/>
      </c>
      <c r="I124" s="16" t="n">
        <v>0.5</v>
      </c>
      <c r="J124" s="17">
        <f>C124*I124</f>
        <v/>
      </c>
      <c r="K124" s="18" t="n">
        <v>0.5</v>
      </c>
      <c r="L124" s="19">
        <f>D124*K124</f>
        <v/>
      </c>
      <c r="M124" s="23" t="n">
        <v>0</v>
      </c>
      <c r="N124" s="24">
        <f>D124*M124</f>
        <v/>
      </c>
      <c r="P124" s="25">
        <f>IF(A124=$G$1719,L124,0)</f>
        <v/>
      </c>
      <c r="Q124" s="25" t="n"/>
      <c r="R124" s="25" t="n"/>
      <c r="S124" s="25" t="n"/>
      <c r="T124" s="25" t="n"/>
    </row>
    <row r="125">
      <c r="A125" s="12" t="inlineStr">
        <is>
          <t>大平NC</t>
        </is>
      </c>
      <c r="B125" s="13" t="inlineStr">
        <is>
          <t>22MQ305L</t>
        </is>
      </c>
      <c r="C125" s="14">
        <f>SUMIF(数量表!D:E,B125,数量表!E:E)</f>
        <v/>
      </c>
      <c r="D125" s="15">
        <f>SUMIF(数量表!D:F,B125,数量表!F:F)+SUMIF(数量表!D:G,B125,数量表!G:G)</f>
        <v/>
      </c>
      <c r="E125" s="16" t="n">
        <v>0</v>
      </c>
      <c r="F125" s="17">
        <f>C125*E125</f>
        <v/>
      </c>
      <c r="G125" s="18" t="n">
        <v>0</v>
      </c>
      <c r="H125" s="19">
        <f>D125*G125</f>
        <v/>
      </c>
      <c r="I125" s="16" t="n">
        <v>0.5</v>
      </c>
      <c r="J125" s="17">
        <f>C125*I125</f>
        <v/>
      </c>
      <c r="K125" s="18" t="n">
        <v>0.5</v>
      </c>
      <c r="L125" s="19">
        <f>D125*K125</f>
        <v/>
      </c>
      <c r="M125" s="23" t="n">
        <v>0</v>
      </c>
      <c r="N125" s="24">
        <f>D125*M125</f>
        <v/>
      </c>
      <c r="P125" s="25">
        <f>IF(A125=$G$1719,L125,0)</f>
        <v/>
      </c>
      <c r="Q125" s="25" t="n"/>
      <c r="R125" s="25" t="n"/>
      <c r="S125" s="25" t="n"/>
      <c r="T125" s="25" t="n"/>
    </row>
    <row r="126">
      <c r="A126" s="12" t="inlineStr">
        <is>
          <t>大平NC</t>
        </is>
      </c>
      <c r="B126" s="13" t="inlineStr">
        <is>
          <t>22MQ305R</t>
        </is>
      </c>
      <c r="C126" s="14">
        <f>SUMIF(数量表!D:E,B126,数量表!E:E)</f>
        <v/>
      </c>
      <c r="D126" s="15">
        <f>SUMIF(数量表!D:F,B126,数量表!F:F)+SUMIF(数量表!D:G,B126,数量表!G:G)</f>
        <v/>
      </c>
      <c r="E126" s="16" t="n">
        <v>0</v>
      </c>
      <c r="F126" s="17">
        <f>C126*E126</f>
        <v/>
      </c>
      <c r="G126" s="18" t="n">
        <v>0</v>
      </c>
      <c r="H126" s="19">
        <f>D126*G126</f>
        <v/>
      </c>
      <c r="I126" s="16" t="n">
        <v>0.5</v>
      </c>
      <c r="J126" s="17">
        <f>C126*I126</f>
        <v/>
      </c>
      <c r="K126" s="18" t="n">
        <v>0.5</v>
      </c>
      <c r="L126" s="19">
        <f>D126*K126</f>
        <v/>
      </c>
      <c r="M126" s="23" t="n">
        <v>0</v>
      </c>
      <c r="N126" s="24">
        <f>D126*M126</f>
        <v/>
      </c>
      <c r="P126" s="25">
        <f>IF(A126=$G$1719,L126,0)</f>
        <v/>
      </c>
      <c r="Q126" s="25" t="n"/>
      <c r="R126" s="25" t="n"/>
      <c r="S126" s="25" t="n"/>
      <c r="T126" s="25" t="n"/>
    </row>
    <row r="127">
      <c r="A127" s="12" t="inlineStr">
        <is>
          <t>大平NC</t>
        </is>
      </c>
      <c r="B127" s="13" t="inlineStr">
        <is>
          <t>22MQ310</t>
        </is>
      </c>
      <c r="C127" s="14">
        <f>SUMIF(数量表!D:E,B127,数量表!E:E)</f>
        <v/>
      </c>
      <c r="D127" s="15">
        <f>SUMIF(数量表!D:F,B127,数量表!F:F)+SUMIF(数量表!D:G,B127,数量表!G:G)</f>
        <v/>
      </c>
      <c r="E127" s="16" t="n">
        <v>0</v>
      </c>
      <c r="F127" s="17">
        <f>C127*E127</f>
        <v/>
      </c>
      <c r="G127" s="18" t="n">
        <v>0</v>
      </c>
      <c r="H127" s="19">
        <f>D127*G127</f>
        <v/>
      </c>
      <c r="I127" s="16" t="n">
        <v>0.5</v>
      </c>
      <c r="J127" s="17">
        <f>C127*I127</f>
        <v/>
      </c>
      <c r="K127" s="18" t="n">
        <v>0.5</v>
      </c>
      <c r="L127" s="19">
        <f>D127*K127</f>
        <v/>
      </c>
      <c r="M127" s="23" t="n">
        <v>0</v>
      </c>
      <c r="N127" s="24">
        <f>D127*M127</f>
        <v/>
      </c>
      <c r="P127" s="25">
        <f>IF(A127=$G$1719,L127,0)</f>
        <v/>
      </c>
      <c r="Q127" s="25" t="n"/>
      <c r="R127" s="25" t="n"/>
      <c r="S127" s="25" t="n"/>
      <c r="T127" s="25" t="n"/>
    </row>
    <row r="128">
      <c r="A128" s="12" t="inlineStr">
        <is>
          <t>大平NC</t>
        </is>
      </c>
      <c r="B128" s="13" t="inlineStr">
        <is>
          <t>22MQ310L</t>
        </is>
      </c>
      <c r="C128" s="14">
        <f>SUMIF(数量表!D:E,B128,数量表!E:E)</f>
        <v/>
      </c>
      <c r="D128" s="15">
        <f>SUMIF(数量表!D:F,B128,数量表!F:F)+SUMIF(数量表!D:G,B128,数量表!G:G)</f>
        <v/>
      </c>
      <c r="E128" s="16" t="n">
        <v>0</v>
      </c>
      <c r="F128" s="17">
        <f>C128*E128</f>
        <v/>
      </c>
      <c r="G128" s="18" t="n">
        <v>0</v>
      </c>
      <c r="H128" s="19">
        <f>D128*G128</f>
        <v/>
      </c>
      <c r="I128" s="16" t="n">
        <v>0.5</v>
      </c>
      <c r="J128" s="17">
        <f>C128*I128</f>
        <v/>
      </c>
      <c r="K128" s="18" t="n">
        <v>0.5</v>
      </c>
      <c r="L128" s="19">
        <f>D128*K128</f>
        <v/>
      </c>
      <c r="M128" s="23" t="n">
        <v>0</v>
      </c>
      <c r="N128" s="24">
        <f>D128*M128</f>
        <v/>
      </c>
      <c r="P128" s="25">
        <f>IF(A128=$G$1719,L128,0)</f>
        <v/>
      </c>
      <c r="Q128" s="25" t="n"/>
      <c r="R128" s="25" t="n"/>
      <c r="S128" s="25" t="n"/>
      <c r="T128" s="25" t="n"/>
    </row>
    <row r="129">
      <c r="A129" s="12" t="inlineStr">
        <is>
          <t>大平NC</t>
        </is>
      </c>
      <c r="B129" s="13" t="inlineStr">
        <is>
          <t>22MQ310R</t>
        </is>
      </c>
      <c r="C129" s="14">
        <f>SUMIF(数量表!D:E,B129,数量表!E:E)</f>
        <v/>
      </c>
      <c r="D129" s="15">
        <f>SUMIF(数量表!D:F,B129,数量表!F:F)+SUMIF(数量表!D:G,B129,数量表!G:G)</f>
        <v/>
      </c>
      <c r="E129" s="16" t="n">
        <v>0</v>
      </c>
      <c r="F129" s="17">
        <f>C129*E129</f>
        <v/>
      </c>
      <c r="G129" s="18" t="n">
        <v>0</v>
      </c>
      <c r="H129" s="19">
        <f>D129*G129</f>
        <v/>
      </c>
      <c r="I129" s="16" t="n">
        <v>0.5</v>
      </c>
      <c r="J129" s="17">
        <f>C129*I129</f>
        <v/>
      </c>
      <c r="K129" s="18" t="n">
        <v>0.5</v>
      </c>
      <c r="L129" s="19">
        <f>D129*K129</f>
        <v/>
      </c>
      <c r="M129" s="23" t="n">
        <v>0</v>
      </c>
      <c r="N129" s="24">
        <f>D129*M129</f>
        <v/>
      </c>
      <c r="P129" s="25">
        <f>IF(A129=$G$1719,L129,0)</f>
        <v/>
      </c>
      <c r="Q129" s="25" t="n"/>
      <c r="R129" s="25" t="n"/>
      <c r="S129" s="25" t="n"/>
      <c r="T129" s="25" t="n"/>
    </row>
    <row r="130">
      <c r="A130" s="12" t="inlineStr">
        <is>
          <t>大平NC</t>
        </is>
      </c>
      <c r="B130" s="13" t="inlineStr">
        <is>
          <t>22MQ600</t>
        </is>
      </c>
      <c r="C130" s="14">
        <f>SUMIF(数量表!D:E,B130,数量表!E:E)</f>
        <v/>
      </c>
      <c r="D130" s="15">
        <f>SUMIF(数量表!D:F,B130,数量表!F:F)+SUMIF(数量表!D:G,B130,数量表!G:G)</f>
        <v/>
      </c>
      <c r="E130" s="16" t="n">
        <v>0</v>
      </c>
      <c r="F130" s="17">
        <f>C130*E130</f>
        <v/>
      </c>
      <c r="G130" s="18" t="n">
        <v>0</v>
      </c>
      <c r="H130" s="19">
        <f>D130*G130</f>
        <v/>
      </c>
      <c r="I130" s="16" t="n">
        <v>1</v>
      </c>
      <c r="J130" s="17">
        <f>C130*I130</f>
        <v/>
      </c>
      <c r="K130" s="18" t="n">
        <v>1</v>
      </c>
      <c r="L130" s="19">
        <f>D130*K130</f>
        <v/>
      </c>
      <c r="M130" s="23" t="n">
        <v>0</v>
      </c>
      <c r="N130" s="24">
        <f>D130*M130</f>
        <v/>
      </c>
      <c r="P130" s="25">
        <f>IF(A130=$G$1719,L130,0)</f>
        <v/>
      </c>
      <c r="Q130" s="25" t="n"/>
      <c r="R130" s="25" t="n"/>
      <c r="S130" s="25" t="n"/>
      <c r="T130" s="25" t="n"/>
    </row>
    <row r="131">
      <c r="A131" s="12" t="inlineStr">
        <is>
          <t>大平NC</t>
        </is>
      </c>
      <c r="B131" s="13" t="inlineStr">
        <is>
          <t>22MQ600L</t>
        </is>
      </c>
      <c r="C131" s="14">
        <f>SUMIF(数量表!D:E,B131,数量表!E:E)</f>
        <v/>
      </c>
      <c r="D131" s="15">
        <f>SUMIF(数量表!D:F,B131,数量表!F:F)+SUMIF(数量表!D:G,B131,数量表!G:G)</f>
        <v/>
      </c>
      <c r="E131" s="16" t="n">
        <v>0</v>
      </c>
      <c r="F131" s="17">
        <f>C131*E131</f>
        <v/>
      </c>
      <c r="G131" s="18" t="n">
        <v>0</v>
      </c>
      <c r="H131" s="19">
        <f>D131*G131</f>
        <v/>
      </c>
      <c r="I131" s="16" t="n">
        <v>1</v>
      </c>
      <c r="J131" s="17">
        <f>C131*I131</f>
        <v/>
      </c>
      <c r="K131" s="18" t="n">
        <v>1</v>
      </c>
      <c r="L131" s="19">
        <f>D131*K131</f>
        <v/>
      </c>
      <c r="M131" s="23" t="n">
        <v>0</v>
      </c>
      <c r="N131" s="24">
        <f>D131*M131</f>
        <v/>
      </c>
      <c r="P131" s="25">
        <f>IF(A131=$G$1719,L131,0)</f>
        <v/>
      </c>
      <c r="Q131" s="25" t="n"/>
      <c r="R131" s="25" t="n"/>
      <c r="S131" s="25" t="n"/>
      <c r="T131" s="25" t="n"/>
    </row>
    <row r="132">
      <c r="A132" s="12" t="inlineStr">
        <is>
          <t>大平NC</t>
        </is>
      </c>
      <c r="B132" s="13" t="inlineStr">
        <is>
          <t>22MQ600R</t>
        </is>
      </c>
      <c r="C132" s="14">
        <f>SUMIF(数量表!D:E,B132,数量表!E:E)</f>
        <v/>
      </c>
      <c r="D132" s="15">
        <f>SUMIF(数量表!D:F,B132,数量表!F:F)+SUMIF(数量表!D:G,B132,数量表!G:G)</f>
        <v/>
      </c>
      <c r="E132" s="16" t="n">
        <v>0</v>
      </c>
      <c r="F132" s="17">
        <f>C132*E132</f>
        <v/>
      </c>
      <c r="G132" s="18" t="n">
        <v>0</v>
      </c>
      <c r="H132" s="19">
        <f>D132*G132</f>
        <v/>
      </c>
      <c r="I132" s="16" t="n">
        <v>1</v>
      </c>
      <c r="J132" s="17">
        <f>C132*I132</f>
        <v/>
      </c>
      <c r="K132" s="18" t="n">
        <v>1</v>
      </c>
      <c r="L132" s="19">
        <f>D132*K132</f>
        <v/>
      </c>
      <c r="M132" s="23" t="n">
        <v>0</v>
      </c>
      <c r="N132" s="24">
        <f>D132*M132</f>
        <v/>
      </c>
      <c r="P132" s="25">
        <f>IF(A132=$G$1719,L132,0)</f>
        <v/>
      </c>
      <c r="Q132" s="25" t="n"/>
      <c r="R132" s="25" t="n"/>
      <c r="S132" s="25" t="n"/>
      <c r="T132" s="25" t="n"/>
    </row>
    <row r="133">
      <c r="A133" s="12" t="inlineStr">
        <is>
          <t>大平NC</t>
        </is>
      </c>
      <c r="B133" s="13" t="inlineStr">
        <is>
          <t>22MQ</t>
        </is>
      </c>
      <c r="C133" s="14">
        <f>SUMIF(数量表!D:E,B133,数量表!E:E)</f>
        <v/>
      </c>
      <c r="D133" s="15">
        <f>SUMIF(数量表!D:F,B133,数量表!F:F)+SUMIF(数量表!D:G,B133,数量表!G:G)</f>
        <v/>
      </c>
      <c r="E133" s="16" t="n">
        <v>0</v>
      </c>
      <c r="F133" s="17">
        <f>C133*E133</f>
        <v/>
      </c>
      <c r="G133" s="18" t="n">
        <v>0</v>
      </c>
      <c r="H133" s="19">
        <f>D133*G133</f>
        <v/>
      </c>
      <c r="I133" s="16" t="n">
        <v>0.5</v>
      </c>
      <c r="J133" s="17">
        <f>C133*I133</f>
        <v/>
      </c>
      <c r="K133" s="18" t="n">
        <v>0.5</v>
      </c>
      <c r="L133" s="19">
        <f>D133*K133</f>
        <v/>
      </c>
      <c r="M133" s="23" t="n">
        <v>0</v>
      </c>
      <c r="N133" s="24">
        <f>D133*M133</f>
        <v/>
      </c>
      <c r="P133" s="25">
        <f>IF(A133=$G$1719,L133,0)</f>
        <v/>
      </c>
      <c r="Q133" s="25" t="n"/>
      <c r="R133" s="25" t="n"/>
      <c r="S133" s="25" t="n"/>
      <c r="T133" s="25" t="n"/>
    </row>
    <row r="134">
      <c r="A134" s="12" t="inlineStr">
        <is>
          <t>大平NC</t>
        </is>
      </c>
      <c r="B134" s="13" t="inlineStr">
        <is>
          <t>22MQO</t>
        </is>
      </c>
      <c r="C134" s="14">
        <f>SUMIF(数量表!D:E,B134,数量表!E:E)</f>
        <v/>
      </c>
      <c r="D134" s="15">
        <f>SUMIF(数量表!D:F,B134,数量表!F:F)+SUMIF(数量表!D:G,B134,数量表!G:G)</f>
        <v/>
      </c>
      <c r="E134" s="16" t="n">
        <v>0</v>
      </c>
      <c r="F134" s="17">
        <f>C134*E134</f>
        <v/>
      </c>
      <c r="G134" s="18" t="n">
        <v>0</v>
      </c>
      <c r="H134" s="19">
        <f>D134*G134</f>
        <v/>
      </c>
      <c r="I134" s="16" t="n">
        <v>1</v>
      </c>
      <c r="J134" s="17">
        <f>C134*I134</f>
        <v/>
      </c>
      <c r="K134" s="18" t="n">
        <v>1</v>
      </c>
      <c r="L134" s="19">
        <f>D134*K134</f>
        <v/>
      </c>
      <c r="M134" s="23" t="n">
        <v>0</v>
      </c>
      <c r="N134" s="24">
        <f>D134*M134</f>
        <v/>
      </c>
      <c r="P134" s="25">
        <f>IF(A134=$G$1719,L134,0)</f>
        <v/>
      </c>
      <c r="Q134" s="25" t="n"/>
      <c r="R134" s="25" t="n"/>
      <c r="S134" s="25" t="n"/>
      <c r="T134" s="25" t="n"/>
    </row>
    <row r="135">
      <c r="A135" s="12" t="inlineStr">
        <is>
          <t>大平NC</t>
        </is>
      </c>
      <c r="B135" s="13" t="inlineStr">
        <is>
          <t>22MQL</t>
        </is>
      </c>
      <c r="C135" s="14">
        <f>SUMIF(数量表!D:E,B135,数量表!E:E)</f>
        <v/>
      </c>
      <c r="D135" s="15">
        <f>SUMIF(数量表!D:F,B135,数量表!F:F)+SUMIF(数量表!D:G,B135,数量表!G:G)</f>
        <v/>
      </c>
      <c r="E135" s="16" t="n">
        <v>0</v>
      </c>
      <c r="F135" s="17">
        <f>C135*E135</f>
        <v/>
      </c>
      <c r="G135" s="18" t="n">
        <v>0</v>
      </c>
      <c r="H135" s="19">
        <f>D135*G135</f>
        <v/>
      </c>
      <c r="I135" s="16" t="n">
        <v>0.5</v>
      </c>
      <c r="J135" s="17">
        <f>C135*I135</f>
        <v/>
      </c>
      <c r="K135" s="18" t="n">
        <v>0.5</v>
      </c>
      <c r="L135" s="19">
        <f>D135*K135</f>
        <v/>
      </c>
      <c r="M135" s="23" t="n">
        <v>0</v>
      </c>
      <c r="N135" s="24">
        <f>D135*M135</f>
        <v/>
      </c>
      <c r="P135" s="25">
        <f>IF(A135=$G$1719,L135,0)</f>
        <v/>
      </c>
      <c r="Q135" s="25" t="n"/>
      <c r="R135" s="25" t="n"/>
      <c r="S135" s="25" t="n"/>
      <c r="T135" s="25" t="n"/>
    </row>
    <row r="136">
      <c r="A136" s="12" t="inlineStr">
        <is>
          <t>大平NC</t>
        </is>
      </c>
      <c r="B136" s="13" t="inlineStr">
        <is>
          <t>22MQOL</t>
        </is>
      </c>
      <c r="C136" s="14">
        <f>SUMIF(数量表!D:E,B136,数量表!E:E)</f>
        <v/>
      </c>
      <c r="D136" s="15">
        <f>SUMIF(数量表!D:F,B136,数量表!F:F)+SUMIF(数量表!D:G,B136,数量表!G:G)</f>
        <v/>
      </c>
      <c r="E136" s="16" t="n">
        <v>0</v>
      </c>
      <c r="F136" s="17">
        <f>C136*E136</f>
        <v/>
      </c>
      <c r="G136" s="18" t="n">
        <v>0</v>
      </c>
      <c r="H136" s="19">
        <f>D136*G136</f>
        <v/>
      </c>
      <c r="I136" s="16" t="n">
        <v>1</v>
      </c>
      <c r="J136" s="17">
        <f>C136*I136</f>
        <v/>
      </c>
      <c r="K136" s="18" t="n">
        <v>1</v>
      </c>
      <c r="L136" s="19">
        <f>D136*K136</f>
        <v/>
      </c>
      <c r="M136" s="23" t="n">
        <v>0</v>
      </c>
      <c r="N136" s="24">
        <f>D136*M136</f>
        <v/>
      </c>
      <c r="P136" s="25">
        <f>IF(A136=$G$1719,L136,0)</f>
        <v/>
      </c>
      <c r="Q136" s="25" t="n"/>
      <c r="R136" s="25" t="n"/>
      <c r="S136" s="25" t="n"/>
      <c r="T136" s="25" t="n"/>
    </row>
    <row r="137">
      <c r="A137" s="12" t="inlineStr">
        <is>
          <t>大平NC</t>
        </is>
      </c>
      <c r="B137" s="13" t="inlineStr">
        <is>
          <t>22MQR</t>
        </is>
      </c>
      <c r="C137" s="14">
        <f>SUMIF(数量表!D:E,B137,数量表!E:E)</f>
        <v/>
      </c>
      <c r="D137" s="15">
        <f>SUMIF(数量表!D:F,B137,数量表!F:F)+SUMIF(数量表!D:G,B137,数量表!G:G)</f>
        <v/>
      </c>
      <c r="E137" s="16" t="n">
        <v>0</v>
      </c>
      <c r="F137" s="17">
        <f>C137*E137</f>
        <v/>
      </c>
      <c r="G137" s="18" t="n">
        <v>0</v>
      </c>
      <c r="H137" s="19">
        <f>D137*G137</f>
        <v/>
      </c>
      <c r="I137" s="16" t="n">
        <v>0.5</v>
      </c>
      <c r="J137" s="17">
        <f>C137*I137</f>
        <v/>
      </c>
      <c r="K137" s="18" t="n">
        <v>0.5</v>
      </c>
      <c r="L137" s="19">
        <f>D137*K137</f>
        <v/>
      </c>
      <c r="M137" s="23" t="n">
        <v>0</v>
      </c>
      <c r="N137" s="24">
        <f>D137*M137</f>
        <v/>
      </c>
      <c r="P137" s="25">
        <f>IF(A137=$G$1719,L137,0)</f>
        <v/>
      </c>
      <c r="Q137" s="25" t="n"/>
      <c r="R137" s="25" t="n"/>
      <c r="S137" s="25" t="n"/>
      <c r="T137" s="25" t="n"/>
    </row>
    <row r="138">
      <c r="A138" s="12" t="inlineStr">
        <is>
          <t>大平NC</t>
        </is>
      </c>
      <c r="B138" s="13" t="inlineStr">
        <is>
          <t>22MQOR</t>
        </is>
      </c>
      <c r="C138" s="14">
        <f>SUMIF(数量表!D:E,B138,数量表!E:E)</f>
        <v/>
      </c>
      <c r="D138" s="15">
        <f>SUMIF(数量表!D:F,B138,数量表!F:F)+SUMIF(数量表!D:G,B138,数量表!G:G)</f>
        <v/>
      </c>
      <c r="E138" s="16" t="n">
        <v>0</v>
      </c>
      <c r="F138" s="17">
        <f>C138*E138</f>
        <v/>
      </c>
      <c r="G138" s="18" t="n">
        <v>0</v>
      </c>
      <c r="H138" s="19">
        <f>D138*G138</f>
        <v/>
      </c>
      <c r="I138" s="16" t="n">
        <v>1</v>
      </c>
      <c r="J138" s="17">
        <f>C138*I138</f>
        <v/>
      </c>
      <c r="K138" s="18" t="n">
        <v>1</v>
      </c>
      <c r="L138" s="19">
        <f>D138*K138</f>
        <v/>
      </c>
      <c r="M138" s="23" t="n">
        <v>0</v>
      </c>
      <c r="N138" s="24">
        <f>D138*M138</f>
        <v/>
      </c>
      <c r="P138" s="25">
        <f>IF(A138=$G$1719,L138,0)</f>
        <v/>
      </c>
      <c r="Q138" s="25" t="n"/>
      <c r="R138" s="25" t="n"/>
      <c r="S138" s="25" t="n"/>
      <c r="T138" s="25" t="n"/>
    </row>
    <row r="139">
      <c r="A139" s="12" t="inlineStr">
        <is>
          <t>大平NC</t>
        </is>
      </c>
      <c r="B139" s="13" t="inlineStr">
        <is>
          <t>22MQ3</t>
        </is>
      </c>
      <c r="C139" s="14">
        <f>SUMIF(数量表!D:E,B139,数量表!E:E)</f>
        <v/>
      </c>
      <c r="D139" s="15">
        <f>SUMIF(数量表!D:F,B139,数量表!F:F)+SUMIF(数量表!D:G,B139,数量表!G:G)</f>
        <v/>
      </c>
      <c r="E139" s="16" t="n">
        <v>0</v>
      </c>
      <c r="F139" s="17">
        <f>C139*E139</f>
        <v/>
      </c>
      <c r="G139" s="18" t="n">
        <v>0</v>
      </c>
      <c r="H139" s="19">
        <f>D139*G139</f>
        <v/>
      </c>
      <c r="I139" s="16" t="n">
        <v>1</v>
      </c>
      <c r="J139" s="17">
        <f>C139*I139</f>
        <v/>
      </c>
      <c r="K139" s="18" t="n">
        <v>1</v>
      </c>
      <c r="L139" s="19">
        <f>D139*K139</f>
        <v/>
      </c>
      <c r="M139" s="23" t="n">
        <v>0</v>
      </c>
      <c r="N139" s="24">
        <f>D139*M139</f>
        <v/>
      </c>
      <c r="P139" s="25">
        <f>IF(A139=$G$1719,L139,0)</f>
        <v/>
      </c>
      <c r="Q139" s="25" t="n"/>
      <c r="R139" s="25" t="n"/>
      <c r="S139" s="25" t="n"/>
      <c r="T139" s="25" t="n"/>
    </row>
    <row r="140">
      <c r="A140" s="12" t="inlineStr">
        <is>
          <t>大平NC</t>
        </is>
      </c>
      <c r="B140" s="13" t="inlineStr">
        <is>
          <t>22MQ3L</t>
        </is>
      </c>
      <c r="C140" s="14">
        <f>SUMIF(数量表!D:E,B140,数量表!E:E)</f>
        <v/>
      </c>
      <c r="D140" s="15">
        <f>SUMIF(数量表!D:F,B140,数量表!F:F)+SUMIF(数量表!D:G,B140,数量表!G:G)</f>
        <v/>
      </c>
      <c r="E140" s="16" t="n">
        <v>0</v>
      </c>
      <c r="F140" s="17">
        <f>C140*E140</f>
        <v/>
      </c>
      <c r="G140" s="18" t="n">
        <v>0</v>
      </c>
      <c r="H140" s="19">
        <f>D140*G140</f>
        <v/>
      </c>
      <c r="I140" s="16" t="n">
        <v>1</v>
      </c>
      <c r="J140" s="17">
        <f>C140*I140</f>
        <v/>
      </c>
      <c r="K140" s="18" t="n">
        <v>1</v>
      </c>
      <c r="L140" s="19">
        <f>D140*K140</f>
        <v/>
      </c>
      <c r="M140" s="23" t="n">
        <v>0</v>
      </c>
      <c r="N140" s="24">
        <f>D140*M140</f>
        <v/>
      </c>
      <c r="P140" s="25">
        <f>IF(A140=$G$1719,L140,0)</f>
        <v/>
      </c>
      <c r="Q140" s="25" t="n"/>
      <c r="R140" s="25" t="n"/>
      <c r="S140" s="25" t="n"/>
      <c r="T140" s="25" t="n"/>
    </row>
    <row r="141">
      <c r="A141" s="12" t="inlineStr">
        <is>
          <t>大平NC</t>
        </is>
      </c>
      <c r="B141" s="13" t="inlineStr">
        <is>
          <t>22MQ3R</t>
        </is>
      </c>
      <c r="C141" s="14">
        <f>SUMIF(数量表!D:E,B141,数量表!E:E)</f>
        <v/>
      </c>
      <c r="D141" s="15">
        <f>SUMIF(数量表!D:F,B141,数量表!F:F)+SUMIF(数量表!D:G,B141,数量表!G:G)</f>
        <v/>
      </c>
      <c r="E141" s="16" t="n">
        <v>0</v>
      </c>
      <c r="F141" s="17">
        <f>C141*E141</f>
        <v/>
      </c>
      <c r="G141" s="18" t="n">
        <v>0</v>
      </c>
      <c r="H141" s="19">
        <f>D141*G141</f>
        <v/>
      </c>
      <c r="I141" s="16" t="n">
        <v>1</v>
      </c>
      <c r="J141" s="17">
        <f>C141*I141</f>
        <v/>
      </c>
      <c r="K141" s="18" t="n">
        <v>1</v>
      </c>
      <c r="L141" s="19">
        <f>D141*K141</f>
        <v/>
      </c>
      <c r="M141" s="23" t="n">
        <v>0</v>
      </c>
      <c r="N141" s="24">
        <f>D141*M141</f>
        <v/>
      </c>
      <c r="P141" s="25">
        <f>IF(A141=$G$1719,L141,0)</f>
        <v/>
      </c>
      <c r="Q141" s="25" t="n"/>
      <c r="R141" s="25" t="n"/>
      <c r="S141" s="25" t="n"/>
      <c r="T141" s="25" t="n"/>
    </row>
    <row r="142">
      <c r="A142" s="12" t="inlineStr">
        <is>
          <t>大平NC</t>
        </is>
      </c>
      <c r="B142" s="13" t="inlineStr">
        <is>
          <t>22MQ3X</t>
        </is>
      </c>
      <c r="C142" s="14">
        <f>SUMIF(数量表!D:E,B142,数量表!E:E)</f>
        <v/>
      </c>
      <c r="D142" s="15">
        <f>SUMIF(数量表!D:F,B142,数量表!F:F)+SUMIF(数量表!D:G,B142,数量表!G:G)</f>
        <v/>
      </c>
      <c r="E142" s="16" t="n">
        <v>0</v>
      </c>
      <c r="F142" s="17">
        <f>C142*E142</f>
        <v/>
      </c>
      <c r="G142" s="18" t="n">
        <v>0</v>
      </c>
      <c r="H142" s="19">
        <f>D142*G142</f>
        <v/>
      </c>
      <c r="I142" s="16" t="n">
        <v>1</v>
      </c>
      <c r="J142" s="17">
        <f>C142*I142</f>
        <v/>
      </c>
      <c r="K142" s="18" t="n">
        <v>1</v>
      </c>
      <c r="L142" s="19">
        <f>D142*K142</f>
        <v/>
      </c>
      <c r="M142" s="23" t="n">
        <v>0</v>
      </c>
      <c r="N142" s="24">
        <f>D142*M142</f>
        <v/>
      </c>
      <c r="P142" s="25">
        <f>IF(A142=$G$1719,L142,0)</f>
        <v/>
      </c>
      <c r="Q142" s="25" t="n"/>
      <c r="R142" s="25" t="n"/>
      <c r="S142" s="25" t="n"/>
      <c r="T142" s="25" t="n"/>
    </row>
    <row r="143">
      <c r="A143" s="12" t="inlineStr">
        <is>
          <t>大平NC</t>
        </is>
      </c>
      <c r="B143" s="13" t="inlineStr">
        <is>
          <t>22MQ3L+12</t>
        </is>
      </c>
      <c r="C143" s="14">
        <f>SUMIF(数量表!D:E,B143,数量表!E:E)</f>
        <v/>
      </c>
      <c r="D143" s="15">
        <f>SUMIF(数量表!D:F,B143,数量表!F:F)+SUMIF(数量表!D:G,B143,数量表!G:G)</f>
        <v/>
      </c>
      <c r="E143" s="16" t="n">
        <v>0</v>
      </c>
      <c r="F143" s="17">
        <f>C143*E143</f>
        <v/>
      </c>
      <c r="G143" s="18" t="n">
        <v>0</v>
      </c>
      <c r="H143" s="19">
        <f>D143*G143</f>
        <v/>
      </c>
      <c r="I143" s="16" t="n">
        <v>1</v>
      </c>
      <c r="J143" s="17">
        <f>C143*I143</f>
        <v/>
      </c>
      <c r="K143" s="18" t="n">
        <v>1</v>
      </c>
      <c r="L143" s="19">
        <f>D143*K143</f>
        <v/>
      </c>
      <c r="M143" s="23" t="n">
        <v>0</v>
      </c>
      <c r="N143" s="24">
        <f>D143*M143</f>
        <v/>
      </c>
      <c r="P143" s="25">
        <f>IF(A143=$G$1719,L143,0)</f>
        <v/>
      </c>
      <c r="Q143" s="25" t="n"/>
      <c r="R143" s="25" t="n"/>
      <c r="S143" s="25" t="n"/>
      <c r="T143" s="25" t="n"/>
    </row>
    <row r="144">
      <c r="A144" s="12" t="inlineStr">
        <is>
          <t>大平NC</t>
        </is>
      </c>
      <c r="B144" s="13" t="inlineStr">
        <is>
          <t>22MQO300S</t>
        </is>
      </c>
      <c r="C144" s="14">
        <f>SUMIF(数量表!D:E,B144,数量表!E:E)</f>
        <v/>
      </c>
      <c r="D144" s="15">
        <f>SUMIF(数量表!D:F,B144,数量表!F:F)+SUMIF(数量表!D:G,B144,数量表!G:G)</f>
        <v/>
      </c>
      <c r="E144" s="16" t="n">
        <v>0</v>
      </c>
      <c r="F144" s="17">
        <f>C144*E144</f>
        <v/>
      </c>
      <c r="G144" s="18" t="n">
        <v>0</v>
      </c>
      <c r="H144" s="19">
        <f>D144*G144</f>
        <v/>
      </c>
      <c r="I144" s="16" t="n">
        <v>1</v>
      </c>
      <c r="J144" s="17">
        <f>C144*I144</f>
        <v/>
      </c>
      <c r="K144" s="18" t="n">
        <v>1</v>
      </c>
      <c r="L144" s="19">
        <f>D144*K144</f>
        <v/>
      </c>
      <c r="M144" s="23" t="n">
        <v>0</v>
      </c>
      <c r="N144" s="24">
        <f>D144*M144</f>
        <v/>
      </c>
      <c r="P144" s="25">
        <f>IF(A144=$G$1719,L144,0)</f>
        <v/>
      </c>
      <c r="Q144" s="25" t="n"/>
      <c r="R144" s="25" t="n"/>
      <c r="S144" s="25" t="n"/>
      <c r="T144" s="25" t="n"/>
    </row>
    <row r="145">
      <c r="A145" s="12" t="inlineStr">
        <is>
          <t>大平NC</t>
        </is>
      </c>
      <c r="B145" s="13" t="inlineStr">
        <is>
          <t>45MAW</t>
        </is>
      </c>
      <c r="C145" s="14">
        <f>SUMIF(数量表!D:E,B145,数量表!E:E)</f>
        <v/>
      </c>
      <c r="D145" s="15">
        <f>SUMIF(数量表!D:F,B145,数量表!F:F)+SUMIF(数量表!D:G,B145,数量表!G:G)</f>
        <v/>
      </c>
      <c r="E145" s="16" t="n">
        <v>1</v>
      </c>
      <c r="F145" s="17">
        <f>C145*E145</f>
        <v/>
      </c>
      <c r="G145" s="18" t="n">
        <v>1</v>
      </c>
      <c r="H145" s="19">
        <f>D145*G145</f>
        <v/>
      </c>
      <c r="I145" s="16" t="n">
        <v>0</v>
      </c>
      <c r="J145" s="17">
        <f>(C145+D145)*I145</f>
        <v/>
      </c>
      <c r="K145" s="18" t="n">
        <v>0</v>
      </c>
      <c r="L145" s="19">
        <f>D145*K145</f>
        <v/>
      </c>
      <c r="M145" s="23" t="n">
        <v>0</v>
      </c>
      <c r="N145" s="24">
        <f>D145*M145</f>
        <v/>
      </c>
      <c r="P145" s="25">
        <f>IF(A145=$G$1719,L145,0)</f>
        <v/>
      </c>
      <c r="Q145" s="25" t="n"/>
      <c r="R145" s="25" t="n"/>
      <c r="S145" s="25" t="n"/>
      <c r="T145" s="25" t="n"/>
    </row>
    <row r="146">
      <c r="A146" s="12" t="inlineStr">
        <is>
          <t>大平NC</t>
        </is>
      </c>
      <c r="B146" s="13" t="inlineStr">
        <is>
          <t>45MA</t>
        </is>
      </c>
      <c r="C146" s="14">
        <f>SUMIF(数量表!D:E,B146,数量表!E:E)</f>
        <v/>
      </c>
      <c r="D146" s="15">
        <f>SUMIF(数量表!D:F,B146,数量表!F:F)+SUMIF(数量表!D:G,B146,数量表!G:G)</f>
        <v/>
      </c>
      <c r="E146" s="16" t="n">
        <v>1</v>
      </c>
      <c r="F146" s="17">
        <f>C146*E146</f>
        <v/>
      </c>
      <c r="G146" s="18" t="n">
        <v>1</v>
      </c>
      <c r="H146" s="19">
        <f>D146*G146</f>
        <v/>
      </c>
      <c r="I146" s="16" t="n">
        <v>0</v>
      </c>
      <c r="J146" s="17">
        <f>C146*I146</f>
        <v/>
      </c>
      <c r="K146" s="18" t="n">
        <v>0</v>
      </c>
      <c r="L146" s="19">
        <f>D146*K146</f>
        <v/>
      </c>
      <c r="M146" s="23" t="n">
        <v>0</v>
      </c>
      <c r="N146" s="24">
        <f>D146*M146</f>
        <v/>
      </c>
      <c r="P146" s="25">
        <f>IF(A146=$G$1719,L146,0)</f>
        <v/>
      </c>
      <c r="Q146" s="25" t="n"/>
      <c r="R146" s="25" t="n"/>
      <c r="S146" s="25" t="n"/>
      <c r="T146" s="25" t="n"/>
    </row>
    <row r="147">
      <c r="A147" s="12" t="inlineStr">
        <is>
          <t>大平NC</t>
        </is>
      </c>
      <c r="B147" s="13" t="inlineStr">
        <is>
          <t>45MA670</t>
        </is>
      </c>
      <c r="C147" s="14">
        <f>SUMIF(数量表!D:E,B147,数量表!E:E)</f>
        <v/>
      </c>
      <c r="D147" s="15">
        <f>SUMIF(数量表!D:F,B147,数量表!F:F)+SUMIF(数量表!D:G,B147,数量表!G:G)</f>
        <v/>
      </c>
      <c r="E147" s="16" t="n">
        <v>0</v>
      </c>
      <c r="F147" s="17">
        <f>C147*E147</f>
        <v/>
      </c>
      <c r="G147" s="18" t="n">
        <v>0</v>
      </c>
      <c r="H147" s="19">
        <f>D147*G147</f>
        <v/>
      </c>
      <c r="I147" s="16" t="n">
        <v>1</v>
      </c>
      <c r="J147" s="17">
        <f>C147*I147</f>
        <v/>
      </c>
      <c r="K147" s="18" t="n">
        <v>1</v>
      </c>
      <c r="L147" s="19">
        <f>D147*K147</f>
        <v/>
      </c>
      <c r="M147" s="23" t="n">
        <v>0</v>
      </c>
      <c r="N147" s="24">
        <f>D147*M147</f>
        <v/>
      </c>
      <c r="P147" s="25">
        <f>IF(A147=$G$1719,L147,0)</f>
        <v/>
      </c>
      <c r="Q147" s="25" t="n"/>
      <c r="R147" s="25" t="n"/>
      <c r="S147" s="25" t="n"/>
      <c r="T147" s="25" t="n"/>
    </row>
    <row r="148">
      <c r="A148" s="12" t="inlineStr">
        <is>
          <t>大平NC</t>
        </is>
      </c>
      <c r="B148" s="13" t="inlineStr">
        <is>
          <t>45MA670L</t>
        </is>
      </c>
      <c r="C148" s="14">
        <f>SUMIF(数量表!D:E,B148,数量表!E:E)</f>
        <v/>
      </c>
      <c r="D148" s="15">
        <f>SUMIF(数量表!D:F,B148,数量表!F:F)+SUMIF(数量表!D:G,B148,数量表!G:G)</f>
        <v/>
      </c>
      <c r="E148" s="16" t="n">
        <v>0</v>
      </c>
      <c r="F148" s="17">
        <f>C148*E148</f>
        <v/>
      </c>
      <c r="G148" s="18" t="n">
        <v>0</v>
      </c>
      <c r="H148" s="19">
        <f>D148*G148</f>
        <v/>
      </c>
      <c r="I148" s="16" t="n">
        <v>1</v>
      </c>
      <c r="J148" s="17">
        <f>C148*I148</f>
        <v/>
      </c>
      <c r="K148" s="18" t="n">
        <v>1</v>
      </c>
      <c r="L148" s="19">
        <f>D148*K148</f>
        <v/>
      </c>
      <c r="M148" s="23" t="n">
        <v>0</v>
      </c>
      <c r="N148" s="24">
        <f>D148*M148</f>
        <v/>
      </c>
      <c r="P148" s="25">
        <f>IF(A148=$G$1719,L148,0)</f>
        <v/>
      </c>
      <c r="Q148" s="25" t="n"/>
      <c r="R148" s="25" t="n"/>
      <c r="S148" s="25" t="n"/>
      <c r="T148" s="25" t="n"/>
    </row>
    <row r="149">
      <c r="A149" s="12" t="inlineStr">
        <is>
          <t>大平NC</t>
        </is>
      </c>
      <c r="B149" s="13" t="inlineStr">
        <is>
          <t>45MA670R</t>
        </is>
      </c>
      <c r="C149" s="14">
        <f>SUMIF(数量表!D:E,B149,数量表!E:E)</f>
        <v/>
      </c>
      <c r="D149" s="15">
        <f>SUMIF(数量表!D:F,B149,数量表!F:F)+SUMIF(数量表!D:G,B149,数量表!G:G)</f>
        <v/>
      </c>
      <c r="E149" s="16" t="n">
        <v>0</v>
      </c>
      <c r="F149" s="17">
        <f>C149*E149</f>
        <v/>
      </c>
      <c r="G149" s="18" t="n">
        <v>0</v>
      </c>
      <c r="H149" s="19">
        <f>D149*G149</f>
        <v/>
      </c>
      <c r="I149" s="16" t="n">
        <v>1</v>
      </c>
      <c r="J149" s="17">
        <f>C149*I149</f>
        <v/>
      </c>
      <c r="K149" s="18" t="n">
        <v>1</v>
      </c>
      <c r="L149" s="19">
        <f>D149*K149</f>
        <v/>
      </c>
      <c r="M149" s="23" t="n">
        <v>0</v>
      </c>
      <c r="N149" s="24">
        <f>D149*M149</f>
        <v/>
      </c>
      <c r="P149" s="25">
        <f>IF(A149=$G$1719,L149,0)</f>
        <v/>
      </c>
      <c r="Q149" s="25" t="n"/>
      <c r="R149" s="25" t="n"/>
      <c r="S149" s="25" t="n"/>
      <c r="T149" s="25" t="n"/>
    </row>
    <row r="150">
      <c r="A150" s="12" t="inlineStr">
        <is>
          <t>大平NC</t>
        </is>
      </c>
      <c r="B150" s="13" t="inlineStr">
        <is>
          <t>45MAL</t>
        </is>
      </c>
      <c r="C150" s="14">
        <f>SUMIF(数量表!D:E,B150,数量表!E:E)</f>
        <v/>
      </c>
      <c r="D150" s="15">
        <f>SUMIF(数量表!D:F,B150,数量表!F:F)+SUMIF(数量表!D:G,B150,数量表!G:G)</f>
        <v/>
      </c>
      <c r="E150" s="16" t="n">
        <v>0</v>
      </c>
      <c r="F150" s="17">
        <f>C150*E150</f>
        <v/>
      </c>
      <c r="G150" s="18" t="n">
        <v>0</v>
      </c>
      <c r="H150" s="19">
        <f>D150*G150</f>
        <v/>
      </c>
      <c r="I150" s="16" t="n">
        <v>1</v>
      </c>
      <c r="J150" s="17">
        <f>C150*I150</f>
        <v/>
      </c>
      <c r="K150" s="18" t="n">
        <v>1</v>
      </c>
      <c r="L150" s="19">
        <f>D150*K150</f>
        <v/>
      </c>
      <c r="M150" s="23" t="n">
        <v>0</v>
      </c>
      <c r="N150" s="24">
        <f>D150*M150</f>
        <v/>
      </c>
      <c r="P150" s="25">
        <f>IF(A150=$G$1719,L150,0)</f>
        <v/>
      </c>
      <c r="Q150" s="25" t="n"/>
      <c r="R150" s="25" t="n"/>
      <c r="S150" s="25" t="n"/>
      <c r="T150" s="25" t="n"/>
    </row>
    <row r="151">
      <c r="A151" s="12" t="inlineStr">
        <is>
          <t>大平NC</t>
        </is>
      </c>
      <c r="B151" s="13" t="inlineStr">
        <is>
          <t>45MAL+12</t>
        </is>
      </c>
      <c r="C151" s="14">
        <f>SUMIF(数量表!D:E,B151,数量表!E:E)</f>
        <v/>
      </c>
      <c r="D151" s="15">
        <f>SUMIF(数量表!D:F,B151,数量表!F:F)+SUMIF(数量表!D:G,B151,数量表!G:G)</f>
        <v/>
      </c>
      <c r="E151" s="16" t="n">
        <v>0</v>
      </c>
      <c r="F151" s="17">
        <f>C151*E151</f>
        <v/>
      </c>
      <c r="G151" s="18" t="n">
        <v>0</v>
      </c>
      <c r="H151" s="19">
        <f>D151*G151</f>
        <v/>
      </c>
      <c r="I151" s="16" t="n">
        <v>1</v>
      </c>
      <c r="J151" s="17">
        <f>C151*I151</f>
        <v/>
      </c>
      <c r="K151" s="18" t="n">
        <v>1</v>
      </c>
      <c r="L151" s="19">
        <f>D151*K151</f>
        <v/>
      </c>
      <c r="M151" s="23" t="n">
        <v>0</v>
      </c>
      <c r="N151" s="24">
        <f>D151*M151</f>
        <v/>
      </c>
      <c r="P151" s="25">
        <f>IF(A151=$G$1719,L151,0)</f>
        <v/>
      </c>
      <c r="Q151" s="25" t="n"/>
      <c r="R151" s="25" t="n"/>
      <c r="S151" s="25" t="n"/>
      <c r="T151" s="25" t="n"/>
    </row>
    <row r="152">
      <c r="A152" s="12" t="inlineStr">
        <is>
          <t>大平NC</t>
        </is>
      </c>
      <c r="B152" s="13" t="inlineStr">
        <is>
          <t>45MAO</t>
        </is>
      </c>
      <c r="C152" s="14">
        <f>SUMIF(数量表!D:E,B152,数量表!E:E)</f>
        <v/>
      </c>
      <c r="D152" s="15">
        <f>SUMIF(数量表!D:F,B152,数量表!F:F)+SUMIF(数量表!D:G,B152,数量表!G:G)</f>
        <v/>
      </c>
      <c r="E152" s="16" t="n">
        <v>0</v>
      </c>
      <c r="F152" s="17">
        <f>C152*E152</f>
        <v/>
      </c>
      <c r="G152" s="18" t="n">
        <v>0</v>
      </c>
      <c r="H152" s="19">
        <f>D152*G152</f>
        <v/>
      </c>
      <c r="I152" s="16" t="n">
        <v>2</v>
      </c>
      <c r="J152" s="17">
        <f>C152*I152</f>
        <v/>
      </c>
      <c r="K152" s="18" t="n">
        <v>2</v>
      </c>
      <c r="L152" s="19">
        <f>D152*K152</f>
        <v/>
      </c>
      <c r="M152" s="23" t="n">
        <v>0</v>
      </c>
      <c r="N152" s="24">
        <f>D152*M152</f>
        <v/>
      </c>
      <c r="P152" s="25">
        <f>IF(A152=$G$1719,L152,0)</f>
        <v/>
      </c>
      <c r="Q152" s="25" t="n"/>
      <c r="R152" s="25" t="n"/>
      <c r="S152" s="25" t="n"/>
      <c r="T152" s="25" t="n"/>
    </row>
    <row r="153">
      <c r="A153" s="12" t="inlineStr">
        <is>
          <t>大平NC</t>
        </is>
      </c>
      <c r="B153" s="13" t="inlineStr">
        <is>
          <t>45MAOL</t>
        </is>
      </c>
      <c r="C153" s="14">
        <f>SUMIF(数量表!D:E,B153,数量表!E:E)</f>
        <v/>
      </c>
      <c r="D153" s="15">
        <f>SUMIF(数量表!D:F,B153,数量表!F:F)+SUMIF(数量表!D:G,B153,数量表!G:G)</f>
        <v/>
      </c>
      <c r="E153" s="16" t="n">
        <v>0</v>
      </c>
      <c r="F153" s="17">
        <f>C153*E153</f>
        <v/>
      </c>
      <c r="G153" s="18" t="n">
        <v>0</v>
      </c>
      <c r="H153" s="19">
        <f>D153*G153</f>
        <v/>
      </c>
      <c r="I153" s="16" t="n">
        <v>2</v>
      </c>
      <c r="J153" s="17">
        <f>C153*I153</f>
        <v/>
      </c>
      <c r="K153" s="18" t="n">
        <v>2</v>
      </c>
      <c r="L153" s="19">
        <f>D153*K153</f>
        <v/>
      </c>
      <c r="M153" s="23" t="n">
        <v>0</v>
      </c>
      <c r="N153" s="24">
        <f>D153*M153</f>
        <v/>
      </c>
      <c r="P153" s="25">
        <f>IF(A153=$G$1719,L153,0)</f>
        <v/>
      </c>
      <c r="Q153" s="25" t="n"/>
      <c r="R153" s="25" t="n"/>
      <c r="S153" s="25" t="n"/>
      <c r="T153" s="25" t="n"/>
    </row>
    <row r="154">
      <c r="A154" s="12" t="inlineStr">
        <is>
          <t>大平NC</t>
        </is>
      </c>
      <c r="B154" s="13" t="inlineStr">
        <is>
          <t>45MAOR</t>
        </is>
      </c>
      <c r="C154" s="14">
        <f>SUMIF(数量表!D:E,B154,数量表!E:E)</f>
        <v/>
      </c>
      <c r="D154" s="15">
        <f>SUMIF(数量表!D:F,B154,数量表!F:F)+SUMIF(数量表!D:G,B154,数量表!G:G)</f>
        <v/>
      </c>
      <c r="E154" s="16" t="n">
        <v>0</v>
      </c>
      <c r="F154" s="17">
        <f>C154*E154</f>
        <v/>
      </c>
      <c r="G154" s="18" t="n">
        <v>0</v>
      </c>
      <c r="H154" s="19">
        <f>D154*G154</f>
        <v/>
      </c>
      <c r="I154" s="16" t="n">
        <v>2</v>
      </c>
      <c r="J154" s="17">
        <f>C154*I154</f>
        <v/>
      </c>
      <c r="K154" s="18" t="n">
        <v>2</v>
      </c>
      <c r="L154" s="19">
        <f>D154*K154</f>
        <v/>
      </c>
      <c r="M154" s="23" t="n">
        <v>0</v>
      </c>
      <c r="N154" s="24">
        <f>D154*M154</f>
        <v/>
      </c>
      <c r="P154" s="25">
        <f>IF(A154=$G$1719,L154,0)</f>
        <v/>
      </c>
      <c r="Q154" s="25" t="n"/>
      <c r="R154" s="25" t="n"/>
      <c r="S154" s="25" t="n"/>
      <c r="T154" s="25" t="n"/>
    </row>
    <row r="155">
      <c r="A155" s="12" t="inlineStr">
        <is>
          <t>大平NC</t>
        </is>
      </c>
      <c r="B155" s="13" t="inlineStr">
        <is>
          <t>45MAOS</t>
        </is>
      </c>
      <c r="C155" s="14">
        <f>SUMIF(数量表!D:E,B155,数量表!E:E)</f>
        <v/>
      </c>
      <c r="D155" s="15">
        <f>SUMIF(数量表!D:F,B155,数量表!F:F)+SUMIF(数量表!D:G,B155,数量表!G:G)</f>
        <v/>
      </c>
      <c r="E155" s="16" t="n">
        <v>0</v>
      </c>
      <c r="F155" s="17">
        <f>C155*E155</f>
        <v/>
      </c>
      <c r="G155" s="18" t="n">
        <v>0</v>
      </c>
      <c r="H155" s="19">
        <f>D155*G155</f>
        <v/>
      </c>
      <c r="I155" s="16" t="n">
        <v>2</v>
      </c>
      <c r="J155" s="17">
        <f>C155*I155</f>
        <v/>
      </c>
      <c r="K155" s="18" t="n">
        <v>2</v>
      </c>
      <c r="L155" s="19">
        <f>D155*K155</f>
        <v/>
      </c>
      <c r="M155" s="23" t="n">
        <v>0</v>
      </c>
      <c r="N155" s="24">
        <f>D155*M155</f>
        <v/>
      </c>
      <c r="P155" s="25">
        <f>IF(A155=$G$1719,L155,0)</f>
        <v/>
      </c>
      <c r="Q155" s="25" t="n"/>
      <c r="R155" s="25" t="n"/>
      <c r="S155" s="25" t="n"/>
      <c r="T155" s="25" t="n"/>
    </row>
    <row r="156">
      <c r="A156" s="12" t="inlineStr">
        <is>
          <t>大平NC</t>
        </is>
      </c>
      <c r="B156" s="13" t="inlineStr">
        <is>
          <t>45MAR</t>
        </is>
      </c>
      <c r="C156" s="14">
        <f>SUMIF(数量表!D:E,B156,数量表!E:E)</f>
        <v/>
      </c>
      <c r="D156" s="15">
        <f>SUMIF(数量表!D:F,B156,数量表!F:F)+SUMIF(数量表!D:G,B156,数量表!G:G)</f>
        <v/>
      </c>
      <c r="E156" s="16" t="n">
        <v>0</v>
      </c>
      <c r="F156" s="17">
        <f>C156*E156</f>
        <v/>
      </c>
      <c r="G156" s="18" t="n">
        <v>0</v>
      </c>
      <c r="H156" s="19">
        <f>D156*G156</f>
        <v/>
      </c>
      <c r="I156" s="16" t="n">
        <v>1</v>
      </c>
      <c r="J156" s="17">
        <f>C156*I156</f>
        <v/>
      </c>
      <c r="K156" s="18" t="n">
        <v>1</v>
      </c>
      <c r="L156" s="19">
        <f>D156*K156</f>
        <v/>
      </c>
      <c r="M156" s="23" t="n">
        <v>0</v>
      </c>
      <c r="N156" s="24">
        <f>D156*M156</f>
        <v/>
      </c>
      <c r="P156" s="25">
        <f>IF(A156=$G$1719,L156,0)</f>
        <v/>
      </c>
      <c r="Q156" s="25" t="n"/>
      <c r="R156" s="25" t="n"/>
      <c r="S156" s="25" t="n"/>
      <c r="T156" s="25" t="n"/>
    </row>
    <row r="157">
      <c r="A157" s="12" t="inlineStr">
        <is>
          <t>大平NC</t>
        </is>
      </c>
      <c r="B157" s="13" t="inlineStr">
        <is>
          <t>45MAR+12</t>
        </is>
      </c>
      <c r="C157" s="14">
        <f>SUMIF(数量表!D:E,B157,数量表!E:E)</f>
        <v/>
      </c>
      <c r="D157" s="15">
        <f>SUMIF(数量表!D:F,B157,数量表!F:F)+SUMIF(数量表!D:G,B157,数量表!G:G)</f>
        <v/>
      </c>
      <c r="E157" s="16" t="n">
        <v>0</v>
      </c>
      <c r="F157" s="17">
        <f>C157*E157</f>
        <v/>
      </c>
      <c r="G157" s="18" t="n">
        <v>0</v>
      </c>
      <c r="H157" s="19">
        <f>D157*G157</f>
        <v/>
      </c>
      <c r="I157" s="16" t="n">
        <v>1</v>
      </c>
      <c r="J157" s="17">
        <f>C157*I157</f>
        <v/>
      </c>
      <c r="K157" s="18" t="n">
        <v>1</v>
      </c>
      <c r="L157" s="19">
        <f>D157*K157</f>
        <v/>
      </c>
      <c r="M157" s="23" t="n">
        <v>0</v>
      </c>
      <c r="N157" s="24">
        <f>D157*M157</f>
        <v/>
      </c>
      <c r="P157" s="25">
        <f>IF(A157=$G$1719,L157,0)</f>
        <v/>
      </c>
      <c r="Q157" s="25" t="n"/>
      <c r="R157" s="25" t="n"/>
      <c r="S157" s="25" t="n"/>
      <c r="T157" s="25" t="n"/>
    </row>
    <row r="158">
      <c r="A158" s="12" t="inlineStr">
        <is>
          <t>大平NC</t>
        </is>
      </c>
      <c r="B158" s="13" t="inlineStr">
        <is>
          <t>45MAX</t>
        </is>
      </c>
      <c r="C158" s="14">
        <f>SUMIF(数量表!D:E,B158,数量表!E:E)</f>
        <v/>
      </c>
      <c r="D158" s="15">
        <f>SUMIF(数量表!D:F,B158,数量表!F:F)+SUMIF(数量表!D:G,B158,数量表!G:G)</f>
        <v/>
      </c>
      <c r="E158" s="16" t="n">
        <v>1</v>
      </c>
      <c r="F158" s="17">
        <f>C158*E158</f>
        <v/>
      </c>
      <c r="G158" s="18" t="n">
        <v>1</v>
      </c>
      <c r="H158" s="19">
        <f>D158*G158</f>
        <v/>
      </c>
      <c r="I158" s="16" t="n">
        <v>1</v>
      </c>
      <c r="J158" s="17">
        <f>C158*I158</f>
        <v/>
      </c>
      <c r="K158" s="18" t="n">
        <v>1</v>
      </c>
      <c r="L158" s="19">
        <f>D158*K158</f>
        <v/>
      </c>
      <c r="M158" s="23" t="n">
        <v>0</v>
      </c>
      <c r="N158" s="24">
        <f>D158*M158</f>
        <v/>
      </c>
      <c r="P158" s="25">
        <f>IF(A158=$G$1719,L158,0)</f>
        <v/>
      </c>
      <c r="Q158" s="25" t="n"/>
      <c r="R158" s="25" t="n"/>
      <c r="S158" s="25" t="n"/>
      <c r="T158" s="25" t="n"/>
    </row>
    <row r="159">
      <c r="A159" s="12" t="inlineStr">
        <is>
          <t>大平NC</t>
        </is>
      </c>
      <c r="B159" s="13" t="inlineStr">
        <is>
          <t>45MAX144</t>
        </is>
      </c>
      <c r="C159" s="14">
        <f>SUMIF(数量表!D:E,B159,数量表!E:E)</f>
        <v/>
      </c>
      <c r="D159" s="15">
        <f>SUMIF(数量表!D:F,B159,数量表!F:F)+SUMIF(数量表!D:G,B159,数量表!G:G)</f>
        <v/>
      </c>
      <c r="E159" s="16" t="n">
        <v>1</v>
      </c>
      <c r="F159" s="17">
        <f>C159*E159</f>
        <v/>
      </c>
      <c r="G159" s="18" t="n">
        <v>1</v>
      </c>
      <c r="H159" s="19">
        <f>D159*G159</f>
        <v/>
      </c>
      <c r="I159" s="16" t="n">
        <v>1</v>
      </c>
      <c r="J159" s="17">
        <f>C159*I159</f>
        <v/>
      </c>
      <c r="K159" s="18" t="n">
        <v>1</v>
      </c>
      <c r="L159" s="19">
        <f>D159*K159</f>
        <v/>
      </c>
      <c r="M159" s="23" t="n">
        <v>0</v>
      </c>
      <c r="N159" s="24">
        <f>D159*M159</f>
        <v/>
      </c>
      <c r="P159" s="25">
        <f>IF(A159=$G$1719,L159,0)</f>
        <v/>
      </c>
      <c r="Q159" s="25" t="n"/>
      <c r="R159" s="25" t="n"/>
      <c r="S159" s="25" t="n"/>
      <c r="T159" s="25" t="n"/>
    </row>
    <row r="160">
      <c r="A160" s="12" t="inlineStr">
        <is>
          <t>大平NC</t>
        </is>
      </c>
      <c r="B160" s="13" t="inlineStr">
        <is>
          <t>45MAZ</t>
        </is>
      </c>
      <c r="C160" s="14">
        <f>SUMIF(数量表!D:E,B160,数量表!E:E)</f>
        <v/>
      </c>
      <c r="D160" s="15">
        <f>SUMIF(数量表!D:F,B160,数量表!F:F)+SUMIF(数量表!D:G,B160,数量表!G:G)</f>
        <v/>
      </c>
      <c r="E160" s="16" t="n">
        <v>0</v>
      </c>
      <c r="F160" s="17">
        <f>C160*E160</f>
        <v/>
      </c>
      <c r="G160" s="18" t="n">
        <v>0</v>
      </c>
      <c r="H160" s="19">
        <f>D160*G160</f>
        <v/>
      </c>
      <c r="I160" s="16" t="n">
        <v>2</v>
      </c>
      <c r="J160" s="17">
        <f>C160*I160</f>
        <v/>
      </c>
      <c r="K160" s="18" t="n">
        <v>2</v>
      </c>
      <c r="L160" s="19">
        <f>D160*K160</f>
        <v/>
      </c>
      <c r="M160" s="23" t="n">
        <v>0</v>
      </c>
      <c r="N160" s="24">
        <f>D160*M160</f>
        <v/>
      </c>
      <c r="P160" s="25">
        <f>IF(A160=$G$1719,L160,0)</f>
        <v/>
      </c>
      <c r="Q160" s="25" t="n"/>
      <c r="R160" s="25" t="n"/>
      <c r="S160" s="25" t="n"/>
      <c r="T160" s="25" t="n"/>
    </row>
    <row r="161">
      <c r="A161" s="12" t="inlineStr">
        <is>
          <t>大平NC</t>
        </is>
      </c>
      <c r="B161" s="13" t="inlineStr">
        <is>
          <t>45MCH</t>
        </is>
      </c>
      <c r="C161" s="14">
        <f>SUMIF(数量表!D:E,B161,数量表!E:E)</f>
        <v/>
      </c>
      <c r="D161" s="15">
        <f>SUMIF(数量表!D:F,B161,数量表!F:F)+SUMIF(数量表!D:G,B161,数量表!G:G)</f>
        <v/>
      </c>
      <c r="E161" s="16" t="n">
        <v>0</v>
      </c>
      <c r="F161" s="17">
        <f>C161*E161</f>
        <v/>
      </c>
      <c r="G161" s="18" t="n">
        <v>0</v>
      </c>
      <c r="H161" s="19">
        <f>D161*G161</f>
        <v/>
      </c>
      <c r="I161" s="16" t="n">
        <v>2</v>
      </c>
      <c r="J161" s="17">
        <f>C161*I161</f>
        <v/>
      </c>
      <c r="K161" s="18" t="n">
        <v>2</v>
      </c>
      <c r="L161" s="19">
        <f>D161*K161</f>
        <v/>
      </c>
      <c r="M161" s="23" t="n">
        <v>0</v>
      </c>
      <c r="N161" s="24">
        <f>D161*M161</f>
        <v/>
      </c>
      <c r="P161" s="25">
        <f>IF(A161=$G$1719,L161,0)</f>
        <v/>
      </c>
      <c r="Q161" s="25" t="n"/>
      <c r="R161" s="25" t="n"/>
      <c r="S161" s="25" t="n"/>
      <c r="T161" s="25" t="n"/>
    </row>
    <row r="162">
      <c r="A162" s="12" t="inlineStr">
        <is>
          <t>大平NC</t>
        </is>
      </c>
      <c r="B162" s="13" t="inlineStr">
        <is>
          <t>45MA144</t>
        </is>
      </c>
      <c r="C162" s="14">
        <f>SUMIF(数量表!D:E,B162,数量表!E:E)</f>
        <v/>
      </c>
      <c r="D162" s="15">
        <f>SUMIF(数量表!D:F,B162,数量表!F:F)+SUMIF(数量表!D:G,B162,数量表!G:G)</f>
        <v/>
      </c>
      <c r="E162" s="16" t="n">
        <v>1</v>
      </c>
      <c r="F162" s="17">
        <f>C162*E162</f>
        <v/>
      </c>
      <c r="G162" s="18" t="n">
        <v>1</v>
      </c>
      <c r="H162" s="19">
        <f>D162*G162</f>
        <v/>
      </c>
      <c r="I162" s="16" t="n">
        <v>0</v>
      </c>
      <c r="J162" s="17">
        <f>C162*I162</f>
        <v/>
      </c>
      <c r="K162" s="18" t="n">
        <v>0</v>
      </c>
      <c r="L162" s="19">
        <f>D162*K162</f>
        <v/>
      </c>
      <c r="M162" s="23" t="n">
        <v>0</v>
      </c>
      <c r="N162" s="24">
        <f>D162*M162</f>
        <v/>
      </c>
      <c r="P162" s="25">
        <f>IF(A162=$G$1719,L162,0)</f>
        <v/>
      </c>
      <c r="Q162" s="25" t="n"/>
      <c r="R162" s="25" t="n"/>
      <c r="S162" s="25" t="n"/>
      <c r="T162" s="25" t="n"/>
    </row>
    <row r="163">
      <c r="A163" s="12" t="inlineStr">
        <is>
          <t>大平NC</t>
        </is>
      </c>
      <c r="B163" s="13" t="inlineStr">
        <is>
          <t>45MA144L</t>
        </is>
      </c>
      <c r="C163" s="14">
        <f>SUMIF(数量表!D:E,B163,数量表!E:E)</f>
        <v/>
      </c>
      <c r="D163" s="15">
        <f>SUMIF(数量表!D:F,B163,数量表!F:F)+SUMIF(数量表!D:G,B163,数量表!G:G)</f>
        <v/>
      </c>
      <c r="E163" s="16" t="n">
        <v>0</v>
      </c>
      <c r="F163" s="17">
        <f>C163*E163</f>
        <v/>
      </c>
      <c r="G163" s="18" t="n">
        <v>0</v>
      </c>
      <c r="H163" s="19">
        <f>D163*G163</f>
        <v/>
      </c>
      <c r="I163" s="16" t="n">
        <v>1</v>
      </c>
      <c r="J163" s="17">
        <f>C163*I163</f>
        <v/>
      </c>
      <c r="K163" s="18" t="n">
        <v>1</v>
      </c>
      <c r="L163" s="19">
        <f>D163*K163</f>
        <v/>
      </c>
      <c r="M163" s="23" t="n">
        <v>0</v>
      </c>
      <c r="N163" s="24">
        <f>D163*M163</f>
        <v/>
      </c>
      <c r="P163" s="25">
        <f>IF(A163=$G$1719,L163,0)</f>
        <v/>
      </c>
      <c r="Q163" s="25" t="n"/>
      <c r="R163" s="25" t="n"/>
      <c r="S163" s="25" t="n"/>
      <c r="T163" s="25" t="n"/>
    </row>
    <row r="164">
      <c r="A164" s="12" t="inlineStr">
        <is>
          <t>大平NC</t>
        </is>
      </c>
      <c r="B164" s="13" t="inlineStr">
        <is>
          <t>45MA144R</t>
        </is>
      </c>
      <c r="C164" s="14">
        <f>SUMIF(数量表!D:E,B164,数量表!E:E)</f>
        <v/>
      </c>
      <c r="D164" s="15">
        <f>SUMIF(数量表!D:F,B164,数量表!F:F)+SUMIF(数量表!D:G,B164,数量表!G:G)</f>
        <v/>
      </c>
      <c r="E164" s="16" t="n">
        <v>0</v>
      </c>
      <c r="F164" s="17">
        <f>C164*E164</f>
        <v/>
      </c>
      <c r="G164" s="18" t="n">
        <v>0</v>
      </c>
      <c r="H164" s="19">
        <f>D164*G164</f>
        <v/>
      </c>
      <c r="I164" s="16" t="n">
        <v>1</v>
      </c>
      <c r="J164" s="17">
        <f>C164*I164</f>
        <v/>
      </c>
      <c r="K164" s="18" t="n">
        <v>1</v>
      </c>
      <c r="L164" s="19">
        <f>D164*K164</f>
        <v/>
      </c>
      <c r="M164" s="23" t="n">
        <v>0</v>
      </c>
      <c r="N164" s="24">
        <f>D164*M164</f>
        <v/>
      </c>
      <c r="P164" s="25">
        <f>IF(A164=$G$1719,L164,0)</f>
        <v/>
      </c>
      <c r="Q164" s="25" t="n"/>
      <c r="R164" s="25" t="n"/>
      <c r="S164" s="25" t="n"/>
      <c r="T164" s="25" t="n"/>
    </row>
    <row r="165">
      <c r="A165" s="12" t="inlineStr">
        <is>
          <t>大平NC</t>
        </is>
      </c>
      <c r="B165" s="13" t="inlineStr">
        <is>
          <t>45MH</t>
        </is>
      </c>
      <c r="C165" s="14">
        <f>SUMIF(数量表!D:E,B165,数量表!E:E)</f>
        <v/>
      </c>
      <c r="D165" s="15">
        <f>SUMIF(数量表!D:F,B165,数量表!F:F)+SUMIF(数量表!D:G,B165,数量表!G:G)</f>
        <v/>
      </c>
      <c r="E165" s="16" t="n">
        <v>0</v>
      </c>
      <c r="F165" s="17">
        <f>C165*E165</f>
        <v/>
      </c>
      <c r="G165" s="18" t="n">
        <v>0</v>
      </c>
      <c r="H165" s="19">
        <f>D165*G165</f>
        <v/>
      </c>
      <c r="I165" s="16" t="n">
        <v>0.5</v>
      </c>
      <c r="J165" s="17">
        <f>C165*I165</f>
        <v/>
      </c>
      <c r="K165" s="18" t="n">
        <v>0.5</v>
      </c>
      <c r="L165" s="19">
        <f>D165*K165</f>
        <v/>
      </c>
      <c r="M165" s="23" t="n">
        <v>0</v>
      </c>
      <c r="N165" s="24">
        <f>D165*M165</f>
        <v/>
      </c>
      <c r="P165" s="25">
        <f>IF(A165=$G$1719,L165,0)</f>
        <v/>
      </c>
      <c r="Q165" s="25" t="n"/>
      <c r="R165" s="25" t="n"/>
      <c r="S165" s="25" t="n"/>
      <c r="T165" s="25" t="n"/>
    </row>
    <row r="166">
      <c r="A166" s="12" t="inlineStr">
        <is>
          <t>大平NC</t>
        </is>
      </c>
      <c r="B166" s="13" t="inlineStr">
        <is>
          <t>45MHO</t>
        </is>
      </c>
      <c r="C166" s="14">
        <f>SUMIF(数量表!D:E,B166,数量表!E:E)</f>
        <v/>
      </c>
      <c r="D166" s="15">
        <f>SUMIF(数量表!D:F,B166,数量表!F:F)+SUMIF(数量表!D:G,B166,数量表!G:G)</f>
        <v/>
      </c>
      <c r="E166" s="16" t="n">
        <v>0</v>
      </c>
      <c r="F166" s="17">
        <f>C166*E166</f>
        <v/>
      </c>
      <c r="G166" s="18" t="n">
        <v>0</v>
      </c>
      <c r="H166" s="19">
        <f>D166*G166</f>
        <v/>
      </c>
      <c r="I166" s="16" t="n">
        <v>1</v>
      </c>
      <c r="J166" s="17">
        <f>C166*I166</f>
        <v/>
      </c>
      <c r="K166" s="18" t="n">
        <v>1</v>
      </c>
      <c r="L166" s="19">
        <f>D166*K166</f>
        <v/>
      </c>
      <c r="M166" s="23" t="n">
        <v>0</v>
      </c>
      <c r="N166" s="24">
        <f>D166*M166</f>
        <v/>
      </c>
      <c r="P166" s="25">
        <f>IF(A166=$G$1719,L166,0)</f>
        <v/>
      </c>
      <c r="Q166" s="25" t="n"/>
      <c r="R166" s="25" t="n"/>
      <c r="S166" s="25" t="n"/>
      <c r="T166" s="25" t="n"/>
    </row>
    <row r="167">
      <c r="A167" s="12" t="inlineStr">
        <is>
          <t>大平NC</t>
        </is>
      </c>
      <c r="B167" s="13" t="inlineStr">
        <is>
          <t>45MHOS</t>
        </is>
      </c>
      <c r="C167" s="14">
        <f>SUMIF(数量表!D:E,B167,数量表!E:E)</f>
        <v/>
      </c>
      <c r="D167" s="15">
        <f>SUMIF(数量表!D:F,B167,数量表!F:F)+SUMIF(数量表!D:G,B167,数量表!G:G)</f>
        <v/>
      </c>
      <c r="E167" s="16" t="n">
        <v>0</v>
      </c>
      <c r="F167" s="17">
        <f>C167*E167</f>
        <v/>
      </c>
      <c r="G167" s="18" t="n">
        <v>0</v>
      </c>
      <c r="H167" s="19">
        <f>D167*G167</f>
        <v/>
      </c>
      <c r="I167" s="16" t="n">
        <v>1</v>
      </c>
      <c r="J167" s="17">
        <f>C167*I167</f>
        <v/>
      </c>
      <c r="K167" s="18" t="n">
        <v>1</v>
      </c>
      <c r="L167" s="19">
        <f>D167*K167</f>
        <v/>
      </c>
      <c r="M167" s="23" t="n">
        <v>0</v>
      </c>
      <c r="N167" s="24">
        <f>D167*M167</f>
        <v/>
      </c>
      <c r="P167" s="25">
        <f>IF(A167=$G$1719,L167,0)</f>
        <v/>
      </c>
      <c r="Q167" s="25" t="n"/>
      <c r="R167" s="25" t="n"/>
      <c r="S167" s="25" t="n"/>
      <c r="T167" s="25" t="n"/>
    </row>
    <row r="168">
      <c r="A168" s="12" t="inlineStr">
        <is>
          <t>大平NC</t>
        </is>
      </c>
      <c r="B168" s="13" t="inlineStr">
        <is>
          <t>45MHL</t>
        </is>
      </c>
      <c r="C168" s="14">
        <f>SUMIF(数量表!D:E,B168,数量表!E:E)</f>
        <v/>
      </c>
      <c r="D168" s="15">
        <f>SUMIF(数量表!D:F,B168,数量表!F:F)+SUMIF(数量表!D:G,B168,数量表!G:G)</f>
        <v/>
      </c>
      <c r="E168" s="16" t="n">
        <v>0</v>
      </c>
      <c r="F168" s="17">
        <f>C168*E168</f>
        <v/>
      </c>
      <c r="G168" s="18" t="n">
        <v>0</v>
      </c>
      <c r="H168" s="19">
        <f>D168*G168</f>
        <v/>
      </c>
      <c r="I168" s="16" t="n">
        <v>0.5</v>
      </c>
      <c r="J168" s="17">
        <f>C168*I168</f>
        <v/>
      </c>
      <c r="K168" s="18" t="n">
        <v>0.5</v>
      </c>
      <c r="L168" s="19">
        <f>D168*K168</f>
        <v/>
      </c>
      <c r="M168" s="23" t="n">
        <v>0</v>
      </c>
      <c r="N168" s="24">
        <f>D168*M168</f>
        <v/>
      </c>
      <c r="P168" s="25">
        <f>IF(A168=$G$1719,L168,0)</f>
        <v/>
      </c>
      <c r="Q168" s="25" t="n"/>
      <c r="R168" s="25" t="n"/>
      <c r="S168" s="25" t="n"/>
      <c r="T168" s="25" t="n"/>
    </row>
    <row r="169">
      <c r="A169" s="12" t="inlineStr">
        <is>
          <t>大平NC</t>
        </is>
      </c>
      <c r="B169" s="13" t="inlineStr">
        <is>
          <t>45MHOL</t>
        </is>
      </c>
      <c r="C169" s="14">
        <f>SUMIF(数量表!D:E,B169,数量表!E:E)</f>
        <v/>
      </c>
      <c r="D169" s="15">
        <f>SUMIF(数量表!D:F,B169,数量表!F:F)+SUMIF(数量表!D:G,B169,数量表!G:G)</f>
        <v/>
      </c>
      <c r="E169" s="16" t="n">
        <v>0</v>
      </c>
      <c r="F169" s="17">
        <f>C169*E169</f>
        <v/>
      </c>
      <c r="G169" s="18" t="n">
        <v>0</v>
      </c>
      <c r="H169" s="19">
        <f>D169*G169</f>
        <v/>
      </c>
      <c r="I169" s="16" t="n">
        <v>1</v>
      </c>
      <c r="J169" s="17">
        <f>C169*I169</f>
        <v/>
      </c>
      <c r="K169" s="18" t="n">
        <v>1</v>
      </c>
      <c r="L169" s="19">
        <f>D169*K169</f>
        <v/>
      </c>
      <c r="M169" s="23" t="n">
        <v>0</v>
      </c>
      <c r="N169" s="24">
        <f>D169*M169</f>
        <v/>
      </c>
      <c r="P169" s="25">
        <f>IF(A169=$G$1719,L169,0)</f>
        <v/>
      </c>
      <c r="Q169" s="25" t="n"/>
      <c r="R169" s="25" t="n"/>
      <c r="S169" s="25" t="n"/>
      <c r="T169" s="25" t="n"/>
    </row>
    <row r="170">
      <c r="A170" s="12" t="inlineStr">
        <is>
          <t>大平NC</t>
        </is>
      </c>
      <c r="B170" s="13" t="inlineStr">
        <is>
          <t>45MHR</t>
        </is>
      </c>
      <c r="C170" s="14">
        <f>SUMIF(数量表!D:E,B170,数量表!E:E)</f>
        <v/>
      </c>
      <c r="D170" s="15">
        <f>SUMIF(数量表!D:F,B170,数量表!F:F)+SUMIF(数量表!D:G,B170,数量表!G:G)</f>
        <v/>
      </c>
      <c r="E170" s="16" t="n">
        <v>0</v>
      </c>
      <c r="F170" s="17">
        <f>C170*E170</f>
        <v/>
      </c>
      <c r="G170" s="18" t="n">
        <v>0</v>
      </c>
      <c r="H170" s="19">
        <f>D170*G170</f>
        <v/>
      </c>
      <c r="I170" s="16" t="n">
        <v>0.5</v>
      </c>
      <c r="J170" s="17">
        <f>C170*I170</f>
        <v/>
      </c>
      <c r="K170" s="18" t="n">
        <v>0.5</v>
      </c>
      <c r="L170" s="19">
        <f>D170*K170</f>
        <v/>
      </c>
      <c r="M170" s="23" t="n">
        <v>0</v>
      </c>
      <c r="N170" s="24">
        <f>D170*M170</f>
        <v/>
      </c>
      <c r="P170" s="25">
        <f>IF(A170=$G$1719,L170,0)</f>
        <v/>
      </c>
      <c r="Q170" s="25" t="n"/>
      <c r="R170" s="25" t="n"/>
      <c r="S170" s="25" t="n"/>
      <c r="T170" s="25" t="n"/>
    </row>
    <row r="171">
      <c r="A171" s="12" t="inlineStr">
        <is>
          <t>大平NC</t>
        </is>
      </c>
      <c r="B171" s="13" t="inlineStr">
        <is>
          <t>45MHOR</t>
        </is>
      </c>
      <c r="C171" s="14">
        <f>SUMIF(数量表!D:E,B171,数量表!E:E)</f>
        <v/>
      </c>
      <c r="D171" s="15">
        <f>SUMIF(数量表!D:F,B171,数量表!F:F)+SUMIF(数量表!D:G,B171,数量表!G:G)</f>
        <v/>
      </c>
      <c r="E171" s="16" t="n">
        <v>0</v>
      </c>
      <c r="F171" s="17">
        <f>C171*E171</f>
        <v/>
      </c>
      <c r="G171" s="18" t="n">
        <v>0</v>
      </c>
      <c r="H171" s="19">
        <f>D171*G171</f>
        <v/>
      </c>
      <c r="I171" s="16" t="n">
        <v>1</v>
      </c>
      <c r="J171" s="17">
        <f>C171*I171</f>
        <v/>
      </c>
      <c r="K171" s="18" t="n">
        <v>1</v>
      </c>
      <c r="L171" s="19">
        <f>D171*K171</f>
        <v/>
      </c>
      <c r="M171" s="23" t="n">
        <v>0</v>
      </c>
      <c r="N171" s="24">
        <f>D171*M171</f>
        <v/>
      </c>
      <c r="P171" s="25">
        <f>IF(A171=$G$1719,L171,0)</f>
        <v/>
      </c>
      <c r="Q171" s="25" t="n"/>
      <c r="R171" s="25" t="n"/>
      <c r="S171" s="25" t="n"/>
      <c r="T171" s="25" t="n"/>
    </row>
    <row r="172">
      <c r="A172" s="12" t="inlineStr">
        <is>
          <t>大平NC</t>
        </is>
      </c>
      <c r="B172" s="13" t="inlineStr">
        <is>
          <t>45MHL+12</t>
        </is>
      </c>
      <c r="C172" s="14">
        <f>SUMIF(数量表!D:E,B172,数量表!E:E)</f>
        <v/>
      </c>
      <c r="D172" s="15">
        <f>SUMIF(数量表!D:F,B172,数量表!F:F)+SUMIF(数量表!D:G,B172,数量表!G:G)</f>
        <v/>
      </c>
      <c r="E172" s="16" t="n">
        <v>0</v>
      </c>
      <c r="F172" s="17">
        <f>C172*E172</f>
        <v/>
      </c>
      <c r="G172" s="18" t="n">
        <v>0</v>
      </c>
      <c r="H172" s="19">
        <f>D172*G172</f>
        <v/>
      </c>
      <c r="I172" s="16" t="n">
        <v>0.5</v>
      </c>
      <c r="J172" s="17">
        <f>C172*I172</f>
        <v/>
      </c>
      <c r="K172" s="18" t="n">
        <v>0.5</v>
      </c>
      <c r="L172" s="19">
        <f>D172*K172</f>
        <v/>
      </c>
      <c r="M172" s="23" t="n">
        <v>0</v>
      </c>
      <c r="N172" s="24">
        <f>D172*M172</f>
        <v/>
      </c>
      <c r="P172" s="25">
        <f>IF(A172=$G$1719,L172,0)</f>
        <v/>
      </c>
      <c r="Q172" s="25" t="n"/>
      <c r="R172" s="25" t="n"/>
      <c r="S172" s="25" t="n"/>
      <c r="T172" s="25" t="n"/>
    </row>
    <row r="173">
      <c r="A173" s="12" t="inlineStr">
        <is>
          <t>大平NC</t>
        </is>
      </c>
      <c r="B173" s="13" t="inlineStr">
        <is>
          <t>45MHR+12</t>
        </is>
      </c>
      <c r="C173" s="14">
        <f>SUMIF(数量表!D:E,B173,数量表!E:E)</f>
        <v/>
      </c>
      <c r="D173" s="15">
        <f>SUMIF(数量表!D:F,B173,数量表!F:F)+SUMIF(数量表!D:G,B173,数量表!G:G)</f>
        <v/>
      </c>
      <c r="E173" s="16" t="n">
        <v>0</v>
      </c>
      <c r="F173" s="17">
        <f>C173*E173</f>
        <v/>
      </c>
      <c r="G173" s="18" t="n">
        <v>0</v>
      </c>
      <c r="H173" s="19">
        <f>D173*G173</f>
        <v/>
      </c>
      <c r="I173" s="16" t="n">
        <v>0.5</v>
      </c>
      <c r="J173" s="17">
        <f>C173*I173</f>
        <v/>
      </c>
      <c r="K173" s="18" t="n">
        <v>0.5</v>
      </c>
      <c r="L173" s="19">
        <f>D173*K173</f>
        <v/>
      </c>
      <c r="M173" s="23" t="n">
        <v>0</v>
      </c>
      <c r="N173" s="24">
        <f>D173*M173</f>
        <v/>
      </c>
      <c r="P173" s="25">
        <f>IF(A173=$G$1719,L173,0)</f>
        <v/>
      </c>
      <c r="Q173" s="25" t="n"/>
      <c r="R173" s="25" t="n"/>
      <c r="S173" s="25" t="n"/>
      <c r="T173" s="25" t="n"/>
    </row>
    <row r="174">
      <c r="A174" s="12" t="inlineStr">
        <is>
          <t>大平NC</t>
        </is>
      </c>
      <c r="B174" s="13" t="inlineStr">
        <is>
          <t>45MHX</t>
        </is>
      </c>
      <c r="C174" s="14">
        <f>SUMIF(数量表!D:E,B174,数量表!E:E)</f>
        <v/>
      </c>
      <c r="D174" s="15">
        <f>SUMIF(数量表!D:F,B174,数量表!F:F)+SUMIF(数量表!D:G,B174,数量表!G:G)</f>
        <v/>
      </c>
      <c r="E174" s="16" t="n">
        <v>0</v>
      </c>
      <c r="F174" s="17">
        <f>C174*E174</f>
        <v/>
      </c>
      <c r="G174" s="18" t="n">
        <v>0</v>
      </c>
      <c r="H174" s="19">
        <f>D174*G174</f>
        <v/>
      </c>
      <c r="I174" s="16" t="n">
        <v>1</v>
      </c>
      <c r="J174" s="17">
        <f>C174*I174</f>
        <v/>
      </c>
      <c r="K174" s="18" t="n">
        <v>1</v>
      </c>
      <c r="L174" s="19">
        <f>D174*K174</f>
        <v/>
      </c>
      <c r="M174" s="23" t="n">
        <v>0</v>
      </c>
      <c r="N174" s="24">
        <f>D174*M174</f>
        <v/>
      </c>
      <c r="P174" s="25">
        <f>IF(A174=$G$1719,L174,0)</f>
        <v/>
      </c>
      <c r="Q174" s="25" t="n"/>
      <c r="R174" s="25" t="n"/>
      <c r="S174" s="25" t="n"/>
      <c r="T174" s="25" t="n"/>
    </row>
    <row r="175">
      <c r="A175" s="12" t="inlineStr">
        <is>
          <t>大平NC</t>
        </is>
      </c>
      <c r="B175" s="13" t="inlineStr">
        <is>
          <t>45MHZ</t>
        </is>
      </c>
      <c r="C175" s="14">
        <f>SUMIF(数量表!D:E,B175,数量表!E:E)</f>
        <v/>
      </c>
      <c r="D175" s="15">
        <f>SUMIF(数量表!D:F,B175,数量表!F:F)+SUMIF(数量表!D:G,B175,数量表!G:G)</f>
        <v/>
      </c>
      <c r="E175" s="16" t="n">
        <v>0</v>
      </c>
      <c r="F175" s="17">
        <f>C175*E175</f>
        <v/>
      </c>
      <c r="G175" s="18" t="n">
        <v>0</v>
      </c>
      <c r="H175" s="19">
        <f>D175*G175</f>
        <v/>
      </c>
      <c r="I175" s="16" t="n">
        <v>1</v>
      </c>
      <c r="J175" s="17">
        <f>C175*I175</f>
        <v/>
      </c>
      <c r="K175" s="18" t="n">
        <v>1</v>
      </c>
      <c r="L175" s="19">
        <f>D175*K175</f>
        <v/>
      </c>
      <c r="M175" s="23" t="n">
        <v>0</v>
      </c>
      <c r="N175" s="24">
        <f>D175*M175</f>
        <v/>
      </c>
      <c r="P175" s="25">
        <f>IF(A175=$G$1719,L175,0)</f>
        <v/>
      </c>
      <c r="Q175" s="25" t="n"/>
      <c r="R175" s="25" t="n"/>
      <c r="S175" s="25" t="n"/>
      <c r="T175" s="25" t="n"/>
    </row>
    <row r="176">
      <c r="A176" s="20" t="inlineStr">
        <is>
          <t>NTパネル</t>
        </is>
      </c>
      <c r="B176" s="13" t="inlineStr">
        <is>
          <t>45MNT</t>
        </is>
      </c>
      <c r="C176" s="14">
        <f>SUMIF(数量表!D:E,B176,数量表!E:E)</f>
        <v/>
      </c>
      <c r="D176" s="15">
        <f>SUMIF(数量表!D:F,B176,数量表!F:F)+SUMIF(数量表!D:G,B176,数量表!G:G)</f>
        <v/>
      </c>
      <c r="E176" s="16" t="n">
        <v>0</v>
      </c>
      <c r="F176" s="17">
        <f>C176*E176</f>
        <v/>
      </c>
      <c r="G176" s="18" t="n">
        <v>0</v>
      </c>
      <c r="H176" s="19">
        <f>D176*G176</f>
        <v/>
      </c>
      <c r="I176" s="16" t="n"/>
      <c r="J176" s="17">
        <f>C176*I176</f>
        <v/>
      </c>
      <c r="K176" s="18" t="n">
        <v>1</v>
      </c>
      <c r="L176" s="19">
        <f>SUM((C176+D176)*K176)</f>
        <v/>
      </c>
      <c r="M176" s="23" t="n"/>
      <c r="N176" s="24">
        <f>D176*M176</f>
        <v/>
      </c>
      <c r="P176" s="25">
        <f>IF(A176=$G$1719,L176,0)</f>
        <v/>
      </c>
      <c r="Q176" s="25" t="n"/>
      <c r="R176" s="25" t="n"/>
      <c r="S176" s="25" t="n"/>
      <c r="T176" s="25" t="n"/>
    </row>
    <row r="177">
      <c r="A177" s="20" t="inlineStr">
        <is>
          <t>NTパネル</t>
        </is>
      </c>
      <c r="B177" s="13" t="inlineStr">
        <is>
          <t>45MNTW</t>
        </is>
      </c>
      <c r="C177" s="14">
        <f>SUMIF(数量表!D:E,B177,数量表!E:E)</f>
        <v/>
      </c>
      <c r="D177" s="15">
        <f>SUMIF(数量表!D:F,B177,数量表!F:F)+SUMIF(数量表!D:G,B177,数量表!G:G)</f>
        <v/>
      </c>
      <c r="E177" s="16" t="n">
        <v>0</v>
      </c>
      <c r="F177" s="17">
        <f>C177*E177</f>
        <v/>
      </c>
      <c r="G177" s="18" t="n">
        <v>0</v>
      </c>
      <c r="H177" s="19">
        <f>D177*G177</f>
        <v/>
      </c>
      <c r="I177" s="16" t="n"/>
      <c r="J177" s="17">
        <f>C177*I177</f>
        <v/>
      </c>
      <c r="K177" s="18" t="n">
        <v>2</v>
      </c>
      <c r="L177" s="19">
        <f>SUM((C177+D177)*K177)</f>
        <v/>
      </c>
      <c r="M177" s="23" t="n"/>
      <c r="N177" s="24">
        <f>D177*M177</f>
        <v/>
      </c>
      <c r="P177" s="25">
        <f>IF(A177=$G$1719,L177,0)</f>
        <v/>
      </c>
      <c r="Q177" s="25" t="n"/>
      <c r="R177" s="25" t="n"/>
      <c r="S177" s="25" t="n"/>
      <c r="T177" s="25" t="n"/>
    </row>
    <row r="178">
      <c r="A178" s="20" t="inlineStr">
        <is>
          <t>NTパネル</t>
        </is>
      </c>
      <c r="B178" s="13" t="inlineStr">
        <is>
          <t>45MNTH</t>
        </is>
      </c>
      <c r="C178" s="14">
        <f>SUMIF(数量表!D:E,B178,数量表!E:E)</f>
        <v/>
      </c>
      <c r="D178" s="15">
        <f>SUMIF(数量表!D:F,B178,数量表!F:F)+SUMIF(数量表!D:G,B178,数量表!G:G)</f>
        <v/>
      </c>
      <c r="E178" s="16" t="n">
        <v>0</v>
      </c>
      <c r="F178" s="17">
        <f>C178*E178</f>
        <v/>
      </c>
      <c r="G178" s="18" t="n">
        <v>0</v>
      </c>
      <c r="H178" s="19">
        <f>D178*G178</f>
        <v/>
      </c>
      <c r="I178" s="16" t="n"/>
      <c r="J178" s="17">
        <f>C178*I178</f>
        <v/>
      </c>
      <c r="K178" s="18" t="n">
        <v>0.5</v>
      </c>
      <c r="L178" s="19">
        <f>SUM((C178+D178)*K178)</f>
        <v/>
      </c>
      <c r="M178" s="23" t="n"/>
      <c r="N178" s="24">
        <f>D178*M178</f>
        <v/>
      </c>
      <c r="P178" s="25">
        <f>IF(A178=$G$1719,L178,0)</f>
        <v/>
      </c>
      <c r="Q178" s="25" t="n"/>
      <c r="R178" s="25" t="n"/>
      <c r="S178" s="25" t="n"/>
      <c r="T178" s="25" t="n"/>
    </row>
    <row r="179">
      <c r="A179" s="20" t="inlineStr">
        <is>
          <t>NTパネル</t>
        </is>
      </c>
      <c r="B179" s="13" t="inlineStr">
        <is>
          <t>45MNTWH</t>
        </is>
      </c>
      <c r="C179" s="14">
        <f>SUMIF(数量表!D:E,B179,数量表!E:E)</f>
        <v/>
      </c>
      <c r="D179" s="15">
        <f>SUMIF(数量表!D:F,B179,数量表!F:F)+SUMIF(数量表!D:G,B179,数量表!G:G)</f>
        <v/>
      </c>
      <c r="E179" s="16" t="n">
        <v>0</v>
      </c>
      <c r="F179" s="17">
        <f>C179*E179</f>
        <v/>
      </c>
      <c r="G179" s="18" t="n">
        <v>0</v>
      </c>
      <c r="H179" s="19">
        <f>D179*G179</f>
        <v/>
      </c>
      <c r="I179" s="16" t="n"/>
      <c r="J179" s="17">
        <f>C179*I179</f>
        <v/>
      </c>
      <c r="K179" s="18" t="n">
        <v>1</v>
      </c>
      <c r="L179" s="19">
        <f>SUM((C179+D179)*K179)</f>
        <v/>
      </c>
      <c r="M179" s="23" t="n"/>
      <c r="N179" s="24">
        <f>D179*M179</f>
        <v/>
      </c>
      <c r="P179" s="25">
        <f>IF(A179=$G$1719,L179,0)</f>
        <v/>
      </c>
      <c r="Q179" s="25" t="n"/>
      <c r="R179" s="25" t="n"/>
      <c r="S179" s="25" t="n"/>
      <c r="T179" s="25" t="n"/>
    </row>
    <row r="180">
      <c r="A180" s="20" t="inlineStr">
        <is>
          <t>NTパネル</t>
        </is>
      </c>
      <c r="B180" s="13" t="inlineStr">
        <is>
          <t>45MNTQ3</t>
        </is>
      </c>
      <c r="C180" s="14">
        <f>SUMIF(数量表!D:E,B180,数量表!E:E)</f>
        <v/>
      </c>
      <c r="D180" s="15">
        <f>SUMIF(数量表!D:F,B180,数量表!F:F)+SUMIF(数量表!D:G,B180,数量表!G:G)</f>
        <v/>
      </c>
      <c r="E180" s="16" t="n">
        <v>0</v>
      </c>
      <c r="F180" s="17">
        <f>C180*E180</f>
        <v/>
      </c>
      <c r="G180" s="18" t="n">
        <v>0</v>
      </c>
      <c r="H180" s="19">
        <f>D180*G180</f>
        <v/>
      </c>
      <c r="I180" s="16" t="n"/>
      <c r="J180" s="17">
        <f>C180*I180</f>
        <v/>
      </c>
      <c r="K180" s="18" t="n">
        <v>1</v>
      </c>
      <c r="L180" s="19">
        <f>SUM((C180+D180)*K180)</f>
        <v/>
      </c>
      <c r="M180" s="23" t="n"/>
      <c r="N180" s="24">
        <f>D180*M180</f>
        <v/>
      </c>
      <c r="P180" s="25">
        <f>IF(A180=$G$1719,L180,0)</f>
        <v/>
      </c>
      <c r="Q180" s="25" t="n"/>
      <c r="R180" s="25" t="n"/>
      <c r="S180" s="25" t="n"/>
      <c r="T180" s="25" t="n"/>
    </row>
    <row r="181">
      <c r="A181" s="20" t="inlineStr">
        <is>
          <t>NTパネル</t>
        </is>
      </c>
      <c r="B181" s="13" t="inlineStr">
        <is>
          <t>45MNTWQ3</t>
        </is>
      </c>
      <c r="C181" s="14">
        <f>SUMIF(数量表!D:E,B181,数量表!E:E)</f>
        <v/>
      </c>
      <c r="D181" s="15">
        <f>SUMIF(数量表!D:F,B181,数量表!F:F)+SUMIF(数量表!D:G,B181,数量表!G:G)</f>
        <v/>
      </c>
      <c r="E181" s="16" t="n">
        <v>0</v>
      </c>
      <c r="F181" s="17">
        <f>C181*E181</f>
        <v/>
      </c>
      <c r="G181" s="18" t="n">
        <v>0</v>
      </c>
      <c r="H181" s="19">
        <f>D181*G181</f>
        <v/>
      </c>
      <c r="I181" s="16" t="n"/>
      <c r="J181" s="17">
        <f>C181*I181</f>
        <v/>
      </c>
      <c r="K181" s="18" t="n">
        <v>2</v>
      </c>
      <c r="L181" s="19">
        <f>SUM((C181+D181)*K181)</f>
        <v/>
      </c>
      <c r="M181" s="23" t="n"/>
      <c r="N181" s="24">
        <f>D181*M181</f>
        <v/>
      </c>
      <c r="P181" s="25">
        <f>IF(A181=$G$1719,L181,0)</f>
        <v/>
      </c>
      <c r="Q181" s="25" t="n"/>
      <c r="R181" s="25" t="n"/>
      <c r="S181" s="25" t="n"/>
      <c r="T181" s="25" t="n"/>
    </row>
    <row r="182">
      <c r="A182" s="20" t="inlineStr">
        <is>
          <t>NTパネル</t>
        </is>
      </c>
      <c r="B182" s="13" t="inlineStr">
        <is>
          <t>45MNTQ600</t>
        </is>
      </c>
      <c r="C182" s="14">
        <f>SUMIF(数量表!D:E,B182,数量表!E:E)</f>
        <v/>
      </c>
      <c r="D182" s="15">
        <f>SUMIF(数量表!D:F,B182,数量表!F:F)+SUMIF(数量表!D:G,B182,数量表!G:G)</f>
        <v/>
      </c>
      <c r="E182" s="16" t="n">
        <v>0</v>
      </c>
      <c r="F182" s="17">
        <f>C182*E182</f>
        <v/>
      </c>
      <c r="G182" s="18" t="n">
        <v>0</v>
      </c>
      <c r="H182" s="19">
        <f>D182*G182</f>
        <v/>
      </c>
      <c r="I182" s="16" t="n"/>
      <c r="J182" s="17">
        <f>C182*I182</f>
        <v/>
      </c>
      <c r="K182" s="18" t="n">
        <v>1</v>
      </c>
      <c r="L182" s="19">
        <f>SUM((C182+D182)*K182)</f>
        <v/>
      </c>
      <c r="M182" s="23" t="n"/>
      <c r="N182" s="24">
        <f>D182*M182</f>
        <v/>
      </c>
      <c r="P182" s="25">
        <f>IF(A182=$G$1719,L182,0)</f>
        <v/>
      </c>
      <c r="Q182" s="25" t="n"/>
      <c r="R182" s="25" t="n"/>
      <c r="S182" s="25" t="n"/>
      <c r="T182" s="25" t="n"/>
    </row>
    <row r="183">
      <c r="A183" s="20" t="inlineStr">
        <is>
          <t>NTパネル</t>
        </is>
      </c>
      <c r="B183" s="13" t="inlineStr">
        <is>
          <t>45MNTWQ600</t>
        </is>
      </c>
      <c r="C183" s="14">
        <f>SUMIF(数量表!D:E,B183,数量表!E:E)</f>
        <v/>
      </c>
      <c r="D183" s="15">
        <f>SUMIF(数量表!D:F,B183,数量表!F:F)+SUMIF(数量表!D:G,B183,数量表!G:G)</f>
        <v/>
      </c>
      <c r="E183" s="16" t="n">
        <v>0</v>
      </c>
      <c r="F183" s="17">
        <f>C183*E183</f>
        <v/>
      </c>
      <c r="G183" s="18" t="n">
        <v>0</v>
      </c>
      <c r="H183" s="19">
        <f>D183*G183</f>
        <v/>
      </c>
      <c r="I183" s="16" t="n"/>
      <c r="J183" s="17">
        <f>C183*I183</f>
        <v/>
      </c>
      <c r="K183" s="18" t="n">
        <v>2</v>
      </c>
      <c r="L183" s="19">
        <f>SUM((C183+D183)*K183)</f>
        <v/>
      </c>
      <c r="M183" s="23" t="n"/>
      <c r="N183" s="24">
        <f>D183*M183</f>
        <v/>
      </c>
      <c r="P183" s="25">
        <f>IF(A183=$G$1719,L183,0)</f>
        <v/>
      </c>
      <c r="Q183" s="25" t="n"/>
      <c r="R183" s="25" t="n"/>
      <c r="S183" s="25" t="n"/>
      <c r="T183" s="25" t="n"/>
    </row>
    <row r="184">
      <c r="A184" s="20" t="inlineStr">
        <is>
          <t>NTパネル</t>
        </is>
      </c>
      <c r="B184" s="13" t="inlineStr">
        <is>
          <t>45MNTS</t>
        </is>
      </c>
      <c r="C184" s="14">
        <f>SUMIF(数量表!D:E,B184,数量表!E:E)</f>
        <v/>
      </c>
      <c r="D184" s="15">
        <f>SUMIF(数量表!D:F,B184,数量表!F:F)+SUMIF(数量表!D:G,B184,数量表!G:G)</f>
        <v/>
      </c>
      <c r="E184" s="16" t="n">
        <v>0</v>
      </c>
      <c r="F184" s="17">
        <f>C184*E184</f>
        <v/>
      </c>
      <c r="G184" s="18" t="n">
        <v>0</v>
      </c>
      <c r="H184" s="19">
        <f>D184*G184</f>
        <v/>
      </c>
      <c r="I184" s="16" t="n"/>
      <c r="J184" s="17">
        <f>C184*I184</f>
        <v/>
      </c>
      <c r="K184" s="18" t="n">
        <v>1</v>
      </c>
      <c r="L184" s="19">
        <f>SUM((C184+D184)*K184)</f>
        <v/>
      </c>
      <c r="M184" s="23" t="n"/>
      <c r="N184" s="24">
        <f>D184*M184</f>
        <v/>
      </c>
      <c r="P184" s="25">
        <f>IF(A184=$G$1719,L184,0)</f>
        <v/>
      </c>
      <c r="Q184" s="25" t="n"/>
      <c r="R184" s="25" t="n"/>
      <c r="S184" s="25" t="n"/>
      <c r="T184" s="25" t="n"/>
    </row>
    <row r="185">
      <c r="A185" s="20" t="inlineStr">
        <is>
          <t>NTパネル</t>
        </is>
      </c>
      <c r="B185" s="13" t="inlineStr">
        <is>
          <t>45MNTWS</t>
        </is>
      </c>
      <c r="C185" s="14">
        <f>SUMIF(数量表!D:E,B185,数量表!E:E)</f>
        <v/>
      </c>
      <c r="D185" s="15">
        <f>SUMIF(数量表!D:F,B185,数量表!F:F)+SUMIF(数量表!D:G,B185,数量表!G:G)</f>
        <v/>
      </c>
      <c r="E185" s="16" t="n">
        <v>0</v>
      </c>
      <c r="F185" s="17">
        <f>C185*E185</f>
        <v/>
      </c>
      <c r="G185" s="18" t="n">
        <v>0</v>
      </c>
      <c r="H185" s="19">
        <f>D185*G185</f>
        <v/>
      </c>
      <c r="I185" s="16" t="n"/>
      <c r="J185" s="17">
        <f>C185*I185</f>
        <v/>
      </c>
      <c r="K185" s="18" t="n">
        <v>2</v>
      </c>
      <c r="L185" s="19">
        <f>SUM((C185+D185)*K185)</f>
        <v/>
      </c>
      <c r="M185" s="23" t="n"/>
      <c r="N185" s="24">
        <f>D185*M185</f>
        <v/>
      </c>
      <c r="P185" s="25">
        <f>IF(A185=$G$1719,L185,0)</f>
        <v/>
      </c>
      <c r="Q185" s="25" t="n"/>
      <c r="R185" s="25" t="n"/>
      <c r="S185" s="25" t="n"/>
      <c r="T185" s="25" t="n"/>
    </row>
    <row r="186">
      <c r="A186" s="12" t="inlineStr">
        <is>
          <t>大平NC</t>
        </is>
      </c>
      <c r="B186" s="13" t="inlineStr">
        <is>
          <t>45MQ3O</t>
        </is>
      </c>
      <c r="C186" s="14">
        <f>SUMIF(数量表!D:E,B186,数量表!E:E)</f>
        <v/>
      </c>
      <c r="D186" s="15">
        <f>SUMIF(数量表!D:F,B186,数量表!F:F)+SUMIF(数量表!D:G,B186,数量表!G:G)</f>
        <v/>
      </c>
      <c r="E186" s="16" t="n">
        <v>0</v>
      </c>
      <c r="F186" s="17">
        <f>C186*E186</f>
        <v/>
      </c>
      <c r="G186" s="18" t="n">
        <v>0</v>
      </c>
      <c r="H186" s="19">
        <f>D186*G186</f>
        <v/>
      </c>
      <c r="I186" s="16" t="n">
        <v>2</v>
      </c>
      <c r="J186" s="17">
        <f>C186*I186</f>
        <v/>
      </c>
      <c r="K186" s="18" t="n">
        <v>2</v>
      </c>
      <c r="L186" s="19">
        <f>D186*K186</f>
        <v/>
      </c>
      <c r="M186" s="23" t="n">
        <v>0</v>
      </c>
      <c r="N186" s="24">
        <f>D186*M186</f>
        <v/>
      </c>
      <c r="P186" s="25">
        <f>IF(A186=$G$1719,L186,0)</f>
        <v/>
      </c>
      <c r="Q186" s="25" t="n"/>
      <c r="R186" s="25" t="n"/>
      <c r="S186" s="25" t="n"/>
      <c r="T186" s="25" t="n"/>
    </row>
    <row r="187">
      <c r="A187" s="12" t="inlineStr">
        <is>
          <t>大平NC</t>
        </is>
      </c>
      <c r="B187" s="13" t="inlineStr">
        <is>
          <t>45MQ3OL</t>
        </is>
      </c>
      <c r="C187" s="14">
        <f>SUMIF(数量表!D:E,B187,数量表!E:E)</f>
        <v/>
      </c>
      <c r="D187" s="15">
        <f>SUMIF(数量表!D:F,B187,数量表!F:F)+SUMIF(数量表!D:G,B187,数量表!G:G)</f>
        <v/>
      </c>
      <c r="E187" s="16" t="n">
        <v>0</v>
      </c>
      <c r="F187" s="17">
        <f>C187*E187</f>
        <v/>
      </c>
      <c r="G187" s="18" t="n">
        <v>0</v>
      </c>
      <c r="H187" s="19">
        <f>D187*G187</f>
        <v/>
      </c>
      <c r="I187" s="16" t="n">
        <v>2</v>
      </c>
      <c r="J187" s="17">
        <f>C187*I187</f>
        <v/>
      </c>
      <c r="K187" s="18" t="n">
        <v>2</v>
      </c>
      <c r="L187" s="19">
        <f>D187*K187</f>
        <v/>
      </c>
      <c r="M187" s="23" t="n">
        <v>0</v>
      </c>
      <c r="N187" s="24">
        <f>D187*M187</f>
        <v/>
      </c>
      <c r="P187" s="25">
        <f>IF(A187=$G$1719,L187,0)</f>
        <v/>
      </c>
      <c r="Q187" s="25" t="n"/>
      <c r="R187" s="25" t="n"/>
      <c r="S187" s="25" t="n"/>
      <c r="T187" s="25" t="n"/>
    </row>
    <row r="188">
      <c r="A188" s="12" t="inlineStr">
        <is>
          <t>大平NC</t>
        </is>
      </c>
      <c r="B188" s="13" t="inlineStr">
        <is>
          <t>45MQ3OR</t>
        </is>
      </c>
      <c r="C188" s="14">
        <f>SUMIF(数量表!D:E,B188,数量表!E:E)</f>
        <v/>
      </c>
      <c r="D188" s="15">
        <f>SUMIF(数量表!D:F,B188,数量表!F:F)+SUMIF(数量表!D:G,B188,数量表!G:G)</f>
        <v/>
      </c>
      <c r="E188" s="16" t="n">
        <v>0</v>
      </c>
      <c r="F188" s="17">
        <f>C188*E188</f>
        <v/>
      </c>
      <c r="G188" s="18" t="n">
        <v>0</v>
      </c>
      <c r="H188" s="19">
        <f>D188*G188</f>
        <v/>
      </c>
      <c r="I188" s="16" t="n">
        <v>2</v>
      </c>
      <c r="J188" s="17">
        <f>C188*I188</f>
        <v/>
      </c>
      <c r="K188" s="18" t="n">
        <v>2</v>
      </c>
      <c r="L188" s="19">
        <f>D188*K188</f>
        <v/>
      </c>
      <c r="M188" s="23" t="n">
        <v>0</v>
      </c>
      <c r="N188" s="24">
        <f>D188*M188</f>
        <v/>
      </c>
      <c r="P188" s="25">
        <f>IF(A188=$G$1719,L188,0)</f>
        <v/>
      </c>
      <c r="Q188" s="25" t="n"/>
      <c r="R188" s="25" t="n"/>
      <c r="S188" s="25" t="n"/>
      <c r="T188" s="25" t="n"/>
    </row>
    <row r="189">
      <c r="A189" s="12" t="inlineStr">
        <is>
          <t>大平NC</t>
        </is>
      </c>
      <c r="B189" s="13" t="inlineStr">
        <is>
          <t>45MQ3OS</t>
        </is>
      </c>
      <c r="C189" s="14">
        <f>SUMIF(数量表!D:E,B189,数量表!E:E)</f>
        <v/>
      </c>
      <c r="D189" s="15">
        <f>SUMIF(数量表!D:F,B189,数量表!F:F)+SUMIF(数量表!D:G,B189,数量表!G:G)</f>
        <v/>
      </c>
      <c r="E189" s="16" t="n">
        <v>0</v>
      </c>
      <c r="F189" s="17">
        <f>C189*E189</f>
        <v/>
      </c>
      <c r="G189" s="18" t="n">
        <v>0</v>
      </c>
      <c r="H189" s="19">
        <f>D189*G189</f>
        <v/>
      </c>
      <c r="I189" s="16" t="n">
        <v>2</v>
      </c>
      <c r="J189" s="17">
        <f>C189*I189</f>
        <v/>
      </c>
      <c r="K189" s="18" t="n">
        <v>2</v>
      </c>
      <c r="L189" s="19">
        <f>D189*K189</f>
        <v/>
      </c>
      <c r="M189" s="23" t="n">
        <v>0</v>
      </c>
      <c r="N189" s="24">
        <f>D189*M189</f>
        <v/>
      </c>
      <c r="P189" s="25">
        <f>IF(A189=$G$1719,L189,0)</f>
        <v/>
      </c>
      <c r="Q189" s="25" t="n"/>
      <c r="R189" s="25" t="n"/>
      <c r="S189" s="25" t="n"/>
      <c r="T189" s="25" t="n"/>
    </row>
    <row r="190">
      <c r="A190" s="12" t="inlineStr">
        <is>
          <t>大平NC</t>
        </is>
      </c>
      <c r="B190" s="13" t="inlineStr">
        <is>
          <t>45MQ3R+12</t>
        </is>
      </c>
      <c r="C190" s="14">
        <f>SUMIF(数量表!D:E,B190,数量表!E:E)</f>
        <v/>
      </c>
      <c r="D190" s="15">
        <f>SUMIF(数量表!D:F,B190,数量表!F:F)+SUMIF(数量表!D:G,B190,数量表!G:G)</f>
        <v/>
      </c>
      <c r="E190" s="16" t="n">
        <v>0</v>
      </c>
      <c r="F190" s="17">
        <f>C190*E190</f>
        <v/>
      </c>
      <c r="G190" s="18" t="n">
        <v>0</v>
      </c>
      <c r="H190" s="19">
        <f>D190*G190</f>
        <v/>
      </c>
      <c r="I190" s="16" t="n">
        <v>1</v>
      </c>
      <c r="J190" s="17">
        <f>C190*I190</f>
        <v/>
      </c>
      <c r="K190" s="18" t="n">
        <v>1</v>
      </c>
      <c r="L190" s="19">
        <f>D190*K190</f>
        <v/>
      </c>
      <c r="M190" s="23" t="n">
        <v>0</v>
      </c>
      <c r="N190" s="24">
        <f>D190*M190</f>
        <v/>
      </c>
      <c r="P190" s="25">
        <f>IF(A190=$G$1719,L190,0)</f>
        <v/>
      </c>
      <c r="Q190" s="25" t="n"/>
      <c r="R190" s="25" t="n"/>
      <c r="S190" s="25" t="n"/>
      <c r="T190" s="25" t="n"/>
    </row>
    <row r="191">
      <c r="A191" s="12" t="inlineStr">
        <is>
          <t>大平NC</t>
        </is>
      </c>
      <c r="B191" s="13" t="inlineStr">
        <is>
          <t>45MQ3Z</t>
        </is>
      </c>
      <c r="C191" s="14">
        <f>SUMIF(数量表!D:E,B191,数量表!E:E)</f>
        <v/>
      </c>
      <c r="D191" s="15">
        <f>SUMIF(数量表!D:F,B191,数量表!F:F)+SUMIF(数量表!D:G,B191,数量表!G:G)</f>
        <v/>
      </c>
      <c r="E191" s="16" t="n">
        <v>0</v>
      </c>
      <c r="F191" s="17">
        <f>C191*E191</f>
        <v/>
      </c>
      <c r="G191" s="18" t="n">
        <v>0</v>
      </c>
      <c r="H191" s="19">
        <f>D191*G191</f>
        <v/>
      </c>
      <c r="I191" s="16" t="n">
        <v>2</v>
      </c>
      <c r="J191" s="17">
        <f>C191*I191</f>
        <v/>
      </c>
      <c r="K191" s="18" t="n">
        <v>2</v>
      </c>
      <c r="L191" s="19">
        <f>D191*K191</f>
        <v/>
      </c>
      <c r="M191" s="23" t="n">
        <v>0</v>
      </c>
      <c r="N191" s="24">
        <f>D191*M191</f>
        <v/>
      </c>
      <c r="P191" s="25">
        <f>IF(A191=$G$1719,L191,0)</f>
        <v/>
      </c>
      <c r="Q191" s="25" t="n"/>
      <c r="R191" s="25" t="n"/>
      <c r="S191" s="25" t="n"/>
      <c r="T191" s="25" t="n"/>
    </row>
    <row r="192">
      <c r="A192" s="12" t="inlineStr">
        <is>
          <t>大平NC</t>
        </is>
      </c>
      <c r="B192" s="13" t="inlineStr">
        <is>
          <t>45MQ215</t>
        </is>
      </c>
      <c r="C192" s="14">
        <f>SUMIF(数量表!D:E,B192,数量表!E:E)</f>
        <v/>
      </c>
      <c r="D192" s="15">
        <f>SUMIF(数量表!D:F,B192,数量表!F:F)+SUMIF(数量表!D:G,B192,数量表!G:G)</f>
        <v/>
      </c>
      <c r="E192" s="16" t="n">
        <v>0</v>
      </c>
      <c r="F192" s="17">
        <f>C192*E192</f>
        <v/>
      </c>
      <c r="G192" s="18" t="n">
        <v>0</v>
      </c>
      <c r="H192" s="19">
        <f>D192*G192</f>
        <v/>
      </c>
      <c r="I192" s="16" t="n">
        <v>0.5</v>
      </c>
      <c r="J192" s="17">
        <f>C192*I192</f>
        <v/>
      </c>
      <c r="K192" s="18" t="n">
        <v>0.5</v>
      </c>
      <c r="L192" s="19">
        <f>D192*K192</f>
        <v/>
      </c>
      <c r="M192" s="23" t="n">
        <v>0</v>
      </c>
      <c r="N192" s="24">
        <f>D192*M192</f>
        <v/>
      </c>
      <c r="P192" s="25">
        <f>IF(A192=$G$1719,L192,0)</f>
        <v/>
      </c>
      <c r="Q192" s="25" t="n"/>
      <c r="R192" s="25" t="n"/>
      <c r="S192" s="25" t="n"/>
      <c r="T192" s="25" t="n"/>
    </row>
    <row r="193">
      <c r="A193" s="12" t="inlineStr">
        <is>
          <t>大平NC</t>
        </is>
      </c>
      <c r="B193" s="13" t="inlineStr">
        <is>
          <t>45MQ215L</t>
        </is>
      </c>
      <c r="C193" s="14">
        <f>SUMIF(数量表!D:E,B193,数量表!E:E)</f>
        <v/>
      </c>
      <c r="D193" s="15">
        <f>SUMIF(数量表!D:F,B193,数量表!F:F)+SUMIF(数量表!D:G,B193,数量表!G:G)</f>
        <v/>
      </c>
      <c r="E193" s="16" t="n">
        <v>0</v>
      </c>
      <c r="F193" s="17">
        <f>C193*E193</f>
        <v/>
      </c>
      <c r="G193" s="18" t="n">
        <v>0</v>
      </c>
      <c r="H193" s="19">
        <f>D193*G193</f>
        <v/>
      </c>
      <c r="I193" s="16" t="n">
        <v>0.5</v>
      </c>
      <c r="J193" s="17">
        <f>C193*I193</f>
        <v/>
      </c>
      <c r="K193" s="18" t="n">
        <v>0.5</v>
      </c>
      <c r="L193" s="19">
        <f>D193*K193</f>
        <v/>
      </c>
      <c r="M193" s="23" t="n">
        <v>0</v>
      </c>
      <c r="N193" s="24">
        <f>D193*M193</f>
        <v/>
      </c>
      <c r="P193" s="25">
        <f>IF(A193=$G$1719,L193,0)</f>
        <v/>
      </c>
      <c r="Q193" s="25" t="n"/>
      <c r="R193" s="25" t="n"/>
      <c r="S193" s="25" t="n"/>
      <c r="T193" s="25" t="n"/>
    </row>
    <row r="194">
      <c r="A194" s="12" t="inlineStr">
        <is>
          <t>大平NC</t>
        </is>
      </c>
      <c r="B194" s="13" t="inlineStr">
        <is>
          <t>45MQ215R</t>
        </is>
      </c>
      <c r="C194" s="14">
        <f>SUMIF(数量表!D:E,B194,数量表!E:E)</f>
        <v/>
      </c>
      <c r="D194" s="15">
        <f>SUMIF(数量表!D:F,B194,数量表!F:F)+SUMIF(数量表!D:G,B194,数量表!G:G)</f>
        <v/>
      </c>
      <c r="E194" s="16" t="n">
        <v>0</v>
      </c>
      <c r="F194" s="17">
        <f>C194*E194</f>
        <v/>
      </c>
      <c r="G194" s="18" t="n">
        <v>0</v>
      </c>
      <c r="H194" s="19">
        <f>D194*G194</f>
        <v/>
      </c>
      <c r="I194" s="16" t="n">
        <v>0.5</v>
      </c>
      <c r="J194" s="17">
        <f>C194*I194</f>
        <v/>
      </c>
      <c r="K194" s="18" t="n">
        <v>0.5</v>
      </c>
      <c r="L194" s="19">
        <f>D194*K194</f>
        <v/>
      </c>
      <c r="M194" s="23" t="n">
        <v>0</v>
      </c>
      <c r="N194" s="24">
        <f>D194*M194</f>
        <v/>
      </c>
      <c r="P194" s="25">
        <f>IF(A194=$G$1719,L194,0)</f>
        <v/>
      </c>
      <c r="Q194" s="25" t="n"/>
      <c r="R194" s="25" t="n"/>
      <c r="S194" s="25" t="n"/>
      <c r="T194" s="25" t="n"/>
    </row>
    <row r="195">
      <c r="A195" s="12" t="inlineStr">
        <is>
          <t>大平NC</t>
        </is>
      </c>
      <c r="B195" s="13" t="inlineStr">
        <is>
          <t>45MQ305</t>
        </is>
      </c>
      <c r="C195" s="14">
        <f>SUMIF(数量表!D:E,B195,数量表!E:E)</f>
        <v/>
      </c>
      <c r="D195" s="15">
        <f>SUMIF(数量表!D:F,B195,数量表!F:F)+SUMIF(数量表!D:G,B195,数量表!G:G)</f>
        <v/>
      </c>
      <c r="E195" s="16" t="n">
        <v>0</v>
      </c>
      <c r="F195" s="17">
        <f>C195*E195</f>
        <v/>
      </c>
      <c r="G195" s="18" t="n">
        <v>0</v>
      </c>
      <c r="H195" s="19">
        <f>D195*G195</f>
        <v/>
      </c>
      <c r="I195" s="16" t="n">
        <v>0.5</v>
      </c>
      <c r="J195" s="17">
        <f>C195*I195</f>
        <v/>
      </c>
      <c r="K195" s="18" t="n">
        <v>0.5</v>
      </c>
      <c r="L195" s="19">
        <f>D195*K195</f>
        <v/>
      </c>
      <c r="M195" s="23" t="n">
        <v>0</v>
      </c>
      <c r="N195" s="24">
        <f>D195*M195</f>
        <v/>
      </c>
      <c r="P195" s="25">
        <f>IF(A195=$G$1719,L195,0)</f>
        <v/>
      </c>
      <c r="Q195" s="25" t="n"/>
      <c r="R195" s="25" t="n"/>
      <c r="S195" s="25" t="n"/>
      <c r="T195" s="25" t="n"/>
    </row>
    <row r="196">
      <c r="A196" s="12" t="inlineStr">
        <is>
          <t>大平NC</t>
        </is>
      </c>
      <c r="B196" s="13" t="inlineStr">
        <is>
          <t>45MQ305L</t>
        </is>
      </c>
      <c r="C196" s="14">
        <f>SUMIF(数量表!D:E,B196,数量表!E:E)</f>
        <v/>
      </c>
      <c r="D196" s="15">
        <f>SUMIF(数量表!D:F,B196,数量表!F:F)+SUMIF(数量表!D:G,B196,数量表!G:G)</f>
        <v/>
      </c>
      <c r="E196" s="16" t="n">
        <v>0</v>
      </c>
      <c r="F196" s="17">
        <f>C196*E196</f>
        <v/>
      </c>
      <c r="G196" s="18" t="n">
        <v>0</v>
      </c>
      <c r="H196" s="19">
        <f>D196*G196</f>
        <v/>
      </c>
      <c r="I196" s="16" t="n">
        <v>0.5</v>
      </c>
      <c r="J196" s="17">
        <f>C196*I196</f>
        <v/>
      </c>
      <c r="K196" s="18" t="n">
        <v>0.5</v>
      </c>
      <c r="L196" s="19">
        <f>D196*K196</f>
        <v/>
      </c>
      <c r="M196" s="23" t="n">
        <v>0</v>
      </c>
      <c r="N196" s="24">
        <f>D196*M196</f>
        <v/>
      </c>
      <c r="P196" s="25">
        <f>IF(A196=$G$1719,L196,0)</f>
        <v/>
      </c>
      <c r="Q196" s="25" t="n"/>
      <c r="R196" s="25" t="n"/>
      <c r="S196" s="25" t="n"/>
      <c r="T196" s="25" t="n"/>
    </row>
    <row r="197">
      <c r="A197" s="12" t="inlineStr">
        <is>
          <t>大平NC</t>
        </is>
      </c>
      <c r="B197" s="13" t="inlineStr">
        <is>
          <t>45MQ305R</t>
        </is>
      </c>
      <c r="C197" s="14">
        <f>SUMIF(数量表!D:E,B197,数量表!E:E)</f>
        <v/>
      </c>
      <c r="D197" s="15">
        <f>SUMIF(数量表!D:F,B197,数量表!F:F)+SUMIF(数量表!D:G,B197,数量表!G:G)</f>
        <v/>
      </c>
      <c r="E197" s="16" t="n">
        <v>0</v>
      </c>
      <c r="F197" s="17">
        <f>C197*E197</f>
        <v/>
      </c>
      <c r="G197" s="18" t="n">
        <v>0</v>
      </c>
      <c r="H197" s="19">
        <f>D197*G197</f>
        <v/>
      </c>
      <c r="I197" s="16" t="n">
        <v>0.5</v>
      </c>
      <c r="J197" s="17">
        <f>C197*I197</f>
        <v/>
      </c>
      <c r="K197" s="18" t="n">
        <v>0.5</v>
      </c>
      <c r="L197" s="19">
        <f>D197*K197</f>
        <v/>
      </c>
      <c r="M197" s="23" t="n">
        <v>0</v>
      </c>
      <c r="N197" s="24">
        <f>D197*M197</f>
        <v/>
      </c>
      <c r="P197" s="25">
        <f>IF(A197=$G$1719,L197,0)</f>
        <v/>
      </c>
      <c r="Q197" s="25" t="n"/>
      <c r="R197" s="25" t="n"/>
      <c r="S197" s="25" t="n"/>
      <c r="T197" s="25" t="n"/>
    </row>
    <row r="198">
      <c r="A198" s="12" t="inlineStr">
        <is>
          <t>大平NC</t>
        </is>
      </c>
      <c r="B198" s="13" t="inlineStr">
        <is>
          <t>45MQ310</t>
        </is>
      </c>
      <c r="C198" s="14">
        <f>SUMIF(数量表!D:E,B198,数量表!E:E)</f>
        <v/>
      </c>
      <c r="D198" s="15">
        <f>SUMIF(数量表!D:F,B198,数量表!F:F)+SUMIF(数量表!D:G,B198,数量表!G:G)</f>
        <v/>
      </c>
      <c r="E198" s="16" t="n">
        <v>0</v>
      </c>
      <c r="F198" s="17">
        <f>C198*E198</f>
        <v/>
      </c>
      <c r="G198" s="18" t="n">
        <v>0</v>
      </c>
      <c r="H198" s="19">
        <f>D198*G198</f>
        <v/>
      </c>
      <c r="I198" s="16" t="n">
        <v>0.5</v>
      </c>
      <c r="J198" s="17">
        <f>C198*I198</f>
        <v/>
      </c>
      <c r="K198" s="18" t="n">
        <v>0.5</v>
      </c>
      <c r="L198" s="19">
        <f>D198*K198</f>
        <v/>
      </c>
      <c r="M198" s="23" t="n">
        <v>0</v>
      </c>
      <c r="N198" s="24">
        <f>D198*M198</f>
        <v/>
      </c>
      <c r="P198" s="25">
        <f>IF(A198=$G$1719,L198,0)</f>
        <v/>
      </c>
      <c r="Q198" s="25" t="n"/>
      <c r="R198" s="25" t="n"/>
      <c r="S198" s="25" t="n"/>
      <c r="T198" s="25" t="n"/>
    </row>
    <row r="199">
      <c r="A199" s="12" t="inlineStr">
        <is>
          <t>大平NC</t>
        </is>
      </c>
      <c r="B199" s="13" t="inlineStr">
        <is>
          <t>45MQ310L</t>
        </is>
      </c>
      <c r="C199" s="14">
        <f>SUMIF(数量表!D:E,B199,数量表!E:E)</f>
        <v/>
      </c>
      <c r="D199" s="15">
        <f>SUMIF(数量表!D:F,B199,数量表!F:F)+SUMIF(数量表!D:G,B199,数量表!G:G)</f>
        <v/>
      </c>
      <c r="E199" s="16" t="n">
        <v>0</v>
      </c>
      <c r="F199" s="17">
        <f>C199*E199</f>
        <v/>
      </c>
      <c r="G199" s="18" t="n">
        <v>0</v>
      </c>
      <c r="H199" s="19">
        <f>D199*G199</f>
        <v/>
      </c>
      <c r="I199" s="16" t="n">
        <v>0.5</v>
      </c>
      <c r="J199" s="17">
        <f>C199*I199</f>
        <v/>
      </c>
      <c r="K199" s="18" t="n">
        <v>0.5</v>
      </c>
      <c r="L199" s="19">
        <f>D199*K199</f>
        <v/>
      </c>
      <c r="M199" s="23" t="n">
        <v>0</v>
      </c>
      <c r="N199" s="24">
        <f>D199*M199</f>
        <v/>
      </c>
      <c r="P199" s="25">
        <f>IF(A199=$G$1719,L199,0)</f>
        <v/>
      </c>
      <c r="Q199" s="25" t="n"/>
      <c r="R199" s="25" t="n"/>
      <c r="S199" s="25" t="n"/>
      <c r="T199" s="25" t="n"/>
    </row>
    <row r="200">
      <c r="A200" s="12" t="inlineStr">
        <is>
          <t>大平NC</t>
        </is>
      </c>
      <c r="B200" s="13" t="inlineStr">
        <is>
          <t>45MQ310R</t>
        </is>
      </c>
      <c r="C200" s="14">
        <f>SUMIF(数量表!D:E,B200,数量表!E:E)</f>
        <v/>
      </c>
      <c r="D200" s="15">
        <f>SUMIF(数量表!D:F,B200,数量表!F:F)+SUMIF(数量表!D:G,B200,数量表!G:G)</f>
        <v/>
      </c>
      <c r="E200" s="16" t="n">
        <v>0</v>
      </c>
      <c r="F200" s="17">
        <f>C200*E200</f>
        <v/>
      </c>
      <c r="G200" s="18" t="n">
        <v>0</v>
      </c>
      <c r="H200" s="19">
        <f>D200*G200</f>
        <v/>
      </c>
      <c r="I200" s="16" t="n">
        <v>0.5</v>
      </c>
      <c r="J200" s="17">
        <f>C200*I200</f>
        <v/>
      </c>
      <c r="K200" s="18" t="n">
        <v>0.5</v>
      </c>
      <c r="L200" s="19">
        <f>D200*K200</f>
        <v/>
      </c>
      <c r="M200" s="23" t="n">
        <v>0</v>
      </c>
      <c r="N200" s="24">
        <f>D200*M200</f>
        <v/>
      </c>
      <c r="P200" s="25">
        <f>IF(A200=$G$1719,L200,0)</f>
        <v/>
      </c>
      <c r="Q200" s="25" t="n"/>
      <c r="R200" s="25" t="n"/>
      <c r="S200" s="25" t="n"/>
      <c r="T200" s="25" t="n"/>
    </row>
    <row r="201">
      <c r="A201" s="12" t="inlineStr">
        <is>
          <t>大平NC</t>
        </is>
      </c>
      <c r="B201" s="13" t="inlineStr">
        <is>
          <t>45MQ600</t>
        </is>
      </c>
      <c r="C201" s="14">
        <f>SUMIF(数量表!D:E,B201,数量表!E:E)</f>
        <v/>
      </c>
      <c r="D201" s="15">
        <f>SUMIF(数量表!D:F,B201,数量表!F:F)+SUMIF(数量表!D:G,B201,数量表!G:G)</f>
        <v/>
      </c>
      <c r="E201" s="16" t="n">
        <v>0</v>
      </c>
      <c r="F201" s="17">
        <f>C201*E201</f>
        <v/>
      </c>
      <c r="G201" s="18" t="n">
        <v>0</v>
      </c>
      <c r="H201" s="19">
        <f>D201*G201</f>
        <v/>
      </c>
      <c r="I201" s="16" t="n">
        <v>1</v>
      </c>
      <c r="J201" s="17">
        <f>C201*I201</f>
        <v/>
      </c>
      <c r="K201" s="18" t="n">
        <v>1</v>
      </c>
      <c r="L201" s="19">
        <f>D201*K201</f>
        <v/>
      </c>
      <c r="M201" s="23" t="n">
        <v>0</v>
      </c>
      <c r="N201" s="24">
        <f>D201*M201</f>
        <v/>
      </c>
      <c r="P201" s="25">
        <f>IF(A201=$G$1719,L201,0)</f>
        <v/>
      </c>
      <c r="Q201" s="25" t="n"/>
      <c r="R201" s="25" t="n"/>
      <c r="S201" s="25" t="n"/>
      <c r="T201" s="25" t="n"/>
    </row>
    <row r="202">
      <c r="A202" s="12" t="inlineStr">
        <is>
          <t>大平NC</t>
        </is>
      </c>
      <c r="B202" s="13" t="inlineStr">
        <is>
          <t>45MQ600L</t>
        </is>
      </c>
      <c r="C202" s="14">
        <f>SUMIF(数量表!D:E,B202,数量表!E:E)</f>
        <v/>
      </c>
      <c r="D202" s="15">
        <f>SUMIF(数量表!D:F,B202,数量表!F:F)+SUMIF(数量表!D:G,B202,数量表!G:G)</f>
        <v/>
      </c>
      <c r="E202" s="16" t="n">
        <v>0</v>
      </c>
      <c r="F202" s="17">
        <f>C202*E202</f>
        <v/>
      </c>
      <c r="G202" s="18" t="n">
        <v>0</v>
      </c>
      <c r="H202" s="19">
        <f>D202*G202</f>
        <v/>
      </c>
      <c r="I202" s="16" t="n">
        <v>1</v>
      </c>
      <c r="J202" s="17">
        <f>C202*I202</f>
        <v/>
      </c>
      <c r="K202" s="18" t="n">
        <v>1</v>
      </c>
      <c r="L202" s="19">
        <f>D202*K202</f>
        <v/>
      </c>
      <c r="M202" s="23" t="n">
        <v>0</v>
      </c>
      <c r="N202" s="24">
        <f>D202*M202</f>
        <v/>
      </c>
      <c r="P202" s="25">
        <f>IF(A202=$G$1719,L202,0)</f>
        <v/>
      </c>
      <c r="Q202" s="25" t="n"/>
      <c r="R202" s="25" t="n"/>
      <c r="S202" s="25" t="n"/>
      <c r="T202" s="25" t="n"/>
    </row>
    <row r="203">
      <c r="A203" s="12" t="inlineStr">
        <is>
          <t>大平NC</t>
        </is>
      </c>
      <c r="B203" s="13" t="inlineStr">
        <is>
          <t>45MQ600R</t>
        </is>
      </c>
      <c r="C203" s="14">
        <f>SUMIF(数量表!D:E,B203,数量表!E:E)</f>
        <v/>
      </c>
      <c r="D203" s="15">
        <f>SUMIF(数量表!D:F,B203,数量表!F:F)+SUMIF(数量表!D:G,B203,数量表!G:G)</f>
        <v/>
      </c>
      <c r="E203" s="16" t="n">
        <v>0</v>
      </c>
      <c r="F203" s="17">
        <f>C203*E203</f>
        <v/>
      </c>
      <c r="G203" s="18" t="n">
        <v>0</v>
      </c>
      <c r="H203" s="19">
        <f>D203*G203</f>
        <v/>
      </c>
      <c r="I203" s="16" t="n">
        <v>1</v>
      </c>
      <c r="J203" s="17">
        <f>C203*I203</f>
        <v/>
      </c>
      <c r="K203" s="18" t="n">
        <v>1</v>
      </c>
      <c r="L203" s="19">
        <f>D203*K203</f>
        <v/>
      </c>
      <c r="M203" s="23" t="n">
        <v>0</v>
      </c>
      <c r="N203" s="24">
        <f>D203*M203</f>
        <v/>
      </c>
      <c r="P203" s="25">
        <f>IF(A203=$G$1719,L203,0)</f>
        <v/>
      </c>
      <c r="Q203" s="25" t="n"/>
      <c r="R203" s="25" t="n"/>
      <c r="S203" s="25" t="n"/>
      <c r="T203" s="25" t="n"/>
    </row>
    <row r="204">
      <c r="A204" s="12" t="inlineStr">
        <is>
          <t>大平NC</t>
        </is>
      </c>
      <c r="B204" s="13" t="inlineStr">
        <is>
          <t>45MQ</t>
        </is>
      </c>
      <c r="C204" s="14">
        <f>SUMIF(数量表!D:E,B204,数量表!E:E)</f>
        <v/>
      </c>
      <c r="D204" s="15">
        <f>SUMIF(数量表!D:F,B204,数量表!F:F)+SUMIF(数量表!D:G,B204,数量表!G:G)</f>
        <v/>
      </c>
      <c r="E204" s="16" t="n">
        <v>0</v>
      </c>
      <c r="F204" s="17">
        <f>C204*E204</f>
        <v/>
      </c>
      <c r="G204" s="18" t="n">
        <v>0</v>
      </c>
      <c r="H204" s="19">
        <f>D204*G204</f>
        <v/>
      </c>
      <c r="I204" s="16" t="n">
        <v>0.5</v>
      </c>
      <c r="J204" s="17">
        <f>C204*I204</f>
        <v/>
      </c>
      <c r="K204" s="18" t="n">
        <v>0.5</v>
      </c>
      <c r="L204" s="19">
        <f>D204*K204</f>
        <v/>
      </c>
      <c r="M204" s="23" t="n">
        <v>0</v>
      </c>
      <c r="N204" s="24">
        <f>D204*M204</f>
        <v/>
      </c>
      <c r="P204" s="25">
        <f>IF(A204=$G$1719,L204,0)</f>
        <v/>
      </c>
      <c r="Q204" s="25" t="n"/>
      <c r="R204" s="25" t="n"/>
      <c r="S204" s="25" t="n"/>
      <c r="T204" s="25" t="n"/>
    </row>
    <row r="205">
      <c r="A205" s="12" t="inlineStr">
        <is>
          <t>大平NC</t>
        </is>
      </c>
      <c r="B205" s="13" t="inlineStr">
        <is>
          <t>45MQO</t>
        </is>
      </c>
      <c r="C205" s="14">
        <f>SUMIF(数量表!D:E,B205,数量表!E:E)</f>
        <v/>
      </c>
      <c r="D205" s="15">
        <f>SUMIF(数量表!D:F,B205,数量表!F:F)+SUMIF(数量表!D:G,B205,数量表!G:G)</f>
        <v/>
      </c>
      <c r="E205" s="16" t="n">
        <v>0</v>
      </c>
      <c r="F205" s="17">
        <f>C205*E205</f>
        <v/>
      </c>
      <c r="G205" s="18" t="n">
        <v>0</v>
      </c>
      <c r="H205" s="19">
        <f>D205*G205</f>
        <v/>
      </c>
      <c r="I205" s="16" t="n">
        <v>1</v>
      </c>
      <c r="J205" s="17">
        <f>C205*I205</f>
        <v/>
      </c>
      <c r="K205" s="18" t="n">
        <v>1</v>
      </c>
      <c r="L205" s="19">
        <f>D205*K205</f>
        <v/>
      </c>
      <c r="M205" s="23" t="n">
        <v>0</v>
      </c>
      <c r="N205" s="24">
        <f>D205*M205</f>
        <v/>
      </c>
      <c r="P205" s="25">
        <f>IF(A205=$G$1719,L205,0)</f>
        <v/>
      </c>
      <c r="Q205" s="25" t="n"/>
      <c r="R205" s="25" t="n"/>
      <c r="S205" s="25" t="n"/>
      <c r="T205" s="25" t="n"/>
    </row>
    <row r="206">
      <c r="A206" s="12" t="inlineStr">
        <is>
          <t>大平NC</t>
        </is>
      </c>
      <c r="B206" s="13" t="inlineStr">
        <is>
          <t>45MQL</t>
        </is>
      </c>
      <c r="C206" s="14">
        <f>SUMIF(数量表!D:E,B206,数量表!E:E)</f>
        <v/>
      </c>
      <c r="D206" s="15">
        <f>SUMIF(数量表!D:F,B206,数量表!F:F)+SUMIF(数量表!D:G,B206,数量表!G:G)</f>
        <v/>
      </c>
      <c r="E206" s="16" t="n">
        <v>0</v>
      </c>
      <c r="F206" s="17">
        <f>C206*E206</f>
        <v/>
      </c>
      <c r="G206" s="18" t="n">
        <v>0</v>
      </c>
      <c r="H206" s="19">
        <f>D206*G206</f>
        <v/>
      </c>
      <c r="I206" s="16" t="n">
        <v>0.5</v>
      </c>
      <c r="J206" s="17">
        <f>C206*I206</f>
        <v/>
      </c>
      <c r="K206" s="18" t="n">
        <v>0.5</v>
      </c>
      <c r="L206" s="19">
        <f>D206*K206</f>
        <v/>
      </c>
      <c r="M206" s="23" t="n">
        <v>0</v>
      </c>
      <c r="N206" s="24">
        <f>D206*M206</f>
        <v/>
      </c>
      <c r="P206" s="25">
        <f>IF(A206=$G$1719,L206,0)</f>
        <v/>
      </c>
      <c r="Q206" s="25" t="n"/>
      <c r="R206" s="25" t="n"/>
      <c r="S206" s="25" t="n"/>
      <c r="T206" s="25" t="n"/>
    </row>
    <row r="207">
      <c r="A207" s="12" t="inlineStr">
        <is>
          <t>大平NC</t>
        </is>
      </c>
      <c r="B207" s="13" t="inlineStr">
        <is>
          <t>45MQOL</t>
        </is>
      </c>
      <c r="C207" s="14">
        <f>SUMIF(数量表!D:E,B207,数量表!E:E)</f>
        <v/>
      </c>
      <c r="D207" s="15">
        <f>SUMIF(数量表!D:F,B207,数量表!F:F)+SUMIF(数量表!D:G,B207,数量表!G:G)</f>
        <v/>
      </c>
      <c r="E207" s="16" t="n">
        <v>0</v>
      </c>
      <c r="F207" s="17">
        <f>C207*E207</f>
        <v/>
      </c>
      <c r="G207" s="18" t="n">
        <v>0</v>
      </c>
      <c r="H207" s="19">
        <f>D207*G207</f>
        <v/>
      </c>
      <c r="I207" s="16" t="n">
        <v>1</v>
      </c>
      <c r="J207" s="17">
        <f>C207*I207</f>
        <v/>
      </c>
      <c r="K207" s="18" t="n">
        <v>1</v>
      </c>
      <c r="L207" s="19">
        <f>D207*K207</f>
        <v/>
      </c>
      <c r="M207" s="23" t="n">
        <v>0</v>
      </c>
      <c r="N207" s="24">
        <f>D207*M207</f>
        <v/>
      </c>
      <c r="P207" s="25">
        <f>IF(A207=$G$1719,L207,0)</f>
        <v/>
      </c>
      <c r="Q207" s="25" t="n"/>
      <c r="R207" s="25" t="n"/>
      <c r="S207" s="25" t="n"/>
      <c r="T207" s="25" t="n"/>
    </row>
    <row r="208">
      <c r="A208" s="12" t="inlineStr">
        <is>
          <t>大平NC</t>
        </is>
      </c>
      <c r="B208" s="13" t="inlineStr">
        <is>
          <t>45MQR</t>
        </is>
      </c>
      <c r="C208" s="14">
        <f>SUMIF(数量表!D:E,B208,数量表!E:E)</f>
        <v/>
      </c>
      <c r="D208" s="15">
        <f>SUMIF(数量表!D:F,B208,数量表!F:F)+SUMIF(数量表!D:G,B208,数量表!G:G)</f>
        <v/>
      </c>
      <c r="E208" s="16" t="n">
        <v>0</v>
      </c>
      <c r="F208" s="17">
        <f>C208*E208</f>
        <v/>
      </c>
      <c r="G208" s="18" t="n">
        <v>0</v>
      </c>
      <c r="H208" s="19">
        <f>D208*G208</f>
        <v/>
      </c>
      <c r="I208" s="16" t="n">
        <v>0.5</v>
      </c>
      <c r="J208" s="17">
        <f>C208*I208</f>
        <v/>
      </c>
      <c r="K208" s="18" t="n">
        <v>0.5</v>
      </c>
      <c r="L208" s="19">
        <f>D208*K208</f>
        <v/>
      </c>
      <c r="M208" s="23" t="n">
        <v>0</v>
      </c>
      <c r="N208" s="24">
        <f>D208*M208</f>
        <v/>
      </c>
      <c r="P208" s="25">
        <f>IF(A208=$G$1719,L208,0)</f>
        <v/>
      </c>
      <c r="Q208" s="25" t="n"/>
      <c r="R208" s="25" t="n"/>
      <c r="S208" s="25" t="n"/>
      <c r="T208" s="25" t="n"/>
    </row>
    <row r="209">
      <c r="A209" s="12" t="inlineStr">
        <is>
          <t>大平NC</t>
        </is>
      </c>
      <c r="B209" s="13" t="inlineStr">
        <is>
          <t>45MQOR</t>
        </is>
      </c>
      <c r="C209" s="14">
        <f>SUMIF(数量表!D:E,B209,数量表!E:E)</f>
        <v/>
      </c>
      <c r="D209" s="15">
        <f>SUMIF(数量表!D:F,B209,数量表!F:F)+SUMIF(数量表!D:G,B209,数量表!G:G)</f>
        <v/>
      </c>
      <c r="E209" s="16" t="n">
        <v>0</v>
      </c>
      <c r="F209" s="17">
        <f>C209*E209</f>
        <v/>
      </c>
      <c r="G209" s="18" t="n">
        <v>0</v>
      </c>
      <c r="H209" s="19">
        <f>D209*G209</f>
        <v/>
      </c>
      <c r="I209" s="16" t="n">
        <v>1</v>
      </c>
      <c r="J209" s="17">
        <f>C209*I209</f>
        <v/>
      </c>
      <c r="K209" s="18" t="n">
        <v>1</v>
      </c>
      <c r="L209" s="19">
        <f>D209*K209</f>
        <v/>
      </c>
      <c r="M209" s="23" t="n">
        <v>0</v>
      </c>
      <c r="N209" s="24">
        <f>D209*M209</f>
        <v/>
      </c>
      <c r="P209" s="25">
        <f>IF(A209=$G$1719,L209,0)</f>
        <v/>
      </c>
      <c r="Q209" s="25" t="n"/>
      <c r="R209" s="25" t="n"/>
      <c r="S209" s="25" t="n"/>
      <c r="T209" s="25" t="n"/>
    </row>
    <row r="210">
      <c r="A210" s="12" t="inlineStr">
        <is>
          <t>大平NC</t>
        </is>
      </c>
      <c r="B210" s="13" t="inlineStr">
        <is>
          <t>45MQ3</t>
        </is>
      </c>
      <c r="C210" s="14">
        <f>SUMIF(数量表!D:E,B210,数量表!E:E)</f>
        <v/>
      </c>
      <c r="D210" s="15">
        <f>SUMIF(数量表!D:F,B210,数量表!F:F)+SUMIF(数量表!D:G,B210,数量表!G:G)</f>
        <v/>
      </c>
      <c r="E210" s="16" t="n">
        <v>0</v>
      </c>
      <c r="F210" s="17">
        <f>C210*E210</f>
        <v/>
      </c>
      <c r="G210" s="18" t="n">
        <v>0</v>
      </c>
      <c r="H210" s="19">
        <f>D210*G210</f>
        <v/>
      </c>
      <c r="I210" s="16" t="n">
        <v>1</v>
      </c>
      <c r="J210" s="17">
        <f>C210*I210</f>
        <v/>
      </c>
      <c r="K210" s="18" t="n">
        <v>1</v>
      </c>
      <c r="L210" s="19">
        <f>D210*K210</f>
        <v/>
      </c>
      <c r="M210" s="23" t="n">
        <v>0</v>
      </c>
      <c r="N210" s="24">
        <f>D210*M210</f>
        <v/>
      </c>
      <c r="P210" s="25">
        <f>IF(A210=$G$1719,L210,0)</f>
        <v/>
      </c>
      <c r="Q210" s="25" t="n"/>
      <c r="R210" s="25" t="n"/>
      <c r="S210" s="25" t="n"/>
      <c r="T210" s="25" t="n"/>
    </row>
    <row r="211">
      <c r="A211" s="12" t="inlineStr">
        <is>
          <t>大平NC</t>
        </is>
      </c>
      <c r="B211" s="13" t="inlineStr">
        <is>
          <t>45MQ3L</t>
        </is>
      </c>
      <c r="C211" s="14">
        <f>SUMIF(数量表!D:E,B211,数量表!E:E)</f>
        <v/>
      </c>
      <c r="D211" s="15">
        <f>SUMIF(数量表!D:F,B211,数量表!F:F)+SUMIF(数量表!D:G,B211,数量表!G:G)</f>
        <v/>
      </c>
      <c r="E211" s="16" t="n">
        <v>0</v>
      </c>
      <c r="F211" s="17">
        <f>C211*E211</f>
        <v/>
      </c>
      <c r="G211" s="18" t="n">
        <v>0</v>
      </c>
      <c r="H211" s="19">
        <f>D211*G211</f>
        <v/>
      </c>
      <c r="I211" s="16" t="n">
        <v>1</v>
      </c>
      <c r="J211" s="17">
        <f>C211*I211</f>
        <v/>
      </c>
      <c r="K211" s="18" t="n">
        <v>1</v>
      </c>
      <c r="L211" s="19">
        <f>D211*K211</f>
        <v/>
      </c>
      <c r="M211" s="23" t="n">
        <v>0</v>
      </c>
      <c r="N211" s="24">
        <f>D211*M211</f>
        <v/>
      </c>
      <c r="P211" s="25">
        <f>IF(A211=$G$1719,L211,0)</f>
        <v/>
      </c>
      <c r="Q211" s="25" t="n"/>
      <c r="R211" s="25" t="n"/>
      <c r="S211" s="25" t="n"/>
      <c r="T211" s="25" t="n"/>
    </row>
    <row r="212">
      <c r="A212" s="12" t="inlineStr">
        <is>
          <t>大平NC</t>
        </is>
      </c>
      <c r="B212" s="13" t="inlineStr">
        <is>
          <t>45MQ3R</t>
        </is>
      </c>
      <c r="C212" s="14">
        <f>SUMIF(数量表!D:E,B212,数量表!E:E)</f>
        <v/>
      </c>
      <c r="D212" s="15">
        <f>SUMIF(数量表!D:F,B212,数量表!F:F)+SUMIF(数量表!D:G,B212,数量表!G:G)</f>
        <v/>
      </c>
      <c r="E212" s="16" t="n">
        <v>0</v>
      </c>
      <c r="F212" s="17">
        <f>C212*E212</f>
        <v/>
      </c>
      <c r="G212" s="18" t="n">
        <v>0</v>
      </c>
      <c r="H212" s="19">
        <f>D212*G212</f>
        <v/>
      </c>
      <c r="I212" s="16" t="n">
        <v>1</v>
      </c>
      <c r="J212" s="17">
        <f>C212*I212</f>
        <v/>
      </c>
      <c r="K212" s="18" t="n">
        <v>1</v>
      </c>
      <c r="L212" s="19">
        <f>D212*K212</f>
        <v/>
      </c>
      <c r="M212" s="23" t="n">
        <v>0</v>
      </c>
      <c r="N212" s="24">
        <f>D212*M212</f>
        <v/>
      </c>
      <c r="P212" s="25">
        <f>IF(A212=$G$1719,L212,0)</f>
        <v/>
      </c>
      <c r="Q212" s="25" t="n"/>
      <c r="R212" s="25" t="n"/>
      <c r="S212" s="25" t="n"/>
      <c r="T212" s="25" t="n"/>
    </row>
    <row r="213">
      <c r="A213" s="12" t="inlineStr">
        <is>
          <t>大平NC</t>
        </is>
      </c>
      <c r="B213" s="13" t="inlineStr">
        <is>
          <t>45MQ3X</t>
        </is>
      </c>
      <c r="C213" s="14">
        <f>SUMIF(数量表!D:E,B213,数量表!E:E)</f>
        <v/>
      </c>
      <c r="D213" s="15">
        <f>SUMIF(数量表!D:F,B213,数量表!F:F)+SUMIF(数量表!D:G,B213,数量表!G:G)</f>
        <v/>
      </c>
      <c r="E213" s="16" t="n">
        <v>0</v>
      </c>
      <c r="F213" s="17">
        <f>C213*E213</f>
        <v/>
      </c>
      <c r="G213" s="18" t="n">
        <v>0</v>
      </c>
      <c r="H213" s="19">
        <f>D213*G213</f>
        <v/>
      </c>
      <c r="I213" s="16" t="n">
        <v>1</v>
      </c>
      <c r="J213" s="17">
        <f>C213*I213</f>
        <v/>
      </c>
      <c r="K213" s="18" t="n">
        <v>1</v>
      </c>
      <c r="L213" s="19">
        <f>D213*K213</f>
        <v/>
      </c>
      <c r="M213" s="23" t="n">
        <v>0</v>
      </c>
      <c r="N213" s="24">
        <f>D213*M213</f>
        <v/>
      </c>
      <c r="P213" s="25">
        <f>IF(A213=$G$1719,L213,0)</f>
        <v/>
      </c>
      <c r="Q213" s="25" t="n"/>
      <c r="R213" s="25" t="n"/>
      <c r="S213" s="25" t="n"/>
      <c r="T213" s="25" t="n"/>
    </row>
    <row r="214">
      <c r="A214" s="12" t="inlineStr">
        <is>
          <t>大平NC</t>
        </is>
      </c>
      <c r="B214" s="13" t="inlineStr">
        <is>
          <t>45MQ3L+12</t>
        </is>
      </c>
      <c r="C214" s="14">
        <f>SUMIF(数量表!D:E,B214,数量表!E:E)</f>
        <v/>
      </c>
      <c r="D214" s="15">
        <f>SUMIF(数量表!D:F,B214,数量表!F:F)+SUMIF(数量表!D:G,B214,数量表!G:G)</f>
        <v/>
      </c>
      <c r="E214" s="16" t="n">
        <v>0</v>
      </c>
      <c r="F214" s="17">
        <f>C214*E214</f>
        <v/>
      </c>
      <c r="G214" s="18" t="n">
        <v>0</v>
      </c>
      <c r="H214" s="19">
        <f>D214*G214</f>
        <v/>
      </c>
      <c r="I214" s="16" t="n">
        <v>1</v>
      </c>
      <c r="J214" s="17">
        <f>C214*I214</f>
        <v/>
      </c>
      <c r="K214" s="18" t="n">
        <v>1</v>
      </c>
      <c r="L214" s="19">
        <f>D214*K214</f>
        <v/>
      </c>
      <c r="M214" s="23" t="n">
        <v>0</v>
      </c>
      <c r="N214" s="24">
        <f>D214*M214</f>
        <v/>
      </c>
      <c r="P214" s="25">
        <f>IF(A214=$G$1719,L214,0)</f>
        <v/>
      </c>
      <c r="Q214" s="25" t="n"/>
      <c r="R214" s="25" t="n"/>
      <c r="S214" s="25" t="n"/>
      <c r="T214" s="25" t="n"/>
    </row>
    <row r="215">
      <c r="A215" s="12" t="inlineStr">
        <is>
          <t>大平NC</t>
        </is>
      </c>
      <c r="B215" s="13" t="inlineStr">
        <is>
          <t>45MQO300S</t>
        </is>
      </c>
      <c r="C215" s="14">
        <f>SUMIF(数量表!D:E,B215,数量表!E:E)</f>
        <v/>
      </c>
      <c r="D215" s="15">
        <f>SUMIF(数量表!D:F,B215,数量表!F:F)+SUMIF(数量表!D:G,B215,数量表!G:G)</f>
        <v/>
      </c>
      <c r="E215" s="16" t="n">
        <v>0</v>
      </c>
      <c r="F215" s="17">
        <f>C215*E215</f>
        <v/>
      </c>
      <c r="G215" s="18" t="n">
        <v>0</v>
      </c>
      <c r="H215" s="19">
        <f>D215*G215</f>
        <v/>
      </c>
      <c r="I215" s="16" t="n">
        <v>1</v>
      </c>
      <c r="J215" s="17">
        <f>C215*I215</f>
        <v/>
      </c>
      <c r="K215" s="18" t="n">
        <v>1</v>
      </c>
      <c r="L215" s="19">
        <f>D215*K215</f>
        <v/>
      </c>
      <c r="M215" s="23" t="n">
        <v>0</v>
      </c>
      <c r="N215" s="24">
        <f>D215*M215</f>
        <v/>
      </c>
      <c r="P215" s="25">
        <f>IF(A215=$G$1719,L215,0)</f>
        <v/>
      </c>
      <c r="Q215" s="25" t="n"/>
      <c r="R215" s="25" t="n"/>
      <c r="S215" s="25" t="n"/>
      <c r="T215" s="25" t="n"/>
    </row>
    <row r="216">
      <c r="A216" s="12" t="inlineStr">
        <is>
          <t>大平NC</t>
        </is>
      </c>
      <c r="B216" s="13" t="inlineStr">
        <is>
          <t>68MAW</t>
        </is>
      </c>
      <c r="C216" s="14">
        <f>SUMIF(数量表!D:E,B216,数量表!E:E)</f>
        <v/>
      </c>
      <c r="D216" s="15">
        <f>SUMIF(数量表!D:F,B216,数量表!F:F)+SUMIF(数量表!D:G,B216,数量表!G:G)</f>
        <v/>
      </c>
      <c r="E216" s="16" t="n">
        <v>1</v>
      </c>
      <c r="F216" s="17">
        <f>C216*E216</f>
        <v/>
      </c>
      <c r="G216" s="18" t="n">
        <v>1</v>
      </c>
      <c r="H216" s="19">
        <f>D216*G216</f>
        <v/>
      </c>
      <c r="I216" s="16" t="n">
        <v>0</v>
      </c>
      <c r="J216" s="17">
        <f>(C216+D216)*I216</f>
        <v/>
      </c>
      <c r="K216" s="18" t="n">
        <v>0</v>
      </c>
      <c r="L216" s="19">
        <f>D216*K216</f>
        <v/>
      </c>
      <c r="M216" s="23" t="n">
        <v>0</v>
      </c>
      <c r="N216" s="24">
        <f>D216*M216</f>
        <v/>
      </c>
      <c r="P216" s="25">
        <f>IF(A216=$G$1719,L216,0)</f>
        <v/>
      </c>
      <c r="Q216" s="25" t="n"/>
      <c r="R216" s="25" t="n"/>
      <c r="S216" s="25" t="n"/>
      <c r="T216" s="25" t="n"/>
    </row>
    <row r="217">
      <c r="A217" s="12" t="inlineStr">
        <is>
          <t>大平NC</t>
        </is>
      </c>
      <c r="B217" s="13" t="inlineStr">
        <is>
          <t>68MA</t>
        </is>
      </c>
      <c r="C217" s="14">
        <f>SUMIF(数量表!D:E,B217,数量表!E:E)</f>
        <v/>
      </c>
      <c r="D217" s="15">
        <f>SUMIF(数量表!D:F,B217,数量表!F:F)+SUMIF(数量表!D:G,B217,数量表!G:G)</f>
        <v/>
      </c>
      <c r="E217" s="16" t="n">
        <v>1</v>
      </c>
      <c r="F217" s="17">
        <f>C217*E217</f>
        <v/>
      </c>
      <c r="G217" s="18" t="n">
        <v>1</v>
      </c>
      <c r="H217" s="19">
        <f>D217*G217</f>
        <v/>
      </c>
      <c r="I217" s="16" t="n">
        <v>0</v>
      </c>
      <c r="J217" s="17">
        <f>C217*I217</f>
        <v/>
      </c>
      <c r="K217" s="18" t="n">
        <v>0</v>
      </c>
      <c r="L217" s="19">
        <f>D217*K217</f>
        <v/>
      </c>
      <c r="M217" s="23" t="n">
        <v>0</v>
      </c>
      <c r="N217" s="24">
        <f>D217*M217</f>
        <v/>
      </c>
      <c r="P217" s="25">
        <f>IF(A217=$G$1719,L217,0)</f>
        <v/>
      </c>
      <c r="Q217" s="25" t="n"/>
      <c r="R217" s="25" t="n"/>
      <c r="S217" s="25" t="n"/>
      <c r="T217" s="25" t="n"/>
    </row>
    <row r="218">
      <c r="A218" s="12" t="inlineStr">
        <is>
          <t>大平NC</t>
        </is>
      </c>
      <c r="B218" s="13" t="inlineStr">
        <is>
          <t>68MA670</t>
        </is>
      </c>
      <c r="C218" s="14">
        <f>SUMIF(数量表!D:E,B218,数量表!E:E)</f>
        <v/>
      </c>
      <c r="D218" s="15">
        <f>SUMIF(数量表!D:F,B218,数量表!F:F)+SUMIF(数量表!D:G,B218,数量表!G:G)</f>
        <v/>
      </c>
      <c r="E218" s="16" t="n">
        <v>0</v>
      </c>
      <c r="F218" s="17">
        <f>C218*E218</f>
        <v/>
      </c>
      <c r="G218" s="18" t="n">
        <v>0</v>
      </c>
      <c r="H218" s="19">
        <f>D218*G218</f>
        <v/>
      </c>
      <c r="I218" s="16" t="n">
        <v>1</v>
      </c>
      <c r="J218" s="17">
        <f>C218*I218</f>
        <v/>
      </c>
      <c r="K218" s="18" t="n">
        <v>1</v>
      </c>
      <c r="L218" s="19">
        <f>D218*K218</f>
        <v/>
      </c>
      <c r="M218" s="23" t="n">
        <v>0</v>
      </c>
      <c r="N218" s="24">
        <f>D218*M218</f>
        <v/>
      </c>
      <c r="P218" s="25">
        <f>IF(A218=$G$1719,L218,0)</f>
        <v/>
      </c>
      <c r="Q218" s="25" t="n"/>
      <c r="R218" s="25" t="n"/>
      <c r="S218" s="25" t="n"/>
      <c r="T218" s="25" t="n"/>
    </row>
    <row r="219">
      <c r="A219" s="12" t="inlineStr">
        <is>
          <t>大平NC</t>
        </is>
      </c>
      <c r="B219" s="13" t="inlineStr">
        <is>
          <t>68MA670L</t>
        </is>
      </c>
      <c r="C219" s="14">
        <f>SUMIF(数量表!D:E,B219,数量表!E:E)</f>
        <v/>
      </c>
      <c r="D219" s="15">
        <f>SUMIF(数量表!D:F,B219,数量表!F:F)+SUMIF(数量表!D:G,B219,数量表!G:G)</f>
        <v/>
      </c>
      <c r="E219" s="16" t="n">
        <v>0</v>
      </c>
      <c r="F219" s="17">
        <f>C219*E219</f>
        <v/>
      </c>
      <c r="G219" s="18" t="n">
        <v>0</v>
      </c>
      <c r="H219" s="19">
        <f>D219*G219</f>
        <v/>
      </c>
      <c r="I219" s="16" t="n">
        <v>1</v>
      </c>
      <c r="J219" s="17">
        <f>C219*I219</f>
        <v/>
      </c>
      <c r="K219" s="18" t="n">
        <v>1</v>
      </c>
      <c r="L219" s="19">
        <f>D219*K219</f>
        <v/>
      </c>
      <c r="M219" s="23" t="n">
        <v>0</v>
      </c>
      <c r="N219" s="24">
        <f>D219*M219</f>
        <v/>
      </c>
      <c r="P219" s="25">
        <f>IF(A219=$G$1719,L219,0)</f>
        <v/>
      </c>
      <c r="Q219" s="25" t="n"/>
      <c r="R219" s="25" t="n"/>
      <c r="S219" s="25" t="n"/>
      <c r="T219" s="25" t="n"/>
    </row>
    <row r="220">
      <c r="A220" s="12" t="inlineStr">
        <is>
          <t>大平NC</t>
        </is>
      </c>
      <c r="B220" s="13" t="inlineStr">
        <is>
          <t>68MA670R</t>
        </is>
      </c>
      <c r="C220" s="14">
        <f>SUMIF(数量表!D:E,B220,数量表!E:E)</f>
        <v/>
      </c>
      <c r="D220" s="15">
        <f>SUMIF(数量表!D:F,B220,数量表!F:F)+SUMIF(数量表!D:G,B220,数量表!G:G)</f>
        <v/>
      </c>
      <c r="E220" s="16" t="n">
        <v>0</v>
      </c>
      <c r="F220" s="17">
        <f>C220*E220</f>
        <v/>
      </c>
      <c r="G220" s="18" t="n">
        <v>0</v>
      </c>
      <c r="H220" s="19">
        <f>D220*G220</f>
        <v/>
      </c>
      <c r="I220" s="16" t="n">
        <v>1</v>
      </c>
      <c r="J220" s="17">
        <f>C220*I220</f>
        <v/>
      </c>
      <c r="K220" s="18" t="n">
        <v>1</v>
      </c>
      <c r="L220" s="19">
        <f>D220*K220</f>
        <v/>
      </c>
      <c r="M220" s="23" t="n">
        <v>0</v>
      </c>
      <c r="N220" s="24">
        <f>D220*M220</f>
        <v/>
      </c>
      <c r="P220" s="25">
        <f>IF(A220=$G$1719,L220,0)</f>
        <v/>
      </c>
      <c r="Q220" s="25" t="n"/>
      <c r="R220" s="25" t="n"/>
      <c r="S220" s="25" t="n"/>
      <c r="T220" s="25" t="n"/>
    </row>
    <row r="221">
      <c r="A221" s="12" t="inlineStr">
        <is>
          <t>大平NC</t>
        </is>
      </c>
      <c r="B221" s="13" t="inlineStr">
        <is>
          <t>68MAL</t>
        </is>
      </c>
      <c r="C221" s="14">
        <f>SUMIF(数量表!D:E,B221,数量表!E:E)</f>
        <v/>
      </c>
      <c r="D221" s="15">
        <f>SUMIF(数量表!D:F,B221,数量表!F:F)+SUMIF(数量表!D:G,B221,数量表!G:G)</f>
        <v/>
      </c>
      <c r="E221" s="16" t="n">
        <v>0</v>
      </c>
      <c r="F221" s="17">
        <f>C221*E221</f>
        <v/>
      </c>
      <c r="G221" s="18" t="n">
        <v>0</v>
      </c>
      <c r="H221" s="19">
        <f>D221*G221</f>
        <v/>
      </c>
      <c r="I221" s="16" t="n">
        <v>1</v>
      </c>
      <c r="J221" s="17">
        <f>C221*I221</f>
        <v/>
      </c>
      <c r="K221" s="18" t="n">
        <v>1</v>
      </c>
      <c r="L221" s="19">
        <f>D221*K221</f>
        <v/>
      </c>
      <c r="M221" s="23" t="n">
        <v>0</v>
      </c>
      <c r="N221" s="24">
        <f>D221*M221</f>
        <v/>
      </c>
      <c r="P221" s="25">
        <f>IF(A221=$G$1719,L221,0)</f>
        <v/>
      </c>
      <c r="Q221" s="25" t="n"/>
      <c r="R221" s="25" t="n"/>
      <c r="S221" s="25" t="n"/>
      <c r="T221" s="25" t="n"/>
    </row>
    <row r="222">
      <c r="A222" s="12" t="inlineStr">
        <is>
          <t>大平NC</t>
        </is>
      </c>
      <c r="B222" s="13" t="inlineStr">
        <is>
          <t>68MAL+12</t>
        </is>
      </c>
      <c r="C222" s="14">
        <f>SUMIF(数量表!D:E,B222,数量表!E:E)</f>
        <v/>
      </c>
      <c r="D222" s="15">
        <f>SUMIF(数量表!D:F,B222,数量表!F:F)+SUMIF(数量表!D:G,B222,数量表!G:G)</f>
        <v/>
      </c>
      <c r="E222" s="16" t="n">
        <v>0</v>
      </c>
      <c r="F222" s="17">
        <f>C222*E222</f>
        <v/>
      </c>
      <c r="G222" s="18" t="n">
        <v>0</v>
      </c>
      <c r="H222" s="19">
        <f>D222*G222</f>
        <v/>
      </c>
      <c r="I222" s="16" t="n">
        <v>1</v>
      </c>
      <c r="J222" s="17">
        <f>C222*I222</f>
        <v/>
      </c>
      <c r="K222" s="18" t="n">
        <v>1</v>
      </c>
      <c r="L222" s="19">
        <f>D222*K222</f>
        <v/>
      </c>
      <c r="M222" s="23" t="n">
        <v>0</v>
      </c>
      <c r="N222" s="24">
        <f>D222*M222</f>
        <v/>
      </c>
      <c r="P222" s="25">
        <f>IF(A222=$G$1719,L222,0)</f>
        <v/>
      </c>
      <c r="Q222" s="25" t="n"/>
      <c r="R222" s="25" t="n"/>
      <c r="S222" s="25" t="n"/>
      <c r="T222" s="25" t="n"/>
    </row>
    <row r="223">
      <c r="A223" s="12" t="inlineStr">
        <is>
          <t>大平NC</t>
        </is>
      </c>
      <c r="B223" s="13" t="inlineStr">
        <is>
          <t>68MAO</t>
        </is>
      </c>
      <c r="C223" s="14">
        <f>SUMIF(数量表!D:E,B223,数量表!E:E)</f>
        <v/>
      </c>
      <c r="D223" s="15">
        <f>SUMIF(数量表!D:F,B223,数量表!F:F)+SUMIF(数量表!D:G,B223,数量表!G:G)</f>
        <v/>
      </c>
      <c r="E223" s="16" t="n">
        <v>0</v>
      </c>
      <c r="F223" s="17">
        <f>C223*E223</f>
        <v/>
      </c>
      <c r="G223" s="18" t="n">
        <v>0</v>
      </c>
      <c r="H223" s="19">
        <f>D223*G223</f>
        <v/>
      </c>
      <c r="I223" s="16" t="n">
        <v>2</v>
      </c>
      <c r="J223" s="17">
        <f>C223*I223</f>
        <v/>
      </c>
      <c r="K223" s="18" t="n">
        <v>2</v>
      </c>
      <c r="L223" s="19">
        <f>D223*K223</f>
        <v/>
      </c>
      <c r="M223" s="23" t="n">
        <v>0</v>
      </c>
      <c r="N223" s="24">
        <f>D223*M223</f>
        <v/>
      </c>
      <c r="P223" s="25">
        <f>IF(A223=$G$1719,L223,0)</f>
        <v/>
      </c>
      <c r="Q223" s="25" t="n"/>
      <c r="R223" s="25" t="n"/>
      <c r="S223" s="25" t="n"/>
      <c r="T223" s="25" t="n"/>
    </row>
    <row r="224">
      <c r="A224" s="12" t="inlineStr">
        <is>
          <t>大平NC</t>
        </is>
      </c>
      <c r="B224" s="13" t="inlineStr">
        <is>
          <t>68MAOL</t>
        </is>
      </c>
      <c r="C224" s="14">
        <f>SUMIF(数量表!D:E,B224,数量表!E:E)</f>
        <v/>
      </c>
      <c r="D224" s="15">
        <f>SUMIF(数量表!D:F,B224,数量表!F:F)+SUMIF(数量表!D:G,B224,数量表!G:G)</f>
        <v/>
      </c>
      <c r="E224" s="16" t="n">
        <v>0</v>
      </c>
      <c r="F224" s="17">
        <f>C224*E224</f>
        <v/>
      </c>
      <c r="G224" s="18" t="n">
        <v>0</v>
      </c>
      <c r="H224" s="19">
        <f>D224*G224</f>
        <v/>
      </c>
      <c r="I224" s="16" t="n">
        <v>2</v>
      </c>
      <c r="J224" s="17">
        <f>C224*I224</f>
        <v/>
      </c>
      <c r="K224" s="18" t="n">
        <v>2</v>
      </c>
      <c r="L224" s="19">
        <f>D224*K224</f>
        <v/>
      </c>
      <c r="M224" s="23" t="n">
        <v>0</v>
      </c>
      <c r="N224" s="24">
        <f>D224*M224</f>
        <v/>
      </c>
      <c r="P224" s="25">
        <f>IF(A224=$G$1719,L224,0)</f>
        <v/>
      </c>
      <c r="Q224" s="25" t="n"/>
      <c r="R224" s="25" t="n"/>
      <c r="S224" s="25" t="n"/>
      <c r="T224" s="25" t="n"/>
    </row>
    <row r="225">
      <c r="A225" s="12" t="inlineStr">
        <is>
          <t>大平NC</t>
        </is>
      </c>
      <c r="B225" s="13" t="inlineStr">
        <is>
          <t>68MAOR</t>
        </is>
      </c>
      <c r="C225" s="14">
        <f>SUMIF(数量表!D:E,B225,数量表!E:E)</f>
        <v/>
      </c>
      <c r="D225" s="15">
        <f>SUMIF(数量表!D:F,B225,数量表!F:F)+SUMIF(数量表!D:G,B225,数量表!G:G)</f>
        <v/>
      </c>
      <c r="E225" s="16" t="n">
        <v>0</v>
      </c>
      <c r="F225" s="17">
        <f>C225*E225</f>
        <v/>
      </c>
      <c r="G225" s="18" t="n">
        <v>0</v>
      </c>
      <c r="H225" s="19">
        <f>D225*G225</f>
        <v/>
      </c>
      <c r="I225" s="16" t="n">
        <v>2</v>
      </c>
      <c r="J225" s="17">
        <f>C225*I225</f>
        <v/>
      </c>
      <c r="K225" s="18" t="n">
        <v>2</v>
      </c>
      <c r="L225" s="19">
        <f>D225*K225</f>
        <v/>
      </c>
      <c r="M225" s="23" t="n">
        <v>0</v>
      </c>
      <c r="N225" s="24">
        <f>D225*M225</f>
        <v/>
      </c>
      <c r="P225" s="25">
        <f>IF(A225=$G$1719,L225,0)</f>
        <v/>
      </c>
      <c r="Q225" s="25" t="n"/>
      <c r="R225" s="25" t="n"/>
      <c r="S225" s="25" t="n"/>
      <c r="T225" s="25" t="n"/>
    </row>
    <row r="226">
      <c r="A226" s="12" t="inlineStr">
        <is>
          <t>大平NC</t>
        </is>
      </c>
      <c r="B226" s="13" t="inlineStr">
        <is>
          <t>68MAOS</t>
        </is>
      </c>
      <c r="C226" s="14">
        <f>SUMIF(数量表!D:E,B226,数量表!E:E)</f>
        <v/>
      </c>
      <c r="D226" s="15">
        <f>SUMIF(数量表!D:F,B226,数量表!F:F)+SUMIF(数量表!D:G,B226,数量表!G:G)</f>
        <v/>
      </c>
      <c r="E226" s="16" t="n">
        <v>0</v>
      </c>
      <c r="F226" s="17">
        <f>C226*E226</f>
        <v/>
      </c>
      <c r="G226" s="18" t="n">
        <v>0</v>
      </c>
      <c r="H226" s="19">
        <f>D226*G226</f>
        <v/>
      </c>
      <c r="I226" s="16" t="n">
        <v>2</v>
      </c>
      <c r="J226" s="17">
        <f>C226*I226</f>
        <v/>
      </c>
      <c r="K226" s="18" t="n">
        <v>2</v>
      </c>
      <c r="L226" s="19">
        <f>D226*K226</f>
        <v/>
      </c>
      <c r="M226" s="23" t="n">
        <v>0</v>
      </c>
      <c r="N226" s="24">
        <f>D226*M226</f>
        <v/>
      </c>
      <c r="P226" s="25">
        <f>IF(A226=$G$1719,L226,0)</f>
        <v/>
      </c>
      <c r="Q226" s="25" t="n"/>
      <c r="R226" s="25" t="n"/>
      <c r="S226" s="25" t="n"/>
      <c r="T226" s="25" t="n"/>
    </row>
    <row r="227">
      <c r="A227" s="12" t="inlineStr">
        <is>
          <t>大平NC</t>
        </is>
      </c>
      <c r="B227" s="13" t="inlineStr">
        <is>
          <t>68MAR</t>
        </is>
      </c>
      <c r="C227" s="14">
        <f>SUMIF(数量表!D:E,B227,数量表!E:E)</f>
        <v/>
      </c>
      <c r="D227" s="15">
        <f>SUMIF(数量表!D:F,B227,数量表!F:F)+SUMIF(数量表!D:G,B227,数量表!G:G)</f>
        <v/>
      </c>
      <c r="E227" s="16" t="n">
        <v>0</v>
      </c>
      <c r="F227" s="17">
        <f>C227*E227</f>
        <v/>
      </c>
      <c r="G227" s="18" t="n">
        <v>0</v>
      </c>
      <c r="H227" s="19">
        <f>D227*G227</f>
        <v/>
      </c>
      <c r="I227" s="16" t="n">
        <v>1</v>
      </c>
      <c r="J227" s="17">
        <f>C227*I227</f>
        <v/>
      </c>
      <c r="K227" s="18" t="n">
        <v>1</v>
      </c>
      <c r="L227" s="19">
        <f>D227*K227</f>
        <v/>
      </c>
      <c r="M227" s="23" t="n">
        <v>0</v>
      </c>
      <c r="N227" s="24">
        <f>D227*M227</f>
        <v/>
      </c>
      <c r="P227" s="25">
        <f>IF(A227=$G$1719,L227,0)</f>
        <v/>
      </c>
      <c r="Q227" s="25" t="n"/>
      <c r="R227" s="25" t="n"/>
      <c r="S227" s="25" t="n"/>
      <c r="T227" s="25" t="n"/>
    </row>
    <row r="228">
      <c r="A228" s="12" t="inlineStr">
        <is>
          <t>大平NC</t>
        </is>
      </c>
      <c r="B228" s="13" t="inlineStr">
        <is>
          <t>68MAR+12</t>
        </is>
      </c>
      <c r="C228" s="14">
        <f>SUMIF(数量表!D:E,B228,数量表!E:E)</f>
        <v/>
      </c>
      <c r="D228" s="15">
        <f>SUMIF(数量表!D:F,B228,数量表!F:F)+SUMIF(数量表!D:G,B228,数量表!G:G)</f>
        <v/>
      </c>
      <c r="E228" s="16" t="n">
        <v>0</v>
      </c>
      <c r="F228" s="17">
        <f>C228*E228</f>
        <v/>
      </c>
      <c r="G228" s="18" t="n">
        <v>0</v>
      </c>
      <c r="H228" s="19">
        <f>D228*G228</f>
        <v/>
      </c>
      <c r="I228" s="16" t="n">
        <v>1</v>
      </c>
      <c r="J228" s="17">
        <f>C228*I228</f>
        <v/>
      </c>
      <c r="K228" s="18" t="n">
        <v>1</v>
      </c>
      <c r="L228" s="19">
        <f>D228*K228</f>
        <v/>
      </c>
      <c r="M228" s="23" t="n">
        <v>0</v>
      </c>
      <c r="N228" s="24">
        <f>D228*M228</f>
        <v/>
      </c>
      <c r="P228" s="25">
        <f>IF(A228=$G$1719,L228,0)</f>
        <v/>
      </c>
      <c r="Q228" s="25" t="n"/>
      <c r="R228" s="25" t="n"/>
      <c r="S228" s="25" t="n"/>
      <c r="T228" s="25" t="n"/>
    </row>
    <row r="229">
      <c r="A229" s="12" t="inlineStr">
        <is>
          <t>大平NC</t>
        </is>
      </c>
      <c r="B229" s="13" t="inlineStr">
        <is>
          <t>68MAX</t>
        </is>
      </c>
      <c r="C229" s="14">
        <f>SUMIF(数量表!D:E,B229,数量表!E:E)</f>
        <v/>
      </c>
      <c r="D229" s="15">
        <f>SUMIF(数量表!D:F,B229,数量表!F:F)+SUMIF(数量表!D:G,B229,数量表!G:G)</f>
        <v/>
      </c>
      <c r="E229" s="16" t="n">
        <v>1</v>
      </c>
      <c r="F229" s="17">
        <f>C229*E229</f>
        <v/>
      </c>
      <c r="G229" s="18" t="n">
        <v>1</v>
      </c>
      <c r="H229" s="19">
        <f>D229*G229</f>
        <v/>
      </c>
      <c r="I229" s="16" t="n">
        <v>1</v>
      </c>
      <c r="J229" s="17">
        <f>C229*I229</f>
        <v/>
      </c>
      <c r="K229" s="18" t="n">
        <v>1</v>
      </c>
      <c r="L229" s="19">
        <f>D229*K229</f>
        <v/>
      </c>
      <c r="M229" s="23" t="n">
        <v>0</v>
      </c>
      <c r="N229" s="24">
        <f>D229*M229</f>
        <v/>
      </c>
      <c r="P229" s="25">
        <f>IF(A229=$G$1719,L229,0)</f>
        <v/>
      </c>
      <c r="Q229" s="25" t="n"/>
      <c r="R229" s="25" t="n"/>
      <c r="S229" s="25" t="n"/>
      <c r="T229" s="25" t="n"/>
    </row>
    <row r="230">
      <c r="A230" s="12" t="inlineStr">
        <is>
          <t>大平NC</t>
        </is>
      </c>
      <c r="B230" s="13" t="inlineStr">
        <is>
          <t>68MAX144</t>
        </is>
      </c>
      <c r="C230" s="14">
        <f>SUMIF(数量表!D:E,B230,数量表!E:E)</f>
        <v/>
      </c>
      <c r="D230" s="15">
        <f>SUMIF(数量表!D:F,B230,数量表!F:F)+SUMIF(数量表!D:G,B230,数量表!G:G)</f>
        <v/>
      </c>
      <c r="E230" s="16" t="n">
        <v>1</v>
      </c>
      <c r="F230" s="17">
        <f>C230*E230</f>
        <v/>
      </c>
      <c r="G230" s="18" t="n">
        <v>1</v>
      </c>
      <c r="H230" s="19">
        <f>D230*G230</f>
        <v/>
      </c>
      <c r="I230" s="16" t="n">
        <v>1</v>
      </c>
      <c r="J230" s="17">
        <f>C230*I230</f>
        <v/>
      </c>
      <c r="K230" s="18" t="n">
        <v>1</v>
      </c>
      <c r="L230" s="19">
        <f>D230*K230</f>
        <v/>
      </c>
      <c r="M230" s="23" t="n">
        <v>0</v>
      </c>
      <c r="N230" s="24">
        <f>D230*M230</f>
        <v/>
      </c>
      <c r="P230" s="25">
        <f>IF(A230=$G$1719,L230,0)</f>
        <v/>
      </c>
      <c r="Q230" s="25" t="n"/>
      <c r="R230" s="25" t="n"/>
      <c r="S230" s="25" t="n"/>
      <c r="T230" s="25" t="n"/>
    </row>
    <row r="231">
      <c r="A231" s="12" t="inlineStr">
        <is>
          <t>大平NC</t>
        </is>
      </c>
      <c r="B231" s="13" t="inlineStr">
        <is>
          <t>68MAZ</t>
        </is>
      </c>
      <c r="C231" s="14">
        <f>SUMIF(数量表!D:E,B231,数量表!E:E)</f>
        <v/>
      </c>
      <c r="D231" s="15">
        <f>SUMIF(数量表!D:F,B231,数量表!F:F)+SUMIF(数量表!D:G,B231,数量表!G:G)</f>
        <v/>
      </c>
      <c r="E231" s="16" t="n">
        <v>0</v>
      </c>
      <c r="F231" s="17">
        <f>C231*E231</f>
        <v/>
      </c>
      <c r="G231" s="18" t="n">
        <v>0</v>
      </c>
      <c r="H231" s="19">
        <f>D231*G231</f>
        <v/>
      </c>
      <c r="I231" s="16" t="n">
        <v>2</v>
      </c>
      <c r="J231" s="17">
        <f>C231*I231</f>
        <v/>
      </c>
      <c r="K231" s="18" t="n">
        <v>2</v>
      </c>
      <c r="L231" s="19">
        <f>D231*K231</f>
        <v/>
      </c>
      <c r="M231" s="23" t="n">
        <v>0</v>
      </c>
      <c r="N231" s="24">
        <f>D231*M231</f>
        <v/>
      </c>
      <c r="P231" s="25">
        <f>IF(A231=$G$1719,L231,0)</f>
        <v/>
      </c>
      <c r="Q231" s="25" t="n"/>
      <c r="R231" s="25" t="n"/>
      <c r="S231" s="25" t="n"/>
      <c r="T231" s="25" t="n"/>
    </row>
    <row r="232">
      <c r="A232" s="12" t="inlineStr">
        <is>
          <t>大平NC</t>
        </is>
      </c>
      <c r="B232" s="13" t="inlineStr">
        <is>
          <t>68MCH</t>
        </is>
      </c>
      <c r="C232" s="14">
        <f>SUMIF(数量表!D:E,B232,数量表!E:E)</f>
        <v/>
      </c>
      <c r="D232" s="15">
        <f>SUMIF(数量表!D:F,B232,数量表!F:F)+SUMIF(数量表!D:G,B232,数量表!G:G)</f>
        <v/>
      </c>
      <c r="E232" s="16" t="n">
        <v>0</v>
      </c>
      <c r="F232" s="17">
        <f>C232*E232</f>
        <v/>
      </c>
      <c r="G232" s="18" t="n">
        <v>0</v>
      </c>
      <c r="H232" s="19">
        <f>D232*G232</f>
        <v/>
      </c>
      <c r="I232" s="16" t="n">
        <v>2</v>
      </c>
      <c r="J232" s="17">
        <f>C232*I232</f>
        <v/>
      </c>
      <c r="K232" s="18" t="n">
        <v>2</v>
      </c>
      <c r="L232" s="19">
        <f>D232*K232</f>
        <v/>
      </c>
      <c r="M232" s="23" t="n">
        <v>0</v>
      </c>
      <c r="N232" s="24">
        <f>D232*M232</f>
        <v/>
      </c>
      <c r="P232" s="25">
        <f>IF(A232=$G$1719,L232,0)</f>
        <v/>
      </c>
      <c r="Q232" s="25" t="n"/>
      <c r="R232" s="25" t="n"/>
      <c r="S232" s="25" t="n"/>
      <c r="T232" s="25" t="n"/>
    </row>
    <row r="233">
      <c r="A233" s="12" t="inlineStr">
        <is>
          <t>大平NC</t>
        </is>
      </c>
      <c r="B233" s="13" t="inlineStr">
        <is>
          <t>68MA144</t>
        </is>
      </c>
      <c r="C233" s="14">
        <f>SUMIF(数量表!D:E,B233,数量表!E:E)</f>
        <v/>
      </c>
      <c r="D233" s="15">
        <f>SUMIF(数量表!D:F,B233,数量表!F:F)+SUMIF(数量表!D:G,B233,数量表!G:G)</f>
        <v/>
      </c>
      <c r="E233" s="16" t="n">
        <v>1</v>
      </c>
      <c r="F233" s="17">
        <f>C233*E233</f>
        <v/>
      </c>
      <c r="G233" s="18" t="n">
        <v>1</v>
      </c>
      <c r="H233" s="19">
        <f>D233*G233</f>
        <v/>
      </c>
      <c r="I233" s="16" t="n">
        <v>0</v>
      </c>
      <c r="J233" s="17">
        <f>C233*I233</f>
        <v/>
      </c>
      <c r="K233" s="18" t="n">
        <v>0</v>
      </c>
      <c r="L233" s="19">
        <f>D233*K233</f>
        <v/>
      </c>
      <c r="M233" s="23" t="n">
        <v>0</v>
      </c>
      <c r="N233" s="24">
        <f>D233*M233</f>
        <v/>
      </c>
      <c r="P233" s="25">
        <f>IF(A233=$G$1719,L233,0)</f>
        <v/>
      </c>
      <c r="Q233" s="25" t="n"/>
      <c r="R233" s="25" t="n"/>
      <c r="S233" s="25" t="n"/>
      <c r="T233" s="25" t="n"/>
    </row>
    <row r="234">
      <c r="A234" s="12" t="inlineStr">
        <is>
          <t>大平NC</t>
        </is>
      </c>
      <c r="B234" s="13" t="inlineStr">
        <is>
          <t>68MA144L</t>
        </is>
      </c>
      <c r="C234" s="14">
        <f>SUMIF(数量表!D:E,B234,数量表!E:E)</f>
        <v/>
      </c>
      <c r="D234" s="15">
        <f>SUMIF(数量表!D:F,B234,数量表!F:F)+SUMIF(数量表!D:G,B234,数量表!G:G)</f>
        <v/>
      </c>
      <c r="E234" s="16" t="n">
        <v>0</v>
      </c>
      <c r="F234" s="17">
        <f>C234*E234</f>
        <v/>
      </c>
      <c r="G234" s="18" t="n">
        <v>0</v>
      </c>
      <c r="H234" s="19">
        <f>D234*G234</f>
        <v/>
      </c>
      <c r="I234" s="16" t="n">
        <v>1</v>
      </c>
      <c r="J234" s="17">
        <f>C234*I234</f>
        <v/>
      </c>
      <c r="K234" s="18" t="n">
        <v>1</v>
      </c>
      <c r="L234" s="19">
        <f>D234*K234</f>
        <v/>
      </c>
      <c r="M234" s="23" t="n">
        <v>0</v>
      </c>
      <c r="N234" s="24">
        <f>D234*M234</f>
        <v/>
      </c>
      <c r="P234" s="25">
        <f>IF(A234=$G$1719,L234,0)</f>
        <v/>
      </c>
      <c r="Q234" s="25" t="n"/>
      <c r="R234" s="25" t="n"/>
      <c r="S234" s="25" t="n"/>
      <c r="T234" s="25" t="n"/>
    </row>
    <row r="235">
      <c r="A235" s="12" t="inlineStr">
        <is>
          <t>大平NC</t>
        </is>
      </c>
      <c r="B235" s="13" t="inlineStr">
        <is>
          <t>68MA144R</t>
        </is>
      </c>
      <c r="C235" s="14">
        <f>SUMIF(数量表!D:E,B235,数量表!E:E)</f>
        <v/>
      </c>
      <c r="D235" s="15">
        <f>SUMIF(数量表!D:F,B235,数量表!F:F)+SUMIF(数量表!D:G,B235,数量表!G:G)</f>
        <v/>
      </c>
      <c r="E235" s="16" t="n">
        <v>0</v>
      </c>
      <c r="F235" s="17">
        <f>C235*E235</f>
        <v/>
      </c>
      <c r="G235" s="18" t="n">
        <v>0</v>
      </c>
      <c r="H235" s="19">
        <f>D235*G235</f>
        <v/>
      </c>
      <c r="I235" s="16" t="n">
        <v>1</v>
      </c>
      <c r="J235" s="17">
        <f>C235*I235</f>
        <v/>
      </c>
      <c r="K235" s="18" t="n">
        <v>1</v>
      </c>
      <c r="L235" s="19">
        <f>D235*K235</f>
        <v/>
      </c>
      <c r="M235" s="23" t="n">
        <v>0</v>
      </c>
      <c r="N235" s="24">
        <f>D235*M235</f>
        <v/>
      </c>
      <c r="P235" s="25">
        <f>IF(A235=$G$1719,L235,0)</f>
        <v/>
      </c>
      <c r="Q235" s="25" t="n"/>
      <c r="R235" s="25" t="n"/>
      <c r="S235" s="25" t="n"/>
      <c r="T235" s="25" t="n"/>
    </row>
    <row r="236">
      <c r="A236" s="12" t="inlineStr">
        <is>
          <t>大平NC</t>
        </is>
      </c>
      <c r="B236" s="13" t="inlineStr">
        <is>
          <t>68MH</t>
        </is>
      </c>
      <c r="C236" s="14">
        <f>SUMIF(数量表!D:E,B236,数量表!E:E)</f>
        <v/>
      </c>
      <c r="D236" s="15">
        <f>SUMIF(数量表!D:F,B236,数量表!F:F)+SUMIF(数量表!D:G,B236,数量表!G:G)</f>
        <v/>
      </c>
      <c r="E236" s="16" t="n">
        <v>0</v>
      </c>
      <c r="F236" s="17">
        <f>C236*E236</f>
        <v/>
      </c>
      <c r="G236" s="18" t="n">
        <v>0</v>
      </c>
      <c r="H236" s="19">
        <f>D236*G236</f>
        <v/>
      </c>
      <c r="I236" s="16" t="n">
        <v>0.5</v>
      </c>
      <c r="J236" s="17">
        <f>C236*I236</f>
        <v/>
      </c>
      <c r="K236" s="18" t="n">
        <v>0.5</v>
      </c>
      <c r="L236" s="19">
        <f>D236*K236</f>
        <v/>
      </c>
      <c r="M236" s="23" t="n">
        <v>0</v>
      </c>
      <c r="N236" s="24">
        <f>D236*M236</f>
        <v/>
      </c>
      <c r="P236" s="25">
        <f>IF(A236=$G$1719,L236,0)</f>
        <v/>
      </c>
      <c r="Q236" s="25" t="n"/>
      <c r="R236" s="25" t="n"/>
      <c r="S236" s="25" t="n"/>
      <c r="T236" s="25" t="n"/>
    </row>
    <row r="237">
      <c r="A237" s="12" t="inlineStr">
        <is>
          <t>大平NC</t>
        </is>
      </c>
      <c r="B237" s="13" t="inlineStr">
        <is>
          <t>68MHO</t>
        </is>
      </c>
      <c r="C237" s="14">
        <f>SUMIF(数量表!D:E,B237,数量表!E:E)</f>
        <v/>
      </c>
      <c r="D237" s="15">
        <f>SUMIF(数量表!D:F,B237,数量表!F:F)+SUMIF(数量表!D:G,B237,数量表!G:G)</f>
        <v/>
      </c>
      <c r="E237" s="16" t="n">
        <v>0</v>
      </c>
      <c r="F237" s="17">
        <f>C237*E237</f>
        <v/>
      </c>
      <c r="G237" s="18" t="n">
        <v>0</v>
      </c>
      <c r="H237" s="19">
        <f>D237*G237</f>
        <v/>
      </c>
      <c r="I237" s="16" t="n">
        <v>1</v>
      </c>
      <c r="J237" s="17">
        <f>C237*I237</f>
        <v/>
      </c>
      <c r="K237" s="18" t="n">
        <v>1</v>
      </c>
      <c r="L237" s="19">
        <f>D237*K237</f>
        <v/>
      </c>
      <c r="M237" s="23" t="n">
        <v>0</v>
      </c>
      <c r="N237" s="24">
        <f>D237*M237</f>
        <v/>
      </c>
      <c r="P237" s="25">
        <f>IF(A237=$G$1719,L237,0)</f>
        <v/>
      </c>
      <c r="Q237" s="25" t="n"/>
      <c r="R237" s="25" t="n"/>
      <c r="S237" s="25" t="n"/>
      <c r="T237" s="25" t="n"/>
    </row>
    <row r="238">
      <c r="A238" s="12" t="inlineStr">
        <is>
          <t>大平NC</t>
        </is>
      </c>
      <c r="B238" s="13" t="inlineStr">
        <is>
          <t>68MHOS</t>
        </is>
      </c>
      <c r="C238" s="14">
        <f>SUMIF(数量表!D:E,B238,数量表!E:E)</f>
        <v/>
      </c>
      <c r="D238" s="15">
        <f>SUMIF(数量表!D:F,B238,数量表!F:F)+SUMIF(数量表!D:G,B238,数量表!G:G)</f>
        <v/>
      </c>
      <c r="E238" s="16" t="n">
        <v>0</v>
      </c>
      <c r="F238" s="17">
        <f>C238*E238</f>
        <v/>
      </c>
      <c r="G238" s="18" t="n">
        <v>0</v>
      </c>
      <c r="H238" s="19">
        <f>D238*G238</f>
        <v/>
      </c>
      <c r="I238" s="16" t="n">
        <v>1</v>
      </c>
      <c r="J238" s="17">
        <f>C238*I238</f>
        <v/>
      </c>
      <c r="K238" s="18" t="n">
        <v>1</v>
      </c>
      <c r="L238" s="19">
        <f>D238*K238</f>
        <v/>
      </c>
      <c r="M238" s="23" t="n">
        <v>0</v>
      </c>
      <c r="N238" s="24">
        <f>D238*M238</f>
        <v/>
      </c>
      <c r="P238" s="25">
        <f>IF(A238=$G$1719,L238,0)</f>
        <v/>
      </c>
      <c r="Q238" s="25" t="n"/>
      <c r="R238" s="25" t="n"/>
      <c r="S238" s="25" t="n"/>
      <c r="T238" s="25" t="n"/>
    </row>
    <row r="239">
      <c r="A239" s="12" t="inlineStr">
        <is>
          <t>大平NC</t>
        </is>
      </c>
      <c r="B239" s="13" t="inlineStr">
        <is>
          <t>68MHL</t>
        </is>
      </c>
      <c r="C239" s="14">
        <f>SUMIF(数量表!D:E,B239,数量表!E:E)</f>
        <v/>
      </c>
      <c r="D239" s="15">
        <f>SUMIF(数量表!D:F,B239,数量表!F:F)+SUMIF(数量表!D:G,B239,数量表!G:G)</f>
        <v/>
      </c>
      <c r="E239" s="16" t="n">
        <v>0</v>
      </c>
      <c r="F239" s="17">
        <f>C239*E239</f>
        <v/>
      </c>
      <c r="G239" s="18" t="n">
        <v>0</v>
      </c>
      <c r="H239" s="19">
        <f>D239*G239</f>
        <v/>
      </c>
      <c r="I239" s="16" t="n">
        <v>0.5</v>
      </c>
      <c r="J239" s="17">
        <f>C239*I239</f>
        <v/>
      </c>
      <c r="K239" s="18" t="n">
        <v>0.5</v>
      </c>
      <c r="L239" s="19">
        <f>D239*K239</f>
        <v/>
      </c>
      <c r="M239" s="23" t="n">
        <v>0</v>
      </c>
      <c r="N239" s="24">
        <f>D239*M239</f>
        <v/>
      </c>
      <c r="P239" s="25">
        <f>IF(A239=$G$1719,L239,0)</f>
        <v/>
      </c>
      <c r="Q239" s="25" t="n"/>
      <c r="R239" s="25" t="n"/>
      <c r="S239" s="25" t="n"/>
      <c r="T239" s="25" t="n"/>
    </row>
    <row r="240">
      <c r="A240" s="12" t="inlineStr">
        <is>
          <t>大平NC</t>
        </is>
      </c>
      <c r="B240" s="13" t="inlineStr">
        <is>
          <t>68MHOL</t>
        </is>
      </c>
      <c r="C240" s="14">
        <f>SUMIF(数量表!D:E,B240,数量表!E:E)</f>
        <v/>
      </c>
      <c r="D240" s="15">
        <f>SUMIF(数量表!D:F,B240,数量表!F:F)+SUMIF(数量表!D:G,B240,数量表!G:G)</f>
        <v/>
      </c>
      <c r="E240" s="16" t="n">
        <v>0</v>
      </c>
      <c r="F240" s="17">
        <f>C240*E240</f>
        <v/>
      </c>
      <c r="G240" s="18" t="n">
        <v>0</v>
      </c>
      <c r="H240" s="19">
        <f>D240*G240</f>
        <v/>
      </c>
      <c r="I240" s="16" t="n">
        <v>1</v>
      </c>
      <c r="J240" s="17">
        <f>C240*I240</f>
        <v/>
      </c>
      <c r="K240" s="18" t="n">
        <v>1</v>
      </c>
      <c r="L240" s="19">
        <f>D240*K240</f>
        <v/>
      </c>
      <c r="M240" s="23" t="n">
        <v>0</v>
      </c>
      <c r="N240" s="24">
        <f>D240*M240</f>
        <v/>
      </c>
      <c r="P240" s="25">
        <f>IF(A240=$G$1719,L240,0)</f>
        <v/>
      </c>
      <c r="Q240" s="25" t="n"/>
      <c r="R240" s="25" t="n"/>
      <c r="S240" s="25" t="n"/>
      <c r="T240" s="25" t="n"/>
    </row>
    <row r="241">
      <c r="A241" s="12" t="inlineStr">
        <is>
          <t>大平NC</t>
        </is>
      </c>
      <c r="B241" s="13" t="inlineStr">
        <is>
          <t>68MHR</t>
        </is>
      </c>
      <c r="C241" s="14">
        <f>SUMIF(数量表!D:E,B241,数量表!E:E)</f>
        <v/>
      </c>
      <c r="D241" s="15">
        <f>SUMIF(数量表!D:F,B241,数量表!F:F)+SUMIF(数量表!D:G,B241,数量表!G:G)</f>
        <v/>
      </c>
      <c r="E241" s="16" t="n">
        <v>0</v>
      </c>
      <c r="F241" s="17">
        <f>C241*E241</f>
        <v/>
      </c>
      <c r="G241" s="18" t="n">
        <v>0</v>
      </c>
      <c r="H241" s="19">
        <f>D241*G241</f>
        <v/>
      </c>
      <c r="I241" s="16" t="n">
        <v>0.5</v>
      </c>
      <c r="J241" s="17">
        <f>C241*I241</f>
        <v/>
      </c>
      <c r="K241" s="18" t="n">
        <v>0.5</v>
      </c>
      <c r="L241" s="19">
        <f>D241*K241</f>
        <v/>
      </c>
      <c r="M241" s="23" t="n">
        <v>0</v>
      </c>
      <c r="N241" s="24">
        <f>D241*M241</f>
        <v/>
      </c>
      <c r="P241" s="25">
        <f>IF(A241=$G$1719,L241,0)</f>
        <v/>
      </c>
      <c r="Q241" s="25" t="n"/>
      <c r="R241" s="25" t="n"/>
      <c r="S241" s="25" t="n"/>
      <c r="T241" s="25" t="n"/>
    </row>
    <row r="242">
      <c r="A242" s="12" t="inlineStr">
        <is>
          <t>大平NC</t>
        </is>
      </c>
      <c r="B242" s="13" t="inlineStr">
        <is>
          <t>68MHOR</t>
        </is>
      </c>
      <c r="C242" s="14">
        <f>SUMIF(数量表!D:E,B242,数量表!E:E)</f>
        <v/>
      </c>
      <c r="D242" s="15">
        <f>SUMIF(数量表!D:F,B242,数量表!F:F)+SUMIF(数量表!D:G,B242,数量表!G:G)</f>
        <v/>
      </c>
      <c r="E242" s="16" t="n">
        <v>0</v>
      </c>
      <c r="F242" s="17">
        <f>C242*E242</f>
        <v/>
      </c>
      <c r="G242" s="18" t="n">
        <v>0</v>
      </c>
      <c r="H242" s="19">
        <f>D242*G242</f>
        <v/>
      </c>
      <c r="I242" s="16" t="n">
        <v>1</v>
      </c>
      <c r="J242" s="17">
        <f>C242*I242</f>
        <v/>
      </c>
      <c r="K242" s="18" t="n">
        <v>1</v>
      </c>
      <c r="L242" s="19">
        <f>D242*K242</f>
        <v/>
      </c>
      <c r="M242" s="23" t="n">
        <v>0</v>
      </c>
      <c r="N242" s="24">
        <f>D242*M242</f>
        <v/>
      </c>
      <c r="P242" s="25">
        <f>IF(A242=$G$1719,L242,0)</f>
        <v/>
      </c>
      <c r="Q242" s="25" t="n"/>
      <c r="R242" s="25" t="n"/>
      <c r="S242" s="25" t="n"/>
      <c r="T242" s="25" t="n"/>
    </row>
    <row r="243">
      <c r="A243" s="12" t="inlineStr">
        <is>
          <t>大平NC</t>
        </is>
      </c>
      <c r="B243" s="13" t="inlineStr">
        <is>
          <t>68MHL+12</t>
        </is>
      </c>
      <c r="C243" s="14">
        <f>SUMIF(数量表!D:E,B243,数量表!E:E)</f>
        <v/>
      </c>
      <c r="D243" s="15">
        <f>SUMIF(数量表!D:F,B243,数量表!F:F)+SUMIF(数量表!D:G,B243,数量表!G:G)</f>
        <v/>
      </c>
      <c r="E243" s="16" t="n">
        <v>0</v>
      </c>
      <c r="F243" s="17">
        <f>C243*E243</f>
        <v/>
      </c>
      <c r="G243" s="18" t="n">
        <v>0</v>
      </c>
      <c r="H243" s="19">
        <f>D243*G243</f>
        <v/>
      </c>
      <c r="I243" s="16" t="n">
        <v>0.5</v>
      </c>
      <c r="J243" s="17">
        <f>C243*I243</f>
        <v/>
      </c>
      <c r="K243" s="18" t="n">
        <v>0.5</v>
      </c>
      <c r="L243" s="19">
        <f>D243*K243</f>
        <v/>
      </c>
      <c r="M243" s="23" t="n">
        <v>0</v>
      </c>
      <c r="N243" s="24">
        <f>D243*M243</f>
        <v/>
      </c>
      <c r="P243" s="25">
        <f>IF(A243=$G$1719,L243,0)</f>
        <v/>
      </c>
      <c r="Q243" s="25" t="n"/>
      <c r="R243" s="25" t="n"/>
      <c r="S243" s="25" t="n"/>
      <c r="T243" s="25" t="n"/>
    </row>
    <row r="244">
      <c r="A244" s="12" t="inlineStr">
        <is>
          <t>大平NC</t>
        </is>
      </c>
      <c r="B244" s="13" t="inlineStr">
        <is>
          <t>68MHR+12</t>
        </is>
      </c>
      <c r="C244" s="14">
        <f>SUMIF(数量表!D:E,B244,数量表!E:E)</f>
        <v/>
      </c>
      <c r="D244" s="15">
        <f>SUMIF(数量表!D:F,B244,数量表!F:F)+SUMIF(数量表!D:G,B244,数量表!G:G)</f>
        <v/>
      </c>
      <c r="E244" s="16" t="n">
        <v>0</v>
      </c>
      <c r="F244" s="17">
        <f>C244*E244</f>
        <v/>
      </c>
      <c r="G244" s="18" t="n">
        <v>0</v>
      </c>
      <c r="H244" s="19">
        <f>D244*G244</f>
        <v/>
      </c>
      <c r="I244" s="16" t="n">
        <v>0.5</v>
      </c>
      <c r="J244" s="17">
        <f>C244*I244</f>
        <v/>
      </c>
      <c r="K244" s="18" t="n">
        <v>0.5</v>
      </c>
      <c r="L244" s="19">
        <f>D244*K244</f>
        <v/>
      </c>
      <c r="M244" s="23" t="n">
        <v>0</v>
      </c>
      <c r="N244" s="24">
        <f>D244*M244</f>
        <v/>
      </c>
      <c r="P244" s="25">
        <f>IF(A244=$G$1719,L244,0)</f>
        <v/>
      </c>
      <c r="Q244" s="25" t="n"/>
      <c r="R244" s="25" t="n"/>
      <c r="S244" s="25" t="n"/>
      <c r="T244" s="25" t="n"/>
    </row>
    <row r="245">
      <c r="A245" s="12" t="inlineStr">
        <is>
          <t>大平NC</t>
        </is>
      </c>
      <c r="B245" s="13" t="inlineStr">
        <is>
          <t>68MHX</t>
        </is>
      </c>
      <c r="C245" s="14">
        <f>SUMIF(数量表!D:E,B245,数量表!E:E)</f>
        <v/>
      </c>
      <c r="D245" s="15">
        <f>SUMIF(数量表!D:F,B245,数量表!F:F)+SUMIF(数量表!D:G,B245,数量表!G:G)</f>
        <v/>
      </c>
      <c r="E245" s="16" t="n">
        <v>0</v>
      </c>
      <c r="F245" s="17">
        <f>C245*E245</f>
        <v/>
      </c>
      <c r="G245" s="18" t="n">
        <v>0</v>
      </c>
      <c r="H245" s="19">
        <f>D245*G245</f>
        <v/>
      </c>
      <c r="I245" s="16" t="n">
        <v>1</v>
      </c>
      <c r="J245" s="17">
        <f>C245*I245</f>
        <v/>
      </c>
      <c r="K245" s="18" t="n">
        <v>1</v>
      </c>
      <c r="L245" s="19">
        <f>D245*K245</f>
        <v/>
      </c>
      <c r="M245" s="23" t="n">
        <v>0</v>
      </c>
      <c r="N245" s="24">
        <f>D245*M245</f>
        <v/>
      </c>
      <c r="P245" s="25">
        <f>IF(A245=$G$1719,L245,0)</f>
        <v/>
      </c>
      <c r="Q245" s="25" t="n"/>
      <c r="R245" s="25" t="n"/>
      <c r="S245" s="25" t="n"/>
      <c r="T245" s="25" t="n"/>
    </row>
    <row r="246">
      <c r="A246" s="12" t="inlineStr">
        <is>
          <t>大平NC</t>
        </is>
      </c>
      <c r="B246" s="13" t="inlineStr">
        <is>
          <t>68MHZ</t>
        </is>
      </c>
      <c r="C246" s="14">
        <f>SUMIF(数量表!D:E,B246,数量表!E:E)</f>
        <v/>
      </c>
      <c r="D246" s="15">
        <f>SUMIF(数量表!D:F,B246,数量表!F:F)+SUMIF(数量表!D:G,B246,数量表!G:G)</f>
        <v/>
      </c>
      <c r="E246" s="16" t="n">
        <v>0</v>
      </c>
      <c r="F246" s="17">
        <f>C246*E246</f>
        <v/>
      </c>
      <c r="G246" s="18" t="n">
        <v>0</v>
      </c>
      <c r="H246" s="19">
        <f>D246*G246</f>
        <v/>
      </c>
      <c r="I246" s="16" t="n">
        <v>1</v>
      </c>
      <c r="J246" s="17">
        <f>C246*I246</f>
        <v/>
      </c>
      <c r="K246" s="18" t="n">
        <v>1</v>
      </c>
      <c r="L246" s="19">
        <f>D246*K246</f>
        <v/>
      </c>
      <c r="M246" s="23" t="n">
        <v>0</v>
      </c>
      <c r="N246" s="24">
        <f>D246*M246</f>
        <v/>
      </c>
      <c r="P246" s="25">
        <f>IF(A246=$G$1719,L246,0)</f>
        <v/>
      </c>
      <c r="Q246" s="25" t="n"/>
      <c r="R246" s="25" t="n"/>
      <c r="S246" s="25" t="n"/>
      <c r="T246" s="25" t="n"/>
    </row>
    <row r="247">
      <c r="A247" s="20" t="inlineStr">
        <is>
          <t>NTパネル</t>
        </is>
      </c>
      <c r="B247" s="13" t="inlineStr">
        <is>
          <t>68MNT</t>
        </is>
      </c>
      <c r="C247" s="14">
        <f>SUMIF(数量表!D:E,B247,数量表!E:E)</f>
        <v/>
      </c>
      <c r="D247" s="15">
        <f>SUMIF(数量表!D:F,B247,数量表!F:F)+SUMIF(数量表!D:G,B247,数量表!G:G)</f>
        <v/>
      </c>
      <c r="E247" s="16" t="n">
        <v>0</v>
      </c>
      <c r="F247" s="17">
        <f>C247*E247</f>
        <v/>
      </c>
      <c r="G247" s="18" t="n">
        <v>0</v>
      </c>
      <c r="H247" s="19">
        <f>D247*G247</f>
        <v/>
      </c>
      <c r="I247" s="16" t="n"/>
      <c r="J247" s="17">
        <f>C247*I247</f>
        <v/>
      </c>
      <c r="K247" s="18" t="n">
        <v>1</v>
      </c>
      <c r="L247" s="19">
        <f>SUM((C247+D247)*K247)</f>
        <v/>
      </c>
      <c r="M247" s="23" t="n"/>
      <c r="N247" s="24">
        <f>D247*M247</f>
        <v/>
      </c>
      <c r="P247" s="25">
        <f>IF(A247=$G$1719,L247,0)</f>
        <v/>
      </c>
      <c r="Q247" s="25" t="n"/>
      <c r="R247" s="25" t="n"/>
      <c r="S247" s="25" t="n"/>
      <c r="T247" s="25" t="n"/>
    </row>
    <row r="248">
      <c r="A248" s="20" t="inlineStr">
        <is>
          <t>NTパネル</t>
        </is>
      </c>
      <c r="B248" s="13" t="inlineStr">
        <is>
          <t>68MNTW</t>
        </is>
      </c>
      <c r="C248" s="14">
        <f>SUMIF(数量表!D:E,B248,数量表!E:E)</f>
        <v/>
      </c>
      <c r="D248" s="15">
        <f>SUMIF(数量表!D:F,B248,数量表!F:F)+SUMIF(数量表!D:G,B248,数量表!G:G)</f>
        <v/>
      </c>
      <c r="E248" s="16" t="n">
        <v>0</v>
      </c>
      <c r="F248" s="17">
        <f>C248*E248</f>
        <v/>
      </c>
      <c r="G248" s="18" t="n">
        <v>0</v>
      </c>
      <c r="H248" s="19">
        <f>D248*G248</f>
        <v/>
      </c>
      <c r="I248" s="16" t="n"/>
      <c r="J248" s="17">
        <f>C248*I248</f>
        <v/>
      </c>
      <c r="K248" s="18" t="n">
        <v>2</v>
      </c>
      <c r="L248" s="19">
        <f>SUM((C248+D248)*K248)</f>
        <v/>
      </c>
      <c r="M248" s="23" t="n"/>
      <c r="N248" s="24">
        <f>D248*M248</f>
        <v/>
      </c>
      <c r="P248" s="25">
        <f>IF(A248=$G$1719,L248,0)</f>
        <v/>
      </c>
      <c r="Q248" s="25" t="n"/>
      <c r="R248" s="25" t="n"/>
      <c r="S248" s="25" t="n"/>
      <c r="T248" s="25" t="n"/>
    </row>
    <row r="249">
      <c r="A249" s="20" t="inlineStr">
        <is>
          <t>NTパネル</t>
        </is>
      </c>
      <c r="B249" s="13" t="inlineStr">
        <is>
          <t>68MNTH</t>
        </is>
      </c>
      <c r="C249" s="14">
        <f>SUMIF(数量表!D:E,B249,数量表!E:E)</f>
        <v/>
      </c>
      <c r="D249" s="15">
        <f>SUMIF(数量表!D:F,B249,数量表!F:F)+SUMIF(数量表!D:G,B249,数量表!G:G)</f>
        <v/>
      </c>
      <c r="E249" s="16" t="n">
        <v>0</v>
      </c>
      <c r="F249" s="17">
        <f>C249*E249</f>
        <v/>
      </c>
      <c r="G249" s="18" t="n">
        <v>0</v>
      </c>
      <c r="H249" s="19">
        <f>D249*G249</f>
        <v/>
      </c>
      <c r="I249" s="16" t="n"/>
      <c r="J249" s="17">
        <f>C249*I249</f>
        <v/>
      </c>
      <c r="K249" s="18" t="n">
        <v>0.5</v>
      </c>
      <c r="L249" s="19">
        <f>SUM((C249+D249)*K249)</f>
        <v/>
      </c>
      <c r="M249" s="23" t="n"/>
      <c r="N249" s="24">
        <f>D249*M249</f>
        <v/>
      </c>
      <c r="P249" s="25">
        <f>IF(A249=$G$1719,L249,0)</f>
        <v/>
      </c>
      <c r="Q249" s="25" t="n"/>
      <c r="R249" s="25" t="n"/>
      <c r="S249" s="25" t="n"/>
      <c r="T249" s="25" t="n"/>
    </row>
    <row r="250">
      <c r="A250" s="20" t="inlineStr">
        <is>
          <t>NTパネル</t>
        </is>
      </c>
      <c r="B250" s="13" t="inlineStr">
        <is>
          <t>68MNTWH</t>
        </is>
      </c>
      <c r="C250" s="14">
        <f>SUMIF(数量表!D:E,B250,数量表!E:E)</f>
        <v/>
      </c>
      <c r="D250" s="15">
        <f>SUMIF(数量表!D:F,B250,数量表!F:F)+SUMIF(数量表!D:G,B250,数量表!G:G)</f>
        <v/>
      </c>
      <c r="E250" s="16" t="n">
        <v>0</v>
      </c>
      <c r="F250" s="17">
        <f>C250*E250</f>
        <v/>
      </c>
      <c r="G250" s="18" t="n">
        <v>0</v>
      </c>
      <c r="H250" s="19">
        <f>D250*G250</f>
        <v/>
      </c>
      <c r="I250" s="16" t="n"/>
      <c r="J250" s="17">
        <f>C250*I250</f>
        <v/>
      </c>
      <c r="K250" s="18" t="n">
        <v>1</v>
      </c>
      <c r="L250" s="19">
        <f>SUM((C250+D250)*K250)</f>
        <v/>
      </c>
      <c r="M250" s="23" t="n"/>
      <c r="N250" s="24">
        <f>D250*M250</f>
        <v/>
      </c>
      <c r="P250" s="25">
        <f>IF(A250=$G$1719,L250,0)</f>
        <v/>
      </c>
      <c r="Q250" s="25" t="n"/>
      <c r="R250" s="25" t="n"/>
      <c r="S250" s="25" t="n"/>
      <c r="T250" s="25" t="n"/>
    </row>
    <row r="251">
      <c r="A251" s="20" t="inlineStr">
        <is>
          <t>NTパネル</t>
        </is>
      </c>
      <c r="B251" s="13" t="inlineStr">
        <is>
          <t>68MNTQ3</t>
        </is>
      </c>
      <c r="C251" s="14">
        <f>SUMIF(数量表!D:E,B251,数量表!E:E)</f>
        <v/>
      </c>
      <c r="D251" s="15">
        <f>SUMIF(数量表!D:F,B251,数量表!F:F)+SUMIF(数量表!D:G,B251,数量表!G:G)</f>
        <v/>
      </c>
      <c r="E251" s="16" t="n">
        <v>0</v>
      </c>
      <c r="F251" s="17">
        <f>C251*E251</f>
        <v/>
      </c>
      <c r="G251" s="18" t="n">
        <v>0</v>
      </c>
      <c r="H251" s="19">
        <f>D251*G251</f>
        <v/>
      </c>
      <c r="I251" s="16" t="n"/>
      <c r="J251" s="17">
        <f>C251*I251</f>
        <v/>
      </c>
      <c r="K251" s="18" t="n">
        <v>1</v>
      </c>
      <c r="L251" s="19">
        <f>SUM((C251+D251)*K251)</f>
        <v/>
      </c>
      <c r="M251" s="23" t="n"/>
      <c r="N251" s="24">
        <f>D251*M251</f>
        <v/>
      </c>
      <c r="P251" s="25">
        <f>IF(A251=$G$1719,L251,0)</f>
        <v/>
      </c>
      <c r="Q251" s="25" t="n"/>
      <c r="R251" s="25" t="n"/>
      <c r="S251" s="25" t="n"/>
      <c r="T251" s="25" t="n"/>
    </row>
    <row r="252">
      <c r="A252" s="20" t="inlineStr">
        <is>
          <t>NTパネル</t>
        </is>
      </c>
      <c r="B252" s="13" t="inlineStr">
        <is>
          <t>68MNTWQ3</t>
        </is>
      </c>
      <c r="C252" s="14">
        <f>SUMIF(数量表!D:E,B252,数量表!E:E)</f>
        <v/>
      </c>
      <c r="D252" s="15">
        <f>SUMIF(数量表!D:F,B252,数量表!F:F)+SUMIF(数量表!D:G,B252,数量表!G:G)</f>
        <v/>
      </c>
      <c r="E252" s="16" t="n">
        <v>0</v>
      </c>
      <c r="F252" s="17">
        <f>C252*E252</f>
        <v/>
      </c>
      <c r="G252" s="18" t="n">
        <v>0</v>
      </c>
      <c r="H252" s="19">
        <f>D252*G252</f>
        <v/>
      </c>
      <c r="I252" s="16" t="n"/>
      <c r="J252" s="17">
        <f>C252*I252</f>
        <v/>
      </c>
      <c r="K252" s="18" t="n">
        <v>2</v>
      </c>
      <c r="L252" s="19">
        <f>SUM((C252+D252)*K252)</f>
        <v/>
      </c>
      <c r="M252" s="23" t="n"/>
      <c r="N252" s="24">
        <f>D252*M252</f>
        <v/>
      </c>
      <c r="P252" s="25">
        <f>IF(A252=$G$1719,L252,0)</f>
        <v/>
      </c>
      <c r="Q252" s="25" t="n"/>
      <c r="R252" s="25" t="n"/>
      <c r="S252" s="25" t="n"/>
      <c r="T252" s="25" t="n"/>
    </row>
    <row r="253">
      <c r="A253" s="20" t="inlineStr">
        <is>
          <t>NTパネル</t>
        </is>
      </c>
      <c r="B253" s="13" t="inlineStr">
        <is>
          <t>68MNTQ600</t>
        </is>
      </c>
      <c r="C253" s="14">
        <f>SUMIF(数量表!D:E,B253,数量表!E:E)</f>
        <v/>
      </c>
      <c r="D253" s="15">
        <f>SUMIF(数量表!D:F,B253,数量表!F:F)+SUMIF(数量表!D:G,B253,数量表!G:G)</f>
        <v/>
      </c>
      <c r="E253" s="16" t="n">
        <v>0</v>
      </c>
      <c r="F253" s="17">
        <f>C253*E253</f>
        <v/>
      </c>
      <c r="G253" s="18" t="n">
        <v>0</v>
      </c>
      <c r="H253" s="19">
        <f>D253*G253</f>
        <v/>
      </c>
      <c r="I253" s="16" t="n"/>
      <c r="J253" s="17">
        <f>C253*I253</f>
        <v/>
      </c>
      <c r="K253" s="18" t="n">
        <v>1</v>
      </c>
      <c r="L253" s="19">
        <f>SUM((C253+D253)*K253)</f>
        <v/>
      </c>
      <c r="M253" s="23" t="n"/>
      <c r="N253" s="24">
        <f>D253*M253</f>
        <v/>
      </c>
      <c r="P253" s="25">
        <f>IF(A253=$G$1719,L253,0)</f>
        <v/>
      </c>
      <c r="Q253" s="25" t="n"/>
      <c r="R253" s="25" t="n"/>
      <c r="S253" s="25" t="n"/>
      <c r="T253" s="25" t="n"/>
    </row>
    <row r="254">
      <c r="A254" s="20" t="inlineStr">
        <is>
          <t>NTパネル</t>
        </is>
      </c>
      <c r="B254" s="13" t="inlineStr">
        <is>
          <t>68MNTWQ600</t>
        </is>
      </c>
      <c r="C254" s="14">
        <f>SUMIF(数量表!D:E,B254,数量表!E:E)</f>
        <v/>
      </c>
      <c r="D254" s="15">
        <f>SUMIF(数量表!D:F,B254,数量表!F:F)+SUMIF(数量表!D:G,B254,数量表!G:G)</f>
        <v/>
      </c>
      <c r="E254" s="16" t="n">
        <v>0</v>
      </c>
      <c r="F254" s="17">
        <f>C254*E254</f>
        <v/>
      </c>
      <c r="G254" s="18" t="n">
        <v>0</v>
      </c>
      <c r="H254" s="19">
        <f>D254*G254</f>
        <v/>
      </c>
      <c r="I254" s="16" t="n"/>
      <c r="J254" s="17">
        <f>C254*I254</f>
        <v/>
      </c>
      <c r="K254" s="18" t="n">
        <v>2</v>
      </c>
      <c r="L254" s="19">
        <f>SUM((C254+D254)*K254)</f>
        <v/>
      </c>
      <c r="M254" s="23" t="n"/>
      <c r="N254" s="24">
        <f>D254*M254</f>
        <v/>
      </c>
      <c r="P254" s="25">
        <f>IF(A254=$G$1719,L254,0)</f>
        <v/>
      </c>
      <c r="Q254" s="25" t="n"/>
      <c r="R254" s="25" t="n"/>
      <c r="S254" s="25" t="n"/>
      <c r="T254" s="25" t="n"/>
    </row>
    <row r="255">
      <c r="A255" s="20" t="inlineStr">
        <is>
          <t>NTパネル</t>
        </is>
      </c>
      <c r="B255" s="13" t="inlineStr">
        <is>
          <t>68MNTS</t>
        </is>
      </c>
      <c r="C255" s="14">
        <f>SUMIF(数量表!D:E,B255,数量表!E:E)</f>
        <v/>
      </c>
      <c r="D255" s="15">
        <f>SUMIF(数量表!D:F,B255,数量表!F:F)+SUMIF(数量表!D:G,B255,数量表!G:G)</f>
        <v/>
      </c>
      <c r="E255" s="16" t="n">
        <v>0</v>
      </c>
      <c r="F255" s="17">
        <f>C255*E255</f>
        <v/>
      </c>
      <c r="G255" s="18" t="n">
        <v>0</v>
      </c>
      <c r="H255" s="19">
        <f>D255*G255</f>
        <v/>
      </c>
      <c r="I255" s="16" t="n"/>
      <c r="J255" s="17">
        <f>C255*I255</f>
        <v/>
      </c>
      <c r="K255" s="18" t="n">
        <v>1</v>
      </c>
      <c r="L255" s="19">
        <f>SUM((C255+D255)*K255)</f>
        <v/>
      </c>
      <c r="M255" s="23" t="n"/>
      <c r="N255" s="24">
        <f>D255*M255</f>
        <v/>
      </c>
      <c r="P255" s="25">
        <f>IF(A255=$G$1719,L255,0)</f>
        <v/>
      </c>
      <c r="Q255" s="25" t="n"/>
      <c r="R255" s="25" t="n"/>
      <c r="S255" s="25" t="n"/>
      <c r="T255" s="25" t="n"/>
    </row>
    <row r="256">
      <c r="A256" s="20" t="inlineStr">
        <is>
          <t>NTパネル</t>
        </is>
      </c>
      <c r="B256" s="13" t="inlineStr">
        <is>
          <t>68MNTWS</t>
        </is>
      </c>
      <c r="C256" s="14">
        <f>SUMIF(数量表!D:E,B256,数量表!E:E)</f>
        <v/>
      </c>
      <c r="D256" s="15">
        <f>SUMIF(数量表!D:F,B256,数量表!F:F)+SUMIF(数量表!D:G,B256,数量表!G:G)</f>
        <v/>
      </c>
      <c r="E256" s="16" t="n">
        <v>0</v>
      </c>
      <c r="F256" s="17">
        <f>C256*E256</f>
        <v/>
      </c>
      <c r="G256" s="18" t="n">
        <v>0</v>
      </c>
      <c r="H256" s="19">
        <f>D256*G256</f>
        <v/>
      </c>
      <c r="I256" s="16" t="n"/>
      <c r="J256" s="17">
        <f>C256*I256</f>
        <v/>
      </c>
      <c r="K256" s="18" t="n">
        <v>2</v>
      </c>
      <c r="L256" s="19">
        <f>SUM((C256+D256)*K256)</f>
        <v/>
      </c>
      <c r="M256" s="23" t="n"/>
      <c r="N256" s="24">
        <f>D256*M256</f>
        <v/>
      </c>
      <c r="P256" s="25">
        <f>IF(A256=$G$1719,L256,0)</f>
        <v/>
      </c>
      <c r="Q256" s="25" t="n"/>
      <c r="R256" s="25" t="n"/>
      <c r="S256" s="25" t="n"/>
      <c r="T256" s="25" t="n"/>
    </row>
    <row r="257">
      <c r="A257" s="12" t="inlineStr">
        <is>
          <t>大平NC</t>
        </is>
      </c>
      <c r="B257" s="13" t="inlineStr">
        <is>
          <t>68MQ3O</t>
        </is>
      </c>
      <c r="C257" s="14">
        <f>SUMIF(数量表!D:E,B257,数量表!E:E)</f>
        <v/>
      </c>
      <c r="D257" s="15">
        <f>SUMIF(数量表!D:F,B257,数量表!F:F)+SUMIF(数量表!D:G,B257,数量表!G:G)</f>
        <v/>
      </c>
      <c r="E257" s="16" t="n">
        <v>0</v>
      </c>
      <c r="F257" s="17">
        <f>C257*E257</f>
        <v/>
      </c>
      <c r="G257" s="18" t="n">
        <v>0</v>
      </c>
      <c r="H257" s="19">
        <f>D257*G257</f>
        <v/>
      </c>
      <c r="I257" s="16" t="n">
        <v>2</v>
      </c>
      <c r="J257" s="17">
        <f>C257*I257</f>
        <v/>
      </c>
      <c r="K257" s="18" t="n">
        <v>2</v>
      </c>
      <c r="L257" s="19">
        <f>D257*K257</f>
        <v/>
      </c>
      <c r="M257" s="23" t="n">
        <v>0</v>
      </c>
      <c r="N257" s="24">
        <f>D257*M257</f>
        <v/>
      </c>
      <c r="P257" s="25">
        <f>IF(A257=$G$1719,L257,0)</f>
        <v/>
      </c>
      <c r="Q257" s="25" t="n"/>
      <c r="R257" s="25" t="n"/>
      <c r="S257" s="25" t="n"/>
      <c r="T257" s="25" t="n"/>
    </row>
    <row r="258">
      <c r="A258" s="12" t="inlineStr">
        <is>
          <t>大平NC</t>
        </is>
      </c>
      <c r="B258" s="13" t="inlineStr">
        <is>
          <t>68MQ3OL</t>
        </is>
      </c>
      <c r="C258" s="14">
        <f>SUMIF(数量表!D:E,B258,数量表!E:E)</f>
        <v/>
      </c>
      <c r="D258" s="15">
        <f>SUMIF(数量表!D:F,B258,数量表!F:F)+SUMIF(数量表!D:G,B258,数量表!G:G)</f>
        <v/>
      </c>
      <c r="E258" s="16" t="n">
        <v>0</v>
      </c>
      <c r="F258" s="17">
        <f>C258*E258</f>
        <v/>
      </c>
      <c r="G258" s="18" t="n">
        <v>0</v>
      </c>
      <c r="H258" s="19">
        <f>D258*G258</f>
        <v/>
      </c>
      <c r="I258" s="16" t="n">
        <v>2</v>
      </c>
      <c r="J258" s="17">
        <f>C258*I258</f>
        <v/>
      </c>
      <c r="K258" s="18" t="n">
        <v>2</v>
      </c>
      <c r="L258" s="19">
        <f>D258*K258</f>
        <v/>
      </c>
      <c r="M258" s="23" t="n">
        <v>0</v>
      </c>
      <c r="N258" s="24">
        <f>D258*M258</f>
        <v/>
      </c>
      <c r="P258" s="25">
        <f>IF(A258=$G$1719,L258,0)</f>
        <v/>
      </c>
      <c r="Q258" s="25" t="n"/>
      <c r="R258" s="25" t="n"/>
      <c r="S258" s="25" t="n"/>
      <c r="T258" s="25" t="n"/>
    </row>
    <row r="259">
      <c r="A259" s="12" t="inlineStr">
        <is>
          <t>大平NC</t>
        </is>
      </c>
      <c r="B259" s="13" t="inlineStr">
        <is>
          <t>68MQ3OR</t>
        </is>
      </c>
      <c r="C259" s="14">
        <f>SUMIF(数量表!D:E,B259,数量表!E:E)</f>
        <v/>
      </c>
      <c r="D259" s="15">
        <f>SUMIF(数量表!D:F,B259,数量表!F:F)+SUMIF(数量表!D:G,B259,数量表!G:G)</f>
        <v/>
      </c>
      <c r="E259" s="16" t="n">
        <v>0</v>
      </c>
      <c r="F259" s="17">
        <f>C259*E259</f>
        <v/>
      </c>
      <c r="G259" s="18" t="n">
        <v>0</v>
      </c>
      <c r="H259" s="19">
        <f>D259*G259</f>
        <v/>
      </c>
      <c r="I259" s="16" t="n">
        <v>2</v>
      </c>
      <c r="J259" s="17">
        <f>C259*I259</f>
        <v/>
      </c>
      <c r="K259" s="18" t="n">
        <v>2</v>
      </c>
      <c r="L259" s="19">
        <f>D259*K259</f>
        <v/>
      </c>
      <c r="M259" s="23" t="n">
        <v>0</v>
      </c>
      <c r="N259" s="24">
        <f>D259*M259</f>
        <v/>
      </c>
      <c r="P259" s="25">
        <f>IF(A259=$G$1719,L259,0)</f>
        <v/>
      </c>
      <c r="Q259" s="25" t="n"/>
      <c r="R259" s="25" t="n"/>
      <c r="S259" s="25" t="n"/>
      <c r="T259" s="25" t="n"/>
    </row>
    <row r="260">
      <c r="A260" s="12" t="inlineStr">
        <is>
          <t>大平NC</t>
        </is>
      </c>
      <c r="B260" s="13" t="inlineStr">
        <is>
          <t>68MQ3OS</t>
        </is>
      </c>
      <c r="C260" s="14">
        <f>SUMIF(数量表!D:E,B260,数量表!E:E)</f>
        <v/>
      </c>
      <c r="D260" s="15">
        <f>SUMIF(数量表!D:F,B260,数量表!F:F)+SUMIF(数量表!D:G,B260,数量表!G:G)</f>
        <v/>
      </c>
      <c r="E260" s="16" t="n">
        <v>0</v>
      </c>
      <c r="F260" s="17">
        <f>C260*E260</f>
        <v/>
      </c>
      <c r="G260" s="18" t="n">
        <v>0</v>
      </c>
      <c r="H260" s="19">
        <f>D260*G260</f>
        <v/>
      </c>
      <c r="I260" s="16" t="n">
        <v>2</v>
      </c>
      <c r="J260" s="17">
        <f>C260*I260</f>
        <v/>
      </c>
      <c r="K260" s="18" t="n">
        <v>2</v>
      </c>
      <c r="L260" s="19">
        <f>D260*K260</f>
        <v/>
      </c>
      <c r="M260" s="23" t="n">
        <v>0</v>
      </c>
      <c r="N260" s="24">
        <f>D260*M260</f>
        <v/>
      </c>
      <c r="P260" s="25">
        <f>IF(A260=$G$1719,L260,0)</f>
        <v/>
      </c>
      <c r="Q260" s="25" t="n"/>
      <c r="R260" s="25" t="n"/>
      <c r="S260" s="25" t="n"/>
      <c r="T260" s="25" t="n"/>
    </row>
    <row r="261">
      <c r="A261" s="12" t="inlineStr">
        <is>
          <t>大平NC</t>
        </is>
      </c>
      <c r="B261" s="13" t="inlineStr">
        <is>
          <t>68MQ3R+12</t>
        </is>
      </c>
      <c r="C261" s="14">
        <f>SUMIF(数量表!D:E,B261,数量表!E:E)</f>
        <v/>
      </c>
      <c r="D261" s="15">
        <f>SUMIF(数量表!D:F,B261,数量表!F:F)+SUMIF(数量表!D:G,B261,数量表!G:G)</f>
        <v/>
      </c>
      <c r="E261" s="16" t="n">
        <v>0</v>
      </c>
      <c r="F261" s="17">
        <f>C261*E261</f>
        <v/>
      </c>
      <c r="G261" s="18" t="n">
        <v>0</v>
      </c>
      <c r="H261" s="19">
        <f>D261*G261</f>
        <v/>
      </c>
      <c r="I261" s="16" t="n">
        <v>1</v>
      </c>
      <c r="J261" s="17">
        <f>C261*I261</f>
        <v/>
      </c>
      <c r="K261" s="18" t="n">
        <v>1</v>
      </c>
      <c r="L261" s="19">
        <f>D261*K261</f>
        <v/>
      </c>
      <c r="M261" s="23" t="n">
        <v>0</v>
      </c>
      <c r="N261" s="24">
        <f>D261*M261</f>
        <v/>
      </c>
      <c r="P261" s="25">
        <f>IF(A261=$G$1719,L261,0)</f>
        <v/>
      </c>
      <c r="Q261" s="25" t="n"/>
      <c r="R261" s="25" t="n"/>
      <c r="S261" s="25" t="n"/>
      <c r="T261" s="25" t="n"/>
    </row>
    <row r="262">
      <c r="A262" s="12" t="inlineStr">
        <is>
          <t>大平NC</t>
        </is>
      </c>
      <c r="B262" s="13" t="inlineStr">
        <is>
          <t>68MQ3Z</t>
        </is>
      </c>
      <c r="C262" s="14">
        <f>SUMIF(数量表!D:E,B262,数量表!E:E)</f>
        <v/>
      </c>
      <c r="D262" s="15">
        <f>SUMIF(数量表!D:F,B262,数量表!F:F)+SUMIF(数量表!D:G,B262,数量表!G:G)</f>
        <v/>
      </c>
      <c r="E262" s="16" t="n">
        <v>0</v>
      </c>
      <c r="F262" s="17">
        <f>C262*E262</f>
        <v/>
      </c>
      <c r="G262" s="18" t="n">
        <v>0</v>
      </c>
      <c r="H262" s="19">
        <f>D262*G262</f>
        <v/>
      </c>
      <c r="I262" s="16" t="n">
        <v>2</v>
      </c>
      <c r="J262" s="17">
        <f>C262*I262</f>
        <v/>
      </c>
      <c r="K262" s="18" t="n">
        <v>2</v>
      </c>
      <c r="L262" s="19">
        <f>D262*K262</f>
        <v/>
      </c>
      <c r="M262" s="23" t="n">
        <v>0</v>
      </c>
      <c r="N262" s="24">
        <f>D262*M262</f>
        <v/>
      </c>
      <c r="P262" s="25">
        <f>IF(A262=$G$1719,L262,0)</f>
        <v/>
      </c>
      <c r="Q262" s="25" t="n"/>
      <c r="R262" s="25" t="n"/>
      <c r="S262" s="25" t="n"/>
      <c r="T262" s="25" t="n"/>
    </row>
    <row r="263">
      <c r="A263" s="12" t="inlineStr">
        <is>
          <t>大平NC</t>
        </is>
      </c>
      <c r="B263" s="13" t="inlineStr">
        <is>
          <t>68MQ215</t>
        </is>
      </c>
      <c r="C263" s="14">
        <f>SUMIF(数量表!D:E,B263,数量表!E:E)</f>
        <v/>
      </c>
      <c r="D263" s="15">
        <f>SUMIF(数量表!D:F,B263,数量表!F:F)+SUMIF(数量表!D:G,B263,数量表!G:G)</f>
        <v/>
      </c>
      <c r="E263" s="16" t="n">
        <v>0</v>
      </c>
      <c r="F263" s="17">
        <f>C263*E263</f>
        <v/>
      </c>
      <c r="G263" s="18" t="n">
        <v>0</v>
      </c>
      <c r="H263" s="19">
        <f>D263*G263</f>
        <v/>
      </c>
      <c r="I263" s="16" t="n">
        <v>0.5</v>
      </c>
      <c r="J263" s="17">
        <f>C263*I263</f>
        <v/>
      </c>
      <c r="K263" s="18" t="n">
        <v>0.5</v>
      </c>
      <c r="L263" s="19">
        <f>D263*K263</f>
        <v/>
      </c>
      <c r="M263" s="23" t="n">
        <v>0</v>
      </c>
      <c r="N263" s="24">
        <f>D263*M263</f>
        <v/>
      </c>
      <c r="P263" s="25">
        <f>IF(A263=$G$1719,L263,0)</f>
        <v/>
      </c>
      <c r="Q263" s="25" t="n"/>
      <c r="R263" s="25" t="n"/>
      <c r="S263" s="25" t="n"/>
      <c r="T263" s="25" t="n"/>
    </row>
    <row r="264">
      <c r="A264" s="12" t="inlineStr">
        <is>
          <t>大平NC</t>
        </is>
      </c>
      <c r="B264" s="13" t="inlineStr">
        <is>
          <t>68MQ215L</t>
        </is>
      </c>
      <c r="C264" s="14">
        <f>SUMIF(数量表!D:E,B264,数量表!E:E)</f>
        <v/>
      </c>
      <c r="D264" s="15">
        <f>SUMIF(数量表!D:F,B264,数量表!F:F)+SUMIF(数量表!D:G,B264,数量表!G:G)</f>
        <v/>
      </c>
      <c r="E264" s="16" t="n">
        <v>0</v>
      </c>
      <c r="F264" s="17">
        <f>C264*E264</f>
        <v/>
      </c>
      <c r="G264" s="18" t="n">
        <v>0</v>
      </c>
      <c r="H264" s="19">
        <f>D264*G264</f>
        <v/>
      </c>
      <c r="I264" s="16" t="n">
        <v>0.5</v>
      </c>
      <c r="J264" s="17">
        <f>C264*I264</f>
        <v/>
      </c>
      <c r="K264" s="18" t="n">
        <v>0.5</v>
      </c>
      <c r="L264" s="19">
        <f>D264*K264</f>
        <v/>
      </c>
      <c r="M264" s="23" t="n">
        <v>0</v>
      </c>
      <c r="N264" s="24">
        <f>D264*M264</f>
        <v/>
      </c>
      <c r="P264" s="25">
        <f>IF(A264=$G$1719,L264,0)</f>
        <v/>
      </c>
      <c r="Q264" s="25" t="n"/>
      <c r="R264" s="25" t="n"/>
      <c r="S264" s="25" t="n"/>
      <c r="T264" s="25" t="n"/>
    </row>
    <row r="265">
      <c r="A265" s="12" t="inlineStr">
        <is>
          <t>大平NC</t>
        </is>
      </c>
      <c r="B265" s="13" t="inlineStr">
        <is>
          <t>68MQ215R</t>
        </is>
      </c>
      <c r="C265" s="14">
        <f>SUMIF(数量表!D:E,B265,数量表!E:E)</f>
        <v/>
      </c>
      <c r="D265" s="15">
        <f>SUMIF(数量表!D:F,B265,数量表!F:F)+SUMIF(数量表!D:G,B265,数量表!G:G)</f>
        <v/>
      </c>
      <c r="E265" s="16" t="n">
        <v>0</v>
      </c>
      <c r="F265" s="17">
        <f>C265*E265</f>
        <v/>
      </c>
      <c r="G265" s="18" t="n">
        <v>0</v>
      </c>
      <c r="H265" s="19">
        <f>D265*G265</f>
        <v/>
      </c>
      <c r="I265" s="16" t="n">
        <v>0.5</v>
      </c>
      <c r="J265" s="17">
        <f>C265*I265</f>
        <v/>
      </c>
      <c r="K265" s="18" t="n">
        <v>0.5</v>
      </c>
      <c r="L265" s="19">
        <f>D265*K265</f>
        <v/>
      </c>
      <c r="M265" s="23" t="n">
        <v>0</v>
      </c>
      <c r="N265" s="24">
        <f>D265*M265</f>
        <v/>
      </c>
      <c r="P265" s="25">
        <f>IF(A265=$G$1719,L265,0)</f>
        <v/>
      </c>
      <c r="Q265" s="25" t="n"/>
      <c r="R265" s="25" t="n"/>
      <c r="S265" s="25" t="n"/>
      <c r="T265" s="25" t="n"/>
    </row>
    <row r="266">
      <c r="A266" s="12" t="inlineStr">
        <is>
          <t>大平NC</t>
        </is>
      </c>
      <c r="B266" s="13" t="inlineStr">
        <is>
          <t>68MQ305</t>
        </is>
      </c>
      <c r="C266" s="14">
        <f>SUMIF(数量表!D:E,B266,数量表!E:E)</f>
        <v/>
      </c>
      <c r="D266" s="15">
        <f>SUMIF(数量表!D:F,B266,数量表!F:F)+SUMIF(数量表!D:G,B266,数量表!G:G)</f>
        <v/>
      </c>
      <c r="E266" s="16" t="n">
        <v>0</v>
      </c>
      <c r="F266" s="17">
        <f>C266*E266</f>
        <v/>
      </c>
      <c r="G266" s="18" t="n">
        <v>0</v>
      </c>
      <c r="H266" s="19">
        <f>D266*G266</f>
        <v/>
      </c>
      <c r="I266" s="16" t="n">
        <v>0.5</v>
      </c>
      <c r="J266" s="17">
        <f>C266*I266</f>
        <v/>
      </c>
      <c r="K266" s="18" t="n">
        <v>0.5</v>
      </c>
      <c r="L266" s="19">
        <f>D266*K266</f>
        <v/>
      </c>
      <c r="M266" s="23" t="n">
        <v>0</v>
      </c>
      <c r="N266" s="24">
        <f>D266*M266</f>
        <v/>
      </c>
      <c r="P266" s="25">
        <f>IF(A266=$G$1719,L266,0)</f>
        <v/>
      </c>
      <c r="Q266" s="25" t="n"/>
      <c r="R266" s="25" t="n"/>
      <c r="S266" s="25" t="n"/>
      <c r="T266" s="25" t="n"/>
    </row>
    <row r="267">
      <c r="A267" s="12" t="inlineStr">
        <is>
          <t>大平NC</t>
        </is>
      </c>
      <c r="B267" s="13" t="inlineStr">
        <is>
          <t>68MQ305L</t>
        </is>
      </c>
      <c r="C267" s="14">
        <f>SUMIF(数量表!D:E,B267,数量表!E:E)</f>
        <v/>
      </c>
      <c r="D267" s="15">
        <f>SUMIF(数量表!D:F,B267,数量表!F:F)+SUMIF(数量表!D:G,B267,数量表!G:G)</f>
        <v/>
      </c>
      <c r="E267" s="16" t="n">
        <v>0</v>
      </c>
      <c r="F267" s="17">
        <f>C267*E267</f>
        <v/>
      </c>
      <c r="G267" s="18" t="n">
        <v>0</v>
      </c>
      <c r="H267" s="19">
        <f>D267*G267</f>
        <v/>
      </c>
      <c r="I267" s="16" t="n">
        <v>0.5</v>
      </c>
      <c r="J267" s="17">
        <f>C267*I267</f>
        <v/>
      </c>
      <c r="K267" s="18" t="n">
        <v>0.5</v>
      </c>
      <c r="L267" s="19">
        <f>D267*K267</f>
        <v/>
      </c>
      <c r="M267" s="23" t="n">
        <v>0</v>
      </c>
      <c r="N267" s="24">
        <f>D267*M267</f>
        <v/>
      </c>
      <c r="P267" s="25">
        <f>IF(A267=$G$1719,L267,0)</f>
        <v/>
      </c>
      <c r="Q267" s="25" t="n"/>
      <c r="R267" s="25" t="n"/>
      <c r="S267" s="25" t="n"/>
      <c r="T267" s="25" t="n"/>
    </row>
    <row r="268">
      <c r="A268" s="12" t="inlineStr">
        <is>
          <t>大平NC</t>
        </is>
      </c>
      <c r="B268" s="13" t="inlineStr">
        <is>
          <t>68MQ305R</t>
        </is>
      </c>
      <c r="C268" s="14">
        <f>SUMIF(数量表!D:E,B268,数量表!E:E)</f>
        <v/>
      </c>
      <c r="D268" s="15">
        <f>SUMIF(数量表!D:F,B268,数量表!F:F)+SUMIF(数量表!D:G,B268,数量表!G:G)</f>
        <v/>
      </c>
      <c r="E268" s="16" t="n">
        <v>0</v>
      </c>
      <c r="F268" s="17">
        <f>C268*E268</f>
        <v/>
      </c>
      <c r="G268" s="18" t="n">
        <v>0</v>
      </c>
      <c r="H268" s="19">
        <f>D268*G268</f>
        <v/>
      </c>
      <c r="I268" s="16" t="n">
        <v>0.5</v>
      </c>
      <c r="J268" s="17">
        <f>C268*I268</f>
        <v/>
      </c>
      <c r="K268" s="18" t="n">
        <v>0.5</v>
      </c>
      <c r="L268" s="19">
        <f>D268*K268</f>
        <v/>
      </c>
      <c r="M268" s="23" t="n">
        <v>0</v>
      </c>
      <c r="N268" s="24">
        <f>D268*M268</f>
        <v/>
      </c>
      <c r="P268" s="25">
        <f>IF(A268=$G$1719,L268,0)</f>
        <v/>
      </c>
      <c r="Q268" s="25" t="n"/>
      <c r="R268" s="25" t="n"/>
      <c r="S268" s="25" t="n"/>
      <c r="T268" s="25" t="n"/>
    </row>
    <row r="269">
      <c r="A269" s="12" t="inlineStr">
        <is>
          <t>大平NC</t>
        </is>
      </c>
      <c r="B269" s="13" t="inlineStr">
        <is>
          <t>68MQ310</t>
        </is>
      </c>
      <c r="C269" s="14">
        <f>SUMIF(数量表!D:E,B269,数量表!E:E)</f>
        <v/>
      </c>
      <c r="D269" s="15">
        <f>SUMIF(数量表!D:F,B269,数量表!F:F)+SUMIF(数量表!D:G,B269,数量表!G:G)</f>
        <v/>
      </c>
      <c r="E269" s="16" t="n">
        <v>0</v>
      </c>
      <c r="F269" s="17">
        <f>C269*E269</f>
        <v/>
      </c>
      <c r="G269" s="18" t="n">
        <v>0</v>
      </c>
      <c r="H269" s="19">
        <f>D269*G269</f>
        <v/>
      </c>
      <c r="I269" s="16" t="n">
        <v>0.5</v>
      </c>
      <c r="J269" s="17">
        <f>C269*I269</f>
        <v/>
      </c>
      <c r="K269" s="18" t="n">
        <v>0.5</v>
      </c>
      <c r="L269" s="19">
        <f>D269*K269</f>
        <v/>
      </c>
      <c r="M269" s="23" t="n">
        <v>0</v>
      </c>
      <c r="N269" s="24">
        <f>D269*M269</f>
        <v/>
      </c>
      <c r="P269" s="25">
        <f>IF(A269=$G$1719,L269,0)</f>
        <v/>
      </c>
      <c r="Q269" s="25" t="n"/>
      <c r="R269" s="25" t="n"/>
      <c r="S269" s="25" t="n"/>
      <c r="T269" s="25" t="n"/>
    </row>
    <row r="270">
      <c r="A270" s="12" t="inlineStr">
        <is>
          <t>大平NC</t>
        </is>
      </c>
      <c r="B270" s="13" t="inlineStr">
        <is>
          <t>68MQ310L</t>
        </is>
      </c>
      <c r="C270" s="14">
        <f>SUMIF(数量表!D:E,B270,数量表!E:E)</f>
        <v/>
      </c>
      <c r="D270" s="15">
        <f>SUMIF(数量表!D:F,B270,数量表!F:F)+SUMIF(数量表!D:G,B270,数量表!G:G)</f>
        <v/>
      </c>
      <c r="E270" s="16" t="n">
        <v>0</v>
      </c>
      <c r="F270" s="17">
        <f>C270*E270</f>
        <v/>
      </c>
      <c r="G270" s="18" t="n">
        <v>0</v>
      </c>
      <c r="H270" s="19">
        <f>D270*G270</f>
        <v/>
      </c>
      <c r="I270" s="16" t="n">
        <v>0.5</v>
      </c>
      <c r="J270" s="17">
        <f>C270*I270</f>
        <v/>
      </c>
      <c r="K270" s="18" t="n">
        <v>0.5</v>
      </c>
      <c r="L270" s="19">
        <f>D270*K270</f>
        <v/>
      </c>
      <c r="M270" s="23" t="n">
        <v>0</v>
      </c>
      <c r="N270" s="24">
        <f>D270*M270</f>
        <v/>
      </c>
      <c r="P270" s="25">
        <f>IF(A270=$G$1719,L270,0)</f>
        <v/>
      </c>
      <c r="Q270" s="25" t="n"/>
      <c r="R270" s="25" t="n"/>
      <c r="S270" s="25" t="n"/>
      <c r="T270" s="25" t="n"/>
    </row>
    <row r="271">
      <c r="A271" s="12" t="inlineStr">
        <is>
          <t>大平NC</t>
        </is>
      </c>
      <c r="B271" s="13" t="inlineStr">
        <is>
          <t>68MQ310R</t>
        </is>
      </c>
      <c r="C271" s="14">
        <f>SUMIF(数量表!D:E,B271,数量表!E:E)</f>
        <v/>
      </c>
      <c r="D271" s="15">
        <f>SUMIF(数量表!D:F,B271,数量表!F:F)+SUMIF(数量表!D:G,B271,数量表!G:G)</f>
        <v/>
      </c>
      <c r="E271" s="16" t="n">
        <v>0</v>
      </c>
      <c r="F271" s="17">
        <f>C271*E271</f>
        <v/>
      </c>
      <c r="G271" s="18" t="n">
        <v>0</v>
      </c>
      <c r="H271" s="19">
        <f>D271*G271</f>
        <v/>
      </c>
      <c r="I271" s="16" t="n">
        <v>0.5</v>
      </c>
      <c r="J271" s="17">
        <f>C271*I271</f>
        <v/>
      </c>
      <c r="K271" s="18" t="n">
        <v>0.5</v>
      </c>
      <c r="L271" s="19">
        <f>D271*K271</f>
        <v/>
      </c>
      <c r="M271" s="23" t="n">
        <v>0</v>
      </c>
      <c r="N271" s="24">
        <f>D271*M271</f>
        <v/>
      </c>
      <c r="P271" s="25">
        <f>IF(A271=$G$1719,L271,0)</f>
        <v/>
      </c>
      <c r="Q271" s="25" t="n"/>
      <c r="R271" s="25" t="n"/>
      <c r="S271" s="25" t="n"/>
      <c r="T271" s="25" t="n"/>
    </row>
    <row r="272">
      <c r="A272" s="12" t="inlineStr">
        <is>
          <t>大平NC</t>
        </is>
      </c>
      <c r="B272" s="13" t="inlineStr">
        <is>
          <t>68MQ600</t>
        </is>
      </c>
      <c r="C272" s="14">
        <f>SUMIF(数量表!D:E,B272,数量表!E:E)</f>
        <v/>
      </c>
      <c r="D272" s="15">
        <f>SUMIF(数量表!D:F,B272,数量表!F:F)+SUMIF(数量表!D:G,B272,数量表!G:G)</f>
        <v/>
      </c>
      <c r="E272" s="16" t="n">
        <v>0</v>
      </c>
      <c r="F272" s="17">
        <f>C272*E272</f>
        <v/>
      </c>
      <c r="G272" s="18" t="n">
        <v>0</v>
      </c>
      <c r="H272" s="19">
        <f>D272*G272</f>
        <v/>
      </c>
      <c r="I272" s="16" t="n">
        <v>1</v>
      </c>
      <c r="J272" s="17">
        <f>C272*I272</f>
        <v/>
      </c>
      <c r="K272" s="18" t="n">
        <v>1</v>
      </c>
      <c r="L272" s="19">
        <f>D272*K272</f>
        <v/>
      </c>
      <c r="M272" s="23" t="n">
        <v>0</v>
      </c>
      <c r="N272" s="24">
        <f>D272*M272</f>
        <v/>
      </c>
      <c r="P272" s="25">
        <f>IF(A272=$G$1719,L272,0)</f>
        <v/>
      </c>
      <c r="Q272" s="25" t="n"/>
      <c r="R272" s="25" t="n"/>
      <c r="S272" s="25" t="n"/>
      <c r="T272" s="25" t="n"/>
    </row>
    <row r="273">
      <c r="A273" s="12" t="inlineStr">
        <is>
          <t>大平NC</t>
        </is>
      </c>
      <c r="B273" s="13" t="inlineStr">
        <is>
          <t>68MQ600L</t>
        </is>
      </c>
      <c r="C273" s="14">
        <f>SUMIF(数量表!D:E,B273,数量表!E:E)</f>
        <v/>
      </c>
      <c r="D273" s="15">
        <f>SUMIF(数量表!D:F,B273,数量表!F:F)+SUMIF(数量表!D:G,B273,数量表!G:G)</f>
        <v/>
      </c>
      <c r="E273" s="16" t="n">
        <v>0</v>
      </c>
      <c r="F273" s="17">
        <f>C273*E273</f>
        <v/>
      </c>
      <c r="G273" s="18" t="n">
        <v>0</v>
      </c>
      <c r="H273" s="19">
        <f>D273*G273</f>
        <v/>
      </c>
      <c r="I273" s="16" t="n">
        <v>1</v>
      </c>
      <c r="J273" s="17">
        <f>C273*I273</f>
        <v/>
      </c>
      <c r="K273" s="18" t="n">
        <v>1</v>
      </c>
      <c r="L273" s="19">
        <f>D273*K273</f>
        <v/>
      </c>
      <c r="M273" s="23" t="n">
        <v>0</v>
      </c>
      <c r="N273" s="24">
        <f>D273*M273</f>
        <v/>
      </c>
      <c r="P273" s="25">
        <f>IF(A273=$G$1719,L273,0)</f>
        <v/>
      </c>
      <c r="Q273" s="25" t="n"/>
      <c r="R273" s="25" t="n"/>
      <c r="S273" s="25" t="n"/>
      <c r="T273" s="25" t="n"/>
    </row>
    <row r="274">
      <c r="A274" s="12" t="inlineStr">
        <is>
          <t>大平NC</t>
        </is>
      </c>
      <c r="B274" s="13" t="inlineStr">
        <is>
          <t>68MQ600R</t>
        </is>
      </c>
      <c r="C274" s="14">
        <f>SUMIF(数量表!D:E,B274,数量表!E:E)</f>
        <v/>
      </c>
      <c r="D274" s="15">
        <f>SUMIF(数量表!D:F,B274,数量表!F:F)+SUMIF(数量表!D:G,B274,数量表!G:G)</f>
        <v/>
      </c>
      <c r="E274" s="16" t="n">
        <v>0</v>
      </c>
      <c r="F274" s="17">
        <f>C274*E274</f>
        <v/>
      </c>
      <c r="G274" s="18" t="n">
        <v>0</v>
      </c>
      <c r="H274" s="19">
        <f>D274*G274</f>
        <v/>
      </c>
      <c r="I274" s="16" t="n">
        <v>1</v>
      </c>
      <c r="J274" s="17">
        <f>C274*I274</f>
        <v/>
      </c>
      <c r="K274" s="18" t="n">
        <v>1</v>
      </c>
      <c r="L274" s="19">
        <f>D274*K274</f>
        <v/>
      </c>
      <c r="M274" s="23" t="n">
        <v>0</v>
      </c>
      <c r="N274" s="24">
        <f>D274*M274</f>
        <v/>
      </c>
      <c r="P274" s="25">
        <f>IF(A274=$G$1719,L274,0)</f>
        <v/>
      </c>
      <c r="Q274" s="25" t="n"/>
      <c r="R274" s="25" t="n"/>
      <c r="S274" s="25" t="n"/>
      <c r="T274" s="25" t="n"/>
    </row>
    <row r="275">
      <c r="A275" s="12" t="inlineStr">
        <is>
          <t>大平NC</t>
        </is>
      </c>
      <c r="B275" s="13" t="inlineStr">
        <is>
          <t>68MQ</t>
        </is>
      </c>
      <c r="C275" s="14">
        <f>SUMIF(数量表!D:E,B275,数量表!E:E)</f>
        <v/>
      </c>
      <c r="D275" s="15">
        <f>SUMIF(数量表!D:F,B275,数量表!F:F)+SUMIF(数量表!D:G,B275,数量表!G:G)</f>
        <v/>
      </c>
      <c r="E275" s="16" t="n">
        <v>0</v>
      </c>
      <c r="F275" s="17">
        <f>C275*E275</f>
        <v/>
      </c>
      <c r="G275" s="18" t="n">
        <v>0</v>
      </c>
      <c r="H275" s="19">
        <f>D275*G275</f>
        <v/>
      </c>
      <c r="I275" s="16" t="n">
        <v>0.5</v>
      </c>
      <c r="J275" s="17">
        <f>C275*I275</f>
        <v/>
      </c>
      <c r="K275" s="18" t="n">
        <v>0.5</v>
      </c>
      <c r="L275" s="19">
        <f>D275*K275</f>
        <v/>
      </c>
      <c r="M275" s="23" t="n">
        <v>0</v>
      </c>
      <c r="N275" s="24">
        <f>D275*M275</f>
        <v/>
      </c>
      <c r="P275" s="25">
        <f>IF(A275=$G$1719,L275,0)</f>
        <v/>
      </c>
      <c r="Q275" s="25" t="n"/>
      <c r="R275" s="25" t="n"/>
      <c r="S275" s="25" t="n"/>
      <c r="T275" s="25" t="n"/>
    </row>
    <row r="276">
      <c r="A276" s="12" t="inlineStr">
        <is>
          <t>大平NC</t>
        </is>
      </c>
      <c r="B276" s="13" t="inlineStr">
        <is>
          <t>68MQO</t>
        </is>
      </c>
      <c r="C276" s="14">
        <f>SUMIF(数量表!D:E,B276,数量表!E:E)</f>
        <v/>
      </c>
      <c r="D276" s="15">
        <f>SUMIF(数量表!D:F,B276,数量表!F:F)+SUMIF(数量表!D:G,B276,数量表!G:G)</f>
        <v/>
      </c>
      <c r="E276" s="16" t="n">
        <v>0</v>
      </c>
      <c r="F276" s="17">
        <f>C276*E276</f>
        <v/>
      </c>
      <c r="G276" s="18" t="n">
        <v>0</v>
      </c>
      <c r="H276" s="19">
        <f>D276*G276</f>
        <v/>
      </c>
      <c r="I276" s="16" t="n">
        <v>1</v>
      </c>
      <c r="J276" s="17">
        <f>C276*I276</f>
        <v/>
      </c>
      <c r="K276" s="18" t="n">
        <v>1</v>
      </c>
      <c r="L276" s="19">
        <f>D276*K276</f>
        <v/>
      </c>
      <c r="M276" s="23" t="n">
        <v>0</v>
      </c>
      <c r="N276" s="24">
        <f>D276*M276</f>
        <v/>
      </c>
      <c r="P276" s="25">
        <f>IF(A276=$G$1719,L276,0)</f>
        <v/>
      </c>
      <c r="Q276" s="25" t="n"/>
      <c r="R276" s="25" t="n"/>
      <c r="S276" s="25" t="n"/>
      <c r="T276" s="25" t="n"/>
    </row>
    <row r="277">
      <c r="A277" s="12" t="inlineStr">
        <is>
          <t>大平NC</t>
        </is>
      </c>
      <c r="B277" s="13" t="inlineStr">
        <is>
          <t>68MQL</t>
        </is>
      </c>
      <c r="C277" s="14">
        <f>SUMIF(数量表!D:E,B277,数量表!E:E)</f>
        <v/>
      </c>
      <c r="D277" s="15">
        <f>SUMIF(数量表!D:F,B277,数量表!F:F)+SUMIF(数量表!D:G,B277,数量表!G:G)</f>
        <v/>
      </c>
      <c r="E277" s="16" t="n">
        <v>0</v>
      </c>
      <c r="F277" s="17">
        <f>C277*E277</f>
        <v/>
      </c>
      <c r="G277" s="18" t="n">
        <v>0</v>
      </c>
      <c r="H277" s="19">
        <f>D277*G277</f>
        <v/>
      </c>
      <c r="I277" s="16" t="n">
        <v>0.5</v>
      </c>
      <c r="J277" s="17">
        <f>C277*I277</f>
        <v/>
      </c>
      <c r="K277" s="18" t="n">
        <v>0.5</v>
      </c>
      <c r="L277" s="19">
        <f>D277*K277</f>
        <v/>
      </c>
      <c r="M277" s="23" t="n">
        <v>0</v>
      </c>
      <c r="N277" s="24">
        <f>D277*M277</f>
        <v/>
      </c>
      <c r="P277" s="25">
        <f>IF(A277=$G$1719,L277,0)</f>
        <v/>
      </c>
      <c r="Q277" s="25" t="n"/>
      <c r="R277" s="25" t="n"/>
      <c r="S277" s="25" t="n"/>
      <c r="T277" s="25" t="n"/>
    </row>
    <row r="278">
      <c r="A278" s="12" t="inlineStr">
        <is>
          <t>大平NC</t>
        </is>
      </c>
      <c r="B278" s="13" t="inlineStr">
        <is>
          <t>68MQOL</t>
        </is>
      </c>
      <c r="C278" s="14">
        <f>SUMIF(数量表!D:E,B278,数量表!E:E)</f>
        <v/>
      </c>
      <c r="D278" s="15">
        <f>SUMIF(数量表!D:F,B278,数量表!F:F)+SUMIF(数量表!D:G,B278,数量表!G:G)</f>
        <v/>
      </c>
      <c r="E278" s="16" t="n">
        <v>0</v>
      </c>
      <c r="F278" s="17">
        <f>C278*E278</f>
        <v/>
      </c>
      <c r="G278" s="18" t="n">
        <v>0</v>
      </c>
      <c r="H278" s="19">
        <f>D278*G278</f>
        <v/>
      </c>
      <c r="I278" s="16" t="n">
        <v>1</v>
      </c>
      <c r="J278" s="17">
        <f>C278*I278</f>
        <v/>
      </c>
      <c r="K278" s="18" t="n">
        <v>1</v>
      </c>
      <c r="L278" s="19">
        <f>D278*K278</f>
        <v/>
      </c>
      <c r="M278" s="23" t="n">
        <v>0</v>
      </c>
      <c r="N278" s="24">
        <f>D278*M278</f>
        <v/>
      </c>
      <c r="P278" s="25">
        <f>IF(A278=$G$1719,L278,0)</f>
        <v/>
      </c>
      <c r="Q278" s="25" t="n"/>
      <c r="R278" s="25" t="n"/>
      <c r="S278" s="25" t="n"/>
      <c r="T278" s="25" t="n"/>
    </row>
    <row r="279">
      <c r="A279" s="12" t="inlineStr">
        <is>
          <t>大平NC</t>
        </is>
      </c>
      <c r="B279" s="13" t="inlineStr">
        <is>
          <t>68MQR</t>
        </is>
      </c>
      <c r="C279" s="14">
        <f>SUMIF(数量表!D:E,B279,数量表!E:E)</f>
        <v/>
      </c>
      <c r="D279" s="15">
        <f>SUMIF(数量表!D:F,B279,数量表!F:F)+SUMIF(数量表!D:G,B279,数量表!G:G)</f>
        <v/>
      </c>
      <c r="E279" s="16" t="n">
        <v>0</v>
      </c>
      <c r="F279" s="17">
        <f>C279*E279</f>
        <v/>
      </c>
      <c r="G279" s="18" t="n">
        <v>0</v>
      </c>
      <c r="H279" s="19">
        <f>D279*G279</f>
        <v/>
      </c>
      <c r="I279" s="16" t="n">
        <v>0.5</v>
      </c>
      <c r="J279" s="17">
        <f>C279*I279</f>
        <v/>
      </c>
      <c r="K279" s="18" t="n">
        <v>0.5</v>
      </c>
      <c r="L279" s="19">
        <f>D279*K279</f>
        <v/>
      </c>
      <c r="M279" s="23" t="n">
        <v>0</v>
      </c>
      <c r="N279" s="24">
        <f>D279*M279</f>
        <v/>
      </c>
      <c r="P279" s="25">
        <f>IF(A279=$G$1719,L279,0)</f>
        <v/>
      </c>
      <c r="Q279" s="25" t="n"/>
      <c r="R279" s="25" t="n"/>
      <c r="S279" s="25" t="n"/>
      <c r="T279" s="25" t="n"/>
    </row>
    <row r="280">
      <c r="A280" s="12" t="inlineStr">
        <is>
          <t>大平NC</t>
        </is>
      </c>
      <c r="B280" s="13" t="inlineStr">
        <is>
          <t>68MQOR</t>
        </is>
      </c>
      <c r="C280" s="14">
        <f>SUMIF(数量表!D:E,B280,数量表!E:E)</f>
        <v/>
      </c>
      <c r="D280" s="15">
        <f>SUMIF(数量表!D:F,B280,数量表!F:F)+SUMIF(数量表!D:G,B280,数量表!G:G)</f>
        <v/>
      </c>
      <c r="E280" s="16" t="n">
        <v>0</v>
      </c>
      <c r="F280" s="17">
        <f>C280*E280</f>
        <v/>
      </c>
      <c r="G280" s="18" t="n">
        <v>0</v>
      </c>
      <c r="H280" s="19">
        <f>D280*G280</f>
        <v/>
      </c>
      <c r="I280" s="16" t="n">
        <v>1</v>
      </c>
      <c r="J280" s="17">
        <f>C280*I280</f>
        <v/>
      </c>
      <c r="K280" s="18" t="n">
        <v>1</v>
      </c>
      <c r="L280" s="19">
        <f>D280*K280</f>
        <v/>
      </c>
      <c r="M280" s="23" t="n">
        <v>0</v>
      </c>
      <c r="N280" s="24">
        <f>D280*M280</f>
        <v/>
      </c>
      <c r="P280" s="25">
        <f>IF(A280=$G$1719,L280,0)</f>
        <v/>
      </c>
      <c r="Q280" s="25" t="n"/>
      <c r="R280" s="25" t="n"/>
      <c r="S280" s="25" t="n"/>
      <c r="T280" s="25" t="n"/>
    </row>
    <row r="281">
      <c r="A281" s="12" t="inlineStr">
        <is>
          <t>大平NC</t>
        </is>
      </c>
      <c r="B281" s="13" t="inlineStr">
        <is>
          <t>68MQ3</t>
        </is>
      </c>
      <c r="C281" s="14">
        <f>SUMIF(数量表!D:E,B281,数量表!E:E)</f>
        <v/>
      </c>
      <c r="D281" s="15">
        <f>SUMIF(数量表!D:F,B281,数量表!F:F)+SUMIF(数量表!D:G,B281,数量表!G:G)</f>
        <v/>
      </c>
      <c r="E281" s="16" t="n">
        <v>0</v>
      </c>
      <c r="F281" s="17">
        <f>C281*E281</f>
        <v/>
      </c>
      <c r="G281" s="18" t="n">
        <v>0</v>
      </c>
      <c r="H281" s="19">
        <f>D281*G281</f>
        <v/>
      </c>
      <c r="I281" s="16" t="n">
        <v>1</v>
      </c>
      <c r="J281" s="17">
        <f>C281*I281</f>
        <v/>
      </c>
      <c r="K281" s="18" t="n">
        <v>1</v>
      </c>
      <c r="L281" s="19">
        <f>D281*K281</f>
        <v/>
      </c>
      <c r="M281" s="23" t="n">
        <v>0</v>
      </c>
      <c r="N281" s="24">
        <f>D281*M281</f>
        <v/>
      </c>
      <c r="P281" s="25">
        <f>IF(A281=$G$1719,L281,0)</f>
        <v/>
      </c>
      <c r="Q281" s="25" t="n"/>
      <c r="R281" s="25" t="n"/>
      <c r="S281" s="25" t="n"/>
      <c r="T281" s="25" t="n"/>
    </row>
    <row r="282">
      <c r="A282" s="12" t="inlineStr">
        <is>
          <t>大平NC</t>
        </is>
      </c>
      <c r="B282" s="13" t="inlineStr">
        <is>
          <t>68MQ3L</t>
        </is>
      </c>
      <c r="C282" s="14">
        <f>SUMIF(数量表!D:E,B282,数量表!E:E)</f>
        <v/>
      </c>
      <c r="D282" s="15">
        <f>SUMIF(数量表!D:F,B282,数量表!F:F)+SUMIF(数量表!D:G,B282,数量表!G:G)</f>
        <v/>
      </c>
      <c r="E282" s="16" t="n">
        <v>0</v>
      </c>
      <c r="F282" s="17">
        <f>C282*E282</f>
        <v/>
      </c>
      <c r="G282" s="18" t="n">
        <v>0</v>
      </c>
      <c r="H282" s="19">
        <f>D282*G282</f>
        <v/>
      </c>
      <c r="I282" s="16" t="n">
        <v>1</v>
      </c>
      <c r="J282" s="17">
        <f>C282*I282</f>
        <v/>
      </c>
      <c r="K282" s="18" t="n">
        <v>1</v>
      </c>
      <c r="L282" s="19">
        <f>D282*K282</f>
        <v/>
      </c>
      <c r="M282" s="23" t="n">
        <v>0</v>
      </c>
      <c r="N282" s="24">
        <f>D282*M282</f>
        <v/>
      </c>
      <c r="P282" s="25">
        <f>IF(A282=$G$1719,L282,0)</f>
        <v/>
      </c>
      <c r="Q282" s="25" t="n"/>
      <c r="R282" s="25" t="n"/>
      <c r="S282" s="25" t="n"/>
      <c r="T282" s="25" t="n"/>
    </row>
    <row r="283">
      <c r="A283" s="12" t="inlineStr">
        <is>
          <t>大平NC</t>
        </is>
      </c>
      <c r="B283" s="13" t="inlineStr">
        <is>
          <t>68MQ3R</t>
        </is>
      </c>
      <c r="C283" s="14">
        <f>SUMIF(数量表!D:E,B283,数量表!E:E)</f>
        <v/>
      </c>
      <c r="D283" s="15">
        <f>SUMIF(数量表!D:F,B283,数量表!F:F)+SUMIF(数量表!D:G,B283,数量表!G:G)</f>
        <v/>
      </c>
      <c r="E283" s="16" t="n">
        <v>0</v>
      </c>
      <c r="F283" s="17">
        <f>C283*E283</f>
        <v/>
      </c>
      <c r="G283" s="18" t="n">
        <v>0</v>
      </c>
      <c r="H283" s="19">
        <f>D283*G283</f>
        <v/>
      </c>
      <c r="I283" s="16" t="n">
        <v>1</v>
      </c>
      <c r="J283" s="17">
        <f>C283*I283</f>
        <v/>
      </c>
      <c r="K283" s="18" t="n">
        <v>1</v>
      </c>
      <c r="L283" s="19">
        <f>D283*K283</f>
        <v/>
      </c>
      <c r="M283" s="23" t="n">
        <v>0</v>
      </c>
      <c r="N283" s="24">
        <f>D283*M283</f>
        <v/>
      </c>
      <c r="P283" s="25">
        <f>IF(A283=$G$1719,L283,0)</f>
        <v/>
      </c>
      <c r="Q283" s="25" t="n"/>
      <c r="R283" s="25" t="n"/>
      <c r="S283" s="25" t="n"/>
      <c r="T283" s="25" t="n"/>
    </row>
    <row r="284">
      <c r="A284" s="12" t="inlineStr">
        <is>
          <t>大平NC</t>
        </is>
      </c>
      <c r="B284" s="13" t="inlineStr">
        <is>
          <t>68MQ3X</t>
        </is>
      </c>
      <c r="C284" s="14">
        <f>SUMIF(数量表!D:E,B284,数量表!E:E)</f>
        <v/>
      </c>
      <c r="D284" s="15">
        <f>SUMIF(数量表!D:F,B284,数量表!F:F)+SUMIF(数量表!D:G,B284,数量表!G:G)</f>
        <v/>
      </c>
      <c r="E284" s="16" t="n">
        <v>0</v>
      </c>
      <c r="F284" s="17">
        <f>C284*E284</f>
        <v/>
      </c>
      <c r="G284" s="18" t="n">
        <v>0</v>
      </c>
      <c r="H284" s="19">
        <f>D284*G284</f>
        <v/>
      </c>
      <c r="I284" s="16" t="n">
        <v>1</v>
      </c>
      <c r="J284" s="17">
        <f>C284*I284</f>
        <v/>
      </c>
      <c r="K284" s="18" t="n">
        <v>1</v>
      </c>
      <c r="L284" s="19">
        <f>D284*K284</f>
        <v/>
      </c>
      <c r="M284" s="23" t="n">
        <v>0</v>
      </c>
      <c r="N284" s="24">
        <f>D284*M284</f>
        <v/>
      </c>
      <c r="P284" s="25">
        <f>IF(A284=$G$1719,L284,0)</f>
        <v/>
      </c>
      <c r="Q284" s="25" t="n"/>
      <c r="R284" s="25" t="n"/>
      <c r="S284" s="25" t="n"/>
      <c r="T284" s="25" t="n"/>
    </row>
    <row r="285">
      <c r="A285" s="12" t="inlineStr">
        <is>
          <t>大平NC</t>
        </is>
      </c>
      <c r="B285" s="13" t="inlineStr">
        <is>
          <t>68MQ3L+12</t>
        </is>
      </c>
      <c r="C285" s="14">
        <f>SUMIF(数量表!D:E,B285,数量表!E:E)</f>
        <v/>
      </c>
      <c r="D285" s="15">
        <f>SUMIF(数量表!D:F,B285,数量表!F:F)+SUMIF(数量表!D:G,B285,数量表!G:G)</f>
        <v/>
      </c>
      <c r="E285" s="16" t="n">
        <v>0</v>
      </c>
      <c r="F285" s="17">
        <f>C285*E285</f>
        <v/>
      </c>
      <c r="G285" s="18" t="n">
        <v>0</v>
      </c>
      <c r="H285" s="19">
        <f>D285*G285</f>
        <v/>
      </c>
      <c r="I285" s="16" t="n">
        <v>1</v>
      </c>
      <c r="J285" s="17">
        <f>C285*I285</f>
        <v/>
      </c>
      <c r="K285" s="18" t="n">
        <v>1</v>
      </c>
      <c r="L285" s="19">
        <f>D285*K285</f>
        <v/>
      </c>
      <c r="M285" s="23" t="n">
        <v>0</v>
      </c>
      <c r="N285" s="24">
        <f>D285*M285</f>
        <v/>
      </c>
      <c r="P285" s="25">
        <f>IF(A285=$G$1719,L285,0)</f>
        <v/>
      </c>
      <c r="Q285" s="25" t="n"/>
      <c r="R285" s="25" t="n"/>
      <c r="S285" s="25" t="n"/>
      <c r="T285" s="25" t="n"/>
    </row>
    <row r="286">
      <c r="A286" s="12" t="inlineStr">
        <is>
          <t>大平NC</t>
        </is>
      </c>
      <c r="B286" s="13" t="inlineStr">
        <is>
          <t>68MQO300S</t>
        </is>
      </c>
      <c r="C286" s="14">
        <f>SUMIF(数量表!D:E,B286,数量表!E:E)</f>
        <v/>
      </c>
      <c r="D286" s="15">
        <f>SUMIF(数量表!D:F,B286,数量表!F:F)+SUMIF(数量表!D:G,B286,数量表!G:G)</f>
        <v/>
      </c>
      <c r="E286" s="16" t="n">
        <v>0</v>
      </c>
      <c r="F286" s="17">
        <f>C286*E286</f>
        <v/>
      </c>
      <c r="G286" s="18" t="n">
        <v>0</v>
      </c>
      <c r="H286" s="19">
        <f>D286*G286</f>
        <v/>
      </c>
      <c r="I286" s="16" t="n">
        <v>1</v>
      </c>
      <c r="J286" s="17">
        <f>C286*I286</f>
        <v/>
      </c>
      <c r="K286" s="18" t="n">
        <v>1</v>
      </c>
      <c r="L286" s="19">
        <f>D286*K286</f>
        <v/>
      </c>
      <c r="M286" s="23" t="n">
        <v>0</v>
      </c>
      <c r="N286" s="24">
        <f>D286*M286</f>
        <v/>
      </c>
      <c r="P286" s="25">
        <f>IF(A286=$G$1719,L286,0)</f>
        <v/>
      </c>
      <c r="Q286" s="25" t="n"/>
      <c r="R286" s="25" t="n"/>
      <c r="S286" s="25" t="n"/>
      <c r="T286" s="25" t="n"/>
    </row>
    <row r="287">
      <c r="A287" s="12" t="inlineStr">
        <is>
          <t>大平NC</t>
        </is>
      </c>
      <c r="B287" s="13" t="inlineStr">
        <is>
          <t>90MAW</t>
        </is>
      </c>
      <c r="C287" s="14">
        <f>SUMIF(数量表!D:E,B287,数量表!E:E)</f>
        <v/>
      </c>
      <c r="D287" s="15">
        <f>SUMIF(数量表!D:F,B287,数量表!F:F)+SUMIF(数量表!D:G,B287,数量表!G:G)</f>
        <v/>
      </c>
      <c r="E287" s="16" t="n">
        <v>1</v>
      </c>
      <c r="F287" s="17">
        <f>C287*E287</f>
        <v/>
      </c>
      <c r="G287" s="18" t="n">
        <v>1</v>
      </c>
      <c r="H287" s="19">
        <f>D287*G287</f>
        <v/>
      </c>
      <c r="I287" s="16" t="n">
        <v>0</v>
      </c>
      <c r="J287" s="17">
        <f>(C287+D287)*I287</f>
        <v/>
      </c>
      <c r="K287" s="18" t="n">
        <v>0</v>
      </c>
      <c r="L287" s="19">
        <f>D287*K287</f>
        <v/>
      </c>
      <c r="M287" s="23" t="n">
        <v>0</v>
      </c>
      <c r="N287" s="24">
        <f>D287*M287</f>
        <v/>
      </c>
      <c r="P287" s="25">
        <f>IF(A287=$G$1719,L287,0)</f>
        <v/>
      </c>
      <c r="Q287" s="25" t="n"/>
      <c r="R287" s="25" t="n"/>
      <c r="S287" s="25" t="n"/>
      <c r="T287" s="25" t="n"/>
    </row>
    <row r="288">
      <c r="A288" s="12" t="inlineStr">
        <is>
          <t>大平NC</t>
        </is>
      </c>
      <c r="B288" s="13" t="inlineStr">
        <is>
          <t>90MA</t>
        </is>
      </c>
      <c r="C288" s="14">
        <f>SUMIF(数量表!D:E,B288,数量表!E:E)</f>
        <v/>
      </c>
      <c r="D288" s="15">
        <f>SUMIF(数量表!D:F,B288,数量表!F:F)+SUMIF(数量表!D:G,B288,数量表!G:G)</f>
        <v/>
      </c>
      <c r="E288" s="16" t="n">
        <v>1</v>
      </c>
      <c r="F288" s="17">
        <f>C288*E288</f>
        <v/>
      </c>
      <c r="G288" s="18" t="n">
        <v>1</v>
      </c>
      <c r="H288" s="19">
        <f>D288*G288</f>
        <v/>
      </c>
      <c r="I288" s="16" t="n">
        <v>0</v>
      </c>
      <c r="J288" s="17">
        <f>C288*I288</f>
        <v/>
      </c>
      <c r="K288" s="18" t="n">
        <v>0</v>
      </c>
      <c r="L288" s="19">
        <f>D288*K288</f>
        <v/>
      </c>
      <c r="M288" s="23" t="n">
        <v>0</v>
      </c>
      <c r="N288" s="24">
        <f>D288*M288</f>
        <v/>
      </c>
      <c r="P288" s="25">
        <f>IF(A288=$G$1719,L288,0)</f>
        <v/>
      </c>
      <c r="Q288" s="25" t="n"/>
      <c r="R288" s="25" t="n"/>
      <c r="S288" s="25" t="n"/>
      <c r="T288" s="25" t="n"/>
    </row>
    <row r="289">
      <c r="A289" s="12" t="inlineStr">
        <is>
          <t>大平NC</t>
        </is>
      </c>
      <c r="B289" s="13" t="inlineStr">
        <is>
          <t>90MA670</t>
        </is>
      </c>
      <c r="C289" s="14">
        <f>SUMIF(数量表!D:E,B289,数量表!E:E)</f>
        <v/>
      </c>
      <c r="D289" s="15">
        <f>SUMIF(数量表!D:F,B289,数量表!F:F)+SUMIF(数量表!D:G,B289,数量表!G:G)</f>
        <v/>
      </c>
      <c r="E289" s="16" t="n">
        <v>0</v>
      </c>
      <c r="F289" s="17">
        <f>C289*E289</f>
        <v/>
      </c>
      <c r="G289" s="18" t="n">
        <v>0</v>
      </c>
      <c r="H289" s="19">
        <f>D289*G289</f>
        <v/>
      </c>
      <c r="I289" s="16" t="n">
        <v>1</v>
      </c>
      <c r="J289" s="17">
        <f>C289*I289</f>
        <v/>
      </c>
      <c r="K289" s="18" t="n">
        <v>1</v>
      </c>
      <c r="L289" s="19">
        <f>D289*K289</f>
        <v/>
      </c>
      <c r="M289" s="23" t="n">
        <v>0</v>
      </c>
      <c r="N289" s="24">
        <f>D289*M289</f>
        <v/>
      </c>
      <c r="P289" s="25">
        <f>IF(A289=$G$1719,L289,0)</f>
        <v/>
      </c>
      <c r="Q289" s="25" t="n"/>
      <c r="R289" s="25" t="n"/>
      <c r="S289" s="25" t="n"/>
      <c r="T289" s="25" t="n"/>
    </row>
    <row r="290">
      <c r="A290" s="12" t="inlineStr">
        <is>
          <t>大平NC</t>
        </is>
      </c>
      <c r="B290" s="13" t="inlineStr">
        <is>
          <t>90MA670L</t>
        </is>
      </c>
      <c r="C290" s="14">
        <f>SUMIF(数量表!D:E,B290,数量表!E:E)</f>
        <v/>
      </c>
      <c r="D290" s="15">
        <f>SUMIF(数量表!D:F,B290,数量表!F:F)+SUMIF(数量表!D:G,B290,数量表!G:G)</f>
        <v/>
      </c>
      <c r="E290" s="16" t="n">
        <v>0</v>
      </c>
      <c r="F290" s="17">
        <f>C290*E290</f>
        <v/>
      </c>
      <c r="G290" s="18" t="n">
        <v>0</v>
      </c>
      <c r="H290" s="19">
        <f>D290*G290</f>
        <v/>
      </c>
      <c r="I290" s="16" t="n">
        <v>1</v>
      </c>
      <c r="J290" s="17">
        <f>C290*I290</f>
        <v/>
      </c>
      <c r="K290" s="18" t="n">
        <v>1</v>
      </c>
      <c r="L290" s="19">
        <f>D290*K290</f>
        <v/>
      </c>
      <c r="M290" s="23" t="n">
        <v>0</v>
      </c>
      <c r="N290" s="24">
        <f>D290*M290</f>
        <v/>
      </c>
      <c r="P290" s="25">
        <f>IF(A290=$G$1719,L290,0)</f>
        <v/>
      </c>
      <c r="Q290" s="25" t="n"/>
      <c r="R290" s="25" t="n"/>
      <c r="S290" s="25" t="n"/>
      <c r="T290" s="25" t="n"/>
    </row>
    <row r="291">
      <c r="A291" s="12" t="inlineStr">
        <is>
          <t>大平NC</t>
        </is>
      </c>
      <c r="B291" s="13" t="inlineStr">
        <is>
          <t>90MA670R</t>
        </is>
      </c>
      <c r="C291" s="14">
        <f>SUMIF(数量表!D:E,B291,数量表!E:E)</f>
        <v/>
      </c>
      <c r="D291" s="15">
        <f>SUMIF(数量表!D:F,B291,数量表!F:F)+SUMIF(数量表!D:G,B291,数量表!G:G)</f>
        <v/>
      </c>
      <c r="E291" s="16" t="n">
        <v>0</v>
      </c>
      <c r="F291" s="17">
        <f>C291*E291</f>
        <v/>
      </c>
      <c r="G291" s="18" t="n">
        <v>0</v>
      </c>
      <c r="H291" s="19">
        <f>D291*G291</f>
        <v/>
      </c>
      <c r="I291" s="16" t="n">
        <v>1</v>
      </c>
      <c r="J291" s="17">
        <f>C291*I291</f>
        <v/>
      </c>
      <c r="K291" s="18" t="n">
        <v>1</v>
      </c>
      <c r="L291" s="19">
        <f>D291*K291</f>
        <v/>
      </c>
      <c r="M291" s="23" t="n">
        <v>0</v>
      </c>
      <c r="N291" s="24">
        <f>D291*M291</f>
        <v/>
      </c>
      <c r="P291" s="25">
        <f>IF(A291=$G$1719,L291,0)</f>
        <v/>
      </c>
      <c r="Q291" s="25" t="n"/>
      <c r="R291" s="25" t="n"/>
      <c r="S291" s="25" t="n"/>
      <c r="T291" s="25" t="n"/>
    </row>
    <row r="292">
      <c r="A292" s="12" t="inlineStr">
        <is>
          <t>大平NC</t>
        </is>
      </c>
      <c r="B292" s="13" t="inlineStr">
        <is>
          <t>90MAL</t>
        </is>
      </c>
      <c r="C292" s="14">
        <f>SUMIF(数量表!D:E,B292,数量表!E:E)</f>
        <v/>
      </c>
      <c r="D292" s="15">
        <f>SUMIF(数量表!D:F,B292,数量表!F:F)+SUMIF(数量表!D:G,B292,数量表!G:G)</f>
        <v/>
      </c>
      <c r="E292" s="16" t="n">
        <v>0</v>
      </c>
      <c r="F292" s="17">
        <f>C292*E292</f>
        <v/>
      </c>
      <c r="G292" s="18" t="n">
        <v>0</v>
      </c>
      <c r="H292" s="19">
        <f>D292*G292</f>
        <v/>
      </c>
      <c r="I292" s="16" t="n">
        <v>1</v>
      </c>
      <c r="J292" s="17">
        <f>C292*I292</f>
        <v/>
      </c>
      <c r="K292" s="18" t="n">
        <v>1</v>
      </c>
      <c r="L292" s="19">
        <f>D292*K292</f>
        <v/>
      </c>
      <c r="M292" s="23" t="n">
        <v>0</v>
      </c>
      <c r="N292" s="24">
        <f>D292*M292</f>
        <v/>
      </c>
      <c r="P292" s="25">
        <f>IF(A292=$G$1719,L292,0)</f>
        <v/>
      </c>
      <c r="Q292" s="25" t="n"/>
      <c r="R292" s="25" t="n"/>
      <c r="S292" s="25" t="n"/>
      <c r="T292" s="25" t="n"/>
    </row>
    <row r="293">
      <c r="A293" s="12" t="inlineStr">
        <is>
          <t>大平NC</t>
        </is>
      </c>
      <c r="B293" s="13" t="inlineStr">
        <is>
          <t>90MAL+12</t>
        </is>
      </c>
      <c r="C293" s="14">
        <f>SUMIF(数量表!D:E,B293,数量表!E:E)</f>
        <v/>
      </c>
      <c r="D293" s="15">
        <f>SUMIF(数量表!D:F,B293,数量表!F:F)+SUMIF(数量表!D:G,B293,数量表!G:G)</f>
        <v/>
      </c>
      <c r="E293" s="16" t="n">
        <v>0</v>
      </c>
      <c r="F293" s="17">
        <f>C293*E293</f>
        <v/>
      </c>
      <c r="G293" s="18" t="n">
        <v>0</v>
      </c>
      <c r="H293" s="19">
        <f>D293*G293</f>
        <v/>
      </c>
      <c r="I293" s="16" t="n">
        <v>1</v>
      </c>
      <c r="J293" s="17">
        <f>C293*I293</f>
        <v/>
      </c>
      <c r="K293" s="18" t="n">
        <v>1</v>
      </c>
      <c r="L293" s="19">
        <f>D293*K293</f>
        <v/>
      </c>
      <c r="M293" s="23" t="n">
        <v>0</v>
      </c>
      <c r="N293" s="24">
        <f>D293*M293</f>
        <v/>
      </c>
      <c r="P293" s="25">
        <f>IF(A293=$G$1719,L293,0)</f>
        <v/>
      </c>
      <c r="Q293" s="25" t="n"/>
      <c r="R293" s="25" t="n"/>
      <c r="S293" s="25" t="n"/>
      <c r="T293" s="25" t="n"/>
    </row>
    <row r="294">
      <c r="A294" s="12" t="inlineStr">
        <is>
          <t>大平NC</t>
        </is>
      </c>
      <c r="B294" s="13" t="inlineStr">
        <is>
          <t>90MAO</t>
        </is>
      </c>
      <c r="C294" s="14">
        <f>SUMIF(数量表!D:E,B294,数量表!E:E)</f>
        <v/>
      </c>
      <c r="D294" s="15">
        <f>SUMIF(数量表!D:F,B294,数量表!F:F)+SUMIF(数量表!D:G,B294,数量表!G:G)</f>
        <v/>
      </c>
      <c r="E294" s="16" t="n">
        <v>0</v>
      </c>
      <c r="F294" s="17">
        <f>C294*E294</f>
        <v/>
      </c>
      <c r="G294" s="18" t="n">
        <v>0</v>
      </c>
      <c r="H294" s="19">
        <f>D294*G294</f>
        <v/>
      </c>
      <c r="I294" s="16" t="n">
        <v>2</v>
      </c>
      <c r="J294" s="17">
        <f>C294*I294</f>
        <v/>
      </c>
      <c r="K294" s="18" t="n">
        <v>2</v>
      </c>
      <c r="L294" s="19">
        <f>D294*K294</f>
        <v/>
      </c>
      <c r="M294" s="23" t="n">
        <v>0</v>
      </c>
      <c r="N294" s="24">
        <f>D294*M294</f>
        <v/>
      </c>
      <c r="P294" s="25">
        <f>IF(A294=$G$1719,L294,0)</f>
        <v/>
      </c>
      <c r="Q294" s="25" t="n"/>
      <c r="R294" s="25" t="n"/>
      <c r="S294" s="25" t="n"/>
      <c r="T294" s="25" t="n"/>
    </row>
    <row r="295">
      <c r="A295" s="12" t="inlineStr">
        <is>
          <t>大平NC</t>
        </is>
      </c>
      <c r="B295" s="13" t="inlineStr">
        <is>
          <t>90MAOL</t>
        </is>
      </c>
      <c r="C295" s="14">
        <f>SUMIF(数量表!D:E,B295,数量表!E:E)</f>
        <v/>
      </c>
      <c r="D295" s="15">
        <f>SUMIF(数量表!D:F,B295,数量表!F:F)+SUMIF(数量表!D:G,B295,数量表!G:G)</f>
        <v/>
      </c>
      <c r="E295" s="16" t="n">
        <v>0</v>
      </c>
      <c r="F295" s="17">
        <f>C295*E295</f>
        <v/>
      </c>
      <c r="G295" s="18" t="n">
        <v>0</v>
      </c>
      <c r="H295" s="19">
        <f>D295*G295</f>
        <v/>
      </c>
      <c r="I295" s="16" t="n">
        <v>2</v>
      </c>
      <c r="J295" s="17">
        <f>C295*I295</f>
        <v/>
      </c>
      <c r="K295" s="18" t="n">
        <v>2</v>
      </c>
      <c r="L295" s="19">
        <f>D295*K295</f>
        <v/>
      </c>
      <c r="M295" s="23" t="n">
        <v>0</v>
      </c>
      <c r="N295" s="24">
        <f>D295*M295</f>
        <v/>
      </c>
      <c r="P295" s="25">
        <f>IF(A295=$G$1719,L295,0)</f>
        <v/>
      </c>
      <c r="Q295" s="25" t="n"/>
      <c r="R295" s="25" t="n"/>
      <c r="S295" s="25" t="n"/>
      <c r="T295" s="25" t="n"/>
    </row>
    <row r="296">
      <c r="A296" s="12" t="inlineStr">
        <is>
          <t>大平NC</t>
        </is>
      </c>
      <c r="B296" s="13" t="inlineStr">
        <is>
          <t>90MAOR</t>
        </is>
      </c>
      <c r="C296" s="14">
        <f>SUMIF(数量表!D:E,B296,数量表!E:E)</f>
        <v/>
      </c>
      <c r="D296" s="15">
        <f>SUMIF(数量表!D:F,B296,数量表!F:F)+SUMIF(数量表!D:G,B296,数量表!G:G)</f>
        <v/>
      </c>
      <c r="E296" s="16" t="n">
        <v>0</v>
      </c>
      <c r="F296" s="17">
        <f>C296*E296</f>
        <v/>
      </c>
      <c r="G296" s="18" t="n">
        <v>0</v>
      </c>
      <c r="H296" s="19">
        <f>D296*G296</f>
        <v/>
      </c>
      <c r="I296" s="16" t="n">
        <v>2</v>
      </c>
      <c r="J296" s="17">
        <f>C296*I296</f>
        <v/>
      </c>
      <c r="K296" s="18" t="n">
        <v>2</v>
      </c>
      <c r="L296" s="19">
        <f>D296*K296</f>
        <v/>
      </c>
      <c r="M296" s="23" t="n">
        <v>0</v>
      </c>
      <c r="N296" s="24">
        <f>D296*M296</f>
        <v/>
      </c>
      <c r="P296" s="25">
        <f>IF(A296=$G$1719,L296,0)</f>
        <v/>
      </c>
      <c r="Q296" s="25" t="n"/>
      <c r="R296" s="25" t="n"/>
      <c r="S296" s="25" t="n"/>
      <c r="T296" s="25" t="n"/>
    </row>
    <row r="297">
      <c r="A297" s="12" t="inlineStr">
        <is>
          <t>大平NC</t>
        </is>
      </c>
      <c r="B297" s="13" t="inlineStr">
        <is>
          <t>90MAOS</t>
        </is>
      </c>
      <c r="C297" s="14">
        <f>SUMIF(数量表!D:E,B297,数量表!E:E)</f>
        <v/>
      </c>
      <c r="D297" s="15">
        <f>SUMIF(数量表!D:F,B297,数量表!F:F)+SUMIF(数量表!D:G,B297,数量表!G:G)</f>
        <v/>
      </c>
      <c r="E297" s="16" t="n">
        <v>0</v>
      </c>
      <c r="F297" s="17">
        <f>C297*E297</f>
        <v/>
      </c>
      <c r="G297" s="18" t="n">
        <v>0</v>
      </c>
      <c r="H297" s="19">
        <f>D297*G297</f>
        <v/>
      </c>
      <c r="I297" s="16" t="n">
        <v>2</v>
      </c>
      <c r="J297" s="17">
        <f>C297*I297</f>
        <v/>
      </c>
      <c r="K297" s="18" t="n">
        <v>2</v>
      </c>
      <c r="L297" s="19">
        <f>D297*K297</f>
        <v/>
      </c>
      <c r="M297" s="23" t="n">
        <v>0</v>
      </c>
      <c r="N297" s="24">
        <f>D297*M297</f>
        <v/>
      </c>
      <c r="P297" s="25">
        <f>IF(A297=$G$1719,L297,0)</f>
        <v/>
      </c>
      <c r="Q297" s="25" t="n"/>
      <c r="R297" s="25" t="n"/>
      <c r="S297" s="25" t="n"/>
      <c r="T297" s="25" t="n"/>
    </row>
    <row r="298">
      <c r="A298" s="12" t="inlineStr">
        <is>
          <t>大平NC</t>
        </is>
      </c>
      <c r="B298" s="13" t="inlineStr">
        <is>
          <t>90MAR</t>
        </is>
      </c>
      <c r="C298" s="14">
        <f>SUMIF(数量表!D:E,B298,数量表!E:E)</f>
        <v/>
      </c>
      <c r="D298" s="15">
        <f>SUMIF(数量表!D:F,B298,数量表!F:F)+SUMIF(数量表!D:G,B298,数量表!G:G)</f>
        <v/>
      </c>
      <c r="E298" s="16" t="n">
        <v>0</v>
      </c>
      <c r="F298" s="17">
        <f>C298*E298</f>
        <v/>
      </c>
      <c r="G298" s="18" t="n">
        <v>0</v>
      </c>
      <c r="H298" s="19">
        <f>D298*G298</f>
        <v/>
      </c>
      <c r="I298" s="16" t="n">
        <v>1</v>
      </c>
      <c r="J298" s="17">
        <f>C298*I298</f>
        <v/>
      </c>
      <c r="K298" s="18" t="n">
        <v>1</v>
      </c>
      <c r="L298" s="19">
        <f>D298*K298</f>
        <v/>
      </c>
      <c r="M298" s="23" t="n">
        <v>0</v>
      </c>
      <c r="N298" s="24">
        <f>D298*M298</f>
        <v/>
      </c>
      <c r="P298" s="25">
        <f>IF(A298=$G$1719,L298,0)</f>
        <v/>
      </c>
      <c r="Q298" s="25" t="n"/>
      <c r="R298" s="25" t="n"/>
      <c r="S298" s="25" t="n"/>
      <c r="T298" s="25" t="n"/>
    </row>
    <row r="299">
      <c r="A299" s="12" t="inlineStr">
        <is>
          <t>大平NC</t>
        </is>
      </c>
      <c r="B299" s="13" t="inlineStr">
        <is>
          <t>90MAR+12</t>
        </is>
      </c>
      <c r="C299" s="14">
        <f>SUMIF(数量表!D:E,B299,数量表!E:E)</f>
        <v/>
      </c>
      <c r="D299" s="15">
        <f>SUMIF(数量表!D:F,B299,数量表!F:F)+SUMIF(数量表!D:G,B299,数量表!G:G)</f>
        <v/>
      </c>
      <c r="E299" s="16" t="n">
        <v>0</v>
      </c>
      <c r="F299" s="17">
        <f>C299*E299</f>
        <v/>
      </c>
      <c r="G299" s="18" t="n">
        <v>0</v>
      </c>
      <c r="H299" s="19">
        <f>D299*G299</f>
        <v/>
      </c>
      <c r="I299" s="16" t="n">
        <v>1</v>
      </c>
      <c r="J299" s="17">
        <f>C299*I299</f>
        <v/>
      </c>
      <c r="K299" s="18" t="n">
        <v>1</v>
      </c>
      <c r="L299" s="19">
        <f>D299*K299</f>
        <v/>
      </c>
      <c r="M299" s="23" t="n">
        <v>0</v>
      </c>
      <c r="N299" s="24">
        <f>D299*M299</f>
        <v/>
      </c>
      <c r="P299" s="25">
        <f>IF(A299=$G$1719,L299,0)</f>
        <v/>
      </c>
      <c r="Q299" s="25" t="n"/>
      <c r="R299" s="25" t="n"/>
      <c r="S299" s="25" t="n"/>
      <c r="T299" s="25" t="n"/>
    </row>
    <row r="300">
      <c r="A300" s="12" t="inlineStr">
        <is>
          <t>大平NC</t>
        </is>
      </c>
      <c r="B300" s="13" t="inlineStr">
        <is>
          <t>90MAX</t>
        </is>
      </c>
      <c r="C300" s="14">
        <f>SUMIF(数量表!D:E,B300,数量表!E:E)</f>
        <v/>
      </c>
      <c r="D300" s="15">
        <f>SUMIF(数量表!D:F,B300,数量表!F:F)+SUMIF(数量表!D:G,B300,数量表!G:G)</f>
        <v/>
      </c>
      <c r="E300" s="16" t="n">
        <v>1</v>
      </c>
      <c r="F300" s="17">
        <f>C300*E300</f>
        <v/>
      </c>
      <c r="G300" s="18" t="n">
        <v>1</v>
      </c>
      <c r="H300" s="19">
        <f>D300*G300</f>
        <v/>
      </c>
      <c r="I300" s="16" t="n">
        <v>1</v>
      </c>
      <c r="J300" s="17">
        <f>C300*I300</f>
        <v/>
      </c>
      <c r="K300" s="18" t="n">
        <v>1</v>
      </c>
      <c r="L300" s="19">
        <f>D300*K300</f>
        <v/>
      </c>
      <c r="M300" s="23" t="n">
        <v>0</v>
      </c>
      <c r="N300" s="24">
        <f>D300*M300</f>
        <v/>
      </c>
      <c r="P300" s="25">
        <f>IF(A300=$G$1719,L300,0)</f>
        <v/>
      </c>
      <c r="Q300" s="25" t="n"/>
      <c r="R300" s="25" t="n"/>
      <c r="S300" s="25" t="n"/>
      <c r="T300" s="25" t="n"/>
    </row>
    <row r="301">
      <c r="A301" s="12" t="inlineStr">
        <is>
          <t>大平NC</t>
        </is>
      </c>
      <c r="B301" s="13" t="inlineStr">
        <is>
          <t>90MAX144</t>
        </is>
      </c>
      <c r="C301" s="14">
        <f>SUMIF(数量表!D:E,B301,数量表!E:E)</f>
        <v/>
      </c>
      <c r="D301" s="15">
        <f>SUMIF(数量表!D:F,B301,数量表!F:F)+SUMIF(数量表!D:G,B301,数量表!G:G)</f>
        <v/>
      </c>
      <c r="E301" s="16" t="n">
        <v>1</v>
      </c>
      <c r="F301" s="17">
        <f>C301*E301</f>
        <v/>
      </c>
      <c r="G301" s="18" t="n">
        <v>1</v>
      </c>
      <c r="H301" s="19">
        <f>D301*G301</f>
        <v/>
      </c>
      <c r="I301" s="16" t="n">
        <v>1</v>
      </c>
      <c r="J301" s="17">
        <f>C301*I301</f>
        <v/>
      </c>
      <c r="K301" s="18" t="n">
        <v>1</v>
      </c>
      <c r="L301" s="19">
        <f>D301*K301</f>
        <v/>
      </c>
      <c r="M301" s="23" t="n">
        <v>0</v>
      </c>
      <c r="N301" s="24">
        <f>D301*M301</f>
        <v/>
      </c>
      <c r="P301" s="25">
        <f>IF(A301=$G$1719,L301,0)</f>
        <v/>
      </c>
      <c r="Q301" s="25" t="n"/>
      <c r="R301" s="25" t="n"/>
      <c r="S301" s="25" t="n"/>
      <c r="T301" s="25" t="n"/>
    </row>
    <row r="302">
      <c r="A302" s="12" t="inlineStr">
        <is>
          <t>大平NC</t>
        </is>
      </c>
      <c r="B302" s="13" t="inlineStr">
        <is>
          <t>90MAZ</t>
        </is>
      </c>
      <c r="C302" s="14">
        <f>SUMIF(数量表!D:E,B302,数量表!E:E)</f>
        <v/>
      </c>
      <c r="D302" s="15">
        <f>SUMIF(数量表!D:F,B302,数量表!F:F)+SUMIF(数量表!D:G,B302,数量表!G:G)</f>
        <v/>
      </c>
      <c r="E302" s="16" t="n">
        <v>0</v>
      </c>
      <c r="F302" s="17">
        <f>C302*E302</f>
        <v/>
      </c>
      <c r="G302" s="18" t="n">
        <v>0</v>
      </c>
      <c r="H302" s="19">
        <f>D302*G302</f>
        <v/>
      </c>
      <c r="I302" s="16" t="n">
        <v>2</v>
      </c>
      <c r="J302" s="17">
        <f>C302*I302</f>
        <v/>
      </c>
      <c r="K302" s="18" t="n">
        <v>2</v>
      </c>
      <c r="L302" s="19">
        <f>D302*K302</f>
        <v/>
      </c>
      <c r="M302" s="23" t="n">
        <v>0</v>
      </c>
      <c r="N302" s="24">
        <f>D302*M302</f>
        <v/>
      </c>
      <c r="P302" s="25">
        <f>IF(A302=$G$1719,L302,0)</f>
        <v/>
      </c>
      <c r="Q302" s="25" t="n"/>
      <c r="R302" s="25" t="n"/>
      <c r="S302" s="25" t="n"/>
      <c r="T302" s="25" t="n"/>
    </row>
    <row r="303">
      <c r="A303" s="12" t="inlineStr">
        <is>
          <t>大平NC</t>
        </is>
      </c>
      <c r="B303" s="13" t="inlineStr">
        <is>
          <t>90MCH</t>
        </is>
      </c>
      <c r="C303" s="14">
        <f>SUMIF(数量表!D:E,B303,数量表!E:E)</f>
        <v/>
      </c>
      <c r="D303" s="15">
        <f>SUMIF(数量表!D:F,B303,数量表!F:F)+SUMIF(数量表!D:G,B303,数量表!G:G)</f>
        <v/>
      </c>
      <c r="E303" s="16" t="n">
        <v>0</v>
      </c>
      <c r="F303" s="17">
        <f>C303*E303</f>
        <v/>
      </c>
      <c r="G303" s="18" t="n">
        <v>0</v>
      </c>
      <c r="H303" s="19">
        <f>D303*G303</f>
        <v/>
      </c>
      <c r="I303" s="16" t="n">
        <v>2</v>
      </c>
      <c r="J303" s="17">
        <f>C303*I303</f>
        <v/>
      </c>
      <c r="K303" s="18" t="n">
        <v>2</v>
      </c>
      <c r="L303" s="19">
        <f>D303*K303</f>
        <v/>
      </c>
      <c r="M303" s="23" t="n">
        <v>0</v>
      </c>
      <c r="N303" s="24">
        <f>D303*M303</f>
        <v/>
      </c>
      <c r="P303" s="25">
        <f>IF(A303=$G$1719,L303,0)</f>
        <v/>
      </c>
      <c r="Q303" s="25" t="n"/>
      <c r="R303" s="25" t="n"/>
      <c r="S303" s="25" t="n"/>
      <c r="T303" s="25" t="n"/>
    </row>
    <row r="304">
      <c r="A304" s="12" t="inlineStr">
        <is>
          <t>大平NC</t>
        </is>
      </c>
      <c r="B304" s="13" t="inlineStr">
        <is>
          <t>90MA144</t>
        </is>
      </c>
      <c r="C304" s="14">
        <f>SUMIF(数量表!D:E,B304,数量表!E:E)</f>
        <v/>
      </c>
      <c r="D304" s="15">
        <f>SUMIF(数量表!D:F,B304,数量表!F:F)+SUMIF(数量表!D:G,B304,数量表!G:G)</f>
        <v/>
      </c>
      <c r="E304" s="16" t="n">
        <v>1</v>
      </c>
      <c r="F304" s="17">
        <f>C304*E304</f>
        <v/>
      </c>
      <c r="G304" s="18" t="n">
        <v>1</v>
      </c>
      <c r="H304" s="19">
        <f>D304*G304</f>
        <v/>
      </c>
      <c r="I304" s="16" t="n">
        <v>0</v>
      </c>
      <c r="J304" s="17">
        <f>C304*I304</f>
        <v/>
      </c>
      <c r="K304" s="18" t="n">
        <v>0</v>
      </c>
      <c r="L304" s="19">
        <f>D304*K304</f>
        <v/>
      </c>
      <c r="M304" s="23" t="n">
        <v>0</v>
      </c>
      <c r="N304" s="24">
        <f>D304*M304</f>
        <v/>
      </c>
      <c r="P304" s="25">
        <f>IF(A304=$G$1719,L304,0)</f>
        <v/>
      </c>
      <c r="Q304" s="25" t="n"/>
      <c r="R304" s="25" t="n"/>
      <c r="S304" s="25" t="n"/>
      <c r="T304" s="25" t="n"/>
    </row>
    <row r="305">
      <c r="A305" s="12" t="inlineStr">
        <is>
          <t>大平NC</t>
        </is>
      </c>
      <c r="B305" s="13" t="inlineStr">
        <is>
          <t>90MA144L</t>
        </is>
      </c>
      <c r="C305" s="14">
        <f>SUMIF(数量表!D:E,B305,数量表!E:E)</f>
        <v/>
      </c>
      <c r="D305" s="15">
        <f>SUMIF(数量表!D:F,B305,数量表!F:F)+SUMIF(数量表!D:G,B305,数量表!G:G)</f>
        <v/>
      </c>
      <c r="E305" s="16" t="n">
        <v>0</v>
      </c>
      <c r="F305" s="17">
        <f>C305*E305</f>
        <v/>
      </c>
      <c r="G305" s="18" t="n">
        <v>0</v>
      </c>
      <c r="H305" s="19">
        <f>D305*G305</f>
        <v/>
      </c>
      <c r="I305" s="16" t="n">
        <v>1</v>
      </c>
      <c r="J305" s="17">
        <f>C305*I305</f>
        <v/>
      </c>
      <c r="K305" s="18" t="n">
        <v>1</v>
      </c>
      <c r="L305" s="19">
        <f>D305*K305</f>
        <v/>
      </c>
      <c r="M305" s="23" t="n">
        <v>0</v>
      </c>
      <c r="N305" s="24">
        <f>D305*M305</f>
        <v/>
      </c>
      <c r="P305" s="25">
        <f>IF(A305=$G$1719,L305,0)</f>
        <v/>
      </c>
      <c r="Q305" s="25" t="n"/>
      <c r="R305" s="25" t="n"/>
      <c r="S305" s="25" t="n"/>
      <c r="T305" s="25" t="n"/>
    </row>
    <row r="306">
      <c r="A306" s="12" t="inlineStr">
        <is>
          <t>大平NC</t>
        </is>
      </c>
      <c r="B306" s="13" t="inlineStr">
        <is>
          <t>90MA144R</t>
        </is>
      </c>
      <c r="C306" s="14">
        <f>SUMIF(数量表!D:E,B306,数量表!E:E)</f>
        <v/>
      </c>
      <c r="D306" s="15">
        <f>SUMIF(数量表!D:F,B306,数量表!F:F)+SUMIF(数量表!D:G,B306,数量表!G:G)</f>
        <v/>
      </c>
      <c r="E306" s="16" t="n">
        <v>0</v>
      </c>
      <c r="F306" s="17">
        <f>C306*E306</f>
        <v/>
      </c>
      <c r="G306" s="18" t="n">
        <v>0</v>
      </c>
      <c r="H306" s="19">
        <f>D306*G306</f>
        <v/>
      </c>
      <c r="I306" s="16" t="n">
        <v>1</v>
      </c>
      <c r="J306" s="17">
        <f>C306*I306</f>
        <v/>
      </c>
      <c r="K306" s="18" t="n">
        <v>1</v>
      </c>
      <c r="L306" s="19">
        <f>D306*K306</f>
        <v/>
      </c>
      <c r="M306" s="23" t="n">
        <v>0</v>
      </c>
      <c r="N306" s="24">
        <f>D306*M306</f>
        <v/>
      </c>
      <c r="P306" s="25">
        <f>IF(A306=$G$1719,L306,0)</f>
        <v/>
      </c>
      <c r="Q306" s="25" t="n"/>
      <c r="R306" s="25" t="n"/>
      <c r="S306" s="25" t="n"/>
      <c r="T306" s="25" t="n"/>
    </row>
    <row r="307">
      <c r="A307" s="12" t="inlineStr">
        <is>
          <t>大平NC</t>
        </is>
      </c>
      <c r="B307" s="13" t="inlineStr">
        <is>
          <t>90MH</t>
        </is>
      </c>
      <c r="C307" s="14">
        <f>SUMIF(数量表!D:E,B307,数量表!E:E)</f>
        <v/>
      </c>
      <c r="D307" s="15">
        <f>SUMIF(数量表!D:F,B307,数量表!F:F)+SUMIF(数量表!D:G,B307,数量表!G:G)</f>
        <v/>
      </c>
      <c r="E307" s="16" t="n">
        <v>0</v>
      </c>
      <c r="F307" s="17">
        <f>C307*E307</f>
        <v/>
      </c>
      <c r="G307" s="18" t="n">
        <v>0</v>
      </c>
      <c r="H307" s="19">
        <f>D307*G307</f>
        <v/>
      </c>
      <c r="I307" s="16" t="n">
        <v>0.5</v>
      </c>
      <c r="J307" s="17">
        <f>C307*I307</f>
        <v/>
      </c>
      <c r="K307" s="18" t="n">
        <v>0.5</v>
      </c>
      <c r="L307" s="19">
        <f>D307*K307</f>
        <v/>
      </c>
      <c r="M307" s="23" t="n">
        <v>0</v>
      </c>
      <c r="N307" s="24">
        <f>D307*M307</f>
        <v/>
      </c>
      <c r="P307" s="25">
        <f>IF(A307=$G$1719,L307,0)</f>
        <v/>
      </c>
      <c r="Q307" s="25" t="n"/>
      <c r="R307" s="25" t="n"/>
      <c r="S307" s="25" t="n"/>
      <c r="T307" s="25" t="n"/>
    </row>
    <row r="308">
      <c r="A308" s="12" t="inlineStr">
        <is>
          <t>大平NC</t>
        </is>
      </c>
      <c r="B308" s="13" t="inlineStr">
        <is>
          <t>90MHO</t>
        </is>
      </c>
      <c r="C308" s="14">
        <f>SUMIF(数量表!D:E,B308,数量表!E:E)</f>
        <v/>
      </c>
      <c r="D308" s="15">
        <f>SUMIF(数量表!D:F,B308,数量表!F:F)+SUMIF(数量表!D:G,B308,数量表!G:G)</f>
        <v/>
      </c>
      <c r="E308" s="16" t="n">
        <v>0</v>
      </c>
      <c r="F308" s="17">
        <f>C308*E308</f>
        <v/>
      </c>
      <c r="G308" s="18" t="n">
        <v>0</v>
      </c>
      <c r="H308" s="19">
        <f>D308*G308</f>
        <v/>
      </c>
      <c r="I308" s="16" t="n">
        <v>1</v>
      </c>
      <c r="J308" s="17">
        <f>C308*I308</f>
        <v/>
      </c>
      <c r="K308" s="18" t="n">
        <v>1</v>
      </c>
      <c r="L308" s="19">
        <f>D308*K308</f>
        <v/>
      </c>
      <c r="M308" s="23" t="n">
        <v>0</v>
      </c>
      <c r="N308" s="24">
        <f>D308*M308</f>
        <v/>
      </c>
      <c r="P308" s="25">
        <f>IF(A308=$G$1719,L308,0)</f>
        <v/>
      </c>
      <c r="Q308" s="25" t="n"/>
      <c r="R308" s="25" t="n"/>
      <c r="S308" s="25" t="n"/>
      <c r="T308" s="25" t="n"/>
    </row>
    <row r="309">
      <c r="A309" s="12" t="inlineStr">
        <is>
          <t>大平NC</t>
        </is>
      </c>
      <c r="B309" s="13" t="inlineStr">
        <is>
          <t>90MHOS</t>
        </is>
      </c>
      <c r="C309" s="14">
        <f>SUMIF(数量表!D:E,B309,数量表!E:E)</f>
        <v/>
      </c>
      <c r="D309" s="15">
        <f>SUMIF(数量表!D:F,B309,数量表!F:F)+SUMIF(数量表!D:G,B309,数量表!G:G)</f>
        <v/>
      </c>
      <c r="E309" s="16" t="n">
        <v>0</v>
      </c>
      <c r="F309" s="17">
        <f>C309*E309</f>
        <v/>
      </c>
      <c r="G309" s="18" t="n">
        <v>0</v>
      </c>
      <c r="H309" s="19">
        <f>D309*G309</f>
        <v/>
      </c>
      <c r="I309" s="16" t="n">
        <v>1</v>
      </c>
      <c r="J309" s="17">
        <f>C309*I309</f>
        <v/>
      </c>
      <c r="K309" s="18" t="n">
        <v>1</v>
      </c>
      <c r="L309" s="19">
        <f>D309*K309</f>
        <v/>
      </c>
      <c r="M309" s="23" t="n">
        <v>0</v>
      </c>
      <c r="N309" s="24">
        <f>D309*M309</f>
        <v/>
      </c>
      <c r="P309" s="25">
        <f>IF(A309=$G$1719,L309,0)</f>
        <v/>
      </c>
      <c r="Q309" s="25" t="n"/>
      <c r="R309" s="25" t="n"/>
      <c r="S309" s="25" t="n"/>
      <c r="T309" s="25" t="n"/>
    </row>
    <row r="310">
      <c r="A310" s="12" t="inlineStr">
        <is>
          <t>大平NC</t>
        </is>
      </c>
      <c r="B310" s="13" t="inlineStr">
        <is>
          <t>90MHL</t>
        </is>
      </c>
      <c r="C310" s="14">
        <f>SUMIF(数量表!D:E,B310,数量表!E:E)</f>
        <v/>
      </c>
      <c r="D310" s="15">
        <f>SUMIF(数量表!D:F,B310,数量表!F:F)+SUMIF(数量表!D:G,B310,数量表!G:G)</f>
        <v/>
      </c>
      <c r="E310" s="16" t="n">
        <v>0</v>
      </c>
      <c r="F310" s="17">
        <f>C310*E310</f>
        <v/>
      </c>
      <c r="G310" s="18" t="n">
        <v>0</v>
      </c>
      <c r="H310" s="19">
        <f>D310*G310</f>
        <v/>
      </c>
      <c r="I310" s="16" t="n">
        <v>0.5</v>
      </c>
      <c r="J310" s="17">
        <f>C310*I310</f>
        <v/>
      </c>
      <c r="K310" s="18" t="n">
        <v>0.5</v>
      </c>
      <c r="L310" s="19">
        <f>D310*K310</f>
        <v/>
      </c>
      <c r="M310" s="23" t="n">
        <v>0</v>
      </c>
      <c r="N310" s="24">
        <f>D310*M310</f>
        <v/>
      </c>
      <c r="P310" s="25">
        <f>IF(A310=$G$1719,L310,0)</f>
        <v/>
      </c>
      <c r="Q310" s="25" t="n"/>
      <c r="R310" s="25" t="n"/>
      <c r="S310" s="25" t="n"/>
      <c r="T310" s="25" t="n"/>
    </row>
    <row r="311">
      <c r="A311" s="12" t="inlineStr">
        <is>
          <t>大平NC</t>
        </is>
      </c>
      <c r="B311" s="13" t="inlineStr">
        <is>
          <t>90MHOL</t>
        </is>
      </c>
      <c r="C311" s="14">
        <f>SUMIF(数量表!D:E,B311,数量表!E:E)</f>
        <v/>
      </c>
      <c r="D311" s="15">
        <f>SUMIF(数量表!D:F,B311,数量表!F:F)+SUMIF(数量表!D:G,B311,数量表!G:G)</f>
        <v/>
      </c>
      <c r="E311" s="16" t="n">
        <v>0</v>
      </c>
      <c r="F311" s="17">
        <f>C311*E311</f>
        <v/>
      </c>
      <c r="G311" s="18" t="n">
        <v>0</v>
      </c>
      <c r="H311" s="19">
        <f>D311*G311</f>
        <v/>
      </c>
      <c r="I311" s="16" t="n">
        <v>1</v>
      </c>
      <c r="J311" s="17">
        <f>C311*I311</f>
        <v/>
      </c>
      <c r="K311" s="18" t="n">
        <v>1</v>
      </c>
      <c r="L311" s="19">
        <f>D311*K311</f>
        <v/>
      </c>
      <c r="M311" s="23" t="n">
        <v>0</v>
      </c>
      <c r="N311" s="24">
        <f>D311*M311</f>
        <v/>
      </c>
      <c r="P311" s="25">
        <f>IF(A311=$G$1719,L311,0)</f>
        <v/>
      </c>
      <c r="Q311" s="25" t="n"/>
      <c r="R311" s="25" t="n"/>
      <c r="S311" s="25" t="n"/>
      <c r="T311" s="25" t="n"/>
    </row>
    <row r="312">
      <c r="A312" s="12" t="inlineStr">
        <is>
          <t>大平NC</t>
        </is>
      </c>
      <c r="B312" s="13" t="inlineStr">
        <is>
          <t>90MHR</t>
        </is>
      </c>
      <c r="C312" s="14">
        <f>SUMIF(数量表!D:E,B312,数量表!E:E)</f>
        <v/>
      </c>
      <c r="D312" s="15">
        <f>SUMIF(数量表!D:F,B312,数量表!F:F)+SUMIF(数量表!D:G,B312,数量表!G:G)</f>
        <v/>
      </c>
      <c r="E312" s="16" t="n">
        <v>0</v>
      </c>
      <c r="F312" s="17">
        <f>C312*E312</f>
        <v/>
      </c>
      <c r="G312" s="18" t="n">
        <v>0</v>
      </c>
      <c r="H312" s="19">
        <f>D312*G312</f>
        <v/>
      </c>
      <c r="I312" s="16" t="n">
        <v>0.5</v>
      </c>
      <c r="J312" s="17">
        <f>C312*I312</f>
        <v/>
      </c>
      <c r="K312" s="18" t="n">
        <v>0.5</v>
      </c>
      <c r="L312" s="19">
        <f>D312*K312</f>
        <v/>
      </c>
      <c r="M312" s="23" t="n">
        <v>0</v>
      </c>
      <c r="N312" s="24">
        <f>D312*M312</f>
        <v/>
      </c>
      <c r="P312" s="25">
        <f>IF(A312=$G$1719,L312,0)</f>
        <v/>
      </c>
      <c r="Q312" s="25" t="n"/>
      <c r="R312" s="25" t="n"/>
      <c r="S312" s="25" t="n"/>
      <c r="T312" s="25" t="n"/>
    </row>
    <row r="313">
      <c r="A313" s="12" t="inlineStr">
        <is>
          <t>大平NC</t>
        </is>
      </c>
      <c r="B313" s="13" t="inlineStr">
        <is>
          <t>90MHOR</t>
        </is>
      </c>
      <c r="C313" s="14">
        <f>SUMIF(数量表!D:E,B313,数量表!E:E)</f>
        <v/>
      </c>
      <c r="D313" s="15">
        <f>SUMIF(数量表!D:F,B313,数量表!F:F)+SUMIF(数量表!D:G,B313,数量表!G:G)</f>
        <v/>
      </c>
      <c r="E313" s="16" t="n">
        <v>0</v>
      </c>
      <c r="F313" s="17">
        <f>C313*E313</f>
        <v/>
      </c>
      <c r="G313" s="18" t="n">
        <v>0</v>
      </c>
      <c r="H313" s="19">
        <f>D313*G313</f>
        <v/>
      </c>
      <c r="I313" s="16" t="n">
        <v>1</v>
      </c>
      <c r="J313" s="17">
        <f>C313*I313</f>
        <v/>
      </c>
      <c r="K313" s="18" t="n">
        <v>1</v>
      </c>
      <c r="L313" s="19">
        <f>D313*K313</f>
        <v/>
      </c>
      <c r="M313" s="23" t="n">
        <v>0</v>
      </c>
      <c r="N313" s="24">
        <f>D313*M313</f>
        <v/>
      </c>
      <c r="P313" s="25">
        <f>IF(A313=$G$1719,L313,0)</f>
        <v/>
      </c>
      <c r="Q313" s="25" t="n"/>
      <c r="R313" s="25" t="n"/>
      <c r="S313" s="25" t="n"/>
      <c r="T313" s="25" t="n"/>
    </row>
    <row r="314">
      <c r="A314" s="12" t="inlineStr">
        <is>
          <t>大平NC</t>
        </is>
      </c>
      <c r="B314" s="13" t="inlineStr">
        <is>
          <t>90MHL+12</t>
        </is>
      </c>
      <c r="C314" s="14">
        <f>SUMIF(数量表!D:E,B314,数量表!E:E)</f>
        <v/>
      </c>
      <c r="D314" s="15">
        <f>SUMIF(数量表!D:F,B314,数量表!F:F)+SUMIF(数量表!D:G,B314,数量表!G:G)</f>
        <v/>
      </c>
      <c r="E314" s="16" t="n">
        <v>0</v>
      </c>
      <c r="F314" s="17">
        <f>C314*E314</f>
        <v/>
      </c>
      <c r="G314" s="18" t="n">
        <v>0</v>
      </c>
      <c r="H314" s="19">
        <f>D314*G314</f>
        <v/>
      </c>
      <c r="I314" s="16" t="n">
        <v>0.5</v>
      </c>
      <c r="J314" s="17">
        <f>C314*I314</f>
        <v/>
      </c>
      <c r="K314" s="18" t="n">
        <v>0.5</v>
      </c>
      <c r="L314" s="19">
        <f>D314*K314</f>
        <v/>
      </c>
      <c r="M314" s="23" t="n">
        <v>0</v>
      </c>
      <c r="N314" s="24">
        <f>D314*M314</f>
        <v/>
      </c>
      <c r="P314" s="25">
        <f>IF(A314=$G$1719,L314,0)</f>
        <v/>
      </c>
      <c r="Q314" s="25" t="n"/>
      <c r="R314" s="25" t="n"/>
      <c r="S314" s="25" t="n"/>
      <c r="T314" s="25" t="n"/>
    </row>
    <row r="315">
      <c r="A315" s="12" t="inlineStr">
        <is>
          <t>大平NC</t>
        </is>
      </c>
      <c r="B315" s="13" t="inlineStr">
        <is>
          <t>90MHR+12</t>
        </is>
      </c>
      <c r="C315" s="14">
        <f>SUMIF(数量表!D:E,B315,数量表!E:E)</f>
        <v/>
      </c>
      <c r="D315" s="15">
        <f>SUMIF(数量表!D:F,B315,数量表!F:F)+SUMIF(数量表!D:G,B315,数量表!G:G)</f>
        <v/>
      </c>
      <c r="E315" s="16" t="n">
        <v>0</v>
      </c>
      <c r="F315" s="17">
        <f>C315*E315</f>
        <v/>
      </c>
      <c r="G315" s="18" t="n">
        <v>0</v>
      </c>
      <c r="H315" s="19">
        <f>D315*G315</f>
        <v/>
      </c>
      <c r="I315" s="16" t="n">
        <v>0.5</v>
      </c>
      <c r="J315" s="17">
        <f>C315*I315</f>
        <v/>
      </c>
      <c r="K315" s="18" t="n">
        <v>0.5</v>
      </c>
      <c r="L315" s="19">
        <f>D315*K315</f>
        <v/>
      </c>
      <c r="M315" s="23" t="n">
        <v>0</v>
      </c>
      <c r="N315" s="24">
        <f>D315*M315</f>
        <v/>
      </c>
      <c r="P315" s="25">
        <f>IF(A315=$G$1719,L315,0)</f>
        <v/>
      </c>
      <c r="Q315" s="25" t="n"/>
      <c r="R315" s="25" t="n"/>
      <c r="S315" s="25" t="n"/>
      <c r="T315" s="25" t="n"/>
    </row>
    <row r="316">
      <c r="A316" s="12" t="inlineStr">
        <is>
          <t>大平NC</t>
        </is>
      </c>
      <c r="B316" s="13" t="inlineStr">
        <is>
          <t>90MHX</t>
        </is>
      </c>
      <c r="C316" s="14">
        <f>SUMIF(数量表!D:E,B316,数量表!E:E)</f>
        <v/>
      </c>
      <c r="D316" s="15">
        <f>SUMIF(数量表!D:F,B316,数量表!F:F)+SUMIF(数量表!D:G,B316,数量表!G:G)</f>
        <v/>
      </c>
      <c r="E316" s="16" t="n">
        <v>0</v>
      </c>
      <c r="F316" s="17">
        <f>C316*E316</f>
        <v/>
      </c>
      <c r="G316" s="18" t="n">
        <v>0</v>
      </c>
      <c r="H316" s="19">
        <f>D316*G316</f>
        <v/>
      </c>
      <c r="I316" s="16" t="n">
        <v>1</v>
      </c>
      <c r="J316" s="17">
        <f>C316*I316</f>
        <v/>
      </c>
      <c r="K316" s="18" t="n">
        <v>1</v>
      </c>
      <c r="L316" s="19">
        <f>D316*K316</f>
        <v/>
      </c>
      <c r="M316" s="23" t="n">
        <v>0</v>
      </c>
      <c r="N316" s="24">
        <f>D316*M316</f>
        <v/>
      </c>
      <c r="P316" s="25">
        <f>IF(A316=$G$1719,L316,0)</f>
        <v/>
      </c>
      <c r="Q316" s="25" t="n"/>
      <c r="R316" s="25" t="n"/>
      <c r="S316" s="25" t="n"/>
      <c r="T316" s="25" t="n"/>
    </row>
    <row r="317">
      <c r="A317" s="12" t="inlineStr">
        <is>
          <t>大平NC</t>
        </is>
      </c>
      <c r="B317" s="13" t="inlineStr">
        <is>
          <t>90MHZ</t>
        </is>
      </c>
      <c r="C317" s="14">
        <f>SUMIF(数量表!D:E,B317,数量表!E:E)</f>
        <v/>
      </c>
      <c r="D317" s="15">
        <f>SUMIF(数量表!D:F,B317,数量表!F:F)+SUMIF(数量表!D:G,B317,数量表!G:G)</f>
        <v/>
      </c>
      <c r="E317" s="16" t="n">
        <v>0</v>
      </c>
      <c r="F317" s="17">
        <f>C317*E317</f>
        <v/>
      </c>
      <c r="G317" s="18" t="n">
        <v>0</v>
      </c>
      <c r="H317" s="19">
        <f>D317*G317</f>
        <v/>
      </c>
      <c r="I317" s="16" t="n">
        <v>1</v>
      </c>
      <c r="J317" s="17">
        <f>C317*I317</f>
        <v/>
      </c>
      <c r="K317" s="18" t="n">
        <v>1</v>
      </c>
      <c r="L317" s="19">
        <f>D317*K317</f>
        <v/>
      </c>
      <c r="M317" s="23" t="n">
        <v>0</v>
      </c>
      <c r="N317" s="24">
        <f>D317*M317</f>
        <v/>
      </c>
      <c r="P317" s="25">
        <f>IF(A317=$G$1719,L317,0)</f>
        <v/>
      </c>
      <c r="Q317" s="25" t="n"/>
      <c r="R317" s="25" t="n"/>
      <c r="S317" s="25" t="n"/>
      <c r="T317" s="25" t="n"/>
    </row>
    <row r="318">
      <c r="A318" s="20" t="inlineStr">
        <is>
          <t>NTパネル</t>
        </is>
      </c>
      <c r="B318" s="13" t="inlineStr">
        <is>
          <t>90MNT</t>
        </is>
      </c>
      <c r="C318" s="14">
        <f>SUMIF(数量表!D:E,B318,数量表!E:E)</f>
        <v/>
      </c>
      <c r="D318" s="15">
        <f>SUMIF(数量表!D:F,B318,数量表!F:F)+SUMIF(数量表!D:G,B318,数量表!G:G)</f>
        <v/>
      </c>
      <c r="E318" s="16" t="n">
        <v>0</v>
      </c>
      <c r="F318" s="17">
        <f>C318*E318</f>
        <v/>
      </c>
      <c r="G318" s="18" t="n">
        <v>0</v>
      </c>
      <c r="H318" s="19">
        <f>D318*G318</f>
        <v/>
      </c>
      <c r="I318" s="16" t="n"/>
      <c r="J318" s="17">
        <f>C318*I318</f>
        <v/>
      </c>
      <c r="K318" s="18" t="n">
        <v>1</v>
      </c>
      <c r="L318" s="19">
        <f>SUM((C318+D318)*K318)</f>
        <v/>
      </c>
      <c r="M318" s="23" t="n"/>
      <c r="N318" s="24">
        <f>D318*M318</f>
        <v/>
      </c>
      <c r="P318" s="25">
        <f>IF(A318=$G$1719,L318,0)</f>
        <v/>
      </c>
      <c r="Q318" s="25" t="n"/>
      <c r="R318" s="25" t="n"/>
      <c r="S318" s="25" t="n"/>
      <c r="T318" s="25" t="n"/>
    </row>
    <row r="319">
      <c r="A319" s="20" t="inlineStr">
        <is>
          <t>NTパネル</t>
        </is>
      </c>
      <c r="B319" s="13" t="inlineStr">
        <is>
          <t>90MNTW</t>
        </is>
      </c>
      <c r="C319" s="14">
        <f>SUMIF(数量表!D:E,B319,数量表!E:E)</f>
        <v/>
      </c>
      <c r="D319" s="15">
        <f>SUMIF(数量表!D:F,B319,数量表!F:F)+SUMIF(数量表!D:G,B319,数量表!G:G)</f>
        <v/>
      </c>
      <c r="E319" s="16" t="n">
        <v>0</v>
      </c>
      <c r="F319" s="17">
        <f>C319*E319</f>
        <v/>
      </c>
      <c r="G319" s="18" t="n">
        <v>0</v>
      </c>
      <c r="H319" s="19">
        <f>D319*G319</f>
        <v/>
      </c>
      <c r="I319" s="16" t="n"/>
      <c r="J319" s="17">
        <f>C319*I319</f>
        <v/>
      </c>
      <c r="K319" s="18" t="n">
        <v>2</v>
      </c>
      <c r="L319" s="19">
        <f>SUM((C319+D319)*K319)</f>
        <v/>
      </c>
      <c r="M319" s="23" t="n"/>
      <c r="N319" s="24">
        <f>D319*M319</f>
        <v/>
      </c>
      <c r="P319" s="25">
        <f>IF(A319=$G$1719,L319,0)</f>
        <v/>
      </c>
      <c r="Q319" s="25" t="n"/>
      <c r="R319" s="25" t="n"/>
      <c r="S319" s="25" t="n"/>
      <c r="T319" s="25" t="n"/>
    </row>
    <row r="320">
      <c r="A320" s="20" t="inlineStr">
        <is>
          <t>NTパネル</t>
        </is>
      </c>
      <c r="B320" s="13" t="inlineStr">
        <is>
          <t>90MNTH</t>
        </is>
      </c>
      <c r="C320" s="14">
        <f>SUMIF(数量表!D:E,B320,数量表!E:E)</f>
        <v/>
      </c>
      <c r="D320" s="15">
        <f>SUMIF(数量表!D:F,B320,数量表!F:F)+SUMIF(数量表!D:G,B320,数量表!G:G)</f>
        <v/>
      </c>
      <c r="E320" s="16" t="n">
        <v>0</v>
      </c>
      <c r="F320" s="17">
        <f>C320*E320</f>
        <v/>
      </c>
      <c r="G320" s="18" t="n">
        <v>0</v>
      </c>
      <c r="H320" s="19">
        <f>D320*G320</f>
        <v/>
      </c>
      <c r="I320" s="16" t="n"/>
      <c r="J320" s="17">
        <f>C320*I320</f>
        <v/>
      </c>
      <c r="K320" s="18" t="n">
        <v>0.5</v>
      </c>
      <c r="L320" s="19">
        <f>SUM((C320+D320)*K320)</f>
        <v/>
      </c>
      <c r="M320" s="23" t="n"/>
      <c r="N320" s="24">
        <f>D320*M320</f>
        <v/>
      </c>
      <c r="P320" s="25">
        <f>IF(A320=$G$1719,L320,0)</f>
        <v/>
      </c>
      <c r="Q320" s="25" t="n"/>
      <c r="R320" s="25" t="n"/>
      <c r="S320" s="25" t="n"/>
      <c r="T320" s="25" t="n"/>
    </row>
    <row r="321">
      <c r="A321" s="20" t="inlineStr">
        <is>
          <t>NTパネル</t>
        </is>
      </c>
      <c r="B321" s="13" t="inlineStr">
        <is>
          <t>90MNTWH</t>
        </is>
      </c>
      <c r="C321" s="14">
        <f>SUMIF(数量表!D:E,B321,数量表!E:E)</f>
        <v/>
      </c>
      <c r="D321" s="15">
        <f>SUMIF(数量表!D:F,B321,数量表!F:F)+SUMIF(数量表!D:G,B321,数量表!G:G)</f>
        <v/>
      </c>
      <c r="E321" s="16" t="n">
        <v>0</v>
      </c>
      <c r="F321" s="17">
        <f>C321*E321</f>
        <v/>
      </c>
      <c r="G321" s="18" t="n">
        <v>0</v>
      </c>
      <c r="H321" s="19">
        <f>D321*G321</f>
        <v/>
      </c>
      <c r="I321" s="16" t="n"/>
      <c r="J321" s="17">
        <f>C321*I321</f>
        <v/>
      </c>
      <c r="K321" s="18" t="n">
        <v>1</v>
      </c>
      <c r="L321" s="19">
        <f>SUM((C321+D321)*K321)</f>
        <v/>
      </c>
      <c r="M321" s="23" t="n"/>
      <c r="N321" s="24">
        <f>D321*M321</f>
        <v/>
      </c>
      <c r="P321" s="25">
        <f>IF(A321=$G$1719,L321,0)</f>
        <v/>
      </c>
      <c r="Q321" s="25" t="n"/>
      <c r="R321" s="25" t="n"/>
      <c r="S321" s="25" t="n"/>
      <c r="T321" s="25" t="n"/>
    </row>
    <row r="322">
      <c r="A322" s="20" t="inlineStr">
        <is>
          <t>NTパネル</t>
        </is>
      </c>
      <c r="B322" s="13" t="inlineStr">
        <is>
          <t>90MNTQ3</t>
        </is>
      </c>
      <c r="C322" s="14">
        <f>SUMIF(数量表!D:E,B322,数量表!E:E)</f>
        <v/>
      </c>
      <c r="D322" s="15">
        <f>SUMIF(数量表!D:F,B322,数量表!F:F)+SUMIF(数量表!D:G,B322,数量表!G:G)</f>
        <v/>
      </c>
      <c r="E322" s="16" t="n">
        <v>0</v>
      </c>
      <c r="F322" s="17">
        <f>C322*E322</f>
        <v/>
      </c>
      <c r="G322" s="18" t="n">
        <v>0</v>
      </c>
      <c r="H322" s="19">
        <f>D322*G322</f>
        <v/>
      </c>
      <c r="I322" s="16" t="n"/>
      <c r="J322" s="17">
        <f>C322*I322</f>
        <v/>
      </c>
      <c r="K322" s="18" t="n">
        <v>1</v>
      </c>
      <c r="L322" s="19">
        <f>SUM((C322+D322)*K322)</f>
        <v/>
      </c>
      <c r="M322" s="23" t="n"/>
      <c r="N322" s="24">
        <f>D322*M322</f>
        <v/>
      </c>
      <c r="P322" s="25">
        <f>IF(A322=$G$1719,L322,0)</f>
        <v/>
      </c>
      <c r="Q322" s="25" t="n"/>
      <c r="R322" s="25" t="n"/>
      <c r="S322" s="25" t="n"/>
      <c r="T322" s="25" t="n"/>
    </row>
    <row r="323">
      <c r="A323" s="20" t="inlineStr">
        <is>
          <t>NTパネル</t>
        </is>
      </c>
      <c r="B323" s="13" t="inlineStr">
        <is>
          <t>90MNTWQ3</t>
        </is>
      </c>
      <c r="C323" s="14">
        <f>SUMIF(数量表!D:E,B323,数量表!E:E)</f>
        <v/>
      </c>
      <c r="D323" s="15">
        <f>SUMIF(数量表!D:F,B323,数量表!F:F)+SUMIF(数量表!D:G,B323,数量表!G:G)</f>
        <v/>
      </c>
      <c r="E323" s="16" t="n">
        <v>0</v>
      </c>
      <c r="F323" s="17">
        <f>C323*E323</f>
        <v/>
      </c>
      <c r="G323" s="18" t="n">
        <v>0</v>
      </c>
      <c r="H323" s="19">
        <f>D323*G323</f>
        <v/>
      </c>
      <c r="I323" s="16" t="n"/>
      <c r="J323" s="17">
        <f>C323*I323</f>
        <v/>
      </c>
      <c r="K323" s="18" t="n">
        <v>2</v>
      </c>
      <c r="L323" s="19">
        <f>SUM((C323+D323)*K323)</f>
        <v/>
      </c>
      <c r="M323" s="23" t="n"/>
      <c r="N323" s="24">
        <f>D323*M323</f>
        <v/>
      </c>
      <c r="P323" s="25">
        <f>IF(A323=$G$1719,L323,0)</f>
        <v/>
      </c>
      <c r="Q323" s="25" t="n"/>
      <c r="R323" s="25" t="n"/>
      <c r="S323" s="25" t="n"/>
      <c r="T323" s="25" t="n"/>
    </row>
    <row r="324">
      <c r="A324" s="20" t="inlineStr">
        <is>
          <t>NTパネル</t>
        </is>
      </c>
      <c r="B324" s="13" t="inlineStr">
        <is>
          <t>90MNTQ600</t>
        </is>
      </c>
      <c r="C324" s="14">
        <f>SUMIF(数量表!D:E,B324,数量表!E:E)</f>
        <v/>
      </c>
      <c r="D324" s="15">
        <f>SUMIF(数量表!D:F,B324,数量表!F:F)+SUMIF(数量表!D:G,B324,数量表!G:G)</f>
        <v/>
      </c>
      <c r="E324" s="16" t="n">
        <v>0</v>
      </c>
      <c r="F324" s="17">
        <f>C324*E324</f>
        <v/>
      </c>
      <c r="G324" s="18" t="n">
        <v>0</v>
      </c>
      <c r="H324" s="19">
        <f>D324*G324</f>
        <v/>
      </c>
      <c r="I324" s="16" t="n"/>
      <c r="J324" s="17">
        <f>C324*I324</f>
        <v/>
      </c>
      <c r="K324" s="18" t="n">
        <v>1</v>
      </c>
      <c r="L324" s="19">
        <f>SUM((C324+D324)*K324)</f>
        <v/>
      </c>
      <c r="M324" s="23" t="n"/>
      <c r="N324" s="24">
        <f>D324*M324</f>
        <v/>
      </c>
      <c r="P324" s="25">
        <f>IF(A324=$G$1719,L324,0)</f>
        <v/>
      </c>
      <c r="Q324" s="25" t="n"/>
      <c r="R324" s="25" t="n"/>
      <c r="S324" s="25" t="n"/>
      <c r="T324" s="25" t="n"/>
    </row>
    <row r="325">
      <c r="A325" s="20" t="inlineStr">
        <is>
          <t>NTパネル</t>
        </is>
      </c>
      <c r="B325" s="13" t="inlineStr">
        <is>
          <t>90MNTWQ600</t>
        </is>
      </c>
      <c r="C325" s="14">
        <f>SUMIF(数量表!D:E,B325,数量表!E:E)</f>
        <v/>
      </c>
      <c r="D325" s="15">
        <f>SUMIF(数量表!D:F,B325,数量表!F:F)+SUMIF(数量表!D:G,B325,数量表!G:G)</f>
        <v/>
      </c>
      <c r="E325" s="16" t="n">
        <v>0</v>
      </c>
      <c r="F325" s="17">
        <f>C325*E325</f>
        <v/>
      </c>
      <c r="G325" s="18" t="n">
        <v>0</v>
      </c>
      <c r="H325" s="19">
        <f>D325*G325</f>
        <v/>
      </c>
      <c r="I325" s="16" t="n"/>
      <c r="J325" s="17">
        <f>C325*I325</f>
        <v/>
      </c>
      <c r="K325" s="18" t="n">
        <v>2</v>
      </c>
      <c r="L325" s="19">
        <f>SUM((C325+D325)*K325)</f>
        <v/>
      </c>
      <c r="M325" s="23" t="n"/>
      <c r="N325" s="24">
        <f>D325*M325</f>
        <v/>
      </c>
      <c r="P325" s="25">
        <f>IF(A325=$G$1719,L325,0)</f>
        <v/>
      </c>
      <c r="Q325" s="25" t="n"/>
      <c r="R325" s="25" t="n"/>
      <c r="S325" s="25" t="n"/>
      <c r="T325" s="25" t="n"/>
    </row>
    <row r="326">
      <c r="A326" s="20" t="inlineStr">
        <is>
          <t>NTパネル</t>
        </is>
      </c>
      <c r="B326" s="13" t="inlineStr">
        <is>
          <t>90MNTS</t>
        </is>
      </c>
      <c r="C326" s="14">
        <f>SUMIF(数量表!D:E,B326,数量表!E:E)</f>
        <v/>
      </c>
      <c r="D326" s="15">
        <f>SUMIF(数量表!D:F,B326,数量表!F:F)+SUMIF(数量表!D:G,B326,数量表!G:G)</f>
        <v/>
      </c>
      <c r="E326" s="16" t="n">
        <v>0</v>
      </c>
      <c r="F326" s="17">
        <f>C326*E326</f>
        <v/>
      </c>
      <c r="G326" s="18" t="n">
        <v>0</v>
      </c>
      <c r="H326" s="19">
        <f>D326*G326</f>
        <v/>
      </c>
      <c r="I326" s="16" t="n"/>
      <c r="J326" s="17">
        <f>C326*I326</f>
        <v/>
      </c>
      <c r="K326" s="18" t="n">
        <v>1</v>
      </c>
      <c r="L326" s="19">
        <f>SUM((C326+D326)*K326)</f>
        <v/>
      </c>
      <c r="M326" s="23" t="n"/>
      <c r="N326" s="24">
        <f>D326*M326</f>
        <v/>
      </c>
      <c r="P326" s="25">
        <f>IF(A326=$G$1719,L326,0)</f>
        <v/>
      </c>
      <c r="Q326" s="25" t="n"/>
      <c r="R326" s="25" t="n"/>
      <c r="S326" s="25" t="n"/>
      <c r="T326" s="25" t="n"/>
    </row>
    <row r="327">
      <c r="A327" s="20" t="inlineStr">
        <is>
          <t>NTパネル</t>
        </is>
      </c>
      <c r="B327" s="13" t="inlineStr">
        <is>
          <t>90MNTWS</t>
        </is>
      </c>
      <c r="C327" s="14">
        <f>SUMIF(数量表!D:E,B327,数量表!E:E)</f>
        <v/>
      </c>
      <c r="D327" s="15">
        <f>SUMIF(数量表!D:F,B327,数量表!F:F)+SUMIF(数量表!D:G,B327,数量表!G:G)</f>
        <v/>
      </c>
      <c r="E327" s="16" t="n">
        <v>0</v>
      </c>
      <c r="F327" s="17">
        <f>C327*E327</f>
        <v/>
      </c>
      <c r="G327" s="18" t="n">
        <v>0</v>
      </c>
      <c r="H327" s="19">
        <f>D327*G327</f>
        <v/>
      </c>
      <c r="I327" s="16" t="n"/>
      <c r="J327" s="17">
        <f>C327*I327</f>
        <v/>
      </c>
      <c r="K327" s="18" t="n">
        <v>2</v>
      </c>
      <c r="L327" s="19">
        <f>SUM((C327+D327)*K327)</f>
        <v/>
      </c>
      <c r="M327" s="23" t="n"/>
      <c r="N327" s="24">
        <f>D327*M327</f>
        <v/>
      </c>
      <c r="P327" s="25">
        <f>IF(A327=$G$1719,L327,0)</f>
        <v/>
      </c>
      <c r="Q327" s="25" t="n"/>
      <c r="R327" s="25" t="n"/>
      <c r="S327" s="25" t="n"/>
      <c r="T327" s="25" t="n"/>
    </row>
    <row r="328">
      <c r="A328" s="12" t="inlineStr">
        <is>
          <t>大平NC</t>
        </is>
      </c>
      <c r="B328" s="13" t="inlineStr">
        <is>
          <t>90MQ3O</t>
        </is>
      </c>
      <c r="C328" s="14">
        <f>SUMIF(数量表!D:E,B328,数量表!E:E)</f>
        <v/>
      </c>
      <c r="D328" s="15">
        <f>SUMIF(数量表!D:F,B328,数量表!F:F)+SUMIF(数量表!D:G,B328,数量表!G:G)</f>
        <v/>
      </c>
      <c r="E328" s="16" t="n">
        <v>0</v>
      </c>
      <c r="F328" s="17">
        <f>C328*E328</f>
        <v/>
      </c>
      <c r="G328" s="18" t="n">
        <v>0</v>
      </c>
      <c r="H328" s="19">
        <f>D328*G328</f>
        <v/>
      </c>
      <c r="I328" s="16" t="n">
        <v>2</v>
      </c>
      <c r="J328" s="17">
        <f>C328*I328</f>
        <v/>
      </c>
      <c r="K328" s="18" t="n">
        <v>2</v>
      </c>
      <c r="L328" s="19">
        <f>D328*K328</f>
        <v/>
      </c>
      <c r="M328" s="23" t="n">
        <v>0</v>
      </c>
      <c r="N328" s="24">
        <f>D328*M328</f>
        <v/>
      </c>
      <c r="P328" s="25">
        <f>IF(A328=$G$1719,L328,0)</f>
        <v/>
      </c>
      <c r="Q328" s="25" t="n"/>
      <c r="R328" s="25" t="n"/>
      <c r="S328" s="25" t="n"/>
      <c r="T328" s="25" t="n"/>
    </row>
    <row r="329">
      <c r="A329" s="12" t="inlineStr">
        <is>
          <t>大平NC</t>
        </is>
      </c>
      <c r="B329" s="13" t="inlineStr">
        <is>
          <t>90MQ3OL</t>
        </is>
      </c>
      <c r="C329" s="14">
        <f>SUMIF(数量表!D:E,B329,数量表!E:E)</f>
        <v/>
      </c>
      <c r="D329" s="15">
        <f>SUMIF(数量表!D:F,B329,数量表!F:F)+SUMIF(数量表!D:G,B329,数量表!G:G)</f>
        <v/>
      </c>
      <c r="E329" s="16" t="n">
        <v>0</v>
      </c>
      <c r="F329" s="17">
        <f>C329*E329</f>
        <v/>
      </c>
      <c r="G329" s="18" t="n">
        <v>0</v>
      </c>
      <c r="H329" s="19">
        <f>D329*G329</f>
        <v/>
      </c>
      <c r="I329" s="16" t="n">
        <v>2</v>
      </c>
      <c r="J329" s="17">
        <f>C329*I329</f>
        <v/>
      </c>
      <c r="K329" s="18" t="n">
        <v>2</v>
      </c>
      <c r="L329" s="19">
        <f>D329*K329</f>
        <v/>
      </c>
      <c r="M329" s="23" t="n">
        <v>0</v>
      </c>
      <c r="N329" s="24">
        <f>D329*M329</f>
        <v/>
      </c>
      <c r="P329" s="25">
        <f>IF(A329=$G$1719,L329,0)</f>
        <v/>
      </c>
      <c r="Q329" s="25" t="n"/>
      <c r="R329" s="25" t="n"/>
      <c r="S329" s="25" t="n"/>
      <c r="T329" s="25" t="n"/>
    </row>
    <row r="330">
      <c r="A330" s="12" t="inlineStr">
        <is>
          <t>大平NC</t>
        </is>
      </c>
      <c r="B330" s="13" t="inlineStr">
        <is>
          <t>90MQ3OR</t>
        </is>
      </c>
      <c r="C330" s="14">
        <f>SUMIF(数量表!D:E,B330,数量表!E:E)</f>
        <v/>
      </c>
      <c r="D330" s="15">
        <f>SUMIF(数量表!D:F,B330,数量表!F:F)+SUMIF(数量表!D:G,B330,数量表!G:G)</f>
        <v/>
      </c>
      <c r="E330" s="16" t="n">
        <v>0</v>
      </c>
      <c r="F330" s="17">
        <f>C330*E330</f>
        <v/>
      </c>
      <c r="G330" s="18" t="n">
        <v>0</v>
      </c>
      <c r="H330" s="19">
        <f>D330*G330</f>
        <v/>
      </c>
      <c r="I330" s="16" t="n">
        <v>2</v>
      </c>
      <c r="J330" s="17">
        <f>C330*I330</f>
        <v/>
      </c>
      <c r="K330" s="18" t="n">
        <v>2</v>
      </c>
      <c r="L330" s="19">
        <f>D330*K330</f>
        <v/>
      </c>
      <c r="M330" s="23" t="n">
        <v>0</v>
      </c>
      <c r="N330" s="24">
        <f>D330*M330</f>
        <v/>
      </c>
      <c r="P330" s="25">
        <f>IF(A330=$G$1719,L330,0)</f>
        <v/>
      </c>
      <c r="Q330" s="25" t="n"/>
      <c r="R330" s="25" t="n"/>
      <c r="S330" s="25" t="n"/>
      <c r="T330" s="25" t="n"/>
    </row>
    <row r="331">
      <c r="A331" s="12" t="inlineStr">
        <is>
          <t>大平NC</t>
        </is>
      </c>
      <c r="B331" s="13" t="inlineStr">
        <is>
          <t>90MQ3OS</t>
        </is>
      </c>
      <c r="C331" s="14">
        <f>SUMIF(数量表!D:E,B331,数量表!E:E)</f>
        <v/>
      </c>
      <c r="D331" s="15">
        <f>SUMIF(数量表!D:F,B331,数量表!F:F)+SUMIF(数量表!D:G,B331,数量表!G:G)</f>
        <v/>
      </c>
      <c r="E331" s="16" t="n">
        <v>0</v>
      </c>
      <c r="F331" s="17">
        <f>C331*E331</f>
        <v/>
      </c>
      <c r="G331" s="18" t="n">
        <v>0</v>
      </c>
      <c r="H331" s="19">
        <f>D331*G331</f>
        <v/>
      </c>
      <c r="I331" s="16" t="n">
        <v>2</v>
      </c>
      <c r="J331" s="17">
        <f>C331*I331</f>
        <v/>
      </c>
      <c r="K331" s="18" t="n">
        <v>2</v>
      </c>
      <c r="L331" s="19">
        <f>D331*K331</f>
        <v/>
      </c>
      <c r="M331" s="23" t="n">
        <v>0</v>
      </c>
      <c r="N331" s="24">
        <f>D331*M331</f>
        <v/>
      </c>
      <c r="P331" s="25">
        <f>IF(A331=$G$1719,L331,0)</f>
        <v/>
      </c>
      <c r="Q331" s="25" t="n"/>
      <c r="R331" s="25" t="n"/>
      <c r="S331" s="25" t="n"/>
      <c r="T331" s="25" t="n"/>
    </row>
    <row r="332">
      <c r="A332" s="12" t="inlineStr">
        <is>
          <t>大平NC</t>
        </is>
      </c>
      <c r="B332" s="13" t="inlineStr">
        <is>
          <t>90MQ3R+12</t>
        </is>
      </c>
      <c r="C332" s="14">
        <f>SUMIF(数量表!D:E,B332,数量表!E:E)</f>
        <v/>
      </c>
      <c r="D332" s="15">
        <f>SUMIF(数量表!D:F,B332,数量表!F:F)+SUMIF(数量表!D:G,B332,数量表!G:G)</f>
        <v/>
      </c>
      <c r="E332" s="16" t="n">
        <v>0</v>
      </c>
      <c r="F332" s="17">
        <f>C332*E332</f>
        <v/>
      </c>
      <c r="G332" s="18" t="n">
        <v>0</v>
      </c>
      <c r="H332" s="19">
        <f>D332*G332</f>
        <v/>
      </c>
      <c r="I332" s="16" t="n">
        <v>1</v>
      </c>
      <c r="J332" s="17">
        <f>C332*I332</f>
        <v/>
      </c>
      <c r="K332" s="18" t="n">
        <v>1</v>
      </c>
      <c r="L332" s="19">
        <f>D332*K332</f>
        <v/>
      </c>
      <c r="M332" s="23" t="n">
        <v>0</v>
      </c>
      <c r="N332" s="24">
        <f>D332*M332</f>
        <v/>
      </c>
      <c r="P332" s="25">
        <f>IF(A332=$G$1719,L332,0)</f>
        <v/>
      </c>
      <c r="Q332" s="25" t="n"/>
      <c r="R332" s="25" t="n"/>
      <c r="S332" s="25" t="n"/>
      <c r="T332" s="25" t="n"/>
    </row>
    <row r="333">
      <c r="A333" s="12" t="inlineStr">
        <is>
          <t>大平NC</t>
        </is>
      </c>
      <c r="B333" s="13" t="inlineStr">
        <is>
          <t>90MQ3Z</t>
        </is>
      </c>
      <c r="C333" s="14">
        <f>SUMIF(数量表!D:E,B333,数量表!E:E)</f>
        <v/>
      </c>
      <c r="D333" s="15">
        <f>SUMIF(数量表!D:F,B333,数量表!F:F)+SUMIF(数量表!D:G,B333,数量表!G:G)</f>
        <v/>
      </c>
      <c r="E333" s="16" t="n">
        <v>0</v>
      </c>
      <c r="F333" s="17">
        <f>C333*E333</f>
        <v/>
      </c>
      <c r="G333" s="18" t="n">
        <v>0</v>
      </c>
      <c r="H333" s="19">
        <f>D333*G333</f>
        <v/>
      </c>
      <c r="I333" s="16" t="n">
        <v>2</v>
      </c>
      <c r="J333" s="17">
        <f>C333*I333</f>
        <v/>
      </c>
      <c r="K333" s="18" t="n">
        <v>2</v>
      </c>
      <c r="L333" s="19">
        <f>D333*K333</f>
        <v/>
      </c>
      <c r="M333" s="23" t="n">
        <v>0</v>
      </c>
      <c r="N333" s="24">
        <f>D333*M333</f>
        <v/>
      </c>
      <c r="P333" s="25">
        <f>IF(A333=$G$1719,L333,0)</f>
        <v/>
      </c>
      <c r="Q333" s="25" t="n"/>
      <c r="R333" s="25" t="n"/>
      <c r="S333" s="25" t="n"/>
      <c r="T333" s="25" t="n"/>
    </row>
    <row r="334">
      <c r="A334" s="12" t="inlineStr">
        <is>
          <t>大平NC</t>
        </is>
      </c>
      <c r="B334" s="13" t="inlineStr">
        <is>
          <t>90MQ215</t>
        </is>
      </c>
      <c r="C334" s="14">
        <f>SUMIF(数量表!D:E,B334,数量表!E:E)</f>
        <v/>
      </c>
      <c r="D334" s="15">
        <f>SUMIF(数量表!D:F,B334,数量表!F:F)+SUMIF(数量表!D:G,B334,数量表!G:G)</f>
        <v/>
      </c>
      <c r="E334" s="16" t="n">
        <v>0</v>
      </c>
      <c r="F334" s="17">
        <f>C334*E334</f>
        <v/>
      </c>
      <c r="G334" s="18" t="n">
        <v>0</v>
      </c>
      <c r="H334" s="19">
        <f>D334*G334</f>
        <v/>
      </c>
      <c r="I334" s="16" t="n">
        <v>0.5</v>
      </c>
      <c r="J334" s="17">
        <f>C334*I334</f>
        <v/>
      </c>
      <c r="K334" s="18" t="n">
        <v>0.5</v>
      </c>
      <c r="L334" s="19">
        <f>D334*K334</f>
        <v/>
      </c>
      <c r="M334" s="23" t="n">
        <v>0</v>
      </c>
      <c r="N334" s="24">
        <f>D334*M334</f>
        <v/>
      </c>
      <c r="P334" s="25">
        <f>IF(A334=$G$1719,L334,0)</f>
        <v/>
      </c>
      <c r="Q334" s="25" t="n"/>
      <c r="R334" s="25" t="n"/>
      <c r="S334" s="25" t="n"/>
      <c r="T334" s="25" t="n"/>
    </row>
    <row r="335">
      <c r="A335" s="12" t="inlineStr">
        <is>
          <t>大平NC</t>
        </is>
      </c>
      <c r="B335" s="13" t="inlineStr">
        <is>
          <t>90MQ215L</t>
        </is>
      </c>
      <c r="C335" s="14">
        <f>SUMIF(数量表!D:E,B335,数量表!E:E)</f>
        <v/>
      </c>
      <c r="D335" s="15">
        <f>SUMIF(数量表!D:F,B335,数量表!F:F)+SUMIF(数量表!D:G,B335,数量表!G:G)</f>
        <v/>
      </c>
      <c r="E335" s="16" t="n">
        <v>0</v>
      </c>
      <c r="F335" s="17">
        <f>C335*E335</f>
        <v/>
      </c>
      <c r="G335" s="18" t="n">
        <v>0</v>
      </c>
      <c r="H335" s="19">
        <f>D335*G335</f>
        <v/>
      </c>
      <c r="I335" s="16" t="n">
        <v>0.5</v>
      </c>
      <c r="J335" s="17">
        <f>C335*I335</f>
        <v/>
      </c>
      <c r="K335" s="18" t="n">
        <v>0.5</v>
      </c>
      <c r="L335" s="19">
        <f>D335*K335</f>
        <v/>
      </c>
      <c r="M335" s="23" t="n">
        <v>0</v>
      </c>
      <c r="N335" s="24">
        <f>D335*M335</f>
        <v/>
      </c>
      <c r="P335" s="25">
        <f>IF(A335=$G$1719,L335,0)</f>
        <v/>
      </c>
      <c r="Q335" s="25" t="n"/>
      <c r="R335" s="25" t="n"/>
      <c r="S335" s="25" t="n"/>
      <c r="T335" s="25" t="n"/>
    </row>
    <row r="336">
      <c r="A336" s="12" t="inlineStr">
        <is>
          <t>大平NC</t>
        </is>
      </c>
      <c r="B336" s="13" t="inlineStr">
        <is>
          <t>90MQ215R</t>
        </is>
      </c>
      <c r="C336" s="14">
        <f>SUMIF(数量表!D:E,B336,数量表!E:E)</f>
        <v/>
      </c>
      <c r="D336" s="15">
        <f>SUMIF(数量表!D:F,B336,数量表!F:F)+SUMIF(数量表!D:G,B336,数量表!G:G)</f>
        <v/>
      </c>
      <c r="E336" s="16" t="n">
        <v>0</v>
      </c>
      <c r="F336" s="17">
        <f>C336*E336</f>
        <v/>
      </c>
      <c r="G336" s="18" t="n">
        <v>0</v>
      </c>
      <c r="H336" s="19">
        <f>D336*G336</f>
        <v/>
      </c>
      <c r="I336" s="16" t="n">
        <v>0.5</v>
      </c>
      <c r="J336" s="17">
        <f>C336*I336</f>
        <v/>
      </c>
      <c r="K336" s="18" t="n">
        <v>0.5</v>
      </c>
      <c r="L336" s="19">
        <f>D336*K336</f>
        <v/>
      </c>
      <c r="M336" s="23" t="n">
        <v>0</v>
      </c>
      <c r="N336" s="24">
        <f>D336*M336</f>
        <v/>
      </c>
      <c r="P336" s="25">
        <f>IF(A336=$G$1719,L336,0)</f>
        <v/>
      </c>
      <c r="Q336" s="25" t="n"/>
      <c r="R336" s="25" t="n"/>
      <c r="S336" s="25" t="n"/>
      <c r="T336" s="25" t="n"/>
    </row>
    <row r="337">
      <c r="A337" s="12" t="inlineStr">
        <is>
          <t>大平NC</t>
        </is>
      </c>
      <c r="B337" s="13" t="inlineStr">
        <is>
          <t>90MQ305</t>
        </is>
      </c>
      <c r="C337" s="14">
        <f>SUMIF(数量表!D:E,B337,数量表!E:E)</f>
        <v/>
      </c>
      <c r="D337" s="15">
        <f>SUMIF(数量表!D:F,B337,数量表!F:F)+SUMIF(数量表!D:G,B337,数量表!G:G)</f>
        <v/>
      </c>
      <c r="E337" s="16" t="n">
        <v>0</v>
      </c>
      <c r="F337" s="17">
        <f>C337*E337</f>
        <v/>
      </c>
      <c r="G337" s="18" t="n">
        <v>0</v>
      </c>
      <c r="H337" s="19">
        <f>D337*G337</f>
        <v/>
      </c>
      <c r="I337" s="16" t="n">
        <v>0.5</v>
      </c>
      <c r="J337" s="17">
        <f>C337*I337</f>
        <v/>
      </c>
      <c r="K337" s="18" t="n">
        <v>0.5</v>
      </c>
      <c r="L337" s="19">
        <f>D337*K337</f>
        <v/>
      </c>
      <c r="M337" s="23" t="n">
        <v>0</v>
      </c>
      <c r="N337" s="24">
        <f>D337*M337</f>
        <v/>
      </c>
      <c r="P337" s="25">
        <f>IF(A337=$G$1719,L337,0)</f>
        <v/>
      </c>
      <c r="Q337" s="25" t="n"/>
      <c r="R337" s="25" t="n"/>
      <c r="S337" s="25" t="n"/>
      <c r="T337" s="25" t="n"/>
    </row>
    <row r="338">
      <c r="A338" s="12" t="inlineStr">
        <is>
          <t>大平NC</t>
        </is>
      </c>
      <c r="B338" s="13" t="inlineStr">
        <is>
          <t>90MQ305L</t>
        </is>
      </c>
      <c r="C338" s="14">
        <f>SUMIF(数量表!D:E,B338,数量表!E:E)</f>
        <v/>
      </c>
      <c r="D338" s="15">
        <f>SUMIF(数量表!D:F,B338,数量表!F:F)+SUMIF(数量表!D:G,B338,数量表!G:G)</f>
        <v/>
      </c>
      <c r="E338" s="16" t="n">
        <v>0</v>
      </c>
      <c r="F338" s="17">
        <f>C338*E338</f>
        <v/>
      </c>
      <c r="G338" s="18" t="n">
        <v>0</v>
      </c>
      <c r="H338" s="19">
        <f>D338*G338</f>
        <v/>
      </c>
      <c r="I338" s="16" t="n">
        <v>0.5</v>
      </c>
      <c r="J338" s="17">
        <f>C338*I338</f>
        <v/>
      </c>
      <c r="K338" s="18" t="n">
        <v>0.5</v>
      </c>
      <c r="L338" s="19">
        <f>D338*K338</f>
        <v/>
      </c>
      <c r="M338" s="23" t="n">
        <v>0</v>
      </c>
      <c r="N338" s="24">
        <f>D338*M338</f>
        <v/>
      </c>
      <c r="P338" s="25">
        <f>IF(A338=$G$1719,L338,0)</f>
        <v/>
      </c>
      <c r="Q338" s="25" t="n"/>
      <c r="R338" s="25" t="n"/>
      <c r="S338" s="25" t="n"/>
      <c r="T338" s="25" t="n"/>
    </row>
    <row r="339">
      <c r="A339" s="12" t="inlineStr">
        <is>
          <t>大平NC</t>
        </is>
      </c>
      <c r="B339" s="13" t="inlineStr">
        <is>
          <t>90MQ305R</t>
        </is>
      </c>
      <c r="C339" s="14">
        <f>SUMIF(数量表!D:E,B339,数量表!E:E)</f>
        <v/>
      </c>
      <c r="D339" s="15">
        <f>SUMIF(数量表!D:F,B339,数量表!F:F)+SUMIF(数量表!D:G,B339,数量表!G:G)</f>
        <v/>
      </c>
      <c r="E339" s="16" t="n">
        <v>0</v>
      </c>
      <c r="F339" s="17">
        <f>C339*E339</f>
        <v/>
      </c>
      <c r="G339" s="18" t="n">
        <v>0</v>
      </c>
      <c r="H339" s="19">
        <f>D339*G339</f>
        <v/>
      </c>
      <c r="I339" s="16" t="n">
        <v>0.5</v>
      </c>
      <c r="J339" s="17">
        <f>C339*I339</f>
        <v/>
      </c>
      <c r="K339" s="18" t="n">
        <v>0.5</v>
      </c>
      <c r="L339" s="19">
        <f>D339*K339</f>
        <v/>
      </c>
      <c r="M339" s="23" t="n">
        <v>0</v>
      </c>
      <c r="N339" s="24">
        <f>D339*M339</f>
        <v/>
      </c>
      <c r="P339" s="25">
        <f>IF(A339=$G$1719,L339,0)</f>
        <v/>
      </c>
      <c r="Q339" s="25" t="n"/>
      <c r="R339" s="25" t="n"/>
      <c r="S339" s="25" t="n"/>
      <c r="T339" s="25" t="n"/>
    </row>
    <row r="340">
      <c r="A340" s="12" t="inlineStr">
        <is>
          <t>大平NC</t>
        </is>
      </c>
      <c r="B340" s="13" t="inlineStr">
        <is>
          <t>90MQ310</t>
        </is>
      </c>
      <c r="C340" s="14">
        <f>SUMIF(数量表!D:E,B340,数量表!E:E)</f>
        <v/>
      </c>
      <c r="D340" s="15">
        <f>SUMIF(数量表!D:F,B340,数量表!F:F)+SUMIF(数量表!D:G,B340,数量表!G:G)</f>
        <v/>
      </c>
      <c r="E340" s="16" t="n">
        <v>0</v>
      </c>
      <c r="F340" s="17">
        <f>C340*E340</f>
        <v/>
      </c>
      <c r="G340" s="18" t="n">
        <v>0</v>
      </c>
      <c r="H340" s="19">
        <f>D340*G340</f>
        <v/>
      </c>
      <c r="I340" s="16" t="n">
        <v>0.5</v>
      </c>
      <c r="J340" s="17">
        <f>C340*I340</f>
        <v/>
      </c>
      <c r="K340" s="18" t="n">
        <v>0.5</v>
      </c>
      <c r="L340" s="19">
        <f>D340*K340</f>
        <v/>
      </c>
      <c r="M340" s="23" t="n">
        <v>0</v>
      </c>
      <c r="N340" s="24">
        <f>D340*M340</f>
        <v/>
      </c>
      <c r="P340" s="25">
        <f>IF(A340=$G$1719,L340,0)</f>
        <v/>
      </c>
      <c r="Q340" s="25" t="n"/>
      <c r="R340" s="25" t="n"/>
      <c r="S340" s="25" t="n"/>
      <c r="T340" s="25" t="n"/>
    </row>
    <row r="341">
      <c r="A341" s="12" t="inlineStr">
        <is>
          <t>大平NC</t>
        </is>
      </c>
      <c r="B341" s="13" t="inlineStr">
        <is>
          <t>90MQ310L</t>
        </is>
      </c>
      <c r="C341" s="14">
        <f>SUMIF(数量表!D:E,B341,数量表!E:E)</f>
        <v/>
      </c>
      <c r="D341" s="15">
        <f>SUMIF(数量表!D:F,B341,数量表!F:F)+SUMIF(数量表!D:G,B341,数量表!G:G)</f>
        <v/>
      </c>
      <c r="E341" s="16" t="n">
        <v>0</v>
      </c>
      <c r="F341" s="17">
        <f>C341*E341</f>
        <v/>
      </c>
      <c r="G341" s="18" t="n">
        <v>0</v>
      </c>
      <c r="H341" s="19">
        <f>D341*G341</f>
        <v/>
      </c>
      <c r="I341" s="16" t="n">
        <v>0.5</v>
      </c>
      <c r="J341" s="17">
        <f>C341*I341</f>
        <v/>
      </c>
      <c r="K341" s="18" t="n">
        <v>0.5</v>
      </c>
      <c r="L341" s="19">
        <f>D341*K341</f>
        <v/>
      </c>
      <c r="M341" s="23" t="n">
        <v>0</v>
      </c>
      <c r="N341" s="24">
        <f>D341*M341</f>
        <v/>
      </c>
      <c r="P341" s="25">
        <f>IF(A341=$G$1719,L341,0)</f>
        <v/>
      </c>
      <c r="Q341" s="25" t="n"/>
      <c r="R341" s="25" t="n"/>
      <c r="S341" s="25" t="n"/>
      <c r="T341" s="25" t="n"/>
    </row>
    <row r="342">
      <c r="A342" s="12" t="inlineStr">
        <is>
          <t>大平NC</t>
        </is>
      </c>
      <c r="B342" s="13" t="inlineStr">
        <is>
          <t>90MQ310R</t>
        </is>
      </c>
      <c r="C342" s="14">
        <f>SUMIF(数量表!D:E,B342,数量表!E:E)</f>
        <v/>
      </c>
      <c r="D342" s="15">
        <f>SUMIF(数量表!D:F,B342,数量表!F:F)+SUMIF(数量表!D:G,B342,数量表!G:G)</f>
        <v/>
      </c>
      <c r="E342" s="16" t="n">
        <v>0</v>
      </c>
      <c r="F342" s="17">
        <f>C342*E342</f>
        <v/>
      </c>
      <c r="G342" s="18" t="n">
        <v>0</v>
      </c>
      <c r="H342" s="19">
        <f>D342*G342</f>
        <v/>
      </c>
      <c r="I342" s="16" t="n">
        <v>0.5</v>
      </c>
      <c r="J342" s="17">
        <f>C342*I342</f>
        <v/>
      </c>
      <c r="K342" s="18" t="n">
        <v>0.5</v>
      </c>
      <c r="L342" s="19">
        <f>D342*K342</f>
        <v/>
      </c>
      <c r="M342" s="23" t="n">
        <v>0</v>
      </c>
      <c r="N342" s="24">
        <f>D342*M342</f>
        <v/>
      </c>
      <c r="P342" s="25">
        <f>IF(A342=$G$1719,L342,0)</f>
        <v/>
      </c>
      <c r="Q342" s="25" t="n"/>
      <c r="R342" s="25" t="n"/>
      <c r="S342" s="25" t="n"/>
      <c r="T342" s="25" t="n"/>
    </row>
    <row r="343">
      <c r="A343" s="12" t="inlineStr">
        <is>
          <t>大平NC</t>
        </is>
      </c>
      <c r="B343" s="13" t="inlineStr">
        <is>
          <t>90MQ600</t>
        </is>
      </c>
      <c r="C343" s="14">
        <f>SUMIF(数量表!D:E,B343,数量表!E:E)</f>
        <v/>
      </c>
      <c r="D343" s="15">
        <f>SUMIF(数量表!D:F,B343,数量表!F:F)+SUMIF(数量表!D:G,B343,数量表!G:G)</f>
        <v/>
      </c>
      <c r="E343" s="16" t="n">
        <v>0</v>
      </c>
      <c r="F343" s="17">
        <f>C343*E343</f>
        <v/>
      </c>
      <c r="G343" s="18" t="n">
        <v>0</v>
      </c>
      <c r="H343" s="19">
        <f>D343*G343</f>
        <v/>
      </c>
      <c r="I343" s="16" t="n">
        <v>1</v>
      </c>
      <c r="J343" s="17">
        <f>C343*I343</f>
        <v/>
      </c>
      <c r="K343" s="18" t="n">
        <v>1</v>
      </c>
      <c r="L343" s="19">
        <f>D343*K343</f>
        <v/>
      </c>
      <c r="M343" s="23" t="n">
        <v>0</v>
      </c>
      <c r="N343" s="24">
        <f>D343*M343</f>
        <v/>
      </c>
      <c r="P343" s="25">
        <f>IF(A343=$G$1719,L343,0)</f>
        <v/>
      </c>
      <c r="Q343" s="25" t="n"/>
      <c r="R343" s="25" t="n"/>
      <c r="S343" s="25" t="n"/>
      <c r="T343" s="25" t="n"/>
    </row>
    <row r="344">
      <c r="A344" s="12" t="inlineStr">
        <is>
          <t>大平NC</t>
        </is>
      </c>
      <c r="B344" s="13" t="inlineStr">
        <is>
          <t>90MQ600L</t>
        </is>
      </c>
      <c r="C344" s="14">
        <f>SUMIF(数量表!D:E,B344,数量表!E:E)</f>
        <v/>
      </c>
      <c r="D344" s="15">
        <f>SUMIF(数量表!D:F,B344,数量表!F:F)+SUMIF(数量表!D:G,B344,数量表!G:G)</f>
        <v/>
      </c>
      <c r="E344" s="16" t="n">
        <v>0</v>
      </c>
      <c r="F344" s="17">
        <f>C344*E344</f>
        <v/>
      </c>
      <c r="G344" s="18" t="n">
        <v>0</v>
      </c>
      <c r="H344" s="19">
        <f>D344*G344</f>
        <v/>
      </c>
      <c r="I344" s="16" t="n">
        <v>1</v>
      </c>
      <c r="J344" s="17">
        <f>C344*I344</f>
        <v/>
      </c>
      <c r="K344" s="18" t="n">
        <v>1</v>
      </c>
      <c r="L344" s="19">
        <f>D344*K344</f>
        <v/>
      </c>
      <c r="M344" s="23" t="n">
        <v>0</v>
      </c>
      <c r="N344" s="24">
        <f>D344*M344</f>
        <v/>
      </c>
      <c r="P344" s="25">
        <f>IF(A344=$G$1719,L344,0)</f>
        <v/>
      </c>
      <c r="Q344" s="25" t="n"/>
      <c r="R344" s="25" t="n"/>
      <c r="S344" s="25" t="n"/>
      <c r="T344" s="25" t="n"/>
    </row>
    <row r="345">
      <c r="A345" s="12" t="inlineStr">
        <is>
          <t>大平NC</t>
        </is>
      </c>
      <c r="B345" s="13" t="inlineStr">
        <is>
          <t>90MQ600R</t>
        </is>
      </c>
      <c r="C345" s="14">
        <f>SUMIF(数量表!D:E,B345,数量表!E:E)</f>
        <v/>
      </c>
      <c r="D345" s="15">
        <f>SUMIF(数量表!D:F,B345,数量表!F:F)+SUMIF(数量表!D:G,B345,数量表!G:G)</f>
        <v/>
      </c>
      <c r="E345" s="16" t="n">
        <v>0</v>
      </c>
      <c r="F345" s="17">
        <f>C345*E345</f>
        <v/>
      </c>
      <c r="G345" s="18" t="n">
        <v>0</v>
      </c>
      <c r="H345" s="19">
        <f>D345*G345</f>
        <v/>
      </c>
      <c r="I345" s="16" t="n">
        <v>1</v>
      </c>
      <c r="J345" s="17">
        <f>C345*I345</f>
        <v/>
      </c>
      <c r="K345" s="18" t="n">
        <v>1</v>
      </c>
      <c r="L345" s="19">
        <f>D345*K345</f>
        <v/>
      </c>
      <c r="M345" s="23" t="n">
        <v>0</v>
      </c>
      <c r="N345" s="24">
        <f>D345*M345</f>
        <v/>
      </c>
      <c r="P345" s="25">
        <f>IF(A345=$G$1719,L345,0)</f>
        <v/>
      </c>
      <c r="Q345" s="25" t="n"/>
      <c r="R345" s="25" t="n"/>
      <c r="S345" s="25" t="n"/>
      <c r="T345" s="25" t="n"/>
    </row>
    <row r="346">
      <c r="A346" s="12" t="inlineStr">
        <is>
          <t>大平NC</t>
        </is>
      </c>
      <c r="B346" s="13" t="inlineStr">
        <is>
          <t>90MQ</t>
        </is>
      </c>
      <c r="C346" s="14">
        <f>SUMIF(数量表!D:E,B346,数量表!E:E)</f>
        <v/>
      </c>
      <c r="D346" s="15">
        <f>SUMIF(数量表!D:F,B346,数量表!F:F)+SUMIF(数量表!D:G,B346,数量表!G:G)</f>
        <v/>
      </c>
      <c r="E346" s="16" t="n">
        <v>0</v>
      </c>
      <c r="F346" s="17">
        <f>C346*E346</f>
        <v/>
      </c>
      <c r="G346" s="18" t="n">
        <v>0</v>
      </c>
      <c r="H346" s="19">
        <f>D346*G346</f>
        <v/>
      </c>
      <c r="I346" s="16" t="n">
        <v>0.5</v>
      </c>
      <c r="J346" s="17">
        <f>C346*I346</f>
        <v/>
      </c>
      <c r="K346" s="18" t="n">
        <v>0.5</v>
      </c>
      <c r="L346" s="19">
        <f>D346*K346</f>
        <v/>
      </c>
      <c r="M346" s="23" t="n">
        <v>0</v>
      </c>
      <c r="N346" s="24">
        <f>D346*M346</f>
        <v/>
      </c>
      <c r="P346" s="25">
        <f>IF(A346=$G$1719,L346,0)</f>
        <v/>
      </c>
      <c r="Q346" s="25" t="n"/>
      <c r="R346" s="25" t="n"/>
      <c r="S346" s="25" t="n"/>
      <c r="T346" s="25" t="n"/>
    </row>
    <row r="347">
      <c r="A347" s="12" t="inlineStr">
        <is>
          <t>大平NC</t>
        </is>
      </c>
      <c r="B347" s="13" t="inlineStr">
        <is>
          <t>90MQO</t>
        </is>
      </c>
      <c r="C347" s="14">
        <f>SUMIF(数量表!D:E,B347,数量表!E:E)</f>
        <v/>
      </c>
      <c r="D347" s="15">
        <f>SUMIF(数量表!D:F,B347,数量表!F:F)+SUMIF(数量表!D:G,B347,数量表!G:G)</f>
        <v/>
      </c>
      <c r="E347" s="16" t="n">
        <v>0</v>
      </c>
      <c r="F347" s="17">
        <f>C347*E347</f>
        <v/>
      </c>
      <c r="G347" s="18" t="n">
        <v>0</v>
      </c>
      <c r="H347" s="19">
        <f>D347*G347</f>
        <v/>
      </c>
      <c r="I347" s="16" t="n">
        <v>1</v>
      </c>
      <c r="J347" s="17">
        <f>C347*I347</f>
        <v/>
      </c>
      <c r="K347" s="18" t="n">
        <v>1</v>
      </c>
      <c r="L347" s="19">
        <f>D347*K347</f>
        <v/>
      </c>
      <c r="M347" s="23" t="n">
        <v>0</v>
      </c>
      <c r="N347" s="24">
        <f>D347*M347</f>
        <v/>
      </c>
      <c r="P347" s="25">
        <f>IF(A347=$G$1719,L347,0)</f>
        <v/>
      </c>
      <c r="Q347" s="25" t="n"/>
      <c r="R347" s="25" t="n"/>
      <c r="S347" s="25" t="n"/>
      <c r="T347" s="25" t="n"/>
    </row>
    <row r="348">
      <c r="A348" s="12" t="inlineStr">
        <is>
          <t>大平NC</t>
        </is>
      </c>
      <c r="B348" s="13" t="inlineStr">
        <is>
          <t>90MQL</t>
        </is>
      </c>
      <c r="C348" s="14">
        <f>SUMIF(数量表!D:E,B348,数量表!E:E)</f>
        <v/>
      </c>
      <c r="D348" s="15">
        <f>SUMIF(数量表!D:F,B348,数量表!F:F)+SUMIF(数量表!D:G,B348,数量表!G:G)</f>
        <v/>
      </c>
      <c r="E348" s="16" t="n">
        <v>0</v>
      </c>
      <c r="F348" s="17">
        <f>C348*E348</f>
        <v/>
      </c>
      <c r="G348" s="18" t="n">
        <v>0</v>
      </c>
      <c r="H348" s="19">
        <f>D348*G348</f>
        <v/>
      </c>
      <c r="I348" s="16" t="n">
        <v>0.5</v>
      </c>
      <c r="J348" s="17">
        <f>C348*I348</f>
        <v/>
      </c>
      <c r="K348" s="18" t="n">
        <v>0.5</v>
      </c>
      <c r="L348" s="19">
        <f>D348*K348</f>
        <v/>
      </c>
      <c r="M348" s="23" t="n">
        <v>0</v>
      </c>
      <c r="N348" s="24">
        <f>D348*M348</f>
        <v/>
      </c>
      <c r="P348" s="25">
        <f>IF(A348=$G$1719,L348,0)</f>
        <v/>
      </c>
      <c r="Q348" s="25" t="n"/>
      <c r="R348" s="25" t="n"/>
      <c r="S348" s="25" t="n"/>
      <c r="T348" s="25" t="n"/>
    </row>
    <row r="349">
      <c r="A349" s="12" t="inlineStr">
        <is>
          <t>大平NC</t>
        </is>
      </c>
      <c r="B349" s="13" t="inlineStr">
        <is>
          <t>90MQOL</t>
        </is>
      </c>
      <c r="C349" s="14">
        <f>SUMIF(数量表!D:E,B349,数量表!E:E)</f>
        <v/>
      </c>
      <c r="D349" s="15">
        <f>SUMIF(数量表!D:F,B349,数量表!F:F)+SUMIF(数量表!D:G,B349,数量表!G:G)</f>
        <v/>
      </c>
      <c r="E349" s="16" t="n">
        <v>0</v>
      </c>
      <c r="F349" s="17">
        <f>C349*E349</f>
        <v/>
      </c>
      <c r="G349" s="18" t="n">
        <v>0</v>
      </c>
      <c r="H349" s="19">
        <f>D349*G349</f>
        <v/>
      </c>
      <c r="I349" s="16" t="n">
        <v>1</v>
      </c>
      <c r="J349" s="17">
        <f>C349*I349</f>
        <v/>
      </c>
      <c r="K349" s="18" t="n">
        <v>1</v>
      </c>
      <c r="L349" s="19">
        <f>D349*K349</f>
        <v/>
      </c>
      <c r="M349" s="23" t="n">
        <v>0</v>
      </c>
      <c r="N349" s="24">
        <f>D349*M349</f>
        <v/>
      </c>
      <c r="P349" s="25">
        <f>IF(A349=$G$1719,L349,0)</f>
        <v/>
      </c>
      <c r="Q349" s="25" t="n"/>
      <c r="R349" s="25" t="n"/>
      <c r="S349" s="25" t="n"/>
      <c r="T349" s="25" t="n"/>
    </row>
    <row r="350">
      <c r="A350" s="12" t="inlineStr">
        <is>
          <t>大平NC</t>
        </is>
      </c>
      <c r="B350" s="13" t="inlineStr">
        <is>
          <t>90MQR</t>
        </is>
      </c>
      <c r="C350" s="14">
        <f>SUMIF(数量表!D:E,B350,数量表!E:E)</f>
        <v/>
      </c>
      <c r="D350" s="15">
        <f>SUMIF(数量表!D:F,B350,数量表!F:F)+SUMIF(数量表!D:G,B350,数量表!G:G)</f>
        <v/>
      </c>
      <c r="E350" s="16" t="n">
        <v>0</v>
      </c>
      <c r="F350" s="17">
        <f>C350*E350</f>
        <v/>
      </c>
      <c r="G350" s="18" t="n">
        <v>0</v>
      </c>
      <c r="H350" s="19">
        <f>D350*G350</f>
        <v/>
      </c>
      <c r="I350" s="16" t="n">
        <v>0.5</v>
      </c>
      <c r="J350" s="17">
        <f>C350*I350</f>
        <v/>
      </c>
      <c r="K350" s="18" t="n">
        <v>0.5</v>
      </c>
      <c r="L350" s="19">
        <f>D350*K350</f>
        <v/>
      </c>
      <c r="M350" s="23" t="n">
        <v>0</v>
      </c>
      <c r="N350" s="24">
        <f>D350*M350</f>
        <v/>
      </c>
      <c r="P350" s="25">
        <f>IF(A350=$G$1719,L350,0)</f>
        <v/>
      </c>
      <c r="Q350" s="25" t="n"/>
      <c r="R350" s="25" t="n"/>
      <c r="S350" s="25" t="n"/>
      <c r="T350" s="25" t="n"/>
    </row>
    <row r="351">
      <c r="A351" s="12" t="inlineStr">
        <is>
          <t>大平NC</t>
        </is>
      </c>
      <c r="B351" s="13" t="inlineStr">
        <is>
          <t>90MQOR</t>
        </is>
      </c>
      <c r="C351" s="14">
        <f>SUMIF(数量表!D:E,B351,数量表!E:E)</f>
        <v/>
      </c>
      <c r="D351" s="15">
        <f>SUMIF(数量表!D:F,B351,数量表!F:F)+SUMIF(数量表!D:G,B351,数量表!G:G)</f>
        <v/>
      </c>
      <c r="E351" s="16" t="n">
        <v>0</v>
      </c>
      <c r="F351" s="17">
        <f>C351*E351</f>
        <v/>
      </c>
      <c r="G351" s="18" t="n">
        <v>0</v>
      </c>
      <c r="H351" s="19">
        <f>D351*G351</f>
        <v/>
      </c>
      <c r="I351" s="16" t="n">
        <v>1</v>
      </c>
      <c r="J351" s="17">
        <f>C351*I351</f>
        <v/>
      </c>
      <c r="K351" s="18" t="n">
        <v>1</v>
      </c>
      <c r="L351" s="19">
        <f>D351*K351</f>
        <v/>
      </c>
      <c r="M351" s="23" t="n">
        <v>0</v>
      </c>
      <c r="N351" s="24">
        <f>D351*M351</f>
        <v/>
      </c>
      <c r="P351" s="25">
        <f>IF(A351=$G$1719,L351,0)</f>
        <v/>
      </c>
      <c r="Q351" s="25" t="n"/>
      <c r="R351" s="25" t="n"/>
      <c r="S351" s="25" t="n"/>
      <c r="T351" s="25" t="n"/>
    </row>
    <row r="352">
      <c r="A352" s="12" t="inlineStr">
        <is>
          <t>大平NC</t>
        </is>
      </c>
      <c r="B352" s="13" t="inlineStr">
        <is>
          <t>90MQ3</t>
        </is>
      </c>
      <c r="C352" s="14">
        <f>SUMIF(数量表!D:E,B352,数量表!E:E)</f>
        <v/>
      </c>
      <c r="D352" s="15">
        <f>SUMIF(数量表!D:F,B352,数量表!F:F)+SUMIF(数量表!D:G,B352,数量表!G:G)</f>
        <v/>
      </c>
      <c r="E352" s="16" t="n">
        <v>0</v>
      </c>
      <c r="F352" s="17">
        <f>C352*E352</f>
        <v/>
      </c>
      <c r="G352" s="18" t="n">
        <v>0</v>
      </c>
      <c r="H352" s="19">
        <f>D352*G352</f>
        <v/>
      </c>
      <c r="I352" s="16" t="n">
        <v>1</v>
      </c>
      <c r="J352" s="17">
        <f>C352*I352</f>
        <v/>
      </c>
      <c r="K352" s="18" t="n">
        <v>1</v>
      </c>
      <c r="L352" s="19">
        <f>D352*K352</f>
        <v/>
      </c>
      <c r="M352" s="23" t="n">
        <v>0</v>
      </c>
      <c r="N352" s="24">
        <f>D352*M352</f>
        <v/>
      </c>
      <c r="P352" s="25">
        <f>IF(A352=$G$1719,L352,0)</f>
        <v/>
      </c>
      <c r="Q352" s="25" t="n"/>
      <c r="R352" s="25" t="n"/>
      <c r="S352" s="25" t="n"/>
      <c r="T352" s="25" t="n"/>
    </row>
    <row r="353">
      <c r="A353" s="12" t="inlineStr">
        <is>
          <t>大平NC</t>
        </is>
      </c>
      <c r="B353" s="13" t="inlineStr">
        <is>
          <t>90MQ3L</t>
        </is>
      </c>
      <c r="C353" s="14">
        <f>SUMIF(数量表!D:E,B353,数量表!E:E)</f>
        <v/>
      </c>
      <c r="D353" s="15">
        <f>SUMIF(数量表!D:F,B353,数量表!F:F)+SUMIF(数量表!D:G,B353,数量表!G:G)</f>
        <v/>
      </c>
      <c r="E353" s="16" t="n">
        <v>0</v>
      </c>
      <c r="F353" s="17">
        <f>C353*E353</f>
        <v/>
      </c>
      <c r="G353" s="18" t="n">
        <v>0</v>
      </c>
      <c r="H353" s="19">
        <f>D353*G353</f>
        <v/>
      </c>
      <c r="I353" s="16" t="n">
        <v>1</v>
      </c>
      <c r="J353" s="17">
        <f>C353*I353</f>
        <v/>
      </c>
      <c r="K353" s="18" t="n">
        <v>1</v>
      </c>
      <c r="L353" s="19">
        <f>D353*K353</f>
        <v/>
      </c>
      <c r="M353" s="23" t="n">
        <v>0</v>
      </c>
      <c r="N353" s="24">
        <f>D353*M353</f>
        <v/>
      </c>
      <c r="P353" s="25">
        <f>IF(A353=$G$1719,L353,0)</f>
        <v/>
      </c>
      <c r="Q353" s="25" t="n"/>
      <c r="R353" s="25" t="n"/>
      <c r="S353" s="25" t="n"/>
      <c r="T353" s="25" t="n"/>
    </row>
    <row r="354">
      <c r="A354" s="12" t="inlineStr">
        <is>
          <t>大平NC</t>
        </is>
      </c>
      <c r="B354" s="13" t="inlineStr">
        <is>
          <t>90MQ3R</t>
        </is>
      </c>
      <c r="C354" s="14">
        <f>SUMIF(数量表!D:E,B354,数量表!E:E)</f>
        <v/>
      </c>
      <c r="D354" s="15">
        <f>SUMIF(数量表!D:F,B354,数量表!F:F)+SUMIF(数量表!D:G,B354,数量表!G:G)</f>
        <v/>
      </c>
      <c r="E354" s="16" t="n">
        <v>0</v>
      </c>
      <c r="F354" s="17">
        <f>C354*E354</f>
        <v/>
      </c>
      <c r="G354" s="18" t="n">
        <v>0</v>
      </c>
      <c r="H354" s="19">
        <f>D354*G354</f>
        <v/>
      </c>
      <c r="I354" s="16" t="n">
        <v>1</v>
      </c>
      <c r="J354" s="17">
        <f>C354*I354</f>
        <v/>
      </c>
      <c r="K354" s="18" t="n">
        <v>1</v>
      </c>
      <c r="L354" s="19">
        <f>D354*K354</f>
        <v/>
      </c>
      <c r="M354" s="23" t="n">
        <v>0</v>
      </c>
      <c r="N354" s="24">
        <f>D354*M354</f>
        <v/>
      </c>
      <c r="P354" s="25">
        <f>IF(A354=$G$1719,L354,0)</f>
        <v/>
      </c>
      <c r="Q354" s="25" t="n"/>
      <c r="R354" s="25" t="n"/>
      <c r="S354" s="25" t="n"/>
      <c r="T354" s="25" t="n"/>
    </row>
    <row r="355">
      <c r="A355" s="12" t="inlineStr">
        <is>
          <t>大平NC</t>
        </is>
      </c>
      <c r="B355" s="13" t="inlineStr">
        <is>
          <t>90MQ3X</t>
        </is>
      </c>
      <c r="C355" s="14">
        <f>SUMIF(数量表!D:E,B355,数量表!E:E)</f>
        <v/>
      </c>
      <c r="D355" s="15">
        <f>SUMIF(数量表!D:F,B355,数量表!F:F)+SUMIF(数量表!D:G,B355,数量表!G:G)</f>
        <v/>
      </c>
      <c r="E355" s="16" t="n">
        <v>0</v>
      </c>
      <c r="F355" s="17">
        <f>C355*E355</f>
        <v/>
      </c>
      <c r="G355" s="18" t="n">
        <v>0</v>
      </c>
      <c r="H355" s="19">
        <f>D355*G355</f>
        <v/>
      </c>
      <c r="I355" s="16" t="n">
        <v>1</v>
      </c>
      <c r="J355" s="17">
        <f>C355*I355</f>
        <v/>
      </c>
      <c r="K355" s="18" t="n">
        <v>1</v>
      </c>
      <c r="L355" s="19">
        <f>D355*K355</f>
        <v/>
      </c>
      <c r="M355" s="23" t="n">
        <v>0</v>
      </c>
      <c r="N355" s="24">
        <f>D355*M355</f>
        <v/>
      </c>
      <c r="P355" s="25">
        <f>IF(A355=$G$1719,L355,0)</f>
        <v/>
      </c>
      <c r="Q355" s="25" t="n"/>
      <c r="R355" s="25" t="n"/>
      <c r="S355" s="25" t="n"/>
      <c r="T355" s="25" t="n"/>
    </row>
    <row r="356">
      <c r="A356" s="12" t="inlineStr">
        <is>
          <t>大平NC</t>
        </is>
      </c>
      <c r="B356" s="13" t="inlineStr">
        <is>
          <t>90MQ3L+12</t>
        </is>
      </c>
      <c r="C356" s="14">
        <f>SUMIF(数量表!D:E,B356,数量表!E:E)</f>
        <v/>
      </c>
      <c r="D356" s="15">
        <f>SUMIF(数量表!D:F,B356,数量表!F:F)+SUMIF(数量表!D:G,B356,数量表!G:G)</f>
        <v/>
      </c>
      <c r="E356" s="16" t="n">
        <v>0</v>
      </c>
      <c r="F356" s="17">
        <f>C356*E356</f>
        <v/>
      </c>
      <c r="G356" s="18" t="n">
        <v>0</v>
      </c>
      <c r="H356" s="19">
        <f>D356*G356</f>
        <v/>
      </c>
      <c r="I356" s="16" t="n">
        <v>1</v>
      </c>
      <c r="J356" s="17">
        <f>C356*I356</f>
        <v/>
      </c>
      <c r="K356" s="18" t="n">
        <v>1</v>
      </c>
      <c r="L356" s="19">
        <f>D356*K356</f>
        <v/>
      </c>
      <c r="M356" s="23" t="n">
        <v>0</v>
      </c>
      <c r="N356" s="24">
        <f>D356*M356</f>
        <v/>
      </c>
      <c r="P356" s="25">
        <f>IF(A356=$G$1719,L356,0)</f>
        <v/>
      </c>
      <c r="Q356" s="25" t="n"/>
      <c r="R356" s="25" t="n"/>
      <c r="S356" s="25" t="n"/>
      <c r="T356" s="25" t="n"/>
    </row>
    <row r="357">
      <c r="A357" s="12" t="inlineStr">
        <is>
          <t>大平NC</t>
        </is>
      </c>
      <c r="B357" s="13" t="inlineStr">
        <is>
          <t>90MQO300S</t>
        </is>
      </c>
      <c r="C357" s="14">
        <f>SUMIF(数量表!D:E,B357,数量表!E:E)</f>
        <v/>
      </c>
      <c r="D357" s="15">
        <f>SUMIF(数量表!D:F,B357,数量表!F:F)+SUMIF(数量表!D:G,B357,数量表!G:G)</f>
        <v/>
      </c>
      <c r="E357" s="16" t="n">
        <v>0</v>
      </c>
      <c r="F357" s="17">
        <f>C357*E357</f>
        <v/>
      </c>
      <c r="G357" s="18" t="n">
        <v>0</v>
      </c>
      <c r="H357" s="19">
        <f>D357*G357</f>
        <v/>
      </c>
      <c r="I357" s="16" t="n">
        <v>1</v>
      </c>
      <c r="J357" s="17">
        <f>C357*I357</f>
        <v/>
      </c>
      <c r="K357" s="18" t="n">
        <v>1</v>
      </c>
      <c r="L357" s="19">
        <f>D357*K357</f>
        <v/>
      </c>
      <c r="M357" s="23" t="n">
        <v>0</v>
      </c>
      <c r="N357" s="24">
        <f>D357*M357</f>
        <v/>
      </c>
      <c r="P357" s="25">
        <f>IF(A357=$G$1719,L357,0)</f>
        <v/>
      </c>
      <c r="Q357" s="25" t="n"/>
      <c r="R357" s="25" t="n"/>
      <c r="S357" s="25" t="n"/>
      <c r="T357" s="25" t="n"/>
    </row>
    <row r="358">
      <c r="A358" s="12" t="inlineStr">
        <is>
          <t>大平NC</t>
        </is>
      </c>
      <c r="B358" s="13" t="inlineStr">
        <is>
          <t>135MAW</t>
        </is>
      </c>
      <c r="C358" s="14">
        <f>SUMIF(数量表!D:E,B358,数量表!E:E)</f>
        <v/>
      </c>
      <c r="D358" s="15">
        <f>SUMIF(数量表!D:F,B358,数量表!F:F)+SUMIF(数量表!D:G,B358,数量表!G:G)</f>
        <v/>
      </c>
      <c r="E358" s="16" t="n">
        <v>1</v>
      </c>
      <c r="F358" s="17">
        <f>C358*E358</f>
        <v/>
      </c>
      <c r="G358" s="18" t="n">
        <v>1</v>
      </c>
      <c r="H358" s="19">
        <f>D358*G358</f>
        <v/>
      </c>
      <c r="I358" s="16" t="n">
        <v>0</v>
      </c>
      <c r="J358" s="17">
        <f>(C358+D358)*I358</f>
        <v/>
      </c>
      <c r="K358" s="18" t="n">
        <v>0</v>
      </c>
      <c r="L358" s="19">
        <f>D358*K358</f>
        <v/>
      </c>
      <c r="M358" s="23" t="n">
        <v>0</v>
      </c>
      <c r="N358" s="24">
        <f>D358*M358</f>
        <v/>
      </c>
      <c r="P358" s="25">
        <f>IF(A358=$G$1719,L358,0)</f>
        <v/>
      </c>
      <c r="Q358" s="25" t="n"/>
      <c r="R358" s="25" t="n"/>
      <c r="S358" s="25" t="n"/>
      <c r="T358" s="25" t="n"/>
    </row>
    <row r="359">
      <c r="A359" s="12" t="inlineStr">
        <is>
          <t>大平NC</t>
        </is>
      </c>
      <c r="B359" s="13" t="inlineStr">
        <is>
          <t>135MA</t>
        </is>
      </c>
      <c r="C359" s="14">
        <f>SUMIF(数量表!D:E,B359,数量表!E:E)</f>
        <v/>
      </c>
      <c r="D359" s="15">
        <f>SUMIF(数量表!D:F,B359,数量表!F:F)+SUMIF(数量表!D:G,B359,数量表!G:G)</f>
        <v/>
      </c>
      <c r="E359" s="16" t="n">
        <v>1</v>
      </c>
      <c r="F359" s="17">
        <f>C359*E359</f>
        <v/>
      </c>
      <c r="G359" s="18" t="n">
        <v>1</v>
      </c>
      <c r="H359" s="19">
        <f>D359*G359</f>
        <v/>
      </c>
      <c r="I359" s="16" t="n">
        <v>0</v>
      </c>
      <c r="J359" s="17">
        <f>C359*I359</f>
        <v/>
      </c>
      <c r="K359" s="18" t="n">
        <v>0</v>
      </c>
      <c r="L359" s="19">
        <f>D359*K359</f>
        <v/>
      </c>
      <c r="M359" s="23" t="n">
        <v>0</v>
      </c>
      <c r="N359" s="24">
        <f>D359*M359</f>
        <v/>
      </c>
      <c r="P359" s="25">
        <f>IF(A359=$G$1719,L359,0)</f>
        <v/>
      </c>
      <c r="Q359" s="25" t="n"/>
      <c r="R359" s="25" t="n"/>
      <c r="S359" s="25" t="n"/>
      <c r="T359" s="25" t="n"/>
    </row>
    <row r="360">
      <c r="A360" s="12" t="inlineStr">
        <is>
          <t>大平NC</t>
        </is>
      </c>
      <c r="B360" s="13" t="inlineStr">
        <is>
          <t>135MA670</t>
        </is>
      </c>
      <c r="C360" s="14">
        <f>SUMIF(数量表!D:E,B360,数量表!E:E)</f>
        <v/>
      </c>
      <c r="D360" s="15">
        <f>SUMIF(数量表!D:F,B360,数量表!F:F)+SUMIF(数量表!D:G,B360,数量表!G:G)</f>
        <v/>
      </c>
      <c r="E360" s="16" t="n">
        <v>0</v>
      </c>
      <c r="F360" s="17">
        <f>C360*E360</f>
        <v/>
      </c>
      <c r="G360" s="18" t="n">
        <v>0</v>
      </c>
      <c r="H360" s="19">
        <f>D360*G360</f>
        <v/>
      </c>
      <c r="I360" s="16" t="n">
        <v>1</v>
      </c>
      <c r="J360" s="17">
        <f>C360*I360</f>
        <v/>
      </c>
      <c r="K360" s="18" t="n">
        <v>1</v>
      </c>
      <c r="L360" s="19">
        <f>D360*K360</f>
        <v/>
      </c>
      <c r="M360" s="23" t="n">
        <v>0</v>
      </c>
      <c r="N360" s="24">
        <f>D360*M360</f>
        <v/>
      </c>
      <c r="P360" s="25">
        <f>IF(A360=$G$1719,L360,0)</f>
        <v/>
      </c>
      <c r="Q360" s="25" t="n"/>
      <c r="R360" s="25" t="n"/>
      <c r="S360" s="25" t="n"/>
      <c r="T360" s="25" t="n"/>
    </row>
    <row r="361">
      <c r="A361" s="12" t="inlineStr">
        <is>
          <t>大平NC</t>
        </is>
      </c>
      <c r="B361" s="13" t="inlineStr">
        <is>
          <t>135MA670L</t>
        </is>
      </c>
      <c r="C361" s="14">
        <f>SUMIF(数量表!D:E,B361,数量表!E:E)</f>
        <v/>
      </c>
      <c r="D361" s="15">
        <f>SUMIF(数量表!D:F,B361,数量表!F:F)+SUMIF(数量表!D:G,B361,数量表!G:G)</f>
        <v/>
      </c>
      <c r="E361" s="16" t="n">
        <v>0</v>
      </c>
      <c r="F361" s="17">
        <f>C361*E361</f>
        <v/>
      </c>
      <c r="G361" s="18" t="n">
        <v>0</v>
      </c>
      <c r="H361" s="19">
        <f>D361*G361</f>
        <v/>
      </c>
      <c r="I361" s="16" t="n">
        <v>1</v>
      </c>
      <c r="J361" s="17">
        <f>C361*I361</f>
        <v/>
      </c>
      <c r="K361" s="18" t="n">
        <v>1</v>
      </c>
      <c r="L361" s="19">
        <f>D361*K361</f>
        <v/>
      </c>
      <c r="M361" s="23" t="n">
        <v>0</v>
      </c>
      <c r="N361" s="24">
        <f>D361*M361</f>
        <v/>
      </c>
      <c r="P361" s="25">
        <f>IF(A361=$G$1719,L361,0)</f>
        <v/>
      </c>
      <c r="Q361" s="25" t="n"/>
      <c r="R361" s="25" t="n"/>
      <c r="S361" s="25" t="n"/>
      <c r="T361" s="25" t="n"/>
    </row>
    <row r="362">
      <c r="A362" s="12" t="inlineStr">
        <is>
          <t>大平NC</t>
        </is>
      </c>
      <c r="B362" s="13" t="inlineStr">
        <is>
          <t>135MA670R</t>
        </is>
      </c>
      <c r="C362" s="14">
        <f>SUMIF(数量表!D:E,B362,数量表!E:E)</f>
        <v/>
      </c>
      <c r="D362" s="15">
        <f>SUMIF(数量表!D:F,B362,数量表!F:F)+SUMIF(数量表!D:G,B362,数量表!G:G)</f>
        <v/>
      </c>
      <c r="E362" s="16" t="n">
        <v>0</v>
      </c>
      <c r="F362" s="17">
        <f>C362*E362</f>
        <v/>
      </c>
      <c r="G362" s="18" t="n">
        <v>0</v>
      </c>
      <c r="H362" s="19">
        <f>D362*G362</f>
        <v/>
      </c>
      <c r="I362" s="16" t="n">
        <v>1</v>
      </c>
      <c r="J362" s="17">
        <f>C362*I362</f>
        <v/>
      </c>
      <c r="K362" s="18" t="n">
        <v>1</v>
      </c>
      <c r="L362" s="19">
        <f>D362*K362</f>
        <v/>
      </c>
      <c r="M362" s="23" t="n">
        <v>0</v>
      </c>
      <c r="N362" s="24">
        <f>D362*M362</f>
        <v/>
      </c>
      <c r="P362" s="25">
        <f>IF(A362=$G$1719,L362,0)</f>
        <v/>
      </c>
      <c r="Q362" s="25" t="n"/>
      <c r="R362" s="25" t="n"/>
      <c r="S362" s="25" t="n"/>
      <c r="T362" s="25" t="n"/>
    </row>
    <row r="363">
      <c r="A363" s="12" t="inlineStr">
        <is>
          <t>大平NC</t>
        </is>
      </c>
      <c r="B363" s="13" t="inlineStr">
        <is>
          <t>135MAL</t>
        </is>
      </c>
      <c r="C363" s="14">
        <f>SUMIF(数量表!D:E,B363,数量表!E:E)</f>
        <v/>
      </c>
      <c r="D363" s="15">
        <f>SUMIF(数量表!D:F,B363,数量表!F:F)+SUMIF(数量表!D:G,B363,数量表!G:G)</f>
        <v/>
      </c>
      <c r="E363" s="16" t="n">
        <v>0</v>
      </c>
      <c r="F363" s="17">
        <f>C363*E363</f>
        <v/>
      </c>
      <c r="G363" s="18" t="n">
        <v>0</v>
      </c>
      <c r="H363" s="19">
        <f>D363*G363</f>
        <v/>
      </c>
      <c r="I363" s="16" t="n">
        <v>1</v>
      </c>
      <c r="J363" s="17">
        <f>C363*I363</f>
        <v/>
      </c>
      <c r="K363" s="18" t="n">
        <v>1</v>
      </c>
      <c r="L363" s="19">
        <f>D363*K363</f>
        <v/>
      </c>
      <c r="M363" s="23" t="n">
        <v>0</v>
      </c>
      <c r="N363" s="24">
        <f>D363*M363</f>
        <v/>
      </c>
      <c r="P363" s="25">
        <f>IF(A363=$G$1719,L363,0)</f>
        <v/>
      </c>
      <c r="Q363" s="25" t="n"/>
      <c r="R363" s="25" t="n"/>
      <c r="S363" s="25" t="n"/>
      <c r="T363" s="25" t="n"/>
    </row>
    <row r="364" ht="14.25" customHeight="1">
      <c r="A364" s="12" t="inlineStr">
        <is>
          <t>大平NC</t>
        </is>
      </c>
      <c r="B364" s="13" t="inlineStr">
        <is>
          <t>135MAL+12</t>
        </is>
      </c>
      <c r="C364" s="14">
        <f>SUMIF(数量表!D:E,B364,数量表!E:E)</f>
        <v/>
      </c>
      <c r="D364" s="15">
        <f>SUMIF(数量表!D:F,B364,数量表!F:F)+SUMIF(数量表!D:G,B364,数量表!G:G)</f>
        <v/>
      </c>
      <c r="E364" s="16" t="n">
        <v>0</v>
      </c>
      <c r="F364" s="17">
        <f>C364*E364</f>
        <v/>
      </c>
      <c r="G364" s="18" t="n">
        <v>0</v>
      </c>
      <c r="H364" s="19">
        <f>D364*G364</f>
        <v/>
      </c>
      <c r="I364" s="16" t="n">
        <v>1</v>
      </c>
      <c r="J364" s="17">
        <f>C364*I364</f>
        <v/>
      </c>
      <c r="K364" s="18" t="n">
        <v>1</v>
      </c>
      <c r="L364" s="19">
        <f>D364*K364</f>
        <v/>
      </c>
      <c r="M364" s="23" t="n">
        <v>0</v>
      </c>
      <c r="N364" s="24">
        <f>D364*M364</f>
        <v/>
      </c>
      <c r="P364" s="25">
        <f>IF(A364=$G$1719,L364,0)</f>
        <v/>
      </c>
      <c r="Q364" s="25" t="n"/>
      <c r="R364" s="25" t="n"/>
      <c r="S364" s="25" t="n"/>
      <c r="T364" s="25" t="n"/>
    </row>
    <row r="365">
      <c r="A365" s="12" t="inlineStr">
        <is>
          <t>大平NC</t>
        </is>
      </c>
      <c r="B365" s="13" t="inlineStr">
        <is>
          <t>135MAO</t>
        </is>
      </c>
      <c r="C365" s="14">
        <f>SUMIF(数量表!D:E,B365,数量表!E:E)</f>
        <v/>
      </c>
      <c r="D365" s="15">
        <f>SUMIF(数量表!D:F,B365,数量表!F:F)+SUMIF(数量表!D:G,B365,数量表!G:G)</f>
        <v/>
      </c>
      <c r="E365" s="16" t="n">
        <v>0</v>
      </c>
      <c r="F365" s="17">
        <f>C365*E365</f>
        <v/>
      </c>
      <c r="G365" s="18" t="n">
        <v>0</v>
      </c>
      <c r="H365" s="19">
        <f>D365*G365</f>
        <v/>
      </c>
      <c r="I365" s="16" t="n">
        <v>2</v>
      </c>
      <c r="J365" s="17">
        <f>C365*I365</f>
        <v/>
      </c>
      <c r="K365" s="18" t="n">
        <v>2</v>
      </c>
      <c r="L365" s="19">
        <f>D365*K365</f>
        <v/>
      </c>
      <c r="M365" s="23" t="n">
        <v>0</v>
      </c>
      <c r="N365" s="24">
        <f>D365*M365</f>
        <v/>
      </c>
      <c r="P365" s="25">
        <f>IF(A365=$G$1719,L365,0)</f>
        <v/>
      </c>
      <c r="Q365" s="25" t="n"/>
      <c r="R365" s="25" t="n"/>
      <c r="S365" s="25" t="n"/>
      <c r="T365" s="25" t="n"/>
    </row>
    <row r="366">
      <c r="A366" s="12" t="inlineStr">
        <is>
          <t>大平NC</t>
        </is>
      </c>
      <c r="B366" s="13" t="inlineStr">
        <is>
          <t>135MAOL</t>
        </is>
      </c>
      <c r="C366" s="14">
        <f>SUMIF(数量表!D:E,B366,数量表!E:E)</f>
        <v/>
      </c>
      <c r="D366" s="15">
        <f>SUMIF(数量表!D:F,B366,数量表!F:F)+SUMIF(数量表!D:G,B366,数量表!G:G)</f>
        <v/>
      </c>
      <c r="E366" s="16" t="n">
        <v>0</v>
      </c>
      <c r="F366" s="17">
        <f>C366*E366</f>
        <v/>
      </c>
      <c r="G366" s="18" t="n">
        <v>0</v>
      </c>
      <c r="H366" s="19">
        <f>D366*G366</f>
        <v/>
      </c>
      <c r="I366" s="16" t="n">
        <v>2</v>
      </c>
      <c r="J366" s="17">
        <f>C366*I366</f>
        <v/>
      </c>
      <c r="K366" s="18" t="n">
        <v>2</v>
      </c>
      <c r="L366" s="19">
        <f>D366*K366</f>
        <v/>
      </c>
      <c r="M366" s="23" t="n">
        <v>0</v>
      </c>
      <c r="N366" s="24">
        <f>D366*M366</f>
        <v/>
      </c>
      <c r="P366" s="25">
        <f>IF(A366=$G$1719,L366,0)</f>
        <v/>
      </c>
      <c r="Q366" s="25" t="n"/>
      <c r="R366" s="25" t="n"/>
      <c r="S366" s="25" t="n"/>
      <c r="T366" s="25" t="n"/>
    </row>
    <row r="367">
      <c r="A367" s="12" t="inlineStr">
        <is>
          <t>大平NC</t>
        </is>
      </c>
      <c r="B367" s="13" t="inlineStr">
        <is>
          <t>135MAOR</t>
        </is>
      </c>
      <c r="C367" s="14">
        <f>SUMIF(数量表!D:E,B367,数量表!E:E)</f>
        <v/>
      </c>
      <c r="D367" s="15">
        <f>SUMIF(数量表!D:F,B367,数量表!F:F)+SUMIF(数量表!D:G,B367,数量表!G:G)</f>
        <v/>
      </c>
      <c r="E367" s="16" t="n">
        <v>0</v>
      </c>
      <c r="F367" s="17">
        <f>C367*E367</f>
        <v/>
      </c>
      <c r="G367" s="18" t="n">
        <v>0</v>
      </c>
      <c r="H367" s="19">
        <f>D367*G367</f>
        <v/>
      </c>
      <c r="I367" s="16" t="n">
        <v>2</v>
      </c>
      <c r="J367" s="17">
        <f>C367*I367</f>
        <v/>
      </c>
      <c r="K367" s="18" t="n">
        <v>2</v>
      </c>
      <c r="L367" s="19">
        <f>D367*K367</f>
        <v/>
      </c>
      <c r="M367" s="23" t="n">
        <v>0</v>
      </c>
      <c r="N367" s="24">
        <f>D367*M367</f>
        <v/>
      </c>
      <c r="P367" s="25">
        <f>IF(A367=$G$1719,L367,0)</f>
        <v/>
      </c>
      <c r="Q367" s="25" t="n"/>
      <c r="R367" s="25" t="n"/>
      <c r="S367" s="25" t="n"/>
      <c r="T367" s="25" t="n"/>
    </row>
    <row r="368">
      <c r="A368" s="12" t="inlineStr">
        <is>
          <t>大平NC</t>
        </is>
      </c>
      <c r="B368" s="13" t="inlineStr">
        <is>
          <t>135MAOS</t>
        </is>
      </c>
      <c r="C368" s="14">
        <f>SUMIF(数量表!D:E,B368,数量表!E:E)</f>
        <v/>
      </c>
      <c r="D368" s="15">
        <f>SUMIF(数量表!D:F,B368,数量表!F:F)+SUMIF(数量表!D:G,B368,数量表!G:G)</f>
        <v/>
      </c>
      <c r="E368" s="16" t="n">
        <v>0</v>
      </c>
      <c r="F368" s="17">
        <f>C368*E368</f>
        <v/>
      </c>
      <c r="G368" s="18" t="n">
        <v>0</v>
      </c>
      <c r="H368" s="19">
        <f>D368*G368</f>
        <v/>
      </c>
      <c r="I368" s="16" t="n">
        <v>2</v>
      </c>
      <c r="J368" s="17">
        <f>C368*I368</f>
        <v/>
      </c>
      <c r="K368" s="18" t="n">
        <v>2</v>
      </c>
      <c r="L368" s="19">
        <f>D368*K368</f>
        <v/>
      </c>
      <c r="M368" s="23" t="n">
        <v>0</v>
      </c>
      <c r="N368" s="24">
        <f>D368*M368</f>
        <v/>
      </c>
      <c r="P368" s="25">
        <f>IF(A368=$G$1719,L368,0)</f>
        <v/>
      </c>
      <c r="Q368" s="25" t="n"/>
      <c r="R368" s="25" t="n"/>
      <c r="S368" s="25" t="n"/>
      <c r="T368" s="25" t="n"/>
    </row>
    <row r="369">
      <c r="A369" s="12" t="inlineStr">
        <is>
          <t>大平NC</t>
        </is>
      </c>
      <c r="B369" s="13" t="inlineStr">
        <is>
          <t>135MAR</t>
        </is>
      </c>
      <c r="C369" s="14">
        <f>SUMIF(数量表!D:E,B369,数量表!E:E)</f>
        <v/>
      </c>
      <c r="D369" s="15">
        <f>SUMIF(数量表!D:F,B369,数量表!F:F)+SUMIF(数量表!D:G,B369,数量表!G:G)</f>
        <v/>
      </c>
      <c r="E369" s="16" t="n">
        <v>0</v>
      </c>
      <c r="F369" s="17">
        <f>C369*E369</f>
        <v/>
      </c>
      <c r="G369" s="18" t="n">
        <v>0</v>
      </c>
      <c r="H369" s="19">
        <f>D369*G369</f>
        <v/>
      </c>
      <c r="I369" s="16" t="n">
        <v>1</v>
      </c>
      <c r="J369" s="17">
        <f>C369*I369</f>
        <v/>
      </c>
      <c r="K369" s="18" t="n">
        <v>1</v>
      </c>
      <c r="L369" s="19">
        <f>D369*K369</f>
        <v/>
      </c>
      <c r="M369" s="23" t="n">
        <v>0</v>
      </c>
      <c r="N369" s="24">
        <f>D369*M369</f>
        <v/>
      </c>
      <c r="P369" s="25">
        <f>IF(A369=$G$1719,L369,0)</f>
        <v/>
      </c>
      <c r="Q369" s="25" t="n"/>
      <c r="R369" s="25" t="n"/>
      <c r="S369" s="25" t="n"/>
      <c r="T369" s="25" t="n"/>
    </row>
    <row r="370">
      <c r="A370" s="12" t="inlineStr">
        <is>
          <t>大平NC</t>
        </is>
      </c>
      <c r="B370" s="13" t="inlineStr">
        <is>
          <t>135MAR+12</t>
        </is>
      </c>
      <c r="C370" s="14">
        <f>SUMIF(数量表!D:E,B370,数量表!E:E)</f>
        <v/>
      </c>
      <c r="D370" s="15">
        <f>SUMIF(数量表!D:F,B370,数量表!F:F)+SUMIF(数量表!D:G,B370,数量表!G:G)</f>
        <v/>
      </c>
      <c r="E370" s="16" t="n">
        <v>0</v>
      </c>
      <c r="F370" s="17">
        <f>C370*E370</f>
        <v/>
      </c>
      <c r="G370" s="18" t="n">
        <v>0</v>
      </c>
      <c r="H370" s="19">
        <f>D370*G370</f>
        <v/>
      </c>
      <c r="I370" s="16" t="n">
        <v>1</v>
      </c>
      <c r="J370" s="17">
        <f>C370*I370</f>
        <v/>
      </c>
      <c r="K370" s="18" t="n">
        <v>1</v>
      </c>
      <c r="L370" s="19">
        <f>D370*K370</f>
        <v/>
      </c>
      <c r="M370" s="23" t="n">
        <v>0</v>
      </c>
      <c r="N370" s="24">
        <f>D370*M370</f>
        <v/>
      </c>
      <c r="P370" s="25">
        <f>IF(A370=$G$1719,L370,0)</f>
        <v/>
      </c>
      <c r="Q370" s="25" t="n"/>
      <c r="R370" s="25" t="n"/>
      <c r="S370" s="25" t="n"/>
      <c r="T370" s="25" t="n"/>
    </row>
    <row r="371">
      <c r="A371" s="12" t="inlineStr">
        <is>
          <t>大平NC</t>
        </is>
      </c>
      <c r="B371" s="13" t="inlineStr">
        <is>
          <t>135MAX</t>
        </is>
      </c>
      <c r="C371" s="14">
        <f>SUMIF(数量表!D:E,B371,数量表!E:E)</f>
        <v/>
      </c>
      <c r="D371" s="15">
        <f>SUMIF(数量表!D:F,B371,数量表!F:F)+SUMIF(数量表!D:G,B371,数量表!G:G)</f>
        <v/>
      </c>
      <c r="E371" s="16" t="n">
        <v>1</v>
      </c>
      <c r="F371" s="17">
        <f>C371*E371</f>
        <v/>
      </c>
      <c r="G371" s="18" t="n">
        <v>1</v>
      </c>
      <c r="H371" s="19">
        <f>D371*G371</f>
        <v/>
      </c>
      <c r="I371" s="16" t="n">
        <v>1</v>
      </c>
      <c r="J371" s="17">
        <f>C371*I371</f>
        <v/>
      </c>
      <c r="K371" s="18" t="n">
        <v>1</v>
      </c>
      <c r="L371" s="19">
        <f>D371*K371</f>
        <v/>
      </c>
      <c r="M371" s="23" t="n">
        <v>0</v>
      </c>
      <c r="N371" s="24">
        <f>D371*M371</f>
        <v/>
      </c>
      <c r="P371" s="25">
        <f>IF(A371=$G$1719,L371,0)</f>
        <v/>
      </c>
      <c r="Q371" s="25" t="n"/>
      <c r="R371" s="25" t="n"/>
      <c r="S371" s="25" t="n"/>
      <c r="T371" s="25" t="n"/>
    </row>
    <row r="372">
      <c r="A372" s="12" t="inlineStr">
        <is>
          <t>大平NC</t>
        </is>
      </c>
      <c r="B372" s="13" t="inlineStr">
        <is>
          <t>135MAX144</t>
        </is>
      </c>
      <c r="C372" s="14">
        <f>SUMIF(数量表!D:E,B372,数量表!E:E)</f>
        <v/>
      </c>
      <c r="D372" s="15">
        <f>SUMIF(数量表!D:F,B372,数量表!F:F)+SUMIF(数量表!D:G,B372,数量表!G:G)</f>
        <v/>
      </c>
      <c r="E372" s="16" t="n">
        <v>1</v>
      </c>
      <c r="F372" s="17">
        <f>C372*E372</f>
        <v/>
      </c>
      <c r="G372" s="18" t="n">
        <v>1</v>
      </c>
      <c r="H372" s="19">
        <f>D372*G372</f>
        <v/>
      </c>
      <c r="I372" s="16" t="n">
        <v>1</v>
      </c>
      <c r="J372" s="17">
        <f>C372*I372</f>
        <v/>
      </c>
      <c r="K372" s="18" t="n">
        <v>1</v>
      </c>
      <c r="L372" s="19">
        <f>D372*K372</f>
        <v/>
      </c>
      <c r="M372" s="23" t="n">
        <v>0</v>
      </c>
      <c r="N372" s="24">
        <f>D372*M372</f>
        <v/>
      </c>
      <c r="P372" s="25">
        <f>IF(A372=$G$1719,L372,0)</f>
        <v/>
      </c>
      <c r="Q372" s="25" t="n"/>
      <c r="R372" s="25" t="n"/>
      <c r="S372" s="25" t="n"/>
      <c r="T372" s="25" t="n"/>
    </row>
    <row r="373">
      <c r="A373" s="12" t="inlineStr">
        <is>
          <t>大平NC</t>
        </is>
      </c>
      <c r="B373" s="13" t="inlineStr">
        <is>
          <t>135MAZ</t>
        </is>
      </c>
      <c r="C373" s="14">
        <f>SUMIF(数量表!D:E,B373,数量表!E:E)</f>
        <v/>
      </c>
      <c r="D373" s="15">
        <f>SUMIF(数量表!D:F,B373,数量表!F:F)+SUMIF(数量表!D:G,B373,数量表!G:G)</f>
        <v/>
      </c>
      <c r="E373" s="16" t="n">
        <v>0</v>
      </c>
      <c r="F373" s="17">
        <f>C373*E373</f>
        <v/>
      </c>
      <c r="G373" s="18" t="n">
        <v>0</v>
      </c>
      <c r="H373" s="19">
        <f>D373*G373</f>
        <v/>
      </c>
      <c r="I373" s="16" t="n">
        <v>2</v>
      </c>
      <c r="J373" s="17">
        <f>C373*I373</f>
        <v/>
      </c>
      <c r="K373" s="18" t="n">
        <v>2</v>
      </c>
      <c r="L373" s="19">
        <f>D373*K373</f>
        <v/>
      </c>
      <c r="M373" s="23" t="n">
        <v>0</v>
      </c>
      <c r="N373" s="24">
        <f>D373*M373</f>
        <v/>
      </c>
      <c r="P373" s="25">
        <f>IF(A373=$G$1719,L373,0)</f>
        <v/>
      </c>
      <c r="Q373" s="25" t="n"/>
      <c r="R373" s="25" t="n"/>
      <c r="S373" s="25" t="n"/>
      <c r="T373" s="25" t="n"/>
    </row>
    <row r="374">
      <c r="A374" s="12" t="inlineStr">
        <is>
          <t>大平NC</t>
        </is>
      </c>
      <c r="B374" s="13" t="inlineStr">
        <is>
          <t>135MCH</t>
        </is>
      </c>
      <c r="C374" s="14">
        <f>SUMIF(数量表!D:E,B374,数量表!E:E)</f>
        <v/>
      </c>
      <c r="D374" s="15">
        <f>SUMIF(数量表!D:F,B374,数量表!F:F)+SUMIF(数量表!D:G,B374,数量表!G:G)</f>
        <v/>
      </c>
      <c r="E374" s="16" t="n">
        <v>0</v>
      </c>
      <c r="F374" s="17">
        <f>C374*E374</f>
        <v/>
      </c>
      <c r="G374" s="18" t="n">
        <v>0</v>
      </c>
      <c r="H374" s="19">
        <f>D374*G374</f>
        <v/>
      </c>
      <c r="I374" s="16" t="n">
        <v>2</v>
      </c>
      <c r="J374" s="17">
        <f>C374*I374</f>
        <v/>
      </c>
      <c r="K374" s="18" t="n">
        <v>2</v>
      </c>
      <c r="L374" s="19">
        <f>D374*K374</f>
        <v/>
      </c>
      <c r="M374" s="23" t="n">
        <v>0</v>
      </c>
      <c r="N374" s="24">
        <f>D374*M374</f>
        <v/>
      </c>
      <c r="P374" s="25">
        <f>IF(A374=$G$1719,L374,0)</f>
        <v/>
      </c>
      <c r="Q374" s="25" t="n"/>
      <c r="R374" s="25" t="n"/>
      <c r="S374" s="25" t="n"/>
      <c r="T374" s="25" t="n"/>
    </row>
    <row r="375">
      <c r="A375" s="12" t="inlineStr">
        <is>
          <t>大平NC</t>
        </is>
      </c>
      <c r="B375" s="13" t="inlineStr">
        <is>
          <t>135MA144</t>
        </is>
      </c>
      <c r="C375" s="14">
        <f>SUMIF(数量表!D:E,B375,数量表!E:E)</f>
        <v/>
      </c>
      <c r="D375" s="15">
        <f>SUMIF(数量表!D:F,B375,数量表!F:F)+SUMIF(数量表!D:G,B375,数量表!G:G)</f>
        <v/>
      </c>
      <c r="E375" s="16" t="n">
        <v>1</v>
      </c>
      <c r="F375" s="17">
        <f>C375*E375</f>
        <v/>
      </c>
      <c r="G375" s="18" t="n">
        <v>1</v>
      </c>
      <c r="H375" s="19">
        <f>D375*G375</f>
        <v/>
      </c>
      <c r="I375" s="16" t="n">
        <v>0</v>
      </c>
      <c r="J375" s="17">
        <f>C375*I375</f>
        <v/>
      </c>
      <c r="K375" s="18" t="n">
        <v>0</v>
      </c>
      <c r="L375" s="19">
        <f>D375*K375</f>
        <v/>
      </c>
      <c r="M375" s="23" t="n">
        <v>0</v>
      </c>
      <c r="N375" s="24">
        <f>D375*M375</f>
        <v/>
      </c>
      <c r="P375" s="25">
        <f>IF(A375=$G$1719,L375,0)</f>
        <v/>
      </c>
      <c r="Q375" s="25" t="n"/>
      <c r="R375" s="25" t="n"/>
      <c r="S375" s="25" t="n"/>
      <c r="T375" s="25" t="n"/>
    </row>
    <row r="376">
      <c r="A376" s="12" t="inlineStr">
        <is>
          <t>大平NC</t>
        </is>
      </c>
      <c r="B376" s="13" t="inlineStr">
        <is>
          <t>135MA144L</t>
        </is>
      </c>
      <c r="C376" s="14">
        <f>SUMIF(数量表!D:E,B376,数量表!E:E)</f>
        <v/>
      </c>
      <c r="D376" s="15">
        <f>SUMIF(数量表!D:F,B376,数量表!F:F)+SUMIF(数量表!D:G,B376,数量表!G:G)</f>
        <v/>
      </c>
      <c r="E376" s="16" t="n">
        <v>0</v>
      </c>
      <c r="F376" s="17">
        <f>C376*E376</f>
        <v/>
      </c>
      <c r="G376" s="18" t="n">
        <v>0</v>
      </c>
      <c r="H376" s="19">
        <f>D376*G376</f>
        <v/>
      </c>
      <c r="I376" s="16" t="n">
        <v>1</v>
      </c>
      <c r="J376" s="17">
        <f>C376*I376</f>
        <v/>
      </c>
      <c r="K376" s="18" t="n">
        <v>1</v>
      </c>
      <c r="L376" s="19">
        <f>D376*K376</f>
        <v/>
      </c>
      <c r="M376" s="23" t="n">
        <v>0</v>
      </c>
      <c r="N376" s="24">
        <f>D376*M376</f>
        <v/>
      </c>
      <c r="P376" s="25">
        <f>IF(A376=$G$1719,L376,0)</f>
        <v/>
      </c>
      <c r="Q376" s="25" t="n"/>
      <c r="R376" s="25" t="n"/>
      <c r="S376" s="25" t="n"/>
      <c r="T376" s="25" t="n"/>
    </row>
    <row r="377">
      <c r="A377" s="12" t="inlineStr">
        <is>
          <t>大平NC</t>
        </is>
      </c>
      <c r="B377" s="13" t="inlineStr">
        <is>
          <t>135MA144R</t>
        </is>
      </c>
      <c r="C377" s="14">
        <f>SUMIF(数量表!D:E,B377,数量表!E:E)</f>
        <v/>
      </c>
      <c r="D377" s="15">
        <f>SUMIF(数量表!D:F,B377,数量表!F:F)+SUMIF(数量表!D:G,B377,数量表!G:G)</f>
        <v/>
      </c>
      <c r="E377" s="16" t="n">
        <v>0</v>
      </c>
      <c r="F377" s="17">
        <f>C377*E377</f>
        <v/>
      </c>
      <c r="G377" s="18" t="n">
        <v>0</v>
      </c>
      <c r="H377" s="19">
        <f>D377*G377</f>
        <v/>
      </c>
      <c r="I377" s="16" t="n">
        <v>1</v>
      </c>
      <c r="J377" s="17">
        <f>C377*I377</f>
        <v/>
      </c>
      <c r="K377" s="18" t="n">
        <v>1</v>
      </c>
      <c r="L377" s="19">
        <f>D377*K377</f>
        <v/>
      </c>
      <c r="M377" s="23" t="n">
        <v>0</v>
      </c>
      <c r="N377" s="24">
        <f>D377*M377</f>
        <v/>
      </c>
      <c r="P377" s="25">
        <f>IF(A377=$G$1719,L377,0)</f>
        <v/>
      </c>
      <c r="Q377" s="25" t="n"/>
      <c r="R377" s="25" t="n"/>
      <c r="S377" s="25" t="n"/>
      <c r="T377" s="25" t="n"/>
    </row>
    <row r="378">
      <c r="A378" s="12" t="inlineStr">
        <is>
          <t>大平NC</t>
        </is>
      </c>
      <c r="B378" s="13" t="inlineStr">
        <is>
          <t>135MH</t>
        </is>
      </c>
      <c r="C378" s="14">
        <f>SUMIF(数量表!D:E,B378,数量表!E:E)</f>
        <v/>
      </c>
      <c r="D378" s="15">
        <f>SUMIF(数量表!D:F,B378,数量表!F:F)+SUMIF(数量表!D:G,B378,数量表!G:G)</f>
        <v/>
      </c>
      <c r="E378" s="16" t="n">
        <v>0</v>
      </c>
      <c r="F378" s="17">
        <f>C378*E378</f>
        <v/>
      </c>
      <c r="G378" s="18" t="n">
        <v>0</v>
      </c>
      <c r="H378" s="19">
        <f>D378*G378</f>
        <v/>
      </c>
      <c r="I378" s="16" t="n">
        <v>0.5</v>
      </c>
      <c r="J378" s="17">
        <f>C378*I378</f>
        <v/>
      </c>
      <c r="K378" s="18" t="n">
        <v>0.5</v>
      </c>
      <c r="L378" s="19">
        <f>D378*K378</f>
        <v/>
      </c>
      <c r="M378" s="23" t="n">
        <v>0</v>
      </c>
      <c r="N378" s="24">
        <f>D378*M378</f>
        <v/>
      </c>
      <c r="P378" s="25">
        <f>IF(A378=$G$1719,L378,0)</f>
        <v/>
      </c>
      <c r="Q378" s="25" t="n"/>
      <c r="R378" s="25" t="n"/>
      <c r="S378" s="25" t="n"/>
      <c r="T378" s="25" t="n"/>
    </row>
    <row r="379">
      <c r="A379" s="12" t="inlineStr">
        <is>
          <t>大平NC</t>
        </is>
      </c>
      <c r="B379" s="13" t="inlineStr">
        <is>
          <t>135MHO</t>
        </is>
      </c>
      <c r="C379" s="14">
        <f>SUMIF(数量表!D:E,B379,数量表!E:E)</f>
        <v/>
      </c>
      <c r="D379" s="15">
        <f>SUMIF(数量表!D:F,B379,数量表!F:F)+SUMIF(数量表!D:G,B379,数量表!G:G)</f>
        <v/>
      </c>
      <c r="E379" s="16" t="n">
        <v>0</v>
      </c>
      <c r="F379" s="17">
        <f>C379*E379</f>
        <v/>
      </c>
      <c r="G379" s="18" t="n">
        <v>0</v>
      </c>
      <c r="H379" s="19">
        <f>D379*G379</f>
        <v/>
      </c>
      <c r="I379" s="16" t="n">
        <v>1</v>
      </c>
      <c r="J379" s="17">
        <f>C379*I379</f>
        <v/>
      </c>
      <c r="K379" s="18" t="n">
        <v>1</v>
      </c>
      <c r="L379" s="19">
        <f>D379*K379</f>
        <v/>
      </c>
      <c r="M379" s="23" t="n">
        <v>0</v>
      </c>
      <c r="N379" s="24">
        <f>D379*M379</f>
        <v/>
      </c>
      <c r="P379" s="25">
        <f>IF(A379=$G$1719,L379,0)</f>
        <v/>
      </c>
      <c r="Q379" s="25" t="n"/>
      <c r="R379" s="25" t="n"/>
      <c r="S379" s="25" t="n"/>
      <c r="T379" s="25" t="n"/>
    </row>
    <row r="380">
      <c r="A380" s="12" t="inlineStr">
        <is>
          <t>大平NC</t>
        </is>
      </c>
      <c r="B380" s="13" t="inlineStr">
        <is>
          <t>135MHOS</t>
        </is>
      </c>
      <c r="C380" s="14">
        <f>SUMIF(数量表!D:E,B380,数量表!E:E)</f>
        <v/>
      </c>
      <c r="D380" s="15">
        <f>SUMIF(数量表!D:F,B380,数量表!F:F)+SUMIF(数量表!D:G,B380,数量表!G:G)</f>
        <v/>
      </c>
      <c r="E380" s="16" t="n">
        <v>0</v>
      </c>
      <c r="F380" s="17">
        <f>C380*E380</f>
        <v/>
      </c>
      <c r="G380" s="18" t="n">
        <v>0</v>
      </c>
      <c r="H380" s="19">
        <f>D380*G380</f>
        <v/>
      </c>
      <c r="I380" s="16" t="n">
        <v>1</v>
      </c>
      <c r="J380" s="17">
        <f>C380*I380</f>
        <v/>
      </c>
      <c r="K380" s="18" t="n">
        <v>1</v>
      </c>
      <c r="L380" s="19">
        <f>D380*K380</f>
        <v/>
      </c>
      <c r="M380" s="23" t="n">
        <v>0</v>
      </c>
      <c r="N380" s="24">
        <f>D380*M380</f>
        <v/>
      </c>
      <c r="P380" s="25">
        <f>IF(A380=$G$1719,L380,0)</f>
        <v/>
      </c>
      <c r="Q380" s="25" t="n"/>
      <c r="R380" s="25" t="n"/>
      <c r="S380" s="25" t="n"/>
      <c r="T380" s="25" t="n"/>
    </row>
    <row r="381">
      <c r="A381" s="12" t="inlineStr">
        <is>
          <t>大平NC</t>
        </is>
      </c>
      <c r="B381" s="13" t="inlineStr">
        <is>
          <t>135MHL</t>
        </is>
      </c>
      <c r="C381" s="14">
        <f>SUMIF(数量表!D:E,B381,数量表!E:E)</f>
        <v/>
      </c>
      <c r="D381" s="15">
        <f>SUMIF(数量表!D:F,B381,数量表!F:F)+SUMIF(数量表!D:G,B381,数量表!G:G)</f>
        <v/>
      </c>
      <c r="E381" s="16" t="n">
        <v>0</v>
      </c>
      <c r="F381" s="17">
        <f>C381*E381</f>
        <v/>
      </c>
      <c r="G381" s="18" t="n">
        <v>0</v>
      </c>
      <c r="H381" s="19">
        <f>D381*G381</f>
        <v/>
      </c>
      <c r="I381" s="16" t="n">
        <v>0.5</v>
      </c>
      <c r="J381" s="17">
        <f>C381*I381</f>
        <v/>
      </c>
      <c r="K381" s="18" t="n">
        <v>0.5</v>
      </c>
      <c r="L381" s="19">
        <f>D381*K381</f>
        <v/>
      </c>
      <c r="M381" s="23" t="n">
        <v>0</v>
      </c>
      <c r="N381" s="24">
        <f>D381*M381</f>
        <v/>
      </c>
      <c r="P381" s="25">
        <f>IF(A381=$G$1719,L381,0)</f>
        <v/>
      </c>
      <c r="Q381" s="25" t="n"/>
      <c r="R381" s="25" t="n"/>
      <c r="S381" s="25" t="n"/>
      <c r="T381" s="25" t="n"/>
    </row>
    <row r="382">
      <c r="A382" s="12" t="inlineStr">
        <is>
          <t>大平NC</t>
        </is>
      </c>
      <c r="B382" s="13" t="inlineStr">
        <is>
          <t>135MHOL</t>
        </is>
      </c>
      <c r="C382" s="14">
        <f>SUMIF(数量表!D:E,B382,数量表!E:E)</f>
        <v/>
      </c>
      <c r="D382" s="15">
        <f>SUMIF(数量表!D:F,B382,数量表!F:F)+SUMIF(数量表!D:G,B382,数量表!G:G)</f>
        <v/>
      </c>
      <c r="E382" s="16" t="n">
        <v>0</v>
      </c>
      <c r="F382" s="17">
        <f>C382*E382</f>
        <v/>
      </c>
      <c r="G382" s="18" t="n">
        <v>0</v>
      </c>
      <c r="H382" s="19">
        <f>D382*G382</f>
        <v/>
      </c>
      <c r="I382" s="16" t="n">
        <v>1</v>
      </c>
      <c r="J382" s="17">
        <f>C382*I382</f>
        <v/>
      </c>
      <c r="K382" s="18" t="n">
        <v>1</v>
      </c>
      <c r="L382" s="19">
        <f>D382*K382</f>
        <v/>
      </c>
      <c r="M382" s="23" t="n">
        <v>0</v>
      </c>
      <c r="N382" s="24">
        <f>D382*M382</f>
        <v/>
      </c>
      <c r="P382" s="25">
        <f>IF(A382=$G$1719,L382,0)</f>
        <v/>
      </c>
      <c r="Q382" s="25" t="n"/>
      <c r="R382" s="25" t="n"/>
      <c r="S382" s="25" t="n"/>
      <c r="T382" s="25" t="n"/>
    </row>
    <row r="383">
      <c r="A383" s="12" t="inlineStr">
        <is>
          <t>大平NC</t>
        </is>
      </c>
      <c r="B383" s="13" t="inlineStr">
        <is>
          <t>135MHR</t>
        </is>
      </c>
      <c r="C383" s="14">
        <f>SUMIF(数量表!D:E,B383,数量表!E:E)</f>
        <v/>
      </c>
      <c r="D383" s="15">
        <f>SUMIF(数量表!D:F,B383,数量表!F:F)+SUMIF(数量表!D:G,B383,数量表!G:G)</f>
        <v/>
      </c>
      <c r="E383" s="16" t="n">
        <v>0</v>
      </c>
      <c r="F383" s="17">
        <f>C383*E383</f>
        <v/>
      </c>
      <c r="G383" s="18" t="n">
        <v>0</v>
      </c>
      <c r="H383" s="19">
        <f>D383*G383</f>
        <v/>
      </c>
      <c r="I383" s="16" t="n">
        <v>0.5</v>
      </c>
      <c r="J383" s="17">
        <f>C383*I383</f>
        <v/>
      </c>
      <c r="K383" s="18" t="n">
        <v>0.5</v>
      </c>
      <c r="L383" s="19">
        <f>D383*K383</f>
        <v/>
      </c>
      <c r="M383" s="23" t="n">
        <v>0</v>
      </c>
      <c r="N383" s="24">
        <f>D383*M383</f>
        <v/>
      </c>
      <c r="P383" s="25">
        <f>IF(A383=$G$1719,L383,0)</f>
        <v/>
      </c>
      <c r="Q383" s="25" t="n"/>
      <c r="R383" s="25" t="n"/>
      <c r="S383" s="25" t="n"/>
      <c r="T383" s="25" t="n"/>
    </row>
    <row r="384">
      <c r="A384" s="12" t="inlineStr">
        <is>
          <t>大平NC</t>
        </is>
      </c>
      <c r="B384" s="13" t="inlineStr">
        <is>
          <t>135MHOR</t>
        </is>
      </c>
      <c r="C384" s="14">
        <f>SUMIF(数量表!D:E,B384,数量表!E:E)</f>
        <v/>
      </c>
      <c r="D384" s="15">
        <f>SUMIF(数量表!D:F,B384,数量表!F:F)+SUMIF(数量表!D:G,B384,数量表!G:G)</f>
        <v/>
      </c>
      <c r="E384" s="16" t="n">
        <v>0</v>
      </c>
      <c r="F384" s="17">
        <f>C384*E384</f>
        <v/>
      </c>
      <c r="G384" s="18" t="n">
        <v>0</v>
      </c>
      <c r="H384" s="19">
        <f>D384*G384</f>
        <v/>
      </c>
      <c r="I384" s="16" t="n">
        <v>1</v>
      </c>
      <c r="J384" s="17">
        <f>C384*I384</f>
        <v/>
      </c>
      <c r="K384" s="18" t="n">
        <v>1</v>
      </c>
      <c r="L384" s="19">
        <f>D384*K384</f>
        <v/>
      </c>
      <c r="M384" s="23" t="n">
        <v>0</v>
      </c>
      <c r="N384" s="24">
        <f>D384*M384</f>
        <v/>
      </c>
      <c r="P384" s="25">
        <f>IF(A384=$G$1719,L384,0)</f>
        <v/>
      </c>
      <c r="Q384" s="25" t="n"/>
      <c r="R384" s="25" t="n"/>
      <c r="S384" s="25" t="n"/>
      <c r="T384" s="25" t="n"/>
    </row>
    <row r="385">
      <c r="A385" s="12" t="inlineStr">
        <is>
          <t>大平NC</t>
        </is>
      </c>
      <c r="B385" s="13" t="inlineStr">
        <is>
          <t>135MHL+12</t>
        </is>
      </c>
      <c r="C385" s="14">
        <f>SUMIF(数量表!D:E,B385,数量表!E:E)</f>
        <v/>
      </c>
      <c r="D385" s="15">
        <f>SUMIF(数量表!D:F,B385,数量表!F:F)+SUMIF(数量表!D:G,B385,数量表!G:G)</f>
        <v/>
      </c>
      <c r="E385" s="16" t="n">
        <v>0</v>
      </c>
      <c r="F385" s="17">
        <f>C385*E385</f>
        <v/>
      </c>
      <c r="G385" s="18" t="n">
        <v>0</v>
      </c>
      <c r="H385" s="19">
        <f>D385*G385</f>
        <v/>
      </c>
      <c r="I385" s="16" t="n">
        <v>0.5</v>
      </c>
      <c r="J385" s="17">
        <f>C385*I385</f>
        <v/>
      </c>
      <c r="K385" s="18" t="n">
        <v>0.5</v>
      </c>
      <c r="L385" s="19">
        <f>D385*K385</f>
        <v/>
      </c>
      <c r="M385" s="23" t="n">
        <v>0</v>
      </c>
      <c r="N385" s="24">
        <f>D385*M385</f>
        <v/>
      </c>
      <c r="P385" s="25">
        <f>IF(A385=$G$1719,L385,0)</f>
        <v/>
      </c>
      <c r="Q385" s="25" t="n"/>
      <c r="R385" s="25" t="n"/>
      <c r="S385" s="25" t="n"/>
      <c r="T385" s="25" t="n"/>
    </row>
    <row r="386">
      <c r="A386" s="12" t="inlineStr">
        <is>
          <t>大平NC</t>
        </is>
      </c>
      <c r="B386" s="13" t="inlineStr">
        <is>
          <t>135MHR+12</t>
        </is>
      </c>
      <c r="C386" s="14">
        <f>SUMIF(数量表!D:E,B386,数量表!E:E)</f>
        <v/>
      </c>
      <c r="D386" s="15">
        <f>SUMIF(数量表!D:F,B386,数量表!F:F)+SUMIF(数量表!D:G,B386,数量表!G:G)</f>
        <v/>
      </c>
      <c r="E386" s="16" t="n">
        <v>0</v>
      </c>
      <c r="F386" s="17">
        <f>C386*E386</f>
        <v/>
      </c>
      <c r="G386" s="18" t="n">
        <v>0</v>
      </c>
      <c r="H386" s="19">
        <f>D386*G386</f>
        <v/>
      </c>
      <c r="I386" s="16" t="n">
        <v>0.5</v>
      </c>
      <c r="J386" s="17">
        <f>C386*I386</f>
        <v/>
      </c>
      <c r="K386" s="18" t="n">
        <v>0.5</v>
      </c>
      <c r="L386" s="19">
        <f>D386*K386</f>
        <v/>
      </c>
      <c r="M386" s="23" t="n">
        <v>0</v>
      </c>
      <c r="N386" s="24">
        <f>D386*M386</f>
        <v/>
      </c>
      <c r="P386" s="25">
        <f>IF(A386=$G$1719,L386,0)</f>
        <v/>
      </c>
      <c r="Q386" s="25" t="n"/>
      <c r="R386" s="25" t="n"/>
      <c r="S386" s="25" t="n"/>
      <c r="T386" s="25" t="n"/>
    </row>
    <row r="387">
      <c r="A387" s="12" t="inlineStr">
        <is>
          <t>大平NC</t>
        </is>
      </c>
      <c r="B387" s="13" t="inlineStr">
        <is>
          <t>135MHX</t>
        </is>
      </c>
      <c r="C387" s="14">
        <f>SUMIF(数量表!D:E,B387,数量表!E:E)</f>
        <v/>
      </c>
      <c r="D387" s="15">
        <f>SUMIF(数量表!D:F,B387,数量表!F:F)+SUMIF(数量表!D:G,B387,数量表!G:G)</f>
        <v/>
      </c>
      <c r="E387" s="16" t="n">
        <v>0</v>
      </c>
      <c r="F387" s="17">
        <f>C387*E387</f>
        <v/>
      </c>
      <c r="G387" s="18" t="n">
        <v>0</v>
      </c>
      <c r="H387" s="19">
        <f>D387*G387</f>
        <v/>
      </c>
      <c r="I387" s="16" t="n">
        <v>1</v>
      </c>
      <c r="J387" s="17">
        <f>C387*I387</f>
        <v/>
      </c>
      <c r="K387" s="18" t="n">
        <v>1</v>
      </c>
      <c r="L387" s="19">
        <f>D387*K387</f>
        <v/>
      </c>
      <c r="M387" s="23" t="n">
        <v>0</v>
      </c>
      <c r="N387" s="24">
        <f>D387*M387</f>
        <v/>
      </c>
      <c r="P387" s="25">
        <f>IF(A387=$G$1719,L387,0)</f>
        <v/>
      </c>
      <c r="Q387" s="25" t="n"/>
      <c r="R387" s="25" t="n"/>
      <c r="S387" s="25" t="n"/>
      <c r="T387" s="25" t="n"/>
    </row>
    <row r="388">
      <c r="A388" s="12" t="inlineStr">
        <is>
          <t>大平NC</t>
        </is>
      </c>
      <c r="B388" s="13" t="inlineStr">
        <is>
          <t>135MHZ</t>
        </is>
      </c>
      <c r="C388" s="14">
        <f>SUMIF(数量表!D:E,B388,数量表!E:E)</f>
        <v/>
      </c>
      <c r="D388" s="15">
        <f>SUMIF(数量表!D:F,B388,数量表!F:F)+SUMIF(数量表!D:G,B388,数量表!G:G)</f>
        <v/>
      </c>
      <c r="E388" s="16" t="n">
        <v>0</v>
      </c>
      <c r="F388" s="17">
        <f>C388*E388</f>
        <v/>
      </c>
      <c r="G388" s="18" t="n">
        <v>0</v>
      </c>
      <c r="H388" s="19">
        <f>D388*G388</f>
        <v/>
      </c>
      <c r="I388" s="16" t="n">
        <v>1</v>
      </c>
      <c r="J388" s="17">
        <f>C388*I388</f>
        <v/>
      </c>
      <c r="K388" s="18" t="n">
        <v>1</v>
      </c>
      <c r="L388" s="19">
        <f>D388*K388</f>
        <v/>
      </c>
      <c r="M388" s="23" t="n">
        <v>0</v>
      </c>
      <c r="N388" s="24">
        <f>D388*M388</f>
        <v/>
      </c>
      <c r="P388" s="25">
        <f>IF(A388=$G$1719,L388,0)</f>
        <v/>
      </c>
      <c r="Q388" s="25" t="n"/>
      <c r="R388" s="25" t="n"/>
      <c r="S388" s="25" t="n"/>
      <c r="T388" s="25" t="n"/>
    </row>
    <row r="389">
      <c r="A389" s="20" t="inlineStr">
        <is>
          <t>NTパネル</t>
        </is>
      </c>
      <c r="B389" s="13" t="inlineStr">
        <is>
          <t>135MNT</t>
        </is>
      </c>
      <c r="C389" s="14">
        <f>SUMIF(数量表!D:E,B389,数量表!E:E)</f>
        <v/>
      </c>
      <c r="D389" s="15">
        <f>SUMIF(数量表!D:F,B389,数量表!F:F)+SUMIF(数量表!D:G,B389,数量表!G:G)</f>
        <v/>
      </c>
      <c r="E389" s="16" t="n">
        <v>0</v>
      </c>
      <c r="F389" s="17">
        <f>C389*E389</f>
        <v/>
      </c>
      <c r="G389" s="18" t="n">
        <v>0</v>
      </c>
      <c r="H389" s="19">
        <f>D389*G389</f>
        <v/>
      </c>
      <c r="I389" s="16" t="n"/>
      <c r="J389" s="17">
        <f>C389*I389</f>
        <v/>
      </c>
      <c r="K389" s="18" t="n">
        <v>1</v>
      </c>
      <c r="L389" s="19">
        <f>SUM((C389+D389)*K389)</f>
        <v/>
      </c>
      <c r="M389" s="23" t="n"/>
      <c r="N389" s="24">
        <f>D389*M389</f>
        <v/>
      </c>
      <c r="P389" s="25">
        <f>IF(A389=$G$1719,L389,0)</f>
        <v/>
      </c>
      <c r="Q389" s="25" t="n"/>
      <c r="R389" s="25" t="n"/>
      <c r="S389" s="25" t="n"/>
      <c r="T389" s="25" t="n"/>
    </row>
    <row r="390">
      <c r="A390" s="20" t="inlineStr">
        <is>
          <t>NTパネル</t>
        </is>
      </c>
      <c r="B390" s="13" t="inlineStr">
        <is>
          <t>135MNTW</t>
        </is>
      </c>
      <c r="C390" s="14">
        <f>SUMIF(数量表!D:E,B390,数量表!E:E)</f>
        <v/>
      </c>
      <c r="D390" s="15">
        <f>SUMIF(数量表!D:F,B390,数量表!F:F)+SUMIF(数量表!D:G,B390,数量表!G:G)</f>
        <v/>
      </c>
      <c r="E390" s="16" t="n">
        <v>0</v>
      </c>
      <c r="F390" s="17">
        <f>C390*E390</f>
        <v/>
      </c>
      <c r="G390" s="18" t="n">
        <v>0</v>
      </c>
      <c r="H390" s="19">
        <f>D390*G390</f>
        <v/>
      </c>
      <c r="I390" s="16" t="n"/>
      <c r="J390" s="17">
        <f>C390*I390</f>
        <v/>
      </c>
      <c r="K390" s="18" t="n">
        <v>2</v>
      </c>
      <c r="L390" s="19">
        <f>SUM((C390+D390)*K390)</f>
        <v/>
      </c>
      <c r="M390" s="23" t="n"/>
      <c r="N390" s="24">
        <f>D390*M390</f>
        <v/>
      </c>
      <c r="P390" s="25">
        <f>IF(A390=$G$1719,L390,0)</f>
        <v/>
      </c>
      <c r="Q390" s="25" t="n"/>
      <c r="R390" s="25" t="n"/>
      <c r="S390" s="25" t="n"/>
      <c r="T390" s="25" t="n"/>
    </row>
    <row r="391">
      <c r="A391" s="20" t="inlineStr">
        <is>
          <t>NTパネル</t>
        </is>
      </c>
      <c r="B391" s="13" t="inlineStr">
        <is>
          <t>135MNTH</t>
        </is>
      </c>
      <c r="C391" s="14">
        <f>SUMIF(数量表!D:E,B391,数量表!E:E)</f>
        <v/>
      </c>
      <c r="D391" s="15">
        <f>SUMIF(数量表!D:F,B391,数量表!F:F)+SUMIF(数量表!D:G,B391,数量表!G:G)</f>
        <v/>
      </c>
      <c r="E391" s="16" t="n">
        <v>0</v>
      </c>
      <c r="F391" s="17">
        <f>C391*E391</f>
        <v/>
      </c>
      <c r="G391" s="18" t="n">
        <v>0</v>
      </c>
      <c r="H391" s="19">
        <f>D391*G391</f>
        <v/>
      </c>
      <c r="I391" s="16" t="n"/>
      <c r="J391" s="17">
        <f>C391*I391</f>
        <v/>
      </c>
      <c r="K391" s="18" t="n">
        <v>0.5</v>
      </c>
      <c r="L391" s="19">
        <f>SUM((C391+D391)*K391)</f>
        <v/>
      </c>
      <c r="M391" s="23" t="n"/>
      <c r="N391" s="24">
        <f>D391*M391</f>
        <v/>
      </c>
      <c r="P391" s="25">
        <f>IF(A391=$G$1719,L391,0)</f>
        <v/>
      </c>
      <c r="Q391" s="25" t="n"/>
      <c r="R391" s="25" t="n"/>
      <c r="S391" s="25" t="n"/>
      <c r="T391" s="25" t="n"/>
    </row>
    <row r="392">
      <c r="A392" s="20" t="inlineStr">
        <is>
          <t>NTパネル</t>
        </is>
      </c>
      <c r="B392" s="13" t="inlineStr">
        <is>
          <t>135MNTWH</t>
        </is>
      </c>
      <c r="C392" s="14">
        <f>SUMIF(数量表!D:E,B392,数量表!E:E)</f>
        <v/>
      </c>
      <c r="D392" s="15">
        <f>SUMIF(数量表!D:F,B392,数量表!F:F)+SUMIF(数量表!D:G,B392,数量表!G:G)</f>
        <v/>
      </c>
      <c r="E392" s="16" t="n">
        <v>0</v>
      </c>
      <c r="F392" s="17">
        <f>C392*E392</f>
        <v/>
      </c>
      <c r="G392" s="18" t="n">
        <v>0</v>
      </c>
      <c r="H392" s="19">
        <f>D392*G392</f>
        <v/>
      </c>
      <c r="I392" s="16" t="n"/>
      <c r="J392" s="17">
        <f>C392*I392</f>
        <v/>
      </c>
      <c r="K392" s="18" t="n">
        <v>1</v>
      </c>
      <c r="L392" s="19">
        <f>SUM((C392+D392)*K392)</f>
        <v/>
      </c>
      <c r="M392" s="23" t="n"/>
      <c r="N392" s="24">
        <f>D392*M392</f>
        <v/>
      </c>
      <c r="P392" s="25">
        <f>IF(A392=$G$1719,L392,0)</f>
        <v/>
      </c>
      <c r="Q392" s="25" t="n"/>
      <c r="R392" s="25" t="n"/>
      <c r="S392" s="25" t="n"/>
      <c r="T392" s="25" t="n"/>
    </row>
    <row r="393">
      <c r="A393" s="20" t="inlineStr">
        <is>
          <t>NTパネル</t>
        </is>
      </c>
      <c r="B393" s="13" t="inlineStr">
        <is>
          <t>135MNTQ3</t>
        </is>
      </c>
      <c r="C393" s="14">
        <f>SUMIF(数量表!D:E,B393,数量表!E:E)</f>
        <v/>
      </c>
      <c r="D393" s="15">
        <f>SUMIF(数量表!D:F,B393,数量表!F:F)+SUMIF(数量表!D:G,B393,数量表!G:G)</f>
        <v/>
      </c>
      <c r="E393" s="16" t="n">
        <v>0</v>
      </c>
      <c r="F393" s="17">
        <f>C393*E393</f>
        <v/>
      </c>
      <c r="G393" s="18" t="n">
        <v>0</v>
      </c>
      <c r="H393" s="19">
        <f>D393*G393</f>
        <v/>
      </c>
      <c r="I393" s="16" t="n"/>
      <c r="J393" s="17">
        <f>C393*I393</f>
        <v/>
      </c>
      <c r="K393" s="18" t="n">
        <v>1</v>
      </c>
      <c r="L393" s="19">
        <f>SUM((C393+D393)*K393)</f>
        <v/>
      </c>
      <c r="M393" s="23" t="n"/>
      <c r="N393" s="24">
        <f>D393*M393</f>
        <v/>
      </c>
      <c r="P393" s="25">
        <f>IF(A393=$G$1719,L393,0)</f>
        <v/>
      </c>
      <c r="Q393" s="25" t="n"/>
      <c r="R393" s="25" t="n"/>
      <c r="S393" s="25" t="n"/>
      <c r="T393" s="25" t="n"/>
    </row>
    <row r="394">
      <c r="A394" s="20" t="inlineStr">
        <is>
          <t>NTパネル</t>
        </is>
      </c>
      <c r="B394" s="13" t="inlineStr">
        <is>
          <t>135MNTWQ3</t>
        </is>
      </c>
      <c r="C394" s="14">
        <f>SUMIF(数量表!D:E,B394,数量表!E:E)</f>
        <v/>
      </c>
      <c r="D394" s="15">
        <f>SUMIF(数量表!D:F,B394,数量表!F:F)+SUMIF(数量表!D:G,B394,数量表!G:G)</f>
        <v/>
      </c>
      <c r="E394" s="16" t="n">
        <v>0</v>
      </c>
      <c r="F394" s="17">
        <f>C394*E394</f>
        <v/>
      </c>
      <c r="G394" s="18" t="n">
        <v>0</v>
      </c>
      <c r="H394" s="19">
        <f>D394*G394</f>
        <v/>
      </c>
      <c r="I394" s="16" t="n"/>
      <c r="J394" s="17">
        <f>C394*I394</f>
        <v/>
      </c>
      <c r="K394" s="18" t="n">
        <v>2</v>
      </c>
      <c r="L394" s="19">
        <f>SUM((C394+D394)*K394)</f>
        <v/>
      </c>
      <c r="M394" s="23" t="n"/>
      <c r="N394" s="24">
        <f>D394*M394</f>
        <v/>
      </c>
      <c r="P394" s="25">
        <f>IF(A394=$G$1719,L394,0)</f>
        <v/>
      </c>
      <c r="Q394" s="25" t="n"/>
      <c r="R394" s="25" t="n"/>
      <c r="S394" s="25" t="n"/>
      <c r="T394" s="25" t="n"/>
    </row>
    <row r="395">
      <c r="A395" s="20" t="inlineStr">
        <is>
          <t>NTパネル</t>
        </is>
      </c>
      <c r="B395" s="13" t="inlineStr">
        <is>
          <t>135MNTQ600</t>
        </is>
      </c>
      <c r="C395" s="14">
        <f>SUMIF(数量表!D:E,B395,数量表!E:E)</f>
        <v/>
      </c>
      <c r="D395" s="15">
        <f>SUMIF(数量表!D:F,B395,数量表!F:F)+SUMIF(数量表!D:G,B395,数量表!G:G)</f>
        <v/>
      </c>
      <c r="E395" s="16" t="n">
        <v>0</v>
      </c>
      <c r="F395" s="17">
        <f>C395*E395</f>
        <v/>
      </c>
      <c r="G395" s="18" t="n">
        <v>0</v>
      </c>
      <c r="H395" s="19">
        <f>D395*G395</f>
        <v/>
      </c>
      <c r="I395" s="16" t="n"/>
      <c r="J395" s="17">
        <f>C395*I395</f>
        <v/>
      </c>
      <c r="K395" s="18" t="n">
        <v>1</v>
      </c>
      <c r="L395" s="19">
        <f>SUM((C395+D395)*K395)</f>
        <v/>
      </c>
      <c r="M395" s="23" t="n"/>
      <c r="N395" s="24">
        <f>D395*M395</f>
        <v/>
      </c>
      <c r="P395" s="25">
        <f>IF(A395=$G$1719,L395,0)</f>
        <v/>
      </c>
      <c r="Q395" s="25" t="n"/>
      <c r="R395" s="25" t="n"/>
      <c r="S395" s="25" t="n"/>
      <c r="T395" s="25" t="n"/>
    </row>
    <row r="396">
      <c r="A396" s="20" t="inlineStr">
        <is>
          <t>NTパネル</t>
        </is>
      </c>
      <c r="B396" s="13" t="inlineStr">
        <is>
          <t>135MNTWQ600</t>
        </is>
      </c>
      <c r="C396" s="14">
        <f>SUMIF(数量表!D:E,B396,数量表!E:E)</f>
        <v/>
      </c>
      <c r="D396" s="15">
        <f>SUMIF(数量表!D:F,B396,数量表!F:F)+SUMIF(数量表!D:G,B396,数量表!G:G)</f>
        <v/>
      </c>
      <c r="E396" s="16" t="n">
        <v>0</v>
      </c>
      <c r="F396" s="17">
        <f>C396*E396</f>
        <v/>
      </c>
      <c r="G396" s="18" t="n">
        <v>0</v>
      </c>
      <c r="H396" s="19">
        <f>D396*G396</f>
        <v/>
      </c>
      <c r="I396" s="16" t="n"/>
      <c r="J396" s="17">
        <f>C396*I396</f>
        <v/>
      </c>
      <c r="K396" s="18" t="n">
        <v>2</v>
      </c>
      <c r="L396" s="19">
        <f>SUM((C396+D396)*K396)</f>
        <v/>
      </c>
      <c r="M396" s="23" t="n"/>
      <c r="N396" s="24">
        <f>D396*M396</f>
        <v/>
      </c>
      <c r="P396" s="25">
        <f>IF(A396=$G$1719,L396,0)</f>
        <v/>
      </c>
      <c r="Q396" s="25" t="n"/>
      <c r="R396" s="25" t="n"/>
      <c r="S396" s="25" t="n"/>
      <c r="T396" s="25" t="n"/>
    </row>
    <row r="397">
      <c r="A397" s="20" t="inlineStr">
        <is>
          <t>NTパネル</t>
        </is>
      </c>
      <c r="B397" s="13" t="inlineStr">
        <is>
          <t>135MNTS</t>
        </is>
      </c>
      <c r="C397" s="14">
        <f>SUMIF(数量表!D:E,B397,数量表!E:E)</f>
        <v/>
      </c>
      <c r="D397" s="15">
        <f>SUMIF(数量表!D:F,B397,数量表!F:F)+SUMIF(数量表!D:G,B397,数量表!G:G)</f>
        <v/>
      </c>
      <c r="E397" s="16" t="n">
        <v>0</v>
      </c>
      <c r="F397" s="17">
        <f>C397*E397</f>
        <v/>
      </c>
      <c r="G397" s="18" t="n">
        <v>0</v>
      </c>
      <c r="H397" s="19">
        <f>D397*G397</f>
        <v/>
      </c>
      <c r="I397" s="16" t="n"/>
      <c r="J397" s="17">
        <f>C397*I397</f>
        <v/>
      </c>
      <c r="K397" s="18" t="n">
        <v>1</v>
      </c>
      <c r="L397" s="19">
        <f>SUM((C397+D397)*K397)</f>
        <v/>
      </c>
      <c r="M397" s="23" t="n"/>
      <c r="N397" s="24">
        <f>D397*M397</f>
        <v/>
      </c>
      <c r="P397" s="25">
        <f>IF(A397=$G$1719,L397,0)</f>
        <v/>
      </c>
      <c r="Q397" s="25" t="n"/>
      <c r="R397" s="25" t="n"/>
      <c r="S397" s="25" t="n"/>
      <c r="T397" s="25" t="n"/>
    </row>
    <row r="398">
      <c r="A398" s="20" t="inlineStr">
        <is>
          <t>NTパネル</t>
        </is>
      </c>
      <c r="B398" s="13" t="inlineStr">
        <is>
          <t>135MNTWS</t>
        </is>
      </c>
      <c r="C398" s="14">
        <f>SUMIF(数量表!D:E,B398,数量表!E:E)</f>
        <v/>
      </c>
      <c r="D398" s="15">
        <f>SUMIF(数量表!D:F,B398,数量表!F:F)+SUMIF(数量表!D:G,B398,数量表!G:G)</f>
        <v/>
      </c>
      <c r="E398" s="16" t="n">
        <v>0</v>
      </c>
      <c r="F398" s="17">
        <f>C398*E398</f>
        <v/>
      </c>
      <c r="G398" s="18" t="n">
        <v>0</v>
      </c>
      <c r="H398" s="19">
        <f>D398*G398</f>
        <v/>
      </c>
      <c r="I398" s="16" t="n"/>
      <c r="J398" s="17">
        <f>C398*I398</f>
        <v/>
      </c>
      <c r="K398" s="18" t="n">
        <v>2</v>
      </c>
      <c r="L398" s="19">
        <f>SUM((C398+D398)*K398)</f>
        <v/>
      </c>
      <c r="M398" s="23" t="n"/>
      <c r="N398" s="24">
        <f>D398*M398</f>
        <v/>
      </c>
      <c r="P398" s="25">
        <f>IF(A398=$G$1719,L398,0)</f>
        <v/>
      </c>
      <c r="Q398" s="25" t="n"/>
      <c r="R398" s="25" t="n"/>
      <c r="S398" s="25" t="n"/>
      <c r="T398" s="25" t="n"/>
    </row>
    <row r="399">
      <c r="A399" s="12" t="inlineStr">
        <is>
          <t>大平NC</t>
        </is>
      </c>
      <c r="B399" s="13" t="inlineStr">
        <is>
          <t>135MQ3O</t>
        </is>
      </c>
      <c r="C399" s="14">
        <f>SUMIF(数量表!D:E,B399,数量表!E:E)</f>
        <v/>
      </c>
      <c r="D399" s="15">
        <f>SUMIF(数量表!D:F,B399,数量表!F:F)+SUMIF(数量表!D:G,B399,数量表!G:G)</f>
        <v/>
      </c>
      <c r="E399" s="16" t="n">
        <v>0</v>
      </c>
      <c r="F399" s="17">
        <f>C399*E399</f>
        <v/>
      </c>
      <c r="G399" s="18" t="n">
        <v>0</v>
      </c>
      <c r="H399" s="19">
        <f>D399*G399</f>
        <v/>
      </c>
      <c r="I399" s="16" t="n">
        <v>2</v>
      </c>
      <c r="J399" s="17">
        <f>C399*I399</f>
        <v/>
      </c>
      <c r="K399" s="18" t="n">
        <v>2</v>
      </c>
      <c r="L399" s="19">
        <f>D399*K399</f>
        <v/>
      </c>
      <c r="M399" s="23" t="n">
        <v>0</v>
      </c>
      <c r="N399" s="24">
        <f>D399*M399</f>
        <v/>
      </c>
      <c r="P399" s="25">
        <f>IF(A399=$G$1719,L399,0)</f>
        <v/>
      </c>
      <c r="Q399" s="25" t="n"/>
      <c r="R399" s="25" t="n"/>
      <c r="S399" s="25" t="n"/>
      <c r="T399" s="25" t="n"/>
    </row>
    <row r="400">
      <c r="A400" s="12" t="inlineStr">
        <is>
          <t>大平NC</t>
        </is>
      </c>
      <c r="B400" s="13" t="inlineStr">
        <is>
          <t>135MQ3OL</t>
        </is>
      </c>
      <c r="C400" s="14">
        <f>SUMIF(数量表!D:E,B400,数量表!E:E)</f>
        <v/>
      </c>
      <c r="D400" s="15">
        <f>SUMIF(数量表!D:F,B400,数量表!F:F)+SUMIF(数量表!D:G,B400,数量表!G:G)</f>
        <v/>
      </c>
      <c r="E400" s="16" t="n">
        <v>0</v>
      </c>
      <c r="F400" s="17">
        <f>C400*E400</f>
        <v/>
      </c>
      <c r="G400" s="18" t="n">
        <v>0</v>
      </c>
      <c r="H400" s="19">
        <f>D400*G400</f>
        <v/>
      </c>
      <c r="I400" s="16" t="n">
        <v>2</v>
      </c>
      <c r="J400" s="17">
        <f>C400*I400</f>
        <v/>
      </c>
      <c r="K400" s="18" t="n">
        <v>2</v>
      </c>
      <c r="L400" s="19">
        <f>D400*K400</f>
        <v/>
      </c>
      <c r="M400" s="23" t="n">
        <v>0</v>
      </c>
      <c r="N400" s="24">
        <f>D400*M400</f>
        <v/>
      </c>
      <c r="P400" s="25">
        <f>IF(A400=$G$1719,L400,0)</f>
        <v/>
      </c>
      <c r="Q400" s="25" t="n"/>
      <c r="R400" s="25" t="n"/>
      <c r="S400" s="25" t="n"/>
      <c r="T400" s="25" t="n"/>
    </row>
    <row r="401">
      <c r="A401" s="12" t="inlineStr">
        <is>
          <t>大平NC</t>
        </is>
      </c>
      <c r="B401" s="13" t="inlineStr">
        <is>
          <t>135MQ3OR</t>
        </is>
      </c>
      <c r="C401" s="14">
        <f>SUMIF(数量表!D:E,B401,数量表!E:E)</f>
        <v/>
      </c>
      <c r="D401" s="15">
        <f>SUMIF(数量表!D:F,B401,数量表!F:F)+SUMIF(数量表!D:G,B401,数量表!G:G)</f>
        <v/>
      </c>
      <c r="E401" s="16" t="n">
        <v>0</v>
      </c>
      <c r="F401" s="17">
        <f>C401*E401</f>
        <v/>
      </c>
      <c r="G401" s="18" t="n">
        <v>0</v>
      </c>
      <c r="H401" s="19">
        <f>D401*G401</f>
        <v/>
      </c>
      <c r="I401" s="16" t="n">
        <v>2</v>
      </c>
      <c r="J401" s="17">
        <f>C401*I401</f>
        <v/>
      </c>
      <c r="K401" s="18" t="n">
        <v>2</v>
      </c>
      <c r="L401" s="19">
        <f>D401*K401</f>
        <v/>
      </c>
      <c r="M401" s="23" t="n">
        <v>0</v>
      </c>
      <c r="N401" s="24">
        <f>D401*M401</f>
        <v/>
      </c>
      <c r="P401" s="25">
        <f>IF(A401=$G$1719,L401,0)</f>
        <v/>
      </c>
      <c r="Q401" s="25" t="n"/>
      <c r="R401" s="25" t="n"/>
      <c r="S401" s="25" t="n"/>
      <c r="T401" s="25" t="n"/>
    </row>
    <row r="402">
      <c r="A402" s="12" t="inlineStr">
        <is>
          <t>大平NC</t>
        </is>
      </c>
      <c r="B402" s="13" t="inlineStr">
        <is>
          <t>135MQ3OS</t>
        </is>
      </c>
      <c r="C402" s="14">
        <f>SUMIF(数量表!D:E,B402,数量表!E:E)</f>
        <v/>
      </c>
      <c r="D402" s="15">
        <f>SUMIF(数量表!D:F,B402,数量表!F:F)+SUMIF(数量表!D:G,B402,数量表!G:G)</f>
        <v/>
      </c>
      <c r="E402" s="16" t="n">
        <v>0</v>
      </c>
      <c r="F402" s="17">
        <f>C402*E402</f>
        <v/>
      </c>
      <c r="G402" s="18" t="n">
        <v>0</v>
      </c>
      <c r="H402" s="19">
        <f>D402*G402</f>
        <v/>
      </c>
      <c r="I402" s="16" t="n">
        <v>2</v>
      </c>
      <c r="J402" s="17">
        <f>C402*I402</f>
        <v/>
      </c>
      <c r="K402" s="18" t="n">
        <v>2</v>
      </c>
      <c r="L402" s="19">
        <f>D402*K402</f>
        <v/>
      </c>
      <c r="M402" s="23" t="n">
        <v>0</v>
      </c>
      <c r="N402" s="24">
        <f>D402*M402</f>
        <v/>
      </c>
      <c r="P402" s="25">
        <f>IF(A402=$G$1719,L402,0)</f>
        <v/>
      </c>
      <c r="Q402" s="25" t="n"/>
      <c r="R402" s="25" t="n"/>
      <c r="S402" s="25" t="n"/>
      <c r="T402" s="25" t="n"/>
    </row>
    <row r="403">
      <c r="A403" s="12" t="inlineStr">
        <is>
          <t>大平NC</t>
        </is>
      </c>
      <c r="B403" s="13" t="inlineStr">
        <is>
          <t>135MQ3R+12</t>
        </is>
      </c>
      <c r="C403" s="14">
        <f>SUMIF(数量表!D:E,B403,数量表!E:E)</f>
        <v/>
      </c>
      <c r="D403" s="15">
        <f>SUMIF(数量表!D:F,B403,数量表!F:F)+SUMIF(数量表!D:G,B403,数量表!G:G)</f>
        <v/>
      </c>
      <c r="E403" s="16" t="n">
        <v>0</v>
      </c>
      <c r="F403" s="17">
        <f>C403*E403</f>
        <v/>
      </c>
      <c r="G403" s="18" t="n">
        <v>0</v>
      </c>
      <c r="H403" s="19">
        <f>D403*G403</f>
        <v/>
      </c>
      <c r="I403" s="16" t="n">
        <v>1</v>
      </c>
      <c r="J403" s="17">
        <f>C403*I403</f>
        <v/>
      </c>
      <c r="K403" s="18" t="n">
        <v>1</v>
      </c>
      <c r="L403" s="19">
        <f>D403*K403</f>
        <v/>
      </c>
      <c r="M403" s="23" t="n">
        <v>0</v>
      </c>
      <c r="N403" s="24">
        <f>D403*M403</f>
        <v/>
      </c>
      <c r="P403" s="25">
        <f>IF(A403=$G$1719,L403,0)</f>
        <v/>
      </c>
      <c r="Q403" s="25" t="n"/>
      <c r="R403" s="25" t="n"/>
      <c r="S403" s="25" t="n"/>
      <c r="T403" s="25" t="n"/>
    </row>
    <row r="404">
      <c r="A404" s="12" t="inlineStr">
        <is>
          <t>大平NC</t>
        </is>
      </c>
      <c r="B404" s="13" t="inlineStr">
        <is>
          <t>135MQ3Z</t>
        </is>
      </c>
      <c r="C404" s="14">
        <f>SUMIF(数量表!D:E,B404,数量表!E:E)</f>
        <v/>
      </c>
      <c r="D404" s="15">
        <f>SUMIF(数量表!D:F,B404,数量表!F:F)+SUMIF(数量表!D:G,B404,数量表!G:G)</f>
        <v/>
      </c>
      <c r="E404" s="16" t="n">
        <v>0</v>
      </c>
      <c r="F404" s="17">
        <f>C404*E404</f>
        <v/>
      </c>
      <c r="G404" s="18" t="n">
        <v>0</v>
      </c>
      <c r="H404" s="19">
        <f>D404*G404</f>
        <v/>
      </c>
      <c r="I404" s="16" t="n">
        <v>2</v>
      </c>
      <c r="J404" s="17">
        <f>C404*I404</f>
        <v/>
      </c>
      <c r="K404" s="18" t="n">
        <v>2</v>
      </c>
      <c r="L404" s="19">
        <f>D404*K404</f>
        <v/>
      </c>
      <c r="M404" s="23" t="n">
        <v>0</v>
      </c>
      <c r="N404" s="24">
        <f>D404*M404</f>
        <v/>
      </c>
      <c r="P404" s="25">
        <f>IF(A404=$G$1719,L404,0)</f>
        <v/>
      </c>
      <c r="Q404" s="25" t="n"/>
      <c r="R404" s="25" t="n"/>
      <c r="S404" s="25" t="n"/>
      <c r="T404" s="25" t="n"/>
    </row>
    <row r="405">
      <c r="A405" s="12" t="inlineStr">
        <is>
          <t>大平NC</t>
        </is>
      </c>
      <c r="B405" s="13" t="inlineStr">
        <is>
          <t>135MQ215</t>
        </is>
      </c>
      <c r="C405" s="14">
        <f>SUMIF(数量表!D:E,B405,数量表!E:E)</f>
        <v/>
      </c>
      <c r="D405" s="15">
        <f>SUMIF(数量表!D:F,B405,数量表!F:F)+SUMIF(数量表!D:G,B405,数量表!G:G)</f>
        <v/>
      </c>
      <c r="E405" s="16" t="n">
        <v>0</v>
      </c>
      <c r="F405" s="17">
        <f>C405*E405</f>
        <v/>
      </c>
      <c r="G405" s="18" t="n">
        <v>0</v>
      </c>
      <c r="H405" s="19">
        <f>D405*G405</f>
        <v/>
      </c>
      <c r="I405" s="16" t="n">
        <v>0.5</v>
      </c>
      <c r="J405" s="17">
        <f>C405*I405</f>
        <v/>
      </c>
      <c r="K405" s="18" t="n">
        <v>0.5</v>
      </c>
      <c r="L405" s="19">
        <f>D405*K405</f>
        <v/>
      </c>
      <c r="M405" s="23" t="n">
        <v>0</v>
      </c>
      <c r="N405" s="24">
        <f>D405*M405</f>
        <v/>
      </c>
      <c r="P405" s="25">
        <f>IF(A405=$G$1719,L405,0)</f>
        <v/>
      </c>
      <c r="Q405" s="25" t="n"/>
      <c r="R405" s="25" t="n"/>
      <c r="S405" s="25" t="n"/>
      <c r="T405" s="25" t="n"/>
    </row>
    <row r="406">
      <c r="A406" s="12" t="inlineStr">
        <is>
          <t>大平NC</t>
        </is>
      </c>
      <c r="B406" s="13" t="inlineStr">
        <is>
          <t>135MQ215L</t>
        </is>
      </c>
      <c r="C406" s="14">
        <f>SUMIF(数量表!D:E,B406,数量表!E:E)</f>
        <v/>
      </c>
      <c r="D406" s="15">
        <f>SUMIF(数量表!D:F,B406,数量表!F:F)+SUMIF(数量表!D:G,B406,数量表!G:G)</f>
        <v/>
      </c>
      <c r="E406" s="16" t="n">
        <v>0</v>
      </c>
      <c r="F406" s="17">
        <f>C406*E406</f>
        <v/>
      </c>
      <c r="G406" s="18" t="n">
        <v>0</v>
      </c>
      <c r="H406" s="19">
        <f>D406*G406</f>
        <v/>
      </c>
      <c r="I406" s="16" t="n">
        <v>0.5</v>
      </c>
      <c r="J406" s="17">
        <f>C406*I406</f>
        <v/>
      </c>
      <c r="K406" s="18" t="n">
        <v>0.5</v>
      </c>
      <c r="L406" s="19">
        <f>D406*K406</f>
        <v/>
      </c>
      <c r="M406" s="23" t="n">
        <v>0</v>
      </c>
      <c r="N406" s="24">
        <f>D406*M406</f>
        <v/>
      </c>
      <c r="P406" s="25">
        <f>IF(A406=$G$1719,L406,0)</f>
        <v/>
      </c>
      <c r="Q406" s="25" t="n"/>
      <c r="R406" s="25" t="n"/>
      <c r="S406" s="25" t="n"/>
      <c r="T406" s="25" t="n"/>
    </row>
    <row r="407">
      <c r="A407" s="12" t="inlineStr">
        <is>
          <t>大平NC</t>
        </is>
      </c>
      <c r="B407" s="13" t="inlineStr">
        <is>
          <t>135MQ215R</t>
        </is>
      </c>
      <c r="C407" s="14">
        <f>SUMIF(数量表!D:E,B407,数量表!E:E)</f>
        <v/>
      </c>
      <c r="D407" s="15">
        <f>SUMIF(数量表!D:F,B407,数量表!F:F)+SUMIF(数量表!D:G,B407,数量表!G:G)</f>
        <v/>
      </c>
      <c r="E407" s="16" t="n">
        <v>0</v>
      </c>
      <c r="F407" s="17">
        <f>C407*E407</f>
        <v/>
      </c>
      <c r="G407" s="18" t="n">
        <v>0</v>
      </c>
      <c r="H407" s="19">
        <f>D407*G407</f>
        <v/>
      </c>
      <c r="I407" s="16" t="n">
        <v>0.5</v>
      </c>
      <c r="J407" s="17">
        <f>C407*I407</f>
        <v/>
      </c>
      <c r="K407" s="18" t="n">
        <v>0.5</v>
      </c>
      <c r="L407" s="19">
        <f>D407*K407</f>
        <v/>
      </c>
      <c r="M407" s="23" t="n">
        <v>0</v>
      </c>
      <c r="N407" s="24">
        <f>D407*M407</f>
        <v/>
      </c>
      <c r="P407" s="25">
        <f>IF(A407=$G$1719,L407,0)</f>
        <v/>
      </c>
      <c r="Q407" s="25" t="n"/>
      <c r="R407" s="25" t="n"/>
      <c r="S407" s="25" t="n"/>
      <c r="T407" s="25" t="n"/>
    </row>
    <row r="408">
      <c r="A408" s="12" t="inlineStr">
        <is>
          <t>大平NC</t>
        </is>
      </c>
      <c r="B408" s="13" t="inlineStr">
        <is>
          <t>135MQ305</t>
        </is>
      </c>
      <c r="C408" s="14">
        <f>SUMIF(数量表!D:E,B408,数量表!E:E)</f>
        <v/>
      </c>
      <c r="D408" s="15">
        <f>SUMIF(数量表!D:F,B408,数量表!F:F)+SUMIF(数量表!D:G,B408,数量表!G:G)</f>
        <v/>
      </c>
      <c r="E408" s="16" t="n">
        <v>0</v>
      </c>
      <c r="F408" s="17">
        <f>C408*E408</f>
        <v/>
      </c>
      <c r="G408" s="18" t="n">
        <v>0</v>
      </c>
      <c r="H408" s="19">
        <f>D408*G408</f>
        <v/>
      </c>
      <c r="I408" s="16" t="n">
        <v>0.5</v>
      </c>
      <c r="J408" s="17">
        <f>C408*I408</f>
        <v/>
      </c>
      <c r="K408" s="18" t="n">
        <v>0.5</v>
      </c>
      <c r="L408" s="19">
        <f>D408*K408</f>
        <v/>
      </c>
      <c r="M408" s="23" t="n">
        <v>0</v>
      </c>
      <c r="N408" s="24">
        <f>D408*M408</f>
        <v/>
      </c>
      <c r="P408" s="25">
        <f>IF(A408=$G$1719,L408,0)</f>
        <v/>
      </c>
      <c r="Q408" s="25" t="n"/>
      <c r="R408" s="25" t="n"/>
      <c r="S408" s="25" t="n"/>
      <c r="T408" s="25" t="n"/>
    </row>
    <row r="409">
      <c r="A409" s="12" t="inlineStr">
        <is>
          <t>大平NC</t>
        </is>
      </c>
      <c r="B409" s="13" t="inlineStr">
        <is>
          <t>135MQ305L</t>
        </is>
      </c>
      <c r="C409" s="14">
        <f>SUMIF(数量表!D:E,B409,数量表!E:E)</f>
        <v/>
      </c>
      <c r="D409" s="15">
        <f>SUMIF(数量表!D:F,B409,数量表!F:F)+SUMIF(数量表!D:G,B409,数量表!G:G)</f>
        <v/>
      </c>
      <c r="E409" s="16" t="n">
        <v>0</v>
      </c>
      <c r="F409" s="17">
        <f>C409*E409</f>
        <v/>
      </c>
      <c r="G409" s="18" t="n">
        <v>0</v>
      </c>
      <c r="H409" s="19">
        <f>D409*G409</f>
        <v/>
      </c>
      <c r="I409" s="16" t="n">
        <v>0.5</v>
      </c>
      <c r="J409" s="17">
        <f>C409*I409</f>
        <v/>
      </c>
      <c r="K409" s="18" t="n">
        <v>0.5</v>
      </c>
      <c r="L409" s="19">
        <f>D409*K409</f>
        <v/>
      </c>
      <c r="M409" s="23" t="n">
        <v>0</v>
      </c>
      <c r="N409" s="24">
        <f>D409*M409</f>
        <v/>
      </c>
      <c r="P409" s="25">
        <f>IF(A409=$G$1719,L409,0)</f>
        <v/>
      </c>
      <c r="Q409" s="25" t="n"/>
      <c r="R409" s="25" t="n"/>
      <c r="S409" s="25" t="n"/>
      <c r="T409" s="25" t="n"/>
    </row>
    <row r="410">
      <c r="A410" s="12" t="inlineStr">
        <is>
          <t>大平NC</t>
        </is>
      </c>
      <c r="B410" s="13" t="inlineStr">
        <is>
          <t>135MQ305R</t>
        </is>
      </c>
      <c r="C410" s="14">
        <f>SUMIF(数量表!D:E,B410,数量表!E:E)</f>
        <v/>
      </c>
      <c r="D410" s="15">
        <f>SUMIF(数量表!D:F,B410,数量表!F:F)+SUMIF(数量表!D:G,B410,数量表!G:G)</f>
        <v/>
      </c>
      <c r="E410" s="16" t="n">
        <v>0</v>
      </c>
      <c r="F410" s="17">
        <f>C410*E410</f>
        <v/>
      </c>
      <c r="G410" s="18" t="n">
        <v>0</v>
      </c>
      <c r="H410" s="19">
        <f>D410*G410</f>
        <v/>
      </c>
      <c r="I410" s="16" t="n">
        <v>0.5</v>
      </c>
      <c r="J410" s="17">
        <f>C410*I410</f>
        <v/>
      </c>
      <c r="K410" s="18" t="n">
        <v>0.5</v>
      </c>
      <c r="L410" s="19">
        <f>D410*K410</f>
        <v/>
      </c>
      <c r="M410" s="23" t="n">
        <v>0</v>
      </c>
      <c r="N410" s="24">
        <f>D410*M410</f>
        <v/>
      </c>
      <c r="P410" s="25">
        <f>IF(A410=$G$1719,L410,0)</f>
        <v/>
      </c>
      <c r="Q410" s="25" t="n"/>
      <c r="R410" s="25" t="n"/>
      <c r="S410" s="25" t="n"/>
      <c r="T410" s="25" t="n"/>
    </row>
    <row r="411">
      <c r="A411" s="12" t="inlineStr">
        <is>
          <t>大平NC</t>
        </is>
      </c>
      <c r="B411" s="13" t="inlineStr">
        <is>
          <t>135MQ310</t>
        </is>
      </c>
      <c r="C411" s="14">
        <f>SUMIF(数量表!D:E,B411,数量表!E:E)</f>
        <v/>
      </c>
      <c r="D411" s="15">
        <f>SUMIF(数量表!D:F,B411,数量表!F:F)+SUMIF(数量表!D:G,B411,数量表!G:G)</f>
        <v/>
      </c>
      <c r="E411" s="16" t="n">
        <v>0</v>
      </c>
      <c r="F411" s="17">
        <f>C411*E411</f>
        <v/>
      </c>
      <c r="G411" s="18" t="n">
        <v>0</v>
      </c>
      <c r="H411" s="19">
        <f>D411*G411</f>
        <v/>
      </c>
      <c r="I411" s="16" t="n">
        <v>0.5</v>
      </c>
      <c r="J411" s="17">
        <f>C411*I411</f>
        <v/>
      </c>
      <c r="K411" s="18" t="n">
        <v>0.5</v>
      </c>
      <c r="L411" s="19">
        <f>D411*K411</f>
        <v/>
      </c>
      <c r="M411" s="23" t="n">
        <v>0</v>
      </c>
      <c r="N411" s="24">
        <f>D411*M411</f>
        <v/>
      </c>
      <c r="P411" s="25">
        <f>IF(A411=$G$1719,L411,0)</f>
        <v/>
      </c>
      <c r="Q411" s="25" t="n"/>
      <c r="R411" s="25" t="n"/>
      <c r="S411" s="25" t="n"/>
      <c r="T411" s="25" t="n"/>
    </row>
    <row r="412">
      <c r="A412" s="12" t="inlineStr">
        <is>
          <t>大平NC</t>
        </is>
      </c>
      <c r="B412" s="13" t="inlineStr">
        <is>
          <t>135MQ310L</t>
        </is>
      </c>
      <c r="C412" s="14">
        <f>SUMIF(数量表!D:E,B412,数量表!E:E)</f>
        <v/>
      </c>
      <c r="D412" s="15">
        <f>SUMIF(数量表!D:F,B412,数量表!F:F)+SUMIF(数量表!D:G,B412,数量表!G:G)</f>
        <v/>
      </c>
      <c r="E412" s="16" t="n">
        <v>0</v>
      </c>
      <c r="F412" s="17">
        <f>C412*E412</f>
        <v/>
      </c>
      <c r="G412" s="18" t="n">
        <v>0</v>
      </c>
      <c r="H412" s="19">
        <f>D412*G412</f>
        <v/>
      </c>
      <c r="I412" s="16" t="n">
        <v>0.5</v>
      </c>
      <c r="J412" s="17">
        <f>C412*I412</f>
        <v/>
      </c>
      <c r="K412" s="18" t="n">
        <v>0.5</v>
      </c>
      <c r="L412" s="19">
        <f>D412*K412</f>
        <v/>
      </c>
      <c r="M412" s="23" t="n">
        <v>0</v>
      </c>
      <c r="N412" s="24">
        <f>D412*M412</f>
        <v/>
      </c>
      <c r="P412" s="25">
        <f>IF(A412=$G$1719,L412,0)</f>
        <v/>
      </c>
      <c r="Q412" s="25" t="n"/>
      <c r="R412" s="25" t="n"/>
      <c r="S412" s="25" t="n"/>
      <c r="T412" s="25" t="n"/>
    </row>
    <row r="413">
      <c r="A413" s="12" t="inlineStr">
        <is>
          <t>大平NC</t>
        </is>
      </c>
      <c r="B413" s="13" t="inlineStr">
        <is>
          <t>135MQ310R</t>
        </is>
      </c>
      <c r="C413" s="14">
        <f>SUMIF(数量表!D:E,B413,数量表!E:E)</f>
        <v/>
      </c>
      <c r="D413" s="15">
        <f>SUMIF(数量表!D:F,B413,数量表!F:F)+SUMIF(数量表!D:G,B413,数量表!G:G)</f>
        <v/>
      </c>
      <c r="E413" s="16" t="n">
        <v>0</v>
      </c>
      <c r="F413" s="17">
        <f>C413*E413</f>
        <v/>
      </c>
      <c r="G413" s="18" t="n">
        <v>0</v>
      </c>
      <c r="H413" s="19">
        <f>D413*G413</f>
        <v/>
      </c>
      <c r="I413" s="16" t="n">
        <v>0.5</v>
      </c>
      <c r="J413" s="17">
        <f>C413*I413</f>
        <v/>
      </c>
      <c r="K413" s="18" t="n">
        <v>0.5</v>
      </c>
      <c r="L413" s="19">
        <f>D413*K413</f>
        <v/>
      </c>
      <c r="M413" s="23" t="n">
        <v>0</v>
      </c>
      <c r="N413" s="24">
        <f>D413*M413</f>
        <v/>
      </c>
      <c r="P413" s="25">
        <f>IF(A413=$G$1719,L413,0)</f>
        <v/>
      </c>
      <c r="Q413" s="25" t="n"/>
      <c r="R413" s="25" t="n"/>
      <c r="S413" s="25" t="n"/>
      <c r="T413" s="25" t="n"/>
    </row>
    <row r="414">
      <c r="A414" s="12" t="inlineStr">
        <is>
          <t>大平NC</t>
        </is>
      </c>
      <c r="B414" s="13" t="inlineStr">
        <is>
          <t>135MQ600</t>
        </is>
      </c>
      <c r="C414" s="14">
        <f>SUMIF(数量表!D:E,B414,数量表!E:E)</f>
        <v/>
      </c>
      <c r="D414" s="15">
        <f>SUMIF(数量表!D:F,B414,数量表!F:F)+SUMIF(数量表!D:G,B414,数量表!G:G)</f>
        <v/>
      </c>
      <c r="E414" s="16" t="n">
        <v>0</v>
      </c>
      <c r="F414" s="17">
        <f>C414*E414</f>
        <v/>
      </c>
      <c r="G414" s="18" t="n">
        <v>0</v>
      </c>
      <c r="H414" s="19">
        <f>D414*G414</f>
        <v/>
      </c>
      <c r="I414" s="16" t="n">
        <v>1</v>
      </c>
      <c r="J414" s="17">
        <f>C414*I414</f>
        <v/>
      </c>
      <c r="K414" s="18" t="n">
        <v>1</v>
      </c>
      <c r="L414" s="19">
        <f>D414*K414</f>
        <v/>
      </c>
      <c r="M414" s="23" t="n">
        <v>0</v>
      </c>
      <c r="N414" s="24">
        <f>D414*M414</f>
        <v/>
      </c>
      <c r="P414" s="25">
        <f>IF(A414=$G$1719,L414,0)</f>
        <v/>
      </c>
      <c r="Q414" s="25" t="n"/>
      <c r="R414" s="25" t="n"/>
      <c r="S414" s="25" t="n"/>
      <c r="T414" s="25" t="n"/>
    </row>
    <row r="415">
      <c r="A415" s="12" t="inlineStr">
        <is>
          <t>大平NC</t>
        </is>
      </c>
      <c r="B415" s="13" t="inlineStr">
        <is>
          <t>135MQ600L</t>
        </is>
      </c>
      <c r="C415" s="14">
        <f>SUMIF(数量表!D:E,B415,数量表!E:E)</f>
        <v/>
      </c>
      <c r="D415" s="15">
        <f>SUMIF(数量表!D:F,B415,数量表!F:F)+SUMIF(数量表!D:G,B415,数量表!G:G)</f>
        <v/>
      </c>
      <c r="E415" s="16" t="n">
        <v>0</v>
      </c>
      <c r="F415" s="17">
        <f>C415*E415</f>
        <v/>
      </c>
      <c r="G415" s="18" t="n">
        <v>0</v>
      </c>
      <c r="H415" s="19">
        <f>D415*G415</f>
        <v/>
      </c>
      <c r="I415" s="16" t="n">
        <v>1</v>
      </c>
      <c r="J415" s="17">
        <f>C415*I415</f>
        <v/>
      </c>
      <c r="K415" s="18" t="n">
        <v>1</v>
      </c>
      <c r="L415" s="19">
        <f>D415*K415</f>
        <v/>
      </c>
      <c r="M415" s="23" t="n">
        <v>0</v>
      </c>
      <c r="N415" s="24">
        <f>D415*M415</f>
        <v/>
      </c>
      <c r="P415" s="25">
        <f>IF(A415=$G$1719,L415,0)</f>
        <v/>
      </c>
      <c r="Q415" s="25" t="n"/>
      <c r="R415" s="25" t="n"/>
      <c r="S415" s="25" t="n"/>
      <c r="T415" s="25" t="n"/>
    </row>
    <row r="416">
      <c r="A416" s="12" t="inlineStr">
        <is>
          <t>大平NC</t>
        </is>
      </c>
      <c r="B416" s="13" t="inlineStr">
        <is>
          <t>135MQ600R</t>
        </is>
      </c>
      <c r="C416" s="14">
        <f>SUMIF(数量表!D:E,B416,数量表!E:E)</f>
        <v/>
      </c>
      <c r="D416" s="15">
        <f>SUMIF(数量表!D:F,B416,数量表!F:F)+SUMIF(数量表!D:G,B416,数量表!G:G)</f>
        <v/>
      </c>
      <c r="E416" s="16" t="n">
        <v>0</v>
      </c>
      <c r="F416" s="17">
        <f>C416*E416</f>
        <v/>
      </c>
      <c r="G416" s="18" t="n">
        <v>0</v>
      </c>
      <c r="H416" s="19">
        <f>D416*G416</f>
        <v/>
      </c>
      <c r="I416" s="16" t="n">
        <v>1</v>
      </c>
      <c r="J416" s="17">
        <f>C416*I416</f>
        <v/>
      </c>
      <c r="K416" s="18" t="n">
        <v>1</v>
      </c>
      <c r="L416" s="19">
        <f>D416*K416</f>
        <v/>
      </c>
      <c r="M416" s="23" t="n">
        <v>0</v>
      </c>
      <c r="N416" s="24">
        <f>D416*M416</f>
        <v/>
      </c>
      <c r="P416" s="25">
        <f>IF(A416=$G$1719,L416,0)</f>
        <v/>
      </c>
      <c r="Q416" s="25" t="n"/>
      <c r="R416" s="25" t="n"/>
      <c r="S416" s="25" t="n"/>
      <c r="T416" s="25" t="n"/>
    </row>
    <row r="417">
      <c r="A417" s="12" t="inlineStr">
        <is>
          <t>大平NC</t>
        </is>
      </c>
      <c r="B417" s="13" t="inlineStr">
        <is>
          <t>135MQ</t>
        </is>
      </c>
      <c r="C417" s="14">
        <f>SUMIF(数量表!D:E,B417,数量表!E:E)</f>
        <v/>
      </c>
      <c r="D417" s="15">
        <f>SUMIF(数量表!D:F,B417,数量表!F:F)+SUMIF(数量表!D:G,B417,数量表!G:G)</f>
        <v/>
      </c>
      <c r="E417" s="16" t="n">
        <v>0</v>
      </c>
      <c r="F417" s="17">
        <f>C417*E417</f>
        <v/>
      </c>
      <c r="G417" s="18" t="n">
        <v>0</v>
      </c>
      <c r="H417" s="19">
        <f>D417*G417</f>
        <v/>
      </c>
      <c r="I417" s="16" t="n">
        <v>0.5</v>
      </c>
      <c r="J417" s="17">
        <f>C417*I417</f>
        <v/>
      </c>
      <c r="K417" s="18" t="n">
        <v>0.5</v>
      </c>
      <c r="L417" s="19">
        <f>D417*K417</f>
        <v/>
      </c>
      <c r="M417" s="23" t="n">
        <v>0</v>
      </c>
      <c r="N417" s="24">
        <f>D417*M417</f>
        <v/>
      </c>
      <c r="P417" s="25">
        <f>IF(A417=$G$1719,L417,0)</f>
        <v/>
      </c>
      <c r="Q417" s="25" t="n"/>
      <c r="R417" s="25" t="n"/>
      <c r="S417" s="25" t="n"/>
      <c r="T417" s="25" t="n"/>
    </row>
    <row r="418">
      <c r="A418" s="12" t="inlineStr">
        <is>
          <t>大平NC</t>
        </is>
      </c>
      <c r="B418" s="13" t="inlineStr">
        <is>
          <t>135MQO</t>
        </is>
      </c>
      <c r="C418" s="14">
        <f>SUMIF(数量表!D:E,B418,数量表!E:E)</f>
        <v/>
      </c>
      <c r="D418" s="15">
        <f>SUMIF(数量表!D:F,B418,数量表!F:F)+SUMIF(数量表!D:G,B418,数量表!G:G)</f>
        <v/>
      </c>
      <c r="E418" s="16" t="n">
        <v>0</v>
      </c>
      <c r="F418" s="17">
        <f>C418*E418</f>
        <v/>
      </c>
      <c r="G418" s="18" t="n">
        <v>0</v>
      </c>
      <c r="H418" s="19">
        <f>D418*G418</f>
        <v/>
      </c>
      <c r="I418" s="16" t="n">
        <v>1</v>
      </c>
      <c r="J418" s="17">
        <f>C418*I418</f>
        <v/>
      </c>
      <c r="K418" s="18" t="n">
        <v>1</v>
      </c>
      <c r="L418" s="19">
        <f>D418*K418</f>
        <v/>
      </c>
      <c r="M418" s="23" t="n">
        <v>0</v>
      </c>
      <c r="N418" s="24">
        <f>D418*M418</f>
        <v/>
      </c>
      <c r="P418" s="25">
        <f>IF(A418=$G$1719,L418,0)</f>
        <v/>
      </c>
      <c r="Q418" s="25" t="n"/>
      <c r="R418" s="25" t="n"/>
      <c r="S418" s="25" t="n"/>
      <c r="T418" s="25" t="n"/>
    </row>
    <row r="419">
      <c r="A419" s="12" t="inlineStr">
        <is>
          <t>大平NC</t>
        </is>
      </c>
      <c r="B419" s="13" t="inlineStr">
        <is>
          <t>135MQL</t>
        </is>
      </c>
      <c r="C419" s="14">
        <f>SUMIF(数量表!D:E,B419,数量表!E:E)</f>
        <v/>
      </c>
      <c r="D419" s="15">
        <f>SUMIF(数量表!D:F,B419,数量表!F:F)+SUMIF(数量表!D:G,B419,数量表!G:G)</f>
        <v/>
      </c>
      <c r="E419" s="16" t="n">
        <v>0</v>
      </c>
      <c r="F419" s="17">
        <f>C419*E419</f>
        <v/>
      </c>
      <c r="G419" s="18" t="n">
        <v>0</v>
      </c>
      <c r="H419" s="19">
        <f>D419*G419</f>
        <v/>
      </c>
      <c r="I419" s="16" t="n">
        <v>0.5</v>
      </c>
      <c r="J419" s="17">
        <f>C419*I419</f>
        <v/>
      </c>
      <c r="K419" s="18" t="n">
        <v>0.5</v>
      </c>
      <c r="L419" s="19">
        <f>D419*K419</f>
        <v/>
      </c>
      <c r="M419" s="23" t="n">
        <v>0</v>
      </c>
      <c r="N419" s="24">
        <f>D419*M419</f>
        <v/>
      </c>
      <c r="P419" s="25">
        <f>IF(A419=$G$1719,L419,0)</f>
        <v/>
      </c>
      <c r="Q419" s="25" t="n"/>
      <c r="R419" s="25" t="n"/>
      <c r="S419" s="25" t="n"/>
      <c r="T419" s="25" t="n"/>
    </row>
    <row r="420">
      <c r="A420" s="12" t="inlineStr">
        <is>
          <t>大平NC</t>
        </is>
      </c>
      <c r="B420" s="13" t="inlineStr">
        <is>
          <t>135MQOL</t>
        </is>
      </c>
      <c r="C420" s="14">
        <f>SUMIF(数量表!D:E,B420,数量表!E:E)</f>
        <v/>
      </c>
      <c r="D420" s="15">
        <f>SUMIF(数量表!D:F,B420,数量表!F:F)+SUMIF(数量表!D:G,B420,数量表!G:G)</f>
        <v/>
      </c>
      <c r="E420" s="16" t="n">
        <v>0</v>
      </c>
      <c r="F420" s="17">
        <f>C420*E420</f>
        <v/>
      </c>
      <c r="G420" s="18" t="n">
        <v>0</v>
      </c>
      <c r="H420" s="19">
        <f>D420*G420</f>
        <v/>
      </c>
      <c r="I420" s="16" t="n">
        <v>1</v>
      </c>
      <c r="J420" s="17">
        <f>C420*I420</f>
        <v/>
      </c>
      <c r="K420" s="18" t="n">
        <v>1</v>
      </c>
      <c r="L420" s="19">
        <f>D420*K420</f>
        <v/>
      </c>
      <c r="M420" s="23" t="n">
        <v>0</v>
      </c>
      <c r="N420" s="24">
        <f>D420*M420</f>
        <v/>
      </c>
      <c r="P420" s="25">
        <f>IF(A420=$G$1719,L420,0)</f>
        <v/>
      </c>
      <c r="Q420" s="25" t="n"/>
      <c r="R420" s="25" t="n"/>
      <c r="S420" s="25" t="n"/>
      <c r="T420" s="25" t="n"/>
    </row>
    <row r="421">
      <c r="A421" s="12" t="inlineStr">
        <is>
          <t>大平NC</t>
        </is>
      </c>
      <c r="B421" s="13" t="inlineStr">
        <is>
          <t>135MQR</t>
        </is>
      </c>
      <c r="C421" s="14">
        <f>SUMIF(数量表!D:E,B421,数量表!E:E)</f>
        <v/>
      </c>
      <c r="D421" s="15">
        <f>SUMIF(数量表!D:F,B421,数量表!F:F)+SUMIF(数量表!D:G,B421,数量表!G:G)</f>
        <v/>
      </c>
      <c r="E421" s="16" t="n">
        <v>0</v>
      </c>
      <c r="F421" s="17">
        <f>C421*E421</f>
        <v/>
      </c>
      <c r="G421" s="18" t="n">
        <v>0</v>
      </c>
      <c r="H421" s="19">
        <f>D421*G421</f>
        <v/>
      </c>
      <c r="I421" s="16" t="n">
        <v>0.5</v>
      </c>
      <c r="J421" s="17">
        <f>C421*I421</f>
        <v/>
      </c>
      <c r="K421" s="18" t="n">
        <v>0.5</v>
      </c>
      <c r="L421" s="19">
        <f>D421*K421</f>
        <v/>
      </c>
      <c r="M421" s="23" t="n">
        <v>0</v>
      </c>
      <c r="N421" s="24">
        <f>D421*M421</f>
        <v/>
      </c>
      <c r="P421" s="25">
        <f>IF(A421=$G$1719,L421,0)</f>
        <v/>
      </c>
      <c r="Q421" s="25" t="n"/>
      <c r="R421" s="25" t="n"/>
      <c r="S421" s="25" t="n"/>
      <c r="T421" s="25" t="n"/>
    </row>
    <row r="422">
      <c r="A422" s="12" t="inlineStr">
        <is>
          <t>大平NC</t>
        </is>
      </c>
      <c r="B422" s="13" t="inlineStr">
        <is>
          <t>135MQOR</t>
        </is>
      </c>
      <c r="C422" s="14">
        <f>SUMIF(数量表!D:E,B422,数量表!E:E)</f>
        <v/>
      </c>
      <c r="D422" s="15">
        <f>SUMIF(数量表!D:F,B422,数量表!F:F)+SUMIF(数量表!D:G,B422,数量表!G:G)</f>
        <v/>
      </c>
      <c r="E422" s="16" t="n">
        <v>0</v>
      </c>
      <c r="F422" s="17">
        <f>C422*E422</f>
        <v/>
      </c>
      <c r="G422" s="18" t="n">
        <v>0</v>
      </c>
      <c r="H422" s="19">
        <f>D422*G422</f>
        <v/>
      </c>
      <c r="I422" s="16" t="n">
        <v>1</v>
      </c>
      <c r="J422" s="17">
        <f>C422*I422</f>
        <v/>
      </c>
      <c r="K422" s="18" t="n">
        <v>1</v>
      </c>
      <c r="L422" s="19">
        <f>D422*K422</f>
        <v/>
      </c>
      <c r="M422" s="23" t="n">
        <v>0</v>
      </c>
      <c r="N422" s="24">
        <f>D422*M422</f>
        <v/>
      </c>
      <c r="P422" s="25">
        <f>IF(A422=$G$1719,L422,0)</f>
        <v/>
      </c>
      <c r="Q422" s="25" t="n"/>
      <c r="R422" s="25" t="n"/>
      <c r="S422" s="25" t="n"/>
      <c r="T422" s="25" t="n"/>
    </row>
    <row r="423">
      <c r="A423" s="12" t="inlineStr">
        <is>
          <t>大平NC</t>
        </is>
      </c>
      <c r="B423" s="13" t="inlineStr">
        <is>
          <t>135MQ3</t>
        </is>
      </c>
      <c r="C423" s="14">
        <f>SUMIF(数量表!D:E,B423,数量表!E:E)</f>
        <v/>
      </c>
      <c r="D423" s="15">
        <f>SUMIF(数量表!D:F,B423,数量表!F:F)+SUMIF(数量表!D:G,B423,数量表!G:G)</f>
        <v/>
      </c>
      <c r="E423" s="16" t="n">
        <v>0</v>
      </c>
      <c r="F423" s="17">
        <f>C423*E423</f>
        <v/>
      </c>
      <c r="G423" s="18" t="n">
        <v>0</v>
      </c>
      <c r="H423" s="19">
        <f>D423*G423</f>
        <v/>
      </c>
      <c r="I423" s="16" t="n">
        <v>1</v>
      </c>
      <c r="J423" s="17">
        <f>C423*I423</f>
        <v/>
      </c>
      <c r="K423" s="18" t="n">
        <v>1</v>
      </c>
      <c r="L423" s="19">
        <f>D423*K423</f>
        <v/>
      </c>
      <c r="M423" s="23" t="n">
        <v>0</v>
      </c>
      <c r="N423" s="24">
        <f>D423*M423</f>
        <v/>
      </c>
      <c r="P423" s="25">
        <f>IF(A423=$G$1719,L423,0)</f>
        <v/>
      </c>
      <c r="Q423" s="25" t="n"/>
      <c r="R423" s="25" t="n"/>
      <c r="S423" s="25" t="n"/>
      <c r="T423" s="25" t="n"/>
    </row>
    <row r="424">
      <c r="A424" s="12" t="inlineStr">
        <is>
          <t>大平NC</t>
        </is>
      </c>
      <c r="B424" s="13" t="inlineStr">
        <is>
          <t>135MQ3L</t>
        </is>
      </c>
      <c r="C424" s="14">
        <f>SUMIF(数量表!D:E,B424,数量表!E:E)</f>
        <v/>
      </c>
      <c r="D424" s="15">
        <f>SUMIF(数量表!D:F,B424,数量表!F:F)+SUMIF(数量表!D:G,B424,数量表!G:G)</f>
        <v/>
      </c>
      <c r="E424" s="16" t="n">
        <v>0</v>
      </c>
      <c r="F424" s="17">
        <f>C424*E424</f>
        <v/>
      </c>
      <c r="G424" s="18" t="n">
        <v>0</v>
      </c>
      <c r="H424" s="19">
        <f>D424*G424</f>
        <v/>
      </c>
      <c r="I424" s="16" t="n">
        <v>1</v>
      </c>
      <c r="J424" s="17">
        <f>C424*I424</f>
        <v/>
      </c>
      <c r="K424" s="18" t="n">
        <v>1</v>
      </c>
      <c r="L424" s="19">
        <f>D424*K424</f>
        <v/>
      </c>
      <c r="M424" s="23" t="n">
        <v>0</v>
      </c>
      <c r="N424" s="24">
        <f>D424*M424</f>
        <v/>
      </c>
      <c r="P424" s="25">
        <f>IF(A424=$G$1719,L424,0)</f>
        <v/>
      </c>
      <c r="Q424" s="25" t="n"/>
      <c r="R424" s="25" t="n"/>
      <c r="S424" s="25" t="n"/>
      <c r="T424" s="25" t="n"/>
    </row>
    <row r="425">
      <c r="A425" s="12" t="inlineStr">
        <is>
          <t>大平NC</t>
        </is>
      </c>
      <c r="B425" s="13" t="inlineStr">
        <is>
          <t>135MQ3R</t>
        </is>
      </c>
      <c r="C425" s="14">
        <f>SUMIF(数量表!D:E,B425,数量表!E:E)</f>
        <v/>
      </c>
      <c r="D425" s="15">
        <f>SUMIF(数量表!D:F,B425,数量表!F:F)+SUMIF(数量表!D:G,B425,数量表!G:G)</f>
        <v/>
      </c>
      <c r="E425" s="16" t="n">
        <v>0</v>
      </c>
      <c r="F425" s="17">
        <f>C425*E425</f>
        <v/>
      </c>
      <c r="G425" s="18" t="n">
        <v>0</v>
      </c>
      <c r="H425" s="19">
        <f>D425*G425</f>
        <v/>
      </c>
      <c r="I425" s="16" t="n">
        <v>1</v>
      </c>
      <c r="J425" s="17">
        <f>C425*I425</f>
        <v/>
      </c>
      <c r="K425" s="18" t="n">
        <v>1</v>
      </c>
      <c r="L425" s="19">
        <f>D425*K425</f>
        <v/>
      </c>
      <c r="M425" s="23" t="n">
        <v>0</v>
      </c>
      <c r="N425" s="24">
        <f>D425*M425</f>
        <v/>
      </c>
      <c r="P425" s="25">
        <f>IF(A425=$G$1719,L425,0)</f>
        <v/>
      </c>
      <c r="Q425" s="25" t="n"/>
      <c r="R425" s="25" t="n"/>
      <c r="S425" s="25" t="n"/>
      <c r="T425" s="25" t="n"/>
    </row>
    <row r="426">
      <c r="A426" s="12" t="inlineStr">
        <is>
          <t>大平NC</t>
        </is>
      </c>
      <c r="B426" s="13" t="inlineStr">
        <is>
          <t>135MQ3X</t>
        </is>
      </c>
      <c r="C426" s="14">
        <f>SUMIF(数量表!D:E,B426,数量表!E:E)</f>
        <v/>
      </c>
      <c r="D426" s="15">
        <f>SUMIF(数量表!D:F,B426,数量表!F:F)+SUMIF(数量表!D:G,B426,数量表!G:G)</f>
        <v/>
      </c>
      <c r="E426" s="16" t="n">
        <v>0</v>
      </c>
      <c r="F426" s="17">
        <f>C426*E426</f>
        <v/>
      </c>
      <c r="G426" s="18" t="n">
        <v>0</v>
      </c>
      <c r="H426" s="19">
        <f>D426*G426</f>
        <v/>
      </c>
      <c r="I426" s="16" t="n">
        <v>1</v>
      </c>
      <c r="J426" s="17">
        <f>C426*I426</f>
        <v/>
      </c>
      <c r="K426" s="18" t="n">
        <v>1</v>
      </c>
      <c r="L426" s="19">
        <f>D426*K426</f>
        <v/>
      </c>
      <c r="M426" s="23" t="n">
        <v>0</v>
      </c>
      <c r="N426" s="24">
        <f>D426*M426</f>
        <v/>
      </c>
      <c r="P426" s="25">
        <f>IF(A426=$G$1719,L426,0)</f>
        <v/>
      </c>
      <c r="Q426" s="25" t="n"/>
      <c r="R426" s="25" t="n"/>
      <c r="S426" s="25" t="n"/>
      <c r="T426" s="25" t="n"/>
    </row>
    <row r="427">
      <c r="A427" s="12" t="inlineStr">
        <is>
          <t>大平NC</t>
        </is>
      </c>
      <c r="B427" s="13" t="inlineStr">
        <is>
          <t>135MQ3L+12</t>
        </is>
      </c>
      <c r="C427" s="14">
        <f>SUMIF(数量表!D:E,B427,数量表!E:E)</f>
        <v/>
      </c>
      <c r="D427" s="15">
        <f>SUMIF(数量表!D:F,B427,数量表!F:F)+SUMIF(数量表!D:G,B427,数量表!G:G)</f>
        <v/>
      </c>
      <c r="E427" s="16" t="n">
        <v>0</v>
      </c>
      <c r="F427" s="17">
        <f>C427*E427</f>
        <v/>
      </c>
      <c r="G427" s="18" t="n">
        <v>0</v>
      </c>
      <c r="H427" s="19">
        <f>D427*G427</f>
        <v/>
      </c>
      <c r="I427" s="16" t="n">
        <v>1</v>
      </c>
      <c r="J427" s="17">
        <f>C427*I427</f>
        <v/>
      </c>
      <c r="K427" s="18" t="n">
        <v>1</v>
      </c>
      <c r="L427" s="19">
        <f>D427*K427</f>
        <v/>
      </c>
      <c r="M427" s="23" t="n">
        <v>0</v>
      </c>
      <c r="N427" s="24">
        <f>D427*M427</f>
        <v/>
      </c>
      <c r="P427" s="25">
        <f>IF(A427=$G$1719,L427,0)</f>
        <v/>
      </c>
      <c r="Q427" s="25" t="n"/>
      <c r="R427" s="25" t="n"/>
      <c r="S427" s="25" t="n"/>
      <c r="T427" s="25" t="n"/>
    </row>
    <row r="428">
      <c r="A428" s="12" t="inlineStr">
        <is>
          <t>大平NC</t>
        </is>
      </c>
      <c r="B428" s="13" t="inlineStr">
        <is>
          <t>135MQO300S</t>
        </is>
      </c>
      <c r="C428" s="14">
        <f>SUMIF(数量表!D:E,B428,数量表!E:E)</f>
        <v/>
      </c>
      <c r="D428" s="15">
        <f>SUMIF(数量表!D:F,B428,数量表!F:F)+SUMIF(数量表!D:G,B428,数量表!G:G)</f>
        <v/>
      </c>
      <c r="E428" s="16" t="n">
        <v>0</v>
      </c>
      <c r="F428" s="17">
        <f>C428*E428</f>
        <v/>
      </c>
      <c r="G428" s="18" t="n">
        <v>0</v>
      </c>
      <c r="H428" s="19">
        <f>D428*G428</f>
        <v/>
      </c>
      <c r="I428" s="16" t="n">
        <v>1</v>
      </c>
      <c r="J428" s="17">
        <f>C428*I428</f>
        <v/>
      </c>
      <c r="K428" s="18" t="n">
        <v>1</v>
      </c>
      <c r="L428" s="19">
        <f>D428*K428</f>
        <v/>
      </c>
      <c r="M428" s="23" t="n">
        <v>0</v>
      </c>
      <c r="N428" s="24">
        <f>D428*M428</f>
        <v/>
      </c>
      <c r="P428" s="25">
        <f>IF(A428=$G$1719,L428,0)</f>
        <v/>
      </c>
      <c r="Q428" s="25" t="n"/>
      <c r="R428" s="25" t="n"/>
      <c r="S428" s="25" t="n"/>
      <c r="T428" s="25" t="n"/>
    </row>
    <row r="429">
      <c r="A429" s="12" t="inlineStr">
        <is>
          <t>大平NC</t>
        </is>
      </c>
      <c r="B429" s="13" t="inlineStr">
        <is>
          <t>E</t>
        </is>
      </c>
      <c r="C429" s="14">
        <f>SUMIF(数量表!D:E,B429,数量表!E:E)</f>
        <v/>
      </c>
      <c r="D429" s="15">
        <f>SUMIF(数量表!D:F,B429,数量表!F:F)+SUMIF(数量表!D:G,B429,数量表!G:G)</f>
        <v/>
      </c>
      <c r="E429" s="16" t="n">
        <v>0</v>
      </c>
      <c r="F429" s="17">
        <f>C429*E429</f>
        <v/>
      </c>
      <c r="G429" s="18" t="n">
        <v>0</v>
      </c>
      <c r="H429" s="19">
        <f>D429*G429</f>
        <v/>
      </c>
      <c r="I429" s="16" t="n">
        <v>1</v>
      </c>
      <c r="J429" s="17">
        <f>C429*I429</f>
        <v/>
      </c>
      <c r="K429" s="18" t="n">
        <v>0</v>
      </c>
      <c r="L429" s="19">
        <f>D429*K429</f>
        <v/>
      </c>
      <c r="M429" s="23" t="n">
        <v>0</v>
      </c>
      <c r="N429" s="24">
        <f>D429*M429</f>
        <v/>
      </c>
      <c r="P429" s="25">
        <f>IF(A429=$G$1719,L429,0)</f>
        <v/>
      </c>
      <c r="Q429" s="25" t="n"/>
      <c r="R429" s="25" t="n"/>
      <c r="S429" s="25" t="n"/>
      <c r="T429" s="25" t="n"/>
    </row>
    <row r="430">
      <c r="A430" s="12" t="inlineStr">
        <is>
          <t>大平NC</t>
        </is>
      </c>
      <c r="B430" s="13" t="inlineStr">
        <is>
          <t>E-L</t>
        </is>
      </c>
      <c r="C430" s="14">
        <f>SUMIF(数量表!D:E,B430,数量表!E:E)</f>
        <v/>
      </c>
      <c r="D430" s="15">
        <f>SUMIF(数量表!D:F,B430,数量表!F:F)+SUMIF(数量表!D:G,B430,数量表!G:G)</f>
        <v/>
      </c>
      <c r="E430" s="16" t="n">
        <v>0</v>
      </c>
      <c r="F430" s="17">
        <f>C430*E430</f>
        <v/>
      </c>
      <c r="G430" s="18" t="n">
        <v>0</v>
      </c>
      <c r="H430" s="19">
        <f>D430*G430</f>
        <v/>
      </c>
      <c r="I430" s="16" t="n">
        <v>1</v>
      </c>
      <c r="J430" s="17">
        <f>C430*I430</f>
        <v/>
      </c>
      <c r="K430" s="18" t="n">
        <v>0</v>
      </c>
      <c r="L430" s="19">
        <f>D430*K430</f>
        <v/>
      </c>
      <c r="M430" s="23" t="n">
        <v>0</v>
      </c>
      <c r="N430" s="24">
        <f>D430*M430</f>
        <v/>
      </c>
      <c r="P430" s="25">
        <f>IF(A430=$G$1719,L430,0)</f>
        <v/>
      </c>
      <c r="Q430" s="25" t="n"/>
      <c r="R430" s="25" t="n"/>
      <c r="S430" s="25" t="n"/>
      <c r="T430" s="25" t="n"/>
    </row>
    <row r="431">
      <c r="A431" s="12" t="inlineStr">
        <is>
          <t>大平NC</t>
        </is>
      </c>
      <c r="B431" s="13" t="inlineStr">
        <is>
          <t>E-R</t>
        </is>
      </c>
      <c r="C431" s="14">
        <f>SUMIF(数量表!D:E,B431,数量表!E:E)</f>
        <v/>
      </c>
      <c r="D431" s="15">
        <f>SUMIF(数量表!D:F,B431,数量表!F:F)+SUMIF(数量表!D:G,B431,数量表!G:G)</f>
        <v/>
      </c>
      <c r="E431" s="16" t="n">
        <v>0</v>
      </c>
      <c r="F431" s="17">
        <f>C431*E431</f>
        <v/>
      </c>
      <c r="G431" s="18" t="n">
        <v>0</v>
      </c>
      <c r="H431" s="19">
        <f>D431*G431</f>
        <v/>
      </c>
      <c r="I431" s="16" t="n">
        <v>1</v>
      </c>
      <c r="J431" s="17">
        <f>C431*I431</f>
        <v/>
      </c>
      <c r="K431" s="18" t="n">
        <v>0</v>
      </c>
      <c r="L431" s="19">
        <f>D431*K431</f>
        <v/>
      </c>
      <c r="M431" s="23" t="n">
        <v>0</v>
      </c>
      <c r="N431" s="24">
        <f>D431*M431</f>
        <v/>
      </c>
      <c r="P431" s="25">
        <f>IF(A431=$G$1719,L431,0)</f>
        <v/>
      </c>
      <c r="Q431" s="25" t="n"/>
      <c r="R431" s="25" t="n"/>
      <c r="S431" s="25" t="n"/>
      <c r="T431" s="25" t="n"/>
    </row>
    <row r="432">
      <c r="A432" s="12" t="inlineStr">
        <is>
          <t>大平NC</t>
        </is>
      </c>
      <c r="B432" s="13" t="inlineStr">
        <is>
          <t>EL</t>
        </is>
      </c>
      <c r="C432" s="14">
        <f>SUMIF(数量表!D:E,B432,数量表!E:E)</f>
        <v/>
      </c>
      <c r="D432" s="15">
        <f>SUMIF(数量表!D:F,B432,数量表!F:F)+SUMIF(数量表!D:G,B432,数量表!G:G)</f>
        <v/>
      </c>
      <c r="E432" s="16" t="n">
        <v>0</v>
      </c>
      <c r="F432" s="17">
        <f>C432*E432</f>
        <v/>
      </c>
      <c r="G432" s="18" t="n">
        <v>0</v>
      </c>
      <c r="H432" s="19">
        <f>D432*G432</f>
        <v/>
      </c>
      <c r="I432" s="16" t="n">
        <v>1</v>
      </c>
      <c r="J432" s="17">
        <f>C432*I432</f>
        <v/>
      </c>
      <c r="K432" s="18" t="n">
        <v>0</v>
      </c>
      <c r="L432" s="19">
        <f>D432*K432</f>
        <v/>
      </c>
      <c r="M432" s="23" t="n">
        <v>0</v>
      </c>
      <c r="N432" s="24">
        <f>D432*M432</f>
        <v/>
      </c>
      <c r="P432" s="25">
        <f>IF(A432=$G$1719,L432,0)</f>
        <v/>
      </c>
      <c r="Q432" s="25" t="n"/>
      <c r="R432" s="25" t="n"/>
      <c r="S432" s="25" t="n"/>
      <c r="T432" s="25" t="n"/>
    </row>
    <row r="433">
      <c r="A433" s="12" t="inlineStr">
        <is>
          <t>大平NC</t>
        </is>
      </c>
      <c r="B433" s="13" t="inlineStr">
        <is>
          <t>EL-L</t>
        </is>
      </c>
      <c r="C433" s="14">
        <f>SUMIF(数量表!D:E,B433,数量表!E:E)</f>
        <v/>
      </c>
      <c r="D433" s="15">
        <f>SUMIF(数量表!D:F,B433,数量表!F:F)+SUMIF(数量表!D:G,B433,数量表!G:G)</f>
        <v/>
      </c>
      <c r="E433" s="16" t="n">
        <v>0</v>
      </c>
      <c r="F433" s="17">
        <f>C433*E433</f>
        <v/>
      </c>
      <c r="G433" s="18" t="n">
        <v>0</v>
      </c>
      <c r="H433" s="19">
        <f>D433*G433</f>
        <v/>
      </c>
      <c r="I433" s="16" t="n">
        <v>1</v>
      </c>
      <c r="J433" s="17">
        <f>C433*I433</f>
        <v/>
      </c>
      <c r="K433" s="18" t="n">
        <v>0</v>
      </c>
      <c r="L433" s="19">
        <f>D433*K433</f>
        <v/>
      </c>
      <c r="M433" s="23" t="n">
        <v>0</v>
      </c>
      <c r="N433" s="24">
        <f>D433*M433</f>
        <v/>
      </c>
      <c r="P433" s="25">
        <f>IF(A433=$G$1719,L433,0)</f>
        <v/>
      </c>
      <c r="Q433" s="25" t="n"/>
      <c r="R433" s="25" t="n"/>
      <c r="S433" s="25" t="n"/>
      <c r="T433" s="25" t="n"/>
    </row>
    <row r="434">
      <c r="A434" s="12" t="inlineStr">
        <is>
          <t>大平NC</t>
        </is>
      </c>
      <c r="B434" s="13" t="inlineStr">
        <is>
          <t>ER</t>
        </is>
      </c>
      <c r="C434" s="14">
        <f>SUMIF(数量表!D:E,B434,数量表!E:E)</f>
        <v/>
      </c>
      <c r="D434" s="15">
        <f>SUMIF(数量表!D:F,B434,数量表!F:F)+SUMIF(数量表!D:G,B434,数量表!G:G)</f>
        <v/>
      </c>
      <c r="E434" s="16" t="n">
        <v>0</v>
      </c>
      <c r="F434" s="17">
        <f>C434*E434</f>
        <v/>
      </c>
      <c r="G434" s="18" t="n">
        <v>0</v>
      </c>
      <c r="H434" s="19">
        <f>D434*G434</f>
        <v/>
      </c>
      <c r="I434" s="16" t="n">
        <v>1</v>
      </c>
      <c r="J434" s="17">
        <f>C434*I434</f>
        <v/>
      </c>
      <c r="K434" s="18" t="n">
        <v>0</v>
      </c>
      <c r="L434" s="19">
        <f>D434*K434</f>
        <v/>
      </c>
      <c r="M434" s="23" t="n">
        <v>0</v>
      </c>
      <c r="N434" s="24">
        <f>D434*M434</f>
        <v/>
      </c>
      <c r="P434" s="25">
        <f>IF(A434=$G$1719,L434,0)</f>
        <v/>
      </c>
      <c r="Q434" s="25" t="n"/>
      <c r="R434" s="25" t="n"/>
      <c r="S434" s="25" t="n"/>
      <c r="T434" s="25" t="n"/>
    </row>
    <row r="435">
      <c r="A435" s="12" t="inlineStr">
        <is>
          <t>大平NC</t>
        </is>
      </c>
      <c r="B435" s="13" t="inlineStr">
        <is>
          <t>ER-R</t>
        </is>
      </c>
      <c r="C435" s="14">
        <f>SUMIF(数量表!D:E,B435,数量表!E:E)</f>
        <v/>
      </c>
      <c r="D435" s="15">
        <f>SUMIF(数量表!D:F,B435,数量表!F:F)+SUMIF(数量表!D:G,B435,数量表!G:G)</f>
        <v/>
      </c>
      <c r="E435" s="16" t="n">
        <v>0</v>
      </c>
      <c r="F435" s="17">
        <f>C435*E435</f>
        <v/>
      </c>
      <c r="G435" s="18" t="n">
        <v>0</v>
      </c>
      <c r="H435" s="19">
        <f>D435*G435</f>
        <v/>
      </c>
      <c r="I435" s="16" t="n">
        <v>1</v>
      </c>
      <c r="J435" s="17">
        <f>C435*I435</f>
        <v/>
      </c>
      <c r="K435" s="18" t="n">
        <v>0</v>
      </c>
      <c r="L435" s="19">
        <f>D435*K435</f>
        <v/>
      </c>
      <c r="M435" s="23" t="n">
        <v>0</v>
      </c>
      <c r="N435" s="24">
        <f>D435*M435</f>
        <v/>
      </c>
      <c r="P435" s="25">
        <f>IF(A435=$G$1719,L435,0)</f>
        <v/>
      </c>
      <c r="Q435" s="25" t="n"/>
      <c r="R435" s="25" t="n"/>
      <c r="S435" s="25" t="n"/>
      <c r="T435" s="25" t="n"/>
    </row>
    <row r="436">
      <c r="A436" s="12" t="inlineStr">
        <is>
          <t>大平NC</t>
        </is>
      </c>
      <c r="B436" s="13" t="inlineStr">
        <is>
          <t>E135</t>
        </is>
      </c>
      <c r="C436" s="14">
        <f>SUMIF(数量表!D:E,B436,数量表!E:E)</f>
        <v/>
      </c>
      <c r="D436" s="15">
        <f>SUMIF(数量表!D:F,B436,数量表!F:F)+SUMIF(数量表!D:G,B436,数量表!G:G)</f>
        <v/>
      </c>
      <c r="E436" s="16" t="n">
        <v>0</v>
      </c>
      <c r="F436" s="17">
        <f>C436*E436</f>
        <v/>
      </c>
      <c r="G436" s="18" t="n">
        <v>0</v>
      </c>
      <c r="H436" s="19">
        <f>D436*G436</f>
        <v/>
      </c>
      <c r="I436" s="16" t="n">
        <v>1</v>
      </c>
      <c r="J436" s="17">
        <f>C436*I436</f>
        <v/>
      </c>
      <c r="K436" s="18" t="n">
        <v>0</v>
      </c>
      <c r="L436" s="19">
        <f>D436*K436</f>
        <v/>
      </c>
      <c r="M436" s="23" t="n">
        <v>0</v>
      </c>
      <c r="N436" s="24">
        <f>D436*M436</f>
        <v/>
      </c>
      <c r="P436" s="25">
        <f>IF(A436=$G$1719,L436,0)</f>
        <v/>
      </c>
      <c r="Q436" s="25" t="n"/>
      <c r="R436" s="25" t="n"/>
      <c r="S436" s="25" t="n"/>
      <c r="T436" s="25" t="n"/>
    </row>
    <row r="437">
      <c r="A437" s="12" t="inlineStr">
        <is>
          <t>大平NC</t>
        </is>
      </c>
      <c r="B437" s="13" t="inlineStr">
        <is>
          <t>E135L</t>
        </is>
      </c>
      <c r="C437" s="14">
        <f>SUMIF(数量表!D:E,B437,数量表!E:E)</f>
        <v/>
      </c>
      <c r="D437" s="15">
        <f>SUMIF(数量表!D:F,B437,数量表!F:F)+SUMIF(数量表!D:G,B437,数量表!G:G)</f>
        <v/>
      </c>
      <c r="E437" s="16" t="n">
        <v>0</v>
      </c>
      <c r="F437" s="17">
        <f>C437*E437</f>
        <v/>
      </c>
      <c r="G437" s="18" t="n">
        <v>0</v>
      </c>
      <c r="H437" s="19">
        <f>D437*G437</f>
        <v/>
      </c>
      <c r="I437" s="16" t="n">
        <v>1</v>
      </c>
      <c r="J437" s="17">
        <f>C437*I437</f>
        <v/>
      </c>
      <c r="K437" s="18" t="n">
        <v>0</v>
      </c>
      <c r="L437" s="19">
        <f>D437*K437</f>
        <v/>
      </c>
      <c r="M437" s="23" t="n">
        <v>0</v>
      </c>
      <c r="N437" s="24">
        <f>D437*M437</f>
        <v/>
      </c>
      <c r="P437" s="25">
        <f>IF(A437=$G$1719,L437,0)</f>
        <v/>
      </c>
      <c r="Q437" s="25" t="n"/>
      <c r="R437" s="25" t="n"/>
      <c r="S437" s="25" t="n"/>
      <c r="T437" s="25" t="n"/>
    </row>
    <row r="438">
      <c r="A438" s="12" t="inlineStr">
        <is>
          <t>大平NC</t>
        </is>
      </c>
      <c r="B438" s="13" t="inlineStr">
        <is>
          <t>E135L-L</t>
        </is>
      </c>
      <c r="C438" s="14">
        <f>SUMIF(数量表!D:E,B438,数量表!E:E)</f>
        <v/>
      </c>
      <c r="D438" s="15">
        <f>SUMIF(数量表!D:F,B438,数量表!F:F)+SUMIF(数量表!D:G,B438,数量表!G:G)</f>
        <v/>
      </c>
      <c r="E438" s="16" t="n">
        <v>0</v>
      </c>
      <c r="F438" s="17">
        <f>C438*E438</f>
        <v/>
      </c>
      <c r="G438" s="18" t="n">
        <v>0</v>
      </c>
      <c r="H438" s="19">
        <f>D438*G438</f>
        <v/>
      </c>
      <c r="I438" s="16" t="n">
        <v>1</v>
      </c>
      <c r="J438" s="17">
        <f>C438*I438</f>
        <v/>
      </c>
      <c r="K438" s="18" t="n">
        <v>0</v>
      </c>
      <c r="L438" s="19">
        <f>D438*K438</f>
        <v/>
      </c>
      <c r="M438" s="23" t="n">
        <v>0</v>
      </c>
      <c r="N438" s="24">
        <f>D438*M438</f>
        <v/>
      </c>
      <c r="P438" s="25">
        <f>IF(A438=$G$1719,L438,0)</f>
        <v/>
      </c>
      <c r="Q438" s="25" t="n"/>
      <c r="R438" s="25" t="n"/>
      <c r="S438" s="25" t="n"/>
      <c r="T438" s="25" t="n"/>
    </row>
    <row r="439">
      <c r="A439" s="12" t="inlineStr">
        <is>
          <t>大平NC</t>
        </is>
      </c>
      <c r="B439" s="13" t="inlineStr">
        <is>
          <t>E135R</t>
        </is>
      </c>
      <c r="C439" s="14">
        <f>SUMIF(数量表!D:E,B439,数量表!E:E)</f>
        <v/>
      </c>
      <c r="D439" s="15">
        <f>SUMIF(数量表!D:F,B439,数量表!F:F)+SUMIF(数量表!D:G,B439,数量表!G:G)</f>
        <v/>
      </c>
      <c r="E439" s="16" t="n">
        <v>0</v>
      </c>
      <c r="F439" s="17">
        <f>C439*E439</f>
        <v/>
      </c>
      <c r="G439" s="18" t="n">
        <v>0</v>
      </c>
      <c r="H439" s="19">
        <f>D439*G439</f>
        <v/>
      </c>
      <c r="I439" s="16" t="n">
        <v>1</v>
      </c>
      <c r="J439" s="17">
        <f>C439*I439</f>
        <v/>
      </c>
      <c r="K439" s="18" t="n">
        <v>0</v>
      </c>
      <c r="L439" s="19">
        <f>D439*K439</f>
        <v/>
      </c>
      <c r="M439" s="23" t="n">
        <v>0</v>
      </c>
      <c r="N439" s="24">
        <f>D439*M439</f>
        <v/>
      </c>
      <c r="P439" s="25">
        <f>IF(A439=$G$1719,L439,0)</f>
        <v/>
      </c>
      <c r="Q439" s="25" t="n"/>
      <c r="R439" s="25" t="n"/>
      <c r="S439" s="25" t="n"/>
      <c r="T439" s="25" t="n"/>
    </row>
    <row r="440">
      <c r="A440" s="12" t="inlineStr">
        <is>
          <t>大平NC</t>
        </is>
      </c>
      <c r="B440" s="13" t="inlineStr">
        <is>
          <t>E135R-R</t>
        </is>
      </c>
      <c r="C440" s="14">
        <f>SUMIF(数量表!D:E,B440,数量表!E:E)</f>
        <v/>
      </c>
      <c r="D440" s="15">
        <f>SUMIF(数量表!D:F,B440,数量表!F:F)+SUMIF(数量表!D:G,B440,数量表!G:G)</f>
        <v/>
      </c>
      <c r="E440" s="16" t="n">
        <v>0</v>
      </c>
      <c r="F440" s="17">
        <f>C440*E440</f>
        <v/>
      </c>
      <c r="G440" s="18" t="n">
        <v>0</v>
      </c>
      <c r="H440" s="19">
        <f>D440*G440</f>
        <v/>
      </c>
      <c r="I440" s="16" t="n">
        <v>1</v>
      </c>
      <c r="J440" s="17">
        <f>C440*I440</f>
        <v/>
      </c>
      <c r="K440" s="18" t="n">
        <v>0</v>
      </c>
      <c r="L440" s="19">
        <f>D440*K440</f>
        <v/>
      </c>
      <c r="M440" s="23" t="n">
        <v>0</v>
      </c>
      <c r="N440" s="24">
        <f>D440*M440</f>
        <v/>
      </c>
      <c r="P440" s="25">
        <f>IF(A440=$G$1719,L440,0)</f>
        <v/>
      </c>
      <c r="Q440" s="25" t="n"/>
      <c r="R440" s="25" t="n"/>
      <c r="S440" s="25" t="n"/>
      <c r="T440" s="25" t="n"/>
    </row>
    <row r="441">
      <c r="A441" s="12" t="inlineStr">
        <is>
          <t>大平NC</t>
        </is>
      </c>
      <c r="B441" s="13" t="inlineStr">
        <is>
          <t>E273</t>
        </is>
      </c>
      <c r="C441" s="14">
        <f>SUMIF(数量表!D:E,B441,数量表!E:E)</f>
        <v/>
      </c>
      <c r="D441" s="15">
        <f>SUMIF(数量表!D:F,B441,数量表!F:F)+SUMIF(数量表!D:G,B441,数量表!G:G)</f>
        <v/>
      </c>
      <c r="E441" s="16" t="n">
        <v>0</v>
      </c>
      <c r="F441" s="17">
        <f>C441*E441</f>
        <v/>
      </c>
      <c r="G441" s="18" t="n">
        <v>0</v>
      </c>
      <c r="H441" s="19">
        <f>D441*G441</f>
        <v/>
      </c>
      <c r="I441" s="16" t="n">
        <v>1</v>
      </c>
      <c r="J441" s="17">
        <f>C441*I441</f>
        <v/>
      </c>
      <c r="K441" s="18" t="n">
        <v>0</v>
      </c>
      <c r="L441" s="19">
        <f>D441*K441</f>
        <v/>
      </c>
      <c r="M441" s="23" t="n">
        <v>0</v>
      </c>
      <c r="N441" s="24">
        <f>D441*M441</f>
        <v/>
      </c>
      <c r="P441" s="25">
        <f>IF(A441=$G$1719,L441,0)</f>
        <v/>
      </c>
      <c r="Q441" s="25" t="n"/>
      <c r="R441" s="25" t="n"/>
      <c r="S441" s="25" t="n"/>
      <c r="T441" s="25" t="n"/>
    </row>
    <row r="442">
      <c r="A442" s="12" t="inlineStr">
        <is>
          <t>大平NC</t>
        </is>
      </c>
      <c r="B442" s="13" t="inlineStr">
        <is>
          <t>E273L</t>
        </is>
      </c>
      <c r="C442" s="14">
        <f>SUMIF(数量表!D:E,B442,数量表!E:E)</f>
        <v/>
      </c>
      <c r="D442" s="15">
        <f>SUMIF(数量表!D:F,B442,数量表!F:F)+SUMIF(数量表!D:G,B442,数量表!G:G)</f>
        <v/>
      </c>
      <c r="E442" s="16" t="n">
        <v>0</v>
      </c>
      <c r="F442" s="17">
        <f>C442*E442</f>
        <v/>
      </c>
      <c r="G442" s="18" t="n">
        <v>0</v>
      </c>
      <c r="H442" s="19">
        <f>D442*G442</f>
        <v/>
      </c>
      <c r="I442" s="16" t="n">
        <v>1</v>
      </c>
      <c r="J442" s="17">
        <f>C442*I442</f>
        <v/>
      </c>
      <c r="K442" s="18" t="n">
        <v>0</v>
      </c>
      <c r="L442" s="19">
        <f>D442*K442</f>
        <v/>
      </c>
      <c r="M442" s="23" t="n">
        <v>0</v>
      </c>
      <c r="N442" s="24">
        <f>D442*M442</f>
        <v/>
      </c>
      <c r="P442" s="25">
        <f>IF(A442=$G$1719,L442,0)</f>
        <v/>
      </c>
      <c r="Q442" s="25" t="n"/>
      <c r="R442" s="25" t="n"/>
      <c r="S442" s="25" t="n"/>
      <c r="T442" s="25" t="n"/>
    </row>
    <row r="443">
      <c r="A443" s="12" t="inlineStr">
        <is>
          <t>大平NC</t>
        </is>
      </c>
      <c r="B443" s="13" t="inlineStr">
        <is>
          <t>E273R</t>
        </is>
      </c>
      <c r="C443" s="14">
        <f>SUMIF(数量表!D:E,B443,数量表!E:E)</f>
        <v/>
      </c>
      <c r="D443" s="15">
        <f>SUMIF(数量表!D:F,B443,数量表!F:F)+SUMIF(数量表!D:G,B443,数量表!G:G)</f>
        <v/>
      </c>
      <c r="E443" s="16" t="n">
        <v>0</v>
      </c>
      <c r="F443" s="17">
        <f>C443*E443</f>
        <v/>
      </c>
      <c r="G443" s="18" t="n">
        <v>0</v>
      </c>
      <c r="H443" s="19">
        <f>D443*G443</f>
        <v/>
      </c>
      <c r="I443" s="16" t="n">
        <v>1</v>
      </c>
      <c r="J443" s="17">
        <f>C443*I443</f>
        <v/>
      </c>
      <c r="K443" s="18" t="n">
        <v>0</v>
      </c>
      <c r="L443" s="19">
        <f>D443*K443</f>
        <v/>
      </c>
      <c r="M443" s="23" t="n">
        <v>0</v>
      </c>
      <c r="N443" s="24">
        <f>D443*M443</f>
        <v/>
      </c>
      <c r="P443" s="25">
        <f>IF(A443=$G$1719,L443,0)</f>
        <v/>
      </c>
      <c r="Q443" s="25" t="n"/>
      <c r="R443" s="25" t="n"/>
      <c r="S443" s="25" t="n"/>
      <c r="T443" s="25" t="n"/>
    </row>
    <row r="444">
      <c r="A444" s="12" t="inlineStr">
        <is>
          <t>大平NC</t>
        </is>
      </c>
      <c r="B444" s="13" t="inlineStr">
        <is>
          <t>45ME</t>
        </is>
      </c>
      <c r="C444" s="14">
        <f>SUMIF(数量表!D:E,B444,数量表!E:E)</f>
        <v/>
      </c>
      <c r="D444" s="15">
        <f>SUMIF(数量表!D:F,B444,数量表!F:F)+SUMIF(数量表!D:G,B444,数量表!G:G)</f>
        <v/>
      </c>
      <c r="E444" s="16" t="n">
        <v>0</v>
      </c>
      <c r="F444" s="17">
        <f>C444*E444</f>
        <v/>
      </c>
      <c r="G444" s="18" t="n">
        <v>0</v>
      </c>
      <c r="H444" s="19">
        <f>D444*G444</f>
        <v/>
      </c>
      <c r="I444" s="16" t="n">
        <v>1</v>
      </c>
      <c r="J444" s="17">
        <f>C444*I444</f>
        <v/>
      </c>
      <c r="K444" s="18" t="n">
        <v>0</v>
      </c>
      <c r="L444" s="19">
        <f>D444*K444</f>
        <v/>
      </c>
      <c r="M444" s="23" t="n">
        <v>0</v>
      </c>
      <c r="N444" s="24">
        <f>D444*M444</f>
        <v/>
      </c>
      <c r="P444" s="25">
        <f>IF(A444=$G$1719,L444,0)</f>
        <v/>
      </c>
      <c r="Q444" s="25" t="n"/>
      <c r="R444" s="25" t="n"/>
      <c r="S444" s="25" t="n"/>
      <c r="T444" s="25" t="n"/>
    </row>
    <row r="445">
      <c r="A445" s="12" t="inlineStr">
        <is>
          <t>大平NC</t>
        </is>
      </c>
      <c r="B445" s="13" t="inlineStr">
        <is>
          <t>45ME-L</t>
        </is>
      </c>
      <c r="C445" s="14">
        <f>SUMIF(数量表!D:E,B445,数量表!E:E)</f>
        <v/>
      </c>
      <c r="D445" s="15">
        <f>SUMIF(数量表!D:F,B445,数量表!F:F)+SUMIF(数量表!D:G,B445,数量表!G:G)</f>
        <v/>
      </c>
      <c r="E445" s="16" t="n">
        <v>0</v>
      </c>
      <c r="F445" s="17">
        <f>C445*E445</f>
        <v/>
      </c>
      <c r="G445" s="18" t="n">
        <v>0</v>
      </c>
      <c r="H445" s="19">
        <f>D445*G445</f>
        <v/>
      </c>
      <c r="I445" s="16" t="n">
        <v>1</v>
      </c>
      <c r="J445" s="17">
        <f>C445*I445</f>
        <v/>
      </c>
      <c r="K445" s="18" t="n">
        <v>0</v>
      </c>
      <c r="L445" s="19">
        <f>D445*K445</f>
        <v/>
      </c>
      <c r="M445" s="23" t="n">
        <v>0</v>
      </c>
      <c r="N445" s="24">
        <f>D445*M445</f>
        <v/>
      </c>
      <c r="P445" s="25">
        <f>IF(A445=$G$1719,L445,0)</f>
        <v/>
      </c>
      <c r="Q445" s="25" t="n"/>
      <c r="R445" s="25" t="n"/>
      <c r="S445" s="25" t="n"/>
      <c r="T445" s="25" t="n"/>
    </row>
    <row r="446">
      <c r="A446" s="12" t="inlineStr">
        <is>
          <t>大平NC</t>
        </is>
      </c>
      <c r="B446" s="13" t="inlineStr">
        <is>
          <t>45ME-R</t>
        </is>
      </c>
      <c r="C446" s="14">
        <f>SUMIF(数量表!D:E,B446,数量表!E:E)</f>
        <v/>
      </c>
      <c r="D446" s="15">
        <f>SUMIF(数量表!D:F,B446,数量表!F:F)+SUMIF(数量表!D:G,B446,数量表!G:G)</f>
        <v/>
      </c>
      <c r="E446" s="16" t="n">
        <v>0</v>
      </c>
      <c r="F446" s="17">
        <f>C446*E446</f>
        <v/>
      </c>
      <c r="G446" s="18" t="n">
        <v>0</v>
      </c>
      <c r="H446" s="19">
        <f>D446*G446</f>
        <v/>
      </c>
      <c r="I446" s="16" t="n">
        <v>1</v>
      </c>
      <c r="J446" s="17">
        <f>C446*I446</f>
        <v/>
      </c>
      <c r="K446" s="18" t="n">
        <v>0</v>
      </c>
      <c r="L446" s="19">
        <f>D446*K446</f>
        <v/>
      </c>
      <c r="M446" s="23" t="n">
        <v>0</v>
      </c>
      <c r="N446" s="24">
        <f>D446*M446</f>
        <v/>
      </c>
      <c r="P446" s="25">
        <f>IF(A446=$G$1719,L446,0)</f>
        <v/>
      </c>
      <c r="Q446" s="25" t="n"/>
      <c r="R446" s="25" t="n"/>
      <c r="S446" s="25" t="n"/>
      <c r="T446" s="25" t="n"/>
    </row>
    <row r="447">
      <c r="A447" s="12" t="inlineStr">
        <is>
          <t>大平NC</t>
        </is>
      </c>
      <c r="B447" s="13" t="inlineStr">
        <is>
          <t>45MEL</t>
        </is>
      </c>
      <c r="C447" s="14">
        <f>SUMIF(数量表!D:E,B447,数量表!E:E)</f>
        <v/>
      </c>
      <c r="D447" s="15">
        <f>SUMIF(数量表!D:F,B447,数量表!F:F)+SUMIF(数量表!D:G,B447,数量表!G:G)</f>
        <v/>
      </c>
      <c r="E447" s="16" t="n">
        <v>0</v>
      </c>
      <c r="F447" s="17">
        <f>C447*E447</f>
        <v/>
      </c>
      <c r="G447" s="18" t="n">
        <v>0</v>
      </c>
      <c r="H447" s="19">
        <f>D447*G447</f>
        <v/>
      </c>
      <c r="I447" s="16" t="n">
        <v>1</v>
      </c>
      <c r="J447" s="17">
        <f>C447*I447</f>
        <v/>
      </c>
      <c r="K447" s="18" t="n">
        <v>0</v>
      </c>
      <c r="L447" s="19">
        <f>D447*K447</f>
        <v/>
      </c>
      <c r="M447" s="23" t="n">
        <v>0</v>
      </c>
      <c r="N447" s="24">
        <f>D447*M447</f>
        <v/>
      </c>
      <c r="P447" s="25">
        <f>IF(A447=$G$1719,L447,0)</f>
        <v/>
      </c>
      <c r="Q447" s="25" t="n"/>
      <c r="R447" s="25" t="n"/>
      <c r="S447" s="25" t="n"/>
      <c r="T447" s="25" t="n"/>
    </row>
    <row r="448">
      <c r="A448" s="12" t="inlineStr">
        <is>
          <t>大平NC</t>
        </is>
      </c>
      <c r="B448" s="13" t="inlineStr">
        <is>
          <t>45MEL-L</t>
        </is>
      </c>
      <c r="C448" s="14">
        <f>SUMIF(数量表!D:E,B448,数量表!E:E)</f>
        <v/>
      </c>
      <c r="D448" s="15">
        <f>SUMIF(数量表!D:F,B448,数量表!F:F)+SUMIF(数量表!D:G,B448,数量表!G:G)</f>
        <v/>
      </c>
      <c r="E448" s="16" t="n">
        <v>0</v>
      </c>
      <c r="F448" s="17">
        <f>C448*E448</f>
        <v/>
      </c>
      <c r="G448" s="18" t="n">
        <v>0</v>
      </c>
      <c r="H448" s="19">
        <f>D448*G448</f>
        <v/>
      </c>
      <c r="I448" s="16" t="n">
        <v>1</v>
      </c>
      <c r="J448" s="17">
        <f>C448*I448</f>
        <v/>
      </c>
      <c r="K448" s="18" t="n">
        <v>0</v>
      </c>
      <c r="L448" s="19">
        <f>D448*K448</f>
        <v/>
      </c>
      <c r="M448" s="23" t="n">
        <v>0</v>
      </c>
      <c r="N448" s="24">
        <f>D448*M448</f>
        <v/>
      </c>
      <c r="P448" s="25">
        <f>IF(A448=$G$1719,L448,0)</f>
        <v/>
      </c>
      <c r="Q448" s="25" t="n"/>
      <c r="R448" s="25" t="n"/>
      <c r="S448" s="25" t="n"/>
      <c r="T448" s="25" t="n"/>
    </row>
    <row r="449">
      <c r="A449" s="12" t="inlineStr">
        <is>
          <t>大平NC</t>
        </is>
      </c>
      <c r="B449" s="13" t="inlineStr">
        <is>
          <t>45MER</t>
        </is>
      </c>
      <c r="C449" s="14">
        <f>SUMIF(数量表!D:E,B449,数量表!E:E)</f>
        <v/>
      </c>
      <c r="D449" s="15">
        <f>SUMIF(数量表!D:F,B449,数量表!F:F)+SUMIF(数量表!D:G,B449,数量表!G:G)</f>
        <v/>
      </c>
      <c r="E449" s="16" t="n">
        <v>0</v>
      </c>
      <c r="F449" s="17">
        <f>C449*E449</f>
        <v/>
      </c>
      <c r="G449" s="18" t="n">
        <v>0</v>
      </c>
      <c r="H449" s="19">
        <f>D449*G449</f>
        <v/>
      </c>
      <c r="I449" s="16" t="n">
        <v>1</v>
      </c>
      <c r="J449" s="17">
        <f>C449*I449</f>
        <v/>
      </c>
      <c r="K449" s="18" t="n">
        <v>0</v>
      </c>
      <c r="L449" s="19">
        <f>D449*K449</f>
        <v/>
      </c>
      <c r="M449" s="23" t="n">
        <v>0</v>
      </c>
      <c r="N449" s="24">
        <f>D449*M449</f>
        <v/>
      </c>
      <c r="P449" s="25">
        <f>IF(A449=$G$1719,L449,0)</f>
        <v/>
      </c>
      <c r="Q449" s="25" t="n"/>
      <c r="R449" s="25" t="n"/>
      <c r="S449" s="25" t="n"/>
      <c r="T449" s="25" t="n"/>
    </row>
    <row r="450">
      <c r="A450" s="12" t="inlineStr">
        <is>
          <t>大平NC</t>
        </is>
      </c>
      <c r="B450" s="13" t="inlineStr">
        <is>
          <t>45MER-R</t>
        </is>
      </c>
      <c r="C450" s="14">
        <f>SUMIF(数量表!D:E,B450,数量表!E:E)</f>
        <v/>
      </c>
      <c r="D450" s="15">
        <f>SUMIF(数量表!D:F,B450,数量表!F:F)+SUMIF(数量表!D:G,B450,数量表!G:G)</f>
        <v/>
      </c>
      <c r="E450" s="16" t="n">
        <v>0</v>
      </c>
      <c r="F450" s="17">
        <f>C450*E450</f>
        <v/>
      </c>
      <c r="G450" s="18" t="n">
        <v>0</v>
      </c>
      <c r="H450" s="19">
        <f>D450*G450</f>
        <v/>
      </c>
      <c r="I450" s="16" t="n">
        <v>1</v>
      </c>
      <c r="J450" s="17">
        <f>C450*I450</f>
        <v/>
      </c>
      <c r="K450" s="18" t="n">
        <v>0</v>
      </c>
      <c r="L450" s="19">
        <f>D450*K450</f>
        <v/>
      </c>
      <c r="M450" s="23" t="n">
        <v>0</v>
      </c>
      <c r="N450" s="24">
        <f>D450*M450</f>
        <v/>
      </c>
      <c r="P450" s="25">
        <f>IF(A450=$G$1719,L450,0)</f>
        <v/>
      </c>
      <c r="Q450" s="25" t="n"/>
      <c r="R450" s="25" t="n"/>
      <c r="S450" s="25" t="n"/>
      <c r="T450" s="25" t="n"/>
    </row>
    <row r="451">
      <c r="A451" s="12" t="inlineStr">
        <is>
          <t>大平NC</t>
        </is>
      </c>
      <c r="B451" s="13" t="inlineStr">
        <is>
          <t>45ME135</t>
        </is>
      </c>
      <c r="C451" s="14">
        <f>SUMIF(数量表!D:E,B451,数量表!E:E)</f>
        <v/>
      </c>
      <c r="D451" s="15">
        <f>SUMIF(数量表!D:F,B451,数量表!F:F)+SUMIF(数量表!D:G,B451,数量表!G:G)</f>
        <v/>
      </c>
      <c r="E451" s="16" t="n">
        <v>0</v>
      </c>
      <c r="F451" s="17">
        <f>C451*E451</f>
        <v/>
      </c>
      <c r="G451" s="18" t="n">
        <v>0</v>
      </c>
      <c r="H451" s="19">
        <f>D451*G451</f>
        <v/>
      </c>
      <c r="I451" s="16" t="n">
        <v>1</v>
      </c>
      <c r="J451" s="17">
        <f>C451*I451</f>
        <v/>
      </c>
      <c r="K451" s="18" t="n">
        <v>0</v>
      </c>
      <c r="L451" s="19">
        <f>D451*K451</f>
        <v/>
      </c>
      <c r="M451" s="23" t="n">
        <v>0</v>
      </c>
      <c r="N451" s="24">
        <f>D451*M451</f>
        <v/>
      </c>
      <c r="P451" s="25">
        <f>IF(A451=$G$1719,L451,0)</f>
        <v/>
      </c>
      <c r="Q451" s="25" t="n"/>
      <c r="R451" s="25" t="n"/>
      <c r="S451" s="25" t="n"/>
      <c r="T451" s="25" t="n"/>
    </row>
    <row r="452">
      <c r="A452" s="12" t="inlineStr">
        <is>
          <t>大平NC</t>
        </is>
      </c>
      <c r="B452" s="13" t="inlineStr">
        <is>
          <t>45ME135L</t>
        </is>
      </c>
      <c r="C452" s="14">
        <f>SUMIF(数量表!D:E,B452,数量表!E:E)</f>
        <v/>
      </c>
      <c r="D452" s="15">
        <f>SUMIF(数量表!D:F,B452,数量表!F:F)+SUMIF(数量表!D:G,B452,数量表!G:G)</f>
        <v/>
      </c>
      <c r="E452" s="16" t="n">
        <v>0</v>
      </c>
      <c r="F452" s="17">
        <f>C452*E452</f>
        <v/>
      </c>
      <c r="G452" s="18" t="n">
        <v>0</v>
      </c>
      <c r="H452" s="19">
        <f>D452*G452</f>
        <v/>
      </c>
      <c r="I452" s="16" t="n">
        <v>1</v>
      </c>
      <c r="J452" s="17">
        <f>C452*I452</f>
        <v/>
      </c>
      <c r="K452" s="18" t="n">
        <v>0</v>
      </c>
      <c r="L452" s="19">
        <f>D452*K452</f>
        <v/>
      </c>
      <c r="M452" s="23" t="n">
        <v>0</v>
      </c>
      <c r="N452" s="24">
        <f>D452*M452</f>
        <v/>
      </c>
      <c r="P452" s="25">
        <f>IF(A452=$G$1719,L452,0)</f>
        <v/>
      </c>
      <c r="Q452" s="25" t="n"/>
      <c r="R452" s="25" t="n"/>
      <c r="S452" s="25" t="n"/>
      <c r="T452" s="25" t="n"/>
    </row>
    <row r="453">
      <c r="A453" s="12" t="inlineStr">
        <is>
          <t>大平NC</t>
        </is>
      </c>
      <c r="B453" s="13" t="inlineStr">
        <is>
          <t>45ME135L-L</t>
        </is>
      </c>
      <c r="C453" s="14">
        <f>SUMIF(数量表!D:E,B453,数量表!E:E)</f>
        <v/>
      </c>
      <c r="D453" s="15">
        <f>SUMIF(数量表!D:F,B453,数量表!F:F)+SUMIF(数量表!D:G,B453,数量表!G:G)</f>
        <v/>
      </c>
      <c r="E453" s="16" t="n">
        <v>0</v>
      </c>
      <c r="F453" s="17">
        <f>C453*E453</f>
        <v/>
      </c>
      <c r="G453" s="18" t="n">
        <v>0</v>
      </c>
      <c r="H453" s="19">
        <f>D453*G453</f>
        <v/>
      </c>
      <c r="I453" s="16" t="n">
        <v>1</v>
      </c>
      <c r="J453" s="17">
        <f>C453*I453</f>
        <v/>
      </c>
      <c r="K453" s="18" t="n">
        <v>0</v>
      </c>
      <c r="L453" s="19">
        <f>D453*K453</f>
        <v/>
      </c>
      <c r="M453" s="23" t="n">
        <v>0</v>
      </c>
      <c r="N453" s="24">
        <f>D453*M453</f>
        <v/>
      </c>
      <c r="P453" s="25">
        <f>IF(A453=$G$1719,L453,0)</f>
        <v/>
      </c>
      <c r="Q453" s="25" t="n"/>
      <c r="R453" s="25" t="n"/>
      <c r="S453" s="25" t="n"/>
      <c r="T453" s="25" t="n"/>
    </row>
    <row r="454">
      <c r="A454" s="12" t="inlineStr">
        <is>
          <t>大平NC</t>
        </is>
      </c>
      <c r="B454" s="13" t="inlineStr">
        <is>
          <t>45ME135R</t>
        </is>
      </c>
      <c r="C454" s="14">
        <f>SUMIF(数量表!D:E,B454,数量表!E:E)</f>
        <v/>
      </c>
      <c r="D454" s="15">
        <f>SUMIF(数量表!D:F,B454,数量表!F:F)+SUMIF(数量表!D:G,B454,数量表!G:G)</f>
        <v/>
      </c>
      <c r="E454" s="16" t="n">
        <v>0</v>
      </c>
      <c r="F454" s="17">
        <f>C454*E454</f>
        <v/>
      </c>
      <c r="G454" s="18" t="n">
        <v>0</v>
      </c>
      <c r="H454" s="19">
        <f>D454*G454</f>
        <v/>
      </c>
      <c r="I454" s="16" t="n">
        <v>1</v>
      </c>
      <c r="J454" s="17">
        <f>C454*I454</f>
        <v/>
      </c>
      <c r="K454" s="18" t="n">
        <v>0</v>
      </c>
      <c r="L454" s="19">
        <f>D454*K454</f>
        <v/>
      </c>
      <c r="M454" s="23" t="n">
        <v>0</v>
      </c>
      <c r="N454" s="24">
        <f>D454*M454</f>
        <v/>
      </c>
      <c r="P454" s="25">
        <f>IF(A454=$G$1719,L454,0)</f>
        <v/>
      </c>
      <c r="Q454" s="25" t="n"/>
      <c r="R454" s="25" t="n"/>
      <c r="S454" s="25" t="n"/>
      <c r="T454" s="25" t="n"/>
    </row>
    <row r="455">
      <c r="A455" s="12" t="inlineStr">
        <is>
          <t>大平NC</t>
        </is>
      </c>
      <c r="B455" s="13" t="inlineStr">
        <is>
          <t>45ME135R-R</t>
        </is>
      </c>
      <c r="C455" s="14">
        <f>SUMIF(数量表!D:E,B455,数量表!E:E)</f>
        <v/>
      </c>
      <c r="D455" s="15">
        <f>SUMIF(数量表!D:F,B455,数量表!F:F)+SUMIF(数量表!D:G,B455,数量表!G:G)</f>
        <v/>
      </c>
      <c r="E455" s="16" t="n">
        <v>0</v>
      </c>
      <c r="F455" s="17">
        <f>C455*E455</f>
        <v/>
      </c>
      <c r="G455" s="18" t="n">
        <v>0</v>
      </c>
      <c r="H455" s="19">
        <f>D455*G455</f>
        <v/>
      </c>
      <c r="I455" s="16" t="n">
        <v>1</v>
      </c>
      <c r="J455" s="17">
        <f>C455*I455</f>
        <v/>
      </c>
      <c r="K455" s="18" t="n">
        <v>0</v>
      </c>
      <c r="L455" s="19">
        <f>D455*K455</f>
        <v/>
      </c>
      <c r="M455" s="23" t="n">
        <v>0</v>
      </c>
      <c r="N455" s="24">
        <f>D455*M455</f>
        <v/>
      </c>
      <c r="P455" s="25">
        <f>IF(A455=$G$1719,L455,0)</f>
        <v/>
      </c>
      <c r="Q455" s="25" t="n"/>
      <c r="R455" s="25" t="n"/>
      <c r="S455" s="25" t="n"/>
      <c r="T455" s="25" t="n"/>
    </row>
    <row r="456">
      <c r="A456" s="12" t="inlineStr">
        <is>
          <t>大平NC</t>
        </is>
      </c>
      <c r="B456" s="13" t="inlineStr">
        <is>
          <t>45ME273</t>
        </is>
      </c>
      <c r="C456" s="14">
        <f>SUMIF(数量表!D:E,B456,数量表!E:E)</f>
        <v/>
      </c>
      <c r="D456" s="15">
        <f>SUMIF(数量表!D:F,B456,数量表!F:F)+SUMIF(数量表!D:G,B456,数量表!G:G)</f>
        <v/>
      </c>
      <c r="E456" s="16" t="n">
        <v>0</v>
      </c>
      <c r="F456" s="17">
        <f>C456*E456</f>
        <v/>
      </c>
      <c r="G456" s="18" t="n">
        <v>0</v>
      </c>
      <c r="H456" s="19">
        <f>D456*G456</f>
        <v/>
      </c>
      <c r="I456" s="16" t="n">
        <v>1</v>
      </c>
      <c r="J456" s="17">
        <f>C456*I456</f>
        <v/>
      </c>
      <c r="K456" s="18" t="n">
        <v>0</v>
      </c>
      <c r="L456" s="19">
        <f>D456*K456</f>
        <v/>
      </c>
      <c r="M456" s="23" t="n">
        <v>0</v>
      </c>
      <c r="N456" s="24">
        <f>D456*M456</f>
        <v/>
      </c>
      <c r="P456" s="25">
        <f>IF(A456=$G$1719,L456,0)</f>
        <v/>
      </c>
      <c r="Q456" s="25" t="n"/>
      <c r="R456" s="25" t="n"/>
      <c r="S456" s="25" t="n"/>
      <c r="T456" s="25" t="n"/>
    </row>
    <row r="457">
      <c r="A457" s="12" t="inlineStr">
        <is>
          <t>大平NC</t>
        </is>
      </c>
      <c r="B457" s="13" t="inlineStr">
        <is>
          <t>45ME273L</t>
        </is>
      </c>
      <c r="C457" s="14">
        <f>SUMIF(数量表!D:E,B457,数量表!E:E)</f>
        <v/>
      </c>
      <c r="D457" s="15">
        <f>SUMIF(数量表!D:F,B457,数量表!F:F)+SUMIF(数量表!D:G,B457,数量表!G:G)</f>
        <v/>
      </c>
      <c r="E457" s="16" t="n">
        <v>0</v>
      </c>
      <c r="F457" s="17">
        <f>C457*E457</f>
        <v/>
      </c>
      <c r="G457" s="18" t="n">
        <v>0</v>
      </c>
      <c r="H457" s="19">
        <f>D457*G457</f>
        <v/>
      </c>
      <c r="I457" s="16" t="n">
        <v>1</v>
      </c>
      <c r="J457" s="17">
        <f>C457*I457</f>
        <v/>
      </c>
      <c r="K457" s="18" t="n">
        <v>0</v>
      </c>
      <c r="L457" s="19">
        <f>D457*K457</f>
        <v/>
      </c>
      <c r="M457" s="23" t="n">
        <v>0</v>
      </c>
      <c r="N457" s="24">
        <f>D457*M457</f>
        <v/>
      </c>
      <c r="P457" s="25">
        <f>IF(A457=$G$1719,L457,0)</f>
        <v/>
      </c>
      <c r="Q457" s="25" t="n"/>
      <c r="R457" s="25" t="n"/>
      <c r="S457" s="25" t="n"/>
      <c r="T457" s="25" t="n"/>
    </row>
    <row r="458">
      <c r="A458" s="12" t="inlineStr">
        <is>
          <t>大平NC</t>
        </is>
      </c>
      <c r="B458" s="13" t="inlineStr">
        <is>
          <t>45ME273R</t>
        </is>
      </c>
      <c r="C458" s="14">
        <f>SUMIF(数量表!D:E,B458,数量表!E:E)</f>
        <v/>
      </c>
      <c r="D458" s="15">
        <f>SUMIF(数量表!D:F,B458,数量表!F:F)+SUMIF(数量表!D:G,B458,数量表!G:G)</f>
        <v/>
      </c>
      <c r="E458" s="16" t="n">
        <v>0</v>
      </c>
      <c r="F458" s="17">
        <f>C458*E458</f>
        <v/>
      </c>
      <c r="G458" s="18" t="n">
        <v>0</v>
      </c>
      <c r="H458" s="19">
        <f>D458*G458</f>
        <v/>
      </c>
      <c r="I458" s="16" t="n">
        <v>1</v>
      </c>
      <c r="J458" s="17">
        <f>C458*I458</f>
        <v/>
      </c>
      <c r="K458" s="18" t="n">
        <v>0</v>
      </c>
      <c r="L458" s="19">
        <f>D458*K458</f>
        <v/>
      </c>
      <c r="M458" s="23" t="n">
        <v>0</v>
      </c>
      <c r="N458" s="24">
        <f>D458*M458</f>
        <v/>
      </c>
      <c r="P458" s="25">
        <f>IF(A458=$G$1719,L458,0)</f>
        <v/>
      </c>
      <c r="Q458" s="25" t="n"/>
      <c r="R458" s="25" t="n"/>
      <c r="S458" s="25" t="n"/>
      <c r="T458" s="25" t="n"/>
    </row>
    <row r="459">
      <c r="A459" s="12" t="inlineStr">
        <is>
          <t>大平NC</t>
        </is>
      </c>
      <c r="B459" s="13" t="inlineStr">
        <is>
          <t>M</t>
        </is>
      </c>
      <c r="C459" s="14">
        <f>SUMIF(数量表!D:E,B459,数量表!E:E)</f>
        <v/>
      </c>
      <c r="D459" s="15">
        <f>SUMIF(数量表!D:F,B459,数量表!F:F)+SUMIF(数量表!D:G,B459,数量表!G:G)</f>
        <v/>
      </c>
      <c r="E459" s="16" t="n">
        <v>0</v>
      </c>
      <c r="F459" s="17">
        <f>C459*E459</f>
        <v/>
      </c>
      <c r="G459" s="18" t="n">
        <v>0</v>
      </c>
      <c r="H459" s="19">
        <f>D459*G459</f>
        <v/>
      </c>
      <c r="I459" s="16" t="n">
        <v>0</v>
      </c>
      <c r="J459" s="17">
        <f>C459*I459</f>
        <v/>
      </c>
      <c r="K459" s="18" t="n">
        <v>0</v>
      </c>
      <c r="L459" s="19">
        <f>D459*K459</f>
        <v/>
      </c>
      <c r="M459" s="23" t="n">
        <v>1</v>
      </c>
      <c r="N459" s="24">
        <f>D459*M459</f>
        <v/>
      </c>
      <c r="P459" s="25">
        <f>IF(A459=$G$1719,L459,0)</f>
        <v/>
      </c>
      <c r="Q459" s="25" t="n"/>
      <c r="R459" s="25" t="n"/>
      <c r="S459" s="25" t="n"/>
      <c r="T459" s="25" t="n"/>
    </row>
    <row r="460">
      <c r="A460" s="12" t="inlineStr">
        <is>
          <t>大平NC</t>
        </is>
      </c>
      <c r="B460" s="13" t="inlineStr">
        <is>
          <t>M-L</t>
        </is>
      </c>
      <c r="C460" s="14">
        <f>SUMIF(数量表!D:E,B460,数量表!E:E)</f>
        <v/>
      </c>
      <c r="D460" s="15">
        <f>SUMIF(数量表!D:F,B460,数量表!F:F)+SUMIF(数量表!D:G,B460,数量表!G:G)</f>
        <v/>
      </c>
      <c r="E460" s="16" t="n">
        <v>0</v>
      </c>
      <c r="F460" s="17">
        <f>C460*E460</f>
        <v/>
      </c>
      <c r="G460" s="18" t="n">
        <v>0</v>
      </c>
      <c r="H460" s="19">
        <f>D460*G460</f>
        <v/>
      </c>
      <c r="I460" s="16" t="n">
        <v>0</v>
      </c>
      <c r="J460" s="17">
        <f>C460*I460</f>
        <v/>
      </c>
      <c r="K460" s="18" t="n">
        <v>0</v>
      </c>
      <c r="L460" s="19">
        <f>D460*K460</f>
        <v/>
      </c>
      <c r="M460" s="23" t="n">
        <v>1</v>
      </c>
      <c r="N460" s="24">
        <f>D460*M460</f>
        <v/>
      </c>
      <c r="P460" s="25">
        <f>IF(A460=$G$1719,L460,0)</f>
        <v/>
      </c>
      <c r="Q460" s="25" t="n"/>
      <c r="R460" s="25" t="n"/>
      <c r="S460" s="25" t="n"/>
      <c r="T460" s="25" t="n"/>
    </row>
    <row r="461">
      <c r="A461" s="12" t="inlineStr">
        <is>
          <t>大平NC</t>
        </is>
      </c>
      <c r="B461" s="13" t="inlineStr">
        <is>
          <t>M-R</t>
        </is>
      </c>
      <c r="C461" s="14">
        <f>SUMIF(数量表!D:E,B461,数量表!E:E)</f>
        <v/>
      </c>
      <c r="D461" s="15">
        <f>SUMIF(数量表!D:F,B461,数量表!F:F)+SUMIF(数量表!D:G,B461,数量表!G:G)</f>
        <v/>
      </c>
      <c r="E461" s="16" t="n">
        <v>0</v>
      </c>
      <c r="F461" s="17">
        <f>C461*E461</f>
        <v/>
      </c>
      <c r="G461" s="18" t="n">
        <v>0</v>
      </c>
      <c r="H461" s="19">
        <f>D461*G461</f>
        <v/>
      </c>
      <c r="I461" s="16" t="n">
        <v>0</v>
      </c>
      <c r="J461" s="17">
        <f>C461*I461</f>
        <v/>
      </c>
      <c r="K461" s="18" t="n">
        <v>0</v>
      </c>
      <c r="L461" s="19">
        <f>D461*K461</f>
        <v/>
      </c>
      <c r="M461" s="23" t="n">
        <v>1</v>
      </c>
      <c r="N461" s="24">
        <f>D461*M461</f>
        <v/>
      </c>
      <c r="P461" s="25">
        <f>IF(A461=$G$1719,L461,0)</f>
        <v/>
      </c>
      <c r="Q461" s="25" t="n"/>
      <c r="R461" s="25" t="n"/>
      <c r="S461" s="25" t="n"/>
      <c r="T461" s="25" t="n"/>
    </row>
    <row r="462">
      <c r="A462" s="12" t="inlineStr">
        <is>
          <t>大平NC</t>
        </is>
      </c>
      <c r="B462" s="13" t="inlineStr">
        <is>
          <t>ML</t>
        </is>
      </c>
      <c r="C462" s="14">
        <f>SUMIF(数量表!D:E,B462,数量表!E:E)</f>
        <v/>
      </c>
      <c r="D462" s="15">
        <f>SUMIF(数量表!D:F,B462,数量表!F:F)+SUMIF(数量表!D:G,B462,数量表!G:G)</f>
        <v/>
      </c>
      <c r="E462" s="16" t="n">
        <v>0</v>
      </c>
      <c r="F462" s="17">
        <f>C462*E462</f>
        <v/>
      </c>
      <c r="G462" s="18" t="n">
        <v>0</v>
      </c>
      <c r="H462" s="19">
        <f>D462*G462</f>
        <v/>
      </c>
      <c r="I462" s="16" t="n">
        <v>0</v>
      </c>
      <c r="J462" s="17">
        <f>C462*I462</f>
        <v/>
      </c>
      <c r="K462" s="18" t="n">
        <v>0</v>
      </c>
      <c r="L462" s="19">
        <f>D462*K462</f>
        <v/>
      </c>
      <c r="M462" s="23" t="n">
        <v>1</v>
      </c>
      <c r="N462" s="24">
        <f>D462*M462</f>
        <v/>
      </c>
      <c r="P462" s="25">
        <f>IF(A462=$G$1719,L462,0)</f>
        <v/>
      </c>
      <c r="Q462" s="25" t="n"/>
      <c r="R462" s="25" t="n"/>
      <c r="S462" s="25" t="n"/>
      <c r="T462" s="25" t="n"/>
    </row>
    <row r="463">
      <c r="A463" s="12" t="inlineStr">
        <is>
          <t>大平NC</t>
        </is>
      </c>
      <c r="B463" s="13" t="inlineStr">
        <is>
          <t>ML-L</t>
        </is>
      </c>
      <c r="C463" s="14">
        <f>SUMIF(数量表!D:E,B463,数量表!E:E)</f>
        <v/>
      </c>
      <c r="D463" s="15">
        <f>SUMIF(数量表!D:F,B463,数量表!F:F)+SUMIF(数量表!D:G,B463,数量表!G:G)</f>
        <v/>
      </c>
      <c r="E463" s="16" t="n">
        <v>0</v>
      </c>
      <c r="F463" s="17">
        <f>C463*E463</f>
        <v/>
      </c>
      <c r="G463" s="18" t="n">
        <v>0</v>
      </c>
      <c r="H463" s="19">
        <f>D463*G463</f>
        <v/>
      </c>
      <c r="I463" s="16" t="n">
        <v>0</v>
      </c>
      <c r="J463" s="17">
        <f>C463*I463</f>
        <v/>
      </c>
      <c r="K463" s="18" t="n">
        <v>0</v>
      </c>
      <c r="L463" s="19">
        <f>D463*K463</f>
        <v/>
      </c>
      <c r="M463" s="23" t="n">
        <v>1</v>
      </c>
      <c r="N463" s="24">
        <f>D463*M463</f>
        <v/>
      </c>
      <c r="P463" s="25">
        <f>IF(A463=$G$1719,L463,0)</f>
        <v/>
      </c>
      <c r="Q463" s="25" t="n"/>
      <c r="R463" s="25" t="n"/>
      <c r="S463" s="25" t="n"/>
      <c r="T463" s="25" t="n"/>
    </row>
    <row r="464">
      <c r="A464" s="12" t="inlineStr">
        <is>
          <t>大平NC</t>
        </is>
      </c>
      <c r="B464" s="13" t="inlineStr">
        <is>
          <t>MR</t>
        </is>
      </c>
      <c r="C464" s="14">
        <f>SUMIF(数量表!D:E,B464,数量表!E:E)</f>
        <v/>
      </c>
      <c r="D464" s="15">
        <f>SUMIF(数量表!D:F,B464,数量表!F:F)+SUMIF(数量表!D:G,B464,数量表!G:G)</f>
        <v/>
      </c>
      <c r="E464" s="16" t="n">
        <v>0</v>
      </c>
      <c r="F464" s="17">
        <f>C464*E464</f>
        <v/>
      </c>
      <c r="G464" s="18" t="n">
        <v>0</v>
      </c>
      <c r="H464" s="19">
        <f>D464*G464</f>
        <v/>
      </c>
      <c r="I464" s="16" t="n">
        <v>0</v>
      </c>
      <c r="J464" s="17">
        <f>C464*I464</f>
        <v/>
      </c>
      <c r="K464" s="18" t="n">
        <v>0</v>
      </c>
      <c r="L464" s="19">
        <f>D464*K464</f>
        <v/>
      </c>
      <c r="M464" s="23" t="n">
        <v>1</v>
      </c>
      <c r="N464" s="24">
        <f>D464*M464</f>
        <v/>
      </c>
      <c r="P464" s="25">
        <f>IF(A464=$G$1719,L464,0)</f>
        <v/>
      </c>
      <c r="Q464" s="25" t="n"/>
      <c r="R464" s="25" t="n"/>
      <c r="S464" s="25" t="n"/>
      <c r="T464" s="25" t="n"/>
    </row>
    <row r="465">
      <c r="A465" s="12" t="inlineStr">
        <is>
          <t>大平NC</t>
        </is>
      </c>
      <c r="B465" s="13" t="inlineStr">
        <is>
          <t>MR-R</t>
        </is>
      </c>
      <c r="C465" s="14">
        <f>SUMIF(数量表!D:E,B465,数量表!E:E)</f>
        <v/>
      </c>
      <c r="D465" s="15">
        <f>SUMIF(数量表!D:F,B465,数量表!F:F)+SUMIF(数量表!D:G,B465,数量表!G:G)</f>
        <v/>
      </c>
      <c r="E465" s="16" t="n">
        <v>0</v>
      </c>
      <c r="F465" s="17">
        <f>C465*E465</f>
        <v/>
      </c>
      <c r="G465" s="18" t="n">
        <v>0</v>
      </c>
      <c r="H465" s="19">
        <f>D465*G465</f>
        <v/>
      </c>
      <c r="I465" s="16" t="n">
        <v>0</v>
      </c>
      <c r="J465" s="17">
        <f>C465*I465</f>
        <v/>
      </c>
      <c r="K465" s="18" t="n">
        <v>0</v>
      </c>
      <c r="L465" s="19">
        <f>D465*K465</f>
        <v/>
      </c>
      <c r="M465" s="23" t="n">
        <v>1</v>
      </c>
      <c r="N465" s="24">
        <f>D465*M465</f>
        <v/>
      </c>
      <c r="P465" s="25">
        <f>IF(A465=$G$1719,L465,0)</f>
        <v/>
      </c>
      <c r="Q465" s="25" t="n"/>
      <c r="R465" s="25" t="n"/>
      <c r="S465" s="25" t="n"/>
      <c r="T465" s="25" t="n"/>
    </row>
    <row r="466">
      <c r="A466" s="12" t="inlineStr">
        <is>
          <t>大平NC</t>
        </is>
      </c>
      <c r="B466" s="13" t="inlineStr">
        <is>
          <t>M135</t>
        </is>
      </c>
      <c r="C466" s="14">
        <f>SUMIF(数量表!D:E,B466,数量表!E:E)</f>
        <v/>
      </c>
      <c r="D466" s="15">
        <f>SUMIF(数量表!D:F,B466,数量表!F:F)+SUMIF(数量表!D:G,B466,数量表!G:G)</f>
        <v/>
      </c>
      <c r="E466" s="16" t="n">
        <v>0</v>
      </c>
      <c r="F466" s="17">
        <f>C466*E466</f>
        <v/>
      </c>
      <c r="G466" s="18" t="n">
        <v>0</v>
      </c>
      <c r="H466" s="19">
        <f>D466*G466</f>
        <v/>
      </c>
      <c r="I466" s="16" t="n">
        <v>0</v>
      </c>
      <c r="J466" s="17">
        <f>C466*I466</f>
        <v/>
      </c>
      <c r="K466" s="18" t="n">
        <v>0</v>
      </c>
      <c r="L466" s="19">
        <f>D466*K466</f>
        <v/>
      </c>
      <c r="M466" s="23" t="n">
        <v>1</v>
      </c>
      <c r="N466" s="24">
        <f>D466*M466</f>
        <v/>
      </c>
      <c r="P466" s="25">
        <f>IF(A466=$G$1719,L466,0)</f>
        <v/>
      </c>
      <c r="Q466" s="25" t="n"/>
      <c r="R466" s="25" t="n"/>
      <c r="S466" s="25" t="n"/>
      <c r="T466" s="25" t="n"/>
    </row>
    <row r="467">
      <c r="A467" s="12" t="inlineStr">
        <is>
          <t>大平NC</t>
        </is>
      </c>
      <c r="B467" s="13" t="inlineStr">
        <is>
          <t>M135L</t>
        </is>
      </c>
      <c r="C467" s="14">
        <f>SUMIF(数量表!D:E,B467,数量表!E:E)</f>
        <v/>
      </c>
      <c r="D467" s="15">
        <f>SUMIF(数量表!D:F,B467,数量表!F:F)+SUMIF(数量表!D:G,B467,数量表!G:G)</f>
        <v/>
      </c>
      <c r="E467" s="16" t="n">
        <v>0</v>
      </c>
      <c r="F467" s="17">
        <f>C467*E467</f>
        <v/>
      </c>
      <c r="G467" s="18" t="n">
        <v>0</v>
      </c>
      <c r="H467" s="19">
        <f>D467*G467</f>
        <v/>
      </c>
      <c r="I467" s="16" t="n">
        <v>0</v>
      </c>
      <c r="J467" s="17">
        <f>C467*I467</f>
        <v/>
      </c>
      <c r="K467" s="18" t="n">
        <v>0</v>
      </c>
      <c r="L467" s="19">
        <f>D467*K467</f>
        <v/>
      </c>
      <c r="M467" s="23" t="n">
        <v>1</v>
      </c>
      <c r="N467" s="24">
        <f>D467*M467</f>
        <v/>
      </c>
      <c r="P467" s="25">
        <f>IF(A467=$G$1719,L467,0)</f>
        <v/>
      </c>
      <c r="Q467" s="25" t="n"/>
      <c r="R467" s="25" t="n"/>
      <c r="S467" s="25" t="n"/>
      <c r="T467" s="25" t="n"/>
    </row>
    <row r="468">
      <c r="A468" s="12" t="inlineStr">
        <is>
          <t>大平NC</t>
        </is>
      </c>
      <c r="B468" s="13" t="inlineStr">
        <is>
          <t>M135L-L</t>
        </is>
      </c>
      <c r="C468" s="14">
        <f>SUMIF(数量表!D:E,B468,数量表!E:E)</f>
        <v/>
      </c>
      <c r="D468" s="15">
        <f>SUMIF(数量表!D:F,B468,数量表!F:F)+SUMIF(数量表!D:G,B468,数量表!G:G)</f>
        <v/>
      </c>
      <c r="E468" s="16" t="n">
        <v>0</v>
      </c>
      <c r="F468" s="17">
        <f>C468*E468</f>
        <v/>
      </c>
      <c r="G468" s="18" t="n">
        <v>0</v>
      </c>
      <c r="H468" s="19">
        <f>D468*G468</f>
        <v/>
      </c>
      <c r="I468" s="16" t="n">
        <v>0</v>
      </c>
      <c r="J468" s="17">
        <f>C468*I468</f>
        <v/>
      </c>
      <c r="K468" s="18" t="n">
        <v>0</v>
      </c>
      <c r="L468" s="19">
        <f>D468*K468</f>
        <v/>
      </c>
      <c r="M468" s="23" t="n">
        <v>1</v>
      </c>
      <c r="N468" s="24">
        <f>D468*M468</f>
        <v/>
      </c>
      <c r="P468" s="25">
        <f>IF(A468=$G$1719,L468,0)</f>
        <v/>
      </c>
      <c r="Q468" s="25" t="n"/>
      <c r="R468" s="25" t="n"/>
      <c r="S468" s="25" t="n"/>
      <c r="T468" s="25" t="n"/>
    </row>
    <row r="469">
      <c r="A469" s="12" t="inlineStr">
        <is>
          <t>大平NC</t>
        </is>
      </c>
      <c r="B469" s="13" t="inlineStr">
        <is>
          <t>M135R</t>
        </is>
      </c>
      <c r="C469" s="14">
        <f>SUMIF(数量表!D:E,B469,数量表!E:E)</f>
        <v/>
      </c>
      <c r="D469" s="15">
        <f>SUMIF(数量表!D:F,B469,数量表!F:F)+SUMIF(数量表!D:G,B469,数量表!G:G)</f>
        <v/>
      </c>
      <c r="E469" s="16" t="n">
        <v>0</v>
      </c>
      <c r="F469" s="17">
        <f>C469*E469</f>
        <v/>
      </c>
      <c r="G469" s="18" t="n">
        <v>0</v>
      </c>
      <c r="H469" s="19">
        <f>D469*G469</f>
        <v/>
      </c>
      <c r="I469" s="16" t="n">
        <v>0</v>
      </c>
      <c r="J469" s="17">
        <f>C469*I469</f>
        <v/>
      </c>
      <c r="K469" s="18" t="n">
        <v>0</v>
      </c>
      <c r="L469" s="19">
        <f>D469*K469</f>
        <v/>
      </c>
      <c r="M469" s="23" t="n">
        <v>1</v>
      </c>
      <c r="N469" s="24">
        <f>D469*M469</f>
        <v/>
      </c>
      <c r="P469" s="25">
        <f>IF(A469=$G$1719,L469,0)</f>
        <v/>
      </c>
      <c r="Q469" s="25" t="n"/>
      <c r="R469" s="25" t="n"/>
      <c r="S469" s="25" t="n"/>
      <c r="T469" s="25" t="n"/>
    </row>
    <row r="470">
      <c r="A470" s="12" t="inlineStr">
        <is>
          <t>大平NC</t>
        </is>
      </c>
      <c r="B470" s="13" t="inlineStr">
        <is>
          <t>M135R-R</t>
        </is>
      </c>
      <c r="C470" s="14">
        <f>SUMIF(数量表!D:E,B470,数量表!E:E)</f>
        <v/>
      </c>
      <c r="D470" s="15">
        <f>SUMIF(数量表!D:F,B470,数量表!F:F)+SUMIF(数量表!D:G,B470,数量表!G:G)</f>
        <v/>
      </c>
      <c r="E470" s="16" t="n">
        <v>0</v>
      </c>
      <c r="F470" s="17">
        <f>C470*E470</f>
        <v/>
      </c>
      <c r="G470" s="18" t="n">
        <v>0</v>
      </c>
      <c r="H470" s="19">
        <f>D470*G470</f>
        <v/>
      </c>
      <c r="I470" s="16" t="n">
        <v>0</v>
      </c>
      <c r="J470" s="17">
        <f>C470*I470</f>
        <v/>
      </c>
      <c r="K470" s="18" t="n">
        <v>0</v>
      </c>
      <c r="L470" s="19">
        <f>D470*K470</f>
        <v/>
      </c>
      <c r="M470" s="23" t="n">
        <v>1</v>
      </c>
      <c r="N470" s="24">
        <f>D470*M470</f>
        <v/>
      </c>
      <c r="P470" s="25">
        <f>IF(A470=$G$1719,L470,0)</f>
        <v/>
      </c>
      <c r="Q470" s="25" t="n"/>
      <c r="R470" s="25" t="n"/>
      <c r="S470" s="25" t="n"/>
      <c r="T470" s="25" t="n"/>
    </row>
    <row r="471">
      <c r="A471" s="12" t="inlineStr">
        <is>
          <t>大平NC</t>
        </is>
      </c>
      <c r="B471" s="13" t="inlineStr">
        <is>
          <t>M273</t>
        </is>
      </c>
      <c r="C471" s="14">
        <f>SUMIF(数量表!D:E,B471,数量表!E:E)</f>
        <v/>
      </c>
      <c r="D471" s="15">
        <f>SUMIF(数量表!D:F,B471,数量表!F:F)+SUMIF(数量表!D:G,B471,数量表!G:G)</f>
        <v/>
      </c>
      <c r="E471" s="16" t="n">
        <v>0</v>
      </c>
      <c r="F471" s="17">
        <f>C471*E471</f>
        <v/>
      </c>
      <c r="G471" s="18" t="n">
        <v>0</v>
      </c>
      <c r="H471" s="19">
        <f>D471*G471</f>
        <v/>
      </c>
      <c r="I471" s="16" t="n">
        <v>0</v>
      </c>
      <c r="J471" s="17">
        <f>C471*I471</f>
        <v/>
      </c>
      <c r="K471" s="18" t="n">
        <v>1</v>
      </c>
      <c r="L471" s="19">
        <f>D471*K471</f>
        <v/>
      </c>
      <c r="M471" s="23" t="n">
        <v>0</v>
      </c>
      <c r="N471" s="24">
        <f>D471*M471</f>
        <v/>
      </c>
      <c r="P471" s="25">
        <f>IF(A471=$G$1719,L471,0)</f>
        <v/>
      </c>
      <c r="Q471" s="25" t="n"/>
      <c r="R471" s="25" t="n"/>
      <c r="S471" s="25" t="n"/>
      <c r="T471" s="25" t="n"/>
    </row>
    <row r="472">
      <c r="A472" s="12" t="inlineStr">
        <is>
          <t>大平NC</t>
        </is>
      </c>
      <c r="B472" s="13" t="inlineStr">
        <is>
          <t>M273L</t>
        </is>
      </c>
      <c r="C472" s="14">
        <f>SUMIF(数量表!D:E,B472,数量表!E:E)</f>
        <v/>
      </c>
      <c r="D472" s="15">
        <f>SUMIF(数量表!D:F,B472,数量表!F:F)+SUMIF(数量表!D:G,B472,数量表!G:G)</f>
        <v/>
      </c>
      <c r="E472" s="16" t="n">
        <v>0</v>
      </c>
      <c r="F472" s="17">
        <f>C472*E472</f>
        <v/>
      </c>
      <c r="G472" s="18" t="n">
        <v>0</v>
      </c>
      <c r="H472" s="19">
        <f>D472*G472</f>
        <v/>
      </c>
      <c r="I472" s="16" t="n">
        <v>0</v>
      </c>
      <c r="J472" s="17">
        <f>C472*I472</f>
        <v/>
      </c>
      <c r="K472" s="18" t="n">
        <v>1</v>
      </c>
      <c r="L472" s="19">
        <f>D472*K472</f>
        <v/>
      </c>
      <c r="M472" s="23" t="n">
        <v>0</v>
      </c>
      <c r="N472" s="24">
        <f>D472*M472</f>
        <v/>
      </c>
      <c r="P472" s="25">
        <f>IF(A472=$G$1719,L472,0)</f>
        <v/>
      </c>
      <c r="Q472" s="25" t="n"/>
      <c r="R472" s="25" t="n"/>
      <c r="S472" s="25" t="n"/>
      <c r="T472" s="25" t="n"/>
    </row>
    <row r="473">
      <c r="A473" s="12" t="inlineStr">
        <is>
          <t>大平NC</t>
        </is>
      </c>
      <c r="B473" s="13" t="inlineStr">
        <is>
          <t>M273R</t>
        </is>
      </c>
      <c r="C473" s="14">
        <f>SUMIF(数量表!D:E,B473,数量表!E:E)</f>
        <v/>
      </c>
      <c r="D473" s="15">
        <f>SUMIF(数量表!D:F,B473,数量表!F:F)+SUMIF(数量表!D:G,B473,数量表!G:G)</f>
        <v/>
      </c>
      <c r="E473" s="16" t="n">
        <v>0</v>
      </c>
      <c r="F473" s="17">
        <f>C473*E473</f>
        <v/>
      </c>
      <c r="G473" s="18" t="n">
        <v>0</v>
      </c>
      <c r="H473" s="19">
        <f>D473*G473</f>
        <v/>
      </c>
      <c r="I473" s="16" t="n">
        <v>0</v>
      </c>
      <c r="J473" s="17">
        <f>C473*I473</f>
        <v/>
      </c>
      <c r="K473" s="18" t="n">
        <v>1</v>
      </c>
      <c r="L473" s="19">
        <f>D473*K473</f>
        <v/>
      </c>
      <c r="M473" s="23" t="n">
        <v>0</v>
      </c>
      <c r="N473" s="24">
        <f>D473*M473</f>
        <v/>
      </c>
      <c r="P473" s="25">
        <f>IF(A473=$G$1719,L473,0)</f>
        <v/>
      </c>
      <c r="Q473" s="25" t="n"/>
      <c r="R473" s="25" t="n"/>
      <c r="S473" s="25" t="n"/>
      <c r="T473" s="25" t="n"/>
    </row>
    <row r="474">
      <c r="A474" s="12" t="inlineStr">
        <is>
          <t>大平NC</t>
        </is>
      </c>
      <c r="B474" s="13" t="inlineStr">
        <is>
          <t>22MM</t>
        </is>
      </c>
      <c r="C474" s="14">
        <f>SUMIF(数量表!D:E,B474,数量表!E:E)</f>
        <v/>
      </c>
      <c r="D474" s="15">
        <f>SUMIF(数量表!D:F,B474,数量表!F:F)+SUMIF(数量表!D:G,B474,数量表!G:G)</f>
        <v/>
      </c>
      <c r="E474" s="16" t="n">
        <v>0</v>
      </c>
      <c r="F474" s="17">
        <f>C474*E474</f>
        <v/>
      </c>
      <c r="G474" s="18" t="n">
        <v>0</v>
      </c>
      <c r="H474" s="19">
        <f>D474*G474</f>
        <v/>
      </c>
      <c r="I474" s="16" t="n">
        <v>0</v>
      </c>
      <c r="J474" s="17">
        <f>C474*I474</f>
        <v/>
      </c>
      <c r="K474" s="18" t="n">
        <v>0</v>
      </c>
      <c r="L474" s="19">
        <f>D474*K474</f>
        <v/>
      </c>
      <c r="M474" s="23" t="n">
        <v>1</v>
      </c>
      <c r="N474" s="24">
        <f>D474*M474</f>
        <v/>
      </c>
      <c r="P474" s="25">
        <f>IF(A474=$G$1719,L474,0)</f>
        <v/>
      </c>
      <c r="Q474" s="25" t="n"/>
      <c r="R474" s="25" t="n"/>
      <c r="S474" s="25" t="n"/>
      <c r="T474" s="25" t="n"/>
    </row>
    <row r="475">
      <c r="A475" s="12" t="inlineStr">
        <is>
          <t>大平NC</t>
        </is>
      </c>
      <c r="B475" s="13" t="inlineStr">
        <is>
          <t>22MM-L</t>
        </is>
      </c>
      <c r="C475" s="14">
        <f>SUMIF(数量表!D:E,B475,数量表!E:E)</f>
        <v/>
      </c>
      <c r="D475" s="15">
        <f>SUMIF(数量表!D:F,B475,数量表!F:F)+SUMIF(数量表!D:G,B475,数量表!G:G)</f>
        <v/>
      </c>
      <c r="E475" s="16" t="n">
        <v>0</v>
      </c>
      <c r="F475" s="17">
        <f>C475*E475</f>
        <v/>
      </c>
      <c r="G475" s="18" t="n">
        <v>0</v>
      </c>
      <c r="H475" s="19">
        <f>D475*G475</f>
        <v/>
      </c>
      <c r="I475" s="16" t="n">
        <v>0</v>
      </c>
      <c r="J475" s="17">
        <f>C475*I475</f>
        <v/>
      </c>
      <c r="K475" s="18" t="n">
        <v>0</v>
      </c>
      <c r="L475" s="19">
        <f>D475*K475</f>
        <v/>
      </c>
      <c r="M475" s="23" t="n">
        <v>1</v>
      </c>
      <c r="N475" s="24">
        <f>D475*M475</f>
        <v/>
      </c>
      <c r="P475" s="25">
        <f>IF(A475=$G$1719,L475,0)</f>
        <v/>
      </c>
      <c r="Q475" s="25" t="n"/>
      <c r="R475" s="25" t="n"/>
      <c r="S475" s="25" t="n"/>
      <c r="T475" s="25" t="n"/>
    </row>
    <row r="476">
      <c r="A476" s="12" t="inlineStr">
        <is>
          <t>大平NC</t>
        </is>
      </c>
      <c r="B476" s="13" t="inlineStr">
        <is>
          <t>22MM-R</t>
        </is>
      </c>
      <c r="C476" s="14">
        <f>SUMIF(数量表!D:E,B476,数量表!E:E)</f>
        <v/>
      </c>
      <c r="D476" s="15">
        <f>SUMIF(数量表!D:F,B476,数量表!F:F)+SUMIF(数量表!D:G,B476,数量表!G:G)</f>
        <v/>
      </c>
      <c r="E476" s="16" t="n">
        <v>0</v>
      </c>
      <c r="F476" s="17">
        <f>C476*E476</f>
        <v/>
      </c>
      <c r="G476" s="18" t="n">
        <v>0</v>
      </c>
      <c r="H476" s="19">
        <f>D476*G476</f>
        <v/>
      </c>
      <c r="I476" s="16" t="n">
        <v>0</v>
      </c>
      <c r="J476" s="17">
        <f>C476*I476</f>
        <v/>
      </c>
      <c r="K476" s="18" t="n">
        <v>0</v>
      </c>
      <c r="L476" s="19">
        <f>D476*K476</f>
        <v/>
      </c>
      <c r="M476" s="23" t="n">
        <v>1</v>
      </c>
      <c r="N476" s="24">
        <f>D476*M476</f>
        <v/>
      </c>
      <c r="P476" s="25">
        <f>IF(A476=$G$1719,L476,0)</f>
        <v/>
      </c>
      <c r="Q476" s="25" t="n"/>
      <c r="R476" s="25" t="n"/>
      <c r="S476" s="25" t="n"/>
      <c r="T476" s="25" t="n"/>
    </row>
    <row r="477">
      <c r="A477" s="12" t="inlineStr">
        <is>
          <t>大平NC</t>
        </is>
      </c>
      <c r="B477" s="13" t="inlineStr">
        <is>
          <t>22MML</t>
        </is>
      </c>
      <c r="C477" s="14">
        <f>SUMIF(数量表!D:E,B477,数量表!E:E)</f>
        <v/>
      </c>
      <c r="D477" s="15">
        <f>SUMIF(数量表!D:F,B477,数量表!F:F)+SUMIF(数量表!D:G,B477,数量表!G:G)</f>
        <v/>
      </c>
      <c r="E477" s="16" t="n">
        <v>0</v>
      </c>
      <c r="F477" s="17">
        <f>C477*E477</f>
        <v/>
      </c>
      <c r="G477" s="18" t="n">
        <v>0</v>
      </c>
      <c r="H477" s="19">
        <f>D477*G477</f>
        <v/>
      </c>
      <c r="I477" s="16" t="n">
        <v>0</v>
      </c>
      <c r="J477" s="17">
        <f>C477*I477</f>
        <v/>
      </c>
      <c r="K477" s="18" t="n">
        <v>0</v>
      </c>
      <c r="L477" s="19">
        <f>D477*K477</f>
        <v/>
      </c>
      <c r="M477" s="23" t="n">
        <v>1</v>
      </c>
      <c r="N477" s="24">
        <f>D477*M477</f>
        <v/>
      </c>
      <c r="P477" s="25">
        <f>IF(A477=$G$1719,L477,0)</f>
        <v/>
      </c>
      <c r="Q477" s="25" t="n"/>
      <c r="R477" s="25" t="n"/>
      <c r="S477" s="25" t="n"/>
      <c r="T477" s="25" t="n"/>
    </row>
    <row r="478">
      <c r="A478" s="12" t="inlineStr">
        <is>
          <t>大平NC</t>
        </is>
      </c>
      <c r="B478" s="13" t="inlineStr">
        <is>
          <t>22MML-L</t>
        </is>
      </c>
      <c r="C478" s="14">
        <f>SUMIF(数量表!D:E,B478,数量表!E:E)</f>
        <v/>
      </c>
      <c r="D478" s="15">
        <f>SUMIF(数量表!D:F,B478,数量表!F:F)+SUMIF(数量表!D:G,B478,数量表!G:G)</f>
        <v/>
      </c>
      <c r="E478" s="16" t="n">
        <v>0</v>
      </c>
      <c r="F478" s="17">
        <f>C478*E478</f>
        <v/>
      </c>
      <c r="G478" s="18" t="n">
        <v>0</v>
      </c>
      <c r="H478" s="19">
        <f>D478*G478</f>
        <v/>
      </c>
      <c r="I478" s="16" t="n">
        <v>0</v>
      </c>
      <c r="J478" s="17">
        <f>C478*I478</f>
        <v/>
      </c>
      <c r="K478" s="18" t="n">
        <v>0</v>
      </c>
      <c r="L478" s="19">
        <f>D478*K478</f>
        <v/>
      </c>
      <c r="M478" s="23" t="n">
        <v>1</v>
      </c>
      <c r="N478" s="24">
        <f>D478*M478</f>
        <v/>
      </c>
      <c r="P478" s="25">
        <f>IF(A478=$G$1719,L478,0)</f>
        <v/>
      </c>
      <c r="Q478" s="25" t="n"/>
      <c r="R478" s="25" t="n"/>
      <c r="S478" s="25" t="n"/>
      <c r="T478" s="25" t="n"/>
    </row>
    <row r="479">
      <c r="A479" s="12" t="inlineStr">
        <is>
          <t>大平NC</t>
        </is>
      </c>
      <c r="B479" s="13" t="inlineStr">
        <is>
          <t>22MMR</t>
        </is>
      </c>
      <c r="C479" s="14">
        <f>SUMIF(数量表!D:E,B479,数量表!E:E)</f>
        <v/>
      </c>
      <c r="D479" s="15">
        <f>SUMIF(数量表!D:F,B479,数量表!F:F)+SUMIF(数量表!D:G,B479,数量表!G:G)</f>
        <v/>
      </c>
      <c r="E479" s="16" t="n">
        <v>0</v>
      </c>
      <c r="F479" s="17">
        <f>C479*E479</f>
        <v/>
      </c>
      <c r="G479" s="18" t="n">
        <v>0</v>
      </c>
      <c r="H479" s="19">
        <f>D479*G479</f>
        <v/>
      </c>
      <c r="I479" s="16" t="n">
        <v>0</v>
      </c>
      <c r="J479" s="17">
        <f>C479*I479</f>
        <v/>
      </c>
      <c r="K479" s="18" t="n">
        <v>0</v>
      </c>
      <c r="L479" s="19">
        <f>D479*K479</f>
        <v/>
      </c>
      <c r="M479" s="23" t="n">
        <v>1</v>
      </c>
      <c r="N479" s="24">
        <f>D479*M479</f>
        <v/>
      </c>
      <c r="P479" s="25">
        <f>IF(A479=$G$1719,L479,0)</f>
        <v/>
      </c>
      <c r="Q479" s="25" t="n"/>
      <c r="R479" s="25" t="n"/>
      <c r="S479" s="25" t="n"/>
      <c r="T479" s="25" t="n"/>
    </row>
    <row r="480">
      <c r="A480" s="12" t="inlineStr">
        <is>
          <t>大平NC</t>
        </is>
      </c>
      <c r="B480" s="13" t="inlineStr">
        <is>
          <t>22MMR-R</t>
        </is>
      </c>
      <c r="C480" s="14">
        <f>SUMIF(数量表!D:E,B480,数量表!E:E)</f>
        <v/>
      </c>
      <c r="D480" s="15">
        <f>SUMIF(数量表!D:F,B480,数量表!F:F)+SUMIF(数量表!D:G,B480,数量表!G:G)</f>
        <v/>
      </c>
      <c r="E480" s="16" t="n">
        <v>0</v>
      </c>
      <c r="F480" s="17">
        <f>C480*E480</f>
        <v/>
      </c>
      <c r="G480" s="18" t="n">
        <v>0</v>
      </c>
      <c r="H480" s="19">
        <f>D480*G480</f>
        <v/>
      </c>
      <c r="I480" s="16" t="n">
        <v>0</v>
      </c>
      <c r="J480" s="17">
        <f>C480*I480</f>
        <v/>
      </c>
      <c r="K480" s="18" t="n">
        <v>0</v>
      </c>
      <c r="L480" s="19">
        <f>D480*K480</f>
        <v/>
      </c>
      <c r="M480" s="23" t="n">
        <v>1</v>
      </c>
      <c r="N480" s="24">
        <f>D480*M480</f>
        <v/>
      </c>
      <c r="P480" s="25">
        <f>IF(A480=$G$1719,L480,0)</f>
        <v/>
      </c>
      <c r="Q480" s="25" t="n"/>
      <c r="R480" s="25" t="n"/>
      <c r="S480" s="25" t="n"/>
      <c r="T480" s="25" t="n"/>
    </row>
    <row r="481">
      <c r="A481" s="12" t="inlineStr">
        <is>
          <t>大平NC</t>
        </is>
      </c>
      <c r="B481" s="13" t="inlineStr">
        <is>
          <t>22MM135</t>
        </is>
      </c>
      <c r="C481" s="14">
        <f>SUMIF(数量表!D:E,B481,数量表!E:E)</f>
        <v/>
      </c>
      <c r="D481" s="15">
        <f>SUMIF(数量表!D:F,B481,数量表!F:F)+SUMIF(数量表!D:G,B481,数量表!G:G)</f>
        <v/>
      </c>
      <c r="E481" s="16" t="n">
        <v>0</v>
      </c>
      <c r="F481" s="17">
        <f>C481*E481</f>
        <v/>
      </c>
      <c r="G481" s="18" t="n">
        <v>0</v>
      </c>
      <c r="H481" s="19">
        <f>D481*G481</f>
        <v/>
      </c>
      <c r="I481" s="16" t="n">
        <v>0</v>
      </c>
      <c r="J481" s="17">
        <f>C481*I481</f>
        <v/>
      </c>
      <c r="K481" s="18" t="n">
        <v>0</v>
      </c>
      <c r="L481" s="19">
        <f>D481*K481</f>
        <v/>
      </c>
      <c r="M481" s="23" t="n">
        <v>1</v>
      </c>
      <c r="N481" s="24">
        <f>D481*M481</f>
        <v/>
      </c>
      <c r="P481" s="25">
        <f>IF(A481=$G$1719,L481,0)</f>
        <v/>
      </c>
      <c r="Q481" s="25" t="n"/>
      <c r="R481" s="25" t="n"/>
      <c r="S481" s="25" t="n"/>
      <c r="T481" s="25" t="n"/>
    </row>
    <row r="482">
      <c r="A482" s="12" t="inlineStr">
        <is>
          <t>大平NC</t>
        </is>
      </c>
      <c r="B482" s="13" t="inlineStr">
        <is>
          <t>22MM135L</t>
        </is>
      </c>
      <c r="C482" s="14">
        <f>SUMIF(数量表!D:E,B482,数量表!E:E)</f>
        <v/>
      </c>
      <c r="D482" s="15">
        <f>SUMIF(数量表!D:F,B482,数量表!F:F)+SUMIF(数量表!D:G,B482,数量表!G:G)</f>
        <v/>
      </c>
      <c r="E482" s="16" t="n">
        <v>0</v>
      </c>
      <c r="F482" s="17">
        <f>C482*E482</f>
        <v/>
      </c>
      <c r="G482" s="18" t="n">
        <v>0</v>
      </c>
      <c r="H482" s="19">
        <f>D482*G482</f>
        <v/>
      </c>
      <c r="I482" s="16" t="n">
        <v>0</v>
      </c>
      <c r="J482" s="17">
        <f>C482*I482</f>
        <v/>
      </c>
      <c r="K482" s="18" t="n">
        <v>0</v>
      </c>
      <c r="L482" s="19">
        <f>D482*K482</f>
        <v/>
      </c>
      <c r="M482" s="23" t="n">
        <v>1</v>
      </c>
      <c r="N482" s="24">
        <f>D482*M482</f>
        <v/>
      </c>
      <c r="P482" s="25">
        <f>IF(A482=$G$1719,L482,0)</f>
        <v/>
      </c>
      <c r="Q482" s="25" t="n"/>
      <c r="R482" s="25" t="n"/>
      <c r="S482" s="25" t="n"/>
      <c r="T482" s="25" t="n"/>
    </row>
    <row r="483">
      <c r="A483" s="12" t="inlineStr">
        <is>
          <t>大平NC</t>
        </is>
      </c>
      <c r="B483" s="13" t="inlineStr">
        <is>
          <t>22MM135L-L</t>
        </is>
      </c>
      <c r="C483" s="14">
        <f>SUMIF(数量表!D:E,B483,数量表!E:E)</f>
        <v/>
      </c>
      <c r="D483" s="15">
        <f>SUMIF(数量表!D:F,B483,数量表!F:F)+SUMIF(数量表!D:G,B483,数量表!G:G)</f>
        <v/>
      </c>
      <c r="E483" s="16" t="n">
        <v>0</v>
      </c>
      <c r="F483" s="17">
        <f>C483*E483</f>
        <v/>
      </c>
      <c r="G483" s="18" t="n">
        <v>0</v>
      </c>
      <c r="H483" s="19">
        <f>D483*G483</f>
        <v/>
      </c>
      <c r="I483" s="16" t="n">
        <v>0</v>
      </c>
      <c r="J483" s="17">
        <f>C483*I483</f>
        <v/>
      </c>
      <c r="K483" s="18" t="n">
        <v>0</v>
      </c>
      <c r="L483" s="19">
        <f>D483*K483</f>
        <v/>
      </c>
      <c r="M483" s="23" t="n">
        <v>1</v>
      </c>
      <c r="N483" s="24">
        <f>D483*M483</f>
        <v/>
      </c>
      <c r="P483" s="25">
        <f>IF(A483=$G$1719,L483,0)</f>
        <v/>
      </c>
      <c r="Q483" s="25" t="n"/>
      <c r="R483" s="25" t="n"/>
      <c r="S483" s="25" t="n"/>
      <c r="T483" s="25" t="n"/>
    </row>
    <row r="484">
      <c r="A484" s="12" t="inlineStr">
        <is>
          <t>大平NC</t>
        </is>
      </c>
      <c r="B484" s="13" t="inlineStr">
        <is>
          <t>22MM135R</t>
        </is>
      </c>
      <c r="C484" s="14">
        <f>SUMIF(数量表!D:E,B484,数量表!E:E)</f>
        <v/>
      </c>
      <c r="D484" s="15">
        <f>SUMIF(数量表!D:F,B484,数量表!F:F)+SUMIF(数量表!D:G,B484,数量表!G:G)</f>
        <v/>
      </c>
      <c r="E484" s="16" t="n">
        <v>0</v>
      </c>
      <c r="F484" s="17">
        <f>C484*E484</f>
        <v/>
      </c>
      <c r="G484" s="18" t="n">
        <v>0</v>
      </c>
      <c r="H484" s="19">
        <f>D484*G484</f>
        <v/>
      </c>
      <c r="I484" s="16" t="n">
        <v>0</v>
      </c>
      <c r="J484" s="17">
        <f>C484*I484</f>
        <v/>
      </c>
      <c r="K484" s="18" t="n">
        <v>0</v>
      </c>
      <c r="L484" s="19">
        <f>D484*K484</f>
        <v/>
      </c>
      <c r="M484" s="23" t="n">
        <v>1</v>
      </c>
      <c r="N484" s="24">
        <f>D484*M484</f>
        <v/>
      </c>
      <c r="P484" s="25">
        <f>IF(A484=$G$1719,L484,0)</f>
        <v/>
      </c>
      <c r="Q484" s="25" t="n"/>
      <c r="R484" s="25" t="n"/>
      <c r="S484" s="25" t="n"/>
      <c r="T484" s="25" t="n"/>
    </row>
    <row r="485">
      <c r="A485" s="12" t="inlineStr">
        <is>
          <t>大平NC</t>
        </is>
      </c>
      <c r="B485" s="13" t="inlineStr">
        <is>
          <t>22MM135R-R</t>
        </is>
      </c>
      <c r="C485" s="14">
        <f>SUMIF(数量表!D:E,B485,数量表!E:E)</f>
        <v/>
      </c>
      <c r="D485" s="15">
        <f>SUMIF(数量表!D:F,B485,数量表!F:F)+SUMIF(数量表!D:G,B485,数量表!G:G)</f>
        <v/>
      </c>
      <c r="E485" s="16" t="n">
        <v>0</v>
      </c>
      <c r="F485" s="17">
        <f>C485*E485</f>
        <v/>
      </c>
      <c r="G485" s="18" t="n">
        <v>0</v>
      </c>
      <c r="H485" s="19">
        <f>D485*G485</f>
        <v/>
      </c>
      <c r="I485" s="16" t="n">
        <v>0</v>
      </c>
      <c r="J485" s="17">
        <f>C485*I485</f>
        <v/>
      </c>
      <c r="K485" s="18" t="n">
        <v>0</v>
      </c>
      <c r="L485" s="19">
        <f>D485*K485</f>
        <v/>
      </c>
      <c r="M485" s="23" t="n">
        <v>1</v>
      </c>
      <c r="N485" s="24">
        <f>D485*M485</f>
        <v/>
      </c>
      <c r="P485" s="25">
        <f>IF(A485=$G$1719,L485,0)</f>
        <v/>
      </c>
      <c r="Q485" s="25" t="n"/>
      <c r="R485" s="25" t="n"/>
      <c r="S485" s="25" t="n"/>
      <c r="T485" s="25" t="n"/>
    </row>
    <row r="486">
      <c r="A486" s="12" t="inlineStr">
        <is>
          <t>大平NC</t>
        </is>
      </c>
      <c r="B486" s="13" t="inlineStr">
        <is>
          <t>22MM273</t>
        </is>
      </c>
      <c r="C486" s="14">
        <f>SUMIF(数量表!D:E,B486,数量表!E:E)</f>
        <v/>
      </c>
      <c r="D486" s="15">
        <f>SUMIF(数量表!D:F,B486,数量表!F:F)+SUMIF(数量表!D:G,B486,数量表!G:G)</f>
        <v/>
      </c>
      <c r="E486" s="16" t="n">
        <v>0</v>
      </c>
      <c r="F486" s="17">
        <f>C486*E486</f>
        <v/>
      </c>
      <c r="G486" s="18" t="n">
        <v>0</v>
      </c>
      <c r="H486" s="19">
        <f>D486*G486</f>
        <v/>
      </c>
      <c r="I486" s="16" t="n">
        <v>0</v>
      </c>
      <c r="J486" s="17">
        <f>C486*I486</f>
        <v/>
      </c>
      <c r="K486" s="18" t="n">
        <v>1</v>
      </c>
      <c r="L486" s="19">
        <f>D486*K486</f>
        <v/>
      </c>
      <c r="M486" s="23" t="n">
        <v>0</v>
      </c>
      <c r="N486" s="24">
        <f>D486*M486</f>
        <v/>
      </c>
      <c r="P486" s="25">
        <f>IF(A486=$G$1719,L486,0)</f>
        <v/>
      </c>
      <c r="Q486" s="25" t="n"/>
      <c r="R486" s="25" t="n"/>
      <c r="S486" s="25" t="n"/>
      <c r="T486" s="25" t="n"/>
    </row>
    <row r="487">
      <c r="A487" s="12" t="inlineStr">
        <is>
          <t>大平NC</t>
        </is>
      </c>
      <c r="B487" s="13" t="inlineStr">
        <is>
          <t>22MM273L</t>
        </is>
      </c>
      <c r="C487" s="14">
        <f>SUMIF(数量表!D:E,B487,数量表!E:E)</f>
        <v/>
      </c>
      <c r="D487" s="15">
        <f>SUMIF(数量表!D:F,B487,数量表!F:F)+SUMIF(数量表!D:G,B487,数量表!G:G)</f>
        <v/>
      </c>
      <c r="E487" s="16" t="n">
        <v>0</v>
      </c>
      <c r="F487" s="17">
        <f>C487*E487</f>
        <v/>
      </c>
      <c r="G487" s="18" t="n">
        <v>0</v>
      </c>
      <c r="H487" s="19">
        <f>D487*G487</f>
        <v/>
      </c>
      <c r="I487" s="16" t="n">
        <v>0</v>
      </c>
      <c r="J487" s="17">
        <f>C487*I487</f>
        <v/>
      </c>
      <c r="K487" s="18" t="n">
        <v>1</v>
      </c>
      <c r="L487" s="19">
        <f>D487*K487</f>
        <v/>
      </c>
      <c r="M487" s="23" t="n">
        <v>0</v>
      </c>
      <c r="N487" s="24">
        <f>D487*M487</f>
        <v/>
      </c>
      <c r="P487" s="25">
        <f>IF(A487=$G$1719,L487,0)</f>
        <v/>
      </c>
      <c r="Q487" s="25" t="n"/>
      <c r="R487" s="25" t="n"/>
      <c r="S487" s="25" t="n"/>
      <c r="T487" s="25" t="n"/>
    </row>
    <row r="488">
      <c r="A488" s="12" t="inlineStr">
        <is>
          <t>大平NC</t>
        </is>
      </c>
      <c r="B488" s="13" t="inlineStr">
        <is>
          <t>22MM273R</t>
        </is>
      </c>
      <c r="C488" s="14">
        <f>SUMIF(数量表!D:E,B488,数量表!E:E)</f>
        <v/>
      </c>
      <c r="D488" s="15">
        <f>SUMIF(数量表!D:F,B488,数量表!F:F)+SUMIF(数量表!D:G,B488,数量表!G:G)</f>
        <v/>
      </c>
      <c r="E488" s="16" t="n">
        <v>0</v>
      </c>
      <c r="F488" s="17">
        <f>C488*E488</f>
        <v/>
      </c>
      <c r="G488" s="18" t="n">
        <v>0</v>
      </c>
      <c r="H488" s="19">
        <f>D488*G488</f>
        <v/>
      </c>
      <c r="I488" s="16" t="n">
        <v>0</v>
      </c>
      <c r="J488" s="17">
        <f>C488*I488</f>
        <v/>
      </c>
      <c r="K488" s="18" t="n">
        <v>1</v>
      </c>
      <c r="L488" s="19">
        <f>D488*K488</f>
        <v/>
      </c>
      <c r="M488" s="23" t="n">
        <v>0</v>
      </c>
      <c r="N488" s="24">
        <f>D488*M488</f>
        <v/>
      </c>
      <c r="P488" s="25">
        <f>IF(A488=$G$1719,L488,0)</f>
        <v/>
      </c>
      <c r="Q488" s="25" t="n"/>
      <c r="R488" s="25" t="n"/>
      <c r="S488" s="25" t="n"/>
      <c r="T488" s="25" t="n"/>
    </row>
    <row r="489">
      <c r="A489" s="12" t="inlineStr">
        <is>
          <t>大平NC</t>
        </is>
      </c>
      <c r="B489" s="13" t="inlineStr">
        <is>
          <t>SH07</t>
        </is>
      </c>
      <c r="C489" s="14">
        <f>SUMIF(数量表!D:E,B489,数量表!E:E)</f>
        <v/>
      </c>
      <c r="D489" s="15">
        <f>SUMIF(数量表!D:F,B489,数量表!F:F)+SUMIF(数量表!D:G,B489,数量表!G:G)</f>
        <v/>
      </c>
      <c r="E489" s="16" t="n">
        <v>0</v>
      </c>
      <c r="F489" s="17">
        <f>C489*E489</f>
        <v/>
      </c>
      <c r="G489" s="18" t="n">
        <v>0</v>
      </c>
      <c r="H489" s="19">
        <f>D489*G489</f>
        <v/>
      </c>
      <c r="I489" s="16" t="n">
        <v>0.5</v>
      </c>
      <c r="J489" s="17">
        <f>C489*I489</f>
        <v/>
      </c>
      <c r="K489" s="18" t="n">
        <v>0.5</v>
      </c>
      <c r="L489" s="19">
        <f>D489*K489</f>
        <v/>
      </c>
      <c r="M489" s="23" t="n">
        <v>0</v>
      </c>
      <c r="N489" s="24">
        <f>D489*M489</f>
        <v/>
      </c>
      <c r="P489" s="25">
        <f>IF(A489=$G$1719,L489,0)</f>
        <v/>
      </c>
      <c r="Q489" s="25" t="n"/>
      <c r="R489" s="25" t="n"/>
      <c r="S489" s="25" t="n"/>
      <c r="T489" s="25" t="n"/>
    </row>
    <row r="490">
      <c r="A490" s="12" t="inlineStr">
        <is>
          <t>大平NC</t>
        </is>
      </c>
      <c r="B490" s="13" t="inlineStr">
        <is>
          <t>90MSH07</t>
        </is>
      </c>
      <c r="C490" s="14">
        <f>SUMIF(数量表!D:E,B490,数量表!E:E)</f>
        <v/>
      </c>
      <c r="D490" s="15">
        <f>SUMIF(数量表!D:F,B490,数量表!F:F)+SUMIF(数量表!D:G,B490,数量表!G:G)</f>
        <v/>
      </c>
      <c r="E490" s="16" t="n">
        <v>0</v>
      </c>
      <c r="F490" s="17">
        <f>C490*E490</f>
        <v/>
      </c>
      <c r="G490" s="18" t="n">
        <v>0</v>
      </c>
      <c r="H490" s="19">
        <f>D490*G490</f>
        <v/>
      </c>
      <c r="I490" s="16" t="n">
        <v>0.3</v>
      </c>
      <c r="J490" s="17">
        <f>C490*I490</f>
        <v/>
      </c>
      <c r="K490" s="18" t="n">
        <v>0.3</v>
      </c>
      <c r="L490" s="19">
        <f>D490*K490</f>
        <v/>
      </c>
      <c r="M490" s="23" t="n">
        <v>0</v>
      </c>
      <c r="N490" s="24">
        <f>D490*M490</f>
        <v/>
      </c>
      <c r="P490" s="25">
        <f>IF(A491=$G$1719,L491,0)</f>
        <v/>
      </c>
      <c r="Q490" s="25" t="n"/>
      <c r="R490" s="25" t="n"/>
      <c r="S490" s="25" t="n"/>
      <c r="T490" s="25" t="n"/>
    </row>
    <row r="491">
      <c r="A491" s="12" t="inlineStr">
        <is>
          <t>大平NC</t>
        </is>
      </c>
      <c r="B491" s="13" t="inlineStr">
        <is>
          <t>SH07L</t>
        </is>
      </c>
      <c r="C491" s="14">
        <f>SUMIF(数量表!D:E,B491,数量表!E:E)</f>
        <v/>
      </c>
      <c r="D491" s="15">
        <f>SUMIF(数量表!D:F,B491,数量表!F:F)+SUMIF(数量表!D:G,B491,数量表!G:G)</f>
        <v/>
      </c>
      <c r="E491" s="16" t="n">
        <v>0</v>
      </c>
      <c r="F491" s="17">
        <f>C491*E491</f>
        <v/>
      </c>
      <c r="G491" s="18" t="n">
        <v>0</v>
      </c>
      <c r="H491" s="19">
        <f>D491*G491</f>
        <v/>
      </c>
      <c r="I491" s="16" t="n">
        <v>0.5</v>
      </c>
      <c r="J491" s="17">
        <f>C491*I491</f>
        <v/>
      </c>
      <c r="K491" s="18" t="n">
        <v>0.5</v>
      </c>
      <c r="L491" s="19">
        <f>D491*K491</f>
        <v/>
      </c>
      <c r="M491" s="23" t="n">
        <v>0</v>
      </c>
      <c r="N491" s="24">
        <f>D491*M491</f>
        <v/>
      </c>
      <c r="P491" s="25">
        <f>IF(A492=$G$1719,L492,0)</f>
        <v/>
      </c>
      <c r="Q491" s="25" t="n"/>
      <c r="R491" s="25" t="n"/>
      <c r="S491" s="25" t="n"/>
      <c r="T491" s="25" t="n"/>
    </row>
    <row r="492">
      <c r="A492" s="12" t="inlineStr">
        <is>
          <t>大平NC</t>
        </is>
      </c>
      <c r="B492" s="13" t="inlineStr">
        <is>
          <t>SH07R</t>
        </is>
      </c>
      <c r="C492" s="14">
        <f>SUMIF(数量表!D:E,B492,数量表!E:E)</f>
        <v/>
      </c>
      <c r="D492" s="15">
        <f>SUMIF(数量表!D:F,B492,数量表!F:F)+SUMIF(数量表!D:G,B492,数量表!G:G)</f>
        <v/>
      </c>
      <c r="E492" s="16" t="n">
        <v>0</v>
      </c>
      <c r="F492" s="17">
        <f>C492*E492</f>
        <v/>
      </c>
      <c r="G492" s="18" t="n">
        <v>0</v>
      </c>
      <c r="H492" s="19">
        <f>D492*G492</f>
        <v/>
      </c>
      <c r="I492" s="16" t="n">
        <v>0.5</v>
      </c>
      <c r="J492" s="17">
        <f>C492*I492</f>
        <v/>
      </c>
      <c r="K492" s="18" t="n">
        <v>0.5</v>
      </c>
      <c r="L492" s="19">
        <f>D492*K492</f>
        <v/>
      </c>
      <c r="M492" s="23" t="n">
        <v>0</v>
      </c>
      <c r="N492" s="24">
        <f>D492*M492</f>
        <v/>
      </c>
      <c r="P492" s="25">
        <f>IF(A493=$G$1719,L493,0)</f>
        <v/>
      </c>
      <c r="Q492" s="25" t="n"/>
      <c r="R492" s="25" t="n"/>
      <c r="S492" s="25" t="n"/>
      <c r="T492" s="25" t="n"/>
    </row>
    <row r="493">
      <c r="A493" s="12" t="inlineStr">
        <is>
          <t>大平NC</t>
        </is>
      </c>
      <c r="B493" s="13" t="inlineStr">
        <is>
          <t>22MSH07</t>
        </is>
      </c>
      <c r="C493" s="14">
        <f>SUMIF(数量表!D:E,B493,数量表!E:E)</f>
        <v/>
      </c>
      <c r="D493" s="15">
        <f>SUMIF(数量表!D:F,B493,数量表!F:F)+SUMIF(数量表!D:G,B493,数量表!G:G)</f>
        <v/>
      </c>
      <c r="E493" s="16" t="n">
        <v>0</v>
      </c>
      <c r="F493" s="17">
        <f>C493*E493</f>
        <v/>
      </c>
      <c r="G493" s="18" t="n">
        <v>0</v>
      </c>
      <c r="H493" s="19">
        <f>D493*G493</f>
        <v/>
      </c>
      <c r="I493" s="16" t="n">
        <v>0.5</v>
      </c>
      <c r="J493" s="17">
        <f>C493*I493</f>
        <v/>
      </c>
      <c r="K493" s="18" t="n">
        <v>0.5</v>
      </c>
      <c r="L493" s="19">
        <f>D493*K493</f>
        <v/>
      </c>
      <c r="M493" s="23" t="n">
        <v>0</v>
      </c>
      <c r="N493" s="24">
        <f>D493*M493</f>
        <v/>
      </c>
      <c r="P493" s="25">
        <f>IF(A494=$G$1719,L494,0)</f>
        <v/>
      </c>
      <c r="Q493" s="25" t="n"/>
      <c r="R493" s="25" t="n"/>
      <c r="S493" s="25" t="n"/>
      <c r="T493" s="25" t="n"/>
    </row>
    <row r="494">
      <c r="A494" s="12" t="inlineStr">
        <is>
          <t>大平NC</t>
        </is>
      </c>
      <c r="B494" s="13" t="inlineStr">
        <is>
          <t>22MSH07L</t>
        </is>
      </c>
      <c r="C494" s="14">
        <f>SUMIF(数量表!D:E,B494,数量表!E:E)</f>
        <v/>
      </c>
      <c r="D494" s="15">
        <f>SUMIF(数量表!D:F,B494,数量表!F:F)+SUMIF(数量表!D:G,B494,数量表!G:G)</f>
        <v/>
      </c>
      <c r="E494" s="16" t="n">
        <v>0</v>
      </c>
      <c r="F494" s="17">
        <f>C494*E494</f>
        <v/>
      </c>
      <c r="G494" s="18" t="n">
        <v>0</v>
      </c>
      <c r="H494" s="19">
        <f>D494*G494</f>
        <v/>
      </c>
      <c r="I494" s="16" t="n">
        <v>0.5</v>
      </c>
      <c r="J494" s="17">
        <f>C494*I494</f>
        <v/>
      </c>
      <c r="K494" s="18" t="n">
        <v>0.5</v>
      </c>
      <c r="L494" s="19">
        <f>D494*K494</f>
        <v/>
      </c>
      <c r="M494" s="23" t="n">
        <v>0</v>
      </c>
      <c r="N494" s="24">
        <f>D494*M494</f>
        <v/>
      </c>
      <c r="P494" s="25">
        <f>IF(A495=$G$1719,L495,0)</f>
        <v/>
      </c>
      <c r="Q494" s="25" t="n"/>
      <c r="R494" s="25" t="n"/>
      <c r="S494" s="25" t="n"/>
      <c r="T494" s="25" t="n"/>
    </row>
    <row r="495">
      <c r="A495" s="12" t="inlineStr">
        <is>
          <t>大平NC</t>
        </is>
      </c>
      <c r="B495" s="13" t="inlineStr">
        <is>
          <t>22MSH07R</t>
        </is>
      </c>
      <c r="C495" s="14">
        <f>SUMIF(数量表!D:E,B495,数量表!E:E)</f>
        <v/>
      </c>
      <c r="D495" s="15">
        <f>SUMIF(数量表!D:F,B495,数量表!F:F)+SUMIF(数量表!D:G,B495,数量表!G:G)</f>
        <v/>
      </c>
      <c r="E495" s="16" t="n">
        <v>0</v>
      </c>
      <c r="F495" s="17">
        <f>C495*E495</f>
        <v/>
      </c>
      <c r="G495" s="18" t="n">
        <v>0</v>
      </c>
      <c r="H495" s="19">
        <f>D495*G495</f>
        <v/>
      </c>
      <c r="I495" s="16" t="n">
        <v>0.5</v>
      </c>
      <c r="J495" s="17">
        <f>C495*I495</f>
        <v/>
      </c>
      <c r="K495" s="18" t="n">
        <v>0.5</v>
      </c>
      <c r="L495" s="19">
        <f>D495*K495</f>
        <v/>
      </c>
      <c r="M495" s="23" t="n">
        <v>0</v>
      </c>
      <c r="N495" s="24">
        <f>D495*M495</f>
        <v/>
      </c>
      <c r="P495" s="25">
        <f>IF(A496=$G$1719,L496,0)</f>
        <v/>
      </c>
      <c r="Q495" s="25" t="n"/>
      <c r="R495" s="25" t="n"/>
      <c r="S495" s="25" t="n"/>
      <c r="T495" s="25" t="n"/>
    </row>
    <row r="496">
      <c r="A496" s="12" t="inlineStr">
        <is>
          <t>大平NC</t>
        </is>
      </c>
      <c r="B496" s="13" t="inlineStr">
        <is>
          <t>45MSH07</t>
        </is>
      </c>
      <c r="C496" s="14">
        <f>SUMIF(数量表!D:E,B496,数量表!E:E)</f>
        <v/>
      </c>
      <c r="D496" s="15">
        <f>SUMIF(数量表!D:F,B496,数量表!F:F)+SUMIF(数量表!D:G,B496,数量表!G:G)</f>
        <v/>
      </c>
      <c r="E496" s="16" t="n">
        <v>0</v>
      </c>
      <c r="F496" s="17">
        <f>C496*E496</f>
        <v/>
      </c>
      <c r="G496" s="18" t="n">
        <v>0</v>
      </c>
      <c r="H496" s="19">
        <f>D496*G496</f>
        <v/>
      </c>
      <c r="I496" s="16" t="n">
        <v>0.5</v>
      </c>
      <c r="J496" s="17">
        <f>C496*I496</f>
        <v/>
      </c>
      <c r="K496" s="18" t="n">
        <v>0.5</v>
      </c>
      <c r="L496" s="19">
        <f>D496*K496</f>
        <v/>
      </c>
      <c r="M496" s="23" t="n">
        <v>0</v>
      </c>
      <c r="N496" s="24">
        <f>D496*M496</f>
        <v/>
      </c>
      <c r="P496" s="25">
        <f>IF(A497=$G$1719,L497,0)</f>
        <v/>
      </c>
      <c r="Q496" s="25" t="n"/>
      <c r="R496" s="25" t="n"/>
      <c r="S496" s="25" t="n"/>
      <c r="T496" s="25" t="n"/>
    </row>
    <row r="497">
      <c r="A497" s="12" t="inlineStr">
        <is>
          <t>大平NC</t>
        </is>
      </c>
      <c r="B497" s="13" t="inlineStr">
        <is>
          <t>45MSH07L</t>
        </is>
      </c>
      <c r="C497" s="14">
        <f>SUMIF(数量表!D:E,B497,数量表!E:E)</f>
        <v/>
      </c>
      <c r="D497" s="15">
        <f>SUMIF(数量表!D:F,B497,数量表!F:F)+SUMIF(数量表!D:G,B497,数量表!G:G)</f>
        <v/>
      </c>
      <c r="E497" s="16" t="n">
        <v>0</v>
      </c>
      <c r="F497" s="17">
        <f>C497*E497</f>
        <v/>
      </c>
      <c r="G497" s="18" t="n">
        <v>0</v>
      </c>
      <c r="H497" s="19">
        <f>D497*G497</f>
        <v/>
      </c>
      <c r="I497" s="16" t="n">
        <v>0.5</v>
      </c>
      <c r="J497" s="17">
        <f>C497*I497</f>
        <v/>
      </c>
      <c r="K497" s="18" t="n">
        <v>0.5</v>
      </c>
      <c r="L497" s="19">
        <f>D497*K497</f>
        <v/>
      </c>
      <c r="M497" s="23" t="n">
        <v>0</v>
      </c>
      <c r="N497" s="24">
        <f>D497*M497</f>
        <v/>
      </c>
      <c r="P497" s="25">
        <f>IF(A498=$G$1719,L498,0)</f>
        <v/>
      </c>
      <c r="Q497" s="25" t="n"/>
      <c r="R497" s="25" t="n"/>
      <c r="S497" s="25" t="n"/>
      <c r="T497" s="25" t="n"/>
    </row>
    <row r="498">
      <c r="A498" s="12" t="inlineStr">
        <is>
          <t>大平NC</t>
        </is>
      </c>
      <c r="B498" s="13" t="inlineStr">
        <is>
          <t>45MSH07R</t>
        </is>
      </c>
      <c r="C498" s="14">
        <f>SUMIF(数量表!D:E,B498,数量表!E:E)</f>
        <v/>
      </c>
      <c r="D498" s="15">
        <f>SUMIF(数量表!D:F,B498,数量表!F:F)+SUMIF(数量表!D:G,B498,数量表!G:G)</f>
        <v/>
      </c>
      <c r="E498" s="16" t="n">
        <v>0</v>
      </c>
      <c r="F498" s="17">
        <f>C498*E498</f>
        <v/>
      </c>
      <c r="G498" s="18" t="n">
        <v>0</v>
      </c>
      <c r="H498" s="19">
        <f>D498*G498</f>
        <v/>
      </c>
      <c r="I498" s="16" t="n">
        <v>0.5</v>
      </c>
      <c r="J498" s="17">
        <f>C498*I498</f>
        <v/>
      </c>
      <c r="K498" s="18" t="n">
        <v>0.5</v>
      </c>
      <c r="L498" s="19">
        <f>D498*K498</f>
        <v/>
      </c>
      <c r="M498" s="23" t="n">
        <v>0</v>
      </c>
      <c r="N498" s="24">
        <f>D498*M498</f>
        <v/>
      </c>
      <c r="P498" s="25">
        <f>IF(A499=$G$1719,L499,0)</f>
        <v/>
      </c>
      <c r="Q498" s="25" t="n"/>
      <c r="R498" s="25" t="n"/>
      <c r="S498" s="25" t="n"/>
      <c r="T498" s="25" t="n"/>
    </row>
    <row r="499">
      <c r="A499" s="12" t="inlineStr">
        <is>
          <t>大平NC</t>
        </is>
      </c>
      <c r="B499" s="13" t="inlineStr">
        <is>
          <t>90MSH07</t>
        </is>
      </c>
      <c r="C499" s="14">
        <f>SUMIF(数量表!D:E,B499,数量表!E:E)</f>
        <v/>
      </c>
      <c r="D499" s="15">
        <f>SUMIF(数量表!D:F,B499,数量表!F:F)+SUMIF(数量表!D:G,B499,数量表!G:G)</f>
        <v/>
      </c>
      <c r="E499" s="16" t="n">
        <v>0</v>
      </c>
      <c r="F499" s="17">
        <f>C499*E499</f>
        <v/>
      </c>
      <c r="G499" s="18" t="n">
        <v>0</v>
      </c>
      <c r="H499" s="19">
        <f>D499*G499</f>
        <v/>
      </c>
      <c r="I499" s="16" t="n">
        <v>0.5</v>
      </c>
      <c r="J499" s="17">
        <f>C499*I499</f>
        <v/>
      </c>
      <c r="K499" s="18" t="n">
        <v>0.5</v>
      </c>
      <c r="L499" s="19">
        <f>D499*K499</f>
        <v/>
      </c>
      <c r="M499" s="23" t="n">
        <v>0</v>
      </c>
      <c r="N499" s="24">
        <f>D499*M499</f>
        <v/>
      </c>
      <c r="P499" s="25" t="n"/>
      <c r="Q499" s="25" t="n"/>
      <c r="R499" s="25" t="n"/>
      <c r="S499" s="25" t="n"/>
      <c r="T499" s="25" t="n"/>
    </row>
    <row r="500">
      <c r="A500" s="12" t="inlineStr">
        <is>
          <t>大平NC</t>
        </is>
      </c>
      <c r="B500" s="13" t="inlineStr">
        <is>
          <t>90MSH07L</t>
        </is>
      </c>
      <c r="C500" s="14">
        <f>SUMIF(数量表!D:E,B500,数量表!E:E)</f>
        <v/>
      </c>
      <c r="D500" s="15">
        <f>SUMIF(数量表!D:F,B500,数量表!F:F)+SUMIF(数量表!D:G,B500,数量表!G:G)</f>
        <v/>
      </c>
      <c r="E500" s="16" t="n">
        <v>0</v>
      </c>
      <c r="F500" s="17">
        <f>C500*E500</f>
        <v/>
      </c>
      <c r="G500" s="18" t="n">
        <v>0</v>
      </c>
      <c r="H500" s="19">
        <f>D500*G500</f>
        <v/>
      </c>
      <c r="I500" s="16" t="n">
        <v>0.5</v>
      </c>
      <c r="J500" s="17">
        <f>C500*I500</f>
        <v/>
      </c>
      <c r="K500" s="18" t="n">
        <v>0.5</v>
      </c>
      <c r="L500" s="19">
        <f>D500*K500</f>
        <v/>
      </c>
      <c r="M500" s="23" t="n">
        <v>0</v>
      </c>
      <c r="N500" s="24">
        <f>D500*M500</f>
        <v/>
      </c>
      <c r="P500" s="25" t="n"/>
      <c r="Q500" s="25" t="n"/>
      <c r="R500" s="25" t="n"/>
      <c r="S500" s="25" t="n"/>
      <c r="T500" s="25" t="n"/>
    </row>
    <row r="501">
      <c r="A501" s="12" t="inlineStr">
        <is>
          <t>大平NC</t>
        </is>
      </c>
      <c r="B501" s="13" t="inlineStr">
        <is>
          <t>90MSH07R</t>
        </is>
      </c>
      <c r="C501" s="14">
        <f>SUMIF(数量表!D:E,B501,数量表!E:E)</f>
        <v/>
      </c>
      <c r="D501" s="15">
        <f>SUMIF(数量表!D:F,B501,数量表!F:F)+SUMIF(数量表!D:G,B501,数量表!G:G)</f>
        <v/>
      </c>
      <c r="E501" s="16" t="n">
        <v>0</v>
      </c>
      <c r="F501" s="17">
        <f>C501*E501</f>
        <v/>
      </c>
      <c r="G501" s="18" t="n">
        <v>0</v>
      </c>
      <c r="H501" s="19">
        <f>D501*G501</f>
        <v/>
      </c>
      <c r="I501" s="16" t="n">
        <v>0.5</v>
      </c>
      <c r="J501" s="17">
        <f>C501*I501</f>
        <v/>
      </c>
      <c r="K501" s="18" t="n">
        <v>0.5</v>
      </c>
      <c r="L501" s="19">
        <f>D501*K501</f>
        <v/>
      </c>
      <c r="M501" s="23" t="n">
        <v>0</v>
      </c>
      <c r="N501" s="24">
        <f>D501*M501</f>
        <v/>
      </c>
      <c r="P501" s="25" t="n"/>
      <c r="Q501" s="25" t="n"/>
      <c r="R501" s="25" t="n"/>
      <c r="S501" s="25" t="n"/>
      <c r="T501" s="25" t="n"/>
    </row>
    <row r="502">
      <c r="A502" s="12" t="inlineStr">
        <is>
          <t>大平NC</t>
        </is>
      </c>
      <c r="B502" s="13" t="inlineStr">
        <is>
          <t>SH09</t>
        </is>
      </c>
      <c r="C502" s="14">
        <f>SUMIF(数量表!D:E,B502,数量表!E:E)</f>
        <v/>
      </c>
      <c r="D502" s="15">
        <f>SUMIF(数量表!D:F,B502,数量表!F:F)+SUMIF(数量表!D:G,B502,数量表!G:G)</f>
        <v/>
      </c>
      <c r="E502" s="16" t="n">
        <v>0</v>
      </c>
      <c r="F502" s="17">
        <f>C502*E502</f>
        <v/>
      </c>
      <c r="G502" s="18" t="n">
        <v>0</v>
      </c>
      <c r="H502" s="19">
        <f>D502*G502</f>
        <v/>
      </c>
      <c r="I502" s="16" t="n">
        <v>0.5</v>
      </c>
      <c r="J502" s="17">
        <f>C502*I502</f>
        <v/>
      </c>
      <c r="K502" s="18" t="n">
        <v>0.5</v>
      </c>
      <c r="L502" s="19">
        <f>D502*K502</f>
        <v/>
      </c>
      <c r="M502" s="23" t="n">
        <v>0</v>
      </c>
      <c r="N502" s="24">
        <f>D502*M502</f>
        <v/>
      </c>
      <c r="P502" s="25" t="n"/>
      <c r="Q502" s="25" t="n"/>
      <c r="R502" s="25" t="n"/>
      <c r="S502" s="25" t="n"/>
      <c r="T502" s="25" t="n"/>
    </row>
    <row r="503">
      <c r="A503" s="12" t="inlineStr">
        <is>
          <t>大平NC</t>
        </is>
      </c>
      <c r="B503" s="13" t="inlineStr">
        <is>
          <t>SH09L</t>
        </is>
      </c>
      <c r="C503" s="14">
        <f>SUMIF(数量表!D:E,B503,数量表!E:E)</f>
        <v/>
      </c>
      <c r="D503" s="15">
        <f>SUMIF(数量表!D:F,B503,数量表!F:F)+SUMIF(数量表!D:G,B503,数量表!G:G)</f>
        <v/>
      </c>
      <c r="E503" s="16" t="n">
        <v>0</v>
      </c>
      <c r="F503" s="17">
        <f>C503*E503</f>
        <v/>
      </c>
      <c r="G503" s="18" t="n">
        <v>0</v>
      </c>
      <c r="H503" s="19">
        <f>D503*G503</f>
        <v/>
      </c>
      <c r="I503" s="16" t="n">
        <v>0.5</v>
      </c>
      <c r="J503" s="17">
        <f>C503*I503</f>
        <v/>
      </c>
      <c r="K503" s="18" t="n">
        <v>0.5</v>
      </c>
      <c r="L503" s="19">
        <f>D503*K503</f>
        <v/>
      </c>
      <c r="M503" s="23" t="n">
        <v>0</v>
      </c>
      <c r="N503" s="24">
        <f>D503*M503</f>
        <v/>
      </c>
      <c r="P503" s="25" t="n"/>
      <c r="Q503" s="25" t="n"/>
      <c r="R503" s="25" t="n"/>
      <c r="S503" s="25" t="n"/>
      <c r="T503" s="25" t="n"/>
    </row>
    <row r="504">
      <c r="A504" s="12" t="inlineStr">
        <is>
          <t>大平NC</t>
        </is>
      </c>
      <c r="B504" s="13" t="inlineStr">
        <is>
          <t>SH09R</t>
        </is>
      </c>
      <c r="C504" s="14">
        <f>SUMIF(数量表!D:E,B504,数量表!E:E)</f>
        <v/>
      </c>
      <c r="D504" s="15">
        <f>SUMIF(数量表!D:F,B504,数量表!F:F)+SUMIF(数量表!D:G,B504,数量表!G:G)</f>
        <v/>
      </c>
      <c r="E504" s="16" t="n">
        <v>0</v>
      </c>
      <c r="F504" s="17">
        <f>C504*E504</f>
        <v/>
      </c>
      <c r="G504" s="18" t="n">
        <v>0</v>
      </c>
      <c r="H504" s="19">
        <f>D504*G504</f>
        <v/>
      </c>
      <c r="I504" s="16" t="n">
        <v>0.5</v>
      </c>
      <c r="J504" s="17">
        <f>C504*I504</f>
        <v/>
      </c>
      <c r="K504" s="18" t="n">
        <v>0.5</v>
      </c>
      <c r="L504" s="19">
        <f>D504*K504</f>
        <v/>
      </c>
      <c r="M504" s="23" t="n">
        <v>0</v>
      </c>
      <c r="N504" s="24">
        <f>D504*M504</f>
        <v/>
      </c>
      <c r="P504" s="25" t="n"/>
      <c r="Q504" s="25" t="n"/>
      <c r="R504" s="25" t="n"/>
      <c r="S504" s="25" t="n"/>
      <c r="T504" s="25" t="n"/>
    </row>
    <row r="505">
      <c r="A505" s="12" t="inlineStr">
        <is>
          <t>大平NC</t>
        </is>
      </c>
      <c r="B505" s="13" t="inlineStr">
        <is>
          <t>S09</t>
        </is>
      </c>
      <c r="C505" s="14">
        <f>SUMIF(数量表!D:E,B505,数量表!E:E)</f>
        <v/>
      </c>
      <c r="D505" s="15">
        <f>SUMIF(数量表!D:F,B505,数量表!F:F)+SUMIF(数量表!D:G,B505,数量表!G:G)</f>
        <v/>
      </c>
      <c r="E505" s="16" t="n">
        <v>0</v>
      </c>
      <c r="F505" s="17">
        <f>C505*E505</f>
        <v/>
      </c>
      <c r="G505" s="18" t="n">
        <v>0</v>
      </c>
      <c r="H505" s="19">
        <f>D505*G505</f>
        <v/>
      </c>
      <c r="I505" s="16" t="n">
        <v>1</v>
      </c>
      <c r="J505" s="17">
        <f>C505*I505</f>
        <v/>
      </c>
      <c r="K505" s="18" t="n">
        <v>1</v>
      </c>
      <c r="L505" s="19">
        <f>D505*K505</f>
        <v/>
      </c>
      <c r="M505" s="23" t="n">
        <v>0</v>
      </c>
      <c r="N505" s="24">
        <f>D505*M505</f>
        <v/>
      </c>
      <c r="P505" s="25" t="n"/>
      <c r="Q505" s="25" t="n"/>
      <c r="R505" s="25" t="n"/>
      <c r="S505" s="25" t="n"/>
      <c r="T505" s="25" t="n"/>
    </row>
    <row r="506">
      <c r="A506" s="12" t="inlineStr">
        <is>
          <t>大平NC</t>
        </is>
      </c>
      <c r="B506" s="13" t="inlineStr">
        <is>
          <t>S09L</t>
        </is>
      </c>
      <c r="C506" s="14">
        <f>SUMIF(数量表!D:E,B506,数量表!E:E)</f>
        <v/>
      </c>
      <c r="D506" s="15">
        <f>SUMIF(数量表!D:F,B506,数量表!F:F)+SUMIF(数量表!D:G,B506,数量表!G:G)</f>
        <v/>
      </c>
      <c r="E506" s="16" t="n">
        <v>0</v>
      </c>
      <c r="F506" s="17">
        <f>C506*E506</f>
        <v/>
      </c>
      <c r="G506" s="18" t="n">
        <v>0</v>
      </c>
      <c r="H506" s="19">
        <f>D506*G506</f>
        <v/>
      </c>
      <c r="I506" s="16" t="n">
        <v>1</v>
      </c>
      <c r="J506" s="17">
        <f>C506*I506</f>
        <v/>
      </c>
      <c r="K506" s="18" t="n">
        <v>1</v>
      </c>
      <c r="L506" s="19">
        <f>D506*K506</f>
        <v/>
      </c>
      <c r="M506" s="23" t="n">
        <v>0</v>
      </c>
      <c r="N506" s="24">
        <f>D506*M506</f>
        <v/>
      </c>
      <c r="P506" s="25" t="n"/>
      <c r="Q506" s="25" t="n"/>
      <c r="R506" s="25" t="n"/>
      <c r="S506" s="25" t="n"/>
      <c r="T506" s="25" t="n"/>
    </row>
    <row r="507">
      <c r="A507" s="12" t="inlineStr">
        <is>
          <t>大平NC</t>
        </is>
      </c>
      <c r="B507" s="13" t="inlineStr">
        <is>
          <t>S09-L</t>
        </is>
      </c>
      <c r="C507" s="14">
        <f>SUMIF(数量表!D:E,B507,数量表!E:E)</f>
        <v/>
      </c>
      <c r="D507" s="15">
        <f>SUMIF(数量表!D:F,B507,数量表!F:F)+SUMIF(数量表!D:G,B507,数量表!G:G)</f>
        <v/>
      </c>
      <c r="E507" s="16" t="n">
        <v>0</v>
      </c>
      <c r="F507" s="17">
        <f>C507*E507</f>
        <v/>
      </c>
      <c r="G507" s="18" t="n">
        <v>0</v>
      </c>
      <c r="H507" s="19">
        <f>D507*G507</f>
        <v/>
      </c>
      <c r="I507" s="16" t="n">
        <v>1</v>
      </c>
      <c r="J507" s="17">
        <f>C507*I507</f>
        <v/>
      </c>
      <c r="K507" s="18" t="n">
        <v>1</v>
      </c>
      <c r="L507" s="19">
        <f>D507*K507</f>
        <v/>
      </c>
      <c r="M507" s="23" t="n">
        <v>0</v>
      </c>
      <c r="N507" s="24">
        <f>D507*M507</f>
        <v/>
      </c>
      <c r="P507" s="25" t="n"/>
      <c r="Q507" s="25" t="n"/>
      <c r="R507" s="25" t="n"/>
      <c r="S507" s="25" t="n"/>
      <c r="T507" s="25" t="n"/>
    </row>
    <row r="508">
      <c r="A508" s="12" t="inlineStr">
        <is>
          <t>大平NC</t>
        </is>
      </c>
      <c r="B508" s="13" t="inlineStr">
        <is>
          <t>S09L-L</t>
        </is>
      </c>
      <c r="C508" s="14">
        <f>SUMIF(数量表!D:E,B508,数量表!E:E)</f>
        <v/>
      </c>
      <c r="D508" s="15">
        <f>SUMIF(数量表!D:F,B508,数量表!F:F)+SUMIF(数量表!D:G,B508,数量表!G:G)</f>
        <v/>
      </c>
      <c r="E508" s="16" t="n">
        <v>0</v>
      </c>
      <c r="F508" s="17">
        <f>C508*E508</f>
        <v/>
      </c>
      <c r="G508" s="18" t="n">
        <v>0</v>
      </c>
      <c r="H508" s="19">
        <f>D508*G508</f>
        <v/>
      </c>
      <c r="I508" s="16" t="n">
        <v>1</v>
      </c>
      <c r="J508" s="17">
        <f>C508*I508</f>
        <v/>
      </c>
      <c r="K508" s="18" t="n">
        <v>1</v>
      </c>
      <c r="L508" s="19">
        <f>D508*K508</f>
        <v/>
      </c>
      <c r="M508" s="23" t="n">
        <v>0</v>
      </c>
      <c r="N508" s="24">
        <f>D508*M508</f>
        <v/>
      </c>
      <c r="P508" s="25" t="n"/>
      <c r="Q508" s="25" t="n"/>
      <c r="R508" s="25" t="n"/>
      <c r="S508" s="25" t="n"/>
      <c r="T508" s="25" t="n"/>
    </row>
    <row r="509">
      <c r="A509" s="12" t="inlineStr">
        <is>
          <t>大平NC</t>
        </is>
      </c>
      <c r="B509" s="13" t="inlineStr">
        <is>
          <t>S09R</t>
        </is>
      </c>
      <c r="C509" s="14">
        <f>SUMIF(数量表!D:E,B509,数量表!E:E)</f>
        <v/>
      </c>
      <c r="D509" s="15">
        <f>SUMIF(数量表!D:F,B509,数量表!F:F)+SUMIF(数量表!D:G,B509,数量表!G:G)</f>
        <v/>
      </c>
      <c r="E509" s="16" t="n">
        <v>0</v>
      </c>
      <c r="F509" s="17">
        <f>C509*E509</f>
        <v/>
      </c>
      <c r="G509" s="18" t="n">
        <v>0</v>
      </c>
      <c r="H509" s="19">
        <f>D509*G509</f>
        <v/>
      </c>
      <c r="I509" s="16" t="n">
        <v>1</v>
      </c>
      <c r="J509" s="17">
        <f>C509*I509</f>
        <v/>
      </c>
      <c r="K509" s="18" t="n">
        <v>1</v>
      </c>
      <c r="L509" s="19">
        <f>D509*K509</f>
        <v/>
      </c>
      <c r="M509" s="23" t="n">
        <v>0</v>
      </c>
      <c r="N509" s="24">
        <f>D509*M509</f>
        <v/>
      </c>
      <c r="P509" s="25" t="n"/>
      <c r="Q509" s="25" t="n"/>
      <c r="R509" s="25" t="n"/>
      <c r="S509" s="25" t="n"/>
      <c r="T509" s="25" t="n"/>
    </row>
    <row r="510">
      <c r="A510" s="12" t="inlineStr">
        <is>
          <t>大平NC</t>
        </is>
      </c>
      <c r="B510" s="13" t="inlineStr">
        <is>
          <t>S09-R</t>
        </is>
      </c>
      <c r="C510" s="14">
        <f>SUMIF(数量表!D:E,B510,数量表!E:E)</f>
        <v/>
      </c>
      <c r="D510" s="15">
        <f>SUMIF(数量表!D:F,B510,数量表!F:F)+SUMIF(数量表!D:G,B510,数量表!G:G)</f>
        <v/>
      </c>
      <c r="E510" s="16" t="n">
        <v>0</v>
      </c>
      <c r="F510" s="17">
        <f>C510*E510</f>
        <v/>
      </c>
      <c r="G510" s="18" t="n">
        <v>0</v>
      </c>
      <c r="H510" s="19">
        <f>D510*G510</f>
        <v/>
      </c>
      <c r="I510" s="16" t="n">
        <v>1</v>
      </c>
      <c r="J510" s="17">
        <f>C510*I510</f>
        <v/>
      </c>
      <c r="K510" s="18" t="n">
        <v>1</v>
      </c>
      <c r="L510" s="19">
        <f>D510*K510</f>
        <v/>
      </c>
      <c r="M510" s="23" t="n">
        <v>0</v>
      </c>
      <c r="N510" s="24">
        <f>D510*M510</f>
        <v/>
      </c>
      <c r="P510" s="25" t="n"/>
      <c r="Q510" s="25" t="n"/>
      <c r="R510" s="25" t="n"/>
      <c r="S510" s="25" t="n"/>
      <c r="T510" s="25" t="n"/>
    </row>
    <row r="511">
      <c r="A511" s="12" t="inlineStr">
        <is>
          <t>大平NC</t>
        </is>
      </c>
      <c r="B511" s="13" t="inlineStr">
        <is>
          <t>S09R-R</t>
        </is>
      </c>
      <c r="C511" s="14">
        <f>SUMIF(数量表!D:E,B511,数量表!E:E)</f>
        <v/>
      </c>
      <c r="D511" s="15">
        <f>SUMIF(数量表!D:F,B511,数量表!F:F)+SUMIF(数量表!D:G,B511,数量表!G:G)</f>
        <v/>
      </c>
      <c r="E511" s="16" t="n">
        <v>0</v>
      </c>
      <c r="F511" s="17">
        <f>C511*E511</f>
        <v/>
      </c>
      <c r="G511" s="18" t="n">
        <v>0</v>
      </c>
      <c r="H511" s="19">
        <f>D511*G511</f>
        <v/>
      </c>
      <c r="I511" s="16" t="n">
        <v>1</v>
      </c>
      <c r="J511" s="17">
        <f>C511*I511</f>
        <v/>
      </c>
      <c r="K511" s="18" t="n">
        <v>1</v>
      </c>
      <c r="L511" s="19">
        <f>D511*K511</f>
        <v/>
      </c>
      <c r="M511" s="23" t="n">
        <v>0</v>
      </c>
      <c r="N511" s="24">
        <f>D511*M511</f>
        <v/>
      </c>
      <c r="P511" s="25" t="n"/>
      <c r="Q511" s="25" t="n"/>
      <c r="R511" s="25" t="n"/>
      <c r="S511" s="25" t="n"/>
      <c r="T511" s="25" t="n"/>
    </row>
    <row r="512">
      <c r="A512" s="12" t="inlineStr">
        <is>
          <t>大平NC</t>
        </is>
      </c>
      <c r="B512" s="13" t="inlineStr">
        <is>
          <t>SQ09-L</t>
        </is>
      </c>
      <c r="C512" s="14">
        <f>SUMIF(数量表!D:E,B512,数量表!E:E)</f>
        <v/>
      </c>
      <c r="D512" s="15">
        <f>SUMIF(数量表!D:F,B512,数量表!F:F)+SUMIF(数量表!D:G,B512,数量表!G:G)</f>
        <v/>
      </c>
      <c r="E512" s="16" t="n">
        <v>0</v>
      </c>
      <c r="F512" s="17">
        <f>C512*E512</f>
        <v/>
      </c>
      <c r="G512" s="18" t="n">
        <v>0</v>
      </c>
      <c r="H512" s="19">
        <f>D512*G512</f>
        <v/>
      </c>
      <c r="I512" s="16" t="n">
        <v>1</v>
      </c>
      <c r="J512" s="17">
        <f>C512*I512</f>
        <v/>
      </c>
      <c r="K512" s="18" t="n">
        <v>1</v>
      </c>
      <c r="L512" s="19">
        <f>D512*K512</f>
        <v/>
      </c>
      <c r="M512" s="23" t="n">
        <v>0</v>
      </c>
      <c r="N512" s="24">
        <f>D512*M512</f>
        <v/>
      </c>
      <c r="P512" s="25" t="n"/>
      <c r="Q512" s="25" t="n"/>
      <c r="R512" s="25" t="n"/>
      <c r="S512" s="25" t="n"/>
      <c r="T512" s="25" t="n"/>
    </row>
    <row r="513">
      <c r="A513" s="12" t="inlineStr">
        <is>
          <t>大平NC</t>
        </is>
      </c>
      <c r="B513" s="13" t="inlineStr">
        <is>
          <t>SQ09L-L</t>
        </is>
      </c>
      <c r="C513" s="14">
        <f>SUMIF(数量表!D:E,B513,数量表!E:E)</f>
        <v/>
      </c>
      <c r="D513" s="15">
        <f>SUMIF(数量表!D:F,B513,数量表!F:F)+SUMIF(数量表!D:G,B513,数量表!G:G)</f>
        <v/>
      </c>
      <c r="E513" s="16" t="n">
        <v>0</v>
      </c>
      <c r="F513" s="17">
        <f>C513*E513</f>
        <v/>
      </c>
      <c r="G513" s="18" t="n">
        <v>0</v>
      </c>
      <c r="H513" s="19">
        <f>D513*G513</f>
        <v/>
      </c>
      <c r="I513" s="16" t="n">
        <v>1</v>
      </c>
      <c r="J513" s="17">
        <f>C513*I513</f>
        <v/>
      </c>
      <c r="K513" s="18" t="n">
        <v>1</v>
      </c>
      <c r="L513" s="19">
        <f>D513*K513</f>
        <v/>
      </c>
      <c r="M513" s="23" t="n">
        <v>0</v>
      </c>
      <c r="N513" s="24">
        <f>D513*M513</f>
        <v/>
      </c>
      <c r="P513" s="25" t="n"/>
      <c r="Q513" s="25" t="n"/>
      <c r="R513" s="25" t="n"/>
      <c r="S513" s="25" t="n"/>
      <c r="T513" s="25" t="n"/>
    </row>
    <row r="514">
      <c r="A514" s="12" t="inlineStr">
        <is>
          <t>大平NC</t>
        </is>
      </c>
      <c r="B514" s="13" t="inlineStr">
        <is>
          <t>SQ09-R</t>
        </is>
      </c>
      <c r="C514" s="14">
        <f>SUMIF(数量表!D:E,B514,数量表!E:E)</f>
        <v/>
      </c>
      <c r="D514" s="15">
        <f>SUMIF(数量表!D:F,B514,数量表!F:F)+SUMIF(数量表!D:G,B514,数量表!G:G)</f>
        <v/>
      </c>
      <c r="E514" s="16" t="n">
        <v>0</v>
      </c>
      <c r="F514" s="17">
        <f>C514*E514</f>
        <v/>
      </c>
      <c r="G514" s="18" t="n">
        <v>0</v>
      </c>
      <c r="H514" s="19">
        <f>D514*G514</f>
        <v/>
      </c>
      <c r="I514" s="16" t="n">
        <v>1</v>
      </c>
      <c r="J514" s="17">
        <f>C514*I514</f>
        <v/>
      </c>
      <c r="K514" s="18" t="n">
        <v>1</v>
      </c>
      <c r="L514" s="19">
        <f>D514*K514</f>
        <v/>
      </c>
      <c r="M514" s="23" t="n">
        <v>0</v>
      </c>
      <c r="N514" s="24">
        <f>D514*M514</f>
        <v/>
      </c>
      <c r="P514" s="25" t="n"/>
      <c r="Q514" s="25" t="n"/>
      <c r="R514" s="25" t="n"/>
      <c r="S514" s="25" t="n"/>
      <c r="T514" s="25" t="n"/>
    </row>
    <row r="515">
      <c r="A515" s="12" t="inlineStr">
        <is>
          <t>大平NC</t>
        </is>
      </c>
      <c r="B515" s="13" t="inlineStr">
        <is>
          <t>SQ09R-R</t>
        </is>
      </c>
      <c r="C515" s="14">
        <f>SUMIF(数量表!D:E,B515,数量表!E:E)</f>
        <v/>
      </c>
      <c r="D515" s="15">
        <f>SUMIF(数量表!D:F,B515,数量表!F:F)+SUMIF(数量表!D:G,B515,数量表!G:G)</f>
        <v/>
      </c>
      <c r="E515" s="16" t="n">
        <v>0</v>
      </c>
      <c r="F515" s="17">
        <f>C515*E515</f>
        <v/>
      </c>
      <c r="G515" s="18" t="n">
        <v>0</v>
      </c>
      <c r="H515" s="19">
        <f>D515*G515</f>
        <v/>
      </c>
      <c r="I515" s="16" t="n">
        <v>1</v>
      </c>
      <c r="J515" s="17">
        <f>C515*I515</f>
        <v/>
      </c>
      <c r="K515" s="18" t="n">
        <v>1</v>
      </c>
      <c r="L515" s="19">
        <f>D515*K515</f>
        <v/>
      </c>
      <c r="M515" s="23" t="n">
        <v>0</v>
      </c>
      <c r="N515" s="24">
        <f>D515*M515</f>
        <v/>
      </c>
      <c r="P515" s="25" t="n"/>
      <c r="Q515" s="25" t="n"/>
      <c r="R515" s="25" t="n"/>
      <c r="S515" s="25" t="n"/>
      <c r="T515" s="25" t="n"/>
    </row>
    <row r="516">
      <c r="A516" s="12" t="inlineStr">
        <is>
          <t>大平NC</t>
        </is>
      </c>
      <c r="B516" s="13" t="inlineStr">
        <is>
          <t>22MSH09</t>
        </is>
      </c>
      <c r="C516" s="14">
        <f>SUMIF(数量表!D:E,B516,数量表!E:E)</f>
        <v/>
      </c>
      <c r="D516" s="15">
        <f>SUMIF(数量表!D:F,B516,数量表!F:F)+SUMIF(数量表!D:G,B516,数量表!G:G)</f>
        <v/>
      </c>
      <c r="E516" s="16" t="n">
        <v>0</v>
      </c>
      <c r="F516" s="17">
        <f>C516*E516</f>
        <v/>
      </c>
      <c r="G516" s="18" t="n">
        <v>0</v>
      </c>
      <c r="H516" s="19">
        <f>D516*G516</f>
        <v/>
      </c>
      <c r="I516" s="16" t="n">
        <v>0.5</v>
      </c>
      <c r="J516" s="17">
        <f>C516*I516</f>
        <v/>
      </c>
      <c r="K516" s="18" t="n">
        <v>0.5</v>
      </c>
      <c r="L516" s="19">
        <f>D516*K516</f>
        <v/>
      </c>
      <c r="M516" s="23" t="n">
        <v>0</v>
      </c>
      <c r="N516" s="24">
        <f>D516*M516</f>
        <v/>
      </c>
      <c r="P516" s="25" t="n"/>
      <c r="Q516" s="25" t="n"/>
      <c r="R516" s="25" t="n"/>
      <c r="S516" s="25" t="n"/>
      <c r="T516" s="25" t="n"/>
    </row>
    <row r="517">
      <c r="A517" s="12" t="inlineStr">
        <is>
          <t>大平NC</t>
        </is>
      </c>
      <c r="B517" s="13" t="inlineStr">
        <is>
          <t>22MSH09L</t>
        </is>
      </c>
      <c r="C517" s="14">
        <f>SUMIF(数量表!D:E,B517,数量表!E:E)</f>
        <v/>
      </c>
      <c r="D517" s="15">
        <f>SUMIF(数量表!D:F,B517,数量表!F:F)+SUMIF(数量表!D:G,B517,数量表!G:G)</f>
        <v/>
      </c>
      <c r="E517" s="16" t="n">
        <v>0</v>
      </c>
      <c r="F517" s="17">
        <f>C517*E517</f>
        <v/>
      </c>
      <c r="G517" s="18" t="n">
        <v>0</v>
      </c>
      <c r="H517" s="19">
        <f>D517*G517</f>
        <v/>
      </c>
      <c r="I517" s="16" t="n">
        <v>0.5</v>
      </c>
      <c r="J517" s="17">
        <f>C517*I517</f>
        <v/>
      </c>
      <c r="K517" s="18" t="n">
        <v>0.5</v>
      </c>
      <c r="L517" s="19">
        <f>D517*K517</f>
        <v/>
      </c>
      <c r="M517" s="23" t="n">
        <v>0</v>
      </c>
      <c r="N517" s="24">
        <f>D517*M517</f>
        <v/>
      </c>
      <c r="P517" s="25" t="n"/>
      <c r="Q517" s="25" t="n"/>
      <c r="R517" s="25" t="n"/>
      <c r="S517" s="25" t="n"/>
      <c r="T517" s="25" t="n"/>
    </row>
    <row r="518">
      <c r="A518" s="12" t="inlineStr">
        <is>
          <t>大平NC</t>
        </is>
      </c>
      <c r="B518" s="13" t="inlineStr">
        <is>
          <t>22MSH09R</t>
        </is>
      </c>
      <c r="C518" s="14">
        <f>SUMIF(数量表!D:E,B518,数量表!E:E)</f>
        <v/>
      </c>
      <c r="D518" s="15">
        <f>SUMIF(数量表!D:F,B518,数量表!F:F)+SUMIF(数量表!D:G,B518,数量表!G:G)</f>
        <v/>
      </c>
      <c r="E518" s="16" t="n">
        <v>0</v>
      </c>
      <c r="F518" s="17">
        <f>C518*E518</f>
        <v/>
      </c>
      <c r="G518" s="18" t="n">
        <v>0</v>
      </c>
      <c r="H518" s="19">
        <f>D518*G518</f>
        <v/>
      </c>
      <c r="I518" s="16" t="n">
        <v>0.5</v>
      </c>
      <c r="J518" s="17">
        <f>C518*I518</f>
        <v/>
      </c>
      <c r="K518" s="18" t="n">
        <v>0.5</v>
      </c>
      <c r="L518" s="19">
        <f>D518*K518</f>
        <v/>
      </c>
      <c r="M518" s="23" t="n">
        <v>0</v>
      </c>
      <c r="N518" s="24">
        <f>D518*M518</f>
        <v/>
      </c>
      <c r="P518" s="25" t="n"/>
      <c r="Q518" s="25" t="n"/>
      <c r="R518" s="25" t="n"/>
      <c r="S518" s="25" t="n"/>
      <c r="T518" s="25" t="n"/>
    </row>
    <row r="519">
      <c r="A519" s="12" t="inlineStr">
        <is>
          <t>大平NC</t>
        </is>
      </c>
      <c r="B519" s="13" t="inlineStr">
        <is>
          <t>22MS09</t>
        </is>
      </c>
      <c r="C519" s="14">
        <f>SUMIF(数量表!D:E,B519,数量表!E:E)</f>
        <v/>
      </c>
      <c r="D519" s="15">
        <f>SUMIF(数量表!D:F,B519,数量表!F:F)+SUMIF(数量表!D:G,B519,数量表!G:G)</f>
        <v/>
      </c>
      <c r="E519" s="16" t="n">
        <v>0</v>
      </c>
      <c r="F519" s="17">
        <f>C519*E519</f>
        <v/>
      </c>
      <c r="G519" s="18" t="n">
        <v>0</v>
      </c>
      <c r="H519" s="19">
        <f>D519*G519</f>
        <v/>
      </c>
      <c r="I519" s="16" t="n">
        <v>1</v>
      </c>
      <c r="J519" s="17">
        <f>C519*I519</f>
        <v/>
      </c>
      <c r="K519" s="18" t="n">
        <v>1</v>
      </c>
      <c r="L519" s="19">
        <f>D519*K519</f>
        <v/>
      </c>
      <c r="M519" s="23" t="n">
        <v>0</v>
      </c>
      <c r="N519" s="24">
        <f>D519*M519</f>
        <v/>
      </c>
      <c r="P519" s="25" t="n"/>
      <c r="Q519" s="25" t="n"/>
      <c r="R519" s="25" t="n"/>
      <c r="S519" s="25" t="n"/>
      <c r="T519" s="25" t="n"/>
    </row>
    <row r="520">
      <c r="A520" s="12" t="inlineStr">
        <is>
          <t>大平NC</t>
        </is>
      </c>
      <c r="B520" s="13" t="inlineStr">
        <is>
          <t>22MS09L</t>
        </is>
      </c>
      <c r="C520" s="14">
        <f>SUMIF(数量表!D:E,B520,数量表!E:E)</f>
        <v/>
      </c>
      <c r="D520" s="15">
        <f>SUMIF(数量表!D:F,B520,数量表!F:F)+SUMIF(数量表!D:G,B520,数量表!G:G)</f>
        <v/>
      </c>
      <c r="E520" s="16" t="n">
        <v>0</v>
      </c>
      <c r="F520" s="17">
        <f>C520*E520</f>
        <v/>
      </c>
      <c r="G520" s="18" t="n">
        <v>0</v>
      </c>
      <c r="H520" s="19">
        <f>D520*G520</f>
        <v/>
      </c>
      <c r="I520" s="16" t="n">
        <v>1</v>
      </c>
      <c r="J520" s="17">
        <f>C520*I520</f>
        <v/>
      </c>
      <c r="K520" s="18" t="n">
        <v>1</v>
      </c>
      <c r="L520" s="19">
        <f>D520*K520</f>
        <v/>
      </c>
      <c r="M520" s="23" t="n">
        <v>0</v>
      </c>
      <c r="N520" s="24">
        <f>D520*M520</f>
        <v/>
      </c>
      <c r="P520" s="25" t="n"/>
      <c r="Q520" s="25" t="n"/>
      <c r="R520" s="25" t="n"/>
      <c r="S520" s="25" t="n"/>
      <c r="T520" s="25" t="n"/>
    </row>
    <row r="521">
      <c r="A521" s="12" t="inlineStr">
        <is>
          <t>大平NC</t>
        </is>
      </c>
      <c r="B521" s="13" t="inlineStr">
        <is>
          <t>22MS09-L</t>
        </is>
      </c>
      <c r="C521" s="14">
        <f>SUMIF(数量表!D:E,B521,数量表!E:E)</f>
        <v/>
      </c>
      <c r="D521" s="15">
        <f>SUMIF(数量表!D:F,B521,数量表!F:F)+SUMIF(数量表!D:G,B521,数量表!G:G)</f>
        <v/>
      </c>
      <c r="E521" s="16" t="n">
        <v>0</v>
      </c>
      <c r="F521" s="17">
        <f>C521*E521</f>
        <v/>
      </c>
      <c r="G521" s="18" t="n">
        <v>0</v>
      </c>
      <c r="H521" s="19">
        <f>D521*G521</f>
        <v/>
      </c>
      <c r="I521" s="16" t="n">
        <v>1</v>
      </c>
      <c r="J521" s="17">
        <f>C521*I521</f>
        <v/>
      </c>
      <c r="K521" s="18" t="n">
        <v>1</v>
      </c>
      <c r="L521" s="19">
        <f>D521*K521</f>
        <v/>
      </c>
      <c r="M521" s="23" t="n">
        <v>0</v>
      </c>
      <c r="N521" s="24">
        <f>D521*M521</f>
        <v/>
      </c>
      <c r="P521" s="25" t="n"/>
      <c r="Q521" s="25" t="n"/>
      <c r="R521" s="25" t="n"/>
      <c r="S521" s="25" t="n"/>
      <c r="T521" s="25" t="n"/>
    </row>
    <row r="522">
      <c r="A522" s="12" t="inlineStr">
        <is>
          <t>大平NC</t>
        </is>
      </c>
      <c r="B522" s="13" t="inlineStr">
        <is>
          <t>22MS09L-L</t>
        </is>
      </c>
      <c r="C522" s="14">
        <f>SUMIF(数量表!D:E,B522,数量表!E:E)</f>
        <v/>
      </c>
      <c r="D522" s="15">
        <f>SUMIF(数量表!D:F,B522,数量表!F:F)+SUMIF(数量表!D:G,B522,数量表!G:G)</f>
        <v/>
      </c>
      <c r="E522" s="16" t="n">
        <v>0</v>
      </c>
      <c r="F522" s="17">
        <f>C522*E522</f>
        <v/>
      </c>
      <c r="G522" s="18" t="n">
        <v>0</v>
      </c>
      <c r="H522" s="19">
        <f>D522*G522</f>
        <v/>
      </c>
      <c r="I522" s="16" t="n">
        <v>1</v>
      </c>
      <c r="J522" s="17">
        <f>C522*I522</f>
        <v/>
      </c>
      <c r="K522" s="18" t="n">
        <v>1</v>
      </c>
      <c r="L522" s="19">
        <f>D522*K522</f>
        <v/>
      </c>
      <c r="M522" s="23" t="n">
        <v>0</v>
      </c>
      <c r="N522" s="24">
        <f>D522*M522</f>
        <v/>
      </c>
      <c r="P522" s="25" t="n"/>
      <c r="Q522" s="25" t="n"/>
      <c r="R522" s="25" t="n"/>
      <c r="S522" s="25" t="n"/>
      <c r="T522" s="25" t="n"/>
    </row>
    <row r="523">
      <c r="A523" s="12" t="inlineStr">
        <is>
          <t>大平NC</t>
        </is>
      </c>
      <c r="B523" s="13" t="inlineStr">
        <is>
          <t>22MS09R</t>
        </is>
      </c>
      <c r="C523" s="14">
        <f>SUMIF(数量表!D:E,B523,数量表!E:E)</f>
        <v/>
      </c>
      <c r="D523" s="15">
        <f>SUMIF(数量表!D:F,B523,数量表!F:F)+SUMIF(数量表!D:G,B523,数量表!G:G)</f>
        <v/>
      </c>
      <c r="E523" s="16" t="n">
        <v>0</v>
      </c>
      <c r="F523" s="17">
        <f>C523*E523</f>
        <v/>
      </c>
      <c r="G523" s="18" t="n">
        <v>0</v>
      </c>
      <c r="H523" s="19">
        <f>D523*G523</f>
        <v/>
      </c>
      <c r="I523" s="16" t="n">
        <v>1</v>
      </c>
      <c r="J523" s="17">
        <f>C523*I523</f>
        <v/>
      </c>
      <c r="K523" s="18" t="n">
        <v>1</v>
      </c>
      <c r="L523" s="19">
        <f>D523*K523</f>
        <v/>
      </c>
      <c r="M523" s="23" t="n">
        <v>0</v>
      </c>
      <c r="N523" s="24">
        <f>D523*M523</f>
        <v/>
      </c>
      <c r="P523" s="25" t="n"/>
      <c r="Q523" s="25" t="n"/>
      <c r="R523" s="25" t="n"/>
      <c r="S523" s="25" t="n"/>
      <c r="T523" s="25" t="n"/>
    </row>
    <row r="524">
      <c r="A524" s="12" t="inlineStr">
        <is>
          <t>大平NC</t>
        </is>
      </c>
      <c r="B524" s="13" t="inlineStr">
        <is>
          <t>22MS09-R</t>
        </is>
      </c>
      <c r="C524" s="14">
        <f>SUMIF(数量表!D:E,B524,数量表!E:E)</f>
        <v/>
      </c>
      <c r="D524" s="15">
        <f>SUMIF(数量表!D:F,B524,数量表!F:F)+SUMIF(数量表!D:G,B524,数量表!G:G)</f>
        <v/>
      </c>
      <c r="E524" s="16" t="n">
        <v>0</v>
      </c>
      <c r="F524" s="17">
        <f>C524*E524</f>
        <v/>
      </c>
      <c r="G524" s="18" t="n">
        <v>0</v>
      </c>
      <c r="H524" s="19">
        <f>D524*G524</f>
        <v/>
      </c>
      <c r="I524" s="16" t="n">
        <v>1</v>
      </c>
      <c r="J524" s="17">
        <f>C524*I524</f>
        <v/>
      </c>
      <c r="K524" s="18" t="n">
        <v>1</v>
      </c>
      <c r="L524" s="19">
        <f>D524*K524</f>
        <v/>
      </c>
      <c r="M524" s="23" t="n">
        <v>0</v>
      </c>
      <c r="N524" s="24">
        <f>D524*M524</f>
        <v/>
      </c>
      <c r="P524" s="25" t="n"/>
      <c r="Q524" s="25" t="n"/>
      <c r="R524" s="25" t="n"/>
      <c r="S524" s="25" t="n"/>
      <c r="T524" s="25" t="n"/>
    </row>
    <row r="525">
      <c r="A525" s="12" t="inlineStr">
        <is>
          <t>大平NC</t>
        </is>
      </c>
      <c r="B525" s="13" t="inlineStr">
        <is>
          <t>22MS09R-R</t>
        </is>
      </c>
      <c r="C525" s="14">
        <f>SUMIF(数量表!D:E,B525,数量表!E:E)</f>
        <v/>
      </c>
      <c r="D525" s="15">
        <f>SUMIF(数量表!D:F,B525,数量表!F:F)+SUMIF(数量表!D:G,B525,数量表!G:G)</f>
        <v/>
      </c>
      <c r="E525" s="16" t="n">
        <v>0</v>
      </c>
      <c r="F525" s="17">
        <f>C525*E525</f>
        <v/>
      </c>
      <c r="G525" s="18" t="n">
        <v>0</v>
      </c>
      <c r="H525" s="19">
        <f>D525*G525</f>
        <v/>
      </c>
      <c r="I525" s="16" t="n">
        <v>1</v>
      </c>
      <c r="J525" s="17">
        <f>C525*I525</f>
        <v/>
      </c>
      <c r="K525" s="18" t="n">
        <v>1</v>
      </c>
      <c r="L525" s="19">
        <f>D525*K525</f>
        <v/>
      </c>
      <c r="M525" s="23" t="n">
        <v>0</v>
      </c>
      <c r="N525" s="24">
        <f>D525*M525</f>
        <v/>
      </c>
      <c r="P525" s="25" t="n"/>
      <c r="Q525" s="25" t="n"/>
      <c r="R525" s="25" t="n"/>
      <c r="S525" s="25" t="n"/>
      <c r="T525" s="25" t="n"/>
    </row>
    <row r="526">
      <c r="A526" s="12" t="inlineStr">
        <is>
          <t>大平NC</t>
        </is>
      </c>
      <c r="B526" s="13" t="inlineStr">
        <is>
          <t>22MSQ09-L</t>
        </is>
      </c>
      <c r="C526" s="14">
        <f>SUMIF(数量表!D:E,B526,数量表!E:E)</f>
        <v/>
      </c>
      <c r="D526" s="15">
        <f>SUMIF(数量表!D:F,B526,数量表!F:F)+SUMIF(数量表!D:G,B526,数量表!G:G)</f>
        <v/>
      </c>
      <c r="E526" s="16" t="n">
        <v>0</v>
      </c>
      <c r="F526" s="17">
        <f>C526*E526</f>
        <v/>
      </c>
      <c r="G526" s="18" t="n">
        <v>0</v>
      </c>
      <c r="H526" s="19">
        <f>D526*G526</f>
        <v/>
      </c>
      <c r="I526" s="16" t="n">
        <v>1</v>
      </c>
      <c r="J526" s="17">
        <f>C526*I526</f>
        <v/>
      </c>
      <c r="K526" s="18" t="n">
        <v>1</v>
      </c>
      <c r="L526" s="19">
        <f>D526*K526</f>
        <v/>
      </c>
      <c r="M526" s="23" t="n">
        <v>0</v>
      </c>
      <c r="N526" s="24">
        <f>D526*M526</f>
        <v/>
      </c>
      <c r="P526" s="25" t="n"/>
      <c r="Q526" s="25" t="n"/>
      <c r="R526" s="25" t="n"/>
      <c r="S526" s="25" t="n"/>
      <c r="T526" s="25" t="n"/>
    </row>
    <row r="527">
      <c r="A527" s="12" t="inlineStr">
        <is>
          <t>大平NC</t>
        </is>
      </c>
      <c r="B527" s="13" t="inlineStr">
        <is>
          <t>22MSQ09L-L</t>
        </is>
      </c>
      <c r="C527" s="14">
        <f>SUMIF(数量表!D:E,B527,数量表!E:E)</f>
        <v/>
      </c>
      <c r="D527" s="15">
        <f>SUMIF(数量表!D:F,B527,数量表!F:F)+SUMIF(数量表!D:G,B527,数量表!G:G)</f>
        <v/>
      </c>
      <c r="E527" s="16" t="n">
        <v>0</v>
      </c>
      <c r="F527" s="17">
        <f>C527*E527</f>
        <v/>
      </c>
      <c r="G527" s="18" t="n">
        <v>0</v>
      </c>
      <c r="H527" s="19">
        <f>D527*G527</f>
        <v/>
      </c>
      <c r="I527" s="16" t="n">
        <v>1</v>
      </c>
      <c r="J527" s="17">
        <f>C527*I527</f>
        <v/>
      </c>
      <c r="K527" s="18" t="n">
        <v>1</v>
      </c>
      <c r="L527" s="19">
        <f>D527*K527</f>
        <v/>
      </c>
      <c r="M527" s="23" t="n">
        <v>0</v>
      </c>
      <c r="N527" s="24">
        <f>D527*M527</f>
        <v/>
      </c>
      <c r="P527" s="25" t="n"/>
      <c r="Q527" s="25" t="n"/>
      <c r="R527" s="25" t="n"/>
      <c r="S527" s="25" t="n"/>
      <c r="T527" s="25" t="n"/>
    </row>
    <row r="528">
      <c r="A528" s="12" t="inlineStr">
        <is>
          <t>大平NC</t>
        </is>
      </c>
      <c r="B528" s="13" t="inlineStr">
        <is>
          <t>22MSQ09-R</t>
        </is>
      </c>
      <c r="C528" s="14">
        <f>SUMIF(数量表!D:E,B528,数量表!E:E)</f>
        <v/>
      </c>
      <c r="D528" s="15">
        <f>SUMIF(数量表!D:F,B528,数量表!F:F)+SUMIF(数量表!D:G,B528,数量表!G:G)</f>
        <v/>
      </c>
      <c r="E528" s="16" t="n">
        <v>0</v>
      </c>
      <c r="F528" s="17">
        <f>C528*E528</f>
        <v/>
      </c>
      <c r="G528" s="18" t="n">
        <v>0</v>
      </c>
      <c r="H528" s="19">
        <f>D528*G528</f>
        <v/>
      </c>
      <c r="I528" s="16" t="n">
        <v>1</v>
      </c>
      <c r="J528" s="17">
        <f>C528*I528</f>
        <v/>
      </c>
      <c r="K528" s="18" t="n">
        <v>1</v>
      </c>
      <c r="L528" s="19">
        <f>D528*K528</f>
        <v/>
      </c>
      <c r="M528" s="23" t="n">
        <v>0</v>
      </c>
      <c r="N528" s="24">
        <f>D528*M528</f>
        <v/>
      </c>
      <c r="P528" s="25" t="n"/>
      <c r="Q528" s="25" t="n"/>
      <c r="R528" s="25" t="n"/>
      <c r="S528" s="25" t="n"/>
      <c r="T528" s="25" t="n"/>
    </row>
    <row r="529">
      <c r="A529" s="12" t="inlineStr">
        <is>
          <t>大平NC</t>
        </is>
      </c>
      <c r="B529" s="13" t="inlineStr">
        <is>
          <t>22MSQ09R-R</t>
        </is>
      </c>
      <c r="C529" s="14">
        <f>SUMIF(数量表!D:E,B529,数量表!E:E)</f>
        <v/>
      </c>
      <c r="D529" s="15">
        <f>SUMIF(数量表!D:F,B529,数量表!F:F)+SUMIF(数量表!D:G,B529,数量表!G:G)</f>
        <v/>
      </c>
      <c r="E529" s="16" t="n">
        <v>0</v>
      </c>
      <c r="F529" s="17">
        <f>C529*E529</f>
        <v/>
      </c>
      <c r="G529" s="18" t="n">
        <v>0</v>
      </c>
      <c r="H529" s="19">
        <f>D529*G529</f>
        <v/>
      </c>
      <c r="I529" s="16" t="n">
        <v>1</v>
      </c>
      <c r="J529" s="17">
        <f>C529*I529</f>
        <v/>
      </c>
      <c r="K529" s="18" t="n">
        <v>1</v>
      </c>
      <c r="L529" s="19">
        <f>D529*K529</f>
        <v/>
      </c>
      <c r="M529" s="23" t="n">
        <v>0</v>
      </c>
      <c r="N529" s="24">
        <f>D529*M529</f>
        <v/>
      </c>
      <c r="P529" s="25" t="n"/>
      <c r="Q529" s="25" t="n"/>
      <c r="R529" s="25" t="n"/>
      <c r="S529" s="25" t="n"/>
      <c r="T529" s="25" t="n"/>
    </row>
    <row r="530">
      <c r="A530" s="12" t="inlineStr">
        <is>
          <t>大平NC</t>
        </is>
      </c>
      <c r="B530" s="13" t="inlineStr">
        <is>
          <t>45MSH09</t>
        </is>
      </c>
      <c r="C530" s="14">
        <f>SUMIF(数量表!D:E,B530,数量表!E:E)</f>
        <v/>
      </c>
      <c r="D530" s="15">
        <f>SUMIF(数量表!D:F,B530,数量表!F:F)+SUMIF(数量表!D:G,B530,数量表!G:G)</f>
        <v/>
      </c>
      <c r="E530" s="16" t="n">
        <v>0</v>
      </c>
      <c r="F530" s="17">
        <f>C530*E530</f>
        <v/>
      </c>
      <c r="G530" s="18" t="n">
        <v>0</v>
      </c>
      <c r="H530" s="19">
        <f>D530*G530</f>
        <v/>
      </c>
      <c r="I530" s="16" t="n">
        <v>0.5</v>
      </c>
      <c r="J530" s="17">
        <f>C530*I530</f>
        <v/>
      </c>
      <c r="K530" s="18" t="n">
        <v>0.5</v>
      </c>
      <c r="L530" s="19">
        <f>D530*K530</f>
        <v/>
      </c>
      <c r="M530" s="23" t="n">
        <v>0</v>
      </c>
      <c r="N530" s="24">
        <f>D530*M530</f>
        <v/>
      </c>
      <c r="P530" s="25" t="n"/>
      <c r="Q530" s="25" t="n"/>
      <c r="R530" s="25" t="n"/>
      <c r="S530" s="25" t="n"/>
      <c r="T530" s="25" t="n"/>
    </row>
    <row r="531">
      <c r="A531" s="12" t="inlineStr">
        <is>
          <t>大平NC</t>
        </is>
      </c>
      <c r="B531" s="13" t="inlineStr">
        <is>
          <t>45MSH09L</t>
        </is>
      </c>
      <c r="C531" s="14">
        <f>SUMIF(数量表!D:E,B531,数量表!E:E)</f>
        <v/>
      </c>
      <c r="D531" s="15">
        <f>SUMIF(数量表!D:F,B531,数量表!F:F)+SUMIF(数量表!D:G,B531,数量表!G:G)</f>
        <v/>
      </c>
      <c r="E531" s="16" t="n">
        <v>0</v>
      </c>
      <c r="F531" s="17">
        <f>C531*E531</f>
        <v/>
      </c>
      <c r="G531" s="18" t="n">
        <v>0</v>
      </c>
      <c r="H531" s="19">
        <f>D531*G531</f>
        <v/>
      </c>
      <c r="I531" s="16" t="n">
        <v>0.5</v>
      </c>
      <c r="J531" s="17">
        <f>C531*I531</f>
        <v/>
      </c>
      <c r="K531" s="18" t="n">
        <v>0.5</v>
      </c>
      <c r="L531" s="19">
        <f>D531*K531</f>
        <v/>
      </c>
      <c r="M531" s="23" t="n">
        <v>0</v>
      </c>
      <c r="N531" s="24">
        <f>D531*M531</f>
        <v/>
      </c>
      <c r="P531" s="25" t="n"/>
      <c r="Q531" s="25" t="n"/>
      <c r="R531" s="25" t="n"/>
      <c r="S531" s="25" t="n"/>
      <c r="T531" s="25" t="n"/>
    </row>
    <row r="532">
      <c r="A532" s="12" t="inlineStr">
        <is>
          <t>大平NC</t>
        </is>
      </c>
      <c r="B532" s="13" t="inlineStr">
        <is>
          <t>45MSH09R</t>
        </is>
      </c>
      <c r="C532" s="14">
        <f>SUMIF(数量表!D:E,B532,数量表!E:E)</f>
        <v/>
      </c>
      <c r="D532" s="15">
        <f>SUMIF(数量表!D:F,B532,数量表!F:F)+SUMIF(数量表!D:G,B532,数量表!G:G)</f>
        <v/>
      </c>
      <c r="E532" s="16" t="n">
        <v>0</v>
      </c>
      <c r="F532" s="17">
        <f>C532*E532</f>
        <v/>
      </c>
      <c r="G532" s="18" t="n">
        <v>0</v>
      </c>
      <c r="H532" s="19">
        <f>D532*G532</f>
        <v/>
      </c>
      <c r="I532" s="16" t="n">
        <v>0.5</v>
      </c>
      <c r="J532" s="17">
        <f>C532*I532</f>
        <v/>
      </c>
      <c r="K532" s="18" t="n">
        <v>0.5</v>
      </c>
      <c r="L532" s="19">
        <f>D532*K532</f>
        <v/>
      </c>
      <c r="M532" s="23" t="n">
        <v>0</v>
      </c>
      <c r="N532" s="24">
        <f>D532*M532</f>
        <v/>
      </c>
      <c r="P532" s="25" t="n"/>
      <c r="Q532" s="25" t="n"/>
      <c r="R532" s="25" t="n"/>
      <c r="S532" s="25" t="n"/>
      <c r="T532" s="25" t="n"/>
    </row>
    <row r="533">
      <c r="A533" s="12" t="inlineStr">
        <is>
          <t>大平NC</t>
        </is>
      </c>
      <c r="B533" s="13" t="inlineStr">
        <is>
          <t>45MS09</t>
        </is>
      </c>
      <c r="C533" s="14">
        <f>SUMIF(数量表!D:E,B533,数量表!E:E)</f>
        <v/>
      </c>
      <c r="D533" s="15">
        <f>SUMIF(数量表!D:F,B533,数量表!F:F)+SUMIF(数量表!D:G,B533,数量表!G:G)</f>
        <v/>
      </c>
      <c r="E533" s="16" t="n">
        <v>0</v>
      </c>
      <c r="F533" s="17">
        <f>C533*E533</f>
        <v/>
      </c>
      <c r="G533" s="18" t="n">
        <v>0</v>
      </c>
      <c r="H533" s="19">
        <f>D533*G533</f>
        <v/>
      </c>
      <c r="I533" s="16" t="n">
        <v>1</v>
      </c>
      <c r="J533" s="17">
        <f>C533*I533</f>
        <v/>
      </c>
      <c r="K533" s="18" t="n">
        <v>1</v>
      </c>
      <c r="L533" s="19">
        <f>D533*K533</f>
        <v/>
      </c>
      <c r="M533" s="23" t="n">
        <v>0</v>
      </c>
      <c r="N533" s="24">
        <f>D533*M533</f>
        <v/>
      </c>
      <c r="P533" s="25" t="n"/>
      <c r="Q533" s="25" t="n"/>
      <c r="R533" s="25" t="n"/>
      <c r="S533" s="25" t="n"/>
      <c r="T533" s="25" t="n"/>
    </row>
    <row r="534">
      <c r="A534" s="12" t="inlineStr">
        <is>
          <t>大平NC</t>
        </is>
      </c>
      <c r="B534" s="13" t="inlineStr">
        <is>
          <t>45MS09L</t>
        </is>
      </c>
      <c r="C534" s="14">
        <f>SUMIF(数量表!D:E,B534,数量表!E:E)</f>
        <v/>
      </c>
      <c r="D534" s="15">
        <f>SUMIF(数量表!D:F,B534,数量表!F:F)+SUMIF(数量表!D:G,B534,数量表!G:G)</f>
        <v/>
      </c>
      <c r="E534" s="16" t="n">
        <v>0</v>
      </c>
      <c r="F534" s="17">
        <f>C534*E534</f>
        <v/>
      </c>
      <c r="G534" s="18" t="n">
        <v>0</v>
      </c>
      <c r="H534" s="19">
        <f>D534*G534</f>
        <v/>
      </c>
      <c r="I534" s="16" t="n">
        <v>1</v>
      </c>
      <c r="J534" s="17">
        <f>C534*I534</f>
        <v/>
      </c>
      <c r="K534" s="18" t="n">
        <v>1</v>
      </c>
      <c r="L534" s="19">
        <f>D534*K534</f>
        <v/>
      </c>
      <c r="M534" s="23" t="n">
        <v>0</v>
      </c>
      <c r="N534" s="24">
        <f>D534*M534</f>
        <v/>
      </c>
      <c r="P534" s="25" t="n"/>
      <c r="Q534" s="25" t="n"/>
      <c r="R534" s="25" t="n"/>
      <c r="S534" s="25" t="n"/>
      <c r="T534" s="25" t="n"/>
    </row>
    <row r="535">
      <c r="A535" s="12" t="inlineStr">
        <is>
          <t>大平NC</t>
        </is>
      </c>
      <c r="B535" s="13" t="inlineStr">
        <is>
          <t>45MS09-L</t>
        </is>
      </c>
      <c r="C535" s="14">
        <f>SUMIF(数量表!D:E,B535,数量表!E:E)</f>
        <v/>
      </c>
      <c r="D535" s="15">
        <f>SUMIF(数量表!D:F,B535,数量表!F:F)+SUMIF(数量表!D:G,B535,数量表!G:G)</f>
        <v/>
      </c>
      <c r="E535" s="16" t="n">
        <v>0</v>
      </c>
      <c r="F535" s="17">
        <f>C535*E535</f>
        <v/>
      </c>
      <c r="G535" s="18" t="n">
        <v>0</v>
      </c>
      <c r="H535" s="19">
        <f>D535*G535</f>
        <v/>
      </c>
      <c r="I535" s="16" t="n">
        <v>1</v>
      </c>
      <c r="J535" s="17">
        <f>C535*I535</f>
        <v/>
      </c>
      <c r="K535" s="18" t="n">
        <v>1</v>
      </c>
      <c r="L535" s="19">
        <f>D535*K535</f>
        <v/>
      </c>
      <c r="M535" s="23" t="n">
        <v>0</v>
      </c>
      <c r="N535" s="24">
        <f>D535*M535</f>
        <v/>
      </c>
      <c r="P535" s="25" t="n"/>
      <c r="Q535" s="25" t="n"/>
      <c r="R535" s="25" t="n"/>
      <c r="S535" s="25" t="n"/>
      <c r="T535" s="25" t="n"/>
    </row>
    <row r="536">
      <c r="A536" s="12" t="inlineStr">
        <is>
          <t>大平NC</t>
        </is>
      </c>
      <c r="B536" s="13" t="inlineStr">
        <is>
          <t>45MS09L-L</t>
        </is>
      </c>
      <c r="C536" s="14">
        <f>SUMIF(数量表!D:E,B536,数量表!E:E)</f>
        <v/>
      </c>
      <c r="D536" s="15">
        <f>SUMIF(数量表!D:F,B536,数量表!F:F)+SUMIF(数量表!D:G,B536,数量表!G:G)</f>
        <v/>
      </c>
      <c r="E536" s="16" t="n">
        <v>0</v>
      </c>
      <c r="F536" s="17">
        <f>C536*E536</f>
        <v/>
      </c>
      <c r="G536" s="18" t="n">
        <v>0</v>
      </c>
      <c r="H536" s="19">
        <f>D536*G536</f>
        <v/>
      </c>
      <c r="I536" s="16" t="n">
        <v>1</v>
      </c>
      <c r="J536" s="17">
        <f>C536*I536</f>
        <v/>
      </c>
      <c r="K536" s="18" t="n">
        <v>1</v>
      </c>
      <c r="L536" s="19">
        <f>D536*K536</f>
        <v/>
      </c>
      <c r="M536" s="23" t="n">
        <v>0</v>
      </c>
      <c r="N536" s="24">
        <f>D536*M536</f>
        <v/>
      </c>
      <c r="P536" s="25" t="n"/>
      <c r="Q536" s="25" t="n"/>
      <c r="R536" s="25" t="n"/>
      <c r="S536" s="25" t="n"/>
      <c r="T536" s="25" t="n"/>
    </row>
    <row r="537">
      <c r="A537" s="12" t="inlineStr">
        <is>
          <t>大平NC</t>
        </is>
      </c>
      <c r="B537" s="13" t="inlineStr">
        <is>
          <t>45MS09R</t>
        </is>
      </c>
      <c r="C537" s="14">
        <f>SUMIF(数量表!D:E,B537,数量表!E:E)</f>
        <v/>
      </c>
      <c r="D537" s="15">
        <f>SUMIF(数量表!D:F,B537,数量表!F:F)+SUMIF(数量表!D:G,B537,数量表!G:G)</f>
        <v/>
      </c>
      <c r="E537" s="16" t="n">
        <v>0</v>
      </c>
      <c r="F537" s="17">
        <f>C537*E537</f>
        <v/>
      </c>
      <c r="G537" s="18" t="n">
        <v>0</v>
      </c>
      <c r="H537" s="19">
        <f>D537*G537</f>
        <v/>
      </c>
      <c r="I537" s="16" t="n">
        <v>1</v>
      </c>
      <c r="J537" s="17">
        <f>C537*I537</f>
        <v/>
      </c>
      <c r="K537" s="18" t="n">
        <v>1</v>
      </c>
      <c r="L537" s="19">
        <f>D537*K537</f>
        <v/>
      </c>
      <c r="M537" s="23" t="n">
        <v>0</v>
      </c>
      <c r="N537" s="24">
        <f>D537*M537</f>
        <v/>
      </c>
      <c r="P537" s="25" t="n"/>
      <c r="Q537" s="25" t="n"/>
      <c r="R537" s="25" t="n"/>
      <c r="S537" s="25" t="n"/>
      <c r="T537" s="25" t="n"/>
    </row>
    <row r="538">
      <c r="A538" s="12" t="inlineStr">
        <is>
          <t>大平NC</t>
        </is>
      </c>
      <c r="B538" s="13" t="inlineStr">
        <is>
          <t>45MS09-R</t>
        </is>
      </c>
      <c r="C538" s="14">
        <f>SUMIF(数量表!D:E,B538,数量表!E:E)</f>
        <v/>
      </c>
      <c r="D538" s="15">
        <f>SUMIF(数量表!D:F,B538,数量表!F:F)+SUMIF(数量表!D:G,B538,数量表!G:G)</f>
        <v/>
      </c>
      <c r="E538" s="16" t="n">
        <v>0</v>
      </c>
      <c r="F538" s="17">
        <f>C538*E538</f>
        <v/>
      </c>
      <c r="G538" s="18" t="n">
        <v>0</v>
      </c>
      <c r="H538" s="19">
        <f>D538*G538</f>
        <v/>
      </c>
      <c r="I538" s="16" t="n">
        <v>1</v>
      </c>
      <c r="J538" s="17">
        <f>C538*I538</f>
        <v/>
      </c>
      <c r="K538" s="18" t="n">
        <v>1</v>
      </c>
      <c r="L538" s="19">
        <f>D538*K538</f>
        <v/>
      </c>
      <c r="M538" s="23" t="n">
        <v>0</v>
      </c>
      <c r="N538" s="24">
        <f>D538*M538</f>
        <v/>
      </c>
      <c r="P538" s="25" t="n"/>
      <c r="Q538" s="25" t="n"/>
      <c r="R538" s="25" t="n"/>
      <c r="S538" s="25" t="n"/>
      <c r="T538" s="25" t="n"/>
    </row>
    <row r="539">
      <c r="A539" s="12" t="inlineStr">
        <is>
          <t>大平NC</t>
        </is>
      </c>
      <c r="B539" s="13" t="inlineStr">
        <is>
          <t>45MS09R-R</t>
        </is>
      </c>
      <c r="C539" s="14">
        <f>SUMIF(数量表!D:E,B539,数量表!E:E)</f>
        <v/>
      </c>
      <c r="D539" s="15">
        <f>SUMIF(数量表!D:F,B539,数量表!F:F)+SUMIF(数量表!D:G,B539,数量表!G:G)</f>
        <v/>
      </c>
      <c r="E539" s="16" t="n">
        <v>0</v>
      </c>
      <c r="F539" s="17">
        <f>C539*E539</f>
        <v/>
      </c>
      <c r="G539" s="18" t="n">
        <v>0</v>
      </c>
      <c r="H539" s="19">
        <f>D539*G539</f>
        <v/>
      </c>
      <c r="I539" s="16" t="n">
        <v>1</v>
      </c>
      <c r="J539" s="17">
        <f>C539*I539</f>
        <v/>
      </c>
      <c r="K539" s="18" t="n">
        <v>1</v>
      </c>
      <c r="L539" s="19">
        <f>D539*K539</f>
        <v/>
      </c>
      <c r="M539" s="23" t="n">
        <v>0</v>
      </c>
      <c r="N539" s="24">
        <f>D539*M539</f>
        <v/>
      </c>
      <c r="P539" s="25" t="n"/>
      <c r="Q539" s="25" t="n"/>
      <c r="R539" s="25" t="n"/>
      <c r="S539" s="25" t="n"/>
      <c r="T539" s="25" t="n"/>
    </row>
    <row r="540">
      <c r="A540" s="12" t="inlineStr">
        <is>
          <t>大平NC</t>
        </is>
      </c>
      <c r="B540" s="13" t="inlineStr">
        <is>
          <t>45MSQ09-L</t>
        </is>
      </c>
      <c r="C540" s="14">
        <f>SUMIF(数量表!D:E,B540,数量表!E:E)</f>
        <v/>
      </c>
      <c r="D540" s="15">
        <f>SUMIF(数量表!D:F,B540,数量表!F:F)+SUMIF(数量表!D:G,B540,数量表!G:G)</f>
        <v/>
      </c>
      <c r="E540" s="16" t="n">
        <v>0</v>
      </c>
      <c r="F540" s="17">
        <f>C540*E540</f>
        <v/>
      </c>
      <c r="G540" s="18" t="n">
        <v>0</v>
      </c>
      <c r="H540" s="19">
        <f>D540*G540</f>
        <v/>
      </c>
      <c r="I540" s="16" t="n">
        <v>1</v>
      </c>
      <c r="J540" s="17">
        <f>C540*I540</f>
        <v/>
      </c>
      <c r="K540" s="18" t="n">
        <v>1</v>
      </c>
      <c r="L540" s="19">
        <f>D540*K540</f>
        <v/>
      </c>
      <c r="M540" s="23" t="n">
        <v>0</v>
      </c>
      <c r="N540" s="24">
        <f>D540*M540</f>
        <v/>
      </c>
      <c r="P540" s="25" t="n"/>
      <c r="Q540" s="25" t="n"/>
      <c r="R540" s="25" t="n"/>
      <c r="S540" s="25" t="n"/>
      <c r="T540" s="25" t="n"/>
    </row>
    <row r="541">
      <c r="A541" s="12" t="inlineStr">
        <is>
          <t>大平NC</t>
        </is>
      </c>
      <c r="B541" s="13" t="inlineStr">
        <is>
          <t>45MSQ09L-L</t>
        </is>
      </c>
      <c r="C541" s="14">
        <f>SUMIF(数量表!D:E,B541,数量表!E:E)</f>
        <v/>
      </c>
      <c r="D541" s="15">
        <f>SUMIF(数量表!D:F,B541,数量表!F:F)+SUMIF(数量表!D:G,B541,数量表!G:G)</f>
        <v/>
      </c>
      <c r="E541" s="16" t="n">
        <v>0</v>
      </c>
      <c r="F541" s="17">
        <f>C541*E541</f>
        <v/>
      </c>
      <c r="G541" s="18" t="n">
        <v>0</v>
      </c>
      <c r="H541" s="19">
        <f>D541*G541</f>
        <v/>
      </c>
      <c r="I541" s="16" t="n">
        <v>1</v>
      </c>
      <c r="J541" s="17">
        <f>C541*I541</f>
        <v/>
      </c>
      <c r="K541" s="18" t="n">
        <v>1</v>
      </c>
      <c r="L541" s="19">
        <f>D541*K541</f>
        <v/>
      </c>
      <c r="M541" s="23" t="n">
        <v>0</v>
      </c>
      <c r="N541" s="24">
        <f>D541*M541</f>
        <v/>
      </c>
      <c r="P541" s="25" t="n"/>
      <c r="Q541" s="25" t="n"/>
      <c r="R541" s="25" t="n"/>
      <c r="S541" s="25" t="n"/>
      <c r="T541" s="25" t="n"/>
    </row>
    <row r="542">
      <c r="A542" s="12" t="inlineStr">
        <is>
          <t>大平NC</t>
        </is>
      </c>
      <c r="B542" s="13" t="inlineStr">
        <is>
          <t>45MSQ09-R</t>
        </is>
      </c>
      <c r="C542" s="14">
        <f>SUMIF(数量表!D:E,B542,数量表!E:E)</f>
        <v/>
      </c>
      <c r="D542" s="15">
        <f>SUMIF(数量表!D:F,B542,数量表!F:F)+SUMIF(数量表!D:G,B542,数量表!G:G)</f>
        <v/>
      </c>
      <c r="E542" s="16" t="n">
        <v>0</v>
      </c>
      <c r="F542" s="17">
        <f>C542*E542</f>
        <v/>
      </c>
      <c r="G542" s="18" t="n">
        <v>0</v>
      </c>
      <c r="H542" s="19">
        <f>D542*G542</f>
        <v/>
      </c>
      <c r="I542" s="16" t="n">
        <v>1</v>
      </c>
      <c r="J542" s="17">
        <f>C542*I542</f>
        <v/>
      </c>
      <c r="K542" s="18" t="n">
        <v>1</v>
      </c>
      <c r="L542" s="19">
        <f>D542*K542</f>
        <v/>
      </c>
      <c r="M542" s="23" t="n">
        <v>0</v>
      </c>
      <c r="N542" s="24">
        <f>D542*M542</f>
        <v/>
      </c>
      <c r="P542" s="25" t="n"/>
      <c r="Q542" s="25" t="n"/>
      <c r="R542" s="25" t="n"/>
      <c r="S542" s="25" t="n"/>
      <c r="T542" s="25" t="n"/>
    </row>
    <row r="543">
      <c r="A543" s="12" t="inlineStr">
        <is>
          <t>大平NC</t>
        </is>
      </c>
      <c r="B543" s="13" t="inlineStr">
        <is>
          <t>45MSQ09R-R</t>
        </is>
      </c>
      <c r="C543" s="14">
        <f>SUMIF(数量表!D:E,B543,数量表!E:E)</f>
        <v/>
      </c>
      <c r="D543" s="15">
        <f>SUMIF(数量表!D:F,B543,数量表!F:F)+SUMIF(数量表!D:G,B543,数量表!G:G)</f>
        <v/>
      </c>
      <c r="E543" s="16" t="n">
        <v>0</v>
      </c>
      <c r="F543" s="17">
        <f>C543*E543</f>
        <v/>
      </c>
      <c r="G543" s="18" t="n">
        <v>0</v>
      </c>
      <c r="H543" s="19">
        <f>D543*G543</f>
        <v/>
      </c>
      <c r="I543" s="16" t="n">
        <v>1</v>
      </c>
      <c r="J543" s="17">
        <f>C543*I543</f>
        <v/>
      </c>
      <c r="K543" s="18" t="n">
        <v>1</v>
      </c>
      <c r="L543" s="19">
        <f>D543*K543</f>
        <v/>
      </c>
      <c r="M543" s="23" t="n">
        <v>0</v>
      </c>
      <c r="N543" s="24">
        <f>D543*M543</f>
        <v/>
      </c>
      <c r="P543" s="25" t="n"/>
      <c r="Q543" s="25" t="n"/>
      <c r="R543" s="25" t="n"/>
      <c r="S543" s="25" t="n"/>
      <c r="T543" s="25" t="n"/>
    </row>
    <row r="544">
      <c r="A544" s="12" t="inlineStr">
        <is>
          <t>大平NC</t>
        </is>
      </c>
      <c r="B544" s="13" t="inlineStr">
        <is>
          <t>90MSH09</t>
        </is>
      </c>
      <c r="C544" s="14">
        <f>SUMIF(数量表!D:E,B544,数量表!E:E)</f>
        <v/>
      </c>
      <c r="D544" s="15">
        <f>SUMIF(数量表!D:F,B544,数量表!F:F)+SUMIF(数量表!D:G,B544,数量表!G:G)</f>
        <v/>
      </c>
      <c r="E544" s="16" t="n">
        <v>0</v>
      </c>
      <c r="F544" s="17">
        <f>C544*E544</f>
        <v/>
      </c>
      <c r="G544" s="18" t="n">
        <v>0</v>
      </c>
      <c r="H544" s="19">
        <f>D544*G544</f>
        <v/>
      </c>
      <c r="I544" s="16" t="n">
        <v>0.5</v>
      </c>
      <c r="J544" s="17">
        <f>C544*I544</f>
        <v/>
      </c>
      <c r="K544" s="18" t="n">
        <v>0.5</v>
      </c>
      <c r="L544" s="19">
        <f>D544*K544</f>
        <v/>
      </c>
      <c r="M544" s="23" t="n">
        <v>0</v>
      </c>
      <c r="N544" s="24">
        <f>D544*M544</f>
        <v/>
      </c>
      <c r="P544" s="25" t="n"/>
      <c r="Q544" s="25" t="n"/>
      <c r="R544" s="25" t="n"/>
      <c r="S544" s="25" t="n"/>
      <c r="T544" s="25" t="n"/>
    </row>
    <row r="545">
      <c r="A545" s="12" t="inlineStr">
        <is>
          <t>大平NC</t>
        </is>
      </c>
      <c r="B545" s="13" t="inlineStr">
        <is>
          <t>90MSH09L</t>
        </is>
      </c>
      <c r="C545" s="14">
        <f>SUMIF(数量表!D:E,B545,数量表!E:E)</f>
        <v/>
      </c>
      <c r="D545" s="15">
        <f>SUMIF(数量表!D:F,B545,数量表!F:F)+SUMIF(数量表!D:G,B545,数量表!G:G)</f>
        <v/>
      </c>
      <c r="E545" s="16" t="n">
        <v>0</v>
      </c>
      <c r="F545" s="17">
        <f>C545*E545</f>
        <v/>
      </c>
      <c r="G545" s="18" t="n">
        <v>0</v>
      </c>
      <c r="H545" s="19">
        <f>D545*G545</f>
        <v/>
      </c>
      <c r="I545" s="16" t="n">
        <v>0.5</v>
      </c>
      <c r="J545" s="17">
        <f>C545*I545</f>
        <v/>
      </c>
      <c r="K545" s="18" t="n">
        <v>0.5</v>
      </c>
      <c r="L545" s="19">
        <f>D545*K545</f>
        <v/>
      </c>
      <c r="M545" s="23" t="n">
        <v>0</v>
      </c>
      <c r="N545" s="24">
        <f>D545*M545</f>
        <v/>
      </c>
      <c r="P545" s="25" t="n"/>
      <c r="Q545" s="25" t="n"/>
      <c r="R545" s="25" t="n"/>
      <c r="S545" s="25" t="n"/>
      <c r="T545" s="25" t="n"/>
    </row>
    <row r="546">
      <c r="A546" s="12" t="inlineStr">
        <is>
          <t>大平NC</t>
        </is>
      </c>
      <c r="B546" s="13" t="inlineStr">
        <is>
          <t>90MSH09R</t>
        </is>
      </c>
      <c r="C546" s="14">
        <f>SUMIF(数量表!D:E,B546,数量表!E:E)</f>
        <v/>
      </c>
      <c r="D546" s="15">
        <f>SUMIF(数量表!D:F,B546,数量表!F:F)+SUMIF(数量表!D:G,B546,数量表!G:G)</f>
        <v/>
      </c>
      <c r="E546" s="16" t="n">
        <v>0</v>
      </c>
      <c r="F546" s="17">
        <f>C546*E546</f>
        <v/>
      </c>
      <c r="G546" s="18" t="n">
        <v>0</v>
      </c>
      <c r="H546" s="19">
        <f>D546*G546</f>
        <v/>
      </c>
      <c r="I546" s="16" t="n">
        <v>0.5</v>
      </c>
      <c r="J546" s="17">
        <f>C546*I546</f>
        <v/>
      </c>
      <c r="K546" s="18" t="n">
        <v>0.5</v>
      </c>
      <c r="L546" s="19">
        <f>D546*K546</f>
        <v/>
      </c>
      <c r="M546" s="23" t="n">
        <v>0</v>
      </c>
      <c r="N546" s="24">
        <f>D546*M546</f>
        <v/>
      </c>
      <c r="P546" s="25" t="n"/>
      <c r="Q546" s="25" t="n"/>
      <c r="R546" s="25" t="n"/>
      <c r="S546" s="25" t="n"/>
      <c r="T546" s="25" t="n"/>
    </row>
    <row r="547">
      <c r="A547" s="12" t="inlineStr">
        <is>
          <t>大平NC</t>
        </is>
      </c>
      <c r="B547" s="13" t="inlineStr">
        <is>
          <t>90MS09</t>
        </is>
      </c>
      <c r="C547" s="14">
        <f>SUMIF(数量表!D:E,B547,数量表!E:E)</f>
        <v/>
      </c>
      <c r="D547" s="15">
        <f>SUMIF(数量表!D:F,B547,数量表!F:F)+SUMIF(数量表!D:G,B547,数量表!G:G)</f>
        <v/>
      </c>
      <c r="E547" s="16" t="n">
        <v>0</v>
      </c>
      <c r="F547" s="17">
        <f>C547*E547</f>
        <v/>
      </c>
      <c r="G547" s="18" t="n">
        <v>0</v>
      </c>
      <c r="H547" s="19">
        <f>D547*G547</f>
        <v/>
      </c>
      <c r="I547" s="16" t="n">
        <v>1</v>
      </c>
      <c r="J547" s="17">
        <f>C547*I547</f>
        <v/>
      </c>
      <c r="K547" s="18" t="n">
        <v>1</v>
      </c>
      <c r="L547" s="19">
        <f>D547*K547</f>
        <v/>
      </c>
      <c r="M547" s="23" t="n">
        <v>0</v>
      </c>
      <c r="N547" s="24">
        <f>D547*M547</f>
        <v/>
      </c>
      <c r="P547" s="25" t="n"/>
      <c r="Q547" s="25" t="n"/>
      <c r="R547" s="25" t="n"/>
      <c r="S547" s="25" t="n"/>
      <c r="T547" s="25" t="n"/>
    </row>
    <row r="548">
      <c r="A548" s="12" t="inlineStr">
        <is>
          <t>大平NC</t>
        </is>
      </c>
      <c r="B548" s="13" t="inlineStr">
        <is>
          <t>90MS09L</t>
        </is>
      </c>
      <c r="C548" s="14">
        <f>SUMIF(数量表!D:E,B548,数量表!E:E)</f>
        <v/>
      </c>
      <c r="D548" s="15">
        <f>SUMIF(数量表!D:F,B548,数量表!F:F)+SUMIF(数量表!D:G,B548,数量表!G:G)</f>
        <v/>
      </c>
      <c r="E548" s="16" t="n">
        <v>0</v>
      </c>
      <c r="F548" s="17">
        <f>C548*E548</f>
        <v/>
      </c>
      <c r="G548" s="18" t="n">
        <v>0</v>
      </c>
      <c r="H548" s="19">
        <f>D548*G548</f>
        <v/>
      </c>
      <c r="I548" s="16" t="n">
        <v>1</v>
      </c>
      <c r="J548" s="17">
        <f>C548*I548</f>
        <v/>
      </c>
      <c r="K548" s="18" t="n">
        <v>1</v>
      </c>
      <c r="L548" s="19">
        <f>D548*K548</f>
        <v/>
      </c>
      <c r="M548" s="23" t="n">
        <v>0</v>
      </c>
      <c r="N548" s="24">
        <f>D548*M548</f>
        <v/>
      </c>
      <c r="P548" s="25" t="n"/>
      <c r="Q548" s="25" t="n"/>
      <c r="R548" s="25" t="n"/>
      <c r="S548" s="25" t="n"/>
      <c r="T548" s="25" t="n"/>
    </row>
    <row r="549">
      <c r="A549" s="12" t="inlineStr">
        <is>
          <t>大平NC</t>
        </is>
      </c>
      <c r="B549" s="13" t="inlineStr">
        <is>
          <t>90MS09-L</t>
        </is>
      </c>
      <c r="C549" s="14">
        <f>SUMIF(数量表!D:E,B549,数量表!E:E)</f>
        <v/>
      </c>
      <c r="D549" s="15">
        <f>SUMIF(数量表!D:F,B549,数量表!F:F)+SUMIF(数量表!D:G,B549,数量表!G:G)</f>
        <v/>
      </c>
      <c r="E549" s="16" t="n">
        <v>0</v>
      </c>
      <c r="F549" s="17">
        <f>C549*E549</f>
        <v/>
      </c>
      <c r="G549" s="18" t="n">
        <v>0</v>
      </c>
      <c r="H549" s="19">
        <f>D549*G549</f>
        <v/>
      </c>
      <c r="I549" s="16" t="n">
        <v>1</v>
      </c>
      <c r="J549" s="17">
        <f>C549*I549</f>
        <v/>
      </c>
      <c r="K549" s="18" t="n">
        <v>1</v>
      </c>
      <c r="L549" s="19">
        <f>D549*K549</f>
        <v/>
      </c>
      <c r="M549" s="23" t="n">
        <v>0</v>
      </c>
      <c r="N549" s="24">
        <f>D549*M549</f>
        <v/>
      </c>
      <c r="P549" s="25" t="n"/>
      <c r="Q549" s="25" t="n"/>
      <c r="R549" s="25" t="n"/>
      <c r="S549" s="25" t="n"/>
      <c r="T549" s="25" t="n"/>
    </row>
    <row r="550">
      <c r="A550" s="12" t="inlineStr">
        <is>
          <t>大平NC</t>
        </is>
      </c>
      <c r="B550" s="13" t="inlineStr">
        <is>
          <t>90MS09L-L</t>
        </is>
      </c>
      <c r="C550" s="14">
        <f>SUMIF(数量表!D:E,B550,数量表!E:E)</f>
        <v/>
      </c>
      <c r="D550" s="15">
        <f>SUMIF(数量表!D:F,B550,数量表!F:F)+SUMIF(数量表!D:G,B550,数量表!G:G)</f>
        <v/>
      </c>
      <c r="E550" s="16" t="n">
        <v>0</v>
      </c>
      <c r="F550" s="17">
        <f>C550*E550</f>
        <v/>
      </c>
      <c r="G550" s="18" t="n">
        <v>0</v>
      </c>
      <c r="H550" s="19">
        <f>D550*G550</f>
        <v/>
      </c>
      <c r="I550" s="16" t="n">
        <v>1</v>
      </c>
      <c r="J550" s="17">
        <f>C550*I550</f>
        <v/>
      </c>
      <c r="K550" s="18" t="n">
        <v>1</v>
      </c>
      <c r="L550" s="19">
        <f>D550*K550</f>
        <v/>
      </c>
      <c r="M550" s="23" t="n">
        <v>0</v>
      </c>
      <c r="N550" s="24">
        <f>D550*M550</f>
        <v/>
      </c>
      <c r="P550" s="25" t="n"/>
      <c r="Q550" s="25" t="n"/>
      <c r="R550" s="25" t="n"/>
      <c r="S550" s="25" t="n"/>
      <c r="T550" s="25" t="n"/>
    </row>
    <row r="551">
      <c r="A551" s="12" t="inlineStr">
        <is>
          <t>大平NC</t>
        </is>
      </c>
      <c r="B551" s="13" t="inlineStr">
        <is>
          <t>90MS09R</t>
        </is>
      </c>
      <c r="C551" s="14">
        <f>SUMIF(数量表!D:E,B551,数量表!E:E)</f>
        <v/>
      </c>
      <c r="D551" s="15">
        <f>SUMIF(数量表!D:F,B551,数量表!F:F)+SUMIF(数量表!D:G,B551,数量表!G:G)</f>
        <v/>
      </c>
      <c r="E551" s="16" t="n">
        <v>0</v>
      </c>
      <c r="F551" s="17">
        <f>C551*E551</f>
        <v/>
      </c>
      <c r="G551" s="18" t="n">
        <v>0</v>
      </c>
      <c r="H551" s="19">
        <f>D551*G551</f>
        <v/>
      </c>
      <c r="I551" s="16" t="n">
        <v>1</v>
      </c>
      <c r="J551" s="17">
        <f>C551*I551</f>
        <v/>
      </c>
      <c r="K551" s="18" t="n">
        <v>1</v>
      </c>
      <c r="L551" s="19">
        <f>D551*K551</f>
        <v/>
      </c>
      <c r="M551" s="23" t="n">
        <v>0</v>
      </c>
      <c r="N551" s="24">
        <f>D551*M551</f>
        <v/>
      </c>
      <c r="P551" s="25" t="n"/>
      <c r="Q551" s="25" t="n"/>
      <c r="R551" s="25" t="n"/>
      <c r="S551" s="25" t="n"/>
      <c r="T551" s="25" t="n"/>
    </row>
    <row r="552">
      <c r="A552" s="12" t="inlineStr">
        <is>
          <t>大平NC</t>
        </is>
      </c>
      <c r="B552" s="13" t="inlineStr">
        <is>
          <t>90MS09-R</t>
        </is>
      </c>
      <c r="C552" s="14">
        <f>SUMIF(数量表!D:E,B552,数量表!E:E)</f>
        <v/>
      </c>
      <c r="D552" s="15">
        <f>SUMIF(数量表!D:F,B552,数量表!F:F)+SUMIF(数量表!D:G,B552,数量表!G:G)</f>
        <v/>
      </c>
      <c r="E552" s="16" t="n">
        <v>0</v>
      </c>
      <c r="F552" s="17">
        <f>C552*E552</f>
        <v/>
      </c>
      <c r="G552" s="18" t="n">
        <v>0</v>
      </c>
      <c r="H552" s="19">
        <f>D552*G552</f>
        <v/>
      </c>
      <c r="I552" s="16" t="n">
        <v>1</v>
      </c>
      <c r="J552" s="17">
        <f>C552*I552</f>
        <v/>
      </c>
      <c r="K552" s="18" t="n">
        <v>1</v>
      </c>
      <c r="L552" s="19">
        <f>D552*K552</f>
        <v/>
      </c>
      <c r="M552" s="23" t="n">
        <v>0</v>
      </c>
      <c r="N552" s="24">
        <f>D552*M552</f>
        <v/>
      </c>
      <c r="P552" s="25" t="n"/>
      <c r="Q552" s="25" t="n"/>
      <c r="R552" s="25" t="n"/>
      <c r="S552" s="25" t="n"/>
      <c r="T552" s="25" t="n"/>
    </row>
    <row r="553">
      <c r="A553" s="12" t="inlineStr">
        <is>
          <t>大平NC</t>
        </is>
      </c>
      <c r="B553" s="13" t="inlineStr">
        <is>
          <t>90MS09R-R</t>
        </is>
      </c>
      <c r="C553" s="14">
        <f>SUMIF(数量表!D:E,B553,数量表!E:E)</f>
        <v/>
      </c>
      <c r="D553" s="15">
        <f>SUMIF(数量表!D:F,B553,数量表!F:F)+SUMIF(数量表!D:G,B553,数量表!G:G)</f>
        <v/>
      </c>
      <c r="E553" s="16" t="n">
        <v>0</v>
      </c>
      <c r="F553" s="17">
        <f>C553*E553</f>
        <v/>
      </c>
      <c r="G553" s="18" t="n">
        <v>0</v>
      </c>
      <c r="H553" s="19">
        <f>D553*G553</f>
        <v/>
      </c>
      <c r="I553" s="16" t="n">
        <v>1</v>
      </c>
      <c r="J553" s="17">
        <f>C553*I553</f>
        <v/>
      </c>
      <c r="K553" s="18" t="n">
        <v>1</v>
      </c>
      <c r="L553" s="19">
        <f>D553*K553</f>
        <v/>
      </c>
      <c r="M553" s="23" t="n">
        <v>0</v>
      </c>
      <c r="N553" s="24">
        <f>D553*M553</f>
        <v/>
      </c>
      <c r="P553" s="25" t="n"/>
      <c r="Q553" s="25" t="n"/>
      <c r="R553" s="25" t="n"/>
      <c r="S553" s="25" t="n"/>
      <c r="T553" s="25" t="n"/>
    </row>
    <row r="554">
      <c r="A554" s="12" t="inlineStr">
        <is>
          <t>大平NC</t>
        </is>
      </c>
      <c r="B554" s="13" t="inlineStr">
        <is>
          <t>90MSQ09-L</t>
        </is>
      </c>
      <c r="C554" s="14">
        <f>SUMIF(数量表!D:E,B554,数量表!E:E)</f>
        <v/>
      </c>
      <c r="D554" s="15">
        <f>SUMIF(数量表!D:F,B554,数量表!F:F)+SUMIF(数量表!D:G,B554,数量表!G:G)</f>
        <v/>
      </c>
      <c r="E554" s="16" t="n">
        <v>0</v>
      </c>
      <c r="F554" s="17">
        <f>C554*E554</f>
        <v/>
      </c>
      <c r="G554" s="18" t="n">
        <v>0</v>
      </c>
      <c r="H554" s="19">
        <f>D554*G554</f>
        <v/>
      </c>
      <c r="I554" s="16" t="n">
        <v>1</v>
      </c>
      <c r="J554" s="17">
        <f>C554*I554</f>
        <v/>
      </c>
      <c r="K554" s="18" t="n">
        <v>1</v>
      </c>
      <c r="L554" s="19">
        <f>D554*K554</f>
        <v/>
      </c>
      <c r="M554" s="23" t="n">
        <v>0</v>
      </c>
      <c r="N554" s="24">
        <f>D554*M554</f>
        <v/>
      </c>
      <c r="P554" s="25" t="n"/>
      <c r="Q554" s="25" t="n"/>
      <c r="R554" s="25" t="n"/>
      <c r="S554" s="25" t="n"/>
      <c r="T554" s="25" t="n"/>
    </row>
    <row r="555">
      <c r="A555" s="12" t="inlineStr">
        <is>
          <t>大平NC</t>
        </is>
      </c>
      <c r="B555" s="13" t="inlineStr">
        <is>
          <t>90MSQ09L-L</t>
        </is>
      </c>
      <c r="C555" s="14">
        <f>SUMIF(数量表!D:E,B555,数量表!E:E)</f>
        <v/>
      </c>
      <c r="D555" s="15">
        <f>SUMIF(数量表!D:F,B555,数量表!F:F)+SUMIF(数量表!D:G,B555,数量表!G:G)</f>
        <v/>
      </c>
      <c r="E555" s="16" t="n">
        <v>0</v>
      </c>
      <c r="F555" s="17">
        <f>C555*E555</f>
        <v/>
      </c>
      <c r="G555" s="18" t="n">
        <v>0</v>
      </c>
      <c r="H555" s="19">
        <f>D555*G555</f>
        <v/>
      </c>
      <c r="I555" s="16" t="n">
        <v>1</v>
      </c>
      <c r="J555" s="17">
        <f>C555*I555</f>
        <v/>
      </c>
      <c r="K555" s="18" t="n">
        <v>1</v>
      </c>
      <c r="L555" s="19">
        <f>D555*K555</f>
        <v/>
      </c>
      <c r="M555" s="23" t="n">
        <v>0</v>
      </c>
      <c r="N555" s="24">
        <f>D555*M555</f>
        <v/>
      </c>
      <c r="P555" s="25" t="n"/>
      <c r="Q555" s="25" t="n"/>
      <c r="R555" s="25" t="n"/>
      <c r="S555" s="25" t="n"/>
      <c r="T555" s="25" t="n"/>
    </row>
    <row r="556">
      <c r="A556" s="12" t="inlineStr">
        <is>
          <t>大平NC</t>
        </is>
      </c>
      <c r="B556" s="13" t="inlineStr">
        <is>
          <t>90MSQ09-R</t>
        </is>
      </c>
      <c r="C556" s="14">
        <f>SUMIF(数量表!D:E,B556,数量表!E:E)</f>
        <v/>
      </c>
      <c r="D556" s="15">
        <f>SUMIF(数量表!D:F,B556,数量表!F:F)+SUMIF(数量表!D:G,B556,数量表!G:G)</f>
        <v/>
      </c>
      <c r="E556" s="16" t="n">
        <v>0</v>
      </c>
      <c r="F556" s="17">
        <f>C556*E556</f>
        <v/>
      </c>
      <c r="G556" s="18" t="n">
        <v>0</v>
      </c>
      <c r="H556" s="19">
        <f>D556*G556</f>
        <v/>
      </c>
      <c r="I556" s="16" t="n">
        <v>1</v>
      </c>
      <c r="J556" s="17">
        <f>C556*I556</f>
        <v/>
      </c>
      <c r="K556" s="18" t="n">
        <v>1</v>
      </c>
      <c r="L556" s="19">
        <f>D556*K556</f>
        <v/>
      </c>
      <c r="M556" s="23" t="n">
        <v>0</v>
      </c>
      <c r="N556" s="24">
        <f>D556*M556</f>
        <v/>
      </c>
      <c r="P556" s="25" t="n"/>
      <c r="Q556" s="25" t="n"/>
      <c r="R556" s="25" t="n"/>
      <c r="S556" s="25" t="n"/>
      <c r="T556" s="25" t="n"/>
    </row>
    <row r="557">
      <c r="A557" s="12" t="inlineStr">
        <is>
          <t>大平NC</t>
        </is>
      </c>
      <c r="B557" s="13" t="inlineStr">
        <is>
          <t>90MSQ09R-R</t>
        </is>
      </c>
      <c r="C557" s="14">
        <f>SUMIF(数量表!D:E,B557,数量表!E:E)</f>
        <v/>
      </c>
      <c r="D557" s="15">
        <f>SUMIF(数量表!D:F,B557,数量表!F:F)+SUMIF(数量表!D:G,B557,数量表!G:G)</f>
        <v/>
      </c>
      <c r="E557" s="16" t="n">
        <v>0</v>
      </c>
      <c r="F557" s="17">
        <f>C557*E557</f>
        <v/>
      </c>
      <c r="G557" s="18" t="n">
        <v>0</v>
      </c>
      <c r="H557" s="19">
        <f>D557*G557</f>
        <v/>
      </c>
      <c r="I557" s="16" t="n">
        <v>1</v>
      </c>
      <c r="J557" s="17">
        <f>C557*I557</f>
        <v/>
      </c>
      <c r="K557" s="18" t="n">
        <v>1</v>
      </c>
      <c r="L557" s="19">
        <f>D557*K557</f>
        <v/>
      </c>
      <c r="M557" s="23" t="n">
        <v>0</v>
      </c>
      <c r="N557" s="24">
        <f>D557*M557</f>
        <v/>
      </c>
      <c r="P557" s="25" t="n"/>
      <c r="Q557" s="25" t="n"/>
      <c r="R557" s="25" t="n"/>
      <c r="S557" s="25" t="n"/>
      <c r="T557" s="25" t="n"/>
    </row>
    <row r="558">
      <c r="A558" s="12" t="inlineStr">
        <is>
          <t>大平NC</t>
        </is>
      </c>
      <c r="B558" s="13" t="inlineStr">
        <is>
          <t>SH11</t>
        </is>
      </c>
      <c r="C558" s="14">
        <f>SUMIF(数量表!D:E,B558,数量表!E:E)</f>
        <v/>
      </c>
      <c r="D558" s="15">
        <f>SUMIF(数量表!D:F,B558,数量表!F:F)+SUMIF(数量表!D:G,B558,数量表!G:G)</f>
        <v/>
      </c>
      <c r="E558" s="16" t="n">
        <v>0</v>
      </c>
      <c r="F558" s="17">
        <f>C558*E558</f>
        <v/>
      </c>
      <c r="G558" s="18" t="n">
        <v>0</v>
      </c>
      <c r="H558" s="19">
        <f>D558*G558</f>
        <v/>
      </c>
      <c r="I558" s="16" t="n">
        <v>0.5</v>
      </c>
      <c r="J558" s="17">
        <f>C558*I558</f>
        <v/>
      </c>
      <c r="K558" s="18" t="n">
        <v>0.5</v>
      </c>
      <c r="L558" s="19">
        <f>D558*K558</f>
        <v/>
      </c>
      <c r="M558" s="23" t="n">
        <v>0</v>
      </c>
      <c r="N558" s="24">
        <f>D558*M558</f>
        <v/>
      </c>
      <c r="P558" s="25" t="n"/>
      <c r="Q558" s="25" t="n"/>
      <c r="R558" s="25" t="n"/>
      <c r="S558" s="25" t="n"/>
      <c r="T558" s="25" t="n"/>
    </row>
    <row r="559">
      <c r="A559" s="12" t="inlineStr">
        <is>
          <t>大平NC</t>
        </is>
      </c>
      <c r="B559" s="13" t="inlineStr">
        <is>
          <t>SH11L</t>
        </is>
      </c>
      <c r="C559" s="14">
        <f>SUMIF(数量表!D:E,B559,数量表!E:E)</f>
        <v/>
      </c>
      <c r="D559" s="15">
        <f>SUMIF(数量表!D:F,B559,数量表!F:F)+SUMIF(数量表!D:G,B559,数量表!G:G)</f>
        <v/>
      </c>
      <c r="E559" s="16" t="n">
        <v>0</v>
      </c>
      <c r="F559" s="17">
        <f>C559*E559</f>
        <v/>
      </c>
      <c r="G559" s="18" t="n">
        <v>0</v>
      </c>
      <c r="H559" s="19">
        <f>D559*G559</f>
        <v/>
      </c>
      <c r="I559" s="16" t="n">
        <v>0.5</v>
      </c>
      <c r="J559" s="17">
        <f>C559*I559</f>
        <v/>
      </c>
      <c r="K559" s="18" t="n">
        <v>0.5</v>
      </c>
      <c r="L559" s="19">
        <f>D559*K559</f>
        <v/>
      </c>
      <c r="M559" s="23" t="n">
        <v>0</v>
      </c>
      <c r="N559" s="24">
        <f>D559*M559</f>
        <v/>
      </c>
      <c r="P559" s="25" t="n"/>
      <c r="Q559" s="25" t="n"/>
      <c r="R559" s="25" t="n"/>
      <c r="S559" s="25" t="n"/>
      <c r="T559" s="25" t="n"/>
    </row>
    <row r="560">
      <c r="A560" s="12" t="inlineStr">
        <is>
          <t>大平NC</t>
        </is>
      </c>
      <c r="B560" s="13" t="inlineStr">
        <is>
          <t>SH11R</t>
        </is>
      </c>
      <c r="C560" s="14">
        <f>SUMIF(数量表!D:E,B560,数量表!E:E)</f>
        <v/>
      </c>
      <c r="D560" s="15">
        <f>SUMIF(数量表!D:F,B560,数量表!F:F)+SUMIF(数量表!D:G,B560,数量表!G:G)</f>
        <v/>
      </c>
      <c r="E560" s="16" t="n">
        <v>0</v>
      </c>
      <c r="F560" s="17">
        <f>C560*E560</f>
        <v/>
      </c>
      <c r="G560" s="18" t="n">
        <v>0</v>
      </c>
      <c r="H560" s="19">
        <f>D560*G560</f>
        <v/>
      </c>
      <c r="I560" s="16" t="n">
        <v>0.5</v>
      </c>
      <c r="J560" s="17">
        <f>C560*I560</f>
        <v/>
      </c>
      <c r="K560" s="18" t="n">
        <v>0.5</v>
      </c>
      <c r="L560" s="19">
        <f>D560*K560</f>
        <v/>
      </c>
      <c r="M560" s="23" t="n">
        <v>1</v>
      </c>
      <c r="N560" s="24">
        <f>D560*M560</f>
        <v/>
      </c>
      <c r="P560" s="25" t="n"/>
      <c r="Q560" s="25" t="n"/>
      <c r="R560" s="25" t="n"/>
      <c r="S560" s="25" t="n"/>
      <c r="T560" s="25" t="n"/>
    </row>
    <row r="561">
      <c r="A561" s="12" t="inlineStr">
        <is>
          <t>大平NC</t>
        </is>
      </c>
      <c r="B561" s="13" t="inlineStr">
        <is>
          <t>S11</t>
        </is>
      </c>
      <c r="C561" s="14">
        <f>SUMIF(数量表!D:E,B561,数量表!E:E)</f>
        <v/>
      </c>
      <c r="D561" s="15">
        <f>SUMIF(数量表!D:F,B561,数量表!F:F)+SUMIF(数量表!D:G,B561,数量表!G:G)</f>
        <v/>
      </c>
      <c r="E561" s="16" t="n">
        <v>0</v>
      </c>
      <c r="F561" s="17">
        <f>C561*E561</f>
        <v/>
      </c>
      <c r="G561" s="18" t="n">
        <v>0</v>
      </c>
      <c r="H561" s="19">
        <f>D561*G561</f>
        <v/>
      </c>
      <c r="I561" s="16" t="n">
        <v>1</v>
      </c>
      <c r="J561" s="17">
        <f>C561*I561</f>
        <v/>
      </c>
      <c r="K561" s="18" t="n">
        <v>1</v>
      </c>
      <c r="L561" s="19">
        <f>D561*K561</f>
        <v/>
      </c>
      <c r="M561" s="23" t="n">
        <v>0</v>
      </c>
      <c r="N561" s="24">
        <f>D561*M561</f>
        <v/>
      </c>
      <c r="P561" s="25" t="n"/>
      <c r="Q561" s="25" t="n"/>
      <c r="R561" s="25" t="n"/>
      <c r="S561" s="25" t="n"/>
      <c r="T561" s="25" t="n"/>
    </row>
    <row r="562">
      <c r="A562" s="12" t="inlineStr">
        <is>
          <t>大平NC</t>
        </is>
      </c>
      <c r="B562" s="13" t="inlineStr">
        <is>
          <t>S11L</t>
        </is>
      </c>
      <c r="C562" s="14">
        <f>SUMIF(数量表!D:E,B562,数量表!E:E)</f>
        <v/>
      </c>
      <c r="D562" s="15">
        <f>SUMIF(数量表!D:F,B562,数量表!F:F)+SUMIF(数量表!D:G,B562,数量表!G:G)</f>
        <v/>
      </c>
      <c r="E562" s="16" t="n">
        <v>0</v>
      </c>
      <c r="F562" s="17">
        <f>C562*E562</f>
        <v/>
      </c>
      <c r="G562" s="18" t="n">
        <v>0</v>
      </c>
      <c r="H562" s="19">
        <f>D562*G562</f>
        <v/>
      </c>
      <c r="I562" s="16" t="n">
        <v>1</v>
      </c>
      <c r="J562" s="17">
        <f>C562*I562</f>
        <v/>
      </c>
      <c r="K562" s="18" t="n">
        <v>1</v>
      </c>
      <c r="L562" s="19">
        <f>D562*K562</f>
        <v/>
      </c>
      <c r="M562" s="23" t="n">
        <v>0</v>
      </c>
      <c r="N562" s="24">
        <f>D562*M562</f>
        <v/>
      </c>
      <c r="P562" s="25" t="n"/>
      <c r="Q562" s="25" t="n"/>
      <c r="R562" s="25" t="n"/>
      <c r="S562" s="25" t="n"/>
      <c r="T562" s="25" t="n"/>
    </row>
    <row r="563">
      <c r="A563" s="12" t="inlineStr">
        <is>
          <t>大平NC</t>
        </is>
      </c>
      <c r="B563" s="13" t="inlineStr">
        <is>
          <t>S11-L</t>
        </is>
      </c>
      <c r="C563" s="14">
        <f>SUMIF(数量表!D:E,B563,数量表!E:E)</f>
        <v/>
      </c>
      <c r="D563" s="15">
        <f>SUMIF(数量表!D:F,B563,数量表!F:F)+SUMIF(数量表!D:G,B563,数量表!G:G)</f>
        <v/>
      </c>
      <c r="E563" s="16" t="n">
        <v>0</v>
      </c>
      <c r="F563" s="17">
        <f>C563*E563</f>
        <v/>
      </c>
      <c r="G563" s="18" t="n">
        <v>0</v>
      </c>
      <c r="H563" s="19">
        <f>D563*G563</f>
        <v/>
      </c>
      <c r="I563" s="16" t="n">
        <v>1</v>
      </c>
      <c r="J563" s="17">
        <f>C563*I563</f>
        <v/>
      </c>
      <c r="K563" s="18" t="n">
        <v>1</v>
      </c>
      <c r="L563" s="19">
        <f>D563*K563</f>
        <v/>
      </c>
      <c r="M563" s="23" t="n">
        <v>0</v>
      </c>
      <c r="N563" s="24">
        <f>D563*M563</f>
        <v/>
      </c>
      <c r="P563" s="25" t="n"/>
      <c r="Q563" s="25" t="n"/>
      <c r="R563" s="25" t="n"/>
      <c r="S563" s="25" t="n"/>
      <c r="T563" s="25" t="n"/>
    </row>
    <row r="564">
      <c r="A564" s="12" t="inlineStr">
        <is>
          <t>大平NC</t>
        </is>
      </c>
      <c r="B564" s="13" t="inlineStr">
        <is>
          <t>S11L-L</t>
        </is>
      </c>
      <c r="C564" s="14">
        <f>SUMIF(数量表!D:E,B564,数量表!E:E)</f>
        <v/>
      </c>
      <c r="D564" s="15">
        <f>SUMIF(数量表!D:F,B564,数量表!F:F)+SUMIF(数量表!D:G,B564,数量表!G:G)</f>
        <v/>
      </c>
      <c r="E564" s="16" t="n">
        <v>0</v>
      </c>
      <c r="F564" s="17">
        <f>C564*E564</f>
        <v/>
      </c>
      <c r="G564" s="18" t="n">
        <v>0</v>
      </c>
      <c r="H564" s="19">
        <f>D564*G564</f>
        <v/>
      </c>
      <c r="I564" s="16" t="n">
        <v>1</v>
      </c>
      <c r="J564" s="17">
        <f>C564*I564</f>
        <v/>
      </c>
      <c r="K564" s="18" t="n">
        <v>1</v>
      </c>
      <c r="L564" s="19">
        <f>D564*K564</f>
        <v/>
      </c>
      <c r="M564" s="23" t="n">
        <v>0</v>
      </c>
      <c r="N564" s="24">
        <f>D564*M564</f>
        <v/>
      </c>
      <c r="P564" s="25" t="n"/>
      <c r="Q564" s="25" t="n"/>
      <c r="R564" s="25" t="n"/>
      <c r="S564" s="25" t="n"/>
      <c r="T564" s="25" t="n"/>
    </row>
    <row r="565">
      <c r="A565" s="12" t="inlineStr">
        <is>
          <t>大平NC</t>
        </is>
      </c>
      <c r="B565" s="13" t="inlineStr">
        <is>
          <t>S11R</t>
        </is>
      </c>
      <c r="C565" s="14">
        <f>SUMIF(数量表!D:E,B565,数量表!E:E)</f>
        <v/>
      </c>
      <c r="D565" s="15">
        <f>SUMIF(数量表!D:F,B565,数量表!F:F)+SUMIF(数量表!D:G,B565,数量表!G:G)</f>
        <v/>
      </c>
      <c r="E565" s="16" t="n">
        <v>0</v>
      </c>
      <c r="F565" s="17">
        <f>C565*E565</f>
        <v/>
      </c>
      <c r="G565" s="18" t="n">
        <v>0</v>
      </c>
      <c r="H565" s="19">
        <f>D565*G565</f>
        <v/>
      </c>
      <c r="I565" s="16" t="n">
        <v>1</v>
      </c>
      <c r="J565" s="17">
        <f>C565*I565</f>
        <v/>
      </c>
      <c r="K565" s="18" t="n">
        <v>1</v>
      </c>
      <c r="L565" s="19">
        <f>D565*K565</f>
        <v/>
      </c>
      <c r="M565" s="23" t="n">
        <v>0</v>
      </c>
      <c r="N565" s="24">
        <f>D565*M565</f>
        <v/>
      </c>
      <c r="P565" s="25" t="n"/>
      <c r="Q565" s="25" t="n"/>
      <c r="R565" s="25" t="n"/>
      <c r="S565" s="25" t="n"/>
      <c r="T565" s="25" t="n"/>
    </row>
    <row r="566">
      <c r="A566" s="12" t="inlineStr">
        <is>
          <t>大平NC</t>
        </is>
      </c>
      <c r="B566" s="13" t="inlineStr">
        <is>
          <t>S11-R</t>
        </is>
      </c>
      <c r="C566" s="14">
        <f>SUMIF(数量表!D:E,B566,数量表!E:E)</f>
        <v/>
      </c>
      <c r="D566" s="15">
        <f>SUMIF(数量表!D:F,B566,数量表!F:F)+SUMIF(数量表!D:G,B566,数量表!G:G)</f>
        <v/>
      </c>
      <c r="E566" s="16" t="n">
        <v>0</v>
      </c>
      <c r="F566" s="17">
        <f>C566*E566</f>
        <v/>
      </c>
      <c r="G566" s="18" t="n">
        <v>0</v>
      </c>
      <c r="H566" s="19">
        <f>D566*G566</f>
        <v/>
      </c>
      <c r="I566" s="16" t="n">
        <v>1</v>
      </c>
      <c r="J566" s="17">
        <f>C566*I566</f>
        <v/>
      </c>
      <c r="K566" s="18" t="n">
        <v>1</v>
      </c>
      <c r="L566" s="19">
        <f>D566*K566</f>
        <v/>
      </c>
      <c r="M566" s="23" t="n">
        <v>0</v>
      </c>
      <c r="N566" s="24">
        <f>D566*M566</f>
        <v/>
      </c>
      <c r="P566" s="25" t="n"/>
      <c r="Q566" s="25" t="n"/>
      <c r="R566" s="25" t="n"/>
      <c r="S566" s="25" t="n"/>
      <c r="T566" s="25" t="n"/>
    </row>
    <row r="567">
      <c r="A567" s="12" t="inlineStr">
        <is>
          <t>大平NC</t>
        </is>
      </c>
      <c r="B567" s="13" t="inlineStr">
        <is>
          <t>S11R-R</t>
        </is>
      </c>
      <c r="C567" s="14">
        <f>SUMIF(数量表!D:E,B567,数量表!E:E)</f>
        <v/>
      </c>
      <c r="D567" s="15">
        <f>SUMIF(数量表!D:F,B567,数量表!F:F)+SUMIF(数量表!D:G,B567,数量表!G:G)</f>
        <v/>
      </c>
      <c r="E567" s="16" t="n">
        <v>0</v>
      </c>
      <c r="F567" s="17">
        <f>C567*E567</f>
        <v/>
      </c>
      <c r="G567" s="18" t="n">
        <v>0</v>
      </c>
      <c r="H567" s="19">
        <f>D567*G567</f>
        <v/>
      </c>
      <c r="I567" s="16" t="n">
        <v>1</v>
      </c>
      <c r="J567" s="17">
        <f>C567*I567</f>
        <v/>
      </c>
      <c r="K567" s="18" t="n">
        <v>1</v>
      </c>
      <c r="L567" s="19">
        <f>D567*K567</f>
        <v/>
      </c>
      <c r="M567" s="23" t="n">
        <v>0</v>
      </c>
      <c r="N567" s="24">
        <f>D567*M567</f>
        <v/>
      </c>
      <c r="P567" s="25" t="n"/>
      <c r="Q567" s="25" t="n"/>
      <c r="R567" s="25" t="n"/>
      <c r="S567" s="25" t="n"/>
      <c r="T567" s="25" t="n"/>
    </row>
    <row r="568">
      <c r="A568" s="12" t="inlineStr">
        <is>
          <t>大平NC</t>
        </is>
      </c>
      <c r="B568" s="13" t="inlineStr">
        <is>
          <t>SQ11-L</t>
        </is>
      </c>
      <c r="C568" s="14">
        <f>SUMIF(数量表!D:E,B568,数量表!E:E)</f>
        <v/>
      </c>
      <c r="D568" s="15">
        <f>SUMIF(数量表!D:F,B568,数量表!F:F)+SUMIF(数量表!D:G,B568,数量表!G:G)</f>
        <v/>
      </c>
      <c r="E568" s="16" t="n">
        <v>0</v>
      </c>
      <c r="F568" s="17">
        <f>C568*E568</f>
        <v/>
      </c>
      <c r="G568" s="18" t="n">
        <v>0</v>
      </c>
      <c r="H568" s="19">
        <f>D568*G568</f>
        <v/>
      </c>
      <c r="I568" s="16" t="n">
        <v>1</v>
      </c>
      <c r="J568" s="17">
        <f>C568*I568</f>
        <v/>
      </c>
      <c r="K568" s="18" t="n">
        <v>1</v>
      </c>
      <c r="L568" s="19">
        <f>D568*K568</f>
        <v/>
      </c>
      <c r="M568" s="23" t="n">
        <v>0</v>
      </c>
      <c r="N568" s="24">
        <f>D568*M568</f>
        <v/>
      </c>
      <c r="P568" s="25" t="n"/>
      <c r="Q568" s="25" t="n"/>
      <c r="R568" s="25" t="n"/>
      <c r="S568" s="25" t="n"/>
      <c r="T568" s="25" t="n"/>
    </row>
    <row r="569">
      <c r="A569" s="12" t="inlineStr">
        <is>
          <t>大平NC</t>
        </is>
      </c>
      <c r="B569" s="13" t="inlineStr">
        <is>
          <t>SQ11L-L</t>
        </is>
      </c>
      <c r="C569" s="14">
        <f>SUMIF(数量表!D:E,B569,数量表!E:E)</f>
        <v/>
      </c>
      <c r="D569" s="15">
        <f>SUMIF(数量表!D:F,B569,数量表!F:F)+SUMIF(数量表!D:G,B569,数量表!G:G)</f>
        <v/>
      </c>
      <c r="E569" s="16" t="n">
        <v>0</v>
      </c>
      <c r="F569" s="17">
        <f>C569*E569</f>
        <v/>
      </c>
      <c r="G569" s="18" t="n">
        <v>0</v>
      </c>
      <c r="H569" s="19">
        <f>D569*G569</f>
        <v/>
      </c>
      <c r="I569" s="16" t="n">
        <v>1</v>
      </c>
      <c r="J569" s="17">
        <f>C569*I569</f>
        <v/>
      </c>
      <c r="K569" s="18" t="n">
        <v>1</v>
      </c>
      <c r="L569" s="19">
        <f>D569*K569</f>
        <v/>
      </c>
      <c r="M569" s="23" t="n">
        <v>0</v>
      </c>
      <c r="N569" s="24">
        <f>D569*M569</f>
        <v/>
      </c>
      <c r="P569" s="25" t="n"/>
      <c r="Q569" s="25" t="n"/>
      <c r="R569" s="25" t="n"/>
      <c r="S569" s="25" t="n"/>
      <c r="T569" s="25" t="n"/>
    </row>
    <row r="570">
      <c r="A570" s="12" t="inlineStr">
        <is>
          <t>大平NC</t>
        </is>
      </c>
      <c r="B570" s="13" t="inlineStr">
        <is>
          <t>SQ11-R</t>
        </is>
      </c>
      <c r="C570" s="14">
        <f>SUMIF(数量表!D:E,B570,数量表!E:E)</f>
        <v/>
      </c>
      <c r="D570" s="15">
        <f>SUMIF(数量表!D:F,B570,数量表!F:F)+SUMIF(数量表!D:G,B570,数量表!G:G)</f>
        <v/>
      </c>
      <c r="E570" s="16" t="n">
        <v>0</v>
      </c>
      <c r="F570" s="17">
        <f>C570*E570</f>
        <v/>
      </c>
      <c r="G570" s="18" t="n">
        <v>0</v>
      </c>
      <c r="H570" s="19">
        <f>D570*G570</f>
        <v/>
      </c>
      <c r="I570" s="16" t="n">
        <v>1</v>
      </c>
      <c r="J570" s="17">
        <f>C570*I570</f>
        <v/>
      </c>
      <c r="K570" s="18" t="n">
        <v>1</v>
      </c>
      <c r="L570" s="19">
        <f>D570*K570</f>
        <v/>
      </c>
      <c r="M570" s="23" t="n">
        <v>0</v>
      </c>
      <c r="N570" s="24">
        <f>D570*M570</f>
        <v/>
      </c>
      <c r="P570" s="25" t="n"/>
      <c r="Q570" s="25" t="n"/>
      <c r="R570" s="25" t="n"/>
      <c r="S570" s="25" t="n"/>
      <c r="T570" s="25" t="n"/>
    </row>
    <row r="571">
      <c r="A571" s="12" t="inlineStr">
        <is>
          <t>大平NC</t>
        </is>
      </c>
      <c r="B571" s="13" t="inlineStr">
        <is>
          <t>SQ11R-R</t>
        </is>
      </c>
      <c r="C571" s="14">
        <f>SUMIF(数量表!D:E,B571,数量表!E:E)</f>
        <v/>
      </c>
      <c r="D571" s="15">
        <f>SUMIF(数量表!D:F,B571,数量表!F:F)+SUMIF(数量表!D:G,B571,数量表!G:G)</f>
        <v/>
      </c>
      <c r="E571" s="16" t="n">
        <v>0</v>
      </c>
      <c r="F571" s="17">
        <f>C571*E571</f>
        <v/>
      </c>
      <c r="G571" s="18" t="n">
        <v>0</v>
      </c>
      <c r="H571" s="19">
        <f>D571*G571</f>
        <v/>
      </c>
      <c r="I571" s="16" t="n">
        <v>1</v>
      </c>
      <c r="J571" s="17">
        <f>C571*I571</f>
        <v/>
      </c>
      <c r="K571" s="18" t="n">
        <v>1</v>
      </c>
      <c r="L571" s="19">
        <f>D571*K571</f>
        <v/>
      </c>
      <c r="M571" s="23" t="n">
        <v>0</v>
      </c>
      <c r="N571" s="24">
        <f>D571*M571</f>
        <v/>
      </c>
      <c r="P571" s="25" t="n"/>
      <c r="Q571" s="25" t="n"/>
      <c r="R571" s="25" t="n"/>
      <c r="S571" s="25" t="n"/>
      <c r="T571" s="25" t="n"/>
    </row>
    <row r="572">
      <c r="A572" s="12" t="inlineStr">
        <is>
          <t>大平NC</t>
        </is>
      </c>
      <c r="B572" s="13" t="inlineStr">
        <is>
          <t>22MSH11</t>
        </is>
      </c>
      <c r="C572" s="14">
        <f>SUMIF(数量表!D:E,B572,数量表!E:E)</f>
        <v/>
      </c>
      <c r="D572" s="15">
        <f>SUMIF(数量表!D:F,B572,数量表!F:F)+SUMIF(数量表!D:G,B572,数量表!G:G)</f>
        <v/>
      </c>
      <c r="E572" s="16" t="n">
        <v>0</v>
      </c>
      <c r="F572" s="17">
        <f>C572*E572</f>
        <v/>
      </c>
      <c r="G572" s="18" t="n">
        <v>0</v>
      </c>
      <c r="H572" s="19">
        <f>D572*G572</f>
        <v/>
      </c>
      <c r="I572" s="16" t="n">
        <v>0.5</v>
      </c>
      <c r="J572" s="17">
        <f>C572*I572</f>
        <v/>
      </c>
      <c r="K572" s="18" t="n">
        <v>0.5</v>
      </c>
      <c r="L572" s="19">
        <f>D572*K572</f>
        <v/>
      </c>
      <c r="M572" s="23" t="n">
        <v>0</v>
      </c>
      <c r="N572" s="24">
        <f>D572*M572</f>
        <v/>
      </c>
      <c r="P572" s="25" t="n"/>
      <c r="Q572" s="25" t="n"/>
      <c r="R572" s="25" t="n"/>
      <c r="S572" s="25" t="n"/>
      <c r="T572" s="25" t="n"/>
    </row>
    <row r="573">
      <c r="A573" s="12" t="inlineStr">
        <is>
          <t>大平NC</t>
        </is>
      </c>
      <c r="B573" s="13" t="inlineStr">
        <is>
          <t>22MSH11L</t>
        </is>
      </c>
      <c r="C573" s="14">
        <f>SUMIF(数量表!D:E,B573,数量表!E:E)</f>
        <v/>
      </c>
      <c r="D573" s="15">
        <f>SUMIF(数量表!D:F,B573,数量表!F:F)+SUMIF(数量表!D:G,B573,数量表!G:G)</f>
        <v/>
      </c>
      <c r="E573" s="16" t="n">
        <v>0</v>
      </c>
      <c r="F573" s="17">
        <f>C573*E573</f>
        <v/>
      </c>
      <c r="G573" s="18" t="n">
        <v>0</v>
      </c>
      <c r="H573" s="19">
        <f>D573*G573</f>
        <v/>
      </c>
      <c r="I573" s="16" t="n">
        <v>0.5</v>
      </c>
      <c r="J573" s="17">
        <f>C573*I573</f>
        <v/>
      </c>
      <c r="K573" s="18" t="n">
        <v>0.5</v>
      </c>
      <c r="L573" s="19">
        <f>D573*K573</f>
        <v/>
      </c>
      <c r="M573" s="23" t="n">
        <v>0</v>
      </c>
      <c r="N573" s="24">
        <f>D573*M573</f>
        <v/>
      </c>
      <c r="P573" s="25" t="n"/>
      <c r="Q573" s="25" t="n"/>
      <c r="R573" s="25" t="n"/>
      <c r="S573" s="25" t="n"/>
      <c r="T573" s="25" t="n"/>
    </row>
    <row r="574">
      <c r="A574" s="12" t="inlineStr">
        <is>
          <t>大平NC</t>
        </is>
      </c>
      <c r="B574" s="13" t="inlineStr">
        <is>
          <t>22MSH11R</t>
        </is>
      </c>
      <c r="C574" s="14">
        <f>SUMIF(数量表!D:E,B574,数量表!E:E)</f>
        <v/>
      </c>
      <c r="D574" s="15">
        <f>SUMIF(数量表!D:F,B574,数量表!F:F)+SUMIF(数量表!D:G,B574,数量表!G:G)</f>
        <v/>
      </c>
      <c r="E574" s="16" t="n">
        <v>0</v>
      </c>
      <c r="F574" s="17">
        <f>C574*E574</f>
        <v/>
      </c>
      <c r="G574" s="18" t="n">
        <v>0</v>
      </c>
      <c r="H574" s="19">
        <f>D574*G574</f>
        <v/>
      </c>
      <c r="I574" s="16" t="n">
        <v>0.5</v>
      </c>
      <c r="J574" s="17">
        <f>C574*I574</f>
        <v/>
      </c>
      <c r="K574" s="18" t="n">
        <v>0.5</v>
      </c>
      <c r="L574" s="19">
        <f>D574*K574</f>
        <v/>
      </c>
      <c r="M574" s="23" t="n">
        <v>1</v>
      </c>
      <c r="N574" s="24">
        <f>D574*M574</f>
        <v/>
      </c>
      <c r="P574" s="25" t="n"/>
      <c r="Q574" s="25" t="n"/>
      <c r="R574" s="25" t="n"/>
      <c r="S574" s="25" t="n"/>
      <c r="T574" s="25" t="n"/>
    </row>
    <row r="575">
      <c r="A575" s="12" t="inlineStr">
        <is>
          <t>大平NC</t>
        </is>
      </c>
      <c r="B575" s="13" t="inlineStr">
        <is>
          <t>22MS11</t>
        </is>
      </c>
      <c r="C575" s="14">
        <f>SUMIF(数量表!D:E,B575,数量表!E:E)</f>
        <v/>
      </c>
      <c r="D575" s="15">
        <f>SUMIF(数量表!D:F,B575,数量表!F:F)+SUMIF(数量表!D:G,B575,数量表!G:G)</f>
        <v/>
      </c>
      <c r="E575" s="16" t="n">
        <v>0</v>
      </c>
      <c r="F575" s="17">
        <f>C575*E575</f>
        <v/>
      </c>
      <c r="G575" s="18" t="n">
        <v>0</v>
      </c>
      <c r="H575" s="19">
        <f>D575*G575</f>
        <v/>
      </c>
      <c r="I575" s="16" t="n">
        <v>1</v>
      </c>
      <c r="J575" s="17">
        <f>C575*I575</f>
        <v/>
      </c>
      <c r="K575" s="18" t="n">
        <v>1</v>
      </c>
      <c r="L575" s="19">
        <f>D575*K575</f>
        <v/>
      </c>
      <c r="M575" s="23" t="n">
        <v>0</v>
      </c>
      <c r="N575" s="24">
        <f>D575*M575</f>
        <v/>
      </c>
      <c r="P575" s="25" t="n"/>
      <c r="Q575" s="25" t="n"/>
      <c r="R575" s="25" t="n"/>
      <c r="S575" s="25" t="n"/>
      <c r="T575" s="25" t="n"/>
    </row>
    <row r="576">
      <c r="A576" s="12" t="inlineStr">
        <is>
          <t>大平NC</t>
        </is>
      </c>
      <c r="B576" s="13" t="inlineStr">
        <is>
          <t>22MS11L</t>
        </is>
      </c>
      <c r="C576" s="14">
        <f>SUMIF(数量表!D:E,B576,数量表!E:E)</f>
        <v/>
      </c>
      <c r="D576" s="15">
        <f>SUMIF(数量表!D:F,B576,数量表!F:F)+SUMIF(数量表!D:G,B576,数量表!G:G)</f>
        <v/>
      </c>
      <c r="E576" s="16" t="n">
        <v>0</v>
      </c>
      <c r="F576" s="17">
        <f>C576*E576</f>
        <v/>
      </c>
      <c r="G576" s="18" t="n">
        <v>0</v>
      </c>
      <c r="H576" s="19">
        <f>D576*G576</f>
        <v/>
      </c>
      <c r="I576" s="16" t="n">
        <v>1</v>
      </c>
      <c r="J576" s="17">
        <f>C576*I576</f>
        <v/>
      </c>
      <c r="K576" s="18" t="n">
        <v>1</v>
      </c>
      <c r="L576" s="19">
        <f>D576*K576</f>
        <v/>
      </c>
      <c r="M576" s="23" t="n">
        <v>0</v>
      </c>
      <c r="N576" s="24">
        <f>D576*M576</f>
        <v/>
      </c>
      <c r="P576" s="25" t="n"/>
      <c r="Q576" s="25" t="n"/>
      <c r="R576" s="25" t="n"/>
      <c r="S576" s="25" t="n"/>
      <c r="T576" s="25" t="n"/>
    </row>
    <row r="577">
      <c r="A577" s="12" t="inlineStr">
        <is>
          <t>大平NC</t>
        </is>
      </c>
      <c r="B577" s="13" t="inlineStr">
        <is>
          <t>22MS11-L</t>
        </is>
      </c>
      <c r="C577" s="14">
        <f>SUMIF(数量表!D:E,B577,数量表!E:E)</f>
        <v/>
      </c>
      <c r="D577" s="15">
        <f>SUMIF(数量表!D:F,B577,数量表!F:F)+SUMIF(数量表!D:G,B577,数量表!G:G)</f>
        <v/>
      </c>
      <c r="E577" s="16" t="n">
        <v>0</v>
      </c>
      <c r="F577" s="17">
        <f>C577*E577</f>
        <v/>
      </c>
      <c r="G577" s="18" t="n">
        <v>0</v>
      </c>
      <c r="H577" s="19">
        <f>D577*G577</f>
        <v/>
      </c>
      <c r="I577" s="16" t="n">
        <v>1</v>
      </c>
      <c r="J577" s="17">
        <f>C577*I577</f>
        <v/>
      </c>
      <c r="K577" s="18" t="n">
        <v>1</v>
      </c>
      <c r="L577" s="19">
        <f>D577*K577</f>
        <v/>
      </c>
      <c r="M577" s="23" t="n">
        <v>0</v>
      </c>
      <c r="N577" s="24">
        <f>D577*M577</f>
        <v/>
      </c>
      <c r="P577" s="25" t="n"/>
      <c r="Q577" s="25" t="n"/>
      <c r="R577" s="25" t="n"/>
      <c r="S577" s="25" t="n"/>
      <c r="T577" s="25" t="n"/>
    </row>
    <row r="578">
      <c r="A578" s="12" t="inlineStr">
        <is>
          <t>大平NC</t>
        </is>
      </c>
      <c r="B578" s="13" t="inlineStr">
        <is>
          <t>22MS11L-L</t>
        </is>
      </c>
      <c r="C578" s="14">
        <f>SUMIF(数量表!D:E,B578,数量表!E:E)</f>
        <v/>
      </c>
      <c r="D578" s="15">
        <f>SUMIF(数量表!D:F,B578,数量表!F:F)+SUMIF(数量表!D:G,B578,数量表!G:G)</f>
        <v/>
      </c>
      <c r="E578" s="16" t="n">
        <v>0</v>
      </c>
      <c r="F578" s="17">
        <f>C578*E578</f>
        <v/>
      </c>
      <c r="G578" s="18" t="n">
        <v>0</v>
      </c>
      <c r="H578" s="19">
        <f>D578*G578</f>
        <v/>
      </c>
      <c r="I578" s="16" t="n">
        <v>1</v>
      </c>
      <c r="J578" s="17">
        <f>C578*I578</f>
        <v/>
      </c>
      <c r="K578" s="18" t="n">
        <v>1</v>
      </c>
      <c r="L578" s="19">
        <f>D578*K578</f>
        <v/>
      </c>
      <c r="M578" s="23" t="n">
        <v>0</v>
      </c>
      <c r="N578" s="24">
        <f>D578*M578</f>
        <v/>
      </c>
      <c r="P578" s="25" t="n"/>
      <c r="Q578" s="25" t="n"/>
      <c r="R578" s="25" t="n"/>
      <c r="S578" s="25" t="n"/>
      <c r="T578" s="25" t="n"/>
    </row>
    <row r="579">
      <c r="A579" s="12" t="inlineStr">
        <is>
          <t>大平NC</t>
        </is>
      </c>
      <c r="B579" s="13" t="inlineStr">
        <is>
          <t>22MS11R</t>
        </is>
      </c>
      <c r="C579" s="14">
        <f>SUMIF(数量表!D:E,B579,数量表!E:E)</f>
        <v/>
      </c>
      <c r="D579" s="15">
        <f>SUMIF(数量表!D:F,B579,数量表!F:F)+SUMIF(数量表!D:G,B579,数量表!G:G)</f>
        <v/>
      </c>
      <c r="E579" s="16" t="n">
        <v>0</v>
      </c>
      <c r="F579" s="17">
        <f>C579*E579</f>
        <v/>
      </c>
      <c r="G579" s="18" t="n">
        <v>0</v>
      </c>
      <c r="H579" s="19">
        <f>D579*G579</f>
        <v/>
      </c>
      <c r="I579" s="16" t="n">
        <v>1</v>
      </c>
      <c r="J579" s="17">
        <f>C579*I579</f>
        <v/>
      </c>
      <c r="K579" s="18" t="n">
        <v>1</v>
      </c>
      <c r="L579" s="19">
        <f>D579*K579</f>
        <v/>
      </c>
      <c r="M579" s="23" t="n">
        <v>0</v>
      </c>
      <c r="N579" s="24">
        <f>D579*M579</f>
        <v/>
      </c>
      <c r="P579" s="25" t="n"/>
      <c r="Q579" s="25" t="n"/>
      <c r="R579" s="25" t="n"/>
      <c r="S579" s="25" t="n"/>
      <c r="T579" s="25" t="n"/>
    </row>
    <row r="580">
      <c r="A580" s="12" t="inlineStr">
        <is>
          <t>大平NC</t>
        </is>
      </c>
      <c r="B580" s="13" t="inlineStr">
        <is>
          <t>22MS11-R</t>
        </is>
      </c>
      <c r="C580" s="14">
        <f>SUMIF(数量表!D:E,B580,数量表!E:E)</f>
        <v/>
      </c>
      <c r="D580" s="15">
        <f>SUMIF(数量表!D:F,B580,数量表!F:F)+SUMIF(数量表!D:G,B580,数量表!G:G)</f>
        <v/>
      </c>
      <c r="E580" s="16" t="n">
        <v>0</v>
      </c>
      <c r="F580" s="17">
        <f>C580*E580</f>
        <v/>
      </c>
      <c r="G580" s="18" t="n">
        <v>0</v>
      </c>
      <c r="H580" s="19">
        <f>D580*G580</f>
        <v/>
      </c>
      <c r="I580" s="16" t="n">
        <v>1</v>
      </c>
      <c r="J580" s="17">
        <f>C580*I580</f>
        <v/>
      </c>
      <c r="K580" s="18" t="n">
        <v>1</v>
      </c>
      <c r="L580" s="19">
        <f>D580*K580</f>
        <v/>
      </c>
      <c r="M580" s="23" t="n">
        <v>0</v>
      </c>
      <c r="N580" s="24">
        <f>D580*M580</f>
        <v/>
      </c>
      <c r="P580" s="25" t="n"/>
      <c r="Q580" s="25" t="n"/>
      <c r="R580" s="25" t="n"/>
      <c r="S580" s="25" t="n"/>
      <c r="T580" s="25" t="n"/>
    </row>
    <row r="581">
      <c r="A581" s="12" t="inlineStr">
        <is>
          <t>大平NC</t>
        </is>
      </c>
      <c r="B581" s="13" t="inlineStr">
        <is>
          <t>22MS11R-R</t>
        </is>
      </c>
      <c r="C581" s="14">
        <f>SUMIF(数量表!D:E,B581,数量表!E:E)</f>
        <v/>
      </c>
      <c r="D581" s="15">
        <f>SUMIF(数量表!D:F,B581,数量表!F:F)+SUMIF(数量表!D:G,B581,数量表!G:G)</f>
        <v/>
      </c>
      <c r="E581" s="16" t="n">
        <v>0</v>
      </c>
      <c r="F581" s="17">
        <f>C581*E581</f>
        <v/>
      </c>
      <c r="G581" s="18" t="n">
        <v>0</v>
      </c>
      <c r="H581" s="19">
        <f>D581*G581</f>
        <v/>
      </c>
      <c r="I581" s="16" t="n">
        <v>1</v>
      </c>
      <c r="J581" s="17">
        <f>C581*I581</f>
        <v/>
      </c>
      <c r="K581" s="18" t="n">
        <v>1</v>
      </c>
      <c r="L581" s="19">
        <f>D581*K581</f>
        <v/>
      </c>
      <c r="M581" s="23" t="n">
        <v>0</v>
      </c>
      <c r="N581" s="24">
        <f>D581*M581</f>
        <v/>
      </c>
      <c r="P581" s="25" t="n"/>
      <c r="Q581" s="25" t="n"/>
      <c r="R581" s="25" t="n"/>
      <c r="S581" s="25" t="n"/>
      <c r="T581" s="25" t="n"/>
    </row>
    <row r="582">
      <c r="A582" s="12" t="inlineStr">
        <is>
          <t>大平NC</t>
        </is>
      </c>
      <c r="B582" s="13" t="inlineStr">
        <is>
          <t>22MSQ11-L</t>
        </is>
      </c>
      <c r="C582" s="14">
        <f>SUMIF(数量表!D:E,B582,数量表!E:E)</f>
        <v/>
      </c>
      <c r="D582" s="15">
        <f>SUMIF(数量表!D:F,B582,数量表!F:F)+SUMIF(数量表!D:G,B582,数量表!G:G)</f>
        <v/>
      </c>
      <c r="E582" s="16" t="n">
        <v>0</v>
      </c>
      <c r="F582" s="17">
        <f>C582*E582</f>
        <v/>
      </c>
      <c r="G582" s="18" t="n">
        <v>0</v>
      </c>
      <c r="H582" s="19">
        <f>D582*G582</f>
        <v/>
      </c>
      <c r="I582" s="16" t="n">
        <v>1</v>
      </c>
      <c r="J582" s="17">
        <f>C582*I582</f>
        <v/>
      </c>
      <c r="K582" s="18" t="n">
        <v>1</v>
      </c>
      <c r="L582" s="19">
        <f>D582*K582</f>
        <v/>
      </c>
      <c r="M582" s="23" t="n">
        <v>0</v>
      </c>
      <c r="N582" s="24">
        <f>D582*M582</f>
        <v/>
      </c>
      <c r="P582" s="25" t="n"/>
      <c r="Q582" s="25" t="n"/>
      <c r="R582" s="25" t="n"/>
      <c r="S582" s="25" t="n"/>
      <c r="T582" s="25" t="n"/>
    </row>
    <row r="583">
      <c r="A583" s="12" t="inlineStr">
        <is>
          <t>大平NC</t>
        </is>
      </c>
      <c r="B583" s="13" t="inlineStr">
        <is>
          <t>22MSQ11L-L</t>
        </is>
      </c>
      <c r="C583" s="14">
        <f>SUMIF(数量表!D:E,B583,数量表!E:E)</f>
        <v/>
      </c>
      <c r="D583" s="15">
        <f>SUMIF(数量表!D:F,B583,数量表!F:F)+SUMIF(数量表!D:G,B583,数量表!G:G)</f>
        <v/>
      </c>
      <c r="E583" s="16" t="n">
        <v>0</v>
      </c>
      <c r="F583" s="17">
        <f>C583*E583</f>
        <v/>
      </c>
      <c r="G583" s="18" t="n">
        <v>0</v>
      </c>
      <c r="H583" s="19">
        <f>D583*G583</f>
        <v/>
      </c>
      <c r="I583" s="16" t="n">
        <v>1</v>
      </c>
      <c r="J583" s="17">
        <f>C583*I583</f>
        <v/>
      </c>
      <c r="K583" s="18" t="n">
        <v>1</v>
      </c>
      <c r="L583" s="19">
        <f>D583*K583</f>
        <v/>
      </c>
      <c r="M583" s="23" t="n">
        <v>0</v>
      </c>
      <c r="N583" s="24">
        <f>D583*M583</f>
        <v/>
      </c>
      <c r="P583" s="25" t="n"/>
      <c r="Q583" s="25" t="n"/>
      <c r="R583" s="25" t="n"/>
      <c r="S583" s="25" t="n"/>
      <c r="T583" s="25" t="n"/>
    </row>
    <row r="584">
      <c r="A584" s="12" t="inlineStr">
        <is>
          <t>大平NC</t>
        </is>
      </c>
      <c r="B584" s="13" t="inlineStr">
        <is>
          <t>22MSQ11-R</t>
        </is>
      </c>
      <c r="C584" s="14">
        <f>SUMIF(数量表!D:E,B584,数量表!E:E)</f>
        <v/>
      </c>
      <c r="D584" s="15">
        <f>SUMIF(数量表!D:F,B584,数量表!F:F)+SUMIF(数量表!D:G,B584,数量表!G:G)</f>
        <v/>
      </c>
      <c r="E584" s="16" t="n">
        <v>0</v>
      </c>
      <c r="F584" s="17">
        <f>C584*E584</f>
        <v/>
      </c>
      <c r="G584" s="18" t="n">
        <v>0</v>
      </c>
      <c r="H584" s="19">
        <f>D584*G584</f>
        <v/>
      </c>
      <c r="I584" s="16" t="n">
        <v>1</v>
      </c>
      <c r="J584" s="17">
        <f>C584*I584</f>
        <v/>
      </c>
      <c r="K584" s="18" t="n">
        <v>1</v>
      </c>
      <c r="L584" s="19">
        <f>D584*K584</f>
        <v/>
      </c>
      <c r="M584" s="23" t="n">
        <v>0</v>
      </c>
      <c r="N584" s="24">
        <f>D584*M584</f>
        <v/>
      </c>
      <c r="P584" s="25" t="n"/>
      <c r="Q584" s="25" t="n"/>
      <c r="R584" s="25" t="n"/>
      <c r="S584" s="25" t="n"/>
      <c r="T584" s="25" t="n"/>
    </row>
    <row r="585">
      <c r="A585" s="12" t="inlineStr">
        <is>
          <t>大平NC</t>
        </is>
      </c>
      <c r="B585" s="13" t="inlineStr">
        <is>
          <t>22MSQ11R-R</t>
        </is>
      </c>
      <c r="C585" s="14">
        <f>SUMIF(数量表!D:E,B585,数量表!E:E)</f>
        <v/>
      </c>
      <c r="D585" s="15">
        <f>SUMIF(数量表!D:F,B585,数量表!F:F)+SUMIF(数量表!D:G,B585,数量表!G:G)</f>
        <v/>
      </c>
      <c r="E585" s="16" t="n">
        <v>0</v>
      </c>
      <c r="F585" s="17">
        <f>C585*E585</f>
        <v/>
      </c>
      <c r="G585" s="18" t="n">
        <v>0</v>
      </c>
      <c r="H585" s="19">
        <f>D585*G585</f>
        <v/>
      </c>
      <c r="I585" s="16" t="n">
        <v>1</v>
      </c>
      <c r="J585" s="17">
        <f>C585*I585</f>
        <v/>
      </c>
      <c r="K585" s="18" t="n">
        <v>1</v>
      </c>
      <c r="L585" s="19">
        <f>D585*K585</f>
        <v/>
      </c>
      <c r="M585" s="23" t="n">
        <v>0</v>
      </c>
      <c r="N585" s="24">
        <f>D585*M585</f>
        <v/>
      </c>
      <c r="P585" s="25" t="n"/>
      <c r="Q585" s="25" t="n"/>
      <c r="R585" s="25" t="n"/>
      <c r="S585" s="25" t="n"/>
      <c r="T585" s="25" t="n"/>
    </row>
    <row r="586">
      <c r="A586" s="12" t="inlineStr">
        <is>
          <t>大平NC</t>
        </is>
      </c>
      <c r="B586" s="13" t="inlineStr">
        <is>
          <t>45MSH11</t>
        </is>
      </c>
      <c r="C586" s="14">
        <f>SUMIF(数量表!D:E,B586,数量表!E:E)</f>
        <v/>
      </c>
      <c r="D586" s="15">
        <f>SUMIF(数量表!D:F,B586,数量表!F:F)+SUMIF(数量表!D:G,B586,数量表!G:G)</f>
        <v/>
      </c>
      <c r="E586" s="16" t="n">
        <v>0</v>
      </c>
      <c r="F586" s="17">
        <f>C586*E586</f>
        <v/>
      </c>
      <c r="G586" s="18" t="n">
        <v>0</v>
      </c>
      <c r="H586" s="19">
        <f>D586*G586</f>
        <v/>
      </c>
      <c r="I586" s="16" t="n">
        <v>0.5</v>
      </c>
      <c r="J586" s="17">
        <f>C586*I586</f>
        <v/>
      </c>
      <c r="K586" s="18" t="n">
        <v>0.5</v>
      </c>
      <c r="L586" s="19">
        <f>D586*K586</f>
        <v/>
      </c>
      <c r="M586" s="23" t="n">
        <v>0</v>
      </c>
      <c r="N586" s="24">
        <f>D586*M586</f>
        <v/>
      </c>
      <c r="P586" s="25" t="n"/>
      <c r="Q586" s="25" t="n"/>
      <c r="R586" s="25" t="n"/>
      <c r="S586" s="25" t="n"/>
      <c r="T586" s="25" t="n"/>
    </row>
    <row r="587">
      <c r="A587" s="12" t="inlineStr">
        <is>
          <t>大平NC</t>
        </is>
      </c>
      <c r="B587" s="13" t="inlineStr">
        <is>
          <t>45MSH11L</t>
        </is>
      </c>
      <c r="C587" s="14">
        <f>SUMIF(数量表!D:E,B587,数量表!E:E)</f>
        <v/>
      </c>
      <c r="D587" s="15">
        <f>SUMIF(数量表!D:F,B587,数量表!F:F)+SUMIF(数量表!D:G,B587,数量表!G:G)</f>
        <v/>
      </c>
      <c r="E587" s="16" t="n">
        <v>0</v>
      </c>
      <c r="F587" s="17">
        <f>C587*E587</f>
        <v/>
      </c>
      <c r="G587" s="18" t="n">
        <v>0</v>
      </c>
      <c r="H587" s="19">
        <f>D587*G587</f>
        <v/>
      </c>
      <c r="I587" s="16" t="n">
        <v>0.5</v>
      </c>
      <c r="J587" s="17">
        <f>C587*I587</f>
        <v/>
      </c>
      <c r="K587" s="18" t="n">
        <v>0.5</v>
      </c>
      <c r="L587" s="19">
        <f>D587*K587</f>
        <v/>
      </c>
      <c r="M587" s="23" t="n">
        <v>0</v>
      </c>
      <c r="N587" s="24">
        <f>D587*M587</f>
        <v/>
      </c>
      <c r="P587" s="25" t="n"/>
      <c r="Q587" s="25" t="n"/>
      <c r="R587" s="25" t="n"/>
      <c r="S587" s="25" t="n"/>
      <c r="T587" s="25" t="n"/>
    </row>
    <row r="588">
      <c r="A588" s="12" t="inlineStr">
        <is>
          <t>大平NC</t>
        </is>
      </c>
      <c r="B588" s="13" t="inlineStr">
        <is>
          <t>45MSH11R</t>
        </is>
      </c>
      <c r="C588" s="14">
        <f>SUMIF(数量表!D:E,B588,数量表!E:E)</f>
        <v/>
      </c>
      <c r="D588" s="15">
        <f>SUMIF(数量表!D:F,B588,数量表!F:F)+SUMIF(数量表!D:G,B588,数量表!G:G)</f>
        <v/>
      </c>
      <c r="E588" s="16" t="n">
        <v>0</v>
      </c>
      <c r="F588" s="17">
        <f>C588*E588</f>
        <v/>
      </c>
      <c r="G588" s="18" t="n">
        <v>0</v>
      </c>
      <c r="H588" s="19">
        <f>D588*G588</f>
        <v/>
      </c>
      <c r="I588" s="16" t="n">
        <v>0.5</v>
      </c>
      <c r="J588" s="17">
        <f>C588*I588</f>
        <v/>
      </c>
      <c r="K588" s="18" t="n">
        <v>0.5</v>
      </c>
      <c r="L588" s="19">
        <f>D588*K588</f>
        <v/>
      </c>
      <c r="M588" s="23" t="n">
        <v>1</v>
      </c>
      <c r="N588" s="24">
        <f>D588*M588</f>
        <v/>
      </c>
      <c r="P588" s="25" t="n"/>
      <c r="Q588" s="25" t="n"/>
      <c r="R588" s="25" t="n"/>
      <c r="S588" s="25" t="n"/>
      <c r="T588" s="25" t="n"/>
    </row>
    <row r="589">
      <c r="A589" s="12" t="inlineStr">
        <is>
          <t>大平NC</t>
        </is>
      </c>
      <c r="B589" s="13" t="inlineStr">
        <is>
          <t>45MS11</t>
        </is>
      </c>
      <c r="C589" s="14">
        <f>SUMIF(数量表!D:E,B589,数量表!E:E)</f>
        <v/>
      </c>
      <c r="D589" s="15">
        <f>SUMIF(数量表!D:F,B589,数量表!F:F)+SUMIF(数量表!D:G,B589,数量表!G:G)</f>
        <v/>
      </c>
      <c r="E589" s="16" t="n">
        <v>0</v>
      </c>
      <c r="F589" s="17">
        <f>C589*E589</f>
        <v/>
      </c>
      <c r="G589" s="18" t="n">
        <v>0</v>
      </c>
      <c r="H589" s="19">
        <f>D589*G589</f>
        <v/>
      </c>
      <c r="I589" s="16" t="n">
        <v>1</v>
      </c>
      <c r="J589" s="17">
        <f>C589*I589</f>
        <v/>
      </c>
      <c r="K589" s="18" t="n">
        <v>1</v>
      </c>
      <c r="L589" s="19">
        <f>D589*K589</f>
        <v/>
      </c>
      <c r="M589" s="23" t="n">
        <v>0</v>
      </c>
      <c r="N589" s="24">
        <f>D589*M589</f>
        <v/>
      </c>
      <c r="P589" s="25" t="n"/>
      <c r="Q589" s="25" t="n"/>
      <c r="R589" s="25" t="n"/>
      <c r="S589" s="25" t="n"/>
      <c r="T589" s="25" t="n"/>
    </row>
    <row r="590">
      <c r="A590" s="12" t="inlineStr">
        <is>
          <t>大平NC</t>
        </is>
      </c>
      <c r="B590" s="13" t="inlineStr">
        <is>
          <t>45MS11L</t>
        </is>
      </c>
      <c r="C590" s="14">
        <f>SUMIF(数量表!D:E,B590,数量表!E:E)</f>
        <v/>
      </c>
      <c r="D590" s="15">
        <f>SUMIF(数量表!D:F,B590,数量表!F:F)+SUMIF(数量表!D:G,B590,数量表!G:G)</f>
        <v/>
      </c>
      <c r="E590" s="16" t="n">
        <v>0</v>
      </c>
      <c r="F590" s="17">
        <f>C590*E590</f>
        <v/>
      </c>
      <c r="G590" s="18" t="n">
        <v>0</v>
      </c>
      <c r="H590" s="19">
        <f>D590*G590</f>
        <v/>
      </c>
      <c r="I590" s="16" t="n">
        <v>1</v>
      </c>
      <c r="J590" s="17">
        <f>C590*I590</f>
        <v/>
      </c>
      <c r="K590" s="18" t="n">
        <v>1</v>
      </c>
      <c r="L590" s="19">
        <f>D590*K590</f>
        <v/>
      </c>
      <c r="M590" s="23" t="n">
        <v>0</v>
      </c>
      <c r="N590" s="24">
        <f>D590*M590</f>
        <v/>
      </c>
      <c r="P590" s="25" t="n"/>
      <c r="Q590" s="25" t="n"/>
      <c r="R590" s="25" t="n"/>
      <c r="S590" s="25" t="n"/>
      <c r="T590" s="25" t="n"/>
    </row>
    <row r="591">
      <c r="A591" s="12" t="inlineStr">
        <is>
          <t>大平NC</t>
        </is>
      </c>
      <c r="B591" s="13" t="inlineStr">
        <is>
          <t>45MS11-L</t>
        </is>
      </c>
      <c r="C591" s="14">
        <f>SUMIF(数量表!D:E,B591,数量表!E:E)</f>
        <v/>
      </c>
      <c r="D591" s="15">
        <f>SUMIF(数量表!D:F,B591,数量表!F:F)+SUMIF(数量表!D:G,B591,数量表!G:G)</f>
        <v/>
      </c>
      <c r="E591" s="16" t="n">
        <v>0</v>
      </c>
      <c r="F591" s="17">
        <f>C591*E591</f>
        <v/>
      </c>
      <c r="G591" s="18" t="n">
        <v>0</v>
      </c>
      <c r="H591" s="19">
        <f>D591*G591</f>
        <v/>
      </c>
      <c r="I591" s="16" t="n">
        <v>1</v>
      </c>
      <c r="J591" s="17">
        <f>C591*I591</f>
        <v/>
      </c>
      <c r="K591" s="18" t="n">
        <v>1</v>
      </c>
      <c r="L591" s="19">
        <f>D591*K591</f>
        <v/>
      </c>
      <c r="M591" s="23" t="n">
        <v>0</v>
      </c>
      <c r="N591" s="24">
        <f>D591*M591</f>
        <v/>
      </c>
      <c r="P591" s="25" t="n"/>
      <c r="Q591" s="25" t="n"/>
      <c r="R591" s="25" t="n"/>
      <c r="S591" s="25" t="n"/>
      <c r="T591" s="25" t="n"/>
    </row>
    <row r="592">
      <c r="A592" s="12" t="inlineStr">
        <is>
          <t>大平NC</t>
        </is>
      </c>
      <c r="B592" s="13" t="inlineStr">
        <is>
          <t>45MS11L-L</t>
        </is>
      </c>
      <c r="C592" s="14">
        <f>SUMIF(数量表!D:E,B592,数量表!E:E)</f>
        <v/>
      </c>
      <c r="D592" s="15">
        <f>SUMIF(数量表!D:F,B592,数量表!F:F)+SUMIF(数量表!D:G,B592,数量表!G:G)</f>
        <v/>
      </c>
      <c r="E592" s="16" t="n">
        <v>0</v>
      </c>
      <c r="F592" s="17">
        <f>C592*E592</f>
        <v/>
      </c>
      <c r="G592" s="18" t="n">
        <v>0</v>
      </c>
      <c r="H592" s="19">
        <f>D592*G592</f>
        <v/>
      </c>
      <c r="I592" s="16" t="n">
        <v>1</v>
      </c>
      <c r="J592" s="17">
        <f>C592*I592</f>
        <v/>
      </c>
      <c r="K592" s="18" t="n">
        <v>1</v>
      </c>
      <c r="L592" s="19">
        <f>D592*K592</f>
        <v/>
      </c>
      <c r="M592" s="23" t="n">
        <v>0</v>
      </c>
      <c r="N592" s="24">
        <f>D592*M592</f>
        <v/>
      </c>
      <c r="P592" s="25" t="n"/>
      <c r="Q592" s="25" t="n"/>
      <c r="R592" s="25" t="n"/>
      <c r="S592" s="25" t="n"/>
      <c r="T592" s="25" t="n"/>
    </row>
    <row r="593">
      <c r="A593" s="12" t="inlineStr">
        <is>
          <t>大平NC</t>
        </is>
      </c>
      <c r="B593" s="13" t="inlineStr">
        <is>
          <t>45MS11R</t>
        </is>
      </c>
      <c r="C593" s="14">
        <f>SUMIF(数量表!D:E,B593,数量表!E:E)</f>
        <v/>
      </c>
      <c r="D593" s="15">
        <f>SUMIF(数量表!D:F,B593,数量表!F:F)+SUMIF(数量表!D:G,B593,数量表!G:G)</f>
        <v/>
      </c>
      <c r="E593" s="16" t="n">
        <v>0</v>
      </c>
      <c r="F593" s="17">
        <f>C593*E593</f>
        <v/>
      </c>
      <c r="G593" s="18" t="n">
        <v>0</v>
      </c>
      <c r="H593" s="19">
        <f>D593*G593</f>
        <v/>
      </c>
      <c r="I593" s="16" t="n">
        <v>1</v>
      </c>
      <c r="J593" s="17">
        <f>C593*I593</f>
        <v/>
      </c>
      <c r="K593" s="18" t="n">
        <v>1</v>
      </c>
      <c r="L593" s="19">
        <f>D593*K593</f>
        <v/>
      </c>
      <c r="M593" s="23" t="n">
        <v>0</v>
      </c>
      <c r="N593" s="24">
        <f>D593*M593</f>
        <v/>
      </c>
      <c r="P593" s="25" t="n"/>
      <c r="Q593" s="25" t="n"/>
      <c r="R593" s="25" t="n"/>
      <c r="S593" s="25" t="n"/>
      <c r="T593" s="25" t="n"/>
    </row>
    <row r="594">
      <c r="A594" s="12" t="inlineStr">
        <is>
          <t>大平NC</t>
        </is>
      </c>
      <c r="B594" s="13" t="inlineStr">
        <is>
          <t>45MS11-R</t>
        </is>
      </c>
      <c r="C594" s="14">
        <f>SUMIF(数量表!D:E,B594,数量表!E:E)</f>
        <v/>
      </c>
      <c r="D594" s="15">
        <f>SUMIF(数量表!D:F,B594,数量表!F:F)+SUMIF(数量表!D:G,B594,数量表!G:G)</f>
        <v/>
      </c>
      <c r="E594" s="16" t="n">
        <v>0</v>
      </c>
      <c r="F594" s="17">
        <f>C594*E594</f>
        <v/>
      </c>
      <c r="G594" s="18" t="n">
        <v>0</v>
      </c>
      <c r="H594" s="19">
        <f>D594*G594</f>
        <v/>
      </c>
      <c r="I594" s="16" t="n">
        <v>1</v>
      </c>
      <c r="J594" s="17">
        <f>C594*I594</f>
        <v/>
      </c>
      <c r="K594" s="18" t="n">
        <v>1</v>
      </c>
      <c r="L594" s="19">
        <f>D594*K594</f>
        <v/>
      </c>
      <c r="M594" s="23" t="n">
        <v>0</v>
      </c>
      <c r="N594" s="24">
        <f>D594*M594</f>
        <v/>
      </c>
      <c r="P594" s="25" t="n"/>
      <c r="Q594" s="25" t="n"/>
      <c r="R594" s="25" t="n"/>
      <c r="S594" s="25" t="n"/>
      <c r="T594" s="25" t="n"/>
    </row>
    <row r="595">
      <c r="A595" s="12" t="inlineStr">
        <is>
          <t>大平NC</t>
        </is>
      </c>
      <c r="B595" s="13" t="inlineStr">
        <is>
          <t>45MS11R-R</t>
        </is>
      </c>
      <c r="C595" s="14">
        <f>SUMIF(数量表!D:E,B595,数量表!E:E)</f>
        <v/>
      </c>
      <c r="D595" s="15">
        <f>SUMIF(数量表!D:F,B595,数量表!F:F)+SUMIF(数量表!D:G,B595,数量表!G:G)</f>
        <v/>
      </c>
      <c r="E595" s="16" t="n">
        <v>0</v>
      </c>
      <c r="F595" s="17">
        <f>C595*E595</f>
        <v/>
      </c>
      <c r="G595" s="18" t="n">
        <v>0</v>
      </c>
      <c r="H595" s="19">
        <f>D595*G595</f>
        <v/>
      </c>
      <c r="I595" s="16" t="n">
        <v>1</v>
      </c>
      <c r="J595" s="17">
        <f>C595*I595</f>
        <v/>
      </c>
      <c r="K595" s="18" t="n">
        <v>1</v>
      </c>
      <c r="L595" s="19">
        <f>D595*K595</f>
        <v/>
      </c>
      <c r="M595" s="23" t="n">
        <v>0</v>
      </c>
      <c r="N595" s="24">
        <f>D595*M595</f>
        <v/>
      </c>
      <c r="P595" s="25" t="n"/>
      <c r="Q595" s="25" t="n"/>
      <c r="R595" s="25" t="n"/>
      <c r="S595" s="25" t="n"/>
      <c r="T595" s="25" t="n"/>
    </row>
    <row r="596">
      <c r="A596" s="12" t="inlineStr">
        <is>
          <t>大平NC</t>
        </is>
      </c>
      <c r="B596" s="13" t="inlineStr">
        <is>
          <t>45MSQ11-L</t>
        </is>
      </c>
      <c r="C596" s="14">
        <f>SUMIF(数量表!D:E,B596,数量表!E:E)</f>
        <v/>
      </c>
      <c r="D596" s="15">
        <f>SUMIF(数量表!D:F,B596,数量表!F:F)+SUMIF(数量表!D:G,B596,数量表!G:G)</f>
        <v/>
      </c>
      <c r="E596" s="16" t="n">
        <v>0</v>
      </c>
      <c r="F596" s="17">
        <f>C596*E596</f>
        <v/>
      </c>
      <c r="G596" s="18" t="n">
        <v>0</v>
      </c>
      <c r="H596" s="19">
        <f>D596*G596</f>
        <v/>
      </c>
      <c r="I596" s="16" t="n">
        <v>1</v>
      </c>
      <c r="J596" s="17">
        <f>C596*I596</f>
        <v/>
      </c>
      <c r="K596" s="18" t="n">
        <v>1</v>
      </c>
      <c r="L596" s="19">
        <f>D596*K596</f>
        <v/>
      </c>
      <c r="M596" s="23" t="n">
        <v>0</v>
      </c>
      <c r="N596" s="24">
        <f>D596*M596</f>
        <v/>
      </c>
      <c r="P596" s="25" t="n"/>
      <c r="Q596" s="25" t="n"/>
      <c r="R596" s="25" t="n"/>
      <c r="S596" s="25" t="n"/>
      <c r="T596" s="25" t="n"/>
    </row>
    <row r="597">
      <c r="A597" s="12" t="inlineStr">
        <is>
          <t>大平NC</t>
        </is>
      </c>
      <c r="B597" s="13" t="inlineStr">
        <is>
          <t>45MSQ11L-L</t>
        </is>
      </c>
      <c r="C597" s="14">
        <f>SUMIF(数量表!D:E,B597,数量表!E:E)</f>
        <v/>
      </c>
      <c r="D597" s="15">
        <f>SUMIF(数量表!D:F,B597,数量表!F:F)+SUMIF(数量表!D:G,B597,数量表!G:G)</f>
        <v/>
      </c>
      <c r="E597" s="16" t="n">
        <v>0</v>
      </c>
      <c r="F597" s="17">
        <f>C597*E597</f>
        <v/>
      </c>
      <c r="G597" s="18" t="n">
        <v>0</v>
      </c>
      <c r="H597" s="19">
        <f>D597*G597</f>
        <v/>
      </c>
      <c r="I597" s="16" t="n">
        <v>1</v>
      </c>
      <c r="J597" s="17">
        <f>C597*I597</f>
        <v/>
      </c>
      <c r="K597" s="18" t="n">
        <v>1</v>
      </c>
      <c r="L597" s="19">
        <f>D597*K597</f>
        <v/>
      </c>
      <c r="M597" s="23" t="n">
        <v>0</v>
      </c>
      <c r="N597" s="24">
        <f>D597*M597</f>
        <v/>
      </c>
      <c r="P597" s="25" t="n"/>
      <c r="Q597" s="25" t="n"/>
      <c r="R597" s="25" t="n"/>
      <c r="S597" s="25" t="n"/>
      <c r="T597" s="25" t="n"/>
    </row>
    <row r="598">
      <c r="A598" s="12" t="inlineStr">
        <is>
          <t>大平NC</t>
        </is>
      </c>
      <c r="B598" s="13" t="inlineStr">
        <is>
          <t>45MSQ11-R</t>
        </is>
      </c>
      <c r="C598" s="14">
        <f>SUMIF(数量表!D:E,B598,数量表!E:E)</f>
        <v/>
      </c>
      <c r="D598" s="15">
        <f>SUMIF(数量表!D:F,B598,数量表!F:F)+SUMIF(数量表!D:G,B598,数量表!G:G)</f>
        <v/>
      </c>
      <c r="E598" s="16" t="n">
        <v>0</v>
      </c>
      <c r="F598" s="17">
        <f>C598*E598</f>
        <v/>
      </c>
      <c r="G598" s="18" t="n">
        <v>0</v>
      </c>
      <c r="H598" s="19">
        <f>D598*G598</f>
        <v/>
      </c>
      <c r="I598" s="16" t="n">
        <v>1</v>
      </c>
      <c r="J598" s="17">
        <f>C598*I598</f>
        <v/>
      </c>
      <c r="K598" s="18" t="n">
        <v>1</v>
      </c>
      <c r="L598" s="19">
        <f>D598*K598</f>
        <v/>
      </c>
      <c r="M598" s="23" t="n">
        <v>0</v>
      </c>
      <c r="N598" s="24">
        <f>D598*M598</f>
        <v/>
      </c>
      <c r="P598" s="25" t="n"/>
      <c r="Q598" s="25" t="n"/>
      <c r="R598" s="25" t="n"/>
      <c r="S598" s="25" t="n"/>
      <c r="T598" s="25" t="n"/>
    </row>
    <row r="599">
      <c r="A599" s="12" t="inlineStr">
        <is>
          <t>大平NC</t>
        </is>
      </c>
      <c r="B599" s="13" t="inlineStr">
        <is>
          <t>45MSQ11R-R</t>
        </is>
      </c>
      <c r="C599" s="14">
        <f>SUMIF(数量表!D:E,B599,数量表!E:E)</f>
        <v/>
      </c>
      <c r="D599" s="15">
        <f>SUMIF(数量表!D:F,B599,数量表!F:F)+SUMIF(数量表!D:G,B599,数量表!G:G)</f>
        <v/>
      </c>
      <c r="E599" s="16" t="n">
        <v>0</v>
      </c>
      <c r="F599" s="17">
        <f>C599*E599</f>
        <v/>
      </c>
      <c r="G599" s="18" t="n">
        <v>0</v>
      </c>
      <c r="H599" s="19">
        <f>D599*G599</f>
        <v/>
      </c>
      <c r="I599" s="16" t="n">
        <v>1</v>
      </c>
      <c r="J599" s="17">
        <f>C599*I599</f>
        <v/>
      </c>
      <c r="K599" s="18" t="n">
        <v>1</v>
      </c>
      <c r="L599" s="19">
        <f>D599*K599</f>
        <v/>
      </c>
      <c r="M599" s="23" t="n">
        <v>0</v>
      </c>
      <c r="N599" s="24">
        <f>D599*M599</f>
        <v/>
      </c>
      <c r="P599" s="25" t="n"/>
      <c r="Q599" s="25" t="n"/>
      <c r="R599" s="25" t="n"/>
      <c r="S599" s="25" t="n"/>
      <c r="T599" s="25" t="n"/>
    </row>
    <row r="600">
      <c r="A600" s="12" t="inlineStr">
        <is>
          <t>大平NC</t>
        </is>
      </c>
      <c r="B600" s="13" t="inlineStr">
        <is>
          <t>4Z09</t>
        </is>
      </c>
      <c r="C600" s="14">
        <f>SUMIF(数量表!D:E,B600,数量表!E:E)</f>
        <v/>
      </c>
      <c r="D600" s="15">
        <f>SUMIF(数量表!D:F,B600,数量表!F:F)+SUMIF(数量表!D:G,B600,数量表!G:G)</f>
        <v/>
      </c>
      <c r="E600" s="16" t="n">
        <v>0</v>
      </c>
      <c r="F600" s="17">
        <f>C600*E600</f>
        <v/>
      </c>
      <c r="G600" s="18" t="n">
        <v>0</v>
      </c>
      <c r="H600" s="19">
        <f>D600*G600</f>
        <v/>
      </c>
      <c r="I600" s="16" t="n">
        <v>1</v>
      </c>
      <c r="J600" s="17">
        <f>C600*I600</f>
        <v/>
      </c>
      <c r="K600" s="18" t="n">
        <v>1</v>
      </c>
      <c r="L600" s="19">
        <f>D600*K600</f>
        <v/>
      </c>
      <c r="M600" s="23" t="n">
        <v>0</v>
      </c>
      <c r="N600" s="24">
        <f>D600*M600</f>
        <v/>
      </c>
      <c r="P600" s="25" t="n"/>
      <c r="Q600" s="25" t="n"/>
      <c r="R600" s="25" t="n"/>
      <c r="S600" s="25" t="n"/>
      <c r="T600" s="25" t="n"/>
    </row>
    <row r="601">
      <c r="A601" s="12" t="inlineStr">
        <is>
          <t>大平NC</t>
        </is>
      </c>
      <c r="B601" s="13" t="inlineStr">
        <is>
          <t>4Z09L</t>
        </is>
      </c>
      <c r="C601" s="14">
        <f>SUMIF(数量表!D:E,B601,数量表!E:E)</f>
        <v/>
      </c>
      <c r="D601" s="15">
        <f>SUMIF(数量表!D:F,B601,数量表!F:F)+SUMIF(数量表!D:G,B601,数量表!G:G)</f>
        <v/>
      </c>
      <c r="E601" s="16" t="n">
        <v>0</v>
      </c>
      <c r="F601" s="17">
        <f>C601*E601</f>
        <v/>
      </c>
      <c r="G601" s="18" t="n">
        <v>0</v>
      </c>
      <c r="H601" s="19">
        <f>D601*G601</f>
        <v/>
      </c>
      <c r="I601" s="16" t="n">
        <v>1</v>
      </c>
      <c r="J601" s="17">
        <f>C601*I601</f>
        <v/>
      </c>
      <c r="K601" s="18" t="n">
        <v>1</v>
      </c>
      <c r="L601" s="19">
        <f>D601*K601</f>
        <v/>
      </c>
      <c r="M601" s="23" t="n">
        <v>0</v>
      </c>
      <c r="N601" s="24">
        <f>D601*M601</f>
        <v/>
      </c>
      <c r="P601" s="25" t="n"/>
      <c r="Q601" s="25" t="n"/>
      <c r="R601" s="25" t="n"/>
      <c r="S601" s="25" t="n"/>
      <c r="T601" s="25" t="n"/>
    </row>
    <row r="602">
      <c r="A602" s="12" t="inlineStr">
        <is>
          <t>大平NC</t>
        </is>
      </c>
      <c r="B602" s="13" t="inlineStr">
        <is>
          <t>4Z09-L</t>
        </is>
      </c>
      <c r="C602" s="14">
        <f>SUMIF(数量表!D:E,B602,数量表!E:E)</f>
        <v/>
      </c>
      <c r="D602" s="15">
        <f>SUMIF(数量表!D:F,B602,数量表!F:F)+SUMIF(数量表!D:G,B602,数量表!G:G)</f>
        <v/>
      </c>
      <c r="E602" s="16" t="n">
        <v>0</v>
      </c>
      <c r="F602" s="17">
        <f>C602*E602</f>
        <v/>
      </c>
      <c r="G602" s="18" t="n">
        <v>0</v>
      </c>
      <c r="H602" s="19">
        <f>D602*G602</f>
        <v/>
      </c>
      <c r="I602" s="16" t="n">
        <v>1</v>
      </c>
      <c r="J602" s="17">
        <f>C602*I602</f>
        <v/>
      </c>
      <c r="K602" s="18" t="n">
        <v>1</v>
      </c>
      <c r="L602" s="19">
        <f>D602*K602</f>
        <v/>
      </c>
      <c r="M602" s="23" t="n">
        <v>0</v>
      </c>
      <c r="N602" s="24">
        <f>D602*M602</f>
        <v/>
      </c>
      <c r="P602" s="25" t="n"/>
      <c r="Q602" s="25" t="n"/>
      <c r="R602" s="25" t="n"/>
      <c r="S602" s="25" t="n"/>
      <c r="T602" s="25" t="n"/>
    </row>
    <row r="603">
      <c r="A603" s="12" t="inlineStr">
        <is>
          <t>大平NC</t>
        </is>
      </c>
      <c r="B603" s="13" t="inlineStr">
        <is>
          <t>4Z09L-L</t>
        </is>
      </c>
      <c r="C603" s="14">
        <f>SUMIF(数量表!D:E,B603,数量表!E:E)</f>
        <v/>
      </c>
      <c r="D603" s="15">
        <f>SUMIF(数量表!D:F,B603,数量表!F:F)+SUMIF(数量表!D:G,B603,数量表!G:G)</f>
        <v/>
      </c>
      <c r="E603" s="16" t="n">
        <v>0</v>
      </c>
      <c r="F603" s="17">
        <f>C603*E603</f>
        <v/>
      </c>
      <c r="G603" s="18" t="n">
        <v>0</v>
      </c>
      <c r="H603" s="19">
        <f>D603*G603</f>
        <v/>
      </c>
      <c r="I603" s="16" t="n">
        <v>1</v>
      </c>
      <c r="J603" s="17">
        <f>C603*I603</f>
        <v/>
      </c>
      <c r="K603" s="18" t="n">
        <v>1</v>
      </c>
      <c r="L603" s="19">
        <f>D603*K603</f>
        <v/>
      </c>
      <c r="M603" s="23" t="n">
        <v>0</v>
      </c>
      <c r="N603" s="24">
        <f>D603*M603</f>
        <v/>
      </c>
      <c r="P603" s="25" t="n"/>
      <c r="Q603" s="25" t="n"/>
      <c r="R603" s="25" t="n"/>
      <c r="S603" s="25" t="n"/>
      <c r="T603" s="25" t="n"/>
    </row>
    <row r="604">
      <c r="A604" s="12" t="inlineStr">
        <is>
          <t>大平NC</t>
        </is>
      </c>
      <c r="B604" s="13" t="inlineStr">
        <is>
          <t>4Z09R</t>
        </is>
      </c>
      <c r="C604" s="14">
        <f>SUMIF(数量表!D:E,B604,数量表!E:E)</f>
        <v/>
      </c>
      <c r="D604" s="15">
        <f>SUMIF(数量表!D:F,B604,数量表!F:F)+SUMIF(数量表!D:G,B604,数量表!G:G)</f>
        <v/>
      </c>
      <c r="E604" s="16" t="n">
        <v>0</v>
      </c>
      <c r="F604" s="17">
        <f>C604*E604</f>
        <v/>
      </c>
      <c r="G604" s="18" t="n">
        <v>0</v>
      </c>
      <c r="H604" s="19">
        <f>D604*G604</f>
        <v/>
      </c>
      <c r="I604" s="16" t="n">
        <v>1</v>
      </c>
      <c r="J604" s="17">
        <f>C604*I604</f>
        <v/>
      </c>
      <c r="K604" s="18" t="n">
        <v>1</v>
      </c>
      <c r="L604" s="19">
        <f>D604*K604</f>
        <v/>
      </c>
      <c r="M604" s="23" t="n">
        <v>0</v>
      </c>
      <c r="N604" s="24">
        <f>D604*M604</f>
        <v/>
      </c>
      <c r="P604" s="25" t="n"/>
      <c r="Q604" s="25" t="n"/>
      <c r="R604" s="25" t="n"/>
      <c r="S604" s="25" t="n"/>
      <c r="T604" s="25" t="n"/>
    </row>
    <row r="605">
      <c r="A605" s="12" t="inlineStr">
        <is>
          <t>大平NC</t>
        </is>
      </c>
      <c r="B605" s="13" t="inlineStr">
        <is>
          <t>4Z09-R</t>
        </is>
      </c>
      <c r="C605" s="14">
        <f>SUMIF(数量表!D:E,B605,数量表!E:E)</f>
        <v/>
      </c>
      <c r="D605" s="15">
        <f>SUMIF(数量表!D:F,B605,数量表!F:F)+SUMIF(数量表!D:G,B605,数量表!G:G)</f>
        <v/>
      </c>
      <c r="E605" s="16" t="n">
        <v>0</v>
      </c>
      <c r="F605" s="17">
        <f>C605*E605</f>
        <v/>
      </c>
      <c r="G605" s="18" t="n">
        <v>0</v>
      </c>
      <c r="H605" s="19">
        <f>D605*G605</f>
        <v/>
      </c>
      <c r="I605" s="16" t="n">
        <v>1</v>
      </c>
      <c r="J605" s="17">
        <f>C605*I605</f>
        <v/>
      </c>
      <c r="K605" s="18" t="n">
        <v>1</v>
      </c>
      <c r="L605" s="19">
        <f>D605*K605</f>
        <v/>
      </c>
      <c r="M605" s="23" t="n">
        <v>0</v>
      </c>
      <c r="N605" s="24">
        <f>D605*M605</f>
        <v/>
      </c>
      <c r="P605" s="25" t="n"/>
      <c r="Q605" s="25" t="n"/>
      <c r="R605" s="25" t="n"/>
      <c r="S605" s="25" t="n"/>
      <c r="T605" s="25" t="n"/>
    </row>
    <row r="606">
      <c r="A606" s="12" t="inlineStr">
        <is>
          <t>大平NC</t>
        </is>
      </c>
      <c r="B606" s="13" t="inlineStr">
        <is>
          <t>4Z09R-R</t>
        </is>
      </c>
      <c r="C606" s="14">
        <f>SUMIF(数量表!D:E,B606,数量表!E:E)</f>
        <v/>
      </c>
      <c r="D606" s="15">
        <f>SUMIF(数量表!D:F,B606,数量表!F:F)+SUMIF(数量表!D:G,B606,数量表!G:G)</f>
        <v/>
      </c>
      <c r="E606" s="16" t="n">
        <v>0</v>
      </c>
      <c r="F606" s="17">
        <f>C606*E606</f>
        <v/>
      </c>
      <c r="G606" s="18" t="n">
        <v>0</v>
      </c>
      <c r="H606" s="19">
        <f>D606*G606</f>
        <v/>
      </c>
      <c r="I606" s="16" t="n">
        <v>1</v>
      </c>
      <c r="J606" s="17">
        <f>C606*I606</f>
        <v/>
      </c>
      <c r="K606" s="18" t="n">
        <v>1</v>
      </c>
      <c r="L606" s="19">
        <f>D606*K606</f>
        <v/>
      </c>
      <c r="M606" s="23" t="n">
        <v>0</v>
      </c>
      <c r="N606" s="24">
        <f>D606*M606</f>
        <v/>
      </c>
      <c r="P606" s="25" t="n"/>
      <c r="Q606" s="25" t="n"/>
      <c r="R606" s="25" t="n"/>
      <c r="S606" s="25" t="n"/>
      <c r="T606" s="25" t="n"/>
    </row>
    <row r="607">
      <c r="A607" s="12" t="inlineStr">
        <is>
          <t>大平NC</t>
        </is>
      </c>
      <c r="B607" s="13" t="inlineStr">
        <is>
          <t>22M4Z09</t>
        </is>
      </c>
      <c r="C607" s="14">
        <f>SUMIF(数量表!D:E,B607,数量表!E:E)</f>
        <v/>
      </c>
      <c r="D607" s="15">
        <f>SUMIF(数量表!D:F,B607,数量表!F:F)+SUMIF(数量表!D:G,B607,数量表!G:G)</f>
        <v/>
      </c>
      <c r="E607" s="16" t="n">
        <v>0</v>
      </c>
      <c r="F607" s="17">
        <f>C607*E607</f>
        <v/>
      </c>
      <c r="G607" s="18" t="n">
        <v>0</v>
      </c>
      <c r="H607" s="19">
        <f>D607*G607</f>
        <v/>
      </c>
      <c r="I607" s="16" t="n">
        <v>1</v>
      </c>
      <c r="J607" s="17">
        <f>C607*I607</f>
        <v/>
      </c>
      <c r="K607" s="18" t="n">
        <v>1</v>
      </c>
      <c r="L607" s="19">
        <f>D607*K607</f>
        <v/>
      </c>
      <c r="M607" s="23" t="n">
        <v>0</v>
      </c>
      <c r="N607" s="24">
        <f>D607*M607</f>
        <v/>
      </c>
      <c r="P607" s="25" t="n"/>
      <c r="Q607" s="25" t="n"/>
      <c r="R607" s="25" t="n"/>
      <c r="S607" s="25" t="n"/>
      <c r="T607" s="25" t="n"/>
    </row>
    <row r="608">
      <c r="A608" s="12" t="inlineStr">
        <is>
          <t>大平NC</t>
        </is>
      </c>
      <c r="B608" s="13" t="inlineStr">
        <is>
          <t>22M4Z09L</t>
        </is>
      </c>
      <c r="C608" s="14">
        <f>SUMIF(数量表!D:E,B608,数量表!E:E)</f>
        <v/>
      </c>
      <c r="D608" s="15">
        <f>SUMIF(数量表!D:F,B608,数量表!F:F)+SUMIF(数量表!D:G,B608,数量表!G:G)</f>
        <v/>
      </c>
      <c r="E608" s="16" t="n">
        <v>0</v>
      </c>
      <c r="F608" s="17">
        <f>C608*E608</f>
        <v/>
      </c>
      <c r="G608" s="18" t="n">
        <v>0</v>
      </c>
      <c r="H608" s="19">
        <f>D608*G608</f>
        <v/>
      </c>
      <c r="I608" s="16" t="n">
        <v>1</v>
      </c>
      <c r="J608" s="17">
        <f>C608*I608</f>
        <v/>
      </c>
      <c r="K608" s="18" t="n">
        <v>1</v>
      </c>
      <c r="L608" s="19">
        <f>D608*K608</f>
        <v/>
      </c>
      <c r="M608" s="23" t="n">
        <v>0</v>
      </c>
      <c r="N608" s="24">
        <f>D608*M608</f>
        <v/>
      </c>
      <c r="P608" s="25" t="n"/>
      <c r="Q608" s="25" t="n"/>
      <c r="R608" s="25" t="n"/>
      <c r="S608" s="25" t="n"/>
      <c r="T608" s="25" t="n"/>
    </row>
    <row r="609">
      <c r="A609" s="12" t="inlineStr">
        <is>
          <t>大平NC</t>
        </is>
      </c>
      <c r="B609" s="13" t="inlineStr">
        <is>
          <t>22M4Z09-L</t>
        </is>
      </c>
      <c r="C609" s="14">
        <f>SUMIF(数量表!D:E,B609,数量表!E:E)</f>
        <v/>
      </c>
      <c r="D609" s="15">
        <f>SUMIF(数量表!D:F,B609,数量表!F:F)+SUMIF(数量表!D:G,B609,数量表!G:G)</f>
        <v/>
      </c>
      <c r="E609" s="16" t="n">
        <v>0</v>
      </c>
      <c r="F609" s="17">
        <f>C609*E609</f>
        <v/>
      </c>
      <c r="G609" s="18" t="n">
        <v>0</v>
      </c>
      <c r="H609" s="19">
        <f>D609*G609</f>
        <v/>
      </c>
      <c r="I609" s="16" t="n">
        <v>1</v>
      </c>
      <c r="J609" s="17">
        <f>C609*I609</f>
        <v/>
      </c>
      <c r="K609" s="18" t="n">
        <v>1</v>
      </c>
      <c r="L609" s="19">
        <f>D609*K609</f>
        <v/>
      </c>
      <c r="M609" s="23" t="n">
        <v>0</v>
      </c>
      <c r="N609" s="24">
        <f>D609*M609</f>
        <v/>
      </c>
      <c r="P609" s="25" t="n"/>
      <c r="Q609" s="25" t="n"/>
      <c r="R609" s="25" t="n"/>
      <c r="S609" s="25" t="n"/>
      <c r="T609" s="25" t="n"/>
    </row>
    <row r="610">
      <c r="A610" s="12" t="inlineStr">
        <is>
          <t>大平NC</t>
        </is>
      </c>
      <c r="B610" s="13" t="inlineStr">
        <is>
          <t>22M4Z09L-L</t>
        </is>
      </c>
      <c r="C610" s="14">
        <f>SUMIF(数量表!D:E,B610,数量表!E:E)</f>
        <v/>
      </c>
      <c r="D610" s="15">
        <f>SUMIF(数量表!D:F,B610,数量表!F:F)+SUMIF(数量表!D:G,B610,数量表!G:G)</f>
        <v/>
      </c>
      <c r="E610" s="16" t="n">
        <v>0</v>
      </c>
      <c r="F610" s="17">
        <f>C610*E610</f>
        <v/>
      </c>
      <c r="G610" s="18" t="n">
        <v>0</v>
      </c>
      <c r="H610" s="19">
        <f>D610*G610</f>
        <v/>
      </c>
      <c r="I610" s="16" t="n">
        <v>1</v>
      </c>
      <c r="J610" s="17">
        <f>C610*I610</f>
        <v/>
      </c>
      <c r="K610" s="18" t="n">
        <v>1</v>
      </c>
      <c r="L610" s="19">
        <f>D610*K610</f>
        <v/>
      </c>
      <c r="M610" s="23" t="n">
        <v>0</v>
      </c>
      <c r="N610" s="24">
        <f>D610*M610</f>
        <v/>
      </c>
      <c r="P610" s="25" t="n"/>
      <c r="Q610" s="25" t="n"/>
      <c r="R610" s="25" t="n"/>
      <c r="S610" s="25" t="n"/>
      <c r="T610" s="25" t="n"/>
    </row>
    <row r="611">
      <c r="A611" s="12" t="inlineStr">
        <is>
          <t>大平NC</t>
        </is>
      </c>
      <c r="B611" s="13" t="inlineStr">
        <is>
          <t>22M4Z09R</t>
        </is>
      </c>
      <c r="C611" s="14">
        <f>SUMIF(数量表!D:E,B611,数量表!E:E)</f>
        <v/>
      </c>
      <c r="D611" s="15">
        <f>SUMIF(数量表!D:F,B611,数量表!F:F)+SUMIF(数量表!D:G,B611,数量表!G:G)</f>
        <v/>
      </c>
      <c r="E611" s="16" t="n">
        <v>0</v>
      </c>
      <c r="F611" s="17">
        <f>C611*E611</f>
        <v/>
      </c>
      <c r="G611" s="18" t="n">
        <v>0</v>
      </c>
      <c r="H611" s="19">
        <f>D611*G611</f>
        <v/>
      </c>
      <c r="I611" s="16" t="n">
        <v>1</v>
      </c>
      <c r="J611" s="17">
        <f>C611*I611</f>
        <v/>
      </c>
      <c r="K611" s="18" t="n">
        <v>1</v>
      </c>
      <c r="L611" s="19">
        <f>D611*K611</f>
        <v/>
      </c>
      <c r="M611" s="23" t="n">
        <v>0</v>
      </c>
      <c r="N611" s="24">
        <f>D611*M611</f>
        <v/>
      </c>
      <c r="P611" s="25" t="n"/>
      <c r="Q611" s="25" t="n"/>
      <c r="R611" s="25" t="n"/>
      <c r="S611" s="25" t="n"/>
      <c r="T611" s="25" t="n"/>
    </row>
    <row r="612">
      <c r="A612" s="12" t="inlineStr">
        <is>
          <t>大平NC</t>
        </is>
      </c>
      <c r="B612" s="13" t="inlineStr">
        <is>
          <t>22M4Z09-R</t>
        </is>
      </c>
      <c r="C612" s="14">
        <f>SUMIF(数量表!D:E,B612,数量表!E:E)</f>
        <v/>
      </c>
      <c r="D612" s="15">
        <f>SUMIF(数量表!D:F,B612,数量表!F:F)+SUMIF(数量表!D:G,B612,数量表!G:G)</f>
        <v/>
      </c>
      <c r="E612" s="16" t="n">
        <v>0</v>
      </c>
      <c r="F612" s="17">
        <f>C612*E612</f>
        <v/>
      </c>
      <c r="G612" s="18" t="n">
        <v>0</v>
      </c>
      <c r="H612" s="19">
        <f>D612*G612</f>
        <v/>
      </c>
      <c r="I612" s="16" t="n">
        <v>1</v>
      </c>
      <c r="J612" s="17">
        <f>C612*I612</f>
        <v/>
      </c>
      <c r="K612" s="18" t="n">
        <v>1</v>
      </c>
      <c r="L612" s="19">
        <f>D612*K612</f>
        <v/>
      </c>
      <c r="M612" s="23" t="n">
        <v>0</v>
      </c>
      <c r="N612" s="24">
        <f>D612*M612</f>
        <v/>
      </c>
      <c r="P612" s="25" t="n"/>
      <c r="Q612" s="25" t="n"/>
      <c r="R612" s="25" t="n"/>
      <c r="S612" s="25" t="n"/>
      <c r="T612" s="25" t="n"/>
    </row>
    <row r="613">
      <c r="A613" s="12" t="inlineStr">
        <is>
          <t>大平NC</t>
        </is>
      </c>
      <c r="B613" s="13" t="inlineStr">
        <is>
          <t>22M4Z09R-R</t>
        </is>
      </c>
      <c r="C613" s="14">
        <f>SUMIF(数量表!D:E,B613,数量表!E:E)</f>
        <v/>
      </c>
      <c r="D613" s="15">
        <f>SUMIF(数量表!D:F,B613,数量表!F:F)+SUMIF(数量表!D:G,B613,数量表!G:G)</f>
        <v/>
      </c>
      <c r="E613" s="16" t="n">
        <v>0</v>
      </c>
      <c r="F613" s="17">
        <f>C613*E613</f>
        <v/>
      </c>
      <c r="G613" s="18" t="n">
        <v>0</v>
      </c>
      <c r="H613" s="19">
        <f>D613*G613</f>
        <v/>
      </c>
      <c r="I613" s="16" t="n">
        <v>1</v>
      </c>
      <c r="J613" s="17">
        <f>C613*I613</f>
        <v/>
      </c>
      <c r="K613" s="18" t="n">
        <v>1</v>
      </c>
      <c r="L613" s="19">
        <f>D613*K613</f>
        <v/>
      </c>
      <c r="M613" s="23" t="n">
        <v>0</v>
      </c>
      <c r="N613" s="24">
        <f>D613*M613</f>
        <v/>
      </c>
      <c r="P613" s="25" t="n"/>
      <c r="Q613" s="25" t="n"/>
      <c r="R613" s="25" t="n"/>
      <c r="S613" s="25" t="n"/>
      <c r="T613" s="25" t="n"/>
    </row>
    <row r="614">
      <c r="A614" s="12" t="inlineStr">
        <is>
          <t>大平NC</t>
        </is>
      </c>
      <c r="B614" s="13" t="inlineStr">
        <is>
          <t>45M4Z09</t>
        </is>
      </c>
      <c r="C614" s="14">
        <f>SUMIF(数量表!D:E,B614,数量表!E:E)</f>
        <v/>
      </c>
      <c r="D614" s="15">
        <f>SUMIF(数量表!D:F,B614,数量表!F:F)+SUMIF(数量表!D:G,B614,数量表!G:G)</f>
        <v/>
      </c>
      <c r="E614" s="16" t="n">
        <v>0</v>
      </c>
      <c r="F614" s="17">
        <f>C614*E614</f>
        <v/>
      </c>
      <c r="G614" s="18" t="n">
        <v>0</v>
      </c>
      <c r="H614" s="19">
        <f>D614*G614</f>
        <v/>
      </c>
      <c r="I614" s="16" t="n">
        <v>1</v>
      </c>
      <c r="J614" s="17">
        <f>C614*I614</f>
        <v/>
      </c>
      <c r="K614" s="18" t="n">
        <v>1</v>
      </c>
      <c r="L614" s="19">
        <f>D614*K614</f>
        <v/>
      </c>
      <c r="M614" s="23" t="n">
        <v>0</v>
      </c>
      <c r="N614" s="24">
        <f>D614*M614</f>
        <v/>
      </c>
      <c r="P614" s="25" t="n"/>
      <c r="Q614" s="25" t="n"/>
      <c r="R614" s="25" t="n"/>
      <c r="S614" s="25" t="n"/>
      <c r="T614" s="25" t="n"/>
    </row>
    <row r="615">
      <c r="A615" s="12" t="inlineStr">
        <is>
          <t>大平NC</t>
        </is>
      </c>
      <c r="B615" s="13" t="inlineStr">
        <is>
          <t>45M4Z09L</t>
        </is>
      </c>
      <c r="C615" s="14">
        <f>SUMIF(数量表!D:E,B615,数量表!E:E)</f>
        <v/>
      </c>
      <c r="D615" s="15">
        <f>SUMIF(数量表!D:F,B615,数量表!F:F)+SUMIF(数量表!D:G,B615,数量表!G:G)</f>
        <v/>
      </c>
      <c r="E615" s="16" t="n">
        <v>0</v>
      </c>
      <c r="F615" s="17">
        <f>C615*E615</f>
        <v/>
      </c>
      <c r="G615" s="18" t="n">
        <v>0</v>
      </c>
      <c r="H615" s="19">
        <f>D615*G615</f>
        <v/>
      </c>
      <c r="I615" s="16" t="n">
        <v>1</v>
      </c>
      <c r="J615" s="17">
        <f>C615*I615</f>
        <v/>
      </c>
      <c r="K615" s="18" t="n">
        <v>1</v>
      </c>
      <c r="L615" s="19">
        <f>D615*K615</f>
        <v/>
      </c>
      <c r="M615" s="23" t="n">
        <v>0</v>
      </c>
      <c r="N615" s="24">
        <f>D615*M615</f>
        <v/>
      </c>
      <c r="P615" s="25" t="n"/>
      <c r="Q615" s="25" t="n"/>
      <c r="R615" s="25" t="n"/>
      <c r="S615" s="25" t="n"/>
      <c r="T615" s="25" t="n"/>
    </row>
    <row r="616">
      <c r="A616" s="12" t="inlineStr">
        <is>
          <t>大平NC</t>
        </is>
      </c>
      <c r="B616" s="13" t="inlineStr">
        <is>
          <t>45M4Z09-L</t>
        </is>
      </c>
      <c r="C616" s="14">
        <f>SUMIF(数量表!D:E,B616,数量表!E:E)</f>
        <v/>
      </c>
      <c r="D616" s="15">
        <f>SUMIF(数量表!D:F,B616,数量表!F:F)+SUMIF(数量表!D:G,B616,数量表!G:G)</f>
        <v/>
      </c>
      <c r="E616" s="16" t="n">
        <v>0</v>
      </c>
      <c r="F616" s="17">
        <f>C616*E616</f>
        <v/>
      </c>
      <c r="G616" s="18" t="n">
        <v>0</v>
      </c>
      <c r="H616" s="19">
        <f>D616*G616</f>
        <v/>
      </c>
      <c r="I616" s="16" t="n">
        <v>1</v>
      </c>
      <c r="J616" s="17">
        <f>C616*I616</f>
        <v/>
      </c>
      <c r="K616" s="18" t="n">
        <v>1</v>
      </c>
      <c r="L616" s="19">
        <f>D616*K616</f>
        <v/>
      </c>
      <c r="M616" s="23" t="n">
        <v>0</v>
      </c>
      <c r="N616" s="24">
        <f>D616*M616</f>
        <v/>
      </c>
      <c r="P616" s="25" t="n"/>
      <c r="Q616" s="25" t="n"/>
      <c r="R616" s="25" t="n"/>
      <c r="S616" s="25" t="n"/>
      <c r="T616" s="25" t="n"/>
    </row>
    <row r="617">
      <c r="A617" s="12" t="inlineStr">
        <is>
          <t>大平NC</t>
        </is>
      </c>
      <c r="B617" s="13" t="inlineStr">
        <is>
          <t>45M4Z09L-L</t>
        </is>
      </c>
      <c r="C617" s="14">
        <f>SUMIF(数量表!D:E,B617,数量表!E:E)</f>
        <v/>
      </c>
      <c r="D617" s="15">
        <f>SUMIF(数量表!D:F,B617,数量表!F:F)+SUMIF(数量表!D:G,B617,数量表!G:G)</f>
        <v/>
      </c>
      <c r="E617" s="16" t="n">
        <v>0</v>
      </c>
      <c r="F617" s="17">
        <f>C617*E617</f>
        <v/>
      </c>
      <c r="G617" s="18" t="n">
        <v>0</v>
      </c>
      <c r="H617" s="19">
        <f>D617*G617</f>
        <v/>
      </c>
      <c r="I617" s="16" t="n">
        <v>1</v>
      </c>
      <c r="J617" s="17">
        <f>C617*I617</f>
        <v/>
      </c>
      <c r="K617" s="18" t="n">
        <v>1</v>
      </c>
      <c r="L617" s="19">
        <f>D617*K617</f>
        <v/>
      </c>
      <c r="M617" s="23" t="n">
        <v>0</v>
      </c>
      <c r="N617" s="24">
        <f>D617*M617</f>
        <v/>
      </c>
      <c r="P617" s="25" t="n"/>
      <c r="Q617" s="25" t="n"/>
      <c r="R617" s="25" t="n"/>
      <c r="S617" s="25" t="n"/>
      <c r="T617" s="25" t="n"/>
    </row>
    <row r="618">
      <c r="A618" s="12" t="inlineStr">
        <is>
          <t>大平NC</t>
        </is>
      </c>
      <c r="B618" s="13" t="inlineStr">
        <is>
          <t>45M4Z09R</t>
        </is>
      </c>
      <c r="C618" s="14">
        <f>SUMIF(数量表!D:E,B618,数量表!E:E)</f>
        <v/>
      </c>
      <c r="D618" s="15">
        <f>SUMIF(数量表!D:F,B618,数量表!F:F)+SUMIF(数量表!D:G,B618,数量表!G:G)</f>
        <v/>
      </c>
      <c r="E618" s="16" t="n">
        <v>0</v>
      </c>
      <c r="F618" s="17">
        <f>C618*E618</f>
        <v/>
      </c>
      <c r="G618" s="18" t="n">
        <v>0</v>
      </c>
      <c r="H618" s="19">
        <f>D618*G618</f>
        <v/>
      </c>
      <c r="I618" s="16" t="n">
        <v>1</v>
      </c>
      <c r="J618" s="17">
        <f>C618*I618</f>
        <v/>
      </c>
      <c r="K618" s="18" t="n">
        <v>1</v>
      </c>
      <c r="L618" s="19">
        <f>D618*K618</f>
        <v/>
      </c>
      <c r="M618" s="23" t="n">
        <v>0</v>
      </c>
      <c r="N618" s="24">
        <f>D618*M618</f>
        <v/>
      </c>
      <c r="P618" s="25" t="n"/>
      <c r="Q618" s="25" t="n"/>
      <c r="R618" s="25" t="n"/>
      <c r="S618" s="25" t="n"/>
      <c r="T618" s="25" t="n"/>
    </row>
    <row r="619">
      <c r="A619" s="12" t="inlineStr">
        <is>
          <t>大平NC</t>
        </is>
      </c>
      <c r="B619" s="13" t="inlineStr">
        <is>
          <t>45M4Z09-R</t>
        </is>
      </c>
      <c r="C619" s="14">
        <f>SUMIF(数量表!D:E,B619,数量表!E:E)</f>
        <v/>
      </c>
      <c r="D619" s="15">
        <f>SUMIF(数量表!D:F,B619,数量表!F:F)+SUMIF(数量表!D:G,B619,数量表!G:G)</f>
        <v/>
      </c>
      <c r="E619" s="16" t="n">
        <v>0</v>
      </c>
      <c r="F619" s="17">
        <f>C619*E619</f>
        <v/>
      </c>
      <c r="G619" s="18" t="n">
        <v>0</v>
      </c>
      <c r="H619" s="19">
        <f>D619*G619</f>
        <v/>
      </c>
      <c r="I619" s="16" t="n">
        <v>1</v>
      </c>
      <c r="J619" s="17">
        <f>C619*I619</f>
        <v/>
      </c>
      <c r="K619" s="18" t="n">
        <v>1</v>
      </c>
      <c r="L619" s="19">
        <f>D619*K619</f>
        <v/>
      </c>
      <c r="M619" s="23" t="n">
        <v>0</v>
      </c>
      <c r="N619" s="24">
        <f>D619*M619</f>
        <v/>
      </c>
      <c r="P619" s="25" t="n"/>
      <c r="Q619" s="25" t="n"/>
      <c r="R619" s="25" t="n"/>
      <c r="S619" s="25" t="n"/>
      <c r="T619" s="25" t="n"/>
    </row>
    <row r="620">
      <c r="A620" s="12" t="inlineStr">
        <is>
          <t>大平NC</t>
        </is>
      </c>
      <c r="B620" s="13" t="inlineStr">
        <is>
          <t>45M4Z09R-R</t>
        </is>
      </c>
      <c r="C620" s="14">
        <f>SUMIF(数量表!D:E,B620,数量表!E:E)</f>
        <v/>
      </c>
      <c r="D620" s="15">
        <f>SUMIF(数量表!D:F,B620,数量表!F:F)+SUMIF(数量表!D:G,B620,数量表!G:G)</f>
        <v/>
      </c>
      <c r="E620" s="16" t="n">
        <v>0</v>
      </c>
      <c r="F620" s="17">
        <f>C620*E620</f>
        <v/>
      </c>
      <c r="G620" s="18" t="n">
        <v>0</v>
      </c>
      <c r="H620" s="19">
        <f>D620*G620</f>
        <v/>
      </c>
      <c r="I620" s="16" t="n">
        <v>1</v>
      </c>
      <c r="J620" s="17">
        <f>C620*I620</f>
        <v/>
      </c>
      <c r="K620" s="18" t="n">
        <v>1</v>
      </c>
      <c r="L620" s="19">
        <f>D620*K620</f>
        <v/>
      </c>
      <c r="M620" s="23" t="n">
        <v>0</v>
      </c>
      <c r="N620" s="24">
        <f>D620*M620</f>
        <v/>
      </c>
      <c r="P620" s="25" t="n"/>
      <c r="Q620" s="25" t="n"/>
      <c r="R620" s="25" t="n"/>
      <c r="S620" s="25" t="n"/>
      <c r="T620" s="25" t="n"/>
    </row>
    <row r="621">
      <c r="A621" s="12" t="inlineStr">
        <is>
          <t>大平NC</t>
        </is>
      </c>
      <c r="B621" s="13" t="inlineStr">
        <is>
          <t>68M4Z09</t>
        </is>
      </c>
      <c r="C621" s="14">
        <f>SUMIF(数量表!D:E,B621,数量表!E:E)</f>
        <v/>
      </c>
      <c r="D621" s="15">
        <f>SUMIF(数量表!D:F,B621,数量表!F:F)+SUMIF(数量表!D:G,B621,数量表!G:G)</f>
        <v/>
      </c>
      <c r="E621" s="16" t="n">
        <v>0</v>
      </c>
      <c r="F621" s="17">
        <f>C621*E621</f>
        <v/>
      </c>
      <c r="G621" s="18" t="n">
        <v>0</v>
      </c>
      <c r="H621" s="19">
        <f>D621*G621</f>
        <v/>
      </c>
      <c r="I621" s="16" t="n">
        <v>1</v>
      </c>
      <c r="J621" s="17">
        <f>C621*I621</f>
        <v/>
      </c>
      <c r="K621" s="18" t="n">
        <v>1</v>
      </c>
      <c r="L621" s="19">
        <f>D621*K621</f>
        <v/>
      </c>
      <c r="M621" s="23" t="n">
        <v>0</v>
      </c>
      <c r="N621" s="24">
        <f>D621*M621</f>
        <v/>
      </c>
      <c r="P621" s="25" t="n"/>
      <c r="Q621" s="25" t="n"/>
      <c r="R621" s="25" t="n"/>
      <c r="S621" s="25" t="n"/>
      <c r="T621" s="25" t="n"/>
    </row>
    <row r="622">
      <c r="A622" s="12" t="inlineStr">
        <is>
          <t>大平NC</t>
        </is>
      </c>
      <c r="B622" s="13" t="inlineStr">
        <is>
          <t>68M4Z09L</t>
        </is>
      </c>
      <c r="C622" s="14">
        <f>SUMIF(数量表!D:E,B622,数量表!E:E)</f>
        <v/>
      </c>
      <c r="D622" s="15">
        <f>SUMIF(数量表!D:F,B622,数量表!F:F)+SUMIF(数量表!D:G,B622,数量表!G:G)</f>
        <v/>
      </c>
      <c r="E622" s="16" t="n">
        <v>0</v>
      </c>
      <c r="F622" s="17">
        <f>C622*E622</f>
        <v/>
      </c>
      <c r="G622" s="18" t="n">
        <v>0</v>
      </c>
      <c r="H622" s="19">
        <f>D622*G622</f>
        <v/>
      </c>
      <c r="I622" s="16" t="n">
        <v>1</v>
      </c>
      <c r="J622" s="17">
        <f>C622*I622</f>
        <v/>
      </c>
      <c r="K622" s="18" t="n">
        <v>1</v>
      </c>
      <c r="L622" s="19">
        <f>D622*K622</f>
        <v/>
      </c>
      <c r="M622" s="23" t="n">
        <v>0</v>
      </c>
      <c r="N622" s="24">
        <f>D622*M622</f>
        <v/>
      </c>
      <c r="P622" s="25" t="n"/>
      <c r="Q622" s="25" t="n"/>
      <c r="R622" s="25" t="n"/>
      <c r="S622" s="25" t="n"/>
      <c r="T622" s="25" t="n"/>
    </row>
    <row r="623">
      <c r="A623" s="12" t="inlineStr">
        <is>
          <t>大平NC</t>
        </is>
      </c>
      <c r="B623" s="13" t="inlineStr">
        <is>
          <t>68M4Z09-L</t>
        </is>
      </c>
      <c r="C623" s="14">
        <f>SUMIF(数量表!D:E,B623,数量表!E:E)</f>
        <v/>
      </c>
      <c r="D623" s="15">
        <f>SUMIF(数量表!D:F,B623,数量表!F:F)+SUMIF(数量表!D:G,B623,数量表!G:G)</f>
        <v/>
      </c>
      <c r="E623" s="16" t="n">
        <v>0</v>
      </c>
      <c r="F623" s="17">
        <f>C623*E623</f>
        <v/>
      </c>
      <c r="G623" s="18" t="n">
        <v>0</v>
      </c>
      <c r="H623" s="19">
        <f>D623*G623</f>
        <v/>
      </c>
      <c r="I623" s="16" t="n">
        <v>1</v>
      </c>
      <c r="J623" s="17">
        <f>C623*I623</f>
        <v/>
      </c>
      <c r="K623" s="18" t="n">
        <v>1</v>
      </c>
      <c r="L623" s="19">
        <f>D623*K623</f>
        <v/>
      </c>
      <c r="M623" s="23" t="n">
        <v>0</v>
      </c>
      <c r="N623" s="24">
        <f>D623*M623</f>
        <v/>
      </c>
      <c r="P623" s="25" t="n"/>
      <c r="Q623" s="25" t="n"/>
      <c r="R623" s="25" t="n"/>
      <c r="S623" s="25" t="n"/>
      <c r="T623" s="25" t="n"/>
    </row>
    <row r="624">
      <c r="A624" s="12" t="inlineStr">
        <is>
          <t>大平NC</t>
        </is>
      </c>
      <c r="B624" s="13" t="inlineStr">
        <is>
          <t>68M4Z09L-L</t>
        </is>
      </c>
      <c r="C624" s="14">
        <f>SUMIF(数量表!D:E,B624,数量表!E:E)</f>
        <v/>
      </c>
      <c r="D624" s="15">
        <f>SUMIF(数量表!D:F,B624,数量表!F:F)+SUMIF(数量表!D:G,B624,数量表!G:G)</f>
        <v/>
      </c>
      <c r="E624" s="16" t="n">
        <v>0</v>
      </c>
      <c r="F624" s="17">
        <f>C624*E624</f>
        <v/>
      </c>
      <c r="G624" s="18" t="n">
        <v>0</v>
      </c>
      <c r="H624" s="19">
        <f>D624*G624</f>
        <v/>
      </c>
      <c r="I624" s="16" t="n">
        <v>1</v>
      </c>
      <c r="J624" s="17">
        <f>C624*I624</f>
        <v/>
      </c>
      <c r="K624" s="18" t="n">
        <v>1</v>
      </c>
      <c r="L624" s="19">
        <f>D624*K624</f>
        <v/>
      </c>
      <c r="M624" s="23" t="n">
        <v>0</v>
      </c>
      <c r="N624" s="24">
        <f>D624*M624</f>
        <v/>
      </c>
      <c r="P624" s="25" t="n"/>
      <c r="Q624" s="25" t="n"/>
      <c r="R624" s="25" t="n"/>
      <c r="S624" s="25" t="n"/>
      <c r="T624" s="25" t="n"/>
    </row>
    <row r="625">
      <c r="A625" s="12" t="inlineStr">
        <is>
          <t>大平NC</t>
        </is>
      </c>
      <c r="B625" s="13" t="inlineStr">
        <is>
          <t>68M4Z09R</t>
        </is>
      </c>
      <c r="C625" s="14">
        <f>SUMIF(数量表!D:E,B625,数量表!E:E)</f>
        <v/>
      </c>
      <c r="D625" s="15">
        <f>SUMIF(数量表!D:F,B625,数量表!F:F)+SUMIF(数量表!D:G,B625,数量表!G:G)</f>
        <v/>
      </c>
      <c r="E625" s="16" t="n">
        <v>0</v>
      </c>
      <c r="F625" s="17">
        <f>C625*E625</f>
        <v/>
      </c>
      <c r="G625" s="18" t="n">
        <v>0</v>
      </c>
      <c r="H625" s="19">
        <f>D625*G625</f>
        <v/>
      </c>
      <c r="I625" s="16" t="n">
        <v>1</v>
      </c>
      <c r="J625" s="17">
        <f>C625*I625</f>
        <v/>
      </c>
      <c r="K625" s="18" t="n">
        <v>1</v>
      </c>
      <c r="L625" s="19">
        <f>D625*K625</f>
        <v/>
      </c>
      <c r="M625" s="23" t="n">
        <v>0</v>
      </c>
      <c r="N625" s="24">
        <f>D625*M625</f>
        <v/>
      </c>
      <c r="P625" s="25" t="n"/>
      <c r="Q625" s="25" t="n"/>
      <c r="R625" s="25" t="n"/>
      <c r="S625" s="25" t="n"/>
      <c r="T625" s="25" t="n"/>
    </row>
    <row r="626">
      <c r="A626" s="12" t="inlineStr">
        <is>
          <t>大平NC</t>
        </is>
      </c>
      <c r="B626" s="13" t="inlineStr">
        <is>
          <t>68M4Z09-R</t>
        </is>
      </c>
      <c r="C626" s="14">
        <f>SUMIF(数量表!D:E,B626,数量表!E:E)</f>
        <v/>
      </c>
      <c r="D626" s="15">
        <f>SUMIF(数量表!D:F,B626,数量表!F:F)+SUMIF(数量表!D:G,B626,数量表!G:G)</f>
        <v/>
      </c>
      <c r="E626" s="16" t="n">
        <v>0</v>
      </c>
      <c r="F626" s="17">
        <f>C626*E626</f>
        <v/>
      </c>
      <c r="G626" s="18" t="n">
        <v>0</v>
      </c>
      <c r="H626" s="19">
        <f>D626*G626</f>
        <v/>
      </c>
      <c r="I626" s="16" t="n">
        <v>1</v>
      </c>
      <c r="J626" s="17">
        <f>C626*I626</f>
        <v/>
      </c>
      <c r="K626" s="18" t="n">
        <v>1</v>
      </c>
      <c r="L626" s="19">
        <f>D626*K626</f>
        <v/>
      </c>
      <c r="M626" s="23" t="n">
        <v>0</v>
      </c>
      <c r="N626" s="24">
        <f>D626*M626</f>
        <v/>
      </c>
      <c r="P626" s="25" t="n"/>
      <c r="Q626" s="25" t="n"/>
      <c r="R626" s="25" t="n"/>
      <c r="S626" s="25" t="n"/>
      <c r="T626" s="25" t="n"/>
    </row>
    <row r="627">
      <c r="A627" s="12" t="inlineStr">
        <is>
          <t>大平NC</t>
        </is>
      </c>
      <c r="B627" s="13" t="inlineStr">
        <is>
          <t>68M4Z09R-R</t>
        </is>
      </c>
      <c r="C627" s="14">
        <f>SUMIF(数量表!D:E,B627,数量表!E:E)</f>
        <v/>
      </c>
      <c r="D627" s="15">
        <f>SUMIF(数量表!D:F,B627,数量表!F:F)+SUMIF(数量表!D:G,B627,数量表!G:G)</f>
        <v/>
      </c>
      <c r="E627" s="16" t="n">
        <v>0</v>
      </c>
      <c r="F627" s="17">
        <f>C627*E627</f>
        <v/>
      </c>
      <c r="G627" s="18" t="n">
        <v>0</v>
      </c>
      <c r="H627" s="19">
        <f>D627*G627</f>
        <v/>
      </c>
      <c r="I627" s="16" t="n">
        <v>1</v>
      </c>
      <c r="J627" s="17">
        <f>C627*I627</f>
        <v/>
      </c>
      <c r="K627" s="18" t="n">
        <v>1</v>
      </c>
      <c r="L627" s="19">
        <f>D627*K627</f>
        <v/>
      </c>
      <c r="M627" s="23" t="n">
        <v>0</v>
      </c>
      <c r="N627" s="24">
        <f>D627*M627</f>
        <v/>
      </c>
      <c r="P627" s="25" t="n"/>
      <c r="Q627" s="25" t="n"/>
      <c r="R627" s="25" t="n"/>
      <c r="S627" s="25" t="n"/>
      <c r="T627" s="25" t="n"/>
    </row>
    <row r="628">
      <c r="A628" s="12" t="inlineStr">
        <is>
          <t>大平NC</t>
        </is>
      </c>
      <c r="B628" s="13" t="inlineStr">
        <is>
          <t>90M4Z09</t>
        </is>
      </c>
      <c r="C628" s="14">
        <f>SUMIF(数量表!D:E,B628,数量表!E:E)</f>
        <v/>
      </c>
      <c r="D628" s="15">
        <f>SUMIF(数量表!D:F,B628,数量表!F:F)+SUMIF(数量表!D:G,B628,数量表!G:G)</f>
        <v/>
      </c>
      <c r="E628" s="16" t="n">
        <v>0</v>
      </c>
      <c r="F628" s="17">
        <f>C628*E628</f>
        <v/>
      </c>
      <c r="G628" s="18" t="n">
        <v>0</v>
      </c>
      <c r="H628" s="19">
        <f>D628*G628</f>
        <v/>
      </c>
      <c r="I628" s="16" t="n">
        <v>1</v>
      </c>
      <c r="J628" s="17">
        <f>C628*I628</f>
        <v/>
      </c>
      <c r="K628" s="18" t="n">
        <v>1</v>
      </c>
      <c r="L628" s="19">
        <f>D628*K628</f>
        <v/>
      </c>
      <c r="M628" s="23" t="n">
        <v>0</v>
      </c>
      <c r="N628" s="24">
        <f>D628*M628</f>
        <v/>
      </c>
      <c r="P628" s="25" t="n"/>
      <c r="Q628" s="25" t="n"/>
      <c r="R628" s="25" t="n"/>
      <c r="S628" s="25" t="n"/>
      <c r="T628" s="25" t="n"/>
    </row>
    <row r="629">
      <c r="A629" s="12" t="inlineStr">
        <is>
          <t>大平NC</t>
        </is>
      </c>
      <c r="B629" s="13" t="inlineStr">
        <is>
          <t>90M4Z09L</t>
        </is>
      </c>
      <c r="C629" s="14">
        <f>SUMIF(数量表!D:E,B629,数量表!E:E)</f>
        <v/>
      </c>
      <c r="D629" s="15">
        <f>SUMIF(数量表!D:F,B629,数量表!F:F)+SUMIF(数量表!D:G,B629,数量表!G:G)</f>
        <v/>
      </c>
      <c r="E629" s="16" t="n">
        <v>0</v>
      </c>
      <c r="F629" s="17">
        <f>C629*E629</f>
        <v/>
      </c>
      <c r="G629" s="18" t="n">
        <v>0</v>
      </c>
      <c r="H629" s="19">
        <f>D629*G629</f>
        <v/>
      </c>
      <c r="I629" s="16" t="n">
        <v>1</v>
      </c>
      <c r="J629" s="17">
        <f>C629*I629</f>
        <v/>
      </c>
      <c r="K629" s="18" t="n">
        <v>1</v>
      </c>
      <c r="L629" s="19">
        <f>D629*K629</f>
        <v/>
      </c>
      <c r="M629" s="23" t="n">
        <v>0</v>
      </c>
      <c r="N629" s="24">
        <f>D629*M629</f>
        <v/>
      </c>
      <c r="P629" s="25" t="n"/>
      <c r="Q629" s="25" t="n"/>
      <c r="R629" s="25" t="n"/>
      <c r="S629" s="25" t="n"/>
      <c r="T629" s="25" t="n"/>
    </row>
    <row r="630">
      <c r="A630" s="12" t="inlineStr">
        <is>
          <t>大平NC</t>
        </is>
      </c>
      <c r="B630" s="13" t="inlineStr">
        <is>
          <t>90M4Z09-L</t>
        </is>
      </c>
      <c r="C630" s="14">
        <f>SUMIF(数量表!D:E,B630,数量表!E:E)</f>
        <v/>
      </c>
      <c r="D630" s="15">
        <f>SUMIF(数量表!D:F,B630,数量表!F:F)+SUMIF(数量表!D:G,B630,数量表!G:G)</f>
        <v/>
      </c>
      <c r="E630" s="16" t="n">
        <v>0</v>
      </c>
      <c r="F630" s="17">
        <f>C630*E630</f>
        <v/>
      </c>
      <c r="G630" s="18" t="n">
        <v>0</v>
      </c>
      <c r="H630" s="19">
        <f>D630*G630</f>
        <v/>
      </c>
      <c r="I630" s="16" t="n">
        <v>1</v>
      </c>
      <c r="J630" s="17">
        <f>C630*I630</f>
        <v/>
      </c>
      <c r="K630" s="18" t="n">
        <v>1</v>
      </c>
      <c r="L630" s="19">
        <f>D630*K630</f>
        <v/>
      </c>
      <c r="M630" s="23" t="n">
        <v>0</v>
      </c>
      <c r="N630" s="24">
        <f>D630*M630</f>
        <v/>
      </c>
      <c r="P630" s="25" t="n"/>
      <c r="Q630" s="25" t="n"/>
      <c r="R630" s="25" t="n"/>
      <c r="S630" s="25" t="n"/>
      <c r="T630" s="25" t="n"/>
    </row>
    <row r="631">
      <c r="A631" s="12" t="inlineStr">
        <is>
          <t>大平NC</t>
        </is>
      </c>
      <c r="B631" s="13" t="inlineStr">
        <is>
          <t>90M4Z09L-L</t>
        </is>
      </c>
      <c r="C631" s="14">
        <f>SUMIF(数量表!D:E,B631,数量表!E:E)</f>
        <v/>
      </c>
      <c r="D631" s="15">
        <f>SUMIF(数量表!D:F,B631,数量表!F:F)+SUMIF(数量表!D:G,B631,数量表!G:G)</f>
        <v/>
      </c>
      <c r="E631" s="16" t="n">
        <v>0</v>
      </c>
      <c r="F631" s="17">
        <f>C631*E631</f>
        <v/>
      </c>
      <c r="G631" s="18" t="n">
        <v>0</v>
      </c>
      <c r="H631" s="19">
        <f>D631*G631</f>
        <v/>
      </c>
      <c r="I631" s="16" t="n">
        <v>1</v>
      </c>
      <c r="J631" s="17">
        <f>C631*I631</f>
        <v/>
      </c>
      <c r="K631" s="18" t="n">
        <v>1</v>
      </c>
      <c r="L631" s="19">
        <f>D631*K631</f>
        <v/>
      </c>
      <c r="M631" s="23" t="n">
        <v>0</v>
      </c>
      <c r="N631" s="24">
        <f>D631*M631</f>
        <v/>
      </c>
      <c r="P631" s="25" t="n"/>
      <c r="Q631" s="25" t="n"/>
      <c r="R631" s="25" t="n"/>
      <c r="S631" s="25" t="n"/>
      <c r="T631" s="25" t="n"/>
    </row>
    <row r="632">
      <c r="A632" s="12" t="inlineStr">
        <is>
          <t>大平NC</t>
        </is>
      </c>
      <c r="B632" s="13" t="inlineStr">
        <is>
          <t>90M4Z09R</t>
        </is>
      </c>
      <c r="C632" s="14">
        <f>SUMIF(数量表!D:E,B632,数量表!E:E)</f>
        <v/>
      </c>
      <c r="D632" s="15">
        <f>SUMIF(数量表!D:F,B632,数量表!F:F)+SUMIF(数量表!D:G,B632,数量表!G:G)</f>
        <v/>
      </c>
      <c r="E632" s="16" t="n">
        <v>0</v>
      </c>
      <c r="F632" s="17">
        <f>C632*E632</f>
        <v/>
      </c>
      <c r="G632" s="18" t="n">
        <v>0</v>
      </c>
      <c r="H632" s="19">
        <f>D632*G632</f>
        <v/>
      </c>
      <c r="I632" s="16" t="n">
        <v>1</v>
      </c>
      <c r="J632" s="17">
        <f>C632*I632</f>
        <v/>
      </c>
      <c r="K632" s="18" t="n">
        <v>1</v>
      </c>
      <c r="L632" s="19">
        <f>D632*K632</f>
        <v/>
      </c>
      <c r="M632" s="23" t="n">
        <v>0</v>
      </c>
      <c r="N632" s="24">
        <f>D632*M632</f>
        <v/>
      </c>
      <c r="P632" s="25" t="n"/>
      <c r="Q632" s="25" t="n"/>
      <c r="R632" s="25" t="n"/>
      <c r="S632" s="25" t="n"/>
      <c r="T632" s="25" t="n"/>
    </row>
    <row r="633">
      <c r="A633" s="12" t="inlineStr">
        <is>
          <t>大平NC</t>
        </is>
      </c>
      <c r="B633" s="13" t="inlineStr">
        <is>
          <t>90M4Z09-R</t>
        </is>
      </c>
      <c r="C633" s="14">
        <f>SUMIF(数量表!D:E,B633,数量表!E:E)</f>
        <v/>
      </c>
      <c r="D633" s="15">
        <f>SUMIF(数量表!D:F,B633,数量表!F:F)+SUMIF(数量表!D:G,B633,数量表!G:G)</f>
        <v/>
      </c>
      <c r="E633" s="16" t="n">
        <v>0</v>
      </c>
      <c r="F633" s="17">
        <f>C633*E633</f>
        <v/>
      </c>
      <c r="G633" s="18" t="n">
        <v>0</v>
      </c>
      <c r="H633" s="19">
        <f>D633*G633</f>
        <v/>
      </c>
      <c r="I633" s="16" t="n">
        <v>1</v>
      </c>
      <c r="J633" s="17">
        <f>C633*I633</f>
        <v/>
      </c>
      <c r="K633" s="18" t="n">
        <v>1</v>
      </c>
      <c r="L633" s="19">
        <f>D633*K633</f>
        <v/>
      </c>
      <c r="M633" s="23" t="n">
        <v>0</v>
      </c>
      <c r="N633" s="24">
        <f>D633*M633</f>
        <v/>
      </c>
      <c r="P633" s="25" t="n"/>
      <c r="Q633" s="25" t="n"/>
      <c r="R633" s="25" t="n"/>
      <c r="S633" s="25" t="n"/>
      <c r="T633" s="25" t="n"/>
    </row>
    <row r="634">
      <c r="A634" s="12" t="inlineStr">
        <is>
          <t>大平NC</t>
        </is>
      </c>
      <c r="B634" s="13" t="inlineStr">
        <is>
          <t>90M4Z09R-R</t>
        </is>
      </c>
      <c r="C634" s="14">
        <f>SUMIF(数量表!D:E,B634,数量表!E:E)</f>
        <v/>
      </c>
      <c r="D634" s="15">
        <f>SUMIF(数量表!D:F,B634,数量表!F:F)+SUMIF(数量表!D:G,B634,数量表!G:G)</f>
        <v/>
      </c>
      <c r="E634" s="16" t="n">
        <v>0</v>
      </c>
      <c r="F634" s="17">
        <f>C634*E634</f>
        <v/>
      </c>
      <c r="G634" s="18" t="n">
        <v>0</v>
      </c>
      <c r="H634" s="19">
        <f>D634*G634</f>
        <v/>
      </c>
      <c r="I634" s="16" t="n">
        <v>1</v>
      </c>
      <c r="J634" s="17">
        <f>C634*I634</f>
        <v/>
      </c>
      <c r="K634" s="18" t="n">
        <v>1</v>
      </c>
      <c r="L634" s="19">
        <f>D634*K634</f>
        <v/>
      </c>
      <c r="M634" s="23" t="n">
        <v>0</v>
      </c>
      <c r="N634" s="24">
        <f>D634*M634</f>
        <v/>
      </c>
      <c r="P634" s="25" t="n"/>
      <c r="Q634" s="25" t="n"/>
      <c r="R634" s="25" t="n"/>
      <c r="S634" s="25" t="n"/>
      <c r="T634" s="25" t="n"/>
    </row>
    <row r="635">
      <c r="A635" s="12" t="inlineStr">
        <is>
          <t>大平NC</t>
        </is>
      </c>
      <c r="B635" s="13" t="inlineStr">
        <is>
          <t>135M4Z09</t>
        </is>
      </c>
      <c r="C635" s="14">
        <f>SUMIF(数量表!D:E,B635,数量表!E:E)</f>
        <v/>
      </c>
      <c r="D635" s="15">
        <f>SUMIF(数量表!D:F,B635,数量表!F:F)+SUMIF(数量表!D:G,B635,数量表!G:G)</f>
        <v/>
      </c>
      <c r="E635" s="16" t="n">
        <v>0</v>
      </c>
      <c r="F635" s="17">
        <f>C635*E635</f>
        <v/>
      </c>
      <c r="G635" s="18" t="n">
        <v>0</v>
      </c>
      <c r="H635" s="19">
        <f>D635*G635</f>
        <v/>
      </c>
      <c r="I635" s="16" t="n">
        <v>1</v>
      </c>
      <c r="J635" s="17">
        <f>C635*I635</f>
        <v/>
      </c>
      <c r="K635" s="18" t="n">
        <v>1</v>
      </c>
      <c r="L635" s="19">
        <f>D635*K635</f>
        <v/>
      </c>
      <c r="M635" s="23" t="n">
        <v>0</v>
      </c>
      <c r="N635" s="24">
        <f>D635*M635</f>
        <v/>
      </c>
      <c r="P635" s="25" t="n"/>
      <c r="Q635" s="25" t="n"/>
      <c r="R635" s="25" t="n"/>
      <c r="S635" s="25" t="n"/>
      <c r="T635" s="25" t="n"/>
    </row>
    <row r="636">
      <c r="A636" s="12" t="inlineStr">
        <is>
          <t>大平NC</t>
        </is>
      </c>
      <c r="B636" s="13" t="inlineStr">
        <is>
          <t>135M4Z09L</t>
        </is>
      </c>
      <c r="C636" s="14">
        <f>SUMIF(数量表!D:E,B636,数量表!E:E)</f>
        <v/>
      </c>
      <c r="D636" s="15">
        <f>SUMIF(数量表!D:F,B636,数量表!F:F)+SUMIF(数量表!D:G,B636,数量表!G:G)</f>
        <v/>
      </c>
      <c r="E636" s="16" t="n">
        <v>0</v>
      </c>
      <c r="F636" s="17">
        <f>C636*E636</f>
        <v/>
      </c>
      <c r="G636" s="18" t="n">
        <v>0</v>
      </c>
      <c r="H636" s="19">
        <f>D636*G636</f>
        <v/>
      </c>
      <c r="I636" s="16" t="n">
        <v>1</v>
      </c>
      <c r="J636" s="17">
        <f>C636*I636</f>
        <v/>
      </c>
      <c r="K636" s="18" t="n">
        <v>1</v>
      </c>
      <c r="L636" s="19">
        <f>D636*K636</f>
        <v/>
      </c>
      <c r="M636" s="23" t="n">
        <v>0</v>
      </c>
      <c r="N636" s="24">
        <f>D636*M636</f>
        <v/>
      </c>
      <c r="P636" s="25" t="n"/>
      <c r="Q636" s="25" t="n"/>
      <c r="R636" s="25" t="n"/>
      <c r="S636" s="25" t="n"/>
      <c r="T636" s="25" t="n"/>
    </row>
    <row r="637">
      <c r="A637" s="12" t="inlineStr">
        <is>
          <t>大平NC</t>
        </is>
      </c>
      <c r="B637" s="13" t="inlineStr">
        <is>
          <t>135M4Z09-L</t>
        </is>
      </c>
      <c r="C637" s="14">
        <f>SUMIF(数量表!D:E,B637,数量表!E:E)</f>
        <v/>
      </c>
      <c r="D637" s="15">
        <f>SUMIF(数量表!D:F,B637,数量表!F:F)+SUMIF(数量表!D:G,B637,数量表!G:G)</f>
        <v/>
      </c>
      <c r="E637" s="16" t="n">
        <v>0</v>
      </c>
      <c r="F637" s="17">
        <f>C637*E637</f>
        <v/>
      </c>
      <c r="G637" s="18" t="n">
        <v>0</v>
      </c>
      <c r="H637" s="19">
        <f>D637*G637</f>
        <v/>
      </c>
      <c r="I637" s="16" t="n">
        <v>1</v>
      </c>
      <c r="J637" s="17">
        <f>C637*I637</f>
        <v/>
      </c>
      <c r="K637" s="18" t="n">
        <v>1</v>
      </c>
      <c r="L637" s="19">
        <f>D637*K637</f>
        <v/>
      </c>
      <c r="M637" s="23" t="n">
        <v>0</v>
      </c>
      <c r="N637" s="24">
        <f>D637*M637</f>
        <v/>
      </c>
      <c r="P637" s="25" t="n"/>
      <c r="Q637" s="25" t="n"/>
      <c r="R637" s="25" t="n"/>
      <c r="S637" s="25" t="n"/>
      <c r="T637" s="25" t="n"/>
    </row>
    <row r="638">
      <c r="A638" s="12" t="inlineStr">
        <is>
          <t>大平NC</t>
        </is>
      </c>
      <c r="B638" s="13" t="inlineStr">
        <is>
          <t>135M4Z09L-L</t>
        </is>
      </c>
      <c r="C638" s="14">
        <f>SUMIF(数量表!D:E,B638,数量表!E:E)</f>
        <v/>
      </c>
      <c r="D638" s="15">
        <f>SUMIF(数量表!D:F,B638,数量表!F:F)+SUMIF(数量表!D:G,B638,数量表!G:G)</f>
        <v/>
      </c>
      <c r="E638" s="16" t="n">
        <v>0</v>
      </c>
      <c r="F638" s="17">
        <f>C638*E638</f>
        <v/>
      </c>
      <c r="G638" s="18" t="n">
        <v>0</v>
      </c>
      <c r="H638" s="19">
        <f>D638*G638</f>
        <v/>
      </c>
      <c r="I638" s="16" t="n">
        <v>1</v>
      </c>
      <c r="J638" s="17">
        <f>C638*I638</f>
        <v/>
      </c>
      <c r="K638" s="18" t="n">
        <v>1</v>
      </c>
      <c r="L638" s="19">
        <f>D638*K638</f>
        <v/>
      </c>
      <c r="M638" s="23" t="n">
        <v>0</v>
      </c>
      <c r="N638" s="24">
        <f>D638*M638</f>
        <v/>
      </c>
      <c r="P638" s="25" t="n"/>
      <c r="Q638" s="25" t="n"/>
      <c r="R638" s="25" t="n"/>
      <c r="S638" s="25" t="n"/>
      <c r="T638" s="25" t="n"/>
    </row>
    <row r="639">
      <c r="A639" s="12" t="inlineStr">
        <is>
          <t>大平NC</t>
        </is>
      </c>
      <c r="B639" s="13" t="inlineStr">
        <is>
          <t>135M4Z09R</t>
        </is>
      </c>
      <c r="C639" s="14">
        <f>SUMIF(数量表!D:E,B639,数量表!E:E)</f>
        <v/>
      </c>
      <c r="D639" s="15">
        <f>SUMIF(数量表!D:F,B639,数量表!F:F)+SUMIF(数量表!D:G,B639,数量表!G:G)</f>
        <v/>
      </c>
      <c r="E639" s="16" t="n">
        <v>0</v>
      </c>
      <c r="F639" s="17">
        <f>C639*E639</f>
        <v/>
      </c>
      <c r="G639" s="18" t="n">
        <v>0</v>
      </c>
      <c r="H639" s="19">
        <f>D639*G639</f>
        <v/>
      </c>
      <c r="I639" s="16" t="n">
        <v>1</v>
      </c>
      <c r="J639" s="17">
        <f>C639*I639</f>
        <v/>
      </c>
      <c r="K639" s="18" t="n">
        <v>1</v>
      </c>
      <c r="L639" s="19">
        <f>D639*K639</f>
        <v/>
      </c>
      <c r="M639" s="23" t="n">
        <v>0</v>
      </c>
      <c r="N639" s="24">
        <f>D639*M639</f>
        <v/>
      </c>
      <c r="P639" s="25" t="n"/>
      <c r="Q639" s="25" t="n"/>
      <c r="R639" s="25" t="n"/>
      <c r="S639" s="25" t="n"/>
      <c r="T639" s="25" t="n"/>
    </row>
    <row r="640">
      <c r="A640" s="12" t="inlineStr">
        <is>
          <t>大平NC</t>
        </is>
      </c>
      <c r="B640" s="13" t="inlineStr">
        <is>
          <t>135M4Z09-R</t>
        </is>
      </c>
      <c r="C640" s="14">
        <f>SUMIF(数量表!D:E,B640,数量表!E:E)</f>
        <v/>
      </c>
      <c r="D640" s="15">
        <f>SUMIF(数量表!D:F,B640,数量表!F:F)+SUMIF(数量表!D:G,B640,数量表!G:G)</f>
        <v/>
      </c>
      <c r="E640" s="16" t="n">
        <v>0</v>
      </c>
      <c r="F640" s="17">
        <f>C640*E640</f>
        <v/>
      </c>
      <c r="G640" s="18" t="n">
        <v>0</v>
      </c>
      <c r="H640" s="19">
        <f>D640*G640</f>
        <v/>
      </c>
      <c r="I640" s="16" t="n">
        <v>1</v>
      </c>
      <c r="J640" s="17">
        <f>C640*I640</f>
        <v/>
      </c>
      <c r="K640" s="18" t="n">
        <v>1</v>
      </c>
      <c r="L640" s="19">
        <f>D640*K640</f>
        <v/>
      </c>
      <c r="M640" s="23" t="n">
        <v>0</v>
      </c>
      <c r="N640" s="24">
        <f>D640*M640</f>
        <v/>
      </c>
      <c r="P640" s="25" t="n"/>
      <c r="Q640" s="25" t="n"/>
      <c r="R640" s="25" t="n"/>
      <c r="S640" s="25" t="n"/>
      <c r="T640" s="25" t="n"/>
    </row>
    <row r="641">
      <c r="A641" s="12" t="inlineStr">
        <is>
          <t>大平NC</t>
        </is>
      </c>
      <c r="B641" s="13" t="inlineStr">
        <is>
          <t>135M4Z09R-R</t>
        </is>
      </c>
      <c r="C641" s="14">
        <f>SUMIF(数量表!D:E,B641,数量表!E:E)</f>
        <v/>
      </c>
      <c r="D641" s="15">
        <f>SUMIF(数量表!D:F,B641,数量表!F:F)+SUMIF(数量表!D:G,B641,数量表!G:G)</f>
        <v/>
      </c>
      <c r="E641" s="16" t="n">
        <v>0</v>
      </c>
      <c r="F641" s="17">
        <f>C641*E641</f>
        <v/>
      </c>
      <c r="G641" s="18" t="n">
        <v>0</v>
      </c>
      <c r="H641" s="19">
        <f>D641*G641</f>
        <v/>
      </c>
      <c r="I641" s="16" t="n">
        <v>1</v>
      </c>
      <c r="J641" s="17">
        <f>C641*I641</f>
        <v/>
      </c>
      <c r="K641" s="18" t="n">
        <v>1</v>
      </c>
      <c r="L641" s="19">
        <f>D641*K641</f>
        <v/>
      </c>
      <c r="M641" s="23" t="n">
        <v>0</v>
      </c>
      <c r="N641" s="24">
        <f>D641*M641</f>
        <v/>
      </c>
      <c r="P641" s="25" t="n"/>
      <c r="Q641" s="25" t="n"/>
      <c r="R641" s="25" t="n"/>
      <c r="S641" s="25" t="n"/>
      <c r="T641" s="25" t="n"/>
    </row>
    <row r="642">
      <c r="A642" s="12" t="inlineStr">
        <is>
          <t>大平NC</t>
        </is>
      </c>
      <c r="B642" s="13" t="inlineStr">
        <is>
          <t>5Z09</t>
        </is>
      </c>
      <c r="C642" s="14">
        <f>SUMIF(数量表!D:E,B642,数量表!E:E)</f>
        <v/>
      </c>
      <c r="D642" s="15">
        <f>SUMIF(数量表!D:F,B642,数量表!F:F)+SUMIF(数量表!D:G,B642,数量表!G:G)</f>
        <v/>
      </c>
      <c r="E642" s="16" t="n">
        <v>0</v>
      </c>
      <c r="F642" s="17">
        <f>C642*E642</f>
        <v/>
      </c>
      <c r="G642" s="18" t="n">
        <v>0</v>
      </c>
      <c r="H642" s="19">
        <f>D642*G642</f>
        <v/>
      </c>
      <c r="I642" s="16" t="n">
        <v>1</v>
      </c>
      <c r="J642" s="17">
        <f>C642*I642</f>
        <v/>
      </c>
      <c r="K642" s="18" t="n">
        <v>1</v>
      </c>
      <c r="L642" s="19">
        <f>D642*K642</f>
        <v/>
      </c>
      <c r="M642" s="23" t="n">
        <v>0</v>
      </c>
      <c r="N642" s="24">
        <f>D642*M642</f>
        <v/>
      </c>
      <c r="P642" s="25" t="n"/>
      <c r="Q642" s="25" t="n"/>
      <c r="R642" s="25" t="n"/>
      <c r="S642" s="25" t="n"/>
      <c r="T642" s="25" t="n"/>
    </row>
    <row r="643">
      <c r="A643" s="12" t="inlineStr">
        <is>
          <t>大平NC</t>
        </is>
      </c>
      <c r="B643" s="13" t="inlineStr">
        <is>
          <t>5Z09L</t>
        </is>
      </c>
      <c r="C643" s="14">
        <f>SUMIF(数量表!D:E,B643,数量表!E:E)</f>
        <v/>
      </c>
      <c r="D643" s="15">
        <f>SUMIF(数量表!D:F,B643,数量表!F:F)+SUMIF(数量表!D:G,B643,数量表!G:G)</f>
        <v/>
      </c>
      <c r="E643" s="16" t="n">
        <v>0</v>
      </c>
      <c r="F643" s="17">
        <f>C643*E643</f>
        <v/>
      </c>
      <c r="G643" s="18" t="n">
        <v>0</v>
      </c>
      <c r="H643" s="19">
        <f>D643*G643</f>
        <v/>
      </c>
      <c r="I643" s="16" t="n">
        <v>1</v>
      </c>
      <c r="J643" s="17">
        <f>C643*I643</f>
        <v/>
      </c>
      <c r="K643" s="18" t="n">
        <v>1</v>
      </c>
      <c r="L643" s="19">
        <f>D643*K643</f>
        <v/>
      </c>
      <c r="M643" s="23" t="n">
        <v>0</v>
      </c>
      <c r="N643" s="24">
        <f>D643*M643</f>
        <v/>
      </c>
      <c r="P643" s="25" t="n"/>
      <c r="Q643" s="25" t="n"/>
      <c r="R643" s="25" t="n"/>
      <c r="S643" s="25" t="n"/>
      <c r="T643" s="25" t="n"/>
    </row>
    <row r="644">
      <c r="A644" s="12" t="inlineStr">
        <is>
          <t>大平NC</t>
        </is>
      </c>
      <c r="B644" s="13" t="inlineStr">
        <is>
          <t>5Z09-L</t>
        </is>
      </c>
      <c r="C644" s="14">
        <f>SUMIF(数量表!D:E,B644,数量表!E:E)</f>
        <v/>
      </c>
      <c r="D644" s="15">
        <f>SUMIF(数量表!D:F,B644,数量表!F:F)+SUMIF(数量表!D:G,B644,数量表!G:G)</f>
        <v/>
      </c>
      <c r="E644" s="16" t="n">
        <v>0</v>
      </c>
      <c r="F644" s="17">
        <f>C644*E644</f>
        <v/>
      </c>
      <c r="G644" s="18" t="n">
        <v>0</v>
      </c>
      <c r="H644" s="19">
        <f>D644*G644</f>
        <v/>
      </c>
      <c r="I644" s="16" t="n">
        <v>1</v>
      </c>
      <c r="J644" s="17">
        <f>C644*I644</f>
        <v/>
      </c>
      <c r="K644" s="18" t="n">
        <v>1</v>
      </c>
      <c r="L644" s="19">
        <f>D644*K644</f>
        <v/>
      </c>
      <c r="M644" s="23" t="n">
        <v>0</v>
      </c>
      <c r="N644" s="24">
        <f>D644*M644</f>
        <v/>
      </c>
      <c r="P644" s="25" t="n"/>
      <c r="Q644" s="25" t="n"/>
      <c r="R644" s="25" t="n"/>
      <c r="S644" s="25" t="n"/>
      <c r="T644" s="25" t="n"/>
    </row>
    <row r="645">
      <c r="A645" s="12" t="inlineStr">
        <is>
          <t>大平NC</t>
        </is>
      </c>
      <c r="B645" s="13" t="inlineStr">
        <is>
          <t>5Z09L-L</t>
        </is>
      </c>
      <c r="C645" s="14">
        <f>SUMIF(数量表!D:E,B645,数量表!E:E)</f>
        <v/>
      </c>
      <c r="D645" s="15">
        <f>SUMIF(数量表!D:F,B645,数量表!F:F)+SUMIF(数量表!D:G,B645,数量表!G:G)</f>
        <v/>
      </c>
      <c r="E645" s="16" t="n">
        <v>0</v>
      </c>
      <c r="F645" s="17">
        <f>C645*E645</f>
        <v/>
      </c>
      <c r="G645" s="18" t="n">
        <v>0</v>
      </c>
      <c r="H645" s="19">
        <f>D645*G645</f>
        <v/>
      </c>
      <c r="I645" s="16" t="n">
        <v>1</v>
      </c>
      <c r="J645" s="17">
        <f>C645*I645</f>
        <v/>
      </c>
      <c r="K645" s="18" t="n">
        <v>1</v>
      </c>
      <c r="L645" s="19">
        <f>D645*K645</f>
        <v/>
      </c>
      <c r="M645" s="23" t="n">
        <v>0</v>
      </c>
      <c r="N645" s="24">
        <f>D645*M645</f>
        <v/>
      </c>
      <c r="P645" s="25" t="n"/>
      <c r="Q645" s="25" t="n"/>
      <c r="R645" s="25" t="n"/>
      <c r="S645" s="25" t="n"/>
      <c r="T645" s="25" t="n"/>
    </row>
    <row r="646">
      <c r="A646" s="12" t="inlineStr">
        <is>
          <t>大平NC</t>
        </is>
      </c>
      <c r="B646" s="13" t="inlineStr">
        <is>
          <t>5Z09R</t>
        </is>
      </c>
      <c r="C646" s="14">
        <f>SUMIF(数量表!D:E,B646,数量表!E:E)</f>
        <v/>
      </c>
      <c r="D646" s="15">
        <f>SUMIF(数量表!D:F,B646,数量表!F:F)+SUMIF(数量表!D:G,B646,数量表!G:G)</f>
        <v/>
      </c>
      <c r="E646" s="16" t="n">
        <v>0</v>
      </c>
      <c r="F646" s="17">
        <f>C646*E646</f>
        <v/>
      </c>
      <c r="G646" s="18" t="n">
        <v>0</v>
      </c>
      <c r="H646" s="19">
        <f>D646*G646</f>
        <v/>
      </c>
      <c r="I646" s="16" t="n">
        <v>1</v>
      </c>
      <c r="J646" s="17">
        <f>C646*I646</f>
        <v/>
      </c>
      <c r="K646" s="18" t="n">
        <v>1</v>
      </c>
      <c r="L646" s="19">
        <f>D646*K646</f>
        <v/>
      </c>
      <c r="M646" s="23" t="n">
        <v>0</v>
      </c>
      <c r="N646" s="24">
        <f>D646*M646</f>
        <v/>
      </c>
      <c r="P646" s="25" t="n"/>
      <c r="Q646" s="25" t="n"/>
      <c r="R646" s="25" t="n"/>
      <c r="S646" s="25" t="n"/>
      <c r="T646" s="25" t="n"/>
    </row>
    <row r="647">
      <c r="A647" s="12" t="inlineStr">
        <is>
          <t>大平NC</t>
        </is>
      </c>
      <c r="B647" s="13" t="inlineStr">
        <is>
          <t>5Z09-R</t>
        </is>
      </c>
      <c r="C647" s="14">
        <f>SUMIF(数量表!D:E,B647,数量表!E:E)</f>
        <v/>
      </c>
      <c r="D647" s="15">
        <f>SUMIF(数量表!D:F,B647,数量表!F:F)+SUMIF(数量表!D:G,B647,数量表!G:G)</f>
        <v/>
      </c>
      <c r="E647" s="16" t="n">
        <v>0</v>
      </c>
      <c r="F647" s="17">
        <f>C647*E647</f>
        <v/>
      </c>
      <c r="G647" s="18" t="n">
        <v>0</v>
      </c>
      <c r="H647" s="19">
        <f>D647*G647</f>
        <v/>
      </c>
      <c r="I647" s="16" t="n">
        <v>1</v>
      </c>
      <c r="J647" s="17">
        <f>C647*I647</f>
        <v/>
      </c>
      <c r="K647" s="18" t="n">
        <v>1</v>
      </c>
      <c r="L647" s="19">
        <f>D647*K647</f>
        <v/>
      </c>
      <c r="M647" s="23" t="n">
        <v>0</v>
      </c>
      <c r="N647" s="24">
        <f>D647*M647</f>
        <v/>
      </c>
      <c r="P647" s="25" t="n"/>
      <c r="Q647" s="25" t="n"/>
      <c r="R647" s="25" t="n"/>
      <c r="S647" s="25" t="n"/>
      <c r="T647" s="25" t="n"/>
    </row>
    <row r="648">
      <c r="A648" s="12" t="inlineStr">
        <is>
          <t>大平NC</t>
        </is>
      </c>
      <c r="B648" s="13" t="inlineStr">
        <is>
          <t>5Z09L-R</t>
        </is>
      </c>
      <c r="C648" s="14">
        <f>SUMIF(数量表!D:E,B648,数量表!E:E)</f>
        <v/>
      </c>
      <c r="D648" s="15">
        <f>SUMIF(数量表!D:F,B648,数量表!F:F)+SUMIF(数量表!D:G,B648,数量表!G:G)</f>
        <v/>
      </c>
      <c r="E648" s="16" t="n">
        <v>0</v>
      </c>
      <c r="F648" s="17">
        <f>C648*E648</f>
        <v/>
      </c>
      <c r="G648" s="18" t="n">
        <v>0</v>
      </c>
      <c r="H648" s="19">
        <f>D648*G648</f>
        <v/>
      </c>
      <c r="I648" s="16" t="n">
        <v>1</v>
      </c>
      <c r="J648" s="17">
        <f>C648*I648</f>
        <v/>
      </c>
      <c r="K648" s="18" t="n">
        <v>1</v>
      </c>
      <c r="L648" s="19">
        <f>D648*K648</f>
        <v/>
      </c>
      <c r="M648" s="23" t="n">
        <v>0</v>
      </c>
      <c r="N648" s="24">
        <f>D648*M648</f>
        <v/>
      </c>
      <c r="P648" s="25" t="n"/>
      <c r="Q648" s="25" t="n"/>
      <c r="R648" s="25" t="n"/>
      <c r="S648" s="25" t="n"/>
      <c r="T648" s="25" t="n"/>
    </row>
    <row r="649">
      <c r="A649" s="12" t="inlineStr">
        <is>
          <t>大平NC</t>
        </is>
      </c>
      <c r="B649" s="13" t="inlineStr">
        <is>
          <t>45M5Z09</t>
        </is>
      </c>
      <c r="C649" s="14">
        <f>SUMIF(数量表!D:E,B649,数量表!E:E)</f>
        <v/>
      </c>
      <c r="D649" s="15">
        <f>SUMIF(数量表!D:F,B649,数量表!F:F)+SUMIF(数量表!D:G,B649,数量表!G:G)</f>
        <v/>
      </c>
      <c r="E649" s="16" t="n">
        <v>0</v>
      </c>
      <c r="F649" s="17">
        <f>C649*E649</f>
        <v/>
      </c>
      <c r="G649" s="18" t="n">
        <v>0</v>
      </c>
      <c r="H649" s="19">
        <f>D649*G649</f>
        <v/>
      </c>
      <c r="I649" s="16" t="n">
        <v>1</v>
      </c>
      <c r="J649" s="17">
        <f>C649*I649</f>
        <v/>
      </c>
      <c r="K649" s="18" t="n">
        <v>1</v>
      </c>
      <c r="L649" s="19">
        <f>D649*K649</f>
        <v/>
      </c>
      <c r="M649" s="23" t="n">
        <v>0</v>
      </c>
      <c r="N649" s="24">
        <f>D649*M649</f>
        <v/>
      </c>
      <c r="P649" s="25" t="n"/>
      <c r="Q649" s="25" t="n"/>
      <c r="R649" s="25" t="n"/>
      <c r="S649" s="25" t="n"/>
      <c r="T649" s="25" t="n"/>
    </row>
    <row r="650">
      <c r="A650" s="12" t="inlineStr">
        <is>
          <t>大平NC</t>
        </is>
      </c>
      <c r="B650" s="13" t="inlineStr">
        <is>
          <t>45M5Z09L</t>
        </is>
      </c>
      <c r="C650" s="14">
        <f>SUMIF(数量表!D:E,B650,数量表!E:E)</f>
        <v/>
      </c>
      <c r="D650" s="15">
        <f>SUMIF(数量表!D:F,B650,数量表!F:F)+SUMIF(数量表!D:G,B650,数量表!G:G)</f>
        <v/>
      </c>
      <c r="E650" s="16" t="n">
        <v>0</v>
      </c>
      <c r="F650" s="17">
        <f>C650*E650</f>
        <v/>
      </c>
      <c r="G650" s="18" t="n">
        <v>0</v>
      </c>
      <c r="H650" s="19">
        <f>D650*G650</f>
        <v/>
      </c>
      <c r="I650" s="16" t="n">
        <v>1</v>
      </c>
      <c r="J650" s="17">
        <f>C650*I650</f>
        <v/>
      </c>
      <c r="K650" s="18" t="n">
        <v>1</v>
      </c>
      <c r="L650" s="19">
        <f>D650*K650</f>
        <v/>
      </c>
      <c r="M650" s="23" t="n">
        <v>0</v>
      </c>
      <c r="N650" s="24">
        <f>D650*M650</f>
        <v/>
      </c>
      <c r="P650" s="25" t="n"/>
      <c r="Q650" s="25" t="n"/>
      <c r="R650" s="25" t="n"/>
      <c r="S650" s="25" t="n"/>
      <c r="T650" s="25" t="n"/>
    </row>
    <row r="651">
      <c r="A651" s="12" t="inlineStr">
        <is>
          <t>大平NC</t>
        </is>
      </c>
      <c r="B651" s="13" t="inlineStr">
        <is>
          <t>45M5Z09-L</t>
        </is>
      </c>
      <c r="C651" s="14">
        <f>SUMIF(数量表!D:E,B651,数量表!E:E)</f>
        <v/>
      </c>
      <c r="D651" s="15">
        <f>SUMIF(数量表!D:F,B651,数量表!F:F)+SUMIF(数量表!D:G,B651,数量表!G:G)</f>
        <v/>
      </c>
      <c r="E651" s="16" t="n">
        <v>0</v>
      </c>
      <c r="F651" s="17">
        <f>C651*E651</f>
        <v/>
      </c>
      <c r="G651" s="18" t="n">
        <v>0</v>
      </c>
      <c r="H651" s="19">
        <f>D651*G651</f>
        <v/>
      </c>
      <c r="I651" s="16" t="n">
        <v>1</v>
      </c>
      <c r="J651" s="17">
        <f>C651*I651</f>
        <v/>
      </c>
      <c r="K651" s="18" t="n">
        <v>1</v>
      </c>
      <c r="L651" s="19">
        <f>D651*K651</f>
        <v/>
      </c>
      <c r="M651" s="23" t="n">
        <v>0</v>
      </c>
      <c r="N651" s="24">
        <f>D651*M651</f>
        <v/>
      </c>
      <c r="P651" s="25" t="n"/>
      <c r="Q651" s="25" t="n"/>
      <c r="R651" s="25" t="n"/>
      <c r="S651" s="25" t="n"/>
      <c r="T651" s="25" t="n"/>
    </row>
    <row r="652">
      <c r="A652" s="12" t="inlineStr">
        <is>
          <t>大平NC</t>
        </is>
      </c>
      <c r="B652" s="13" t="inlineStr">
        <is>
          <t>45M5Z09L-L</t>
        </is>
      </c>
      <c r="C652" s="14">
        <f>SUMIF(数量表!D:E,B652,数量表!E:E)</f>
        <v/>
      </c>
      <c r="D652" s="15">
        <f>SUMIF(数量表!D:F,B652,数量表!F:F)+SUMIF(数量表!D:G,B652,数量表!G:G)</f>
        <v/>
      </c>
      <c r="E652" s="16" t="n">
        <v>0</v>
      </c>
      <c r="F652" s="17">
        <f>C652*E652</f>
        <v/>
      </c>
      <c r="G652" s="18" t="n">
        <v>0</v>
      </c>
      <c r="H652" s="19">
        <f>D652*G652</f>
        <v/>
      </c>
      <c r="I652" s="16" t="n">
        <v>1</v>
      </c>
      <c r="J652" s="17">
        <f>C652*I652</f>
        <v/>
      </c>
      <c r="K652" s="18" t="n">
        <v>1</v>
      </c>
      <c r="L652" s="19">
        <f>D652*K652</f>
        <v/>
      </c>
      <c r="M652" s="23" t="n">
        <v>0</v>
      </c>
      <c r="N652" s="24">
        <f>D652*M652</f>
        <v/>
      </c>
      <c r="P652" s="25" t="n"/>
      <c r="Q652" s="25" t="n"/>
      <c r="R652" s="25" t="n"/>
      <c r="S652" s="25" t="n"/>
      <c r="T652" s="25" t="n"/>
    </row>
    <row r="653">
      <c r="A653" s="12" t="inlineStr">
        <is>
          <t>大平NC</t>
        </is>
      </c>
      <c r="B653" s="13" t="inlineStr">
        <is>
          <t>45M5Z09R</t>
        </is>
      </c>
      <c r="C653" s="14">
        <f>SUMIF(数量表!D:E,B653,数量表!E:E)</f>
        <v/>
      </c>
      <c r="D653" s="15">
        <f>SUMIF(数量表!D:F,B653,数量表!F:F)+SUMIF(数量表!D:G,B653,数量表!G:G)</f>
        <v/>
      </c>
      <c r="E653" s="16" t="n">
        <v>0</v>
      </c>
      <c r="F653" s="17">
        <f>C653*E653</f>
        <v/>
      </c>
      <c r="G653" s="18" t="n">
        <v>0</v>
      </c>
      <c r="H653" s="19">
        <f>D653*G653</f>
        <v/>
      </c>
      <c r="I653" s="16" t="n">
        <v>1</v>
      </c>
      <c r="J653" s="17">
        <f>C653*I653</f>
        <v/>
      </c>
      <c r="K653" s="18" t="n">
        <v>1</v>
      </c>
      <c r="L653" s="19">
        <f>D653*K653</f>
        <v/>
      </c>
      <c r="M653" s="23" t="n">
        <v>0</v>
      </c>
      <c r="N653" s="24">
        <f>D653*M653</f>
        <v/>
      </c>
      <c r="P653" s="25" t="n"/>
      <c r="Q653" s="25" t="n"/>
      <c r="R653" s="25" t="n"/>
      <c r="S653" s="25" t="n"/>
      <c r="T653" s="25" t="n"/>
    </row>
    <row r="654">
      <c r="A654" s="12" t="inlineStr">
        <is>
          <t>大平NC</t>
        </is>
      </c>
      <c r="B654" s="13" t="inlineStr">
        <is>
          <t>45M5Z09-R</t>
        </is>
      </c>
      <c r="C654" s="14">
        <f>SUMIF(数量表!D:E,B654,数量表!E:E)</f>
        <v/>
      </c>
      <c r="D654" s="15">
        <f>SUMIF(数量表!D:F,B654,数量表!F:F)+SUMIF(数量表!D:G,B654,数量表!G:G)</f>
        <v/>
      </c>
      <c r="E654" s="16" t="n">
        <v>0</v>
      </c>
      <c r="F654" s="17">
        <f>C654*E654</f>
        <v/>
      </c>
      <c r="G654" s="18" t="n">
        <v>0</v>
      </c>
      <c r="H654" s="19">
        <f>D654*G654</f>
        <v/>
      </c>
      <c r="I654" s="16" t="n">
        <v>1</v>
      </c>
      <c r="J654" s="17">
        <f>C654*I654</f>
        <v/>
      </c>
      <c r="K654" s="18" t="n">
        <v>1</v>
      </c>
      <c r="L654" s="19">
        <f>D654*K654</f>
        <v/>
      </c>
      <c r="M654" s="23" t="n">
        <v>0</v>
      </c>
      <c r="N654" s="24">
        <f>D654*M654</f>
        <v/>
      </c>
      <c r="P654" s="25" t="n"/>
      <c r="Q654" s="25" t="n"/>
      <c r="R654" s="25" t="n"/>
      <c r="S654" s="25" t="n"/>
      <c r="T654" s="25" t="n"/>
    </row>
    <row r="655">
      <c r="A655" s="12" t="inlineStr">
        <is>
          <t>大平NC</t>
        </is>
      </c>
      <c r="B655" s="13" t="inlineStr">
        <is>
          <t>45M5Z09L-R</t>
        </is>
      </c>
      <c r="C655" s="14">
        <f>SUMIF(数量表!D:E,B655,数量表!E:E)</f>
        <v/>
      </c>
      <c r="D655" s="15">
        <f>SUMIF(数量表!D:F,B655,数量表!F:F)+SUMIF(数量表!D:G,B655,数量表!G:G)</f>
        <v/>
      </c>
      <c r="E655" s="16" t="n">
        <v>0</v>
      </c>
      <c r="F655" s="17">
        <f>C655*E655</f>
        <v/>
      </c>
      <c r="G655" s="18" t="n">
        <v>0</v>
      </c>
      <c r="H655" s="19">
        <f>D655*G655</f>
        <v/>
      </c>
      <c r="I655" s="16" t="n">
        <v>1</v>
      </c>
      <c r="J655" s="17">
        <f>C655*I655</f>
        <v/>
      </c>
      <c r="K655" s="18" t="n">
        <v>1</v>
      </c>
      <c r="L655" s="19">
        <f>D655*K655</f>
        <v/>
      </c>
      <c r="M655" s="23" t="n">
        <v>0</v>
      </c>
      <c r="N655" s="24">
        <f>D655*M655</f>
        <v/>
      </c>
      <c r="P655" s="25" t="n"/>
      <c r="Q655" s="25" t="n"/>
      <c r="R655" s="25" t="n"/>
      <c r="S655" s="25" t="n"/>
      <c r="T655" s="25" t="n"/>
    </row>
    <row r="656">
      <c r="A656" s="12" t="inlineStr">
        <is>
          <t>大平NC</t>
        </is>
      </c>
      <c r="B656" s="13" t="inlineStr">
        <is>
          <t>90M5Z09</t>
        </is>
      </c>
      <c r="C656" s="14">
        <f>SUMIF(数量表!D:E,B656,数量表!E:E)</f>
        <v/>
      </c>
      <c r="D656" s="15">
        <f>SUMIF(数量表!D:F,B656,数量表!F:F)+SUMIF(数量表!D:G,B656,数量表!G:G)</f>
        <v/>
      </c>
      <c r="E656" s="16" t="n">
        <v>0</v>
      </c>
      <c r="F656" s="17">
        <f>C656*E656</f>
        <v/>
      </c>
      <c r="G656" s="18" t="n">
        <v>0</v>
      </c>
      <c r="H656" s="19">
        <f>D656*G656</f>
        <v/>
      </c>
      <c r="I656" s="16" t="n">
        <v>1</v>
      </c>
      <c r="J656" s="17">
        <f>C656*I656</f>
        <v/>
      </c>
      <c r="K656" s="18" t="n">
        <v>1</v>
      </c>
      <c r="L656" s="19">
        <f>D656*K656</f>
        <v/>
      </c>
      <c r="M656" s="23" t="n">
        <v>0</v>
      </c>
      <c r="N656" s="24">
        <f>D656*M656</f>
        <v/>
      </c>
      <c r="P656" s="25" t="n"/>
      <c r="Q656" s="25" t="n"/>
      <c r="R656" s="25" t="n"/>
      <c r="S656" s="25" t="n"/>
      <c r="T656" s="25" t="n"/>
    </row>
    <row r="657">
      <c r="A657" s="12" t="inlineStr">
        <is>
          <t>大平NC</t>
        </is>
      </c>
      <c r="B657" s="13" t="inlineStr">
        <is>
          <t>90M5Z09L</t>
        </is>
      </c>
      <c r="C657" s="14">
        <f>SUMIF(数量表!D:E,B657,数量表!E:E)</f>
        <v/>
      </c>
      <c r="D657" s="15">
        <f>SUMIF(数量表!D:F,B657,数量表!F:F)+SUMIF(数量表!D:G,B657,数量表!G:G)</f>
        <v/>
      </c>
      <c r="E657" s="16" t="n">
        <v>0</v>
      </c>
      <c r="F657" s="17">
        <f>C657*E657</f>
        <v/>
      </c>
      <c r="G657" s="18" t="n">
        <v>0</v>
      </c>
      <c r="H657" s="19">
        <f>D657*G657</f>
        <v/>
      </c>
      <c r="I657" s="16" t="n">
        <v>1</v>
      </c>
      <c r="J657" s="17">
        <f>C657*I657</f>
        <v/>
      </c>
      <c r="K657" s="18" t="n">
        <v>1</v>
      </c>
      <c r="L657" s="19">
        <f>D657*K657</f>
        <v/>
      </c>
      <c r="M657" s="23" t="n">
        <v>0</v>
      </c>
      <c r="N657" s="24">
        <f>D657*M657</f>
        <v/>
      </c>
      <c r="P657" s="25" t="n"/>
      <c r="Q657" s="25" t="n"/>
      <c r="R657" s="25" t="n"/>
      <c r="S657" s="25" t="n"/>
      <c r="T657" s="25" t="n"/>
    </row>
    <row r="658">
      <c r="A658" s="12" t="inlineStr">
        <is>
          <t>大平NC</t>
        </is>
      </c>
      <c r="B658" s="13" t="inlineStr">
        <is>
          <t>90M5Z09-L</t>
        </is>
      </c>
      <c r="C658" s="14">
        <f>SUMIF(数量表!D:E,B658,数量表!E:E)</f>
        <v/>
      </c>
      <c r="D658" s="15">
        <f>SUMIF(数量表!D:F,B658,数量表!F:F)+SUMIF(数量表!D:G,B658,数量表!G:G)</f>
        <v/>
      </c>
      <c r="E658" s="16" t="n">
        <v>0</v>
      </c>
      <c r="F658" s="17">
        <f>C658*E658</f>
        <v/>
      </c>
      <c r="G658" s="18" t="n">
        <v>0</v>
      </c>
      <c r="H658" s="19">
        <f>D658*G658</f>
        <v/>
      </c>
      <c r="I658" s="16" t="n">
        <v>1</v>
      </c>
      <c r="J658" s="17">
        <f>C658*I658</f>
        <v/>
      </c>
      <c r="K658" s="18" t="n">
        <v>1</v>
      </c>
      <c r="L658" s="19">
        <f>D658*K658</f>
        <v/>
      </c>
      <c r="M658" s="23" t="n">
        <v>0</v>
      </c>
      <c r="N658" s="24">
        <f>D658*M658</f>
        <v/>
      </c>
      <c r="P658" s="25" t="n"/>
      <c r="Q658" s="25" t="n"/>
      <c r="R658" s="25" t="n"/>
      <c r="S658" s="25" t="n"/>
      <c r="T658" s="25" t="n"/>
    </row>
    <row r="659">
      <c r="A659" s="12" t="inlineStr">
        <is>
          <t>大平NC</t>
        </is>
      </c>
      <c r="B659" s="13" t="inlineStr">
        <is>
          <t>90M5Z09L-L</t>
        </is>
      </c>
      <c r="C659" s="14">
        <f>SUMIF(数量表!D:E,B659,数量表!E:E)</f>
        <v/>
      </c>
      <c r="D659" s="15">
        <f>SUMIF(数量表!D:F,B659,数量表!F:F)+SUMIF(数量表!D:G,B659,数量表!G:G)</f>
        <v/>
      </c>
      <c r="E659" s="16" t="n">
        <v>0</v>
      </c>
      <c r="F659" s="17">
        <f>C659*E659</f>
        <v/>
      </c>
      <c r="G659" s="18" t="n">
        <v>0</v>
      </c>
      <c r="H659" s="19">
        <f>D659*G659</f>
        <v/>
      </c>
      <c r="I659" s="16" t="n">
        <v>1</v>
      </c>
      <c r="J659" s="17">
        <f>C659*I659</f>
        <v/>
      </c>
      <c r="K659" s="18" t="n">
        <v>1</v>
      </c>
      <c r="L659" s="19">
        <f>D659*K659</f>
        <v/>
      </c>
      <c r="M659" s="23" t="n">
        <v>0</v>
      </c>
      <c r="N659" s="24">
        <f>D659*M659</f>
        <v/>
      </c>
      <c r="P659" s="25" t="n"/>
      <c r="Q659" s="25" t="n"/>
      <c r="R659" s="25" t="n"/>
      <c r="S659" s="25" t="n"/>
      <c r="T659" s="25" t="n"/>
    </row>
    <row r="660">
      <c r="A660" s="12" t="inlineStr">
        <is>
          <t>大平NC</t>
        </is>
      </c>
      <c r="B660" s="13" t="inlineStr">
        <is>
          <t>90M5Z09R</t>
        </is>
      </c>
      <c r="C660" s="14">
        <f>SUMIF(数量表!D:E,B660,数量表!E:E)</f>
        <v/>
      </c>
      <c r="D660" s="15">
        <f>SUMIF(数量表!D:F,B660,数量表!F:F)+SUMIF(数量表!D:G,B660,数量表!G:G)</f>
        <v/>
      </c>
      <c r="E660" s="16" t="n">
        <v>0</v>
      </c>
      <c r="F660" s="17">
        <f>C660*E660</f>
        <v/>
      </c>
      <c r="G660" s="18" t="n">
        <v>0</v>
      </c>
      <c r="H660" s="19">
        <f>D660*G660</f>
        <v/>
      </c>
      <c r="I660" s="16" t="n">
        <v>1</v>
      </c>
      <c r="J660" s="17">
        <f>C660*I660</f>
        <v/>
      </c>
      <c r="K660" s="18" t="n">
        <v>1</v>
      </c>
      <c r="L660" s="19">
        <f>D660*K660</f>
        <v/>
      </c>
      <c r="M660" s="23" t="n">
        <v>0</v>
      </c>
      <c r="N660" s="24">
        <f>D660*M660</f>
        <v/>
      </c>
      <c r="P660" s="25" t="n"/>
      <c r="Q660" s="25" t="n"/>
      <c r="R660" s="25" t="n"/>
      <c r="S660" s="25" t="n"/>
      <c r="T660" s="25" t="n"/>
    </row>
    <row r="661">
      <c r="A661" s="12" t="inlineStr">
        <is>
          <t>大平NC</t>
        </is>
      </c>
      <c r="B661" s="13" t="inlineStr">
        <is>
          <t>90M5Z09-R</t>
        </is>
      </c>
      <c r="C661" s="14">
        <f>SUMIF(数量表!D:E,B661,数量表!E:E)</f>
        <v/>
      </c>
      <c r="D661" s="15">
        <f>SUMIF(数量表!D:F,B661,数量表!F:F)+SUMIF(数量表!D:G,B661,数量表!G:G)</f>
        <v/>
      </c>
      <c r="E661" s="16" t="n">
        <v>0</v>
      </c>
      <c r="F661" s="17">
        <f>C661*E661</f>
        <v/>
      </c>
      <c r="G661" s="18" t="n">
        <v>0</v>
      </c>
      <c r="H661" s="19">
        <f>D661*G661</f>
        <v/>
      </c>
      <c r="I661" s="16" t="n">
        <v>1</v>
      </c>
      <c r="J661" s="17">
        <f>C661*I661</f>
        <v/>
      </c>
      <c r="K661" s="18" t="n">
        <v>1</v>
      </c>
      <c r="L661" s="19">
        <f>D661*K661</f>
        <v/>
      </c>
      <c r="M661" s="23" t="n">
        <v>0</v>
      </c>
      <c r="N661" s="24">
        <f>D661*M661</f>
        <v/>
      </c>
      <c r="P661" s="25" t="n"/>
      <c r="Q661" s="25" t="n"/>
      <c r="R661" s="25" t="n"/>
      <c r="S661" s="25" t="n"/>
      <c r="T661" s="25" t="n"/>
    </row>
    <row r="662">
      <c r="A662" s="12" t="inlineStr">
        <is>
          <t>大平NC</t>
        </is>
      </c>
      <c r="B662" s="13" t="inlineStr">
        <is>
          <t>90M5Z09L-R</t>
        </is>
      </c>
      <c r="C662" s="14">
        <f>SUMIF(数量表!D:E,B662,数量表!E:E)</f>
        <v/>
      </c>
      <c r="D662" s="15">
        <f>SUMIF(数量表!D:F,B662,数量表!F:F)+SUMIF(数量表!D:G,B662,数量表!G:G)</f>
        <v/>
      </c>
      <c r="E662" s="16" t="n">
        <v>0</v>
      </c>
      <c r="F662" s="17">
        <f>C662*E662</f>
        <v/>
      </c>
      <c r="G662" s="18" t="n">
        <v>0</v>
      </c>
      <c r="H662" s="19">
        <f>D662*G662</f>
        <v/>
      </c>
      <c r="I662" s="16" t="n">
        <v>1</v>
      </c>
      <c r="J662" s="17">
        <f>C662*I662</f>
        <v/>
      </c>
      <c r="K662" s="18" t="n">
        <v>1</v>
      </c>
      <c r="L662" s="19">
        <f>D662*K662</f>
        <v/>
      </c>
      <c r="M662" s="23" t="n">
        <v>0</v>
      </c>
      <c r="N662" s="24">
        <f>D662*M662</f>
        <v/>
      </c>
      <c r="P662" s="25" t="n"/>
      <c r="Q662" s="25" t="n"/>
      <c r="R662" s="25" t="n"/>
      <c r="S662" s="25" t="n"/>
      <c r="T662" s="25" t="n"/>
    </row>
    <row r="663">
      <c r="A663" s="12" t="inlineStr">
        <is>
          <t>大平NC</t>
        </is>
      </c>
      <c r="B663" s="13" t="inlineStr">
        <is>
          <t>135M5Z09</t>
        </is>
      </c>
      <c r="C663" s="14">
        <f>SUMIF(数量表!D:E,B663,数量表!E:E)</f>
        <v/>
      </c>
      <c r="D663" s="15">
        <f>SUMIF(数量表!D:F,B663,数量表!F:F)+SUMIF(数量表!D:G,B663,数量表!G:G)</f>
        <v/>
      </c>
      <c r="E663" s="16" t="n">
        <v>0</v>
      </c>
      <c r="F663" s="17">
        <f>C663*E663</f>
        <v/>
      </c>
      <c r="G663" s="18" t="n">
        <v>0</v>
      </c>
      <c r="H663" s="19">
        <f>D663*G663</f>
        <v/>
      </c>
      <c r="I663" s="16" t="n">
        <v>1</v>
      </c>
      <c r="J663" s="17">
        <f>C663*I663</f>
        <v/>
      </c>
      <c r="K663" s="18" t="n">
        <v>1</v>
      </c>
      <c r="L663" s="19">
        <f>D663*K663</f>
        <v/>
      </c>
      <c r="M663" s="23" t="n">
        <v>0</v>
      </c>
      <c r="N663" s="24">
        <f>D663*M663</f>
        <v/>
      </c>
      <c r="P663" s="25" t="n"/>
      <c r="Q663" s="25" t="n"/>
      <c r="R663" s="25" t="n"/>
      <c r="S663" s="25" t="n"/>
      <c r="T663" s="25" t="n"/>
    </row>
    <row r="664">
      <c r="A664" s="12" t="inlineStr">
        <is>
          <t>大平NC</t>
        </is>
      </c>
      <c r="B664" s="13" t="inlineStr">
        <is>
          <t>135M5Z09L</t>
        </is>
      </c>
      <c r="C664" s="14">
        <f>SUMIF(数量表!D:E,B664,数量表!E:E)</f>
        <v/>
      </c>
      <c r="D664" s="15">
        <f>SUMIF(数量表!D:F,B664,数量表!F:F)+SUMIF(数量表!D:G,B664,数量表!G:G)</f>
        <v/>
      </c>
      <c r="E664" s="16" t="n">
        <v>0</v>
      </c>
      <c r="F664" s="17">
        <f>C664*E664</f>
        <v/>
      </c>
      <c r="G664" s="18" t="n">
        <v>0</v>
      </c>
      <c r="H664" s="19">
        <f>D664*G664</f>
        <v/>
      </c>
      <c r="I664" s="16" t="n">
        <v>1</v>
      </c>
      <c r="J664" s="17">
        <f>C664*I664</f>
        <v/>
      </c>
      <c r="K664" s="18" t="n">
        <v>1</v>
      </c>
      <c r="L664" s="19">
        <f>D664*K664</f>
        <v/>
      </c>
      <c r="M664" s="23" t="n">
        <v>0</v>
      </c>
      <c r="N664" s="24">
        <f>D664*M664</f>
        <v/>
      </c>
      <c r="P664" s="25" t="n"/>
      <c r="Q664" s="25" t="n"/>
      <c r="R664" s="25" t="n"/>
      <c r="S664" s="25" t="n"/>
      <c r="T664" s="25" t="n"/>
    </row>
    <row r="665">
      <c r="A665" s="12" t="inlineStr">
        <is>
          <t>大平NC</t>
        </is>
      </c>
      <c r="B665" s="13" t="inlineStr">
        <is>
          <t>135M5Z09-L</t>
        </is>
      </c>
      <c r="C665" s="14">
        <f>SUMIF(数量表!D:E,B665,数量表!E:E)</f>
        <v/>
      </c>
      <c r="D665" s="15">
        <f>SUMIF(数量表!D:F,B665,数量表!F:F)+SUMIF(数量表!D:G,B665,数量表!G:G)</f>
        <v/>
      </c>
      <c r="E665" s="16" t="n">
        <v>0</v>
      </c>
      <c r="F665" s="17">
        <f>C665*E665</f>
        <v/>
      </c>
      <c r="G665" s="18" t="n">
        <v>0</v>
      </c>
      <c r="H665" s="19">
        <f>D665*G665</f>
        <v/>
      </c>
      <c r="I665" s="16" t="n">
        <v>1</v>
      </c>
      <c r="J665" s="17">
        <f>C665*I665</f>
        <v/>
      </c>
      <c r="K665" s="18" t="n">
        <v>1</v>
      </c>
      <c r="L665" s="19">
        <f>D665*K665</f>
        <v/>
      </c>
      <c r="M665" s="23" t="n">
        <v>0</v>
      </c>
      <c r="N665" s="24">
        <f>D665*M665</f>
        <v/>
      </c>
      <c r="P665" s="25" t="n"/>
      <c r="Q665" s="25" t="n"/>
      <c r="R665" s="25" t="n"/>
      <c r="S665" s="25" t="n"/>
      <c r="T665" s="25" t="n"/>
    </row>
    <row r="666">
      <c r="A666" s="12" t="inlineStr">
        <is>
          <t>大平NC</t>
        </is>
      </c>
      <c r="B666" s="13" t="inlineStr">
        <is>
          <t>135M5Z09L-L</t>
        </is>
      </c>
      <c r="C666" s="14">
        <f>SUMIF(数量表!D:E,B666,数量表!E:E)</f>
        <v/>
      </c>
      <c r="D666" s="15">
        <f>SUMIF(数量表!D:F,B666,数量表!F:F)+SUMIF(数量表!D:G,B666,数量表!G:G)</f>
        <v/>
      </c>
      <c r="E666" s="16" t="n">
        <v>0</v>
      </c>
      <c r="F666" s="17">
        <f>C666*E666</f>
        <v/>
      </c>
      <c r="G666" s="18" t="n">
        <v>0</v>
      </c>
      <c r="H666" s="19">
        <f>D666*G666</f>
        <v/>
      </c>
      <c r="I666" s="16" t="n">
        <v>1</v>
      </c>
      <c r="J666" s="17">
        <f>C666*I666</f>
        <v/>
      </c>
      <c r="K666" s="18" t="n">
        <v>1</v>
      </c>
      <c r="L666" s="19">
        <f>D666*K666</f>
        <v/>
      </c>
      <c r="M666" s="23" t="n">
        <v>0</v>
      </c>
      <c r="N666" s="24">
        <f>D666*M666</f>
        <v/>
      </c>
      <c r="P666" s="25" t="n"/>
      <c r="Q666" s="25" t="n"/>
      <c r="R666" s="25" t="n"/>
      <c r="S666" s="25" t="n"/>
      <c r="T666" s="25" t="n"/>
    </row>
    <row r="667">
      <c r="A667" s="12" t="inlineStr">
        <is>
          <t>大平NC</t>
        </is>
      </c>
      <c r="B667" s="13" t="inlineStr">
        <is>
          <t>135M5Z09R</t>
        </is>
      </c>
      <c r="C667" s="14">
        <f>SUMIF(数量表!D:E,B667,数量表!E:E)</f>
        <v/>
      </c>
      <c r="D667" s="15">
        <f>SUMIF(数量表!D:F,B667,数量表!F:F)+SUMIF(数量表!D:G,B667,数量表!G:G)</f>
        <v/>
      </c>
      <c r="E667" s="16" t="n">
        <v>0</v>
      </c>
      <c r="F667" s="17">
        <f>C667*E667</f>
        <v/>
      </c>
      <c r="G667" s="18" t="n">
        <v>0</v>
      </c>
      <c r="H667" s="19">
        <f>D667*G667</f>
        <v/>
      </c>
      <c r="I667" s="16" t="n">
        <v>1</v>
      </c>
      <c r="J667" s="17">
        <f>C667*I667</f>
        <v/>
      </c>
      <c r="K667" s="18" t="n">
        <v>1</v>
      </c>
      <c r="L667" s="19">
        <f>D667*K667</f>
        <v/>
      </c>
      <c r="M667" s="23" t="n">
        <v>0</v>
      </c>
      <c r="N667" s="24">
        <f>D667*M667</f>
        <v/>
      </c>
      <c r="P667" s="25" t="n"/>
      <c r="Q667" s="25" t="n"/>
      <c r="R667" s="25" t="n"/>
      <c r="S667" s="25" t="n"/>
      <c r="T667" s="25" t="n"/>
    </row>
    <row r="668">
      <c r="A668" s="12" t="inlineStr">
        <is>
          <t>大平NC</t>
        </is>
      </c>
      <c r="B668" s="13" t="inlineStr">
        <is>
          <t>135M5Z09-R</t>
        </is>
      </c>
      <c r="C668" s="14">
        <f>SUMIF(数量表!D:E,B668,数量表!E:E)</f>
        <v/>
      </c>
      <c r="D668" s="15">
        <f>SUMIF(数量表!D:F,B668,数量表!F:F)+SUMIF(数量表!D:G,B668,数量表!G:G)</f>
        <v/>
      </c>
      <c r="E668" s="16" t="n">
        <v>0</v>
      </c>
      <c r="F668" s="17">
        <f>C668*E668</f>
        <v/>
      </c>
      <c r="G668" s="18" t="n">
        <v>0</v>
      </c>
      <c r="H668" s="19">
        <f>D668*G668</f>
        <v/>
      </c>
      <c r="I668" s="16" t="n">
        <v>1</v>
      </c>
      <c r="J668" s="17">
        <f>C668*I668</f>
        <v/>
      </c>
      <c r="K668" s="18" t="n">
        <v>1</v>
      </c>
      <c r="L668" s="19">
        <f>D668*K668</f>
        <v/>
      </c>
      <c r="M668" s="23" t="n">
        <v>0</v>
      </c>
      <c r="N668" s="24">
        <f>D668*M668</f>
        <v/>
      </c>
      <c r="P668" s="25" t="n"/>
      <c r="Q668" s="25" t="n"/>
      <c r="R668" s="25" t="n"/>
      <c r="S668" s="25" t="n"/>
      <c r="T668" s="25" t="n"/>
    </row>
    <row r="669">
      <c r="A669" s="12" t="inlineStr">
        <is>
          <t>大平NC</t>
        </is>
      </c>
      <c r="B669" s="13" t="inlineStr">
        <is>
          <t>135M5Z09L-R</t>
        </is>
      </c>
      <c r="C669" s="14">
        <f>SUMIF(数量表!D:E,B669,数量表!E:E)</f>
        <v/>
      </c>
      <c r="D669" s="15">
        <f>SUMIF(数量表!D:F,B669,数量表!F:F)+SUMIF(数量表!D:G,B669,数量表!G:G)</f>
        <v/>
      </c>
      <c r="E669" s="16" t="n">
        <v>0</v>
      </c>
      <c r="F669" s="17">
        <f>C669*E669</f>
        <v/>
      </c>
      <c r="G669" s="18" t="n">
        <v>0</v>
      </c>
      <c r="H669" s="19">
        <f>D669*G669</f>
        <v/>
      </c>
      <c r="I669" s="16" t="n">
        <v>1</v>
      </c>
      <c r="J669" s="17">
        <f>C669*I669</f>
        <v/>
      </c>
      <c r="K669" s="18" t="n">
        <v>1</v>
      </c>
      <c r="L669" s="19">
        <f>D669*K669</f>
        <v/>
      </c>
      <c r="M669" s="23" t="n">
        <v>0</v>
      </c>
      <c r="N669" s="24">
        <f>D669*M669</f>
        <v/>
      </c>
      <c r="P669" s="25" t="n"/>
      <c r="Q669" s="25" t="n"/>
      <c r="R669" s="25" t="n"/>
      <c r="S669" s="25" t="n"/>
      <c r="T669" s="25" t="n"/>
    </row>
    <row r="670">
      <c r="A670" s="12" t="inlineStr">
        <is>
          <t>大平NC</t>
        </is>
      </c>
      <c r="B670" s="13" t="inlineStr">
        <is>
          <t>G106</t>
        </is>
      </c>
      <c r="C670" s="14">
        <f>SUMIF(数量表!D:E,B670,数量表!E:E)</f>
        <v/>
      </c>
      <c r="D670" s="15">
        <f>SUMIF(数量表!D:F,B670,数量表!F:F)+SUMIF(数量表!D:G,B670,数量表!G:G)</f>
        <v/>
      </c>
      <c r="E670" s="16" t="n">
        <v>0</v>
      </c>
      <c r="F670" s="17">
        <f>C670*E670</f>
        <v/>
      </c>
      <c r="G670" s="18" t="n">
        <v>0</v>
      </c>
      <c r="H670" s="19">
        <f>D670*G670</f>
        <v/>
      </c>
      <c r="I670" s="16" t="n">
        <v>0</v>
      </c>
      <c r="J670" s="17">
        <f>C670*I670</f>
        <v/>
      </c>
      <c r="K670" s="18" t="n">
        <v>0</v>
      </c>
      <c r="L670" s="19">
        <f>D670*K670</f>
        <v/>
      </c>
      <c r="M670" s="23" t="n">
        <v>1</v>
      </c>
      <c r="N670" s="24">
        <f>D670*M670</f>
        <v/>
      </c>
      <c r="P670" s="25" t="n"/>
      <c r="Q670" s="25" t="n"/>
      <c r="R670" s="25" t="n"/>
      <c r="S670" s="25" t="n"/>
      <c r="T670" s="25" t="n"/>
    </row>
    <row r="671">
      <c r="A671" s="12" t="inlineStr">
        <is>
          <t>大平NC</t>
        </is>
      </c>
      <c r="B671" s="13" t="inlineStr">
        <is>
          <t>G106L</t>
        </is>
      </c>
      <c r="C671" s="14">
        <f>SUMIF(数量表!D:E,B671,数量表!E:E)</f>
        <v/>
      </c>
      <c r="D671" s="15">
        <f>SUMIF(数量表!D:F,B671,数量表!F:F)+SUMIF(数量表!D:G,B671,数量表!G:G)</f>
        <v/>
      </c>
      <c r="E671" s="16" t="n">
        <v>0</v>
      </c>
      <c r="F671" s="17">
        <f>C671*E671</f>
        <v/>
      </c>
      <c r="G671" s="18" t="n">
        <v>0</v>
      </c>
      <c r="H671" s="19">
        <f>D671*G671</f>
        <v/>
      </c>
      <c r="I671" s="16" t="n">
        <v>0</v>
      </c>
      <c r="J671" s="17">
        <f>C671*I671</f>
        <v/>
      </c>
      <c r="K671" s="18" t="n">
        <v>0</v>
      </c>
      <c r="L671" s="19">
        <f>D671*K671</f>
        <v/>
      </c>
      <c r="M671" s="23" t="n">
        <v>1</v>
      </c>
      <c r="N671" s="24">
        <f>D671*M671</f>
        <v/>
      </c>
      <c r="P671" s="25" t="n"/>
      <c r="Q671" s="25" t="n"/>
      <c r="R671" s="25" t="n"/>
      <c r="S671" s="25" t="n"/>
      <c r="T671" s="25" t="n"/>
    </row>
    <row r="672">
      <c r="A672" s="12" t="inlineStr">
        <is>
          <t>大平NC</t>
        </is>
      </c>
      <c r="B672" s="13" t="inlineStr">
        <is>
          <t>G106R</t>
        </is>
      </c>
      <c r="C672" s="14">
        <f>SUMIF(数量表!D:E,B672,数量表!E:E)</f>
        <v/>
      </c>
      <c r="D672" s="15">
        <f>SUMIF(数量表!D:F,B672,数量表!F:F)+SUMIF(数量表!D:G,B672,数量表!G:G)</f>
        <v/>
      </c>
      <c r="E672" s="16" t="n">
        <v>0</v>
      </c>
      <c r="F672" s="17">
        <f>C672*E672</f>
        <v/>
      </c>
      <c r="G672" s="18" t="n">
        <v>0</v>
      </c>
      <c r="H672" s="19">
        <f>D672*G672</f>
        <v/>
      </c>
      <c r="I672" s="16" t="n">
        <v>0</v>
      </c>
      <c r="J672" s="17">
        <f>C672*I672</f>
        <v/>
      </c>
      <c r="K672" s="18" t="n">
        <v>0</v>
      </c>
      <c r="L672" s="19">
        <f>D672*K672</f>
        <v/>
      </c>
      <c r="M672" s="23" t="n">
        <v>1</v>
      </c>
      <c r="N672" s="24">
        <f>D672*M672</f>
        <v/>
      </c>
      <c r="P672" s="25" t="n"/>
      <c r="Q672" s="25" t="n"/>
      <c r="R672" s="25" t="n"/>
      <c r="S672" s="25" t="n"/>
      <c r="T672" s="25" t="n"/>
    </row>
    <row r="673">
      <c r="A673" s="12" t="inlineStr">
        <is>
          <t>大平NC</t>
        </is>
      </c>
      <c r="B673" s="13" t="inlineStr">
        <is>
          <t>G113</t>
        </is>
      </c>
      <c r="C673" s="14">
        <f>SUMIF(数量表!D:E,B673,数量表!E:E)</f>
        <v/>
      </c>
      <c r="D673" s="15">
        <f>SUMIF(数量表!D:F,B673,数量表!F:F)+SUMIF(数量表!D:G,B673,数量表!G:G)</f>
        <v/>
      </c>
      <c r="E673" s="16" t="n">
        <v>0</v>
      </c>
      <c r="F673" s="17">
        <f>C673*E673</f>
        <v/>
      </c>
      <c r="G673" s="18" t="n">
        <v>0</v>
      </c>
      <c r="H673" s="19">
        <f>D673*G673</f>
        <v/>
      </c>
      <c r="I673" s="16" t="n">
        <v>0</v>
      </c>
      <c r="J673" s="17">
        <f>C673*I673</f>
        <v/>
      </c>
      <c r="K673" s="18" t="n">
        <v>0</v>
      </c>
      <c r="L673" s="19">
        <f>D673*K673</f>
        <v/>
      </c>
      <c r="M673" s="23" t="n">
        <v>1</v>
      </c>
      <c r="N673" s="24">
        <f>D673*M673</f>
        <v/>
      </c>
      <c r="P673" s="25" t="n"/>
      <c r="Q673" s="25" t="n"/>
      <c r="R673" s="25" t="n"/>
      <c r="S673" s="25" t="n"/>
      <c r="T673" s="25" t="n"/>
    </row>
    <row r="674">
      <c r="A674" s="12" t="inlineStr">
        <is>
          <t>大平NC</t>
        </is>
      </c>
      <c r="B674" s="13" t="inlineStr">
        <is>
          <t>G113L</t>
        </is>
      </c>
      <c r="C674" s="14">
        <f>SUMIF(数量表!D:E,B674,数量表!E:E)</f>
        <v/>
      </c>
      <c r="D674" s="15">
        <f>SUMIF(数量表!D:F,B674,数量表!F:F)+SUMIF(数量表!D:G,B674,数量表!G:G)</f>
        <v/>
      </c>
      <c r="E674" s="16" t="n">
        <v>0</v>
      </c>
      <c r="F674" s="17">
        <f>C674*E674</f>
        <v/>
      </c>
      <c r="G674" s="18" t="n">
        <v>0</v>
      </c>
      <c r="H674" s="19">
        <f>D674*G674</f>
        <v/>
      </c>
      <c r="I674" s="16" t="n">
        <v>0</v>
      </c>
      <c r="J674" s="17">
        <f>C674*I674</f>
        <v/>
      </c>
      <c r="K674" s="18" t="n">
        <v>0</v>
      </c>
      <c r="L674" s="19">
        <f>D674*K674</f>
        <v/>
      </c>
      <c r="M674" s="23" t="n">
        <v>1</v>
      </c>
      <c r="N674" s="24">
        <f>D674*M674</f>
        <v/>
      </c>
      <c r="P674" s="25" t="n"/>
      <c r="Q674" s="25" t="n"/>
      <c r="R674" s="25" t="n"/>
      <c r="S674" s="25" t="n"/>
      <c r="T674" s="25" t="n"/>
    </row>
    <row r="675">
      <c r="A675" s="12" t="inlineStr">
        <is>
          <t>大平NC</t>
        </is>
      </c>
      <c r="B675" s="13" t="inlineStr">
        <is>
          <t>G113R</t>
        </is>
      </c>
      <c r="C675" s="14">
        <f>SUMIF(数量表!D:E,B675,数量表!E:E)</f>
        <v/>
      </c>
      <c r="D675" s="15">
        <f>SUMIF(数量表!D:F,B675,数量表!F:F)+SUMIF(数量表!D:G,B675,数量表!G:G)</f>
        <v/>
      </c>
      <c r="E675" s="16" t="n">
        <v>0</v>
      </c>
      <c r="F675" s="17">
        <f>C675*E675</f>
        <v/>
      </c>
      <c r="G675" s="18" t="n">
        <v>0</v>
      </c>
      <c r="H675" s="19">
        <f>D675*G675</f>
        <v/>
      </c>
      <c r="I675" s="16" t="n">
        <v>0</v>
      </c>
      <c r="J675" s="17">
        <f>C675*I675</f>
        <v/>
      </c>
      <c r="K675" s="18" t="n">
        <v>0</v>
      </c>
      <c r="L675" s="19">
        <f>D675*K675</f>
        <v/>
      </c>
      <c r="M675" s="23" t="n">
        <v>1</v>
      </c>
      <c r="N675" s="24">
        <f>D675*M675</f>
        <v/>
      </c>
      <c r="P675" s="25" t="n"/>
      <c r="Q675" s="25" t="n"/>
      <c r="R675" s="25" t="n"/>
      <c r="S675" s="25" t="n"/>
      <c r="T675" s="25" t="n"/>
    </row>
    <row r="676">
      <c r="A676" s="12" t="inlineStr">
        <is>
          <t>大平NC</t>
        </is>
      </c>
      <c r="B676" s="13" t="inlineStr">
        <is>
          <t>G115</t>
        </is>
      </c>
      <c r="C676" s="14">
        <f>SUMIF(数量表!D:E,B676,数量表!E:E)</f>
        <v/>
      </c>
      <c r="D676" s="15">
        <f>SUMIF(数量表!D:F,B676,数量表!F:F)+SUMIF(数量表!D:G,B676,数量表!G:G)</f>
        <v/>
      </c>
      <c r="E676" s="16" t="n">
        <v>0</v>
      </c>
      <c r="F676" s="17">
        <f>C676*E676</f>
        <v/>
      </c>
      <c r="G676" s="18" t="n">
        <v>0</v>
      </c>
      <c r="H676" s="19">
        <f>D676*G676</f>
        <v/>
      </c>
      <c r="I676" s="16" t="n">
        <v>0</v>
      </c>
      <c r="J676" s="17">
        <f>C676*I676</f>
        <v/>
      </c>
      <c r="K676" s="18" t="n">
        <v>0</v>
      </c>
      <c r="L676" s="19">
        <f>D676*K676</f>
        <v/>
      </c>
      <c r="M676" s="23" t="n">
        <v>1</v>
      </c>
      <c r="N676" s="24">
        <f>D676*M676</f>
        <v/>
      </c>
      <c r="P676" s="25" t="n"/>
      <c r="Q676" s="25" t="n"/>
      <c r="R676" s="25" t="n"/>
      <c r="S676" s="25" t="n"/>
      <c r="T676" s="25" t="n"/>
    </row>
    <row r="677">
      <c r="A677" s="12" t="inlineStr">
        <is>
          <t>大平NC</t>
        </is>
      </c>
      <c r="B677" s="13" t="inlineStr">
        <is>
          <t>G115L</t>
        </is>
      </c>
      <c r="C677" s="14">
        <f>SUMIF(数量表!D:E,B677,数量表!E:E)</f>
        <v/>
      </c>
      <c r="D677" s="15">
        <f>SUMIF(数量表!D:F,B677,数量表!F:F)+SUMIF(数量表!D:G,B677,数量表!G:G)</f>
        <v/>
      </c>
      <c r="E677" s="16" t="n">
        <v>0</v>
      </c>
      <c r="F677" s="17">
        <f>C677*E677</f>
        <v/>
      </c>
      <c r="G677" s="18" t="n">
        <v>0</v>
      </c>
      <c r="H677" s="19">
        <f>D677*G677</f>
        <v/>
      </c>
      <c r="I677" s="16" t="n">
        <v>0</v>
      </c>
      <c r="J677" s="17">
        <f>C677*I677</f>
        <v/>
      </c>
      <c r="K677" s="18" t="n">
        <v>0</v>
      </c>
      <c r="L677" s="19">
        <f>D677*K677</f>
        <v/>
      </c>
      <c r="M677" s="23" t="n">
        <v>1</v>
      </c>
      <c r="N677" s="24">
        <f>D677*M677</f>
        <v/>
      </c>
      <c r="P677" s="25" t="n"/>
      <c r="Q677" s="25" t="n"/>
      <c r="R677" s="25" t="n"/>
      <c r="S677" s="25" t="n"/>
      <c r="T677" s="25" t="n"/>
    </row>
    <row r="678">
      <c r="A678" s="12" t="inlineStr">
        <is>
          <t>大平NC</t>
        </is>
      </c>
      <c r="B678" s="13" t="inlineStr">
        <is>
          <t>G115R</t>
        </is>
      </c>
      <c r="C678" s="14">
        <f>SUMIF(数量表!D:E,B678,数量表!E:E)</f>
        <v/>
      </c>
      <c r="D678" s="15">
        <f>SUMIF(数量表!D:F,B678,数量表!F:F)+SUMIF(数量表!D:G,B678,数量表!G:G)</f>
        <v/>
      </c>
      <c r="E678" s="16" t="n">
        <v>0</v>
      </c>
      <c r="F678" s="17">
        <f>C678*E678</f>
        <v/>
      </c>
      <c r="G678" s="18" t="n">
        <v>0</v>
      </c>
      <c r="H678" s="19">
        <f>D678*G678</f>
        <v/>
      </c>
      <c r="I678" s="16" t="n">
        <v>0</v>
      </c>
      <c r="J678" s="17">
        <f>C678*I678</f>
        <v/>
      </c>
      <c r="K678" s="18" t="n">
        <v>0</v>
      </c>
      <c r="L678" s="19">
        <f>D678*K678</f>
        <v/>
      </c>
      <c r="M678" s="23" t="n">
        <v>1</v>
      </c>
      <c r="N678" s="24">
        <f>D678*M678</f>
        <v/>
      </c>
      <c r="P678" s="25" t="n"/>
      <c r="Q678" s="25" t="n"/>
      <c r="R678" s="25" t="n"/>
      <c r="S678" s="25" t="n"/>
      <c r="T678" s="25" t="n"/>
    </row>
    <row r="679">
      <c r="A679" s="12" t="inlineStr">
        <is>
          <t>大平NC</t>
        </is>
      </c>
      <c r="B679" s="13" t="inlineStr">
        <is>
          <t>G135</t>
        </is>
      </c>
      <c r="C679" s="14">
        <f>SUMIF(数量表!D:E,B679,数量表!E:E)</f>
        <v/>
      </c>
      <c r="D679" s="15">
        <f>SUMIF(数量表!D:F,B679,数量表!F:F)+SUMIF(数量表!D:G,B679,数量表!G:G)</f>
        <v/>
      </c>
      <c r="E679" s="16" t="n">
        <v>0</v>
      </c>
      <c r="F679" s="17">
        <f>C679*E679</f>
        <v/>
      </c>
      <c r="G679" s="18" t="n">
        <v>0</v>
      </c>
      <c r="H679" s="19">
        <f>D679*G679</f>
        <v/>
      </c>
      <c r="I679" s="16" t="n">
        <v>0</v>
      </c>
      <c r="J679" s="17">
        <f>C679*I679</f>
        <v/>
      </c>
      <c r="K679" s="18" t="n">
        <v>0</v>
      </c>
      <c r="L679" s="19">
        <f>D679*K679</f>
        <v/>
      </c>
      <c r="M679" s="23" t="n">
        <v>1</v>
      </c>
      <c r="N679" s="24">
        <f>D679*M679</f>
        <v/>
      </c>
      <c r="P679" s="25" t="n"/>
      <c r="Q679" s="25" t="n"/>
      <c r="R679" s="25" t="n"/>
      <c r="S679" s="25" t="n"/>
      <c r="T679" s="25" t="n"/>
    </row>
    <row r="680">
      <c r="A680" s="12" t="inlineStr">
        <is>
          <t>大平NC</t>
        </is>
      </c>
      <c r="B680" s="13" t="inlineStr">
        <is>
          <t>G135L</t>
        </is>
      </c>
      <c r="C680" s="14">
        <f>SUMIF(数量表!D:E,B680,数量表!E:E)</f>
        <v/>
      </c>
      <c r="D680" s="15">
        <f>SUMIF(数量表!D:F,B680,数量表!F:F)+SUMIF(数量表!D:G,B680,数量表!G:G)</f>
        <v/>
      </c>
      <c r="E680" s="16" t="n">
        <v>0</v>
      </c>
      <c r="F680" s="17">
        <f>C680*E680</f>
        <v/>
      </c>
      <c r="G680" s="18" t="n">
        <v>0</v>
      </c>
      <c r="H680" s="19">
        <f>D680*G680</f>
        <v/>
      </c>
      <c r="I680" s="16" t="n">
        <v>0</v>
      </c>
      <c r="J680" s="17">
        <f>C680*I680</f>
        <v/>
      </c>
      <c r="K680" s="18" t="n">
        <v>0</v>
      </c>
      <c r="L680" s="19">
        <f>D680*K680</f>
        <v/>
      </c>
      <c r="M680" s="23" t="n">
        <v>1</v>
      </c>
      <c r="N680" s="24">
        <f>D680*M680</f>
        <v/>
      </c>
      <c r="P680" s="25" t="n"/>
      <c r="Q680" s="25" t="n"/>
      <c r="R680" s="25" t="n"/>
      <c r="S680" s="25" t="n"/>
      <c r="T680" s="25" t="n"/>
    </row>
    <row r="681">
      <c r="A681" s="12" t="inlineStr">
        <is>
          <t>大平NC</t>
        </is>
      </c>
      <c r="B681" s="13" t="inlineStr">
        <is>
          <t>G135R</t>
        </is>
      </c>
      <c r="C681" s="14">
        <f>SUMIF(数量表!D:E,B681,数量表!E:E)</f>
        <v/>
      </c>
      <c r="D681" s="15">
        <f>SUMIF(数量表!D:F,B681,数量表!F:F)+SUMIF(数量表!D:G,B681,数量表!G:G)</f>
        <v/>
      </c>
      <c r="E681" s="16" t="n">
        <v>0</v>
      </c>
      <c r="F681" s="17">
        <f>C681*E681</f>
        <v/>
      </c>
      <c r="G681" s="18" t="n">
        <v>0</v>
      </c>
      <c r="H681" s="19">
        <f>D681*G681</f>
        <v/>
      </c>
      <c r="I681" s="16" t="n">
        <v>0</v>
      </c>
      <c r="J681" s="17">
        <f>C681*I681</f>
        <v/>
      </c>
      <c r="K681" s="18" t="n">
        <v>0</v>
      </c>
      <c r="L681" s="19">
        <f>D681*K681</f>
        <v/>
      </c>
      <c r="M681" s="23" t="n">
        <v>1</v>
      </c>
      <c r="N681" s="24">
        <f>D681*M681</f>
        <v/>
      </c>
      <c r="P681" s="25" t="n"/>
      <c r="Q681" s="25" t="n"/>
      <c r="R681" s="25" t="n"/>
      <c r="S681" s="25" t="n"/>
      <c r="T681" s="25" t="n"/>
    </row>
    <row r="682">
      <c r="A682" s="12" t="inlineStr">
        <is>
          <t>大平NC</t>
        </is>
      </c>
      <c r="B682" s="13" t="inlineStr">
        <is>
          <t>22MG106</t>
        </is>
      </c>
      <c r="C682" s="14">
        <f>SUMIF(数量表!D:E,B682,数量表!E:E)</f>
        <v/>
      </c>
      <c r="D682" s="15">
        <f>SUMIF(数量表!D:F,B682,数量表!F:F)+SUMIF(数量表!D:G,B682,数量表!G:G)</f>
        <v/>
      </c>
      <c r="E682" s="16" t="n">
        <v>0</v>
      </c>
      <c r="F682" s="17">
        <f>C682*E682</f>
        <v/>
      </c>
      <c r="G682" s="18" t="n">
        <v>0</v>
      </c>
      <c r="H682" s="19">
        <f>D682*G682</f>
        <v/>
      </c>
      <c r="I682" s="16" t="n">
        <v>0</v>
      </c>
      <c r="J682" s="17">
        <f>C682*I682</f>
        <v/>
      </c>
      <c r="K682" s="18" t="n">
        <v>0</v>
      </c>
      <c r="L682" s="19">
        <f>D682*K682</f>
        <v/>
      </c>
      <c r="M682" s="23" t="n">
        <v>1</v>
      </c>
      <c r="N682" s="24">
        <f>D682*M682</f>
        <v/>
      </c>
      <c r="P682" s="25" t="n"/>
      <c r="Q682" s="25" t="n"/>
      <c r="R682" s="25" t="n"/>
      <c r="S682" s="25" t="n"/>
      <c r="T682" s="25" t="n"/>
    </row>
    <row r="683">
      <c r="A683" s="12" t="inlineStr">
        <is>
          <t>大平NC</t>
        </is>
      </c>
      <c r="B683" s="13" t="inlineStr">
        <is>
          <t>22MG106L</t>
        </is>
      </c>
      <c r="C683" s="14">
        <f>SUMIF(数量表!D:E,B683,数量表!E:E)</f>
        <v/>
      </c>
      <c r="D683" s="15">
        <f>SUMIF(数量表!D:F,B683,数量表!F:F)+SUMIF(数量表!D:G,B683,数量表!G:G)</f>
        <v/>
      </c>
      <c r="E683" s="16" t="n">
        <v>0</v>
      </c>
      <c r="F683" s="17">
        <f>C683*E683</f>
        <v/>
      </c>
      <c r="G683" s="18" t="n">
        <v>0</v>
      </c>
      <c r="H683" s="19">
        <f>D683*G683</f>
        <v/>
      </c>
      <c r="I683" s="16" t="n">
        <v>0</v>
      </c>
      <c r="J683" s="17">
        <f>C683*I683</f>
        <v/>
      </c>
      <c r="K683" s="18" t="n">
        <v>0</v>
      </c>
      <c r="L683" s="19">
        <f>D683*K683</f>
        <v/>
      </c>
      <c r="M683" s="23" t="n">
        <v>1</v>
      </c>
      <c r="N683" s="24">
        <f>D683*M683</f>
        <v/>
      </c>
      <c r="P683" s="25" t="n"/>
      <c r="Q683" s="25" t="n"/>
      <c r="R683" s="25" t="n"/>
      <c r="S683" s="25" t="n"/>
      <c r="T683" s="25" t="n"/>
    </row>
    <row r="684">
      <c r="A684" s="12" t="inlineStr">
        <is>
          <t>大平NC</t>
        </is>
      </c>
      <c r="B684" s="13" t="inlineStr">
        <is>
          <t>22MG106R</t>
        </is>
      </c>
      <c r="C684" s="14">
        <f>SUMIF(数量表!D:E,B684,数量表!E:E)</f>
        <v/>
      </c>
      <c r="D684" s="15">
        <f>SUMIF(数量表!D:F,B684,数量表!F:F)+SUMIF(数量表!D:G,B684,数量表!G:G)</f>
        <v/>
      </c>
      <c r="E684" s="16" t="n">
        <v>0</v>
      </c>
      <c r="F684" s="17">
        <f>C684*E684</f>
        <v/>
      </c>
      <c r="G684" s="18" t="n">
        <v>0</v>
      </c>
      <c r="H684" s="19">
        <f>D684*G684</f>
        <v/>
      </c>
      <c r="I684" s="16" t="n">
        <v>0</v>
      </c>
      <c r="J684" s="17">
        <f>C684*I684</f>
        <v/>
      </c>
      <c r="K684" s="18" t="n">
        <v>0</v>
      </c>
      <c r="L684" s="19">
        <f>D684*K684</f>
        <v/>
      </c>
      <c r="M684" s="23" t="n">
        <v>1</v>
      </c>
      <c r="N684" s="24">
        <f>D684*M684</f>
        <v/>
      </c>
      <c r="P684" s="25" t="n"/>
      <c r="Q684" s="25" t="n"/>
      <c r="R684" s="25" t="n"/>
      <c r="S684" s="25" t="n"/>
      <c r="T684" s="25" t="n"/>
    </row>
    <row r="685">
      <c r="A685" s="12" t="inlineStr">
        <is>
          <t>大平NC</t>
        </is>
      </c>
      <c r="B685" s="13" t="inlineStr">
        <is>
          <t>22MG113</t>
        </is>
      </c>
      <c r="C685" s="14">
        <f>SUMIF(数量表!D:E,B685,数量表!E:E)</f>
        <v/>
      </c>
      <c r="D685" s="15">
        <f>SUMIF(数量表!D:F,B685,数量表!F:F)+SUMIF(数量表!D:G,B685,数量表!G:G)</f>
        <v/>
      </c>
      <c r="E685" s="16" t="n">
        <v>0</v>
      </c>
      <c r="F685" s="17">
        <f>C685*E685</f>
        <v/>
      </c>
      <c r="G685" s="18" t="n">
        <v>0</v>
      </c>
      <c r="H685" s="19">
        <f>D685*G685</f>
        <v/>
      </c>
      <c r="I685" s="16" t="n">
        <v>0</v>
      </c>
      <c r="J685" s="17">
        <f>C685*I685</f>
        <v/>
      </c>
      <c r="K685" s="18" t="n">
        <v>0</v>
      </c>
      <c r="L685" s="19">
        <f>D685*K685</f>
        <v/>
      </c>
      <c r="M685" s="23" t="n">
        <v>1</v>
      </c>
      <c r="N685" s="24">
        <f>D685*M685</f>
        <v/>
      </c>
      <c r="P685" s="25" t="n"/>
      <c r="Q685" s="25" t="n"/>
      <c r="R685" s="25" t="n"/>
      <c r="S685" s="25" t="n"/>
      <c r="T685" s="25" t="n"/>
    </row>
    <row r="686">
      <c r="A686" s="12" t="inlineStr">
        <is>
          <t>大平NC</t>
        </is>
      </c>
      <c r="B686" s="13" t="inlineStr">
        <is>
          <t>22MG113L</t>
        </is>
      </c>
      <c r="C686" s="14">
        <f>SUMIF(数量表!D:E,B686,数量表!E:E)</f>
        <v/>
      </c>
      <c r="D686" s="15">
        <f>SUMIF(数量表!D:F,B686,数量表!F:F)+SUMIF(数量表!D:G,B686,数量表!G:G)</f>
        <v/>
      </c>
      <c r="E686" s="16" t="n">
        <v>0</v>
      </c>
      <c r="F686" s="17">
        <f>C686*E686</f>
        <v/>
      </c>
      <c r="G686" s="18" t="n">
        <v>0</v>
      </c>
      <c r="H686" s="19">
        <f>D686*G686</f>
        <v/>
      </c>
      <c r="I686" s="16" t="n">
        <v>0</v>
      </c>
      <c r="J686" s="17">
        <f>C686*I686</f>
        <v/>
      </c>
      <c r="K686" s="18" t="n">
        <v>0</v>
      </c>
      <c r="L686" s="19">
        <f>D686*K686</f>
        <v/>
      </c>
      <c r="M686" s="23" t="n">
        <v>1</v>
      </c>
      <c r="N686" s="24">
        <f>D686*M686</f>
        <v/>
      </c>
      <c r="P686" s="25" t="n"/>
      <c r="Q686" s="25" t="n"/>
      <c r="R686" s="25" t="n"/>
      <c r="S686" s="25" t="n"/>
      <c r="T686" s="25" t="n"/>
    </row>
    <row r="687">
      <c r="A687" s="12" t="inlineStr">
        <is>
          <t>大平NC</t>
        </is>
      </c>
      <c r="B687" s="13" t="inlineStr">
        <is>
          <t>22MG113R</t>
        </is>
      </c>
      <c r="C687" s="14">
        <f>SUMIF(数量表!D:E,B687,数量表!E:E)</f>
        <v/>
      </c>
      <c r="D687" s="15">
        <f>SUMIF(数量表!D:F,B687,数量表!F:F)+SUMIF(数量表!D:G,B687,数量表!G:G)</f>
        <v/>
      </c>
      <c r="E687" s="16" t="n">
        <v>0</v>
      </c>
      <c r="F687" s="17">
        <f>C687*E687</f>
        <v/>
      </c>
      <c r="G687" s="18" t="n">
        <v>0</v>
      </c>
      <c r="H687" s="19">
        <f>D687*G687</f>
        <v/>
      </c>
      <c r="I687" s="16" t="n">
        <v>0</v>
      </c>
      <c r="J687" s="17">
        <f>C687*I687</f>
        <v/>
      </c>
      <c r="K687" s="18" t="n">
        <v>0</v>
      </c>
      <c r="L687" s="19">
        <f>D687*K687</f>
        <v/>
      </c>
      <c r="M687" s="23" t="n">
        <v>1</v>
      </c>
      <c r="N687" s="24">
        <f>D687*M687</f>
        <v/>
      </c>
      <c r="P687" s="25" t="n"/>
      <c r="Q687" s="25" t="n"/>
      <c r="R687" s="25" t="n"/>
      <c r="S687" s="25" t="n"/>
      <c r="T687" s="25" t="n"/>
    </row>
    <row r="688">
      <c r="A688" s="12" t="inlineStr">
        <is>
          <t>大平NC</t>
        </is>
      </c>
      <c r="B688" s="13" t="inlineStr">
        <is>
          <t>22MG115</t>
        </is>
      </c>
      <c r="C688" s="14">
        <f>SUMIF(数量表!D:E,B688,数量表!E:E)</f>
        <v/>
      </c>
      <c r="D688" s="15">
        <f>SUMIF(数量表!D:F,B688,数量表!F:F)+SUMIF(数量表!D:G,B688,数量表!G:G)</f>
        <v/>
      </c>
      <c r="E688" s="16" t="n">
        <v>0</v>
      </c>
      <c r="F688" s="17">
        <f>C688*E688</f>
        <v/>
      </c>
      <c r="G688" s="18" t="n">
        <v>0</v>
      </c>
      <c r="H688" s="19">
        <f>D688*G688</f>
        <v/>
      </c>
      <c r="I688" s="16" t="n">
        <v>0</v>
      </c>
      <c r="J688" s="17">
        <f>C688*I688</f>
        <v/>
      </c>
      <c r="K688" s="18" t="n">
        <v>0</v>
      </c>
      <c r="L688" s="19">
        <f>D688*K688</f>
        <v/>
      </c>
      <c r="M688" s="23" t="n">
        <v>1</v>
      </c>
      <c r="N688" s="24">
        <f>D688*M688</f>
        <v/>
      </c>
      <c r="P688" s="25" t="n"/>
      <c r="Q688" s="25" t="n"/>
      <c r="R688" s="25" t="n"/>
      <c r="S688" s="25" t="n"/>
      <c r="T688" s="25" t="n"/>
    </row>
    <row r="689">
      <c r="A689" s="12" t="inlineStr">
        <is>
          <t>大平NC</t>
        </is>
      </c>
      <c r="B689" s="13" t="inlineStr">
        <is>
          <t>22MG115L</t>
        </is>
      </c>
      <c r="C689" s="14">
        <f>SUMIF(数量表!D:E,B689,数量表!E:E)</f>
        <v/>
      </c>
      <c r="D689" s="15">
        <f>SUMIF(数量表!D:F,B689,数量表!F:F)+SUMIF(数量表!D:G,B689,数量表!G:G)</f>
        <v/>
      </c>
      <c r="E689" s="16" t="n">
        <v>0</v>
      </c>
      <c r="F689" s="17">
        <f>C689*E689</f>
        <v/>
      </c>
      <c r="G689" s="18" t="n">
        <v>0</v>
      </c>
      <c r="H689" s="19">
        <f>D689*G689</f>
        <v/>
      </c>
      <c r="I689" s="16" t="n">
        <v>0</v>
      </c>
      <c r="J689" s="17">
        <f>C689*I689</f>
        <v/>
      </c>
      <c r="K689" s="18" t="n">
        <v>0</v>
      </c>
      <c r="L689" s="19">
        <f>D689*K689</f>
        <v/>
      </c>
      <c r="M689" s="23" t="n">
        <v>1</v>
      </c>
      <c r="N689" s="24">
        <f>D689*M689</f>
        <v/>
      </c>
      <c r="P689" s="25" t="n"/>
      <c r="Q689" s="25" t="n"/>
      <c r="R689" s="25" t="n"/>
      <c r="S689" s="25" t="n"/>
      <c r="T689" s="25" t="n"/>
    </row>
    <row r="690">
      <c r="A690" s="12" t="inlineStr">
        <is>
          <t>大平NC</t>
        </is>
      </c>
      <c r="B690" s="13" t="inlineStr">
        <is>
          <t>22MG115R</t>
        </is>
      </c>
      <c r="C690" s="14">
        <f>SUMIF(数量表!D:E,B690,数量表!E:E)</f>
        <v/>
      </c>
      <c r="D690" s="15">
        <f>SUMIF(数量表!D:F,B690,数量表!F:F)+SUMIF(数量表!D:G,B690,数量表!G:G)</f>
        <v/>
      </c>
      <c r="E690" s="16" t="n">
        <v>0</v>
      </c>
      <c r="F690" s="17">
        <f>C690*E690</f>
        <v/>
      </c>
      <c r="G690" s="18" t="n">
        <v>0</v>
      </c>
      <c r="H690" s="19">
        <f>D690*G690</f>
        <v/>
      </c>
      <c r="I690" s="16" t="n">
        <v>0</v>
      </c>
      <c r="J690" s="17">
        <f>C690*I690</f>
        <v/>
      </c>
      <c r="K690" s="18" t="n">
        <v>0</v>
      </c>
      <c r="L690" s="19">
        <f>D690*K690</f>
        <v/>
      </c>
      <c r="M690" s="23" t="n">
        <v>1</v>
      </c>
      <c r="N690" s="24">
        <f>D690*M690</f>
        <v/>
      </c>
      <c r="P690" s="25" t="n"/>
      <c r="Q690" s="25" t="n"/>
      <c r="R690" s="25" t="n"/>
      <c r="S690" s="25" t="n"/>
      <c r="T690" s="25" t="n"/>
    </row>
    <row r="691">
      <c r="A691" s="12" t="inlineStr">
        <is>
          <t>大平NC</t>
        </is>
      </c>
      <c r="B691" s="13" t="inlineStr">
        <is>
          <t>22MG135</t>
        </is>
      </c>
      <c r="C691" s="14">
        <f>SUMIF(数量表!D:E,B691,数量表!E:E)</f>
        <v/>
      </c>
      <c r="D691" s="15">
        <f>SUMIF(数量表!D:F,B691,数量表!F:F)+SUMIF(数量表!D:G,B691,数量表!G:G)</f>
        <v/>
      </c>
      <c r="E691" s="16" t="n">
        <v>0</v>
      </c>
      <c r="F691" s="17">
        <f>C691*E691</f>
        <v/>
      </c>
      <c r="G691" s="18" t="n">
        <v>0</v>
      </c>
      <c r="H691" s="19">
        <f>D691*G691</f>
        <v/>
      </c>
      <c r="I691" s="16" t="n">
        <v>0</v>
      </c>
      <c r="J691" s="17">
        <f>C691*I691</f>
        <v/>
      </c>
      <c r="K691" s="18" t="n">
        <v>0</v>
      </c>
      <c r="L691" s="19">
        <f>D691*K691</f>
        <v/>
      </c>
      <c r="M691" s="23" t="n">
        <v>1</v>
      </c>
      <c r="N691" s="24">
        <f>D691*M691</f>
        <v/>
      </c>
      <c r="P691" s="25" t="n"/>
      <c r="Q691" s="25" t="n"/>
      <c r="R691" s="25" t="n"/>
      <c r="S691" s="25" t="n"/>
      <c r="T691" s="25" t="n"/>
    </row>
    <row r="692">
      <c r="A692" s="12" t="inlineStr">
        <is>
          <t>大平NC</t>
        </is>
      </c>
      <c r="B692" s="13" t="inlineStr">
        <is>
          <t>22MG135L</t>
        </is>
      </c>
      <c r="C692" s="14">
        <f>SUMIF(数量表!D:E,B692,数量表!E:E)</f>
        <v/>
      </c>
      <c r="D692" s="15">
        <f>SUMIF(数量表!D:F,B692,数量表!F:F)+SUMIF(数量表!D:G,B692,数量表!G:G)</f>
        <v/>
      </c>
      <c r="E692" s="16" t="n">
        <v>0</v>
      </c>
      <c r="F692" s="17">
        <f>C692*E692</f>
        <v/>
      </c>
      <c r="G692" s="18" t="n">
        <v>0</v>
      </c>
      <c r="H692" s="19">
        <f>D692*G692</f>
        <v/>
      </c>
      <c r="I692" s="16" t="n">
        <v>0</v>
      </c>
      <c r="J692" s="17">
        <f>C692*I692</f>
        <v/>
      </c>
      <c r="K692" s="18" t="n">
        <v>0</v>
      </c>
      <c r="L692" s="19">
        <f>D692*K692</f>
        <v/>
      </c>
      <c r="M692" s="23" t="n">
        <v>1</v>
      </c>
      <c r="N692" s="24">
        <f>D692*M692</f>
        <v/>
      </c>
      <c r="P692" s="25" t="n"/>
      <c r="Q692" s="25" t="n"/>
      <c r="R692" s="25" t="n"/>
      <c r="S692" s="25" t="n"/>
      <c r="T692" s="25" t="n"/>
    </row>
    <row r="693">
      <c r="A693" s="12" t="inlineStr">
        <is>
          <t>大平NC</t>
        </is>
      </c>
      <c r="B693" s="13" t="inlineStr">
        <is>
          <t>22MG135R</t>
        </is>
      </c>
      <c r="C693" s="14">
        <f>SUMIF(数量表!D:E,B693,数量表!E:E)</f>
        <v/>
      </c>
      <c r="D693" s="15">
        <f>SUMIF(数量表!D:F,B693,数量表!F:F)+SUMIF(数量表!D:G,B693,数量表!G:G)</f>
        <v/>
      </c>
      <c r="E693" s="16" t="n">
        <v>0</v>
      </c>
      <c r="F693" s="17">
        <f>C693*E693</f>
        <v/>
      </c>
      <c r="G693" s="18" t="n">
        <v>0</v>
      </c>
      <c r="H693" s="19">
        <f>D693*G693</f>
        <v/>
      </c>
      <c r="I693" s="16" t="n">
        <v>0</v>
      </c>
      <c r="J693" s="17">
        <f>C693*I693</f>
        <v/>
      </c>
      <c r="K693" s="18" t="n">
        <v>0</v>
      </c>
      <c r="L693" s="19">
        <f>D693*K693</f>
        <v/>
      </c>
      <c r="M693" s="23" t="n">
        <v>1</v>
      </c>
      <c r="N693" s="24">
        <f>D693*M693</f>
        <v/>
      </c>
      <c r="P693" s="25" t="n"/>
      <c r="Q693" s="25" t="n"/>
      <c r="R693" s="25" t="n"/>
      <c r="S693" s="25" t="n"/>
      <c r="T693" s="25" t="n"/>
    </row>
    <row r="694">
      <c r="A694" s="12" t="inlineStr">
        <is>
          <t>大平NC</t>
        </is>
      </c>
      <c r="B694" s="13" t="inlineStr">
        <is>
          <t>45MG106</t>
        </is>
      </c>
      <c r="C694" s="14">
        <f>SUMIF(数量表!D:E,B694,数量表!E:E)</f>
        <v/>
      </c>
      <c r="D694" s="15">
        <f>SUMIF(数量表!D:F,B694,数量表!F:F)+SUMIF(数量表!D:G,B694,数量表!G:G)</f>
        <v/>
      </c>
      <c r="E694" s="16" t="n">
        <v>0</v>
      </c>
      <c r="F694" s="17">
        <f>C694*E694</f>
        <v/>
      </c>
      <c r="G694" s="18" t="n">
        <v>0</v>
      </c>
      <c r="H694" s="19">
        <f>D694*G694</f>
        <v/>
      </c>
      <c r="I694" s="16" t="n">
        <v>0</v>
      </c>
      <c r="J694" s="17">
        <f>C694*I694</f>
        <v/>
      </c>
      <c r="K694" s="18" t="n">
        <v>0</v>
      </c>
      <c r="L694" s="19">
        <f>D694*K694</f>
        <v/>
      </c>
      <c r="M694" s="23" t="n">
        <v>1</v>
      </c>
      <c r="N694" s="24">
        <f>D694*M694</f>
        <v/>
      </c>
      <c r="P694" s="25" t="n"/>
      <c r="Q694" s="25" t="n"/>
      <c r="R694" s="25" t="n"/>
      <c r="S694" s="25" t="n"/>
      <c r="T694" s="25" t="n"/>
    </row>
    <row r="695">
      <c r="A695" s="12" t="inlineStr">
        <is>
          <t>大平NC</t>
        </is>
      </c>
      <c r="B695" s="13" t="inlineStr">
        <is>
          <t>45MG106L</t>
        </is>
      </c>
      <c r="C695" s="14">
        <f>SUMIF(数量表!D:E,B695,数量表!E:E)</f>
        <v/>
      </c>
      <c r="D695" s="15">
        <f>SUMIF(数量表!D:F,B695,数量表!F:F)+SUMIF(数量表!D:G,B695,数量表!G:G)</f>
        <v/>
      </c>
      <c r="E695" s="16" t="n">
        <v>0</v>
      </c>
      <c r="F695" s="17">
        <f>C695*E695</f>
        <v/>
      </c>
      <c r="G695" s="18" t="n">
        <v>0</v>
      </c>
      <c r="H695" s="19">
        <f>D695*G695</f>
        <v/>
      </c>
      <c r="I695" s="16" t="n">
        <v>0</v>
      </c>
      <c r="J695" s="17">
        <f>C695*I695</f>
        <v/>
      </c>
      <c r="K695" s="18" t="n">
        <v>0</v>
      </c>
      <c r="L695" s="19">
        <f>D695*K695</f>
        <v/>
      </c>
      <c r="M695" s="23" t="n">
        <v>1</v>
      </c>
      <c r="N695" s="24">
        <f>D695*M695</f>
        <v/>
      </c>
      <c r="P695" s="25" t="n"/>
      <c r="Q695" s="25" t="n"/>
      <c r="R695" s="25" t="n"/>
      <c r="S695" s="25" t="n"/>
      <c r="T695" s="25" t="n"/>
    </row>
    <row r="696">
      <c r="A696" s="12" t="inlineStr">
        <is>
          <t>大平NC</t>
        </is>
      </c>
      <c r="B696" s="13" t="inlineStr">
        <is>
          <t>45MG106R</t>
        </is>
      </c>
      <c r="C696" s="14">
        <f>SUMIF(数量表!D:E,B696,数量表!E:E)</f>
        <v/>
      </c>
      <c r="D696" s="15">
        <f>SUMIF(数量表!D:F,B696,数量表!F:F)+SUMIF(数量表!D:G,B696,数量表!G:G)</f>
        <v/>
      </c>
      <c r="E696" s="16" t="n">
        <v>0</v>
      </c>
      <c r="F696" s="17">
        <f>C696*E696</f>
        <v/>
      </c>
      <c r="G696" s="18" t="n">
        <v>0</v>
      </c>
      <c r="H696" s="19">
        <f>D696*G696</f>
        <v/>
      </c>
      <c r="I696" s="16" t="n">
        <v>0</v>
      </c>
      <c r="J696" s="17">
        <f>C696*I696</f>
        <v/>
      </c>
      <c r="K696" s="18" t="n">
        <v>0</v>
      </c>
      <c r="L696" s="19">
        <f>D696*K696</f>
        <v/>
      </c>
      <c r="M696" s="23" t="n">
        <v>1</v>
      </c>
      <c r="N696" s="24">
        <f>D696*M696</f>
        <v/>
      </c>
      <c r="P696" s="25" t="n"/>
      <c r="Q696" s="25" t="n"/>
      <c r="R696" s="25" t="n"/>
      <c r="S696" s="25" t="n"/>
      <c r="T696" s="25" t="n"/>
    </row>
    <row r="697">
      <c r="A697" s="12" t="inlineStr">
        <is>
          <t>大平NC</t>
        </is>
      </c>
      <c r="B697" s="13" t="inlineStr">
        <is>
          <t>45MG113</t>
        </is>
      </c>
      <c r="C697" s="14">
        <f>SUMIF(数量表!D:E,B697,数量表!E:E)</f>
        <v/>
      </c>
      <c r="D697" s="15">
        <f>SUMIF(数量表!D:F,B697,数量表!F:F)+SUMIF(数量表!D:G,B697,数量表!G:G)</f>
        <v/>
      </c>
      <c r="E697" s="16" t="n">
        <v>0</v>
      </c>
      <c r="F697" s="17">
        <f>C697*E697</f>
        <v/>
      </c>
      <c r="G697" s="18" t="n">
        <v>0</v>
      </c>
      <c r="H697" s="19">
        <f>D697*G697</f>
        <v/>
      </c>
      <c r="I697" s="16" t="n">
        <v>0</v>
      </c>
      <c r="J697" s="17">
        <f>C697*I697</f>
        <v/>
      </c>
      <c r="K697" s="18" t="n">
        <v>0</v>
      </c>
      <c r="L697" s="19">
        <f>D697*K697</f>
        <v/>
      </c>
      <c r="M697" s="23" t="n">
        <v>1</v>
      </c>
      <c r="N697" s="24">
        <f>D697*M697</f>
        <v/>
      </c>
      <c r="P697" s="25" t="n"/>
      <c r="Q697" s="25" t="n"/>
      <c r="R697" s="25" t="n"/>
      <c r="S697" s="25" t="n"/>
      <c r="T697" s="25" t="n"/>
    </row>
    <row r="698">
      <c r="A698" s="12" t="inlineStr">
        <is>
          <t>大平NC</t>
        </is>
      </c>
      <c r="B698" s="13" t="inlineStr">
        <is>
          <t>45MG113L</t>
        </is>
      </c>
      <c r="C698" s="14">
        <f>SUMIF(数量表!D:E,B698,数量表!E:E)</f>
        <v/>
      </c>
      <c r="D698" s="15">
        <f>SUMIF(数量表!D:F,B698,数量表!F:F)+SUMIF(数量表!D:G,B698,数量表!G:G)</f>
        <v/>
      </c>
      <c r="E698" s="16" t="n">
        <v>0</v>
      </c>
      <c r="F698" s="17">
        <f>C698*E698</f>
        <v/>
      </c>
      <c r="G698" s="18" t="n">
        <v>0</v>
      </c>
      <c r="H698" s="19">
        <f>D698*G698</f>
        <v/>
      </c>
      <c r="I698" s="16" t="n">
        <v>0</v>
      </c>
      <c r="J698" s="17">
        <f>C698*I698</f>
        <v/>
      </c>
      <c r="K698" s="18" t="n">
        <v>0</v>
      </c>
      <c r="L698" s="19">
        <f>D698*K698</f>
        <v/>
      </c>
      <c r="M698" s="23" t="n">
        <v>1</v>
      </c>
      <c r="N698" s="24">
        <f>D698*M698</f>
        <v/>
      </c>
      <c r="P698" s="25" t="n"/>
      <c r="Q698" s="25" t="n"/>
      <c r="R698" s="25" t="n"/>
      <c r="S698" s="25" t="n"/>
      <c r="T698" s="25" t="n"/>
    </row>
    <row r="699">
      <c r="A699" s="12" t="inlineStr">
        <is>
          <t>大平NC</t>
        </is>
      </c>
      <c r="B699" s="13" t="inlineStr">
        <is>
          <t>45MG113R</t>
        </is>
      </c>
      <c r="C699" s="14">
        <f>SUMIF(数量表!D:E,B699,数量表!E:E)</f>
        <v/>
      </c>
      <c r="D699" s="15">
        <f>SUMIF(数量表!D:F,B699,数量表!F:F)+SUMIF(数量表!D:G,B699,数量表!G:G)</f>
        <v/>
      </c>
      <c r="E699" s="16" t="n">
        <v>0</v>
      </c>
      <c r="F699" s="17">
        <f>C699*E699</f>
        <v/>
      </c>
      <c r="G699" s="18" t="n">
        <v>0</v>
      </c>
      <c r="H699" s="19">
        <f>D699*G699</f>
        <v/>
      </c>
      <c r="I699" s="16" t="n">
        <v>0</v>
      </c>
      <c r="J699" s="17">
        <f>C699*I699</f>
        <v/>
      </c>
      <c r="K699" s="18" t="n">
        <v>0</v>
      </c>
      <c r="L699" s="19">
        <f>D699*K699</f>
        <v/>
      </c>
      <c r="M699" s="23" t="n">
        <v>1</v>
      </c>
      <c r="N699" s="24">
        <f>D699*M699</f>
        <v/>
      </c>
      <c r="P699" s="25" t="n"/>
      <c r="Q699" s="25" t="n"/>
      <c r="R699" s="25" t="n"/>
      <c r="S699" s="25" t="n"/>
      <c r="T699" s="25" t="n"/>
    </row>
    <row r="700">
      <c r="A700" s="12" t="inlineStr">
        <is>
          <t>大平NC</t>
        </is>
      </c>
      <c r="B700" s="13" t="inlineStr">
        <is>
          <t>45MG115</t>
        </is>
      </c>
      <c r="C700" s="14">
        <f>SUMIF(数量表!D:E,B700,数量表!E:E)</f>
        <v/>
      </c>
      <c r="D700" s="15">
        <f>SUMIF(数量表!D:F,B700,数量表!F:F)+SUMIF(数量表!D:G,B700,数量表!G:G)</f>
        <v/>
      </c>
      <c r="E700" s="16" t="n">
        <v>0</v>
      </c>
      <c r="F700" s="17">
        <f>C700*E700</f>
        <v/>
      </c>
      <c r="G700" s="18" t="n">
        <v>0</v>
      </c>
      <c r="H700" s="19">
        <f>D700*G700</f>
        <v/>
      </c>
      <c r="I700" s="16" t="n">
        <v>0</v>
      </c>
      <c r="J700" s="17">
        <f>C700*I700</f>
        <v/>
      </c>
      <c r="K700" s="18" t="n">
        <v>0</v>
      </c>
      <c r="L700" s="19">
        <f>D700*K700</f>
        <v/>
      </c>
      <c r="M700" s="23" t="n">
        <v>1</v>
      </c>
      <c r="N700" s="24">
        <f>D700*M700</f>
        <v/>
      </c>
      <c r="P700" s="25" t="n"/>
      <c r="Q700" s="25" t="n"/>
      <c r="R700" s="25" t="n"/>
      <c r="S700" s="25" t="n"/>
      <c r="T700" s="25" t="n"/>
    </row>
    <row r="701">
      <c r="A701" s="12" t="inlineStr">
        <is>
          <t>大平NC</t>
        </is>
      </c>
      <c r="B701" s="13" t="inlineStr">
        <is>
          <t>45MG115L</t>
        </is>
      </c>
      <c r="C701" s="14">
        <f>SUMIF(数量表!D:E,B701,数量表!E:E)</f>
        <v/>
      </c>
      <c r="D701" s="15">
        <f>SUMIF(数量表!D:F,B701,数量表!F:F)+SUMIF(数量表!D:G,B701,数量表!G:G)</f>
        <v/>
      </c>
      <c r="E701" s="16" t="n">
        <v>0</v>
      </c>
      <c r="F701" s="17">
        <f>C701*E701</f>
        <v/>
      </c>
      <c r="G701" s="18" t="n">
        <v>0</v>
      </c>
      <c r="H701" s="19">
        <f>D701*G701</f>
        <v/>
      </c>
      <c r="I701" s="16" t="n">
        <v>0</v>
      </c>
      <c r="J701" s="17">
        <f>C701*I701</f>
        <v/>
      </c>
      <c r="K701" s="18" t="n">
        <v>0</v>
      </c>
      <c r="L701" s="19">
        <f>D701*K701</f>
        <v/>
      </c>
      <c r="M701" s="23" t="n">
        <v>1</v>
      </c>
      <c r="N701" s="24">
        <f>D701*M701</f>
        <v/>
      </c>
      <c r="P701" s="25" t="n"/>
      <c r="Q701" s="25" t="n"/>
      <c r="R701" s="25" t="n"/>
      <c r="S701" s="25" t="n"/>
      <c r="T701" s="25" t="n"/>
    </row>
    <row r="702">
      <c r="A702" s="12" t="inlineStr">
        <is>
          <t>大平NC</t>
        </is>
      </c>
      <c r="B702" s="13" t="inlineStr">
        <is>
          <t>45MG115R</t>
        </is>
      </c>
      <c r="C702" s="14">
        <f>SUMIF(数量表!D:E,B702,数量表!E:E)</f>
        <v/>
      </c>
      <c r="D702" s="15">
        <f>SUMIF(数量表!D:F,B702,数量表!F:F)+SUMIF(数量表!D:G,B702,数量表!G:G)</f>
        <v/>
      </c>
      <c r="E702" s="16" t="n">
        <v>0</v>
      </c>
      <c r="F702" s="17">
        <f>C702*E702</f>
        <v/>
      </c>
      <c r="G702" s="18" t="n">
        <v>0</v>
      </c>
      <c r="H702" s="19">
        <f>D702*G702</f>
        <v/>
      </c>
      <c r="I702" s="16" t="n">
        <v>0</v>
      </c>
      <c r="J702" s="17">
        <f>C702*I702</f>
        <v/>
      </c>
      <c r="K702" s="18" t="n">
        <v>0</v>
      </c>
      <c r="L702" s="19">
        <f>D702*K702</f>
        <v/>
      </c>
      <c r="M702" s="23" t="n">
        <v>1</v>
      </c>
      <c r="N702" s="24">
        <f>D702*M702</f>
        <v/>
      </c>
      <c r="P702" s="25" t="n"/>
      <c r="Q702" s="25" t="n"/>
      <c r="R702" s="25" t="n"/>
      <c r="S702" s="25" t="n"/>
      <c r="T702" s="25" t="n"/>
    </row>
    <row r="703">
      <c r="A703" s="12" t="inlineStr">
        <is>
          <t>大平NC</t>
        </is>
      </c>
      <c r="B703" s="13" t="inlineStr">
        <is>
          <t>45MG135</t>
        </is>
      </c>
      <c r="C703" s="14">
        <f>SUMIF(数量表!D:E,B703,数量表!E:E)</f>
        <v/>
      </c>
      <c r="D703" s="15">
        <f>SUMIF(数量表!D:F,B703,数量表!F:F)+SUMIF(数量表!D:G,B703,数量表!G:G)</f>
        <v/>
      </c>
      <c r="E703" s="16" t="n">
        <v>0</v>
      </c>
      <c r="F703" s="17">
        <f>C703*E703</f>
        <v/>
      </c>
      <c r="G703" s="18" t="n">
        <v>0</v>
      </c>
      <c r="H703" s="19">
        <f>D703*G703</f>
        <v/>
      </c>
      <c r="I703" s="16" t="n">
        <v>0</v>
      </c>
      <c r="J703" s="17">
        <f>C703*I703</f>
        <v/>
      </c>
      <c r="K703" s="18" t="n">
        <v>0</v>
      </c>
      <c r="L703" s="19">
        <f>D703*K703</f>
        <v/>
      </c>
      <c r="M703" s="23" t="n">
        <v>1</v>
      </c>
      <c r="N703" s="24">
        <f>D703*M703</f>
        <v/>
      </c>
      <c r="P703" s="25" t="n"/>
      <c r="Q703" s="25" t="n"/>
      <c r="R703" s="25" t="n"/>
      <c r="S703" s="25" t="n"/>
      <c r="T703" s="25" t="n"/>
    </row>
    <row r="704">
      <c r="A704" s="12" t="inlineStr">
        <is>
          <t>大平NC</t>
        </is>
      </c>
      <c r="B704" s="13" t="inlineStr">
        <is>
          <t>45MG135L</t>
        </is>
      </c>
      <c r="C704" s="14">
        <f>SUMIF(数量表!D:E,B704,数量表!E:E)</f>
        <v/>
      </c>
      <c r="D704" s="15">
        <f>SUMIF(数量表!D:F,B704,数量表!F:F)+SUMIF(数量表!D:G,B704,数量表!G:G)</f>
        <v/>
      </c>
      <c r="E704" s="16" t="n">
        <v>0</v>
      </c>
      <c r="F704" s="17">
        <f>C704*E704</f>
        <v/>
      </c>
      <c r="G704" s="18" t="n">
        <v>0</v>
      </c>
      <c r="H704" s="19">
        <f>D704*G704</f>
        <v/>
      </c>
      <c r="I704" s="16" t="n">
        <v>0</v>
      </c>
      <c r="J704" s="17">
        <f>C704*I704</f>
        <v/>
      </c>
      <c r="K704" s="18" t="n">
        <v>0</v>
      </c>
      <c r="L704" s="19">
        <f>D704*K704</f>
        <v/>
      </c>
      <c r="M704" s="23" t="n">
        <v>1</v>
      </c>
      <c r="N704" s="24">
        <f>D704*M704</f>
        <v/>
      </c>
      <c r="P704" s="25" t="n"/>
      <c r="Q704" s="25" t="n"/>
      <c r="R704" s="25" t="n"/>
      <c r="S704" s="25" t="n"/>
      <c r="T704" s="25" t="n"/>
    </row>
    <row r="705">
      <c r="A705" s="12" t="inlineStr">
        <is>
          <t>大平NC</t>
        </is>
      </c>
      <c r="B705" s="13" t="inlineStr">
        <is>
          <t>45MG135R</t>
        </is>
      </c>
      <c r="C705" s="14">
        <f>SUMIF(数量表!D:E,B705,数量表!E:E)</f>
        <v/>
      </c>
      <c r="D705" s="15">
        <f>SUMIF(数量表!D:F,B705,数量表!F:F)+SUMIF(数量表!D:G,B705,数量表!G:G)</f>
        <v/>
      </c>
      <c r="E705" s="16" t="n">
        <v>0</v>
      </c>
      <c r="F705" s="17">
        <f>C705*E705</f>
        <v/>
      </c>
      <c r="G705" s="18" t="n">
        <v>0</v>
      </c>
      <c r="H705" s="19">
        <f>D705*G705</f>
        <v/>
      </c>
      <c r="I705" s="16" t="n">
        <v>0</v>
      </c>
      <c r="J705" s="17">
        <f>C705*I705</f>
        <v/>
      </c>
      <c r="K705" s="18" t="n">
        <v>0</v>
      </c>
      <c r="L705" s="19">
        <f>D705*K705</f>
        <v/>
      </c>
      <c r="M705" s="23" t="n">
        <v>1</v>
      </c>
      <c r="N705" s="24">
        <f>D705*M705</f>
        <v/>
      </c>
      <c r="P705" s="25" t="n"/>
      <c r="Q705" s="25" t="n"/>
      <c r="R705" s="25" t="n"/>
      <c r="S705" s="25" t="n"/>
      <c r="T705" s="25" t="n"/>
    </row>
    <row r="706">
      <c r="A706" s="12" t="inlineStr">
        <is>
          <t>大平NC</t>
        </is>
      </c>
      <c r="B706" s="13" t="inlineStr">
        <is>
          <t>Y09H-L</t>
        </is>
      </c>
      <c r="C706" s="14">
        <f>SUMIF(数量表!D:E,B706,数量表!E:E)</f>
        <v/>
      </c>
      <c r="D706" s="15">
        <f>SUMIF(数量表!D:F,B706,数量表!F:F)+SUMIF(数量表!D:G,B706,数量表!G:G)</f>
        <v/>
      </c>
      <c r="E706" s="16" t="n">
        <v>0</v>
      </c>
      <c r="F706" s="17">
        <f>C706*E706</f>
        <v/>
      </c>
      <c r="G706" s="18" t="n">
        <v>0</v>
      </c>
      <c r="H706" s="19">
        <f>D706*G706</f>
        <v/>
      </c>
      <c r="I706" s="16" t="n">
        <v>1</v>
      </c>
      <c r="J706" s="17">
        <f>C706*I706</f>
        <v/>
      </c>
      <c r="K706" s="18" t="n">
        <v>1</v>
      </c>
      <c r="L706" s="19">
        <f>D706*K706</f>
        <v/>
      </c>
      <c r="M706" s="23" t="n">
        <v>0</v>
      </c>
      <c r="N706" s="24">
        <f>D706*M706</f>
        <v/>
      </c>
      <c r="P706" s="25" t="n"/>
      <c r="Q706" s="25" t="n"/>
      <c r="R706" s="25" t="n"/>
      <c r="S706" s="25" t="n"/>
      <c r="T706" s="25" t="n"/>
    </row>
    <row r="707">
      <c r="A707" s="12" t="inlineStr">
        <is>
          <t>大平NC</t>
        </is>
      </c>
      <c r="B707" s="13" t="inlineStr">
        <is>
          <t>Y09HL-L</t>
        </is>
      </c>
      <c r="C707" s="14">
        <f>SUMIF(数量表!D:E,B707,数量表!E:E)</f>
        <v/>
      </c>
      <c r="D707" s="15">
        <f>SUMIF(数量表!D:F,B707,数量表!F:F)+SUMIF(数量表!D:G,B707,数量表!G:G)</f>
        <v/>
      </c>
      <c r="E707" s="16" t="n">
        <v>0</v>
      </c>
      <c r="F707" s="17">
        <f>C707*E707</f>
        <v/>
      </c>
      <c r="G707" s="18" t="n">
        <v>0</v>
      </c>
      <c r="H707" s="19">
        <f>D707*G707</f>
        <v/>
      </c>
      <c r="I707" s="16" t="n">
        <v>1</v>
      </c>
      <c r="J707" s="17">
        <f>C707*I707</f>
        <v/>
      </c>
      <c r="K707" s="18" t="n">
        <v>1</v>
      </c>
      <c r="L707" s="19">
        <f>D707*K707</f>
        <v/>
      </c>
      <c r="M707" s="23" t="n">
        <v>0</v>
      </c>
      <c r="N707" s="24">
        <f>D707*M707</f>
        <v/>
      </c>
      <c r="P707" s="25" t="n"/>
      <c r="Q707" s="25" t="n"/>
      <c r="R707" s="25" t="n"/>
      <c r="S707" s="25" t="n"/>
      <c r="T707" s="25" t="n"/>
    </row>
    <row r="708">
      <c r="A708" s="12" t="inlineStr">
        <is>
          <t>大平NC</t>
        </is>
      </c>
      <c r="B708" s="13" t="inlineStr">
        <is>
          <t>Y09HR-R</t>
        </is>
      </c>
      <c r="C708" s="14">
        <f>SUMIF(数量表!D:E,B708,数量表!E:E)</f>
        <v/>
      </c>
      <c r="D708" s="15">
        <f>SUMIF(数量表!D:F,B708,数量表!F:F)+SUMIF(数量表!D:G,B708,数量表!G:G)</f>
        <v/>
      </c>
      <c r="E708" s="16" t="n">
        <v>0</v>
      </c>
      <c r="F708" s="17">
        <f>C708*E708</f>
        <v/>
      </c>
      <c r="G708" s="18" t="n">
        <v>0</v>
      </c>
      <c r="H708" s="19">
        <f>D708*G708</f>
        <v/>
      </c>
      <c r="I708" s="16" t="n">
        <v>1</v>
      </c>
      <c r="J708" s="17">
        <f>C708*I708</f>
        <v/>
      </c>
      <c r="K708" s="18" t="n">
        <v>1</v>
      </c>
      <c r="L708" s="19">
        <f>D708*K708</f>
        <v/>
      </c>
      <c r="M708" s="23" t="n">
        <v>0</v>
      </c>
      <c r="N708" s="24">
        <f>D708*M708</f>
        <v/>
      </c>
      <c r="P708" s="25" t="n"/>
      <c r="Q708" s="25" t="n"/>
      <c r="R708" s="25" t="n"/>
      <c r="S708" s="25" t="n"/>
      <c r="T708" s="25" t="n"/>
    </row>
    <row r="709">
      <c r="A709" s="12" t="inlineStr">
        <is>
          <t>大平NC</t>
        </is>
      </c>
      <c r="B709" s="13" t="inlineStr">
        <is>
          <t>22MY09H-L</t>
        </is>
      </c>
      <c r="C709" s="14">
        <f>SUMIF(数量表!D:E,B709,数量表!E:E)</f>
        <v/>
      </c>
      <c r="D709" s="15">
        <f>SUMIF(数量表!D:F,B709,数量表!F:F)+SUMIF(数量表!D:G,B709,数量表!G:G)</f>
        <v/>
      </c>
      <c r="E709" s="16" t="n">
        <v>0</v>
      </c>
      <c r="F709" s="17">
        <f>C709*E709</f>
        <v/>
      </c>
      <c r="G709" s="18" t="n">
        <v>0</v>
      </c>
      <c r="H709" s="19">
        <f>D709*G709</f>
        <v/>
      </c>
      <c r="I709" s="16" t="n">
        <v>1</v>
      </c>
      <c r="J709" s="17">
        <f>C709*I709</f>
        <v/>
      </c>
      <c r="K709" s="18" t="n">
        <v>1</v>
      </c>
      <c r="L709" s="19">
        <f>D709*K709</f>
        <v/>
      </c>
      <c r="M709" s="23" t="n">
        <v>0.5</v>
      </c>
      <c r="N709" s="24">
        <f>D709*M709</f>
        <v/>
      </c>
      <c r="P709" s="25" t="n"/>
      <c r="Q709" s="25" t="n"/>
      <c r="R709" s="25" t="n"/>
      <c r="S709" s="25" t="n"/>
      <c r="T709" s="25" t="n"/>
    </row>
    <row r="710">
      <c r="A710" s="12" t="inlineStr">
        <is>
          <t>大平NC</t>
        </is>
      </c>
      <c r="B710" s="13" t="inlineStr">
        <is>
          <t>22MY09HL-L</t>
        </is>
      </c>
      <c r="C710" s="14">
        <f>SUMIF(数量表!D:E,B710,数量表!E:E)</f>
        <v/>
      </c>
      <c r="D710" s="15">
        <f>SUMIF(数量表!D:F,B710,数量表!F:F)+SUMIF(数量表!D:G,B710,数量表!G:G)</f>
        <v/>
      </c>
      <c r="E710" s="16" t="n">
        <v>0</v>
      </c>
      <c r="F710" s="17">
        <f>C710*E710</f>
        <v/>
      </c>
      <c r="G710" s="18" t="n">
        <v>0</v>
      </c>
      <c r="H710" s="19">
        <f>D710*G710</f>
        <v/>
      </c>
      <c r="I710" s="16" t="n">
        <v>1</v>
      </c>
      <c r="J710" s="17">
        <f>C710*I710</f>
        <v/>
      </c>
      <c r="K710" s="18" t="n">
        <v>1</v>
      </c>
      <c r="L710" s="19">
        <f>D710*K710</f>
        <v/>
      </c>
      <c r="M710" s="23" t="n">
        <v>0</v>
      </c>
      <c r="N710" s="24">
        <f>D710*M710</f>
        <v/>
      </c>
      <c r="P710" s="25" t="n"/>
      <c r="Q710" s="25" t="n"/>
      <c r="R710" s="25" t="n"/>
      <c r="S710" s="25" t="n"/>
      <c r="T710" s="25" t="n"/>
    </row>
    <row r="711">
      <c r="A711" s="12" t="inlineStr">
        <is>
          <t>大平NC</t>
        </is>
      </c>
      <c r="B711" s="13" t="inlineStr">
        <is>
          <t>22MY09HR-R</t>
        </is>
      </c>
      <c r="C711" s="14">
        <f>SUMIF(数量表!D:E,B711,数量表!E:E)</f>
        <v/>
      </c>
      <c r="D711" s="15">
        <f>SUMIF(数量表!D:F,B711,数量表!F:F)+SUMIF(数量表!D:G,B711,数量表!G:G)</f>
        <v/>
      </c>
      <c r="E711" s="16" t="n">
        <v>0</v>
      </c>
      <c r="F711" s="17">
        <f>C711*E711</f>
        <v/>
      </c>
      <c r="G711" s="18" t="n">
        <v>0</v>
      </c>
      <c r="H711" s="19">
        <f>D711*G711</f>
        <v/>
      </c>
      <c r="I711" s="16" t="n">
        <v>1</v>
      </c>
      <c r="J711" s="17">
        <f>C711*I711</f>
        <v/>
      </c>
      <c r="K711" s="18" t="n">
        <v>1</v>
      </c>
      <c r="L711" s="19">
        <f>D711*K711</f>
        <v/>
      </c>
      <c r="M711" s="23" t="n">
        <v>0</v>
      </c>
      <c r="N711" s="24">
        <f>D711*M711</f>
        <v/>
      </c>
      <c r="P711" s="25" t="n"/>
      <c r="Q711" s="25" t="n"/>
      <c r="R711" s="25" t="n"/>
      <c r="S711" s="25" t="n"/>
      <c r="T711" s="25" t="n"/>
    </row>
    <row r="712">
      <c r="A712" s="12" t="inlineStr">
        <is>
          <t>大平NC</t>
        </is>
      </c>
      <c r="B712" s="13" t="inlineStr">
        <is>
          <t>45MY09H-L</t>
        </is>
      </c>
      <c r="C712" s="14">
        <f>SUMIF(数量表!D:E,B712,数量表!E:E)</f>
        <v/>
      </c>
      <c r="D712" s="15">
        <f>SUMIF(数量表!D:F,B712,数量表!F:F)+SUMIF(数量表!D:G,B712,数量表!G:G)</f>
        <v/>
      </c>
      <c r="E712" s="16" t="n">
        <v>0</v>
      </c>
      <c r="F712" s="17">
        <f>C712*E712</f>
        <v/>
      </c>
      <c r="G712" s="18" t="n">
        <v>0</v>
      </c>
      <c r="H712" s="19">
        <f>D712*G712</f>
        <v/>
      </c>
      <c r="I712" s="16" t="n">
        <v>1</v>
      </c>
      <c r="J712" s="17">
        <f>C712*I712</f>
        <v/>
      </c>
      <c r="K712" s="18" t="n">
        <v>1</v>
      </c>
      <c r="L712" s="19">
        <f>D712*K712</f>
        <v/>
      </c>
      <c r="M712" s="23" t="n">
        <v>0</v>
      </c>
      <c r="N712" s="24">
        <f>D712*M712</f>
        <v/>
      </c>
      <c r="P712" s="25" t="n"/>
      <c r="Q712" s="25" t="n"/>
      <c r="R712" s="25" t="n"/>
      <c r="S712" s="25" t="n"/>
      <c r="T712" s="25" t="n"/>
    </row>
    <row r="713">
      <c r="A713" s="12" t="inlineStr">
        <is>
          <t>大平NC</t>
        </is>
      </c>
      <c r="B713" s="13" t="inlineStr">
        <is>
          <t>45MY09HL-L</t>
        </is>
      </c>
      <c r="C713" s="14">
        <f>SUMIF(数量表!D:E,B713,数量表!E:E)</f>
        <v/>
      </c>
      <c r="D713" s="15">
        <f>SUMIF(数量表!D:F,B713,数量表!F:F)+SUMIF(数量表!D:G,B713,数量表!G:G)</f>
        <v/>
      </c>
      <c r="E713" s="16" t="n">
        <v>0</v>
      </c>
      <c r="F713" s="17">
        <f>C713*E713</f>
        <v/>
      </c>
      <c r="G713" s="18" t="n">
        <v>0</v>
      </c>
      <c r="H713" s="19">
        <f>D713*G713</f>
        <v/>
      </c>
      <c r="I713" s="16" t="n">
        <v>1</v>
      </c>
      <c r="J713" s="17">
        <f>C713*I713</f>
        <v/>
      </c>
      <c r="K713" s="18" t="n">
        <v>1</v>
      </c>
      <c r="L713" s="19">
        <f>D713*K713</f>
        <v/>
      </c>
      <c r="M713" s="23" t="n">
        <v>0</v>
      </c>
      <c r="N713" s="24">
        <f>D713*M713</f>
        <v/>
      </c>
      <c r="P713" s="25" t="n"/>
      <c r="Q713" s="25" t="n"/>
      <c r="R713" s="25" t="n"/>
      <c r="S713" s="25" t="n"/>
      <c r="T713" s="25" t="n"/>
    </row>
    <row r="714">
      <c r="A714" s="12" t="inlineStr">
        <is>
          <t>大平NC</t>
        </is>
      </c>
      <c r="B714" s="13" t="inlineStr">
        <is>
          <t>45MY09HR-R</t>
        </is>
      </c>
      <c r="C714" s="14">
        <f>SUMIF(数量表!D:E,B714,数量表!E:E)</f>
        <v/>
      </c>
      <c r="D714" s="15">
        <f>SUMIF(数量表!D:F,B714,数量表!F:F)+SUMIF(数量表!D:G,B714,数量表!G:G)</f>
        <v/>
      </c>
      <c r="E714" s="16" t="n">
        <v>0</v>
      </c>
      <c r="F714" s="17">
        <f>C714*E714</f>
        <v/>
      </c>
      <c r="G714" s="18" t="n">
        <v>0</v>
      </c>
      <c r="H714" s="19">
        <f>D714*G714</f>
        <v/>
      </c>
      <c r="I714" s="16" t="n">
        <v>1</v>
      </c>
      <c r="J714" s="17">
        <f>C714*I714</f>
        <v/>
      </c>
      <c r="K714" s="18" t="n">
        <v>1</v>
      </c>
      <c r="L714" s="19">
        <f>D714*K714</f>
        <v/>
      </c>
      <c r="M714" s="23" t="n">
        <v>0</v>
      </c>
      <c r="N714" s="24">
        <f>D714*M714</f>
        <v/>
      </c>
      <c r="P714" s="25" t="n"/>
      <c r="Q714" s="25" t="n"/>
      <c r="R714" s="25" t="n"/>
      <c r="S714" s="25" t="n"/>
      <c r="T714" s="25" t="n"/>
    </row>
    <row r="715">
      <c r="A715" s="12" t="inlineStr">
        <is>
          <t>大平NC</t>
        </is>
      </c>
      <c r="B715" s="13" t="inlineStr">
        <is>
          <t>90MY09H-L</t>
        </is>
      </c>
      <c r="C715" s="14">
        <f>SUMIF(数量表!D:E,B715,数量表!E:E)</f>
        <v/>
      </c>
      <c r="D715" s="15">
        <f>SUMIF(数量表!D:F,B715,数量表!F:F)+SUMIF(数量表!D:G,B715,数量表!G:G)</f>
        <v/>
      </c>
      <c r="E715" s="16" t="n">
        <v>0</v>
      </c>
      <c r="F715" s="17">
        <f>C715*E715</f>
        <v/>
      </c>
      <c r="G715" s="18" t="n">
        <v>0</v>
      </c>
      <c r="H715" s="19">
        <f>D715*G715</f>
        <v/>
      </c>
      <c r="I715" s="16" t="n">
        <v>1</v>
      </c>
      <c r="J715" s="17">
        <f>C715*I715</f>
        <v/>
      </c>
      <c r="K715" s="18" t="n">
        <v>1</v>
      </c>
      <c r="L715" s="19">
        <f>(C715+D715)*K715</f>
        <v/>
      </c>
      <c r="M715" s="23" t="n">
        <v>0</v>
      </c>
      <c r="N715" s="24">
        <f>D715*M715</f>
        <v/>
      </c>
      <c r="P715" s="25" t="n"/>
      <c r="Q715" s="25" t="n"/>
      <c r="R715" s="25" t="n"/>
      <c r="S715" s="25" t="n"/>
      <c r="T715" s="25" t="n"/>
    </row>
    <row r="716">
      <c r="A716" s="12" t="inlineStr">
        <is>
          <t>大平NC</t>
        </is>
      </c>
      <c r="B716" s="13" t="inlineStr">
        <is>
          <t>90MY09HL-L</t>
        </is>
      </c>
      <c r="C716" s="14">
        <f>SUMIF(数量表!D:E,B716,数量表!E:E)</f>
        <v/>
      </c>
      <c r="D716" s="15">
        <f>SUMIF(数量表!D:F,B716,数量表!F:F)+SUMIF(数量表!D:G,B716,数量表!G:G)</f>
        <v/>
      </c>
      <c r="E716" s="16" t="n">
        <v>0</v>
      </c>
      <c r="F716" s="17">
        <f>C716*E716</f>
        <v/>
      </c>
      <c r="G716" s="18" t="n">
        <v>0</v>
      </c>
      <c r="H716" s="19">
        <f>D716*G716</f>
        <v/>
      </c>
      <c r="I716" s="16" t="n">
        <v>1</v>
      </c>
      <c r="J716" s="17">
        <f>C716*I716</f>
        <v/>
      </c>
      <c r="K716" s="18" t="n">
        <v>1</v>
      </c>
      <c r="L716" s="19">
        <f>(C716+D716)*K716</f>
        <v/>
      </c>
      <c r="M716" s="23" t="n">
        <v>0</v>
      </c>
      <c r="N716" s="24">
        <f>D716*M716</f>
        <v/>
      </c>
      <c r="P716" s="25" t="n"/>
      <c r="Q716" s="25" t="n"/>
      <c r="R716" s="25" t="n"/>
      <c r="S716" s="25" t="n"/>
      <c r="T716" s="25" t="n"/>
    </row>
    <row r="717">
      <c r="A717" s="12" t="inlineStr">
        <is>
          <t>大平NC</t>
        </is>
      </c>
      <c r="B717" s="13" t="inlineStr">
        <is>
          <t>90MY09HR-R</t>
        </is>
      </c>
      <c r="C717" s="14">
        <f>SUMIF(数量表!D:E,B717,数量表!E:E)</f>
        <v/>
      </c>
      <c r="D717" s="15">
        <f>SUMIF(数量表!D:F,B717,数量表!F:F)+SUMIF(数量表!D:G,B717,数量表!G:G)</f>
        <v/>
      </c>
      <c r="E717" s="16" t="n">
        <v>0</v>
      </c>
      <c r="F717" s="17">
        <f>C717*E717</f>
        <v/>
      </c>
      <c r="G717" s="18" t="n">
        <v>0</v>
      </c>
      <c r="H717" s="19">
        <f>D717*G717</f>
        <v/>
      </c>
      <c r="I717" s="16" t="n">
        <v>1</v>
      </c>
      <c r="J717" s="17">
        <f>C717*I717</f>
        <v/>
      </c>
      <c r="K717" s="18" t="n">
        <v>1</v>
      </c>
      <c r="L717" s="19">
        <f>D717*K717</f>
        <v/>
      </c>
      <c r="M717" s="23" t="n">
        <v>0</v>
      </c>
      <c r="N717" s="24">
        <f>D717*M717</f>
        <v/>
      </c>
      <c r="P717" s="25" t="n"/>
      <c r="Q717" s="25" t="n"/>
      <c r="R717" s="25" t="n"/>
      <c r="S717" s="25" t="n"/>
      <c r="T717" s="25" t="n"/>
    </row>
    <row r="718">
      <c r="A718" s="12" t="inlineStr">
        <is>
          <t>大平NC</t>
        </is>
      </c>
      <c r="B718" s="13" t="inlineStr">
        <is>
          <t>Y</t>
        </is>
      </c>
      <c r="C718" s="14">
        <f>SUMIF(数量表!D:E,B718,数量表!E:E)</f>
        <v/>
      </c>
      <c r="D718" s="15">
        <f>SUMIF(数量表!D:F,B718,数量表!F:F)+SUMIF(数量表!D:G,B718,数量表!G:G)</f>
        <v/>
      </c>
      <c r="E718" s="16" t="n">
        <v>0</v>
      </c>
      <c r="F718" s="17">
        <f>C718*E718</f>
        <v/>
      </c>
      <c r="G718" s="18" t="n">
        <v>0</v>
      </c>
      <c r="H718" s="19">
        <f>D718*G718</f>
        <v/>
      </c>
      <c r="I718" s="16" t="n">
        <v>2</v>
      </c>
      <c r="J718" s="17">
        <f>C718*I718</f>
        <v/>
      </c>
      <c r="K718" s="18" t="n">
        <v>2</v>
      </c>
      <c r="L718" s="19">
        <f>D718*K718</f>
        <v/>
      </c>
      <c r="M718" s="23" t="n">
        <v>0</v>
      </c>
      <c r="N718" s="24">
        <f>D718*M718</f>
        <v/>
      </c>
      <c r="P718" s="25" t="n"/>
      <c r="Q718" s="25" t="n"/>
      <c r="R718" s="25" t="n"/>
      <c r="S718" s="25" t="n"/>
      <c r="T718" s="25" t="n"/>
    </row>
    <row r="719">
      <c r="A719" s="12" t="inlineStr">
        <is>
          <t>大平NC</t>
        </is>
      </c>
      <c r="B719" s="13" t="inlineStr">
        <is>
          <t>Y1</t>
        </is>
      </c>
      <c r="C719" s="14">
        <f>SUMIF(数量表!D:E,B719,数量表!E:E)</f>
        <v/>
      </c>
      <c r="D719" s="15">
        <f>SUMIF(数量表!D:F,B719,数量表!F:F)+SUMIF(数量表!D:G,B719,数量表!G:G)</f>
        <v/>
      </c>
      <c r="E719" s="16" t="n">
        <v>0</v>
      </c>
      <c r="F719" s="17">
        <f>C719*E719</f>
        <v/>
      </c>
      <c r="G719" s="18" t="n">
        <v>0</v>
      </c>
      <c r="H719" s="19">
        <f>D719*G719</f>
        <v/>
      </c>
      <c r="I719" s="16" t="n">
        <v>2</v>
      </c>
      <c r="J719" s="17">
        <f>C719*I719</f>
        <v/>
      </c>
      <c r="K719" s="18" t="n">
        <v>2</v>
      </c>
      <c r="L719" s="19">
        <f>D719*K719</f>
        <v/>
      </c>
      <c r="M719" s="23" t="n">
        <v>0</v>
      </c>
      <c r="N719" s="24">
        <f>D719*M719</f>
        <v/>
      </c>
      <c r="P719" s="25" t="n"/>
      <c r="Q719" s="25" t="n"/>
      <c r="R719" s="25" t="n"/>
      <c r="S719" s="25" t="n"/>
      <c r="T719" s="25" t="n"/>
    </row>
    <row r="720">
      <c r="A720" s="12" t="inlineStr">
        <is>
          <t>大平NC</t>
        </is>
      </c>
      <c r="B720" s="13" t="inlineStr">
        <is>
          <t>YL</t>
        </is>
      </c>
      <c r="C720" s="14">
        <f>SUMIF(数量表!D:E,B720,数量表!E:E)</f>
        <v/>
      </c>
      <c r="D720" s="15">
        <f>SUMIF(数量表!D:F,B720,数量表!F:F)+SUMIF(数量表!D:G,B720,数量表!G:G)</f>
        <v/>
      </c>
      <c r="E720" s="16" t="n">
        <v>0</v>
      </c>
      <c r="F720" s="17">
        <f>C720*E720</f>
        <v/>
      </c>
      <c r="G720" s="18" t="n">
        <v>0</v>
      </c>
      <c r="H720" s="19">
        <f>D720*G720</f>
        <v/>
      </c>
      <c r="I720" s="16" t="n">
        <v>2</v>
      </c>
      <c r="J720" s="17">
        <f>C720*I720</f>
        <v/>
      </c>
      <c r="K720" s="18" t="n">
        <v>2</v>
      </c>
      <c r="L720" s="19">
        <f>D720*K720</f>
        <v/>
      </c>
      <c r="M720" s="23" t="n">
        <v>0</v>
      </c>
      <c r="N720" s="24">
        <f>D720*M720</f>
        <v/>
      </c>
      <c r="P720" s="25" t="n"/>
      <c r="Q720" s="25" t="n"/>
      <c r="R720" s="25" t="n"/>
      <c r="S720" s="25" t="n"/>
      <c r="T720" s="25" t="n"/>
    </row>
    <row r="721">
      <c r="A721" s="12" t="inlineStr">
        <is>
          <t>大平NC</t>
        </is>
      </c>
      <c r="B721" s="13" t="inlineStr">
        <is>
          <t>Y1L</t>
        </is>
      </c>
      <c r="C721" s="14">
        <f>SUMIF(数量表!D:E,B721,数量表!E:E)</f>
        <v/>
      </c>
      <c r="D721" s="15">
        <f>SUMIF(数量表!D:F,B721,数量表!F:F)+SUMIF(数量表!D:G,B721,数量表!G:G)</f>
        <v/>
      </c>
      <c r="E721" s="16" t="n">
        <v>0</v>
      </c>
      <c r="F721" s="17">
        <f>C721*E721</f>
        <v/>
      </c>
      <c r="G721" s="18" t="n">
        <v>0</v>
      </c>
      <c r="H721" s="19">
        <f>D721*G721</f>
        <v/>
      </c>
      <c r="I721" s="16" t="n">
        <v>2</v>
      </c>
      <c r="J721" s="17">
        <f>C721*I721</f>
        <v/>
      </c>
      <c r="K721" s="18" t="n">
        <v>2</v>
      </c>
      <c r="L721" s="19">
        <f>D721*K721</f>
        <v/>
      </c>
      <c r="M721" s="23" t="n">
        <v>0</v>
      </c>
      <c r="N721" s="24">
        <f>D721*M721</f>
        <v/>
      </c>
      <c r="P721" s="25" t="n"/>
      <c r="Q721" s="25" t="n"/>
      <c r="R721" s="25" t="n"/>
      <c r="S721" s="25" t="n"/>
      <c r="T721" s="25" t="n"/>
    </row>
    <row r="722">
      <c r="A722" s="12" t="inlineStr">
        <is>
          <t>大平NC</t>
        </is>
      </c>
      <c r="B722" s="13" t="inlineStr">
        <is>
          <t>YR</t>
        </is>
      </c>
      <c r="C722" s="14">
        <f>SUMIF(数量表!D:E,B722,数量表!E:E)</f>
        <v/>
      </c>
      <c r="D722" s="15">
        <f>SUMIF(数量表!D:F,B722,数量表!F:F)+SUMIF(数量表!D:G,B722,数量表!G:G)</f>
        <v/>
      </c>
      <c r="E722" s="16" t="n">
        <v>0</v>
      </c>
      <c r="F722" s="17">
        <f>C722*E722</f>
        <v/>
      </c>
      <c r="G722" s="18" t="n">
        <v>0</v>
      </c>
      <c r="H722" s="19">
        <f>D722*G722</f>
        <v/>
      </c>
      <c r="I722" s="16" t="n">
        <v>2</v>
      </c>
      <c r="J722" s="17">
        <f>C722*I722</f>
        <v/>
      </c>
      <c r="K722" s="18" t="n">
        <v>2</v>
      </c>
      <c r="L722" s="19">
        <f>D722*K722</f>
        <v/>
      </c>
      <c r="M722" s="23" t="n">
        <v>0</v>
      </c>
      <c r="N722" s="24">
        <f>D722*M722</f>
        <v/>
      </c>
      <c r="P722" s="25" t="n"/>
      <c r="Q722" s="25" t="n"/>
      <c r="R722" s="25" t="n"/>
      <c r="S722" s="25" t="n"/>
      <c r="T722" s="25" t="n"/>
    </row>
    <row r="723">
      <c r="A723" s="12" t="inlineStr">
        <is>
          <t>大平NC</t>
        </is>
      </c>
      <c r="B723" s="13" t="inlineStr">
        <is>
          <t>Y1R</t>
        </is>
      </c>
      <c r="C723" s="14">
        <f>SUMIF(数量表!D:E,B723,数量表!E:E)</f>
        <v/>
      </c>
      <c r="D723" s="15">
        <f>SUMIF(数量表!D:F,B723,数量表!F:F)+SUMIF(数量表!D:G,B723,数量表!G:G)</f>
        <v/>
      </c>
      <c r="E723" s="16" t="n">
        <v>0</v>
      </c>
      <c r="F723" s="17">
        <f>C723*E723</f>
        <v/>
      </c>
      <c r="G723" s="18" t="n">
        <v>0</v>
      </c>
      <c r="H723" s="19">
        <f>D723*G723</f>
        <v/>
      </c>
      <c r="I723" s="16" t="n">
        <v>2</v>
      </c>
      <c r="J723" s="17">
        <f>C723*I723</f>
        <v/>
      </c>
      <c r="K723" s="18" t="n">
        <v>2</v>
      </c>
      <c r="L723" s="19">
        <f>D723*K723</f>
        <v/>
      </c>
      <c r="M723" s="23" t="n">
        <v>0</v>
      </c>
      <c r="N723" s="24">
        <f>D723*M723</f>
        <v/>
      </c>
      <c r="P723" s="25" t="n"/>
      <c r="Q723" s="25" t="n"/>
      <c r="R723" s="25" t="n"/>
      <c r="S723" s="25" t="n"/>
      <c r="T723" s="25" t="n"/>
    </row>
    <row r="724">
      <c r="A724" s="12" t="inlineStr">
        <is>
          <t>大平NC</t>
        </is>
      </c>
      <c r="B724" s="13" t="inlineStr">
        <is>
          <t>YH-L</t>
        </is>
      </c>
      <c r="C724" s="14">
        <f>SUMIF(数量表!D:E,B724,数量表!E:E)</f>
        <v/>
      </c>
      <c r="D724" s="15">
        <f>SUMIF(数量表!D:F,B724,数量表!F:F)+SUMIF(数量表!D:G,B724,数量表!G:G)</f>
        <v/>
      </c>
      <c r="E724" s="16" t="n">
        <v>0</v>
      </c>
      <c r="F724" s="17">
        <f>C724*E724</f>
        <v/>
      </c>
      <c r="G724" s="18" t="n">
        <v>0</v>
      </c>
      <c r="H724" s="19">
        <f>D724*G724</f>
        <v/>
      </c>
      <c r="I724" s="16" t="n">
        <v>1</v>
      </c>
      <c r="J724" s="17">
        <f>C724*I724</f>
        <v/>
      </c>
      <c r="K724" s="18" t="n">
        <v>1</v>
      </c>
      <c r="L724" s="19">
        <f>D724*K724</f>
        <v/>
      </c>
      <c r="M724" s="23" t="n">
        <v>0</v>
      </c>
      <c r="N724" s="24">
        <f>D724*M724</f>
        <v/>
      </c>
      <c r="P724" s="25" t="n"/>
      <c r="Q724" s="25" t="n"/>
      <c r="R724" s="25" t="n"/>
      <c r="S724" s="25" t="n"/>
      <c r="T724" s="25" t="n"/>
    </row>
    <row r="725">
      <c r="A725" s="12" t="inlineStr">
        <is>
          <t>大平NC</t>
        </is>
      </c>
      <c r="B725" s="13" t="inlineStr">
        <is>
          <t>YH-R</t>
        </is>
      </c>
      <c r="C725" s="14">
        <f>SUMIF(数量表!D:E,B725,数量表!E:E)</f>
        <v/>
      </c>
      <c r="D725" s="15">
        <f>SUMIF(数量表!D:F,B725,数量表!F:F)+SUMIF(数量表!D:G,B725,数量表!G:G)</f>
        <v/>
      </c>
      <c r="E725" s="16" t="n">
        <v>0</v>
      </c>
      <c r="F725" s="17">
        <f>C725*E725</f>
        <v/>
      </c>
      <c r="G725" s="18" t="n">
        <v>0</v>
      </c>
      <c r="H725" s="19">
        <f>D725*G725</f>
        <v/>
      </c>
      <c r="I725" s="16" t="n">
        <v>1</v>
      </c>
      <c r="J725" s="17">
        <f>C725*I725</f>
        <v/>
      </c>
      <c r="K725" s="18" t="n">
        <v>1</v>
      </c>
      <c r="L725" s="19">
        <f>D725*K725</f>
        <v/>
      </c>
      <c r="M725" s="23" t="n">
        <v>0</v>
      </c>
      <c r="N725" s="24">
        <f>D725*M725</f>
        <v/>
      </c>
      <c r="P725" s="25" t="n"/>
      <c r="Q725" s="25" t="n"/>
      <c r="R725" s="25" t="n"/>
      <c r="S725" s="25" t="n"/>
      <c r="T725" s="25" t="n"/>
    </row>
    <row r="726">
      <c r="A726" s="12" t="inlineStr">
        <is>
          <t>大平NC</t>
        </is>
      </c>
      <c r="B726" s="13" t="inlineStr">
        <is>
          <t>YHL-L</t>
        </is>
      </c>
      <c r="C726" s="14">
        <f>SUMIF(数量表!D:E,B726,数量表!E:E)</f>
        <v/>
      </c>
      <c r="D726" s="15">
        <f>SUMIF(数量表!D:F,B726,数量表!F:F)+SUMIF(数量表!D:G,B726,数量表!G:G)</f>
        <v/>
      </c>
      <c r="E726" s="16" t="n">
        <v>0</v>
      </c>
      <c r="F726" s="17">
        <f>C726*E726</f>
        <v/>
      </c>
      <c r="G726" s="18" t="n">
        <v>0</v>
      </c>
      <c r="H726" s="19">
        <f>D726*G726</f>
        <v/>
      </c>
      <c r="I726" s="16" t="n">
        <v>1</v>
      </c>
      <c r="J726" s="17">
        <f>C726*I726</f>
        <v/>
      </c>
      <c r="K726" s="18" t="n">
        <v>1</v>
      </c>
      <c r="L726" s="19">
        <f>D726*K726</f>
        <v/>
      </c>
      <c r="M726" s="23" t="n">
        <v>0</v>
      </c>
      <c r="N726" s="24">
        <f>D726*M726</f>
        <v/>
      </c>
      <c r="P726" s="25" t="n"/>
      <c r="Q726" s="25" t="n"/>
      <c r="R726" s="25" t="n"/>
      <c r="S726" s="25" t="n"/>
      <c r="T726" s="25" t="n"/>
    </row>
    <row r="727">
      <c r="A727" s="12" t="inlineStr">
        <is>
          <t>大平NC</t>
        </is>
      </c>
      <c r="B727" s="13" t="inlineStr">
        <is>
          <t>YHR-R</t>
        </is>
      </c>
      <c r="C727" s="14">
        <f>SUMIF(数量表!D:E,B727,数量表!E:E)</f>
        <v/>
      </c>
      <c r="D727" s="15">
        <f>SUMIF(数量表!D:F,B727,数量表!F:F)+SUMIF(数量表!D:G,B727,数量表!G:G)</f>
        <v/>
      </c>
      <c r="E727" s="16" t="n">
        <v>0</v>
      </c>
      <c r="F727" s="17">
        <f>C727*E727</f>
        <v/>
      </c>
      <c r="G727" s="18" t="n">
        <v>0</v>
      </c>
      <c r="H727" s="19">
        <f>D727*G727</f>
        <v/>
      </c>
      <c r="I727" s="16" t="n">
        <v>1</v>
      </c>
      <c r="J727" s="17">
        <f>C727*I727</f>
        <v/>
      </c>
      <c r="K727" s="18" t="n">
        <v>1</v>
      </c>
      <c r="L727" s="19">
        <f>(C727+D727)*K727</f>
        <v/>
      </c>
      <c r="M727" s="23" t="n">
        <v>0</v>
      </c>
      <c r="N727" s="24">
        <f>D727*M727</f>
        <v/>
      </c>
      <c r="P727" s="25" t="n"/>
      <c r="Q727" s="25" t="n"/>
      <c r="R727" s="25" t="n"/>
      <c r="S727" s="25" t="n"/>
      <c r="T727" s="25" t="n"/>
    </row>
    <row r="728">
      <c r="A728" s="12" t="inlineStr">
        <is>
          <t>大平NC</t>
        </is>
      </c>
      <c r="B728" s="13" t="inlineStr">
        <is>
          <t>22MY</t>
        </is>
      </c>
      <c r="C728" s="14">
        <f>SUMIF(数量表!D:E,B728,数量表!E:E)</f>
        <v/>
      </c>
      <c r="D728" s="15">
        <f>SUMIF(数量表!D:F,B728,数量表!F:F)+SUMIF(数量表!D:G,B728,数量表!G:G)</f>
        <v/>
      </c>
      <c r="E728" s="16" t="n">
        <v>0</v>
      </c>
      <c r="F728" s="17">
        <f>C728*E728</f>
        <v/>
      </c>
      <c r="G728" s="18" t="n">
        <v>0</v>
      </c>
      <c r="H728" s="19">
        <f>D728*G728</f>
        <v/>
      </c>
      <c r="I728" s="16" t="n">
        <v>2</v>
      </c>
      <c r="J728" s="17">
        <f>C728*I728</f>
        <v/>
      </c>
      <c r="K728" s="18" t="n">
        <v>2</v>
      </c>
      <c r="L728" s="19">
        <f>(C728+D728)*K728</f>
        <v/>
      </c>
      <c r="M728" s="23" t="n">
        <v>0</v>
      </c>
      <c r="N728" s="24">
        <f>D728*M728</f>
        <v/>
      </c>
      <c r="P728" s="25" t="n"/>
      <c r="Q728" s="25" t="n"/>
      <c r="R728" s="25" t="n"/>
      <c r="S728" s="25" t="n"/>
      <c r="T728" s="25" t="n"/>
    </row>
    <row r="729">
      <c r="A729" s="12" t="inlineStr">
        <is>
          <t>大平NC</t>
        </is>
      </c>
      <c r="B729" s="13" t="inlineStr">
        <is>
          <t>22MYH-L</t>
        </is>
      </c>
      <c r="C729" s="14">
        <f>SUMIF(数量表!D:E,B729,数量表!E:E)</f>
        <v/>
      </c>
      <c r="D729" s="15">
        <f>SUMIF(数量表!D:F,B729,数量表!F:F)+SUMIF(数量表!D:G,B729,数量表!G:G)</f>
        <v/>
      </c>
      <c r="E729" s="16" t="n">
        <v>0</v>
      </c>
      <c r="F729" s="17">
        <f>C729*E729</f>
        <v/>
      </c>
      <c r="G729" s="18" t="n">
        <v>0</v>
      </c>
      <c r="H729" s="19">
        <f>D729*G729</f>
        <v/>
      </c>
      <c r="I729" s="16" t="n">
        <v>1</v>
      </c>
      <c r="J729" s="17">
        <f>C729*I729</f>
        <v/>
      </c>
      <c r="K729" s="18" t="n">
        <v>1</v>
      </c>
      <c r="L729" s="19">
        <f>D729*K729</f>
        <v/>
      </c>
      <c r="M729" s="23" t="n">
        <v>0</v>
      </c>
      <c r="N729" s="24">
        <f>D729*M729</f>
        <v/>
      </c>
      <c r="P729" s="25" t="n"/>
      <c r="Q729" s="25" t="n"/>
      <c r="R729" s="25" t="n"/>
      <c r="S729" s="25" t="n"/>
      <c r="T729" s="25" t="n"/>
    </row>
    <row r="730">
      <c r="A730" s="12" t="inlineStr">
        <is>
          <t>大平NC</t>
        </is>
      </c>
      <c r="B730" s="13" t="inlineStr">
        <is>
          <t>22MYH-R</t>
        </is>
      </c>
      <c r="C730" s="14">
        <f>SUMIF(数量表!D:E,B730,数量表!E:E)</f>
        <v/>
      </c>
      <c r="D730" s="15">
        <f>SUMIF(数量表!D:F,B730,数量表!F:F)+SUMIF(数量表!D:G,B730,数量表!G:G)</f>
        <v/>
      </c>
      <c r="E730" s="16" t="n">
        <v>0</v>
      </c>
      <c r="F730" s="17">
        <f>C730*E730</f>
        <v/>
      </c>
      <c r="G730" s="18" t="n">
        <v>0</v>
      </c>
      <c r="H730" s="19">
        <f>D730*G730</f>
        <v/>
      </c>
      <c r="I730" s="16" t="n">
        <v>1</v>
      </c>
      <c r="J730" s="17">
        <f>C730*I730</f>
        <v/>
      </c>
      <c r="K730" s="18" t="n">
        <v>1</v>
      </c>
      <c r="L730" s="19">
        <f>D730*K730</f>
        <v/>
      </c>
      <c r="M730" s="23" t="n">
        <v>0</v>
      </c>
      <c r="N730" s="24">
        <f>D730*M730</f>
        <v/>
      </c>
      <c r="P730" s="25" t="n"/>
      <c r="Q730" s="25" t="n"/>
      <c r="R730" s="25" t="n"/>
      <c r="S730" s="25" t="n"/>
      <c r="T730" s="25" t="n"/>
    </row>
    <row r="731">
      <c r="A731" s="12" t="inlineStr">
        <is>
          <t>大平NC</t>
        </is>
      </c>
      <c r="B731" s="13" t="inlineStr">
        <is>
          <t>22MYHL-L</t>
        </is>
      </c>
      <c r="C731" s="14">
        <f>SUMIF(数量表!D:E,B731,数量表!E:E)</f>
        <v/>
      </c>
      <c r="D731" s="15">
        <f>SUMIF(数量表!D:F,B731,数量表!F:F)+SUMIF(数量表!D:G,B731,数量表!G:G)</f>
        <v/>
      </c>
      <c r="E731" s="16" t="n">
        <v>0</v>
      </c>
      <c r="F731" s="17">
        <f>C731*E731</f>
        <v/>
      </c>
      <c r="G731" s="18" t="n">
        <v>0</v>
      </c>
      <c r="H731" s="19">
        <f>D731*G731</f>
        <v/>
      </c>
      <c r="I731" s="16" t="n">
        <v>1</v>
      </c>
      <c r="J731" s="17">
        <f>C731*I731</f>
        <v/>
      </c>
      <c r="K731" s="18" t="n">
        <v>1</v>
      </c>
      <c r="L731" s="19">
        <f>D731*K731</f>
        <v/>
      </c>
      <c r="M731" s="23" t="n">
        <v>0</v>
      </c>
      <c r="N731" s="24">
        <f>D731*M731</f>
        <v/>
      </c>
      <c r="P731" s="25" t="n"/>
      <c r="Q731" s="25" t="n"/>
      <c r="R731" s="25" t="n"/>
      <c r="S731" s="25" t="n"/>
      <c r="T731" s="25" t="n"/>
    </row>
    <row r="732">
      <c r="A732" s="12" t="inlineStr">
        <is>
          <t>大平NC</t>
        </is>
      </c>
      <c r="B732" s="13" t="inlineStr">
        <is>
          <t>22MYHR-R</t>
        </is>
      </c>
      <c r="C732" s="14">
        <f>SUMIF(数量表!D:E,B732,数量表!E:E)</f>
        <v/>
      </c>
      <c r="D732" s="15">
        <f>SUMIF(数量表!D:F,B732,数量表!F:F)+SUMIF(数量表!D:G,B732,数量表!G:G)</f>
        <v/>
      </c>
      <c r="E732" s="16" t="n">
        <v>0</v>
      </c>
      <c r="F732" s="17">
        <f>C732*E732</f>
        <v/>
      </c>
      <c r="G732" s="18" t="n">
        <v>0</v>
      </c>
      <c r="H732" s="19">
        <f>D732*G732</f>
        <v/>
      </c>
      <c r="I732" s="16" t="n">
        <v>1</v>
      </c>
      <c r="J732" s="17">
        <f>C732*I732</f>
        <v/>
      </c>
      <c r="K732" s="18" t="n">
        <v>1</v>
      </c>
      <c r="L732" s="19">
        <f>D732*K732</f>
        <v/>
      </c>
      <c r="M732" s="23" t="n">
        <v>0</v>
      </c>
      <c r="N732" s="24">
        <f>D732*M732</f>
        <v/>
      </c>
      <c r="P732" s="25" t="n"/>
      <c r="Q732" s="25" t="n"/>
      <c r="R732" s="25" t="n"/>
      <c r="S732" s="25" t="n"/>
      <c r="T732" s="25" t="n"/>
    </row>
    <row r="733">
      <c r="A733" s="12" t="inlineStr">
        <is>
          <t>大平NC</t>
        </is>
      </c>
      <c r="B733" s="13" t="inlineStr">
        <is>
          <t>45MY</t>
        </is>
      </c>
      <c r="C733" s="14">
        <f>SUMIF(数量表!D:E,B733,数量表!E:E)</f>
        <v/>
      </c>
      <c r="D733" s="15">
        <f>SUMIF(数量表!D:F,B733,数量表!F:F)+SUMIF(数量表!D:G,B733,数量表!G:G)</f>
        <v/>
      </c>
      <c r="E733" s="16" t="n">
        <v>0</v>
      </c>
      <c r="F733" s="17">
        <f>C733*E733</f>
        <v/>
      </c>
      <c r="G733" s="18" t="n">
        <v>0</v>
      </c>
      <c r="H733" s="19">
        <f>D733*G733</f>
        <v/>
      </c>
      <c r="I733" s="16" t="n">
        <v>2</v>
      </c>
      <c r="J733" s="17">
        <f>C733*I733</f>
        <v/>
      </c>
      <c r="K733" s="18" t="n">
        <v>2</v>
      </c>
      <c r="L733" s="19">
        <f>D733*K733</f>
        <v/>
      </c>
      <c r="M733" s="23" t="n">
        <v>0</v>
      </c>
      <c r="N733" s="24">
        <f>D733*M733</f>
        <v/>
      </c>
      <c r="P733" s="25" t="n"/>
      <c r="Q733" s="25" t="n"/>
      <c r="R733" s="25" t="n"/>
      <c r="S733" s="25" t="n"/>
      <c r="T733" s="25" t="n"/>
    </row>
    <row r="734">
      <c r="A734" s="12" t="inlineStr">
        <is>
          <t>大平NC</t>
        </is>
      </c>
      <c r="B734" s="13" t="inlineStr">
        <is>
          <t>45MY2</t>
        </is>
      </c>
      <c r="C734" s="14">
        <f>SUMIF(数量表!D:E,B734,数量表!E:E)</f>
        <v/>
      </c>
      <c r="D734" s="15">
        <f>SUMIF(数量表!D:F,B734,数量表!F:F)+SUMIF(数量表!D:G,B734,数量表!G:G)</f>
        <v/>
      </c>
      <c r="E734" s="16" t="n">
        <v>0</v>
      </c>
      <c r="F734" s="17">
        <f>C734*E734</f>
        <v/>
      </c>
      <c r="G734" s="18" t="n">
        <v>0</v>
      </c>
      <c r="H734" s="19">
        <f>D734*G734</f>
        <v/>
      </c>
      <c r="I734" s="16" t="n">
        <v>2</v>
      </c>
      <c r="J734" s="17">
        <f>C734*I734</f>
        <v/>
      </c>
      <c r="K734" s="18" t="n">
        <v>2</v>
      </c>
      <c r="L734" s="19">
        <f>D734*K734</f>
        <v/>
      </c>
      <c r="M734" s="23" t="n">
        <v>0</v>
      </c>
      <c r="N734" s="24">
        <f>D734*M734</f>
        <v/>
      </c>
      <c r="P734" s="25" t="n"/>
      <c r="Q734" s="25" t="n"/>
      <c r="R734" s="25" t="n"/>
      <c r="S734" s="25" t="n"/>
      <c r="T734" s="25" t="n"/>
    </row>
    <row r="735">
      <c r="A735" s="12" t="inlineStr">
        <is>
          <t>大平NC</t>
        </is>
      </c>
      <c r="B735" s="13" t="inlineStr">
        <is>
          <t>45MYL</t>
        </is>
      </c>
      <c r="C735" s="14">
        <f>SUMIF(数量表!D:E,B735,数量表!E:E)</f>
        <v/>
      </c>
      <c r="D735" s="15">
        <f>SUMIF(数量表!D:F,B735,数量表!F:F)+SUMIF(数量表!D:G,B735,数量表!G:G)</f>
        <v/>
      </c>
      <c r="E735" s="16" t="n">
        <v>0</v>
      </c>
      <c r="F735" s="17">
        <f>C735*E735</f>
        <v/>
      </c>
      <c r="G735" s="18" t="n">
        <v>0</v>
      </c>
      <c r="H735" s="19">
        <f>D735*G735</f>
        <v/>
      </c>
      <c r="I735" s="16" t="n">
        <v>2</v>
      </c>
      <c r="J735" s="17">
        <f>C735*I735</f>
        <v/>
      </c>
      <c r="K735" s="18" t="n">
        <v>2</v>
      </c>
      <c r="L735" s="19">
        <f>D735*K735</f>
        <v/>
      </c>
      <c r="M735" s="23" t="n">
        <v>0</v>
      </c>
      <c r="N735" s="24">
        <f>D735*M735</f>
        <v/>
      </c>
      <c r="P735" s="25" t="n"/>
      <c r="Q735" s="25" t="n"/>
      <c r="R735" s="25" t="n"/>
      <c r="S735" s="25" t="n"/>
      <c r="T735" s="25" t="n"/>
    </row>
    <row r="736">
      <c r="A736" s="12" t="inlineStr">
        <is>
          <t>大平NC</t>
        </is>
      </c>
      <c r="B736" s="13" t="inlineStr">
        <is>
          <t>45MY2L</t>
        </is>
      </c>
      <c r="C736" s="14">
        <f>SUMIF(数量表!D:E,B736,数量表!E:E)</f>
        <v/>
      </c>
      <c r="D736" s="15">
        <f>SUMIF(数量表!D:F,B736,数量表!F:F)+SUMIF(数量表!D:G,B736,数量表!G:G)</f>
        <v/>
      </c>
      <c r="E736" s="16" t="n">
        <v>0</v>
      </c>
      <c r="F736" s="17">
        <f>C736*E736</f>
        <v/>
      </c>
      <c r="G736" s="18" t="n">
        <v>0</v>
      </c>
      <c r="H736" s="19">
        <f>D736*G736</f>
        <v/>
      </c>
      <c r="I736" s="16" t="n">
        <v>2</v>
      </c>
      <c r="J736" s="17">
        <f>C736*I736</f>
        <v/>
      </c>
      <c r="K736" s="18" t="n">
        <v>2</v>
      </c>
      <c r="L736" s="19">
        <f>D736*K736</f>
        <v/>
      </c>
      <c r="M736" s="23" t="n">
        <v>0</v>
      </c>
      <c r="N736" s="24">
        <f>D736*M736</f>
        <v/>
      </c>
      <c r="P736" s="25" t="n"/>
      <c r="Q736" s="25" t="n"/>
      <c r="R736" s="25" t="n"/>
      <c r="S736" s="25" t="n"/>
      <c r="T736" s="25" t="n"/>
    </row>
    <row r="737">
      <c r="A737" s="12" t="inlineStr">
        <is>
          <t>大平NC</t>
        </is>
      </c>
      <c r="B737" s="13" t="inlineStr">
        <is>
          <t>45MYR</t>
        </is>
      </c>
      <c r="C737" s="14">
        <f>SUMIF(数量表!D:E,B737,数量表!E:E)</f>
        <v/>
      </c>
      <c r="D737" s="15">
        <f>SUMIF(数量表!D:F,B737,数量表!F:F)+SUMIF(数量表!D:G,B737,数量表!G:G)</f>
        <v/>
      </c>
      <c r="E737" s="16" t="n">
        <v>0</v>
      </c>
      <c r="F737" s="17">
        <f>C737*E737</f>
        <v/>
      </c>
      <c r="G737" s="18" t="n">
        <v>0</v>
      </c>
      <c r="H737" s="19">
        <f>D737*G737</f>
        <v/>
      </c>
      <c r="I737" s="16" t="n">
        <v>2</v>
      </c>
      <c r="J737" s="17">
        <f>C737*I737</f>
        <v/>
      </c>
      <c r="K737" s="18" t="n">
        <v>2</v>
      </c>
      <c r="L737" s="19">
        <f>D737*K737</f>
        <v/>
      </c>
      <c r="M737" s="23" t="n">
        <v>0</v>
      </c>
      <c r="N737" s="24">
        <f>D737*M737</f>
        <v/>
      </c>
      <c r="P737" s="25" t="n"/>
      <c r="Q737" s="25" t="n"/>
      <c r="R737" s="25" t="n"/>
      <c r="S737" s="25" t="n"/>
      <c r="T737" s="25" t="n"/>
    </row>
    <row r="738">
      <c r="A738" s="12" t="inlineStr">
        <is>
          <t>大平NC</t>
        </is>
      </c>
      <c r="B738" s="13" t="inlineStr">
        <is>
          <t>45MY2R</t>
        </is>
      </c>
      <c r="C738" s="14">
        <f>SUMIF(数量表!D:E,B738,数量表!E:E)</f>
        <v/>
      </c>
      <c r="D738" s="15">
        <f>SUMIF(数量表!D:F,B738,数量表!F:F)+SUMIF(数量表!D:G,B738,数量表!G:G)</f>
        <v/>
      </c>
      <c r="E738" s="16" t="n">
        <v>0</v>
      </c>
      <c r="F738" s="17">
        <f>C738*E738</f>
        <v/>
      </c>
      <c r="G738" s="18" t="n">
        <v>0</v>
      </c>
      <c r="H738" s="19">
        <f>D738*G738</f>
        <v/>
      </c>
      <c r="I738" s="16" t="n">
        <v>2</v>
      </c>
      <c r="J738" s="17">
        <f>C738*I738</f>
        <v/>
      </c>
      <c r="K738" s="18" t="n">
        <v>2</v>
      </c>
      <c r="L738" s="19">
        <f>D738*K738</f>
        <v/>
      </c>
      <c r="M738" s="23" t="n">
        <v>0</v>
      </c>
      <c r="N738" s="24">
        <f>D738*M738</f>
        <v/>
      </c>
      <c r="P738" s="25" t="n"/>
      <c r="Q738" s="25" t="n"/>
      <c r="R738" s="25" t="n"/>
      <c r="S738" s="25" t="n"/>
      <c r="T738" s="25" t="n"/>
    </row>
    <row r="739">
      <c r="A739" s="12" t="inlineStr">
        <is>
          <t>大平NC</t>
        </is>
      </c>
      <c r="B739" s="13" t="inlineStr">
        <is>
          <t>45MYH-L</t>
        </is>
      </c>
      <c r="C739" s="14">
        <f>SUMIF(数量表!D:E,B739,数量表!E:E)</f>
        <v/>
      </c>
      <c r="D739" s="15">
        <f>SUMIF(数量表!D:F,B739,数量表!F:F)+SUMIF(数量表!D:G,B739,数量表!G:G)</f>
        <v/>
      </c>
      <c r="E739" s="16" t="n">
        <v>0</v>
      </c>
      <c r="F739" s="17">
        <f>C739*E739</f>
        <v/>
      </c>
      <c r="G739" s="18" t="n">
        <v>0</v>
      </c>
      <c r="H739" s="19">
        <f>D739*G739</f>
        <v/>
      </c>
      <c r="I739" s="16" t="n">
        <v>1</v>
      </c>
      <c r="J739" s="17">
        <f>C739*I739</f>
        <v/>
      </c>
      <c r="K739" s="18" t="n">
        <v>1</v>
      </c>
      <c r="L739" s="19">
        <f>(C739+D739)*K739</f>
        <v/>
      </c>
      <c r="M739" s="23" t="n">
        <v>0</v>
      </c>
      <c r="N739" s="24">
        <f>D739*M739</f>
        <v/>
      </c>
      <c r="P739" s="25" t="n"/>
      <c r="Q739" s="25" t="n"/>
      <c r="R739" s="25" t="n"/>
      <c r="S739" s="25" t="n"/>
      <c r="T739" s="25" t="n"/>
    </row>
    <row r="740">
      <c r="A740" s="12" t="inlineStr">
        <is>
          <t>大平NC</t>
        </is>
      </c>
      <c r="B740" s="13" t="inlineStr">
        <is>
          <t>45MYH-R</t>
        </is>
      </c>
      <c r="C740" s="14">
        <f>SUMIF(数量表!D:E,B740,数量表!E:E)</f>
        <v/>
      </c>
      <c r="D740" s="15">
        <f>SUMIF(数量表!D:F,B740,数量表!F:F)+SUMIF(数量表!D:G,B740,数量表!G:G)</f>
        <v/>
      </c>
      <c r="E740" s="16" t="n">
        <v>0</v>
      </c>
      <c r="F740" s="17">
        <f>C740*E740</f>
        <v/>
      </c>
      <c r="G740" s="18" t="n">
        <v>0</v>
      </c>
      <c r="H740" s="19">
        <f>D740*G740</f>
        <v/>
      </c>
      <c r="I740" s="16" t="n">
        <v>1</v>
      </c>
      <c r="J740" s="17">
        <f>C740*I740</f>
        <v/>
      </c>
      <c r="K740" s="18" t="n">
        <v>1</v>
      </c>
      <c r="L740" s="19">
        <f>(C740+D740)*K740</f>
        <v/>
      </c>
      <c r="M740" s="23" t="n">
        <v>0</v>
      </c>
      <c r="N740" s="24">
        <f>D740*M740</f>
        <v/>
      </c>
      <c r="P740" s="25" t="n"/>
      <c r="Q740" s="25" t="n"/>
      <c r="R740" s="25" t="n"/>
      <c r="S740" s="25" t="n"/>
      <c r="T740" s="25" t="n"/>
    </row>
    <row r="741">
      <c r="A741" s="12" t="inlineStr">
        <is>
          <t>大平NC</t>
        </is>
      </c>
      <c r="B741" s="13" t="inlineStr">
        <is>
          <t>45MYHL-L</t>
        </is>
      </c>
      <c r="C741" s="14">
        <f>SUMIF(数量表!D:E,B741,数量表!E:E)</f>
        <v/>
      </c>
      <c r="D741" s="15">
        <f>SUMIF(数量表!D:F,B741,数量表!F:F)+SUMIF(数量表!D:G,B741,数量表!G:G)</f>
        <v/>
      </c>
      <c r="E741" s="16" t="n">
        <v>0</v>
      </c>
      <c r="F741" s="17">
        <f>C741*E741</f>
        <v/>
      </c>
      <c r="G741" s="18" t="n">
        <v>0</v>
      </c>
      <c r="H741" s="19">
        <f>D741*G741</f>
        <v/>
      </c>
      <c r="I741" s="16" t="n">
        <v>1</v>
      </c>
      <c r="J741" s="17">
        <f>C741*I741</f>
        <v/>
      </c>
      <c r="K741" s="18" t="n">
        <v>1</v>
      </c>
      <c r="L741" s="19">
        <f>D741*K741</f>
        <v/>
      </c>
      <c r="M741" s="23" t="n">
        <v>0</v>
      </c>
      <c r="N741" s="24">
        <f>D741*M741</f>
        <v/>
      </c>
      <c r="P741" s="25" t="n"/>
      <c r="Q741" s="25" t="n"/>
      <c r="R741" s="25" t="n"/>
      <c r="S741" s="25" t="n"/>
      <c r="T741" s="25" t="n"/>
    </row>
    <row r="742">
      <c r="A742" s="12" t="inlineStr">
        <is>
          <t>大平NC</t>
        </is>
      </c>
      <c r="B742" s="13" t="inlineStr">
        <is>
          <t>45MYHR-R</t>
        </is>
      </c>
      <c r="C742" s="14">
        <f>SUMIF(数量表!D:E,B742,数量表!E:E)</f>
        <v/>
      </c>
      <c r="D742" s="15">
        <f>SUMIF(数量表!D:F,B742,数量表!F:F)+SUMIF(数量表!D:G,B742,数量表!G:G)</f>
        <v/>
      </c>
      <c r="E742" s="16" t="n">
        <v>0</v>
      </c>
      <c r="F742" s="17">
        <f>C742*E742</f>
        <v/>
      </c>
      <c r="G742" s="18" t="n">
        <v>0</v>
      </c>
      <c r="H742" s="19">
        <f>D742*G742</f>
        <v/>
      </c>
      <c r="I742" s="16" t="n">
        <v>1</v>
      </c>
      <c r="J742" s="17">
        <f>C742*I742</f>
        <v/>
      </c>
      <c r="K742" s="18" t="n">
        <v>1</v>
      </c>
      <c r="L742" s="19">
        <f>D742*K742</f>
        <v/>
      </c>
      <c r="M742" s="23" t="n">
        <v>0</v>
      </c>
      <c r="N742" s="24">
        <f>D742*M742</f>
        <v/>
      </c>
      <c r="P742" s="25" t="n"/>
      <c r="Q742" s="25" t="n"/>
      <c r="R742" s="25" t="n"/>
      <c r="S742" s="25" t="n"/>
      <c r="T742" s="25" t="n"/>
    </row>
    <row r="743">
      <c r="A743" s="12" t="inlineStr">
        <is>
          <t>大平NC</t>
        </is>
      </c>
      <c r="B743" s="13" t="inlineStr">
        <is>
          <t>90MY</t>
        </is>
      </c>
      <c r="C743" s="14">
        <f>SUMIF(数量表!D:E,B743,数量表!E:E)</f>
        <v/>
      </c>
      <c r="D743" s="15">
        <f>SUMIF(数量表!D:F,B743,数量表!F:F)+SUMIF(数量表!D:G,B743,数量表!G:G)</f>
        <v/>
      </c>
      <c r="E743" s="16" t="n">
        <v>0</v>
      </c>
      <c r="F743" s="17">
        <f>C743*E743</f>
        <v/>
      </c>
      <c r="G743" s="18" t="n">
        <v>0</v>
      </c>
      <c r="H743" s="19">
        <f>D743*G743</f>
        <v/>
      </c>
      <c r="I743" s="16" t="n">
        <v>2</v>
      </c>
      <c r="J743" s="17">
        <f>C743*I743</f>
        <v/>
      </c>
      <c r="K743" s="18" t="n">
        <v>2</v>
      </c>
      <c r="L743" s="19">
        <f>D743*K743</f>
        <v/>
      </c>
      <c r="M743" s="23" t="n">
        <v>0</v>
      </c>
      <c r="N743" s="24">
        <f>D743*M743</f>
        <v/>
      </c>
      <c r="P743" s="25" t="n"/>
      <c r="Q743" s="25" t="n"/>
      <c r="R743" s="25" t="n"/>
      <c r="S743" s="25" t="n"/>
      <c r="T743" s="25" t="n"/>
    </row>
    <row r="744">
      <c r="A744" s="12" t="inlineStr">
        <is>
          <t>大平NC</t>
        </is>
      </c>
      <c r="B744" s="13" t="inlineStr">
        <is>
          <t>90MY1</t>
        </is>
      </c>
      <c r="C744" s="14">
        <f>SUMIF(数量表!D:E,B744,数量表!E:E)</f>
        <v/>
      </c>
      <c r="D744" s="15">
        <f>SUMIF(数量表!D:F,B744,数量表!F:F)+SUMIF(数量表!D:G,B744,数量表!G:G)</f>
        <v/>
      </c>
      <c r="E744" s="16" t="n">
        <v>0</v>
      </c>
      <c r="F744" s="17">
        <f>C744*E744</f>
        <v/>
      </c>
      <c r="G744" s="18" t="n">
        <v>0</v>
      </c>
      <c r="H744" s="19">
        <f>D744*G744</f>
        <v/>
      </c>
      <c r="I744" s="16" t="n">
        <v>2</v>
      </c>
      <c r="J744" s="17">
        <f>C744*I744</f>
        <v/>
      </c>
      <c r="K744" s="18" t="n">
        <v>2</v>
      </c>
      <c r="L744" s="19">
        <f>D744*K744</f>
        <v/>
      </c>
      <c r="M744" s="23" t="n">
        <v>0</v>
      </c>
      <c r="N744" s="24">
        <f>D744*M744</f>
        <v/>
      </c>
      <c r="P744" s="25" t="n"/>
      <c r="Q744" s="25" t="n"/>
      <c r="R744" s="25" t="n"/>
      <c r="S744" s="25" t="n"/>
      <c r="T744" s="25" t="n"/>
    </row>
    <row r="745">
      <c r="A745" s="12" t="inlineStr">
        <is>
          <t>大平NC</t>
        </is>
      </c>
      <c r="B745" s="13" t="inlineStr">
        <is>
          <t>90MY2</t>
        </is>
      </c>
      <c r="C745" s="14">
        <f>SUMIF(数量表!D:E,B745,数量表!E:E)</f>
        <v/>
      </c>
      <c r="D745" s="15">
        <f>SUMIF(数量表!D:F,B745,数量表!F:F)+SUMIF(数量表!D:G,B745,数量表!G:G)</f>
        <v/>
      </c>
      <c r="E745" s="16" t="n">
        <v>0</v>
      </c>
      <c r="F745" s="17">
        <f>C745*E745</f>
        <v/>
      </c>
      <c r="G745" s="18" t="n">
        <v>0</v>
      </c>
      <c r="H745" s="19">
        <f>D745*G745</f>
        <v/>
      </c>
      <c r="I745" s="16" t="n">
        <v>2</v>
      </c>
      <c r="J745" s="17">
        <f>C745*I745</f>
        <v/>
      </c>
      <c r="K745" s="18" t="n">
        <v>2</v>
      </c>
      <c r="L745" s="19">
        <f>D745*K745</f>
        <v/>
      </c>
      <c r="M745" s="23" t="n">
        <v>0</v>
      </c>
      <c r="N745" s="24">
        <f>D745*M745</f>
        <v/>
      </c>
      <c r="P745" s="25" t="n"/>
      <c r="Q745" s="25" t="n"/>
      <c r="R745" s="25" t="n"/>
      <c r="S745" s="25" t="n"/>
      <c r="T745" s="25" t="n"/>
    </row>
    <row r="746">
      <c r="A746" s="12" t="inlineStr">
        <is>
          <t>大平NC</t>
        </is>
      </c>
      <c r="B746" s="13" t="inlineStr">
        <is>
          <t>90MYL</t>
        </is>
      </c>
      <c r="C746" s="14">
        <f>SUMIF(数量表!D:E,B746,数量表!E:E)</f>
        <v/>
      </c>
      <c r="D746" s="15">
        <f>SUMIF(数量表!D:F,B746,数量表!F:F)+SUMIF(数量表!D:G,B746,数量表!G:G)</f>
        <v/>
      </c>
      <c r="E746" s="16" t="n">
        <v>0</v>
      </c>
      <c r="F746" s="17">
        <f>C746*E746</f>
        <v/>
      </c>
      <c r="G746" s="18" t="n">
        <v>0</v>
      </c>
      <c r="H746" s="19">
        <f>D746*G746</f>
        <v/>
      </c>
      <c r="I746" s="16" t="n">
        <v>2</v>
      </c>
      <c r="J746" s="17">
        <f>C746*I746</f>
        <v/>
      </c>
      <c r="K746" s="18" t="n">
        <v>2</v>
      </c>
      <c r="L746" s="19">
        <f>D746*K746</f>
        <v/>
      </c>
      <c r="M746" s="23" t="n">
        <v>0</v>
      </c>
      <c r="N746" s="24">
        <f>D746*M746</f>
        <v/>
      </c>
      <c r="P746" s="25" t="n"/>
      <c r="Q746" s="25" t="n"/>
      <c r="R746" s="25" t="n"/>
      <c r="S746" s="25" t="n"/>
      <c r="T746" s="25" t="n"/>
    </row>
    <row r="747">
      <c r="A747" s="12" t="inlineStr">
        <is>
          <t>大平NC</t>
        </is>
      </c>
      <c r="B747" s="13" t="inlineStr">
        <is>
          <t>90MY1L</t>
        </is>
      </c>
      <c r="C747" s="14">
        <f>SUMIF(数量表!D:E,B747,数量表!E:E)</f>
        <v/>
      </c>
      <c r="D747" s="15">
        <f>SUMIF(数量表!D:F,B747,数量表!F:F)+SUMIF(数量表!D:G,B747,数量表!G:G)</f>
        <v/>
      </c>
      <c r="E747" s="16" t="n">
        <v>0</v>
      </c>
      <c r="F747" s="17">
        <f>C747*E747</f>
        <v/>
      </c>
      <c r="G747" s="18" t="n">
        <v>0</v>
      </c>
      <c r="H747" s="19">
        <f>D747*G747</f>
        <v/>
      </c>
      <c r="I747" s="16" t="n">
        <v>2</v>
      </c>
      <c r="J747" s="17">
        <f>C747*I747</f>
        <v/>
      </c>
      <c r="K747" s="18" t="n">
        <v>2</v>
      </c>
      <c r="L747" s="19">
        <f>D747*K747</f>
        <v/>
      </c>
      <c r="M747" s="23" t="n">
        <v>0</v>
      </c>
      <c r="N747" s="24">
        <f>D747*M747</f>
        <v/>
      </c>
      <c r="P747" s="25" t="n"/>
      <c r="Q747" s="25" t="n"/>
      <c r="R747" s="25" t="n"/>
      <c r="S747" s="25" t="n"/>
      <c r="T747" s="25" t="n"/>
    </row>
    <row r="748">
      <c r="A748" s="12" t="inlineStr">
        <is>
          <t>大平NC</t>
        </is>
      </c>
      <c r="B748" s="13" t="inlineStr">
        <is>
          <t>90MY2L</t>
        </is>
      </c>
      <c r="C748" s="14">
        <f>SUMIF(数量表!D:E,B748,数量表!E:E)</f>
        <v/>
      </c>
      <c r="D748" s="15">
        <f>SUMIF(数量表!D:F,B748,数量表!F:F)+SUMIF(数量表!D:G,B748,数量表!G:G)</f>
        <v/>
      </c>
      <c r="E748" s="16" t="n">
        <v>0</v>
      </c>
      <c r="F748" s="17">
        <f>C748*E748</f>
        <v/>
      </c>
      <c r="G748" s="18" t="n">
        <v>0</v>
      </c>
      <c r="H748" s="19">
        <f>D748*G748</f>
        <v/>
      </c>
      <c r="I748" s="16" t="n">
        <v>2</v>
      </c>
      <c r="J748" s="17">
        <f>C748*I748</f>
        <v/>
      </c>
      <c r="K748" s="18" t="n">
        <v>2</v>
      </c>
      <c r="L748" s="19">
        <f>D748*K748</f>
        <v/>
      </c>
      <c r="M748" s="23" t="n">
        <v>0</v>
      </c>
      <c r="N748" s="24">
        <f>D748*M748</f>
        <v/>
      </c>
      <c r="P748" s="25" t="n"/>
      <c r="Q748" s="25" t="n"/>
      <c r="R748" s="25" t="n"/>
      <c r="S748" s="25" t="n"/>
      <c r="T748" s="25" t="n"/>
    </row>
    <row r="749">
      <c r="A749" s="12" t="inlineStr">
        <is>
          <t>大平NC</t>
        </is>
      </c>
      <c r="B749" s="13" t="inlineStr">
        <is>
          <t>90MYR</t>
        </is>
      </c>
      <c r="C749" s="14">
        <f>SUMIF(数量表!D:E,B749,数量表!E:E)</f>
        <v/>
      </c>
      <c r="D749" s="15">
        <f>SUMIF(数量表!D:F,B749,数量表!F:F)+SUMIF(数量表!D:G,B749,数量表!G:G)</f>
        <v/>
      </c>
      <c r="E749" s="16" t="n">
        <v>0</v>
      </c>
      <c r="F749" s="17">
        <f>C749*E749</f>
        <v/>
      </c>
      <c r="G749" s="18" t="n">
        <v>0</v>
      </c>
      <c r="H749" s="19">
        <f>D749*G749</f>
        <v/>
      </c>
      <c r="I749" s="16" t="n">
        <v>2</v>
      </c>
      <c r="J749" s="17">
        <f>C749*I749</f>
        <v/>
      </c>
      <c r="K749" s="18" t="n">
        <v>2</v>
      </c>
      <c r="L749" s="19">
        <f>D749*K749</f>
        <v/>
      </c>
      <c r="M749" s="23" t="n">
        <v>0</v>
      </c>
      <c r="N749" s="24">
        <f>D749*M749</f>
        <v/>
      </c>
      <c r="P749" s="25" t="n"/>
      <c r="Q749" s="25" t="n"/>
      <c r="R749" s="25" t="n"/>
      <c r="S749" s="25" t="n"/>
      <c r="T749" s="25" t="n"/>
    </row>
    <row r="750">
      <c r="A750" s="12" t="inlineStr">
        <is>
          <t>大平NC</t>
        </is>
      </c>
      <c r="B750" s="13" t="inlineStr">
        <is>
          <t>90MY1R</t>
        </is>
      </c>
      <c r="C750" s="14">
        <f>SUMIF(数量表!D:E,B750,数量表!E:E)</f>
        <v/>
      </c>
      <c r="D750" s="15">
        <f>SUMIF(数量表!D:F,B750,数量表!F:F)+SUMIF(数量表!D:G,B750,数量表!G:G)</f>
        <v/>
      </c>
      <c r="E750" s="16" t="n">
        <v>0</v>
      </c>
      <c r="F750" s="17">
        <f>C750*E750</f>
        <v/>
      </c>
      <c r="G750" s="18" t="n">
        <v>0</v>
      </c>
      <c r="H750" s="19">
        <f>D750*G750</f>
        <v/>
      </c>
      <c r="I750" s="16" t="n">
        <v>2</v>
      </c>
      <c r="J750" s="17">
        <f>C750*I750</f>
        <v/>
      </c>
      <c r="K750" s="18" t="n">
        <v>2</v>
      </c>
      <c r="L750" s="19">
        <f>D750*K750</f>
        <v/>
      </c>
      <c r="M750" s="23" t="n">
        <v>0</v>
      </c>
      <c r="N750" s="24">
        <f>D750*M750</f>
        <v/>
      </c>
      <c r="P750" s="25" t="n"/>
      <c r="Q750" s="25" t="n"/>
      <c r="R750" s="25" t="n"/>
      <c r="S750" s="25" t="n"/>
      <c r="T750" s="25" t="n"/>
    </row>
    <row r="751">
      <c r="A751" s="12" t="inlineStr">
        <is>
          <t>大平NC</t>
        </is>
      </c>
      <c r="B751" s="13" t="inlineStr">
        <is>
          <t>90MY2R</t>
        </is>
      </c>
      <c r="C751" s="14">
        <f>SUMIF(数量表!D:E,B751,数量表!E:E)</f>
        <v/>
      </c>
      <c r="D751" s="15">
        <f>SUMIF(数量表!D:F,B751,数量表!F:F)+SUMIF(数量表!D:G,B751,数量表!G:G)</f>
        <v/>
      </c>
      <c r="E751" s="16" t="n">
        <v>0</v>
      </c>
      <c r="F751" s="17">
        <f>C751*E751</f>
        <v/>
      </c>
      <c r="G751" s="18" t="n">
        <v>0</v>
      </c>
      <c r="H751" s="19">
        <f>D751*G751</f>
        <v/>
      </c>
      <c r="I751" s="16" t="n">
        <v>2</v>
      </c>
      <c r="J751" s="17">
        <f>C751*I751</f>
        <v/>
      </c>
      <c r="K751" s="18" t="n">
        <v>2</v>
      </c>
      <c r="L751" s="19">
        <f>D751*K751</f>
        <v/>
      </c>
      <c r="M751" s="23" t="n">
        <v>0</v>
      </c>
      <c r="N751" s="24">
        <f>D751*M751</f>
        <v/>
      </c>
      <c r="P751" s="25" t="n"/>
      <c r="Q751" s="25" t="n"/>
      <c r="R751" s="25" t="n"/>
      <c r="S751" s="25" t="n"/>
      <c r="T751" s="25" t="n"/>
    </row>
    <row r="752">
      <c r="A752" s="12" t="inlineStr">
        <is>
          <t>大平NC</t>
        </is>
      </c>
      <c r="B752" s="13" t="inlineStr">
        <is>
          <t>90MYH-L</t>
        </is>
      </c>
      <c r="C752" s="14">
        <f>SUMIF(数量表!D:E,B752,数量表!E:E)</f>
        <v/>
      </c>
      <c r="D752" s="15">
        <f>SUMIF(数量表!D:F,B752,数量表!F:F)+SUMIF(数量表!D:G,B752,数量表!G:G)</f>
        <v/>
      </c>
      <c r="E752" s="16" t="n">
        <v>0</v>
      </c>
      <c r="F752" s="17">
        <f>C752*E752</f>
        <v/>
      </c>
      <c r="G752" s="18" t="n">
        <v>0</v>
      </c>
      <c r="H752" s="19">
        <f>D752*G752</f>
        <v/>
      </c>
      <c r="I752" s="16" t="n">
        <v>1</v>
      </c>
      <c r="J752" s="17">
        <f>C752*I752</f>
        <v/>
      </c>
      <c r="K752" s="18" t="n">
        <v>1</v>
      </c>
      <c r="L752" s="19">
        <f>D752*K752</f>
        <v/>
      </c>
      <c r="M752" s="23" t="n">
        <v>0</v>
      </c>
      <c r="N752" s="24">
        <f>D752*M752</f>
        <v/>
      </c>
      <c r="P752" s="25" t="n"/>
      <c r="Q752" s="25" t="n"/>
      <c r="R752" s="25" t="n"/>
      <c r="S752" s="25" t="n"/>
      <c r="T752" s="25" t="n"/>
    </row>
    <row r="753">
      <c r="A753" s="12" t="inlineStr">
        <is>
          <t>大平NC</t>
        </is>
      </c>
      <c r="B753" s="13" t="inlineStr">
        <is>
          <t>90MYH-R</t>
        </is>
      </c>
      <c r="C753" s="14">
        <f>SUMIF(数量表!D:E,B753,数量表!E:E)</f>
        <v/>
      </c>
      <c r="D753" s="15">
        <f>SUMIF(数量表!D:F,B753,数量表!F:F)+SUMIF(数量表!D:G,B753,数量表!G:G)</f>
        <v/>
      </c>
      <c r="E753" s="16" t="n">
        <v>0</v>
      </c>
      <c r="F753" s="17">
        <f>C753*E753</f>
        <v/>
      </c>
      <c r="G753" s="18" t="n">
        <v>0</v>
      </c>
      <c r="H753" s="19">
        <f>D753*G753</f>
        <v/>
      </c>
      <c r="I753" s="16" t="n">
        <v>1</v>
      </c>
      <c r="J753" s="17">
        <f>C753*I753</f>
        <v/>
      </c>
      <c r="K753" s="18" t="n">
        <v>1</v>
      </c>
      <c r="L753" s="19">
        <f>D753*K753</f>
        <v/>
      </c>
      <c r="M753" s="23" t="n">
        <v>0</v>
      </c>
      <c r="N753" s="24">
        <f>D753*M753</f>
        <v/>
      </c>
      <c r="P753" s="25" t="n"/>
      <c r="Q753" s="25" t="n"/>
      <c r="R753" s="25" t="n"/>
      <c r="S753" s="25" t="n"/>
      <c r="T753" s="25" t="n"/>
    </row>
    <row r="754">
      <c r="A754" s="12" t="inlineStr">
        <is>
          <t>大平NC</t>
        </is>
      </c>
      <c r="B754" s="13" t="inlineStr">
        <is>
          <t>90MYHL-L</t>
        </is>
      </c>
      <c r="C754" s="14">
        <f>SUMIF(数量表!D:E,B754,数量表!E:E)</f>
        <v/>
      </c>
      <c r="D754" s="15">
        <f>SUMIF(数量表!D:F,B754,数量表!F:F)+SUMIF(数量表!D:G,B754,数量表!G:G)</f>
        <v/>
      </c>
      <c r="E754" s="16" t="n">
        <v>0</v>
      </c>
      <c r="F754" s="17">
        <f>C754*E754</f>
        <v/>
      </c>
      <c r="G754" s="18" t="n">
        <v>0</v>
      </c>
      <c r="H754" s="19">
        <f>D754*G754</f>
        <v/>
      </c>
      <c r="I754" s="16" t="n">
        <v>1</v>
      </c>
      <c r="J754" s="17">
        <f>C754*I754</f>
        <v/>
      </c>
      <c r="K754" s="18" t="n">
        <v>1</v>
      </c>
      <c r="L754" s="19">
        <f>D754*K754</f>
        <v/>
      </c>
      <c r="M754" s="23" t="n">
        <v>0</v>
      </c>
      <c r="N754" s="24">
        <f>D754*M754</f>
        <v/>
      </c>
      <c r="P754" s="25" t="n"/>
      <c r="Q754" s="25" t="n"/>
      <c r="R754" s="25" t="n"/>
      <c r="S754" s="25" t="n"/>
      <c r="T754" s="25" t="n"/>
    </row>
    <row r="755">
      <c r="A755" s="12" t="inlineStr">
        <is>
          <t>大平NC</t>
        </is>
      </c>
      <c r="B755" s="13" t="inlineStr">
        <is>
          <t>90MYHR-R</t>
        </is>
      </c>
      <c r="C755" s="14">
        <f>SUMIF(数量表!D:E,B755,数量表!E:E)</f>
        <v/>
      </c>
      <c r="D755" s="15">
        <f>SUMIF(数量表!D:F,B755,数量表!F:F)+SUMIF(数量表!D:G,B755,数量表!G:G)</f>
        <v/>
      </c>
      <c r="E755" s="16" t="n">
        <v>0</v>
      </c>
      <c r="F755" s="17">
        <f>C755*E755</f>
        <v/>
      </c>
      <c r="G755" s="18" t="n">
        <v>0</v>
      </c>
      <c r="H755" s="19">
        <f>D755*G755</f>
        <v/>
      </c>
      <c r="I755" s="16" t="n">
        <v>1</v>
      </c>
      <c r="J755" s="17">
        <f>C755*I755</f>
        <v/>
      </c>
      <c r="K755" s="18" t="n">
        <v>1</v>
      </c>
      <c r="L755" s="19">
        <f>D755*K755</f>
        <v/>
      </c>
      <c r="M755" s="23" t="n">
        <v>0</v>
      </c>
      <c r="N755" s="24">
        <f>D755*M755</f>
        <v/>
      </c>
      <c r="P755" s="25" t="n"/>
      <c r="Q755" s="25" t="n"/>
      <c r="R755" s="25" t="n"/>
      <c r="S755" s="25" t="n"/>
      <c r="T755" s="25" t="n"/>
    </row>
    <row r="756">
      <c r="A756" s="12" t="inlineStr">
        <is>
          <t>大平NC</t>
        </is>
      </c>
      <c r="B756" s="13" t="inlineStr">
        <is>
          <t>135MY</t>
        </is>
      </c>
      <c r="C756" s="14">
        <f>SUMIF(数量表!D:E,B756,数量表!E:E)</f>
        <v/>
      </c>
      <c r="D756" s="15">
        <f>SUMIF(数量表!D:F,B756,数量表!F:F)+SUMIF(数量表!D:G,B756,数量表!G:G)</f>
        <v/>
      </c>
      <c r="E756" s="16" t="n">
        <v>0</v>
      </c>
      <c r="F756" s="17">
        <f>C756*E756</f>
        <v/>
      </c>
      <c r="G756" s="18" t="n">
        <v>0</v>
      </c>
      <c r="H756" s="19">
        <f>D756*G756</f>
        <v/>
      </c>
      <c r="I756" s="16" t="n">
        <v>2</v>
      </c>
      <c r="J756" s="17">
        <f>C756*I756</f>
        <v/>
      </c>
      <c r="K756" s="18" t="n">
        <v>2</v>
      </c>
      <c r="L756" s="19">
        <f>D756*K756</f>
        <v/>
      </c>
      <c r="M756" s="23" t="n">
        <v>0</v>
      </c>
      <c r="N756" s="24">
        <f>D756*M756</f>
        <v/>
      </c>
      <c r="P756" s="25" t="n"/>
      <c r="Q756" s="25" t="n"/>
      <c r="R756" s="25" t="n"/>
      <c r="S756" s="25" t="n"/>
      <c r="T756" s="25" t="n"/>
    </row>
    <row r="757">
      <c r="A757" s="12" t="inlineStr">
        <is>
          <t>大平NC</t>
        </is>
      </c>
      <c r="B757" s="13" t="inlineStr">
        <is>
          <t>135MY1</t>
        </is>
      </c>
      <c r="C757" s="14">
        <f>SUMIF(数量表!D:E,B757,数量表!E:E)</f>
        <v/>
      </c>
      <c r="D757" s="15">
        <f>SUMIF(数量表!D:F,B757,数量表!F:F)+SUMIF(数量表!D:G,B757,数量表!G:G)</f>
        <v/>
      </c>
      <c r="E757" s="16" t="n">
        <v>0</v>
      </c>
      <c r="F757" s="17">
        <f>C757*E757</f>
        <v/>
      </c>
      <c r="G757" s="18" t="n">
        <v>0</v>
      </c>
      <c r="H757" s="19">
        <f>D757*G757</f>
        <v/>
      </c>
      <c r="I757" s="16" t="n">
        <v>2</v>
      </c>
      <c r="J757" s="17">
        <f>C757*I757</f>
        <v/>
      </c>
      <c r="K757" s="18" t="n">
        <v>2</v>
      </c>
      <c r="L757" s="19">
        <f>D757*K757</f>
        <v/>
      </c>
      <c r="M757" s="23" t="n">
        <v>0</v>
      </c>
      <c r="N757" s="24">
        <f>D757*M757</f>
        <v/>
      </c>
      <c r="P757" s="25" t="n"/>
      <c r="Q757" s="25" t="n"/>
      <c r="R757" s="25" t="n"/>
      <c r="S757" s="25" t="n"/>
      <c r="T757" s="25" t="n"/>
    </row>
    <row r="758">
      <c r="A758" s="12" t="inlineStr">
        <is>
          <t>大平NC</t>
        </is>
      </c>
      <c r="B758" s="13" t="inlineStr">
        <is>
          <t>135MY2</t>
        </is>
      </c>
      <c r="C758" s="14">
        <f>SUMIF(数量表!D:E,B758,数量表!E:E)</f>
        <v/>
      </c>
      <c r="D758" s="15">
        <f>SUMIF(数量表!D:F,B758,数量表!F:F)+SUMIF(数量表!D:G,B758,数量表!G:G)</f>
        <v/>
      </c>
      <c r="E758" s="16" t="n">
        <v>0</v>
      </c>
      <c r="F758" s="17">
        <f>C758*E758</f>
        <v/>
      </c>
      <c r="G758" s="18" t="n">
        <v>0</v>
      </c>
      <c r="H758" s="19">
        <f>D758*G758</f>
        <v/>
      </c>
      <c r="I758" s="16" t="n">
        <v>2</v>
      </c>
      <c r="J758" s="17">
        <f>C758*I758</f>
        <v/>
      </c>
      <c r="K758" s="18" t="n">
        <v>2</v>
      </c>
      <c r="L758" s="19">
        <f>D758*K758</f>
        <v/>
      </c>
      <c r="M758" s="23" t="n">
        <v>0</v>
      </c>
      <c r="N758" s="24">
        <f>D758*M758</f>
        <v/>
      </c>
      <c r="P758" s="25" t="n"/>
      <c r="Q758" s="25" t="n"/>
      <c r="R758" s="25" t="n"/>
      <c r="S758" s="25" t="n"/>
      <c r="T758" s="25" t="n"/>
    </row>
    <row r="759">
      <c r="A759" s="12" t="inlineStr">
        <is>
          <t>大平NC</t>
        </is>
      </c>
      <c r="B759" s="13" t="inlineStr">
        <is>
          <t>135MYL</t>
        </is>
      </c>
      <c r="C759" s="14">
        <f>SUMIF(数量表!D:E,B759,数量表!E:E)</f>
        <v/>
      </c>
      <c r="D759" s="15">
        <f>SUMIF(数量表!D:F,B759,数量表!F:F)+SUMIF(数量表!D:G,B759,数量表!G:G)</f>
        <v/>
      </c>
      <c r="E759" s="16" t="n">
        <v>0</v>
      </c>
      <c r="F759" s="17">
        <f>C759*E759</f>
        <v/>
      </c>
      <c r="G759" s="18" t="n">
        <v>0</v>
      </c>
      <c r="H759" s="19">
        <f>D759*G759</f>
        <v/>
      </c>
      <c r="I759" s="16" t="n">
        <v>2</v>
      </c>
      <c r="J759" s="17">
        <f>C759*I759</f>
        <v/>
      </c>
      <c r="K759" s="18" t="n">
        <v>2</v>
      </c>
      <c r="L759" s="19">
        <f>D759*K759</f>
        <v/>
      </c>
      <c r="M759" s="23" t="n">
        <v>0</v>
      </c>
      <c r="N759" s="24">
        <f>D759*M759</f>
        <v/>
      </c>
      <c r="P759" s="25" t="n"/>
      <c r="Q759" s="25" t="n"/>
      <c r="R759" s="25" t="n"/>
      <c r="S759" s="25" t="n"/>
      <c r="T759" s="25" t="n"/>
    </row>
    <row r="760">
      <c r="A760" s="12" t="inlineStr">
        <is>
          <t>大平NC</t>
        </is>
      </c>
      <c r="B760" s="13" t="inlineStr">
        <is>
          <t>135MY1L</t>
        </is>
      </c>
      <c r="C760" s="14">
        <f>SUMIF(数量表!D:E,B760,数量表!E:E)</f>
        <v/>
      </c>
      <c r="D760" s="15">
        <f>SUMIF(数量表!D:F,B760,数量表!F:F)+SUMIF(数量表!D:G,B760,数量表!G:G)</f>
        <v/>
      </c>
      <c r="E760" s="16" t="n">
        <v>0</v>
      </c>
      <c r="F760" s="17">
        <f>C760*E760</f>
        <v/>
      </c>
      <c r="G760" s="18" t="n">
        <v>0</v>
      </c>
      <c r="H760" s="19">
        <f>D760*G760</f>
        <v/>
      </c>
      <c r="I760" s="16" t="n">
        <v>2</v>
      </c>
      <c r="J760" s="17">
        <f>C760*I760</f>
        <v/>
      </c>
      <c r="K760" s="18" t="n">
        <v>2</v>
      </c>
      <c r="L760" s="19">
        <f>D760*K760</f>
        <v/>
      </c>
      <c r="M760" s="23" t="n">
        <v>0</v>
      </c>
      <c r="N760" s="24">
        <f>D760*M760</f>
        <v/>
      </c>
      <c r="P760" s="25" t="n"/>
      <c r="Q760" s="25" t="n"/>
      <c r="R760" s="25" t="n"/>
      <c r="S760" s="25" t="n"/>
      <c r="T760" s="25" t="n"/>
    </row>
    <row r="761">
      <c r="A761" s="12" t="inlineStr">
        <is>
          <t>大平NC</t>
        </is>
      </c>
      <c r="B761" s="13" t="inlineStr">
        <is>
          <t>135MY2L</t>
        </is>
      </c>
      <c r="C761" s="14">
        <f>SUMIF(数量表!D:E,B761,数量表!E:E)</f>
        <v/>
      </c>
      <c r="D761" s="15">
        <f>SUMIF(数量表!D:F,B761,数量表!F:F)+SUMIF(数量表!D:G,B761,数量表!G:G)</f>
        <v/>
      </c>
      <c r="E761" s="16" t="n">
        <v>0</v>
      </c>
      <c r="F761" s="17">
        <f>C761*E761</f>
        <v/>
      </c>
      <c r="G761" s="18" t="n">
        <v>0</v>
      </c>
      <c r="H761" s="19">
        <f>D761*G761</f>
        <v/>
      </c>
      <c r="I761" s="16" t="n">
        <v>2</v>
      </c>
      <c r="J761" s="17">
        <f>C761*I761</f>
        <v/>
      </c>
      <c r="K761" s="18" t="n">
        <v>2</v>
      </c>
      <c r="L761" s="19">
        <f>D761*K761</f>
        <v/>
      </c>
      <c r="M761" s="23" t="n">
        <v>0</v>
      </c>
      <c r="N761" s="24">
        <f>D761*M761</f>
        <v/>
      </c>
      <c r="P761" s="25" t="n"/>
      <c r="Q761" s="25" t="n"/>
      <c r="R761" s="25" t="n"/>
      <c r="S761" s="25" t="n"/>
      <c r="T761" s="25" t="n"/>
    </row>
    <row r="762">
      <c r="A762" s="12" t="inlineStr">
        <is>
          <t>大平NC</t>
        </is>
      </c>
      <c r="B762" s="13" t="inlineStr">
        <is>
          <t>135MYR</t>
        </is>
      </c>
      <c r="C762" s="14">
        <f>SUMIF(数量表!D:E,B762,数量表!E:E)</f>
        <v/>
      </c>
      <c r="D762" s="15">
        <f>SUMIF(数量表!D:F,B762,数量表!F:F)+SUMIF(数量表!D:G,B762,数量表!G:G)</f>
        <v/>
      </c>
      <c r="E762" s="16" t="n">
        <v>0</v>
      </c>
      <c r="F762" s="17">
        <f>C762*E762</f>
        <v/>
      </c>
      <c r="G762" s="18" t="n">
        <v>0</v>
      </c>
      <c r="H762" s="19">
        <f>D762*G762</f>
        <v/>
      </c>
      <c r="I762" s="16" t="n">
        <v>2</v>
      </c>
      <c r="J762" s="17">
        <f>C762*I762</f>
        <v/>
      </c>
      <c r="K762" s="18" t="n">
        <v>2</v>
      </c>
      <c r="L762" s="19">
        <f>D762*K762</f>
        <v/>
      </c>
      <c r="M762" s="23" t="n">
        <v>0</v>
      </c>
      <c r="N762" s="24">
        <f>D762*M762</f>
        <v/>
      </c>
      <c r="P762" s="25" t="n"/>
      <c r="Q762" s="25" t="n"/>
      <c r="R762" s="25" t="n"/>
      <c r="S762" s="25" t="n"/>
      <c r="T762" s="25" t="n"/>
    </row>
    <row r="763">
      <c r="A763" s="12" t="inlineStr">
        <is>
          <t>大平NC</t>
        </is>
      </c>
      <c r="B763" s="13" t="inlineStr">
        <is>
          <t>135MY1R</t>
        </is>
      </c>
      <c r="C763" s="14">
        <f>SUMIF(数量表!D:E,B763,数量表!E:E)</f>
        <v/>
      </c>
      <c r="D763" s="15">
        <f>SUMIF(数量表!D:F,B763,数量表!F:F)+SUMIF(数量表!D:G,B763,数量表!G:G)</f>
        <v/>
      </c>
      <c r="E763" s="16" t="n">
        <v>0</v>
      </c>
      <c r="F763" s="17">
        <f>C763*E763</f>
        <v/>
      </c>
      <c r="G763" s="18" t="n">
        <v>0</v>
      </c>
      <c r="H763" s="19">
        <f>D763*G763</f>
        <v/>
      </c>
      <c r="I763" s="16" t="n">
        <v>2</v>
      </c>
      <c r="J763" s="17">
        <f>C763*I763</f>
        <v/>
      </c>
      <c r="K763" s="18" t="n">
        <v>2</v>
      </c>
      <c r="L763" s="19">
        <f>D763*K763</f>
        <v/>
      </c>
      <c r="M763" s="23" t="n">
        <v>0</v>
      </c>
      <c r="N763" s="24">
        <f>D763*M763</f>
        <v/>
      </c>
      <c r="P763" s="25" t="n"/>
      <c r="Q763" s="25" t="n"/>
      <c r="R763" s="25" t="n"/>
      <c r="S763" s="25" t="n"/>
      <c r="T763" s="25" t="n"/>
    </row>
    <row r="764">
      <c r="A764" s="12" t="inlineStr">
        <is>
          <t>大平NC</t>
        </is>
      </c>
      <c r="B764" s="13" t="inlineStr">
        <is>
          <t>135MY2R</t>
        </is>
      </c>
      <c r="C764" s="14">
        <f>SUMIF(数量表!D:E,B764,数量表!E:E)</f>
        <v/>
      </c>
      <c r="D764" s="15">
        <f>SUMIF(数量表!D:F,B764,数量表!F:F)+SUMIF(数量表!D:G,B764,数量表!G:G)</f>
        <v/>
      </c>
      <c r="E764" s="16" t="n">
        <v>0</v>
      </c>
      <c r="F764" s="17">
        <f>C764*E764</f>
        <v/>
      </c>
      <c r="G764" s="18" t="n">
        <v>0</v>
      </c>
      <c r="H764" s="19">
        <f>D764*G764</f>
        <v/>
      </c>
      <c r="I764" s="16" t="n">
        <v>2</v>
      </c>
      <c r="J764" s="17">
        <f>C764*I764</f>
        <v/>
      </c>
      <c r="K764" s="18" t="n">
        <v>2</v>
      </c>
      <c r="L764" s="19">
        <f>D764*K764</f>
        <v/>
      </c>
      <c r="M764" s="23" t="n">
        <v>0</v>
      </c>
      <c r="N764" s="24">
        <f>D764*M764</f>
        <v/>
      </c>
      <c r="P764" s="25" t="n"/>
      <c r="Q764" s="25" t="n"/>
      <c r="R764" s="25" t="n"/>
      <c r="S764" s="25" t="n"/>
      <c r="T764" s="25" t="n"/>
    </row>
    <row r="765">
      <c r="A765" s="12" t="inlineStr">
        <is>
          <t>大平NC</t>
        </is>
      </c>
      <c r="B765" s="13" t="inlineStr">
        <is>
          <t>135MYH-L</t>
        </is>
      </c>
      <c r="C765" s="14">
        <f>SUMIF(数量表!D:E,B765,数量表!E:E)</f>
        <v/>
      </c>
      <c r="D765" s="15">
        <f>SUMIF(数量表!D:F,B765,数量表!F:F)+SUMIF(数量表!D:G,B765,数量表!G:G)</f>
        <v/>
      </c>
      <c r="E765" s="16" t="n">
        <v>0</v>
      </c>
      <c r="F765" s="17">
        <f>C765*E765</f>
        <v/>
      </c>
      <c r="G765" s="18" t="n">
        <v>0</v>
      </c>
      <c r="H765" s="19">
        <f>D765*G765</f>
        <v/>
      </c>
      <c r="I765" s="16" t="n">
        <v>1</v>
      </c>
      <c r="J765" s="17">
        <f>C765*I765</f>
        <v/>
      </c>
      <c r="K765" s="18" t="n">
        <v>1</v>
      </c>
      <c r="L765" s="19">
        <f>D765*K765</f>
        <v/>
      </c>
      <c r="M765" s="23" t="n">
        <v>0</v>
      </c>
      <c r="N765" s="24">
        <f>D765*M765</f>
        <v/>
      </c>
      <c r="P765" s="25" t="n"/>
      <c r="Q765" s="25" t="n"/>
      <c r="R765" s="25" t="n"/>
      <c r="S765" s="25" t="n"/>
      <c r="T765" s="25" t="n"/>
    </row>
    <row r="766">
      <c r="A766" s="12" t="inlineStr">
        <is>
          <t>大平NC</t>
        </is>
      </c>
      <c r="B766" s="13" t="inlineStr">
        <is>
          <t>135MYH-R</t>
        </is>
      </c>
      <c r="C766" s="14">
        <f>SUMIF(数量表!D:E,B766,数量表!E:E)</f>
        <v/>
      </c>
      <c r="D766" s="15">
        <f>SUMIF(数量表!D:F,B766,数量表!F:F)+SUMIF(数量表!D:G,B766,数量表!G:G)</f>
        <v/>
      </c>
      <c r="E766" s="16" t="n">
        <v>0</v>
      </c>
      <c r="F766" s="17">
        <f>C766*E766</f>
        <v/>
      </c>
      <c r="G766" s="18" t="n">
        <v>0</v>
      </c>
      <c r="H766" s="19">
        <f>D766*G766</f>
        <v/>
      </c>
      <c r="I766" s="16" t="n">
        <v>1</v>
      </c>
      <c r="J766" s="17">
        <f>C766*I766</f>
        <v/>
      </c>
      <c r="K766" s="18" t="n">
        <v>1</v>
      </c>
      <c r="L766" s="19">
        <f>D766*K766</f>
        <v/>
      </c>
      <c r="M766" s="23" t="n">
        <v>0</v>
      </c>
      <c r="N766" s="24">
        <f>D766*M766</f>
        <v/>
      </c>
      <c r="P766" s="25" t="n"/>
      <c r="Q766" s="25" t="n"/>
      <c r="R766" s="25" t="n"/>
      <c r="S766" s="25" t="n"/>
      <c r="T766" s="25" t="n"/>
    </row>
    <row r="767">
      <c r="A767" s="12" t="inlineStr">
        <is>
          <t>大平NC</t>
        </is>
      </c>
      <c r="B767" s="13" t="inlineStr">
        <is>
          <t>135MYHL-L</t>
        </is>
      </c>
      <c r="C767" s="14">
        <f>SUMIF(数量表!D:E,B767,数量表!E:E)</f>
        <v/>
      </c>
      <c r="D767" s="15">
        <f>SUMIF(数量表!D:F,B767,数量表!F:F)+SUMIF(数量表!D:G,B767,数量表!G:G)</f>
        <v/>
      </c>
      <c r="E767" s="16" t="n">
        <v>0</v>
      </c>
      <c r="F767" s="17">
        <f>C767*E767</f>
        <v/>
      </c>
      <c r="G767" s="18" t="n">
        <v>0</v>
      </c>
      <c r="H767" s="19">
        <f>D767*G767</f>
        <v/>
      </c>
      <c r="I767" s="16" t="n">
        <v>1</v>
      </c>
      <c r="J767" s="17">
        <f>C767*I767</f>
        <v/>
      </c>
      <c r="K767" s="18" t="n">
        <v>1</v>
      </c>
      <c r="L767" s="19">
        <f>D767*K767</f>
        <v/>
      </c>
      <c r="M767" s="23" t="n">
        <v>0</v>
      </c>
      <c r="N767" s="24">
        <f>D767*M767</f>
        <v/>
      </c>
      <c r="P767" s="25" t="n"/>
      <c r="Q767" s="25" t="n"/>
      <c r="R767" s="25" t="n"/>
      <c r="S767" s="25" t="n"/>
      <c r="T767" s="25" t="n"/>
    </row>
    <row r="768">
      <c r="A768" s="12" t="inlineStr">
        <is>
          <t>大平NC</t>
        </is>
      </c>
      <c r="B768" s="13" t="inlineStr">
        <is>
          <t>135MYHR-R</t>
        </is>
      </c>
      <c r="C768" s="14">
        <f>SUMIF(数量表!D:E,B768,数量表!E:E)</f>
        <v/>
      </c>
      <c r="D768" s="15">
        <f>SUMIF(数量表!D:F,B768,数量表!F:F)+SUMIF(数量表!D:G,B768,数量表!G:G)</f>
        <v/>
      </c>
      <c r="E768" s="16" t="n">
        <v>0</v>
      </c>
      <c r="F768" s="17">
        <f>C768*E768</f>
        <v/>
      </c>
      <c r="G768" s="18" t="n">
        <v>0</v>
      </c>
      <c r="H768" s="19">
        <f>D768*G768</f>
        <v/>
      </c>
      <c r="I768" s="16" t="n">
        <v>1</v>
      </c>
      <c r="J768" s="17">
        <f>C768*I768</f>
        <v/>
      </c>
      <c r="K768" s="18" t="n">
        <v>1</v>
      </c>
      <c r="L768" s="19">
        <f>D768*K768</f>
        <v/>
      </c>
      <c r="M768" s="23" t="n">
        <v>0</v>
      </c>
      <c r="N768" s="24">
        <f>D768*M768</f>
        <v/>
      </c>
      <c r="P768" s="25" t="n"/>
      <c r="Q768" s="25" t="n"/>
      <c r="R768" s="25" t="n"/>
      <c r="S768" s="25" t="n"/>
      <c r="T768" s="25" t="n"/>
    </row>
    <row r="769">
      <c r="A769" s="12" t="inlineStr">
        <is>
          <t>大平NC</t>
        </is>
      </c>
      <c r="B769" s="19" t="inlineStr">
        <is>
          <t>LO03</t>
        </is>
      </c>
      <c r="C769" s="14">
        <f>SUMIF(数量表!D:E,B769,数量表!E:E)</f>
        <v/>
      </c>
      <c r="D769" s="15">
        <f>SUMIF(数量表!D:F,B769,数量表!F:F)+SUMIF(数量表!D:G,B769,数量表!G:G)</f>
        <v/>
      </c>
      <c r="E769" s="16" t="n">
        <v>0</v>
      </c>
      <c r="F769" s="17">
        <f>C769*E769</f>
        <v/>
      </c>
      <c r="G769" s="18" t="n">
        <v>0</v>
      </c>
      <c r="H769" s="19">
        <f>D769*G769</f>
        <v/>
      </c>
      <c r="I769" s="16" t="n">
        <v>0.25</v>
      </c>
      <c r="J769" s="17">
        <f>C769*I769</f>
        <v/>
      </c>
      <c r="K769" s="18" t="n">
        <v>0.25</v>
      </c>
      <c r="L769" s="19">
        <f>D769*K769</f>
        <v/>
      </c>
      <c r="M769" s="23" t="n">
        <v>0</v>
      </c>
      <c r="N769" s="24">
        <f>D769*M769</f>
        <v/>
      </c>
      <c r="P769" s="25" t="n"/>
      <c r="Q769" s="25" t="n"/>
      <c r="R769" s="25" t="n"/>
      <c r="S769" s="25" t="n"/>
      <c r="T769" s="25" t="n"/>
    </row>
    <row r="770">
      <c r="A770" s="12" t="inlineStr">
        <is>
          <t>大平NC</t>
        </is>
      </c>
      <c r="B770" s="13" t="inlineStr">
        <is>
          <t>4Z11</t>
        </is>
      </c>
      <c r="C770" s="14">
        <f>SUMIF(数量表!D:E,B770,数量表!E:E)</f>
        <v/>
      </c>
      <c r="D770" s="15">
        <f>SUMIF(数量表!D:F,B770,数量表!F:F)+SUMIF(数量表!D:G,B770,数量表!G:G)</f>
        <v/>
      </c>
      <c r="E770" s="16" t="n">
        <v>0</v>
      </c>
      <c r="F770" s="17">
        <f>C770*E770</f>
        <v/>
      </c>
      <c r="G770" s="18" t="n">
        <v>0</v>
      </c>
      <c r="H770" s="19">
        <f>D770*G770</f>
        <v/>
      </c>
      <c r="I770" s="16" t="n">
        <v>1</v>
      </c>
      <c r="J770" s="17">
        <f>C770*I770</f>
        <v/>
      </c>
      <c r="K770" s="18" t="n">
        <v>1</v>
      </c>
      <c r="L770" s="19">
        <f>D770*K770</f>
        <v/>
      </c>
      <c r="M770" s="23" t="n">
        <v>0</v>
      </c>
      <c r="N770" s="24">
        <f>D770*M770</f>
        <v/>
      </c>
      <c r="P770" s="25" t="n"/>
      <c r="Q770" s="25" t="n"/>
      <c r="R770" s="25" t="n"/>
      <c r="S770" s="25" t="n"/>
      <c r="T770" s="25" t="n"/>
    </row>
    <row r="771">
      <c r="A771" s="12" t="inlineStr">
        <is>
          <t>大平NC</t>
        </is>
      </c>
      <c r="B771" s="13" t="inlineStr">
        <is>
          <t>4Z11L</t>
        </is>
      </c>
      <c r="C771" s="14">
        <f>SUMIF(数量表!D:E,B771,数量表!E:E)</f>
        <v/>
      </c>
      <c r="D771" s="15">
        <f>SUMIF(数量表!D:F,B771,数量表!F:F)+SUMIF(数量表!D:G,B771,数量表!G:G)</f>
        <v/>
      </c>
      <c r="E771" s="16" t="n">
        <v>0</v>
      </c>
      <c r="F771" s="17">
        <f>C771*E771</f>
        <v/>
      </c>
      <c r="G771" s="18" t="n">
        <v>0</v>
      </c>
      <c r="H771" s="19">
        <f>D771*G771</f>
        <v/>
      </c>
      <c r="I771" s="16" t="n">
        <v>1</v>
      </c>
      <c r="J771" s="17">
        <f>C771*I771</f>
        <v/>
      </c>
      <c r="K771" s="18" t="n">
        <v>1</v>
      </c>
      <c r="L771" s="19">
        <f>D771*K771</f>
        <v/>
      </c>
      <c r="M771" s="23" t="n">
        <v>0</v>
      </c>
      <c r="N771" s="24">
        <f>D771*M771</f>
        <v/>
      </c>
      <c r="P771" s="25" t="n"/>
      <c r="Q771" s="25" t="n"/>
      <c r="R771" s="25" t="n"/>
      <c r="S771" s="25" t="n"/>
      <c r="T771" s="25" t="n"/>
    </row>
    <row r="772">
      <c r="A772" s="12" t="inlineStr">
        <is>
          <t>大平NC</t>
        </is>
      </c>
      <c r="B772" s="13" t="inlineStr">
        <is>
          <t>4Z11-L</t>
        </is>
      </c>
      <c r="C772" s="14">
        <f>SUMIF(数量表!D:E,B772,数量表!E:E)</f>
        <v/>
      </c>
      <c r="D772" s="15">
        <f>SUMIF(数量表!D:F,B772,数量表!F:F)+SUMIF(数量表!D:G,B772,数量表!G:G)</f>
        <v/>
      </c>
      <c r="E772" s="16" t="n">
        <v>0</v>
      </c>
      <c r="F772" s="17">
        <f>C772*E772</f>
        <v/>
      </c>
      <c r="G772" s="18" t="n">
        <v>0</v>
      </c>
      <c r="H772" s="19">
        <f>D772*G772</f>
        <v/>
      </c>
      <c r="I772" s="16" t="n">
        <v>1</v>
      </c>
      <c r="J772" s="17">
        <f>C772*I772</f>
        <v/>
      </c>
      <c r="K772" s="18" t="n">
        <v>1</v>
      </c>
      <c r="L772" s="19">
        <f>D772*K772</f>
        <v/>
      </c>
      <c r="M772" s="23" t="n">
        <v>0</v>
      </c>
      <c r="N772" s="24">
        <f>D772*M772</f>
        <v/>
      </c>
      <c r="P772" s="25" t="n"/>
      <c r="Q772" s="25" t="n"/>
      <c r="R772" s="25" t="n"/>
      <c r="S772" s="25" t="n"/>
      <c r="T772" s="25" t="n"/>
    </row>
    <row r="773">
      <c r="A773" s="12" t="inlineStr">
        <is>
          <t>大平NC</t>
        </is>
      </c>
      <c r="B773" s="13" t="inlineStr">
        <is>
          <t>4Z11L-L</t>
        </is>
      </c>
      <c r="C773" s="14">
        <f>SUMIF(数量表!D:E,B773,数量表!E:E)</f>
        <v/>
      </c>
      <c r="D773" s="15">
        <f>SUMIF(数量表!D:F,B773,数量表!F:F)+SUMIF(数量表!D:G,B773,数量表!G:G)</f>
        <v/>
      </c>
      <c r="E773" s="16" t="n">
        <v>0</v>
      </c>
      <c r="F773" s="17">
        <f>C773*E773</f>
        <v/>
      </c>
      <c r="G773" s="18" t="n">
        <v>0</v>
      </c>
      <c r="H773" s="19">
        <f>D773*G773</f>
        <v/>
      </c>
      <c r="I773" s="16" t="n">
        <v>1</v>
      </c>
      <c r="J773" s="17">
        <f>C773*I773</f>
        <v/>
      </c>
      <c r="K773" s="18" t="n">
        <v>1</v>
      </c>
      <c r="L773" s="19">
        <f>D773*K773</f>
        <v/>
      </c>
      <c r="M773" s="23" t="n">
        <v>0</v>
      </c>
      <c r="N773" s="24">
        <f>D773*M773</f>
        <v/>
      </c>
      <c r="P773" s="25" t="n"/>
      <c r="Q773" s="25" t="n"/>
      <c r="R773" s="25" t="n"/>
      <c r="S773" s="25" t="n"/>
      <c r="T773" s="25" t="n"/>
    </row>
    <row r="774">
      <c r="A774" s="12" t="inlineStr">
        <is>
          <t>大平NC</t>
        </is>
      </c>
      <c r="B774" s="13" t="inlineStr">
        <is>
          <t>4Z11R</t>
        </is>
      </c>
      <c r="C774" s="14">
        <f>SUMIF(数量表!D:E,B774,数量表!E:E)</f>
        <v/>
      </c>
      <c r="D774" s="15">
        <f>SUMIF(数量表!D:F,B774,数量表!F:F)+SUMIF(数量表!D:G,B774,数量表!G:G)</f>
        <v/>
      </c>
      <c r="E774" s="16" t="n">
        <v>0</v>
      </c>
      <c r="F774" s="17">
        <f>C774*E774</f>
        <v/>
      </c>
      <c r="G774" s="18" t="n">
        <v>0</v>
      </c>
      <c r="H774" s="19">
        <f>D774*G774</f>
        <v/>
      </c>
      <c r="I774" s="16" t="n">
        <v>1</v>
      </c>
      <c r="J774" s="17">
        <f>C774*I774</f>
        <v/>
      </c>
      <c r="K774" s="18" t="n">
        <v>1</v>
      </c>
      <c r="L774" s="19">
        <f>D774*K774</f>
        <v/>
      </c>
      <c r="M774" s="23" t="n">
        <v>0</v>
      </c>
      <c r="N774" s="24">
        <f>D774*M774</f>
        <v/>
      </c>
      <c r="P774" s="25" t="n"/>
      <c r="Q774" s="25" t="n"/>
      <c r="R774" s="25" t="n"/>
      <c r="S774" s="25" t="n"/>
      <c r="T774" s="25" t="n"/>
    </row>
    <row r="775">
      <c r="A775" s="12" t="inlineStr">
        <is>
          <t>大平NC</t>
        </is>
      </c>
      <c r="B775" s="13" t="inlineStr">
        <is>
          <t>4Z11-R</t>
        </is>
      </c>
      <c r="C775" s="14">
        <f>SUMIF(数量表!D:E,B775,数量表!E:E)</f>
        <v/>
      </c>
      <c r="D775" s="15">
        <f>SUMIF(数量表!D:F,B775,数量表!F:F)+SUMIF(数量表!D:G,B775,数量表!G:G)</f>
        <v/>
      </c>
      <c r="E775" s="16" t="n">
        <v>0</v>
      </c>
      <c r="F775" s="17">
        <f>C775*E775</f>
        <v/>
      </c>
      <c r="G775" s="18" t="n">
        <v>0</v>
      </c>
      <c r="H775" s="19">
        <f>D775*G775</f>
        <v/>
      </c>
      <c r="I775" s="16" t="n">
        <v>1</v>
      </c>
      <c r="J775" s="17">
        <f>C775*I775</f>
        <v/>
      </c>
      <c r="K775" s="18" t="n">
        <v>1</v>
      </c>
      <c r="L775" s="19">
        <f>D775*K775</f>
        <v/>
      </c>
      <c r="M775" s="23" t="n">
        <v>0</v>
      </c>
      <c r="N775" s="24">
        <f>D775*M775</f>
        <v/>
      </c>
      <c r="P775" s="25" t="n"/>
      <c r="Q775" s="25" t="n"/>
      <c r="R775" s="25" t="n"/>
      <c r="S775" s="25" t="n"/>
      <c r="T775" s="25" t="n"/>
    </row>
    <row r="776">
      <c r="A776" s="12" t="inlineStr">
        <is>
          <t>大平NC</t>
        </is>
      </c>
      <c r="B776" s="13" t="inlineStr">
        <is>
          <t>4Z11R-R</t>
        </is>
      </c>
      <c r="C776" s="14">
        <f>SUMIF(数量表!D:E,B776,数量表!E:E)</f>
        <v/>
      </c>
      <c r="D776" s="15">
        <f>SUMIF(数量表!D:F,B776,数量表!F:F)+SUMIF(数量表!D:G,B776,数量表!G:G)</f>
        <v/>
      </c>
      <c r="E776" s="16" t="n">
        <v>0</v>
      </c>
      <c r="F776" s="17">
        <f>C776*E776</f>
        <v/>
      </c>
      <c r="G776" s="18" t="n">
        <v>0</v>
      </c>
      <c r="H776" s="19">
        <f>D776*G776</f>
        <v/>
      </c>
      <c r="I776" s="16" t="n">
        <v>1</v>
      </c>
      <c r="J776" s="17">
        <f>C776*I776</f>
        <v/>
      </c>
      <c r="K776" s="18" t="n">
        <v>1</v>
      </c>
      <c r="L776" s="19">
        <f>D776*K776</f>
        <v/>
      </c>
      <c r="M776" s="23" t="n">
        <v>0</v>
      </c>
      <c r="N776" s="24">
        <f>D776*M776</f>
        <v/>
      </c>
      <c r="P776" s="25" t="n"/>
      <c r="Q776" s="25" t="n"/>
      <c r="R776" s="25" t="n"/>
      <c r="S776" s="25" t="n"/>
      <c r="T776" s="25" t="n"/>
    </row>
    <row r="777">
      <c r="A777" s="12" t="inlineStr">
        <is>
          <t>大平NC</t>
        </is>
      </c>
      <c r="B777" s="13" t="inlineStr">
        <is>
          <t>5ZH09</t>
        </is>
      </c>
      <c r="C777" s="14">
        <f>SUMIF(数量表!D:E,B777,数量表!E:E)</f>
        <v/>
      </c>
      <c r="D777" s="15">
        <f>SUMIF(数量表!D:F,B777,数量表!F:F)+SUMIF(数量表!D:G,B777,数量表!G:G)</f>
        <v/>
      </c>
      <c r="E777" s="16" t="n">
        <v>0</v>
      </c>
      <c r="F777" s="17">
        <f>C777*E777</f>
        <v/>
      </c>
      <c r="G777" s="18" t="n">
        <v>0</v>
      </c>
      <c r="H777" s="19">
        <f>D777*G777</f>
        <v/>
      </c>
      <c r="I777" s="16" t="n">
        <v>0.5</v>
      </c>
      <c r="J777" s="17">
        <f>C777*I777</f>
        <v/>
      </c>
      <c r="K777" s="18" t="n">
        <v>0.5</v>
      </c>
      <c r="L777" s="19">
        <f>D777*K777</f>
        <v/>
      </c>
      <c r="M777" s="23" t="n">
        <v>0</v>
      </c>
      <c r="N777" s="24">
        <f>D777*M777</f>
        <v/>
      </c>
      <c r="P777" s="25" t="n"/>
      <c r="Q777" s="25" t="n"/>
      <c r="R777" s="25" t="n"/>
      <c r="S777" s="25" t="n"/>
      <c r="T777" s="25" t="n"/>
    </row>
    <row r="778">
      <c r="A778" s="12" t="inlineStr">
        <is>
          <t>大平NC</t>
        </is>
      </c>
      <c r="B778" s="13" t="inlineStr">
        <is>
          <t>5ZH09L</t>
        </is>
      </c>
      <c r="C778" s="14">
        <f>SUMIF(数量表!D:E,B778,数量表!E:E)</f>
        <v/>
      </c>
      <c r="D778" s="15">
        <f>SUMIF(数量表!D:F,B778,数量表!F:F)+SUMIF(数量表!D:G,B778,数量表!G:G)</f>
        <v/>
      </c>
      <c r="E778" s="16" t="n">
        <v>0</v>
      </c>
      <c r="F778" s="17">
        <f>C778*E778</f>
        <v/>
      </c>
      <c r="G778" s="18" t="n">
        <v>0</v>
      </c>
      <c r="H778" s="19">
        <f>D778*G778</f>
        <v/>
      </c>
      <c r="I778" s="16" t="n">
        <v>0.5</v>
      </c>
      <c r="J778" s="17">
        <f>C778*I778</f>
        <v/>
      </c>
      <c r="K778" s="18" t="n">
        <v>0.5</v>
      </c>
      <c r="L778" s="19">
        <f>D778*K778</f>
        <v/>
      </c>
      <c r="M778" s="23" t="n">
        <v>0</v>
      </c>
      <c r="N778" s="24">
        <f>D778*M778</f>
        <v/>
      </c>
      <c r="P778" s="25" t="n"/>
      <c r="Q778" s="25" t="n"/>
      <c r="R778" s="25" t="n"/>
      <c r="S778" s="25" t="n"/>
      <c r="T778" s="25" t="n"/>
    </row>
    <row r="779">
      <c r="A779" s="12" t="inlineStr">
        <is>
          <t>大平NC</t>
        </is>
      </c>
      <c r="B779" s="13" t="inlineStr">
        <is>
          <t>5ZH09R</t>
        </is>
      </c>
      <c r="C779" s="14">
        <f>SUMIF(数量表!D:E,B779,数量表!E:E)</f>
        <v/>
      </c>
      <c r="D779" s="15">
        <f>SUMIF(数量表!D:F,B779,数量表!F:F)+SUMIF(数量表!D:G,B779,数量表!G:G)</f>
        <v/>
      </c>
      <c r="E779" s="16" t="n">
        <v>0</v>
      </c>
      <c r="F779" s="17">
        <f>C779*E779</f>
        <v/>
      </c>
      <c r="G779" s="18" t="n">
        <v>0</v>
      </c>
      <c r="H779" s="19">
        <f>D779*G779</f>
        <v/>
      </c>
      <c r="I779" s="16" t="n">
        <v>0.5</v>
      </c>
      <c r="J779" s="17">
        <f>C779*I779</f>
        <v/>
      </c>
      <c r="K779" s="18" t="n">
        <v>0.5</v>
      </c>
      <c r="L779" s="19">
        <f>D779*K779</f>
        <v/>
      </c>
      <c r="M779" s="23" t="n">
        <v>0</v>
      </c>
      <c r="N779" s="24">
        <f>D779*M779</f>
        <v/>
      </c>
      <c r="P779" s="25" t="n"/>
      <c r="Q779" s="25" t="n"/>
      <c r="R779" s="25" t="n"/>
      <c r="S779" s="25" t="n"/>
      <c r="T779" s="25" t="n"/>
    </row>
    <row r="780">
      <c r="A780" s="12" t="inlineStr">
        <is>
          <t>大平NC</t>
        </is>
      </c>
      <c r="B780" s="13" t="inlineStr">
        <is>
          <t>5Z11</t>
        </is>
      </c>
      <c r="C780" s="14">
        <f>SUMIF(数量表!D:E,B780,数量表!E:E)</f>
        <v/>
      </c>
      <c r="D780" s="15">
        <f>SUMIF(数量表!D:F,B780,数量表!F:F)+SUMIF(数量表!D:G,B780,数量表!G:G)</f>
        <v/>
      </c>
      <c r="E780" s="16" t="n">
        <v>0</v>
      </c>
      <c r="F780" s="17">
        <f>C780*E780</f>
        <v/>
      </c>
      <c r="G780" s="18" t="n">
        <v>0</v>
      </c>
      <c r="H780" s="19">
        <f>D780*G780</f>
        <v/>
      </c>
      <c r="I780" s="16" t="n">
        <v>1</v>
      </c>
      <c r="J780" s="17">
        <f>C780*I780</f>
        <v/>
      </c>
      <c r="K780" s="18" t="n">
        <v>1</v>
      </c>
      <c r="L780" s="19">
        <f>D780*K780</f>
        <v/>
      </c>
      <c r="M780" s="23" t="n">
        <v>0</v>
      </c>
      <c r="N780" s="24">
        <f>D780*M780</f>
        <v/>
      </c>
      <c r="P780" s="25" t="n"/>
      <c r="Q780" s="25" t="n"/>
      <c r="R780" s="25" t="n"/>
      <c r="S780" s="25" t="n"/>
      <c r="T780" s="25" t="n"/>
    </row>
    <row r="781">
      <c r="A781" s="12" t="inlineStr">
        <is>
          <t>大平NC</t>
        </is>
      </c>
      <c r="B781" s="13" t="inlineStr">
        <is>
          <t>5Z11L</t>
        </is>
      </c>
      <c r="C781" s="14">
        <f>SUMIF(数量表!D:E,B781,数量表!E:E)</f>
        <v/>
      </c>
      <c r="D781" s="15">
        <f>SUMIF(数量表!D:F,B781,数量表!F:F)+SUMIF(数量表!D:G,B781,数量表!G:G)</f>
        <v/>
      </c>
      <c r="E781" s="16" t="n">
        <v>0</v>
      </c>
      <c r="F781" s="17">
        <f>C781*E781</f>
        <v/>
      </c>
      <c r="G781" s="18" t="n">
        <v>0</v>
      </c>
      <c r="H781" s="19">
        <f>D781*G781</f>
        <v/>
      </c>
      <c r="I781" s="16" t="n">
        <v>1</v>
      </c>
      <c r="J781" s="17">
        <f>C781*I781</f>
        <v/>
      </c>
      <c r="K781" s="18" t="n">
        <v>1</v>
      </c>
      <c r="L781" s="19">
        <f>D781*K781</f>
        <v/>
      </c>
      <c r="M781" s="23" t="n">
        <v>0</v>
      </c>
      <c r="N781" s="24">
        <f>D781*M781</f>
        <v/>
      </c>
      <c r="P781" s="25" t="n"/>
      <c r="Q781" s="25" t="n"/>
      <c r="R781" s="25" t="n"/>
      <c r="S781" s="25" t="n"/>
      <c r="T781" s="25" t="n"/>
    </row>
    <row r="782">
      <c r="A782" s="12" t="inlineStr">
        <is>
          <t>大平NC</t>
        </is>
      </c>
      <c r="B782" s="13" t="inlineStr">
        <is>
          <t>5Z11-L</t>
        </is>
      </c>
      <c r="C782" s="14">
        <f>SUMIF(数量表!D:E,B782,数量表!E:E)</f>
        <v/>
      </c>
      <c r="D782" s="15">
        <f>SUMIF(数量表!D:F,B782,数量表!F:F)+SUMIF(数量表!D:G,B782,数量表!G:G)</f>
        <v/>
      </c>
      <c r="E782" s="16" t="n">
        <v>0</v>
      </c>
      <c r="F782" s="17">
        <f>C782*E782</f>
        <v/>
      </c>
      <c r="G782" s="18" t="n">
        <v>0</v>
      </c>
      <c r="H782" s="19">
        <f>D782*G782</f>
        <v/>
      </c>
      <c r="I782" s="16" t="n">
        <v>1</v>
      </c>
      <c r="J782" s="17">
        <f>C782*I782</f>
        <v/>
      </c>
      <c r="K782" s="18" t="n">
        <v>1</v>
      </c>
      <c r="L782" s="19">
        <f>D782*K782</f>
        <v/>
      </c>
      <c r="M782" s="23" t="n">
        <v>0</v>
      </c>
      <c r="N782" s="24">
        <f>D782*M782</f>
        <v/>
      </c>
      <c r="P782" s="25" t="n"/>
      <c r="Q782" s="25" t="n"/>
      <c r="R782" s="25" t="n"/>
      <c r="S782" s="25" t="n"/>
      <c r="T782" s="25" t="n"/>
    </row>
    <row r="783">
      <c r="A783" s="12" t="inlineStr">
        <is>
          <t>大平NC</t>
        </is>
      </c>
      <c r="B783" s="13" t="inlineStr">
        <is>
          <t>5Z11L-L</t>
        </is>
      </c>
      <c r="C783" s="14">
        <f>SUMIF(数量表!D:E,B783,数量表!E:E)</f>
        <v/>
      </c>
      <c r="D783" s="15">
        <f>SUMIF(数量表!D:F,B783,数量表!F:F)+SUMIF(数量表!D:G,B783,数量表!G:G)</f>
        <v/>
      </c>
      <c r="E783" s="16" t="n">
        <v>0</v>
      </c>
      <c r="F783" s="17">
        <f>C783*E783</f>
        <v/>
      </c>
      <c r="G783" s="18" t="n">
        <v>0</v>
      </c>
      <c r="H783" s="19">
        <f>D783*G783</f>
        <v/>
      </c>
      <c r="I783" s="16" t="n">
        <v>1</v>
      </c>
      <c r="J783" s="17">
        <f>C783*I783</f>
        <v/>
      </c>
      <c r="K783" s="18" t="n">
        <v>1</v>
      </c>
      <c r="L783" s="19">
        <f>D783*K783</f>
        <v/>
      </c>
      <c r="M783" s="23" t="n">
        <v>0</v>
      </c>
      <c r="N783" s="24">
        <f>D783*M783</f>
        <v/>
      </c>
      <c r="P783" s="25" t="n"/>
      <c r="Q783" s="25" t="n"/>
      <c r="R783" s="25" t="n"/>
      <c r="S783" s="25" t="n"/>
      <c r="T783" s="25" t="n"/>
    </row>
    <row r="784">
      <c r="A784" s="12" t="inlineStr">
        <is>
          <t>大平NC</t>
        </is>
      </c>
      <c r="B784" s="13" t="inlineStr">
        <is>
          <t>5Z11R</t>
        </is>
      </c>
      <c r="C784" s="14">
        <f>SUMIF(数量表!D:E,B784,数量表!E:E)</f>
        <v/>
      </c>
      <c r="D784" s="15">
        <f>SUMIF(数量表!D:F,B784,数量表!F:F)+SUMIF(数量表!D:G,B784,数量表!G:G)</f>
        <v/>
      </c>
      <c r="E784" s="16" t="n">
        <v>0</v>
      </c>
      <c r="F784" s="17">
        <f>C784*E784</f>
        <v/>
      </c>
      <c r="G784" s="18" t="n">
        <v>0</v>
      </c>
      <c r="H784" s="19">
        <f>D784*G784</f>
        <v/>
      </c>
      <c r="I784" s="16" t="n">
        <v>1</v>
      </c>
      <c r="J784" s="17">
        <f>C784*I784</f>
        <v/>
      </c>
      <c r="K784" s="18" t="n">
        <v>1</v>
      </c>
      <c r="L784" s="19">
        <f>D784*K784</f>
        <v/>
      </c>
      <c r="M784" s="23" t="n">
        <v>0</v>
      </c>
      <c r="N784" s="24">
        <f>D784*M784</f>
        <v/>
      </c>
      <c r="P784" s="25" t="n"/>
      <c r="Q784" s="25" t="n"/>
      <c r="R784" s="25" t="n"/>
      <c r="S784" s="25" t="n"/>
      <c r="T784" s="25" t="n"/>
    </row>
    <row r="785">
      <c r="A785" s="12" t="inlineStr">
        <is>
          <t>大平NC</t>
        </is>
      </c>
      <c r="B785" s="13" t="inlineStr">
        <is>
          <t>5Z11-R</t>
        </is>
      </c>
      <c r="C785" s="14">
        <f>SUMIF(数量表!D:E,B785,数量表!E:E)</f>
        <v/>
      </c>
      <c r="D785" s="15">
        <f>SUMIF(数量表!D:F,B785,数量表!F:F)+SUMIF(数量表!D:G,B785,数量表!G:G)</f>
        <v/>
      </c>
      <c r="E785" s="16" t="n">
        <v>0</v>
      </c>
      <c r="F785" s="17">
        <f>C785*E785</f>
        <v/>
      </c>
      <c r="G785" s="18" t="n">
        <v>0</v>
      </c>
      <c r="H785" s="19">
        <f>D785*G785</f>
        <v/>
      </c>
      <c r="I785" s="16" t="n">
        <v>1</v>
      </c>
      <c r="J785" s="17">
        <f>C785*I785</f>
        <v/>
      </c>
      <c r="K785" s="18" t="n">
        <v>1</v>
      </c>
      <c r="L785" s="19">
        <f>D785*K785</f>
        <v/>
      </c>
      <c r="M785" s="23" t="n">
        <v>0</v>
      </c>
      <c r="N785" s="24">
        <f>D785*M785</f>
        <v/>
      </c>
      <c r="P785" s="25" t="n"/>
      <c r="Q785" s="25" t="n"/>
      <c r="R785" s="25" t="n"/>
      <c r="S785" s="25" t="n"/>
      <c r="T785" s="25" t="n"/>
    </row>
    <row r="786">
      <c r="A786" s="12" t="inlineStr">
        <is>
          <t>大平NC</t>
        </is>
      </c>
      <c r="B786" s="13" t="inlineStr">
        <is>
          <t>5Z11R-R</t>
        </is>
      </c>
      <c r="C786" s="14">
        <f>SUMIF(数量表!D:E,B786,数量表!E:E)</f>
        <v/>
      </c>
      <c r="D786" s="15">
        <f>SUMIF(数量表!D:F,B786,数量表!F:F)+SUMIF(数量表!D:G,B786,数量表!G:G)</f>
        <v/>
      </c>
      <c r="E786" s="16" t="n">
        <v>0</v>
      </c>
      <c r="F786" s="17">
        <f>C786*E786</f>
        <v/>
      </c>
      <c r="G786" s="18" t="n">
        <v>0</v>
      </c>
      <c r="H786" s="19">
        <f>D786*G786</f>
        <v/>
      </c>
      <c r="I786" s="16" t="n">
        <v>1</v>
      </c>
      <c r="J786" s="17">
        <f>C786*I786</f>
        <v/>
      </c>
      <c r="K786" s="18" t="n">
        <v>1</v>
      </c>
      <c r="L786" s="19">
        <f>D786*K786</f>
        <v/>
      </c>
      <c r="M786" s="23" t="n">
        <v>0</v>
      </c>
      <c r="N786" s="24">
        <f>D786*M786</f>
        <v/>
      </c>
      <c r="P786" s="25" t="n"/>
      <c r="Q786" s="25" t="n"/>
      <c r="R786" s="25" t="n"/>
      <c r="S786" s="25" t="n"/>
      <c r="T786" s="25" t="n"/>
    </row>
    <row r="787">
      <c r="A787" s="12" t="inlineStr">
        <is>
          <t>大平NC</t>
        </is>
      </c>
      <c r="B787" s="13" t="inlineStr">
        <is>
          <t>4ZH11</t>
        </is>
      </c>
      <c r="C787" s="14">
        <f>SUMIF(数量表!D:E,B787,数量表!E:E)</f>
        <v/>
      </c>
      <c r="D787" s="15">
        <f>SUMIF(数量表!D:F,B787,数量表!F:F)+SUMIF(数量表!D:G,B787,数量表!G:G)</f>
        <v/>
      </c>
      <c r="E787" s="16" t="n">
        <v>0</v>
      </c>
      <c r="F787" s="17">
        <f>C787*E787</f>
        <v/>
      </c>
      <c r="G787" s="18" t="n">
        <v>0</v>
      </c>
      <c r="H787" s="19">
        <f>D787*G787</f>
        <v/>
      </c>
      <c r="I787" s="16" t="n">
        <v>0.5</v>
      </c>
      <c r="J787" s="17">
        <f>C787*I787</f>
        <v/>
      </c>
      <c r="K787" s="18" t="n">
        <v>0.5</v>
      </c>
      <c r="L787" s="19">
        <f>D787*K787</f>
        <v/>
      </c>
      <c r="M787" s="23" t="n">
        <v>0</v>
      </c>
      <c r="N787" s="24">
        <f>D787*M787</f>
        <v/>
      </c>
      <c r="P787" s="25" t="n"/>
      <c r="Q787" s="25" t="n"/>
      <c r="R787" s="25" t="n"/>
      <c r="S787" s="25" t="n"/>
      <c r="T787" s="25" t="n"/>
    </row>
    <row r="788">
      <c r="A788" s="12" t="inlineStr">
        <is>
          <t>大平NC</t>
        </is>
      </c>
      <c r="B788" s="13" t="inlineStr">
        <is>
          <t>4ZH11L</t>
        </is>
      </c>
      <c r="C788" s="14">
        <f>SUMIF(数量表!D:E,B788,数量表!E:E)</f>
        <v/>
      </c>
      <c r="D788" s="15">
        <f>SUMIF(数量表!D:F,B788,数量表!F:F)+SUMIF(数量表!D:G,B788,数量表!G:G)</f>
        <v/>
      </c>
      <c r="E788" s="16" t="n">
        <v>0</v>
      </c>
      <c r="F788" s="17">
        <f>C788*E788</f>
        <v/>
      </c>
      <c r="G788" s="18" t="n">
        <v>0</v>
      </c>
      <c r="H788" s="19">
        <f>D788*G788</f>
        <v/>
      </c>
      <c r="I788" s="16" t="n">
        <v>0.5</v>
      </c>
      <c r="J788" s="17">
        <f>C788*I788</f>
        <v/>
      </c>
      <c r="K788" s="18" t="n">
        <v>0.5</v>
      </c>
      <c r="L788" s="19">
        <f>D788*K788</f>
        <v/>
      </c>
      <c r="M788" s="23" t="n">
        <v>0</v>
      </c>
      <c r="N788" s="24">
        <f>D788*M788</f>
        <v/>
      </c>
      <c r="P788" s="25" t="n"/>
      <c r="Q788" s="25" t="n"/>
      <c r="R788" s="25" t="n"/>
      <c r="S788" s="25" t="n"/>
      <c r="T788" s="25" t="n"/>
    </row>
    <row r="789">
      <c r="A789" s="12" t="inlineStr">
        <is>
          <t>大平NC</t>
        </is>
      </c>
      <c r="B789" s="13" t="inlineStr">
        <is>
          <t>4ZH11R</t>
        </is>
      </c>
      <c r="C789" s="14">
        <f>SUMIF(数量表!D:E,B789,数量表!E:E)</f>
        <v/>
      </c>
      <c r="D789" s="15">
        <f>SUMIF(数量表!D:F,B789,数量表!F:F)+SUMIF(数量表!D:G,B789,数量表!G:G)</f>
        <v/>
      </c>
      <c r="E789" s="16" t="n">
        <v>0</v>
      </c>
      <c r="F789" s="17">
        <f>C789*E789</f>
        <v/>
      </c>
      <c r="G789" s="18" t="n">
        <v>0</v>
      </c>
      <c r="H789" s="19">
        <f>D789*G789</f>
        <v/>
      </c>
      <c r="I789" s="16" t="n">
        <v>0.5</v>
      </c>
      <c r="J789" s="17">
        <f>C789*I789</f>
        <v/>
      </c>
      <c r="K789" s="18" t="n">
        <v>0.5</v>
      </c>
      <c r="L789" s="19">
        <f>D789*K789</f>
        <v/>
      </c>
      <c r="M789" s="23" t="n">
        <v>0</v>
      </c>
      <c r="N789" s="24">
        <f>D789*M789</f>
        <v/>
      </c>
      <c r="P789" s="25" t="n"/>
      <c r="Q789" s="25" t="n"/>
      <c r="R789" s="25" t="n"/>
      <c r="S789" s="25" t="n"/>
      <c r="T789" s="25" t="n"/>
    </row>
    <row r="790">
      <c r="A790" s="12" t="inlineStr">
        <is>
          <t>大平NC</t>
        </is>
      </c>
      <c r="B790" s="13" t="inlineStr">
        <is>
          <t>5ZH11</t>
        </is>
      </c>
      <c r="C790" s="14">
        <f>SUMIF(数量表!D:E,B790,数量表!E:E)</f>
        <v/>
      </c>
      <c r="D790" s="15">
        <f>SUMIF(数量表!D:F,B790,数量表!F:F)+SUMIF(数量表!D:G,B790,数量表!G:G)</f>
        <v/>
      </c>
      <c r="E790" s="16" t="n">
        <v>0</v>
      </c>
      <c r="F790" s="17">
        <f>C790*E790</f>
        <v/>
      </c>
      <c r="G790" s="18" t="n">
        <v>0</v>
      </c>
      <c r="H790" s="19">
        <f>D790*G790</f>
        <v/>
      </c>
      <c r="I790" s="16" t="n">
        <v>0.5</v>
      </c>
      <c r="J790" s="17">
        <f>C790*I790</f>
        <v/>
      </c>
      <c r="K790" s="18" t="n">
        <v>0.5</v>
      </c>
      <c r="L790" s="19">
        <f>D790*K790</f>
        <v/>
      </c>
      <c r="M790" s="23" t="n">
        <v>0</v>
      </c>
      <c r="N790" s="24">
        <f>D790*M790</f>
        <v/>
      </c>
      <c r="P790" s="25" t="n"/>
      <c r="Q790" s="25" t="n"/>
      <c r="R790" s="25" t="n"/>
      <c r="S790" s="25" t="n"/>
      <c r="T790" s="25" t="n"/>
    </row>
    <row r="791">
      <c r="A791" s="12" t="inlineStr">
        <is>
          <t>大平NC</t>
        </is>
      </c>
      <c r="B791" s="13" t="inlineStr">
        <is>
          <t>5ZH11L</t>
        </is>
      </c>
      <c r="C791" s="14">
        <f>SUMIF(数量表!D:E,B791,数量表!E:E)</f>
        <v/>
      </c>
      <c r="D791" s="15">
        <f>SUMIF(数量表!D:F,B791,数量表!F:F)+SUMIF(数量表!D:G,B791,数量表!G:G)</f>
        <v/>
      </c>
      <c r="E791" s="16" t="n">
        <v>0</v>
      </c>
      <c r="F791" s="17">
        <f>C791*E791</f>
        <v/>
      </c>
      <c r="G791" s="18" t="n">
        <v>0</v>
      </c>
      <c r="H791" s="19">
        <f>D791*G791</f>
        <v/>
      </c>
      <c r="I791" s="16" t="n">
        <v>0.5</v>
      </c>
      <c r="J791" s="17">
        <f>C791*I791</f>
        <v/>
      </c>
      <c r="K791" s="18" t="n">
        <v>0.5</v>
      </c>
      <c r="L791" s="19">
        <f>D791*K791</f>
        <v/>
      </c>
      <c r="M791" s="23" t="n">
        <v>0</v>
      </c>
      <c r="N791" s="24">
        <f>D791*M791</f>
        <v/>
      </c>
      <c r="P791" s="25" t="n"/>
      <c r="Q791" s="25" t="n"/>
      <c r="R791" s="25" t="n"/>
      <c r="S791" s="25" t="n"/>
      <c r="T791" s="25" t="n"/>
    </row>
    <row r="792">
      <c r="A792" s="12" t="inlineStr">
        <is>
          <t>大平NC</t>
        </is>
      </c>
      <c r="B792" s="13" t="inlineStr">
        <is>
          <t>5ZH11R</t>
        </is>
      </c>
      <c r="C792" s="14">
        <f>SUMIF(数量表!D:E,B792,数量表!E:E)</f>
        <v/>
      </c>
      <c r="D792" s="15">
        <f>SUMIF(数量表!D:F,B792,数量表!F:F)+SUMIF(数量表!D:G,B792,数量表!G:G)</f>
        <v/>
      </c>
      <c r="E792" s="16" t="n">
        <v>0</v>
      </c>
      <c r="F792" s="17">
        <f>C792*E792</f>
        <v/>
      </c>
      <c r="G792" s="18" t="n">
        <v>0</v>
      </c>
      <c r="H792" s="19">
        <f>D792*G792</f>
        <v/>
      </c>
      <c r="I792" s="16" t="n">
        <v>0.5</v>
      </c>
      <c r="J792" s="17">
        <f>C792*I792</f>
        <v/>
      </c>
      <c r="K792" s="18" t="n">
        <v>0.5</v>
      </c>
      <c r="L792" s="19">
        <f>D792*K792</f>
        <v/>
      </c>
      <c r="M792" s="23" t="n">
        <v>0</v>
      </c>
      <c r="N792" s="24">
        <f>D792*M792</f>
        <v/>
      </c>
      <c r="P792" s="25" t="n"/>
      <c r="Q792" s="25" t="n"/>
      <c r="R792" s="25" t="n"/>
      <c r="S792" s="25" t="n"/>
      <c r="T792" s="25" t="n"/>
    </row>
    <row r="793">
      <c r="A793" s="12" t="inlineStr">
        <is>
          <t>大平NC</t>
        </is>
      </c>
      <c r="B793" s="13" t="inlineStr">
        <is>
          <t>4ZH09</t>
        </is>
      </c>
      <c r="C793" s="14">
        <f>SUMIF(数量表!D:E,B793,数量表!E:E)</f>
        <v/>
      </c>
      <c r="D793" s="15">
        <f>SUMIF(数量表!D:F,B793,数量表!F:F)+SUMIF(数量表!D:G,B793,数量表!G:G)</f>
        <v/>
      </c>
      <c r="E793" s="16" t="n">
        <v>0</v>
      </c>
      <c r="F793" s="17">
        <f>C793*E793</f>
        <v/>
      </c>
      <c r="G793" s="18" t="n">
        <v>0</v>
      </c>
      <c r="H793" s="19">
        <f>D793*G793</f>
        <v/>
      </c>
      <c r="I793" s="16" t="n">
        <v>0.5</v>
      </c>
      <c r="J793" s="17">
        <f>C793*I793</f>
        <v/>
      </c>
      <c r="K793" s="18" t="n">
        <v>0.5</v>
      </c>
      <c r="L793" s="19">
        <f>D793*K793</f>
        <v/>
      </c>
      <c r="M793" s="23" t="n">
        <v>0</v>
      </c>
      <c r="N793" s="24">
        <f>D793*M793</f>
        <v/>
      </c>
      <c r="P793" s="25" t="n"/>
      <c r="Q793" s="25" t="n"/>
      <c r="R793" s="25" t="n"/>
      <c r="S793" s="25" t="n"/>
      <c r="T793" s="25" t="n"/>
    </row>
    <row r="794">
      <c r="A794" s="12" t="inlineStr">
        <is>
          <t>大平NC</t>
        </is>
      </c>
      <c r="B794" s="13" t="inlineStr">
        <is>
          <t>4ZH09L</t>
        </is>
      </c>
      <c r="C794" s="14">
        <f>SUMIF(数量表!D:E,B794,数量表!E:E)</f>
        <v/>
      </c>
      <c r="D794" s="15">
        <f>SUMIF(数量表!D:F,B794,数量表!F:F)+SUMIF(数量表!D:G,B794,数量表!G:G)</f>
        <v/>
      </c>
      <c r="E794" s="16" t="n">
        <v>0</v>
      </c>
      <c r="F794" s="17">
        <f>C794*E794</f>
        <v/>
      </c>
      <c r="G794" s="18" t="n">
        <v>0</v>
      </c>
      <c r="H794" s="19">
        <f>D794*G794</f>
        <v/>
      </c>
      <c r="I794" s="16" t="n">
        <v>0.5</v>
      </c>
      <c r="J794" s="26">
        <f>C794*I794</f>
        <v/>
      </c>
      <c r="K794" s="18" t="n">
        <v>0.5</v>
      </c>
      <c r="L794" s="19">
        <f>D794*K794</f>
        <v/>
      </c>
      <c r="M794" s="23" t="n">
        <v>0</v>
      </c>
      <c r="N794" s="24">
        <f>D794*M794</f>
        <v/>
      </c>
      <c r="P794" s="25" t="n"/>
      <c r="Q794" s="25" t="n"/>
      <c r="R794" s="25" t="n"/>
      <c r="S794" s="25" t="n"/>
      <c r="T794" s="25" t="n"/>
    </row>
    <row r="795">
      <c r="A795" s="12" t="inlineStr">
        <is>
          <t>大平NC</t>
        </is>
      </c>
      <c r="B795" s="13" t="inlineStr">
        <is>
          <t>4ZH09R</t>
        </is>
      </c>
      <c r="C795" s="14">
        <f>SUMIF(数量表!D:E,B795,数量表!E:E)</f>
        <v/>
      </c>
      <c r="D795" s="15">
        <f>SUMIF(数量表!D:F,B795,数量表!F:F)+SUMIF(数量表!D:G,B795,数量表!G:G)</f>
        <v/>
      </c>
      <c r="E795" s="16" t="n">
        <v>0</v>
      </c>
      <c r="F795" s="17">
        <f>C795*E795</f>
        <v/>
      </c>
      <c r="G795" s="18" t="n">
        <v>0</v>
      </c>
      <c r="H795" s="19">
        <f>D795*G795</f>
        <v/>
      </c>
      <c r="I795" s="16" t="n">
        <v>0.5</v>
      </c>
      <c r="J795" s="26">
        <f>C795*I795</f>
        <v/>
      </c>
      <c r="K795" s="18" t="n">
        <v>0.5</v>
      </c>
      <c r="L795" s="19">
        <f>D795*K795</f>
        <v/>
      </c>
      <c r="M795" s="23" t="n">
        <v>0</v>
      </c>
      <c r="N795" s="24">
        <f>D795*M795</f>
        <v/>
      </c>
      <c r="P795" s="25" t="n"/>
      <c r="Q795" s="25" t="n"/>
      <c r="R795" s="25" t="n"/>
      <c r="S795" s="25" t="n"/>
      <c r="T795" s="25" t="n"/>
    </row>
    <row r="796">
      <c r="A796" s="12" t="inlineStr">
        <is>
          <t>大平NC</t>
        </is>
      </c>
      <c r="B796" s="13" t="inlineStr">
        <is>
          <t>22M4ZH09</t>
        </is>
      </c>
      <c r="C796" s="14">
        <f>SUMIF(数量表!D:E,B796,数量表!E:E)</f>
        <v/>
      </c>
      <c r="D796" s="15">
        <f>SUMIF(数量表!D:F,B796,数量表!F:F)+SUMIF(数量表!D:G,B796,数量表!G:G)</f>
        <v/>
      </c>
      <c r="E796" s="16" t="n">
        <v>0</v>
      </c>
      <c r="F796" s="17">
        <f>C796*E796</f>
        <v/>
      </c>
      <c r="G796" s="18" t="n">
        <v>0</v>
      </c>
      <c r="H796" s="19">
        <f>D796*G796</f>
        <v/>
      </c>
      <c r="I796" s="16" t="n">
        <v>0.5</v>
      </c>
      <c r="J796" s="17">
        <f>C796*I796</f>
        <v/>
      </c>
      <c r="K796" s="18" t="n">
        <v>0.5</v>
      </c>
      <c r="L796" s="19">
        <f>D796*K796</f>
        <v/>
      </c>
      <c r="M796" s="23" t="n">
        <v>0</v>
      </c>
      <c r="N796" s="24">
        <f>D796*M796</f>
        <v/>
      </c>
      <c r="P796" s="25" t="n"/>
      <c r="Q796" s="25" t="n"/>
      <c r="R796" s="25" t="n"/>
      <c r="S796" s="25" t="n"/>
      <c r="T796" s="25" t="n"/>
    </row>
    <row r="797">
      <c r="A797" s="12" t="inlineStr">
        <is>
          <t>大平NC</t>
        </is>
      </c>
      <c r="B797" s="13" t="inlineStr">
        <is>
          <t>22M4ZH09L</t>
        </is>
      </c>
      <c r="C797" s="14">
        <f>SUMIF(数量表!D:E,B797,数量表!E:E)</f>
        <v/>
      </c>
      <c r="D797" s="15">
        <f>SUMIF(数量表!D:F,B797,数量表!F:F)+SUMIF(数量表!D:G,B797,数量表!G:G)</f>
        <v/>
      </c>
      <c r="E797" s="16" t="n">
        <v>0</v>
      </c>
      <c r="F797" s="17">
        <f>C797*E797</f>
        <v/>
      </c>
      <c r="G797" s="18" t="n">
        <v>0</v>
      </c>
      <c r="H797" s="19">
        <f>D797*G797</f>
        <v/>
      </c>
      <c r="I797" s="16" t="n">
        <v>0.5</v>
      </c>
      <c r="J797" s="26">
        <f>C797*I797</f>
        <v/>
      </c>
      <c r="K797" s="18" t="n">
        <v>0.5</v>
      </c>
      <c r="L797" s="19">
        <f>D797*K797</f>
        <v/>
      </c>
      <c r="M797" s="23" t="n">
        <v>0</v>
      </c>
      <c r="N797" s="24">
        <f>D797*M797</f>
        <v/>
      </c>
      <c r="P797" s="25" t="n"/>
      <c r="Q797" s="25" t="n"/>
      <c r="R797" s="25" t="n"/>
      <c r="S797" s="25" t="n"/>
      <c r="T797" s="25" t="n"/>
    </row>
    <row r="798">
      <c r="A798" s="12" t="inlineStr">
        <is>
          <t>大平NC</t>
        </is>
      </c>
      <c r="B798" s="13" t="inlineStr">
        <is>
          <t>22M4ZH09R</t>
        </is>
      </c>
      <c r="C798" s="14">
        <f>SUMIF(数量表!D:E,B798,数量表!E:E)</f>
        <v/>
      </c>
      <c r="D798" s="15">
        <f>SUMIF(数量表!D:F,B798,数量表!F:F)+SUMIF(数量表!D:G,B798,数量表!G:G)</f>
        <v/>
      </c>
      <c r="E798" s="16" t="n">
        <v>0</v>
      </c>
      <c r="F798" s="17">
        <f>C798*E798</f>
        <v/>
      </c>
      <c r="G798" s="18" t="n">
        <v>0</v>
      </c>
      <c r="H798" s="19">
        <f>D798*G798</f>
        <v/>
      </c>
      <c r="I798" s="16" t="n">
        <v>0.5</v>
      </c>
      <c r="J798" s="26">
        <f>C798*I798</f>
        <v/>
      </c>
      <c r="K798" s="18" t="n">
        <v>0.5</v>
      </c>
      <c r="L798" s="19">
        <f>D798*K798</f>
        <v/>
      </c>
      <c r="M798" s="23" t="n">
        <v>0</v>
      </c>
      <c r="N798" s="24">
        <f>D798*M798</f>
        <v/>
      </c>
      <c r="P798" s="25" t="n"/>
      <c r="Q798" s="25" t="n"/>
      <c r="R798" s="25" t="n"/>
      <c r="S798" s="25" t="n"/>
      <c r="T798" s="25" t="n"/>
    </row>
    <row r="799">
      <c r="A799" s="12" t="inlineStr">
        <is>
          <t>大平NC</t>
        </is>
      </c>
      <c r="B799" s="13" t="inlineStr">
        <is>
          <t>22M4ZH11</t>
        </is>
      </c>
      <c r="C799" s="14">
        <f>SUMIF(数量表!D:E,B799,数量表!E:E)</f>
        <v/>
      </c>
      <c r="D799" s="15">
        <f>SUMIF(数量表!D:F,B799,数量表!F:F)+SUMIF(数量表!D:G,B799,数量表!G:G)</f>
        <v/>
      </c>
      <c r="E799" s="16" t="n">
        <v>0</v>
      </c>
      <c r="F799" s="17">
        <f>C799*E799</f>
        <v/>
      </c>
      <c r="G799" s="18" t="n">
        <v>0</v>
      </c>
      <c r="H799" s="19">
        <f>D799*G799</f>
        <v/>
      </c>
      <c r="I799" s="16" t="n">
        <v>0.5</v>
      </c>
      <c r="J799" s="17">
        <f>C799*I799</f>
        <v/>
      </c>
      <c r="K799" s="18" t="n">
        <v>0.5</v>
      </c>
      <c r="L799" s="19">
        <f>D799*K799</f>
        <v/>
      </c>
      <c r="M799" s="23" t="n">
        <v>0</v>
      </c>
      <c r="N799" s="24">
        <f>D799*M799</f>
        <v/>
      </c>
      <c r="P799" s="25" t="n"/>
      <c r="Q799" s="25" t="n"/>
      <c r="R799" s="25" t="n"/>
      <c r="S799" s="25" t="n"/>
      <c r="T799" s="25" t="n"/>
    </row>
    <row r="800">
      <c r="A800" s="12" t="inlineStr">
        <is>
          <t>大平NC</t>
        </is>
      </c>
      <c r="B800" s="13" t="inlineStr">
        <is>
          <t>22M4ZH11L</t>
        </is>
      </c>
      <c r="C800" s="14">
        <f>SUMIF(数量表!D:E,B800,数量表!E:E)</f>
        <v/>
      </c>
      <c r="D800" s="15">
        <f>SUMIF(数量表!D:F,B800,数量表!F:F)+SUMIF(数量表!D:G,B800,数量表!G:G)</f>
        <v/>
      </c>
      <c r="E800" s="16" t="n">
        <v>0</v>
      </c>
      <c r="F800" s="17">
        <f>C800*E800</f>
        <v/>
      </c>
      <c r="G800" s="18" t="n">
        <v>0</v>
      </c>
      <c r="H800" s="19">
        <f>D800*G800</f>
        <v/>
      </c>
      <c r="I800" s="16" t="n">
        <v>0.5</v>
      </c>
      <c r="J800" s="17">
        <f>C800*I800</f>
        <v/>
      </c>
      <c r="K800" s="18" t="n">
        <v>0.5</v>
      </c>
      <c r="L800" s="19">
        <f>D800*K800</f>
        <v/>
      </c>
      <c r="M800" s="23" t="n">
        <v>0</v>
      </c>
      <c r="N800" s="24">
        <f>D800*M800</f>
        <v/>
      </c>
      <c r="P800" s="25" t="n"/>
      <c r="Q800" s="25" t="n"/>
      <c r="R800" s="25" t="n"/>
      <c r="S800" s="25" t="n"/>
      <c r="T800" s="25" t="n"/>
    </row>
    <row r="801">
      <c r="A801" s="12" t="inlineStr">
        <is>
          <t>大平NC</t>
        </is>
      </c>
      <c r="B801" s="13" t="inlineStr">
        <is>
          <t>22M4ZH11R</t>
        </is>
      </c>
      <c r="C801" s="14">
        <f>SUMIF(数量表!D:E,B801,数量表!E:E)</f>
        <v/>
      </c>
      <c r="D801" s="15">
        <f>SUMIF(数量表!D:F,B801,数量表!F:F)+SUMIF(数量表!D:G,B801,数量表!G:G)</f>
        <v/>
      </c>
      <c r="E801" s="16" t="n">
        <v>0</v>
      </c>
      <c r="F801" s="17">
        <f>C801*E801</f>
        <v/>
      </c>
      <c r="G801" s="18" t="n">
        <v>0</v>
      </c>
      <c r="H801" s="19">
        <f>D801*G801</f>
        <v/>
      </c>
      <c r="I801" s="16" t="n">
        <v>0.5</v>
      </c>
      <c r="J801" s="17">
        <f>C801*I801</f>
        <v/>
      </c>
      <c r="K801" s="18" t="n">
        <v>0.5</v>
      </c>
      <c r="L801" s="19">
        <f>D801*K801</f>
        <v/>
      </c>
      <c r="M801" s="23" t="n">
        <v>0</v>
      </c>
      <c r="N801" s="24">
        <f>D801*M801</f>
        <v/>
      </c>
      <c r="P801" s="25" t="n"/>
      <c r="Q801" s="25" t="n"/>
      <c r="R801" s="25" t="n"/>
      <c r="S801" s="25" t="n"/>
      <c r="T801" s="25" t="n"/>
    </row>
    <row r="802">
      <c r="A802" s="12" t="inlineStr">
        <is>
          <t>大平NC</t>
        </is>
      </c>
      <c r="B802" s="13" t="inlineStr">
        <is>
          <t>22M5ZH11</t>
        </is>
      </c>
      <c r="C802" s="14">
        <f>SUMIF(数量表!D:E,B802,数量表!E:E)</f>
        <v/>
      </c>
      <c r="D802" s="15">
        <f>SUMIF(数量表!D:F,B802,数量表!F:F)+SUMIF(数量表!D:G,B802,数量表!G:G)</f>
        <v/>
      </c>
      <c r="E802" s="16" t="n">
        <v>0</v>
      </c>
      <c r="F802" s="17">
        <f>C802*E802</f>
        <v/>
      </c>
      <c r="G802" s="18" t="n">
        <v>0</v>
      </c>
      <c r="H802" s="19">
        <f>D802*G802</f>
        <v/>
      </c>
      <c r="I802" s="16" t="n">
        <v>0.5</v>
      </c>
      <c r="J802" s="17">
        <f>C802*I802</f>
        <v/>
      </c>
      <c r="K802" s="18" t="n">
        <v>0.5</v>
      </c>
      <c r="L802" s="19">
        <f>D802*K802</f>
        <v/>
      </c>
      <c r="M802" s="23" t="n">
        <v>0</v>
      </c>
      <c r="N802" s="24">
        <f>D802*M802</f>
        <v/>
      </c>
      <c r="P802" s="25" t="n"/>
      <c r="Q802" s="25" t="n"/>
      <c r="R802" s="25" t="n"/>
      <c r="S802" s="25" t="n"/>
      <c r="T802" s="25" t="n"/>
    </row>
    <row r="803">
      <c r="A803" s="12" t="inlineStr">
        <is>
          <t>大平NC</t>
        </is>
      </c>
      <c r="B803" s="13" t="inlineStr">
        <is>
          <t>22M5ZH11L</t>
        </is>
      </c>
      <c r="C803" s="14">
        <f>SUMIF(数量表!D:E,B803,数量表!E:E)</f>
        <v/>
      </c>
      <c r="D803" s="15">
        <f>SUMIF(数量表!D:F,B803,数量表!F:F)+SUMIF(数量表!D:G,B803,数量表!G:G)</f>
        <v/>
      </c>
      <c r="E803" s="16" t="n">
        <v>0</v>
      </c>
      <c r="F803" s="17">
        <f>C803*E803</f>
        <v/>
      </c>
      <c r="G803" s="18" t="n">
        <v>0</v>
      </c>
      <c r="H803" s="19">
        <f>D803*G803</f>
        <v/>
      </c>
      <c r="I803" s="16" t="n">
        <v>0.5</v>
      </c>
      <c r="J803" s="17">
        <f>C803*I803</f>
        <v/>
      </c>
      <c r="K803" s="18" t="n">
        <v>0.5</v>
      </c>
      <c r="L803" s="19">
        <f>D803*K803</f>
        <v/>
      </c>
      <c r="M803" s="23" t="n">
        <v>0</v>
      </c>
      <c r="N803" s="24">
        <f>D803*M803</f>
        <v/>
      </c>
      <c r="P803" s="25" t="n"/>
      <c r="Q803" s="25" t="n"/>
      <c r="R803" s="25" t="n"/>
      <c r="S803" s="25" t="n"/>
      <c r="T803" s="25" t="n"/>
    </row>
    <row r="804">
      <c r="A804" s="12" t="inlineStr">
        <is>
          <t>大平NC</t>
        </is>
      </c>
      <c r="B804" s="13" t="inlineStr">
        <is>
          <t>22M5ZH11R</t>
        </is>
      </c>
      <c r="C804" s="14">
        <f>SUMIF(数量表!D:E,B804,数量表!E:E)</f>
        <v/>
      </c>
      <c r="D804" s="15">
        <f>SUMIF(数量表!D:F,B804,数量表!F:F)+SUMIF(数量表!D:G,B804,数量表!G:G)</f>
        <v/>
      </c>
      <c r="E804" s="16" t="n">
        <v>0</v>
      </c>
      <c r="F804" s="17">
        <f>C804*E804</f>
        <v/>
      </c>
      <c r="G804" s="18" t="n">
        <v>0</v>
      </c>
      <c r="H804" s="19">
        <f>D804*G804</f>
        <v/>
      </c>
      <c r="I804" s="16" t="n">
        <v>0.5</v>
      </c>
      <c r="J804" s="17">
        <f>C804*I804</f>
        <v/>
      </c>
      <c r="K804" s="18" t="n">
        <v>0.5</v>
      </c>
      <c r="L804" s="19">
        <f>D804*K804</f>
        <v/>
      </c>
      <c r="M804" s="23" t="n">
        <v>0</v>
      </c>
      <c r="N804" s="24">
        <f>D804*M804</f>
        <v/>
      </c>
      <c r="P804" s="25" t="n"/>
      <c r="Q804" s="25" t="n"/>
      <c r="R804" s="25" t="n"/>
      <c r="S804" s="25" t="n"/>
      <c r="T804" s="25" t="n"/>
    </row>
    <row r="805">
      <c r="A805" s="12" t="inlineStr">
        <is>
          <t>大平NC</t>
        </is>
      </c>
      <c r="B805" s="13" t="inlineStr">
        <is>
          <t>22M4Z11</t>
        </is>
      </c>
      <c r="C805" s="14">
        <f>SUMIF(数量表!D:E,B805,数量表!E:E)</f>
        <v/>
      </c>
      <c r="D805" s="15">
        <f>SUMIF(数量表!D:F,B805,数量表!F:F)+SUMIF(数量表!D:G,B805,数量表!G:G)</f>
        <v/>
      </c>
      <c r="E805" s="16" t="n">
        <v>0</v>
      </c>
      <c r="F805" s="17">
        <f>C805*E805</f>
        <v/>
      </c>
      <c r="G805" s="18" t="n">
        <v>0</v>
      </c>
      <c r="H805" s="19">
        <f>D805*G805</f>
        <v/>
      </c>
      <c r="I805" s="16" t="n">
        <v>1</v>
      </c>
      <c r="J805" s="17">
        <f>C805*I805</f>
        <v/>
      </c>
      <c r="K805" s="18" t="n">
        <v>1</v>
      </c>
      <c r="L805" s="19">
        <f>D805*K805</f>
        <v/>
      </c>
      <c r="M805" s="23" t="n">
        <v>0</v>
      </c>
      <c r="N805" s="24">
        <f>D805*M805</f>
        <v/>
      </c>
      <c r="P805" s="25" t="n"/>
      <c r="Q805" s="25" t="n"/>
      <c r="R805" s="25" t="n"/>
      <c r="S805" s="25" t="n"/>
      <c r="T805" s="25" t="n"/>
    </row>
    <row r="806">
      <c r="A806" s="12" t="inlineStr">
        <is>
          <t>大平NC</t>
        </is>
      </c>
      <c r="B806" s="13" t="inlineStr">
        <is>
          <t>22M4Z11L</t>
        </is>
      </c>
      <c r="C806" s="14">
        <f>SUMIF(数量表!D:E,B806,数量表!E:E)</f>
        <v/>
      </c>
      <c r="D806" s="15">
        <f>SUMIF(数量表!D:F,B806,数量表!F:F)+SUMIF(数量表!D:G,B806,数量表!G:G)</f>
        <v/>
      </c>
      <c r="E806" s="16" t="n">
        <v>0</v>
      </c>
      <c r="F806" s="17">
        <f>C806*E806</f>
        <v/>
      </c>
      <c r="G806" s="18" t="n">
        <v>0</v>
      </c>
      <c r="H806" s="19">
        <f>D806*G806</f>
        <v/>
      </c>
      <c r="I806" s="16" t="n">
        <v>1</v>
      </c>
      <c r="J806" s="17">
        <f>C806*I806</f>
        <v/>
      </c>
      <c r="K806" s="18" t="n">
        <v>1</v>
      </c>
      <c r="L806" s="19">
        <f>D806*K806</f>
        <v/>
      </c>
      <c r="M806" s="23" t="n">
        <v>0</v>
      </c>
      <c r="N806" s="24">
        <f>D806*M806</f>
        <v/>
      </c>
      <c r="P806" s="25" t="n"/>
      <c r="Q806" s="25" t="n"/>
      <c r="R806" s="25" t="n"/>
      <c r="S806" s="25" t="n"/>
      <c r="T806" s="25" t="n"/>
    </row>
    <row r="807">
      <c r="A807" s="12" t="inlineStr">
        <is>
          <t>大平NC</t>
        </is>
      </c>
      <c r="B807" s="13" t="inlineStr">
        <is>
          <t>22M4Z11-L</t>
        </is>
      </c>
      <c r="C807" s="14">
        <f>SUMIF(数量表!D:E,B807,数量表!E:E)</f>
        <v/>
      </c>
      <c r="D807" s="15">
        <f>SUMIF(数量表!D:F,B807,数量表!F:F)+SUMIF(数量表!D:G,B807,数量表!G:G)</f>
        <v/>
      </c>
      <c r="E807" s="16" t="n">
        <v>0</v>
      </c>
      <c r="F807" s="17">
        <f>C807*E807</f>
        <v/>
      </c>
      <c r="G807" s="18" t="n">
        <v>0</v>
      </c>
      <c r="H807" s="19">
        <f>D807*G807</f>
        <v/>
      </c>
      <c r="I807" s="16" t="n">
        <v>1</v>
      </c>
      <c r="J807" s="17">
        <f>C807*I807</f>
        <v/>
      </c>
      <c r="K807" s="18" t="n">
        <v>1</v>
      </c>
      <c r="L807" s="19">
        <f>D807*K807</f>
        <v/>
      </c>
      <c r="M807" s="23" t="n">
        <v>0</v>
      </c>
      <c r="N807" s="24">
        <f>D807*M807</f>
        <v/>
      </c>
      <c r="P807" s="25" t="n"/>
      <c r="Q807" s="25" t="n"/>
      <c r="R807" s="25" t="n"/>
      <c r="S807" s="25" t="n"/>
      <c r="T807" s="25" t="n"/>
    </row>
    <row r="808">
      <c r="A808" s="12" t="inlineStr">
        <is>
          <t>大平NC</t>
        </is>
      </c>
      <c r="B808" s="13" t="inlineStr">
        <is>
          <t>22M4Z11L-L</t>
        </is>
      </c>
      <c r="C808" s="14">
        <f>SUMIF(数量表!D:E,B808,数量表!E:E)</f>
        <v/>
      </c>
      <c r="D808" s="15">
        <f>SUMIF(数量表!D:F,B808,数量表!F:F)+SUMIF(数量表!D:G,B808,数量表!G:G)</f>
        <v/>
      </c>
      <c r="E808" s="16" t="n">
        <v>0</v>
      </c>
      <c r="F808" s="17">
        <f>C808*E808</f>
        <v/>
      </c>
      <c r="G808" s="18" t="n">
        <v>0</v>
      </c>
      <c r="H808" s="19">
        <f>D808*G808</f>
        <v/>
      </c>
      <c r="I808" s="16" t="n">
        <v>1</v>
      </c>
      <c r="J808" s="17">
        <f>C808*I808</f>
        <v/>
      </c>
      <c r="K808" s="18" t="n">
        <v>1</v>
      </c>
      <c r="L808" s="19">
        <f>D808*K808</f>
        <v/>
      </c>
      <c r="M808" s="23" t="n">
        <v>0</v>
      </c>
      <c r="N808" s="24">
        <f>D808*M808</f>
        <v/>
      </c>
      <c r="P808" s="25" t="n"/>
      <c r="Q808" s="25" t="n"/>
      <c r="R808" s="25" t="n"/>
      <c r="S808" s="25" t="n"/>
      <c r="T808" s="25" t="n"/>
    </row>
    <row r="809">
      <c r="A809" s="12" t="inlineStr">
        <is>
          <t>大平NC</t>
        </is>
      </c>
      <c r="B809" s="13" t="inlineStr">
        <is>
          <t>22M4Z11R</t>
        </is>
      </c>
      <c r="C809" s="14">
        <f>SUMIF(数量表!D:E,B809,数量表!E:E)</f>
        <v/>
      </c>
      <c r="D809" s="15">
        <f>SUMIF(数量表!D:F,B809,数量表!F:F)+SUMIF(数量表!D:G,B809,数量表!G:G)</f>
        <v/>
      </c>
      <c r="E809" s="16" t="n">
        <v>0</v>
      </c>
      <c r="F809" s="17">
        <f>C809*E809</f>
        <v/>
      </c>
      <c r="G809" s="18" t="n">
        <v>0</v>
      </c>
      <c r="H809" s="19">
        <f>D809*G809</f>
        <v/>
      </c>
      <c r="I809" s="16" t="n">
        <v>1</v>
      </c>
      <c r="J809" s="17">
        <f>C809*I809</f>
        <v/>
      </c>
      <c r="K809" s="18" t="n">
        <v>1</v>
      </c>
      <c r="L809" s="19">
        <f>D809*K809</f>
        <v/>
      </c>
      <c r="M809" s="23" t="n">
        <v>0</v>
      </c>
      <c r="N809" s="24">
        <f>D809*M809</f>
        <v/>
      </c>
      <c r="P809" s="25" t="n"/>
      <c r="Q809" s="25" t="n"/>
      <c r="R809" s="25" t="n"/>
      <c r="S809" s="25" t="n"/>
      <c r="T809" s="25" t="n"/>
    </row>
    <row r="810">
      <c r="A810" s="12" t="inlineStr">
        <is>
          <t>大平NC</t>
        </is>
      </c>
      <c r="B810" s="13" t="inlineStr">
        <is>
          <t>22M4Z11-R</t>
        </is>
      </c>
      <c r="C810" s="14">
        <f>SUMIF(数量表!D:E,B810,数量表!E:E)</f>
        <v/>
      </c>
      <c r="D810" s="15">
        <f>SUMIF(数量表!D:F,B810,数量表!F:F)+SUMIF(数量表!D:G,B810,数量表!G:G)</f>
        <v/>
      </c>
      <c r="E810" s="16" t="n">
        <v>0</v>
      </c>
      <c r="F810" s="17">
        <f>C810*E810</f>
        <v/>
      </c>
      <c r="G810" s="18" t="n">
        <v>0</v>
      </c>
      <c r="H810" s="19">
        <f>D810*G810</f>
        <v/>
      </c>
      <c r="I810" s="16" t="n">
        <v>1</v>
      </c>
      <c r="J810" s="17">
        <f>C810*I810</f>
        <v/>
      </c>
      <c r="K810" s="18" t="n">
        <v>1</v>
      </c>
      <c r="L810" s="19">
        <f>D810*K810</f>
        <v/>
      </c>
      <c r="M810" s="23" t="n">
        <v>0</v>
      </c>
      <c r="N810" s="24">
        <f>D810*M810</f>
        <v/>
      </c>
      <c r="P810" s="25" t="n"/>
      <c r="Q810" s="25" t="n"/>
      <c r="R810" s="25" t="n"/>
      <c r="S810" s="25" t="n"/>
      <c r="T810" s="25" t="n"/>
    </row>
    <row r="811">
      <c r="A811" s="12" t="inlineStr">
        <is>
          <t>大平NC</t>
        </is>
      </c>
      <c r="B811" s="13" t="inlineStr">
        <is>
          <t>22M4Z11R-R</t>
        </is>
      </c>
      <c r="C811" s="14">
        <f>SUMIF(数量表!D:E,B811,数量表!E:E)</f>
        <v/>
      </c>
      <c r="D811" s="15">
        <f>SUMIF(数量表!D:F,B811,数量表!F:F)+SUMIF(数量表!D:G,B811,数量表!G:G)</f>
        <v/>
      </c>
      <c r="E811" s="16" t="n">
        <v>0</v>
      </c>
      <c r="F811" s="17">
        <f>C811*E811</f>
        <v/>
      </c>
      <c r="G811" s="18" t="n">
        <v>0</v>
      </c>
      <c r="H811" s="19">
        <f>D811*G811</f>
        <v/>
      </c>
      <c r="I811" s="16" t="n">
        <v>1</v>
      </c>
      <c r="J811" s="17">
        <f>C811*I811</f>
        <v/>
      </c>
      <c r="K811" s="18" t="n">
        <v>1</v>
      </c>
      <c r="L811" s="19">
        <f>D811*K811</f>
        <v/>
      </c>
      <c r="M811" s="23" t="n">
        <v>0</v>
      </c>
      <c r="N811" s="24">
        <f>D811*M811</f>
        <v/>
      </c>
      <c r="P811" s="25" t="n"/>
      <c r="Q811" s="25" t="n"/>
      <c r="R811" s="25" t="n"/>
      <c r="S811" s="25" t="n"/>
      <c r="T811" s="25" t="n"/>
    </row>
    <row r="812">
      <c r="A812" s="12" t="inlineStr">
        <is>
          <t>大平NC</t>
        </is>
      </c>
      <c r="B812" s="13" t="inlineStr">
        <is>
          <t>22M5Z11</t>
        </is>
      </c>
      <c r="C812" s="14">
        <f>SUMIF(数量表!D:E,B812,数量表!E:E)</f>
        <v/>
      </c>
      <c r="D812" s="15">
        <f>SUMIF(数量表!D:F,B812,数量表!F:F)+SUMIF(数量表!D:G,B812,数量表!G:G)</f>
        <v/>
      </c>
      <c r="E812" s="16" t="n">
        <v>0</v>
      </c>
      <c r="F812" s="17">
        <f>C812*E812</f>
        <v/>
      </c>
      <c r="G812" s="18" t="n">
        <v>0</v>
      </c>
      <c r="H812" s="19">
        <f>D812*G812</f>
        <v/>
      </c>
      <c r="I812" s="16" t="n">
        <v>1</v>
      </c>
      <c r="J812" s="17">
        <f>C812*I812</f>
        <v/>
      </c>
      <c r="K812" s="18" t="n">
        <v>1</v>
      </c>
      <c r="L812" s="19">
        <f>D812*K812</f>
        <v/>
      </c>
      <c r="M812" s="23" t="n">
        <v>0</v>
      </c>
      <c r="N812" s="24">
        <f>D812*M812</f>
        <v/>
      </c>
      <c r="P812" s="25" t="n"/>
      <c r="Q812" s="25" t="n"/>
      <c r="R812" s="25" t="n"/>
      <c r="S812" s="25" t="n"/>
      <c r="T812" s="25" t="n"/>
    </row>
    <row r="813">
      <c r="A813" s="12" t="inlineStr">
        <is>
          <t>大平NC</t>
        </is>
      </c>
      <c r="B813" s="13" t="inlineStr">
        <is>
          <t>22M5Z11L</t>
        </is>
      </c>
      <c r="C813" s="14">
        <f>SUMIF(数量表!D:E,B813,数量表!E:E)</f>
        <v/>
      </c>
      <c r="D813" s="15">
        <f>SUMIF(数量表!D:F,B813,数量表!F:F)+SUMIF(数量表!D:G,B813,数量表!G:G)</f>
        <v/>
      </c>
      <c r="E813" s="16" t="n">
        <v>0</v>
      </c>
      <c r="F813" s="17">
        <f>C813*E813</f>
        <v/>
      </c>
      <c r="G813" s="18" t="n">
        <v>0</v>
      </c>
      <c r="H813" s="19">
        <f>D813*G813</f>
        <v/>
      </c>
      <c r="I813" s="16" t="n">
        <v>1</v>
      </c>
      <c r="J813" s="17">
        <f>C813*I813</f>
        <v/>
      </c>
      <c r="K813" s="18" t="n">
        <v>1</v>
      </c>
      <c r="L813" s="19">
        <f>D813*K813</f>
        <v/>
      </c>
      <c r="M813" s="23" t="n">
        <v>0</v>
      </c>
      <c r="N813" s="24">
        <f>D813*M813</f>
        <v/>
      </c>
      <c r="P813" s="25" t="n"/>
      <c r="Q813" s="25" t="n"/>
      <c r="R813" s="25" t="n"/>
      <c r="S813" s="25" t="n"/>
      <c r="T813" s="25" t="n"/>
    </row>
    <row r="814">
      <c r="A814" s="12" t="inlineStr">
        <is>
          <t>大平NC</t>
        </is>
      </c>
      <c r="B814" s="13" t="inlineStr">
        <is>
          <t>22M5Z11-L</t>
        </is>
      </c>
      <c r="C814" s="14">
        <f>SUMIF(数量表!D:E,B814,数量表!E:E)</f>
        <v/>
      </c>
      <c r="D814" s="15">
        <f>SUMIF(数量表!D:F,B814,数量表!F:F)+SUMIF(数量表!D:G,B814,数量表!G:G)</f>
        <v/>
      </c>
      <c r="E814" s="16" t="n">
        <v>0</v>
      </c>
      <c r="F814" s="17">
        <f>C814*E814</f>
        <v/>
      </c>
      <c r="G814" s="18" t="n">
        <v>0</v>
      </c>
      <c r="H814" s="19">
        <f>D814*G814</f>
        <v/>
      </c>
      <c r="I814" s="16" t="n">
        <v>1</v>
      </c>
      <c r="J814" s="17">
        <f>C814*I814</f>
        <v/>
      </c>
      <c r="K814" s="18" t="n">
        <v>1</v>
      </c>
      <c r="L814" s="19">
        <f>D814*K814</f>
        <v/>
      </c>
      <c r="M814" s="23" t="n">
        <v>0</v>
      </c>
      <c r="N814" s="24">
        <f>D814*M814</f>
        <v/>
      </c>
      <c r="P814" s="25" t="n"/>
      <c r="Q814" s="25" t="n"/>
      <c r="R814" s="25" t="n"/>
      <c r="S814" s="25" t="n"/>
      <c r="T814" s="25" t="n"/>
    </row>
    <row r="815">
      <c r="A815" s="12" t="inlineStr">
        <is>
          <t>大平NC</t>
        </is>
      </c>
      <c r="B815" s="13" t="inlineStr">
        <is>
          <t>22M5Z11L-L</t>
        </is>
      </c>
      <c r="C815" s="14">
        <f>SUMIF(数量表!D:E,B815,数量表!E:E)</f>
        <v/>
      </c>
      <c r="D815" s="15">
        <f>SUMIF(数量表!D:F,B815,数量表!F:F)+SUMIF(数量表!D:G,B815,数量表!G:G)</f>
        <v/>
      </c>
      <c r="E815" s="16" t="n">
        <v>0</v>
      </c>
      <c r="F815" s="17">
        <f>C815*E815</f>
        <v/>
      </c>
      <c r="G815" s="18" t="n">
        <v>0</v>
      </c>
      <c r="H815" s="19">
        <f>D815*G815</f>
        <v/>
      </c>
      <c r="I815" s="16" t="n">
        <v>1</v>
      </c>
      <c r="J815" s="17">
        <f>C815*I815</f>
        <v/>
      </c>
      <c r="K815" s="18" t="n">
        <v>1</v>
      </c>
      <c r="L815" s="19">
        <f>D815*K815</f>
        <v/>
      </c>
      <c r="M815" s="23" t="n">
        <v>0</v>
      </c>
      <c r="N815" s="24">
        <f>D815*M815</f>
        <v/>
      </c>
      <c r="P815" s="25" t="n"/>
      <c r="Q815" s="25" t="n"/>
      <c r="R815" s="25" t="n"/>
      <c r="S815" s="25" t="n"/>
      <c r="T815" s="25" t="n"/>
    </row>
    <row r="816">
      <c r="A816" s="12" t="inlineStr">
        <is>
          <t>大平NC</t>
        </is>
      </c>
      <c r="B816" s="13" t="inlineStr">
        <is>
          <t>22M5Z11R</t>
        </is>
      </c>
      <c r="C816" s="14">
        <f>SUMIF(数量表!D:E,B816,数量表!E:E)</f>
        <v/>
      </c>
      <c r="D816" s="15">
        <f>SUMIF(数量表!D:F,B816,数量表!F:F)+SUMIF(数量表!D:G,B816,数量表!G:G)</f>
        <v/>
      </c>
      <c r="E816" s="16" t="n">
        <v>0</v>
      </c>
      <c r="F816" s="17">
        <f>C816*E816</f>
        <v/>
      </c>
      <c r="G816" s="18" t="n">
        <v>0</v>
      </c>
      <c r="H816" s="19">
        <f>D816*G816</f>
        <v/>
      </c>
      <c r="I816" s="16" t="n">
        <v>1</v>
      </c>
      <c r="J816" s="17">
        <f>C816*I816</f>
        <v/>
      </c>
      <c r="K816" s="18" t="n">
        <v>1</v>
      </c>
      <c r="L816" s="19">
        <f>D816*K816</f>
        <v/>
      </c>
      <c r="M816" s="23" t="n">
        <v>0</v>
      </c>
      <c r="N816" s="24">
        <f>D816*M816</f>
        <v/>
      </c>
      <c r="P816" s="25" t="n"/>
      <c r="Q816" s="25" t="n"/>
      <c r="R816" s="25" t="n"/>
      <c r="S816" s="25" t="n"/>
      <c r="T816" s="25" t="n"/>
    </row>
    <row r="817">
      <c r="A817" s="12" t="inlineStr">
        <is>
          <t>大平NC</t>
        </is>
      </c>
      <c r="B817" s="13" t="inlineStr">
        <is>
          <t>22M5Z11-R</t>
        </is>
      </c>
      <c r="C817" s="14">
        <f>SUMIF(数量表!D:E,B817,数量表!E:E)</f>
        <v/>
      </c>
      <c r="D817" s="15">
        <f>SUMIF(数量表!D:F,B817,数量表!F:F)+SUMIF(数量表!D:G,B817,数量表!G:G)</f>
        <v/>
      </c>
      <c r="E817" s="16" t="n">
        <v>0</v>
      </c>
      <c r="F817" s="17">
        <f>C817*E817</f>
        <v/>
      </c>
      <c r="G817" s="18" t="n">
        <v>0</v>
      </c>
      <c r="H817" s="19">
        <f>D817*G817</f>
        <v/>
      </c>
      <c r="I817" s="16" t="n">
        <v>1</v>
      </c>
      <c r="J817" s="17">
        <f>C817*I817</f>
        <v/>
      </c>
      <c r="K817" s="18" t="n">
        <v>1</v>
      </c>
      <c r="L817" s="19">
        <f>D817*K817</f>
        <v/>
      </c>
      <c r="M817" s="23" t="n">
        <v>0</v>
      </c>
      <c r="N817" s="24">
        <f>D817*M817</f>
        <v/>
      </c>
      <c r="P817" s="25" t="n"/>
      <c r="Q817" s="25" t="n"/>
      <c r="R817" s="25" t="n"/>
      <c r="S817" s="25" t="n"/>
      <c r="T817" s="25" t="n"/>
    </row>
    <row r="818">
      <c r="A818" s="12" t="inlineStr">
        <is>
          <t>大平NC</t>
        </is>
      </c>
      <c r="B818" s="13" t="inlineStr">
        <is>
          <t>22M5Z11R-R</t>
        </is>
      </c>
      <c r="C818" s="14">
        <f>SUMIF(数量表!D:E,B818,数量表!E:E)</f>
        <v/>
      </c>
      <c r="D818" s="15">
        <f>SUMIF(数量表!D:F,B818,数量表!F:F)+SUMIF(数量表!D:G,B818,数量表!G:G)</f>
        <v/>
      </c>
      <c r="E818" s="16" t="n">
        <v>0</v>
      </c>
      <c r="F818" s="17">
        <f>C818*E818</f>
        <v/>
      </c>
      <c r="G818" s="18" t="n">
        <v>0</v>
      </c>
      <c r="H818" s="19">
        <f>D818*G818</f>
        <v/>
      </c>
      <c r="I818" s="16" t="n">
        <v>1</v>
      </c>
      <c r="J818" s="17">
        <f>C818*I818</f>
        <v/>
      </c>
      <c r="K818" s="18" t="n">
        <v>1</v>
      </c>
      <c r="L818" s="19">
        <f>D818*K818</f>
        <v/>
      </c>
      <c r="M818" s="23" t="n">
        <v>0</v>
      </c>
      <c r="N818" s="24">
        <f>D818*M818</f>
        <v/>
      </c>
      <c r="P818" s="25" t="n"/>
      <c r="Q818" s="25" t="n"/>
      <c r="R818" s="25" t="n"/>
      <c r="S818" s="25" t="n"/>
      <c r="T818" s="25" t="n"/>
    </row>
    <row r="819">
      <c r="A819" s="12" t="inlineStr">
        <is>
          <t>大平NC</t>
        </is>
      </c>
      <c r="B819" s="13" t="inlineStr">
        <is>
          <t>45M4Z11</t>
        </is>
      </c>
      <c r="C819" s="14">
        <f>SUMIF(数量表!D:E,B819,数量表!E:E)</f>
        <v/>
      </c>
      <c r="D819" s="15">
        <f>SUMIF(数量表!D:F,B819,数量表!F:F)+SUMIF(数量表!D:G,B819,数量表!G:G)</f>
        <v/>
      </c>
      <c r="E819" s="16" t="n">
        <v>0</v>
      </c>
      <c r="F819" s="17">
        <f>C819*E819</f>
        <v/>
      </c>
      <c r="G819" s="18" t="n">
        <v>0</v>
      </c>
      <c r="H819" s="19">
        <f>D819*G819</f>
        <v/>
      </c>
      <c r="I819" s="16" t="n">
        <v>1</v>
      </c>
      <c r="J819" s="17">
        <f>C819*I819</f>
        <v/>
      </c>
      <c r="K819" s="18" t="n">
        <v>1</v>
      </c>
      <c r="L819" s="19">
        <f>D819*K819</f>
        <v/>
      </c>
      <c r="M819" s="23" t="n">
        <v>0</v>
      </c>
      <c r="N819" s="24">
        <f>D819*M819</f>
        <v/>
      </c>
      <c r="P819" s="25" t="n"/>
      <c r="Q819" s="25" t="n"/>
      <c r="R819" s="25" t="n"/>
      <c r="S819" s="25" t="n"/>
      <c r="T819" s="25" t="n"/>
    </row>
    <row r="820">
      <c r="A820" s="12" t="inlineStr">
        <is>
          <t>大平NC</t>
        </is>
      </c>
      <c r="B820" s="13" t="inlineStr">
        <is>
          <t>45M4Z11L</t>
        </is>
      </c>
      <c r="C820" s="14">
        <f>SUMIF(数量表!D:E,B820,数量表!E:E)</f>
        <v/>
      </c>
      <c r="D820" s="15">
        <f>SUMIF(数量表!D:F,B820,数量表!F:F)+SUMIF(数量表!D:G,B820,数量表!G:G)</f>
        <v/>
      </c>
      <c r="E820" s="16" t="n">
        <v>0</v>
      </c>
      <c r="F820" s="17">
        <f>C820*E820</f>
        <v/>
      </c>
      <c r="G820" s="18" t="n">
        <v>0</v>
      </c>
      <c r="H820" s="19">
        <f>D820*G820</f>
        <v/>
      </c>
      <c r="I820" s="16" t="n">
        <v>1</v>
      </c>
      <c r="J820" s="17">
        <f>C820*I820</f>
        <v/>
      </c>
      <c r="K820" s="18" t="n">
        <v>1</v>
      </c>
      <c r="L820" s="19">
        <f>D820*K820</f>
        <v/>
      </c>
      <c r="M820" s="23" t="n">
        <v>0</v>
      </c>
      <c r="N820" s="24">
        <f>D820*M820</f>
        <v/>
      </c>
      <c r="P820" s="25" t="n"/>
      <c r="Q820" s="25" t="n"/>
      <c r="R820" s="25" t="n"/>
      <c r="S820" s="25" t="n"/>
      <c r="T820" s="25" t="n"/>
    </row>
    <row r="821">
      <c r="A821" s="12" t="inlineStr">
        <is>
          <t>大平NC</t>
        </is>
      </c>
      <c r="B821" s="13" t="inlineStr">
        <is>
          <t>45M4Z11-L</t>
        </is>
      </c>
      <c r="C821" s="14">
        <f>SUMIF(数量表!D:E,B821,数量表!E:E)</f>
        <v/>
      </c>
      <c r="D821" s="15">
        <f>SUMIF(数量表!D:F,B821,数量表!F:F)+SUMIF(数量表!D:G,B821,数量表!G:G)</f>
        <v/>
      </c>
      <c r="E821" s="16" t="n">
        <v>0</v>
      </c>
      <c r="F821" s="17">
        <f>C821*E821</f>
        <v/>
      </c>
      <c r="G821" s="18" t="n">
        <v>0</v>
      </c>
      <c r="H821" s="19">
        <f>D821*G821</f>
        <v/>
      </c>
      <c r="I821" s="16" t="n">
        <v>1</v>
      </c>
      <c r="J821" s="17">
        <f>C821*I821</f>
        <v/>
      </c>
      <c r="K821" s="18" t="n">
        <v>1</v>
      </c>
      <c r="L821" s="19">
        <f>D821*K821</f>
        <v/>
      </c>
      <c r="M821" s="23" t="n">
        <v>0</v>
      </c>
      <c r="N821" s="24">
        <f>D821*M821</f>
        <v/>
      </c>
      <c r="P821" s="25" t="n"/>
      <c r="Q821" s="25" t="n"/>
      <c r="R821" s="25" t="n"/>
      <c r="S821" s="25" t="n"/>
      <c r="T821" s="25" t="n"/>
    </row>
    <row r="822">
      <c r="A822" s="12" t="inlineStr">
        <is>
          <t>大平NC</t>
        </is>
      </c>
      <c r="B822" s="13" t="inlineStr">
        <is>
          <t>45M4Z11L-L</t>
        </is>
      </c>
      <c r="C822" s="14">
        <f>SUMIF(数量表!D:E,B822,数量表!E:E)</f>
        <v/>
      </c>
      <c r="D822" s="15">
        <f>SUMIF(数量表!D:F,B822,数量表!F:F)+SUMIF(数量表!D:G,B822,数量表!G:G)</f>
        <v/>
      </c>
      <c r="E822" s="16" t="n">
        <v>0</v>
      </c>
      <c r="F822" s="17">
        <f>C822*E822</f>
        <v/>
      </c>
      <c r="G822" s="18" t="n">
        <v>0</v>
      </c>
      <c r="H822" s="19">
        <f>D822*G822</f>
        <v/>
      </c>
      <c r="I822" s="16" t="n">
        <v>1</v>
      </c>
      <c r="J822" s="17">
        <f>C822*I822</f>
        <v/>
      </c>
      <c r="K822" s="18" t="n">
        <v>1</v>
      </c>
      <c r="L822" s="19">
        <f>D822*K822</f>
        <v/>
      </c>
      <c r="M822" s="23" t="n">
        <v>0</v>
      </c>
      <c r="N822" s="24">
        <f>D822*M822</f>
        <v/>
      </c>
      <c r="P822" s="25" t="n"/>
      <c r="Q822" s="25" t="n"/>
      <c r="R822" s="25" t="n"/>
      <c r="S822" s="25" t="n"/>
      <c r="T822" s="25" t="n"/>
    </row>
    <row r="823">
      <c r="A823" s="12" t="inlineStr">
        <is>
          <t>大平NC</t>
        </is>
      </c>
      <c r="B823" s="13" t="inlineStr">
        <is>
          <t>45M4Z11R</t>
        </is>
      </c>
      <c r="C823" s="14">
        <f>SUMIF(数量表!D:E,B823,数量表!E:E)</f>
        <v/>
      </c>
      <c r="D823" s="15">
        <f>SUMIF(数量表!D:F,B823,数量表!F:F)+SUMIF(数量表!D:G,B823,数量表!G:G)</f>
        <v/>
      </c>
      <c r="E823" s="16" t="n">
        <v>0</v>
      </c>
      <c r="F823" s="17">
        <f>C823*E823</f>
        <v/>
      </c>
      <c r="G823" s="18" t="n">
        <v>0</v>
      </c>
      <c r="H823" s="19">
        <f>D823*G823</f>
        <v/>
      </c>
      <c r="I823" s="16" t="n">
        <v>1</v>
      </c>
      <c r="J823" s="17">
        <f>C823*I823</f>
        <v/>
      </c>
      <c r="K823" s="18" t="n">
        <v>1</v>
      </c>
      <c r="L823" s="19">
        <f>D823*K823</f>
        <v/>
      </c>
      <c r="M823" s="23" t="n">
        <v>0</v>
      </c>
      <c r="N823" s="24">
        <f>D823*M823</f>
        <v/>
      </c>
      <c r="P823" s="25" t="n"/>
      <c r="Q823" s="25" t="n"/>
      <c r="R823" s="25" t="n"/>
      <c r="S823" s="25" t="n"/>
      <c r="T823" s="25" t="n"/>
    </row>
    <row r="824">
      <c r="A824" s="12" t="inlineStr">
        <is>
          <t>大平NC</t>
        </is>
      </c>
      <c r="B824" s="13" t="inlineStr">
        <is>
          <t>45M4Z11-R</t>
        </is>
      </c>
      <c r="C824" s="14">
        <f>SUMIF(数量表!D:E,B824,数量表!E:E)</f>
        <v/>
      </c>
      <c r="D824" s="15">
        <f>SUMIF(数量表!D:F,B824,数量表!F:F)+SUMIF(数量表!D:G,B824,数量表!G:G)</f>
        <v/>
      </c>
      <c r="E824" s="16" t="n">
        <v>0</v>
      </c>
      <c r="F824" s="17">
        <f>C824*E824</f>
        <v/>
      </c>
      <c r="G824" s="18" t="n">
        <v>0</v>
      </c>
      <c r="H824" s="19">
        <f>D824*G824</f>
        <v/>
      </c>
      <c r="I824" s="16" t="n">
        <v>1</v>
      </c>
      <c r="J824" s="17">
        <f>C824*I824</f>
        <v/>
      </c>
      <c r="K824" s="18" t="n">
        <v>1</v>
      </c>
      <c r="L824" s="19">
        <f>D824*K824</f>
        <v/>
      </c>
      <c r="M824" s="23" t="n">
        <v>0</v>
      </c>
      <c r="N824" s="24">
        <f>D824*M824</f>
        <v/>
      </c>
      <c r="P824" s="25" t="n"/>
      <c r="Q824" s="25" t="n"/>
      <c r="R824" s="25" t="n"/>
      <c r="S824" s="25" t="n"/>
      <c r="T824" s="25" t="n"/>
    </row>
    <row r="825">
      <c r="A825" s="12" t="inlineStr">
        <is>
          <t>大平NC</t>
        </is>
      </c>
      <c r="B825" s="13" t="inlineStr">
        <is>
          <t>45M4Z11R-R</t>
        </is>
      </c>
      <c r="C825" s="14">
        <f>SUMIF(数量表!D:E,B825,数量表!E:E)</f>
        <v/>
      </c>
      <c r="D825" s="15">
        <f>SUMIF(数量表!D:F,B825,数量表!F:F)+SUMIF(数量表!D:G,B825,数量表!G:G)</f>
        <v/>
      </c>
      <c r="E825" s="16" t="n">
        <v>0</v>
      </c>
      <c r="F825" s="17">
        <f>C825*E825</f>
        <v/>
      </c>
      <c r="G825" s="18" t="n">
        <v>0</v>
      </c>
      <c r="H825" s="19">
        <f>D825*G825</f>
        <v/>
      </c>
      <c r="I825" s="16" t="n">
        <v>1</v>
      </c>
      <c r="J825" s="17">
        <f>C825*I825</f>
        <v/>
      </c>
      <c r="K825" s="18" t="n">
        <v>1</v>
      </c>
      <c r="L825" s="19">
        <f>D825*K825</f>
        <v/>
      </c>
      <c r="M825" s="23" t="n">
        <v>0</v>
      </c>
      <c r="N825" s="24">
        <f>D825*M825</f>
        <v/>
      </c>
      <c r="P825" s="25" t="n"/>
      <c r="Q825" s="25" t="n"/>
      <c r="R825" s="25" t="n"/>
      <c r="S825" s="25" t="n"/>
      <c r="T825" s="25" t="n"/>
    </row>
    <row r="826">
      <c r="A826" s="12" t="inlineStr">
        <is>
          <t>大平NC</t>
        </is>
      </c>
      <c r="B826" s="13" t="inlineStr">
        <is>
          <t>22M5ZH09</t>
        </is>
      </c>
      <c r="C826" s="14">
        <f>SUMIF(数量表!D:E,B826,数量表!E:E)</f>
        <v/>
      </c>
      <c r="D826" s="15">
        <f>SUMIF(数量表!D:F,B826,数量表!F:F)+SUMIF(数量表!D:G,B826,数量表!G:G)</f>
        <v/>
      </c>
      <c r="E826" s="16" t="n">
        <v>0</v>
      </c>
      <c r="F826" s="17">
        <f>C826*E826</f>
        <v/>
      </c>
      <c r="G826" s="18" t="n">
        <v>0</v>
      </c>
      <c r="H826" s="19">
        <f>D826*G826</f>
        <v/>
      </c>
      <c r="I826" s="16" t="n">
        <v>0.5</v>
      </c>
      <c r="J826" s="17">
        <f>C826*I826</f>
        <v/>
      </c>
      <c r="K826" s="18" t="n">
        <v>0.5</v>
      </c>
      <c r="L826" s="19">
        <f>D826*K826</f>
        <v/>
      </c>
      <c r="M826" s="23" t="n">
        <v>0</v>
      </c>
      <c r="N826" s="24">
        <f>D826*M826</f>
        <v/>
      </c>
      <c r="P826" s="25" t="n"/>
      <c r="Q826" s="25" t="n"/>
      <c r="R826" s="25" t="n"/>
      <c r="S826" s="25" t="n"/>
      <c r="T826" s="25" t="n"/>
    </row>
    <row r="827">
      <c r="A827" s="12" t="inlineStr">
        <is>
          <t>大平NC</t>
        </is>
      </c>
      <c r="B827" s="13" t="inlineStr">
        <is>
          <t>22M5ZH09L</t>
        </is>
      </c>
      <c r="C827" s="14">
        <f>SUMIF(数量表!D:E,B827,数量表!E:E)</f>
        <v/>
      </c>
      <c r="D827" s="15">
        <f>SUMIF(数量表!D:F,B827,数量表!F:F)+SUMIF(数量表!D:G,B827,数量表!G:G)</f>
        <v/>
      </c>
      <c r="E827" s="16" t="n">
        <v>0</v>
      </c>
      <c r="F827" s="17">
        <f>C827*E827</f>
        <v/>
      </c>
      <c r="G827" s="18" t="n">
        <v>0</v>
      </c>
      <c r="H827" s="19">
        <f>D827*G827</f>
        <v/>
      </c>
      <c r="I827" s="16" t="n">
        <v>0.5</v>
      </c>
      <c r="J827" s="17">
        <f>C827*I827</f>
        <v/>
      </c>
      <c r="K827" s="18" t="n">
        <v>0.5</v>
      </c>
      <c r="L827" s="19">
        <f>D827*K827</f>
        <v/>
      </c>
      <c r="M827" s="23" t="n">
        <v>0</v>
      </c>
      <c r="N827" s="24">
        <f>D827*M827</f>
        <v/>
      </c>
      <c r="P827" s="25" t="n"/>
      <c r="Q827" s="25" t="n"/>
      <c r="R827" s="25" t="n"/>
      <c r="S827" s="25" t="n"/>
      <c r="T827" s="25" t="n"/>
    </row>
    <row r="828">
      <c r="A828" s="12" t="inlineStr">
        <is>
          <t>大平NC</t>
        </is>
      </c>
      <c r="B828" s="13" t="inlineStr">
        <is>
          <t>22M5ZH09R</t>
        </is>
      </c>
      <c r="C828" s="14">
        <f>SUMIF(数量表!D:E,B828,数量表!E:E)</f>
        <v/>
      </c>
      <c r="D828" s="15">
        <f>SUMIF(数量表!D:F,B828,数量表!F:F)+SUMIF(数量表!D:G,B828,数量表!G:G)</f>
        <v/>
      </c>
      <c r="E828" s="16" t="n">
        <v>0</v>
      </c>
      <c r="F828" s="17">
        <f>C828*E828</f>
        <v/>
      </c>
      <c r="G828" s="18" t="n">
        <v>0</v>
      </c>
      <c r="H828" s="19">
        <f>D828*G828</f>
        <v/>
      </c>
      <c r="I828" s="16" t="n">
        <v>0.5</v>
      </c>
      <c r="J828" s="17">
        <f>C828*I828</f>
        <v/>
      </c>
      <c r="K828" s="18" t="n">
        <v>0.5</v>
      </c>
      <c r="L828" s="19">
        <f>D828*K828</f>
        <v/>
      </c>
      <c r="M828" s="23" t="n">
        <v>0</v>
      </c>
      <c r="N828" s="24">
        <f>D828*M828</f>
        <v/>
      </c>
      <c r="P828" s="25" t="n"/>
      <c r="Q828" s="25" t="n"/>
      <c r="R828" s="25" t="n"/>
      <c r="S828" s="25" t="n"/>
      <c r="T828" s="25" t="n"/>
    </row>
    <row r="829">
      <c r="A829" s="12" t="inlineStr">
        <is>
          <t>大平NC</t>
        </is>
      </c>
      <c r="B829" s="13" t="inlineStr">
        <is>
          <t>45M5ZH09</t>
        </is>
      </c>
      <c r="C829" s="14">
        <f>SUMIF(数量表!D:E,B829,数量表!E:E)</f>
        <v/>
      </c>
      <c r="D829" s="15">
        <f>SUMIF(数量表!D:F,B829,数量表!F:F)+SUMIF(数量表!D:G,B829,数量表!G:G)</f>
        <v/>
      </c>
      <c r="E829" s="16" t="n">
        <v>0</v>
      </c>
      <c r="F829" s="17">
        <f>C829*E829</f>
        <v/>
      </c>
      <c r="G829" s="18" t="n">
        <v>0</v>
      </c>
      <c r="H829" s="19">
        <f>D829*G829</f>
        <v/>
      </c>
      <c r="I829" s="16" t="n">
        <v>0.5</v>
      </c>
      <c r="J829" s="17">
        <f>C829*I829</f>
        <v/>
      </c>
      <c r="K829" s="18" t="n">
        <v>0.5</v>
      </c>
      <c r="L829" s="19">
        <f>D829*K829</f>
        <v/>
      </c>
      <c r="M829" s="23" t="n">
        <v>0</v>
      </c>
      <c r="N829" s="24">
        <f>D829*M829</f>
        <v/>
      </c>
      <c r="P829" s="25" t="n"/>
      <c r="Q829" s="25" t="n"/>
      <c r="R829" s="25" t="n"/>
      <c r="S829" s="25" t="n"/>
      <c r="T829" s="25" t="n"/>
    </row>
    <row r="830">
      <c r="A830" s="12" t="inlineStr">
        <is>
          <t>大平NC</t>
        </is>
      </c>
      <c r="B830" s="13" t="inlineStr">
        <is>
          <t>45M5ZH09L</t>
        </is>
      </c>
      <c r="C830" s="14">
        <f>SUMIF(数量表!D:E,B830,数量表!E:E)</f>
        <v/>
      </c>
      <c r="D830" s="15">
        <f>SUMIF(数量表!D:F,B830,数量表!F:F)+SUMIF(数量表!D:G,B830,数量表!G:G)</f>
        <v/>
      </c>
      <c r="E830" s="16" t="n">
        <v>0</v>
      </c>
      <c r="F830" s="17">
        <f>C830*E830</f>
        <v/>
      </c>
      <c r="G830" s="18" t="n">
        <v>0</v>
      </c>
      <c r="H830" s="19">
        <f>D830*G830</f>
        <v/>
      </c>
      <c r="I830" s="16" t="n">
        <v>0.5</v>
      </c>
      <c r="J830" s="17">
        <f>C830*I830</f>
        <v/>
      </c>
      <c r="K830" s="18" t="n">
        <v>0.5</v>
      </c>
      <c r="L830" s="19">
        <f>D830*K830</f>
        <v/>
      </c>
      <c r="M830" s="23" t="n">
        <v>0</v>
      </c>
      <c r="N830" s="24">
        <f>D830*M830</f>
        <v/>
      </c>
      <c r="P830" s="25" t="n"/>
      <c r="Q830" s="25" t="n"/>
      <c r="R830" s="25" t="n"/>
      <c r="S830" s="25" t="n"/>
      <c r="T830" s="25" t="n"/>
    </row>
    <row r="831">
      <c r="A831" s="12" t="inlineStr">
        <is>
          <t>大平NC</t>
        </is>
      </c>
      <c r="B831" s="13" t="inlineStr">
        <is>
          <t>45M5ZH09R</t>
        </is>
      </c>
      <c r="C831" s="14">
        <f>SUMIF(数量表!D:E,B831,数量表!E:E)</f>
        <v/>
      </c>
      <c r="D831" s="15">
        <f>SUMIF(数量表!D:F,B831,数量表!F:F)+SUMIF(数量表!D:G,B831,数量表!G:G)</f>
        <v/>
      </c>
      <c r="E831" s="16" t="n">
        <v>0</v>
      </c>
      <c r="F831" s="17">
        <f>C831*E831</f>
        <v/>
      </c>
      <c r="G831" s="18" t="n">
        <v>0</v>
      </c>
      <c r="H831" s="19">
        <f>D831*G831</f>
        <v/>
      </c>
      <c r="I831" s="16" t="n">
        <v>0.5</v>
      </c>
      <c r="J831" s="17">
        <f>C831*I831</f>
        <v/>
      </c>
      <c r="K831" s="18" t="n">
        <v>0.5</v>
      </c>
      <c r="L831" s="19">
        <f>D831*K831</f>
        <v/>
      </c>
      <c r="M831" s="23" t="n">
        <v>0</v>
      </c>
      <c r="N831" s="24">
        <f>D831*M831</f>
        <v/>
      </c>
      <c r="P831" s="25" t="n"/>
      <c r="Q831" s="25" t="n"/>
      <c r="R831" s="25" t="n"/>
      <c r="S831" s="25" t="n"/>
      <c r="T831" s="25" t="n"/>
    </row>
    <row r="832">
      <c r="A832" s="12" t="inlineStr">
        <is>
          <t>大平NC</t>
        </is>
      </c>
      <c r="B832" s="13" t="inlineStr">
        <is>
          <t>45M5Z11</t>
        </is>
      </c>
      <c r="C832" s="14">
        <f>SUMIF(数量表!D:E,B832,数量表!E:E)</f>
        <v/>
      </c>
      <c r="D832" s="15">
        <f>SUMIF(数量表!D:F,B832,数量表!F:F)+SUMIF(数量表!D:G,B832,数量表!G:G)</f>
        <v/>
      </c>
      <c r="E832" s="16" t="n">
        <v>0</v>
      </c>
      <c r="F832" s="17">
        <f>C832*E832</f>
        <v/>
      </c>
      <c r="G832" s="18" t="n">
        <v>0</v>
      </c>
      <c r="H832" s="19">
        <f>D832*G832</f>
        <v/>
      </c>
      <c r="I832" s="16" t="n">
        <v>1</v>
      </c>
      <c r="J832" s="17">
        <f>C832*I832</f>
        <v/>
      </c>
      <c r="K832" s="18" t="n">
        <v>1</v>
      </c>
      <c r="L832" s="19">
        <f>D832*K832</f>
        <v/>
      </c>
      <c r="M832" s="23" t="n">
        <v>0</v>
      </c>
      <c r="N832" s="24">
        <f>D832*M832</f>
        <v/>
      </c>
      <c r="P832" s="25" t="n"/>
      <c r="Q832" s="25" t="n"/>
      <c r="R832" s="25" t="n"/>
      <c r="S832" s="25" t="n"/>
      <c r="T832" s="25" t="n"/>
    </row>
    <row r="833">
      <c r="A833" s="12" t="inlineStr">
        <is>
          <t>大平NC</t>
        </is>
      </c>
      <c r="B833" s="13" t="inlineStr">
        <is>
          <t>45M5Z11L</t>
        </is>
      </c>
      <c r="C833" s="14">
        <f>SUMIF(数量表!D:E,B833,数量表!E:E)</f>
        <v/>
      </c>
      <c r="D833" s="15">
        <f>SUMIF(数量表!D:F,B833,数量表!F:F)+SUMIF(数量表!D:G,B833,数量表!G:G)</f>
        <v/>
      </c>
      <c r="E833" s="16" t="n">
        <v>0</v>
      </c>
      <c r="F833" s="17">
        <f>C833*E833</f>
        <v/>
      </c>
      <c r="G833" s="18" t="n">
        <v>0</v>
      </c>
      <c r="H833" s="19">
        <f>D833*G833</f>
        <v/>
      </c>
      <c r="I833" s="16" t="n">
        <v>1</v>
      </c>
      <c r="J833" s="17">
        <f>C833*I833</f>
        <v/>
      </c>
      <c r="K833" s="18" t="n">
        <v>1</v>
      </c>
      <c r="L833" s="19">
        <f>D833*K833</f>
        <v/>
      </c>
      <c r="M833" s="23" t="n">
        <v>0</v>
      </c>
      <c r="N833" s="24">
        <f>D833*M833</f>
        <v/>
      </c>
      <c r="P833" s="25" t="n"/>
      <c r="Q833" s="25" t="n"/>
      <c r="R833" s="25" t="n"/>
      <c r="S833" s="25" t="n"/>
      <c r="T833" s="25" t="n"/>
    </row>
    <row r="834">
      <c r="A834" s="12" t="inlineStr">
        <is>
          <t>大平NC</t>
        </is>
      </c>
      <c r="B834" s="13" t="inlineStr">
        <is>
          <t>45M5Z11-L</t>
        </is>
      </c>
      <c r="C834" s="14">
        <f>SUMIF(数量表!D:E,B834,数量表!E:E)</f>
        <v/>
      </c>
      <c r="D834" s="15">
        <f>SUMIF(数量表!D:F,B834,数量表!F:F)+SUMIF(数量表!D:G,B834,数量表!G:G)</f>
        <v/>
      </c>
      <c r="E834" s="16" t="n">
        <v>0</v>
      </c>
      <c r="F834" s="17">
        <f>C834*E834</f>
        <v/>
      </c>
      <c r="G834" s="18" t="n">
        <v>0</v>
      </c>
      <c r="H834" s="19">
        <f>D834*G834</f>
        <v/>
      </c>
      <c r="I834" s="16" t="n">
        <v>1</v>
      </c>
      <c r="J834" s="17">
        <f>C834*I834</f>
        <v/>
      </c>
      <c r="K834" s="18" t="n">
        <v>1</v>
      </c>
      <c r="L834" s="19">
        <f>D834*K834</f>
        <v/>
      </c>
      <c r="M834" s="23" t="n">
        <v>0</v>
      </c>
      <c r="N834" s="24">
        <f>D834*M834</f>
        <v/>
      </c>
      <c r="P834" s="25" t="n"/>
      <c r="Q834" s="25" t="n"/>
      <c r="R834" s="25" t="n"/>
      <c r="S834" s="25" t="n"/>
      <c r="T834" s="25" t="n"/>
    </row>
    <row r="835">
      <c r="A835" s="12" t="inlineStr">
        <is>
          <t>大平NC</t>
        </is>
      </c>
      <c r="B835" s="13" t="inlineStr">
        <is>
          <t>45M5Z11L-L</t>
        </is>
      </c>
      <c r="C835" s="14">
        <f>SUMIF(数量表!D:E,B835,数量表!E:E)</f>
        <v/>
      </c>
      <c r="D835" s="15">
        <f>SUMIF(数量表!D:F,B835,数量表!F:F)+SUMIF(数量表!D:G,B835,数量表!G:G)</f>
        <v/>
      </c>
      <c r="E835" s="16" t="n">
        <v>0</v>
      </c>
      <c r="F835" s="17">
        <f>C835*E835</f>
        <v/>
      </c>
      <c r="G835" s="18" t="n">
        <v>0</v>
      </c>
      <c r="H835" s="19">
        <f>D835*G835</f>
        <v/>
      </c>
      <c r="I835" s="16" t="n">
        <v>1</v>
      </c>
      <c r="J835" s="17">
        <f>C835*I835</f>
        <v/>
      </c>
      <c r="K835" s="18" t="n">
        <v>1</v>
      </c>
      <c r="L835" s="19">
        <f>D835*K835</f>
        <v/>
      </c>
      <c r="M835" s="23" t="n">
        <v>0</v>
      </c>
      <c r="N835" s="24">
        <f>D835*M835</f>
        <v/>
      </c>
      <c r="P835" s="25" t="n"/>
      <c r="Q835" s="25" t="n"/>
      <c r="R835" s="25" t="n"/>
      <c r="S835" s="25" t="n"/>
      <c r="T835" s="25" t="n"/>
    </row>
    <row r="836">
      <c r="A836" s="12" t="inlineStr">
        <is>
          <t>大平NC</t>
        </is>
      </c>
      <c r="B836" s="13" t="inlineStr">
        <is>
          <t>45M5Z11R</t>
        </is>
      </c>
      <c r="C836" s="14">
        <f>SUMIF(数量表!D:E,B836,数量表!E:E)</f>
        <v/>
      </c>
      <c r="D836" s="15">
        <f>SUMIF(数量表!D:F,B836,数量表!F:F)+SUMIF(数量表!D:G,B836,数量表!G:G)</f>
        <v/>
      </c>
      <c r="E836" s="16" t="n">
        <v>0</v>
      </c>
      <c r="F836" s="17">
        <f>C836*E836</f>
        <v/>
      </c>
      <c r="G836" s="18" t="n">
        <v>0</v>
      </c>
      <c r="H836" s="19">
        <f>D836*G836</f>
        <v/>
      </c>
      <c r="I836" s="16" t="n">
        <v>1</v>
      </c>
      <c r="J836" s="17">
        <f>C836*I836</f>
        <v/>
      </c>
      <c r="K836" s="18" t="n">
        <v>1</v>
      </c>
      <c r="L836" s="19">
        <f>D836*K836</f>
        <v/>
      </c>
      <c r="M836" s="23" t="n">
        <v>0</v>
      </c>
      <c r="N836" s="24">
        <f>D836*M836</f>
        <v/>
      </c>
      <c r="P836" s="25" t="n"/>
      <c r="Q836" s="25" t="n"/>
      <c r="R836" s="25" t="n"/>
      <c r="S836" s="25" t="n"/>
      <c r="T836" s="25" t="n"/>
    </row>
    <row r="837">
      <c r="A837" s="12" t="inlineStr">
        <is>
          <t>大平NC</t>
        </is>
      </c>
      <c r="B837" s="13" t="inlineStr">
        <is>
          <t>45M5Z11-R</t>
        </is>
      </c>
      <c r="C837" s="14">
        <f>SUMIF(数量表!D:E,B837,数量表!E:E)</f>
        <v/>
      </c>
      <c r="D837" s="15">
        <f>SUMIF(数量表!D:F,B837,数量表!F:F)+SUMIF(数量表!D:G,B837,数量表!G:G)</f>
        <v/>
      </c>
      <c r="E837" s="16" t="n">
        <v>0</v>
      </c>
      <c r="F837" s="17">
        <f>C837*E837</f>
        <v/>
      </c>
      <c r="G837" s="18" t="n">
        <v>0</v>
      </c>
      <c r="H837" s="19">
        <f>D837*G837</f>
        <v/>
      </c>
      <c r="I837" s="16" t="n">
        <v>1</v>
      </c>
      <c r="J837" s="17">
        <f>C837*I837</f>
        <v/>
      </c>
      <c r="K837" s="18" t="n">
        <v>1</v>
      </c>
      <c r="L837" s="19">
        <f>D837*K837</f>
        <v/>
      </c>
      <c r="M837" s="23" t="n">
        <v>0</v>
      </c>
      <c r="N837" s="24">
        <f>D837*M837</f>
        <v/>
      </c>
      <c r="P837" s="25" t="n"/>
      <c r="Q837" s="25" t="n"/>
      <c r="R837" s="25" t="n"/>
      <c r="S837" s="25" t="n"/>
      <c r="T837" s="25" t="n"/>
    </row>
    <row r="838">
      <c r="A838" s="12" t="inlineStr">
        <is>
          <t>大平NC</t>
        </is>
      </c>
      <c r="B838" s="13" t="inlineStr">
        <is>
          <t>45M5Z11R-R</t>
        </is>
      </c>
      <c r="C838" s="14">
        <f>SUMIF(数量表!D:E,B838,数量表!E:E)</f>
        <v/>
      </c>
      <c r="D838" s="15">
        <f>SUMIF(数量表!D:F,B838,数量表!F:F)+SUMIF(数量表!D:G,B838,数量表!G:G)</f>
        <v/>
      </c>
      <c r="E838" s="16" t="n">
        <v>0</v>
      </c>
      <c r="F838" s="17">
        <f>C838*E838</f>
        <v/>
      </c>
      <c r="G838" s="18" t="n">
        <v>0</v>
      </c>
      <c r="H838" s="19">
        <f>D838*G838</f>
        <v/>
      </c>
      <c r="I838" s="16" t="n">
        <v>1</v>
      </c>
      <c r="J838" s="17">
        <f>C838*I838</f>
        <v/>
      </c>
      <c r="K838" s="18" t="n">
        <v>1</v>
      </c>
      <c r="L838" s="19">
        <f>D838*K838</f>
        <v/>
      </c>
      <c r="M838" s="23" t="n">
        <v>0</v>
      </c>
      <c r="N838" s="24">
        <f>D838*M838</f>
        <v/>
      </c>
      <c r="P838" s="25" t="n"/>
      <c r="Q838" s="25" t="n"/>
      <c r="R838" s="25" t="n"/>
      <c r="S838" s="25" t="n"/>
      <c r="T838" s="25" t="n"/>
    </row>
    <row r="839">
      <c r="A839" s="12" t="inlineStr">
        <is>
          <t>大平NC</t>
        </is>
      </c>
      <c r="B839" s="13" t="inlineStr">
        <is>
          <t>45M4ZH11</t>
        </is>
      </c>
      <c r="C839" s="14">
        <f>SUMIF(数量表!D:E,B839,数量表!E:E)</f>
        <v/>
      </c>
      <c r="D839" s="15">
        <f>SUMIF(数量表!D:F,B839,数量表!F:F)+SUMIF(数量表!D:G,B839,数量表!G:G)</f>
        <v/>
      </c>
      <c r="E839" s="16" t="n">
        <v>0</v>
      </c>
      <c r="F839" s="17">
        <f>C839*E839</f>
        <v/>
      </c>
      <c r="G839" s="18" t="n">
        <v>0</v>
      </c>
      <c r="H839" s="19">
        <f>D839*G839</f>
        <v/>
      </c>
      <c r="I839" s="16" t="n">
        <v>0.5</v>
      </c>
      <c r="J839" s="17">
        <f>C839*I839</f>
        <v/>
      </c>
      <c r="K839" s="18" t="n">
        <v>0.5</v>
      </c>
      <c r="L839" s="19">
        <f>D839*K839</f>
        <v/>
      </c>
      <c r="M839" s="23" t="n">
        <v>0</v>
      </c>
      <c r="N839" s="24">
        <f>D839*M839</f>
        <v/>
      </c>
      <c r="P839" s="25" t="n"/>
      <c r="Q839" s="25" t="n"/>
      <c r="R839" s="25" t="n"/>
      <c r="S839" s="25" t="n"/>
      <c r="T839" s="25" t="n"/>
    </row>
    <row r="840">
      <c r="A840" s="12" t="inlineStr">
        <is>
          <t>大平NC</t>
        </is>
      </c>
      <c r="B840" s="13" t="inlineStr">
        <is>
          <t>45M4ZH11L</t>
        </is>
      </c>
      <c r="C840" s="14">
        <f>SUMIF(数量表!D:E,B840,数量表!E:E)</f>
        <v/>
      </c>
      <c r="D840" s="15">
        <f>SUMIF(数量表!D:F,B840,数量表!F:F)+SUMIF(数量表!D:G,B840,数量表!G:G)</f>
        <v/>
      </c>
      <c r="E840" s="16" t="n">
        <v>0</v>
      </c>
      <c r="F840" s="17">
        <f>C840*E840</f>
        <v/>
      </c>
      <c r="G840" s="18" t="n">
        <v>0</v>
      </c>
      <c r="H840" s="19">
        <f>D840*G840</f>
        <v/>
      </c>
      <c r="I840" s="16" t="n">
        <v>0.5</v>
      </c>
      <c r="J840" s="17">
        <f>C840*I840</f>
        <v/>
      </c>
      <c r="K840" s="18" t="n">
        <v>0.5</v>
      </c>
      <c r="L840" s="19">
        <f>D840*K840</f>
        <v/>
      </c>
      <c r="M840" s="23" t="n">
        <v>0</v>
      </c>
      <c r="N840" s="24">
        <f>D840*M840</f>
        <v/>
      </c>
      <c r="P840" s="25" t="n"/>
      <c r="Q840" s="25" t="n"/>
      <c r="R840" s="25" t="n"/>
      <c r="S840" s="25" t="n"/>
      <c r="T840" s="25" t="n"/>
    </row>
    <row r="841">
      <c r="A841" s="12" t="inlineStr">
        <is>
          <t>大平NC</t>
        </is>
      </c>
      <c r="B841" s="13" t="inlineStr">
        <is>
          <t>45M4ZH11R</t>
        </is>
      </c>
      <c r="C841" s="14">
        <f>SUMIF(数量表!D:E,B841,数量表!E:E)</f>
        <v/>
      </c>
      <c r="D841" s="15">
        <f>SUMIF(数量表!D:F,B841,数量表!F:F)+SUMIF(数量表!D:G,B841,数量表!G:G)</f>
        <v/>
      </c>
      <c r="E841" s="16" t="n">
        <v>0</v>
      </c>
      <c r="F841" s="17">
        <f>C841*E841</f>
        <v/>
      </c>
      <c r="G841" s="18" t="n">
        <v>0</v>
      </c>
      <c r="H841" s="19">
        <f>D841*G841</f>
        <v/>
      </c>
      <c r="I841" s="16" t="n">
        <v>0.5</v>
      </c>
      <c r="J841" s="17">
        <f>C841*I841</f>
        <v/>
      </c>
      <c r="K841" s="18" t="n">
        <v>0.5</v>
      </c>
      <c r="L841" s="19">
        <f>D841*K841</f>
        <v/>
      </c>
      <c r="M841" s="23" t="n">
        <v>0</v>
      </c>
      <c r="N841" s="24">
        <f>D841*M841</f>
        <v/>
      </c>
      <c r="P841" s="25" t="n"/>
      <c r="Q841" s="25" t="n"/>
      <c r="R841" s="25" t="n"/>
      <c r="S841" s="25" t="n"/>
      <c r="T841" s="25" t="n"/>
    </row>
    <row r="842">
      <c r="A842" s="12" t="inlineStr">
        <is>
          <t>大平NC</t>
        </is>
      </c>
      <c r="B842" s="13" t="inlineStr">
        <is>
          <t>45M5ZH11</t>
        </is>
      </c>
      <c r="C842" s="14">
        <f>SUMIF(数量表!D:E,B842,数量表!E:E)</f>
        <v/>
      </c>
      <c r="D842" s="15">
        <f>SUMIF(数量表!D:F,B842,数量表!F:F)+SUMIF(数量表!D:G,B842,数量表!G:G)</f>
        <v/>
      </c>
      <c r="E842" s="16" t="n">
        <v>0</v>
      </c>
      <c r="F842" s="17">
        <f>C842*E842</f>
        <v/>
      </c>
      <c r="G842" s="18" t="n">
        <v>0</v>
      </c>
      <c r="H842" s="19">
        <f>D842*G842</f>
        <v/>
      </c>
      <c r="I842" s="16" t="n">
        <v>0.5</v>
      </c>
      <c r="J842" s="17">
        <f>C842*I842</f>
        <v/>
      </c>
      <c r="K842" s="18" t="n">
        <v>0.5</v>
      </c>
      <c r="L842" s="19">
        <f>D842*K842</f>
        <v/>
      </c>
      <c r="M842" s="23" t="n">
        <v>0</v>
      </c>
      <c r="N842" s="24">
        <f>D842*M842</f>
        <v/>
      </c>
      <c r="P842" s="25" t="n"/>
      <c r="Q842" s="25" t="n"/>
      <c r="R842" s="25" t="n"/>
      <c r="S842" s="25" t="n"/>
      <c r="T842" s="25" t="n"/>
    </row>
    <row r="843">
      <c r="A843" s="12" t="inlineStr">
        <is>
          <t>大平NC</t>
        </is>
      </c>
      <c r="B843" s="13" t="inlineStr">
        <is>
          <t>45M5ZH11L</t>
        </is>
      </c>
      <c r="C843" s="14">
        <f>SUMIF(数量表!D:E,B843,数量表!E:E)</f>
        <v/>
      </c>
      <c r="D843" s="15">
        <f>SUMIF(数量表!D:F,B843,数量表!F:F)+SUMIF(数量表!D:G,B843,数量表!G:G)</f>
        <v/>
      </c>
      <c r="E843" s="16" t="n">
        <v>0</v>
      </c>
      <c r="F843" s="17">
        <f>C843*E843</f>
        <v/>
      </c>
      <c r="G843" s="18" t="n">
        <v>0</v>
      </c>
      <c r="H843" s="19">
        <f>D843*G843</f>
        <v/>
      </c>
      <c r="I843" s="16" t="n">
        <v>0.5</v>
      </c>
      <c r="J843" s="17">
        <f>C843*I843</f>
        <v/>
      </c>
      <c r="K843" s="18" t="n">
        <v>0.5</v>
      </c>
      <c r="L843" s="19">
        <f>D843*K843</f>
        <v/>
      </c>
      <c r="M843" s="23" t="n">
        <v>0</v>
      </c>
      <c r="N843" s="24">
        <f>D843*M843</f>
        <v/>
      </c>
      <c r="P843" s="25" t="n"/>
      <c r="Q843" s="25" t="n"/>
      <c r="R843" s="25" t="n"/>
      <c r="S843" s="25" t="n"/>
      <c r="T843" s="25" t="n"/>
    </row>
    <row r="844">
      <c r="A844" s="12" t="inlineStr">
        <is>
          <t>大平NC</t>
        </is>
      </c>
      <c r="B844" s="13" t="inlineStr">
        <is>
          <t>45M5ZH11R</t>
        </is>
      </c>
      <c r="C844" s="14">
        <f>SUMIF(数量表!D:E,B844,数量表!E:E)</f>
        <v/>
      </c>
      <c r="D844" s="15">
        <f>SUMIF(数量表!D:F,B844,数量表!F:F)+SUMIF(数量表!D:G,B844,数量表!G:G)</f>
        <v/>
      </c>
      <c r="E844" s="16" t="n">
        <v>0</v>
      </c>
      <c r="F844" s="17">
        <f>C844*E844</f>
        <v/>
      </c>
      <c r="G844" s="18" t="n">
        <v>0</v>
      </c>
      <c r="H844" s="19">
        <f>D844*G844</f>
        <v/>
      </c>
      <c r="I844" s="16" t="n">
        <v>0.5</v>
      </c>
      <c r="J844" s="17">
        <f>C844*I844</f>
        <v/>
      </c>
      <c r="K844" s="18" t="n">
        <v>0.5</v>
      </c>
      <c r="L844" s="19">
        <f>D844*K844</f>
        <v/>
      </c>
      <c r="M844" s="23" t="n">
        <v>0</v>
      </c>
      <c r="N844" s="24">
        <f>D844*M844</f>
        <v/>
      </c>
      <c r="P844" s="25" t="n"/>
      <c r="Q844" s="25" t="n"/>
      <c r="R844" s="25" t="n"/>
      <c r="S844" s="25" t="n"/>
      <c r="T844" s="25" t="n"/>
    </row>
    <row r="845">
      <c r="A845" s="12" t="inlineStr">
        <is>
          <t>大平NC</t>
        </is>
      </c>
      <c r="B845" s="13" t="inlineStr">
        <is>
          <t>45M4ZH09</t>
        </is>
      </c>
      <c r="C845" s="14">
        <f>SUMIF(数量表!D:E,B845,数量表!E:E)</f>
        <v/>
      </c>
      <c r="D845" s="15">
        <f>SUMIF(数量表!D:F,B845,数量表!F:F)+SUMIF(数量表!D:G,B845,数量表!G:G)</f>
        <v/>
      </c>
      <c r="E845" s="16" t="n">
        <v>0</v>
      </c>
      <c r="F845" s="17">
        <f>C845*E845</f>
        <v/>
      </c>
      <c r="G845" s="18" t="n">
        <v>0</v>
      </c>
      <c r="H845" s="19">
        <f>D845*G845</f>
        <v/>
      </c>
      <c r="I845" s="16" t="n">
        <v>0.5</v>
      </c>
      <c r="J845" s="17">
        <f>C845*I845</f>
        <v/>
      </c>
      <c r="K845" s="18" t="n">
        <v>0.5</v>
      </c>
      <c r="L845" s="19">
        <f>D845*K845</f>
        <v/>
      </c>
      <c r="M845" s="23" t="n">
        <v>0</v>
      </c>
      <c r="N845" s="24">
        <f>D845*M845</f>
        <v/>
      </c>
      <c r="P845" s="25" t="n"/>
      <c r="Q845" s="25" t="n"/>
      <c r="R845" s="25" t="n"/>
      <c r="S845" s="25" t="n"/>
      <c r="T845" s="25" t="n"/>
    </row>
    <row r="846">
      <c r="A846" s="12" t="inlineStr">
        <is>
          <t>大平NC</t>
        </is>
      </c>
      <c r="B846" s="13" t="inlineStr">
        <is>
          <t>45M4ZH09L</t>
        </is>
      </c>
      <c r="C846" s="14">
        <f>SUMIF(数量表!D:E,B846,数量表!E:E)</f>
        <v/>
      </c>
      <c r="D846" s="15">
        <f>SUMIF(数量表!D:F,B846,数量表!F:F)+SUMIF(数量表!D:G,B846,数量表!G:G)</f>
        <v/>
      </c>
      <c r="E846" s="16" t="n">
        <v>0</v>
      </c>
      <c r="F846" s="17">
        <f>C846*E846</f>
        <v/>
      </c>
      <c r="G846" s="18" t="n">
        <v>0</v>
      </c>
      <c r="H846" s="19">
        <f>D846*G846</f>
        <v/>
      </c>
      <c r="I846" s="16" t="n">
        <v>0.5</v>
      </c>
      <c r="J846" s="26">
        <f>C846*I846</f>
        <v/>
      </c>
      <c r="K846" s="18" t="n">
        <v>0.5</v>
      </c>
      <c r="L846" s="19">
        <f>D846*K846</f>
        <v/>
      </c>
      <c r="M846" s="23" t="n">
        <v>0</v>
      </c>
      <c r="N846" s="24">
        <f>D846*M846</f>
        <v/>
      </c>
      <c r="P846" s="25" t="n"/>
      <c r="Q846" s="25" t="n"/>
      <c r="R846" s="25" t="n"/>
      <c r="S846" s="25" t="n"/>
      <c r="T846" s="25" t="n"/>
    </row>
    <row r="847">
      <c r="A847" s="12" t="inlineStr">
        <is>
          <t>大平NC</t>
        </is>
      </c>
      <c r="B847" s="13" t="inlineStr">
        <is>
          <t>45M4ZH09R</t>
        </is>
      </c>
      <c r="C847" s="14">
        <f>SUMIF(数量表!D:E,B847,数量表!E:E)</f>
        <v/>
      </c>
      <c r="D847" s="15">
        <f>SUMIF(数量表!D:F,B847,数量表!F:F)+SUMIF(数量表!D:G,B847,数量表!G:G)</f>
        <v/>
      </c>
      <c r="E847" s="16" t="n">
        <v>0</v>
      </c>
      <c r="F847" s="17">
        <f>C847*E847</f>
        <v/>
      </c>
      <c r="G847" s="18" t="n">
        <v>0</v>
      </c>
      <c r="H847" s="19">
        <f>D847*G847</f>
        <v/>
      </c>
      <c r="I847" s="16" t="n">
        <v>0.5</v>
      </c>
      <c r="J847" s="26">
        <f>C847*I847</f>
        <v/>
      </c>
      <c r="K847" s="18" t="n">
        <v>0.5</v>
      </c>
      <c r="L847" s="19">
        <f>D847*K847</f>
        <v/>
      </c>
      <c r="M847" s="23" t="n">
        <v>0</v>
      </c>
      <c r="N847" s="24">
        <f>D847*M847</f>
        <v/>
      </c>
      <c r="P847" s="25" t="n"/>
      <c r="Q847" s="25" t="n"/>
      <c r="R847" s="25" t="n"/>
      <c r="S847" s="25" t="n"/>
      <c r="T847" s="25" t="n"/>
    </row>
    <row r="848">
      <c r="A848" s="12" t="inlineStr">
        <is>
          <t>大平NC</t>
        </is>
      </c>
      <c r="B848" s="13" t="inlineStr">
        <is>
          <t>68M4Z11</t>
        </is>
      </c>
      <c r="C848" s="14">
        <f>SUMIF(数量表!D:E,B848,数量表!E:E)</f>
        <v/>
      </c>
      <c r="D848" s="15">
        <f>SUMIF(数量表!D:F,B848,数量表!F:F)+SUMIF(数量表!D:G,B848,数量表!G:G)</f>
        <v/>
      </c>
      <c r="E848" s="16" t="n">
        <v>0</v>
      </c>
      <c r="F848" s="17">
        <f>C848*E848</f>
        <v/>
      </c>
      <c r="G848" s="18" t="n">
        <v>0</v>
      </c>
      <c r="H848" s="19">
        <f>D848*G848</f>
        <v/>
      </c>
      <c r="I848" s="16" t="n">
        <v>1</v>
      </c>
      <c r="J848" s="17">
        <f>C848*I848</f>
        <v/>
      </c>
      <c r="K848" s="18" t="n">
        <v>1</v>
      </c>
      <c r="L848" s="19">
        <f>D848*K848</f>
        <v/>
      </c>
      <c r="M848" s="23" t="n">
        <v>0</v>
      </c>
      <c r="N848" s="24">
        <f>D848*M848</f>
        <v/>
      </c>
      <c r="P848" s="25" t="n"/>
      <c r="Q848" s="25" t="n"/>
      <c r="R848" s="25" t="n"/>
      <c r="S848" s="25" t="n"/>
      <c r="T848" s="25" t="n"/>
    </row>
    <row r="849">
      <c r="A849" s="12" t="inlineStr">
        <is>
          <t>大平NC</t>
        </is>
      </c>
      <c r="B849" s="13" t="inlineStr">
        <is>
          <t>68M4Z11L</t>
        </is>
      </c>
      <c r="C849" s="14">
        <f>SUMIF(数量表!D:E,B849,数量表!E:E)</f>
        <v/>
      </c>
      <c r="D849" s="15">
        <f>SUMIF(数量表!D:F,B849,数量表!F:F)+SUMIF(数量表!D:G,B849,数量表!G:G)</f>
        <v/>
      </c>
      <c r="E849" s="16" t="n">
        <v>0</v>
      </c>
      <c r="F849" s="17">
        <f>C849*E849</f>
        <v/>
      </c>
      <c r="G849" s="18" t="n">
        <v>0</v>
      </c>
      <c r="H849" s="19">
        <f>D849*G849</f>
        <v/>
      </c>
      <c r="I849" s="16" t="n">
        <v>1</v>
      </c>
      <c r="J849" s="17">
        <f>C849*I849</f>
        <v/>
      </c>
      <c r="K849" s="18" t="n">
        <v>1</v>
      </c>
      <c r="L849" s="19">
        <f>D849*K849</f>
        <v/>
      </c>
      <c r="M849" s="23" t="n">
        <v>0</v>
      </c>
      <c r="N849" s="24">
        <f>D849*M849</f>
        <v/>
      </c>
      <c r="P849" s="25" t="n"/>
      <c r="Q849" s="25" t="n"/>
      <c r="R849" s="25" t="n"/>
      <c r="S849" s="25" t="n"/>
      <c r="T849" s="25" t="n"/>
    </row>
    <row r="850">
      <c r="A850" s="12" t="inlineStr">
        <is>
          <t>大平NC</t>
        </is>
      </c>
      <c r="B850" s="13" t="inlineStr">
        <is>
          <t>68M4Z11-L</t>
        </is>
      </c>
      <c r="C850" s="14">
        <f>SUMIF(数量表!D:E,B850,数量表!E:E)</f>
        <v/>
      </c>
      <c r="D850" s="15">
        <f>SUMIF(数量表!D:F,B850,数量表!F:F)+SUMIF(数量表!D:G,B850,数量表!G:G)</f>
        <v/>
      </c>
      <c r="E850" s="16" t="n">
        <v>0</v>
      </c>
      <c r="F850" s="17">
        <f>C850*E850</f>
        <v/>
      </c>
      <c r="G850" s="18" t="n">
        <v>0</v>
      </c>
      <c r="H850" s="19">
        <f>D850*G850</f>
        <v/>
      </c>
      <c r="I850" s="16" t="n">
        <v>1</v>
      </c>
      <c r="J850" s="17">
        <f>C850*I850</f>
        <v/>
      </c>
      <c r="K850" s="18" t="n">
        <v>1</v>
      </c>
      <c r="L850" s="19">
        <f>D850*K850</f>
        <v/>
      </c>
      <c r="M850" s="23" t="n">
        <v>0</v>
      </c>
      <c r="N850" s="24">
        <f>D850*M850</f>
        <v/>
      </c>
      <c r="P850" s="25" t="n"/>
      <c r="Q850" s="25" t="n"/>
      <c r="R850" s="25" t="n"/>
      <c r="S850" s="25" t="n"/>
      <c r="T850" s="25" t="n"/>
    </row>
    <row r="851">
      <c r="A851" s="12" t="inlineStr">
        <is>
          <t>大平NC</t>
        </is>
      </c>
      <c r="B851" s="13" t="inlineStr">
        <is>
          <t>68M4Z11L-L</t>
        </is>
      </c>
      <c r="C851" s="14">
        <f>SUMIF(数量表!D:E,B851,数量表!E:E)</f>
        <v/>
      </c>
      <c r="D851" s="15">
        <f>SUMIF(数量表!D:F,B851,数量表!F:F)+SUMIF(数量表!D:G,B851,数量表!G:G)</f>
        <v/>
      </c>
      <c r="E851" s="16" t="n">
        <v>0</v>
      </c>
      <c r="F851" s="17">
        <f>C851*E851</f>
        <v/>
      </c>
      <c r="G851" s="18" t="n">
        <v>0</v>
      </c>
      <c r="H851" s="19">
        <f>D851*G851</f>
        <v/>
      </c>
      <c r="I851" s="16" t="n">
        <v>1</v>
      </c>
      <c r="J851" s="17">
        <f>C851*I851</f>
        <v/>
      </c>
      <c r="K851" s="18" t="n">
        <v>1</v>
      </c>
      <c r="L851" s="19">
        <f>D851*K851</f>
        <v/>
      </c>
      <c r="M851" s="23" t="n">
        <v>0</v>
      </c>
      <c r="N851" s="24">
        <f>D851*M851</f>
        <v/>
      </c>
      <c r="P851" s="25" t="n"/>
      <c r="Q851" s="25" t="n"/>
      <c r="R851" s="25" t="n"/>
      <c r="S851" s="25" t="n"/>
      <c r="T851" s="25" t="n"/>
    </row>
    <row r="852">
      <c r="A852" s="12" t="inlineStr">
        <is>
          <t>大平NC</t>
        </is>
      </c>
      <c r="B852" s="13" t="inlineStr">
        <is>
          <t>68M4Z11R</t>
        </is>
      </c>
      <c r="C852" s="14">
        <f>SUMIF(数量表!D:E,B852,数量表!E:E)</f>
        <v/>
      </c>
      <c r="D852" s="15">
        <f>SUMIF(数量表!D:F,B852,数量表!F:F)+SUMIF(数量表!D:G,B852,数量表!G:G)</f>
        <v/>
      </c>
      <c r="E852" s="16" t="n">
        <v>0</v>
      </c>
      <c r="F852" s="17">
        <f>C852*E852</f>
        <v/>
      </c>
      <c r="G852" s="18" t="n">
        <v>0</v>
      </c>
      <c r="H852" s="19">
        <f>D852*G852</f>
        <v/>
      </c>
      <c r="I852" s="16" t="n">
        <v>1</v>
      </c>
      <c r="J852" s="17">
        <f>C852*I852</f>
        <v/>
      </c>
      <c r="K852" s="18" t="n">
        <v>1</v>
      </c>
      <c r="L852" s="19">
        <f>D852*K852</f>
        <v/>
      </c>
      <c r="M852" s="23" t="n">
        <v>0</v>
      </c>
      <c r="N852" s="24">
        <f>D852*M852</f>
        <v/>
      </c>
      <c r="P852" s="25" t="n"/>
      <c r="Q852" s="25" t="n"/>
      <c r="R852" s="25" t="n"/>
      <c r="S852" s="25" t="n"/>
      <c r="T852" s="25" t="n"/>
    </row>
    <row r="853">
      <c r="A853" s="12" t="inlineStr">
        <is>
          <t>大平NC</t>
        </is>
      </c>
      <c r="B853" s="13" t="inlineStr">
        <is>
          <t>68M4Z11-R</t>
        </is>
      </c>
      <c r="C853" s="14">
        <f>SUMIF(数量表!D:E,B853,数量表!E:E)</f>
        <v/>
      </c>
      <c r="D853" s="15">
        <f>SUMIF(数量表!D:F,B853,数量表!F:F)+SUMIF(数量表!D:G,B853,数量表!G:G)</f>
        <v/>
      </c>
      <c r="E853" s="16" t="n">
        <v>0</v>
      </c>
      <c r="F853" s="17">
        <f>C853*E853</f>
        <v/>
      </c>
      <c r="G853" s="18" t="n">
        <v>0</v>
      </c>
      <c r="H853" s="19">
        <f>D853*G853</f>
        <v/>
      </c>
      <c r="I853" s="16" t="n">
        <v>1</v>
      </c>
      <c r="J853" s="17">
        <f>C853*I853</f>
        <v/>
      </c>
      <c r="K853" s="18" t="n">
        <v>1</v>
      </c>
      <c r="L853" s="19">
        <f>D853*K853</f>
        <v/>
      </c>
      <c r="M853" s="23" t="n">
        <v>0</v>
      </c>
      <c r="N853" s="24">
        <f>D853*M853</f>
        <v/>
      </c>
      <c r="P853" s="25" t="n"/>
      <c r="Q853" s="25" t="n"/>
      <c r="R853" s="25" t="n"/>
      <c r="S853" s="25" t="n"/>
      <c r="T853" s="25" t="n"/>
    </row>
    <row r="854">
      <c r="A854" s="12" t="inlineStr">
        <is>
          <t>大平NC</t>
        </is>
      </c>
      <c r="B854" s="13" t="inlineStr">
        <is>
          <t>68M4Z11R-R</t>
        </is>
      </c>
      <c r="C854" s="14">
        <f>SUMIF(数量表!D:E,B854,数量表!E:E)</f>
        <v/>
      </c>
      <c r="D854" s="15">
        <f>SUMIF(数量表!D:F,B854,数量表!F:F)+SUMIF(数量表!D:G,B854,数量表!G:G)</f>
        <v/>
      </c>
      <c r="E854" s="16" t="n">
        <v>0</v>
      </c>
      <c r="F854" s="17">
        <f>C854*E854</f>
        <v/>
      </c>
      <c r="G854" s="18" t="n">
        <v>0</v>
      </c>
      <c r="H854" s="19">
        <f>D854*G854</f>
        <v/>
      </c>
      <c r="I854" s="16" t="n">
        <v>1</v>
      </c>
      <c r="J854" s="17">
        <f>C854*I854</f>
        <v/>
      </c>
      <c r="K854" s="18" t="n">
        <v>1</v>
      </c>
      <c r="L854" s="19">
        <f>D854*K854</f>
        <v/>
      </c>
      <c r="M854" s="23" t="n">
        <v>0</v>
      </c>
      <c r="N854" s="24">
        <f>D854*M854</f>
        <v/>
      </c>
      <c r="P854" s="25" t="n"/>
      <c r="Q854" s="25" t="n"/>
      <c r="R854" s="25" t="n"/>
      <c r="S854" s="25" t="n"/>
      <c r="T854" s="25" t="n"/>
    </row>
    <row r="855">
      <c r="A855" s="12" t="inlineStr">
        <is>
          <t>大平NC</t>
        </is>
      </c>
      <c r="B855" s="13" t="inlineStr">
        <is>
          <t>68M5ZH09</t>
        </is>
      </c>
      <c r="C855" s="14">
        <f>SUMIF(数量表!D:E,B855,数量表!E:E)</f>
        <v/>
      </c>
      <c r="D855" s="15">
        <f>SUMIF(数量表!D:F,B855,数量表!F:F)+SUMIF(数量表!D:G,B855,数量表!G:G)</f>
        <v/>
      </c>
      <c r="E855" s="16" t="n">
        <v>0</v>
      </c>
      <c r="F855" s="17">
        <f>C855*E855</f>
        <v/>
      </c>
      <c r="G855" s="18" t="n">
        <v>0</v>
      </c>
      <c r="H855" s="19">
        <f>D855*G855</f>
        <v/>
      </c>
      <c r="I855" s="16" t="n">
        <v>0.5</v>
      </c>
      <c r="J855" s="17">
        <f>C855*I855</f>
        <v/>
      </c>
      <c r="K855" s="18" t="n">
        <v>0.5</v>
      </c>
      <c r="L855" s="19">
        <f>D855*K855</f>
        <v/>
      </c>
      <c r="M855" s="23" t="n">
        <v>0</v>
      </c>
      <c r="N855" s="24">
        <f>D855*M855</f>
        <v/>
      </c>
      <c r="P855" s="25" t="n"/>
      <c r="Q855" s="25" t="n"/>
      <c r="R855" s="25" t="n"/>
      <c r="S855" s="25" t="n"/>
      <c r="T855" s="25" t="n"/>
    </row>
    <row r="856">
      <c r="A856" s="12" t="inlineStr">
        <is>
          <t>大平NC</t>
        </is>
      </c>
      <c r="B856" s="13" t="inlineStr">
        <is>
          <t>68M5ZH09L</t>
        </is>
      </c>
      <c r="C856" s="14">
        <f>SUMIF(数量表!D:E,B856,数量表!E:E)</f>
        <v/>
      </c>
      <c r="D856" s="15">
        <f>SUMIF(数量表!D:F,B856,数量表!F:F)+SUMIF(数量表!D:G,B856,数量表!G:G)</f>
        <v/>
      </c>
      <c r="E856" s="16" t="n">
        <v>0</v>
      </c>
      <c r="F856" s="17">
        <f>C856*E856</f>
        <v/>
      </c>
      <c r="G856" s="18" t="n">
        <v>0</v>
      </c>
      <c r="H856" s="19">
        <f>D856*G856</f>
        <v/>
      </c>
      <c r="I856" s="16" t="n">
        <v>0.5</v>
      </c>
      <c r="J856" s="17">
        <f>C856*I856</f>
        <v/>
      </c>
      <c r="K856" s="18" t="n">
        <v>0.5</v>
      </c>
      <c r="L856" s="19">
        <f>D856*K856</f>
        <v/>
      </c>
      <c r="M856" s="23" t="n">
        <v>0</v>
      </c>
      <c r="N856" s="24">
        <f>D856*M856</f>
        <v/>
      </c>
      <c r="P856" s="25" t="n"/>
      <c r="Q856" s="25" t="n"/>
      <c r="R856" s="25" t="n"/>
      <c r="S856" s="25" t="n"/>
      <c r="T856" s="25" t="n"/>
    </row>
    <row r="857">
      <c r="A857" s="12" t="inlineStr">
        <is>
          <t>大平NC</t>
        </is>
      </c>
      <c r="B857" s="13" t="inlineStr">
        <is>
          <t>68M5ZH09R</t>
        </is>
      </c>
      <c r="C857" s="14">
        <f>SUMIF(数量表!D:E,B857,数量表!E:E)</f>
        <v/>
      </c>
      <c r="D857" s="15">
        <f>SUMIF(数量表!D:F,B857,数量表!F:F)+SUMIF(数量表!D:G,B857,数量表!G:G)</f>
        <v/>
      </c>
      <c r="E857" s="16" t="n">
        <v>0</v>
      </c>
      <c r="F857" s="17">
        <f>C857*E857</f>
        <v/>
      </c>
      <c r="G857" s="18" t="n">
        <v>0</v>
      </c>
      <c r="H857" s="19">
        <f>D857*G857</f>
        <v/>
      </c>
      <c r="I857" s="16" t="n">
        <v>0.5</v>
      </c>
      <c r="J857" s="17">
        <f>C857*I857</f>
        <v/>
      </c>
      <c r="K857" s="18" t="n">
        <v>0.5</v>
      </c>
      <c r="L857" s="19">
        <f>D857*K857</f>
        <v/>
      </c>
      <c r="M857" s="23" t="n">
        <v>0</v>
      </c>
      <c r="N857" s="24">
        <f>D857*M857</f>
        <v/>
      </c>
      <c r="P857" s="25" t="n"/>
      <c r="Q857" s="25" t="n"/>
      <c r="R857" s="25" t="n"/>
      <c r="S857" s="25" t="n"/>
      <c r="T857" s="25" t="n"/>
    </row>
    <row r="858">
      <c r="A858" s="12" t="inlineStr">
        <is>
          <t>大平NC</t>
        </is>
      </c>
      <c r="B858" s="13" t="inlineStr">
        <is>
          <t>68M5Z11</t>
        </is>
      </c>
      <c r="C858" s="14">
        <f>SUMIF(数量表!D:E,B858,数量表!E:E)</f>
        <v/>
      </c>
      <c r="D858" s="15">
        <f>SUMIF(数量表!D:F,B858,数量表!F:F)+SUMIF(数量表!D:G,B858,数量表!G:G)</f>
        <v/>
      </c>
      <c r="E858" s="16" t="n">
        <v>0</v>
      </c>
      <c r="F858" s="17">
        <f>C858*E858</f>
        <v/>
      </c>
      <c r="G858" s="18" t="n">
        <v>0</v>
      </c>
      <c r="H858" s="19">
        <f>D858*G858</f>
        <v/>
      </c>
      <c r="I858" s="16" t="n">
        <v>1</v>
      </c>
      <c r="J858" s="17">
        <f>C858*I858</f>
        <v/>
      </c>
      <c r="K858" s="18" t="n">
        <v>1</v>
      </c>
      <c r="L858" s="19">
        <f>D858*K858</f>
        <v/>
      </c>
      <c r="M858" s="23" t="n">
        <v>0</v>
      </c>
      <c r="N858" s="24">
        <f>D858*M858</f>
        <v/>
      </c>
      <c r="P858" s="25" t="n"/>
      <c r="Q858" s="25" t="n"/>
      <c r="R858" s="25" t="n"/>
      <c r="S858" s="25" t="n"/>
      <c r="T858" s="25" t="n"/>
    </row>
    <row r="859">
      <c r="A859" s="12" t="inlineStr">
        <is>
          <t>大平NC</t>
        </is>
      </c>
      <c r="B859" s="13" t="inlineStr">
        <is>
          <t>68M5Z11L</t>
        </is>
      </c>
      <c r="C859" s="14">
        <f>SUMIF(数量表!D:E,B859,数量表!E:E)</f>
        <v/>
      </c>
      <c r="D859" s="15">
        <f>SUMIF(数量表!D:F,B859,数量表!F:F)+SUMIF(数量表!D:G,B859,数量表!G:G)</f>
        <v/>
      </c>
      <c r="E859" s="16" t="n">
        <v>0</v>
      </c>
      <c r="F859" s="17">
        <f>C859*E859</f>
        <v/>
      </c>
      <c r="G859" s="18" t="n">
        <v>0</v>
      </c>
      <c r="H859" s="19">
        <f>D859*G859</f>
        <v/>
      </c>
      <c r="I859" s="16" t="n">
        <v>1</v>
      </c>
      <c r="J859" s="17">
        <f>C859*I859</f>
        <v/>
      </c>
      <c r="K859" s="18" t="n">
        <v>1</v>
      </c>
      <c r="L859" s="19">
        <f>D859*K859</f>
        <v/>
      </c>
      <c r="M859" s="23" t="n">
        <v>0</v>
      </c>
      <c r="N859" s="24">
        <f>D859*M859</f>
        <v/>
      </c>
      <c r="P859" s="25" t="n"/>
      <c r="Q859" s="25" t="n"/>
      <c r="R859" s="25" t="n"/>
      <c r="S859" s="25" t="n"/>
      <c r="T859" s="25" t="n"/>
    </row>
    <row r="860">
      <c r="A860" s="12" t="inlineStr">
        <is>
          <t>大平NC</t>
        </is>
      </c>
      <c r="B860" s="13" t="inlineStr">
        <is>
          <t>68M5Z11-L</t>
        </is>
      </c>
      <c r="C860" s="14">
        <f>SUMIF(数量表!D:E,B860,数量表!E:E)</f>
        <v/>
      </c>
      <c r="D860" s="15">
        <f>SUMIF(数量表!D:F,B860,数量表!F:F)+SUMIF(数量表!D:G,B860,数量表!G:G)</f>
        <v/>
      </c>
      <c r="E860" s="16" t="n">
        <v>0</v>
      </c>
      <c r="F860" s="17">
        <f>C860*E860</f>
        <v/>
      </c>
      <c r="G860" s="18" t="n">
        <v>0</v>
      </c>
      <c r="H860" s="19">
        <f>D860*G860</f>
        <v/>
      </c>
      <c r="I860" s="16" t="n">
        <v>1</v>
      </c>
      <c r="J860" s="17">
        <f>C860*I860</f>
        <v/>
      </c>
      <c r="K860" s="18" t="n">
        <v>1</v>
      </c>
      <c r="L860" s="19">
        <f>D860*K860</f>
        <v/>
      </c>
      <c r="M860" s="23" t="n">
        <v>0</v>
      </c>
      <c r="N860" s="24">
        <f>D860*M860</f>
        <v/>
      </c>
      <c r="P860" s="25" t="n"/>
      <c r="Q860" s="25" t="n"/>
      <c r="R860" s="25" t="n"/>
      <c r="S860" s="25" t="n"/>
      <c r="T860" s="25" t="n"/>
    </row>
    <row r="861">
      <c r="A861" s="12" t="inlineStr">
        <is>
          <t>大平NC</t>
        </is>
      </c>
      <c r="B861" s="13" t="inlineStr">
        <is>
          <t>68M5Z11L-L</t>
        </is>
      </c>
      <c r="C861" s="14">
        <f>SUMIF(数量表!D:E,B861,数量表!E:E)</f>
        <v/>
      </c>
      <c r="D861" s="15">
        <f>SUMIF(数量表!D:F,B861,数量表!F:F)+SUMIF(数量表!D:G,B861,数量表!G:G)</f>
        <v/>
      </c>
      <c r="E861" s="16" t="n">
        <v>0</v>
      </c>
      <c r="F861" s="17">
        <f>C861*E861</f>
        <v/>
      </c>
      <c r="G861" s="18" t="n">
        <v>0</v>
      </c>
      <c r="H861" s="19">
        <f>D861*G861</f>
        <v/>
      </c>
      <c r="I861" s="16" t="n">
        <v>1</v>
      </c>
      <c r="J861" s="17">
        <f>C861*I861</f>
        <v/>
      </c>
      <c r="K861" s="18" t="n">
        <v>1</v>
      </c>
      <c r="L861" s="19">
        <f>D861*K861</f>
        <v/>
      </c>
      <c r="M861" s="23" t="n">
        <v>0</v>
      </c>
      <c r="N861" s="24">
        <f>D861*M861</f>
        <v/>
      </c>
      <c r="P861" s="25" t="n"/>
      <c r="Q861" s="25" t="n"/>
      <c r="R861" s="25" t="n"/>
      <c r="S861" s="25" t="n"/>
      <c r="T861" s="25" t="n"/>
    </row>
    <row r="862">
      <c r="A862" s="12" t="inlineStr">
        <is>
          <t>大平NC</t>
        </is>
      </c>
      <c r="B862" s="13" t="inlineStr">
        <is>
          <t>68M5Z11R</t>
        </is>
      </c>
      <c r="C862" s="14">
        <f>SUMIF(数量表!D:E,B862,数量表!E:E)</f>
        <v/>
      </c>
      <c r="D862" s="15">
        <f>SUMIF(数量表!D:F,B862,数量表!F:F)+SUMIF(数量表!D:G,B862,数量表!G:G)</f>
        <v/>
      </c>
      <c r="E862" s="16" t="n">
        <v>0</v>
      </c>
      <c r="F862" s="17">
        <f>C862*E862</f>
        <v/>
      </c>
      <c r="G862" s="18" t="n">
        <v>0</v>
      </c>
      <c r="H862" s="19">
        <f>D862*G862</f>
        <v/>
      </c>
      <c r="I862" s="16" t="n">
        <v>1</v>
      </c>
      <c r="J862" s="17">
        <f>C862*I862</f>
        <v/>
      </c>
      <c r="K862" s="18" t="n">
        <v>1</v>
      </c>
      <c r="L862" s="19">
        <f>D862*K862</f>
        <v/>
      </c>
      <c r="M862" s="23" t="n">
        <v>0</v>
      </c>
      <c r="N862" s="24">
        <f>D862*M862</f>
        <v/>
      </c>
      <c r="P862" s="25" t="n"/>
      <c r="Q862" s="25" t="n"/>
      <c r="R862" s="25" t="n"/>
      <c r="S862" s="25" t="n"/>
      <c r="T862" s="25" t="n"/>
    </row>
    <row r="863">
      <c r="A863" s="12" t="inlineStr">
        <is>
          <t>大平NC</t>
        </is>
      </c>
      <c r="B863" s="13" t="inlineStr">
        <is>
          <t>68M5Z11-R</t>
        </is>
      </c>
      <c r="C863" s="14">
        <f>SUMIF(数量表!D:E,B863,数量表!E:E)</f>
        <v/>
      </c>
      <c r="D863" s="15">
        <f>SUMIF(数量表!D:F,B863,数量表!F:F)+SUMIF(数量表!D:G,B863,数量表!G:G)</f>
        <v/>
      </c>
      <c r="E863" s="16" t="n">
        <v>0</v>
      </c>
      <c r="F863" s="17">
        <f>C863*E863</f>
        <v/>
      </c>
      <c r="G863" s="18" t="n">
        <v>0</v>
      </c>
      <c r="H863" s="19">
        <f>D863*G863</f>
        <v/>
      </c>
      <c r="I863" s="16" t="n">
        <v>1</v>
      </c>
      <c r="J863" s="17">
        <f>C863*I863</f>
        <v/>
      </c>
      <c r="K863" s="18" t="n">
        <v>1</v>
      </c>
      <c r="L863" s="19">
        <f>D863*K863</f>
        <v/>
      </c>
      <c r="M863" s="23" t="n">
        <v>0</v>
      </c>
      <c r="N863" s="24">
        <f>D863*M863</f>
        <v/>
      </c>
      <c r="P863" s="25" t="n"/>
      <c r="Q863" s="25" t="n"/>
      <c r="R863" s="25" t="n"/>
      <c r="S863" s="25" t="n"/>
      <c r="T863" s="25" t="n"/>
    </row>
    <row r="864">
      <c r="A864" s="12" t="inlineStr">
        <is>
          <t>大平NC</t>
        </is>
      </c>
      <c r="B864" s="13" t="inlineStr">
        <is>
          <t>68M5Z11R-R</t>
        </is>
      </c>
      <c r="C864" s="14">
        <f>SUMIF(数量表!D:E,B864,数量表!E:E)</f>
        <v/>
      </c>
      <c r="D864" s="15">
        <f>SUMIF(数量表!D:F,B864,数量表!F:F)+SUMIF(数量表!D:G,B864,数量表!G:G)</f>
        <v/>
      </c>
      <c r="E864" s="16" t="n">
        <v>0</v>
      </c>
      <c r="F864" s="17">
        <f>C864*E864</f>
        <v/>
      </c>
      <c r="G864" s="18" t="n">
        <v>0</v>
      </c>
      <c r="H864" s="19">
        <f>D864*G864</f>
        <v/>
      </c>
      <c r="I864" s="16" t="n">
        <v>1</v>
      </c>
      <c r="J864" s="17">
        <f>C864*I864</f>
        <v/>
      </c>
      <c r="K864" s="18" t="n">
        <v>1</v>
      </c>
      <c r="L864" s="19">
        <f>D864*K864</f>
        <v/>
      </c>
      <c r="M864" s="23" t="n">
        <v>0</v>
      </c>
      <c r="N864" s="24">
        <f>D864*M864</f>
        <v/>
      </c>
      <c r="P864" s="25" t="n"/>
      <c r="Q864" s="25" t="n"/>
      <c r="R864" s="25" t="n"/>
      <c r="S864" s="25" t="n"/>
      <c r="T864" s="25" t="n"/>
    </row>
    <row r="865">
      <c r="A865" s="12" t="inlineStr">
        <is>
          <t>大平NC</t>
        </is>
      </c>
      <c r="B865" s="13" t="inlineStr">
        <is>
          <t>68M4ZH11</t>
        </is>
      </c>
      <c r="C865" s="14">
        <f>SUMIF(数量表!D:E,B865,数量表!E:E)</f>
        <v/>
      </c>
      <c r="D865" s="15">
        <f>SUMIF(数量表!D:F,B865,数量表!F:F)+SUMIF(数量表!D:G,B865,数量表!G:G)</f>
        <v/>
      </c>
      <c r="E865" s="16" t="n">
        <v>0</v>
      </c>
      <c r="F865" s="17">
        <f>C865*E865</f>
        <v/>
      </c>
      <c r="G865" s="18" t="n">
        <v>0</v>
      </c>
      <c r="H865" s="19">
        <f>D865*G865</f>
        <v/>
      </c>
      <c r="I865" s="16" t="n">
        <v>0.5</v>
      </c>
      <c r="J865" s="17">
        <f>C865*I865</f>
        <v/>
      </c>
      <c r="K865" s="18" t="n">
        <v>0.5</v>
      </c>
      <c r="L865" s="19">
        <f>D865*K865</f>
        <v/>
      </c>
      <c r="M865" s="23" t="n">
        <v>0</v>
      </c>
      <c r="N865" s="24">
        <f>D865*M865</f>
        <v/>
      </c>
      <c r="P865" s="25" t="n"/>
      <c r="Q865" s="25" t="n"/>
      <c r="R865" s="25" t="n"/>
      <c r="S865" s="25" t="n"/>
      <c r="T865" s="25" t="n"/>
    </row>
    <row r="866">
      <c r="A866" s="12" t="inlineStr">
        <is>
          <t>大平NC</t>
        </is>
      </c>
      <c r="B866" s="13" t="inlineStr">
        <is>
          <t>68M4ZH11L</t>
        </is>
      </c>
      <c r="C866" s="14">
        <f>SUMIF(数量表!D:E,B866,数量表!E:E)</f>
        <v/>
      </c>
      <c r="D866" s="15">
        <f>SUMIF(数量表!D:F,B866,数量表!F:F)+SUMIF(数量表!D:G,B866,数量表!G:G)</f>
        <v/>
      </c>
      <c r="E866" s="16" t="n">
        <v>0</v>
      </c>
      <c r="F866" s="17">
        <f>C866*E866</f>
        <v/>
      </c>
      <c r="G866" s="18" t="n">
        <v>0</v>
      </c>
      <c r="H866" s="19">
        <f>D866*G866</f>
        <v/>
      </c>
      <c r="I866" s="16" t="n">
        <v>0.5</v>
      </c>
      <c r="J866" s="17">
        <f>C866*I866</f>
        <v/>
      </c>
      <c r="K866" s="18" t="n">
        <v>0.5</v>
      </c>
      <c r="L866" s="19">
        <f>D866*K866</f>
        <v/>
      </c>
      <c r="M866" s="23" t="n">
        <v>0</v>
      </c>
      <c r="N866" s="24">
        <f>D866*M866</f>
        <v/>
      </c>
      <c r="P866" s="25" t="n"/>
      <c r="Q866" s="25" t="n"/>
      <c r="R866" s="25" t="n"/>
      <c r="S866" s="25" t="n"/>
      <c r="T866" s="25" t="n"/>
    </row>
    <row r="867">
      <c r="A867" s="12" t="inlineStr">
        <is>
          <t>大平NC</t>
        </is>
      </c>
      <c r="B867" s="13" t="inlineStr">
        <is>
          <t>68M4ZH11R</t>
        </is>
      </c>
      <c r="C867" s="14">
        <f>SUMIF(数量表!D:E,B867,数量表!E:E)</f>
        <v/>
      </c>
      <c r="D867" s="15">
        <f>SUMIF(数量表!D:F,B867,数量表!F:F)+SUMIF(数量表!D:G,B867,数量表!G:G)</f>
        <v/>
      </c>
      <c r="E867" s="16" t="n">
        <v>0</v>
      </c>
      <c r="F867" s="17">
        <f>C867*E867</f>
        <v/>
      </c>
      <c r="G867" s="18" t="n">
        <v>0</v>
      </c>
      <c r="H867" s="19">
        <f>D867*G867</f>
        <v/>
      </c>
      <c r="I867" s="16" t="n">
        <v>0.5</v>
      </c>
      <c r="J867" s="17">
        <f>C867*I867</f>
        <v/>
      </c>
      <c r="K867" s="18" t="n">
        <v>0.5</v>
      </c>
      <c r="L867" s="19">
        <f>D867*K867</f>
        <v/>
      </c>
      <c r="M867" s="23" t="n">
        <v>0</v>
      </c>
      <c r="N867" s="24">
        <f>D867*M867</f>
        <v/>
      </c>
      <c r="P867" s="25" t="n"/>
      <c r="Q867" s="25" t="n"/>
      <c r="R867" s="25" t="n"/>
      <c r="S867" s="25" t="n"/>
      <c r="T867" s="25" t="n"/>
    </row>
    <row r="868">
      <c r="A868" s="12" t="inlineStr">
        <is>
          <t>大平NC</t>
        </is>
      </c>
      <c r="B868" s="13" t="inlineStr">
        <is>
          <t>68M5ZH11</t>
        </is>
      </c>
      <c r="C868" s="14">
        <f>SUMIF(数量表!D:E,B868,数量表!E:E)</f>
        <v/>
      </c>
      <c r="D868" s="15">
        <f>SUMIF(数量表!D:F,B868,数量表!F:F)+SUMIF(数量表!D:G,B868,数量表!G:G)</f>
        <v/>
      </c>
      <c r="E868" s="16" t="n">
        <v>0</v>
      </c>
      <c r="F868" s="17">
        <f>C868*E868</f>
        <v/>
      </c>
      <c r="G868" s="18" t="n">
        <v>0</v>
      </c>
      <c r="H868" s="19">
        <f>D868*G868</f>
        <v/>
      </c>
      <c r="I868" s="16" t="n">
        <v>0.5</v>
      </c>
      <c r="J868" s="17">
        <f>C868*I868</f>
        <v/>
      </c>
      <c r="K868" s="18" t="n">
        <v>0.5</v>
      </c>
      <c r="L868" s="19">
        <f>D868*K868</f>
        <v/>
      </c>
      <c r="M868" s="23" t="n">
        <v>0</v>
      </c>
      <c r="N868" s="24">
        <f>D868*M868</f>
        <v/>
      </c>
      <c r="P868" s="25" t="n"/>
      <c r="Q868" s="25" t="n"/>
      <c r="R868" s="25" t="n"/>
      <c r="S868" s="25" t="n"/>
      <c r="T868" s="25" t="n"/>
    </row>
    <row r="869">
      <c r="A869" s="12" t="inlineStr">
        <is>
          <t>大平NC</t>
        </is>
      </c>
      <c r="B869" s="13" t="inlineStr">
        <is>
          <t>68M5ZH11L</t>
        </is>
      </c>
      <c r="C869" s="14">
        <f>SUMIF(数量表!D:E,B869,数量表!E:E)</f>
        <v/>
      </c>
      <c r="D869" s="15">
        <f>SUMIF(数量表!D:F,B869,数量表!F:F)+SUMIF(数量表!D:G,B869,数量表!G:G)</f>
        <v/>
      </c>
      <c r="E869" s="16" t="n">
        <v>0</v>
      </c>
      <c r="F869" s="17">
        <f>C869*E869</f>
        <v/>
      </c>
      <c r="G869" s="18" t="n">
        <v>0</v>
      </c>
      <c r="H869" s="19">
        <f>D869*G869</f>
        <v/>
      </c>
      <c r="I869" s="16" t="n">
        <v>0.5</v>
      </c>
      <c r="J869" s="17">
        <f>C869*I869</f>
        <v/>
      </c>
      <c r="K869" s="18" t="n">
        <v>0.5</v>
      </c>
      <c r="L869" s="19">
        <f>D869*K869</f>
        <v/>
      </c>
      <c r="M869" s="23" t="n">
        <v>0</v>
      </c>
      <c r="N869" s="24">
        <f>D869*M869</f>
        <v/>
      </c>
      <c r="P869" s="25" t="n"/>
      <c r="Q869" s="25" t="n"/>
      <c r="R869" s="25" t="n"/>
      <c r="S869" s="25" t="n"/>
      <c r="T869" s="25" t="n"/>
    </row>
    <row r="870">
      <c r="A870" s="12" t="inlineStr">
        <is>
          <t>大平NC</t>
        </is>
      </c>
      <c r="B870" s="13" t="inlineStr">
        <is>
          <t>68M5ZH11R</t>
        </is>
      </c>
      <c r="C870" s="14">
        <f>SUMIF(数量表!D:E,B870,数量表!E:E)</f>
        <v/>
      </c>
      <c r="D870" s="15">
        <f>SUMIF(数量表!D:F,B870,数量表!F:F)+SUMIF(数量表!D:G,B870,数量表!G:G)</f>
        <v/>
      </c>
      <c r="E870" s="16" t="n">
        <v>0</v>
      </c>
      <c r="F870" s="17">
        <f>C870*E870</f>
        <v/>
      </c>
      <c r="G870" s="18" t="n">
        <v>0</v>
      </c>
      <c r="H870" s="19">
        <f>D870*G870</f>
        <v/>
      </c>
      <c r="I870" s="16" t="n">
        <v>0.5</v>
      </c>
      <c r="J870" s="17">
        <f>C870*I870</f>
        <v/>
      </c>
      <c r="K870" s="18" t="n">
        <v>0.5</v>
      </c>
      <c r="L870" s="19">
        <f>D870*K870</f>
        <v/>
      </c>
      <c r="M870" s="23" t="n">
        <v>0</v>
      </c>
      <c r="N870" s="24">
        <f>D870*M870</f>
        <v/>
      </c>
      <c r="P870" s="25" t="n"/>
      <c r="Q870" s="25" t="n"/>
      <c r="R870" s="25" t="n"/>
      <c r="S870" s="25" t="n"/>
      <c r="T870" s="25" t="n"/>
    </row>
    <row r="871">
      <c r="A871" s="12" t="inlineStr">
        <is>
          <t>大平NC</t>
        </is>
      </c>
      <c r="B871" s="13" t="inlineStr">
        <is>
          <t>68M4ZH09</t>
        </is>
      </c>
      <c r="C871" s="14">
        <f>SUMIF(数量表!D:E,B871,数量表!E:E)</f>
        <v/>
      </c>
      <c r="D871" s="15">
        <f>SUMIF(数量表!D:F,B871,数量表!F:F)+SUMIF(数量表!D:G,B871,数量表!G:G)</f>
        <v/>
      </c>
      <c r="E871" s="16" t="n">
        <v>0</v>
      </c>
      <c r="F871" s="17">
        <f>C871*E871</f>
        <v/>
      </c>
      <c r="G871" s="18" t="n">
        <v>0</v>
      </c>
      <c r="H871" s="19">
        <f>D871*G871</f>
        <v/>
      </c>
      <c r="I871" s="16" t="n">
        <v>0.5</v>
      </c>
      <c r="J871" s="17">
        <f>C871*I871</f>
        <v/>
      </c>
      <c r="K871" s="18" t="n">
        <v>0.5</v>
      </c>
      <c r="L871" s="19">
        <f>D871*K871</f>
        <v/>
      </c>
      <c r="M871" s="23" t="n">
        <v>0</v>
      </c>
      <c r="N871" s="24">
        <f>D871*M871</f>
        <v/>
      </c>
      <c r="P871" s="25" t="n"/>
      <c r="Q871" s="25" t="n"/>
      <c r="R871" s="25" t="n"/>
      <c r="S871" s="25" t="n"/>
      <c r="T871" s="25" t="n"/>
    </row>
    <row r="872">
      <c r="A872" s="12" t="inlineStr">
        <is>
          <t>大平NC</t>
        </is>
      </c>
      <c r="B872" s="13" t="inlineStr">
        <is>
          <t>68M4ZH09L</t>
        </is>
      </c>
      <c r="C872" s="14">
        <f>SUMIF(数量表!D:E,B872,数量表!E:E)</f>
        <v/>
      </c>
      <c r="D872" s="15">
        <f>SUMIF(数量表!D:F,B872,数量表!F:F)+SUMIF(数量表!D:G,B872,数量表!G:G)</f>
        <v/>
      </c>
      <c r="E872" s="16" t="n">
        <v>0</v>
      </c>
      <c r="F872" s="17">
        <f>C872*E872</f>
        <v/>
      </c>
      <c r="G872" s="18" t="n">
        <v>0</v>
      </c>
      <c r="H872" s="19">
        <f>D872*G872</f>
        <v/>
      </c>
      <c r="I872" s="16" t="n">
        <v>0.5</v>
      </c>
      <c r="J872" s="26">
        <f>C872*I872</f>
        <v/>
      </c>
      <c r="K872" s="18" t="n">
        <v>0.5</v>
      </c>
      <c r="L872" s="19">
        <f>D872*K872</f>
        <v/>
      </c>
      <c r="M872" s="23" t="n">
        <v>0</v>
      </c>
      <c r="N872" s="24">
        <f>D872*M872</f>
        <v/>
      </c>
      <c r="P872" s="25">
        <f>IF(A1712=$G$1719,L1712,0)</f>
        <v/>
      </c>
      <c r="Q872" s="25" t="n"/>
      <c r="R872" s="25" t="n"/>
      <c r="S872" s="25" t="n"/>
      <c r="T872" s="25" t="n"/>
    </row>
    <row r="873" ht="15" customHeight="1" thickBot="1">
      <c r="A873" s="12" t="inlineStr">
        <is>
          <t>大平NC</t>
        </is>
      </c>
      <c r="B873" s="13" t="inlineStr">
        <is>
          <t>68M4ZH09R</t>
        </is>
      </c>
      <c r="C873" s="14">
        <f>SUMIF(数量表!D:E,B873,数量表!E:E)</f>
        <v/>
      </c>
      <c r="D873" s="15">
        <f>SUMIF(数量表!D:F,B873,数量表!F:F)+SUMIF(数量表!D:G,B873,数量表!G:G)</f>
        <v/>
      </c>
      <c r="E873" s="16" t="n">
        <v>0</v>
      </c>
      <c r="F873" s="17">
        <f>C873*E873</f>
        <v/>
      </c>
      <c r="G873" s="18" t="n">
        <v>0</v>
      </c>
      <c r="H873" s="19">
        <f>D873*G873</f>
        <v/>
      </c>
      <c r="I873" s="16" t="n">
        <v>0.5</v>
      </c>
      <c r="J873" s="26">
        <f>C873*I873</f>
        <v/>
      </c>
      <c r="K873" s="18" t="n">
        <v>0.5</v>
      </c>
      <c r="L873" s="19">
        <f>D873*K873</f>
        <v/>
      </c>
      <c r="M873" s="23" t="n">
        <v>0</v>
      </c>
      <c r="N873" s="24">
        <f>D873*M873</f>
        <v/>
      </c>
      <c r="P873" s="27">
        <f>IF(A1713=$G$1719,L1713,0)</f>
        <v/>
      </c>
      <c r="Q873" s="27" t="n"/>
      <c r="R873" s="27" t="n"/>
      <c r="S873" s="27" t="n"/>
      <c r="T873" s="27" t="n"/>
    </row>
    <row r="874">
      <c r="A874" s="12" t="inlineStr">
        <is>
          <t>大平NC</t>
        </is>
      </c>
      <c r="B874" s="13" t="inlineStr">
        <is>
          <t>90M4Z11</t>
        </is>
      </c>
      <c r="C874" s="14">
        <f>SUMIF(数量表!D:E,B874,数量表!E:E)</f>
        <v/>
      </c>
      <c r="D874" s="15">
        <f>SUMIF(数量表!D:F,B874,数量表!F:F)+SUMIF(数量表!D:G,B874,数量表!G:G)</f>
        <v/>
      </c>
      <c r="E874" s="16" t="n">
        <v>0</v>
      </c>
      <c r="F874" s="17">
        <f>C874*E874</f>
        <v/>
      </c>
      <c r="G874" s="18" t="n">
        <v>0</v>
      </c>
      <c r="H874" s="19">
        <f>D874*G874</f>
        <v/>
      </c>
      <c r="I874" s="16" t="n">
        <v>1</v>
      </c>
      <c r="J874" s="17">
        <f>C874*I874</f>
        <v/>
      </c>
      <c r="K874" s="18" t="n">
        <v>1</v>
      </c>
      <c r="L874" s="19">
        <f>D874*K874</f>
        <v/>
      </c>
      <c r="M874" s="23" t="n">
        <v>0</v>
      </c>
      <c r="N874" s="24">
        <f>D874*M874</f>
        <v/>
      </c>
    </row>
    <row r="875">
      <c r="A875" s="12" t="inlineStr">
        <is>
          <t>大平NC</t>
        </is>
      </c>
      <c r="B875" s="13" t="inlineStr">
        <is>
          <t>90M4Z11L</t>
        </is>
      </c>
      <c r="C875" s="14">
        <f>SUMIF(数量表!D:E,B875,数量表!E:E)</f>
        <v/>
      </c>
      <c r="D875" s="15">
        <f>SUMIF(数量表!D:F,B875,数量表!F:F)+SUMIF(数量表!D:G,B875,数量表!G:G)</f>
        <v/>
      </c>
      <c r="E875" s="16" t="n">
        <v>0</v>
      </c>
      <c r="F875" s="17">
        <f>C875*E875</f>
        <v/>
      </c>
      <c r="G875" s="18" t="n">
        <v>0</v>
      </c>
      <c r="H875" s="19">
        <f>D875*G875</f>
        <v/>
      </c>
      <c r="I875" s="16" t="n">
        <v>1</v>
      </c>
      <c r="J875" s="17">
        <f>C875*I875</f>
        <v/>
      </c>
      <c r="K875" s="18" t="n">
        <v>1</v>
      </c>
      <c r="L875" s="19">
        <f>D875*K875</f>
        <v/>
      </c>
      <c r="M875" s="23" t="n">
        <v>0</v>
      </c>
      <c r="N875" s="24">
        <f>D875*M875</f>
        <v/>
      </c>
      <c r="P875" s="28">
        <f>SUM(P3:P873)</f>
        <v/>
      </c>
      <c r="Q875" s="28" t="n"/>
      <c r="R875" s="28" t="n"/>
      <c r="S875" s="28" t="n"/>
      <c r="T875" s="28" t="n"/>
    </row>
    <row r="876">
      <c r="A876" s="12" t="inlineStr">
        <is>
          <t>大平NC</t>
        </is>
      </c>
      <c r="B876" s="13" t="inlineStr">
        <is>
          <t>90M4Z11-L</t>
        </is>
      </c>
      <c r="C876" s="14">
        <f>SUMIF(数量表!D:E,B876,数量表!E:E)</f>
        <v/>
      </c>
      <c r="D876" s="15">
        <f>SUMIF(数量表!D:F,B876,数量表!F:F)+SUMIF(数量表!D:G,B876,数量表!G:G)</f>
        <v/>
      </c>
      <c r="E876" s="16" t="n">
        <v>0</v>
      </c>
      <c r="F876" s="17">
        <f>C876*E876</f>
        <v/>
      </c>
      <c r="G876" s="18" t="n">
        <v>0</v>
      </c>
      <c r="H876" s="19">
        <f>D876*G876</f>
        <v/>
      </c>
      <c r="I876" s="16" t="n">
        <v>1</v>
      </c>
      <c r="J876" s="17">
        <f>C876*I876</f>
        <v/>
      </c>
      <c r="K876" s="18" t="n">
        <v>1</v>
      </c>
      <c r="L876" s="19">
        <f>D876*K876</f>
        <v/>
      </c>
      <c r="M876" s="23" t="n">
        <v>0</v>
      </c>
      <c r="N876" s="24">
        <f>D876*M876</f>
        <v/>
      </c>
    </row>
    <row r="877">
      <c r="A877" s="12" t="inlineStr">
        <is>
          <t>大平NC</t>
        </is>
      </c>
      <c r="B877" s="13" t="inlineStr">
        <is>
          <t>90M4Z11L-L</t>
        </is>
      </c>
      <c r="C877" s="14">
        <f>SUMIF(数量表!D:E,B877,数量表!E:E)</f>
        <v/>
      </c>
      <c r="D877" s="15">
        <f>SUMIF(数量表!D:F,B877,数量表!F:F)+SUMIF(数量表!D:G,B877,数量表!G:G)</f>
        <v/>
      </c>
      <c r="E877" s="16" t="n">
        <v>0</v>
      </c>
      <c r="F877" s="17">
        <f>C877*E877</f>
        <v/>
      </c>
      <c r="G877" s="18" t="n">
        <v>0</v>
      </c>
      <c r="H877" s="19">
        <f>D877*G877</f>
        <v/>
      </c>
      <c r="I877" s="16" t="n">
        <v>1</v>
      </c>
      <c r="J877" s="17">
        <f>C877*I877</f>
        <v/>
      </c>
      <c r="K877" s="18" t="n">
        <v>1</v>
      </c>
      <c r="L877" s="19">
        <f>D877*K877</f>
        <v/>
      </c>
      <c r="M877" s="23" t="n">
        <v>0</v>
      </c>
      <c r="N877" s="24">
        <f>D877*M877</f>
        <v/>
      </c>
    </row>
    <row r="878">
      <c r="A878" s="12" t="inlineStr">
        <is>
          <t>大平NC</t>
        </is>
      </c>
      <c r="B878" s="13" t="inlineStr">
        <is>
          <t>90M4Z11R</t>
        </is>
      </c>
      <c r="C878" s="14">
        <f>SUMIF(数量表!D:E,B878,数量表!E:E)</f>
        <v/>
      </c>
      <c r="D878" s="15">
        <f>SUMIF(数量表!D:F,B878,数量表!F:F)+SUMIF(数量表!D:G,B878,数量表!G:G)</f>
        <v/>
      </c>
      <c r="E878" s="16" t="n">
        <v>0</v>
      </c>
      <c r="F878" s="17">
        <f>C878*E878</f>
        <v/>
      </c>
      <c r="G878" s="18" t="n">
        <v>0</v>
      </c>
      <c r="H878" s="19">
        <f>D878*G878</f>
        <v/>
      </c>
      <c r="I878" s="16" t="n">
        <v>1</v>
      </c>
      <c r="J878" s="17">
        <f>C878*I878</f>
        <v/>
      </c>
      <c r="K878" s="18" t="n">
        <v>1</v>
      </c>
      <c r="L878" s="19">
        <f>D878*K878</f>
        <v/>
      </c>
      <c r="M878" s="23" t="n">
        <v>0</v>
      </c>
      <c r="N878" s="24">
        <f>D878*M878</f>
        <v/>
      </c>
    </row>
    <row r="879">
      <c r="A879" s="12" t="inlineStr">
        <is>
          <t>大平NC</t>
        </is>
      </c>
      <c r="B879" s="13" t="inlineStr">
        <is>
          <t>90M4Z11-R</t>
        </is>
      </c>
      <c r="C879" s="14">
        <f>SUMIF(数量表!D:E,B879,数量表!E:E)</f>
        <v/>
      </c>
      <c r="D879" s="15">
        <f>SUMIF(数量表!D:F,B879,数量表!F:F)+SUMIF(数量表!D:G,B879,数量表!G:G)</f>
        <v/>
      </c>
      <c r="E879" s="16" t="n">
        <v>0</v>
      </c>
      <c r="F879" s="17">
        <f>C879*E879</f>
        <v/>
      </c>
      <c r="G879" s="18" t="n">
        <v>0</v>
      </c>
      <c r="H879" s="19">
        <f>D879*G879</f>
        <v/>
      </c>
      <c r="I879" s="16" t="n">
        <v>1</v>
      </c>
      <c r="J879" s="17">
        <f>C879*I879</f>
        <v/>
      </c>
      <c r="K879" s="18" t="n">
        <v>1</v>
      </c>
      <c r="L879" s="19">
        <f>D879*K879</f>
        <v/>
      </c>
      <c r="M879" s="23" t="n">
        <v>0</v>
      </c>
      <c r="N879" s="24">
        <f>D879*M879</f>
        <v/>
      </c>
    </row>
    <row r="880">
      <c r="A880" s="12" t="inlineStr">
        <is>
          <t>大平NC</t>
        </is>
      </c>
      <c r="B880" s="13" t="inlineStr">
        <is>
          <t>90M4Z11R-R</t>
        </is>
      </c>
      <c r="C880" s="14">
        <f>SUMIF(数量表!D:E,B880,数量表!E:E)</f>
        <v/>
      </c>
      <c r="D880" s="15">
        <f>SUMIF(数量表!D:F,B880,数量表!F:F)+SUMIF(数量表!D:G,B880,数量表!G:G)</f>
        <v/>
      </c>
      <c r="E880" s="16" t="n">
        <v>0</v>
      </c>
      <c r="F880" s="17">
        <f>C880*E880</f>
        <v/>
      </c>
      <c r="G880" s="18" t="n">
        <v>0</v>
      </c>
      <c r="H880" s="19">
        <f>D880*G880</f>
        <v/>
      </c>
      <c r="I880" s="16" t="n">
        <v>1</v>
      </c>
      <c r="J880" s="17">
        <f>C880*I880</f>
        <v/>
      </c>
      <c r="K880" s="18" t="n">
        <v>1</v>
      </c>
      <c r="L880" s="19">
        <f>D880*K880</f>
        <v/>
      </c>
      <c r="M880" s="23" t="n">
        <v>0</v>
      </c>
      <c r="N880" s="24">
        <f>D880*M880</f>
        <v/>
      </c>
    </row>
    <row r="881">
      <c r="A881" s="12" t="inlineStr">
        <is>
          <t>大平NC</t>
        </is>
      </c>
      <c r="B881" s="13" t="inlineStr">
        <is>
          <t>90M5ZH09</t>
        </is>
      </c>
      <c r="C881" s="14">
        <f>SUMIF(数量表!D:E,B881,数量表!E:E)</f>
        <v/>
      </c>
      <c r="D881" s="15">
        <f>SUMIF(数量表!D:F,B881,数量表!F:F)+SUMIF(数量表!D:G,B881,数量表!G:G)</f>
        <v/>
      </c>
      <c r="E881" s="16" t="n">
        <v>0</v>
      </c>
      <c r="F881" s="17">
        <f>C881*E881</f>
        <v/>
      </c>
      <c r="G881" s="18" t="n">
        <v>0</v>
      </c>
      <c r="H881" s="19">
        <f>D881*G881</f>
        <v/>
      </c>
      <c r="I881" s="16" t="n">
        <v>0.5</v>
      </c>
      <c r="J881" s="17">
        <f>C881*I881</f>
        <v/>
      </c>
      <c r="K881" s="18" t="n">
        <v>0.5</v>
      </c>
      <c r="L881" s="19">
        <f>D881*K881</f>
        <v/>
      </c>
      <c r="M881" s="23" t="n">
        <v>0</v>
      </c>
      <c r="N881" s="24">
        <f>D881*M881</f>
        <v/>
      </c>
    </row>
    <row r="882">
      <c r="A882" s="12" t="inlineStr">
        <is>
          <t>大平NC</t>
        </is>
      </c>
      <c r="B882" s="13" t="inlineStr">
        <is>
          <t>90M5ZH09L</t>
        </is>
      </c>
      <c r="C882" s="14">
        <f>SUMIF(数量表!D:E,B882,数量表!E:E)</f>
        <v/>
      </c>
      <c r="D882" s="15">
        <f>SUMIF(数量表!D:F,B882,数量表!F:F)+SUMIF(数量表!D:G,B882,数量表!G:G)</f>
        <v/>
      </c>
      <c r="E882" s="16" t="n">
        <v>0</v>
      </c>
      <c r="F882" s="17">
        <f>C882*E882</f>
        <v/>
      </c>
      <c r="G882" s="18" t="n">
        <v>0</v>
      </c>
      <c r="H882" s="19">
        <f>D882*G882</f>
        <v/>
      </c>
      <c r="I882" s="16" t="n">
        <v>0.5</v>
      </c>
      <c r="J882" s="17">
        <f>C882*I882</f>
        <v/>
      </c>
      <c r="K882" s="18" t="n">
        <v>0.5</v>
      </c>
      <c r="L882" s="19">
        <f>D882*K882</f>
        <v/>
      </c>
      <c r="M882" s="23" t="n">
        <v>0</v>
      </c>
      <c r="N882" s="24">
        <f>D882*M882</f>
        <v/>
      </c>
    </row>
    <row r="883">
      <c r="A883" s="12" t="inlineStr">
        <is>
          <t>大平NC</t>
        </is>
      </c>
      <c r="B883" s="13" t="inlineStr">
        <is>
          <t>90M5ZH09R</t>
        </is>
      </c>
      <c r="C883" s="14">
        <f>SUMIF(数量表!D:E,B883,数量表!E:E)</f>
        <v/>
      </c>
      <c r="D883" s="15">
        <f>SUMIF(数量表!D:F,B883,数量表!F:F)+SUMIF(数量表!D:G,B883,数量表!G:G)</f>
        <v/>
      </c>
      <c r="E883" s="16" t="n">
        <v>0</v>
      </c>
      <c r="F883" s="17">
        <f>C883*E883</f>
        <v/>
      </c>
      <c r="G883" s="18" t="n">
        <v>0</v>
      </c>
      <c r="H883" s="19">
        <f>D883*G883</f>
        <v/>
      </c>
      <c r="I883" s="16" t="n">
        <v>0.5</v>
      </c>
      <c r="J883" s="17">
        <f>C883*I883</f>
        <v/>
      </c>
      <c r="K883" s="18" t="n">
        <v>0.5</v>
      </c>
      <c r="L883" s="19">
        <f>D883*K883</f>
        <v/>
      </c>
      <c r="M883" s="23" t="n">
        <v>0</v>
      </c>
      <c r="N883" s="24">
        <f>D883*M883</f>
        <v/>
      </c>
    </row>
    <row r="884">
      <c r="A884" s="12" t="inlineStr">
        <is>
          <t>大平NC</t>
        </is>
      </c>
      <c r="B884" s="13" t="inlineStr">
        <is>
          <t>90M5Z11</t>
        </is>
      </c>
      <c r="C884" s="14">
        <f>SUMIF(数量表!D:E,B884,数量表!E:E)</f>
        <v/>
      </c>
      <c r="D884" s="15">
        <f>SUMIF(数量表!D:F,B884,数量表!F:F)+SUMIF(数量表!D:G,B884,数量表!G:G)</f>
        <v/>
      </c>
      <c r="E884" s="16" t="n">
        <v>0</v>
      </c>
      <c r="F884" s="17">
        <f>C884*E884</f>
        <v/>
      </c>
      <c r="G884" s="18" t="n">
        <v>0</v>
      </c>
      <c r="H884" s="19">
        <f>D884*G884</f>
        <v/>
      </c>
      <c r="I884" s="16" t="n">
        <v>1</v>
      </c>
      <c r="J884" s="17">
        <f>C884*I884</f>
        <v/>
      </c>
      <c r="K884" s="18" t="n">
        <v>1</v>
      </c>
      <c r="L884" s="19">
        <f>D884*K884</f>
        <v/>
      </c>
      <c r="M884" s="23" t="n">
        <v>0</v>
      </c>
      <c r="N884" s="24">
        <f>D884*M884</f>
        <v/>
      </c>
    </row>
    <row r="885">
      <c r="A885" s="12" t="inlineStr">
        <is>
          <t>大平NC</t>
        </is>
      </c>
      <c r="B885" s="13" t="inlineStr">
        <is>
          <t>90M5Z11L</t>
        </is>
      </c>
      <c r="C885" s="14">
        <f>SUMIF(数量表!D:E,B885,数量表!E:E)</f>
        <v/>
      </c>
      <c r="D885" s="15">
        <f>SUMIF(数量表!D:F,B885,数量表!F:F)+SUMIF(数量表!D:G,B885,数量表!G:G)</f>
        <v/>
      </c>
      <c r="E885" s="16" t="n">
        <v>0</v>
      </c>
      <c r="F885" s="17">
        <f>C885*E885</f>
        <v/>
      </c>
      <c r="G885" s="18" t="n">
        <v>0</v>
      </c>
      <c r="H885" s="19">
        <f>D885*G885</f>
        <v/>
      </c>
      <c r="I885" s="16" t="n">
        <v>1</v>
      </c>
      <c r="J885" s="17">
        <f>C885*I885</f>
        <v/>
      </c>
      <c r="K885" s="18" t="n">
        <v>1</v>
      </c>
      <c r="L885" s="19">
        <f>D885*K885</f>
        <v/>
      </c>
      <c r="M885" s="23" t="n">
        <v>0</v>
      </c>
      <c r="N885" s="24">
        <f>D885*M885</f>
        <v/>
      </c>
    </row>
    <row r="886">
      <c r="A886" s="12" t="inlineStr">
        <is>
          <t>大平NC</t>
        </is>
      </c>
      <c r="B886" s="13" t="inlineStr">
        <is>
          <t>90M5Z11-L</t>
        </is>
      </c>
      <c r="C886" s="14">
        <f>SUMIF(数量表!D:E,B886,数量表!E:E)</f>
        <v/>
      </c>
      <c r="D886" s="15">
        <f>SUMIF(数量表!D:F,B886,数量表!F:F)+SUMIF(数量表!D:G,B886,数量表!G:G)</f>
        <v/>
      </c>
      <c r="E886" s="16" t="n">
        <v>0</v>
      </c>
      <c r="F886" s="17">
        <f>C886*E886</f>
        <v/>
      </c>
      <c r="G886" s="18" t="n">
        <v>0</v>
      </c>
      <c r="H886" s="19">
        <f>D886*G886</f>
        <v/>
      </c>
      <c r="I886" s="16" t="n">
        <v>1</v>
      </c>
      <c r="J886" s="17">
        <f>C886*I886</f>
        <v/>
      </c>
      <c r="K886" s="18" t="n">
        <v>1</v>
      </c>
      <c r="L886" s="19">
        <f>D886*K886</f>
        <v/>
      </c>
      <c r="M886" s="23" t="n">
        <v>0</v>
      </c>
      <c r="N886" s="24">
        <f>D886*M886</f>
        <v/>
      </c>
    </row>
    <row r="887">
      <c r="A887" s="12" t="inlineStr">
        <is>
          <t>大平NC</t>
        </is>
      </c>
      <c r="B887" s="13" t="inlineStr">
        <is>
          <t>90M5Z11L-L</t>
        </is>
      </c>
      <c r="C887" s="14">
        <f>SUMIF(数量表!D:E,B887,数量表!E:E)</f>
        <v/>
      </c>
      <c r="D887" s="15">
        <f>SUMIF(数量表!D:F,B887,数量表!F:F)+SUMIF(数量表!D:G,B887,数量表!G:G)</f>
        <v/>
      </c>
      <c r="E887" s="16" t="n">
        <v>0</v>
      </c>
      <c r="F887" s="17">
        <f>C887*E887</f>
        <v/>
      </c>
      <c r="G887" s="18" t="n">
        <v>0</v>
      </c>
      <c r="H887" s="19">
        <f>D887*G887</f>
        <v/>
      </c>
      <c r="I887" s="16" t="n">
        <v>1</v>
      </c>
      <c r="J887" s="17">
        <f>C887*I887</f>
        <v/>
      </c>
      <c r="K887" s="18" t="n">
        <v>1</v>
      </c>
      <c r="L887" s="19">
        <f>D887*K887</f>
        <v/>
      </c>
      <c r="M887" s="23" t="n">
        <v>0</v>
      </c>
      <c r="N887" s="24">
        <f>D887*M887</f>
        <v/>
      </c>
    </row>
    <row r="888">
      <c r="A888" s="12" t="inlineStr">
        <is>
          <t>大平NC</t>
        </is>
      </c>
      <c r="B888" s="13" t="inlineStr">
        <is>
          <t>90M5Z11R</t>
        </is>
      </c>
      <c r="C888" s="14">
        <f>SUMIF(数量表!D:E,B888,数量表!E:E)</f>
        <v/>
      </c>
      <c r="D888" s="15">
        <f>SUMIF(数量表!D:F,B888,数量表!F:F)+SUMIF(数量表!D:G,B888,数量表!G:G)</f>
        <v/>
      </c>
      <c r="E888" s="16" t="n">
        <v>0</v>
      </c>
      <c r="F888" s="17">
        <f>C888*E888</f>
        <v/>
      </c>
      <c r="G888" s="18" t="n">
        <v>0</v>
      </c>
      <c r="H888" s="19">
        <f>D888*G888</f>
        <v/>
      </c>
      <c r="I888" s="16" t="n">
        <v>1</v>
      </c>
      <c r="J888" s="17">
        <f>C888*I888</f>
        <v/>
      </c>
      <c r="K888" s="18" t="n">
        <v>1</v>
      </c>
      <c r="L888" s="19">
        <f>D888*K888</f>
        <v/>
      </c>
      <c r="M888" s="23" t="n">
        <v>0</v>
      </c>
      <c r="N888" s="24">
        <f>D888*M888</f>
        <v/>
      </c>
    </row>
    <row r="889">
      <c r="A889" s="12" t="inlineStr">
        <is>
          <t>大平NC</t>
        </is>
      </c>
      <c r="B889" s="13" t="inlineStr">
        <is>
          <t>90M5Z11-R</t>
        </is>
      </c>
      <c r="C889" s="14">
        <f>SUMIF(数量表!D:E,B889,数量表!E:E)</f>
        <v/>
      </c>
      <c r="D889" s="15">
        <f>SUMIF(数量表!D:F,B889,数量表!F:F)+SUMIF(数量表!D:G,B889,数量表!G:G)</f>
        <v/>
      </c>
      <c r="E889" s="16" t="n">
        <v>0</v>
      </c>
      <c r="F889" s="17">
        <f>C889*E889</f>
        <v/>
      </c>
      <c r="G889" s="18" t="n">
        <v>0</v>
      </c>
      <c r="H889" s="19">
        <f>D889*G889</f>
        <v/>
      </c>
      <c r="I889" s="16" t="n">
        <v>1</v>
      </c>
      <c r="J889" s="17">
        <f>C889*I889</f>
        <v/>
      </c>
      <c r="K889" s="18" t="n">
        <v>1</v>
      </c>
      <c r="L889" s="19">
        <f>D889*K889</f>
        <v/>
      </c>
      <c r="M889" s="23" t="n">
        <v>0</v>
      </c>
      <c r="N889" s="24">
        <f>D889*M889</f>
        <v/>
      </c>
    </row>
    <row r="890">
      <c r="A890" s="12" t="inlineStr">
        <is>
          <t>大平NC</t>
        </is>
      </c>
      <c r="B890" s="13" t="inlineStr">
        <is>
          <t>90M5Z11R-R</t>
        </is>
      </c>
      <c r="C890" s="14">
        <f>SUMIF(数量表!D:E,B890,数量表!E:E)</f>
        <v/>
      </c>
      <c r="D890" s="15">
        <f>SUMIF(数量表!D:F,B890,数量表!F:F)+SUMIF(数量表!D:G,B890,数量表!G:G)</f>
        <v/>
      </c>
      <c r="E890" s="16" t="n">
        <v>0</v>
      </c>
      <c r="F890" s="17">
        <f>C890*E890</f>
        <v/>
      </c>
      <c r="G890" s="18" t="n">
        <v>0</v>
      </c>
      <c r="H890" s="19">
        <f>D890*G890</f>
        <v/>
      </c>
      <c r="I890" s="16" t="n">
        <v>1</v>
      </c>
      <c r="J890" s="17">
        <f>C890*I890</f>
        <v/>
      </c>
      <c r="K890" s="18" t="n">
        <v>1</v>
      </c>
      <c r="L890" s="19">
        <f>D890*K890</f>
        <v/>
      </c>
      <c r="M890" s="23" t="n">
        <v>0</v>
      </c>
      <c r="N890" s="24">
        <f>D890*M890</f>
        <v/>
      </c>
    </row>
    <row r="891">
      <c r="A891" s="12" t="inlineStr">
        <is>
          <t>大平NC</t>
        </is>
      </c>
      <c r="B891" s="13" t="inlineStr">
        <is>
          <t>90M4ZH11</t>
        </is>
      </c>
      <c r="C891" s="14">
        <f>SUMIF(数量表!D:E,B891,数量表!E:E)</f>
        <v/>
      </c>
      <c r="D891" s="15">
        <f>SUMIF(数量表!D:F,B891,数量表!F:F)+SUMIF(数量表!D:G,B891,数量表!G:G)</f>
        <v/>
      </c>
      <c r="E891" s="16" t="n">
        <v>0</v>
      </c>
      <c r="F891" s="17">
        <f>C891*E891</f>
        <v/>
      </c>
      <c r="G891" s="18" t="n">
        <v>0</v>
      </c>
      <c r="H891" s="19">
        <f>D891*G891</f>
        <v/>
      </c>
      <c r="I891" s="16" t="n">
        <v>0.5</v>
      </c>
      <c r="J891" s="17">
        <f>C891*I891</f>
        <v/>
      </c>
      <c r="K891" s="18" t="n">
        <v>0.5</v>
      </c>
      <c r="L891" s="19">
        <f>D891*K891</f>
        <v/>
      </c>
      <c r="M891" s="23" t="n">
        <v>0</v>
      </c>
      <c r="N891" s="24">
        <f>D891*M891</f>
        <v/>
      </c>
    </row>
    <row r="892">
      <c r="A892" s="12" t="inlineStr">
        <is>
          <t>大平NC</t>
        </is>
      </c>
      <c r="B892" s="13" t="inlineStr">
        <is>
          <t>90M4ZH11L</t>
        </is>
      </c>
      <c r="C892" s="14">
        <f>SUMIF(数量表!D:E,B892,数量表!E:E)</f>
        <v/>
      </c>
      <c r="D892" s="15">
        <f>SUMIF(数量表!D:F,B892,数量表!F:F)+SUMIF(数量表!D:G,B892,数量表!G:G)</f>
        <v/>
      </c>
      <c r="E892" s="16" t="n">
        <v>0</v>
      </c>
      <c r="F892" s="17">
        <f>C892*E892</f>
        <v/>
      </c>
      <c r="G892" s="18" t="n">
        <v>0</v>
      </c>
      <c r="H892" s="19">
        <f>D892*G892</f>
        <v/>
      </c>
      <c r="I892" s="16" t="n">
        <v>0.5</v>
      </c>
      <c r="J892" s="17">
        <f>C892*I892</f>
        <v/>
      </c>
      <c r="K892" s="18" t="n">
        <v>0.5</v>
      </c>
      <c r="L892" s="19">
        <f>D892*K892</f>
        <v/>
      </c>
      <c r="M892" s="23" t="n">
        <v>0</v>
      </c>
      <c r="N892" s="24">
        <f>D892*M892</f>
        <v/>
      </c>
    </row>
    <row r="893">
      <c r="A893" s="12" t="inlineStr">
        <is>
          <t>大平NC</t>
        </is>
      </c>
      <c r="B893" s="13" t="inlineStr">
        <is>
          <t>90M4ZH11R</t>
        </is>
      </c>
      <c r="C893" s="14">
        <f>SUMIF(数量表!D:E,B893,数量表!E:E)</f>
        <v/>
      </c>
      <c r="D893" s="15">
        <f>SUMIF(数量表!D:F,B893,数量表!F:F)+SUMIF(数量表!D:G,B893,数量表!G:G)</f>
        <v/>
      </c>
      <c r="E893" s="16" t="n">
        <v>0</v>
      </c>
      <c r="F893" s="17">
        <f>C893*E893</f>
        <v/>
      </c>
      <c r="G893" s="18" t="n">
        <v>0</v>
      </c>
      <c r="H893" s="19">
        <f>D893*G893</f>
        <v/>
      </c>
      <c r="I893" s="16" t="n">
        <v>0.5</v>
      </c>
      <c r="J893" s="17">
        <f>C893*I893</f>
        <v/>
      </c>
      <c r="K893" s="18" t="n">
        <v>0.5</v>
      </c>
      <c r="L893" s="19">
        <f>D893*K893</f>
        <v/>
      </c>
      <c r="M893" s="23" t="n">
        <v>0</v>
      </c>
      <c r="N893" s="24">
        <f>D893*M893</f>
        <v/>
      </c>
    </row>
    <row r="894">
      <c r="A894" s="12" t="inlineStr">
        <is>
          <t>大平NC</t>
        </is>
      </c>
      <c r="B894" s="13" t="inlineStr">
        <is>
          <t>90M5ZH11</t>
        </is>
      </c>
      <c r="C894" s="14">
        <f>SUMIF(数量表!D:E,B894,数量表!E:E)</f>
        <v/>
      </c>
      <c r="D894" s="15">
        <f>SUMIF(数量表!D:F,B894,数量表!F:F)+SUMIF(数量表!D:G,B894,数量表!G:G)</f>
        <v/>
      </c>
      <c r="E894" s="16" t="n">
        <v>0</v>
      </c>
      <c r="F894" s="17">
        <f>C894*E894</f>
        <v/>
      </c>
      <c r="G894" s="18" t="n">
        <v>0</v>
      </c>
      <c r="H894" s="19">
        <f>D894*G894</f>
        <v/>
      </c>
      <c r="I894" s="16" t="n">
        <v>0.5</v>
      </c>
      <c r="J894" s="17">
        <f>C894*I894</f>
        <v/>
      </c>
      <c r="K894" s="18" t="n">
        <v>0.5</v>
      </c>
      <c r="L894" s="19">
        <f>D894*K894</f>
        <v/>
      </c>
      <c r="M894" s="23" t="n">
        <v>0</v>
      </c>
      <c r="N894" s="24">
        <f>D894*M894</f>
        <v/>
      </c>
    </row>
    <row r="895">
      <c r="A895" s="12" t="inlineStr">
        <is>
          <t>大平NC</t>
        </is>
      </c>
      <c r="B895" s="13" t="inlineStr">
        <is>
          <t>90M5ZH11L</t>
        </is>
      </c>
      <c r="C895" s="14">
        <f>SUMIF(数量表!D:E,B895,数量表!E:E)</f>
        <v/>
      </c>
      <c r="D895" s="15">
        <f>SUMIF(数量表!D:F,B895,数量表!F:F)+SUMIF(数量表!D:G,B895,数量表!G:G)</f>
        <v/>
      </c>
      <c r="E895" s="16" t="n">
        <v>0</v>
      </c>
      <c r="F895" s="17">
        <f>C895*E895</f>
        <v/>
      </c>
      <c r="G895" s="18" t="n">
        <v>0</v>
      </c>
      <c r="H895" s="19">
        <f>D895*G895</f>
        <v/>
      </c>
      <c r="I895" s="16" t="n">
        <v>0.5</v>
      </c>
      <c r="J895" s="17">
        <f>C895*I895</f>
        <v/>
      </c>
      <c r="K895" s="18" t="n">
        <v>0.5</v>
      </c>
      <c r="L895" s="19">
        <f>D895*K895</f>
        <v/>
      </c>
      <c r="M895" s="23" t="n">
        <v>0</v>
      </c>
      <c r="N895" s="24">
        <f>D895*M895</f>
        <v/>
      </c>
    </row>
    <row r="896">
      <c r="A896" s="12" t="inlineStr">
        <is>
          <t>大平NC</t>
        </is>
      </c>
      <c r="B896" s="13" t="inlineStr">
        <is>
          <t>90M5ZH11R</t>
        </is>
      </c>
      <c r="C896" s="14">
        <f>SUMIF(数量表!D:E,B896,数量表!E:E)</f>
        <v/>
      </c>
      <c r="D896" s="15">
        <f>SUMIF(数量表!D:F,B896,数量表!F:F)+SUMIF(数量表!D:G,B896,数量表!G:G)</f>
        <v/>
      </c>
      <c r="E896" s="16" t="n">
        <v>0</v>
      </c>
      <c r="F896" s="17">
        <f>C896*E896</f>
        <v/>
      </c>
      <c r="G896" s="18" t="n">
        <v>0</v>
      </c>
      <c r="H896" s="19">
        <f>D896*G896</f>
        <v/>
      </c>
      <c r="I896" s="16" t="n">
        <v>0.5</v>
      </c>
      <c r="J896" s="17">
        <f>C896*I896</f>
        <v/>
      </c>
      <c r="K896" s="18" t="n">
        <v>0.5</v>
      </c>
      <c r="L896" s="19">
        <f>D896*K896</f>
        <v/>
      </c>
      <c r="M896" s="23" t="n">
        <v>0</v>
      </c>
      <c r="N896" s="24">
        <f>D896*M896</f>
        <v/>
      </c>
    </row>
    <row r="897">
      <c r="A897" s="12" t="inlineStr">
        <is>
          <t>大平NC</t>
        </is>
      </c>
      <c r="B897" s="13" t="inlineStr">
        <is>
          <t>90M4ZH09</t>
        </is>
      </c>
      <c r="C897" s="14">
        <f>SUMIF(数量表!D:E,B897,数量表!E:E)</f>
        <v/>
      </c>
      <c r="D897" s="15">
        <f>SUMIF(数量表!D:F,B897,数量表!F:F)+SUMIF(数量表!D:G,B897,数量表!G:G)</f>
        <v/>
      </c>
      <c r="E897" s="16" t="n">
        <v>0</v>
      </c>
      <c r="F897" s="17">
        <f>C897*E897</f>
        <v/>
      </c>
      <c r="G897" s="18" t="n">
        <v>0</v>
      </c>
      <c r="H897" s="19">
        <f>D897*G897</f>
        <v/>
      </c>
      <c r="I897" s="16" t="n">
        <v>0.5</v>
      </c>
      <c r="J897" s="17">
        <f>C897*I897</f>
        <v/>
      </c>
      <c r="K897" s="18" t="n">
        <v>0.5</v>
      </c>
      <c r="L897" s="19">
        <f>D897*K897</f>
        <v/>
      </c>
      <c r="M897" s="23" t="n">
        <v>0</v>
      </c>
      <c r="N897" s="24">
        <f>D897*M897</f>
        <v/>
      </c>
    </row>
    <row r="898">
      <c r="A898" s="12" t="inlineStr">
        <is>
          <t>大平NC</t>
        </is>
      </c>
      <c r="B898" s="13" t="inlineStr">
        <is>
          <t>90M4ZH09L</t>
        </is>
      </c>
      <c r="C898" s="14">
        <f>SUMIF(数量表!D:E,B898,数量表!E:E)</f>
        <v/>
      </c>
      <c r="D898" s="15">
        <f>SUMIF(数量表!D:F,B898,数量表!F:F)+SUMIF(数量表!D:G,B898,数量表!G:G)</f>
        <v/>
      </c>
      <c r="E898" s="16" t="n">
        <v>0</v>
      </c>
      <c r="F898" s="17">
        <f>C898*E898</f>
        <v/>
      </c>
      <c r="G898" s="18" t="n">
        <v>0</v>
      </c>
      <c r="H898" s="19">
        <f>D898*G898</f>
        <v/>
      </c>
      <c r="I898" s="16" t="n">
        <v>0.5</v>
      </c>
      <c r="J898" s="26">
        <f>C898*I898</f>
        <v/>
      </c>
      <c r="K898" s="18" t="n">
        <v>0.5</v>
      </c>
      <c r="L898" s="19">
        <f>D898*K898</f>
        <v/>
      </c>
      <c r="M898" s="23" t="n">
        <v>0</v>
      </c>
      <c r="N898" s="24">
        <f>D898*M898</f>
        <v/>
      </c>
    </row>
    <row r="899">
      <c r="A899" s="12" t="inlineStr">
        <is>
          <t>大平NC</t>
        </is>
      </c>
      <c r="B899" s="13" t="inlineStr">
        <is>
          <t>90M4ZH09R</t>
        </is>
      </c>
      <c r="C899" s="14">
        <f>SUMIF(数量表!D:E,B899,数量表!E:E)</f>
        <v/>
      </c>
      <c r="D899" s="15">
        <f>SUMIF(数量表!D:F,B899,数量表!F:F)+SUMIF(数量表!D:G,B899,数量表!G:G)</f>
        <v/>
      </c>
      <c r="E899" s="16" t="n">
        <v>0</v>
      </c>
      <c r="F899" s="17">
        <f>C899*E899</f>
        <v/>
      </c>
      <c r="G899" s="18" t="n">
        <v>0</v>
      </c>
      <c r="H899" s="19">
        <f>D899*G899</f>
        <v/>
      </c>
      <c r="I899" s="16" t="n">
        <v>0.5</v>
      </c>
      <c r="J899" s="26">
        <f>C899*I899</f>
        <v/>
      </c>
      <c r="K899" s="18" t="n">
        <v>0.5</v>
      </c>
      <c r="L899" s="19">
        <f>D899*K899</f>
        <v/>
      </c>
      <c r="M899" s="23" t="n">
        <v>0</v>
      </c>
      <c r="N899" s="24">
        <f>D899*M899</f>
        <v/>
      </c>
    </row>
    <row r="900">
      <c r="A900" s="12" t="inlineStr">
        <is>
          <t>大平NC</t>
        </is>
      </c>
      <c r="B900" s="13" t="inlineStr">
        <is>
          <t>135M4Z11</t>
        </is>
      </c>
      <c r="C900" s="14">
        <f>SUMIF(数量表!D:E,B900,数量表!E:E)</f>
        <v/>
      </c>
      <c r="D900" s="15">
        <f>SUMIF(数量表!D:F,B900,数量表!F:F)+SUMIF(数量表!D:G,B900,数量表!G:G)</f>
        <v/>
      </c>
      <c r="E900" s="16" t="n">
        <v>0</v>
      </c>
      <c r="F900" s="17">
        <f>C900*E900</f>
        <v/>
      </c>
      <c r="G900" s="18" t="n">
        <v>0</v>
      </c>
      <c r="H900" s="19">
        <f>D900*G900</f>
        <v/>
      </c>
      <c r="I900" s="16" t="n">
        <v>1</v>
      </c>
      <c r="J900" s="17">
        <f>C900*I900</f>
        <v/>
      </c>
      <c r="K900" s="18" t="n">
        <v>1</v>
      </c>
      <c r="L900" s="19">
        <f>D900*K900</f>
        <v/>
      </c>
      <c r="M900" s="23" t="n">
        <v>0</v>
      </c>
      <c r="N900" s="24">
        <f>D900*M900</f>
        <v/>
      </c>
    </row>
    <row r="901">
      <c r="A901" s="12" t="inlineStr">
        <is>
          <t>大平NC</t>
        </is>
      </c>
      <c r="B901" s="13" t="inlineStr">
        <is>
          <t>135M4Z11L</t>
        </is>
      </c>
      <c r="C901" s="14">
        <f>SUMIF(数量表!D:E,B901,数量表!E:E)</f>
        <v/>
      </c>
      <c r="D901" s="15">
        <f>SUMIF(数量表!D:F,B901,数量表!F:F)+SUMIF(数量表!D:G,B901,数量表!G:G)</f>
        <v/>
      </c>
      <c r="E901" s="16" t="n">
        <v>0</v>
      </c>
      <c r="F901" s="17">
        <f>C901*E901</f>
        <v/>
      </c>
      <c r="G901" s="18" t="n">
        <v>0</v>
      </c>
      <c r="H901" s="19">
        <f>D901*G901</f>
        <v/>
      </c>
      <c r="I901" s="16" t="n">
        <v>1</v>
      </c>
      <c r="J901" s="17">
        <f>C901*I901</f>
        <v/>
      </c>
      <c r="K901" s="18" t="n">
        <v>1</v>
      </c>
      <c r="L901" s="19">
        <f>D901*K901</f>
        <v/>
      </c>
      <c r="M901" s="23" t="n">
        <v>0</v>
      </c>
      <c r="N901" s="24">
        <f>D901*M901</f>
        <v/>
      </c>
    </row>
    <row r="902">
      <c r="A902" s="12" t="inlineStr">
        <is>
          <t>大平NC</t>
        </is>
      </c>
      <c r="B902" s="13" t="inlineStr">
        <is>
          <t>135M4Z11-L</t>
        </is>
      </c>
      <c r="C902" s="14">
        <f>SUMIF(数量表!D:E,B902,数量表!E:E)</f>
        <v/>
      </c>
      <c r="D902" s="15">
        <f>SUMIF(数量表!D:F,B902,数量表!F:F)+SUMIF(数量表!D:G,B902,数量表!G:G)</f>
        <v/>
      </c>
      <c r="E902" s="16" t="n">
        <v>0</v>
      </c>
      <c r="F902" s="17">
        <f>C902*E902</f>
        <v/>
      </c>
      <c r="G902" s="18" t="n">
        <v>0</v>
      </c>
      <c r="H902" s="19">
        <f>D902*G902</f>
        <v/>
      </c>
      <c r="I902" s="16" t="n">
        <v>1</v>
      </c>
      <c r="J902" s="17">
        <f>C902*I902</f>
        <v/>
      </c>
      <c r="K902" s="18" t="n">
        <v>1</v>
      </c>
      <c r="L902" s="19">
        <f>D902*K902</f>
        <v/>
      </c>
      <c r="M902" s="23" t="n">
        <v>0</v>
      </c>
      <c r="N902" s="24">
        <f>D902*M902</f>
        <v/>
      </c>
    </row>
    <row r="903">
      <c r="A903" s="12" t="inlineStr">
        <is>
          <t>大平NC</t>
        </is>
      </c>
      <c r="B903" s="13" t="inlineStr">
        <is>
          <t>135M4Z11L-L</t>
        </is>
      </c>
      <c r="C903" s="14">
        <f>SUMIF(数量表!D:E,B903,数量表!E:E)</f>
        <v/>
      </c>
      <c r="D903" s="15">
        <f>SUMIF(数量表!D:F,B903,数量表!F:F)+SUMIF(数量表!D:G,B903,数量表!G:G)</f>
        <v/>
      </c>
      <c r="E903" s="16" t="n">
        <v>0</v>
      </c>
      <c r="F903" s="17">
        <f>C903*E903</f>
        <v/>
      </c>
      <c r="G903" s="18" t="n">
        <v>0</v>
      </c>
      <c r="H903" s="19">
        <f>D903*G903</f>
        <v/>
      </c>
      <c r="I903" s="16" t="n">
        <v>1</v>
      </c>
      <c r="J903" s="17">
        <f>C903*I903</f>
        <v/>
      </c>
      <c r="K903" s="18" t="n">
        <v>1</v>
      </c>
      <c r="L903" s="19">
        <f>D903*K903</f>
        <v/>
      </c>
      <c r="M903" s="23" t="n">
        <v>0</v>
      </c>
      <c r="N903" s="24">
        <f>D903*M903</f>
        <v/>
      </c>
    </row>
    <row r="904">
      <c r="A904" s="12" t="inlineStr">
        <is>
          <t>大平NC</t>
        </is>
      </c>
      <c r="B904" s="13" t="inlineStr">
        <is>
          <t>135M4Z11R</t>
        </is>
      </c>
      <c r="C904" s="14">
        <f>SUMIF(数量表!D:E,B904,数量表!E:E)</f>
        <v/>
      </c>
      <c r="D904" s="15">
        <f>SUMIF(数量表!D:F,B904,数量表!F:F)+SUMIF(数量表!D:G,B904,数量表!G:G)</f>
        <v/>
      </c>
      <c r="E904" s="16" t="n">
        <v>0</v>
      </c>
      <c r="F904" s="17">
        <f>C904*E904</f>
        <v/>
      </c>
      <c r="G904" s="18" t="n">
        <v>0</v>
      </c>
      <c r="H904" s="19">
        <f>D904*G904</f>
        <v/>
      </c>
      <c r="I904" s="16" t="n">
        <v>1</v>
      </c>
      <c r="J904" s="17">
        <f>C904*I904</f>
        <v/>
      </c>
      <c r="K904" s="18" t="n">
        <v>1</v>
      </c>
      <c r="L904" s="19">
        <f>D904*K904</f>
        <v/>
      </c>
      <c r="M904" s="23" t="n">
        <v>0</v>
      </c>
      <c r="N904" s="24">
        <f>D904*M904</f>
        <v/>
      </c>
    </row>
    <row r="905">
      <c r="A905" s="12" t="inlineStr">
        <is>
          <t>大平NC</t>
        </is>
      </c>
      <c r="B905" s="13" t="inlineStr">
        <is>
          <t>135M4Z11-R</t>
        </is>
      </c>
      <c r="C905" s="14">
        <f>SUMIF(数量表!D:E,B905,数量表!E:E)</f>
        <v/>
      </c>
      <c r="D905" s="15">
        <f>SUMIF(数量表!D:F,B905,数量表!F:F)+SUMIF(数量表!D:G,B905,数量表!G:G)</f>
        <v/>
      </c>
      <c r="E905" s="16" t="n">
        <v>0</v>
      </c>
      <c r="F905" s="17">
        <f>C905*E905</f>
        <v/>
      </c>
      <c r="G905" s="18" t="n">
        <v>0</v>
      </c>
      <c r="H905" s="19">
        <f>D905*G905</f>
        <v/>
      </c>
      <c r="I905" s="16" t="n">
        <v>1</v>
      </c>
      <c r="J905" s="17">
        <f>C905*I905</f>
        <v/>
      </c>
      <c r="K905" s="18" t="n">
        <v>1</v>
      </c>
      <c r="L905" s="19">
        <f>D905*K905</f>
        <v/>
      </c>
      <c r="M905" s="23" t="n">
        <v>0</v>
      </c>
      <c r="N905" s="24">
        <f>D905*M905</f>
        <v/>
      </c>
    </row>
    <row r="906">
      <c r="A906" s="12" t="inlineStr">
        <is>
          <t>大平NC</t>
        </is>
      </c>
      <c r="B906" s="13" t="inlineStr">
        <is>
          <t>135M4Z11R-R</t>
        </is>
      </c>
      <c r="C906" s="14">
        <f>SUMIF(数量表!D:E,B906,数量表!E:E)</f>
        <v/>
      </c>
      <c r="D906" s="15">
        <f>SUMIF(数量表!D:F,B906,数量表!F:F)+SUMIF(数量表!D:G,B906,数量表!G:G)</f>
        <v/>
      </c>
      <c r="E906" s="16" t="n">
        <v>0</v>
      </c>
      <c r="F906" s="17">
        <f>C906*E906</f>
        <v/>
      </c>
      <c r="G906" s="18" t="n">
        <v>0</v>
      </c>
      <c r="H906" s="19">
        <f>D906*G906</f>
        <v/>
      </c>
      <c r="I906" s="16" t="n">
        <v>1</v>
      </c>
      <c r="J906" s="17">
        <f>C906*I906</f>
        <v/>
      </c>
      <c r="K906" s="18" t="n">
        <v>1</v>
      </c>
      <c r="L906" s="19">
        <f>D906*K906</f>
        <v/>
      </c>
      <c r="M906" s="23" t="n">
        <v>0</v>
      </c>
      <c r="N906" s="24">
        <f>D906*M906</f>
        <v/>
      </c>
    </row>
    <row r="907">
      <c r="A907" s="12" t="inlineStr">
        <is>
          <t>大平NC</t>
        </is>
      </c>
      <c r="B907" s="13" t="inlineStr">
        <is>
          <t>135M5ZH09</t>
        </is>
      </c>
      <c r="C907" s="14">
        <f>SUMIF(数量表!D:E,B907,数量表!E:E)</f>
        <v/>
      </c>
      <c r="D907" s="15">
        <f>SUMIF(数量表!D:F,B907,数量表!F:F)+SUMIF(数量表!D:G,B907,数量表!G:G)</f>
        <v/>
      </c>
      <c r="E907" s="16" t="n">
        <v>0</v>
      </c>
      <c r="F907" s="17">
        <f>C907*E907</f>
        <v/>
      </c>
      <c r="G907" s="18" t="n">
        <v>0</v>
      </c>
      <c r="H907" s="19">
        <f>D907*G907</f>
        <v/>
      </c>
      <c r="I907" s="16" t="n">
        <v>0.5</v>
      </c>
      <c r="J907" s="17">
        <f>C907*I907</f>
        <v/>
      </c>
      <c r="K907" s="18" t="n">
        <v>0.5</v>
      </c>
      <c r="L907" s="19">
        <f>D907*K907</f>
        <v/>
      </c>
      <c r="M907" s="23" t="n">
        <v>0</v>
      </c>
      <c r="N907" s="24">
        <f>D907*M907</f>
        <v/>
      </c>
    </row>
    <row r="908">
      <c r="A908" s="12" t="inlineStr">
        <is>
          <t>大平NC</t>
        </is>
      </c>
      <c r="B908" s="13" t="inlineStr">
        <is>
          <t>135M5ZH09L</t>
        </is>
      </c>
      <c r="C908" s="14">
        <f>SUMIF(数量表!D:E,B908,数量表!E:E)</f>
        <v/>
      </c>
      <c r="D908" s="15">
        <f>SUMIF(数量表!D:F,B908,数量表!F:F)+SUMIF(数量表!D:G,B908,数量表!G:G)</f>
        <v/>
      </c>
      <c r="E908" s="16" t="n">
        <v>0</v>
      </c>
      <c r="F908" s="17">
        <f>C908*E908</f>
        <v/>
      </c>
      <c r="G908" s="18" t="n">
        <v>0</v>
      </c>
      <c r="H908" s="19">
        <f>D908*G908</f>
        <v/>
      </c>
      <c r="I908" s="16" t="n">
        <v>0.5</v>
      </c>
      <c r="J908" s="17">
        <f>C908*I908</f>
        <v/>
      </c>
      <c r="K908" s="18" t="n">
        <v>0.5</v>
      </c>
      <c r="L908" s="19">
        <f>D908*K908</f>
        <v/>
      </c>
      <c r="M908" s="23" t="n">
        <v>0</v>
      </c>
      <c r="N908" s="24">
        <f>D908*M908</f>
        <v/>
      </c>
    </row>
    <row r="909">
      <c r="A909" s="12" t="inlineStr">
        <is>
          <t>大平NC</t>
        </is>
      </c>
      <c r="B909" s="13" t="inlineStr">
        <is>
          <t>135M5ZH09R</t>
        </is>
      </c>
      <c r="C909" s="14">
        <f>SUMIF(数量表!D:E,B909,数量表!E:E)</f>
        <v/>
      </c>
      <c r="D909" s="15">
        <f>SUMIF(数量表!D:F,B909,数量表!F:F)+SUMIF(数量表!D:G,B909,数量表!G:G)</f>
        <v/>
      </c>
      <c r="E909" s="16" t="n">
        <v>0</v>
      </c>
      <c r="F909" s="17">
        <f>C909*E909</f>
        <v/>
      </c>
      <c r="G909" s="18" t="n">
        <v>0</v>
      </c>
      <c r="H909" s="19">
        <f>D909*G909</f>
        <v/>
      </c>
      <c r="I909" s="16" t="n">
        <v>0.5</v>
      </c>
      <c r="J909" s="17">
        <f>C909*I909</f>
        <v/>
      </c>
      <c r="K909" s="18" t="n">
        <v>0.5</v>
      </c>
      <c r="L909" s="19">
        <f>D909*K909</f>
        <v/>
      </c>
      <c r="M909" s="23" t="n">
        <v>0</v>
      </c>
      <c r="N909" s="24">
        <f>D909*M909</f>
        <v/>
      </c>
    </row>
    <row r="910">
      <c r="A910" s="12" t="inlineStr">
        <is>
          <t>大平NC</t>
        </is>
      </c>
      <c r="B910" s="13" t="inlineStr">
        <is>
          <t>135M5Z11</t>
        </is>
      </c>
      <c r="C910" s="14">
        <f>SUMIF(数量表!D:E,B910,数量表!E:E)</f>
        <v/>
      </c>
      <c r="D910" s="15">
        <f>SUMIF(数量表!D:F,B910,数量表!F:F)+SUMIF(数量表!D:G,B910,数量表!G:G)</f>
        <v/>
      </c>
      <c r="E910" s="16" t="n">
        <v>0</v>
      </c>
      <c r="F910" s="17">
        <f>C910*E910</f>
        <v/>
      </c>
      <c r="G910" s="18" t="n">
        <v>0</v>
      </c>
      <c r="H910" s="19">
        <f>D910*G910</f>
        <v/>
      </c>
      <c r="I910" s="16" t="n">
        <v>1</v>
      </c>
      <c r="J910" s="17">
        <f>C910*I910</f>
        <v/>
      </c>
      <c r="K910" s="18" t="n">
        <v>1</v>
      </c>
      <c r="L910" s="19">
        <f>D910*K910</f>
        <v/>
      </c>
      <c r="M910" s="23" t="n">
        <v>0</v>
      </c>
      <c r="N910" s="24">
        <f>D910*M910</f>
        <v/>
      </c>
    </row>
    <row r="911">
      <c r="A911" s="12" t="inlineStr">
        <is>
          <t>大平NC</t>
        </is>
      </c>
      <c r="B911" s="13" t="inlineStr">
        <is>
          <t>135M5Z11L</t>
        </is>
      </c>
      <c r="C911" s="14">
        <f>SUMIF(数量表!D:E,B911,数量表!E:E)</f>
        <v/>
      </c>
      <c r="D911" s="15">
        <f>SUMIF(数量表!D:F,B911,数量表!F:F)+SUMIF(数量表!D:G,B911,数量表!G:G)</f>
        <v/>
      </c>
      <c r="E911" s="16" t="n">
        <v>0</v>
      </c>
      <c r="F911" s="17">
        <f>C911*E911</f>
        <v/>
      </c>
      <c r="G911" s="18" t="n">
        <v>0</v>
      </c>
      <c r="H911" s="19">
        <f>D911*G911</f>
        <v/>
      </c>
      <c r="I911" s="16" t="n">
        <v>1</v>
      </c>
      <c r="J911" s="17">
        <f>C911*I911</f>
        <v/>
      </c>
      <c r="K911" s="18" t="n">
        <v>1</v>
      </c>
      <c r="L911" s="19">
        <f>D911*K911</f>
        <v/>
      </c>
      <c r="M911" s="23" t="n">
        <v>0</v>
      </c>
      <c r="N911" s="24">
        <f>D911*M911</f>
        <v/>
      </c>
    </row>
    <row r="912">
      <c r="A912" s="12" t="inlineStr">
        <is>
          <t>大平NC</t>
        </is>
      </c>
      <c r="B912" s="13" t="inlineStr">
        <is>
          <t>135M5Z11-L</t>
        </is>
      </c>
      <c r="C912" s="14">
        <f>SUMIF(数量表!D:E,B912,数量表!E:E)</f>
        <v/>
      </c>
      <c r="D912" s="15">
        <f>SUMIF(数量表!D:F,B912,数量表!F:F)+SUMIF(数量表!D:G,B912,数量表!G:G)</f>
        <v/>
      </c>
      <c r="E912" s="16" t="n">
        <v>0</v>
      </c>
      <c r="F912" s="17">
        <f>C912*E912</f>
        <v/>
      </c>
      <c r="G912" s="18" t="n">
        <v>0</v>
      </c>
      <c r="H912" s="19">
        <f>D912*G912</f>
        <v/>
      </c>
      <c r="I912" s="16" t="n">
        <v>1</v>
      </c>
      <c r="J912" s="17">
        <f>C912*I912</f>
        <v/>
      </c>
      <c r="K912" s="18" t="n">
        <v>1</v>
      </c>
      <c r="L912" s="19">
        <f>D912*K912</f>
        <v/>
      </c>
      <c r="M912" s="23" t="n">
        <v>0</v>
      </c>
      <c r="N912" s="24">
        <f>D912*M912</f>
        <v/>
      </c>
    </row>
    <row r="913">
      <c r="A913" s="12" t="inlineStr">
        <is>
          <t>大平NC</t>
        </is>
      </c>
      <c r="B913" s="13" t="inlineStr">
        <is>
          <t>135M5Z11L-L</t>
        </is>
      </c>
      <c r="C913" s="14">
        <f>SUMIF(数量表!D:E,B913,数量表!E:E)</f>
        <v/>
      </c>
      <c r="D913" s="15">
        <f>SUMIF(数量表!D:F,B913,数量表!F:F)+SUMIF(数量表!D:G,B913,数量表!G:G)</f>
        <v/>
      </c>
      <c r="E913" s="16" t="n">
        <v>0</v>
      </c>
      <c r="F913" s="17">
        <f>C913*E913</f>
        <v/>
      </c>
      <c r="G913" s="18" t="n">
        <v>0</v>
      </c>
      <c r="H913" s="19">
        <f>D913*G913</f>
        <v/>
      </c>
      <c r="I913" s="16" t="n">
        <v>1</v>
      </c>
      <c r="J913" s="17">
        <f>C913*I913</f>
        <v/>
      </c>
      <c r="K913" s="18" t="n">
        <v>1</v>
      </c>
      <c r="L913" s="19">
        <f>D913*K913</f>
        <v/>
      </c>
      <c r="M913" s="23" t="n">
        <v>0</v>
      </c>
      <c r="N913" s="24">
        <f>D913*M913</f>
        <v/>
      </c>
    </row>
    <row r="914">
      <c r="A914" s="12" t="inlineStr">
        <is>
          <t>大平NC</t>
        </is>
      </c>
      <c r="B914" s="13" t="inlineStr">
        <is>
          <t>135M5Z11R</t>
        </is>
      </c>
      <c r="C914" s="14">
        <f>SUMIF(数量表!D:E,B914,数量表!E:E)</f>
        <v/>
      </c>
      <c r="D914" s="15">
        <f>SUMIF(数量表!D:F,B914,数量表!F:F)+SUMIF(数量表!D:G,B914,数量表!G:G)</f>
        <v/>
      </c>
      <c r="E914" s="16" t="n">
        <v>0</v>
      </c>
      <c r="F914" s="17">
        <f>C914*E914</f>
        <v/>
      </c>
      <c r="G914" s="18" t="n">
        <v>0</v>
      </c>
      <c r="H914" s="19">
        <f>D914*G914</f>
        <v/>
      </c>
      <c r="I914" s="16" t="n">
        <v>1</v>
      </c>
      <c r="J914" s="17">
        <f>C914*I914</f>
        <v/>
      </c>
      <c r="K914" s="18" t="n">
        <v>1</v>
      </c>
      <c r="L914" s="19">
        <f>D914*K914</f>
        <v/>
      </c>
      <c r="M914" s="23" t="n">
        <v>0</v>
      </c>
      <c r="N914" s="24">
        <f>D914*M914</f>
        <v/>
      </c>
    </row>
    <row r="915">
      <c r="A915" s="12" t="inlineStr">
        <is>
          <t>大平NC</t>
        </is>
      </c>
      <c r="B915" s="13" t="inlineStr">
        <is>
          <t>135M5Z11-R</t>
        </is>
      </c>
      <c r="C915" s="14">
        <f>SUMIF(数量表!D:E,B915,数量表!E:E)</f>
        <v/>
      </c>
      <c r="D915" s="15">
        <f>SUMIF(数量表!D:F,B915,数量表!F:F)+SUMIF(数量表!D:G,B915,数量表!G:G)</f>
        <v/>
      </c>
      <c r="E915" s="16" t="n">
        <v>0</v>
      </c>
      <c r="F915" s="17">
        <f>C915*E915</f>
        <v/>
      </c>
      <c r="G915" s="18" t="n">
        <v>0</v>
      </c>
      <c r="H915" s="19">
        <f>D915*G915</f>
        <v/>
      </c>
      <c r="I915" s="16" t="n">
        <v>1</v>
      </c>
      <c r="J915" s="17">
        <f>C915*I915</f>
        <v/>
      </c>
      <c r="K915" s="18" t="n">
        <v>1</v>
      </c>
      <c r="L915" s="19">
        <f>D915*K915</f>
        <v/>
      </c>
      <c r="M915" s="23" t="n">
        <v>0</v>
      </c>
      <c r="N915" s="24">
        <f>D915*M915</f>
        <v/>
      </c>
    </row>
    <row r="916">
      <c r="A916" s="12" t="inlineStr">
        <is>
          <t>大平NC</t>
        </is>
      </c>
      <c r="B916" s="13" t="inlineStr">
        <is>
          <t>135M5Z11R-R</t>
        </is>
      </c>
      <c r="C916" s="14">
        <f>SUMIF(数量表!D:E,B916,数量表!E:E)</f>
        <v/>
      </c>
      <c r="D916" s="15">
        <f>SUMIF(数量表!D:F,B916,数量表!F:F)+SUMIF(数量表!D:G,B916,数量表!G:G)</f>
        <v/>
      </c>
      <c r="E916" s="16" t="n">
        <v>0</v>
      </c>
      <c r="F916" s="17">
        <f>C916*E916</f>
        <v/>
      </c>
      <c r="G916" s="18" t="n">
        <v>0</v>
      </c>
      <c r="H916" s="19">
        <f>D916*G916</f>
        <v/>
      </c>
      <c r="I916" s="16" t="n">
        <v>1</v>
      </c>
      <c r="J916" s="17">
        <f>C916*I916</f>
        <v/>
      </c>
      <c r="K916" s="18" t="n">
        <v>1</v>
      </c>
      <c r="L916" s="19">
        <f>D916*K916</f>
        <v/>
      </c>
      <c r="M916" s="23" t="n">
        <v>0</v>
      </c>
      <c r="N916" s="24">
        <f>D916*M916</f>
        <v/>
      </c>
    </row>
    <row r="917">
      <c r="A917" s="12" t="inlineStr">
        <is>
          <t>大平NC</t>
        </is>
      </c>
      <c r="B917" s="13" t="inlineStr">
        <is>
          <t>135M4ZH11</t>
        </is>
      </c>
      <c r="C917" s="14">
        <f>SUMIF(数量表!D:E,B917,数量表!E:E)</f>
        <v/>
      </c>
      <c r="D917" s="15">
        <f>SUMIF(数量表!D:F,B917,数量表!F:F)+SUMIF(数量表!D:G,B917,数量表!G:G)</f>
        <v/>
      </c>
      <c r="E917" s="16" t="n">
        <v>0</v>
      </c>
      <c r="F917" s="17">
        <f>C917*E917</f>
        <v/>
      </c>
      <c r="G917" s="18" t="n">
        <v>0</v>
      </c>
      <c r="H917" s="19">
        <f>D917*G917</f>
        <v/>
      </c>
      <c r="I917" s="16" t="n">
        <v>0.5</v>
      </c>
      <c r="J917" s="17">
        <f>C917*I917</f>
        <v/>
      </c>
      <c r="K917" s="18" t="n">
        <v>0.5</v>
      </c>
      <c r="L917" s="19">
        <f>D917*K917</f>
        <v/>
      </c>
      <c r="M917" s="23" t="n">
        <v>0</v>
      </c>
      <c r="N917" s="24">
        <f>D917*M917</f>
        <v/>
      </c>
    </row>
    <row r="918">
      <c r="A918" s="12" t="inlineStr">
        <is>
          <t>大平NC</t>
        </is>
      </c>
      <c r="B918" s="13" t="inlineStr">
        <is>
          <t>135M4ZH11L</t>
        </is>
      </c>
      <c r="C918" s="14">
        <f>SUMIF(数量表!D:E,B918,数量表!E:E)</f>
        <v/>
      </c>
      <c r="D918" s="15">
        <f>SUMIF(数量表!D:F,B918,数量表!F:F)+SUMIF(数量表!D:G,B918,数量表!G:G)</f>
        <v/>
      </c>
      <c r="E918" s="16" t="n">
        <v>0</v>
      </c>
      <c r="F918" s="17">
        <f>C918*E918</f>
        <v/>
      </c>
      <c r="G918" s="18" t="n">
        <v>0</v>
      </c>
      <c r="H918" s="19">
        <f>D918*G918</f>
        <v/>
      </c>
      <c r="I918" s="16" t="n">
        <v>0.5</v>
      </c>
      <c r="J918" s="17">
        <f>C918*I918</f>
        <v/>
      </c>
      <c r="K918" s="18" t="n">
        <v>0.5</v>
      </c>
      <c r="L918" s="19">
        <f>D918*K918</f>
        <v/>
      </c>
      <c r="M918" s="23" t="n">
        <v>0</v>
      </c>
      <c r="N918" s="24">
        <f>D918*M918</f>
        <v/>
      </c>
    </row>
    <row r="919">
      <c r="A919" s="12" t="inlineStr">
        <is>
          <t>大平NC</t>
        </is>
      </c>
      <c r="B919" s="13" t="inlineStr">
        <is>
          <t>135M4ZH11R</t>
        </is>
      </c>
      <c r="C919" s="14">
        <f>SUMIF(数量表!D:E,B919,数量表!E:E)</f>
        <v/>
      </c>
      <c r="D919" s="15">
        <f>SUMIF(数量表!D:F,B919,数量表!F:F)+SUMIF(数量表!D:G,B919,数量表!G:G)</f>
        <v/>
      </c>
      <c r="E919" s="16" t="n">
        <v>0</v>
      </c>
      <c r="F919" s="17">
        <f>C919*E919</f>
        <v/>
      </c>
      <c r="G919" s="18" t="n">
        <v>0</v>
      </c>
      <c r="H919" s="19">
        <f>D919*G919</f>
        <v/>
      </c>
      <c r="I919" s="16" t="n">
        <v>0.5</v>
      </c>
      <c r="J919" s="17">
        <f>C919*I919</f>
        <v/>
      </c>
      <c r="K919" s="18" t="n">
        <v>0.5</v>
      </c>
      <c r="L919" s="19">
        <f>D919*K919</f>
        <v/>
      </c>
      <c r="M919" s="23" t="n">
        <v>0</v>
      </c>
      <c r="N919" s="24">
        <f>D919*M919</f>
        <v/>
      </c>
    </row>
    <row r="920">
      <c r="A920" s="12" t="inlineStr">
        <is>
          <t>大平NC</t>
        </is>
      </c>
      <c r="B920" s="13" t="inlineStr">
        <is>
          <t>135M5ZH11</t>
        </is>
      </c>
      <c r="C920" s="14">
        <f>SUMIF(数量表!D:E,B920,数量表!E:E)</f>
        <v/>
      </c>
      <c r="D920" s="15">
        <f>SUMIF(数量表!D:F,B920,数量表!F:F)+SUMIF(数量表!D:G,B920,数量表!G:G)</f>
        <v/>
      </c>
      <c r="E920" s="16" t="n">
        <v>0</v>
      </c>
      <c r="F920" s="17">
        <f>C920*E920</f>
        <v/>
      </c>
      <c r="G920" s="18" t="n">
        <v>0</v>
      </c>
      <c r="H920" s="19">
        <f>D920*G920</f>
        <v/>
      </c>
      <c r="I920" s="16" t="n">
        <v>0.5</v>
      </c>
      <c r="J920" s="17">
        <f>C920*I920</f>
        <v/>
      </c>
      <c r="K920" s="18" t="n">
        <v>0.5</v>
      </c>
      <c r="L920" s="19">
        <f>D920*K920</f>
        <v/>
      </c>
      <c r="M920" s="23" t="n">
        <v>0</v>
      </c>
      <c r="N920" s="24">
        <f>D920*M920</f>
        <v/>
      </c>
    </row>
    <row r="921">
      <c r="A921" s="12" t="inlineStr">
        <is>
          <t>大平NC</t>
        </is>
      </c>
      <c r="B921" s="13" t="inlineStr">
        <is>
          <t>135M5ZH11L</t>
        </is>
      </c>
      <c r="C921" s="14">
        <f>SUMIF(数量表!D:E,B921,数量表!E:E)</f>
        <v/>
      </c>
      <c r="D921" s="15">
        <f>SUMIF(数量表!D:F,B921,数量表!F:F)+SUMIF(数量表!D:G,B921,数量表!G:G)</f>
        <v/>
      </c>
      <c r="E921" s="16" t="n">
        <v>0</v>
      </c>
      <c r="F921" s="17">
        <f>C921*E921</f>
        <v/>
      </c>
      <c r="G921" s="18" t="n">
        <v>0</v>
      </c>
      <c r="H921" s="19">
        <f>D921*G921</f>
        <v/>
      </c>
      <c r="I921" s="16" t="n">
        <v>0.5</v>
      </c>
      <c r="J921" s="17">
        <f>C921*I921</f>
        <v/>
      </c>
      <c r="K921" s="18" t="n">
        <v>0.5</v>
      </c>
      <c r="L921" s="19">
        <f>D921*K921</f>
        <v/>
      </c>
      <c r="M921" s="23" t="n">
        <v>0</v>
      </c>
      <c r="N921" s="24">
        <f>D921*M921</f>
        <v/>
      </c>
    </row>
    <row r="922">
      <c r="A922" s="12" t="inlineStr">
        <is>
          <t>大平NC</t>
        </is>
      </c>
      <c r="B922" s="13" t="inlineStr">
        <is>
          <t>135M5ZH11R</t>
        </is>
      </c>
      <c r="C922" s="14">
        <f>SUMIF(数量表!D:E,B922,数量表!E:E)</f>
        <v/>
      </c>
      <c r="D922" s="15">
        <f>SUMIF(数量表!D:F,B922,数量表!F:F)+SUMIF(数量表!D:G,B922,数量表!G:G)</f>
        <v/>
      </c>
      <c r="E922" s="16" t="n">
        <v>0</v>
      </c>
      <c r="F922" s="17">
        <f>C922*E922</f>
        <v/>
      </c>
      <c r="G922" s="18" t="n">
        <v>0</v>
      </c>
      <c r="H922" s="19">
        <f>D922*G922</f>
        <v/>
      </c>
      <c r="I922" s="16" t="n">
        <v>0.5</v>
      </c>
      <c r="J922" s="17">
        <f>C922*I922</f>
        <v/>
      </c>
      <c r="K922" s="18" t="n">
        <v>0.5</v>
      </c>
      <c r="L922" s="19">
        <f>D922*K922</f>
        <v/>
      </c>
      <c r="M922" s="23" t="n">
        <v>0</v>
      </c>
      <c r="N922" s="24">
        <f>D922*M922</f>
        <v/>
      </c>
    </row>
    <row r="923">
      <c r="A923" s="12" t="inlineStr">
        <is>
          <t>大平NC</t>
        </is>
      </c>
      <c r="B923" s="13" t="inlineStr">
        <is>
          <t>135M4ZH09</t>
        </is>
      </c>
      <c r="C923" s="14">
        <f>SUMIF(数量表!D:E,B923,数量表!E:E)</f>
        <v/>
      </c>
      <c r="D923" s="15">
        <f>SUMIF(数量表!D:F,B923,数量表!F:F)+SUMIF(数量表!D:G,B923,数量表!G:G)</f>
        <v/>
      </c>
      <c r="E923" s="16" t="n">
        <v>0</v>
      </c>
      <c r="F923" s="17">
        <f>C923*E923</f>
        <v/>
      </c>
      <c r="G923" s="18" t="n">
        <v>0</v>
      </c>
      <c r="H923" s="19">
        <f>D923*G923</f>
        <v/>
      </c>
      <c r="I923" s="16" t="n">
        <v>0.5</v>
      </c>
      <c r="J923" s="17">
        <f>C923*I923</f>
        <v/>
      </c>
      <c r="K923" s="18" t="n">
        <v>0.5</v>
      </c>
      <c r="L923" s="19">
        <f>D923*K923</f>
        <v/>
      </c>
      <c r="M923" s="23" t="n">
        <v>0</v>
      </c>
      <c r="N923" s="24">
        <f>D923*M923</f>
        <v/>
      </c>
    </row>
    <row r="924">
      <c r="A924" s="12" t="inlineStr">
        <is>
          <t>大平NC</t>
        </is>
      </c>
      <c r="B924" s="13" t="inlineStr">
        <is>
          <t>135M4ZH09L</t>
        </is>
      </c>
      <c r="C924" s="14">
        <f>SUMIF(数量表!D:E,B924,数量表!E:E)</f>
        <v/>
      </c>
      <c r="D924" s="15">
        <f>SUMIF(数量表!D:F,B924,数量表!F:F)+SUMIF(数量表!D:G,B924,数量表!G:G)</f>
        <v/>
      </c>
      <c r="E924" s="16" t="n">
        <v>0</v>
      </c>
      <c r="F924" s="17">
        <f>C924*E924</f>
        <v/>
      </c>
      <c r="G924" s="18" t="n">
        <v>0</v>
      </c>
      <c r="H924" s="19">
        <f>D924*G924</f>
        <v/>
      </c>
      <c r="I924" s="16" t="n">
        <v>0.5</v>
      </c>
      <c r="J924" s="26">
        <f>C924*I924</f>
        <v/>
      </c>
      <c r="K924" s="18" t="n">
        <v>0.5</v>
      </c>
      <c r="L924" s="19">
        <f>D924*K924</f>
        <v/>
      </c>
      <c r="M924" s="23" t="n">
        <v>0</v>
      </c>
      <c r="N924" s="24">
        <f>D924*M924</f>
        <v/>
      </c>
    </row>
    <row r="925">
      <c r="A925" s="12" t="inlineStr">
        <is>
          <t>大平NC</t>
        </is>
      </c>
      <c r="B925" s="13" t="inlineStr">
        <is>
          <t>135M4ZH09R</t>
        </is>
      </c>
      <c r="C925" s="14">
        <f>SUMIF(数量表!D:E,B925,数量表!E:E)</f>
        <v/>
      </c>
      <c r="D925" s="15">
        <f>SUMIF(数量表!D:F,B925,数量表!F:F)+SUMIF(数量表!D:G,B925,数量表!G:G)</f>
        <v/>
      </c>
      <c r="E925" s="16" t="n">
        <v>0</v>
      </c>
      <c r="F925" s="17">
        <f>C925*E925</f>
        <v/>
      </c>
      <c r="G925" s="18" t="n">
        <v>0</v>
      </c>
      <c r="H925" s="19">
        <f>D925*G925</f>
        <v/>
      </c>
      <c r="I925" s="16" t="n">
        <v>0.5</v>
      </c>
      <c r="J925" s="26">
        <f>C925*I925</f>
        <v/>
      </c>
      <c r="K925" s="18" t="n">
        <v>0.5</v>
      </c>
      <c r="L925" s="19">
        <f>D925*K925</f>
        <v/>
      </c>
      <c r="M925" s="23" t="n">
        <v>0</v>
      </c>
      <c r="N925" s="24">
        <f>D925*M925</f>
        <v/>
      </c>
    </row>
    <row r="926">
      <c r="A926" s="12" t="inlineStr">
        <is>
          <t>大平NC</t>
        </is>
      </c>
      <c r="B926" s="13" t="inlineStr">
        <is>
          <t>UM</t>
        </is>
      </c>
      <c r="C926" s="14">
        <f>SUMIF(数量表!D:E,B926,数量表!E:E)</f>
        <v/>
      </c>
      <c r="D926" s="15">
        <f>SUMIF(数量表!D:F,B926,数量表!F:F)+SUMIF(数量表!D:G,B926,数量表!G:G)</f>
        <v/>
      </c>
      <c r="E926" s="16" t="n">
        <v>0</v>
      </c>
      <c r="F926" s="17">
        <f>C926*E926</f>
        <v/>
      </c>
      <c r="G926" s="18" t="n">
        <v>0</v>
      </c>
      <c r="H926" s="19">
        <f>D926*G926</f>
        <v/>
      </c>
      <c r="I926" s="16" t="n">
        <v>1</v>
      </c>
      <c r="J926" s="17">
        <f>C926*I926</f>
        <v/>
      </c>
      <c r="K926" s="18" t="n">
        <v>1</v>
      </c>
      <c r="L926" s="19">
        <f>D926*K926</f>
        <v/>
      </c>
      <c r="M926" s="23" t="n">
        <v>0</v>
      </c>
      <c r="N926" s="24">
        <f>D926*M926</f>
        <v/>
      </c>
    </row>
    <row r="927">
      <c r="A927" s="12" t="inlineStr">
        <is>
          <t>大平NC</t>
        </is>
      </c>
      <c r="B927" s="13" t="inlineStr">
        <is>
          <t>UM-L</t>
        </is>
      </c>
      <c r="C927" s="14">
        <f>SUMIF(数量表!D:E,B927,数量表!E:E)</f>
        <v/>
      </c>
      <c r="D927" s="15">
        <f>SUMIF(数量表!D:F,B927,数量表!F:F)+SUMIF(数量表!D:G,B927,数量表!G:G)</f>
        <v/>
      </c>
      <c r="E927" s="16" t="n">
        <v>0</v>
      </c>
      <c r="F927" s="17">
        <f>C927*E927</f>
        <v/>
      </c>
      <c r="G927" s="18" t="n">
        <v>0</v>
      </c>
      <c r="H927" s="19">
        <f>D927*G927</f>
        <v/>
      </c>
      <c r="I927" s="16" t="n">
        <v>1</v>
      </c>
      <c r="J927" s="17">
        <f>C927*I927</f>
        <v/>
      </c>
      <c r="K927" s="18" t="n">
        <v>1</v>
      </c>
      <c r="L927" s="19">
        <f>D927*K927</f>
        <v/>
      </c>
      <c r="M927" s="23" t="n">
        <v>0</v>
      </c>
      <c r="N927" s="24">
        <f>D927*M927</f>
        <v/>
      </c>
    </row>
    <row r="928">
      <c r="A928" s="12" t="inlineStr">
        <is>
          <t>大平NC</t>
        </is>
      </c>
      <c r="B928" s="13" t="inlineStr">
        <is>
          <t>UM-R</t>
        </is>
      </c>
      <c r="C928" s="14">
        <f>SUMIF(数量表!D:E,B928,数量表!E:E)</f>
        <v/>
      </c>
      <c r="D928" s="15">
        <f>SUMIF(数量表!D:F,B928,数量表!F:F)+SUMIF(数量表!D:G,B928,数量表!G:G)</f>
        <v/>
      </c>
      <c r="E928" s="16" t="n">
        <v>0</v>
      </c>
      <c r="F928" s="17">
        <f>C928*E928</f>
        <v/>
      </c>
      <c r="G928" s="18" t="n">
        <v>0</v>
      </c>
      <c r="H928" s="19">
        <f>D928*G928</f>
        <v/>
      </c>
      <c r="I928" s="16" t="n">
        <v>1</v>
      </c>
      <c r="J928" s="17">
        <f>C928*I928</f>
        <v/>
      </c>
      <c r="K928" s="18" t="n">
        <v>1</v>
      </c>
      <c r="L928" s="19">
        <f>D928*K928</f>
        <v/>
      </c>
      <c r="M928" s="23" t="n">
        <v>0</v>
      </c>
      <c r="N928" s="24">
        <f>D928*M928</f>
        <v/>
      </c>
    </row>
    <row r="929">
      <c r="A929" s="12" t="inlineStr">
        <is>
          <t>大平NC</t>
        </is>
      </c>
      <c r="B929" s="13" t="inlineStr">
        <is>
          <t>UML</t>
        </is>
      </c>
      <c r="C929" s="14">
        <f>SUMIF(数量表!D:E,B929,数量表!E:E)</f>
        <v/>
      </c>
      <c r="D929" s="15">
        <f>SUMIF(数量表!D:F,B929,数量表!F:F)+SUMIF(数量表!D:G,B929,数量表!G:G)</f>
        <v/>
      </c>
      <c r="E929" s="16" t="n">
        <v>0</v>
      </c>
      <c r="F929" s="17">
        <f>C929*E929</f>
        <v/>
      </c>
      <c r="G929" s="18" t="n">
        <v>0</v>
      </c>
      <c r="H929" s="19">
        <f>D929*G929</f>
        <v/>
      </c>
      <c r="I929" s="16" t="n">
        <v>1</v>
      </c>
      <c r="J929" s="17">
        <f>C929*I929</f>
        <v/>
      </c>
      <c r="K929" s="18" t="n">
        <v>1</v>
      </c>
      <c r="L929" s="19">
        <f>D929*K929</f>
        <v/>
      </c>
      <c r="M929" s="23" t="n">
        <v>0</v>
      </c>
      <c r="N929" s="24">
        <f>D929*M929</f>
        <v/>
      </c>
    </row>
    <row r="930">
      <c r="A930" s="12" t="inlineStr">
        <is>
          <t>大平NC</t>
        </is>
      </c>
      <c r="B930" s="13" t="inlineStr">
        <is>
          <t>UMR</t>
        </is>
      </c>
      <c r="C930" s="14">
        <f>SUMIF(数量表!D:E,B930,数量表!E:E)</f>
        <v/>
      </c>
      <c r="D930" s="15">
        <f>SUMIF(数量表!D:F,B930,数量表!F:F)+SUMIF(数量表!D:G,B930,数量表!G:G)</f>
        <v/>
      </c>
      <c r="E930" s="16" t="n">
        <v>0</v>
      </c>
      <c r="F930" s="17">
        <f>C930*E930</f>
        <v/>
      </c>
      <c r="G930" s="18" t="n">
        <v>0</v>
      </c>
      <c r="H930" s="19">
        <f>D930*G930</f>
        <v/>
      </c>
      <c r="I930" s="16" t="n">
        <v>1</v>
      </c>
      <c r="J930" s="17">
        <f>C930*I930</f>
        <v/>
      </c>
      <c r="K930" s="18" t="n">
        <v>1</v>
      </c>
      <c r="L930" s="19">
        <f>D930*K930</f>
        <v/>
      </c>
      <c r="M930" s="23" t="n">
        <v>0</v>
      </c>
      <c r="N930" s="24">
        <f>D930*M930</f>
        <v/>
      </c>
    </row>
    <row r="931">
      <c r="A931" s="12" t="inlineStr">
        <is>
          <t>大平NC</t>
        </is>
      </c>
      <c r="B931" s="13" t="inlineStr">
        <is>
          <t>UML-L</t>
        </is>
      </c>
      <c r="C931" s="14">
        <f>SUMIF(数量表!D:E,B931,数量表!E:E)</f>
        <v/>
      </c>
      <c r="D931" s="15">
        <f>SUMIF(数量表!D:F,B931,数量表!F:F)+SUMIF(数量表!D:G,B931,数量表!G:G)</f>
        <v/>
      </c>
      <c r="E931" s="16" t="n">
        <v>0</v>
      </c>
      <c r="F931" s="17">
        <f>C931*E931</f>
        <v/>
      </c>
      <c r="G931" s="18" t="n">
        <v>0</v>
      </c>
      <c r="H931" s="19">
        <f>D931*G931</f>
        <v/>
      </c>
      <c r="I931" s="16" t="n">
        <v>1</v>
      </c>
      <c r="J931" s="17">
        <f>C931*I931</f>
        <v/>
      </c>
      <c r="K931" s="18" t="n">
        <v>1</v>
      </c>
      <c r="L931" s="19">
        <f>D931*K931</f>
        <v/>
      </c>
      <c r="M931" s="23" t="n">
        <v>0</v>
      </c>
      <c r="N931" s="24">
        <f>D931*M931</f>
        <v/>
      </c>
    </row>
    <row r="932">
      <c r="A932" s="12" t="inlineStr">
        <is>
          <t>大平NC</t>
        </is>
      </c>
      <c r="B932" s="13" t="inlineStr">
        <is>
          <t>UMR-R</t>
        </is>
      </c>
      <c r="C932" s="14">
        <f>SUMIF(数量表!D:E,B932,数量表!E:E)</f>
        <v/>
      </c>
      <c r="D932" s="15">
        <f>SUMIF(数量表!D:F,B932,数量表!F:F)+SUMIF(数量表!D:G,B932,数量表!G:G)</f>
        <v/>
      </c>
      <c r="E932" s="16" t="n">
        <v>0</v>
      </c>
      <c r="F932" s="17">
        <f>C932*E932</f>
        <v/>
      </c>
      <c r="G932" s="18" t="n">
        <v>0</v>
      </c>
      <c r="H932" s="19">
        <f>D932*G932</f>
        <v/>
      </c>
      <c r="I932" s="16" t="n">
        <v>1</v>
      </c>
      <c r="J932" s="17">
        <f>C932*I932</f>
        <v/>
      </c>
      <c r="K932" s="18" t="n">
        <v>1</v>
      </c>
      <c r="L932" s="19">
        <f>D932*K932</f>
        <v/>
      </c>
      <c r="M932" s="23" t="n">
        <v>0</v>
      </c>
      <c r="N932" s="24">
        <f>D932*M932</f>
        <v/>
      </c>
    </row>
    <row r="933">
      <c r="A933" s="12" t="inlineStr">
        <is>
          <t>大平NC</t>
        </is>
      </c>
      <c r="B933" s="13" t="inlineStr">
        <is>
          <t>22MUM</t>
        </is>
      </c>
      <c r="C933" s="14">
        <f>SUMIF(数量表!D:E,B933,数量表!E:E)</f>
        <v/>
      </c>
      <c r="D933" s="15">
        <f>SUMIF(数量表!D:F,B933,数量表!F:F)+SUMIF(数量表!D:G,B933,数量表!G:G)</f>
        <v/>
      </c>
      <c r="E933" s="16" t="n">
        <v>0</v>
      </c>
      <c r="F933" s="17">
        <f>C933*E933</f>
        <v/>
      </c>
      <c r="G933" s="18" t="n">
        <v>0</v>
      </c>
      <c r="H933" s="19">
        <f>D933*G933</f>
        <v/>
      </c>
      <c r="I933" s="16" t="n">
        <v>1</v>
      </c>
      <c r="J933" s="17">
        <f>C933*I933</f>
        <v/>
      </c>
      <c r="K933" s="18" t="n">
        <v>1</v>
      </c>
      <c r="L933" s="19">
        <f>D933*K933</f>
        <v/>
      </c>
      <c r="M933" s="23" t="n">
        <v>0</v>
      </c>
      <c r="N933" s="24">
        <f>D933*M933</f>
        <v/>
      </c>
    </row>
    <row r="934">
      <c r="A934" s="12" t="inlineStr">
        <is>
          <t>大平NC</t>
        </is>
      </c>
      <c r="B934" s="13" t="inlineStr">
        <is>
          <t>22MUM-L</t>
        </is>
      </c>
      <c r="C934" s="14">
        <f>SUMIF(数量表!D:E,B934,数量表!E:E)</f>
        <v/>
      </c>
      <c r="D934" s="15">
        <f>SUMIF(数量表!D:F,B934,数量表!F:F)+SUMIF(数量表!D:G,B934,数量表!G:G)</f>
        <v/>
      </c>
      <c r="E934" s="16" t="n">
        <v>0</v>
      </c>
      <c r="F934" s="17">
        <f>C934*E934</f>
        <v/>
      </c>
      <c r="G934" s="18" t="n">
        <v>0</v>
      </c>
      <c r="H934" s="19">
        <f>D934*G934</f>
        <v/>
      </c>
      <c r="I934" s="16" t="n">
        <v>1</v>
      </c>
      <c r="J934" s="17">
        <f>C934*I934</f>
        <v/>
      </c>
      <c r="K934" s="18" t="n">
        <v>1</v>
      </c>
      <c r="L934" s="19">
        <f>D934*K934</f>
        <v/>
      </c>
      <c r="M934" s="23" t="n">
        <v>0</v>
      </c>
      <c r="N934" s="24">
        <f>D934*M934</f>
        <v/>
      </c>
    </row>
    <row r="935">
      <c r="A935" s="12" t="inlineStr">
        <is>
          <t>大平NC</t>
        </is>
      </c>
      <c r="B935" s="13" t="inlineStr">
        <is>
          <t>22MUM-R</t>
        </is>
      </c>
      <c r="C935" s="14">
        <f>SUMIF(数量表!D:E,B935,数量表!E:E)</f>
        <v/>
      </c>
      <c r="D935" s="15">
        <f>SUMIF(数量表!D:F,B935,数量表!F:F)+SUMIF(数量表!D:G,B935,数量表!G:G)</f>
        <v/>
      </c>
      <c r="E935" s="16" t="n">
        <v>0</v>
      </c>
      <c r="F935" s="17">
        <f>C935*E935</f>
        <v/>
      </c>
      <c r="G935" s="18" t="n">
        <v>0</v>
      </c>
      <c r="H935" s="19">
        <f>D935*G935</f>
        <v/>
      </c>
      <c r="I935" s="16" t="n">
        <v>1</v>
      </c>
      <c r="J935" s="17">
        <f>C935*I935</f>
        <v/>
      </c>
      <c r="K935" s="18" t="n">
        <v>1</v>
      </c>
      <c r="L935" s="19">
        <f>D935*K935</f>
        <v/>
      </c>
      <c r="M935" s="23" t="n">
        <v>0</v>
      </c>
      <c r="N935" s="24">
        <f>D935*M935</f>
        <v/>
      </c>
    </row>
    <row r="936">
      <c r="A936" s="12" t="inlineStr">
        <is>
          <t>大平NC</t>
        </is>
      </c>
      <c r="B936" s="13" t="inlineStr">
        <is>
          <t>22MUML</t>
        </is>
      </c>
      <c r="C936" s="14">
        <f>SUMIF(数量表!D:E,B936,数量表!E:E)</f>
        <v/>
      </c>
      <c r="D936" s="15">
        <f>SUMIF(数量表!D:F,B936,数量表!F:F)+SUMIF(数量表!D:G,B936,数量表!G:G)</f>
        <v/>
      </c>
      <c r="E936" s="16" t="n">
        <v>0</v>
      </c>
      <c r="F936" s="17">
        <f>C936*E936</f>
        <v/>
      </c>
      <c r="G936" s="18" t="n">
        <v>0</v>
      </c>
      <c r="H936" s="19">
        <f>D936*G936</f>
        <v/>
      </c>
      <c r="I936" s="16" t="n">
        <v>1</v>
      </c>
      <c r="J936" s="17">
        <f>C936*I936</f>
        <v/>
      </c>
      <c r="K936" s="18" t="n">
        <v>1</v>
      </c>
      <c r="L936" s="19">
        <f>D936*K936</f>
        <v/>
      </c>
      <c r="M936" s="23" t="n">
        <v>0</v>
      </c>
      <c r="N936" s="24">
        <f>D936*M936</f>
        <v/>
      </c>
    </row>
    <row r="937">
      <c r="A937" s="12" t="inlineStr">
        <is>
          <t>大平NC</t>
        </is>
      </c>
      <c r="B937" s="13" t="inlineStr">
        <is>
          <t>22MUMR</t>
        </is>
      </c>
      <c r="C937" s="14">
        <f>SUMIF(数量表!D:E,B937,数量表!E:E)</f>
        <v/>
      </c>
      <c r="D937" s="15">
        <f>SUMIF(数量表!D:F,B937,数量表!F:F)+SUMIF(数量表!D:G,B937,数量表!G:G)</f>
        <v/>
      </c>
      <c r="E937" s="16" t="n">
        <v>0</v>
      </c>
      <c r="F937" s="17">
        <f>C937*E937</f>
        <v/>
      </c>
      <c r="G937" s="18" t="n">
        <v>0</v>
      </c>
      <c r="H937" s="19">
        <f>D937*G937</f>
        <v/>
      </c>
      <c r="I937" s="16" t="n">
        <v>1</v>
      </c>
      <c r="J937" s="17">
        <f>C937*I937</f>
        <v/>
      </c>
      <c r="K937" s="18" t="n">
        <v>1</v>
      </c>
      <c r="L937" s="19">
        <f>D937*K937</f>
        <v/>
      </c>
      <c r="M937" s="23" t="n">
        <v>0</v>
      </c>
      <c r="N937" s="24">
        <f>D937*M937</f>
        <v/>
      </c>
    </row>
    <row r="938">
      <c r="A938" s="12" t="inlineStr">
        <is>
          <t>大平NC</t>
        </is>
      </c>
      <c r="B938" s="13" t="inlineStr">
        <is>
          <t>22MUML-L</t>
        </is>
      </c>
      <c r="C938" s="14">
        <f>SUMIF(数量表!D:E,B938,数量表!E:E)</f>
        <v/>
      </c>
      <c r="D938" s="15">
        <f>SUMIF(数量表!D:F,B938,数量表!F:F)+SUMIF(数量表!D:G,B938,数量表!G:G)</f>
        <v/>
      </c>
      <c r="E938" s="16" t="n">
        <v>0</v>
      </c>
      <c r="F938" s="17">
        <f>C938*E938</f>
        <v/>
      </c>
      <c r="G938" s="18" t="n">
        <v>0</v>
      </c>
      <c r="H938" s="19">
        <f>D938*G938</f>
        <v/>
      </c>
      <c r="I938" s="16" t="n">
        <v>1</v>
      </c>
      <c r="J938" s="17">
        <f>C938*I938</f>
        <v/>
      </c>
      <c r="K938" s="18" t="n">
        <v>1</v>
      </c>
      <c r="L938" s="19">
        <f>D938*K938</f>
        <v/>
      </c>
      <c r="M938" s="23" t="n">
        <v>0</v>
      </c>
      <c r="N938" s="24">
        <f>D938*M938</f>
        <v/>
      </c>
    </row>
    <row r="939">
      <c r="A939" s="12" t="inlineStr">
        <is>
          <t>大平NC</t>
        </is>
      </c>
      <c r="B939" s="13" t="inlineStr">
        <is>
          <t>22MUMR-R</t>
        </is>
      </c>
      <c r="C939" s="14">
        <f>SUMIF(数量表!D:E,B939,数量表!E:E)</f>
        <v/>
      </c>
      <c r="D939" s="15">
        <f>SUMIF(数量表!D:F,B939,数量表!F:F)+SUMIF(数量表!D:G,B939,数量表!G:G)</f>
        <v/>
      </c>
      <c r="E939" s="16" t="n">
        <v>0</v>
      </c>
      <c r="F939" s="17">
        <f>C939*E939</f>
        <v/>
      </c>
      <c r="G939" s="18" t="n">
        <v>0</v>
      </c>
      <c r="H939" s="19">
        <f>D939*G939</f>
        <v/>
      </c>
      <c r="I939" s="16" t="n">
        <v>1</v>
      </c>
      <c r="J939" s="17">
        <f>C939*I939</f>
        <v/>
      </c>
      <c r="K939" s="18" t="n">
        <v>1</v>
      </c>
      <c r="L939" s="19">
        <f>D939*K939</f>
        <v/>
      </c>
      <c r="M939" s="23" t="n">
        <v>0</v>
      </c>
      <c r="N939" s="24">
        <f>D939*M939</f>
        <v/>
      </c>
    </row>
    <row r="940">
      <c r="A940" s="12" t="inlineStr">
        <is>
          <t>大平NC</t>
        </is>
      </c>
      <c r="B940" s="13" t="inlineStr">
        <is>
          <t>UE20</t>
        </is>
      </c>
      <c r="C940" s="14">
        <f>SUMIF(数量表!D:E,B940,数量表!E:E)</f>
        <v/>
      </c>
      <c r="D940" s="15">
        <f>SUMIF(数量表!D:F,B940,数量表!F:F)+SUMIF(数量表!D:G,B940,数量表!G:G)</f>
        <v/>
      </c>
      <c r="E940" s="16" t="n">
        <v>0</v>
      </c>
      <c r="F940" s="17">
        <f>C940*E940</f>
        <v/>
      </c>
      <c r="G940" s="18" t="n">
        <v>0</v>
      </c>
      <c r="H940" s="19">
        <f>D940*G940</f>
        <v/>
      </c>
      <c r="I940" s="16" t="n">
        <v>1</v>
      </c>
      <c r="J940" s="17">
        <f>C940*I940</f>
        <v/>
      </c>
      <c r="K940" s="18" t="n">
        <v>1</v>
      </c>
      <c r="L940" s="19">
        <f>D940*K940</f>
        <v/>
      </c>
      <c r="M940" s="23" t="n">
        <v>0</v>
      </c>
      <c r="N940" s="24">
        <f>D940*M940</f>
        <v/>
      </c>
    </row>
    <row r="941">
      <c r="A941" s="12" t="inlineStr">
        <is>
          <t>大平NC</t>
        </is>
      </c>
      <c r="B941" s="29" t="inlineStr">
        <is>
          <t>UE20L</t>
        </is>
      </c>
      <c r="C941" s="14">
        <f>SUMIF(数量表!D:E,B941,数量表!E:E)</f>
        <v/>
      </c>
      <c r="D941" s="15">
        <f>SUMIF(数量表!D:F,B941,数量表!F:F)+SUMIF(数量表!D:G,B941,数量表!G:G)</f>
        <v/>
      </c>
      <c r="E941" s="16" t="n">
        <v>0</v>
      </c>
      <c r="F941" s="17">
        <f>C941*E941</f>
        <v/>
      </c>
      <c r="G941" s="18" t="n">
        <v>0</v>
      </c>
      <c r="H941" s="19">
        <f>D941*G941</f>
        <v/>
      </c>
      <c r="I941" s="16" t="n">
        <v>1</v>
      </c>
      <c r="J941" s="17">
        <f>C941*I941</f>
        <v/>
      </c>
      <c r="K941" s="18" t="n">
        <v>1</v>
      </c>
      <c r="L941" s="19">
        <f>D941*K941</f>
        <v/>
      </c>
      <c r="M941" s="23" t="n">
        <v>0</v>
      </c>
      <c r="N941" s="24">
        <f>D941*M941</f>
        <v/>
      </c>
    </row>
    <row r="942">
      <c r="A942" s="12" t="inlineStr">
        <is>
          <t>大平NC</t>
        </is>
      </c>
      <c r="B942" s="30" t="inlineStr">
        <is>
          <t>UE20L-L</t>
        </is>
      </c>
      <c r="C942" s="14">
        <f>SUMIF(数量表!D:E,B942,数量表!E:E)</f>
        <v/>
      </c>
      <c r="D942" s="15">
        <f>SUMIF(数量表!D:F,B942,数量表!F:F)+SUMIF(数量表!D:G,B942,数量表!G:G)</f>
        <v/>
      </c>
      <c r="E942" s="16" t="n">
        <v>0</v>
      </c>
      <c r="F942" s="17">
        <f>C942*E942</f>
        <v/>
      </c>
      <c r="G942" s="18" t="n">
        <v>0</v>
      </c>
      <c r="H942" s="19">
        <f>D942*G942</f>
        <v/>
      </c>
      <c r="I942" s="16" t="n">
        <v>1</v>
      </c>
      <c r="J942" s="17">
        <f>C942*I942</f>
        <v/>
      </c>
      <c r="K942" s="18" t="n">
        <v>1</v>
      </c>
      <c r="L942" s="19">
        <f>D942*K942</f>
        <v/>
      </c>
      <c r="M942" s="23" t="n">
        <v>0</v>
      </c>
      <c r="N942" s="24">
        <f>D942*M942</f>
        <v/>
      </c>
    </row>
    <row r="943">
      <c r="A943" s="12" t="inlineStr">
        <is>
          <t>大平NC</t>
        </is>
      </c>
      <c r="B943" s="13" t="inlineStr">
        <is>
          <t>UE20-L</t>
        </is>
      </c>
      <c r="C943" s="14">
        <f>SUMIF(数量表!D:E,B943,数量表!E:E)</f>
        <v/>
      </c>
      <c r="D943" s="15">
        <f>SUMIF(数量表!D:F,B943,数量表!F:F)+SUMIF(数量表!D:G,B943,数量表!G:G)</f>
        <v/>
      </c>
      <c r="E943" s="16" t="n">
        <v>0</v>
      </c>
      <c r="F943" s="17">
        <f>C943*E943</f>
        <v/>
      </c>
      <c r="G943" s="18" t="n">
        <v>0</v>
      </c>
      <c r="H943" s="19">
        <f>D943*G943</f>
        <v/>
      </c>
      <c r="I943" s="16" t="n">
        <v>1</v>
      </c>
      <c r="J943" s="17">
        <f>C943*I943</f>
        <v/>
      </c>
      <c r="K943" s="18" t="n">
        <v>1</v>
      </c>
      <c r="L943" s="19">
        <f>D943*K943</f>
        <v/>
      </c>
      <c r="M943" s="23" t="n">
        <v>0</v>
      </c>
      <c r="N943" s="24">
        <f>D943*M943</f>
        <v/>
      </c>
    </row>
    <row r="944">
      <c r="A944" s="12" t="inlineStr">
        <is>
          <t>大平NC</t>
        </is>
      </c>
      <c r="B944" s="13" t="inlineStr">
        <is>
          <t>UE20R</t>
        </is>
      </c>
      <c r="C944" s="14">
        <f>SUMIF(数量表!D:E,B944,数量表!E:E)</f>
        <v/>
      </c>
      <c r="D944" s="15">
        <f>SUMIF(数量表!D:F,B944,数量表!F:F)+SUMIF(数量表!D:G,B944,数量表!G:G)</f>
        <v/>
      </c>
      <c r="E944" s="16" t="n">
        <v>0</v>
      </c>
      <c r="F944" s="17">
        <f>C944*E944</f>
        <v/>
      </c>
      <c r="G944" s="18" t="n">
        <v>0</v>
      </c>
      <c r="H944" s="19">
        <f>D944*G944</f>
        <v/>
      </c>
      <c r="I944" s="16" t="n">
        <v>1</v>
      </c>
      <c r="J944" s="17">
        <f>C944*I944</f>
        <v/>
      </c>
      <c r="K944" s="18" t="n">
        <v>1</v>
      </c>
      <c r="L944" s="19">
        <f>D944*K944</f>
        <v/>
      </c>
      <c r="M944" s="23" t="n">
        <v>0</v>
      </c>
      <c r="N944" s="24">
        <f>D944*M944</f>
        <v/>
      </c>
    </row>
    <row r="945">
      <c r="A945" s="12" t="inlineStr">
        <is>
          <t>大平NC</t>
        </is>
      </c>
      <c r="B945" s="13" t="inlineStr">
        <is>
          <t>UE20-R</t>
        </is>
      </c>
      <c r="C945" s="14">
        <f>SUMIF(数量表!D:E,B945,数量表!E:E)</f>
        <v/>
      </c>
      <c r="D945" s="15">
        <f>SUMIF(数量表!D:F,B945,数量表!F:F)+SUMIF(数量表!D:G,B945,数量表!G:G)</f>
        <v/>
      </c>
      <c r="E945" s="16" t="n">
        <v>0</v>
      </c>
      <c r="F945" s="17">
        <f>C945*E945</f>
        <v/>
      </c>
      <c r="G945" s="18" t="n">
        <v>0</v>
      </c>
      <c r="H945" s="19">
        <f>D945*G945</f>
        <v/>
      </c>
      <c r="I945" s="16" t="n">
        <v>1</v>
      </c>
      <c r="J945" s="17">
        <f>C945*I945</f>
        <v/>
      </c>
      <c r="K945" s="18" t="n">
        <v>1</v>
      </c>
      <c r="L945" s="19">
        <f>D945*K945</f>
        <v/>
      </c>
      <c r="M945" s="23" t="n">
        <v>0</v>
      </c>
      <c r="N945" s="24">
        <f>D945*M945</f>
        <v/>
      </c>
    </row>
    <row r="946">
      <c r="A946" s="12" t="inlineStr">
        <is>
          <t>大平NC</t>
        </is>
      </c>
      <c r="B946" s="13" t="inlineStr">
        <is>
          <t>UE20R-R</t>
        </is>
      </c>
      <c r="C946" s="14">
        <f>SUMIF(数量表!D:E,B946,数量表!E:E)</f>
        <v/>
      </c>
      <c r="D946" s="15">
        <f>SUMIF(数量表!D:F,B946,数量表!F:F)+SUMIF(数量表!D:G,B946,数量表!G:G)</f>
        <v/>
      </c>
      <c r="E946" s="16" t="n">
        <v>0</v>
      </c>
      <c r="F946" s="17">
        <f>C946*E946</f>
        <v/>
      </c>
      <c r="G946" s="18" t="n">
        <v>0</v>
      </c>
      <c r="H946" s="19">
        <f>D946*G946</f>
        <v/>
      </c>
      <c r="I946" s="16" t="n">
        <v>1</v>
      </c>
      <c r="J946" s="17">
        <f>C946*I946</f>
        <v/>
      </c>
      <c r="K946" s="18" t="n">
        <v>1</v>
      </c>
      <c r="L946" s="19">
        <f>D946*K946</f>
        <v/>
      </c>
      <c r="M946" s="23" t="n">
        <v>0</v>
      </c>
      <c r="N946" s="24">
        <f>D946*M946</f>
        <v/>
      </c>
    </row>
    <row r="947">
      <c r="A947" s="12" t="inlineStr">
        <is>
          <t>大平NC</t>
        </is>
      </c>
      <c r="B947" s="13" t="inlineStr">
        <is>
          <t>22MUE20</t>
        </is>
      </c>
      <c r="C947" s="14">
        <f>SUMIF(数量表!D:E,B947,数量表!E:E)</f>
        <v/>
      </c>
      <c r="D947" s="15">
        <f>SUMIF(数量表!D:F,B947,数量表!F:F)+SUMIF(数量表!D:G,B947,数量表!G:G)</f>
        <v/>
      </c>
      <c r="E947" s="16" t="n">
        <v>0</v>
      </c>
      <c r="F947" s="17">
        <f>C947*E947</f>
        <v/>
      </c>
      <c r="G947" s="18" t="n">
        <v>0</v>
      </c>
      <c r="H947" s="19">
        <f>D947*G947</f>
        <v/>
      </c>
      <c r="I947" s="16" t="n">
        <v>1</v>
      </c>
      <c r="J947" s="17">
        <f>C947*I947</f>
        <v/>
      </c>
      <c r="K947" s="18" t="n">
        <v>1</v>
      </c>
      <c r="L947" s="19">
        <f>D947*K947</f>
        <v/>
      </c>
      <c r="M947" s="23" t="n">
        <v>0</v>
      </c>
      <c r="N947" s="24">
        <f>D947*M947</f>
        <v/>
      </c>
    </row>
    <row r="948">
      <c r="A948" s="12" t="inlineStr">
        <is>
          <t>大平NC</t>
        </is>
      </c>
      <c r="B948" s="13" t="inlineStr">
        <is>
          <t>22MUE20L</t>
        </is>
      </c>
      <c r="C948" s="14">
        <f>SUMIF(数量表!D:E,B948,数量表!E:E)</f>
        <v/>
      </c>
      <c r="D948" s="15">
        <f>SUMIF(数量表!D:F,B948,数量表!F:F)+SUMIF(数量表!D:G,B948,数量表!G:G)</f>
        <v/>
      </c>
      <c r="E948" s="16" t="n">
        <v>0</v>
      </c>
      <c r="F948" s="17">
        <f>C948*E948</f>
        <v/>
      </c>
      <c r="G948" s="18" t="n">
        <v>0</v>
      </c>
      <c r="H948" s="19">
        <f>D948*G948</f>
        <v/>
      </c>
      <c r="I948" s="16" t="n">
        <v>1</v>
      </c>
      <c r="J948" s="17">
        <f>C948*I948</f>
        <v/>
      </c>
      <c r="K948" s="18" t="n">
        <v>1</v>
      </c>
      <c r="L948" s="19">
        <f>D948*K948</f>
        <v/>
      </c>
      <c r="M948" s="23" t="n">
        <v>0</v>
      </c>
      <c r="N948" s="24">
        <f>D948*M948</f>
        <v/>
      </c>
    </row>
    <row r="949">
      <c r="A949" s="12" t="inlineStr">
        <is>
          <t>大平NC</t>
        </is>
      </c>
      <c r="B949" s="13" t="inlineStr">
        <is>
          <t>22MUE20L-L</t>
        </is>
      </c>
      <c r="C949" s="14">
        <f>SUMIF(数量表!D:E,B949,数量表!E:E)</f>
        <v/>
      </c>
      <c r="D949" s="15">
        <f>SUMIF(数量表!D:F,B949,数量表!F:F)+SUMIF(数量表!D:G,B949,数量表!G:G)</f>
        <v/>
      </c>
      <c r="E949" s="16" t="n">
        <v>0</v>
      </c>
      <c r="F949" s="17">
        <f>C949*E949</f>
        <v/>
      </c>
      <c r="G949" s="18" t="n">
        <v>0</v>
      </c>
      <c r="H949" s="19">
        <f>D949*G949</f>
        <v/>
      </c>
      <c r="I949" s="16" t="n">
        <v>1</v>
      </c>
      <c r="J949" s="17">
        <f>C949*I949</f>
        <v/>
      </c>
      <c r="K949" s="18" t="n">
        <v>1</v>
      </c>
      <c r="L949" s="19">
        <f>D949*K949</f>
        <v/>
      </c>
      <c r="M949" s="23" t="n">
        <v>0</v>
      </c>
      <c r="N949" s="24">
        <f>D949*M949</f>
        <v/>
      </c>
    </row>
    <row r="950">
      <c r="A950" s="12" t="inlineStr">
        <is>
          <t>大平NC</t>
        </is>
      </c>
      <c r="B950" s="13" t="inlineStr">
        <is>
          <t>22MUE20-L</t>
        </is>
      </c>
      <c r="C950" s="14">
        <f>SUMIF(数量表!D:E,B950,数量表!E:E)</f>
        <v/>
      </c>
      <c r="D950" s="15">
        <f>SUMIF(数量表!D:F,B950,数量表!F:F)+SUMIF(数量表!D:G,B950,数量表!G:G)</f>
        <v/>
      </c>
      <c r="E950" s="16" t="n">
        <v>0</v>
      </c>
      <c r="F950" s="17">
        <f>C950*E950</f>
        <v/>
      </c>
      <c r="G950" s="18" t="n">
        <v>0</v>
      </c>
      <c r="H950" s="19">
        <f>D950*G950</f>
        <v/>
      </c>
      <c r="I950" s="16" t="n">
        <v>1</v>
      </c>
      <c r="J950" s="17">
        <f>C950*I950</f>
        <v/>
      </c>
      <c r="K950" s="18" t="n">
        <v>1</v>
      </c>
      <c r="L950" s="19">
        <f>D950*K950</f>
        <v/>
      </c>
      <c r="M950" s="23" t="n">
        <v>0</v>
      </c>
      <c r="N950" s="24">
        <f>D950*M950</f>
        <v/>
      </c>
    </row>
    <row r="951">
      <c r="A951" s="12" t="inlineStr">
        <is>
          <t>大平NC</t>
        </is>
      </c>
      <c r="B951" s="31" t="inlineStr">
        <is>
          <t>22MUE20R</t>
        </is>
      </c>
      <c r="C951" s="14">
        <f>SUMIF(数量表!D:E,B951,数量表!E:E)</f>
        <v/>
      </c>
      <c r="D951" s="15">
        <f>SUMIF(数量表!D:F,B951,数量表!F:F)+SUMIF(数量表!D:G,B951,数量表!G:G)</f>
        <v/>
      </c>
      <c r="E951" s="16" t="n">
        <v>0</v>
      </c>
      <c r="F951" s="17">
        <f>C951*E951</f>
        <v/>
      </c>
      <c r="G951" s="18" t="n">
        <v>0</v>
      </c>
      <c r="H951" s="19">
        <f>D951*G951</f>
        <v/>
      </c>
      <c r="I951" s="16" t="n">
        <v>1</v>
      </c>
      <c r="J951" s="17">
        <f>C951*I951</f>
        <v/>
      </c>
      <c r="K951" s="18" t="n">
        <v>1</v>
      </c>
      <c r="L951" s="19">
        <f>D951*K951</f>
        <v/>
      </c>
      <c r="M951" s="23" t="n">
        <v>0</v>
      </c>
      <c r="N951" s="24">
        <f>D951*M951</f>
        <v/>
      </c>
    </row>
    <row r="952">
      <c r="A952" s="12" t="inlineStr">
        <is>
          <t>大平NC</t>
        </is>
      </c>
      <c r="B952" s="30" t="inlineStr">
        <is>
          <t>22MUE20-R</t>
        </is>
      </c>
      <c r="C952" s="14">
        <f>SUMIF(数量表!D:E,B952,数量表!E:E)</f>
        <v/>
      </c>
      <c r="D952" s="15">
        <f>SUMIF(数量表!D:F,B952,数量表!F:F)+SUMIF(数量表!D:G,B952,数量表!G:G)</f>
        <v/>
      </c>
      <c r="E952" s="16" t="n">
        <v>0</v>
      </c>
      <c r="F952" s="17">
        <f>C952*E952</f>
        <v/>
      </c>
      <c r="G952" s="18" t="n">
        <v>0</v>
      </c>
      <c r="H952" s="19">
        <f>D952*G952</f>
        <v/>
      </c>
      <c r="I952" s="16" t="n">
        <v>1</v>
      </c>
      <c r="J952" s="17">
        <f>C952*I952</f>
        <v/>
      </c>
      <c r="K952" s="18" t="n">
        <v>1</v>
      </c>
      <c r="L952" s="19">
        <f>D952*K952</f>
        <v/>
      </c>
      <c r="M952" s="23" t="n">
        <v>0</v>
      </c>
      <c r="N952" s="24">
        <f>D952*M952</f>
        <v/>
      </c>
    </row>
    <row r="953">
      <c r="A953" s="12" t="inlineStr">
        <is>
          <t>大平NC</t>
        </is>
      </c>
      <c r="B953" s="13" t="inlineStr">
        <is>
          <t>22MUE20R-R</t>
        </is>
      </c>
      <c r="C953" s="14">
        <f>SUMIF(数量表!D:E,B953,数量表!E:E)</f>
        <v/>
      </c>
      <c r="D953" s="15">
        <f>SUMIF(数量表!D:F,B953,数量表!F:F)+SUMIF(数量表!D:G,B953,数量表!G:G)</f>
        <v/>
      </c>
      <c r="E953" s="16" t="n">
        <v>0</v>
      </c>
      <c r="F953" s="17">
        <f>C953*E953</f>
        <v/>
      </c>
      <c r="G953" s="18" t="n">
        <v>0</v>
      </c>
      <c r="H953" s="19">
        <f>D953*G953</f>
        <v/>
      </c>
      <c r="I953" s="16" t="n">
        <v>1</v>
      </c>
      <c r="J953" s="17">
        <f>C953*I953</f>
        <v/>
      </c>
      <c r="K953" s="18" t="n">
        <v>1</v>
      </c>
      <c r="L953" s="19">
        <f>D953*K953</f>
        <v/>
      </c>
      <c r="M953" s="23" t="n">
        <v>0</v>
      </c>
      <c r="N953" s="24">
        <f>D953*M953</f>
        <v/>
      </c>
    </row>
    <row r="954">
      <c r="A954" s="12" t="inlineStr">
        <is>
          <t>大平NC</t>
        </is>
      </c>
      <c r="B954" s="13" t="inlineStr">
        <is>
          <t>UE18</t>
        </is>
      </c>
      <c r="C954" s="14">
        <f>SUMIF(数量表!D:E,B954,数量表!E:E)</f>
        <v/>
      </c>
      <c r="D954" s="15">
        <f>SUMIF(数量表!D:F,B954,数量表!F:F)+SUMIF(数量表!D:G,B954,数量表!G:G)</f>
        <v/>
      </c>
      <c r="E954" s="16" t="n">
        <v>0</v>
      </c>
      <c r="F954" s="17">
        <f>C954*E954</f>
        <v/>
      </c>
      <c r="G954" s="18" t="n">
        <v>0</v>
      </c>
      <c r="H954" s="19">
        <f>D954*G954</f>
        <v/>
      </c>
      <c r="I954" s="16" t="n">
        <v>1</v>
      </c>
      <c r="J954" s="17">
        <f>C954*I954</f>
        <v/>
      </c>
      <c r="K954" s="18" t="n">
        <v>1</v>
      </c>
      <c r="L954" s="19">
        <f>D954*K954</f>
        <v/>
      </c>
      <c r="M954" s="23" t="n">
        <v>0</v>
      </c>
      <c r="N954" s="24">
        <f>D954*M954</f>
        <v/>
      </c>
    </row>
    <row r="955">
      <c r="A955" s="12" t="inlineStr">
        <is>
          <t>大平NC</t>
        </is>
      </c>
      <c r="B955" s="13" t="inlineStr">
        <is>
          <t>UE18L</t>
        </is>
      </c>
      <c r="C955" s="14">
        <f>SUMIF(数量表!D:E,B955,数量表!E:E)</f>
        <v/>
      </c>
      <c r="D955" s="15">
        <f>SUMIF(数量表!D:F,B955,数量表!F:F)+SUMIF(数量表!D:G,B955,数量表!G:G)</f>
        <v/>
      </c>
      <c r="E955" s="16" t="n">
        <v>0</v>
      </c>
      <c r="F955" s="17">
        <f>C955*E955</f>
        <v/>
      </c>
      <c r="G955" s="18" t="n">
        <v>0</v>
      </c>
      <c r="H955" s="19">
        <f>D955*G955</f>
        <v/>
      </c>
      <c r="I955" s="16" t="n">
        <v>1</v>
      </c>
      <c r="J955" s="17">
        <f>C955*I955</f>
        <v/>
      </c>
      <c r="K955" s="18" t="n">
        <v>1</v>
      </c>
      <c r="L955" s="19">
        <f>D955*K955</f>
        <v/>
      </c>
      <c r="M955" s="23" t="n">
        <v>0</v>
      </c>
      <c r="N955" s="24">
        <f>D955*M955</f>
        <v/>
      </c>
    </row>
    <row r="956">
      <c r="A956" s="12" t="inlineStr">
        <is>
          <t>大平NC</t>
        </is>
      </c>
      <c r="B956" s="13" t="inlineStr">
        <is>
          <t>UE18R</t>
        </is>
      </c>
      <c r="C956" s="14">
        <f>SUMIF(数量表!D:E,B956,数量表!E:E)</f>
        <v/>
      </c>
      <c r="D956" s="15">
        <f>SUMIF(数量表!D:F,B956,数量表!F:F)+SUMIF(数量表!D:G,B956,数量表!G:G)</f>
        <v/>
      </c>
      <c r="E956" s="16" t="n">
        <v>0</v>
      </c>
      <c r="F956" s="17">
        <f>C956*E956</f>
        <v/>
      </c>
      <c r="G956" s="18" t="n">
        <v>0</v>
      </c>
      <c r="H956" s="19">
        <f>D956*G956</f>
        <v/>
      </c>
      <c r="I956" s="16" t="n">
        <v>1</v>
      </c>
      <c r="J956" s="17">
        <f>C956*I956</f>
        <v/>
      </c>
      <c r="K956" s="18" t="n">
        <v>1</v>
      </c>
      <c r="L956" s="19">
        <f>D956*K956</f>
        <v/>
      </c>
      <c r="M956" s="23" t="n">
        <v>0</v>
      </c>
      <c r="N956" s="24">
        <f>D956*M956</f>
        <v/>
      </c>
    </row>
    <row r="957">
      <c r="A957" s="12" t="inlineStr">
        <is>
          <t>大平NC</t>
        </is>
      </c>
      <c r="B957" s="13" t="inlineStr">
        <is>
          <t>UE18-L</t>
        </is>
      </c>
      <c r="C957" s="14">
        <f>SUMIF(数量表!D:E,B957,数量表!E:E)</f>
        <v/>
      </c>
      <c r="D957" s="15">
        <f>SUMIF(数量表!D:F,B957,数量表!F:F)+SUMIF(数量表!D:G,B957,数量表!G:G)</f>
        <v/>
      </c>
      <c r="E957" s="16" t="n">
        <v>0</v>
      </c>
      <c r="F957" s="17">
        <f>C957*E957</f>
        <v/>
      </c>
      <c r="G957" s="18" t="n">
        <v>0</v>
      </c>
      <c r="H957" s="19">
        <f>D957*G957</f>
        <v/>
      </c>
      <c r="I957" s="16" t="n">
        <v>1</v>
      </c>
      <c r="J957" s="17">
        <f>C957*I957</f>
        <v/>
      </c>
      <c r="K957" s="18" t="n">
        <v>1</v>
      </c>
      <c r="L957" s="19">
        <f>D957*K957</f>
        <v/>
      </c>
      <c r="M957" s="23" t="n">
        <v>0</v>
      </c>
      <c r="N957" s="24">
        <f>D957*M957</f>
        <v/>
      </c>
    </row>
    <row r="958">
      <c r="A958" s="12" t="inlineStr">
        <is>
          <t>大平NC</t>
        </is>
      </c>
      <c r="B958" s="13" t="inlineStr">
        <is>
          <t>UE18-R</t>
        </is>
      </c>
      <c r="C958" s="14">
        <f>SUMIF(数量表!D:E,B958,数量表!E:E)</f>
        <v/>
      </c>
      <c r="D958" s="15">
        <f>SUMIF(数量表!D:F,B958,数量表!F:F)+SUMIF(数量表!D:G,B958,数量表!G:G)</f>
        <v/>
      </c>
      <c r="E958" s="16" t="n">
        <v>0</v>
      </c>
      <c r="F958" s="17">
        <f>C958*E958</f>
        <v/>
      </c>
      <c r="G958" s="18" t="n">
        <v>0</v>
      </c>
      <c r="H958" s="19">
        <f>D958*G958</f>
        <v/>
      </c>
      <c r="I958" s="16" t="n">
        <v>1</v>
      </c>
      <c r="J958" s="17">
        <f>C958*I958</f>
        <v/>
      </c>
      <c r="K958" s="18" t="n">
        <v>1</v>
      </c>
      <c r="L958" s="19">
        <f>D958*K958</f>
        <v/>
      </c>
      <c r="M958" s="23" t="n">
        <v>0</v>
      </c>
      <c r="N958" s="24">
        <f>D958*M958</f>
        <v/>
      </c>
    </row>
    <row r="959">
      <c r="A959" s="12" t="inlineStr">
        <is>
          <t>大平NC</t>
        </is>
      </c>
      <c r="B959" s="13" t="inlineStr">
        <is>
          <t>UE18L-L</t>
        </is>
      </c>
      <c r="C959" s="14">
        <f>SUMIF(数量表!D:E,B959,数量表!E:E)</f>
        <v/>
      </c>
      <c r="D959" s="15">
        <f>SUMIF(数量表!D:F,B959,数量表!F:F)+SUMIF(数量表!D:G,B959,数量表!G:G)</f>
        <v/>
      </c>
      <c r="E959" s="16" t="n">
        <v>0</v>
      </c>
      <c r="F959" s="17">
        <f>C959*E959</f>
        <v/>
      </c>
      <c r="G959" s="18" t="n">
        <v>0</v>
      </c>
      <c r="H959" s="19">
        <f>D959*G959</f>
        <v/>
      </c>
      <c r="I959" s="16" t="n">
        <v>1</v>
      </c>
      <c r="J959" s="17">
        <f>C959*I959</f>
        <v/>
      </c>
      <c r="K959" s="18" t="n">
        <v>1</v>
      </c>
      <c r="L959" s="19">
        <f>D959*K959</f>
        <v/>
      </c>
      <c r="M959" s="23" t="n">
        <v>0</v>
      </c>
      <c r="N959" s="24">
        <f>D959*M959</f>
        <v/>
      </c>
    </row>
    <row r="960">
      <c r="A960" s="12" t="inlineStr">
        <is>
          <t>大平NC</t>
        </is>
      </c>
      <c r="B960" s="13" t="inlineStr">
        <is>
          <t>UE18R-R</t>
        </is>
      </c>
      <c r="C960" s="14">
        <f>SUMIF(数量表!D:E,B960,数量表!E:E)</f>
        <v/>
      </c>
      <c r="D960" s="15">
        <f>SUMIF(数量表!D:F,B960,数量表!F:F)+SUMIF(数量表!D:G,B960,数量表!G:G)</f>
        <v/>
      </c>
      <c r="E960" s="16" t="n">
        <v>0</v>
      </c>
      <c r="F960" s="17">
        <f>C960*E960</f>
        <v/>
      </c>
      <c r="G960" s="18" t="n">
        <v>0</v>
      </c>
      <c r="H960" s="19">
        <f>D960*G960</f>
        <v/>
      </c>
      <c r="I960" s="16" t="n">
        <v>1</v>
      </c>
      <c r="J960" s="17">
        <f>C960*I960</f>
        <v/>
      </c>
      <c r="K960" s="18" t="n">
        <v>1</v>
      </c>
      <c r="L960" s="19">
        <f>D960*K960</f>
        <v/>
      </c>
      <c r="M960" s="23" t="n">
        <v>0</v>
      </c>
      <c r="N960" s="24">
        <f>D960*M960</f>
        <v/>
      </c>
    </row>
    <row r="961">
      <c r="A961" s="12" t="inlineStr">
        <is>
          <t>大平NC</t>
        </is>
      </c>
      <c r="B961" s="13" t="inlineStr">
        <is>
          <t>22MUE18</t>
        </is>
      </c>
      <c r="C961" s="14">
        <f>SUMIF(数量表!D:E,B961,数量表!E:E)</f>
        <v/>
      </c>
      <c r="D961" s="15">
        <f>SUMIF(数量表!D:F,B961,数量表!F:F)+SUMIF(数量表!D:G,B961,数量表!G:G)</f>
        <v/>
      </c>
      <c r="E961" s="16" t="n">
        <v>0</v>
      </c>
      <c r="F961" s="17">
        <f>C961*E961</f>
        <v/>
      </c>
      <c r="G961" s="18" t="n">
        <v>0</v>
      </c>
      <c r="H961" s="19">
        <f>D961*G961</f>
        <v/>
      </c>
      <c r="I961" s="16" t="n">
        <v>1</v>
      </c>
      <c r="J961" s="17">
        <f>C961*I961</f>
        <v/>
      </c>
      <c r="K961" s="18" t="n">
        <v>1</v>
      </c>
      <c r="L961" s="19">
        <f>D961*K961</f>
        <v/>
      </c>
      <c r="M961" s="23" t="n">
        <v>0</v>
      </c>
      <c r="N961" s="24">
        <f>D961*M961</f>
        <v/>
      </c>
    </row>
    <row r="962">
      <c r="A962" s="12" t="inlineStr">
        <is>
          <t>大平NC</t>
        </is>
      </c>
      <c r="B962" s="13" t="inlineStr">
        <is>
          <t>22MUE18L</t>
        </is>
      </c>
      <c r="C962" s="14">
        <f>SUMIF(数量表!D:E,B962,数量表!E:E)</f>
        <v/>
      </c>
      <c r="D962" s="15">
        <f>SUMIF(数量表!D:F,B962,数量表!F:F)+SUMIF(数量表!D:G,B962,数量表!G:G)</f>
        <v/>
      </c>
      <c r="E962" s="16" t="n">
        <v>0</v>
      </c>
      <c r="F962" s="17">
        <f>C962*E962</f>
        <v/>
      </c>
      <c r="G962" s="18" t="n">
        <v>0</v>
      </c>
      <c r="H962" s="19">
        <f>D962*G962</f>
        <v/>
      </c>
      <c r="I962" s="16" t="n">
        <v>1</v>
      </c>
      <c r="J962" s="17">
        <f>C962*I962</f>
        <v/>
      </c>
      <c r="K962" s="18" t="n">
        <v>1</v>
      </c>
      <c r="L962" s="19">
        <f>D962*K962</f>
        <v/>
      </c>
      <c r="M962" s="23" t="n">
        <v>0</v>
      </c>
      <c r="N962" s="24">
        <f>D962*M962</f>
        <v/>
      </c>
    </row>
    <row r="963">
      <c r="A963" s="12" t="inlineStr">
        <is>
          <t>大平NC</t>
        </is>
      </c>
      <c r="B963" s="13" t="inlineStr">
        <is>
          <t>22MUE18R</t>
        </is>
      </c>
      <c r="C963" s="14">
        <f>SUMIF(数量表!D:E,B963,数量表!E:E)</f>
        <v/>
      </c>
      <c r="D963" s="15">
        <f>SUMIF(数量表!D:F,B963,数量表!F:F)+SUMIF(数量表!D:G,B963,数量表!G:G)</f>
        <v/>
      </c>
      <c r="E963" s="16" t="n">
        <v>0</v>
      </c>
      <c r="F963" s="17">
        <f>C963*E963</f>
        <v/>
      </c>
      <c r="G963" s="18" t="n">
        <v>0</v>
      </c>
      <c r="H963" s="19">
        <f>D963*G963</f>
        <v/>
      </c>
      <c r="I963" s="16" t="n">
        <v>1</v>
      </c>
      <c r="J963" s="17">
        <f>C963*I963</f>
        <v/>
      </c>
      <c r="K963" s="18" t="n">
        <v>1</v>
      </c>
      <c r="L963" s="19">
        <f>D963*K963</f>
        <v/>
      </c>
      <c r="M963" s="23" t="n">
        <v>0</v>
      </c>
      <c r="N963" s="24">
        <f>D963*M963</f>
        <v/>
      </c>
    </row>
    <row r="964">
      <c r="A964" s="12" t="inlineStr">
        <is>
          <t>大平NC</t>
        </is>
      </c>
      <c r="B964" s="13" t="inlineStr">
        <is>
          <t>22MUE18-L</t>
        </is>
      </c>
      <c r="C964" s="14">
        <f>SUMIF(数量表!D:E,B964,数量表!E:E)</f>
        <v/>
      </c>
      <c r="D964" s="15">
        <f>SUMIF(数量表!D:F,B964,数量表!F:F)+SUMIF(数量表!D:G,B964,数量表!G:G)</f>
        <v/>
      </c>
      <c r="E964" s="16" t="n">
        <v>0</v>
      </c>
      <c r="F964" s="17">
        <f>C964*E964</f>
        <v/>
      </c>
      <c r="G964" s="18" t="n">
        <v>0</v>
      </c>
      <c r="H964" s="19">
        <f>D964*G964</f>
        <v/>
      </c>
      <c r="I964" s="16" t="n">
        <v>1</v>
      </c>
      <c r="J964" s="17">
        <f>C964*I964</f>
        <v/>
      </c>
      <c r="K964" s="18" t="n">
        <v>1</v>
      </c>
      <c r="L964" s="19">
        <f>D964*K964</f>
        <v/>
      </c>
      <c r="M964" s="23" t="n">
        <v>0</v>
      </c>
      <c r="N964" s="24">
        <f>D964*M964</f>
        <v/>
      </c>
    </row>
    <row r="965">
      <c r="A965" s="12" t="inlineStr">
        <is>
          <t>大平NC</t>
        </is>
      </c>
      <c r="B965" s="13" t="inlineStr">
        <is>
          <t>22MUE18-R</t>
        </is>
      </c>
      <c r="C965" s="14">
        <f>SUMIF(数量表!D:E,B965,数量表!E:E)</f>
        <v/>
      </c>
      <c r="D965" s="15">
        <f>SUMIF(数量表!D:F,B965,数量表!F:F)+SUMIF(数量表!D:G,B965,数量表!G:G)</f>
        <v/>
      </c>
      <c r="E965" s="16" t="n">
        <v>0</v>
      </c>
      <c r="F965" s="17">
        <f>C965*E965</f>
        <v/>
      </c>
      <c r="G965" s="18" t="n">
        <v>0</v>
      </c>
      <c r="H965" s="19">
        <f>D965*G965</f>
        <v/>
      </c>
      <c r="I965" s="16" t="n">
        <v>1</v>
      </c>
      <c r="J965" s="17">
        <f>C965*I965</f>
        <v/>
      </c>
      <c r="K965" s="18" t="n">
        <v>1</v>
      </c>
      <c r="L965" s="19">
        <f>D965*K965</f>
        <v/>
      </c>
      <c r="M965" s="23" t="n">
        <v>0</v>
      </c>
      <c r="N965" s="24">
        <f>D965*M965</f>
        <v/>
      </c>
    </row>
    <row r="966">
      <c r="A966" s="12" t="inlineStr">
        <is>
          <t>大平NC</t>
        </is>
      </c>
      <c r="B966" s="13" t="inlineStr">
        <is>
          <t>22MUE18L-L</t>
        </is>
      </c>
      <c r="C966" s="14">
        <f>SUMIF(数量表!D:E,B966,数量表!E:E)</f>
        <v/>
      </c>
      <c r="D966" s="15">
        <f>SUMIF(数量表!D:F,B966,数量表!F:F)+SUMIF(数量表!D:G,B966,数量表!G:G)</f>
        <v/>
      </c>
      <c r="E966" s="16" t="n">
        <v>0</v>
      </c>
      <c r="F966" s="17">
        <f>C966*E966</f>
        <v/>
      </c>
      <c r="G966" s="18" t="n">
        <v>0</v>
      </c>
      <c r="H966" s="19">
        <f>D966*G966</f>
        <v/>
      </c>
      <c r="I966" s="16" t="n">
        <v>1</v>
      </c>
      <c r="J966" s="17">
        <f>C966*I966</f>
        <v/>
      </c>
      <c r="K966" s="18" t="n">
        <v>1</v>
      </c>
      <c r="L966" s="19">
        <f>D966*K966</f>
        <v/>
      </c>
      <c r="M966" s="23" t="n">
        <v>0</v>
      </c>
      <c r="N966" s="24">
        <f>D966*M966</f>
        <v/>
      </c>
    </row>
    <row r="967">
      <c r="A967" s="12" t="inlineStr">
        <is>
          <t>大平NC</t>
        </is>
      </c>
      <c r="B967" s="13" t="inlineStr">
        <is>
          <t>22MUE18R-R</t>
        </is>
      </c>
      <c r="C967" s="14">
        <f>SUMIF(数量表!D:E,B967,数量表!E:E)</f>
        <v/>
      </c>
      <c r="D967" s="15">
        <f>SUMIF(数量表!D:F,B967,数量表!F:F)+SUMIF(数量表!D:G,B967,数量表!G:G)</f>
        <v/>
      </c>
      <c r="E967" s="16" t="n">
        <v>0</v>
      </c>
      <c r="F967" s="17">
        <f>C967*E967</f>
        <v/>
      </c>
      <c r="G967" s="18" t="n">
        <v>0</v>
      </c>
      <c r="H967" s="19">
        <f>D967*G967</f>
        <v/>
      </c>
      <c r="I967" s="16" t="n">
        <v>1</v>
      </c>
      <c r="J967" s="17">
        <f>C967*I967</f>
        <v/>
      </c>
      <c r="K967" s="18" t="n">
        <v>1</v>
      </c>
      <c r="L967" s="19">
        <f>D967*K967</f>
        <v/>
      </c>
      <c r="M967" s="23" t="n">
        <v>0</v>
      </c>
      <c r="N967" s="24">
        <f>D967*M967</f>
        <v/>
      </c>
    </row>
    <row r="968">
      <c r="A968" s="12" t="inlineStr">
        <is>
          <t>大平NC</t>
        </is>
      </c>
      <c r="B968" s="13" t="inlineStr">
        <is>
          <t>45MUE20</t>
        </is>
      </c>
      <c r="C968" s="14">
        <f>SUMIF(数量表!D:E,B968,数量表!E:E)</f>
        <v/>
      </c>
      <c r="D968" s="15">
        <f>SUMIF(数量表!D:F,B968,数量表!F:F)+SUMIF(数量表!D:G,B968,数量表!G:G)</f>
        <v/>
      </c>
      <c r="E968" s="16" t="n">
        <v>0</v>
      </c>
      <c r="F968" s="17">
        <f>C968*E968</f>
        <v/>
      </c>
      <c r="G968" s="18" t="n">
        <v>0</v>
      </c>
      <c r="H968" s="19">
        <f>D968*G968</f>
        <v/>
      </c>
      <c r="I968" s="16" t="n">
        <v>1</v>
      </c>
      <c r="J968" s="17">
        <f>C968*I968</f>
        <v/>
      </c>
      <c r="K968" s="18" t="n">
        <v>1</v>
      </c>
      <c r="L968" s="19">
        <f>D968*K968</f>
        <v/>
      </c>
      <c r="M968" s="23" t="n">
        <v>0</v>
      </c>
      <c r="N968" s="24">
        <f>D968*M968</f>
        <v/>
      </c>
    </row>
    <row r="969">
      <c r="A969" s="12" t="inlineStr">
        <is>
          <t>大平NC</t>
        </is>
      </c>
      <c r="B969" s="13" t="inlineStr">
        <is>
          <t>45MUE20L</t>
        </is>
      </c>
      <c r="C969" s="14">
        <f>SUMIF(数量表!D:E,B969,数量表!E:E)</f>
        <v/>
      </c>
      <c r="D969" s="15">
        <f>SUMIF(数量表!D:F,B969,数量表!F:F)+SUMIF(数量表!D:G,B969,数量表!G:G)</f>
        <v/>
      </c>
      <c r="E969" s="16" t="n">
        <v>0</v>
      </c>
      <c r="F969" s="17">
        <f>C969*E969</f>
        <v/>
      </c>
      <c r="G969" s="18" t="n">
        <v>0</v>
      </c>
      <c r="H969" s="19">
        <f>D969*G969</f>
        <v/>
      </c>
      <c r="I969" s="16" t="n">
        <v>1</v>
      </c>
      <c r="J969" s="17">
        <f>C969*I969</f>
        <v/>
      </c>
      <c r="K969" s="18" t="n">
        <v>1</v>
      </c>
      <c r="L969" s="19">
        <f>D969*K969</f>
        <v/>
      </c>
      <c r="M969" s="23" t="n">
        <v>0</v>
      </c>
      <c r="N969" s="24">
        <f>D969*M969</f>
        <v/>
      </c>
    </row>
    <row r="970">
      <c r="A970" s="12" t="inlineStr">
        <is>
          <t>大平NC</t>
        </is>
      </c>
      <c r="B970" s="13" t="inlineStr">
        <is>
          <t>45MUE20L-L</t>
        </is>
      </c>
      <c r="C970" s="14">
        <f>SUMIF(数量表!D:E,B970,数量表!E:E)</f>
        <v/>
      </c>
      <c r="D970" s="15">
        <f>SUMIF(数量表!D:F,B970,数量表!F:F)+SUMIF(数量表!D:G,B970,数量表!G:G)</f>
        <v/>
      </c>
      <c r="E970" s="16" t="n">
        <v>0</v>
      </c>
      <c r="F970" s="17">
        <f>C970*E970</f>
        <v/>
      </c>
      <c r="G970" s="18" t="n">
        <v>0</v>
      </c>
      <c r="H970" s="19">
        <f>D970*G970</f>
        <v/>
      </c>
      <c r="I970" s="16" t="n">
        <v>1</v>
      </c>
      <c r="J970" s="17">
        <f>C970*I970</f>
        <v/>
      </c>
      <c r="K970" s="18" t="n">
        <v>1</v>
      </c>
      <c r="L970" s="19">
        <f>D970*K970</f>
        <v/>
      </c>
      <c r="M970" s="23" t="n">
        <v>0</v>
      </c>
      <c r="N970" s="24">
        <f>D970*M970</f>
        <v/>
      </c>
    </row>
    <row r="971">
      <c r="A971" s="12" t="inlineStr">
        <is>
          <t>大平NC</t>
        </is>
      </c>
      <c r="B971" s="13" t="inlineStr">
        <is>
          <t>45MUE20-L</t>
        </is>
      </c>
      <c r="C971" s="14">
        <f>SUMIF(数量表!D:E,B971,数量表!E:E)</f>
        <v/>
      </c>
      <c r="D971" s="15">
        <f>SUMIF(数量表!D:F,B971,数量表!F:F)+SUMIF(数量表!D:G,B971,数量表!G:G)</f>
        <v/>
      </c>
      <c r="E971" s="16" t="n">
        <v>0</v>
      </c>
      <c r="F971" s="17">
        <f>C971*E971</f>
        <v/>
      </c>
      <c r="G971" s="18" t="n">
        <v>0</v>
      </c>
      <c r="H971" s="19">
        <f>D971*G971</f>
        <v/>
      </c>
      <c r="I971" s="16" t="n">
        <v>1</v>
      </c>
      <c r="J971" s="17">
        <f>C971*I971</f>
        <v/>
      </c>
      <c r="K971" s="18" t="n">
        <v>1</v>
      </c>
      <c r="L971" s="19">
        <f>D971*K971</f>
        <v/>
      </c>
      <c r="M971" s="23" t="n">
        <v>0</v>
      </c>
      <c r="N971" s="24">
        <f>D971*M971</f>
        <v/>
      </c>
    </row>
    <row r="972">
      <c r="A972" s="12" t="inlineStr">
        <is>
          <t>大平NC</t>
        </is>
      </c>
      <c r="B972" s="13" t="inlineStr">
        <is>
          <t>45MUE20R</t>
        </is>
      </c>
      <c r="C972" s="14">
        <f>SUMIF(数量表!D:E,B972,数量表!E:E)</f>
        <v/>
      </c>
      <c r="D972" s="15">
        <f>SUMIF(数量表!D:F,B972,数量表!F:F)+SUMIF(数量表!D:G,B972,数量表!G:G)</f>
        <v/>
      </c>
      <c r="E972" s="16" t="n">
        <v>0</v>
      </c>
      <c r="F972" s="17">
        <f>C972*E972</f>
        <v/>
      </c>
      <c r="G972" s="18" t="n">
        <v>0</v>
      </c>
      <c r="H972" s="19">
        <f>D972*G972</f>
        <v/>
      </c>
      <c r="I972" s="16" t="n">
        <v>1</v>
      </c>
      <c r="J972" s="17">
        <f>C972*I972</f>
        <v/>
      </c>
      <c r="K972" s="18" t="n">
        <v>1</v>
      </c>
      <c r="L972" s="19">
        <f>D972*K972</f>
        <v/>
      </c>
      <c r="M972" s="23" t="n">
        <v>0</v>
      </c>
      <c r="N972" s="24">
        <f>D972*M972</f>
        <v/>
      </c>
    </row>
    <row r="973">
      <c r="A973" s="12" t="inlineStr">
        <is>
          <t>大平NC</t>
        </is>
      </c>
      <c r="B973" s="13" t="inlineStr">
        <is>
          <t>45MUE20-R</t>
        </is>
      </c>
      <c r="C973" s="14">
        <f>SUMIF(数量表!D:E,B973,数量表!E:E)</f>
        <v/>
      </c>
      <c r="D973" s="15">
        <f>SUMIF(数量表!D:F,B973,数量表!F:F)+SUMIF(数量表!D:G,B973,数量表!G:G)</f>
        <v/>
      </c>
      <c r="E973" s="16" t="n">
        <v>0</v>
      </c>
      <c r="F973" s="17">
        <f>C973*E973</f>
        <v/>
      </c>
      <c r="G973" s="18" t="n">
        <v>0</v>
      </c>
      <c r="H973" s="19">
        <f>D973*G973</f>
        <v/>
      </c>
      <c r="I973" s="16" t="n">
        <v>1</v>
      </c>
      <c r="J973" s="17">
        <f>C973*I973</f>
        <v/>
      </c>
      <c r="K973" s="18" t="n">
        <v>1</v>
      </c>
      <c r="L973" s="19">
        <f>D973*K973</f>
        <v/>
      </c>
      <c r="M973" s="23" t="n">
        <v>0</v>
      </c>
      <c r="N973" s="24">
        <f>D973*M973</f>
        <v/>
      </c>
    </row>
    <row r="974">
      <c r="A974" s="12" t="inlineStr">
        <is>
          <t>大平NC</t>
        </is>
      </c>
      <c r="B974" s="13" t="inlineStr">
        <is>
          <t>45MUE20R-R</t>
        </is>
      </c>
      <c r="C974" s="14">
        <f>SUMIF(数量表!D:E,B974,数量表!E:E)</f>
        <v/>
      </c>
      <c r="D974" s="15">
        <f>SUMIF(数量表!D:F,B974,数量表!F:F)+SUMIF(数量表!D:G,B974,数量表!G:G)</f>
        <v/>
      </c>
      <c r="E974" s="16" t="n">
        <v>0</v>
      </c>
      <c r="F974" s="17">
        <f>C974*E974</f>
        <v/>
      </c>
      <c r="G974" s="18" t="n">
        <v>0</v>
      </c>
      <c r="H974" s="19">
        <f>D974*G974</f>
        <v/>
      </c>
      <c r="I974" s="16" t="n">
        <v>1</v>
      </c>
      <c r="J974" s="17">
        <f>C974*I974</f>
        <v/>
      </c>
      <c r="K974" s="18" t="n">
        <v>1</v>
      </c>
      <c r="L974" s="19">
        <f>D974*K974</f>
        <v/>
      </c>
      <c r="M974" s="23" t="n">
        <v>0</v>
      </c>
      <c r="N974" s="24">
        <f>D974*M974</f>
        <v/>
      </c>
    </row>
    <row r="975">
      <c r="A975" s="12" t="inlineStr">
        <is>
          <t>大平NC</t>
        </is>
      </c>
      <c r="B975" s="13" t="inlineStr">
        <is>
          <t>45MUE18</t>
        </is>
      </c>
      <c r="C975" s="14">
        <f>SUMIF(数量表!D:E,B975,数量表!E:E)</f>
        <v/>
      </c>
      <c r="D975" s="15">
        <f>SUMIF(数量表!D:F,B975,数量表!F:F)+SUMIF(数量表!D:G,B975,数量表!G:G)</f>
        <v/>
      </c>
      <c r="E975" s="16" t="n">
        <v>0</v>
      </c>
      <c r="F975" s="17">
        <f>C975*E975</f>
        <v/>
      </c>
      <c r="G975" s="18" t="n">
        <v>0</v>
      </c>
      <c r="H975" s="19">
        <f>D975*G975</f>
        <v/>
      </c>
      <c r="I975" s="16" t="n">
        <v>1</v>
      </c>
      <c r="J975" s="17">
        <f>C975*I975</f>
        <v/>
      </c>
      <c r="K975" s="18" t="n">
        <v>1</v>
      </c>
      <c r="L975" s="19">
        <f>D975*K975</f>
        <v/>
      </c>
      <c r="M975" s="23" t="n">
        <v>0</v>
      </c>
      <c r="N975" s="24">
        <f>D975*M975</f>
        <v/>
      </c>
    </row>
    <row r="976">
      <c r="A976" s="12" t="inlineStr">
        <is>
          <t>大平NC</t>
        </is>
      </c>
      <c r="B976" s="13" t="inlineStr">
        <is>
          <t>45MUE18L</t>
        </is>
      </c>
      <c r="C976" s="14">
        <f>SUMIF(数量表!D:E,B976,数量表!E:E)</f>
        <v/>
      </c>
      <c r="D976" s="15">
        <f>SUMIF(数量表!D:F,B976,数量表!F:F)+SUMIF(数量表!D:G,B976,数量表!G:G)</f>
        <v/>
      </c>
      <c r="E976" s="16" t="n">
        <v>0</v>
      </c>
      <c r="F976" s="17">
        <f>C976*E976</f>
        <v/>
      </c>
      <c r="G976" s="18" t="n">
        <v>0</v>
      </c>
      <c r="H976" s="19">
        <f>D976*G976</f>
        <v/>
      </c>
      <c r="I976" s="16" t="n">
        <v>1</v>
      </c>
      <c r="J976" s="17">
        <f>C976*I976</f>
        <v/>
      </c>
      <c r="K976" s="18" t="n">
        <v>1</v>
      </c>
      <c r="L976" s="19">
        <f>D976*K976</f>
        <v/>
      </c>
      <c r="M976" s="23" t="n">
        <v>0</v>
      </c>
      <c r="N976" s="24">
        <f>D976*M976</f>
        <v/>
      </c>
    </row>
    <row r="977">
      <c r="A977" s="12" t="inlineStr">
        <is>
          <t>大平NC</t>
        </is>
      </c>
      <c r="B977" s="13" t="inlineStr">
        <is>
          <t>45MUE18R</t>
        </is>
      </c>
      <c r="C977" s="14">
        <f>SUMIF(数量表!D:E,B977,数量表!E:E)</f>
        <v/>
      </c>
      <c r="D977" s="15">
        <f>SUMIF(数量表!D:F,B977,数量表!F:F)+SUMIF(数量表!D:G,B977,数量表!G:G)</f>
        <v/>
      </c>
      <c r="E977" s="16" t="n">
        <v>0</v>
      </c>
      <c r="F977" s="17">
        <f>C977*E977</f>
        <v/>
      </c>
      <c r="G977" s="18" t="n">
        <v>0</v>
      </c>
      <c r="H977" s="19">
        <f>D977*G977</f>
        <v/>
      </c>
      <c r="I977" s="16" t="n">
        <v>1</v>
      </c>
      <c r="J977" s="17">
        <f>C977*I977</f>
        <v/>
      </c>
      <c r="K977" s="18" t="n">
        <v>1</v>
      </c>
      <c r="L977" s="19">
        <f>D977*K977</f>
        <v/>
      </c>
      <c r="M977" s="23" t="n">
        <v>0</v>
      </c>
      <c r="N977" s="24">
        <f>D977*M977</f>
        <v/>
      </c>
    </row>
    <row r="978">
      <c r="A978" s="12" t="inlineStr">
        <is>
          <t>大平NC</t>
        </is>
      </c>
      <c r="B978" s="13" t="inlineStr">
        <is>
          <t>45MUE18-L</t>
        </is>
      </c>
      <c r="C978" s="14">
        <f>SUMIF(数量表!D:E,B978,数量表!E:E)</f>
        <v/>
      </c>
      <c r="D978" s="15">
        <f>SUMIF(数量表!D:F,B978,数量表!F:F)+SUMIF(数量表!D:G,B978,数量表!G:G)</f>
        <v/>
      </c>
      <c r="E978" s="16" t="n">
        <v>0</v>
      </c>
      <c r="F978" s="17">
        <f>C978*E978</f>
        <v/>
      </c>
      <c r="G978" s="18" t="n">
        <v>0</v>
      </c>
      <c r="H978" s="19">
        <f>D978*G978</f>
        <v/>
      </c>
      <c r="I978" s="16" t="n">
        <v>1</v>
      </c>
      <c r="J978" s="17">
        <f>C978*I978</f>
        <v/>
      </c>
      <c r="K978" s="18" t="n">
        <v>1</v>
      </c>
      <c r="L978" s="19">
        <f>D978*K978</f>
        <v/>
      </c>
      <c r="M978" s="23" t="n">
        <v>0</v>
      </c>
      <c r="N978" s="24">
        <f>D978*M978</f>
        <v/>
      </c>
    </row>
    <row r="979">
      <c r="A979" s="12" t="inlineStr">
        <is>
          <t>大平NC</t>
        </is>
      </c>
      <c r="B979" s="13" t="inlineStr">
        <is>
          <t>45MUE18-R</t>
        </is>
      </c>
      <c r="C979" s="14">
        <f>SUMIF(数量表!D:E,B979,数量表!E:E)</f>
        <v/>
      </c>
      <c r="D979" s="15">
        <f>SUMIF(数量表!D:F,B979,数量表!F:F)+SUMIF(数量表!D:G,B979,数量表!G:G)</f>
        <v/>
      </c>
      <c r="E979" s="16" t="n">
        <v>0</v>
      </c>
      <c r="F979" s="17">
        <f>C979*E979</f>
        <v/>
      </c>
      <c r="G979" s="18" t="n">
        <v>0</v>
      </c>
      <c r="H979" s="19">
        <f>D979*G979</f>
        <v/>
      </c>
      <c r="I979" s="16" t="n">
        <v>1</v>
      </c>
      <c r="J979" s="17">
        <f>C979*I979</f>
        <v/>
      </c>
      <c r="K979" s="18" t="n">
        <v>1</v>
      </c>
      <c r="L979" s="19">
        <f>D979*K979</f>
        <v/>
      </c>
      <c r="M979" s="23" t="n">
        <v>0</v>
      </c>
      <c r="N979" s="24">
        <f>D979*M979</f>
        <v/>
      </c>
    </row>
    <row r="980">
      <c r="A980" s="12" t="inlineStr">
        <is>
          <t>大平NC</t>
        </is>
      </c>
      <c r="B980" s="13" t="inlineStr">
        <is>
          <t>45MUE18L-L</t>
        </is>
      </c>
      <c r="C980" s="14">
        <f>SUMIF(数量表!D:E,B980,数量表!E:E)</f>
        <v/>
      </c>
      <c r="D980" s="15">
        <f>SUMIF(数量表!D:F,B980,数量表!F:F)+SUMIF(数量表!D:G,B980,数量表!G:G)</f>
        <v/>
      </c>
      <c r="E980" s="16" t="n">
        <v>0</v>
      </c>
      <c r="F980" s="17">
        <f>C980*E980</f>
        <v/>
      </c>
      <c r="G980" s="18" t="n">
        <v>0</v>
      </c>
      <c r="H980" s="19">
        <f>D980*G980</f>
        <v/>
      </c>
      <c r="I980" s="16" t="n">
        <v>1</v>
      </c>
      <c r="J980" s="17">
        <f>C980*I980</f>
        <v/>
      </c>
      <c r="K980" s="18" t="n">
        <v>1</v>
      </c>
      <c r="L980" s="19">
        <f>D980*K980</f>
        <v/>
      </c>
      <c r="M980" s="23" t="n">
        <v>0</v>
      </c>
      <c r="N980" s="24">
        <f>D980*M980</f>
        <v/>
      </c>
    </row>
    <row r="981">
      <c r="A981" s="12" t="inlineStr">
        <is>
          <t>大平NC</t>
        </is>
      </c>
      <c r="B981" s="13" t="inlineStr">
        <is>
          <t>45MUE18R-R</t>
        </is>
      </c>
      <c r="C981" s="14">
        <f>SUMIF(数量表!D:E,B981,数量表!E:E)</f>
        <v/>
      </c>
      <c r="D981" s="15">
        <f>SUMIF(数量表!D:F,B981,数量表!F:F)+SUMIF(数量表!D:G,B981,数量表!G:G)</f>
        <v/>
      </c>
      <c r="E981" s="16" t="n">
        <v>0</v>
      </c>
      <c r="F981" s="17">
        <f>C981*E981</f>
        <v/>
      </c>
      <c r="G981" s="18" t="n">
        <v>0</v>
      </c>
      <c r="H981" s="19">
        <f>D981*G981</f>
        <v/>
      </c>
      <c r="I981" s="16" t="n">
        <v>1</v>
      </c>
      <c r="J981" s="17">
        <f>C981*I981</f>
        <v/>
      </c>
      <c r="K981" s="18" t="n">
        <v>1</v>
      </c>
      <c r="L981" s="19">
        <f>D981*K981</f>
        <v/>
      </c>
      <c r="M981" s="23" t="n">
        <v>0</v>
      </c>
      <c r="N981" s="24">
        <f>D981*M981</f>
        <v/>
      </c>
    </row>
    <row r="982">
      <c r="A982" s="12" t="inlineStr">
        <is>
          <t>大平NC</t>
        </is>
      </c>
      <c r="B982" s="13" t="inlineStr">
        <is>
          <t>90MUE18</t>
        </is>
      </c>
      <c r="C982" s="14">
        <f>SUMIF(数量表!D:E,B982,数量表!E:E)</f>
        <v/>
      </c>
      <c r="D982" s="15">
        <f>SUMIF(数量表!D:F,B982,数量表!F:F)+SUMIF(数量表!D:G,B982,数量表!G:G)</f>
        <v/>
      </c>
      <c r="E982" s="16" t="n">
        <v>0</v>
      </c>
      <c r="F982" s="17">
        <f>C982*E982</f>
        <v/>
      </c>
      <c r="G982" s="18" t="n">
        <v>0</v>
      </c>
      <c r="H982" s="19">
        <f>D982*G982</f>
        <v/>
      </c>
      <c r="I982" s="16" t="n">
        <v>1</v>
      </c>
      <c r="J982" s="17">
        <f>C982*I982</f>
        <v/>
      </c>
      <c r="K982" s="18" t="n">
        <v>1</v>
      </c>
      <c r="L982" s="19">
        <f>D982*K982</f>
        <v/>
      </c>
      <c r="M982" s="23" t="n">
        <v>0</v>
      </c>
      <c r="N982" s="24">
        <f>D982*M982</f>
        <v/>
      </c>
    </row>
    <row r="983">
      <c r="A983" s="12" t="inlineStr">
        <is>
          <t>大平NC</t>
        </is>
      </c>
      <c r="B983" s="13" t="inlineStr">
        <is>
          <t>90MUE18L</t>
        </is>
      </c>
      <c r="C983" s="14">
        <f>SUMIF(数量表!D:E,B983,数量表!E:E)</f>
        <v/>
      </c>
      <c r="D983" s="15">
        <f>SUMIF(数量表!D:F,B983,数量表!F:F)+SUMIF(数量表!D:G,B983,数量表!G:G)</f>
        <v/>
      </c>
      <c r="E983" s="16" t="n">
        <v>0</v>
      </c>
      <c r="F983" s="17">
        <f>C983*E983</f>
        <v/>
      </c>
      <c r="G983" s="18" t="n">
        <v>0</v>
      </c>
      <c r="H983" s="19">
        <f>D983*G983</f>
        <v/>
      </c>
      <c r="I983" s="16" t="n">
        <v>1</v>
      </c>
      <c r="J983" s="17">
        <f>C983*I983</f>
        <v/>
      </c>
      <c r="K983" s="18" t="n">
        <v>1</v>
      </c>
      <c r="L983" s="19">
        <f>D983*K983</f>
        <v/>
      </c>
      <c r="M983" s="23" t="n">
        <v>0</v>
      </c>
      <c r="N983" s="24">
        <f>D983*M983</f>
        <v/>
      </c>
    </row>
    <row r="984">
      <c r="A984" s="12" t="inlineStr">
        <is>
          <t>大平NC</t>
        </is>
      </c>
      <c r="B984" s="13" t="inlineStr">
        <is>
          <t>90MUE18R</t>
        </is>
      </c>
      <c r="C984" s="14">
        <f>SUMIF(数量表!D:E,B984,数量表!E:E)</f>
        <v/>
      </c>
      <c r="D984" s="15">
        <f>SUMIF(数量表!D:F,B984,数量表!F:F)+SUMIF(数量表!D:G,B984,数量表!G:G)</f>
        <v/>
      </c>
      <c r="E984" s="16" t="n">
        <v>0</v>
      </c>
      <c r="F984" s="17">
        <f>C984*E984</f>
        <v/>
      </c>
      <c r="G984" s="18" t="n">
        <v>0</v>
      </c>
      <c r="H984" s="19">
        <f>D984*G984</f>
        <v/>
      </c>
      <c r="I984" s="16" t="n">
        <v>1</v>
      </c>
      <c r="J984" s="17">
        <f>C984*I984</f>
        <v/>
      </c>
      <c r="K984" s="18" t="n">
        <v>1</v>
      </c>
      <c r="L984" s="19">
        <f>D984*K984</f>
        <v/>
      </c>
      <c r="M984" s="23" t="n">
        <v>0</v>
      </c>
      <c r="N984" s="24">
        <f>D984*M984</f>
        <v/>
      </c>
    </row>
    <row r="985">
      <c r="A985" s="12" t="inlineStr">
        <is>
          <t>大平NC</t>
        </is>
      </c>
      <c r="B985" s="13" t="inlineStr">
        <is>
          <t>90MUE18-L</t>
        </is>
      </c>
      <c r="C985" s="14">
        <f>SUMIF(数量表!D:E,B985,数量表!E:E)</f>
        <v/>
      </c>
      <c r="D985" s="15">
        <f>SUMIF(数量表!D:F,B985,数量表!F:F)+SUMIF(数量表!D:G,B985,数量表!G:G)</f>
        <v/>
      </c>
      <c r="E985" s="16" t="n">
        <v>0</v>
      </c>
      <c r="F985" s="17">
        <f>C985*E985</f>
        <v/>
      </c>
      <c r="G985" s="18" t="n">
        <v>0</v>
      </c>
      <c r="H985" s="19">
        <f>D985*G985</f>
        <v/>
      </c>
      <c r="I985" s="16" t="n">
        <v>1</v>
      </c>
      <c r="J985" s="17">
        <f>C985*I985</f>
        <v/>
      </c>
      <c r="K985" s="18" t="n">
        <v>1</v>
      </c>
      <c r="L985" s="19">
        <f>D985*K985</f>
        <v/>
      </c>
      <c r="M985" s="23" t="n">
        <v>0</v>
      </c>
      <c r="N985" s="24">
        <f>D985*M985</f>
        <v/>
      </c>
    </row>
    <row r="986">
      <c r="A986" s="12" t="inlineStr">
        <is>
          <t>大平NC</t>
        </is>
      </c>
      <c r="B986" s="13" t="inlineStr">
        <is>
          <t>90MUE18-R</t>
        </is>
      </c>
      <c r="C986" s="14">
        <f>SUMIF(数量表!D:E,B986,数量表!E:E)</f>
        <v/>
      </c>
      <c r="D986" s="15">
        <f>SUMIF(数量表!D:F,B986,数量表!F:F)+SUMIF(数量表!D:G,B986,数量表!G:G)</f>
        <v/>
      </c>
      <c r="E986" s="16" t="n">
        <v>0</v>
      </c>
      <c r="F986" s="17">
        <f>C986*E986</f>
        <v/>
      </c>
      <c r="G986" s="18" t="n">
        <v>0</v>
      </c>
      <c r="H986" s="19">
        <f>D986*G986</f>
        <v/>
      </c>
      <c r="I986" s="16" t="n">
        <v>1</v>
      </c>
      <c r="J986" s="17">
        <f>C986*I986</f>
        <v/>
      </c>
      <c r="K986" s="18" t="n">
        <v>1</v>
      </c>
      <c r="L986" s="19">
        <f>D986*K986</f>
        <v/>
      </c>
      <c r="M986" s="23" t="n">
        <v>0</v>
      </c>
      <c r="N986" s="24">
        <f>D986*M986</f>
        <v/>
      </c>
    </row>
    <row r="987">
      <c r="A987" s="12" t="inlineStr">
        <is>
          <t>大平NC</t>
        </is>
      </c>
      <c r="B987" s="13" t="inlineStr">
        <is>
          <t>90MUE18L-L</t>
        </is>
      </c>
      <c r="C987" s="14">
        <f>SUMIF(数量表!D:E,B987,数量表!E:E)</f>
        <v/>
      </c>
      <c r="D987" s="15">
        <f>SUMIF(数量表!D:F,B987,数量表!F:F)+SUMIF(数量表!D:G,B987,数量表!G:G)</f>
        <v/>
      </c>
      <c r="E987" s="16" t="n">
        <v>0</v>
      </c>
      <c r="F987" s="17">
        <f>C987*E987</f>
        <v/>
      </c>
      <c r="G987" s="18" t="n">
        <v>0</v>
      </c>
      <c r="H987" s="19">
        <f>D987*G987</f>
        <v/>
      </c>
      <c r="I987" s="16" t="n">
        <v>1</v>
      </c>
      <c r="J987" s="17">
        <f>C987*I987</f>
        <v/>
      </c>
      <c r="K987" s="18" t="n">
        <v>1</v>
      </c>
      <c r="L987" s="19">
        <f>D987*K987</f>
        <v/>
      </c>
      <c r="M987" s="23" t="n">
        <v>0</v>
      </c>
      <c r="N987" s="24">
        <f>D987*M987</f>
        <v/>
      </c>
    </row>
    <row r="988">
      <c r="A988" s="12" t="inlineStr">
        <is>
          <t>大平NC</t>
        </is>
      </c>
      <c r="B988" s="13" t="inlineStr">
        <is>
          <t>90MUE18R-R</t>
        </is>
      </c>
      <c r="C988" s="14">
        <f>SUMIF(数量表!D:E,B988,数量表!E:E)</f>
        <v/>
      </c>
      <c r="D988" s="15">
        <f>SUMIF(数量表!D:F,B988,数量表!F:F)+SUMIF(数量表!D:G,B988,数量表!G:G)</f>
        <v/>
      </c>
      <c r="E988" s="16" t="n">
        <v>0</v>
      </c>
      <c r="F988" s="17">
        <f>C988*E988</f>
        <v/>
      </c>
      <c r="G988" s="18" t="n">
        <v>0</v>
      </c>
      <c r="H988" s="19">
        <f>D988*G988</f>
        <v/>
      </c>
      <c r="I988" s="16" t="n">
        <v>1</v>
      </c>
      <c r="J988" s="17">
        <f>C988*I988</f>
        <v/>
      </c>
      <c r="K988" s="18" t="n">
        <v>1</v>
      </c>
      <c r="L988" s="19">
        <f>D988*K988</f>
        <v/>
      </c>
      <c r="M988" s="23" t="n">
        <v>0</v>
      </c>
      <c r="N988" s="24">
        <f>D988*M988</f>
        <v/>
      </c>
    </row>
    <row r="989">
      <c r="A989" s="12" t="inlineStr">
        <is>
          <t>大平NC</t>
        </is>
      </c>
      <c r="B989" s="13" t="inlineStr">
        <is>
          <t>TEA</t>
        </is>
      </c>
      <c r="C989" s="14">
        <f>SUMIF(数量表!D:E,B988,数量表!E:E)</f>
        <v/>
      </c>
      <c r="D989" s="15">
        <f>SUMIF(数量表!D:F,B988,数量表!F:F)+SUMIF(数量表!D:G,B988,数量表!G:G)</f>
        <v/>
      </c>
      <c r="E989" s="16" t="n"/>
      <c r="F989" s="17">
        <f>C989*E989</f>
        <v/>
      </c>
      <c r="G989" s="18" t="n"/>
      <c r="H989" s="19">
        <f>D989*G989</f>
        <v/>
      </c>
      <c r="I989" s="16" t="n">
        <v>0.5</v>
      </c>
      <c r="J989" s="17">
        <f>C989*I989</f>
        <v/>
      </c>
      <c r="K989" s="18" t="n">
        <v>0.5</v>
      </c>
      <c r="L989" s="19">
        <f>D989*K989</f>
        <v/>
      </c>
      <c r="M989" s="23" t="n"/>
      <c r="N989" s="24">
        <f>D989*M989</f>
        <v/>
      </c>
    </row>
    <row r="990">
      <c r="A990" s="12" t="inlineStr">
        <is>
          <t>大平NC</t>
        </is>
      </c>
      <c r="B990" s="13" t="inlineStr">
        <is>
          <t>TEH</t>
        </is>
      </c>
      <c r="C990" s="14">
        <f>SUMIF(数量表!D:E,B989,数量表!E:E)</f>
        <v/>
      </c>
      <c r="D990" s="15">
        <f>SUMIF(数量表!D:F,B989,数量表!F:F)+SUMIF(数量表!D:G,B989,数量表!G:G)</f>
        <v/>
      </c>
      <c r="E990" s="16" t="n"/>
      <c r="F990" s="17">
        <f>C990*E990</f>
        <v/>
      </c>
      <c r="G990" s="18" t="n"/>
      <c r="H990" s="19">
        <f>D990*G990</f>
        <v/>
      </c>
      <c r="I990" s="16" t="n">
        <v>0.5</v>
      </c>
      <c r="J990" s="17">
        <f>C990*I990</f>
        <v/>
      </c>
      <c r="K990" s="18" t="n">
        <v>0.5</v>
      </c>
      <c r="L990" s="19">
        <f>D990*K990</f>
        <v/>
      </c>
      <c r="M990" s="23" t="n"/>
      <c r="N990" s="24">
        <f>D990*M990</f>
        <v/>
      </c>
    </row>
    <row r="991">
      <c r="A991" s="12" t="inlineStr">
        <is>
          <t>大平NC</t>
        </is>
      </c>
      <c r="B991" s="13" t="inlineStr">
        <is>
          <t>LIXIL081</t>
        </is>
      </c>
      <c r="C991" s="14">
        <f>SUMIF(数量表!D:E,B990,数量表!E:E)</f>
        <v/>
      </c>
      <c r="D991" s="15">
        <f>SUMIF(数量表!D:F,B990,数量表!F:F)+SUMIF(数量表!D:G,B990,数量表!G:G)</f>
        <v/>
      </c>
      <c r="E991" s="16" t="n"/>
      <c r="F991" s="17">
        <f>C991*E991</f>
        <v/>
      </c>
      <c r="G991" s="18" t="n"/>
      <c r="H991" s="19">
        <f>D991*G991</f>
        <v/>
      </c>
      <c r="I991" s="16" t="n">
        <v>0.5</v>
      </c>
      <c r="J991" s="17">
        <f>C991*I991</f>
        <v/>
      </c>
      <c r="K991" s="18" t="n">
        <v>0.5</v>
      </c>
      <c r="L991" s="19">
        <f>D991*K991</f>
        <v/>
      </c>
      <c r="M991" s="23" t="n"/>
      <c r="N991" s="24">
        <f>D991*M991</f>
        <v/>
      </c>
    </row>
    <row r="992">
      <c r="A992" s="12" t="inlineStr">
        <is>
          <t>大平NC</t>
        </is>
      </c>
      <c r="B992" s="13" t="inlineStr">
        <is>
          <t>YKK086</t>
        </is>
      </c>
      <c r="C992" s="14">
        <f>SUMIF(数量表!D:E,B992,数量表!E:E)</f>
        <v/>
      </c>
      <c r="D992" s="15">
        <f>SUMIF(数量表!D:F,B992,数量表!F:F)+SUMIF(数量表!D:G,B992,数量表!G:G)</f>
        <v/>
      </c>
      <c r="E992" s="16" t="n"/>
      <c r="F992" s="17">
        <f>C992*E992</f>
        <v/>
      </c>
      <c r="G992" s="18" t="n"/>
      <c r="H992" s="19">
        <f>D992*G992</f>
        <v/>
      </c>
      <c r="I992" s="16" t="n">
        <v>0.5</v>
      </c>
      <c r="J992" s="17">
        <f>C992*I992</f>
        <v/>
      </c>
      <c r="K992" s="18" t="n">
        <v>0.5</v>
      </c>
      <c r="L992" s="19">
        <f>D992*K992</f>
        <v/>
      </c>
      <c r="M992" s="23" t="n"/>
      <c r="N992" s="24">
        <f>D992*M992</f>
        <v/>
      </c>
    </row>
    <row r="993">
      <c r="A993" s="12" t="inlineStr">
        <is>
          <t>大平NC</t>
        </is>
      </c>
      <c r="B993" s="13" t="inlineStr">
        <is>
          <t>S05</t>
        </is>
      </c>
      <c r="C993" s="14">
        <f>SUMIF(数量表!D:E,B993,数量表!E:E)</f>
        <v/>
      </c>
      <c r="D993" s="15">
        <f>SUMIF(数量表!D:F,B993,数量表!F:F)+SUMIF(数量表!D:G,B993,数量表!G:G)</f>
        <v/>
      </c>
      <c r="E993" s="16" t="n"/>
      <c r="F993" s="17">
        <f>C993*E993</f>
        <v/>
      </c>
      <c r="G993" s="18" t="n"/>
      <c r="H993" s="19">
        <f>D993*G993</f>
        <v/>
      </c>
      <c r="I993" s="16" t="n">
        <v>1</v>
      </c>
      <c r="J993" s="17">
        <f>C993*I993</f>
        <v/>
      </c>
      <c r="K993" s="18" t="n">
        <v>1</v>
      </c>
      <c r="L993" s="19">
        <f>D993*K993</f>
        <v/>
      </c>
      <c r="M993" s="23" t="n"/>
      <c r="N993" s="24">
        <f>D993*M993</f>
        <v/>
      </c>
    </row>
    <row r="994">
      <c r="A994" s="12" t="inlineStr">
        <is>
          <t>大平NC</t>
        </is>
      </c>
      <c r="B994" s="13" t="inlineStr">
        <is>
          <t>S05L</t>
        </is>
      </c>
      <c r="C994" s="14">
        <f>SUMIF(数量表!D:E,B994,数量表!E:E)</f>
        <v/>
      </c>
      <c r="D994" s="15">
        <f>SUMIF(数量表!D:F,B994,数量表!F:F)+SUMIF(数量表!D:G,B994,数量表!G:G)</f>
        <v/>
      </c>
      <c r="E994" s="16" t="n"/>
      <c r="F994" s="17">
        <f>C994*E994</f>
        <v/>
      </c>
      <c r="G994" s="18" t="n"/>
      <c r="H994" s="19">
        <f>D994*G994</f>
        <v/>
      </c>
      <c r="I994" s="16" t="n">
        <v>1</v>
      </c>
      <c r="J994" s="17">
        <f>C994*I994</f>
        <v/>
      </c>
      <c r="K994" s="18" t="n">
        <v>1</v>
      </c>
      <c r="L994" s="19">
        <f>D994*K994</f>
        <v/>
      </c>
      <c r="M994" s="23" t="n"/>
      <c r="N994" s="24">
        <f>D994*M994</f>
        <v/>
      </c>
    </row>
    <row r="995">
      <c r="A995" s="12" t="inlineStr">
        <is>
          <t>大平NC</t>
        </is>
      </c>
      <c r="B995" s="13" t="inlineStr">
        <is>
          <t>S05-L</t>
        </is>
      </c>
      <c r="C995" s="14">
        <f>SUMIF(数量表!D:E,B995,数量表!E:E)</f>
        <v/>
      </c>
      <c r="D995" s="15">
        <f>SUMIF(数量表!D:F,B995,数量表!F:F)+SUMIF(数量表!D:G,B995,数量表!G:G)</f>
        <v/>
      </c>
      <c r="E995" s="16" t="n"/>
      <c r="F995" s="17">
        <f>C995*E995</f>
        <v/>
      </c>
      <c r="G995" s="18" t="n"/>
      <c r="H995" s="19">
        <f>D995*G995</f>
        <v/>
      </c>
      <c r="I995" s="16" t="n">
        <v>1</v>
      </c>
      <c r="J995" s="17">
        <f>C995*I995</f>
        <v/>
      </c>
      <c r="K995" s="18" t="n">
        <v>1</v>
      </c>
      <c r="L995" s="19">
        <f>D995*K995</f>
        <v/>
      </c>
      <c r="M995" s="23" t="n"/>
      <c r="N995" s="24">
        <f>D995*M995</f>
        <v/>
      </c>
    </row>
    <row r="996">
      <c r="A996" s="12" t="inlineStr">
        <is>
          <t>大平NC</t>
        </is>
      </c>
      <c r="B996" s="13" t="inlineStr">
        <is>
          <t>S05L-L</t>
        </is>
      </c>
      <c r="C996" s="14">
        <f>SUMIF(数量表!D:E,B996,数量表!E:E)</f>
        <v/>
      </c>
      <c r="D996" s="15">
        <f>SUMIF(数量表!D:F,B996,数量表!F:F)+SUMIF(数量表!D:G,B996,数量表!G:G)</f>
        <v/>
      </c>
      <c r="E996" s="16" t="n"/>
      <c r="F996" s="17">
        <f>C996*E996</f>
        <v/>
      </c>
      <c r="G996" s="18" t="n"/>
      <c r="H996" s="19">
        <f>D996*G996</f>
        <v/>
      </c>
      <c r="I996" s="16" t="n">
        <v>1</v>
      </c>
      <c r="J996" s="17">
        <f>C996*I996</f>
        <v/>
      </c>
      <c r="K996" s="18" t="n">
        <v>1</v>
      </c>
      <c r="L996" s="19">
        <f>D996*K996</f>
        <v/>
      </c>
      <c r="M996" s="23" t="n"/>
      <c r="N996" s="24">
        <f>D996*M996</f>
        <v/>
      </c>
    </row>
    <row r="997">
      <c r="A997" s="12" t="inlineStr">
        <is>
          <t>大平NC</t>
        </is>
      </c>
      <c r="B997" s="13" t="inlineStr">
        <is>
          <t>S05R</t>
        </is>
      </c>
      <c r="C997" s="14">
        <f>SUMIF(数量表!D:E,B997,数量表!E:E)</f>
        <v/>
      </c>
      <c r="D997" s="15">
        <f>SUMIF(数量表!D:F,B997,数量表!F:F)+SUMIF(数量表!D:G,B997,数量表!G:G)</f>
        <v/>
      </c>
      <c r="E997" s="16" t="n"/>
      <c r="F997" s="17">
        <f>C997*E997</f>
        <v/>
      </c>
      <c r="G997" s="18" t="n"/>
      <c r="H997" s="19">
        <f>D997*G997</f>
        <v/>
      </c>
      <c r="I997" s="16" t="n">
        <v>1</v>
      </c>
      <c r="J997" s="17">
        <f>C997*I997</f>
        <v/>
      </c>
      <c r="K997" s="18" t="n">
        <v>1</v>
      </c>
      <c r="L997" s="19">
        <f>D997*K997</f>
        <v/>
      </c>
      <c r="M997" s="23" t="n"/>
      <c r="N997" s="24">
        <f>D997*M997</f>
        <v/>
      </c>
    </row>
    <row r="998">
      <c r="A998" s="12" t="inlineStr">
        <is>
          <t>大平NC</t>
        </is>
      </c>
      <c r="B998" s="13" t="inlineStr">
        <is>
          <t>S05-R</t>
        </is>
      </c>
      <c r="C998" s="14">
        <f>SUMIF(数量表!D:E,B998,数量表!E:E)</f>
        <v/>
      </c>
      <c r="D998" s="15">
        <f>SUMIF(数量表!D:F,B998,数量表!F:F)+SUMIF(数量表!D:G,B998,数量表!G:G)</f>
        <v/>
      </c>
      <c r="E998" s="16" t="n"/>
      <c r="F998" s="17">
        <f>C998*E998</f>
        <v/>
      </c>
      <c r="G998" s="18" t="n"/>
      <c r="H998" s="19">
        <f>D998*G998</f>
        <v/>
      </c>
      <c r="I998" s="16" t="n">
        <v>1</v>
      </c>
      <c r="J998" s="17">
        <f>C998*I998</f>
        <v/>
      </c>
      <c r="K998" s="18" t="n">
        <v>1</v>
      </c>
      <c r="L998" s="19">
        <f>D998*K998</f>
        <v/>
      </c>
      <c r="M998" s="23" t="n"/>
      <c r="N998" s="24">
        <f>D998*M998</f>
        <v/>
      </c>
    </row>
    <row r="999">
      <c r="A999" s="12" t="inlineStr">
        <is>
          <t>大平NC</t>
        </is>
      </c>
      <c r="B999" s="13" t="inlineStr">
        <is>
          <t>S05R-R</t>
        </is>
      </c>
      <c r="C999" s="14">
        <f>SUMIF(数量表!D:E,B999,数量表!E:E)</f>
        <v/>
      </c>
      <c r="D999" s="15">
        <f>SUMIF(数量表!D:F,B999,数量表!F:F)+SUMIF(数量表!D:G,B999,数量表!G:G)</f>
        <v/>
      </c>
      <c r="E999" s="16" t="n"/>
      <c r="F999" s="17">
        <f>C999*E999</f>
        <v/>
      </c>
      <c r="G999" s="18" t="n"/>
      <c r="H999" s="19">
        <f>D999*G999</f>
        <v/>
      </c>
      <c r="I999" s="16" t="n">
        <v>1</v>
      </c>
      <c r="J999" s="17">
        <f>C999*I999</f>
        <v/>
      </c>
      <c r="K999" s="18" t="n">
        <v>1</v>
      </c>
      <c r="L999" s="19">
        <f>D999*K999</f>
        <v/>
      </c>
      <c r="M999" s="23" t="n"/>
      <c r="N999" s="24">
        <f>D999*M999</f>
        <v/>
      </c>
    </row>
    <row r="1000">
      <c r="A1000" s="12" t="inlineStr">
        <is>
          <t>大平NC</t>
        </is>
      </c>
      <c r="B1000" s="13" t="inlineStr">
        <is>
          <t>SQ05-L</t>
        </is>
      </c>
      <c r="C1000" s="14">
        <f>SUMIF(数量表!D:E,B1000,数量表!E:E)</f>
        <v/>
      </c>
      <c r="D1000" s="15">
        <f>SUMIF(数量表!D:F,B1000,数量表!F:F)+SUMIF(数量表!D:G,B1000,数量表!G:G)</f>
        <v/>
      </c>
      <c r="E1000" s="16" t="n"/>
      <c r="F1000" s="17">
        <f>C1000*E1000</f>
        <v/>
      </c>
      <c r="G1000" s="18" t="n"/>
      <c r="H1000" s="19">
        <f>D1000*G1000</f>
        <v/>
      </c>
      <c r="I1000" s="16" t="n">
        <v>1</v>
      </c>
      <c r="J1000" s="17">
        <f>C1000*I1000</f>
        <v/>
      </c>
      <c r="K1000" s="18" t="n">
        <v>1</v>
      </c>
      <c r="L1000" s="19">
        <f>D1000*K1000</f>
        <v/>
      </c>
      <c r="M1000" s="23" t="n"/>
      <c r="N1000" s="24">
        <f>D1000*M1000</f>
        <v/>
      </c>
    </row>
    <row r="1001">
      <c r="A1001" s="12" t="inlineStr">
        <is>
          <t>大平NC</t>
        </is>
      </c>
      <c r="B1001" s="13" t="inlineStr">
        <is>
          <t>SQ05L-L</t>
        </is>
      </c>
      <c r="C1001" s="14">
        <f>SUMIF(数量表!D:E,B1001,数量表!E:E)</f>
        <v/>
      </c>
      <c r="D1001" s="15">
        <f>SUMIF(数量表!D:F,B1001,数量表!F:F)+SUMIF(数量表!D:G,B1001,数量表!G:G)</f>
        <v/>
      </c>
      <c r="E1001" s="16" t="n"/>
      <c r="F1001" s="17">
        <f>C1001*E1001</f>
        <v/>
      </c>
      <c r="G1001" s="18" t="n"/>
      <c r="H1001" s="19">
        <f>D1001*G1001</f>
        <v/>
      </c>
      <c r="I1001" s="16" t="n">
        <v>1</v>
      </c>
      <c r="J1001" s="17">
        <f>C1001*I1001</f>
        <v/>
      </c>
      <c r="K1001" s="18" t="n">
        <v>1</v>
      </c>
      <c r="L1001" s="19">
        <f>D1001*K1001</f>
        <v/>
      </c>
      <c r="M1001" s="23" t="n"/>
      <c r="N1001" s="24">
        <f>D1001*M1001</f>
        <v/>
      </c>
    </row>
    <row r="1002">
      <c r="A1002" s="12" t="inlineStr">
        <is>
          <t>大平NC</t>
        </is>
      </c>
      <c r="B1002" s="13" t="inlineStr">
        <is>
          <t>SQ05-R</t>
        </is>
      </c>
      <c r="C1002" s="14">
        <f>SUMIF(数量表!D:E,B1002,数量表!E:E)</f>
        <v/>
      </c>
      <c r="D1002" s="15">
        <f>SUMIF(数量表!D:F,B1002,数量表!F:F)+SUMIF(数量表!D:G,B1002,数量表!G:G)</f>
        <v/>
      </c>
      <c r="E1002" s="16" t="n"/>
      <c r="F1002" s="17">
        <f>C1002*E1002</f>
        <v/>
      </c>
      <c r="G1002" s="18" t="n"/>
      <c r="H1002" s="19">
        <f>D1002*G1002</f>
        <v/>
      </c>
      <c r="I1002" s="16" t="n">
        <v>1</v>
      </c>
      <c r="J1002" s="17">
        <f>C1002*I1002</f>
        <v/>
      </c>
      <c r="K1002" s="18" t="n">
        <v>1</v>
      </c>
      <c r="L1002" s="19">
        <f>D1002*K1002</f>
        <v/>
      </c>
      <c r="M1002" s="23" t="n"/>
      <c r="N1002" s="24">
        <f>D1002*M1002</f>
        <v/>
      </c>
    </row>
    <row r="1003">
      <c r="A1003" s="12" t="inlineStr">
        <is>
          <t>大平NC</t>
        </is>
      </c>
      <c r="B1003" s="13" t="inlineStr">
        <is>
          <t>SQ05R-R</t>
        </is>
      </c>
      <c r="C1003" s="14">
        <f>SUMIF(数量表!D:E,B1003,数量表!E:E)</f>
        <v/>
      </c>
      <c r="D1003" s="15">
        <f>SUMIF(数量表!D:F,B1003,数量表!F:F)+SUMIF(数量表!D:G,B1003,数量表!G:G)</f>
        <v/>
      </c>
      <c r="E1003" s="16" t="n"/>
      <c r="F1003" s="17">
        <f>C1003*E1003</f>
        <v/>
      </c>
      <c r="G1003" s="18" t="n"/>
      <c r="H1003" s="19">
        <f>D1003*G1003</f>
        <v/>
      </c>
      <c r="I1003" s="16" t="n">
        <v>1</v>
      </c>
      <c r="J1003" s="17">
        <f>C1003*I1003</f>
        <v/>
      </c>
      <c r="K1003" s="18" t="n">
        <v>1</v>
      </c>
      <c r="L1003" s="19">
        <f>D1003*K1003</f>
        <v/>
      </c>
      <c r="M1003" s="23" t="n"/>
      <c r="N1003" s="24">
        <f>D1003*M1003</f>
        <v/>
      </c>
    </row>
    <row r="1004">
      <c r="A1004" s="12" t="inlineStr">
        <is>
          <t>大平NC</t>
        </is>
      </c>
      <c r="B1004" s="13" t="inlineStr">
        <is>
          <t>22MS05</t>
        </is>
      </c>
      <c r="C1004" s="14">
        <f>SUMIF(数量表!D:E,B1004,数量表!E:E)</f>
        <v/>
      </c>
      <c r="D1004" s="15">
        <f>SUMIF(数量表!D:F,B1004,数量表!F:F)+SUMIF(数量表!D:G,B1004,数量表!G:G)</f>
        <v/>
      </c>
      <c r="E1004" s="16" t="n"/>
      <c r="F1004" s="17">
        <f>C1004*E1004</f>
        <v/>
      </c>
      <c r="G1004" s="18" t="n"/>
      <c r="H1004" s="19">
        <f>D1004*G1004</f>
        <v/>
      </c>
      <c r="I1004" s="16" t="n">
        <v>1</v>
      </c>
      <c r="J1004" s="17">
        <f>C1004*I1004</f>
        <v/>
      </c>
      <c r="K1004" s="18" t="n">
        <v>1</v>
      </c>
      <c r="L1004" s="19">
        <f>D1004*K1004</f>
        <v/>
      </c>
      <c r="M1004" s="23" t="n"/>
      <c r="N1004" s="24">
        <f>D1004*M1004</f>
        <v/>
      </c>
    </row>
    <row r="1005">
      <c r="A1005" s="12" t="inlineStr">
        <is>
          <t>大平NC</t>
        </is>
      </c>
      <c r="B1005" s="13" t="inlineStr">
        <is>
          <t>22MS05L</t>
        </is>
      </c>
      <c r="C1005" s="14">
        <f>SUMIF(数量表!D:E,B1005,数量表!E:E)</f>
        <v/>
      </c>
      <c r="D1005" s="15">
        <f>SUMIF(数量表!D:F,B1005,数量表!F:F)+SUMIF(数量表!D:G,B1005,数量表!G:G)</f>
        <v/>
      </c>
      <c r="E1005" s="16" t="n"/>
      <c r="F1005" s="17">
        <f>C1005*E1005</f>
        <v/>
      </c>
      <c r="G1005" s="18" t="n"/>
      <c r="H1005" s="19">
        <f>D1005*G1005</f>
        <v/>
      </c>
      <c r="I1005" s="16" t="n">
        <v>1</v>
      </c>
      <c r="J1005" s="17">
        <f>C1005*I1005</f>
        <v/>
      </c>
      <c r="K1005" s="18" t="n">
        <v>1</v>
      </c>
      <c r="L1005" s="19">
        <f>D1005*K1005</f>
        <v/>
      </c>
      <c r="M1005" s="23" t="n"/>
      <c r="N1005" s="24">
        <f>D1005*M1005</f>
        <v/>
      </c>
    </row>
    <row r="1006">
      <c r="A1006" s="12" t="inlineStr">
        <is>
          <t>大平NC</t>
        </is>
      </c>
      <c r="B1006" s="13" t="inlineStr">
        <is>
          <t>22MS05-L</t>
        </is>
      </c>
      <c r="C1006" s="14">
        <f>SUMIF(数量表!D:E,B1006,数量表!E:E)</f>
        <v/>
      </c>
      <c r="D1006" s="15">
        <f>SUMIF(数量表!D:F,B1006,数量表!F:F)+SUMIF(数量表!D:G,B1006,数量表!G:G)</f>
        <v/>
      </c>
      <c r="E1006" s="16" t="n"/>
      <c r="F1006" s="17">
        <f>C1006*E1006</f>
        <v/>
      </c>
      <c r="G1006" s="18" t="n"/>
      <c r="H1006" s="19">
        <f>D1006*G1006</f>
        <v/>
      </c>
      <c r="I1006" s="16" t="n">
        <v>1</v>
      </c>
      <c r="J1006" s="17">
        <f>C1006*I1006</f>
        <v/>
      </c>
      <c r="K1006" s="18" t="n">
        <v>1</v>
      </c>
      <c r="L1006" s="19">
        <f>D1006*K1006</f>
        <v/>
      </c>
      <c r="M1006" s="23" t="n"/>
      <c r="N1006" s="24">
        <f>D1006*M1006</f>
        <v/>
      </c>
    </row>
    <row r="1007">
      <c r="A1007" s="12" t="inlineStr">
        <is>
          <t>大平NC</t>
        </is>
      </c>
      <c r="B1007" s="13" t="inlineStr">
        <is>
          <t>22MS05L-L</t>
        </is>
      </c>
      <c r="C1007" s="14">
        <f>SUMIF(数量表!D:E,B1007,数量表!E:E)</f>
        <v/>
      </c>
      <c r="D1007" s="15">
        <f>SUMIF(数量表!D:F,B1007,数量表!F:F)+SUMIF(数量表!D:G,B1007,数量表!G:G)</f>
        <v/>
      </c>
      <c r="E1007" s="16" t="n"/>
      <c r="F1007" s="17">
        <f>C1007*E1007</f>
        <v/>
      </c>
      <c r="G1007" s="18" t="n"/>
      <c r="H1007" s="19">
        <f>D1007*G1007</f>
        <v/>
      </c>
      <c r="I1007" s="16" t="n">
        <v>1</v>
      </c>
      <c r="J1007" s="17">
        <f>C1007*I1007</f>
        <v/>
      </c>
      <c r="K1007" s="18" t="n">
        <v>1</v>
      </c>
      <c r="L1007" s="19">
        <f>D1007*K1007</f>
        <v/>
      </c>
      <c r="M1007" s="23" t="n"/>
      <c r="N1007" s="24">
        <f>D1007*M1007</f>
        <v/>
      </c>
    </row>
    <row r="1008">
      <c r="A1008" s="12" t="inlineStr">
        <is>
          <t>大平NC</t>
        </is>
      </c>
      <c r="B1008" s="13" t="inlineStr">
        <is>
          <t>22MS05R</t>
        </is>
      </c>
      <c r="C1008" s="14">
        <f>SUMIF(数量表!D:E,B1008,数量表!E:E)</f>
        <v/>
      </c>
      <c r="D1008" s="15">
        <f>SUMIF(数量表!D:F,B1008,数量表!F:F)+SUMIF(数量表!D:G,B1008,数量表!G:G)</f>
        <v/>
      </c>
      <c r="E1008" s="16" t="n"/>
      <c r="F1008" s="17">
        <f>C1008*E1008</f>
        <v/>
      </c>
      <c r="G1008" s="18" t="n"/>
      <c r="H1008" s="19">
        <f>D1008*G1008</f>
        <v/>
      </c>
      <c r="I1008" s="16" t="n">
        <v>1</v>
      </c>
      <c r="J1008" s="17">
        <f>C1008*I1008</f>
        <v/>
      </c>
      <c r="K1008" s="18" t="n">
        <v>1</v>
      </c>
      <c r="L1008" s="19">
        <f>D1008*K1008</f>
        <v/>
      </c>
      <c r="M1008" s="23" t="n"/>
      <c r="N1008" s="24">
        <f>D1008*M1008</f>
        <v/>
      </c>
    </row>
    <row r="1009">
      <c r="A1009" s="12" t="inlineStr">
        <is>
          <t>大平NC</t>
        </is>
      </c>
      <c r="B1009" s="13" t="inlineStr">
        <is>
          <t>22MS05-R</t>
        </is>
      </c>
      <c r="C1009" s="14">
        <f>SUMIF(数量表!D:E,B1009,数量表!E:E)</f>
        <v/>
      </c>
      <c r="D1009" s="15">
        <f>SUMIF(数量表!D:F,B1009,数量表!F:F)+SUMIF(数量表!D:G,B1009,数量表!G:G)</f>
        <v/>
      </c>
      <c r="E1009" s="16" t="n"/>
      <c r="F1009" s="17">
        <f>C1009*E1009</f>
        <v/>
      </c>
      <c r="G1009" s="18" t="n"/>
      <c r="H1009" s="19">
        <f>D1009*G1009</f>
        <v/>
      </c>
      <c r="I1009" s="16" t="n">
        <v>1</v>
      </c>
      <c r="J1009" s="17">
        <f>C1009*I1009</f>
        <v/>
      </c>
      <c r="K1009" s="18" t="n">
        <v>1</v>
      </c>
      <c r="L1009" s="19">
        <f>D1009*K1009</f>
        <v/>
      </c>
      <c r="M1009" s="23" t="n"/>
      <c r="N1009" s="24">
        <f>D1009*M1009</f>
        <v/>
      </c>
    </row>
    <row r="1010">
      <c r="A1010" s="12" t="inlineStr">
        <is>
          <t>大平NC</t>
        </is>
      </c>
      <c r="B1010" s="13" t="inlineStr">
        <is>
          <t>22MS05R-R</t>
        </is>
      </c>
      <c r="C1010" s="14">
        <f>SUMIF(数量表!D:E,B1010,数量表!E:E)</f>
        <v/>
      </c>
      <c r="D1010" s="15">
        <f>SUMIF(数量表!D:F,B1010,数量表!F:F)+SUMIF(数量表!D:G,B1010,数量表!G:G)</f>
        <v/>
      </c>
      <c r="E1010" s="16" t="n"/>
      <c r="F1010" s="17">
        <f>C1010*E1010</f>
        <v/>
      </c>
      <c r="G1010" s="18" t="n"/>
      <c r="H1010" s="19">
        <f>D1010*G1010</f>
        <v/>
      </c>
      <c r="I1010" s="16" t="n">
        <v>1</v>
      </c>
      <c r="J1010" s="17">
        <f>C1010*I1010</f>
        <v/>
      </c>
      <c r="K1010" s="18" t="n">
        <v>1</v>
      </c>
      <c r="L1010" s="19">
        <f>D1010*K1010</f>
        <v/>
      </c>
      <c r="M1010" s="23" t="n"/>
      <c r="N1010" s="24">
        <f>D1010*M1010</f>
        <v/>
      </c>
    </row>
    <row r="1011">
      <c r="A1011" s="12" t="inlineStr">
        <is>
          <t>大平NC</t>
        </is>
      </c>
      <c r="B1011" s="13" t="inlineStr">
        <is>
          <t>22MSQ05-L</t>
        </is>
      </c>
      <c r="C1011" s="14">
        <f>SUMIF(数量表!D:E,B1011,数量表!E:E)</f>
        <v/>
      </c>
      <c r="D1011" s="15">
        <f>SUMIF(数量表!D:F,B1011,数量表!F:F)+SUMIF(数量表!D:G,B1011,数量表!G:G)</f>
        <v/>
      </c>
      <c r="E1011" s="16" t="n"/>
      <c r="F1011" s="17">
        <f>C1011*E1011</f>
        <v/>
      </c>
      <c r="G1011" s="18" t="n"/>
      <c r="H1011" s="19">
        <f>D1011*G1011</f>
        <v/>
      </c>
      <c r="I1011" s="16" t="n">
        <v>1</v>
      </c>
      <c r="J1011" s="17">
        <f>C1011*I1011</f>
        <v/>
      </c>
      <c r="K1011" s="18" t="n">
        <v>1</v>
      </c>
      <c r="L1011" s="19">
        <f>D1011*K1011</f>
        <v/>
      </c>
      <c r="M1011" s="23" t="n"/>
      <c r="N1011" s="24">
        <f>D1011*M1011</f>
        <v/>
      </c>
    </row>
    <row r="1012">
      <c r="A1012" s="12" t="inlineStr">
        <is>
          <t>大平NC</t>
        </is>
      </c>
      <c r="B1012" s="13" t="inlineStr">
        <is>
          <t>22MSQ05L-L</t>
        </is>
      </c>
      <c r="C1012" s="14">
        <f>SUMIF(数量表!D:E,B1012,数量表!E:E)</f>
        <v/>
      </c>
      <c r="D1012" s="15">
        <f>SUMIF(数量表!D:F,B1012,数量表!F:F)+SUMIF(数量表!D:G,B1012,数量表!G:G)</f>
        <v/>
      </c>
      <c r="E1012" s="16" t="n"/>
      <c r="F1012" s="17">
        <f>C1012*E1012</f>
        <v/>
      </c>
      <c r="G1012" s="18" t="n"/>
      <c r="H1012" s="19">
        <f>D1012*G1012</f>
        <v/>
      </c>
      <c r="I1012" s="16" t="n">
        <v>1</v>
      </c>
      <c r="J1012" s="17">
        <f>C1012*I1012</f>
        <v/>
      </c>
      <c r="K1012" s="18" t="n">
        <v>1</v>
      </c>
      <c r="L1012" s="19">
        <f>D1012*K1012</f>
        <v/>
      </c>
      <c r="M1012" s="23" t="n"/>
      <c r="N1012" s="24">
        <f>D1012*M1012</f>
        <v/>
      </c>
    </row>
    <row r="1013">
      <c r="A1013" s="12" t="inlineStr">
        <is>
          <t>大平NC</t>
        </is>
      </c>
      <c r="B1013" s="13" t="inlineStr">
        <is>
          <t>22MSQ05-R</t>
        </is>
      </c>
      <c r="C1013" s="14">
        <f>SUMIF(数量表!D:E,B1013,数量表!E:E)</f>
        <v/>
      </c>
      <c r="D1013" s="15">
        <f>SUMIF(数量表!D:F,B1013,数量表!F:F)+SUMIF(数量表!D:G,B1013,数量表!G:G)</f>
        <v/>
      </c>
      <c r="E1013" s="16" t="n"/>
      <c r="F1013" s="17">
        <f>C1013*E1013</f>
        <v/>
      </c>
      <c r="G1013" s="18" t="n"/>
      <c r="H1013" s="19">
        <f>D1013*G1013</f>
        <v/>
      </c>
      <c r="I1013" s="16" t="n">
        <v>1</v>
      </c>
      <c r="J1013" s="17">
        <f>C1013*I1013</f>
        <v/>
      </c>
      <c r="K1013" s="18" t="n">
        <v>1</v>
      </c>
      <c r="L1013" s="19">
        <f>D1013*K1013</f>
        <v/>
      </c>
      <c r="M1013" s="23" t="n"/>
      <c r="N1013" s="24">
        <f>D1013*M1013</f>
        <v/>
      </c>
    </row>
    <row r="1014">
      <c r="A1014" s="12" t="inlineStr">
        <is>
          <t>大平NC</t>
        </is>
      </c>
      <c r="B1014" s="13" t="inlineStr">
        <is>
          <t>22MSQ05R-R</t>
        </is>
      </c>
      <c r="C1014" s="14">
        <f>SUMIF(数量表!D:E,B1014,数量表!E:E)</f>
        <v/>
      </c>
      <c r="D1014" s="15">
        <f>SUMIF(数量表!D:F,B1014,数量表!F:F)+SUMIF(数量表!D:G,B1014,数量表!G:G)</f>
        <v/>
      </c>
      <c r="E1014" s="16" t="n"/>
      <c r="F1014" s="17">
        <f>C1014*E1014</f>
        <v/>
      </c>
      <c r="G1014" s="18" t="n"/>
      <c r="H1014" s="19">
        <f>D1014*G1014</f>
        <v/>
      </c>
      <c r="I1014" s="16" t="n">
        <v>1</v>
      </c>
      <c r="J1014" s="17">
        <f>C1014*I1014</f>
        <v/>
      </c>
      <c r="K1014" s="18" t="n">
        <v>1</v>
      </c>
      <c r="L1014" s="19">
        <f>D1014*K1014</f>
        <v/>
      </c>
      <c r="M1014" s="23" t="n"/>
      <c r="N1014" s="24">
        <f>D1014*M1014</f>
        <v/>
      </c>
    </row>
    <row r="1015">
      <c r="A1015" s="12" t="inlineStr">
        <is>
          <t>大平NC</t>
        </is>
      </c>
      <c r="B1015" s="13" t="inlineStr">
        <is>
          <t>S03</t>
        </is>
      </c>
      <c r="C1015" s="14">
        <f>SUMIF(数量表!D:E,B1015,数量表!E:E)</f>
        <v/>
      </c>
      <c r="D1015" s="15">
        <f>SUMIF(数量表!D:F,B1015,数量表!F:F)+SUMIF(数量表!D:G,B1015,数量表!G:G)</f>
        <v/>
      </c>
      <c r="E1015" s="16" t="n"/>
      <c r="F1015" s="17">
        <f>C1015*E1015</f>
        <v/>
      </c>
      <c r="G1015" s="18" t="n"/>
      <c r="H1015" s="19">
        <f>D1015*G1015</f>
        <v/>
      </c>
      <c r="I1015" s="16" t="n">
        <v>1</v>
      </c>
      <c r="J1015" s="17">
        <f>C1015*I1015</f>
        <v/>
      </c>
      <c r="K1015" s="18" t="n">
        <v>1</v>
      </c>
      <c r="L1015" s="19">
        <f>D1015*K1015</f>
        <v/>
      </c>
      <c r="M1015" s="23" t="n"/>
      <c r="N1015" s="24">
        <f>D1015*M1015</f>
        <v/>
      </c>
    </row>
    <row r="1016">
      <c r="A1016" s="12" t="inlineStr">
        <is>
          <t>大平NC</t>
        </is>
      </c>
      <c r="B1016" s="13" t="inlineStr">
        <is>
          <t>S03L</t>
        </is>
      </c>
      <c r="C1016" s="14">
        <f>SUMIF(数量表!D:E,B1016,数量表!E:E)</f>
        <v/>
      </c>
      <c r="D1016" s="15">
        <f>SUMIF(数量表!D:F,B1016,数量表!F:F)+SUMIF(数量表!D:G,B1016,数量表!G:G)</f>
        <v/>
      </c>
      <c r="E1016" s="16" t="n"/>
      <c r="F1016" s="17">
        <f>C1016*E1016</f>
        <v/>
      </c>
      <c r="G1016" s="18" t="n"/>
      <c r="H1016" s="19">
        <f>D1016*G1016</f>
        <v/>
      </c>
      <c r="I1016" s="16" t="n">
        <v>1</v>
      </c>
      <c r="J1016" s="17">
        <f>C1016*I1016</f>
        <v/>
      </c>
      <c r="K1016" s="18" t="n">
        <v>1</v>
      </c>
      <c r="L1016" s="19">
        <f>D1016*K1016</f>
        <v/>
      </c>
      <c r="M1016" s="23" t="n"/>
      <c r="N1016" s="24">
        <f>D1016*M1016</f>
        <v/>
      </c>
    </row>
    <row r="1017">
      <c r="A1017" s="12" t="inlineStr">
        <is>
          <t>大平NC</t>
        </is>
      </c>
      <c r="B1017" s="13" t="inlineStr">
        <is>
          <t>S03-L</t>
        </is>
      </c>
      <c r="C1017" s="14">
        <f>SUMIF(数量表!D:E,B1017,数量表!E:E)</f>
        <v/>
      </c>
      <c r="D1017" s="15">
        <f>SUMIF(数量表!D:F,B1017,数量表!F:F)+SUMIF(数量表!D:G,B1017,数量表!G:G)</f>
        <v/>
      </c>
      <c r="E1017" s="16" t="n"/>
      <c r="F1017" s="17">
        <f>C1017*E1017</f>
        <v/>
      </c>
      <c r="G1017" s="18" t="n"/>
      <c r="H1017" s="19">
        <f>D1017*G1017</f>
        <v/>
      </c>
      <c r="I1017" s="16" t="n">
        <v>1</v>
      </c>
      <c r="J1017" s="17">
        <f>C1017*I1017</f>
        <v/>
      </c>
      <c r="K1017" s="18" t="n">
        <v>1</v>
      </c>
      <c r="L1017" s="19">
        <f>D1017*K1017</f>
        <v/>
      </c>
      <c r="M1017" s="23" t="n"/>
      <c r="N1017" s="24">
        <f>D1017*M1017</f>
        <v/>
      </c>
    </row>
    <row r="1018">
      <c r="A1018" s="12" t="inlineStr">
        <is>
          <t>大平NC</t>
        </is>
      </c>
      <c r="B1018" s="13" t="inlineStr">
        <is>
          <t>S03L-L</t>
        </is>
      </c>
      <c r="C1018" s="14">
        <f>SUMIF(数量表!D:E,B1018,数量表!E:E)</f>
        <v/>
      </c>
      <c r="D1018" s="15">
        <f>SUMIF(数量表!D:F,B1018,数量表!F:F)+SUMIF(数量表!D:G,B1018,数量表!G:G)</f>
        <v/>
      </c>
      <c r="E1018" s="16" t="n"/>
      <c r="F1018" s="17">
        <f>C1018*E1018</f>
        <v/>
      </c>
      <c r="G1018" s="18" t="n"/>
      <c r="H1018" s="19">
        <f>D1018*G1018</f>
        <v/>
      </c>
      <c r="I1018" s="16" t="n">
        <v>1</v>
      </c>
      <c r="J1018" s="17">
        <f>C1018*I1018</f>
        <v/>
      </c>
      <c r="K1018" s="18" t="n">
        <v>1</v>
      </c>
      <c r="L1018" s="19">
        <f>D1018*K1018</f>
        <v/>
      </c>
      <c r="M1018" s="23" t="n"/>
      <c r="N1018" s="24">
        <f>D1018*M1018</f>
        <v/>
      </c>
    </row>
    <row r="1019">
      <c r="A1019" s="12" t="inlineStr">
        <is>
          <t>大平NC</t>
        </is>
      </c>
      <c r="B1019" s="13" t="inlineStr">
        <is>
          <t>S03R</t>
        </is>
      </c>
      <c r="C1019" s="14">
        <f>SUMIF(数量表!D:E,B1019,数量表!E:E)</f>
        <v/>
      </c>
      <c r="D1019" s="15">
        <f>SUMIF(数量表!D:F,B1019,数量表!F:F)+SUMIF(数量表!D:G,B1019,数量表!G:G)</f>
        <v/>
      </c>
      <c r="E1019" s="16" t="n"/>
      <c r="F1019" s="17">
        <f>C1019*E1019</f>
        <v/>
      </c>
      <c r="G1019" s="18" t="n"/>
      <c r="H1019" s="19">
        <f>D1019*G1019</f>
        <v/>
      </c>
      <c r="I1019" s="16" t="n">
        <v>1</v>
      </c>
      <c r="J1019" s="17">
        <f>C1019*I1019</f>
        <v/>
      </c>
      <c r="K1019" s="18" t="n">
        <v>1</v>
      </c>
      <c r="L1019" s="19">
        <f>D1019*K1019</f>
        <v/>
      </c>
      <c r="M1019" s="23" t="n"/>
      <c r="N1019" s="24">
        <f>D1019*M1019</f>
        <v/>
      </c>
    </row>
    <row r="1020">
      <c r="A1020" s="12" t="inlineStr">
        <is>
          <t>大平NC</t>
        </is>
      </c>
      <c r="B1020" s="13" t="inlineStr">
        <is>
          <t>S03-R</t>
        </is>
      </c>
      <c r="C1020" s="14">
        <f>SUMIF(数量表!D:E,B1020,数量表!E:E)</f>
        <v/>
      </c>
      <c r="D1020" s="15">
        <f>SUMIF(数量表!D:F,B1020,数量表!F:F)+SUMIF(数量表!D:G,B1020,数量表!G:G)</f>
        <v/>
      </c>
      <c r="E1020" s="16" t="n"/>
      <c r="F1020" s="17">
        <f>C1020*E1020</f>
        <v/>
      </c>
      <c r="G1020" s="18" t="n"/>
      <c r="H1020" s="19">
        <f>D1020*G1020</f>
        <v/>
      </c>
      <c r="I1020" s="16" t="n">
        <v>1</v>
      </c>
      <c r="J1020" s="17">
        <f>C1020*I1020</f>
        <v/>
      </c>
      <c r="K1020" s="18" t="n">
        <v>1</v>
      </c>
      <c r="L1020" s="19">
        <f>D1020*K1020</f>
        <v/>
      </c>
      <c r="M1020" s="23" t="n"/>
      <c r="N1020" s="24">
        <f>D1020*M1020</f>
        <v/>
      </c>
    </row>
    <row r="1021">
      <c r="A1021" s="12" t="inlineStr">
        <is>
          <t>大平NC</t>
        </is>
      </c>
      <c r="B1021" s="13" t="inlineStr">
        <is>
          <t>S03R-R</t>
        </is>
      </c>
      <c r="C1021" s="14">
        <f>SUMIF(数量表!D:E,B1021,数量表!E:E)</f>
        <v/>
      </c>
      <c r="D1021" s="15">
        <f>SUMIF(数量表!D:F,B1021,数量表!F:F)+SUMIF(数量表!D:G,B1021,数量表!G:G)</f>
        <v/>
      </c>
      <c r="E1021" s="16" t="n"/>
      <c r="F1021" s="17">
        <f>C1021*E1021</f>
        <v/>
      </c>
      <c r="G1021" s="18" t="n"/>
      <c r="H1021" s="19">
        <f>D1021*G1021</f>
        <v/>
      </c>
      <c r="I1021" s="16" t="n">
        <v>1</v>
      </c>
      <c r="J1021" s="17">
        <f>C1021*I1021</f>
        <v/>
      </c>
      <c r="K1021" s="18" t="n">
        <v>1</v>
      </c>
      <c r="L1021" s="19">
        <f>D1021*K1021</f>
        <v/>
      </c>
      <c r="M1021" s="23" t="n"/>
      <c r="N1021" s="24">
        <f>D1021*M1021</f>
        <v/>
      </c>
    </row>
    <row r="1022">
      <c r="A1022" s="12" t="inlineStr">
        <is>
          <t>大平NC</t>
        </is>
      </c>
      <c r="B1022" s="13" t="inlineStr">
        <is>
          <t>SQ03-L</t>
        </is>
      </c>
      <c r="C1022" s="14">
        <f>SUMIF(数量表!D:E,B1022,数量表!E:E)</f>
        <v/>
      </c>
      <c r="D1022" s="15">
        <f>SUMIF(数量表!D:F,B1022,数量表!F:F)+SUMIF(数量表!D:G,B1022,数量表!G:G)</f>
        <v/>
      </c>
      <c r="E1022" s="16" t="n"/>
      <c r="F1022" s="17">
        <f>C1022*E1022</f>
        <v/>
      </c>
      <c r="G1022" s="18" t="n"/>
      <c r="H1022" s="19">
        <f>D1022*G1022</f>
        <v/>
      </c>
      <c r="I1022" s="16" t="n">
        <v>1</v>
      </c>
      <c r="J1022" s="17">
        <f>C1022*I1022</f>
        <v/>
      </c>
      <c r="K1022" s="18" t="n">
        <v>1</v>
      </c>
      <c r="L1022" s="19">
        <f>D1022*K1022</f>
        <v/>
      </c>
      <c r="M1022" s="23" t="n"/>
      <c r="N1022" s="24">
        <f>D1022*M1022</f>
        <v/>
      </c>
    </row>
    <row r="1023">
      <c r="A1023" s="12" t="inlineStr">
        <is>
          <t>大平NC</t>
        </is>
      </c>
      <c r="B1023" s="13" t="inlineStr">
        <is>
          <t>SQ03L-L</t>
        </is>
      </c>
      <c r="C1023" s="14">
        <f>SUMIF(数量表!D:E,B1023,数量表!E:E)</f>
        <v/>
      </c>
      <c r="D1023" s="15">
        <f>SUMIF(数量表!D:F,B1023,数量表!F:F)+SUMIF(数量表!D:G,B1023,数量表!G:G)</f>
        <v/>
      </c>
      <c r="E1023" s="16" t="n"/>
      <c r="F1023" s="17">
        <f>C1023*E1023</f>
        <v/>
      </c>
      <c r="G1023" s="18" t="n"/>
      <c r="H1023" s="19">
        <f>D1023*G1023</f>
        <v/>
      </c>
      <c r="I1023" s="16" t="n">
        <v>1</v>
      </c>
      <c r="J1023" s="17">
        <f>C1023*I1023</f>
        <v/>
      </c>
      <c r="K1023" s="18" t="n">
        <v>1</v>
      </c>
      <c r="L1023" s="19">
        <f>D1023*K1023</f>
        <v/>
      </c>
      <c r="M1023" s="23" t="n"/>
      <c r="N1023" s="24">
        <f>D1023*M1023</f>
        <v/>
      </c>
    </row>
    <row r="1024">
      <c r="A1024" s="12" t="inlineStr">
        <is>
          <t>大平NC</t>
        </is>
      </c>
      <c r="B1024" s="13" t="inlineStr">
        <is>
          <t>SQ03-R</t>
        </is>
      </c>
      <c r="C1024" s="14">
        <f>SUMIF(数量表!D:E,B1024,数量表!E:E)</f>
        <v/>
      </c>
      <c r="D1024" s="15">
        <f>SUMIF(数量表!D:F,B1024,数量表!F:F)+SUMIF(数量表!D:G,B1024,数量表!G:G)</f>
        <v/>
      </c>
      <c r="E1024" s="16" t="n"/>
      <c r="F1024" s="17">
        <f>C1024*E1024</f>
        <v/>
      </c>
      <c r="G1024" s="18" t="n"/>
      <c r="H1024" s="19">
        <f>D1024*G1024</f>
        <v/>
      </c>
      <c r="I1024" s="16" t="n">
        <v>1</v>
      </c>
      <c r="J1024" s="17">
        <f>C1024*I1024</f>
        <v/>
      </c>
      <c r="K1024" s="18" t="n">
        <v>1</v>
      </c>
      <c r="L1024" s="19">
        <f>D1024*K1024</f>
        <v/>
      </c>
      <c r="M1024" s="23" t="n"/>
      <c r="N1024" s="24">
        <f>D1024*M1024</f>
        <v/>
      </c>
    </row>
    <row r="1025">
      <c r="A1025" s="12" t="inlineStr">
        <is>
          <t>大平NC</t>
        </is>
      </c>
      <c r="B1025" s="13" t="inlineStr">
        <is>
          <t>SQ03R-R</t>
        </is>
      </c>
      <c r="C1025" s="14">
        <f>SUMIF(数量表!D:E,B1025,数量表!E:E)</f>
        <v/>
      </c>
      <c r="D1025" s="15">
        <f>SUMIF(数量表!D:F,B1025,数量表!F:F)+SUMIF(数量表!D:G,B1025,数量表!G:G)</f>
        <v/>
      </c>
      <c r="E1025" s="16" t="n"/>
      <c r="F1025" s="17">
        <f>C1025*E1025</f>
        <v/>
      </c>
      <c r="G1025" s="18" t="n"/>
      <c r="H1025" s="19">
        <f>D1025*G1025</f>
        <v/>
      </c>
      <c r="I1025" s="16" t="n">
        <v>1</v>
      </c>
      <c r="J1025" s="17">
        <f>C1025*I1025</f>
        <v/>
      </c>
      <c r="K1025" s="18" t="n">
        <v>1</v>
      </c>
      <c r="L1025" s="19">
        <f>D1025*K1025</f>
        <v/>
      </c>
      <c r="M1025" s="23" t="n"/>
      <c r="N1025" s="24">
        <f>D1025*M1025</f>
        <v/>
      </c>
    </row>
    <row r="1026">
      <c r="A1026" s="12" t="inlineStr">
        <is>
          <t>大平NC</t>
        </is>
      </c>
      <c r="B1026" s="13" t="inlineStr">
        <is>
          <t>22MS03</t>
        </is>
      </c>
      <c r="C1026" s="14">
        <f>SUMIF(数量表!D:E,B1026,数量表!E:E)</f>
        <v/>
      </c>
      <c r="D1026" s="15">
        <f>SUMIF(数量表!D:F,B1026,数量表!F:F)+SUMIF(数量表!D:G,B1026,数量表!G:G)</f>
        <v/>
      </c>
      <c r="E1026" s="16" t="n"/>
      <c r="F1026" s="17">
        <f>C1026*E1026</f>
        <v/>
      </c>
      <c r="G1026" s="18" t="n"/>
      <c r="H1026" s="19">
        <f>D1026*G1026</f>
        <v/>
      </c>
      <c r="I1026" s="16" t="n">
        <v>1</v>
      </c>
      <c r="J1026" s="17">
        <f>C1026*I1026</f>
        <v/>
      </c>
      <c r="K1026" s="18" t="n">
        <v>1</v>
      </c>
      <c r="L1026" s="19">
        <f>D1026*K1026</f>
        <v/>
      </c>
      <c r="M1026" s="23" t="n"/>
      <c r="N1026" s="24">
        <f>D1026*M1026</f>
        <v/>
      </c>
    </row>
    <row r="1027">
      <c r="A1027" s="12" t="inlineStr">
        <is>
          <t>大平NC</t>
        </is>
      </c>
      <c r="B1027" s="13" t="inlineStr">
        <is>
          <t>22MS03L</t>
        </is>
      </c>
      <c r="C1027" s="14">
        <f>SUMIF(数量表!D:E,B1027,数量表!E:E)</f>
        <v/>
      </c>
      <c r="D1027" s="15">
        <f>SUMIF(数量表!D:F,B1027,数量表!F:F)+SUMIF(数量表!D:G,B1027,数量表!G:G)</f>
        <v/>
      </c>
      <c r="E1027" s="16" t="n"/>
      <c r="F1027" s="17">
        <f>C1027*E1027</f>
        <v/>
      </c>
      <c r="G1027" s="18" t="n"/>
      <c r="H1027" s="19">
        <f>D1027*G1027</f>
        <v/>
      </c>
      <c r="I1027" s="16" t="n">
        <v>1</v>
      </c>
      <c r="J1027" s="17">
        <f>C1027*I1027</f>
        <v/>
      </c>
      <c r="K1027" s="18" t="n">
        <v>1</v>
      </c>
      <c r="L1027" s="19">
        <f>D1027*K1027</f>
        <v/>
      </c>
      <c r="M1027" s="23" t="n"/>
      <c r="N1027" s="24">
        <f>D1027*M1027</f>
        <v/>
      </c>
    </row>
    <row r="1028">
      <c r="A1028" s="12" t="inlineStr">
        <is>
          <t>大平NC</t>
        </is>
      </c>
      <c r="B1028" s="13" t="inlineStr">
        <is>
          <t>22MS03-L</t>
        </is>
      </c>
      <c r="C1028" s="14">
        <f>SUMIF(数量表!D:E,B1028,数量表!E:E)</f>
        <v/>
      </c>
      <c r="D1028" s="15">
        <f>SUMIF(数量表!D:F,B1028,数量表!F:F)+SUMIF(数量表!D:G,B1028,数量表!G:G)</f>
        <v/>
      </c>
      <c r="E1028" s="16" t="n"/>
      <c r="F1028" s="17">
        <f>C1028*E1028</f>
        <v/>
      </c>
      <c r="G1028" s="18" t="n"/>
      <c r="H1028" s="19">
        <f>D1028*G1028</f>
        <v/>
      </c>
      <c r="I1028" s="16" t="n">
        <v>1</v>
      </c>
      <c r="J1028" s="17">
        <f>C1028*I1028</f>
        <v/>
      </c>
      <c r="K1028" s="18" t="n">
        <v>1</v>
      </c>
      <c r="L1028" s="19">
        <f>D1028*K1028</f>
        <v/>
      </c>
      <c r="M1028" s="23" t="n"/>
      <c r="N1028" s="24">
        <f>D1028*M1028</f>
        <v/>
      </c>
    </row>
    <row r="1029">
      <c r="A1029" s="12" t="inlineStr">
        <is>
          <t>大平NC</t>
        </is>
      </c>
      <c r="B1029" s="13" t="inlineStr">
        <is>
          <t>22MS03L-L</t>
        </is>
      </c>
      <c r="C1029" s="14">
        <f>SUMIF(数量表!D:E,B1029,数量表!E:E)</f>
        <v/>
      </c>
      <c r="D1029" s="15">
        <f>SUMIF(数量表!D:F,B1029,数量表!F:F)+SUMIF(数量表!D:G,B1029,数量表!G:G)</f>
        <v/>
      </c>
      <c r="E1029" s="16" t="n"/>
      <c r="F1029" s="17">
        <f>C1029*E1029</f>
        <v/>
      </c>
      <c r="G1029" s="18" t="n"/>
      <c r="H1029" s="19">
        <f>D1029*G1029</f>
        <v/>
      </c>
      <c r="I1029" s="16" t="n">
        <v>1</v>
      </c>
      <c r="J1029" s="17">
        <f>C1029*I1029</f>
        <v/>
      </c>
      <c r="K1029" s="18" t="n">
        <v>1</v>
      </c>
      <c r="L1029" s="19">
        <f>D1029*K1029</f>
        <v/>
      </c>
      <c r="M1029" s="23" t="n"/>
      <c r="N1029" s="24">
        <f>D1029*M1029</f>
        <v/>
      </c>
    </row>
    <row r="1030">
      <c r="A1030" s="12" t="inlineStr">
        <is>
          <t>大平NC</t>
        </is>
      </c>
      <c r="B1030" s="13" t="inlineStr">
        <is>
          <t>22MS03R</t>
        </is>
      </c>
      <c r="C1030" s="14">
        <f>SUMIF(数量表!D:E,B1030,数量表!E:E)</f>
        <v/>
      </c>
      <c r="D1030" s="15">
        <f>SUMIF(数量表!D:F,B1030,数量表!F:F)+SUMIF(数量表!D:G,B1030,数量表!G:G)</f>
        <v/>
      </c>
      <c r="E1030" s="16" t="n"/>
      <c r="F1030" s="17">
        <f>C1030*E1030</f>
        <v/>
      </c>
      <c r="G1030" s="18" t="n"/>
      <c r="H1030" s="19">
        <f>D1030*G1030</f>
        <v/>
      </c>
      <c r="I1030" s="16" t="n">
        <v>1</v>
      </c>
      <c r="J1030" s="17">
        <f>C1030*I1030</f>
        <v/>
      </c>
      <c r="K1030" s="18" t="n">
        <v>1</v>
      </c>
      <c r="L1030" s="19">
        <f>D1030*K1030</f>
        <v/>
      </c>
      <c r="M1030" s="23" t="n"/>
      <c r="N1030" s="24">
        <f>D1030*M1030</f>
        <v/>
      </c>
    </row>
    <row r="1031">
      <c r="A1031" s="12" t="inlineStr">
        <is>
          <t>大平NC</t>
        </is>
      </c>
      <c r="B1031" s="13" t="inlineStr">
        <is>
          <t>22MS03-R</t>
        </is>
      </c>
      <c r="C1031" s="14">
        <f>SUMIF(数量表!D:E,B1031,数量表!E:E)</f>
        <v/>
      </c>
      <c r="D1031" s="15">
        <f>SUMIF(数量表!D:F,B1031,数量表!F:F)+SUMIF(数量表!D:G,B1031,数量表!G:G)</f>
        <v/>
      </c>
      <c r="E1031" s="16" t="n"/>
      <c r="F1031" s="17">
        <f>C1031*E1031</f>
        <v/>
      </c>
      <c r="G1031" s="18" t="n"/>
      <c r="H1031" s="19">
        <f>D1031*G1031</f>
        <v/>
      </c>
      <c r="I1031" s="16" t="n">
        <v>1</v>
      </c>
      <c r="J1031" s="17">
        <f>C1031*I1031</f>
        <v/>
      </c>
      <c r="K1031" s="18" t="n">
        <v>1</v>
      </c>
      <c r="L1031" s="19">
        <f>D1031*K1031</f>
        <v/>
      </c>
      <c r="M1031" s="23" t="n"/>
      <c r="N1031" s="24">
        <f>D1031*M1031</f>
        <v/>
      </c>
    </row>
    <row r="1032">
      <c r="A1032" s="12" t="inlineStr">
        <is>
          <t>大平NC</t>
        </is>
      </c>
      <c r="B1032" s="13" t="inlineStr">
        <is>
          <t>22MS03R-R</t>
        </is>
      </c>
      <c r="C1032" s="14">
        <f>SUMIF(数量表!D:E,B1032,数量表!E:E)</f>
        <v/>
      </c>
      <c r="D1032" s="15">
        <f>SUMIF(数量表!D:F,B1032,数量表!F:F)+SUMIF(数量表!D:G,B1032,数量表!G:G)</f>
        <v/>
      </c>
      <c r="E1032" s="16" t="n"/>
      <c r="F1032" s="17">
        <f>C1032*E1032</f>
        <v/>
      </c>
      <c r="G1032" s="18" t="n"/>
      <c r="H1032" s="19">
        <f>D1032*G1032</f>
        <v/>
      </c>
      <c r="I1032" s="16" t="n">
        <v>1</v>
      </c>
      <c r="J1032" s="17">
        <f>C1032*I1032</f>
        <v/>
      </c>
      <c r="K1032" s="18" t="n">
        <v>1</v>
      </c>
      <c r="L1032" s="19">
        <f>D1032*K1032</f>
        <v/>
      </c>
      <c r="M1032" s="23" t="n"/>
      <c r="N1032" s="24">
        <f>D1032*M1032</f>
        <v/>
      </c>
    </row>
    <row r="1033">
      <c r="A1033" s="12" t="inlineStr">
        <is>
          <t>大平NC</t>
        </is>
      </c>
      <c r="B1033" s="13" t="inlineStr">
        <is>
          <t>22MSQ03-L</t>
        </is>
      </c>
      <c r="C1033" s="14">
        <f>SUMIF(数量表!D:E,B1033,数量表!E:E)</f>
        <v/>
      </c>
      <c r="D1033" s="15">
        <f>SUMIF(数量表!D:F,B1033,数量表!F:F)+SUMIF(数量表!D:G,B1033,数量表!G:G)</f>
        <v/>
      </c>
      <c r="E1033" s="16" t="n"/>
      <c r="F1033" s="17">
        <f>C1033*E1033</f>
        <v/>
      </c>
      <c r="G1033" s="18" t="n"/>
      <c r="H1033" s="19">
        <f>D1033*G1033</f>
        <v/>
      </c>
      <c r="I1033" s="16" t="n">
        <v>1</v>
      </c>
      <c r="J1033" s="17">
        <f>C1033*I1033</f>
        <v/>
      </c>
      <c r="K1033" s="18" t="n">
        <v>1</v>
      </c>
      <c r="L1033" s="19">
        <f>D1033*K1033</f>
        <v/>
      </c>
      <c r="M1033" s="23" t="n"/>
      <c r="N1033" s="24">
        <f>D1033*M1033</f>
        <v/>
      </c>
    </row>
    <row r="1034">
      <c r="A1034" s="12" t="inlineStr">
        <is>
          <t>大平NC</t>
        </is>
      </c>
      <c r="B1034" s="13" t="inlineStr">
        <is>
          <t>22MSQ03L-L</t>
        </is>
      </c>
      <c r="C1034" s="14">
        <f>SUMIF(数量表!D:E,B1034,数量表!E:E)</f>
        <v/>
      </c>
      <c r="D1034" s="15">
        <f>SUMIF(数量表!D:F,B1034,数量表!F:F)+SUMIF(数量表!D:G,B1034,数量表!G:G)</f>
        <v/>
      </c>
      <c r="E1034" s="16" t="n"/>
      <c r="F1034" s="17">
        <f>C1034*E1034</f>
        <v/>
      </c>
      <c r="G1034" s="18" t="n"/>
      <c r="H1034" s="19">
        <f>D1034*G1034</f>
        <v/>
      </c>
      <c r="I1034" s="16" t="n">
        <v>1</v>
      </c>
      <c r="J1034" s="17">
        <f>C1034*I1034</f>
        <v/>
      </c>
      <c r="K1034" s="18" t="n">
        <v>1</v>
      </c>
      <c r="L1034" s="19">
        <f>D1034*K1034</f>
        <v/>
      </c>
      <c r="M1034" s="23" t="n"/>
      <c r="N1034" s="24">
        <f>D1034*M1034</f>
        <v/>
      </c>
    </row>
    <row r="1035">
      <c r="A1035" s="12" t="inlineStr">
        <is>
          <t>大平NC</t>
        </is>
      </c>
      <c r="B1035" s="13" t="inlineStr">
        <is>
          <t>22MSQ03-R</t>
        </is>
      </c>
      <c r="C1035" s="14">
        <f>SUMIF(数量表!D:E,B1035,数量表!E:E)</f>
        <v/>
      </c>
      <c r="D1035" s="15">
        <f>SUMIF(数量表!D:F,B1035,数量表!F:F)+SUMIF(数量表!D:G,B1035,数量表!G:G)</f>
        <v/>
      </c>
      <c r="E1035" s="16" t="n"/>
      <c r="F1035" s="17">
        <f>C1035*E1035</f>
        <v/>
      </c>
      <c r="G1035" s="18" t="n"/>
      <c r="H1035" s="19">
        <f>D1035*G1035</f>
        <v/>
      </c>
      <c r="I1035" s="16" t="n">
        <v>1</v>
      </c>
      <c r="J1035" s="17">
        <f>C1035*I1035</f>
        <v/>
      </c>
      <c r="K1035" s="18" t="n">
        <v>1</v>
      </c>
      <c r="L1035" s="19">
        <f>D1035*K1035</f>
        <v/>
      </c>
      <c r="M1035" s="23" t="n"/>
      <c r="N1035" s="24">
        <f>D1035*M1035</f>
        <v/>
      </c>
    </row>
    <row r="1036">
      <c r="A1036" s="12" t="inlineStr">
        <is>
          <t>大平NC</t>
        </is>
      </c>
      <c r="B1036" s="13" t="inlineStr">
        <is>
          <t>22MSQ03R-R</t>
        </is>
      </c>
      <c r="C1036" s="14">
        <f>SUMIF(数量表!D:E,B1036,数量表!E:E)</f>
        <v/>
      </c>
      <c r="D1036" s="15">
        <f>SUMIF(数量表!D:F,B1036,数量表!F:F)+SUMIF(数量表!D:G,B1036,数量表!G:G)</f>
        <v/>
      </c>
      <c r="E1036" s="16" t="n"/>
      <c r="F1036" s="17">
        <f>C1036*E1036</f>
        <v/>
      </c>
      <c r="G1036" s="18" t="n"/>
      <c r="H1036" s="19">
        <f>D1036*G1036</f>
        <v/>
      </c>
      <c r="I1036" s="16" t="n">
        <v>1</v>
      </c>
      <c r="J1036" s="17">
        <f>C1036*I1036</f>
        <v/>
      </c>
      <c r="K1036" s="18" t="n">
        <v>1</v>
      </c>
      <c r="L1036" s="19">
        <f>D1036*K1036</f>
        <v/>
      </c>
      <c r="M1036" s="23" t="n"/>
      <c r="N1036" s="24">
        <f>D1036*M1036</f>
        <v/>
      </c>
    </row>
    <row r="1037">
      <c r="A1037" s="12" t="inlineStr">
        <is>
          <t>大平NC</t>
        </is>
      </c>
      <c r="B1037" s="13" t="inlineStr">
        <is>
          <t>45MS05</t>
        </is>
      </c>
      <c r="C1037" s="14">
        <f>SUMIF(数量表!D:E,B1037,数量表!E:E)</f>
        <v/>
      </c>
      <c r="D1037" s="15">
        <f>SUMIF(数量表!D:F,B1037,数量表!F:F)+SUMIF(数量表!D:G,B1037,数量表!G:G)</f>
        <v/>
      </c>
      <c r="E1037" s="16" t="n"/>
      <c r="F1037" s="17">
        <f>C1037*E1037</f>
        <v/>
      </c>
      <c r="G1037" s="18" t="n"/>
      <c r="H1037" s="19">
        <f>D1037*G1037</f>
        <v/>
      </c>
      <c r="I1037" s="16" t="n">
        <v>1</v>
      </c>
      <c r="J1037" s="17">
        <f>C1037*I1037</f>
        <v/>
      </c>
      <c r="K1037" s="18" t="n">
        <v>1</v>
      </c>
      <c r="L1037" s="19">
        <f>D1037*K1037</f>
        <v/>
      </c>
      <c r="M1037" s="23" t="n"/>
      <c r="N1037" s="24">
        <f>D1037*M1037</f>
        <v/>
      </c>
    </row>
    <row r="1038">
      <c r="A1038" s="12" t="inlineStr">
        <is>
          <t>大平NC</t>
        </is>
      </c>
      <c r="B1038" s="13" t="inlineStr">
        <is>
          <t>45MS05L</t>
        </is>
      </c>
      <c r="C1038" s="14">
        <f>SUMIF(数量表!D:E,B1038,数量表!E:E)</f>
        <v/>
      </c>
      <c r="D1038" s="15">
        <f>SUMIF(数量表!D:F,B1038,数量表!F:F)+SUMIF(数量表!D:G,B1038,数量表!G:G)</f>
        <v/>
      </c>
      <c r="E1038" s="16" t="n"/>
      <c r="F1038" s="17">
        <f>C1038*E1038</f>
        <v/>
      </c>
      <c r="G1038" s="18" t="n"/>
      <c r="H1038" s="19">
        <f>D1038*G1038</f>
        <v/>
      </c>
      <c r="I1038" s="16" t="n">
        <v>1</v>
      </c>
      <c r="J1038" s="17">
        <f>C1038*I1038</f>
        <v/>
      </c>
      <c r="K1038" s="18" t="n">
        <v>1</v>
      </c>
      <c r="L1038" s="19">
        <f>D1038*K1038</f>
        <v/>
      </c>
      <c r="M1038" s="23" t="n"/>
      <c r="N1038" s="24">
        <f>D1038*M1038</f>
        <v/>
      </c>
    </row>
    <row r="1039">
      <c r="A1039" s="12" t="inlineStr">
        <is>
          <t>大平NC</t>
        </is>
      </c>
      <c r="B1039" s="13" t="inlineStr">
        <is>
          <t>45MS05-L</t>
        </is>
      </c>
      <c r="C1039" s="14">
        <f>SUMIF(数量表!D:E,B1039,数量表!E:E)</f>
        <v/>
      </c>
      <c r="D1039" s="15">
        <f>SUMIF(数量表!D:F,B1039,数量表!F:F)+SUMIF(数量表!D:G,B1039,数量表!G:G)</f>
        <v/>
      </c>
      <c r="E1039" s="16" t="n"/>
      <c r="F1039" s="17">
        <f>C1039*E1039</f>
        <v/>
      </c>
      <c r="G1039" s="18" t="n"/>
      <c r="H1039" s="19">
        <f>D1039*G1039</f>
        <v/>
      </c>
      <c r="I1039" s="16" t="n">
        <v>1</v>
      </c>
      <c r="J1039" s="17">
        <f>C1039*I1039</f>
        <v/>
      </c>
      <c r="K1039" s="18" t="n">
        <v>1</v>
      </c>
      <c r="L1039" s="19">
        <f>D1039*K1039</f>
        <v/>
      </c>
      <c r="M1039" s="23" t="n"/>
      <c r="N1039" s="24">
        <f>D1039*M1039</f>
        <v/>
      </c>
    </row>
    <row r="1040">
      <c r="A1040" s="12" t="inlineStr">
        <is>
          <t>大平NC</t>
        </is>
      </c>
      <c r="B1040" s="13" t="inlineStr">
        <is>
          <t>45MS05L-L</t>
        </is>
      </c>
      <c r="C1040" s="14">
        <f>SUMIF(数量表!D:E,B1040,数量表!E:E)</f>
        <v/>
      </c>
      <c r="D1040" s="15">
        <f>SUMIF(数量表!D:F,B1040,数量表!F:F)+SUMIF(数量表!D:G,B1040,数量表!G:G)</f>
        <v/>
      </c>
      <c r="E1040" s="16" t="n"/>
      <c r="F1040" s="17">
        <f>C1040*E1040</f>
        <v/>
      </c>
      <c r="G1040" s="18" t="n"/>
      <c r="H1040" s="19">
        <f>D1040*G1040</f>
        <v/>
      </c>
      <c r="I1040" s="16" t="n">
        <v>1</v>
      </c>
      <c r="J1040" s="17">
        <f>C1040*I1040</f>
        <v/>
      </c>
      <c r="K1040" s="18" t="n">
        <v>1</v>
      </c>
      <c r="L1040" s="19">
        <f>D1040*K1040</f>
        <v/>
      </c>
      <c r="M1040" s="23" t="n"/>
      <c r="N1040" s="24">
        <f>D1040*M1040</f>
        <v/>
      </c>
    </row>
    <row r="1041">
      <c r="A1041" s="12" t="inlineStr">
        <is>
          <t>大平NC</t>
        </is>
      </c>
      <c r="B1041" s="13" t="inlineStr">
        <is>
          <t>45MS05R</t>
        </is>
      </c>
      <c r="C1041" s="14">
        <f>SUMIF(数量表!D:E,B1041,数量表!E:E)</f>
        <v/>
      </c>
      <c r="D1041" s="15">
        <f>SUMIF(数量表!D:F,B1041,数量表!F:F)+SUMIF(数量表!D:G,B1041,数量表!G:G)</f>
        <v/>
      </c>
      <c r="E1041" s="16" t="n"/>
      <c r="F1041" s="17">
        <f>C1041*E1041</f>
        <v/>
      </c>
      <c r="G1041" s="18" t="n"/>
      <c r="H1041" s="19">
        <f>D1041*G1041</f>
        <v/>
      </c>
      <c r="I1041" s="16" t="n">
        <v>1</v>
      </c>
      <c r="J1041" s="17">
        <f>C1041*I1041</f>
        <v/>
      </c>
      <c r="K1041" s="18" t="n">
        <v>1</v>
      </c>
      <c r="L1041" s="19">
        <f>D1041*K1041</f>
        <v/>
      </c>
      <c r="M1041" s="23" t="n"/>
      <c r="N1041" s="24">
        <f>D1041*M1041</f>
        <v/>
      </c>
    </row>
    <row r="1042">
      <c r="A1042" s="12" t="inlineStr">
        <is>
          <t>大平NC</t>
        </is>
      </c>
      <c r="B1042" s="13" t="inlineStr">
        <is>
          <t>45MS05-R</t>
        </is>
      </c>
      <c r="C1042" s="14">
        <f>SUMIF(数量表!D:E,B1042,数量表!E:E)</f>
        <v/>
      </c>
      <c r="D1042" s="15">
        <f>SUMIF(数量表!D:F,B1042,数量表!F:F)+SUMIF(数量表!D:G,B1042,数量表!G:G)</f>
        <v/>
      </c>
      <c r="E1042" s="16" t="n"/>
      <c r="F1042" s="17">
        <f>C1042*E1042</f>
        <v/>
      </c>
      <c r="G1042" s="18" t="n"/>
      <c r="H1042" s="19">
        <f>D1042*G1042</f>
        <v/>
      </c>
      <c r="I1042" s="16" t="n">
        <v>1</v>
      </c>
      <c r="J1042" s="17">
        <f>C1042*I1042</f>
        <v/>
      </c>
      <c r="K1042" s="18" t="n">
        <v>1</v>
      </c>
      <c r="L1042" s="19">
        <f>D1042*K1042</f>
        <v/>
      </c>
      <c r="M1042" s="23" t="n"/>
      <c r="N1042" s="24">
        <f>D1042*M1042</f>
        <v/>
      </c>
    </row>
    <row r="1043">
      <c r="A1043" s="12" t="inlineStr">
        <is>
          <t>大平NC</t>
        </is>
      </c>
      <c r="B1043" s="13" t="inlineStr">
        <is>
          <t>45MS05R-R</t>
        </is>
      </c>
      <c r="C1043" s="14">
        <f>SUMIF(数量表!D:E,B1043,数量表!E:E)</f>
        <v/>
      </c>
      <c r="D1043" s="15">
        <f>SUMIF(数量表!D:F,B1043,数量表!F:F)+SUMIF(数量表!D:G,B1043,数量表!G:G)</f>
        <v/>
      </c>
      <c r="E1043" s="16" t="n"/>
      <c r="F1043" s="17">
        <f>C1043*E1043</f>
        <v/>
      </c>
      <c r="G1043" s="18" t="n"/>
      <c r="H1043" s="19">
        <f>D1043*G1043</f>
        <v/>
      </c>
      <c r="I1043" s="16" t="n">
        <v>1</v>
      </c>
      <c r="J1043" s="17">
        <f>C1043*I1043</f>
        <v/>
      </c>
      <c r="K1043" s="18" t="n">
        <v>1</v>
      </c>
      <c r="L1043" s="19">
        <f>D1043*K1043</f>
        <v/>
      </c>
      <c r="M1043" s="23" t="n"/>
      <c r="N1043" s="24">
        <f>D1043*M1043</f>
        <v/>
      </c>
    </row>
    <row r="1044">
      <c r="A1044" s="12" t="inlineStr">
        <is>
          <t>大平NC</t>
        </is>
      </c>
      <c r="B1044" s="13" t="inlineStr">
        <is>
          <t>45MSQ05-L</t>
        </is>
      </c>
      <c r="C1044" s="14">
        <f>SUMIF(数量表!D:E,B1044,数量表!E:E)</f>
        <v/>
      </c>
      <c r="D1044" s="15">
        <f>SUMIF(数量表!D:F,B1044,数量表!F:F)+SUMIF(数量表!D:G,B1044,数量表!G:G)</f>
        <v/>
      </c>
      <c r="E1044" s="16" t="n"/>
      <c r="F1044" s="17">
        <f>C1044*E1044</f>
        <v/>
      </c>
      <c r="G1044" s="18" t="n"/>
      <c r="H1044" s="19">
        <f>D1044*G1044</f>
        <v/>
      </c>
      <c r="I1044" s="16" t="n">
        <v>1</v>
      </c>
      <c r="J1044" s="17">
        <f>C1044*I1044</f>
        <v/>
      </c>
      <c r="K1044" s="18" t="n">
        <v>1</v>
      </c>
      <c r="L1044" s="19">
        <f>D1044*K1044</f>
        <v/>
      </c>
      <c r="M1044" s="23" t="n"/>
      <c r="N1044" s="24">
        <f>D1044*M1044</f>
        <v/>
      </c>
    </row>
    <row r="1045">
      <c r="A1045" s="12" t="inlineStr">
        <is>
          <t>大平NC</t>
        </is>
      </c>
      <c r="B1045" s="13" t="inlineStr">
        <is>
          <t>45MSQ05L-L</t>
        </is>
      </c>
      <c r="C1045" s="14">
        <f>SUMIF(数量表!D:E,B1045,数量表!E:E)</f>
        <v/>
      </c>
      <c r="D1045" s="15">
        <f>SUMIF(数量表!D:F,B1045,数量表!F:F)+SUMIF(数量表!D:G,B1045,数量表!G:G)</f>
        <v/>
      </c>
      <c r="E1045" s="16" t="n"/>
      <c r="F1045" s="17">
        <f>C1045*E1045</f>
        <v/>
      </c>
      <c r="G1045" s="18" t="n"/>
      <c r="H1045" s="19">
        <f>D1045*G1045</f>
        <v/>
      </c>
      <c r="I1045" s="16" t="n">
        <v>1</v>
      </c>
      <c r="J1045" s="17">
        <f>C1045*I1045</f>
        <v/>
      </c>
      <c r="K1045" s="18" t="n">
        <v>1</v>
      </c>
      <c r="L1045" s="19">
        <f>D1045*K1045</f>
        <v/>
      </c>
      <c r="M1045" s="23" t="n"/>
      <c r="N1045" s="24">
        <f>D1045*M1045</f>
        <v/>
      </c>
    </row>
    <row r="1046">
      <c r="A1046" s="12" t="inlineStr">
        <is>
          <t>大平NC</t>
        </is>
      </c>
      <c r="B1046" s="13" t="inlineStr">
        <is>
          <t>45MSQ05-R</t>
        </is>
      </c>
      <c r="C1046" s="14">
        <f>SUMIF(数量表!D:E,B1046,数量表!E:E)</f>
        <v/>
      </c>
      <c r="D1046" s="15">
        <f>SUMIF(数量表!D:F,B1046,数量表!F:F)+SUMIF(数量表!D:G,B1046,数量表!G:G)</f>
        <v/>
      </c>
      <c r="E1046" s="16" t="n"/>
      <c r="F1046" s="17">
        <f>C1046*E1046</f>
        <v/>
      </c>
      <c r="G1046" s="18" t="n"/>
      <c r="H1046" s="19">
        <f>D1046*G1046</f>
        <v/>
      </c>
      <c r="I1046" s="16" t="n">
        <v>1</v>
      </c>
      <c r="J1046" s="17">
        <f>C1046*I1046</f>
        <v/>
      </c>
      <c r="K1046" s="18" t="n">
        <v>1</v>
      </c>
      <c r="L1046" s="19">
        <f>D1046*K1046</f>
        <v/>
      </c>
      <c r="M1046" s="23" t="n"/>
      <c r="N1046" s="24">
        <f>D1046*M1046</f>
        <v/>
      </c>
    </row>
    <row r="1047">
      <c r="A1047" s="12" t="inlineStr">
        <is>
          <t>大平NC</t>
        </is>
      </c>
      <c r="B1047" s="13" t="inlineStr">
        <is>
          <t>45MSQ05R-R</t>
        </is>
      </c>
      <c r="C1047" s="14">
        <f>SUMIF(数量表!D:E,B1047,数量表!E:E)</f>
        <v/>
      </c>
      <c r="D1047" s="15">
        <f>SUMIF(数量表!D:F,B1047,数量表!F:F)+SUMIF(数量表!D:G,B1047,数量表!G:G)</f>
        <v/>
      </c>
      <c r="E1047" s="16" t="n"/>
      <c r="F1047" s="17">
        <f>C1047*E1047</f>
        <v/>
      </c>
      <c r="G1047" s="18" t="n"/>
      <c r="H1047" s="19">
        <f>D1047*G1047</f>
        <v/>
      </c>
      <c r="I1047" s="16" t="n">
        <v>1</v>
      </c>
      <c r="J1047" s="17">
        <f>C1047*I1047</f>
        <v/>
      </c>
      <c r="K1047" s="18" t="n">
        <v>1</v>
      </c>
      <c r="L1047" s="19">
        <f>D1047*K1047</f>
        <v/>
      </c>
      <c r="M1047" s="23" t="n"/>
      <c r="N1047" s="24">
        <f>D1047*M1047</f>
        <v/>
      </c>
    </row>
    <row r="1048">
      <c r="A1048" s="12" t="inlineStr">
        <is>
          <t>大平NC</t>
        </is>
      </c>
      <c r="B1048" s="13" t="inlineStr">
        <is>
          <t>45MS03</t>
        </is>
      </c>
      <c r="C1048" s="14">
        <f>SUMIF(数量表!D:E,B1048,数量表!E:E)</f>
        <v/>
      </c>
      <c r="D1048" s="15">
        <f>SUMIF(数量表!D:F,B1048,数量表!F:F)+SUMIF(数量表!D:G,B1048,数量表!G:G)</f>
        <v/>
      </c>
      <c r="E1048" s="16" t="n"/>
      <c r="F1048" s="17">
        <f>C1048*E1048</f>
        <v/>
      </c>
      <c r="G1048" s="18" t="n"/>
      <c r="H1048" s="19">
        <f>D1048*G1048</f>
        <v/>
      </c>
      <c r="I1048" s="16" t="n">
        <v>1</v>
      </c>
      <c r="J1048" s="17">
        <f>C1048*I1048</f>
        <v/>
      </c>
      <c r="K1048" s="18" t="n">
        <v>1</v>
      </c>
      <c r="L1048" s="19">
        <f>D1048*K1048</f>
        <v/>
      </c>
      <c r="M1048" s="23" t="n"/>
      <c r="N1048" s="24">
        <f>D1048*M1048</f>
        <v/>
      </c>
    </row>
    <row r="1049">
      <c r="A1049" s="12" t="inlineStr">
        <is>
          <t>大平NC</t>
        </is>
      </c>
      <c r="B1049" s="13" t="inlineStr">
        <is>
          <t>45MS03L</t>
        </is>
      </c>
      <c r="C1049" s="14">
        <f>SUMIF(数量表!D:E,B1049,数量表!E:E)</f>
        <v/>
      </c>
      <c r="D1049" s="15">
        <f>SUMIF(数量表!D:F,B1049,数量表!F:F)+SUMIF(数量表!D:G,B1049,数量表!G:G)</f>
        <v/>
      </c>
      <c r="E1049" s="16" t="n"/>
      <c r="F1049" s="17">
        <f>C1049*E1049</f>
        <v/>
      </c>
      <c r="G1049" s="18" t="n"/>
      <c r="H1049" s="19">
        <f>D1049*G1049</f>
        <v/>
      </c>
      <c r="I1049" s="16" t="n">
        <v>1</v>
      </c>
      <c r="J1049" s="17">
        <f>C1049*I1049</f>
        <v/>
      </c>
      <c r="K1049" s="18" t="n">
        <v>1</v>
      </c>
      <c r="L1049" s="19">
        <f>D1049*K1049</f>
        <v/>
      </c>
      <c r="M1049" s="23" t="n"/>
      <c r="N1049" s="24">
        <f>D1049*M1049</f>
        <v/>
      </c>
    </row>
    <row r="1050">
      <c r="A1050" s="12" t="inlineStr">
        <is>
          <t>大平NC</t>
        </is>
      </c>
      <c r="B1050" s="13" t="inlineStr">
        <is>
          <t>45MS03-L</t>
        </is>
      </c>
      <c r="C1050" s="14">
        <f>SUMIF(数量表!D:E,B1050,数量表!E:E)</f>
        <v/>
      </c>
      <c r="D1050" s="15">
        <f>SUMIF(数量表!D:F,B1050,数量表!F:F)+SUMIF(数量表!D:G,B1050,数量表!G:G)</f>
        <v/>
      </c>
      <c r="E1050" s="16" t="n"/>
      <c r="F1050" s="17">
        <f>C1050*E1050</f>
        <v/>
      </c>
      <c r="G1050" s="18" t="n"/>
      <c r="H1050" s="19">
        <f>D1050*G1050</f>
        <v/>
      </c>
      <c r="I1050" s="16" t="n">
        <v>1</v>
      </c>
      <c r="J1050" s="17">
        <f>C1050*I1050</f>
        <v/>
      </c>
      <c r="K1050" s="18" t="n">
        <v>1</v>
      </c>
      <c r="L1050" s="19">
        <f>D1050*K1050</f>
        <v/>
      </c>
      <c r="M1050" s="23" t="n"/>
      <c r="N1050" s="24">
        <f>D1050*M1050</f>
        <v/>
      </c>
    </row>
    <row r="1051">
      <c r="A1051" s="12" t="inlineStr">
        <is>
          <t>大平NC</t>
        </is>
      </c>
      <c r="B1051" s="13" t="inlineStr">
        <is>
          <t>45MS03L-L</t>
        </is>
      </c>
      <c r="C1051" s="14">
        <f>SUMIF(数量表!D:E,B1051,数量表!E:E)</f>
        <v/>
      </c>
      <c r="D1051" s="15">
        <f>SUMIF(数量表!D:F,B1051,数量表!F:F)+SUMIF(数量表!D:G,B1051,数量表!G:G)</f>
        <v/>
      </c>
      <c r="E1051" s="16" t="n"/>
      <c r="F1051" s="17">
        <f>C1051*E1051</f>
        <v/>
      </c>
      <c r="G1051" s="18" t="n"/>
      <c r="H1051" s="19">
        <f>D1051*G1051</f>
        <v/>
      </c>
      <c r="I1051" s="16" t="n">
        <v>1</v>
      </c>
      <c r="J1051" s="17">
        <f>C1051*I1051</f>
        <v/>
      </c>
      <c r="K1051" s="18" t="n">
        <v>1</v>
      </c>
      <c r="L1051" s="19">
        <f>D1051*K1051</f>
        <v/>
      </c>
      <c r="M1051" s="23" t="n"/>
      <c r="N1051" s="24">
        <f>D1051*M1051</f>
        <v/>
      </c>
    </row>
    <row r="1052">
      <c r="A1052" s="12" t="inlineStr">
        <is>
          <t>大平NC</t>
        </is>
      </c>
      <c r="B1052" s="13" t="inlineStr">
        <is>
          <t>45MS03R</t>
        </is>
      </c>
      <c r="C1052" s="14">
        <f>SUMIF(数量表!D:E,B1052,数量表!E:E)</f>
        <v/>
      </c>
      <c r="D1052" s="15">
        <f>SUMIF(数量表!D:F,B1052,数量表!F:F)+SUMIF(数量表!D:G,B1052,数量表!G:G)</f>
        <v/>
      </c>
      <c r="E1052" s="16" t="n"/>
      <c r="F1052" s="17">
        <f>C1052*E1052</f>
        <v/>
      </c>
      <c r="G1052" s="18" t="n"/>
      <c r="H1052" s="19">
        <f>D1052*G1052</f>
        <v/>
      </c>
      <c r="I1052" s="16" t="n">
        <v>1</v>
      </c>
      <c r="J1052" s="17">
        <f>C1052*I1052</f>
        <v/>
      </c>
      <c r="K1052" s="18" t="n">
        <v>1</v>
      </c>
      <c r="L1052" s="19">
        <f>D1052*K1052</f>
        <v/>
      </c>
      <c r="M1052" s="23" t="n"/>
      <c r="N1052" s="24">
        <f>D1052*M1052</f>
        <v/>
      </c>
    </row>
    <row r="1053">
      <c r="A1053" s="12" t="inlineStr">
        <is>
          <t>大平NC</t>
        </is>
      </c>
      <c r="B1053" s="13" t="inlineStr">
        <is>
          <t>45MS03-R</t>
        </is>
      </c>
      <c r="C1053" s="14">
        <f>SUMIF(数量表!D:E,B1053,数量表!E:E)</f>
        <v/>
      </c>
      <c r="D1053" s="15">
        <f>SUMIF(数量表!D:F,B1053,数量表!F:F)+SUMIF(数量表!D:G,B1053,数量表!G:G)</f>
        <v/>
      </c>
      <c r="E1053" s="16" t="n"/>
      <c r="F1053" s="17">
        <f>C1053*E1053</f>
        <v/>
      </c>
      <c r="G1053" s="18" t="n"/>
      <c r="H1053" s="19">
        <f>D1053*G1053</f>
        <v/>
      </c>
      <c r="I1053" s="16" t="n">
        <v>1</v>
      </c>
      <c r="J1053" s="17">
        <f>C1053*I1053</f>
        <v/>
      </c>
      <c r="K1053" s="18" t="n">
        <v>1</v>
      </c>
      <c r="L1053" s="19">
        <f>D1053*K1053</f>
        <v/>
      </c>
      <c r="M1053" s="23" t="n"/>
      <c r="N1053" s="24">
        <f>D1053*M1053</f>
        <v/>
      </c>
    </row>
    <row r="1054">
      <c r="A1054" s="12" t="inlineStr">
        <is>
          <t>大平NC</t>
        </is>
      </c>
      <c r="B1054" s="13" t="inlineStr">
        <is>
          <t>45MS03R-R</t>
        </is>
      </c>
      <c r="C1054" s="14">
        <f>SUMIF(数量表!D:E,B1054,数量表!E:E)</f>
        <v/>
      </c>
      <c r="D1054" s="15">
        <f>SUMIF(数量表!D:F,B1054,数量表!F:F)+SUMIF(数量表!D:G,B1054,数量表!G:G)</f>
        <v/>
      </c>
      <c r="E1054" s="16" t="n"/>
      <c r="F1054" s="17">
        <f>C1054*E1054</f>
        <v/>
      </c>
      <c r="G1054" s="18" t="n"/>
      <c r="H1054" s="19">
        <f>D1054*G1054</f>
        <v/>
      </c>
      <c r="I1054" s="16" t="n">
        <v>1</v>
      </c>
      <c r="J1054" s="17">
        <f>C1054*I1054</f>
        <v/>
      </c>
      <c r="K1054" s="18" t="n">
        <v>1</v>
      </c>
      <c r="L1054" s="19">
        <f>D1054*K1054</f>
        <v/>
      </c>
      <c r="M1054" s="23" t="n"/>
      <c r="N1054" s="24">
        <f>D1054*M1054</f>
        <v/>
      </c>
    </row>
    <row r="1055">
      <c r="A1055" s="12" t="inlineStr">
        <is>
          <t>大平NC</t>
        </is>
      </c>
      <c r="B1055" s="13" t="inlineStr">
        <is>
          <t>45MSQ03-L</t>
        </is>
      </c>
      <c r="C1055" s="14">
        <f>SUMIF(数量表!D:E,B1055,数量表!E:E)</f>
        <v/>
      </c>
      <c r="D1055" s="15">
        <f>SUMIF(数量表!D:F,B1055,数量表!F:F)+SUMIF(数量表!D:G,B1055,数量表!G:G)</f>
        <v/>
      </c>
      <c r="E1055" s="16" t="n"/>
      <c r="F1055" s="17">
        <f>C1055*E1055</f>
        <v/>
      </c>
      <c r="G1055" s="18" t="n"/>
      <c r="H1055" s="19">
        <f>D1055*G1055</f>
        <v/>
      </c>
      <c r="I1055" s="16" t="n">
        <v>1</v>
      </c>
      <c r="J1055" s="17">
        <f>C1055*I1055</f>
        <v/>
      </c>
      <c r="K1055" s="18" t="n">
        <v>1</v>
      </c>
      <c r="L1055" s="19">
        <f>D1055*K1055</f>
        <v/>
      </c>
      <c r="M1055" s="23" t="n"/>
      <c r="N1055" s="24">
        <f>D1055*M1055</f>
        <v/>
      </c>
    </row>
    <row r="1056">
      <c r="A1056" s="12" t="inlineStr">
        <is>
          <t>大平NC</t>
        </is>
      </c>
      <c r="B1056" s="13" t="inlineStr">
        <is>
          <t>45MSQ03L-L</t>
        </is>
      </c>
      <c r="C1056" s="14">
        <f>SUMIF(数量表!D:E,B1056,数量表!E:E)</f>
        <v/>
      </c>
      <c r="D1056" s="15">
        <f>SUMIF(数量表!D:F,B1056,数量表!F:F)+SUMIF(数量表!D:G,B1056,数量表!G:G)</f>
        <v/>
      </c>
      <c r="E1056" s="16" t="n"/>
      <c r="F1056" s="17">
        <f>C1056*E1056</f>
        <v/>
      </c>
      <c r="G1056" s="18" t="n"/>
      <c r="H1056" s="19">
        <f>D1056*G1056</f>
        <v/>
      </c>
      <c r="I1056" s="16" t="n">
        <v>1</v>
      </c>
      <c r="J1056" s="17">
        <f>C1056*I1056</f>
        <v/>
      </c>
      <c r="K1056" s="18" t="n">
        <v>1</v>
      </c>
      <c r="L1056" s="19">
        <f>D1056*K1056</f>
        <v/>
      </c>
      <c r="M1056" s="23" t="n"/>
      <c r="N1056" s="24">
        <f>D1056*M1056</f>
        <v/>
      </c>
    </row>
    <row r="1057">
      <c r="A1057" s="12" t="inlineStr">
        <is>
          <t>大平NC</t>
        </is>
      </c>
      <c r="B1057" s="13" t="inlineStr">
        <is>
          <t>45MSQ03-R</t>
        </is>
      </c>
      <c r="C1057" s="14">
        <f>SUMIF(数量表!D:E,B1057,数量表!E:E)</f>
        <v/>
      </c>
      <c r="D1057" s="15">
        <f>SUMIF(数量表!D:F,B1057,数量表!F:F)+SUMIF(数量表!D:G,B1057,数量表!G:G)</f>
        <v/>
      </c>
      <c r="E1057" s="16" t="n"/>
      <c r="F1057" s="17">
        <f>C1057*E1057</f>
        <v/>
      </c>
      <c r="G1057" s="18" t="n"/>
      <c r="H1057" s="19">
        <f>D1057*G1057</f>
        <v/>
      </c>
      <c r="I1057" s="16" t="n">
        <v>1</v>
      </c>
      <c r="J1057" s="17">
        <f>C1057*I1057</f>
        <v/>
      </c>
      <c r="K1057" s="18" t="n">
        <v>1</v>
      </c>
      <c r="L1057" s="19">
        <f>D1057*K1057</f>
        <v/>
      </c>
      <c r="M1057" s="23" t="n"/>
      <c r="N1057" s="24">
        <f>D1057*M1057</f>
        <v/>
      </c>
    </row>
    <row r="1058">
      <c r="A1058" s="12" t="inlineStr">
        <is>
          <t>大平NC</t>
        </is>
      </c>
      <c r="B1058" s="13" t="inlineStr">
        <is>
          <t>45MSQ03R-R</t>
        </is>
      </c>
      <c r="C1058" s="14">
        <f>SUMIF(数量表!D:E,B1058,数量表!E:E)</f>
        <v/>
      </c>
      <c r="D1058" s="15">
        <f>SUMIF(数量表!D:F,B1058,数量表!F:F)+SUMIF(数量表!D:G,B1058,数量表!G:G)</f>
        <v/>
      </c>
      <c r="E1058" s="16" t="n"/>
      <c r="F1058" s="17">
        <f>C1058*E1058</f>
        <v/>
      </c>
      <c r="G1058" s="18" t="n"/>
      <c r="H1058" s="19">
        <f>D1058*G1058</f>
        <v/>
      </c>
      <c r="I1058" s="16" t="n">
        <v>1</v>
      </c>
      <c r="J1058" s="17">
        <f>C1058*I1058</f>
        <v/>
      </c>
      <c r="K1058" s="18" t="n">
        <v>1</v>
      </c>
      <c r="L1058" s="19">
        <f>D1058*K1058</f>
        <v/>
      </c>
      <c r="M1058" s="23" t="n"/>
      <c r="N1058" s="24">
        <f>D1058*M1058</f>
        <v/>
      </c>
    </row>
    <row r="1059">
      <c r="A1059" s="12" t="inlineStr">
        <is>
          <t>大平NC</t>
        </is>
      </c>
      <c r="B1059" s="13" t="inlineStr">
        <is>
          <t>90MS05</t>
        </is>
      </c>
      <c r="C1059" s="14">
        <f>SUMIF(数量表!D:E,B1059,数量表!E:E)</f>
        <v/>
      </c>
      <c r="D1059" s="15">
        <f>SUMIF(数量表!D:F,B1059,数量表!F:F)+SUMIF(数量表!D:G,B1059,数量表!G:G)</f>
        <v/>
      </c>
      <c r="E1059" s="16" t="n"/>
      <c r="F1059" s="17">
        <f>C1059*E1059</f>
        <v/>
      </c>
      <c r="G1059" s="18" t="n"/>
      <c r="H1059" s="19">
        <f>D1059*G1059</f>
        <v/>
      </c>
      <c r="I1059" s="16" t="n">
        <v>1</v>
      </c>
      <c r="J1059" s="17">
        <f>C1059*I1059</f>
        <v/>
      </c>
      <c r="K1059" s="18" t="n">
        <v>1</v>
      </c>
      <c r="L1059" s="19">
        <f>D1059*K1059</f>
        <v/>
      </c>
      <c r="M1059" s="23" t="n"/>
      <c r="N1059" s="24">
        <f>D1059*M1059</f>
        <v/>
      </c>
    </row>
    <row r="1060">
      <c r="A1060" s="12" t="inlineStr">
        <is>
          <t>大平NC</t>
        </is>
      </c>
      <c r="B1060" s="13" t="inlineStr">
        <is>
          <t>90MS05L</t>
        </is>
      </c>
      <c r="C1060" s="14">
        <f>SUMIF(数量表!D:E,B1060,数量表!E:E)</f>
        <v/>
      </c>
      <c r="D1060" s="15">
        <f>SUMIF(数量表!D:F,B1060,数量表!F:F)+SUMIF(数量表!D:G,B1060,数量表!G:G)</f>
        <v/>
      </c>
      <c r="E1060" s="16" t="n"/>
      <c r="F1060" s="17">
        <f>C1060*E1060</f>
        <v/>
      </c>
      <c r="G1060" s="18" t="n"/>
      <c r="H1060" s="19">
        <f>D1060*G1060</f>
        <v/>
      </c>
      <c r="I1060" s="16" t="n">
        <v>1</v>
      </c>
      <c r="J1060" s="17">
        <f>C1060*I1060</f>
        <v/>
      </c>
      <c r="K1060" s="18" t="n">
        <v>1</v>
      </c>
      <c r="L1060" s="19">
        <f>D1060*K1060</f>
        <v/>
      </c>
      <c r="M1060" s="23" t="n"/>
      <c r="N1060" s="24">
        <f>D1060*M1060</f>
        <v/>
      </c>
    </row>
    <row r="1061">
      <c r="A1061" s="12" t="inlineStr">
        <is>
          <t>大平NC</t>
        </is>
      </c>
      <c r="B1061" s="13" t="inlineStr">
        <is>
          <t>90MS05-L</t>
        </is>
      </c>
      <c r="C1061" s="14">
        <f>SUMIF(数量表!D:E,B1061,数量表!E:E)</f>
        <v/>
      </c>
      <c r="D1061" s="15">
        <f>SUMIF(数量表!D:F,B1061,数量表!F:F)+SUMIF(数量表!D:G,B1061,数量表!G:G)</f>
        <v/>
      </c>
      <c r="E1061" s="16" t="n"/>
      <c r="F1061" s="17">
        <f>C1061*E1061</f>
        <v/>
      </c>
      <c r="G1061" s="18" t="n"/>
      <c r="H1061" s="19">
        <f>D1061*G1061</f>
        <v/>
      </c>
      <c r="I1061" s="16" t="n">
        <v>1</v>
      </c>
      <c r="J1061" s="17">
        <f>C1061*I1061</f>
        <v/>
      </c>
      <c r="K1061" s="18" t="n">
        <v>1</v>
      </c>
      <c r="L1061" s="19">
        <f>D1061*K1061</f>
        <v/>
      </c>
      <c r="M1061" s="23" t="n"/>
      <c r="N1061" s="24">
        <f>D1061*M1061</f>
        <v/>
      </c>
    </row>
    <row r="1062">
      <c r="A1062" s="12" t="inlineStr">
        <is>
          <t>大平NC</t>
        </is>
      </c>
      <c r="B1062" s="13" t="inlineStr">
        <is>
          <t>90MS05L-L</t>
        </is>
      </c>
      <c r="C1062" s="14">
        <f>SUMIF(数量表!D:E,B1062,数量表!E:E)</f>
        <v/>
      </c>
      <c r="D1062" s="15">
        <f>SUMIF(数量表!D:F,B1062,数量表!F:F)+SUMIF(数量表!D:G,B1062,数量表!G:G)</f>
        <v/>
      </c>
      <c r="E1062" s="16" t="n"/>
      <c r="F1062" s="17">
        <f>C1062*E1062</f>
        <v/>
      </c>
      <c r="G1062" s="18" t="n"/>
      <c r="H1062" s="19">
        <f>D1062*G1062</f>
        <v/>
      </c>
      <c r="I1062" s="16" t="n">
        <v>1</v>
      </c>
      <c r="J1062" s="17">
        <f>C1062*I1062</f>
        <v/>
      </c>
      <c r="K1062" s="18" t="n">
        <v>1</v>
      </c>
      <c r="L1062" s="19">
        <f>D1062*K1062</f>
        <v/>
      </c>
      <c r="M1062" s="23" t="n"/>
      <c r="N1062" s="24">
        <f>D1062*M1062</f>
        <v/>
      </c>
    </row>
    <row r="1063">
      <c r="A1063" s="12" t="inlineStr">
        <is>
          <t>大平NC</t>
        </is>
      </c>
      <c r="B1063" s="13" t="inlineStr">
        <is>
          <t>90MS05R</t>
        </is>
      </c>
      <c r="C1063" s="14">
        <f>SUMIF(数量表!D:E,B1063,数量表!E:E)</f>
        <v/>
      </c>
      <c r="D1063" s="15">
        <f>SUMIF(数量表!D:F,B1063,数量表!F:F)+SUMIF(数量表!D:G,B1063,数量表!G:G)</f>
        <v/>
      </c>
      <c r="E1063" s="16" t="n"/>
      <c r="F1063" s="17">
        <f>C1063*E1063</f>
        <v/>
      </c>
      <c r="G1063" s="18" t="n"/>
      <c r="H1063" s="19">
        <f>D1063*G1063</f>
        <v/>
      </c>
      <c r="I1063" s="16" t="n">
        <v>1</v>
      </c>
      <c r="J1063" s="17">
        <f>C1063*I1063</f>
        <v/>
      </c>
      <c r="K1063" s="18" t="n">
        <v>1</v>
      </c>
      <c r="L1063" s="19">
        <f>D1063*K1063</f>
        <v/>
      </c>
      <c r="M1063" s="23" t="n"/>
      <c r="N1063" s="24">
        <f>D1063*M1063</f>
        <v/>
      </c>
    </row>
    <row r="1064">
      <c r="A1064" s="12" t="inlineStr">
        <is>
          <t>大平NC</t>
        </is>
      </c>
      <c r="B1064" s="13" t="inlineStr">
        <is>
          <t>90MS05-R</t>
        </is>
      </c>
      <c r="C1064" s="14">
        <f>SUMIF(数量表!D:E,B1064,数量表!E:E)</f>
        <v/>
      </c>
      <c r="D1064" s="15">
        <f>SUMIF(数量表!D:F,B1064,数量表!F:F)+SUMIF(数量表!D:G,B1064,数量表!G:G)</f>
        <v/>
      </c>
      <c r="E1064" s="16" t="n"/>
      <c r="F1064" s="17">
        <f>C1064*E1064</f>
        <v/>
      </c>
      <c r="G1064" s="18" t="n"/>
      <c r="H1064" s="19">
        <f>D1064*G1064</f>
        <v/>
      </c>
      <c r="I1064" s="16" t="n">
        <v>1</v>
      </c>
      <c r="J1064" s="17">
        <f>C1064*I1064</f>
        <v/>
      </c>
      <c r="K1064" s="18" t="n">
        <v>1</v>
      </c>
      <c r="L1064" s="19">
        <f>D1064*K1064</f>
        <v/>
      </c>
      <c r="M1064" s="23" t="n"/>
      <c r="N1064" s="24">
        <f>D1064*M1064</f>
        <v/>
      </c>
    </row>
    <row r="1065">
      <c r="A1065" s="12" t="inlineStr">
        <is>
          <t>大平NC</t>
        </is>
      </c>
      <c r="B1065" s="13" t="inlineStr">
        <is>
          <t>90MS05R-R</t>
        </is>
      </c>
      <c r="C1065" s="14">
        <f>SUMIF(数量表!D:E,B1065,数量表!E:E)</f>
        <v/>
      </c>
      <c r="D1065" s="15">
        <f>SUMIF(数量表!D:F,B1065,数量表!F:F)+SUMIF(数量表!D:G,B1065,数量表!G:G)</f>
        <v/>
      </c>
      <c r="E1065" s="16" t="n"/>
      <c r="F1065" s="17">
        <f>C1065*E1065</f>
        <v/>
      </c>
      <c r="G1065" s="18" t="n"/>
      <c r="H1065" s="19">
        <f>D1065*G1065</f>
        <v/>
      </c>
      <c r="I1065" s="16" t="n">
        <v>1</v>
      </c>
      <c r="J1065" s="17">
        <f>C1065*I1065</f>
        <v/>
      </c>
      <c r="K1065" s="18" t="n">
        <v>1</v>
      </c>
      <c r="L1065" s="19">
        <f>D1065*K1065</f>
        <v/>
      </c>
      <c r="M1065" s="23" t="n"/>
      <c r="N1065" s="24">
        <f>D1065*M1065</f>
        <v/>
      </c>
    </row>
    <row r="1066">
      <c r="A1066" s="12" t="inlineStr">
        <is>
          <t>大平NC</t>
        </is>
      </c>
      <c r="B1066" s="13" t="inlineStr">
        <is>
          <t>90MSQ05-L</t>
        </is>
      </c>
      <c r="C1066" s="14">
        <f>SUMIF(数量表!D:E,B1066,数量表!E:E)</f>
        <v/>
      </c>
      <c r="D1066" s="15">
        <f>SUMIF(数量表!D:F,B1066,数量表!F:F)+SUMIF(数量表!D:G,B1066,数量表!G:G)</f>
        <v/>
      </c>
      <c r="E1066" s="16" t="n"/>
      <c r="F1066" s="17">
        <f>C1066*E1066</f>
        <v/>
      </c>
      <c r="G1066" s="18" t="n"/>
      <c r="H1066" s="19">
        <f>D1066*G1066</f>
        <v/>
      </c>
      <c r="I1066" s="16" t="n">
        <v>1</v>
      </c>
      <c r="J1066" s="17">
        <f>C1066*I1066</f>
        <v/>
      </c>
      <c r="K1066" s="18" t="n">
        <v>1</v>
      </c>
      <c r="L1066" s="19">
        <f>D1066*K1066</f>
        <v/>
      </c>
      <c r="M1066" s="23" t="n"/>
      <c r="N1066" s="24">
        <f>D1066*M1066</f>
        <v/>
      </c>
    </row>
    <row r="1067">
      <c r="A1067" s="12" t="inlineStr">
        <is>
          <t>大平NC</t>
        </is>
      </c>
      <c r="B1067" s="13" t="inlineStr">
        <is>
          <t>90MSQ05L-L</t>
        </is>
      </c>
      <c r="C1067" s="14">
        <f>SUMIF(数量表!D:E,B1067,数量表!E:E)</f>
        <v/>
      </c>
      <c r="D1067" s="15">
        <f>SUMIF(数量表!D:F,B1067,数量表!F:F)+SUMIF(数量表!D:G,B1067,数量表!G:G)</f>
        <v/>
      </c>
      <c r="E1067" s="16" t="n"/>
      <c r="F1067" s="17">
        <f>C1067*E1067</f>
        <v/>
      </c>
      <c r="G1067" s="18" t="n"/>
      <c r="H1067" s="19">
        <f>D1067*G1067</f>
        <v/>
      </c>
      <c r="I1067" s="16" t="n">
        <v>1</v>
      </c>
      <c r="J1067" s="17">
        <f>C1067*I1067</f>
        <v/>
      </c>
      <c r="K1067" s="18" t="n">
        <v>1</v>
      </c>
      <c r="L1067" s="19">
        <f>D1067*K1067</f>
        <v/>
      </c>
      <c r="M1067" s="23" t="n"/>
      <c r="N1067" s="24">
        <f>D1067*M1067</f>
        <v/>
      </c>
    </row>
    <row r="1068">
      <c r="A1068" s="12" t="inlineStr">
        <is>
          <t>大平NC</t>
        </is>
      </c>
      <c r="B1068" s="13" t="inlineStr">
        <is>
          <t>90MSQ05-R</t>
        </is>
      </c>
      <c r="C1068" s="14">
        <f>SUMIF(数量表!D:E,B1068,数量表!E:E)</f>
        <v/>
      </c>
      <c r="D1068" s="15">
        <f>SUMIF(数量表!D:F,B1068,数量表!F:F)+SUMIF(数量表!D:G,B1068,数量表!G:G)</f>
        <v/>
      </c>
      <c r="E1068" s="16" t="n"/>
      <c r="F1068" s="17">
        <f>C1068*E1068</f>
        <v/>
      </c>
      <c r="G1068" s="18" t="n"/>
      <c r="H1068" s="19">
        <f>D1068*G1068</f>
        <v/>
      </c>
      <c r="I1068" s="16" t="n">
        <v>1</v>
      </c>
      <c r="J1068" s="17">
        <f>C1068*I1068</f>
        <v/>
      </c>
      <c r="K1068" s="18" t="n">
        <v>1</v>
      </c>
      <c r="L1068" s="19">
        <f>D1068*K1068</f>
        <v/>
      </c>
      <c r="M1068" s="23" t="n"/>
      <c r="N1068" s="24">
        <f>D1068*M1068</f>
        <v/>
      </c>
    </row>
    <row r="1069">
      <c r="A1069" s="12" t="inlineStr">
        <is>
          <t>大平NC</t>
        </is>
      </c>
      <c r="B1069" s="13" t="inlineStr">
        <is>
          <t>90MSQ05R-R</t>
        </is>
      </c>
      <c r="C1069" s="14">
        <f>SUMIF(数量表!D:E,B1069,数量表!E:E)</f>
        <v/>
      </c>
      <c r="D1069" s="15">
        <f>SUMIF(数量表!D:F,B1069,数量表!F:F)+SUMIF(数量表!D:G,B1069,数量表!G:G)</f>
        <v/>
      </c>
      <c r="E1069" s="16" t="n"/>
      <c r="F1069" s="17">
        <f>C1069*E1069</f>
        <v/>
      </c>
      <c r="G1069" s="18" t="n"/>
      <c r="H1069" s="19">
        <f>D1069*G1069</f>
        <v/>
      </c>
      <c r="I1069" s="16" t="n">
        <v>1</v>
      </c>
      <c r="J1069" s="17">
        <f>C1069*I1069</f>
        <v/>
      </c>
      <c r="K1069" s="18" t="n">
        <v>1</v>
      </c>
      <c r="L1069" s="19">
        <f>D1069*K1069</f>
        <v/>
      </c>
      <c r="M1069" s="23" t="n"/>
      <c r="N1069" s="24">
        <f>D1069*M1069</f>
        <v/>
      </c>
    </row>
    <row r="1070">
      <c r="A1070" s="12" t="inlineStr">
        <is>
          <t>大平NC</t>
        </is>
      </c>
      <c r="B1070" s="13" t="inlineStr">
        <is>
          <t>90MS03</t>
        </is>
      </c>
      <c r="C1070" s="14">
        <f>SUMIF(数量表!D:E,B1070,数量表!E:E)</f>
        <v/>
      </c>
      <c r="D1070" s="15">
        <f>SUMIF(数量表!D:F,B1070,数量表!F:F)+SUMIF(数量表!D:G,B1070,数量表!G:G)</f>
        <v/>
      </c>
      <c r="E1070" s="16" t="n"/>
      <c r="F1070" s="17">
        <f>C1070*E1070</f>
        <v/>
      </c>
      <c r="G1070" s="18" t="n"/>
      <c r="H1070" s="19">
        <f>D1070*G1070</f>
        <v/>
      </c>
      <c r="I1070" s="16" t="n">
        <v>1</v>
      </c>
      <c r="J1070" s="17">
        <f>C1070*I1070</f>
        <v/>
      </c>
      <c r="K1070" s="18" t="n">
        <v>1</v>
      </c>
      <c r="L1070" s="19">
        <f>D1070*K1070</f>
        <v/>
      </c>
      <c r="M1070" s="23" t="n"/>
      <c r="N1070" s="24">
        <f>D1070*M1070</f>
        <v/>
      </c>
    </row>
    <row r="1071">
      <c r="A1071" s="12" t="inlineStr">
        <is>
          <t>大平NC</t>
        </is>
      </c>
      <c r="B1071" s="13" t="inlineStr">
        <is>
          <t>90MS03L</t>
        </is>
      </c>
      <c r="C1071" s="14">
        <f>SUMIF(数量表!D:E,B1071,数量表!E:E)</f>
        <v/>
      </c>
      <c r="D1071" s="15">
        <f>SUMIF(数量表!D:F,B1071,数量表!F:F)+SUMIF(数量表!D:G,B1071,数量表!G:G)</f>
        <v/>
      </c>
      <c r="E1071" s="16" t="n"/>
      <c r="F1071" s="17">
        <f>C1071*E1071</f>
        <v/>
      </c>
      <c r="G1071" s="18" t="n"/>
      <c r="H1071" s="19">
        <f>D1071*G1071</f>
        <v/>
      </c>
      <c r="I1071" s="16" t="n">
        <v>1</v>
      </c>
      <c r="J1071" s="17">
        <f>C1071*I1071</f>
        <v/>
      </c>
      <c r="K1071" s="18" t="n">
        <v>1</v>
      </c>
      <c r="L1071" s="19">
        <f>D1071*K1071</f>
        <v/>
      </c>
      <c r="M1071" s="23" t="n"/>
      <c r="N1071" s="24">
        <f>D1071*M1071</f>
        <v/>
      </c>
    </row>
    <row r="1072">
      <c r="A1072" s="12" t="inlineStr">
        <is>
          <t>大平NC</t>
        </is>
      </c>
      <c r="B1072" s="13" t="inlineStr">
        <is>
          <t>90MS03-L</t>
        </is>
      </c>
      <c r="C1072" s="14">
        <f>SUMIF(数量表!D:E,B1072,数量表!E:E)</f>
        <v/>
      </c>
      <c r="D1072" s="15">
        <f>SUMIF(数量表!D:F,B1072,数量表!F:F)+SUMIF(数量表!D:G,B1072,数量表!G:G)</f>
        <v/>
      </c>
      <c r="E1072" s="16" t="n"/>
      <c r="F1072" s="17">
        <f>C1072*E1072</f>
        <v/>
      </c>
      <c r="G1072" s="18" t="n"/>
      <c r="H1072" s="19">
        <f>D1072*G1072</f>
        <v/>
      </c>
      <c r="I1072" s="16" t="n">
        <v>1</v>
      </c>
      <c r="J1072" s="17">
        <f>C1072*I1072</f>
        <v/>
      </c>
      <c r="K1072" s="18" t="n">
        <v>1</v>
      </c>
      <c r="L1072" s="19">
        <f>D1072*K1072</f>
        <v/>
      </c>
      <c r="M1072" s="23" t="n"/>
      <c r="N1072" s="24">
        <f>D1072*M1072</f>
        <v/>
      </c>
    </row>
    <row r="1073">
      <c r="A1073" s="12" t="inlineStr">
        <is>
          <t>大平NC</t>
        </is>
      </c>
      <c r="B1073" s="13" t="inlineStr">
        <is>
          <t>90MS03L-L</t>
        </is>
      </c>
      <c r="C1073" s="14">
        <f>SUMIF(数量表!D:E,B1073,数量表!E:E)</f>
        <v/>
      </c>
      <c r="D1073" s="15">
        <f>SUMIF(数量表!D:F,B1073,数量表!F:F)+SUMIF(数量表!D:G,B1073,数量表!G:G)</f>
        <v/>
      </c>
      <c r="E1073" s="16" t="n"/>
      <c r="F1073" s="17">
        <f>C1073*E1073</f>
        <v/>
      </c>
      <c r="G1073" s="18" t="n"/>
      <c r="H1073" s="19">
        <f>D1073*G1073</f>
        <v/>
      </c>
      <c r="I1073" s="16" t="n">
        <v>1</v>
      </c>
      <c r="J1073" s="17">
        <f>C1073*I1073</f>
        <v/>
      </c>
      <c r="K1073" s="18" t="n">
        <v>1</v>
      </c>
      <c r="L1073" s="19">
        <f>D1073*K1073</f>
        <v/>
      </c>
      <c r="M1073" s="23" t="n"/>
      <c r="N1073" s="24">
        <f>D1073*M1073</f>
        <v/>
      </c>
    </row>
    <row r="1074">
      <c r="A1074" s="12" t="inlineStr">
        <is>
          <t>大平NC</t>
        </is>
      </c>
      <c r="B1074" s="13" t="inlineStr">
        <is>
          <t>90MS03R</t>
        </is>
      </c>
      <c r="C1074" s="14">
        <f>SUMIF(数量表!D:E,B1074,数量表!E:E)</f>
        <v/>
      </c>
      <c r="D1074" s="15">
        <f>SUMIF(数量表!D:F,B1074,数量表!F:F)+SUMIF(数量表!D:G,B1074,数量表!G:G)</f>
        <v/>
      </c>
      <c r="E1074" s="16" t="n"/>
      <c r="F1074" s="17">
        <f>C1074*E1074</f>
        <v/>
      </c>
      <c r="G1074" s="18" t="n"/>
      <c r="H1074" s="19">
        <f>D1074*G1074</f>
        <v/>
      </c>
      <c r="I1074" s="16" t="n">
        <v>1</v>
      </c>
      <c r="J1074" s="17">
        <f>C1074*I1074</f>
        <v/>
      </c>
      <c r="K1074" s="18" t="n">
        <v>1</v>
      </c>
      <c r="L1074" s="19">
        <f>D1074*K1074</f>
        <v/>
      </c>
      <c r="M1074" s="23" t="n"/>
      <c r="N1074" s="24">
        <f>D1074*M1074</f>
        <v/>
      </c>
    </row>
    <row r="1075">
      <c r="A1075" s="12" t="inlineStr">
        <is>
          <t>大平NC</t>
        </is>
      </c>
      <c r="B1075" s="13" t="inlineStr">
        <is>
          <t>90MS03-R</t>
        </is>
      </c>
      <c r="C1075" s="14">
        <f>SUMIF(数量表!D:E,B1075,数量表!E:E)</f>
        <v/>
      </c>
      <c r="D1075" s="15">
        <f>SUMIF(数量表!D:F,B1075,数量表!F:F)+SUMIF(数量表!D:G,B1075,数量表!G:G)</f>
        <v/>
      </c>
      <c r="E1075" s="16" t="n"/>
      <c r="F1075" s="17">
        <f>C1075*E1075</f>
        <v/>
      </c>
      <c r="G1075" s="18" t="n"/>
      <c r="H1075" s="19">
        <f>D1075*G1075</f>
        <v/>
      </c>
      <c r="I1075" s="16" t="n">
        <v>1</v>
      </c>
      <c r="J1075" s="17">
        <f>C1075*I1075</f>
        <v/>
      </c>
      <c r="K1075" s="18" t="n">
        <v>1</v>
      </c>
      <c r="L1075" s="19">
        <f>D1075*K1075</f>
        <v/>
      </c>
      <c r="M1075" s="23" t="n"/>
      <c r="N1075" s="24">
        <f>D1075*M1075</f>
        <v/>
      </c>
    </row>
    <row r="1076">
      <c r="A1076" s="12" t="inlineStr">
        <is>
          <t>大平NC</t>
        </is>
      </c>
      <c r="B1076" s="13" t="inlineStr">
        <is>
          <t>90MS03R-R</t>
        </is>
      </c>
      <c r="C1076" s="14">
        <f>SUMIF(数量表!D:E,B1076,数量表!E:E)</f>
        <v/>
      </c>
      <c r="D1076" s="15">
        <f>SUMIF(数量表!D:F,B1076,数量表!F:F)+SUMIF(数量表!D:G,B1076,数量表!G:G)</f>
        <v/>
      </c>
      <c r="E1076" s="16" t="n"/>
      <c r="F1076" s="17">
        <f>C1076*E1076</f>
        <v/>
      </c>
      <c r="G1076" s="18" t="n"/>
      <c r="H1076" s="19">
        <f>D1076*G1076</f>
        <v/>
      </c>
      <c r="I1076" s="16" t="n">
        <v>1</v>
      </c>
      <c r="J1076" s="17">
        <f>C1076*I1076</f>
        <v/>
      </c>
      <c r="K1076" s="18" t="n">
        <v>1</v>
      </c>
      <c r="L1076" s="19">
        <f>D1076*K1076</f>
        <v/>
      </c>
      <c r="M1076" s="23" t="n"/>
      <c r="N1076" s="24">
        <f>D1076*M1076</f>
        <v/>
      </c>
    </row>
    <row r="1077">
      <c r="A1077" s="12" t="inlineStr">
        <is>
          <t>大平NC</t>
        </is>
      </c>
      <c r="B1077" s="13" t="inlineStr">
        <is>
          <t>90MSQ03-L</t>
        </is>
      </c>
      <c r="C1077" s="14">
        <f>SUMIF(数量表!D:E,B1077,数量表!E:E)</f>
        <v/>
      </c>
      <c r="D1077" s="15">
        <f>SUMIF(数量表!D:F,B1077,数量表!F:F)+SUMIF(数量表!D:G,B1077,数量表!G:G)</f>
        <v/>
      </c>
      <c r="E1077" s="16" t="n"/>
      <c r="F1077" s="17">
        <f>C1077*E1077</f>
        <v/>
      </c>
      <c r="G1077" s="18" t="n"/>
      <c r="H1077" s="19">
        <f>D1077*G1077</f>
        <v/>
      </c>
      <c r="I1077" s="16" t="n">
        <v>1</v>
      </c>
      <c r="J1077" s="17">
        <f>C1077*I1077</f>
        <v/>
      </c>
      <c r="K1077" s="18" t="n">
        <v>1</v>
      </c>
      <c r="L1077" s="19">
        <f>D1077*K1077</f>
        <v/>
      </c>
      <c r="M1077" s="23" t="n"/>
      <c r="N1077" s="24">
        <f>D1077*M1077</f>
        <v/>
      </c>
    </row>
    <row r="1078">
      <c r="A1078" s="12" t="inlineStr">
        <is>
          <t>大平NC</t>
        </is>
      </c>
      <c r="B1078" s="13" t="inlineStr">
        <is>
          <t>90MSQ03L-L</t>
        </is>
      </c>
      <c r="C1078" s="14">
        <f>SUMIF(数量表!D:E,B1078,数量表!E:E)</f>
        <v/>
      </c>
      <c r="D1078" s="15">
        <f>SUMIF(数量表!D:F,B1078,数量表!F:F)+SUMIF(数量表!D:G,B1078,数量表!G:G)</f>
        <v/>
      </c>
      <c r="E1078" s="16" t="n"/>
      <c r="F1078" s="17">
        <f>C1078*E1078</f>
        <v/>
      </c>
      <c r="G1078" s="18" t="n"/>
      <c r="H1078" s="19">
        <f>D1078*G1078</f>
        <v/>
      </c>
      <c r="I1078" s="16" t="n">
        <v>1</v>
      </c>
      <c r="J1078" s="17">
        <f>C1078*I1078</f>
        <v/>
      </c>
      <c r="K1078" s="18" t="n">
        <v>1</v>
      </c>
      <c r="L1078" s="19">
        <f>D1078*K1078</f>
        <v/>
      </c>
      <c r="M1078" s="23" t="n"/>
      <c r="N1078" s="24">
        <f>D1078*M1078</f>
        <v/>
      </c>
    </row>
    <row r="1079">
      <c r="A1079" s="12" t="inlineStr">
        <is>
          <t>大平NC</t>
        </is>
      </c>
      <c r="B1079" s="13" t="inlineStr">
        <is>
          <t>90MSQ03-R</t>
        </is>
      </c>
      <c r="C1079" s="14">
        <f>SUMIF(数量表!D:E,B1079,数量表!E:E)</f>
        <v/>
      </c>
      <c r="D1079" s="15">
        <f>SUMIF(数量表!D:F,B1079,数量表!F:F)+SUMIF(数量表!D:G,B1079,数量表!G:G)</f>
        <v/>
      </c>
      <c r="E1079" s="16" t="n"/>
      <c r="F1079" s="17">
        <f>C1079*E1079</f>
        <v/>
      </c>
      <c r="G1079" s="18" t="n"/>
      <c r="H1079" s="19">
        <f>D1079*G1079</f>
        <v/>
      </c>
      <c r="I1079" s="16" t="n">
        <v>1</v>
      </c>
      <c r="J1079" s="17">
        <f>C1079*I1079</f>
        <v/>
      </c>
      <c r="K1079" s="18" t="n">
        <v>1</v>
      </c>
      <c r="L1079" s="19">
        <f>D1079*K1079</f>
        <v/>
      </c>
      <c r="M1079" s="23" t="n"/>
      <c r="N1079" s="24">
        <f>D1079*M1079</f>
        <v/>
      </c>
    </row>
    <row r="1080">
      <c r="A1080" s="12" t="inlineStr">
        <is>
          <t>大平NC</t>
        </is>
      </c>
      <c r="B1080" s="13" t="inlineStr">
        <is>
          <t>90MSQ03R-R</t>
        </is>
      </c>
      <c r="C1080" s="14">
        <f>SUMIF(数量表!D:E,B1080,数量表!E:E)</f>
        <v/>
      </c>
      <c r="D1080" s="15">
        <f>SUMIF(数量表!D:F,B1080,数量表!F:F)+SUMIF(数量表!D:G,B1080,数量表!G:G)</f>
        <v/>
      </c>
      <c r="E1080" s="16" t="n"/>
      <c r="F1080" s="17">
        <f>C1080*E1080</f>
        <v/>
      </c>
      <c r="G1080" s="18" t="n"/>
      <c r="H1080" s="19">
        <f>D1080*G1080</f>
        <v/>
      </c>
      <c r="I1080" s="16" t="n">
        <v>1</v>
      </c>
      <c r="J1080" s="17">
        <f>C1080*I1080</f>
        <v/>
      </c>
      <c r="K1080" s="18" t="n">
        <v>1</v>
      </c>
      <c r="L1080" s="19">
        <f>D1080*K1080</f>
        <v/>
      </c>
      <c r="M1080" s="23" t="n"/>
      <c r="N1080" s="24">
        <f>D1080*M1080</f>
        <v/>
      </c>
    </row>
    <row r="1081">
      <c r="A1081" s="12" t="inlineStr">
        <is>
          <t>大平NC</t>
        </is>
      </c>
      <c r="B1081" s="13" t="inlineStr">
        <is>
          <t>135MS05</t>
        </is>
      </c>
      <c r="C1081" s="14">
        <f>SUMIF(数量表!D:E,B1081,数量表!E:E)</f>
        <v/>
      </c>
      <c r="D1081" s="15">
        <f>SUMIF(数量表!D:F,B1081,数量表!F:F)+SUMIF(数量表!D:G,B1081,数量表!G:G)</f>
        <v/>
      </c>
      <c r="E1081" s="16" t="n"/>
      <c r="F1081" s="17">
        <f>C1081*E1081</f>
        <v/>
      </c>
      <c r="G1081" s="18" t="n"/>
      <c r="H1081" s="19">
        <f>D1081*G1081</f>
        <v/>
      </c>
      <c r="I1081" s="16" t="n">
        <v>1</v>
      </c>
      <c r="J1081" s="17">
        <f>C1081*I1081</f>
        <v/>
      </c>
      <c r="K1081" s="18" t="n">
        <v>1</v>
      </c>
      <c r="L1081" s="19">
        <f>D1081*K1081</f>
        <v/>
      </c>
      <c r="M1081" s="23" t="n"/>
      <c r="N1081" s="24">
        <f>D1081*M1081</f>
        <v/>
      </c>
    </row>
    <row r="1082">
      <c r="A1082" s="12" t="inlineStr">
        <is>
          <t>大平NC</t>
        </is>
      </c>
      <c r="B1082" s="13" t="inlineStr">
        <is>
          <t>135MS05L</t>
        </is>
      </c>
      <c r="C1082" s="14">
        <f>SUMIF(数量表!D:E,B1082,数量表!E:E)</f>
        <v/>
      </c>
      <c r="D1082" s="15">
        <f>SUMIF(数量表!D:F,B1082,数量表!F:F)+SUMIF(数量表!D:G,B1082,数量表!G:G)</f>
        <v/>
      </c>
      <c r="E1082" s="16" t="n"/>
      <c r="F1082" s="17">
        <f>C1082*E1082</f>
        <v/>
      </c>
      <c r="G1082" s="18" t="n"/>
      <c r="H1082" s="19">
        <f>D1082*G1082</f>
        <v/>
      </c>
      <c r="I1082" s="16" t="n">
        <v>1</v>
      </c>
      <c r="J1082" s="17">
        <f>C1082*I1082</f>
        <v/>
      </c>
      <c r="K1082" s="18" t="n">
        <v>1</v>
      </c>
      <c r="L1082" s="19">
        <f>D1082*K1082</f>
        <v/>
      </c>
      <c r="M1082" s="23" t="n"/>
      <c r="N1082" s="24">
        <f>D1082*M1082</f>
        <v/>
      </c>
    </row>
    <row r="1083">
      <c r="A1083" s="12" t="inlineStr">
        <is>
          <t>大平NC</t>
        </is>
      </c>
      <c r="B1083" s="13" t="inlineStr">
        <is>
          <t>135MS05-L</t>
        </is>
      </c>
      <c r="C1083" s="14">
        <f>SUMIF(数量表!D:E,B1083,数量表!E:E)</f>
        <v/>
      </c>
      <c r="D1083" s="15">
        <f>SUMIF(数量表!D:F,B1083,数量表!F:F)+SUMIF(数量表!D:G,B1083,数量表!G:G)</f>
        <v/>
      </c>
      <c r="E1083" s="16" t="n"/>
      <c r="F1083" s="17">
        <f>C1083*E1083</f>
        <v/>
      </c>
      <c r="G1083" s="18" t="n"/>
      <c r="H1083" s="19">
        <f>D1083*G1083</f>
        <v/>
      </c>
      <c r="I1083" s="16" t="n">
        <v>1</v>
      </c>
      <c r="J1083" s="17">
        <f>C1083*I1083</f>
        <v/>
      </c>
      <c r="K1083" s="18" t="n">
        <v>1</v>
      </c>
      <c r="L1083" s="19">
        <f>D1083*K1083</f>
        <v/>
      </c>
      <c r="M1083" s="23" t="n"/>
      <c r="N1083" s="24">
        <f>D1083*M1083</f>
        <v/>
      </c>
    </row>
    <row r="1084">
      <c r="A1084" s="12" t="inlineStr">
        <is>
          <t>大平NC</t>
        </is>
      </c>
      <c r="B1084" s="13" t="inlineStr">
        <is>
          <t>135MS05L-L</t>
        </is>
      </c>
      <c r="C1084" s="14">
        <f>SUMIF(数量表!D:E,B1084,数量表!E:E)</f>
        <v/>
      </c>
      <c r="D1084" s="15">
        <f>SUMIF(数量表!D:F,B1084,数量表!F:F)+SUMIF(数量表!D:G,B1084,数量表!G:G)</f>
        <v/>
      </c>
      <c r="E1084" s="16" t="n"/>
      <c r="F1084" s="17">
        <f>C1084*E1084</f>
        <v/>
      </c>
      <c r="G1084" s="18" t="n"/>
      <c r="H1084" s="19">
        <f>D1084*G1084</f>
        <v/>
      </c>
      <c r="I1084" s="16" t="n">
        <v>1</v>
      </c>
      <c r="J1084" s="17">
        <f>C1084*I1084</f>
        <v/>
      </c>
      <c r="K1084" s="18" t="n">
        <v>1</v>
      </c>
      <c r="L1084" s="19">
        <f>D1084*K1084</f>
        <v/>
      </c>
      <c r="M1084" s="23" t="n"/>
      <c r="N1084" s="24">
        <f>D1084*M1084</f>
        <v/>
      </c>
    </row>
    <row r="1085">
      <c r="A1085" s="12" t="inlineStr">
        <is>
          <t>大平NC</t>
        </is>
      </c>
      <c r="B1085" s="13" t="inlineStr">
        <is>
          <t>135MS05R</t>
        </is>
      </c>
      <c r="C1085" s="14">
        <f>SUMIF(数量表!D:E,B1085,数量表!E:E)</f>
        <v/>
      </c>
      <c r="D1085" s="15">
        <f>SUMIF(数量表!D:F,B1085,数量表!F:F)+SUMIF(数量表!D:G,B1085,数量表!G:G)</f>
        <v/>
      </c>
      <c r="E1085" s="16" t="n"/>
      <c r="F1085" s="17">
        <f>C1085*E1085</f>
        <v/>
      </c>
      <c r="G1085" s="18" t="n"/>
      <c r="H1085" s="19">
        <f>D1085*G1085</f>
        <v/>
      </c>
      <c r="I1085" s="16" t="n">
        <v>1</v>
      </c>
      <c r="J1085" s="17">
        <f>C1085*I1085</f>
        <v/>
      </c>
      <c r="K1085" s="18" t="n">
        <v>1</v>
      </c>
      <c r="L1085" s="19">
        <f>D1085*K1085</f>
        <v/>
      </c>
      <c r="M1085" s="23" t="n"/>
      <c r="N1085" s="24">
        <f>D1085*M1085</f>
        <v/>
      </c>
    </row>
    <row r="1086">
      <c r="A1086" s="12" t="inlineStr">
        <is>
          <t>大平NC</t>
        </is>
      </c>
      <c r="B1086" s="13" t="inlineStr">
        <is>
          <t>135MS05-R</t>
        </is>
      </c>
      <c r="C1086" s="14">
        <f>SUMIF(数量表!D:E,B1086,数量表!E:E)</f>
        <v/>
      </c>
      <c r="D1086" s="15">
        <f>SUMIF(数量表!D:F,B1086,数量表!F:F)+SUMIF(数量表!D:G,B1086,数量表!G:G)</f>
        <v/>
      </c>
      <c r="E1086" s="16" t="n"/>
      <c r="F1086" s="17">
        <f>C1086*E1086</f>
        <v/>
      </c>
      <c r="G1086" s="18" t="n"/>
      <c r="H1086" s="19">
        <f>D1086*G1086</f>
        <v/>
      </c>
      <c r="I1086" s="16" t="n">
        <v>1</v>
      </c>
      <c r="J1086" s="17">
        <f>C1086*I1086</f>
        <v/>
      </c>
      <c r="K1086" s="18" t="n">
        <v>1</v>
      </c>
      <c r="L1086" s="19">
        <f>D1086*K1086</f>
        <v/>
      </c>
      <c r="M1086" s="23" t="n"/>
      <c r="N1086" s="24">
        <f>D1086*M1086</f>
        <v/>
      </c>
    </row>
    <row r="1087">
      <c r="A1087" s="12" t="inlineStr">
        <is>
          <t>大平NC</t>
        </is>
      </c>
      <c r="B1087" s="13" t="inlineStr">
        <is>
          <t>135MS05R-R</t>
        </is>
      </c>
      <c r="C1087" s="14">
        <f>SUMIF(数量表!D:E,B1087,数量表!E:E)</f>
        <v/>
      </c>
      <c r="D1087" s="15">
        <f>SUMIF(数量表!D:F,B1087,数量表!F:F)+SUMIF(数量表!D:G,B1087,数量表!G:G)</f>
        <v/>
      </c>
      <c r="E1087" s="16" t="n"/>
      <c r="F1087" s="17">
        <f>C1087*E1087</f>
        <v/>
      </c>
      <c r="G1087" s="18" t="n"/>
      <c r="H1087" s="19">
        <f>D1087*G1087</f>
        <v/>
      </c>
      <c r="I1087" s="16" t="n">
        <v>1</v>
      </c>
      <c r="J1087" s="17">
        <f>C1087*I1087</f>
        <v/>
      </c>
      <c r="K1087" s="18" t="n">
        <v>1</v>
      </c>
      <c r="L1087" s="19">
        <f>D1087*K1087</f>
        <v/>
      </c>
      <c r="M1087" s="23" t="n"/>
      <c r="N1087" s="24">
        <f>D1087*M1087</f>
        <v/>
      </c>
    </row>
    <row r="1088">
      <c r="A1088" s="12" t="inlineStr">
        <is>
          <t>大平NC</t>
        </is>
      </c>
      <c r="B1088" s="13" t="inlineStr">
        <is>
          <t>135MSQ05-L</t>
        </is>
      </c>
      <c r="C1088" s="14">
        <f>SUMIF(数量表!D:E,B1088,数量表!E:E)</f>
        <v/>
      </c>
      <c r="D1088" s="15">
        <f>SUMIF(数量表!D:F,B1088,数量表!F:F)+SUMIF(数量表!D:G,B1088,数量表!G:G)</f>
        <v/>
      </c>
      <c r="E1088" s="16" t="n"/>
      <c r="F1088" s="17">
        <f>C1088*E1088</f>
        <v/>
      </c>
      <c r="G1088" s="18" t="n"/>
      <c r="H1088" s="19">
        <f>D1088*G1088</f>
        <v/>
      </c>
      <c r="I1088" s="16" t="n">
        <v>1</v>
      </c>
      <c r="J1088" s="17">
        <f>C1088*I1088</f>
        <v/>
      </c>
      <c r="K1088" s="18" t="n">
        <v>1</v>
      </c>
      <c r="L1088" s="19">
        <f>D1088*K1088</f>
        <v/>
      </c>
      <c r="M1088" s="23" t="n"/>
      <c r="N1088" s="24">
        <f>D1088*M1088</f>
        <v/>
      </c>
    </row>
    <row r="1089">
      <c r="A1089" s="12" t="inlineStr">
        <is>
          <t>大平NC</t>
        </is>
      </c>
      <c r="B1089" s="13" t="inlineStr">
        <is>
          <t>135MSQ05L-L</t>
        </is>
      </c>
      <c r="C1089" s="14">
        <f>SUMIF(数量表!D:E,B1089,数量表!E:E)</f>
        <v/>
      </c>
      <c r="D1089" s="15">
        <f>SUMIF(数量表!D:F,B1089,数量表!F:F)+SUMIF(数量表!D:G,B1089,数量表!G:G)</f>
        <v/>
      </c>
      <c r="E1089" s="16" t="n"/>
      <c r="F1089" s="17">
        <f>C1089*E1089</f>
        <v/>
      </c>
      <c r="G1089" s="18" t="n"/>
      <c r="H1089" s="19">
        <f>D1089*G1089</f>
        <v/>
      </c>
      <c r="I1089" s="16" t="n">
        <v>1</v>
      </c>
      <c r="J1089" s="17">
        <f>C1089*I1089</f>
        <v/>
      </c>
      <c r="K1089" s="18" t="n">
        <v>1</v>
      </c>
      <c r="L1089" s="19">
        <f>D1089*K1089</f>
        <v/>
      </c>
      <c r="M1089" s="23" t="n"/>
      <c r="N1089" s="24">
        <f>D1089*M1089</f>
        <v/>
      </c>
    </row>
    <row r="1090">
      <c r="A1090" s="12" t="inlineStr">
        <is>
          <t>大平NC</t>
        </is>
      </c>
      <c r="B1090" s="13" t="inlineStr">
        <is>
          <t>135MSQ05-R</t>
        </is>
      </c>
      <c r="C1090" s="14">
        <f>SUMIF(数量表!D:E,B1090,数量表!E:E)</f>
        <v/>
      </c>
      <c r="D1090" s="15">
        <f>SUMIF(数量表!D:F,B1090,数量表!F:F)+SUMIF(数量表!D:G,B1090,数量表!G:G)</f>
        <v/>
      </c>
      <c r="E1090" s="16" t="n"/>
      <c r="F1090" s="17">
        <f>C1090*E1090</f>
        <v/>
      </c>
      <c r="G1090" s="18" t="n"/>
      <c r="H1090" s="19">
        <f>D1090*G1090</f>
        <v/>
      </c>
      <c r="I1090" s="16" t="n">
        <v>1</v>
      </c>
      <c r="J1090" s="17">
        <f>C1090*I1090</f>
        <v/>
      </c>
      <c r="K1090" s="18" t="n">
        <v>1</v>
      </c>
      <c r="L1090" s="19">
        <f>D1090*K1090</f>
        <v/>
      </c>
      <c r="M1090" s="23" t="n"/>
      <c r="N1090" s="24">
        <f>D1090*M1090</f>
        <v/>
      </c>
    </row>
    <row r="1091">
      <c r="A1091" s="12" t="inlineStr">
        <is>
          <t>大平NC</t>
        </is>
      </c>
      <c r="B1091" s="13" t="inlineStr">
        <is>
          <t>135MSQ05R-R</t>
        </is>
      </c>
      <c r="C1091" s="14">
        <f>SUMIF(数量表!D:E,B1091,数量表!E:E)</f>
        <v/>
      </c>
      <c r="D1091" s="15">
        <f>SUMIF(数量表!D:F,B1091,数量表!F:F)+SUMIF(数量表!D:G,B1091,数量表!G:G)</f>
        <v/>
      </c>
      <c r="E1091" s="16" t="n"/>
      <c r="F1091" s="17">
        <f>C1091*E1091</f>
        <v/>
      </c>
      <c r="G1091" s="18" t="n"/>
      <c r="H1091" s="19">
        <f>D1091*G1091</f>
        <v/>
      </c>
      <c r="I1091" s="16" t="n">
        <v>1</v>
      </c>
      <c r="J1091" s="17">
        <f>C1091*I1091</f>
        <v/>
      </c>
      <c r="K1091" s="18" t="n">
        <v>1</v>
      </c>
      <c r="L1091" s="19">
        <f>D1091*K1091</f>
        <v/>
      </c>
      <c r="M1091" s="23" t="n"/>
      <c r="N1091" s="24">
        <f>D1091*M1091</f>
        <v/>
      </c>
    </row>
    <row r="1092">
      <c r="A1092" s="12" t="inlineStr">
        <is>
          <t>大平NC</t>
        </is>
      </c>
      <c r="B1092" s="13" t="inlineStr">
        <is>
          <t>135MS03</t>
        </is>
      </c>
      <c r="C1092" s="14">
        <f>SUMIF(数量表!D:E,B1092,数量表!E:E)</f>
        <v/>
      </c>
      <c r="D1092" s="15">
        <f>SUMIF(数量表!D:F,B1092,数量表!F:F)+SUMIF(数量表!D:G,B1092,数量表!G:G)</f>
        <v/>
      </c>
      <c r="E1092" s="16" t="n"/>
      <c r="F1092" s="17">
        <f>C1092*E1092</f>
        <v/>
      </c>
      <c r="G1092" s="18" t="n"/>
      <c r="H1092" s="19">
        <f>D1092*G1092</f>
        <v/>
      </c>
      <c r="I1092" s="16" t="n">
        <v>1</v>
      </c>
      <c r="J1092" s="17">
        <f>C1092*I1092</f>
        <v/>
      </c>
      <c r="K1092" s="18" t="n">
        <v>1</v>
      </c>
      <c r="L1092" s="19">
        <f>D1092*K1092</f>
        <v/>
      </c>
      <c r="M1092" s="23" t="n"/>
      <c r="N1092" s="24">
        <f>D1092*M1092</f>
        <v/>
      </c>
    </row>
    <row r="1093">
      <c r="A1093" s="12" t="inlineStr">
        <is>
          <t>大平NC</t>
        </is>
      </c>
      <c r="B1093" s="13" t="inlineStr">
        <is>
          <t>135MS03L</t>
        </is>
      </c>
      <c r="C1093" s="14">
        <f>SUMIF(数量表!D:E,B1093,数量表!E:E)</f>
        <v/>
      </c>
      <c r="D1093" s="15">
        <f>SUMIF(数量表!D:F,B1093,数量表!F:F)+SUMIF(数量表!D:G,B1093,数量表!G:G)</f>
        <v/>
      </c>
      <c r="E1093" s="16" t="n"/>
      <c r="F1093" s="17">
        <f>C1093*E1093</f>
        <v/>
      </c>
      <c r="G1093" s="18" t="n"/>
      <c r="H1093" s="19">
        <f>D1093*G1093</f>
        <v/>
      </c>
      <c r="I1093" s="16" t="n">
        <v>1</v>
      </c>
      <c r="J1093" s="17">
        <f>C1093*I1093</f>
        <v/>
      </c>
      <c r="K1093" s="18" t="n">
        <v>1</v>
      </c>
      <c r="L1093" s="19">
        <f>D1093*K1093</f>
        <v/>
      </c>
      <c r="M1093" s="23" t="n"/>
      <c r="N1093" s="24">
        <f>D1093*M1093</f>
        <v/>
      </c>
    </row>
    <row r="1094">
      <c r="A1094" s="12" t="inlineStr">
        <is>
          <t>大平NC</t>
        </is>
      </c>
      <c r="B1094" s="13" t="inlineStr">
        <is>
          <t>135MS03-L</t>
        </is>
      </c>
      <c r="C1094" s="14">
        <f>SUMIF(数量表!D:E,B1094,数量表!E:E)</f>
        <v/>
      </c>
      <c r="D1094" s="15">
        <f>SUMIF(数量表!D:F,B1094,数量表!F:F)+SUMIF(数量表!D:G,B1094,数量表!G:G)</f>
        <v/>
      </c>
      <c r="E1094" s="16" t="n"/>
      <c r="F1094" s="17">
        <f>C1094*E1094</f>
        <v/>
      </c>
      <c r="G1094" s="18" t="n"/>
      <c r="H1094" s="19">
        <f>D1094*G1094</f>
        <v/>
      </c>
      <c r="I1094" s="16" t="n">
        <v>1</v>
      </c>
      <c r="J1094" s="17">
        <f>C1094*I1094</f>
        <v/>
      </c>
      <c r="K1094" s="18" t="n">
        <v>1</v>
      </c>
      <c r="L1094" s="19">
        <f>D1094*K1094</f>
        <v/>
      </c>
      <c r="M1094" s="23" t="n"/>
      <c r="N1094" s="24">
        <f>D1094*M1094</f>
        <v/>
      </c>
    </row>
    <row r="1095">
      <c r="A1095" s="12" t="inlineStr">
        <is>
          <t>大平NC</t>
        </is>
      </c>
      <c r="B1095" s="13" t="inlineStr">
        <is>
          <t>135MS03L-L</t>
        </is>
      </c>
      <c r="C1095" s="14">
        <f>SUMIF(数量表!D:E,B1095,数量表!E:E)</f>
        <v/>
      </c>
      <c r="D1095" s="15">
        <f>SUMIF(数量表!D:F,B1095,数量表!F:F)+SUMIF(数量表!D:G,B1095,数量表!G:G)</f>
        <v/>
      </c>
      <c r="E1095" s="16" t="n"/>
      <c r="F1095" s="17">
        <f>C1095*E1095</f>
        <v/>
      </c>
      <c r="G1095" s="18" t="n"/>
      <c r="H1095" s="19">
        <f>D1095*G1095</f>
        <v/>
      </c>
      <c r="I1095" s="16" t="n">
        <v>1</v>
      </c>
      <c r="J1095" s="17">
        <f>C1095*I1095</f>
        <v/>
      </c>
      <c r="K1095" s="18" t="n">
        <v>1</v>
      </c>
      <c r="L1095" s="19">
        <f>D1095*K1095</f>
        <v/>
      </c>
      <c r="M1095" s="23" t="n"/>
      <c r="N1095" s="24">
        <f>D1095*M1095</f>
        <v/>
      </c>
    </row>
    <row r="1096">
      <c r="A1096" s="12" t="inlineStr">
        <is>
          <t>大平NC</t>
        </is>
      </c>
      <c r="B1096" s="13" t="inlineStr">
        <is>
          <t>135MS03R</t>
        </is>
      </c>
      <c r="C1096" s="14">
        <f>SUMIF(数量表!D:E,B1096,数量表!E:E)</f>
        <v/>
      </c>
      <c r="D1096" s="15">
        <f>SUMIF(数量表!D:F,B1096,数量表!F:F)+SUMIF(数量表!D:G,B1096,数量表!G:G)</f>
        <v/>
      </c>
      <c r="E1096" s="16" t="n"/>
      <c r="F1096" s="17">
        <f>C1096*E1096</f>
        <v/>
      </c>
      <c r="G1096" s="18" t="n"/>
      <c r="H1096" s="19">
        <f>D1096*G1096</f>
        <v/>
      </c>
      <c r="I1096" s="16" t="n">
        <v>1</v>
      </c>
      <c r="J1096" s="17">
        <f>C1096*I1096</f>
        <v/>
      </c>
      <c r="K1096" s="18" t="n">
        <v>1</v>
      </c>
      <c r="L1096" s="19">
        <f>D1096*K1096</f>
        <v/>
      </c>
      <c r="M1096" s="23" t="n"/>
      <c r="N1096" s="24">
        <f>D1096*M1096</f>
        <v/>
      </c>
    </row>
    <row r="1097">
      <c r="A1097" s="12" t="inlineStr">
        <is>
          <t>大平NC</t>
        </is>
      </c>
      <c r="B1097" s="13" t="inlineStr">
        <is>
          <t>135MS03-R</t>
        </is>
      </c>
      <c r="C1097" s="14">
        <f>SUMIF(数量表!D:E,B1097,数量表!E:E)</f>
        <v/>
      </c>
      <c r="D1097" s="15">
        <f>SUMIF(数量表!D:F,B1097,数量表!F:F)+SUMIF(数量表!D:G,B1097,数量表!G:G)</f>
        <v/>
      </c>
      <c r="E1097" s="16" t="n"/>
      <c r="F1097" s="17">
        <f>C1097*E1097</f>
        <v/>
      </c>
      <c r="G1097" s="18" t="n"/>
      <c r="H1097" s="19">
        <f>D1097*G1097</f>
        <v/>
      </c>
      <c r="I1097" s="16" t="n">
        <v>1</v>
      </c>
      <c r="J1097" s="17">
        <f>C1097*I1097</f>
        <v/>
      </c>
      <c r="K1097" s="18" t="n">
        <v>1</v>
      </c>
      <c r="L1097" s="19">
        <f>D1097*K1097</f>
        <v/>
      </c>
      <c r="M1097" s="23" t="n"/>
      <c r="N1097" s="24">
        <f>D1097*M1097</f>
        <v/>
      </c>
    </row>
    <row r="1098">
      <c r="A1098" s="12" t="inlineStr">
        <is>
          <t>大平NC</t>
        </is>
      </c>
      <c r="B1098" s="13" t="inlineStr">
        <is>
          <t>135MS03R-R</t>
        </is>
      </c>
      <c r="C1098" s="14">
        <f>SUMIF(数量表!D:E,B1098,数量表!E:E)</f>
        <v/>
      </c>
      <c r="D1098" s="15">
        <f>SUMIF(数量表!D:F,B1098,数量表!F:F)+SUMIF(数量表!D:G,B1098,数量表!G:G)</f>
        <v/>
      </c>
      <c r="E1098" s="16" t="n"/>
      <c r="F1098" s="17">
        <f>C1098*E1098</f>
        <v/>
      </c>
      <c r="G1098" s="18" t="n"/>
      <c r="H1098" s="19">
        <f>D1098*G1098</f>
        <v/>
      </c>
      <c r="I1098" s="16" t="n">
        <v>1</v>
      </c>
      <c r="J1098" s="17">
        <f>C1098*I1098</f>
        <v/>
      </c>
      <c r="K1098" s="18" t="n">
        <v>1</v>
      </c>
      <c r="L1098" s="19">
        <f>D1098*K1098</f>
        <v/>
      </c>
      <c r="M1098" s="23" t="n"/>
      <c r="N1098" s="24">
        <f>D1098*M1098</f>
        <v/>
      </c>
    </row>
    <row r="1099">
      <c r="A1099" s="12" t="inlineStr">
        <is>
          <t>大平NC</t>
        </is>
      </c>
      <c r="B1099" s="13" t="inlineStr">
        <is>
          <t>135MSQ03-L</t>
        </is>
      </c>
      <c r="C1099" s="14">
        <f>SUMIF(数量表!D:E,B1099,数量表!E:E)</f>
        <v/>
      </c>
      <c r="D1099" s="15">
        <f>SUMIF(数量表!D:F,B1099,数量表!F:F)+SUMIF(数量表!D:G,B1099,数量表!G:G)</f>
        <v/>
      </c>
      <c r="E1099" s="16" t="n"/>
      <c r="F1099" s="17">
        <f>C1099*E1099</f>
        <v/>
      </c>
      <c r="G1099" s="18" t="n"/>
      <c r="H1099" s="19">
        <f>D1099*G1099</f>
        <v/>
      </c>
      <c r="I1099" s="16" t="n">
        <v>1</v>
      </c>
      <c r="J1099" s="17">
        <f>C1099*I1099</f>
        <v/>
      </c>
      <c r="K1099" s="18" t="n">
        <v>1</v>
      </c>
      <c r="L1099" s="19">
        <f>D1099*K1099</f>
        <v/>
      </c>
      <c r="M1099" s="23" t="n"/>
      <c r="N1099" s="24">
        <f>D1099*M1099</f>
        <v/>
      </c>
    </row>
    <row r="1100">
      <c r="A1100" s="12" t="inlineStr">
        <is>
          <t>大平NC</t>
        </is>
      </c>
      <c r="B1100" s="13" t="inlineStr">
        <is>
          <t>135MSQ03L-L</t>
        </is>
      </c>
      <c r="C1100" s="14">
        <f>SUMIF(数量表!D:E,B1100,数量表!E:E)</f>
        <v/>
      </c>
      <c r="D1100" s="15">
        <f>SUMIF(数量表!D:F,B1100,数量表!F:F)+SUMIF(数量表!D:G,B1100,数量表!G:G)</f>
        <v/>
      </c>
      <c r="E1100" s="16" t="n"/>
      <c r="F1100" s="17">
        <f>C1100*E1100</f>
        <v/>
      </c>
      <c r="G1100" s="18" t="n"/>
      <c r="H1100" s="19">
        <f>D1100*G1100</f>
        <v/>
      </c>
      <c r="I1100" s="16" t="n">
        <v>1</v>
      </c>
      <c r="J1100" s="17">
        <f>C1100*I1100</f>
        <v/>
      </c>
      <c r="K1100" s="18" t="n">
        <v>1</v>
      </c>
      <c r="L1100" s="19">
        <f>D1100*K1100</f>
        <v/>
      </c>
      <c r="M1100" s="23" t="n"/>
      <c r="N1100" s="24">
        <f>D1100*M1100</f>
        <v/>
      </c>
    </row>
    <row r="1101">
      <c r="A1101" s="12" t="inlineStr">
        <is>
          <t>大平NC</t>
        </is>
      </c>
      <c r="B1101" s="13" t="inlineStr">
        <is>
          <t>135MSQ03-R</t>
        </is>
      </c>
      <c r="C1101" s="14">
        <f>SUMIF(数量表!D:E,B1101,数量表!E:E)</f>
        <v/>
      </c>
      <c r="D1101" s="15">
        <f>SUMIF(数量表!D:F,B1101,数量表!F:F)+SUMIF(数量表!D:G,B1101,数量表!G:G)</f>
        <v/>
      </c>
      <c r="E1101" s="16" t="n"/>
      <c r="F1101" s="17">
        <f>C1101*E1101</f>
        <v/>
      </c>
      <c r="G1101" s="18" t="n"/>
      <c r="H1101" s="19">
        <f>D1101*G1101</f>
        <v/>
      </c>
      <c r="I1101" s="16" t="n">
        <v>1</v>
      </c>
      <c r="J1101" s="17">
        <f>C1101*I1101</f>
        <v/>
      </c>
      <c r="K1101" s="18" t="n">
        <v>1</v>
      </c>
      <c r="L1101" s="19">
        <f>D1101*K1101</f>
        <v/>
      </c>
      <c r="M1101" s="23" t="n"/>
      <c r="N1101" s="24">
        <f>D1101*M1101</f>
        <v/>
      </c>
    </row>
    <row r="1102">
      <c r="A1102" s="12" t="inlineStr">
        <is>
          <t>大平NC</t>
        </is>
      </c>
      <c r="B1102" s="13" t="inlineStr">
        <is>
          <t>135MSQ03R-R</t>
        </is>
      </c>
      <c r="C1102" s="14">
        <f>SUMIF(数量表!D:E,B1102,数量表!E:E)</f>
        <v/>
      </c>
      <c r="D1102" s="15">
        <f>SUMIF(数量表!D:F,B1102,数量表!F:F)+SUMIF(数量表!D:G,B1102,数量表!G:G)</f>
        <v/>
      </c>
      <c r="E1102" s="16" t="n"/>
      <c r="F1102" s="17">
        <f>C1102*E1102</f>
        <v/>
      </c>
      <c r="G1102" s="18" t="n"/>
      <c r="H1102" s="19">
        <f>D1102*G1102</f>
        <v/>
      </c>
      <c r="I1102" s="16" t="n">
        <v>1</v>
      </c>
      <c r="J1102" s="17">
        <f>C1102*I1102</f>
        <v/>
      </c>
      <c r="K1102" s="18" t="n">
        <v>1</v>
      </c>
      <c r="L1102" s="19">
        <f>D1102*K1102</f>
        <v/>
      </c>
      <c r="M1102" s="23" t="n"/>
      <c r="N1102" s="24">
        <f>D1102*M1102</f>
        <v/>
      </c>
    </row>
    <row r="1103">
      <c r="A1103" s="12" t="inlineStr">
        <is>
          <t>大平NC</t>
        </is>
      </c>
      <c r="B1103" s="13" t="inlineStr">
        <is>
          <t>K13</t>
        </is>
      </c>
      <c r="C1103" s="14">
        <f>SUMIF(数量表!D:E,B1103,数量表!E:E)</f>
        <v/>
      </c>
      <c r="D1103" s="15">
        <f>SUMIF(数量表!D:F,B1103,数量表!F:F)+SUMIF(数量表!D:G,B1103,数量表!G:G)</f>
        <v/>
      </c>
      <c r="E1103" s="16" t="n"/>
      <c r="F1103" s="17">
        <f>C1103*E1103</f>
        <v/>
      </c>
      <c r="G1103" s="18" t="n"/>
      <c r="H1103" s="19">
        <f>D1103*G1103</f>
        <v/>
      </c>
      <c r="I1103" s="16" t="n">
        <v>2</v>
      </c>
      <c r="J1103" s="17">
        <f>C1103*I1103</f>
        <v/>
      </c>
      <c r="K1103" s="18" t="n">
        <v>1</v>
      </c>
      <c r="L1103" s="19">
        <f>D1103*K1103</f>
        <v/>
      </c>
      <c r="M1103" s="23" t="n">
        <v>1</v>
      </c>
      <c r="N1103" s="24">
        <f>D1103*M1103</f>
        <v/>
      </c>
    </row>
    <row r="1104">
      <c r="A1104" s="12" t="inlineStr">
        <is>
          <t>大平NC</t>
        </is>
      </c>
      <c r="B1104" s="13" t="inlineStr">
        <is>
          <t>K13-L</t>
        </is>
      </c>
      <c r="C1104" s="14">
        <f>SUMIF(数量表!D:E,B1104,数量表!E:E)</f>
        <v/>
      </c>
      <c r="D1104" s="15">
        <f>SUMIF(数量表!D:F,B1104,数量表!F:F)+SUMIF(数量表!D:G,B1104,数量表!G:G)</f>
        <v/>
      </c>
      <c r="E1104" s="16" t="n"/>
      <c r="F1104" s="17">
        <f>C1104*E1104</f>
        <v/>
      </c>
      <c r="G1104" s="18" t="n"/>
      <c r="H1104" s="19">
        <f>D1104*G1104</f>
        <v/>
      </c>
      <c r="I1104" s="16" t="n">
        <v>2</v>
      </c>
      <c r="J1104" s="17">
        <f>C1104*I1104</f>
        <v/>
      </c>
      <c r="K1104" s="18" t="n">
        <v>1</v>
      </c>
      <c r="L1104" s="19">
        <f>D1104*K1104</f>
        <v/>
      </c>
      <c r="M1104" s="23" t="n">
        <v>1</v>
      </c>
      <c r="N1104" s="24">
        <f>D1104*M1104</f>
        <v/>
      </c>
    </row>
    <row r="1105">
      <c r="A1105" s="12" t="inlineStr">
        <is>
          <t>大平NC</t>
        </is>
      </c>
      <c r="B1105" s="13" t="inlineStr">
        <is>
          <t>K13-R</t>
        </is>
      </c>
      <c r="C1105" s="14">
        <f>SUMIF(数量表!D:E,B1105,数量表!E:E)</f>
        <v/>
      </c>
      <c r="D1105" s="15">
        <f>SUMIF(数量表!D:F,B1105,数量表!F:F)+SUMIF(数量表!D:G,B1105,数量表!G:G)</f>
        <v/>
      </c>
      <c r="E1105" s="16" t="n"/>
      <c r="F1105" s="17">
        <f>C1105*E1105</f>
        <v/>
      </c>
      <c r="G1105" s="18" t="n"/>
      <c r="H1105" s="19">
        <f>D1105*G1105</f>
        <v/>
      </c>
      <c r="I1105" s="16" t="n">
        <v>2</v>
      </c>
      <c r="J1105" s="17">
        <f>C1105*I1105</f>
        <v/>
      </c>
      <c r="K1105" s="18" t="n">
        <v>1</v>
      </c>
      <c r="L1105" s="19">
        <f>D1105*K1105</f>
        <v/>
      </c>
      <c r="M1105" s="23" t="n">
        <v>1</v>
      </c>
      <c r="N1105" s="24">
        <f>D1105*M1105</f>
        <v/>
      </c>
    </row>
    <row r="1106">
      <c r="A1106" s="12" t="inlineStr">
        <is>
          <t>大平NC</t>
        </is>
      </c>
      <c r="B1106" s="13" t="inlineStr">
        <is>
          <t>K13R</t>
        </is>
      </c>
      <c r="C1106" s="14">
        <f>SUMIF(数量表!D:E,B1106,数量表!E:E)</f>
        <v/>
      </c>
      <c r="D1106" s="15">
        <f>SUMIF(数量表!D:F,B1106,数量表!F:F)+SUMIF(数量表!D:G,B1106,数量表!G:G)</f>
        <v/>
      </c>
      <c r="E1106" s="16" t="n"/>
      <c r="F1106" s="17">
        <f>C1106*E1106</f>
        <v/>
      </c>
      <c r="G1106" s="18" t="n"/>
      <c r="H1106" s="19">
        <f>D1106*G1106</f>
        <v/>
      </c>
      <c r="I1106" s="16" t="n">
        <v>2</v>
      </c>
      <c r="J1106" s="17">
        <f>C1106*I1106</f>
        <v/>
      </c>
      <c r="K1106" s="18" t="n">
        <v>1</v>
      </c>
      <c r="L1106" s="19">
        <f>D1106*K1106</f>
        <v/>
      </c>
      <c r="M1106" s="23" t="n">
        <v>1</v>
      </c>
      <c r="N1106" s="24">
        <f>D1106*M1106</f>
        <v/>
      </c>
    </row>
    <row r="1107">
      <c r="A1107" s="12" t="inlineStr">
        <is>
          <t>大平NC</t>
        </is>
      </c>
      <c r="B1107" s="13" t="inlineStr">
        <is>
          <t>K13R-R</t>
        </is>
      </c>
      <c r="C1107" s="14">
        <f>SUMIF(数量表!D:E,B1107,数量表!E:E)</f>
        <v/>
      </c>
      <c r="D1107" s="15">
        <f>SUMIF(数量表!D:F,B1107,数量表!F:F)+SUMIF(数量表!D:G,B1107,数量表!G:G)</f>
        <v/>
      </c>
      <c r="E1107" s="16" t="n"/>
      <c r="F1107" s="17">
        <f>C1107*E1107</f>
        <v/>
      </c>
      <c r="G1107" s="18" t="n"/>
      <c r="H1107" s="19">
        <f>D1107*G1107</f>
        <v/>
      </c>
      <c r="I1107" s="16" t="n">
        <v>2</v>
      </c>
      <c r="J1107" s="17">
        <f>C1107*I1107</f>
        <v/>
      </c>
      <c r="K1107" s="18" t="n">
        <v>1</v>
      </c>
      <c r="L1107" s="19">
        <f>D1107*K1107</f>
        <v/>
      </c>
      <c r="M1107" s="23" t="n">
        <v>1</v>
      </c>
      <c r="N1107" s="24">
        <f>D1107*M1107</f>
        <v/>
      </c>
    </row>
    <row r="1108">
      <c r="A1108" s="12" t="inlineStr">
        <is>
          <t>大平NC</t>
        </is>
      </c>
      <c r="B1108" s="13" t="inlineStr">
        <is>
          <t>K13L</t>
        </is>
      </c>
      <c r="C1108" s="14">
        <f>SUMIF(数量表!D:E,B1108,数量表!E:E)</f>
        <v/>
      </c>
      <c r="D1108" s="15">
        <f>SUMIF(数量表!D:F,B1108,数量表!F:F)+SUMIF(数量表!D:G,B1108,数量表!G:G)</f>
        <v/>
      </c>
      <c r="E1108" s="16" t="n"/>
      <c r="F1108" s="17">
        <f>C1108*E1108</f>
        <v/>
      </c>
      <c r="G1108" s="18" t="n"/>
      <c r="H1108" s="19">
        <f>D1108*G1108</f>
        <v/>
      </c>
      <c r="I1108" s="16" t="n">
        <v>2</v>
      </c>
      <c r="J1108" s="17">
        <f>C1108*I1108</f>
        <v/>
      </c>
      <c r="K1108" s="18" t="n">
        <v>1</v>
      </c>
      <c r="L1108" s="19">
        <f>D1108*K1108</f>
        <v/>
      </c>
      <c r="M1108" s="23" t="n">
        <v>1</v>
      </c>
      <c r="N1108" s="24">
        <f>D1108*M1108</f>
        <v/>
      </c>
    </row>
    <row r="1109">
      <c r="A1109" s="12" t="inlineStr">
        <is>
          <t>大平NC</t>
        </is>
      </c>
      <c r="B1109" s="13" t="inlineStr">
        <is>
          <t>K13L-L</t>
        </is>
      </c>
      <c r="C1109" s="14">
        <f>SUMIF(数量表!D:E,B1109,数量表!E:E)</f>
        <v/>
      </c>
      <c r="D1109" s="15">
        <f>SUMIF(数量表!D:F,B1109,数量表!F:F)+SUMIF(数量表!D:G,B1109,数量表!G:G)</f>
        <v/>
      </c>
      <c r="E1109" s="16" t="n"/>
      <c r="F1109" s="17">
        <f>C1109*E1109</f>
        <v/>
      </c>
      <c r="G1109" s="18" t="n"/>
      <c r="H1109" s="19">
        <f>D1109*G1109</f>
        <v/>
      </c>
      <c r="I1109" s="16" t="n">
        <v>2</v>
      </c>
      <c r="J1109" s="17">
        <f>C1109*I1109</f>
        <v/>
      </c>
      <c r="K1109" s="18" t="n">
        <v>1</v>
      </c>
      <c r="L1109" s="19">
        <f>D1109*K1109</f>
        <v/>
      </c>
      <c r="M1109" s="23" t="n">
        <v>1</v>
      </c>
      <c r="N1109" s="24">
        <f>D1109*M1109</f>
        <v/>
      </c>
    </row>
    <row r="1110">
      <c r="A1110" s="12" t="inlineStr">
        <is>
          <t>大平NC</t>
        </is>
      </c>
      <c r="B1110" s="13" t="inlineStr">
        <is>
          <t>K11</t>
        </is>
      </c>
      <c r="C1110" s="14">
        <f>SUMIF(数量表!D:E,B1110,数量表!E:E)</f>
        <v/>
      </c>
      <c r="D1110" s="15">
        <f>SUMIF(数量表!D:F,B1110,数量表!F:F)+SUMIF(数量表!D:G,B1110,数量表!G:G)</f>
        <v/>
      </c>
      <c r="E1110" s="16" t="n"/>
      <c r="F1110" s="17">
        <f>C1110*E1110</f>
        <v/>
      </c>
      <c r="G1110" s="18" t="n"/>
      <c r="H1110" s="19">
        <f>D1110*G1110</f>
        <v/>
      </c>
      <c r="I1110" s="16" t="n">
        <v>2</v>
      </c>
      <c r="J1110" s="17">
        <f>C1110*I1110</f>
        <v/>
      </c>
      <c r="K1110" s="18" t="n">
        <v>1</v>
      </c>
      <c r="L1110" s="19">
        <f>D1110*K1110</f>
        <v/>
      </c>
      <c r="M1110" s="23" t="n">
        <v>1</v>
      </c>
      <c r="N1110" s="24">
        <f>D1110*M1110</f>
        <v/>
      </c>
    </row>
    <row r="1111">
      <c r="A1111" s="12" t="inlineStr">
        <is>
          <t>大平NC</t>
        </is>
      </c>
      <c r="B1111" s="13" t="inlineStr">
        <is>
          <t>K11-L</t>
        </is>
      </c>
      <c r="C1111" s="14">
        <f>SUMIF(数量表!D:E,B1111,数量表!E:E)</f>
        <v/>
      </c>
      <c r="D1111" s="15">
        <f>SUMIF(数量表!D:F,B1111,数量表!F:F)+SUMIF(数量表!D:G,B1111,数量表!G:G)</f>
        <v/>
      </c>
      <c r="E1111" s="16" t="n"/>
      <c r="F1111" s="17">
        <f>C1111*E1111</f>
        <v/>
      </c>
      <c r="G1111" s="18" t="n"/>
      <c r="H1111" s="19">
        <f>D1111*G1111</f>
        <v/>
      </c>
      <c r="I1111" s="16" t="n">
        <v>2</v>
      </c>
      <c r="J1111" s="17">
        <f>C1111*I1111</f>
        <v/>
      </c>
      <c r="K1111" s="18" t="n">
        <v>1</v>
      </c>
      <c r="L1111" s="19">
        <f>D1111*K1111</f>
        <v/>
      </c>
      <c r="M1111" s="23" t="n">
        <v>1</v>
      </c>
      <c r="N1111" s="24">
        <f>D1111*M1111</f>
        <v/>
      </c>
    </row>
    <row r="1112">
      <c r="A1112" s="12" t="inlineStr">
        <is>
          <t>大平NC</t>
        </is>
      </c>
      <c r="B1112" s="13" t="inlineStr">
        <is>
          <t>K11-R</t>
        </is>
      </c>
      <c r="C1112" s="14">
        <f>SUMIF(数量表!D:E,B1112,数量表!E:E)</f>
        <v/>
      </c>
      <c r="D1112" s="15">
        <f>SUMIF(数量表!D:F,B1112,数量表!F:F)+SUMIF(数量表!D:G,B1112,数量表!G:G)</f>
        <v/>
      </c>
      <c r="E1112" s="16" t="n"/>
      <c r="F1112" s="17">
        <f>C1112*E1112</f>
        <v/>
      </c>
      <c r="G1112" s="18" t="n"/>
      <c r="H1112" s="19">
        <f>D1112*G1112</f>
        <v/>
      </c>
      <c r="I1112" s="16" t="n">
        <v>2</v>
      </c>
      <c r="J1112" s="17">
        <f>C1112*I1112</f>
        <v/>
      </c>
      <c r="K1112" s="18" t="n">
        <v>1</v>
      </c>
      <c r="L1112" s="19">
        <f>D1112*K1112</f>
        <v/>
      </c>
      <c r="M1112" s="23" t="n">
        <v>1</v>
      </c>
      <c r="N1112" s="24">
        <f>D1112*M1112</f>
        <v/>
      </c>
    </row>
    <row r="1113">
      <c r="A1113" s="12" t="inlineStr">
        <is>
          <t>大平NC</t>
        </is>
      </c>
      <c r="B1113" s="13" t="inlineStr">
        <is>
          <t>K11L</t>
        </is>
      </c>
      <c r="C1113" s="14">
        <f>SUMIF(数量表!D:E,B1113,数量表!E:E)</f>
        <v/>
      </c>
      <c r="D1113" s="15">
        <f>SUMIF(数量表!D:F,B1113,数量表!F:F)+SUMIF(数量表!D:G,B1113,数量表!G:G)</f>
        <v/>
      </c>
      <c r="E1113" s="16" t="n"/>
      <c r="F1113" s="17">
        <f>C1113*E1113</f>
        <v/>
      </c>
      <c r="G1113" s="18" t="n"/>
      <c r="H1113" s="19">
        <f>D1113*G1113</f>
        <v/>
      </c>
      <c r="I1113" s="16" t="n">
        <v>2</v>
      </c>
      <c r="J1113" s="17">
        <f>C1113*I1113</f>
        <v/>
      </c>
      <c r="K1113" s="18" t="n">
        <v>1</v>
      </c>
      <c r="L1113" s="19">
        <f>D1113*K1113</f>
        <v/>
      </c>
      <c r="M1113" s="23" t="n">
        <v>1</v>
      </c>
      <c r="N1113" s="24">
        <f>D1113*M1113</f>
        <v/>
      </c>
    </row>
    <row r="1114">
      <c r="A1114" s="12" t="inlineStr">
        <is>
          <t>大平NC</t>
        </is>
      </c>
      <c r="B1114" s="13" t="inlineStr">
        <is>
          <t>K11L-L</t>
        </is>
      </c>
      <c r="C1114" s="14">
        <f>SUMIF(数量表!D:E,B1114,数量表!E:E)</f>
        <v/>
      </c>
      <c r="D1114" s="15">
        <f>SUMIF(数量表!D:F,B1114,数量表!F:F)+SUMIF(数量表!D:G,B1114,数量表!G:G)</f>
        <v/>
      </c>
      <c r="E1114" s="16" t="n"/>
      <c r="F1114" s="17">
        <f>C1114*E1114</f>
        <v/>
      </c>
      <c r="G1114" s="18" t="n"/>
      <c r="H1114" s="19">
        <f>D1114*G1114</f>
        <v/>
      </c>
      <c r="I1114" s="16" t="n">
        <v>2</v>
      </c>
      <c r="J1114" s="17">
        <f>C1114*I1114</f>
        <v/>
      </c>
      <c r="K1114" s="18" t="n">
        <v>1</v>
      </c>
      <c r="L1114" s="19">
        <f>D1114*K1114</f>
        <v/>
      </c>
      <c r="M1114" s="23" t="n">
        <v>1</v>
      </c>
      <c r="N1114" s="24">
        <f>D1114*M1114</f>
        <v/>
      </c>
    </row>
    <row r="1115">
      <c r="A1115" s="12" t="inlineStr">
        <is>
          <t>大平NC</t>
        </is>
      </c>
      <c r="B1115" s="13" t="inlineStr">
        <is>
          <t>K11R</t>
        </is>
      </c>
      <c r="C1115" s="14">
        <f>SUMIF(数量表!D:E,B1115,数量表!E:E)</f>
        <v/>
      </c>
      <c r="D1115" s="15">
        <f>SUMIF(数量表!D:F,B1115,数量表!F:F)+SUMIF(数量表!D:G,B1115,数量表!G:G)</f>
        <v/>
      </c>
      <c r="E1115" s="16" t="n"/>
      <c r="F1115" s="17">
        <f>C1115*E1115</f>
        <v/>
      </c>
      <c r="G1115" s="18" t="n"/>
      <c r="H1115" s="19">
        <f>D1115*G1115</f>
        <v/>
      </c>
      <c r="I1115" s="16" t="n">
        <v>2</v>
      </c>
      <c r="J1115" s="17">
        <f>C1115*I1115</f>
        <v/>
      </c>
      <c r="K1115" s="18" t="n">
        <v>1</v>
      </c>
      <c r="L1115" s="19">
        <f>D1115*K1115</f>
        <v/>
      </c>
      <c r="M1115" s="23" t="n">
        <v>1</v>
      </c>
      <c r="N1115" s="24">
        <f>D1115*M1115</f>
        <v/>
      </c>
    </row>
    <row r="1116">
      <c r="A1116" s="12" t="inlineStr">
        <is>
          <t>大平NC</t>
        </is>
      </c>
      <c r="B1116" s="13" t="inlineStr">
        <is>
          <t>K11R-R</t>
        </is>
      </c>
      <c r="C1116" s="14">
        <f>SUMIF(数量表!D:E,B1116,数量表!E:E)</f>
        <v/>
      </c>
      <c r="D1116" s="15">
        <f>SUMIF(数量表!D:F,B1116,数量表!F:F)+SUMIF(数量表!D:G,B1116,数量表!G:G)</f>
        <v/>
      </c>
      <c r="E1116" s="16" t="n"/>
      <c r="F1116" s="17">
        <f>C1116*E1116</f>
        <v/>
      </c>
      <c r="G1116" s="18" t="n"/>
      <c r="H1116" s="19">
        <f>D1116*G1116</f>
        <v/>
      </c>
      <c r="I1116" s="16" t="n">
        <v>2</v>
      </c>
      <c r="J1116" s="17">
        <f>C1116*I1116</f>
        <v/>
      </c>
      <c r="K1116" s="18" t="n">
        <v>1</v>
      </c>
      <c r="L1116" s="19">
        <f>D1116*K1116</f>
        <v/>
      </c>
      <c r="M1116" s="23" t="n">
        <v>1</v>
      </c>
      <c r="N1116" s="24">
        <f>D1116*M1116</f>
        <v/>
      </c>
    </row>
    <row r="1117">
      <c r="A1117" s="12" t="inlineStr">
        <is>
          <t>大平NC</t>
        </is>
      </c>
      <c r="B1117" s="13" t="inlineStr">
        <is>
          <t>KH11</t>
        </is>
      </c>
      <c r="C1117" s="14">
        <f>SUMIF(数量表!D:E,B1117,数量表!E:E)</f>
        <v/>
      </c>
      <c r="D1117" s="15">
        <f>SUMIF(数量表!D:F,B1117,数量表!F:F)+SUMIF(数量表!D:G,B1117,数量表!G:G)</f>
        <v/>
      </c>
      <c r="E1117" s="16" t="n"/>
      <c r="F1117" s="17">
        <f>C1117*E1117</f>
        <v/>
      </c>
      <c r="G1117" s="18" t="n"/>
      <c r="H1117" s="19">
        <f>D1117*G1117</f>
        <v/>
      </c>
      <c r="I1117" s="16" t="n">
        <v>1</v>
      </c>
      <c r="J1117" s="17">
        <f>C1117*I1117</f>
        <v/>
      </c>
      <c r="K1117" s="18" t="n">
        <v>0</v>
      </c>
      <c r="L1117" s="19">
        <f>D1117*K1117</f>
        <v/>
      </c>
      <c r="M1117" s="23" t="n">
        <v>1</v>
      </c>
      <c r="N1117" s="24">
        <f>D1117*M1117</f>
        <v/>
      </c>
    </row>
    <row r="1118">
      <c r="A1118" s="12" t="inlineStr">
        <is>
          <t>大平NC</t>
        </is>
      </c>
      <c r="B1118" s="13" t="inlineStr">
        <is>
          <t>KH11-L</t>
        </is>
      </c>
      <c r="C1118" s="14">
        <f>SUMIF(数量表!D:E,B1118,数量表!E:E)</f>
        <v/>
      </c>
      <c r="D1118" s="15">
        <f>SUMIF(数量表!D:F,B1118,数量表!F:F)+SUMIF(数量表!D:G,B1118,数量表!G:G)</f>
        <v/>
      </c>
      <c r="E1118" s="16" t="n"/>
      <c r="F1118" s="17">
        <f>C1118*E1118</f>
        <v/>
      </c>
      <c r="G1118" s="18" t="n"/>
      <c r="H1118" s="19">
        <f>D1118*G1118</f>
        <v/>
      </c>
      <c r="I1118" s="16" t="n">
        <v>1</v>
      </c>
      <c r="J1118" s="17">
        <f>C1118*I1118</f>
        <v/>
      </c>
      <c r="K1118" s="18" t="n">
        <v>0</v>
      </c>
      <c r="L1118" s="19">
        <f>D1118*K1118</f>
        <v/>
      </c>
      <c r="M1118" s="23" t="n">
        <v>1</v>
      </c>
      <c r="N1118" s="24">
        <f>D1118*M1118</f>
        <v/>
      </c>
    </row>
    <row r="1119">
      <c r="A1119" s="12" t="inlineStr">
        <is>
          <t>大平NC</t>
        </is>
      </c>
      <c r="B1119" s="13" t="inlineStr">
        <is>
          <t>KH11-R</t>
        </is>
      </c>
      <c r="C1119" s="14">
        <f>SUMIF(数量表!D:E,B1119,数量表!E:E)</f>
        <v/>
      </c>
      <c r="D1119" s="15">
        <f>SUMIF(数量表!D:F,B1119,数量表!F:F)+SUMIF(数量表!D:G,B1119,数量表!G:G)</f>
        <v/>
      </c>
      <c r="E1119" s="16" t="n"/>
      <c r="F1119" s="17">
        <f>C1119*E1119</f>
        <v/>
      </c>
      <c r="G1119" s="18" t="n"/>
      <c r="H1119" s="19">
        <f>D1119*G1119</f>
        <v/>
      </c>
      <c r="I1119" s="16" t="n">
        <v>1</v>
      </c>
      <c r="J1119" s="17">
        <f>C1119*I1119</f>
        <v/>
      </c>
      <c r="K1119" s="18" t="n">
        <v>0</v>
      </c>
      <c r="L1119" s="19">
        <f>D1119*K1119</f>
        <v/>
      </c>
      <c r="M1119" s="23" t="n">
        <v>1</v>
      </c>
      <c r="N1119" s="24">
        <f>D1119*M1119</f>
        <v/>
      </c>
    </row>
    <row r="1120">
      <c r="A1120" s="12" t="inlineStr">
        <is>
          <t>大平NC</t>
        </is>
      </c>
      <c r="B1120" s="13" t="inlineStr">
        <is>
          <t>KH11L</t>
        </is>
      </c>
      <c r="C1120" s="14">
        <f>SUMIF(数量表!D:E,B1120,数量表!E:E)</f>
        <v/>
      </c>
      <c r="D1120" s="15">
        <f>SUMIF(数量表!D:F,B1120,数量表!F:F)+SUMIF(数量表!D:G,B1120,数量表!G:G)</f>
        <v/>
      </c>
      <c r="E1120" s="16" t="n"/>
      <c r="F1120" s="17">
        <f>C1120*E1120</f>
        <v/>
      </c>
      <c r="G1120" s="18" t="n"/>
      <c r="H1120" s="19">
        <f>D1120*G1120</f>
        <v/>
      </c>
      <c r="I1120" s="16" t="n">
        <v>1</v>
      </c>
      <c r="J1120" s="17">
        <f>C1120*I1120</f>
        <v/>
      </c>
      <c r="K1120" s="18" t="n">
        <v>0</v>
      </c>
      <c r="L1120" s="19">
        <f>D1120*K1120</f>
        <v/>
      </c>
      <c r="M1120" s="23" t="n">
        <v>1</v>
      </c>
      <c r="N1120" s="24">
        <f>D1120*M1120</f>
        <v/>
      </c>
    </row>
    <row r="1121">
      <c r="A1121" s="12" t="inlineStr">
        <is>
          <t>大平NC</t>
        </is>
      </c>
      <c r="B1121" s="13" t="inlineStr">
        <is>
          <t>KH11R</t>
        </is>
      </c>
      <c r="C1121" s="14">
        <f>SUMIF(数量表!D:E,B1121,数量表!E:E)</f>
        <v/>
      </c>
      <c r="D1121" s="15">
        <f>SUMIF(数量表!D:F,B1121,数量表!F:F)+SUMIF(数量表!D:G,B1121,数量表!G:G)</f>
        <v/>
      </c>
      <c r="E1121" s="16" t="n"/>
      <c r="F1121" s="17">
        <f>C1121*E1121</f>
        <v/>
      </c>
      <c r="G1121" s="18" t="n"/>
      <c r="H1121" s="19" t="n"/>
      <c r="I1121" s="16" t="n">
        <v>1</v>
      </c>
      <c r="J1121" s="17">
        <f>C1121*I1121</f>
        <v/>
      </c>
      <c r="K1121" s="18" t="n">
        <v>0</v>
      </c>
      <c r="L1121" s="19">
        <f>D1121*K1121</f>
        <v/>
      </c>
      <c r="M1121" s="23" t="n">
        <v>1</v>
      </c>
      <c r="N1121" s="24">
        <f>D1121*M1121</f>
        <v/>
      </c>
    </row>
    <row r="1122">
      <c r="A1122" s="12" t="inlineStr">
        <is>
          <t>大平NC</t>
        </is>
      </c>
      <c r="B1122" s="13" t="inlineStr">
        <is>
          <t>KH11L-L</t>
        </is>
      </c>
      <c r="C1122" s="14">
        <f>SUMIF(数量表!D:E,B1122,数量表!E:E)</f>
        <v/>
      </c>
      <c r="D1122" s="15">
        <f>SUMIF(数量表!D:F,B1122,数量表!F:F)+SUMIF(数量表!D:G,B1122,数量表!G:G)</f>
        <v/>
      </c>
      <c r="E1122" s="16" t="n"/>
      <c r="F1122" s="17">
        <f>C1122*E1122</f>
        <v/>
      </c>
      <c r="G1122" s="18" t="n"/>
      <c r="H1122" s="19">
        <f>D1122*G1122</f>
        <v/>
      </c>
      <c r="I1122" s="16" t="n">
        <v>1</v>
      </c>
      <c r="J1122" s="17">
        <f>C1122*I1122</f>
        <v/>
      </c>
      <c r="K1122" s="18" t="n">
        <v>0</v>
      </c>
      <c r="L1122" s="19">
        <f>D1122*K1122</f>
        <v/>
      </c>
      <c r="M1122" s="23" t="n">
        <v>1</v>
      </c>
      <c r="N1122" s="24">
        <f>D1122*M1122</f>
        <v/>
      </c>
    </row>
    <row r="1123">
      <c r="A1123" s="12" t="inlineStr">
        <is>
          <t>大平NC</t>
        </is>
      </c>
      <c r="B1123" s="13" t="inlineStr">
        <is>
          <t>KH11R-R</t>
        </is>
      </c>
      <c r="C1123" s="14">
        <f>SUMIF(数量表!D:E,B1123,数量表!E:E)</f>
        <v/>
      </c>
      <c r="D1123" s="15">
        <f>SUMIF(数量表!D:F,B1123,数量表!F:F)+SUMIF(数量表!D:G,B1123,数量表!G:G)</f>
        <v/>
      </c>
      <c r="E1123" s="16" t="n"/>
      <c r="F1123" s="17">
        <f>C1123*E1123</f>
        <v/>
      </c>
      <c r="G1123" s="18" t="n"/>
      <c r="H1123" s="19">
        <f>D1123*G1123</f>
        <v/>
      </c>
      <c r="I1123" s="16" t="n">
        <v>1</v>
      </c>
      <c r="J1123" s="17">
        <f>C1123*I1123</f>
        <v/>
      </c>
      <c r="K1123" s="18" t="n">
        <v>0</v>
      </c>
      <c r="L1123" s="19">
        <f>D1123*K1123</f>
        <v/>
      </c>
      <c r="M1123" s="23" t="n">
        <v>1</v>
      </c>
      <c r="N1123" s="24">
        <f>D1123*M1123</f>
        <v/>
      </c>
    </row>
    <row r="1124">
      <c r="A1124" s="12" t="inlineStr">
        <is>
          <t>大平NC</t>
        </is>
      </c>
      <c r="B1124" s="13" t="inlineStr">
        <is>
          <t>KA11</t>
        </is>
      </c>
      <c r="C1124" s="14">
        <f>SUMIF(数量表!D:E,B1124,数量表!E:E)</f>
        <v/>
      </c>
      <c r="D1124" s="15">
        <f>SUMIF(数量表!D:F,B1124,数量表!F:F)+SUMIF(数量表!D:G,B1124,数量表!G:G)</f>
        <v/>
      </c>
      <c r="E1124" s="16" t="n"/>
      <c r="F1124" s="17">
        <f>C1124*E1124</f>
        <v/>
      </c>
      <c r="G1124" s="18" t="n"/>
      <c r="H1124" s="19">
        <f>D1124*G1124</f>
        <v/>
      </c>
      <c r="I1124" s="16" t="n">
        <v>1.5</v>
      </c>
      <c r="J1124" s="17">
        <f>C1124*I1124</f>
        <v/>
      </c>
      <c r="K1124" s="18" t="n">
        <v>1</v>
      </c>
      <c r="L1124" s="19">
        <f>D1124*K1124</f>
        <v/>
      </c>
      <c r="M1124" s="23" t="n">
        <v>0.5</v>
      </c>
      <c r="N1124" s="24">
        <f>D1124*M1124</f>
        <v/>
      </c>
    </row>
    <row r="1125">
      <c r="A1125" s="12" t="inlineStr">
        <is>
          <t>大平NC</t>
        </is>
      </c>
      <c r="B1125" s="13" t="inlineStr">
        <is>
          <t>KA11L</t>
        </is>
      </c>
      <c r="C1125" s="14">
        <f>SUMIF(数量表!D:E,B1125,数量表!E:E)</f>
        <v/>
      </c>
      <c r="D1125" s="15">
        <f>SUMIF(数量表!D:F,B1125,数量表!F:F)+SUMIF(数量表!D:G,B1125,数量表!G:G)</f>
        <v/>
      </c>
      <c r="E1125" s="16" t="n"/>
      <c r="F1125" s="17">
        <f>C1125*E1125</f>
        <v/>
      </c>
      <c r="G1125" s="18" t="n"/>
      <c r="H1125" s="19">
        <f>D1125*G1125</f>
        <v/>
      </c>
      <c r="I1125" s="16" t="n">
        <v>1.5</v>
      </c>
      <c r="J1125" s="17">
        <f>C1125*I1125</f>
        <v/>
      </c>
      <c r="K1125" s="18" t="n">
        <v>1</v>
      </c>
      <c r="L1125" s="19">
        <f>D1125*K1125</f>
        <v/>
      </c>
      <c r="M1125" s="23" t="n">
        <v>0.5</v>
      </c>
      <c r="N1125" s="24">
        <f>D1125*M1125</f>
        <v/>
      </c>
    </row>
    <row r="1126">
      <c r="A1126" s="12" t="inlineStr">
        <is>
          <t>大平NC</t>
        </is>
      </c>
      <c r="B1126" s="13" t="inlineStr">
        <is>
          <t>KA11L-L</t>
        </is>
      </c>
      <c r="C1126" s="14">
        <f>SUMIF(数量表!D:E,B1126,数量表!E:E)</f>
        <v/>
      </c>
      <c r="D1126" s="15">
        <f>SUMIF(数量表!D:F,B1126,数量表!F:F)+SUMIF(数量表!D:G,B1126,数量表!G:G)</f>
        <v/>
      </c>
      <c r="E1126" s="16" t="n"/>
      <c r="F1126" s="17">
        <f>C1126*E1126</f>
        <v/>
      </c>
      <c r="G1126" s="18" t="n"/>
      <c r="H1126" s="19">
        <f>D1126*G1126</f>
        <v/>
      </c>
      <c r="I1126" s="16" t="n">
        <v>1.5</v>
      </c>
      <c r="J1126" s="17">
        <f>C1126*I1126</f>
        <v/>
      </c>
      <c r="K1126" s="18" t="n">
        <v>1</v>
      </c>
      <c r="L1126" s="19">
        <f>D1126*K1126</f>
        <v/>
      </c>
      <c r="M1126" s="23" t="n">
        <v>0.5</v>
      </c>
      <c r="N1126" s="24">
        <f>D1126*M1126</f>
        <v/>
      </c>
    </row>
    <row r="1127">
      <c r="A1127" s="12" t="inlineStr">
        <is>
          <t>大平NC</t>
        </is>
      </c>
      <c r="B1127" s="13" t="inlineStr">
        <is>
          <t>KA11R</t>
        </is>
      </c>
      <c r="C1127" s="14">
        <f>SUMIF(数量表!D:E,B1127,数量表!E:E)</f>
        <v/>
      </c>
      <c r="D1127" s="15">
        <f>SUMIF(数量表!D:F,B1127,数量表!F:F)+SUMIF(数量表!D:G,B1127,数量表!G:G)</f>
        <v/>
      </c>
      <c r="E1127" s="16" t="n"/>
      <c r="F1127" s="17">
        <f>C1127*E1127</f>
        <v/>
      </c>
      <c r="G1127" s="18" t="n"/>
      <c r="H1127" s="19">
        <f>D1127*G1127</f>
        <v/>
      </c>
      <c r="I1127" s="16" t="n">
        <v>1.5</v>
      </c>
      <c r="J1127" s="17">
        <f>C1127*I1127</f>
        <v/>
      </c>
      <c r="K1127" s="18" t="n">
        <v>1</v>
      </c>
      <c r="L1127" s="19">
        <f>D1127*K1127</f>
        <v/>
      </c>
      <c r="M1127" s="23" t="n">
        <v>0.5</v>
      </c>
      <c r="N1127" s="24">
        <f>D1127*M1127</f>
        <v/>
      </c>
    </row>
    <row r="1128">
      <c r="A1128" s="12" t="inlineStr">
        <is>
          <t>大平NC</t>
        </is>
      </c>
      <c r="B1128" s="13" t="inlineStr">
        <is>
          <t>KA11R-R</t>
        </is>
      </c>
      <c r="C1128" s="14">
        <f>SUMIF(数量表!D:E,B1128,数量表!E:E)</f>
        <v/>
      </c>
      <c r="D1128" s="15">
        <f>SUMIF(数量表!D:F,B1128,数量表!F:F)+SUMIF(数量表!D:G,B1128,数量表!G:G)</f>
        <v/>
      </c>
      <c r="E1128" s="16" t="n"/>
      <c r="F1128" s="17">
        <f>C1128*E1128</f>
        <v/>
      </c>
      <c r="G1128" s="18" t="n"/>
      <c r="H1128" s="19">
        <f>D1128*G1128</f>
        <v/>
      </c>
      <c r="I1128" s="16" t="n">
        <v>1.5</v>
      </c>
      <c r="J1128" s="17">
        <f>C1128*I1128</f>
        <v/>
      </c>
      <c r="K1128" s="18" t="n">
        <v>1</v>
      </c>
      <c r="L1128" s="19">
        <f>D1128*K1128</f>
        <v/>
      </c>
      <c r="M1128" s="23" t="n">
        <v>0.5</v>
      </c>
      <c r="N1128" s="24">
        <f>D1128*M1128</f>
        <v/>
      </c>
    </row>
    <row r="1129">
      <c r="A1129" s="12" t="inlineStr">
        <is>
          <t>大平NC</t>
        </is>
      </c>
      <c r="B1129" s="13" t="inlineStr">
        <is>
          <t>K09</t>
        </is>
      </c>
      <c r="C1129" s="14">
        <f>SUMIF(数量表!D:E,B1129,数量表!E:E)</f>
        <v/>
      </c>
      <c r="D1129" s="15">
        <f>SUMIF(数量表!D:F,B1129,数量表!F:F)+SUMIF(数量表!D:G,B1129,数量表!G:G)</f>
        <v/>
      </c>
      <c r="E1129" s="16" t="n"/>
      <c r="F1129" s="17">
        <f>C1129*E1129</f>
        <v/>
      </c>
      <c r="G1129" s="18" t="n"/>
      <c r="H1129" s="19">
        <f>D1129*G1129</f>
        <v/>
      </c>
      <c r="I1129" s="16" t="n">
        <v>2</v>
      </c>
      <c r="J1129" s="17">
        <f>C1129*I1129</f>
        <v/>
      </c>
      <c r="K1129" s="18" t="n">
        <v>1</v>
      </c>
      <c r="L1129" s="19">
        <f>D1129*K1129</f>
        <v/>
      </c>
      <c r="M1129" s="23" t="n">
        <v>1</v>
      </c>
      <c r="N1129" s="24">
        <f>D1129*M1129</f>
        <v/>
      </c>
    </row>
    <row r="1130">
      <c r="A1130" s="12" t="inlineStr">
        <is>
          <t>大平NC</t>
        </is>
      </c>
      <c r="B1130" s="13" t="inlineStr">
        <is>
          <t>K09-L</t>
        </is>
      </c>
      <c r="C1130" s="14">
        <f>SUMIF(数量表!D:E,B1130,数量表!E:E)</f>
        <v/>
      </c>
      <c r="D1130" s="15">
        <f>SUMIF(数量表!D:F,B1130,数量表!F:F)+SUMIF(数量表!D:G,B1130,数量表!G:G)</f>
        <v/>
      </c>
      <c r="E1130" s="16" t="n"/>
      <c r="F1130" s="17">
        <f>C1130*E1130</f>
        <v/>
      </c>
      <c r="G1130" s="18" t="n"/>
      <c r="H1130" s="19">
        <f>D1130*G1130</f>
        <v/>
      </c>
      <c r="I1130" s="16" t="n">
        <v>2</v>
      </c>
      <c r="J1130" s="17">
        <f>C1130*I1130</f>
        <v/>
      </c>
      <c r="K1130" s="18" t="n">
        <v>1</v>
      </c>
      <c r="L1130" s="19">
        <f>D1130*K1130</f>
        <v/>
      </c>
      <c r="M1130" s="23" t="n">
        <v>1</v>
      </c>
      <c r="N1130" s="24">
        <f>D1130*M1130</f>
        <v/>
      </c>
    </row>
    <row r="1131">
      <c r="A1131" s="12" t="inlineStr">
        <is>
          <t>大平NC</t>
        </is>
      </c>
      <c r="B1131" s="13" t="inlineStr">
        <is>
          <t>K09-R</t>
        </is>
      </c>
      <c r="C1131" s="14">
        <f>SUMIF(数量表!D:E,B1131,数量表!E:E)</f>
        <v/>
      </c>
      <c r="D1131" s="15">
        <f>SUMIF(数量表!D:F,B1131,数量表!F:F)+SUMIF(数量表!D:G,B1131,数量表!G:G)</f>
        <v/>
      </c>
      <c r="E1131" s="16" t="n"/>
      <c r="F1131" s="17">
        <f>C1131*E1131</f>
        <v/>
      </c>
      <c r="G1131" s="18" t="n"/>
      <c r="H1131" s="19">
        <f>D1131*G1131</f>
        <v/>
      </c>
      <c r="I1131" s="16" t="n">
        <v>2</v>
      </c>
      <c r="J1131" s="17">
        <f>C1131*I1131</f>
        <v/>
      </c>
      <c r="K1131" s="18" t="n">
        <v>1</v>
      </c>
      <c r="L1131" s="19">
        <f>D1131*K1131</f>
        <v/>
      </c>
      <c r="M1131" s="23" t="n">
        <v>1</v>
      </c>
      <c r="N1131" s="24">
        <f>D1131*M1131</f>
        <v/>
      </c>
    </row>
    <row r="1132">
      <c r="A1132" s="12" t="inlineStr">
        <is>
          <t>大平NC</t>
        </is>
      </c>
      <c r="B1132" s="13" t="inlineStr">
        <is>
          <t>K09L</t>
        </is>
      </c>
      <c r="C1132" s="14">
        <f>SUMIF(数量表!D:E,B1132,数量表!E:E)</f>
        <v/>
      </c>
      <c r="D1132" s="15">
        <f>SUMIF(数量表!D:F,B1132,数量表!F:F)+SUMIF(数量表!D:G,B1132,数量表!G:G)</f>
        <v/>
      </c>
      <c r="E1132" s="16" t="n"/>
      <c r="F1132" s="17">
        <f>C1132*E1132</f>
        <v/>
      </c>
      <c r="G1132" s="18" t="n"/>
      <c r="H1132" s="19">
        <f>D1132*G1132</f>
        <v/>
      </c>
      <c r="I1132" s="16" t="n">
        <v>2</v>
      </c>
      <c r="J1132" s="17">
        <f>C1132*I1132</f>
        <v/>
      </c>
      <c r="K1132" s="18" t="n">
        <v>1</v>
      </c>
      <c r="L1132" s="19">
        <f>D1132*K1132</f>
        <v/>
      </c>
      <c r="M1132" s="23" t="n">
        <v>1</v>
      </c>
      <c r="N1132" s="24">
        <f>D1132*M1132</f>
        <v/>
      </c>
    </row>
    <row r="1133">
      <c r="A1133" s="12" t="inlineStr">
        <is>
          <t>大平NC</t>
        </is>
      </c>
      <c r="B1133" s="13" t="inlineStr">
        <is>
          <t>K09L-L</t>
        </is>
      </c>
      <c r="C1133" s="14">
        <f>SUMIF(数量表!D:E,B1133,数量表!E:E)</f>
        <v/>
      </c>
      <c r="D1133" s="15">
        <f>SUMIF(数量表!D:F,B1133,数量表!F:F)+SUMIF(数量表!D:G,B1133,数量表!G:G)</f>
        <v/>
      </c>
      <c r="E1133" s="16" t="n"/>
      <c r="F1133" s="17">
        <f>C1133*E1133</f>
        <v/>
      </c>
      <c r="G1133" s="18" t="n"/>
      <c r="H1133" s="19">
        <f>D1133*G1133</f>
        <v/>
      </c>
      <c r="I1133" s="16" t="n">
        <v>2</v>
      </c>
      <c r="J1133" s="17">
        <f>C1133*I1133</f>
        <v/>
      </c>
      <c r="K1133" s="18" t="n">
        <v>1</v>
      </c>
      <c r="L1133" s="19">
        <f>D1133*K1133</f>
        <v/>
      </c>
      <c r="M1133" s="23" t="n">
        <v>1</v>
      </c>
      <c r="N1133" s="24">
        <f>D1133*M1133</f>
        <v/>
      </c>
    </row>
    <row r="1134">
      <c r="A1134" s="12" t="inlineStr">
        <is>
          <t>大平NC</t>
        </is>
      </c>
      <c r="B1134" s="13" t="inlineStr">
        <is>
          <t>K09R</t>
        </is>
      </c>
      <c r="C1134" s="14">
        <f>SUMIF(数量表!D:E,B1134,数量表!E:E)</f>
        <v/>
      </c>
      <c r="D1134" s="15">
        <f>SUMIF(数量表!D:F,B1134,数量表!F:F)+SUMIF(数量表!D:G,B1134,数量表!G:G)</f>
        <v/>
      </c>
      <c r="E1134" s="16" t="n"/>
      <c r="F1134" s="17">
        <f>C1134*E1134</f>
        <v/>
      </c>
      <c r="G1134" s="18" t="n"/>
      <c r="H1134" s="19">
        <f>D1134*G1134</f>
        <v/>
      </c>
      <c r="I1134" s="16" t="n">
        <v>2</v>
      </c>
      <c r="J1134" s="17">
        <f>C1134*I1134</f>
        <v/>
      </c>
      <c r="K1134" s="18" t="n">
        <v>1</v>
      </c>
      <c r="L1134" s="19">
        <f>D1134*K1134</f>
        <v/>
      </c>
      <c r="M1134" s="23" t="n">
        <v>1</v>
      </c>
      <c r="N1134" s="24">
        <f>D1134*M1134</f>
        <v/>
      </c>
    </row>
    <row r="1135">
      <c r="A1135" s="12" t="inlineStr">
        <is>
          <t>大平NC</t>
        </is>
      </c>
      <c r="B1135" s="13" t="inlineStr">
        <is>
          <t>K09R-R</t>
        </is>
      </c>
      <c r="C1135" s="14">
        <f>SUMIF(数量表!D:E,B1135,数量表!E:E)</f>
        <v/>
      </c>
      <c r="D1135" s="15">
        <f>SUMIF(数量表!D:F,B1135,数量表!F:F)+SUMIF(数量表!D:G,B1135,数量表!G:G)</f>
        <v/>
      </c>
      <c r="E1135" s="16" t="n"/>
      <c r="F1135" s="17">
        <f>C1135*E1135</f>
        <v/>
      </c>
      <c r="G1135" s="18" t="n"/>
      <c r="H1135" s="19">
        <f>D1135*G1135</f>
        <v/>
      </c>
      <c r="I1135" s="16" t="n">
        <v>2</v>
      </c>
      <c r="J1135" s="17">
        <f>C1135*I1135</f>
        <v/>
      </c>
      <c r="K1135" s="18" t="n">
        <v>1</v>
      </c>
      <c r="L1135" s="19">
        <f>D1135*K1135</f>
        <v/>
      </c>
      <c r="M1135" s="23" t="n">
        <v>1</v>
      </c>
      <c r="N1135" s="24">
        <f>D1135*M1135</f>
        <v/>
      </c>
    </row>
    <row r="1136">
      <c r="A1136" s="12" t="inlineStr">
        <is>
          <t>大平NC</t>
        </is>
      </c>
      <c r="B1136" s="13" t="inlineStr">
        <is>
          <t>KH09</t>
        </is>
      </c>
      <c r="C1136" s="14">
        <f>SUMIF(数量表!D:E,B1136,数量表!E:E)</f>
        <v/>
      </c>
      <c r="D1136" s="15">
        <f>SUMIF(数量表!D:F,B1136,数量表!F:F)+SUMIF(数量表!D:G,B1136,数量表!G:G)</f>
        <v/>
      </c>
      <c r="E1136" s="16" t="n"/>
      <c r="F1136" s="17">
        <f>C1136*E1136</f>
        <v/>
      </c>
      <c r="G1136" s="18" t="n"/>
      <c r="H1136" s="19">
        <f>D1136*G1136</f>
        <v/>
      </c>
      <c r="I1136" s="16" t="n">
        <v>1</v>
      </c>
      <c r="J1136" s="17">
        <f>C1136*I1136</f>
        <v/>
      </c>
      <c r="K1136" s="18" t="n">
        <v>0</v>
      </c>
      <c r="L1136" s="19">
        <f>D1136*K1136</f>
        <v/>
      </c>
      <c r="M1136" s="23" t="n">
        <v>1</v>
      </c>
      <c r="N1136" s="24">
        <f>D1136*M1136</f>
        <v/>
      </c>
    </row>
    <row r="1137">
      <c r="A1137" s="12" t="inlineStr">
        <is>
          <t>大平NC</t>
        </is>
      </c>
      <c r="B1137" s="13" t="inlineStr">
        <is>
          <t>KH09-L</t>
        </is>
      </c>
      <c r="C1137" s="14">
        <f>SUMIF(数量表!D:E,B1137,数量表!E:E)</f>
        <v/>
      </c>
      <c r="D1137" s="15">
        <f>SUMIF(数量表!D:F,B1137,数量表!F:F)+SUMIF(数量表!D:G,B1137,数量表!G:G)</f>
        <v/>
      </c>
      <c r="E1137" s="16" t="n"/>
      <c r="F1137" s="17">
        <f>C1137*E1137</f>
        <v/>
      </c>
      <c r="G1137" s="18" t="n"/>
      <c r="H1137" s="19">
        <f>D1137*G1137</f>
        <v/>
      </c>
      <c r="I1137" s="16" t="n">
        <v>1</v>
      </c>
      <c r="J1137" s="17">
        <f>C1137*I1137</f>
        <v/>
      </c>
      <c r="K1137" s="18" t="n">
        <v>0</v>
      </c>
      <c r="L1137" s="19">
        <f>D1137*K1137</f>
        <v/>
      </c>
      <c r="M1137" s="23" t="n">
        <v>1</v>
      </c>
      <c r="N1137" s="24">
        <f>D1137*M1137</f>
        <v/>
      </c>
    </row>
    <row r="1138">
      <c r="A1138" s="12" t="inlineStr">
        <is>
          <t>大平NC</t>
        </is>
      </c>
      <c r="B1138" s="13" t="inlineStr">
        <is>
          <t>KH09-R</t>
        </is>
      </c>
      <c r="C1138" s="14">
        <f>SUMIF(数量表!D:E,B1138,数量表!E:E)</f>
        <v/>
      </c>
      <c r="D1138" s="15">
        <f>SUMIF(数量表!D:F,B1138,数量表!F:F)+SUMIF(数量表!D:G,B1138,数量表!G:G)</f>
        <v/>
      </c>
      <c r="E1138" s="16" t="n"/>
      <c r="F1138" s="17">
        <f>C1138*E1138</f>
        <v/>
      </c>
      <c r="G1138" s="18" t="n"/>
      <c r="H1138" s="19">
        <f>D1138*G1138</f>
        <v/>
      </c>
      <c r="I1138" s="16" t="n">
        <v>1</v>
      </c>
      <c r="J1138" s="17">
        <f>C1138*I1138</f>
        <v/>
      </c>
      <c r="K1138" s="18" t="n">
        <v>0</v>
      </c>
      <c r="L1138" s="19">
        <f>D1138*K1138</f>
        <v/>
      </c>
      <c r="M1138" s="23" t="n">
        <v>1</v>
      </c>
      <c r="N1138" s="24">
        <f>D1138*M1138</f>
        <v/>
      </c>
    </row>
    <row r="1139">
      <c r="A1139" s="12" t="inlineStr">
        <is>
          <t>大平NC</t>
        </is>
      </c>
      <c r="B1139" s="13" t="inlineStr">
        <is>
          <t>KH09L</t>
        </is>
      </c>
      <c r="C1139" s="14">
        <f>SUMIF(数量表!D:E,B1139,数量表!E:E)</f>
        <v/>
      </c>
      <c r="D1139" s="15">
        <f>SUMIF(数量表!D:F,B1139,数量表!F:F)+SUMIF(数量表!D:G,B1139,数量表!G:G)</f>
        <v/>
      </c>
      <c r="E1139" s="16" t="n"/>
      <c r="F1139" s="17">
        <f>C1139*E1139</f>
        <v/>
      </c>
      <c r="G1139" s="18" t="n"/>
      <c r="H1139" s="19">
        <f>D1139*G1139</f>
        <v/>
      </c>
      <c r="I1139" s="16" t="n">
        <v>1</v>
      </c>
      <c r="J1139" s="17">
        <f>C1139*I1139</f>
        <v/>
      </c>
      <c r="K1139" s="18" t="n">
        <v>0</v>
      </c>
      <c r="L1139" s="19">
        <f>D1139*K1139</f>
        <v/>
      </c>
      <c r="M1139" s="23" t="n">
        <v>1</v>
      </c>
      <c r="N1139" s="24">
        <f>D1139*M1139</f>
        <v/>
      </c>
    </row>
    <row r="1140">
      <c r="A1140" s="12" t="inlineStr">
        <is>
          <t>大平NC</t>
        </is>
      </c>
      <c r="B1140" s="13" t="inlineStr">
        <is>
          <t>KH09R</t>
        </is>
      </c>
      <c r="C1140" s="14">
        <f>SUMIF(数量表!D:E,B1140,数量表!E:E)</f>
        <v/>
      </c>
      <c r="D1140" s="15">
        <f>SUMIF(数量表!D:F,B1140,数量表!F:F)+SUMIF(数量表!D:G,B1140,数量表!G:G)</f>
        <v/>
      </c>
      <c r="E1140" s="16" t="n"/>
      <c r="F1140" s="17">
        <f>C1140*E1140</f>
        <v/>
      </c>
      <c r="G1140" s="18" t="n"/>
      <c r="H1140" s="19">
        <f>D1140*G1140</f>
        <v/>
      </c>
      <c r="I1140" s="16" t="n">
        <v>1</v>
      </c>
      <c r="J1140" s="17">
        <f>C1140*I1140</f>
        <v/>
      </c>
      <c r="K1140" s="18" t="n">
        <v>0</v>
      </c>
      <c r="L1140" s="19">
        <f>D1140*K1140</f>
        <v/>
      </c>
      <c r="M1140" s="23" t="n">
        <v>1</v>
      </c>
      <c r="N1140" s="24">
        <f>D1140*M1140</f>
        <v/>
      </c>
    </row>
    <row r="1141">
      <c r="A1141" s="12" t="inlineStr">
        <is>
          <t>大平NC</t>
        </is>
      </c>
      <c r="B1141" s="13" t="inlineStr">
        <is>
          <t>KH09L-L</t>
        </is>
      </c>
      <c r="C1141" s="14">
        <f>SUMIF(数量表!D:E,B1141,数量表!E:E)</f>
        <v/>
      </c>
      <c r="D1141" s="15">
        <f>SUMIF(数量表!D:F,B1141,数量表!F:F)+SUMIF(数量表!D:G,B1141,数量表!G:G)</f>
        <v/>
      </c>
      <c r="E1141" s="16" t="n"/>
      <c r="F1141" s="17">
        <f>C1141*E1141</f>
        <v/>
      </c>
      <c r="G1141" s="18" t="n"/>
      <c r="H1141" s="19">
        <f>D1141*G1141</f>
        <v/>
      </c>
      <c r="I1141" s="16" t="n">
        <v>1</v>
      </c>
      <c r="J1141" s="17">
        <f>C1141*I1141</f>
        <v/>
      </c>
      <c r="K1141" s="18" t="n">
        <v>0</v>
      </c>
      <c r="L1141" s="19">
        <f>D1141*K1141</f>
        <v/>
      </c>
      <c r="M1141" s="23" t="n">
        <v>1</v>
      </c>
      <c r="N1141" s="24">
        <f>D1141*M1141</f>
        <v/>
      </c>
    </row>
    <row r="1142">
      <c r="A1142" s="12" t="inlineStr">
        <is>
          <t>大平NC</t>
        </is>
      </c>
      <c r="B1142" s="13" t="inlineStr">
        <is>
          <t>KH09R-R</t>
        </is>
      </c>
      <c r="C1142" s="14">
        <f>SUMIF(数量表!D:E,B1142,数量表!E:E)</f>
        <v/>
      </c>
      <c r="D1142" s="15">
        <f>SUMIF(数量表!D:F,B1142,数量表!F:F)+SUMIF(数量表!D:G,B1142,数量表!G:G)</f>
        <v/>
      </c>
      <c r="E1142" s="16" t="n"/>
      <c r="F1142" s="17">
        <f>C1142*E1142</f>
        <v/>
      </c>
      <c r="G1142" s="18" t="n"/>
      <c r="H1142" s="19">
        <f>D1142*G1142</f>
        <v/>
      </c>
      <c r="I1142" s="16" t="n">
        <v>1</v>
      </c>
      <c r="J1142" s="17">
        <f>C1142*I1142</f>
        <v/>
      </c>
      <c r="K1142" s="18" t="n">
        <v>0</v>
      </c>
      <c r="L1142" s="19">
        <f>D1142*K1142</f>
        <v/>
      </c>
      <c r="M1142" s="23" t="n">
        <v>1</v>
      </c>
      <c r="N1142" s="24">
        <f>D1142*M1142</f>
        <v/>
      </c>
    </row>
    <row r="1143">
      <c r="A1143" s="12" t="inlineStr">
        <is>
          <t>大平NC</t>
        </is>
      </c>
      <c r="B1143" s="13" t="inlineStr">
        <is>
          <t>KA09</t>
        </is>
      </c>
      <c r="C1143" s="14">
        <f>SUMIF(数量表!D:E,B1143,数量表!E:E)</f>
        <v/>
      </c>
      <c r="D1143" s="15">
        <f>SUMIF(数量表!D:F,B1143,数量表!F:F)+SUMIF(数量表!D:G,B1143,数量表!G:G)</f>
        <v/>
      </c>
      <c r="E1143" s="16" t="n"/>
      <c r="F1143" s="17">
        <f>C1143*E1143</f>
        <v/>
      </c>
      <c r="G1143" s="18" t="n"/>
      <c r="H1143" s="19">
        <f>D1143*G1143</f>
        <v/>
      </c>
      <c r="I1143" s="16" t="n">
        <v>1.5</v>
      </c>
      <c r="J1143" s="17">
        <f>C1143*I1143</f>
        <v/>
      </c>
      <c r="K1143" s="18" t="n">
        <v>1</v>
      </c>
      <c r="L1143" s="19">
        <f>D1143*K1143</f>
        <v/>
      </c>
      <c r="M1143" s="23" t="n">
        <v>0.5</v>
      </c>
      <c r="N1143" s="24">
        <f>D1143*M1143</f>
        <v/>
      </c>
    </row>
    <row r="1144">
      <c r="A1144" s="12" t="inlineStr">
        <is>
          <t>大平NC</t>
        </is>
      </c>
      <c r="B1144" s="13" t="inlineStr">
        <is>
          <t>KA09L</t>
        </is>
      </c>
      <c r="C1144" s="14">
        <f>SUMIF(数量表!D:E,B1144,数量表!E:E)</f>
        <v/>
      </c>
      <c r="D1144" s="15">
        <f>SUMIF(数量表!D:F,B1144,数量表!F:F)+SUMIF(数量表!D:G,B1144,数量表!G:G)</f>
        <v/>
      </c>
      <c r="E1144" s="16" t="n"/>
      <c r="F1144" s="17">
        <f>C1144*E1144</f>
        <v/>
      </c>
      <c r="G1144" s="18" t="n"/>
      <c r="H1144" s="19">
        <f>D1144*G1144</f>
        <v/>
      </c>
      <c r="I1144" s="16" t="n">
        <v>1.5</v>
      </c>
      <c r="J1144" s="17">
        <f>C1144*I1144</f>
        <v/>
      </c>
      <c r="K1144" s="18" t="n">
        <v>1</v>
      </c>
      <c r="L1144" s="19">
        <f>D1144*K1144</f>
        <v/>
      </c>
      <c r="M1144" s="23" t="n">
        <v>0.5</v>
      </c>
      <c r="N1144" s="24">
        <f>D1144*M1144</f>
        <v/>
      </c>
    </row>
    <row r="1145">
      <c r="A1145" s="12" t="inlineStr">
        <is>
          <t>大平NC</t>
        </is>
      </c>
      <c r="B1145" s="13" t="inlineStr">
        <is>
          <t>KA09R</t>
        </is>
      </c>
      <c r="C1145" s="14">
        <f>SUMIF(数量表!D:E,B1145,数量表!E:E)</f>
        <v/>
      </c>
      <c r="D1145" s="15">
        <f>SUMIF(数量表!D:F,B1145,数量表!F:F)+SUMIF(数量表!D:G,B1145,数量表!G:G)</f>
        <v/>
      </c>
      <c r="E1145" s="16" t="n"/>
      <c r="F1145" s="17">
        <f>C1145*E1145</f>
        <v/>
      </c>
      <c r="G1145" s="18" t="n"/>
      <c r="H1145" s="19">
        <f>D1145*G1145</f>
        <v/>
      </c>
      <c r="I1145" s="16" t="n">
        <v>1.5</v>
      </c>
      <c r="J1145" s="17">
        <f>C1145*I1145</f>
        <v/>
      </c>
      <c r="K1145" s="18" t="n">
        <v>1</v>
      </c>
      <c r="L1145" s="19">
        <f>D1145*K1145</f>
        <v/>
      </c>
      <c r="M1145" s="23" t="n">
        <v>0.5</v>
      </c>
      <c r="N1145" s="24">
        <f>D1145*M1145</f>
        <v/>
      </c>
    </row>
    <row r="1146">
      <c r="A1146" s="12" t="inlineStr">
        <is>
          <t>大平NC</t>
        </is>
      </c>
      <c r="B1146" s="13" t="inlineStr">
        <is>
          <t>KA09L-L</t>
        </is>
      </c>
      <c r="C1146" s="14">
        <f>SUMIF(数量表!D:E,B1146,数量表!E:E)</f>
        <v/>
      </c>
      <c r="D1146" s="15">
        <f>SUMIF(数量表!D:F,B1146,数量表!F:F)+SUMIF(数量表!D:G,B1146,数量表!G:G)</f>
        <v/>
      </c>
      <c r="E1146" s="16" t="n"/>
      <c r="F1146" s="17">
        <f>C1146*E1146</f>
        <v/>
      </c>
      <c r="G1146" s="18" t="n"/>
      <c r="H1146" s="19">
        <f>D1146*G1146</f>
        <v/>
      </c>
      <c r="I1146" s="16" t="n">
        <v>1.5</v>
      </c>
      <c r="J1146" s="17">
        <f>C1146*I1146</f>
        <v/>
      </c>
      <c r="K1146" s="18" t="n">
        <v>1</v>
      </c>
      <c r="L1146" s="19">
        <f>D1146*K1146</f>
        <v/>
      </c>
      <c r="M1146" s="23" t="n">
        <v>0.5</v>
      </c>
      <c r="N1146" s="24">
        <f>D1146*M1146</f>
        <v/>
      </c>
    </row>
    <row r="1147">
      <c r="A1147" s="12" t="inlineStr">
        <is>
          <t>大平NC</t>
        </is>
      </c>
      <c r="B1147" s="13" t="inlineStr">
        <is>
          <t>KA09R-R</t>
        </is>
      </c>
      <c r="C1147" s="14">
        <f>SUMIF(数量表!D:E,B1147,数量表!E:E)</f>
        <v/>
      </c>
      <c r="D1147" s="15">
        <f>SUMIF(数量表!D:F,B1147,数量表!F:F)+SUMIF(数量表!D:G,B1147,数量表!G:G)</f>
        <v/>
      </c>
      <c r="E1147" s="16" t="n"/>
      <c r="F1147" s="17">
        <f>C1147*E1147</f>
        <v/>
      </c>
      <c r="G1147" s="18" t="n"/>
      <c r="H1147" s="19">
        <f>D1147*G1147</f>
        <v/>
      </c>
      <c r="I1147" s="16" t="n">
        <v>1.5</v>
      </c>
      <c r="J1147" s="17">
        <f>C1147*I1147</f>
        <v/>
      </c>
      <c r="K1147" s="18" t="n">
        <v>1</v>
      </c>
      <c r="L1147" s="19">
        <f>D1147*K1147</f>
        <v/>
      </c>
      <c r="M1147" s="23" t="n">
        <v>0.5</v>
      </c>
      <c r="N1147" s="24">
        <f>D1147*M1147</f>
        <v/>
      </c>
    </row>
    <row r="1148">
      <c r="A1148" s="12" t="inlineStr">
        <is>
          <t>大平NC</t>
        </is>
      </c>
      <c r="B1148" s="13" t="inlineStr">
        <is>
          <t>KB05</t>
        </is>
      </c>
      <c r="C1148" s="14">
        <f>SUMIF(数量表!D:E,B1148,数量表!E:E)</f>
        <v/>
      </c>
      <c r="D1148" s="15">
        <f>SUMIF(数量表!D:F,B1148,数量表!F:F)+SUMIF(数量表!D:G,B1148,数量表!G:G)</f>
        <v/>
      </c>
      <c r="E1148" s="16" t="n"/>
      <c r="F1148" s="17">
        <f>C1148*E1148</f>
        <v/>
      </c>
      <c r="G1148" s="18" t="n"/>
      <c r="H1148" s="19">
        <f>D1148*G1148</f>
        <v/>
      </c>
      <c r="I1148" s="16" t="n">
        <v>1.5</v>
      </c>
      <c r="J1148" s="17">
        <f>C1148*I1148</f>
        <v/>
      </c>
      <c r="K1148" s="18" t="n">
        <v>0.5</v>
      </c>
      <c r="L1148" s="19">
        <f>D1148*K1148</f>
        <v/>
      </c>
      <c r="M1148" s="23" t="n"/>
      <c r="N1148" s="24">
        <f>D1148*M1148</f>
        <v/>
      </c>
    </row>
    <row r="1149">
      <c r="A1149" s="12" t="inlineStr">
        <is>
          <t>大平NC</t>
        </is>
      </c>
      <c r="B1149" s="13" t="inlineStr">
        <is>
          <t>KB05L</t>
        </is>
      </c>
      <c r="C1149" s="14">
        <f>SUMIF(数量表!D:E,B1149,数量表!E:E)</f>
        <v/>
      </c>
      <c r="D1149" s="15">
        <f>SUMIF(数量表!D:F,B1149,数量表!F:F)+SUMIF(数量表!D:G,B1149,数量表!G:G)</f>
        <v/>
      </c>
      <c r="E1149" s="16" t="n"/>
      <c r="F1149" s="17">
        <f>C1149*E1149</f>
        <v/>
      </c>
      <c r="G1149" s="18" t="n"/>
      <c r="H1149" s="19">
        <f>D1149*G1149</f>
        <v/>
      </c>
      <c r="I1149" s="16" t="n">
        <v>1.5</v>
      </c>
      <c r="J1149" s="17">
        <f>C1149*I1149</f>
        <v/>
      </c>
      <c r="K1149" s="18" t="n">
        <v>0.5</v>
      </c>
      <c r="L1149" s="19">
        <f>D1149*K1149</f>
        <v/>
      </c>
      <c r="M1149" s="23" t="n"/>
      <c r="N1149" s="24">
        <f>D1149*M1149</f>
        <v/>
      </c>
    </row>
    <row r="1150">
      <c r="A1150" s="12" t="inlineStr">
        <is>
          <t>大平NC</t>
        </is>
      </c>
      <c r="B1150" s="13" t="inlineStr">
        <is>
          <t>KB05R</t>
        </is>
      </c>
      <c r="C1150" s="14">
        <f>SUMIF(数量表!D:E,B1150,数量表!E:E)</f>
        <v/>
      </c>
      <c r="D1150" s="15">
        <f>SUMIF(数量表!D:F,B1150,数量表!F:F)+SUMIF(数量表!D:G,B1150,数量表!G:G)</f>
        <v/>
      </c>
      <c r="E1150" s="16" t="n"/>
      <c r="F1150" s="17">
        <f>C1150*E1150</f>
        <v/>
      </c>
      <c r="G1150" s="18" t="n"/>
      <c r="H1150" s="19">
        <f>D1150*G1150</f>
        <v/>
      </c>
      <c r="I1150" s="16" t="n">
        <v>1.5</v>
      </c>
      <c r="J1150" s="17">
        <f>C1150*I1150</f>
        <v/>
      </c>
      <c r="K1150" s="18" t="n">
        <v>0.5</v>
      </c>
      <c r="L1150" s="19">
        <f>D1150*K1150</f>
        <v/>
      </c>
      <c r="M1150" s="23" t="n"/>
      <c r="N1150" s="24">
        <f>D1150*M1150</f>
        <v/>
      </c>
    </row>
    <row r="1151">
      <c r="A1151" s="12" t="inlineStr">
        <is>
          <t>大平NC</t>
        </is>
      </c>
      <c r="B1151" s="13" t="inlineStr">
        <is>
          <t>22MK09</t>
        </is>
      </c>
      <c r="C1151" s="14">
        <f>SUMIF(数量表!D:E,B1151,数量表!E:E)</f>
        <v/>
      </c>
      <c r="D1151" s="15">
        <f>SUMIF(数量表!D:F,B1151,数量表!F:F)+SUMIF(数量表!D:G,B1151,数量表!G:G)</f>
        <v/>
      </c>
      <c r="E1151" s="16" t="n"/>
      <c r="F1151" s="17">
        <f>C1151*E1151</f>
        <v/>
      </c>
      <c r="G1151" s="18" t="n"/>
      <c r="H1151" s="19">
        <f>D1151*G1151</f>
        <v/>
      </c>
      <c r="I1151" s="16" t="n">
        <v>2</v>
      </c>
      <c r="J1151" s="17">
        <f>C1151*I1151</f>
        <v/>
      </c>
      <c r="K1151" s="18" t="n">
        <v>1</v>
      </c>
      <c r="L1151" s="19">
        <f>D1151*K1151</f>
        <v/>
      </c>
      <c r="M1151" s="23" t="n">
        <v>1</v>
      </c>
      <c r="N1151" s="24">
        <f>D1151*M1151</f>
        <v/>
      </c>
    </row>
    <row r="1152">
      <c r="A1152" s="12" t="inlineStr">
        <is>
          <t>大平NC</t>
        </is>
      </c>
      <c r="B1152" s="13" t="inlineStr">
        <is>
          <t>22MK09-L</t>
        </is>
      </c>
      <c r="C1152" s="14">
        <f>SUMIF(数量表!D:E,B1152,数量表!E:E)</f>
        <v/>
      </c>
      <c r="D1152" s="15">
        <f>SUMIF(数量表!D:F,B1152,数量表!F:F)+SUMIF(数量表!D:G,B1152,数量表!G:G)</f>
        <v/>
      </c>
      <c r="E1152" s="16" t="n"/>
      <c r="F1152" s="17">
        <f>C1152*E1152</f>
        <v/>
      </c>
      <c r="G1152" s="18" t="n"/>
      <c r="H1152" s="19">
        <f>D1152*G1152</f>
        <v/>
      </c>
      <c r="I1152" s="16" t="n">
        <v>2</v>
      </c>
      <c r="J1152" s="17">
        <f>C1152*I1152</f>
        <v/>
      </c>
      <c r="K1152" s="18" t="n">
        <v>1</v>
      </c>
      <c r="L1152" s="19">
        <f>D1152*K1152</f>
        <v/>
      </c>
      <c r="M1152" s="23" t="n">
        <v>1</v>
      </c>
      <c r="N1152" s="24">
        <f>D1152*M1152</f>
        <v/>
      </c>
    </row>
    <row r="1153">
      <c r="A1153" s="12" t="inlineStr">
        <is>
          <t>大平NC</t>
        </is>
      </c>
      <c r="B1153" s="13" t="inlineStr">
        <is>
          <t>22MK09-R</t>
        </is>
      </c>
      <c r="C1153" s="14">
        <f>SUMIF(数量表!D:E,B1153,数量表!E:E)</f>
        <v/>
      </c>
      <c r="D1153" s="15">
        <f>SUMIF(数量表!D:F,B1153,数量表!F:F)+SUMIF(数量表!D:G,B1153,数量表!G:G)</f>
        <v/>
      </c>
      <c r="E1153" s="16" t="n"/>
      <c r="F1153" s="17">
        <f>C1153*E1153</f>
        <v/>
      </c>
      <c r="G1153" s="18" t="n"/>
      <c r="H1153" s="19">
        <f>D1153*G1153</f>
        <v/>
      </c>
      <c r="I1153" s="16" t="n">
        <v>2</v>
      </c>
      <c r="J1153" s="17">
        <f>C1153*I1153</f>
        <v/>
      </c>
      <c r="K1153" s="18" t="n">
        <v>1</v>
      </c>
      <c r="L1153" s="19">
        <f>D1153*K1153</f>
        <v/>
      </c>
      <c r="M1153" s="23" t="n">
        <v>1</v>
      </c>
      <c r="N1153" s="24">
        <f>D1153*M1153</f>
        <v/>
      </c>
    </row>
    <row r="1154">
      <c r="A1154" s="12" t="inlineStr">
        <is>
          <t>大平NC</t>
        </is>
      </c>
      <c r="B1154" s="13" t="inlineStr">
        <is>
          <t>22MK09L</t>
        </is>
      </c>
      <c r="C1154" s="14">
        <f>SUMIF(数量表!D:E,B1154,数量表!E:E)</f>
        <v/>
      </c>
      <c r="D1154" s="15">
        <f>SUMIF(数量表!D:F,B1154,数量表!F:F)+SUMIF(数量表!D:G,B1154,数量表!G:G)</f>
        <v/>
      </c>
      <c r="E1154" s="16" t="n"/>
      <c r="F1154" s="17">
        <f>C1154*E1154</f>
        <v/>
      </c>
      <c r="G1154" s="18" t="n"/>
      <c r="H1154" s="19">
        <f>D1154*G1154</f>
        <v/>
      </c>
      <c r="I1154" s="16" t="n">
        <v>2</v>
      </c>
      <c r="J1154" s="17">
        <f>C1154*I1154</f>
        <v/>
      </c>
      <c r="K1154" s="18" t="n">
        <v>1</v>
      </c>
      <c r="L1154" s="19">
        <f>D1154*K1154</f>
        <v/>
      </c>
      <c r="M1154" s="23" t="n">
        <v>1</v>
      </c>
      <c r="N1154" s="24">
        <f>D1154*M1154</f>
        <v/>
      </c>
    </row>
    <row r="1155">
      <c r="A1155" s="12" t="inlineStr">
        <is>
          <t>大平NC</t>
        </is>
      </c>
      <c r="B1155" s="13" t="inlineStr">
        <is>
          <t>22MK09L-L</t>
        </is>
      </c>
      <c r="C1155" s="14">
        <f>SUMIF(数量表!D:E,B1155,数量表!E:E)</f>
        <v/>
      </c>
      <c r="D1155" s="15">
        <f>SUMIF(数量表!D:F,B1155,数量表!F:F)+SUMIF(数量表!D:G,B1155,数量表!G:G)</f>
        <v/>
      </c>
      <c r="E1155" s="16" t="n"/>
      <c r="F1155" s="17">
        <f>C1155*E1155</f>
        <v/>
      </c>
      <c r="G1155" s="18" t="n"/>
      <c r="H1155" s="19">
        <f>D1155*G1155</f>
        <v/>
      </c>
      <c r="I1155" s="16" t="n">
        <v>2</v>
      </c>
      <c r="J1155" s="17">
        <f>C1155*I1155</f>
        <v/>
      </c>
      <c r="K1155" s="18" t="n">
        <v>1</v>
      </c>
      <c r="L1155" s="19">
        <f>D1155*K1155</f>
        <v/>
      </c>
      <c r="M1155" s="23" t="n">
        <v>1</v>
      </c>
      <c r="N1155" s="24">
        <f>D1155*M1155</f>
        <v/>
      </c>
    </row>
    <row r="1156">
      <c r="A1156" s="12" t="inlineStr">
        <is>
          <t>大平NC</t>
        </is>
      </c>
      <c r="B1156" s="13" t="inlineStr">
        <is>
          <t>22MK09R</t>
        </is>
      </c>
      <c r="C1156" s="14">
        <f>SUMIF(数量表!D:E,B1156,数量表!E:E)</f>
        <v/>
      </c>
      <c r="D1156" s="15">
        <f>SUMIF(数量表!D:F,B1156,数量表!F:F)+SUMIF(数量表!D:G,B1156,数量表!G:G)</f>
        <v/>
      </c>
      <c r="E1156" s="16" t="n"/>
      <c r="F1156" s="17">
        <f>C1156*E1156</f>
        <v/>
      </c>
      <c r="G1156" s="18" t="n"/>
      <c r="H1156" s="19">
        <f>D1156*G1156</f>
        <v/>
      </c>
      <c r="I1156" s="16" t="n">
        <v>2</v>
      </c>
      <c r="J1156" s="17">
        <f>C1156*I1156</f>
        <v/>
      </c>
      <c r="K1156" s="18" t="n">
        <v>1</v>
      </c>
      <c r="L1156" s="19">
        <f>D1156*K1156</f>
        <v/>
      </c>
      <c r="M1156" s="23" t="n">
        <v>1</v>
      </c>
      <c r="N1156" s="24">
        <f>D1156*M1156</f>
        <v/>
      </c>
    </row>
    <row r="1157">
      <c r="A1157" s="12" t="inlineStr">
        <is>
          <t>大平NC</t>
        </is>
      </c>
      <c r="B1157" s="13" t="inlineStr">
        <is>
          <t>22MK09R-R</t>
        </is>
      </c>
      <c r="C1157" s="14">
        <f>SUMIF(数量表!D:E,B1157,数量表!E:E)</f>
        <v/>
      </c>
      <c r="D1157" s="15">
        <f>SUMIF(数量表!D:F,B1157,数量表!F:F)+SUMIF(数量表!D:G,B1157,数量表!G:G)</f>
        <v/>
      </c>
      <c r="E1157" s="16" t="n"/>
      <c r="F1157" s="17">
        <f>C1157*E1157</f>
        <v/>
      </c>
      <c r="G1157" s="18" t="n"/>
      <c r="H1157" s="19">
        <f>D1157*G1157</f>
        <v/>
      </c>
      <c r="I1157" s="16" t="n">
        <v>2</v>
      </c>
      <c r="J1157" s="17">
        <f>C1157*I1157</f>
        <v/>
      </c>
      <c r="K1157" s="18" t="n">
        <v>1</v>
      </c>
      <c r="L1157" s="19">
        <f>D1157*K1157</f>
        <v/>
      </c>
      <c r="M1157" s="23" t="n">
        <v>1</v>
      </c>
      <c r="N1157" s="24">
        <f>D1157*M1157</f>
        <v/>
      </c>
    </row>
    <row r="1158">
      <c r="A1158" s="12" t="inlineStr">
        <is>
          <t>大平NC</t>
        </is>
      </c>
      <c r="B1158" s="13" t="inlineStr">
        <is>
          <t>22MKH09</t>
        </is>
      </c>
      <c r="C1158" s="14">
        <f>SUMIF(数量表!D:E,B1158,数量表!E:E)</f>
        <v/>
      </c>
      <c r="D1158" s="15">
        <f>SUMIF(数量表!D:F,B1158,数量表!F:F)+SUMIF(数量表!D:G,B1158,数量表!G:G)</f>
        <v/>
      </c>
      <c r="E1158" s="16" t="n"/>
      <c r="F1158" s="17">
        <f>C1158*E1158</f>
        <v/>
      </c>
      <c r="G1158" s="18" t="n"/>
      <c r="H1158" s="19">
        <f>D1158*G1158</f>
        <v/>
      </c>
      <c r="I1158" s="16" t="n">
        <v>1</v>
      </c>
      <c r="J1158" s="17">
        <f>C1158*I1158</f>
        <v/>
      </c>
      <c r="K1158" s="18" t="n">
        <v>0</v>
      </c>
      <c r="L1158" s="19">
        <f>D1158*K1158</f>
        <v/>
      </c>
      <c r="M1158" s="23" t="n">
        <v>1</v>
      </c>
      <c r="N1158" s="24">
        <f>D1158*M1158</f>
        <v/>
      </c>
    </row>
    <row r="1159">
      <c r="A1159" s="12" t="inlineStr">
        <is>
          <t>大平NC</t>
        </is>
      </c>
      <c r="B1159" s="13" t="inlineStr">
        <is>
          <t>22MKH09-L</t>
        </is>
      </c>
      <c r="C1159" s="14">
        <f>SUMIF(数量表!D:E,B1159,数量表!E:E)</f>
        <v/>
      </c>
      <c r="D1159" s="15">
        <f>SUMIF(数量表!D:F,B1159,数量表!F:F)+SUMIF(数量表!D:G,B1159,数量表!G:G)</f>
        <v/>
      </c>
      <c r="E1159" s="16" t="n"/>
      <c r="F1159" s="17">
        <f>C1159*E1159</f>
        <v/>
      </c>
      <c r="G1159" s="18" t="n"/>
      <c r="H1159" s="19">
        <f>D1159*G1159</f>
        <v/>
      </c>
      <c r="I1159" s="16" t="n">
        <v>1</v>
      </c>
      <c r="J1159" s="17">
        <f>C1159*I1159</f>
        <v/>
      </c>
      <c r="K1159" s="18" t="n">
        <v>0</v>
      </c>
      <c r="L1159" s="19">
        <f>D1159*K1159</f>
        <v/>
      </c>
      <c r="M1159" s="23" t="n">
        <v>1</v>
      </c>
      <c r="N1159" s="24">
        <f>D1159*M1159</f>
        <v/>
      </c>
    </row>
    <row r="1160">
      <c r="A1160" s="12" t="inlineStr">
        <is>
          <t>大平NC</t>
        </is>
      </c>
      <c r="B1160" s="13" t="inlineStr">
        <is>
          <t>22MKH09-R</t>
        </is>
      </c>
      <c r="C1160" s="14">
        <f>SUMIF(数量表!D:E,B1160,数量表!E:E)</f>
        <v/>
      </c>
      <c r="D1160" s="15">
        <f>SUMIF(数量表!D:F,B1160,数量表!F:F)+SUMIF(数量表!D:G,B1160,数量表!G:G)</f>
        <v/>
      </c>
      <c r="E1160" s="16" t="n"/>
      <c r="F1160" s="17">
        <f>C1160*E1160</f>
        <v/>
      </c>
      <c r="G1160" s="18" t="n"/>
      <c r="H1160" s="19">
        <f>D1160*G1160</f>
        <v/>
      </c>
      <c r="I1160" s="16" t="n">
        <v>1</v>
      </c>
      <c r="J1160" s="17">
        <f>C1160*I1160</f>
        <v/>
      </c>
      <c r="K1160" s="18" t="n">
        <v>0</v>
      </c>
      <c r="L1160" s="19">
        <f>D1160*K1160</f>
        <v/>
      </c>
      <c r="M1160" s="23" t="n">
        <v>1</v>
      </c>
      <c r="N1160" s="24">
        <f>D1160*M1160</f>
        <v/>
      </c>
    </row>
    <row r="1161">
      <c r="A1161" s="12" t="inlineStr">
        <is>
          <t>大平NC</t>
        </is>
      </c>
      <c r="B1161" s="13" t="inlineStr">
        <is>
          <t>22MKH09L</t>
        </is>
      </c>
      <c r="C1161" s="14">
        <f>SUMIF(数量表!D:E,B1161,数量表!E:E)</f>
        <v/>
      </c>
      <c r="D1161" s="15">
        <f>SUMIF(数量表!D:F,B1161,数量表!F:F)+SUMIF(数量表!D:G,B1161,数量表!G:G)</f>
        <v/>
      </c>
      <c r="E1161" s="16" t="n"/>
      <c r="F1161" s="17">
        <f>C1161*E1161</f>
        <v/>
      </c>
      <c r="G1161" s="18" t="n"/>
      <c r="H1161" s="19">
        <f>D1161*G1161</f>
        <v/>
      </c>
      <c r="I1161" s="16" t="n">
        <v>1</v>
      </c>
      <c r="J1161" s="17">
        <f>C1161*I1161</f>
        <v/>
      </c>
      <c r="K1161" s="18" t="n">
        <v>0</v>
      </c>
      <c r="L1161" s="19">
        <f>D1161*K1161</f>
        <v/>
      </c>
      <c r="M1161" s="23" t="n">
        <v>1</v>
      </c>
      <c r="N1161" s="24">
        <f>D1161*M1161</f>
        <v/>
      </c>
    </row>
    <row r="1162">
      <c r="A1162" s="12" t="inlineStr">
        <is>
          <t>大平NC</t>
        </is>
      </c>
      <c r="B1162" s="13" t="inlineStr">
        <is>
          <t>22MKH09R</t>
        </is>
      </c>
      <c r="C1162" s="14">
        <f>SUMIF(数量表!D:E,B1162,数量表!E:E)</f>
        <v/>
      </c>
      <c r="D1162" s="15">
        <f>SUMIF(数量表!D:F,B1162,数量表!F:F)+SUMIF(数量表!D:G,B1162,数量表!G:G)</f>
        <v/>
      </c>
      <c r="E1162" s="16" t="n"/>
      <c r="F1162" s="17">
        <f>C1162*E1162</f>
        <v/>
      </c>
      <c r="G1162" s="18" t="n"/>
      <c r="H1162" s="19">
        <f>D1162*G1162</f>
        <v/>
      </c>
      <c r="I1162" s="16" t="n">
        <v>1</v>
      </c>
      <c r="J1162" s="17">
        <f>C1162*I1162</f>
        <v/>
      </c>
      <c r="K1162" s="18" t="n">
        <v>0</v>
      </c>
      <c r="L1162" s="19">
        <f>D1162*K1162</f>
        <v/>
      </c>
      <c r="M1162" s="23" t="n">
        <v>1</v>
      </c>
      <c r="N1162" s="24">
        <f>D1162*M1162</f>
        <v/>
      </c>
    </row>
    <row r="1163">
      <c r="A1163" s="12" t="inlineStr">
        <is>
          <t>大平NC</t>
        </is>
      </c>
      <c r="B1163" s="13" t="inlineStr">
        <is>
          <t>22MKH09L-L</t>
        </is>
      </c>
      <c r="C1163" s="14">
        <f>SUMIF(数量表!D:E,B1163,数量表!E:E)</f>
        <v/>
      </c>
      <c r="D1163" s="15">
        <f>SUMIF(数量表!D:F,B1163,数量表!F:F)+SUMIF(数量表!D:G,B1163,数量表!G:G)</f>
        <v/>
      </c>
      <c r="E1163" s="16" t="n"/>
      <c r="F1163" s="17">
        <f>C1163*E1163</f>
        <v/>
      </c>
      <c r="G1163" s="18" t="n"/>
      <c r="H1163" s="19">
        <f>D1163*G1163</f>
        <v/>
      </c>
      <c r="I1163" s="16" t="n">
        <v>1</v>
      </c>
      <c r="J1163" s="17">
        <f>C1163*I1163</f>
        <v/>
      </c>
      <c r="K1163" s="18" t="n">
        <v>0</v>
      </c>
      <c r="L1163" s="19">
        <f>D1163*K1163</f>
        <v/>
      </c>
      <c r="M1163" s="23" t="n">
        <v>1</v>
      </c>
      <c r="N1163" s="24">
        <f>D1163*M1163</f>
        <v/>
      </c>
    </row>
    <row r="1164">
      <c r="A1164" s="12" t="inlineStr">
        <is>
          <t>大平NC</t>
        </is>
      </c>
      <c r="B1164" s="13" t="inlineStr">
        <is>
          <t>22MKH09R-R</t>
        </is>
      </c>
      <c r="C1164" s="14">
        <f>SUMIF(数量表!D:E,B1164,数量表!E:E)</f>
        <v/>
      </c>
      <c r="D1164" s="15">
        <f>SUMIF(数量表!D:F,B1164,数量表!F:F)+SUMIF(数量表!D:G,B1164,数量表!G:G)</f>
        <v/>
      </c>
      <c r="E1164" s="16" t="n"/>
      <c r="F1164" s="17">
        <f>C1164*E1164</f>
        <v/>
      </c>
      <c r="G1164" s="18" t="n"/>
      <c r="H1164" s="19">
        <f>D1164*G1164</f>
        <v/>
      </c>
      <c r="I1164" s="16" t="n">
        <v>1</v>
      </c>
      <c r="J1164" s="17">
        <f>C1164*I1164</f>
        <v/>
      </c>
      <c r="K1164" s="18" t="n">
        <v>0</v>
      </c>
      <c r="L1164" s="19">
        <f>D1164*K1164</f>
        <v/>
      </c>
      <c r="M1164" s="23" t="n">
        <v>1</v>
      </c>
      <c r="N1164" s="24">
        <f>D1164*M1164</f>
        <v/>
      </c>
    </row>
    <row r="1165">
      <c r="A1165" s="12" t="inlineStr">
        <is>
          <t>大平NC</t>
        </is>
      </c>
      <c r="B1165" s="13" t="inlineStr">
        <is>
          <t>22MKA09</t>
        </is>
      </c>
      <c r="C1165" s="14">
        <f>SUMIF(数量表!D:E,B1165,数量表!E:E)</f>
        <v/>
      </c>
      <c r="D1165" s="15">
        <f>SUMIF(数量表!D:F,B1165,数量表!F:F)+SUMIF(数量表!D:G,B1165,数量表!G:G)</f>
        <v/>
      </c>
      <c r="E1165" s="16" t="n"/>
      <c r="F1165" s="17">
        <f>C1165*E1165</f>
        <v/>
      </c>
      <c r="G1165" s="18" t="n"/>
      <c r="H1165" s="19">
        <f>D1165*G1165</f>
        <v/>
      </c>
      <c r="I1165" s="16" t="n">
        <v>1.5</v>
      </c>
      <c r="J1165" s="17">
        <f>C1165*I1165</f>
        <v/>
      </c>
      <c r="K1165" s="18" t="n">
        <v>1</v>
      </c>
      <c r="L1165" s="19">
        <f>D1165*K1165</f>
        <v/>
      </c>
      <c r="M1165" s="23" t="n">
        <v>0.5</v>
      </c>
      <c r="N1165" s="24">
        <f>D1165*M1165</f>
        <v/>
      </c>
    </row>
    <row r="1166">
      <c r="A1166" s="12" t="inlineStr">
        <is>
          <t>大平NC</t>
        </is>
      </c>
      <c r="B1166" s="13" t="inlineStr">
        <is>
          <t>22MKA09L</t>
        </is>
      </c>
      <c r="C1166" s="14">
        <f>SUMIF(数量表!D:E,B1166,数量表!E:E)</f>
        <v/>
      </c>
      <c r="D1166" s="15">
        <f>SUMIF(数量表!D:F,B1166,数量表!F:F)+SUMIF(数量表!D:G,B1166,数量表!G:G)</f>
        <v/>
      </c>
      <c r="E1166" s="16" t="n"/>
      <c r="F1166" s="17">
        <f>C1166*E1166</f>
        <v/>
      </c>
      <c r="G1166" s="18" t="n"/>
      <c r="H1166" s="19">
        <f>D1166*G1166</f>
        <v/>
      </c>
      <c r="I1166" s="16" t="n">
        <v>1.5</v>
      </c>
      <c r="J1166" s="17">
        <f>C1166*I1166</f>
        <v/>
      </c>
      <c r="K1166" s="18" t="n">
        <v>1</v>
      </c>
      <c r="L1166" s="19">
        <f>D1166*K1166</f>
        <v/>
      </c>
      <c r="M1166" s="23" t="n">
        <v>0.5</v>
      </c>
      <c r="N1166" s="24">
        <f>D1166*M1166</f>
        <v/>
      </c>
    </row>
    <row r="1167">
      <c r="A1167" s="12" t="inlineStr">
        <is>
          <t>大平NC</t>
        </is>
      </c>
      <c r="B1167" s="13" t="inlineStr">
        <is>
          <t>22MKA09R</t>
        </is>
      </c>
      <c r="C1167" s="14">
        <f>SUMIF(数量表!D:E,B1167,数量表!E:E)</f>
        <v/>
      </c>
      <c r="D1167" s="15">
        <f>SUMIF(数量表!D:F,B1167,数量表!F:F)+SUMIF(数量表!D:G,B1167,数量表!G:G)</f>
        <v/>
      </c>
      <c r="E1167" s="16" t="n"/>
      <c r="F1167" s="17">
        <f>C1167*E1167</f>
        <v/>
      </c>
      <c r="G1167" s="18" t="n"/>
      <c r="H1167" s="19">
        <f>D1167*G1167</f>
        <v/>
      </c>
      <c r="I1167" s="16" t="n">
        <v>1.5</v>
      </c>
      <c r="J1167" s="17">
        <f>C1167*I1167</f>
        <v/>
      </c>
      <c r="K1167" s="18" t="n">
        <v>1</v>
      </c>
      <c r="L1167" s="19">
        <f>D1167*K1167</f>
        <v/>
      </c>
      <c r="M1167" s="23" t="n">
        <v>0.5</v>
      </c>
      <c r="N1167" s="24">
        <f>D1167*M1167</f>
        <v/>
      </c>
    </row>
    <row r="1168">
      <c r="A1168" s="12" t="inlineStr">
        <is>
          <t>大平NC</t>
        </is>
      </c>
      <c r="B1168" s="13" t="inlineStr">
        <is>
          <t>22MKA09L-L</t>
        </is>
      </c>
      <c r="C1168" s="14">
        <f>SUMIF(数量表!D:E,B1168,数量表!E:E)</f>
        <v/>
      </c>
      <c r="D1168" s="15">
        <f>SUMIF(数量表!D:F,B1168,数量表!F:F)+SUMIF(数量表!D:G,B1168,数量表!G:G)</f>
        <v/>
      </c>
      <c r="E1168" s="16" t="n"/>
      <c r="F1168" s="17">
        <f>C1168*E1168</f>
        <v/>
      </c>
      <c r="G1168" s="18" t="n"/>
      <c r="H1168" s="19">
        <f>D1168*G1168</f>
        <v/>
      </c>
      <c r="I1168" s="16" t="n">
        <v>1.5</v>
      </c>
      <c r="J1168" s="17">
        <f>C1168*I1168</f>
        <v/>
      </c>
      <c r="K1168" s="18" t="n">
        <v>1</v>
      </c>
      <c r="L1168" s="19">
        <f>D1168*K1168</f>
        <v/>
      </c>
      <c r="M1168" s="23" t="n">
        <v>0.5</v>
      </c>
      <c r="N1168" s="24">
        <f>D1168*M1168</f>
        <v/>
      </c>
    </row>
    <row r="1169">
      <c r="A1169" s="12" t="inlineStr">
        <is>
          <t>大平NC</t>
        </is>
      </c>
      <c r="B1169" s="13" t="inlineStr">
        <is>
          <t>22MKA09R-R</t>
        </is>
      </c>
      <c r="C1169" s="14">
        <f>SUMIF(数量表!D:E,B1169,数量表!E:E)</f>
        <v/>
      </c>
      <c r="D1169" s="15">
        <f>SUMIF(数量表!D:F,B1169,数量表!F:F)+SUMIF(数量表!D:G,B1169,数量表!G:G)</f>
        <v/>
      </c>
      <c r="E1169" s="16" t="n"/>
      <c r="F1169" s="17">
        <f>C1169*E1169</f>
        <v/>
      </c>
      <c r="G1169" s="18" t="n"/>
      <c r="H1169" s="19">
        <f>D1169*G1169</f>
        <v/>
      </c>
      <c r="I1169" s="16" t="n">
        <v>1.5</v>
      </c>
      <c r="J1169" s="17">
        <f>C1169*I1169</f>
        <v/>
      </c>
      <c r="K1169" s="18" t="n">
        <v>1</v>
      </c>
      <c r="L1169" s="19">
        <f>D1169*K1169</f>
        <v/>
      </c>
      <c r="M1169" s="23" t="n">
        <v>0.5</v>
      </c>
      <c r="N1169" s="24">
        <f>D1169*M1169</f>
        <v/>
      </c>
    </row>
    <row r="1170">
      <c r="A1170" s="12" t="inlineStr">
        <is>
          <t>大平NC</t>
        </is>
      </c>
      <c r="B1170" s="13" t="inlineStr">
        <is>
          <t>22MKB05</t>
        </is>
      </c>
      <c r="C1170" s="14">
        <f>SUMIF(数量表!D:E,B1170,数量表!E:E)</f>
        <v/>
      </c>
      <c r="D1170" s="15">
        <f>SUMIF(数量表!D:F,B1170,数量表!F:F)+SUMIF(数量表!D:G,B1170,数量表!G:G)</f>
        <v/>
      </c>
      <c r="E1170" s="16" t="n"/>
      <c r="F1170" s="17">
        <f>C1170*E1170</f>
        <v/>
      </c>
      <c r="G1170" s="18" t="n"/>
      <c r="H1170" s="19">
        <f>D1170*G1170</f>
        <v/>
      </c>
      <c r="I1170" s="16" t="n">
        <v>1.5</v>
      </c>
      <c r="J1170" s="17">
        <f>C1170*I1170</f>
        <v/>
      </c>
      <c r="K1170" s="18" t="n">
        <v>0.5</v>
      </c>
      <c r="L1170" s="19">
        <f>D1170*K1170</f>
        <v/>
      </c>
      <c r="M1170" s="23" t="n"/>
      <c r="N1170" s="24">
        <f>D1170*M1170</f>
        <v/>
      </c>
    </row>
    <row r="1171">
      <c r="A1171" s="12" t="inlineStr">
        <is>
          <t>大平NC</t>
        </is>
      </c>
      <c r="B1171" s="13" t="inlineStr">
        <is>
          <t>22MKB05L</t>
        </is>
      </c>
      <c r="C1171" s="14">
        <f>SUMIF(数量表!D:E,B1171,数量表!E:E)</f>
        <v/>
      </c>
      <c r="D1171" s="15">
        <f>SUMIF(数量表!D:F,B1171,数量表!F:F)+SUMIF(数量表!D:G,B1171,数量表!G:G)</f>
        <v/>
      </c>
      <c r="E1171" s="16" t="n"/>
      <c r="F1171" s="17">
        <f>C1171*E1171</f>
        <v/>
      </c>
      <c r="G1171" s="18" t="n"/>
      <c r="H1171" s="19">
        <f>D1171*G1171</f>
        <v/>
      </c>
      <c r="I1171" s="16" t="n">
        <v>1.5</v>
      </c>
      <c r="J1171" s="17">
        <f>C1171*I1171</f>
        <v/>
      </c>
      <c r="K1171" s="18" t="n">
        <v>0.5</v>
      </c>
      <c r="L1171" s="19">
        <f>D1171*K1171</f>
        <v/>
      </c>
      <c r="M1171" s="23" t="n"/>
      <c r="N1171" s="24">
        <f>D1171*M1171</f>
        <v/>
      </c>
    </row>
    <row r="1172">
      <c r="A1172" s="12" t="inlineStr">
        <is>
          <t>大平NC</t>
        </is>
      </c>
      <c r="B1172" s="13" t="inlineStr">
        <is>
          <t>22MKB05R</t>
        </is>
      </c>
      <c r="C1172" s="14">
        <f>SUMIF(数量表!D:E,B1172,数量表!E:E)</f>
        <v/>
      </c>
      <c r="D1172" s="15">
        <f>SUMIF(数量表!D:F,B1172,数量表!F:F)+SUMIF(数量表!D:G,B1172,数量表!G:G)</f>
        <v/>
      </c>
      <c r="E1172" s="16" t="n"/>
      <c r="F1172" s="17">
        <f>C1172*E1172</f>
        <v/>
      </c>
      <c r="G1172" s="18" t="n"/>
      <c r="H1172" s="19">
        <f>D1172*G1172</f>
        <v/>
      </c>
      <c r="I1172" s="16" t="n">
        <v>1.5</v>
      </c>
      <c r="J1172" s="17">
        <f>C1172*I1172</f>
        <v/>
      </c>
      <c r="K1172" s="18" t="n">
        <v>0.5</v>
      </c>
      <c r="L1172" s="19">
        <f>D1172*K1172</f>
        <v/>
      </c>
      <c r="M1172" s="23" t="n"/>
      <c r="N1172" s="24">
        <f>D1172*M1172</f>
        <v/>
      </c>
    </row>
    <row r="1173">
      <c r="A1173" s="12" t="inlineStr">
        <is>
          <t>大平NC</t>
        </is>
      </c>
      <c r="B1173" s="13" t="inlineStr">
        <is>
          <t>45MK13</t>
        </is>
      </c>
      <c r="C1173" s="14">
        <f>SUMIF(数量表!D:E,B1173,数量表!E:E)</f>
        <v/>
      </c>
      <c r="D1173" s="15">
        <f>SUMIF(数量表!D:F,B1173,数量表!F:F)+SUMIF(数量表!D:G,B1173,数量表!G:G)</f>
        <v/>
      </c>
      <c r="E1173" s="16" t="n"/>
      <c r="F1173" s="17">
        <f>C1173*E1173</f>
        <v/>
      </c>
      <c r="G1173" s="18" t="n"/>
      <c r="H1173" s="19">
        <f>D1173*G1173</f>
        <v/>
      </c>
      <c r="I1173" s="16" t="n">
        <v>2</v>
      </c>
      <c r="J1173" s="17">
        <f>C1173*I1173</f>
        <v/>
      </c>
      <c r="K1173" s="18" t="n">
        <v>1</v>
      </c>
      <c r="L1173" s="19">
        <f>D1173*K1173</f>
        <v/>
      </c>
      <c r="M1173" s="23" t="n">
        <v>1</v>
      </c>
      <c r="N1173" s="24">
        <f>D1173*M1173</f>
        <v/>
      </c>
    </row>
    <row r="1174">
      <c r="A1174" s="12" t="inlineStr">
        <is>
          <t>大平NC</t>
        </is>
      </c>
      <c r="B1174" s="13" t="inlineStr">
        <is>
          <t>45MK13-L</t>
        </is>
      </c>
      <c r="C1174" s="14">
        <f>SUMIF(数量表!D:E,B1174,数量表!E:E)</f>
        <v/>
      </c>
      <c r="D1174" s="15">
        <f>SUMIF(数量表!D:F,B1174,数量表!F:F)+SUMIF(数量表!D:G,B1174,数量表!G:G)</f>
        <v/>
      </c>
      <c r="E1174" s="16" t="n"/>
      <c r="F1174" s="17">
        <f>C1174*E1174</f>
        <v/>
      </c>
      <c r="G1174" s="18" t="n"/>
      <c r="H1174" s="19">
        <f>D1174*G1174</f>
        <v/>
      </c>
      <c r="I1174" s="16" t="n">
        <v>2</v>
      </c>
      <c r="J1174" s="17">
        <f>C1174*I1174</f>
        <v/>
      </c>
      <c r="K1174" s="18" t="n">
        <v>1</v>
      </c>
      <c r="L1174" s="19">
        <f>D1174*K1174</f>
        <v/>
      </c>
      <c r="M1174" s="23" t="n">
        <v>1</v>
      </c>
      <c r="N1174" s="24">
        <f>D1174*M1174</f>
        <v/>
      </c>
    </row>
    <row r="1175">
      <c r="A1175" s="12" t="inlineStr">
        <is>
          <t>大平NC</t>
        </is>
      </c>
      <c r="B1175" s="13" t="inlineStr">
        <is>
          <t>45MK13-R</t>
        </is>
      </c>
      <c r="C1175" s="14">
        <f>SUMIF(数量表!D:E,B1175,数量表!E:E)</f>
        <v/>
      </c>
      <c r="D1175" s="15">
        <f>SUMIF(数量表!D:F,B1175,数量表!F:F)+SUMIF(数量表!D:G,B1175,数量表!G:G)</f>
        <v/>
      </c>
      <c r="E1175" s="16" t="n"/>
      <c r="F1175" s="17">
        <f>C1175*E1175</f>
        <v/>
      </c>
      <c r="G1175" s="18" t="n"/>
      <c r="H1175" s="19">
        <f>D1175*G1175</f>
        <v/>
      </c>
      <c r="I1175" s="16" t="n">
        <v>2</v>
      </c>
      <c r="J1175" s="17">
        <f>C1175*I1175</f>
        <v/>
      </c>
      <c r="K1175" s="18" t="n">
        <v>1</v>
      </c>
      <c r="L1175" s="19">
        <f>D1175*K1175</f>
        <v/>
      </c>
      <c r="M1175" s="23" t="n">
        <v>1</v>
      </c>
      <c r="N1175" s="24">
        <f>D1175*M1175</f>
        <v/>
      </c>
    </row>
    <row r="1176">
      <c r="A1176" s="12" t="inlineStr">
        <is>
          <t>大平NC</t>
        </is>
      </c>
      <c r="B1176" s="13" t="inlineStr">
        <is>
          <t>45MK13R</t>
        </is>
      </c>
      <c r="C1176" s="14">
        <f>SUMIF(数量表!D:E,B1176,数量表!E:E)</f>
        <v/>
      </c>
      <c r="D1176" s="15">
        <f>SUMIF(数量表!D:F,B1176,数量表!F:F)+SUMIF(数量表!D:G,B1176,数量表!G:G)</f>
        <v/>
      </c>
      <c r="E1176" s="16" t="n"/>
      <c r="F1176" s="17">
        <f>C1176*E1176</f>
        <v/>
      </c>
      <c r="G1176" s="18" t="n"/>
      <c r="H1176" s="19">
        <f>D1176*G1176</f>
        <v/>
      </c>
      <c r="I1176" s="16" t="n">
        <v>2</v>
      </c>
      <c r="J1176" s="17">
        <f>C1176*I1176</f>
        <v/>
      </c>
      <c r="K1176" s="18" t="n">
        <v>1</v>
      </c>
      <c r="L1176" s="19">
        <f>D1176*K1176</f>
        <v/>
      </c>
      <c r="M1176" s="23" t="n">
        <v>1</v>
      </c>
      <c r="N1176" s="24">
        <f>D1176*M1176</f>
        <v/>
      </c>
    </row>
    <row r="1177">
      <c r="A1177" s="12" t="inlineStr">
        <is>
          <t>大平NC</t>
        </is>
      </c>
      <c r="B1177" s="13" t="inlineStr">
        <is>
          <t>45MK13R-R</t>
        </is>
      </c>
      <c r="C1177" s="14">
        <f>SUMIF(数量表!D:E,B1177,数量表!E:E)</f>
        <v/>
      </c>
      <c r="D1177" s="15">
        <f>SUMIF(数量表!D:F,B1177,数量表!F:F)+SUMIF(数量表!D:G,B1177,数量表!G:G)</f>
        <v/>
      </c>
      <c r="E1177" s="16" t="n"/>
      <c r="F1177" s="17">
        <f>C1177*E1177</f>
        <v/>
      </c>
      <c r="G1177" s="18" t="n"/>
      <c r="H1177" s="19">
        <f>D1177*G1177</f>
        <v/>
      </c>
      <c r="I1177" s="16" t="n">
        <v>2</v>
      </c>
      <c r="J1177" s="17">
        <f>C1177*I1177</f>
        <v/>
      </c>
      <c r="K1177" s="18" t="n">
        <v>1</v>
      </c>
      <c r="L1177" s="19">
        <f>D1177*K1177</f>
        <v/>
      </c>
      <c r="M1177" s="23" t="n">
        <v>1</v>
      </c>
      <c r="N1177" s="24">
        <f>D1177*M1177</f>
        <v/>
      </c>
    </row>
    <row r="1178">
      <c r="A1178" s="12" t="inlineStr">
        <is>
          <t>大平NC</t>
        </is>
      </c>
      <c r="B1178" s="13" t="inlineStr">
        <is>
          <t>45MK13L</t>
        </is>
      </c>
      <c r="C1178" s="14">
        <f>SUMIF(数量表!D:E,B1178,数量表!E:E)</f>
        <v/>
      </c>
      <c r="D1178" s="15">
        <f>SUMIF(数量表!D:F,B1178,数量表!F:F)+SUMIF(数量表!D:G,B1178,数量表!G:G)</f>
        <v/>
      </c>
      <c r="E1178" s="16" t="n"/>
      <c r="F1178" s="17">
        <f>C1178*E1178</f>
        <v/>
      </c>
      <c r="G1178" s="18" t="n"/>
      <c r="H1178" s="19">
        <f>D1178*G1178</f>
        <v/>
      </c>
      <c r="I1178" s="16" t="n">
        <v>2</v>
      </c>
      <c r="J1178" s="17">
        <f>C1178*I1178</f>
        <v/>
      </c>
      <c r="K1178" s="18" t="n">
        <v>1</v>
      </c>
      <c r="L1178" s="19">
        <f>D1178*K1178</f>
        <v/>
      </c>
      <c r="M1178" s="23" t="n">
        <v>1</v>
      </c>
      <c r="N1178" s="24">
        <f>D1178*M1178</f>
        <v/>
      </c>
    </row>
    <row r="1179">
      <c r="A1179" s="12" t="inlineStr">
        <is>
          <t>大平NC</t>
        </is>
      </c>
      <c r="B1179" s="13" t="inlineStr">
        <is>
          <t>45MK13L-L</t>
        </is>
      </c>
      <c r="C1179" s="14">
        <f>SUMIF(数量表!D:E,B1179,数量表!E:E)</f>
        <v/>
      </c>
      <c r="D1179" s="15">
        <f>SUMIF(数量表!D:F,B1179,数量表!F:F)+SUMIF(数量表!D:G,B1179,数量表!G:G)</f>
        <v/>
      </c>
      <c r="E1179" s="16" t="n"/>
      <c r="F1179" s="17">
        <f>C1179*E1179</f>
        <v/>
      </c>
      <c r="G1179" s="18" t="n"/>
      <c r="H1179" s="19">
        <f>D1179*G1179</f>
        <v/>
      </c>
      <c r="I1179" s="16" t="n">
        <v>2</v>
      </c>
      <c r="J1179" s="17">
        <f>C1179*I1179</f>
        <v/>
      </c>
      <c r="K1179" s="18" t="n">
        <v>1</v>
      </c>
      <c r="L1179" s="19">
        <f>D1179*K1179</f>
        <v/>
      </c>
      <c r="M1179" s="23" t="n">
        <v>1</v>
      </c>
      <c r="N1179" s="24">
        <f>D1179*M1179</f>
        <v/>
      </c>
    </row>
    <row r="1180">
      <c r="A1180" s="12" t="inlineStr">
        <is>
          <t>大平NC</t>
        </is>
      </c>
      <c r="B1180" s="13" t="inlineStr">
        <is>
          <t>45MK11</t>
        </is>
      </c>
      <c r="C1180" s="14">
        <f>SUMIF(数量表!D:E,B1180,数量表!E:E)</f>
        <v/>
      </c>
      <c r="D1180" s="15">
        <f>SUMIF(数量表!D:F,B1180,数量表!F:F)+SUMIF(数量表!D:G,B1180,数量表!G:G)</f>
        <v/>
      </c>
      <c r="E1180" s="16" t="n"/>
      <c r="F1180" s="17">
        <f>C1180*E1180</f>
        <v/>
      </c>
      <c r="G1180" s="18" t="n"/>
      <c r="H1180" s="19">
        <f>D1180*G1180</f>
        <v/>
      </c>
      <c r="I1180" s="16" t="n">
        <v>2</v>
      </c>
      <c r="J1180" s="17">
        <f>C1180*I1180</f>
        <v/>
      </c>
      <c r="K1180" s="18" t="n">
        <v>1</v>
      </c>
      <c r="L1180" s="19">
        <f>D1180*K1180</f>
        <v/>
      </c>
      <c r="M1180" s="23" t="n">
        <v>1</v>
      </c>
      <c r="N1180" s="24">
        <f>D1180*M1180</f>
        <v/>
      </c>
    </row>
    <row r="1181">
      <c r="A1181" s="12" t="inlineStr">
        <is>
          <t>大平NC</t>
        </is>
      </c>
      <c r="B1181" s="13" t="inlineStr">
        <is>
          <t>45MK11-L</t>
        </is>
      </c>
      <c r="C1181" s="14">
        <f>SUMIF(数量表!D:E,B1181,数量表!E:E)</f>
        <v/>
      </c>
      <c r="D1181" s="15">
        <f>SUMIF(数量表!D:F,B1181,数量表!F:F)+SUMIF(数量表!D:G,B1181,数量表!G:G)</f>
        <v/>
      </c>
      <c r="E1181" s="16" t="n"/>
      <c r="F1181" s="17">
        <f>C1181*E1181</f>
        <v/>
      </c>
      <c r="G1181" s="18" t="n"/>
      <c r="H1181" s="19">
        <f>D1181*G1181</f>
        <v/>
      </c>
      <c r="I1181" s="16" t="n">
        <v>2</v>
      </c>
      <c r="J1181" s="17">
        <f>C1181*I1181</f>
        <v/>
      </c>
      <c r="K1181" s="18" t="n">
        <v>1</v>
      </c>
      <c r="L1181" s="19">
        <f>D1181*K1181</f>
        <v/>
      </c>
      <c r="M1181" s="23" t="n">
        <v>1</v>
      </c>
      <c r="N1181" s="24">
        <f>D1181*M1181</f>
        <v/>
      </c>
    </row>
    <row r="1182">
      <c r="A1182" s="12" t="inlineStr">
        <is>
          <t>大平NC</t>
        </is>
      </c>
      <c r="B1182" s="13" t="inlineStr">
        <is>
          <t>45MK11-R</t>
        </is>
      </c>
      <c r="C1182" s="14">
        <f>SUMIF(数量表!D:E,B1182,数量表!E:E)</f>
        <v/>
      </c>
      <c r="D1182" s="15">
        <f>SUMIF(数量表!D:F,B1182,数量表!F:F)+SUMIF(数量表!D:G,B1182,数量表!G:G)</f>
        <v/>
      </c>
      <c r="E1182" s="16" t="n"/>
      <c r="F1182" s="17">
        <f>C1182*E1182</f>
        <v/>
      </c>
      <c r="G1182" s="18" t="n"/>
      <c r="H1182" s="19">
        <f>D1182*G1182</f>
        <v/>
      </c>
      <c r="I1182" s="16" t="n">
        <v>2</v>
      </c>
      <c r="J1182" s="17">
        <f>C1182*I1182</f>
        <v/>
      </c>
      <c r="K1182" s="18" t="n">
        <v>1</v>
      </c>
      <c r="L1182" s="19">
        <f>D1182*K1182</f>
        <v/>
      </c>
      <c r="M1182" s="23" t="n">
        <v>1</v>
      </c>
      <c r="N1182" s="24">
        <f>D1182*M1182</f>
        <v/>
      </c>
    </row>
    <row r="1183">
      <c r="A1183" s="12" t="inlineStr">
        <is>
          <t>大平NC</t>
        </is>
      </c>
      <c r="B1183" s="13" t="inlineStr">
        <is>
          <t>45MK11L</t>
        </is>
      </c>
      <c r="C1183" s="14">
        <f>SUMIF(数量表!D:E,B1183,数量表!E:E)</f>
        <v/>
      </c>
      <c r="D1183" s="15">
        <f>SUMIF(数量表!D:F,B1183,数量表!F:F)+SUMIF(数量表!D:G,B1183,数量表!G:G)</f>
        <v/>
      </c>
      <c r="E1183" s="16" t="n"/>
      <c r="F1183" s="17">
        <f>C1183*E1183</f>
        <v/>
      </c>
      <c r="G1183" s="18" t="n"/>
      <c r="H1183" s="19">
        <f>D1183*G1183</f>
        <v/>
      </c>
      <c r="I1183" s="16" t="n">
        <v>2</v>
      </c>
      <c r="J1183" s="17">
        <f>C1183*I1183</f>
        <v/>
      </c>
      <c r="K1183" s="18" t="n">
        <v>1</v>
      </c>
      <c r="L1183" s="19">
        <f>D1183*K1183</f>
        <v/>
      </c>
      <c r="M1183" s="23" t="n">
        <v>1</v>
      </c>
      <c r="N1183" s="24">
        <f>D1183*M1183</f>
        <v/>
      </c>
    </row>
    <row r="1184">
      <c r="A1184" s="12" t="inlineStr">
        <is>
          <t>大平NC</t>
        </is>
      </c>
      <c r="B1184" s="13" t="inlineStr">
        <is>
          <t>45MK11L-L</t>
        </is>
      </c>
      <c r="C1184" s="14">
        <f>SUMIF(数量表!D:E,B1184,数量表!E:E)</f>
        <v/>
      </c>
      <c r="D1184" s="15">
        <f>SUMIF(数量表!D:F,B1184,数量表!F:F)+SUMIF(数量表!D:G,B1184,数量表!G:G)</f>
        <v/>
      </c>
      <c r="E1184" s="16" t="n"/>
      <c r="F1184" s="17">
        <f>C1184*E1184</f>
        <v/>
      </c>
      <c r="G1184" s="18" t="n"/>
      <c r="H1184" s="19">
        <f>D1184*G1184</f>
        <v/>
      </c>
      <c r="I1184" s="16" t="n">
        <v>2</v>
      </c>
      <c r="J1184" s="17">
        <f>C1184*I1184</f>
        <v/>
      </c>
      <c r="K1184" s="18" t="n">
        <v>1</v>
      </c>
      <c r="L1184" s="19">
        <f>D1184*K1184</f>
        <v/>
      </c>
      <c r="M1184" s="23" t="n">
        <v>1</v>
      </c>
      <c r="N1184" s="24">
        <f>D1184*M1184</f>
        <v/>
      </c>
    </row>
    <row r="1185">
      <c r="A1185" s="12" t="inlineStr">
        <is>
          <t>大平NC</t>
        </is>
      </c>
      <c r="B1185" s="13" t="inlineStr">
        <is>
          <t>45MK11R</t>
        </is>
      </c>
      <c r="C1185" s="14">
        <f>SUMIF(数量表!D:E,B1185,数量表!E:E)</f>
        <v/>
      </c>
      <c r="D1185" s="15">
        <f>SUMIF(数量表!D:F,B1185,数量表!F:F)+SUMIF(数量表!D:G,B1185,数量表!G:G)</f>
        <v/>
      </c>
      <c r="E1185" s="16" t="n"/>
      <c r="F1185" s="17">
        <f>C1185*E1185</f>
        <v/>
      </c>
      <c r="G1185" s="18" t="n"/>
      <c r="H1185" s="19">
        <f>D1185*G1185</f>
        <v/>
      </c>
      <c r="I1185" s="16" t="n">
        <v>2</v>
      </c>
      <c r="J1185" s="17">
        <f>C1185*I1185</f>
        <v/>
      </c>
      <c r="K1185" s="18" t="n">
        <v>1</v>
      </c>
      <c r="L1185" s="19">
        <f>D1185*K1185</f>
        <v/>
      </c>
      <c r="M1185" s="23" t="n">
        <v>1</v>
      </c>
      <c r="N1185" s="24">
        <f>D1185*M1185</f>
        <v/>
      </c>
    </row>
    <row r="1186">
      <c r="A1186" s="12" t="inlineStr">
        <is>
          <t>大平NC</t>
        </is>
      </c>
      <c r="B1186" s="13" t="inlineStr">
        <is>
          <t>45MK11R-R</t>
        </is>
      </c>
      <c r="C1186" s="14">
        <f>SUMIF(数量表!D:E,B1186,数量表!E:E)</f>
        <v/>
      </c>
      <c r="D1186" s="15">
        <f>SUMIF(数量表!D:F,B1186,数量表!F:F)+SUMIF(数量表!D:G,B1186,数量表!G:G)</f>
        <v/>
      </c>
      <c r="E1186" s="16" t="n"/>
      <c r="F1186" s="17">
        <f>C1186*E1186</f>
        <v/>
      </c>
      <c r="G1186" s="18" t="n"/>
      <c r="H1186" s="19">
        <f>D1186*G1186</f>
        <v/>
      </c>
      <c r="I1186" s="16" t="n">
        <v>2</v>
      </c>
      <c r="J1186" s="17">
        <f>C1186*I1186</f>
        <v/>
      </c>
      <c r="K1186" s="18" t="n">
        <v>1</v>
      </c>
      <c r="L1186" s="19">
        <f>D1186*K1186</f>
        <v/>
      </c>
      <c r="M1186" s="23" t="n">
        <v>1</v>
      </c>
      <c r="N1186" s="24">
        <f>D1186*M1186</f>
        <v/>
      </c>
    </row>
    <row r="1187">
      <c r="A1187" s="12" t="inlineStr">
        <is>
          <t>大平NC</t>
        </is>
      </c>
      <c r="B1187" s="13" t="inlineStr">
        <is>
          <t>45MKH11</t>
        </is>
      </c>
      <c r="C1187" s="14">
        <f>SUMIF(数量表!D:E,B1187,数量表!E:E)</f>
        <v/>
      </c>
      <c r="D1187" s="15">
        <f>SUMIF(数量表!D:F,B1187,数量表!F:F)+SUMIF(数量表!D:G,B1187,数量表!G:G)</f>
        <v/>
      </c>
      <c r="E1187" s="16" t="n"/>
      <c r="F1187" s="17">
        <f>C1187*E1187</f>
        <v/>
      </c>
      <c r="G1187" s="18" t="n"/>
      <c r="H1187" s="19">
        <f>D1187*G1187</f>
        <v/>
      </c>
      <c r="I1187" s="16" t="n">
        <v>1</v>
      </c>
      <c r="J1187" s="17">
        <f>C1187*I1187</f>
        <v/>
      </c>
      <c r="K1187" s="18" t="n">
        <v>0</v>
      </c>
      <c r="L1187" s="19">
        <f>D1187*K1187</f>
        <v/>
      </c>
      <c r="M1187" s="23" t="n">
        <v>1</v>
      </c>
      <c r="N1187" s="24">
        <f>D1187*M1187</f>
        <v/>
      </c>
    </row>
    <row r="1188">
      <c r="A1188" s="12" t="inlineStr">
        <is>
          <t>大平NC</t>
        </is>
      </c>
      <c r="B1188" s="13" t="inlineStr">
        <is>
          <t>45MKH11-L</t>
        </is>
      </c>
      <c r="C1188" s="14">
        <f>SUMIF(数量表!D:E,B1188,数量表!E:E)</f>
        <v/>
      </c>
      <c r="D1188" s="15">
        <f>SUMIF(数量表!D:F,B1188,数量表!F:F)+SUMIF(数量表!D:G,B1188,数量表!G:G)</f>
        <v/>
      </c>
      <c r="E1188" s="16" t="n"/>
      <c r="F1188" s="17">
        <f>C1188*E1188</f>
        <v/>
      </c>
      <c r="G1188" s="18" t="n"/>
      <c r="H1188" s="19">
        <f>D1188*G1188</f>
        <v/>
      </c>
      <c r="I1188" s="16" t="n">
        <v>1</v>
      </c>
      <c r="J1188" s="17">
        <f>C1188*I1188</f>
        <v/>
      </c>
      <c r="K1188" s="18" t="n">
        <v>0</v>
      </c>
      <c r="L1188" s="19">
        <f>D1188*K1188</f>
        <v/>
      </c>
      <c r="M1188" s="23" t="n">
        <v>1</v>
      </c>
      <c r="N1188" s="24">
        <f>D1188*M1188</f>
        <v/>
      </c>
    </row>
    <row r="1189">
      <c r="A1189" s="12" t="inlineStr">
        <is>
          <t>大平NC</t>
        </is>
      </c>
      <c r="B1189" s="13" t="inlineStr">
        <is>
          <t>45MKH11-R</t>
        </is>
      </c>
      <c r="C1189" s="14">
        <f>SUMIF(数量表!D:E,B1189,数量表!E:E)</f>
        <v/>
      </c>
      <c r="D1189" s="15">
        <f>SUMIF(数量表!D:F,B1189,数量表!F:F)+SUMIF(数量表!D:G,B1189,数量表!G:G)</f>
        <v/>
      </c>
      <c r="E1189" s="16" t="n"/>
      <c r="F1189" s="17">
        <f>C1189*E1189</f>
        <v/>
      </c>
      <c r="G1189" s="18" t="n"/>
      <c r="H1189" s="19">
        <f>D1189*G1189</f>
        <v/>
      </c>
      <c r="I1189" s="16" t="n">
        <v>1</v>
      </c>
      <c r="J1189" s="17">
        <f>C1189*I1189</f>
        <v/>
      </c>
      <c r="K1189" s="18" t="n">
        <v>0</v>
      </c>
      <c r="L1189" s="19">
        <f>D1189*K1189</f>
        <v/>
      </c>
      <c r="M1189" s="23" t="n">
        <v>1</v>
      </c>
      <c r="N1189" s="24">
        <f>D1189*M1189</f>
        <v/>
      </c>
    </row>
    <row r="1190">
      <c r="A1190" s="12" t="inlineStr">
        <is>
          <t>大平NC</t>
        </is>
      </c>
      <c r="B1190" s="13" t="inlineStr">
        <is>
          <t>45MKH11L</t>
        </is>
      </c>
      <c r="C1190" s="14">
        <f>SUMIF(数量表!D:E,B1190,数量表!E:E)</f>
        <v/>
      </c>
      <c r="D1190" s="15">
        <f>SUMIF(数量表!D:F,B1190,数量表!F:F)+SUMIF(数量表!D:G,B1190,数量表!G:G)</f>
        <v/>
      </c>
      <c r="E1190" s="16" t="n"/>
      <c r="F1190" s="17">
        <f>C1190*E1190</f>
        <v/>
      </c>
      <c r="G1190" s="18" t="n"/>
      <c r="H1190" s="19">
        <f>D1190*G1190</f>
        <v/>
      </c>
      <c r="I1190" s="16" t="n">
        <v>1</v>
      </c>
      <c r="J1190" s="17">
        <f>C1190*I1190</f>
        <v/>
      </c>
      <c r="K1190" s="18" t="n">
        <v>0</v>
      </c>
      <c r="L1190" s="19">
        <f>D1190*K1190</f>
        <v/>
      </c>
      <c r="M1190" s="23" t="n">
        <v>1</v>
      </c>
      <c r="N1190" s="24">
        <f>D1190*M1190</f>
        <v/>
      </c>
    </row>
    <row r="1191">
      <c r="A1191" s="12" t="inlineStr">
        <is>
          <t>大平NC</t>
        </is>
      </c>
      <c r="B1191" s="13" t="inlineStr">
        <is>
          <t>45MKH11R</t>
        </is>
      </c>
      <c r="C1191" s="14">
        <f>SUMIF(数量表!D:E,B1191,数量表!E:E)</f>
        <v/>
      </c>
      <c r="D1191" s="15">
        <f>SUMIF(数量表!D:F,B1191,数量表!F:F)+SUMIF(数量表!D:G,B1191,数量表!G:G)</f>
        <v/>
      </c>
      <c r="E1191" s="16" t="n"/>
      <c r="F1191" s="17">
        <f>C1191*E1191</f>
        <v/>
      </c>
      <c r="G1191" s="18" t="n"/>
      <c r="H1191" s="19" t="n"/>
      <c r="I1191" s="16" t="n">
        <v>1</v>
      </c>
      <c r="J1191" s="17">
        <f>C1191*I1191</f>
        <v/>
      </c>
      <c r="K1191" s="18" t="n">
        <v>0</v>
      </c>
      <c r="L1191" s="19">
        <f>D1191*K1191</f>
        <v/>
      </c>
      <c r="M1191" s="23" t="n">
        <v>1</v>
      </c>
      <c r="N1191" s="24">
        <f>D1191*M1191</f>
        <v/>
      </c>
    </row>
    <row r="1192">
      <c r="A1192" s="12" t="inlineStr">
        <is>
          <t>大平NC</t>
        </is>
      </c>
      <c r="B1192" s="13" t="inlineStr">
        <is>
          <t>45MKH11L-L</t>
        </is>
      </c>
      <c r="C1192" s="14">
        <f>SUMIF(数量表!D:E,B1192,数量表!E:E)</f>
        <v/>
      </c>
      <c r="D1192" s="15">
        <f>SUMIF(数量表!D:F,B1192,数量表!F:F)+SUMIF(数量表!D:G,B1192,数量表!G:G)</f>
        <v/>
      </c>
      <c r="E1192" s="16" t="n"/>
      <c r="F1192" s="17">
        <f>C1192*E1192</f>
        <v/>
      </c>
      <c r="G1192" s="18" t="n"/>
      <c r="H1192" s="19">
        <f>D1192*G1192</f>
        <v/>
      </c>
      <c r="I1192" s="16" t="n">
        <v>1</v>
      </c>
      <c r="J1192" s="17">
        <f>C1192*I1192</f>
        <v/>
      </c>
      <c r="K1192" s="18" t="n">
        <v>0</v>
      </c>
      <c r="L1192" s="19">
        <f>D1192*K1192</f>
        <v/>
      </c>
      <c r="M1192" s="23" t="n">
        <v>1</v>
      </c>
      <c r="N1192" s="24">
        <f>D1192*M1192</f>
        <v/>
      </c>
    </row>
    <row r="1193">
      <c r="A1193" s="12" t="inlineStr">
        <is>
          <t>大平NC</t>
        </is>
      </c>
      <c r="B1193" s="13" t="inlineStr">
        <is>
          <t>45MKH11R-R</t>
        </is>
      </c>
      <c r="C1193" s="14">
        <f>SUMIF(数量表!D:E,B1193,数量表!E:E)</f>
        <v/>
      </c>
      <c r="D1193" s="15">
        <f>SUMIF(数量表!D:F,B1193,数量表!F:F)+SUMIF(数量表!D:G,B1193,数量表!G:G)</f>
        <v/>
      </c>
      <c r="E1193" s="16" t="n"/>
      <c r="F1193" s="17">
        <f>C1193*E1193</f>
        <v/>
      </c>
      <c r="G1193" s="18" t="n"/>
      <c r="H1193" s="19">
        <f>D1193*G1193</f>
        <v/>
      </c>
      <c r="I1193" s="16" t="n">
        <v>1</v>
      </c>
      <c r="J1193" s="17">
        <f>C1193*I1193</f>
        <v/>
      </c>
      <c r="K1193" s="18" t="n">
        <v>0</v>
      </c>
      <c r="L1193" s="19">
        <f>D1193*K1193</f>
        <v/>
      </c>
      <c r="M1193" s="23" t="n">
        <v>1</v>
      </c>
      <c r="N1193" s="24">
        <f>D1193*M1193</f>
        <v/>
      </c>
    </row>
    <row r="1194">
      <c r="A1194" s="12" t="inlineStr">
        <is>
          <t>大平NC</t>
        </is>
      </c>
      <c r="B1194" s="13" t="inlineStr">
        <is>
          <t>45MKA11</t>
        </is>
      </c>
      <c r="C1194" s="14">
        <f>SUMIF(数量表!D:E,B1194,数量表!E:E)</f>
        <v/>
      </c>
      <c r="D1194" s="15">
        <f>SUMIF(数量表!D:F,B1194,数量表!F:F)+SUMIF(数量表!D:G,B1194,数量表!G:G)</f>
        <v/>
      </c>
      <c r="E1194" s="16" t="n"/>
      <c r="F1194" s="17">
        <f>C1194*E1194</f>
        <v/>
      </c>
      <c r="G1194" s="18" t="n"/>
      <c r="H1194" s="19">
        <f>D1194*G1194</f>
        <v/>
      </c>
      <c r="I1194" s="16" t="n">
        <v>1.5</v>
      </c>
      <c r="J1194" s="17">
        <f>C1194*I1194</f>
        <v/>
      </c>
      <c r="K1194" s="18" t="n">
        <v>1</v>
      </c>
      <c r="L1194" s="19">
        <f>D1194*K1194</f>
        <v/>
      </c>
      <c r="M1194" s="23" t="n">
        <v>0.5</v>
      </c>
      <c r="N1194" s="24">
        <f>D1194*M1194</f>
        <v/>
      </c>
    </row>
    <row r="1195">
      <c r="A1195" s="12" t="inlineStr">
        <is>
          <t>大平NC</t>
        </is>
      </c>
      <c r="B1195" s="13" t="inlineStr">
        <is>
          <t>45MKA11L</t>
        </is>
      </c>
      <c r="C1195" s="14">
        <f>SUMIF(数量表!D:E,B1195,数量表!E:E)</f>
        <v/>
      </c>
      <c r="D1195" s="15">
        <f>SUMIF(数量表!D:F,B1195,数量表!F:F)+SUMIF(数量表!D:G,B1195,数量表!G:G)</f>
        <v/>
      </c>
      <c r="E1195" s="16" t="n"/>
      <c r="F1195" s="17">
        <f>C1195*E1195</f>
        <v/>
      </c>
      <c r="G1195" s="18" t="n"/>
      <c r="H1195" s="19">
        <f>D1195*G1195</f>
        <v/>
      </c>
      <c r="I1195" s="16" t="n">
        <v>1.5</v>
      </c>
      <c r="J1195" s="17">
        <f>C1195*I1195</f>
        <v/>
      </c>
      <c r="K1195" s="18" t="n">
        <v>1</v>
      </c>
      <c r="L1195" s="19">
        <f>D1195*K1195</f>
        <v/>
      </c>
      <c r="M1195" s="23" t="n">
        <v>0.5</v>
      </c>
      <c r="N1195" s="24">
        <f>D1195*M1195</f>
        <v/>
      </c>
    </row>
    <row r="1196">
      <c r="A1196" s="12" t="inlineStr">
        <is>
          <t>大平NC</t>
        </is>
      </c>
      <c r="B1196" s="13" t="inlineStr">
        <is>
          <t>45MKA11L-L</t>
        </is>
      </c>
      <c r="C1196" s="14">
        <f>SUMIF(数量表!D:E,B1196,数量表!E:E)</f>
        <v/>
      </c>
      <c r="D1196" s="15">
        <f>SUMIF(数量表!D:F,B1196,数量表!F:F)+SUMIF(数量表!D:G,B1196,数量表!G:G)</f>
        <v/>
      </c>
      <c r="E1196" s="16" t="n"/>
      <c r="F1196" s="17">
        <f>C1196*E1196</f>
        <v/>
      </c>
      <c r="G1196" s="18" t="n"/>
      <c r="H1196" s="19">
        <f>D1196*G1196</f>
        <v/>
      </c>
      <c r="I1196" s="16" t="n">
        <v>1.5</v>
      </c>
      <c r="J1196" s="17">
        <f>C1196*I1196</f>
        <v/>
      </c>
      <c r="K1196" s="18" t="n">
        <v>1</v>
      </c>
      <c r="L1196" s="19">
        <f>D1196*K1196</f>
        <v/>
      </c>
      <c r="M1196" s="23" t="n">
        <v>0.5</v>
      </c>
      <c r="N1196" s="24">
        <f>D1196*M1196</f>
        <v/>
      </c>
    </row>
    <row r="1197">
      <c r="A1197" s="12" t="inlineStr">
        <is>
          <t>大平NC</t>
        </is>
      </c>
      <c r="B1197" s="13" t="inlineStr">
        <is>
          <t>45MKA11R</t>
        </is>
      </c>
      <c r="C1197" s="14">
        <f>SUMIF(数量表!D:E,B1197,数量表!E:E)</f>
        <v/>
      </c>
      <c r="D1197" s="15">
        <f>SUMIF(数量表!D:F,B1197,数量表!F:F)+SUMIF(数量表!D:G,B1197,数量表!G:G)</f>
        <v/>
      </c>
      <c r="E1197" s="16" t="n"/>
      <c r="F1197" s="17">
        <f>C1197*E1197</f>
        <v/>
      </c>
      <c r="G1197" s="18" t="n"/>
      <c r="H1197" s="19">
        <f>D1197*G1197</f>
        <v/>
      </c>
      <c r="I1197" s="16" t="n">
        <v>1.5</v>
      </c>
      <c r="J1197" s="17">
        <f>C1197*I1197</f>
        <v/>
      </c>
      <c r="K1197" s="18" t="n">
        <v>1</v>
      </c>
      <c r="L1197" s="19">
        <f>D1197*K1197</f>
        <v/>
      </c>
      <c r="M1197" s="23" t="n">
        <v>0.5</v>
      </c>
      <c r="N1197" s="24">
        <f>D1197*M1197</f>
        <v/>
      </c>
    </row>
    <row r="1198">
      <c r="A1198" s="12" t="inlineStr">
        <is>
          <t>大平NC</t>
        </is>
      </c>
      <c r="B1198" s="13" t="inlineStr">
        <is>
          <t>45MKA11R-R</t>
        </is>
      </c>
      <c r="C1198" s="14">
        <f>SUMIF(数量表!D:E,B1198,数量表!E:E)</f>
        <v/>
      </c>
      <c r="D1198" s="15">
        <f>SUMIF(数量表!D:F,B1198,数量表!F:F)+SUMIF(数量表!D:G,B1198,数量表!G:G)</f>
        <v/>
      </c>
      <c r="E1198" s="16" t="n"/>
      <c r="F1198" s="17">
        <f>C1198*E1198</f>
        <v/>
      </c>
      <c r="G1198" s="18" t="n"/>
      <c r="H1198" s="19">
        <f>D1198*G1198</f>
        <v/>
      </c>
      <c r="I1198" s="16" t="n">
        <v>1.5</v>
      </c>
      <c r="J1198" s="17">
        <f>C1198*I1198</f>
        <v/>
      </c>
      <c r="K1198" s="18" t="n">
        <v>1</v>
      </c>
      <c r="L1198" s="19">
        <f>D1198*K1198</f>
        <v/>
      </c>
      <c r="M1198" s="23" t="n">
        <v>0.5</v>
      </c>
      <c r="N1198" s="24">
        <f>D1198*M1198</f>
        <v/>
      </c>
    </row>
    <row r="1199">
      <c r="A1199" s="12" t="inlineStr">
        <is>
          <t>大平NC</t>
        </is>
      </c>
      <c r="B1199" s="13" t="inlineStr">
        <is>
          <t>45MK09</t>
        </is>
      </c>
      <c r="C1199" s="14">
        <f>SUMIF(数量表!D:E,B1199,数量表!E:E)</f>
        <v/>
      </c>
      <c r="D1199" s="15">
        <f>SUMIF(数量表!D:F,B1199,数量表!F:F)+SUMIF(数量表!D:G,B1199,数量表!G:G)</f>
        <v/>
      </c>
      <c r="E1199" s="16" t="n"/>
      <c r="F1199" s="17">
        <f>C1199*E1199</f>
        <v/>
      </c>
      <c r="G1199" s="18" t="n"/>
      <c r="H1199" s="19">
        <f>D1199*G1199</f>
        <v/>
      </c>
      <c r="I1199" s="16" t="n">
        <v>2</v>
      </c>
      <c r="J1199" s="17">
        <f>C1199*I1199</f>
        <v/>
      </c>
      <c r="K1199" s="18" t="n">
        <v>1</v>
      </c>
      <c r="L1199" s="19">
        <f>D1199*K1199</f>
        <v/>
      </c>
      <c r="M1199" s="23" t="n">
        <v>1</v>
      </c>
      <c r="N1199" s="24">
        <f>D1199*M1199</f>
        <v/>
      </c>
    </row>
    <row r="1200">
      <c r="A1200" s="12" t="inlineStr">
        <is>
          <t>大平NC</t>
        </is>
      </c>
      <c r="B1200" s="13" t="inlineStr">
        <is>
          <t>45MK09-L</t>
        </is>
      </c>
      <c r="C1200" s="14">
        <f>SUMIF(数量表!D:E,B1200,数量表!E:E)</f>
        <v/>
      </c>
      <c r="D1200" s="15">
        <f>SUMIF(数量表!D:F,B1200,数量表!F:F)+SUMIF(数量表!D:G,B1200,数量表!G:G)</f>
        <v/>
      </c>
      <c r="E1200" s="16" t="n"/>
      <c r="F1200" s="17">
        <f>C1200*E1200</f>
        <v/>
      </c>
      <c r="G1200" s="18" t="n"/>
      <c r="H1200" s="19">
        <f>D1200*G1200</f>
        <v/>
      </c>
      <c r="I1200" s="16" t="n">
        <v>2</v>
      </c>
      <c r="J1200" s="17">
        <f>C1200*I1200</f>
        <v/>
      </c>
      <c r="K1200" s="18" t="n">
        <v>1</v>
      </c>
      <c r="L1200" s="19">
        <f>D1200*K1200</f>
        <v/>
      </c>
      <c r="M1200" s="23" t="n">
        <v>1</v>
      </c>
      <c r="N1200" s="24">
        <f>D1200*M1200</f>
        <v/>
      </c>
    </row>
    <row r="1201">
      <c r="A1201" s="12" t="inlineStr">
        <is>
          <t>大平NC</t>
        </is>
      </c>
      <c r="B1201" s="13" t="inlineStr">
        <is>
          <t>45MK09-R</t>
        </is>
      </c>
      <c r="C1201" s="14">
        <f>SUMIF(数量表!D:E,B1201,数量表!E:E)</f>
        <v/>
      </c>
      <c r="D1201" s="15">
        <f>SUMIF(数量表!D:F,B1201,数量表!F:F)+SUMIF(数量表!D:G,B1201,数量表!G:G)</f>
        <v/>
      </c>
      <c r="E1201" s="16" t="n"/>
      <c r="F1201" s="17">
        <f>C1201*E1201</f>
        <v/>
      </c>
      <c r="G1201" s="18" t="n"/>
      <c r="H1201" s="19">
        <f>D1201*G1201</f>
        <v/>
      </c>
      <c r="I1201" s="16" t="n">
        <v>2</v>
      </c>
      <c r="J1201" s="17">
        <f>C1201*I1201</f>
        <v/>
      </c>
      <c r="K1201" s="18" t="n">
        <v>1</v>
      </c>
      <c r="L1201" s="19">
        <f>D1201*K1201</f>
        <v/>
      </c>
      <c r="M1201" s="23" t="n">
        <v>1</v>
      </c>
      <c r="N1201" s="24">
        <f>D1201*M1201</f>
        <v/>
      </c>
    </row>
    <row r="1202">
      <c r="A1202" s="12" t="inlineStr">
        <is>
          <t>大平NC</t>
        </is>
      </c>
      <c r="B1202" s="13" t="inlineStr">
        <is>
          <t>45MK09L</t>
        </is>
      </c>
      <c r="C1202" s="14">
        <f>SUMIF(数量表!D:E,B1202,数量表!E:E)</f>
        <v/>
      </c>
      <c r="D1202" s="15">
        <f>SUMIF(数量表!D:F,B1202,数量表!F:F)+SUMIF(数量表!D:G,B1202,数量表!G:G)</f>
        <v/>
      </c>
      <c r="E1202" s="16" t="n"/>
      <c r="F1202" s="17">
        <f>C1202*E1202</f>
        <v/>
      </c>
      <c r="G1202" s="18" t="n"/>
      <c r="H1202" s="19">
        <f>D1202*G1202</f>
        <v/>
      </c>
      <c r="I1202" s="16" t="n">
        <v>2</v>
      </c>
      <c r="J1202" s="17">
        <f>C1202*I1202</f>
        <v/>
      </c>
      <c r="K1202" s="18" t="n">
        <v>1</v>
      </c>
      <c r="L1202" s="19">
        <f>D1202*K1202</f>
        <v/>
      </c>
      <c r="M1202" s="23" t="n">
        <v>1</v>
      </c>
      <c r="N1202" s="24">
        <f>D1202*M1202</f>
        <v/>
      </c>
    </row>
    <row r="1203">
      <c r="A1203" s="12" t="inlineStr">
        <is>
          <t>大平NC</t>
        </is>
      </c>
      <c r="B1203" s="13" t="inlineStr">
        <is>
          <t>45MK09L-L</t>
        </is>
      </c>
      <c r="C1203" s="14">
        <f>SUMIF(数量表!D:E,B1203,数量表!E:E)</f>
        <v/>
      </c>
      <c r="D1203" s="15">
        <f>SUMIF(数量表!D:F,B1203,数量表!F:F)+SUMIF(数量表!D:G,B1203,数量表!G:G)</f>
        <v/>
      </c>
      <c r="E1203" s="16" t="n"/>
      <c r="F1203" s="17">
        <f>C1203*E1203</f>
        <v/>
      </c>
      <c r="G1203" s="18" t="n"/>
      <c r="H1203" s="19">
        <f>D1203*G1203</f>
        <v/>
      </c>
      <c r="I1203" s="16" t="n">
        <v>2</v>
      </c>
      <c r="J1203" s="17">
        <f>C1203*I1203</f>
        <v/>
      </c>
      <c r="K1203" s="18" t="n">
        <v>1</v>
      </c>
      <c r="L1203" s="19">
        <f>D1203*K1203</f>
        <v/>
      </c>
      <c r="M1203" s="23" t="n">
        <v>1</v>
      </c>
      <c r="N1203" s="24">
        <f>D1203*M1203</f>
        <v/>
      </c>
    </row>
    <row r="1204">
      <c r="A1204" s="12" t="inlineStr">
        <is>
          <t>大平NC</t>
        </is>
      </c>
      <c r="B1204" s="13" t="inlineStr">
        <is>
          <t>45MK09R</t>
        </is>
      </c>
      <c r="C1204" s="14">
        <f>SUMIF(数量表!D:E,B1204,数量表!E:E)</f>
        <v/>
      </c>
      <c r="D1204" s="15">
        <f>SUMIF(数量表!D:F,B1204,数量表!F:F)+SUMIF(数量表!D:G,B1204,数量表!G:G)</f>
        <v/>
      </c>
      <c r="E1204" s="16" t="n"/>
      <c r="F1204" s="17">
        <f>C1204*E1204</f>
        <v/>
      </c>
      <c r="G1204" s="18" t="n"/>
      <c r="H1204" s="19">
        <f>D1204*G1204</f>
        <v/>
      </c>
      <c r="I1204" s="16" t="n">
        <v>2</v>
      </c>
      <c r="J1204" s="17">
        <f>C1204*I1204</f>
        <v/>
      </c>
      <c r="K1204" s="18" t="n">
        <v>1</v>
      </c>
      <c r="L1204" s="19">
        <f>D1204*K1204</f>
        <v/>
      </c>
      <c r="M1204" s="23" t="n">
        <v>1</v>
      </c>
      <c r="N1204" s="24">
        <f>D1204*M1204</f>
        <v/>
      </c>
    </row>
    <row r="1205">
      <c r="A1205" s="12" t="inlineStr">
        <is>
          <t>大平NC</t>
        </is>
      </c>
      <c r="B1205" s="13" t="inlineStr">
        <is>
          <t>45MK09R-R</t>
        </is>
      </c>
      <c r="C1205" s="14">
        <f>SUMIF(数量表!D:E,B1205,数量表!E:E)</f>
        <v/>
      </c>
      <c r="D1205" s="15">
        <f>SUMIF(数量表!D:F,B1205,数量表!F:F)+SUMIF(数量表!D:G,B1205,数量表!G:G)</f>
        <v/>
      </c>
      <c r="E1205" s="16" t="n"/>
      <c r="F1205" s="17">
        <f>C1205*E1205</f>
        <v/>
      </c>
      <c r="G1205" s="18" t="n"/>
      <c r="H1205" s="19">
        <f>D1205*G1205</f>
        <v/>
      </c>
      <c r="I1205" s="16" t="n">
        <v>2</v>
      </c>
      <c r="J1205" s="17">
        <f>C1205*I1205</f>
        <v/>
      </c>
      <c r="K1205" s="18" t="n">
        <v>1</v>
      </c>
      <c r="L1205" s="19">
        <f>D1205*K1205</f>
        <v/>
      </c>
      <c r="M1205" s="23" t="n">
        <v>1</v>
      </c>
      <c r="N1205" s="24">
        <f>D1205*M1205</f>
        <v/>
      </c>
    </row>
    <row r="1206">
      <c r="A1206" s="12" t="inlineStr">
        <is>
          <t>大平NC</t>
        </is>
      </c>
      <c r="B1206" s="13" t="inlineStr">
        <is>
          <t>45MKH09</t>
        </is>
      </c>
      <c r="C1206" s="14">
        <f>SUMIF(数量表!D:E,B1206,数量表!E:E)</f>
        <v/>
      </c>
      <c r="D1206" s="15">
        <f>SUMIF(数量表!D:F,B1206,数量表!F:F)+SUMIF(数量表!D:G,B1206,数量表!G:G)</f>
        <v/>
      </c>
      <c r="E1206" s="16" t="n"/>
      <c r="F1206" s="17">
        <f>C1206*E1206</f>
        <v/>
      </c>
      <c r="G1206" s="18" t="n"/>
      <c r="H1206" s="19">
        <f>D1206*G1206</f>
        <v/>
      </c>
      <c r="I1206" s="16" t="n">
        <v>1</v>
      </c>
      <c r="J1206" s="17">
        <f>C1206*I1206</f>
        <v/>
      </c>
      <c r="K1206" s="18" t="n">
        <v>0</v>
      </c>
      <c r="L1206" s="19">
        <f>D1206*K1206</f>
        <v/>
      </c>
      <c r="M1206" s="23" t="n">
        <v>1</v>
      </c>
      <c r="N1206" s="24">
        <f>D1206*M1206</f>
        <v/>
      </c>
    </row>
    <row r="1207">
      <c r="A1207" s="12" t="inlineStr">
        <is>
          <t>大平NC</t>
        </is>
      </c>
      <c r="B1207" s="13" t="inlineStr">
        <is>
          <t>45MKH09-L</t>
        </is>
      </c>
      <c r="C1207" s="14">
        <f>SUMIF(数量表!D:E,B1207,数量表!E:E)</f>
        <v/>
      </c>
      <c r="D1207" s="15">
        <f>SUMIF(数量表!D:F,B1207,数量表!F:F)+SUMIF(数量表!D:G,B1207,数量表!G:G)</f>
        <v/>
      </c>
      <c r="E1207" s="16" t="n"/>
      <c r="F1207" s="17">
        <f>C1207*E1207</f>
        <v/>
      </c>
      <c r="G1207" s="18" t="n"/>
      <c r="H1207" s="19">
        <f>D1207*G1207</f>
        <v/>
      </c>
      <c r="I1207" s="16" t="n">
        <v>1</v>
      </c>
      <c r="J1207" s="17">
        <f>C1207*I1207</f>
        <v/>
      </c>
      <c r="K1207" s="18" t="n">
        <v>0</v>
      </c>
      <c r="L1207" s="19">
        <f>D1207*K1207</f>
        <v/>
      </c>
      <c r="M1207" s="23" t="n">
        <v>1</v>
      </c>
      <c r="N1207" s="24">
        <f>D1207*M1207</f>
        <v/>
      </c>
    </row>
    <row r="1208">
      <c r="A1208" s="12" t="inlineStr">
        <is>
          <t>大平NC</t>
        </is>
      </c>
      <c r="B1208" s="13" t="inlineStr">
        <is>
          <t>45MKH09-R</t>
        </is>
      </c>
      <c r="C1208" s="14">
        <f>SUMIF(数量表!D:E,B1208,数量表!E:E)</f>
        <v/>
      </c>
      <c r="D1208" s="15">
        <f>SUMIF(数量表!D:F,B1208,数量表!F:F)+SUMIF(数量表!D:G,B1208,数量表!G:G)</f>
        <v/>
      </c>
      <c r="E1208" s="16" t="n"/>
      <c r="F1208" s="17">
        <f>C1208*E1208</f>
        <v/>
      </c>
      <c r="G1208" s="18" t="n"/>
      <c r="H1208" s="19">
        <f>D1208*G1208</f>
        <v/>
      </c>
      <c r="I1208" s="16" t="n">
        <v>1</v>
      </c>
      <c r="J1208" s="17">
        <f>C1208*I1208</f>
        <v/>
      </c>
      <c r="K1208" s="18" t="n">
        <v>0</v>
      </c>
      <c r="L1208" s="19">
        <f>D1208*K1208</f>
        <v/>
      </c>
      <c r="M1208" s="23" t="n">
        <v>1</v>
      </c>
      <c r="N1208" s="24">
        <f>D1208*M1208</f>
        <v/>
      </c>
    </row>
    <row r="1209">
      <c r="A1209" s="12" t="inlineStr">
        <is>
          <t>大平NC</t>
        </is>
      </c>
      <c r="B1209" s="13" t="inlineStr">
        <is>
          <t>45MKH09L</t>
        </is>
      </c>
      <c r="C1209" s="14">
        <f>SUMIF(数量表!D:E,B1209,数量表!E:E)</f>
        <v/>
      </c>
      <c r="D1209" s="15">
        <f>SUMIF(数量表!D:F,B1209,数量表!F:F)+SUMIF(数量表!D:G,B1209,数量表!G:G)</f>
        <v/>
      </c>
      <c r="E1209" s="16" t="n"/>
      <c r="F1209" s="17">
        <f>C1209*E1209</f>
        <v/>
      </c>
      <c r="G1209" s="18" t="n"/>
      <c r="H1209" s="19">
        <f>D1209*G1209</f>
        <v/>
      </c>
      <c r="I1209" s="16" t="n">
        <v>1</v>
      </c>
      <c r="J1209" s="17">
        <f>C1209*I1209</f>
        <v/>
      </c>
      <c r="K1209" s="18" t="n">
        <v>0</v>
      </c>
      <c r="L1209" s="19">
        <f>D1209*K1209</f>
        <v/>
      </c>
      <c r="M1209" s="23" t="n">
        <v>1</v>
      </c>
      <c r="N1209" s="24">
        <f>D1209*M1209</f>
        <v/>
      </c>
    </row>
    <row r="1210">
      <c r="A1210" s="12" t="inlineStr">
        <is>
          <t>大平NC</t>
        </is>
      </c>
      <c r="B1210" s="13" t="inlineStr">
        <is>
          <t>45MKH09R</t>
        </is>
      </c>
      <c r="C1210" s="14">
        <f>SUMIF(数量表!D:E,B1210,数量表!E:E)</f>
        <v/>
      </c>
      <c r="D1210" s="15">
        <f>SUMIF(数量表!D:F,B1210,数量表!F:F)+SUMIF(数量表!D:G,B1210,数量表!G:G)</f>
        <v/>
      </c>
      <c r="E1210" s="16" t="n"/>
      <c r="F1210" s="17">
        <f>C1210*E1210</f>
        <v/>
      </c>
      <c r="G1210" s="18" t="n"/>
      <c r="H1210" s="19">
        <f>D1210*G1210</f>
        <v/>
      </c>
      <c r="I1210" s="16" t="n">
        <v>1</v>
      </c>
      <c r="J1210" s="17">
        <f>C1210*I1210</f>
        <v/>
      </c>
      <c r="K1210" s="18" t="n">
        <v>0</v>
      </c>
      <c r="L1210" s="19">
        <f>D1210*K1210</f>
        <v/>
      </c>
      <c r="M1210" s="23" t="n">
        <v>1</v>
      </c>
      <c r="N1210" s="24">
        <f>D1210*M1210</f>
        <v/>
      </c>
    </row>
    <row r="1211">
      <c r="A1211" s="12" t="inlineStr">
        <is>
          <t>大平NC</t>
        </is>
      </c>
      <c r="B1211" s="13" t="inlineStr">
        <is>
          <t>45MKH09L-L</t>
        </is>
      </c>
      <c r="C1211" s="14">
        <f>SUMIF(数量表!D:E,B1211,数量表!E:E)</f>
        <v/>
      </c>
      <c r="D1211" s="15">
        <f>SUMIF(数量表!D:F,B1211,数量表!F:F)+SUMIF(数量表!D:G,B1211,数量表!G:G)</f>
        <v/>
      </c>
      <c r="E1211" s="16" t="n"/>
      <c r="F1211" s="17">
        <f>C1211*E1211</f>
        <v/>
      </c>
      <c r="G1211" s="18" t="n"/>
      <c r="H1211" s="19">
        <f>D1211*G1211</f>
        <v/>
      </c>
      <c r="I1211" s="16" t="n">
        <v>1</v>
      </c>
      <c r="J1211" s="17">
        <f>C1211*I1211</f>
        <v/>
      </c>
      <c r="K1211" s="18" t="n">
        <v>0</v>
      </c>
      <c r="L1211" s="19">
        <f>D1211*K1211</f>
        <v/>
      </c>
      <c r="M1211" s="23" t="n">
        <v>1</v>
      </c>
      <c r="N1211" s="24">
        <f>D1211*M1211</f>
        <v/>
      </c>
    </row>
    <row r="1212">
      <c r="A1212" s="12" t="inlineStr">
        <is>
          <t>大平NC</t>
        </is>
      </c>
      <c r="B1212" s="13" t="inlineStr">
        <is>
          <t>45MKH09R-R</t>
        </is>
      </c>
      <c r="C1212" s="14">
        <f>SUMIF(数量表!D:E,B1212,数量表!E:E)</f>
        <v/>
      </c>
      <c r="D1212" s="15">
        <f>SUMIF(数量表!D:F,B1212,数量表!F:F)+SUMIF(数量表!D:G,B1212,数量表!G:G)</f>
        <v/>
      </c>
      <c r="E1212" s="16" t="n"/>
      <c r="F1212" s="17">
        <f>C1212*E1212</f>
        <v/>
      </c>
      <c r="G1212" s="18" t="n"/>
      <c r="H1212" s="19">
        <f>D1212*G1212</f>
        <v/>
      </c>
      <c r="I1212" s="16" t="n">
        <v>1</v>
      </c>
      <c r="J1212" s="17">
        <f>C1212*I1212</f>
        <v/>
      </c>
      <c r="K1212" s="18" t="n">
        <v>0</v>
      </c>
      <c r="L1212" s="19">
        <f>D1212*K1212</f>
        <v/>
      </c>
      <c r="M1212" s="23" t="n">
        <v>1</v>
      </c>
      <c r="N1212" s="24">
        <f>D1212*M1212</f>
        <v/>
      </c>
    </row>
    <row r="1213">
      <c r="A1213" s="12" t="inlineStr">
        <is>
          <t>大平NC</t>
        </is>
      </c>
      <c r="B1213" s="13" t="inlineStr">
        <is>
          <t>45MKA09</t>
        </is>
      </c>
      <c r="C1213" s="14">
        <f>SUMIF(数量表!D:E,B1213,数量表!E:E)</f>
        <v/>
      </c>
      <c r="D1213" s="15">
        <f>SUMIF(数量表!D:F,B1213,数量表!F:F)+SUMIF(数量表!D:G,B1213,数量表!G:G)</f>
        <v/>
      </c>
      <c r="E1213" s="16" t="n"/>
      <c r="F1213" s="17">
        <f>C1213*E1213</f>
        <v/>
      </c>
      <c r="G1213" s="18" t="n"/>
      <c r="H1213" s="19">
        <f>D1213*G1213</f>
        <v/>
      </c>
      <c r="I1213" s="16" t="n">
        <v>1.5</v>
      </c>
      <c r="J1213" s="17">
        <f>C1213*I1213</f>
        <v/>
      </c>
      <c r="K1213" s="18" t="n">
        <v>1</v>
      </c>
      <c r="L1213" s="19">
        <f>D1213*K1213</f>
        <v/>
      </c>
      <c r="M1213" s="23" t="n">
        <v>0.5</v>
      </c>
      <c r="N1213" s="24">
        <f>D1213*M1213</f>
        <v/>
      </c>
    </row>
    <row r="1214">
      <c r="A1214" s="12" t="inlineStr">
        <is>
          <t>大平NC</t>
        </is>
      </c>
      <c r="B1214" s="13" t="inlineStr">
        <is>
          <t>45MKA09L</t>
        </is>
      </c>
      <c r="C1214" s="14">
        <f>SUMIF(数量表!D:E,B1214,数量表!E:E)</f>
        <v/>
      </c>
      <c r="D1214" s="15">
        <f>SUMIF(数量表!D:F,B1214,数量表!F:F)+SUMIF(数量表!D:G,B1214,数量表!G:G)</f>
        <v/>
      </c>
      <c r="E1214" s="16" t="n"/>
      <c r="F1214" s="17">
        <f>C1214*E1214</f>
        <v/>
      </c>
      <c r="G1214" s="18" t="n"/>
      <c r="H1214" s="19">
        <f>D1214*G1214</f>
        <v/>
      </c>
      <c r="I1214" s="16" t="n">
        <v>1.5</v>
      </c>
      <c r="J1214" s="17">
        <f>C1214*I1214</f>
        <v/>
      </c>
      <c r="K1214" s="18" t="n">
        <v>1</v>
      </c>
      <c r="L1214" s="19">
        <f>D1214*K1214</f>
        <v/>
      </c>
      <c r="M1214" s="23" t="n">
        <v>0.5</v>
      </c>
      <c r="N1214" s="24">
        <f>D1214*M1214</f>
        <v/>
      </c>
    </row>
    <row r="1215">
      <c r="A1215" s="12" t="inlineStr">
        <is>
          <t>大平NC</t>
        </is>
      </c>
      <c r="B1215" s="13" t="inlineStr">
        <is>
          <t>45MKA09R</t>
        </is>
      </c>
      <c r="C1215" s="14">
        <f>SUMIF(数量表!D:E,B1215,数量表!E:E)</f>
        <v/>
      </c>
      <c r="D1215" s="15">
        <f>SUMIF(数量表!D:F,B1215,数量表!F:F)+SUMIF(数量表!D:G,B1215,数量表!G:G)</f>
        <v/>
      </c>
      <c r="E1215" s="16" t="n"/>
      <c r="F1215" s="17">
        <f>C1215*E1215</f>
        <v/>
      </c>
      <c r="G1215" s="18" t="n"/>
      <c r="H1215" s="19">
        <f>D1215*G1215</f>
        <v/>
      </c>
      <c r="I1215" s="16" t="n">
        <v>1.5</v>
      </c>
      <c r="J1215" s="17">
        <f>C1215*I1215</f>
        <v/>
      </c>
      <c r="K1215" s="18" t="n">
        <v>1</v>
      </c>
      <c r="L1215" s="19">
        <f>D1215*K1215</f>
        <v/>
      </c>
      <c r="M1215" s="23" t="n">
        <v>0.5</v>
      </c>
      <c r="N1215" s="24">
        <f>D1215*M1215</f>
        <v/>
      </c>
    </row>
    <row r="1216">
      <c r="A1216" s="12" t="inlineStr">
        <is>
          <t>大平NC</t>
        </is>
      </c>
      <c r="B1216" s="13" t="inlineStr">
        <is>
          <t>45MKA09L-L</t>
        </is>
      </c>
      <c r="C1216" s="14">
        <f>SUMIF(数量表!D:E,B1216,数量表!E:E)</f>
        <v/>
      </c>
      <c r="D1216" s="15">
        <f>SUMIF(数量表!D:F,B1216,数量表!F:F)+SUMIF(数量表!D:G,B1216,数量表!G:G)</f>
        <v/>
      </c>
      <c r="E1216" s="16" t="n"/>
      <c r="F1216" s="17">
        <f>C1216*E1216</f>
        <v/>
      </c>
      <c r="G1216" s="18" t="n"/>
      <c r="H1216" s="19">
        <f>D1216*G1216</f>
        <v/>
      </c>
      <c r="I1216" s="16" t="n">
        <v>1.5</v>
      </c>
      <c r="J1216" s="17">
        <f>C1216*I1216</f>
        <v/>
      </c>
      <c r="K1216" s="18" t="n">
        <v>1</v>
      </c>
      <c r="L1216" s="19">
        <f>D1216*K1216</f>
        <v/>
      </c>
      <c r="M1216" s="23" t="n">
        <v>0.5</v>
      </c>
      <c r="N1216" s="24">
        <f>D1216*M1216</f>
        <v/>
      </c>
    </row>
    <row r="1217">
      <c r="A1217" s="12" t="inlineStr">
        <is>
          <t>大平NC</t>
        </is>
      </c>
      <c r="B1217" s="13" t="inlineStr">
        <is>
          <t>45MKA09R-R</t>
        </is>
      </c>
      <c r="C1217" s="14">
        <f>SUMIF(数量表!D:E,B1217,数量表!E:E)</f>
        <v/>
      </c>
      <c r="D1217" s="15">
        <f>SUMIF(数量表!D:F,B1217,数量表!F:F)+SUMIF(数量表!D:G,B1217,数量表!G:G)</f>
        <v/>
      </c>
      <c r="E1217" s="16" t="n"/>
      <c r="F1217" s="17">
        <f>C1217*E1217</f>
        <v/>
      </c>
      <c r="G1217" s="18" t="n"/>
      <c r="H1217" s="19">
        <f>D1217*G1217</f>
        <v/>
      </c>
      <c r="I1217" s="16" t="n">
        <v>1.5</v>
      </c>
      <c r="J1217" s="17">
        <f>C1217*I1217</f>
        <v/>
      </c>
      <c r="K1217" s="18" t="n">
        <v>1</v>
      </c>
      <c r="L1217" s="19">
        <f>D1217*K1217</f>
        <v/>
      </c>
      <c r="M1217" s="23" t="n">
        <v>0.5</v>
      </c>
      <c r="N1217" s="24">
        <f>D1217*M1217</f>
        <v/>
      </c>
    </row>
    <row r="1218">
      <c r="A1218" s="12" t="inlineStr">
        <is>
          <t>大平NC</t>
        </is>
      </c>
      <c r="B1218" s="13" t="inlineStr">
        <is>
          <t>45MKB05</t>
        </is>
      </c>
      <c r="C1218" s="14">
        <f>SUMIF(数量表!D:E,B1218,数量表!E:E)</f>
        <v/>
      </c>
      <c r="D1218" s="15">
        <f>SUMIF(数量表!D:F,B1218,数量表!F:F)+SUMIF(数量表!D:G,B1218,数量表!G:G)</f>
        <v/>
      </c>
      <c r="E1218" s="16" t="n"/>
      <c r="F1218" s="17">
        <f>C1218*E1218</f>
        <v/>
      </c>
      <c r="G1218" s="18" t="n"/>
      <c r="H1218" s="19">
        <f>D1218*G1218</f>
        <v/>
      </c>
      <c r="I1218" s="16" t="n">
        <v>1.5</v>
      </c>
      <c r="J1218" s="17">
        <f>C1218*I1218</f>
        <v/>
      </c>
      <c r="K1218" s="18" t="n">
        <v>0.5</v>
      </c>
      <c r="L1218" s="19">
        <f>D1218*K1218</f>
        <v/>
      </c>
      <c r="M1218" s="23" t="n"/>
      <c r="N1218" s="24">
        <f>D1218*M1218</f>
        <v/>
      </c>
    </row>
    <row r="1219">
      <c r="A1219" s="12" t="inlineStr">
        <is>
          <t>大平NC</t>
        </is>
      </c>
      <c r="B1219" s="13" t="inlineStr">
        <is>
          <t>45MKB05L</t>
        </is>
      </c>
      <c r="C1219" s="14">
        <f>SUMIF(数量表!D:E,B1219,数量表!E:E)</f>
        <v/>
      </c>
      <c r="D1219" s="15">
        <f>SUMIF(数量表!D:F,B1219,数量表!F:F)+SUMIF(数量表!D:G,B1219,数量表!G:G)</f>
        <v/>
      </c>
      <c r="E1219" s="16" t="n"/>
      <c r="F1219" s="17">
        <f>C1219*E1219</f>
        <v/>
      </c>
      <c r="G1219" s="18" t="n"/>
      <c r="H1219" s="19">
        <f>D1219*G1219</f>
        <v/>
      </c>
      <c r="I1219" s="16" t="n">
        <v>1.5</v>
      </c>
      <c r="J1219" s="17">
        <f>C1219*I1219</f>
        <v/>
      </c>
      <c r="K1219" s="18" t="n">
        <v>0.5</v>
      </c>
      <c r="L1219" s="19">
        <f>D1219*K1219</f>
        <v/>
      </c>
      <c r="M1219" s="23" t="n"/>
      <c r="N1219" s="24">
        <f>D1219*M1219</f>
        <v/>
      </c>
    </row>
    <row r="1220">
      <c r="A1220" s="12" t="inlineStr">
        <is>
          <t>大平NC</t>
        </is>
      </c>
      <c r="B1220" s="13" t="inlineStr">
        <is>
          <t>45MKB05R</t>
        </is>
      </c>
      <c r="C1220" s="14">
        <f>SUMIF(数量表!D:E,B1220,数量表!E:E)</f>
        <v/>
      </c>
      <c r="D1220" s="15">
        <f>SUMIF(数量表!D:F,B1220,数量表!F:F)+SUMIF(数量表!D:G,B1220,数量表!G:G)</f>
        <v/>
      </c>
      <c r="E1220" s="16" t="n"/>
      <c r="F1220" s="17">
        <f>C1220*E1220</f>
        <v/>
      </c>
      <c r="G1220" s="18" t="n"/>
      <c r="H1220" s="19">
        <f>D1220*G1220</f>
        <v/>
      </c>
      <c r="I1220" s="16" t="n">
        <v>1.5</v>
      </c>
      <c r="J1220" s="17">
        <f>C1220*I1220</f>
        <v/>
      </c>
      <c r="K1220" s="18" t="n">
        <v>0.5</v>
      </c>
      <c r="L1220" s="19">
        <f>D1220*K1220</f>
        <v/>
      </c>
      <c r="M1220" s="23" t="n"/>
      <c r="N1220" s="24">
        <f>D1220*M1220</f>
        <v/>
      </c>
    </row>
    <row r="1221">
      <c r="A1221" s="12" t="inlineStr">
        <is>
          <t>大平NC</t>
        </is>
      </c>
      <c r="B1221" s="13" t="inlineStr">
        <is>
          <t>90MK09</t>
        </is>
      </c>
      <c r="C1221" s="14">
        <f>SUMIF(数量表!D:E,B1221,数量表!E:E)</f>
        <v/>
      </c>
      <c r="D1221" s="15">
        <f>SUMIF(数量表!D:F,B1221,数量表!F:F)+SUMIF(数量表!D:G,B1221,数量表!G:G)</f>
        <v/>
      </c>
      <c r="E1221" s="16" t="n"/>
      <c r="F1221" s="17">
        <f>C1221*E1221</f>
        <v/>
      </c>
      <c r="G1221" s="18" t="n"/>
      <c r="H1221" s="19">
        <f>D1221*G1221</f>
        <v/>
      </c>
      <c r="I1221" s="16" t="n">
        <v>2</v>
      </c>
      <c r="J1221" s="17">
        <f>C1221*I1221</f>
        <v/>
      </c>
      <c r="K1221" s="18" t="n">
        <v>1</v>
      </c>
      <c r="L1221" s="19">
        <f>D1221*K1221</f>
        <v/>
      </c>
      <c r="M1221" s="23" t="n">
        <v>1</v>
      </c>
      <c r="N1221" s="24">
        <f>D1221*M1221</f>
        <v/>
      </c>
    </row>
    <row r="1222">
      <c r="A1222" s="12" t="inlineStr">
        <is>
          <t>大平NC</t>
        </is>
      </c>
      <c r="B1222" s="13" t="inlineStr">
        <is>
          <t>90MK09-L</t>
        </is>
      </c>
      <c r="C1222" s="14">
        <f>SUMIF(数量表!D:E,B1222,数量表!E:E)</f>
        <v/>
      </c>
      <c r="D1222" s="15">
        <f>SUMIF(数量表!D:F,B1222,数量表!F:F)+SUMIF(数量表!D:G,B1222,数量表!G:G)</f>
        <v/>
      </c>
      <c r="E1222" s="16" t="n"/>
      <c r="F1222" s="17">
        <f>C1222*E1222</f>
        <v/>
      </c>
      <c r="G1222" s="18" t="n"/>
      <c r="H1222" s="19">
        <f>D1222*G1222</f>
        <v/>
      </c>
      <c r="I1222" s="16" t="n">
        <v>2</v>
      </c>
      <c r="J1222" s="17">
        <f>C1222*I1222</f>
        <v/>
      </c>
      <c r="K1222" s="18" t="n">
        <v>1</v>
      </c>
      <c r="L1222" s="19">
        <f>D1222*K1222</f>
        <v/>
      </c>
      <c r="M1222" s="23" t="n">
        <v>1</v>
      </c>
      <c r="N1222" s="24">
        <f>D1222*M1222</f>
        <v/>
      </c>
    </row>
    <row r="1223">
      <c r="A1223" s="12" t="inlineStr">
        <is>
          <t>大平NC</t>
        </is>
      </c>
      <c r="B1223" s="13" t="inlineStr">
        <is>
          <t>90MK09-R</t>
        </is>
      </c>
      <c r="C1223" s="14">
        <f>SUMIF(数量表!D:E,B1223,数量表!E:E)</f>
        <v/>
      </c>
      <c r="D1223" s="15">
        <f>SUMIF(数量表!D:F,B1223,数量表!F:F)+SUMIF(数量表!D:G,B1223,数量表!G:G)</f>
        <v/>
      </c>
      <c r="E1223" s="16" t="n"/>
      <c r="F1223" s="17">
        <f>C1223*E1223</f>
        <v/>
      </c>
      <c r="G1223" s="18" t="n"/>
      <c r="H1223" s="19">
        <f>D1223*G1223</f>
        <v/>
      </c>
      <c r="I1223" s="16" t="n">
        <v>2</v>
      </c>
      <c r="J1223" s="17">
        <f>C1223*I1223</f>
        <v/>
      </c>
      <c r="K1223" s="18" t="n">
        <v>1</v>
      </c>
      <c r="L1223" s="19">
        <f>D1223*K1223</f>
        <v/>
      </c>
      <c r="M1223" s="23" t="n">
        <v>1</v>
      </c>
      <c r="N1223" s="24">
        <f>D1223*M1223</f>
        <v/>
      </c>
    </row>
    <row r="1224">
      <c r="A1224" s="12" t="inlineStr">
        <is>
          <t>大平NC</t>
        </is>
      </c>
      <c r="B1224" s="13" t="inlineStr">
        <is>
          <t>90MK09L</t>
        </is>
      </c>
      <c r="C1224" s="14">
        <f>SUMIF(数量表!D:E,B1224,数量表!E:E)</f>
        <v/>
      </c>
      <c r="D1224" s="15">
        <f>SUMIF(数量表!D:F,B1224,数量表!F:F)+SUMIF(数量表!D:G,B1224,数量表!G:G)</f>
        <v/>
      </c>
      <c r="E1224" s="16" t="n"/>
      <c r="F1224" s="17">
        <f>C1224*E1224</f>
        <v/>
      </c>
      <c r="G1224" s="18" t="n"/>
      <c r="H1224" s="19">
        <f>D1224*G1224</f>
        <v/>
      </c>
      <c r="I1224" s="16" t="n">
        <v>2</v>
      </c>
      <c r="J1224" s="17">
        <f>C1224*I1224</f>
        <v/>
      </c>
      <c r="K1224" s="18" t="n">
        <v>1</v>
      </c>
      <c r="L1224" s="19">
        <f>D1224*K1224</f>
        <v/>
      </c>
      <c r="M1224" s="23" t="n">
        <v>1</v>
      </c>
      <c r="N1224" s="24">
        <f>D1224*M1224</f>
        <v/>
      </c>
    </row>
    <row r="1225">
      <c r="A1225" s="12" t="inlineStr">
        <is>
          <t>大平NC</t>
        </is>
      </c>
      <c r="B1225" s="13" t="inlineStr">
        <is>
          <t>90MK09L-L</t>
        </is>
      </c>
      <c r="C1225" s="14">
        <f>SUMIF(数量表!D:E,B1225,数量表!E:E)</f>
        <v/>
      </c>
      <c r="D1225" s="15">
        <f>SUMIF(数量表!D:F,B1225,数量表!F:F)+SUMIF(数量表!D:G,B1225,数量表!G:G)</f>
        <v/>
      </c>
      <c r="E1225" s="16" t="n"/>
      <c r="F1225" s="17">
        <f>C1225*E1225</f>
        <v/>
      </c>
      <c r="G1225" s="18" t="n"/>
      <c r="H1225" s="19">
        <f>D1225*G1225</f>
        <v/>
      </c>
      <c r="I1225" s="16" t="n">
        <v>2</v>
      </c>
      <c r="J1225" s="17">
        <f>C1225*I1225</f>
        <v/>
      </c>
      <c r="K1225" s="18" t="n">
        <v>1</v>
      </c>
      <c r="L1225" s="19">
        <f>D1225*K1225</f>
        <v/>
      </c>
      <c r="M1225" s="23" t="n">
        <v>1</v>
      </c>
      <c r="N1225" s="24">
        <f>D1225*M1225</f>
        <v/>
      </c>
    </row>
    <row r="1226">
      <c r="A1226" s="12" t="inlineStr">
        <is>
          <t>大平NC</t>
        </is>
      </c>
      <c r="B1226" s="13" t="inlineStr">
        <is>
          <t>90MK09R</t>
        </is>
      </c>
      <c r="C1226" s="14">
        <f>SUMIF(数量表!D:E,B1226,数量表!E:E)</f>
        <v/>
      </c>
      <c r="D1226" s="15">
        <f>SUMIF(数量表!D:F,B1226,数量表!F:F)+SUMIF(数量表!D:G,B1226,数量表!G:G)</f>
        <v/>
      </c>
      <c r="E1226" s="16" t="n"/>
      <c r="F1226" s="17">
        <f>C1226*E1226</f>
        <v/>
      </c>
      <c r="G1226" s="18" t="n"/>
      <c r="H1226" s="19">
        <f>D1226*G1226</f>
        <v/>
      </c>
      <c r="I1226" s="16" t="n">
        <v>2</v>
      </c>
      <c r="J1226" s="17">
        <f>C1226*I1226</f>
        <v/>
      </c>
      <c r="K1226" s="18" t="n">
        <v>1</v>
      </c>
      <c r="L1226" s="19">
        <f>D1226*K1226</f>
        <v/>
      </c>
      <c r="M1226" s="23" t="n">
        <v>1</v>
      </c>
      <c r="N1226" s="24">
        <f>D1226*M1226</f>
        <v/>
      </c>
    </row>
    <row r="1227">
      <c r="A1227" s="12" t="inlineStr">
        <is>
          <t>大平NC</t>
        </is>
      </c>
      <c r="B1227" s="13" t="inlineStr">
        <is>
          <t>90MK09R-R</t>
        </is>
      </c>
      <c r="C1227" s="14">
        <f>SUMIF(数量表!D:E,B1227,数量表!E:E)</f>
        <v/>
      </c>
      <c r="D1227" s="15">
        <f>SUMIF(数量表!D:F,B1227,数量表!F:F)+SUMIF(数量表!D:G,B1227,数量表!G:G)</f>
        <v/>
      </c>
      <c r="E1227" s="16" t="n"/>
      <c r="F1227" s="17">
        <f>C1227*E1227</f>
        <v/>
      </c>
      <c r="G1227" s="18" t="n"/>
      <c r="H1227" s="19">
        <f>D1227*G1227</f>
        <v/>
      </c>
      <c r="I1227" s="16" t="n">
        <v>2</v>
      </c>
      <c r="J1227" s="17">
        <f>C1227*I1227</f>
        <v/>
      </c>
      <c r="K1227" s="18" t="n">
        <v>1</v>
      </c>
      <c r="L1227" s="19">
        <f>D1227*K1227</f>
        <v/>
      </c>
      <c r="M1227" s="23" t="n">
        <v>1</v>
      </c>
      <c r="N1227" s="24">
        <f>D1227*M1227</f>
        <v/>
      </c>
    </row>
    <row r="1228">
      <c r="A1228" s="12" t="inlineStr">
        <is>
          <t>大平NC</t>
        </is>
      </c>
      <c r="B1228" s="13" t="inlineStr">
        <is>
          <t>90MKH09</t>
        </is>
      </c>
      <c r="C1228" s="14">
        <f>SUMIF(数量表!D:E,B1228,数量表!E:E)</f>
        <v/>
      </c>
      <c r="D1228" s="15">
        <f>SUMIF(数量表!D:F,B1228,数量表!F:F)+SUMIF(数量表!D:G,B1228,数量表!G:G)</f>
        <v/>
      </c>
      <c r="E1228" s="16" t="n"/>
      <c r="F1228" s="17">
        <f>C1228*E1228</f>
        <v/>
      </c>
      <c r="G1228" s="18" t="n"/>
      <c r="H1228" s="19">
        <f>D1228*G1228</f>
        <v/>
      </c>
      <c r="I1228" s="16" t="n">
        <v>1</v>
      </c>
      <c r="J1228" s="17">
        <f>C1228*I1228</f>
        <v/>
      </c>
      <c r="K1228" s="18" t="n">
        <v>0</v>
      </c>
      <c r="L1228" s="19">
        <f>D1228*K1228</f>
        <v/>
      </c>
      <c r="M1228" s="23" t="n">
        <v>1</v>
      </c>
      <c r="N1228" s="24">
        <f>D1228*M1228</f>
        <v/>
      </c>
    </row>
    <row r="1229">
      <c r="A1229" s="12" t="inlineStr">
        <is>
          <t>大平NC</t>
        </is>
      </c>
      <c r="B1229" s="13" t="inlineStr">
        <is>
          <t>90MKH09-L</t>
        </is>
      </c>
      <c r="C1229" s="14">
        <f>SUMIF(数量表!D:E,B1229,数量表!E:E)</f>
        <v/>
      </c>
      <c r="D1229" s="15">
        <f>SUMIF(数量表!D:F,B1229,数量表!F:F)+SUMIF(数量表!D:G,B1229,数量表!G:G)</f>
        <v/>
      </c>
      <c r="E1229" s="16" t="n"/>
      <c r="F1229" s="17">
        <f>C1229*E1229</f>
        <v/>
      </c>
      <c r="G1229" s="18" t="n"/>
      <c r="H1229" s="19">
        <f>D1229*G1229</f>
        <v/>
      </c>
      <c r="I1229" s="16" t="n">
        <v>1</v>
      </c>
      <c r="J1229" s="17">
        <f>C1229*I1229</f>
        <v/>
      </c>
      <c r="K1229" s="18" t="n">
        <v>0</v>
      </c>
      <c r="L1229" s="19">
        <f>D1229*K1229</f>
        <v/>
      </c>
      <c r="M1229" s="23" t="n">
        <v>1</v>
      </c>
      <c r="N1229" s="24">
        <f>D1229*M1229</f>
        <v/>
      </c>
    </row>
    <row r="1230">
      <c r="A1230" s="12" t="inlineStr">
        <is>
          <t>大平NC</t>
        </is>
      </c>
      <c r="B1230" s="13" t="inlineStr">
        <is>
          <t>90MKH09-R</t>
        </is>
      </c>
      <c r="C1230" s="14">
        <f>SUMIF(数量表!D:E,B1230,数量表!E:E)</f>
        <v/>
      </c>
      <c r="D1230" s="15">
        <f>SUMIF(数量表!D:F,B1230,数量表!F:F)+SUMIF(数量表!D:G,B1230,数量表!G:G)</f>
        <v/>
      </c>
      <c r="E1230" s="16" t="n"/>
      <c r="F1230" s="17">
        <f>C1230*E1230</f>
        <v/>
      </c>
      <c r="G1230" s="18" t="n"/>
      <c r="H1230" s="19">
        <f>D1230*G1230</f>
        <v/>
      </c>
      <c r="I1230" s="16" t="n">
        <v>1</v>
      </c>
      <c r="J1230" s="17">
        <f>C1230*I1230</f>
        <v/>
      </c>
      <c r="K1230" s="18" t="n">
        <v>0</v>
      </c>
      <c r="L1230" s="19">
        <f>D1230*K1230</f>
        <v/>
      </c>
      <c r="M1230" s="23" t="n">
        <v>1</v>
      </c>
      <c r="N1230" s="24">
        <f>D1230*M1230</f>
        <v/>
      </c>
    </row>
    <row r="1231">
      <c r="A1231" s="12" t="inlineStr">
        <is>
          <t>大平NC</t>
        </is>
      </c>
      <c r="B1231" s="13" t="inlineStr">
        <is>
          <t>90MKH09L</t>
        </is>
      </c>
      <c r="C1231" s="14">
        <f>SUMIF(数量表!D:E,B1231,数量表!E:E)</f>
        <v/>
      </c>
      <c r="D1231" s="15">
        <f>SUMIF(数量表!D:F,B1231,数量表!F:F)+SUMIF(数量表!D:G,B1231,数量表!G:G)</f>
        <v/>
      </c>
      <c r="E1231" s="16" t="n"/>
      <c r="F1231" s="17">
        <f>C1231*E1231</f>
        <v/>
      </c>
      <c r="G1231" s="18" t="n"/>
      <c r="H1231" s="19">
        <f>D1231*G1231</f>
        <v/>
      </c>
      <c r="I1231" s="16" t="n">
        <v>1</v>
      </c>
      <c r="J1231" s="17">
        <f>C1231*I1231</f>
        <v/>
      </c>
      <c r="K1231" s="18" t="n">
        <v>0</v>
      </c>
      <c r="L1231" s="19">
        <f>D1231*K1231</f>
        <v/>
      </c>
      <c r="M1231" s="23" t="n">
        <v>1</v>
      </c>
      <c r="N1231" s="24">
        <f>D1231*M1231</f>
        <v/>
      </c>
    </row>
    <row r="1232">
      <c r="A1232" s="12" t="inlineStr">
        <is>
          <t>大平NC</t>
        </is>
      </c>
      <c r="B1232" s="13" t="inlineStr">
        <is>
          <t>90MKH09R</t>
        </is>
      </c>
      <c r="C1232" s="14">
        <f>SUMIF(数量表!D:E,B1232,数量表!E:E)</f>
        <v/>
      </c>
      <c r="D1232" s="15">
        <f>SUMIF(数量表!D:F,B1232,数量表!F:F)+SUMIF(数量表!D:G,B1232,数量表!G:G)</f>
        <v/>
      </c>
      <c r="E1232" s="16" t="n"/>
      <c r="F1232" s="17">
        <f>C1232*E1232</f>
        <v/>
      </c>
      <c r="G1232" s="18" t="n"/>
      <c r="H1232" s="19">
        <f>D1232*G1232</f>
        <v/>
      </c>
      <c r="I1232" s="16" t="n">
        <v>1</v>
      </c>
      <c r="J1232" s="17">
        <f>C1232*I1232</f>
        <v/>
      </c>
      <c r="K1232" s="18" t="n">
        <v>0</v>
      </c>
      <c r="L1232" s="19">
        <f>D1232*K1232</f>
        <v/>
      </c>
      <c r="M1232" s="23" t="n">
        <v>1</v>
      </c>
      <c r="N1232" s="24">
        <f>D1232*M1232</f>
        <v/>
      </c>
    </row>
    <row r="1233">
      <c r="A1233" s="12" t="inlineStr">
        <is>
          <t>大平NC</t>
        </is>
      </c>
      <c r="B1233" s="13" t="inlineStr">
        <is>
          <t>90MKH09L-L</t>
        </is>
      </c>
      <c r="C1233" s="14">
        <f>SUMIF(数量表!D:E,B1233,数量表!E:E)</f>
        <v/>
      </c>
      <c r="D1233" s="15">
        <f>SUMIF(数量表!D:F,B1233,数量表!F:F)+SUMIF(数量表!D:G,B1233,数量表!G:G)</f>
        <v/>
      </c>
      <c r="E1233" s="16" t="n"/>
      <c r="F1233" s="17">
        <f>C1233*E1233</f>
        <v/>
      </c>
      <c r="G1233" s="18" t="n"/>
      <c r="H1233" s="19">
        <f>D1233*G1233</f>
        <v/>
      </c>
      <c r="I1233" s="16" t="n">
        <v>1</v>
      </c>
      <c r="J1233" s="17">
        <f>C1233*I1233</f>
        <v/>
      </c>
      <c r="K1233" s="18" t="n">
        <v>0</v>
      </c>
      <c r="L1233" s="19">
        <f>D1233*K1233</f>
        <v/>
      </c>
      <c r="M1233" s="23" t="n">
        <v>1</v>
      </c>
      <c r="N1233" s="24">
        <f>D1233*M1233</f>
        <v/>
      </c>
    </row>
    <row r="1234">
      <c r="A1234" s="12" t="inlineStr">
        <is>
          <t>大平NC</t>
        </is>
      </c>
      <c r="B1234" s="13" t="inlineStr">
        <is>
          <t>90MKH09R-R</t>
        </is>
      </c>
      <c r="C1234" s="14">
        <f>SUMIF(数量表!D:E,B1234,数量表!E:E)</f>
        <v/>
      </c>
      <c r="D1234" s="15">
        <f>SUMIF(数量表!D:F,B1234,数量表!F:F)+SUMIF(数量表!D:G,B1234,数量表!G:G)</f>
        <v/>
      </c>
      <c r="E1234" s="16" t="n"/>
      <c r="F1234" s="17">
        <f>C1234*E1234</f>
        <v/>
      </c>
      <c r="G1234" s="18" t="n"/>
      <c r="H1234" s="19">
        <f>D1234*G1234</f>
        <v/>
      </c>
      <c r="I1234" s="16" t="n">
        <v>1</v>
      </c>
      <c r="J1234" s="17">
        <f>C1234*I1234</f>
        <v/>
      </c>
      <c r="K1234" s="18" t="n">
        <v>0</v>
      </c>
      <c r="L1234" s="19">
        <f>D1234*K1234</f>
        <v/>
      </c>
      <c r="M1234" s="23" t="n">
        <v>1</v>
      </c>
      <c r="N1234" s="24">
        <f>D1234*M1234</f>
        <v/>
      </c>
    </row>
    <row r="1235">
      <c r="A1235" s="12" t="inlineStr">
        <is>
          <t>大平NC</t>
        </is>
      </c>
      <c r="B1235" s="13" t="inlineStr">
        <is>
          <t>90MKA09</t>
        </is>
      </c>
      <c r="C1235" s="14">
        <f>SUMIF(数量表!D:E,B1235,数量表!E:E)</f>
        <v/>
      </c>
      <c r="D1235" s="15">
        <f>SUMIF(数量表!D:F,B1235,数量表!F:F)+SUMIF(数量表!D:G,B1235,数量表!G:G)</f>
        <v/>
      </c>
      <c r="E1235" s="16" t="n"/>
      <c r="F1235" s="17">
        <f>C1235*E1235</f>
        <v/>
      </c>
      <c r="G1235" s="18" t="n"/>
      <c r="H1235" s="19">
        <f>D1235*G1235</f>
        <v/>
      </c>
      <c r="I1235" s="16" t="n">
        <v>1.5</v>
      </c>
      <c r="J1235" s="17">
        <f>C1235*I1235</f>
        <v/>
      </c>
      <c r="K1235" s="18" t="n">
        <v>1</v>
      </c>
      <c r="L1235" s="19">
        <f>D1235*K1235</f>
        <v/>
      </c>
      <c r="M1235" s="23" t="n">
        <v>0.5</v>
      </c>
      <c r="N1235" s="24">
        <f>D1235*M1235</f>
        <v/>
      </c>
    </row>
    <row r="1236">
      <c r="A1236" s="12" t="inlineStr">
        <is>
          <t>大平NC</t>
        </is>
      </c>
      <c r="B1236" s="13" t="inlineStr">
        <is>
          <t>90MKA09L</t>
        </is>
      </c>
      <c r="C1236" s="14">
        <f>SUMIF(数量表!D:E,B1236,数量表!E:E)</f>
        <v/>
      </c>
      <c r="D1236" s="15">
        <f>SUMIF(数量表!D:F,B1236,数量表!F:F)+SUMIF(数量表!D:G,B1236,数量表!G:G)</f>
        <v/>
      </c>
      <c r="E1236" s="16" t="n"/>
      <c r="F1236" s="17">
        <f>C1236*E1236</f>
        <v/>
      </c>
      <c r="G1236" s="18" t="n"/>
      <c r="H1236" s="19">
        <f>D1236*G1236</f>
        <v/>
      </c>
      <c r="I1236" s="16" t="n">
        <v>1.5</v>
      </c>
      <c r="J1236" s="17">
        <f>C1236*I1236</f>
        <v/>
      </c>
      <c r="K1236" s="18" t="n">
        <v>1</v>
      </c>
      <c r="L1236" s="19">
        <f>D1236*K1236</f>
        <v/>
      </c>
      <c r="M1236" s="23" t="n">
        <v>0.5</v>
      </c>
      <c r="N1236" s="24">
        <f>D1236*M1236</f>
        <v/>
      </c>
    </row>
    <row r="1237">
      <c r="A1237" s="12" t="inlineStr">
        <is>
          <t>大平NC</t>
        </is>
      </c>
      <c r="B1237" s="13" t="inlineStr">
        <is>
          <t>90MKA09R</t>
        </is>
      </c>
      <c r="C1237" s="14">
        <f>SUMIF(数量表!D:E,B1237,数量表!E:E)</f>
        <v/>
      </c>
      <c r="D1237" s="15">
        <f>SUMIF(数量表!D:F,B1237,数量表!F:F)+SUMIF(数量表!D:G,B1237,数量表!G:G)</f>
        <v/>
      </c>
      <c r="E1237" s="16" t="n"/>
      <c r="F1237" s="17">
        <f>C1237*E1237</f>
        <v/>
      </c>
      <c r="G1237" s="18" t="n"/>
      <c r="H1237" s="19">
        <f>D1237*G1237</f>
        <v/>
      </c>
      <c r="I1237" s="16" t="n">
        <v>1.5</v>
      </c>
      <c r="J1237" s="17">
        <f>C1237*I1237</f>
        <v/>
      </c>
      <c r="K1237" s="18" t="n">
        <v>1</v>
      </c>
      <c r="L1237" s="19">
        <f>D1237*K1237</f>
        <v/>
      </c>
      <c r="M1237" s="23" t="n">
        <v>0.5</v>
      </c>
      <c r="N1237" s="24">
        <f>D1237*M1237</f>
        <v/>
      </c>
    </row>
    <row r="1238">
      <c r="A1238" s="12" t="inlineStr">
        <is>
          <t>大平NC</t>
        </is>
      </c>
      <c r="B1238" s="13" t="inlineStr">
        <is>
          <t>90MKA09L-L</t>
        </is>
      </c>
      <c r="C1238" s="14">
        <f>SUMIF(数量表!D:E,B1238,数量表!E:E)</f>
        <v/>
      </c>
      <c r="D1238" s="15">
        <f>SUMIF(数量表!D:F,B1238,数量表!F:F)+SUMIF(数量表!D:G,B1238,数量表!G:G)</f>
        <v/>
      </c>
      <c r="E1238" s="16" t="n"/>
      <c r="F1238" s="17">
        <f>C1238*E1238</f>
        <v/>
      </c>
      <c r="G1238" s="18" t="n"/>
      <c r="H1238" s="19">
        <f>D1238*G1238</f>
        <v/>
      </c>
      <c r="I1238" s="16" t="n">
        <v>1.5</v>
      </c>
      <c r="J1238" s="17">
        <f>C1238*I1238</f>
        <v/>
      </c>
      <c r="K1238" s="18" t="n">
        <v>1</v>
      </c>
      <c r="L1238" s="19">
        <f>D1238*K1238</f>
        <v/>
      </c>
      <c r="M1238" s="23" t="n">
        <v>0.5</v>
      </c>
      <c r="N1238" s="24">
        <f>D1238*M1238</f>
        <v/>
      </c>
    </row>
    <row r="1239">
      <c r="A1239" s="12" t="inlineStr">
        <is>
          <t>大平NC</t>
        </is>
      </c>
      <c r="B1239" s="13" t="inlineStr">
        <is>
          <t>90MKA09R-R</t>
        </is>
      </c>
      <c r="C1239" s="14">
        <f>SUMIF(数量表!D:E,B1239,数量表!E:E)</f>
        <v/>
      </c>
      <c r="D1239" s="15">
        <f>SUMIF(数量表!D:F,B1239,数量表!F:F)+SUMIF(数量表!D:G,B1239,数量表!G:G)</f>
        <v/>
      </c>
      <c r="E1239" s="16" t="n"/>
      <c r="F1239" s="17">
        <f>C1239*E1239</f>
        <v/>
      </c>
      <c r="G1239" s="18" t="n"/>
      <c r="H1239" s="19">
        <f>D1239*G1239</f>
        <v/>
      </c>
      <c r="I1239" s="16" t="n">
        <v>1.5</v>
      </c>
      <c r="J1239" s="17">
        <f>C1239*I1239</f>
        <v/>
      </c>
      <c r="K1239" s="18" t="n">
        <v>1</v>
      </c>
      <c r="L1239" s="19">
        <f>D1239*K1239</f>
        <v/>
      </c>
      <c r="M1239" s="23" t="n">
        <v>0.5</v>
      </c>
      <c r="N1239" s="24">
        <f>D1239*M1239</f>
        <v/>
      </c>
    </row>
    <row r="1240">
      <c r="A1240" s="12" t="inlineStr">
        <is>
          <t>大平NC</t>
        </is>
      </c>
      <c r="B1240" s="13" t="inlineStr">
        <is>
          <t>90MKB05</t>
        </is>
      </c>
      <c r="C1240" s="14">
        <f>SUMIF(数量表!D:E,B1240,数量表!E:E)</f>
        <v/>
      </c>
      <c r="D1240" s="15">
        <f>SUMIF(数量表!D:F,B1240,数量表!F:F)+SUMIF(数量表!D:G,B1240,数量表!G:G)</f>
        <v/>
      </c>
      <c r="E1240" s="16" t="n"/>
      <c r="F1240" s="17">
        <f>C1240*E1240</f>
        <v/>
      </c>
      <c r="G1240" s="18" t="n"/>
      <c r="H1240" s="19">
        <f>D1240*G1240</f>
        <v/>
      </c>
      <c r="I1240" s="16" t="n">
        <v>1.5</v>
      </c>
      <c r="J1240" s="17">
        <f>C1240*I1240</f>
        <v/>
      </c>
      <c r="K1240" s="18" t="n">
        <v>0.5</v>
      </c>
      <c r="L1240" s="19">
        <f>D1240*K1240</f>
        <v/>
      </c>
      <c r="M1240" s="23" t="n"/>
      <c r="N1240" s="24">
        <f>D1240*M1240</f>
        <v/>
      </c>
    </row>
    <row r="1241">
      <c r="A1241" s="12" t="inlineStr">
        <is>
          <t>大平NC</t>
        </is>
      </c>
      <c r="B1241" s="13" t="inlineStr">
        <is>
          <t>90MKB05L</t>
        </is>
      </c>
      <c r="C1241" s="14">
        <f>SUMIF(数量表!D:E,B1241,数量表!E:E)</f>
        <v/>
      </c>
      <c r="D1241" s="15">
        <f>SUMIF(数量表!D:F,B1241,数量表!F:F)+SUMIF(数量表!D:G,B1241,数量表!G:G)</f>
        <v/>
      </c>
      <c r="E1241" s="16" t="n"/>
      <c r="F1241" s="17">
        <f>C1241*E1241</f>
        <v/>
      </c>
      <c r="G1241" s="18" t="n"/>
      <c r="H1241" s="19">
        <f>D1241*G1241</f>
        <v/>
      </c>
      <c r="I1241" s="16" t="n">
        <v>1.5</v>
      </c>
      <c r="J1241" s="17">
        <f>C1241*I1241</f>
        <v/>
      </c>
      <c r="K1241" s="18" t="n">
        <v>0.5</v>
      </c>
      <c r="L1241" s="19">
        <f>D1241*K1241</f>
        <v/>
      </c>
      <c r="M1241" s="23" t="n"/>
      <c r="N1241" s="24">
        <f>D1241*M1241</f>
        <v/>
      </c>
    </row>
    <row r="1242">
      <c r="A1242" s="12" t="inlineStr">
        <is>
          <t>大平NC</t>
        </is>
      </c>
      <c r="B1242" s="13" t="inlineStr">
        <is>
          <t>90MKB05R</t>
        </is>
      </c>
      <c r="C1242" s="14">
        <f>SUMIF(数量表!D:E,B1242,数量表!E:E)</f>
        <v/>
      </c>
      <c r="D1242" s="15">
        <f>SUMIF(数量表!D:F,B1242,数量表!F:F)+SUMIF(数量表!D:G,B1242,数量表!G:G)</f>
        <v/>
      </c>
      <c r="E1242" s="16" t="n"/>
      <c r="F1242" s="17">
        <f>C1242*E1242</f>
        <v/>
      </c>
      <c r="G1242" s="18" t="n"/>
      <c r="H1242" s="19">
        <f>D1242*G1242</f>
        <v/>
      </c>
      <c r="I1242" s="16" t="n">
        <v>1.5</v>
      </c>
      <c r="J1242" s="17">
        <f>C1242*I1242</f>
        <v/>
      </c>
      <c r="K1242" s="18" t="n">
        <v>0.5</v>
      </c>
      <c r="L1242" s="19">
        <f>D1242*K1242</f>
        <v/>
      </c>
      <c r="M1242" s="23" t="n"/>
      <c r="N1242" s="24">
        <f>D1242*M1242</f>
        <v/>
      </c>
    </row>
    <row r="1243">
      <c r="A1243" s="12" t="inlineStr">
        <is>
          <t>大平NC</t>
        </is>
      </c>
      <c r="B1243" s="13" t="inlineStr">
        <is>
          <t>135MK09</t>
        </is>
      </c>
      <c r="C1243" s="14">
        <f>SUMIF(数量表!D:E,B1243,数量表!E:E)</f>
        <v/>
      </c>
      <c r="D1243" s="15">
        <f>SUMIF(数量表!D:F,B1243,数量表!F:F)+SUMIF(数量表!D:G,B1243,数量表!G:G)</f>
        <v/>
      </c>
      <c r="E1243" s="16" t="n"/>
      <c r="F1243" s="17">
        <f>C1243*E1243</f>
        <v/>
      </c>
      <c r="G1243" s="18" t="n"/>
      <c r="H1243" s="19">
        <f>D1243*G1243</f>
        <v/>
      </c>
      <c r="I1243" s="16" t="n">
        <v>2</v>
      </c>
      <c r="J1243" s="17">
        <f>C1243*I1243</f>
        <v/>
      </c>
      <c r="K1243" s="18" t="n">
        <v>1</v>
      </c>
      <c r="L1243" s="19">
        <f>D1243*K1243</f>
        <v/>
      </c>
      <c r="M1243" s="23" t="n">
        <v>1</v>
      </c>
      <c r="N1243" s="24">
        <f>D1243*M1243</f>
        <v/>
      </c>
    </row>
    <row r="1244">
      <c r="A1244" s="12" t="inlineStr">
        <is>
          <t>大平NC</t>
        </is>
      </c>
      <c r="B1244" s="13" t="inlineStr">
        <is>
          <t>135MK09-L</t>
        </is>
      </c>
      <c r="C1244" s="14">
        <f>SUMIF(数量表!D:E,B1244,数量表!E:E)</f>
        <v/>
      </c>
      <c r="D1244" s="15">
        <f>SUMIF(数量表!D:F,B1244,数量表!F:F)+SUMIF(数量表!D:G,B1244,数量表!G:G)</f>
        <v/>
      </c>
      <c r="E1244" s="16" t="n"/>
      <c r="F1244" s="17">
        <f>C1244*E1244</f>
        <v/>
      </c>
      <c r="G1244" s="18" t="n"/>
      <c r="H1244" s="19">
        <f>D1244*G1244</f>
        <v/>
      </c>
      <c r="I1244" s="16" t="n">
        <v>2</v>
      </c>
      <c r="J1244" s="17">
        <f>C1244*I1244</f>
        <v/>
      </c>
      <c r="K1244" s="18" t="n">
        <v>1</v>
      </c>
      <c r="L1244" s="19">
        <f>D1244*K1244</f>
        <v/>
      </c>
      <c r="M1244" s="23" t="n">
        <v>1</v>
      </c>
      <c r="N1244" s="24">
        <f>D1244*M1244</f>
        <v/>
      </c>
    </row>
    <row r="1245">
      <c r="A1245" s="12" t="inlineStr">
        <is>
          <t>大平NC</t>
        </is>
      </c>
      <c r="B1245" s="13" t="inlineStr">
        <is>
          <t>135MK09-R</t>
        </is>
      </c>
      <c r="C1245" s="14">
        <f>SUMIF(数量表!D:E,B1245,数量表!E:E)</f>
        <v/>
      </c>
      <c r="D1245" s="15">
        <f>SUMIF(数量表!D:F,B1245,数量表!F:F)+SUMIF(数量表!D:G,B1245,数量表!G:G)</f>
        <v/>
      </c>
      <c r="E1245" s="16" t="n"/>
      <c r="F1245" s="17">
        <f>C1245*E1245</f>
        <v/>
      </c>
      <c r="G1245" s="18" t="n"/>
      <c r="H1245" s="19">
        <f>D1245*G1245</f>
        <v/>
      </c>
      <c r="I1245" s="16" t="n">
        <v>2</v>
      </c>
      <c r="J1245" s="17">
        <f>C1245*I1245</f>
        <v/>
      </c>
      <c r="K1245" s="18" t="n">
        <v>1</v>
      </c>
      <c r="L1245" s="19">
        <f>D1245*K1245</f>
        <v/>
      </c>
      <c r="M1245" s="23" t="n">
        <v>1</v>
      </c>
      <c r="N1245" s="24">
        <f>D1245*M1245</f>
        <v/>
      </c>
    </row>
    <row r="1246">
      <c r="A1246" s="12" t="inlineStr">
        <is>
          <t>大平NC</t>
        </is>
      </c>
      <c r="B1246" s="13" t="inlineStr">
        <is>
          <t>135MK09L</t>
        </is>
      </c>
      <c r="C1246" s="14">
        <f>SUMIF(数量表!D:E,B1246,数量表!E:E)</f>
        <v/>
      </c>
      <c r="D1246" s="15">
        <f>SUMIF(数量表!D:F,B1246,数量表!F:F)+SUMIF(数量表!D:G,B1246,数量表!G:G)</f>
        <v/>
      </c>
      <c r="E1246" s="16" t="n"/>
      <c r="F1246" s="17">
        <f>C1246*E1246</f>
        <v/>
      </c>
      <c r="G1246" s="18" t="n"/>
      <c r="H1246" s="19">
        <f>D1246*G1246</f>
        <v/>
      </c>
      <c r="I1246" s="16" t="n">
        <v>2</v>
      </c>
      <c r="J1246" s="17">
        <f>C1246*I1246</f>
        <v/>
      </c>
      <c r="K1246" s="18" t="n">
        <v>1</v>
      </c>
      <c r="L1246" s="19">
        <f>D1246*K1246</f>
        <v/>
      </c>
      <c r="M1246" s="23" t="n">
        <v>1</v>
      </c>
      <c r="N1246" s="24">
        <f>D1246*M1246</f>
        <v/>
      </c>
    </row>
    <row r="1247">
      <c r="A1247" s="12" t="inlineStr">
        <is>
          <t>大平NC</t>
        </is>
      </c>
      <c r="B1247" s="13" t="inlineStr">
        <is>
          <t>135MK09L-L</t>
        </is>
      </c>
      <c r="C1247" s="14">
        <f>SUMIF(数量表!D:E,B1247,数量表!E:E)</f>
        <v/>
      </c>
      <c r="D1247" s="15">
        <f>SUMIF(数量表!D:F,B1247,数量表!F:F)+SUMIF(数量表!D:G,B1247,数量表!G:G)</f>
        <v/>
      </c>
      <c r="E1247" s="16" t="n"/>
      <c r="F1247" s="17">
        <f>C1247*E1247</f>
        <v/>
      </c>
      <c r="G1247" s="18" t="n"/>
      <c r="H1247" s="19">
        <f>D1247*G1247</f>
        <v/>
      </c>
      <c r="I1247" s="16" t="n">
        <v>2</v>
      </c>
      <c r="J1247" s="17">
        <f>C1247*I1247</f>
        <v/>
      </c>
      <c r="K1247" s="18" t="n">
        <v>1</v>
      </c>
      <c r="L1247" s="19">
        <f>D1247*K1247</f>
        <v/>
      </c>
      <c r="M1247" s="23" t="n">
        <v>1</v>
      </c>
      <c r="N1247" s="24">
        <f>D1247*M1247</f>
        <v/>
      </c>
    </row>
    <row r="1248">
      <c r="A1248" s="12" t="inlineStr">
        <is>
          <t>大平NC</t>
        </is>
      </c>
      <c r="B1248" s="13" t="inlineStr">
        <is>
          <t>135MK09R</t>
        </is>
      </c>
      <c r="C1248" s="14">
        <f>SUMIF(数量表!D:E,B1248,数量表!E:E)</f>
        <v/>
      </c>
      <c r="D1248" s="15">
        <f>SUMIF(数量表!D:F,B1248,数量表!F:F)+SUMIF(数量表!D:G,B1248,数量表!G:G)</f>
        <v/>
      </c>
      <c r="E1248" s="16" t="n"/>
      <c r="F1248" s="17">
        <f>C1248*E1248</f>
        <v/>
      </c>
      <c r="G1248" s="18" t="n"/>
      <c r="H1248" s="19">
        <f>D1248*G1248</f>
        <v/>
      </c>
      <c r="I1248" s="16" t="n">
        <v>2</v>
      </c>
      <c r="J1248" s="17">
        <f>C1248*I1248</f>
        <v/>
      </c>
      <c r="K1248" s="18" t="n">
        <v>1</v>
      </c>
      <c r="L1248" s="19">
        <f>D1248*K1248</f>
        <v/>
      </c>
      <c r="M1248" s="23" t="n">
        <v>1</v>
      </c>
      <c r="N1248" s="24">
        <f>D1248*M1248</f>
        <v/>
      </c>
    </row>
    <row r="1249">
      <c r="A1249" s="12" t="inlineStr">
        <is>
          <t>大平NC</t>
        </is>
      </c>
      <c r="B1249" s="13" t="inlineStr">
        <is>
          <t>135MK09R-R</t>
        </is>
      </c>
      <c r="C1249" s="14">
        <f>SUMIF(数量表!D:E,B1249,数量表!E:E)</f>
        <v/>
      </c>
      <c r="D1249" s="15">
        <f>SUMIF(数量表!D:F,B1249,数量表!F:F)+SUMIF(数量表!D:G,B1249,数量表!G:G)</f>
        <v/>
      </c>
      <c r="E1249" s="16" t="n"/>
      <c r="F1249" s="17">
        <f>C1249*E1249</f>
        <v/>
      </c>
      <c r="G1249" s="18" t="n"/>
      <c r="H1249" s="19">
        <f>D1249*G1249</f>
        <v/>
      </c>
      <c r="I1249" s="16" t="n">
        <v>2</v>
      </c>
      <c r="J1249" s="17">
        <f>C1249*I1249</f>
        <v/>
      </c>
      <c r="K1249" s="18" t="n">
        <v>1</v>
      </c>
      <c r="L1249" s="19">
        <f>D1249*K1249</f>
        <v/>
      </c>
      <c r="M1249" s="23" t="n">
        <v>1</v>
      </c>
      <c r="N1249" s="24">
        <f>D1249*M1249</f>
        <v/>
      </c>
    </row>
    <row r="1250">
      <c r="A1250" s="12" t="inlineStr">
        <is>
          <t>大平NC</t>
        </is>
      </c>
      <c r="B1250" s="13" t="inlineStr">
        <is>
          <t>135MKH09</t>
        </is>
      </c>
      <c r="C1250" s="14">
        <f>SUMIF(数量表!D:E,B1250,数量表!E:E)</f>
        <v/>
      </c>
      <c r="D1250" s="15">
        <f>SUMIF(数量表!D:F,B1250,数量表!F:F)+SUMIF(数量表!D:G,B1250,数量表!G:G)</f>
        <v/>
      </c>
      <c r="E1250" s="16" t="n"/>
      <c r="F1250" s="17">
        <f>C1250*E1250</f>
        <v/>
      </c>
      <c r="G1250" s="18" t="n"/>
      <c r="H1250" s="19">
        <f>D1250*G1250</f>
        <v/>
      </c>
      <c r="I1250" s="16" t="n">
        <v>1</v>
      </c>
      <c r="J1250" s="17">
        <f>C1250*I1250</f>
        <v/>
      </c>
      <c r="K1250" s="18" t="n">
        <v>0</v>
      </c>
      <c r="L1250" s="19">
        <f>D1250*K1250</f>
        <v/>
      </c>
      <c r="M1250" s="23" t="n">
        <v>1</v>
      </c>
      <c r="N1250" s="24">
        <f>D1250*M1250</f>
        <v/>
      </c>
    </row>
    <row r="1251">
      <c r="A1251" s="12" t="inlineStr">
        <is>
          <t>大平NC</t>
        </is>
      </c>
      <c r="B1251" s="13" t="inlineStr">
        <is>
          <t>135MKH09-L</t>
        </is>
      </c>
      <c r="C1251" s="14">
        <f>SUMIF(数量表!D:E,B1251,数量表!E:E)</f>
        <v/>
      </c>
      <c r="D1251" s="15">
        <f>SUMIF(数量表!D:F,B1251,数量表!F:F)+SUMIF(数量表!D:G,B1251,数量表!G:G)</f>
        <v/>
      </c>
      <c r="E1251" s="16" t="n"/>
      <c r="F1251" s="17">
        <f>C1251*E1251</f>
        <v/>
      </c>
      <c r="G1251" s="18" t="n"/>
      <c r="H1251" s="19">
        <f>D1251*G1251</f>
        <v/>
      </c>
      <c r="I1251" s="16" t="n">
        <v>1</v>
      </c>
      <c r="J1251" s="17">
        <f>C1251*I1251</f>
        <v/>
      </c>
      <c r="K1251" s="18" t="n">
        <v>0</v>
      </c>
      <c r="L1251" s="19">
        <f>D1251*K1251</f>
        <v/>
      </c>
      <c r="M1251" s="23" t="n">
        <v>1</v>
      </c>
      <c r="N1251" s="24">
        <f>D1251*M1251</f>
        <v/>
      </c>
    </row>
    <row r="1252">
      <c r="A1252" s="12" t="inlineStr">
        <is>
          <t>大平NC</t>
        </is>
      </c>
      <c r="B1252" s="13" t="inlineStr">
        <is>
          <t>135MKH09-R</t>
        </is>
      </c>
      <c r="C1252" s="14">
        <f>SUMIF(数量表!D:E,B1252,数量表!E:E)</f>
        <v/>
      </c>
      <c r="D1252" s="15">
        <f>SUMIF(数量表!D:F,B1252,数量表!F:F)+SUMIF(数量表!D:G,B1252,数量表!G:G)</f>
        <v/>
      </c>
      <c r="E1252" s="16" t="n"/>
      <c r="F1252" s="17">
        <f>C1252*E1252</f>
        <v/>
      </c>
      <c r="G1252" s="18" t="n"/>
      <c r="H1252" s="19">
        <f>D1252*G1252</f>
        <v/>
      </c>
      <c r="I1252" s="16" t="n">
        <v>1</v>
      </c>
      <c r="J1252" s="17">
        <f>C1252*I1252</f>
        <v/>
      </c>
      <c r="K1252" s="18" t="n">
        <v>0</v>
      </c>
      <c r="L1252" s="19">
        <f>D1252*K1252</f>
        <v/>
      </c>
      <c r="M1252" s="23" t="n">
        <v>1</v>
      </c>
      <c r="N1252" s="24">
        <f>D1252*M1252</f>
        <v/>
      </c>
    </row>
    <row r="1253">
      <c r="A1253" s="12" t="inlineStr">
        <is>
          <t>大平NC</t>
        </is>
      </c>
      <c r="B1253" s="13" t="inlineStr">
        <is>
          <t>135MKH09L</t>
        </is>
      </c>
      <c r="C1253" s="14">
        <f>SUMIF(数量表!D:E,B1253,数量表!E:E)</f>
        <v/>
      </c>
      <c r="D1253" s="15">
        <f>SUMIF(数量表!D:F,B1253,数量表!F:F)+SUMIF(数量表!D:G,B1253,数量表!G:G)</f>
        <v/>
      </c>
      <c r="E1253" s="16" t="n"/>
      <c r="F1253" s="17">
        <f>C1253*E1253</f>
        <v/>
      </c>
      <c r="G1253" s="18" t="n"/>
      <c r="H1253" s="19">
        <f>D1253*G1253</f>
        <v/>
      </c>
      <c r="I1253" s="16" t="n">
        <v>1</v>
      </c>
      <c r="J1253" s="17">
        <f>C1253*I1253</f>
        <v/>
      </c>
      <c r="K1253" s="18" t="n">
        <v>0</v>
      </c>
      <c r="L1253" s="19">
        <f>D1253*K1253</f>
        <v/>
      </c>
      <c r="M1253" s="23" t="n">
        <v>1</v>
      </c>
      <c r="N1253" s="24">
        <f>D1253*M1253</f>
        <v/>
      </c>
    </row>
    <row r="1254">
      <c r="A1254" s="12" t="inlineStr">
        <is>
          <t>大平NC</t>
        </is>
      </c>
      <c r="B1254" s="13" t="inlineStr">
        <is>
          <t>135MKH09R</t>
        </is>
      </c>
      <c r="C1254" s="14">
        <f>SUMIF(数量表!D:E,B1254,数量表!E:E)</f>
        <v/>
      </c>
      <c r="D1254" s="15">
        <f>SUMIF(数量表!D:F,B1254,数量表!F:F)+SUMIF(数量表!D:G,B1254,数量表!G:G)</f>
        <v/>
      </c>
      <c r="E1254" s="16" t="n"/>
      <c r="F1254" s="17">
        <f>C1254*E1254</f>
        <v/>
      </c>
      <c r="G1254" s="18" t="n"/>
      <c r="H1254" s="19">
        <f>D1254*G1254</f>
        <v/>
      </c>
      <c r="I1254" s="16" t="n">
        <v>1</v>
      </c>
      <c r="J1254" s="17">
        <f>C1254*I1254</f>
        <v/>
      </c>
      <c r="K1254" s="18" t="n">
        <v>0</v>
      </c>
      <c r="L1254" s="19">
        <f>D1254*K1254</f>
        <v/>
      </c>
      <c r="M1254" s="23" t="n">
        <v>1</v>
      </c>
      <c r="N1254" s="24">
        <f>D1254*M1254</f>
        <v/>
      </c>
    </row>
    <row r="1255">
      <c r="A1255" s="12" t="inlineStr">
        <is>
          <t>大平NC</t>
        </is>
      </c>
      <c r="B1255" s="13" t="inlineStr">
        <is>
          <t>135MKH09L-L</t>
        </is>
      </c>
      <c r="C1255" s="14">
        <f>SUMIF(数量表!D:E,B1255,数量表!E:E)</f>
        <v/>
      </c>
      <c r="D1255" s="15">
        <f>SUMIF(数量表!D:F,B1255,数量表!F:F)+SUMIF(数量表!D:G,B1255,数量表!G:G)</f>
        <v/>
      </c>
      <c r="E1255" s="16" t="n"/>
      <c r="F1255" s="17">
        <f>C1255*E1255</f>
        <v/>
      </c>
      <c r="G1255" s="18" t="n"/>
      <c r="H1255" s="19">
        <f>D1255*G1255</f>
        <v/>
      </c>
      <c r="I1255" s="16" t="n">
        <v>1</v>
      </c>
      <c r="J1255" s="17">
        <f>C1255*I1255</f>
        <v/>
      </c>
      <c r="K1255" s="18" t="n">
        <v>0</v>
      </c>
      <c r="L1255" s="19">
        <f>D1255*K1255</f>
        <v/>
      </c>
      <c r="M1255" s="23" t="n">
        <v>1</v>
      </c>
      <c r="N1255" s="24">
        <f>D1255*M1255</f>
        <v/>
      </c>
    </row>
    <row r="1256">
      <c r="A1256" s="12" t="inlineStr">
        <is>
          <t>大平NC</t>
        </is>
      </c>
      <c r="B1256" s="13" t="inlineStr">
        <is>
          <t>135MKH09R-R</t>
        </is>
      </c>
      <c r="C1256" s="14">
        <f>SUMIF(数量表!D:E,B1256,数量表!E:E)</f>
        <v/>
      </c>
      <c r="D1256" s="15">
        <f>SUMIF(数量表!D:F,B1256,数量表!F:F)+SUMIF(数量表!D:G,B1256,数量表!G:G)</f>
        <v/>
      </c>
      <c r="E1256" s="16" t="n"/>
      <c r="F1256" s="17">
        <f>C1256*E1256</f>
        <v/>
      </c>
      <c r="G1256" s="18" t="n"/>
      <c r="H1256" s="19">
        <f>D1256*G1256</f>
        <v/>
      </c>
      <c r="I1256" s="16" t="n">
        <v>1</v>
      </c>
      <c r="J1256" s="17">
        <f>C1256*I1256</f>
        <v/>
      </c>
      <c r="K1256" s="18" t="n">
        <v>0</v>
      </c>
      <c r="L1256" s="19">
        <f>D1256*K1256</f>
        <v/>
      </c>
      <c r="M1256" s="23" t="n">
        <v>1</v>
      </c>
      <c r="N1256" s="24">
        <f>D1256*M1256</f>
        <v/>
      </c>
    </row>
    <row r="1257">
      <c r="A1257" s="12" t="inlineStr">
        <is>
          <t>大平NC</t>
        </is>
      </c>
      <c r="B1257" s="13" t="inlineStr">
        <is>
          <t>135MKA09</t>
        </is>
      </c>
      <c r="C1257" s="14">
        <f>SUMIF(数量表!D:E,B1257,数量表!E:E)</f>
        <v/>
      </c>
      <c r="D1257" s="15">
        <f>SUMIF(数量表!D:F,B1257,数量表!F:F)+SUMIF(数量表!D:G,B1257,数量表!G:G)</f>
        <v/>
      </c>
      <c r="E1257" s="16" t="n"/>
      <c r="F1257" s="17">
        <f>C1257*E1257</f>
        <v/>
      </c>
      <c r="G1257" s="18" t="n"/>
      <c r="H1257" s="19">
        <f>D1257*G1257</f>
        <v/>
      </c>
      <c r="I1257" s="16" t="n">
        <v>1.5</v>
      </c>
      <c r="J1257" s="17">
        <f>C1257*I1257</f>
        <v/>
      </c>
      <c r="K1257" s="18" t="n">
        <v>1</v>
      </c>
      <c r="L1257" s="19">
        <f>D1257*K1257</f>
        <v/>
      </c>
      <c r="M1257" s="23" t="n">
        <v>0.5</v>
      </c>
      <c r="N1257" s="24">
        <f>D1257*M1257</f>
        <v/>
      </c>
    </row>
    <row r="1258">
      <c r="A1258" s="12" t="inlineStr">
        <is>
          <t>大平NC</t>
        </is>
      </c>
      <c r="B1258" s="13" t="inlineStr">
        <is>
          <t>135MKA09L</t>
        </is>
      </c>
      <c r="C1258" s="14">
        <f>SUMIF(数量表!D:E,B1258,数量表!E:E)</f>
        <v/>
      </c>
      <c r="D1258" s="15">
        <f>SUMIF(数量表!D:F,B1258,数量表!F:F)+SUMIF(数量表!D:G,B1258,数量表!G:G)</f>
        <v/>
      </c>
      <c r="E1258" s="16" t="n"/>
      <c r="F1258" s="17">
        <f>C1258*E1258</f>
        <v/>
      </c>
      <c r="G1258" s="18" t="n"/>
      <c r="H1258" s="19">
        <f>D1258*G1258</f>
        <v/>
      </c>
      <c r="I1258" s="16" t="n">
        <v>1.5</v>
      </c>
      <c r="J1258" s="17">
        <f>C1258*I1258</f>
        <v/>
      </c>
      <c r="K1258" s="18" t="n">
        <v>1</v>
      </c>
      <c r="L1258" s="19">
        <f>D1258*K1258</f>
        <v/>
      </c>
      <c r="M1258" s="23" t="n">
        <v>0.5</v>
      </c>
      <c r="N1258" s="24">
        <f>D1258*M1258</f>
        <v/>
      </c>
    </row>
    <row r="1259">
      <c r="A1259" s="12" t="inlineStr">
        <is>
          <t>大平NC</t>
        </is>
      </c>
      <c r="B1259" s="13" t="inlineStr">
        <is>
          <t>135MKA09R</t>
        </is>
      </c>
      <c r="C1259" s="14">
        <f>SUMIF(数量表!D:E,B1259,数量表!E:E)</f>
        <v/>
      </c>
      <c r="D1259" s="15">
        <f>SUMIF(数量表!D:F,B1259,数量表!F:F)+SUMIF(数量表!D:G,B1259,数量表!G:G)</f>
        <v/>
      </c>
      <c r="E1259" s="16" t="n"/>
      <c r="F1259" s="17">
        <f>C1259*E1259</f>
        <v/>
      </c>
      <c r="G1259" s="18" t="n"/>
      <c r="H1259" s="19">
        <f>D1259*G1259</f>
        <v/>
      </c>
      <c r="I1259" s="16" t="n">
        <v>1.5</v>
      </c>
      <c r="J1259" s="17">
        <f>C1259*I1259</f>
        <v/>
      </c>
      <c r="K1259" s="18" t="n">
        <v>1</v>
      </c>
      <c r="L1259" s="19">
        <f>D1259*K1259</f>
        <v/>
      </c>
      <c r="M1259" s="23" t="n">
        <v>0.5</v>
      </c>
      <c r="N1259" s="24">
        <f>D1259*M1259</f>
        <v/>
      </c>
    </row>
    <row r="1260">
      <c r="A1260" s="12" t="inlineStr">
        <is>
          <t>大平NC</t>
        </is>
      </c>
      <c r="B1260" s="13" t="inlineStr">
        <is>
          <t>135MKA09L-L</t>
        </is>
      </c>
      <c r="C1260" s="14">
        <f>SUMIF(数量表!D:E,B1260,数量表!E:E)</f>
        <v/>
      </c>
      <c r="D1260" s="15">
        <f>SUMIF(数量表!D:F,B1260,数量表!F:F)+SUMIF(数量表!D:G,B1260,数量表!G:G)</f>
        <v/>
      </c>
      <c r="E1260" s="16" t="n"/>
      <c r="F1260" s="17">
        <f>C1260*E1260</f>
        <v/>
      </c>
      <c r="G1260" s="18" t="n"/>
      <c r="H1260" s="19">
        <f>D1260*G1260</f>
        <v/>
      </c>
      <c r="I1260" s="16" t="n">
        <v>1.5</v>
      </c>
      <c r="J1260" s="17">
        <f>C1260*I1260</f>
        <v/>
      </c>
      <c r="K1260" s="18" t="n">
        <v>1</v>
      </c>
      <c r="L1260" s="19">
        <f>D1260*K1260</f>
        <v/>
      </c>
      <c r="M1260" s="23" t="n">
        <v>0.5</v>
      </c>
      <c r="N1260" s="24">
        <f>D1260*M1260</f>
        <v/>
      </c>
    </row>
    <row r="1261">
      <c r="A1261" s="12" t="inlineStr">
        <is>
          <t>大平NC</t>
        </is>
      </c>
      <c r="B1261" s="13" t="inlineStr">
        <is>
          <t>135MKA09R-R</t>
        </is>
      </c>
      <c r="C1261" s="14">
        <f>SUMIF(数量表!D:E,B1261,数量表!E:E)</f>
        <v/>
      </c>
      <c r="D1261" s="15">
        <f>SUMIF(数量表!D:F,B1261,数量表!F:F)+SUMIF(数量表!D:G,B1261,数量表!G:G)</f>
        <v/>
      </c>
      <c r="E1261" s="16" t="n"/>
      <c r="F1261" s="17">
        <f>C1261*E1261</f>
        <v/>
      </c>
      <c r="G1261" s="18" t="n"/>
      <c r="H1261" s="19">
        <f>D1261*G1261</f>
        <v/>
      </c>
      <c r="I1261" s="16" t="n">
        <v>1.5</v>
      </c>
      <c r="J1261" s="17">
        <f>C1261*I1261</f>
        <v/>
      </c>
      <c r="K1261" s="18" t="n">
        <v>1</v>
      </c>
      <c r="L1261" s="19">
        <f>D1261*K1261</f>
        <v/>
      </c>
      <c r="M1261" s="23" t="n">
        <v>0.5</v>
      </c>
      <c r="N1261" s="24">
        <f>D1261*M1261</f>
        <v/>
      </c>
    </row>
    <row r="1262">
      <c r="A1262" s="12" t="inlineStr">
        <is>
          <t>大平NC</t>
        </is>
      </c>
      <c r="B1262" s="13" t="inlineStr">
        <is>
          <t>135MKB05</t>
        </is>
      </c>
      <c r="C1262" s="14">
        <f>SUMIF(数量表!D:E,B1262,数量表!E:E)</f>
        <v/>
      </c>
      <c r="D1262" s="15">
        <f>SUMIF(数量表!D:F,B1262,数量表!F:F)+SUMIF(数量表!D:G,B1262,数量表!G:G)</f>
        <v/>
      </c>
      <c r="E1262" s="16" t="n"/>
      <c r="F1262" s="17">
        <f>C1262*E1262</f>
        <v/>
      </c>
      <c r="G1262" s="18" t="n"/>
      <c r="H1262" s="19">
        <f>D1262*G1262</f>
        <v/>
      </c>
      <c r="I1262" s="16" t="n">
        <v>1.5</v>
      </c>
      <c r="J1262" s="17">
        <f>C1262*I1262</f>
        <v/>
      </c>
      <c r="K1262" s="18" t="n">
        <v>0.5</v>
      </c>
      <c r="L1262" s="19">
        <f>D1262*K1262</f>
        <v/>
      </c>
      <c r="M1262" s="23" t="n"/>
      <c r="N1262" s="24">
        <f>D1262*M1262</f>
        <v/>
      </c>
    </row>
    <row r="1263">
      <c r="A1263" s="12" t="inlineStr">
        <is>
          <t>大平NC</t>
        </is>
      </c>
      <c r="B1263" s="13" t="inlineStr">
        <is>
          <t>135MKB05L</t>
        </is>
      </c>
      <c r="C1263" s="14">
        <f>SUMIF(数量表!D:E,B1263,数量表!E:E)</f>
        <v/>
      </c>
      <c r="D1263" s="15">
        <f>SUMIF(数量表!D:F,B1263,数量表!F:F)+SUMIF(数量表!D:G,B1263,数量表!G:G)</f>
        <v/>
      </c>
      <c r="E1263" s="16" t="n"/>
      <c r="F1263" s="17">
        <f>C1263*E1263</f>
        <v/>
      </c>
      <c r="G1263" s="18" t="n"/>
      <c r="H1263" s="19">
        <f>D1263*G1263</f>
        <v/>
      </c>
      <c r="I1263" s="16" t="n">
        <v>1.5</v>
      </c>
      <c r="J1263" s="17">
        <f>C1263*I1263</f>
        <v/>
      </c>
      <c r="K1263" s="18" t="n">
        <v>0.5</v>
      </c>
      <c r="L1263" s="19">
        <f>D1263*K1263</f>
        <v/>
      </c>
      <c r="M1263" s="23" t="n"/>
      <c r="N1263" s="24">
        <f>D1263*M1263</f>
        <v/>
      </c>
    </row>
    <row r="1264">
      <c r="A1264" s="12" t="inlineStr">
        <is>
          <t>大平NC</t>
        </is>
      </c>
      <c r="B1264" s="13" t="inlineStr">
        <is>
          <t>135MKB05R</t>
        </is>
      </c>
      <c r="C1264" s="14">
        <f>SUMIF(数量表!D:E,B1264,数量表!E:E)</f>
        <v/>
      </c>
      <c r="D1264" s="15">
        <f>SUMIF(数量表!D:F,B1264,数量表!F:F)+SUMIF(数量表!D:G,B1264,数量表!G:G)</f>
        <v/>
      </c>
      <c r="E1264" s="16" t="n"/>
      <c r="F1264" s="17">
        <f>C1264*E1264</f>
        <v/>
      </c>
      <c r="G1264" s="18" t="n"/>
      <c r="H1264" s="19">
        <f>D1264*G1264</f>
        <v/>
      </c>
      <c r="I1264" s="16" t="n">
        <v>1.5</v>
      </c>
      <c r="J1264" s="17">
        <f>C1264*I1264</f>
        <v/>
      </c>
      <c r="K1264" s="18" t="n">
        <v>0.5</v>
      </c>
      <c r="L1264" s="19">
        <f>D1264*K1264</f>
        <v/>
      </c>
      <c r="M1264" s="23" t="n"/>
      <c r="N1264" s="24">
        <f>D1264*M1264</f>
        <v/>
      </c>
    </row>
    <row r="1265">
      <c r="A1265" s="12" t="inlineStr">
        <is>
          <t>大平NC</t>
        </is>
      </c>
      <c r="B1265" s="13" t="inlineStr">
        <is>
          <t>K03</t>
        </is>
      </c>
      <c r="C1265" s="14">
        <f>SUMIF(数量表!D:E,B1265,数量表!E:E)</f>
        <v/>
      </c>
      <c r="D1265" s="15">
        <f>SUMIF(数量表!D:F,B1265,数量表!F:F)+SUMIF(数量表!D:G,B1265,数量表!G:G)</f>
        <v/>
      </c>
      <c r="E1265" s="16" t="n"/>
      <c r="F1265" s="17">
        <f>C1265*E1265</f>
        <v/>
      </c>
      <c r="G1265" s="18" t="n"/>
      <c r="H1265" s="19">
        <f>D1265*G1265</f>
        <v/>
      </c>
      <c r="I1265" s="16" t="n">
        <v>2</v>
      </c>
      <c r="J1265" s="17">
        <f>C1265*I1265</f>
        <v/>
      </c>
      <c r="K1265" s="18" t="n">
        <v>1</v>
      </c>
      <c r="L1265" s="19">
        <f>D1265*K1265</f>
        <v/>
      </c>
      <c r="M1265" s="23" t="n">
        <v>1</v>
      </c>
      <c r="N1265" s="24">
        <f>D1265*M1265</f>
        <v/>
      </c>
    </row>
    <row r="1266">
      <c r="A1266" s="12" t="inlineStr">
        <is>
          <t>大平NC</t>
        </is>
      </c>
      <c r="B1266" s="13" t="inlineStr">
        <is>
          <t>E袖中心</t>
        </is>
      </c>
      <c r="C1266" s="14">
        <f>SUMIF(数量表!D:E,B1266,数量表!E:E)</f>
        <v/>
      </c>
      <c r="D1266" s="15">
        <f>SUMIF(数量表!D:F,B1266,数量表!F:F)+SUMIF(数量表!D:G,B1266,数量表!G:G)</f>
        <v/>
      </c>
      <c r="E1266" s="16" t="n"/>
      <c r="F1266" s="17">
        <f>C1266*E1266</f>
        <v/>
      </c>
      <c r="G1266" s="18" t="n"/>
      <c r="H1266" s="19">
        <f>D1266*G1266</f>
        <v/>
      </c>
      <c r="I1266" s="16" t="n">
        <v>0.1</v>
      </c>
      <c r="J1266" s="17">
        <f>C1266*I1266</f>
        <v/>
      </c>
      <c r="K1266" s="18" t="n">
        <v>0.1</v>
      </c>
      <c r="L1266" s="19">
        <f>D1266*K1266</f>
        <v/>
      </c>
      <c r="M1266" s="23" t="n"/>
      <c r="N1266" s="24">
        <f>D1266*M1266</f>
        <v/>
      </c>
    </row>
    <row r="1267">
      <c r="A1267" s="12" t="inlineStr">
        <is>
          <t>大平NC</t>
        </is>
      </c>
      <c r="B1267" s="13" t="inlineStr">
        <is>
          <t>EL袖中心</t>
        </is>
      </c>
      <c r="C1267" s="14">
        <f>SUMIF(数量表!D:E,B1267,数量表!E:E)</f>
        <v/>
      </c>
      <c r="D1267" s="15">
        <f>SUMIF(数量表!D:F,B1267,数量表!F:F)+SUMIF(数量表!D:G,B1267,数量表!G:G)</f>
        <v/>
      </c>
      <c r="E1267" s="16" t="n"/>
      <c r="F1267" s="17">
        <f>C1267*E1267</f>
        <v/>
      </c>
      <c r="G1267" s="18" t="n"/>
      <c r="H1267" s="19">
        <f>D1267*G1267</f>
        <v/>
      </c>
      <c r="I1267" s="16" t="n">
        <v>0.1</v>
      </c>
      <c r="J1267" s="17">
        <f>C1267*I1267</f>
        <v/>
      </c>
      <c r="K1267" s="18" t="n">
        <v>0.1</v>
      </c>
      <c r="L1267" s="19">
        <f>D1267*K1267</f>
        <v/>
      </c>
      <c r="M1267" s="23" t="n"/>
      <c r="N1267" s="24">
        <f>D1267*M1267</f>
        <v/>
      </c>
    </row>
    <row r="1268">
      <c r="A1268" s="12" t="inlineStr">
        <is>
          <t>大平NC</t>
        </is>
      </c>
      <c r="B1268" s="13" t="inlineStr">
        <is>
          <t>M袖中心</t>
        </is>
      </c>
      <c r="C1268" s="14">
        <f>SUMIF(数量表!D:E,B1268,数量表!E:E)</f>
        <v/>
      </c>
      <c r="D1268" s="15">
        <f>SUMIF(数量表!D:F,B1268,数量表!F:F)+SUMIF(数量表!D:G,B1268,数量表!G:G)</f>
        <v/>
      </c>
      <c r="E1268" s="16" t="n"/>
      <c r="F1268" s="17">
        <f>C1268*E1268</f>
        <v/>
      </c>
      <c r="G1268" s="18" t="n"/>
      <c r="H1268" s="19">
        <f>D1268*G1268</f>
        <v/>
      </c>
      <c r="I1268" s="16" t="n">
        <v>0.1</v>
      </c>
      <c r="J1268" s="17">
        <f>C1268*I1268</f>
        <v/>
      </c>
      <c r="K1268" s="18" t="n">
        <v>0.1</v>
      </c>
      <c r="L1268" s="19">
        <f>D1268*K1268</f>
        <v/>
      </c>
      <c r="M1268" s="23" t="n"/>
      <c r="N1268" s="24">
        <f>D1268*M1268</f>
        <v/>
      </c>
    </row>
    <row r="1269">
      <c r="A1269" s="12" t="inlineStr">
        <is>
          <t>大平NC</t>
        </is>
      </c>
      <c r="B1269" s="13" t="inlineStr">
        <is>
          <t>ML袖中心</t>
        </is>
      </c>
      <c r="C1269" s="14">
        <f>SUMIF(数量表!D:E,B1269,数量表!E:E)</f>
        <v/>
      </c>
      <c r="D1269" s="15">
        <f>SUMIF(数量表!D:F,B1269,数量表!F:F)+SUMIF(数量表!D:G,B1269,数量表!G:G)</f>
        <v/>
      </c>
      <c r="E1269" s="16" t="n"/>
      <c r="F1269" s="17">
        <f>C1269*E1269</f>
        <v/>
      </c>
      <c r="G1269" s="18" t="n"/>
      <c r="H1269" s="19">
        <f>D1269*G1269</f>
        <v/>
      </c>
      <c r="I1269" s="16" t="n">
        <v>0.1</v>
      </c>
      <c r="J1269" s="17">
        <f>C1269*I1269</f>
        <v/>
      </c>
      <c r="K1269" s="18" t="n">
        <v>0.1</v>
      </c>
      <c r="L1269" s="19">
        <f>D1269*K1269</f>
        <v/>
      </c>
      <c r="M1269" s="23" t="n"/>
      <c r="N1269" s="24">
        <f>D1269*M1269</f>
        <v/>
      </c>
    </row>
    <row r="1270">
      <c r="A1270" s="12" t="inlineStr">
        <is>
          <t>大平NC</t>
        </is>
      </c>
      <c r="B1270" s="13" t="inlineStr">
        <is>
          <t>MR袖中心</t>
        </is>
      </c>
      <c r="C1270" s="14">
        <f>SUMIF(数量表!D:E,B1270,数量表!E:E)</f>
        <v/>
      </c>
      <c r="D1270" s="15">
        <f>SUMIF(数量表!D:F,B1270,数量表!F:F)+SUMIF(数量表!D:G,B1270,数量表!G:G)</f>
        <v/>
      </c>
      <c r="E1270" s="16" t="n"/>
      <c r="F1270" s="17">
        <f>C1270*E1270</f>
        <v/>
      </c>
      <c r="G1270" s="18" t="n"/>
      <c r="H1270" s="19">
        <f>D1270*G1270</f>
        <v/>
      </c>
      <c r="I1270" s="16" t="n">
        <v>0.1</v>
      </c>
      <c r="J1270" s="17">
        <f>C1270*I1270</f>
        <v/>
      </c>
      <c r="K1270" s="18" t="n">
        <v>0.1</v>
      </c>
      <c r="L1270" s="19">
        <f>D1270*K1270</f>
        <v/>
      </c>
      <c r="M1270" s="23" t="n"/>
      <c r="N1270" s="24">
        <f>D1270*M1270</f>
        <v/>
      </c>
    </row>
    <row r="1271">
      <c r="A1271" s="12" t="inlineStr">
        <is>
          <t>大平NC</t>
        </is>
      </c>
      <c r="B1271" s="13" t="inlineStr">
        <is>
          <t>K13袖中心</t>
        </is>
      </c>
      <c r="C1271" s="14">
        <f>SUMIF(数量表!D:E,B1271,数量表!E:E)</f>
        <v/>
      </c>
      <c r="D1271" s="15">
        <f>SUMIF(数量表!D:F,B1271,数量表!F:F)+SUMIF(数量表!D:G,B1271,数量表!G:G)</f>
        <v/>
      </c>
      <c r="E1271" s="16" t="n"/>
      <c r="F1271" s="17">
        <f>C1271*E1271</f>
        <v/>
      </c>
      <c r="G1271" s="18" t="n"/>
      <c r="H1271" s="19">
        <f>D1271*G1271</f>
        <v/>
      </c>
      <c r="I1271" s="16" t="n">
        <v>0.1</v>
      </c>
      <c r="J1271" s="17">
        <f>C1271*I1271</f>
        <v/>
      </c>
      <c r="K1271" s="18" t="n">
        <v>0.1</v>
      </c>
      <c r="L1271" s="19">
        <f>D1271*K1271</f>
        <v/>
      </c>
      <c r="M1271" s="23" t="n"/>
      <c r="N1271" s="24">
        <f>D1271*M1271</f>
        <v/>
      </c>
    </row>
    <row r="1272">
      <c r="A1272" s="12" t="inlineStr">
        <is>
          <t>大平NC</t>
        </is>
      </c>
      <c r="B1272" s="13" t="inlineStr">
        <is>
          <t>K13L袖中心</t>
        </is>
      </c>
      <c r="C1272" s="14">
        <f>SUMIF(数量表!D:E,B1272,数量表!E:E)</f>
        <v/>
      </c>
      <c r="D1272" s="15">
        <f>SUMIF(数量表!D:F,B1272,数量表!F:F)+SUMIF(数量表!D:G,B1272,数量表!G:G)</f>
        <v/>
      </c>
      <c r="E1272" s="16" t="n"/>
      <c r="F1272" s="17">
        <f>C1272*E1272</f>
        <v/>
      </c>
      <c r="G1272" s="18" t="n"/>
      <c r="H1272" s="19">
        <f>D1272*G1272</f>
        <v/>
      </c>
      <c r="I1272" s="16" t="n">
        <v>0.1</v>
      </c>
      <c r="J1272" s="17">
        <f>C1272*I1272</f>
        <v/>
      </c>
      <c r="K1272" s="18" t="n">
        <v>0.1</v>
      </c>
      <c r="L1272" s="19">
        <f>D1272*K1272</f>
        <v/>
      </c>
      <c r="M1272" s="23" t="n"/>
      <c r="N1272" s="24">
        <f>D1272*M1272</f>
        <v/>
      </c>
    </row>
    <row r="1273">
      <c r="A1273" s="12" t="inlineStr">
        <is>
          <t>大平NC</t>
        </is>
      </c>
      <c r="B1273" s="13" t="inlineStr">
        <is>
          <t>K13R袖中心</t>
        </is>
      </c>
      <c r="C1273" s="14">
        <f>SUMIF(数量表!D:E,B1273,数量表!E:E)</f>
        <v/>
      </c>
      <c r="D1273" s="15">
        <f>SUMIF(数量表!D:F,B1273,数量表!F:F)+SUMIF(数量表!D:G,B1273,数量表!G:G)</f>
        <v/>
      </c>
      <c r="E1273" s="16" t="n"/>
      <c r="F1273" s="17">
        <f>C1273*E1273</f>
        <v/>
      </c>
      <c r="G1273" s="18" t="n"/>
      <c r="H1273" s="19">
        <f>D1273*G1273</f>
        <v/>
      </c>
      <c r="I1273" s="16" t="n">
        <v>0.1</v>
      </c>
      <c r="J1273" s="17">
        <f>C1273*I1273</f>
        <v/>
      </c>
      <c r="K1273" s="18" t="n">
        <v>0.1</v>
      </c>
      <c r="L1273" s="19">
        <f>D1273*K1273</f>
        <v/>
      </c>
      <c r="M1273" s="23" t="n"/>
      <c r="N1273" s="24">
        <f>D1273*M1273</f>
        <v/>
      </c>
    </row>
    <row r="1274">
      <c r="A1274" s="12" t="inlineStr">
        <is>
          <t>大平NC</t>
        </is>
      </c>
      <c r="B1274" s="13" t="inlineStr">
        <is>
          <t>K11袖中心</t>
        </is>
      </c>
      <c r="C1274" s="14">
        <f>SUMIF(数量表!D:E,B1274,数量表!E:E)</f>
        <v/>
      </c>
      <c r="D1274" s="15">
        <f>SUMIF(数量表!D:F,B1274,数量表!F:F)+SUMIF(数量表!D:G,B1274,数量表!G:G)</f>
        <v/>
      </c>
      <c r="E1274" s="16" t="n"/>
      <c r="F1274" s="17">
        <f>C1274*E1274</f>
        <v/>
      </c>
      <c r="G1274" s="18" t="n"/>
      <c r="H1274" s="19">
        <f>D1274*G1274</f>
        <v/>
      </c>
      <c r="I1274" s="16" t="n">
        <v>0.1</v>
      </c>
      <c r="J1274" s="17">
        <f>C1274*I1274</f>
        <v/>
      </c>
      <c r="K1274" s="18" t="n">
        <v>0.1</v>
      </c>
      <c r="L1274" s="19">
        <f>D1274*K1274</f>
        <v/>
      </c>
      <c r="M1274" s="23" t="n"/>
      <c r="N1274" s="24">
        <f>D1274*M1274</f>
        <v/>
      </c>
    </row>
    <row r="1275">
      <c r="A1275" s="12" t="inlineStr">
        <is>
          <t>大平NC</t>
        </is>
      </c>
      <c r="B1275" s="13" t="inlineStr">
        <is>
          <t>K11L袖中心</t>
        </is>
      </c>
      <c r="C1275" s="14">
        <f>SUMIF(数量表!D:E,B1275,数量表!E:E)</f>
        <v/>
      </c>
      <c r="D1275" s="15">
        <f>SUMIF(数量表!D:F,B1275,数量表!F:F)+SUMIF(数量表!D:G,B1275,数量表!G:G)</f>
        <v/>
      </c>
      <c r="E1275" s="16" t="n"/>
      <c r="F1275" s="17">
        <f>C1275*E1275</f>
        <v/>
      </c>
      <c r="G1275" s="18" t="n"/>
      <c r="H1275" s="19">
        <f>D1275*G1275</f>
        <v/>
      </c>
      <c r="I1275" s="16" t="n">
        <v>0.1</v>
      </c>
      <c r="J1275" s="17">
        <f>C1275*I1275</f>
        <v/>
      </c>
      <c r="K1275" s="18" t="n">
        <v>0.1</v>
      </c>
      <c r="L1275" s="19">
        <f>D1275*K1275</f>
        <v/>
      </c>
      <c r="M1275" s="23" t="n"/>
      <c r="N1275" s="24">
        <f>D1275*M1275</f>
        <v/>
      </c>
    </row>
    <row r="1276">
      <c r="A1276" s="12" t="inlineStr">
        <is>
          <t>大平NC</t>
        </is>
      </c>
      <c r="B1276" s="13" t="inlineStr">
        <is>
          <t>K11R袖中心</t>
        </is>
      </c>
      <c r="C1276" s="14">
        <f>SUMIF(数量表!D:E,B1276,数量表!E:E)</f>
        <v/>
      </c>
      <c r="D1276" s="15">
        <f>SUMIF(数量表!D:F,B1276,数量表!F:F)+SUMIF(数量表!D:G,B1276,数量表!G:G)</f>
        <v/>
      </c>
      <c r="E1276" s="16" t="n"/>
      <c r="F1276" s="17">
        <f>C1276*E1276</f>
        <v/>
      </c>
      <c r="G1276" s="18" t="n"/>
      <c r="H1276" s="19">
        <f>D1276*G1276</f>
        <v/>
      </c>
      <c r="I1276" s="16" t="n">
        <v>0.1</v>
      </c>
      <c r="J1276" s="17">
        <f>C1276*I1276</f>
        <v/>
      </c>
      <c r="K1276" s="18" t="n">
        <v>0.1</v>
      </c>
      <c r="L1276" s="19">
        <f>D1276*K1276</f>
        <v/>
      </c>
      <c r="M1276" s="23" t="n"/>
      <c r="N1276" s="24">
        <f>D1276*M1276</f>
        <v/>
      </c>
    </row>
    <row r="1277">
      <c r="A1277" s="12" t="inlineStr">
        <is>
          <t>大平NC</t>
        </is>
      </c>
      <c r="B1277" s="13" t="inlineStr">
        <is>
          <t>KH11袖中心</t>
        </is>
      </c>
      <c r="C1277" s="14">
        <f>SUMIF(数量表!D:E,B1277,数量表!E:E)</f>
        <v/>
      </c>
      <c r="D1277" s="15">
        <f>SUMIF(数量表!D:F,B1277,数量表!F:F)+SUMIF(数量表!D:G,B1277,数量表!G:G)</f>
        <v/>
      </c>
      <c r="E1277" s="16" t="n"/>
      <c r="F1277" s="17">
        <f>C1277*E1277</f>
        <v/>
      </c>
      <c r="G1277" s="18" t="n"/>
      <c r="H1277" s="19">
        <f>D1277*G1277</f>
        <v/>
      </c>
      <c r="I1277" s="16" t="n">
        <v>0.1</v>
      </c>
      <c r="J1277" s="17">
        <f>C1277*I1277</f>
        <v/>
      </c>
      <c r="K1277" s="18" t="n">
        <v>0.1</v>
      </c>
      <c r="L1277" s="19">
        <f>D1277*K1277</f>
        <v/>
      </c>
      <c r="M1277" s="23" t="n"/>
      <c r="N1277" s="24">
        <f>D1277*M1277</f>
        <v/>
      </c>
    </row>
    <row r="1278">
      <c r="A1278" s="12" t="inlineStr">
        <is>
          <t>大平NC</t>
        </is>
      </c>
      <c r="B1278" s="13" t="inlineStr">
        <is>
          <t>KH11L袖中心</t>
        </is>
      </c>
      <c r="C1278" s="14">
        <f>SUMIF(数量表!D:E,B1278,数量表!E:E)</f>
        <v/>
      </c>
      <c r="D1278" s="15">
        <f>SUMIF(数量表!D:F,B1278,数量表!F:F)+SUMIF(数量表!D:G,B1278,数量表!G:G)</f>
        <v/>
      </c>
      <c r="E1278" s="16" t="n"/>
      <c r="F1278" s="17">
        <f>C1278*E1278</f>
        <v/>
      </c>
      <c r="G1278" s="18" t="n"/>
      <c r="H1278" s="19">
        <f>D1278*G1278</f>
        <v/>
      </c>
      <c r="I1278" s="16" t="n">
        <v>0.1</v>
      </c>
      <c r="J1278" s="17">
        <f>C1278*I1278</f>
        <v/>
      </c>
      <c r="K1278" s="18" t="n">
        <v>0.1</v>
      </c>
      <c r="L1278" s="19">
        <f>D1278*K1278</f>
        <v/>
      </c>
      <c r="M1278" s="23" t="n"/>
      <c r="N1278" s="24">
        <f>D1278*M1278</f>
        <v/>
      </c>
    </row>
    <row r="1279">
      <c r="A1279" s="12" t="inlineStr">
        <is>
          <t>大平NC</t>
        </is>
      </c>
      <c r="B1279" s="13" t="inlineStr">
        <is>
          <t>KH11R袖中心</t>
        </is>
      </c>
      <c r="C1279" s="14">
        <f>SUMIF(数量表!D:E,B1279,数量表!E:E)</f>
        <v/>
      </c>
      <c r="D1279" s="15">
        <f>SUMIF(数量表!D:F,B1279,数量表!F:F)+SUMIF(数量表!D:G,B1279,数量表!G:G)</f>
        <v/>
      </c>
      <c r="E1279" s="16" t="n"/>
      <c r="F1279" s="17">
        <f>C1279*E1279</f>
        <v/>
      </c>
      <c r="G1279" s="18" t="n"/>
      <c r="H1279" s="19">
        <f>D1279*G1279</f>
        <v/>
      </c>
      <c r="I1279" s="16" t="n">
        <v>0.1</v>
      </c>
      <c r="J1279" s="17">
        <f>C1279*I1279</f>
        <v/>
      </c>
      <c r="K1279" s="18" t="n">
        <v>0.1</v>
      </c>
      <c r="L1279" s="19">
        <f>D1279*K1279</f>
        <v/>
      </c>
      <c r="M1279" s="23" t="n"/>
      <c r="N1279" s="24">
        <f>D1279*M1279</f>
        <v/>
      </c>
    </row>
    <row r="1280">
      <c r="A1280" s="12" t="inlineStr">
        <is>
          <t>大平NC</t>
        </is>
      </c>
      <c r="B1280" s="13" t="inlineStr">
        <is>
          <t>K09袖中心</t>
        </is>
      </c>
      <c r="C1280" s="14">
        <f>SUMIF(数量表!D:E,B1280,数量表!E:E)</f>
        <v/>
      </c>
      <c r="D1280" s="15">
        <f>SUMIF(数量表!D:F,B1280,数量表!F:F)+SUMIF(数量表!D:G,B1280,数量表!G:G)</f>
        <v/>
      </c>
      <c r="E1280" s="16" t="n"/>
      <c r="F1280" s="17">
        <f>C1280*E1280</f>
        <v/>
      </c>
      <c r="G1280" s="18" t="n"/>
      <c r="H1280" s="19">
        <f>D1280*G1280</f>
        <v/>
      </c>
      <c r="I1280" s="16" t="n">
        <v>0.1</v>
      </c>
      <c r="J1280" s="17">
        <f>C1280*I1280</f>
        <v/>
      </c>
      <c r="K1280" s="18" t="n">
        <v>0.1</v>
      </c>
      <c r="L1280" s="19">
        <f>D1280*K1280</f>
        <v/>
      </c>
      <c r="M1280" s="23" t="n"/>
      <c r="N1280" s="24">
        <f>D1280*M1280</f>
        <v/>
      </c>
    </row>
    <row r="1281">
      <c r="A1281" s="12" t="inlineStr">
        <is>
          <t>大平NC</t>
        </is>
      </c>
      <c r="B1281" s="13" t="inlineStr">
        <is>
          <t>K09L袖中心</t>
        </is>
      </c>
      <c r="C1281" s="14">
        <f>SUMIF(数量表!D:E,B1281,数量表!E:E)</f>
        <v/>
      </c>
      <c r="D1281" s="15">
        <f>SUMIF(数量表!D:F,B1281,数量表!F:F)+SUMIF(数量表!D:G,B1281,数量表!G:G)</f>
        <v/>
      </c>
      <c r="E1281" s="16" t="n"/>
      <c r="F1281" s="17">
        <f>C1281*E1281</f>
        <v/>
      </c>
      <c r="G1281" s="18" t="n"/>
      <c r="H1281" s="19">
        <f>D1281*G1281</f>
        <v/>
      </c>
      <c r="I1281" s="16" t="n">
        <v>0.1</v>
      </c>
      <c r="J1281" s="17">
        <f>C1281*I1281</f>
        <v/>
      </c>
      <c r="K1281" s="18" t="n">
        <v>0.1</v>
      </c>
      <c r="L1281" s="19">
        <f>D1281*K1281</f>
        <v/>
      </c>
      <c r="M1281" s="23" t="n"/>
      <c r="N1281" s="24">
        <f>D1281*M1281</f>
        <v/>
      </c>
    </row>
    <row r="1282">
      <c r="A1282" s="12" t="inlineStr">
        <is>
          <t>大平NC</t>
        </is>
      </c>
      <c r="B1282" s="13" t="inlineStr">
        <is>
          <t>K09R袖中心</t>
        </is>
      </c>
      <c r="C1282" s="14">
        <f>SUMIF(数量表!D:E,B1282,数量表!E:E)</f>
        <v/>
      </c>
      <c r="D1282" s="15">
        <f>SUMIF(数量表!D:F,B1282,数量表!F:F)+SUMIF(数量表!D:G,B1282,数量表!G:G)</f>
        <v/>
      </c>
      <c r="E1282" s="16" t="n"/>
      <c r="F1282" s="17">
        <f>C1282*E1282</f>
        <v/>
      </c>
      <c r="G1282" s="18" t="n"/>
      <c r="H1282" s="19">
        <f>D1282*G1282</f>
        <v/>
      </c>
      <c r="I1282" s="16" t="n">
        <v>0.1</v>
      </c>
      <c r="J1282" s="17">
        <f>C1282*I1282</f>
        <v/>
      </c>
      <c r="K1282" s="18" t="n">
        <v>0.1</v>
      </c>
      <c r="L1282" s="19">
        <f>D1282*K1282</f>
        <v/>
      </c>
      <c r="M1282" s="23" t="n"/>
      <c r="N1282" s="24">
        <f>D1282*M1282</f>
        <v/>
      </c>
    </row>
    <row r="1283">
      <c r="A1283" s="12" t="inlineStr">
        <is>
          <t>大平NC</t>
        </is>
      </c>
      <c r="B1283" s="13" t="inlineStr">
        <is>
          <t>KH09袖中心</t>
        </is>
      </c>
      <c r="C1283" s="14">
        <f>SUMIF(数量表!D:E,B1283,数量表!E:E)</f>
        <v/>
      </c>
      <c r="D1283" s="15">
        <f>SUMIF(数量表!D:F,B1283,数量表!F:F)+SUMIF(数量表!D:G,B1283,数量表!G:G)</f>
        <v/>
      </c>
      <c r="E1283" s="16" t="n"/>
      <c r="F1283" s="17">
        <f>C1283*E1283</f>
        <v/>
      </c>
      <c r="G1283" s="18" t="n"/>
      <c r="H1283" s="19">
        <f>D1283*G1283</f>
        <v/>
      </c>
      <c r="I1283" s="16" t="n">
        <v>0.1</v>
      </c>
      <c r="J1283" s="17">
        <f>C1283*I1283</f>
        <v/>
      </c>
      <c r="K1283" s="18" t="n">
        <v>0.1</v>
      </c>
      <c r="L1283" s="19">
        <f>D1283*K1283</f>
        <v/>
      </c>
      <c r="M1283" s="23" t="n"/>
      <c r="N1283" s="24">
        <f>D1283*M1283</f>
        <v/>
      </c>
    </row>
    <row r="1284">
      <c r="A1284" s="12" t="inlineStr">
        <is>
          <t>大平NC</t>
        </is>
      </c>
      <c r="B1284" s="13" t="inlineStr">
        <is>
          <t>KH09L袖中心</t>
        </is>
      </c>
      <c r="C1284" s="14">
        <f>SUMIF(数量表!D:E,B1284,数量表!E:E)</f>
        <v/>
      </c>
      <c r="D1284" s="15">
        <f>SUMIF(数量表!D:F,B1284,数量表!F:F)+SUMIF(数量表!D:G,B1284,数量表!G:G)</f>
        <v/>
      </c>
      <c r="E1284" s="16" t="n"/>
      <c r="F1284" s="17">
        <f>C1284*E1284</f>
        <v/>
      </c>
      <c r="G1284" s="18" t="n"/>
      <c r="H1284" s="19">
        <f>D1284*G1284</f>
        <v/>
      </c>
      <c r="I1284" s="16" t="n">
        <v>0.1</v>
      </c>
      <c r="J1284" s="17">
        <f>C1284*I1284</f>
        <v/>
      </c>
      <c r="K1284" s="18" t="n">
        <v>0.1</v>
      </c>
      <c r="L1284" s="19">
        <f>D1284*K1284</f>
        <v/>
      </c>
      <c r="M1284" s="23" t="n"/>
      <c r="N1284" s="24">
        <f>D1284*M1284</f>
        <v/>
      </c>
    </row>
    <row r="1285">
      <c r="A1285" s="12" t="inlineStr">
        <is>
          <t>大平NC</t>
        </is>
      </c>
      <c r="B1285" s="13" t="inlineStr">
        <is>
          <t>KH09R袖中心</t>
        </is>
      </c>
      <c r="C1285" s="14">
        <f>SUMIF(数量表!D:E,B1285,数量表!E:E)</f>
        <v/>
      </c>
      <c r="D1285" s="15">
        <f>SUMIF(数量表!D:F,B1285,数量表!F:F)+SUMIF(数量表!D:G,B1285,数量表!G:G)</f>
        <v/>
      </c>
      <c r="E1285" s="16" t="n"/>
      <c r="F1285" s="17">
        <f>C1285*E1285</f>
        <v/>
      </c>
      <c r="G1285" s="18" t="n"/>
      <c r="H1285" s="19">
        <f>D1285*G1285</f>
        <v/>
      </c>
      <c r="I1285" s="16" t="n">
        <v>0.1</v>
      </c>
      <c r="J1285" s="17">
        <f>C1285*I1285</f>
        <v/>
      </c>
      <c r="K1285" s="18" t="n">
        <v>0.1</v>
      </c>
      <c r="L1285" s="19">
        <f>D1285*K1285</f>
        <v/>
      </c>
      <c r="M1285" s="23" t="n"/>
      <c r="N1285" s="24">
        <f>D1285*M1285</f>
        <v/>
      </c>
    </row>
    <row r="1286">
      <c r="A1286" s="12" t="inlineStr">
        <is>
          <t>大平NC</t>
        </is>
      </c>
      <c r="B1286" s="13" t="inlineStr">
        <is>
          <t>K03袖中心</t>
        </is>
      </c>
      <c r="C1286" s="14">
        <f>SUMIF(数量表!D:E,B1286,数量表!E:E)</f>
        <v/>
      </c>
      <c r="D1286" s="15">
        <f>SUMIF(数量表!D:F,B1286,数量表!F:F)+SUMIF(数量表!D:G,B1286,数量表!G:G)</f>
        <v/>
      </c>
      <c r="E1286" s="16" t="n"/>
      <c r="F1286" s="17">
        <f>C1286*E1286</f>
        <v/>
      </c>
      <c r="G1286" s="18" t="n"/>
      <c r="H1286" s="19">
        <f>D1286*G1286</f>
        <v/>
      </c>
      <c r="I1286" s="16" t="n">
        <v>0.1</v>
      </c>
      <c r="J1286" s="17">
        <f>C1286*I1286</f>
        <v/>
      </c>
      <c r="K1286" s="18" t="n">
        <v>0.1</v>
      </c>
      <c r="L1286" s="19">
        <f>D1286*K1286</f>
        <v/>
      </c>
      <c r="M1286" s="23" t="n"/>
      <c r="N1286" s="24">
        <f>D1286*M1286</f>
        <v/>
      </c>
    </row>
    <row r="1287">
      <c r="A1287" s="12" t="inlineStr">
        <is>
          <t>大平NC</t>
        </is>
      </c>
      <c r="B1287" s="13" t="inlineStr">
        <is>
          <t>LIXIL081袖中心</t>
        </is>
      </c>
      <c r="C1287" s="14">
        <f>SUMIF(数量表!D:E,B1287,数量表!E:E)</f>
        <v/>
      </c>
      <c r="D1287" s="15">
        <f>SUMIF(数量表!D:F,B1287,数量表!F:F)+SUMIF(数量表!D:G,B1287,数量表!G:G)</f>
        <v/>
      </c>
      <c r="E1287" s="16" t="n"/>
      <c r="F1287" s="17">
        <f>C1287*E1287</f>
        <v/>
      </c>
      <c r="G1287" s="18" t="n"/>
      <c r="H1287" s="19">
        <f>D1287*G1287</f>
        <v/>
      </c>
      <c r="I1287" s="16" t="n">
        <v>0.1</v>
      </c>
      <c r="J1287" s="17">
        <f>C1287*I1287</f>
        <v/>
      </c>
      <c r="K1287" s="18" t="n">
        <v>0.1</v>
      </c>
      <c r="L1287" s="19">
        <f>D1287*K1287</f>
        <v/>
      </c>
      <c r="M1287" s="23" t="n"/>
      <c r="N1287" s="24">
        <f>D1287*M1287</f>
        <v/>
      </c>
    </row>
    <row r="1288">
      <c r="A1288" s="12" t="inlineStr">
        <is>
          <t>大平NC</t>
        </is>
      </c>
      <c r="B1288" s="13" t="inlineStr">
        <is>
          <t>YKK086袖中心</t>
        </is>
      </c>
      <c r="C1288" s="14">
        <f>SUMIF(数量表!D:E,B1288,数量表!E:E)</f>
        <v/>
      </c>
      <c r="D1288" s="15">
        <f>SUMIF(数量表!D:F,B1288,数量表!F:F)+SUMIF(数量表!D:G,B1288,数量表!G:G)</f>
        <v/>
      </c>
      <c r="E1288" s="16" t="n"/>
      <c r="F1288" s="17">
        <f>C1288*E1288</f>
        <v/>
      </c>
      <c r="G1288" s="18" t="n"/>
      <c r="H1288" s="19">
        <f>D1288*G1288</f>
        <v/>
      </c>
      <c r="I1288" s="16" t="n">
        <v>0.1</v>
      </c>
      <c r="J1288" s="17">
        <f>C1288*I1288</f>
        <v/>
      </c>
      <c r="K1288" s="18" t="n">
        <v>0.1</v>
      </c>
      <c r="L1288" s="19">
        <f>D1288*K1288</f>
        <v/>
      </c>
      <c r="M1288" s="23" t="n"/>
      <c r="N1288" s="24">
        <f>D1288*M1288</f>
        <v/>
      </c>
    </row>
    <row r="1289">
      <c r="A1289" s="12" t="inlineStr">
        <is>
          <t>大平NC</t>
        </is>
      </c>
      <c r="B1289" s="13" t="inlineStr">
        <is>
          <t>D150袖中心</t>
        </is>
      </c>
      <c r="C1289" s="14">
        <f>SUMIF(数量表!D:E,B1289,数量表!E:E)</f>
        <v/>
      </c>
      <c r="D1289" s="15">
        <f>SUMIF(数量表!D:F,B1289,数量表!F:F)+SUMIF(数量表!D:G,B1289,数量表!G:G)</f>
        <v/>
      </c>
      <c r="E1289" s="16" t="n"/>
      <c r="F1289" s="17">
        <f>C1289*E1289</f>
        <v/>
      </c>
      <c r="G1289" s="18" t="n"/>
      <c r="H1289" s="19">
        <f>D1289*G1289</f>
        <v/>
      </c>
      <c r="I1289" s="16" t="n">
        <v>0.1</v>
      </c>
      <c r="J1289" s="17">
        <f>C1289*I1289</f>
        <v/>
      </c>
      <c r="K1289" s="18" t="n">
        <v>0.1</v>
      </c>
      <c r="L1289" s="19">
        <f>D1289*K1289</f>
        <v/>
      </c>
      <c r="M1289" s="23" t="n"/>
      <c r="N1289" s="24">
        <f>D1289*M1289</f>
        <v/>
      </c>
    </row>
    <row r="1290">
      <c r="A1290" s="12" t="inlineStr">
        <is>
          <t>大平NC</t>
        </is>
      </c>
      <c r="B1290" s="13" t="inlineStr">
        <is>
          <t>D114</t>
        </is>
      </c>
      <c r="C1290" s="14">
        <f>SUMIF(数量表!D:E,B1290,数量表!E:E)</f>
        <v/>
      </c>
      <c r="D1290" s="15">
        <f>SUMIF(数量表!D:F,B1290,数量表!F:F)+SUMIF(数量表!D:G,B1290,数量表!G:G)</f>
        <v/>
      </c>
      <c r="E1290" s="16" t="n"/>
      <c r="F1290" s="17">
        <f>C1290*E1290</f>
        <v/>
      </c>
      <c r="G1290" s="18" t="n"/>
      <c r="H1290" s="19">
        <f>D1290*G1290</f>
        <v/>
      </c>
      <c r="I1290" s="16" t="n">
        <v>2</v>
      </c>
      <c r="J1290" s="17">
        <f>C1290*I1290</f>
        <v/>
      </c>
      <c r="K1290" s="18" t="n">
        <v>2</v>
      </c>
      <c r="L1290" s="19">
        <f>D1290*K1290</f>
        <v/>
      </c>
      <c r="M1290" s="23" t="n"/>
      <c r="N1290" s="24">
        <f>D1290*M1290</f>
        <v/>
      </c>
    </row>
    <row r="1291">
      <c r="A1291" s="12" t="inlineStr">
        <is>
          <t>大平NC</t>
        </is>
      </c>
      <c r="B1291" s="13" t="inlineStr">
        <is>
          <t>D114L</t>
        </is>
      </c>
      <c r="C1291" s="14">
        <f>SUMIF(数量表!D:E,B1291,数量表!E:E)</f>
        <v/>
      </c>
      <c r="D1291" s="15">
        <f>SUMIF(数量表!D:F,B1291,数量表!F:F)+SUMIF(数量表!D:G,B1291,数量表!G:G)</f>
        <v/>
      </c>
      <c r="E1291" s="16" t="n"/>
      <c r="F1291" s="17">
        <f>C1291*E1291</f>
        <v/>
      </c>
      <c r="G1291" s="18" t="n"/>
      <c r="H1291" s="19">
        <f>D1291*G1291</f>
        <v/>
      </c>
      <c r="I1291" s="16" t="n">
        <v>2</v>
      </c>
      <c r="J1291" s="17">
        <f>C1291*I1291</f>
        <v/>
      </c>
      <c r="K1291" s="18" t="n">
        <v>2</v>
      </c>
      <c r="L1291" s="19">
        <f>D1291*K1291</f>
        <v/>
      </c>
      <c r="M1291" s="23" t="n"/>
      <c r="N1291" s="24">
        <f>D1291*M1291</f>
        <v/>
      </c>
    </row>
    <row r="1292">
      <c r="A1292" s="12" t="inlineStr">
        <is>
          <t>大平NC</t>
        </is>
      </c>
      <c r="B1292" s="13" t="inlineStr">
        <is>
          <t>D114R</t>
        </is>
      </c>
      <c r="C1292" s="14">
        <f>SUMIF(数量表!D:E,B1292,数量表!E:E)</f>
        <v/>
      </c>
      <c r="D1292" s="15">
        <f>SUMIF(数量表!D:F,B1292,数量表!F:F)+SUMIF(数量表!D:G,B1292,数量表!G:G)</f>
        <v/>
      </c>
      <c r="E1292" s="16" t="n"/>
      <c r="F1292" s="17">
        <f>C1292*E1292</f>
        <v/>
      </c>
      <c r="G1292" s="18" t="n"/>
      <c r="H1292" s="19">
        <f>D1292*G1292</f>
        <v/>
      </c>
      <c r="I1292" s="16" t="n">
        <v>2</v>
      </c>
      <c r="J1292" s="17">
        <f>C1292*I1292</f>
        <v/>
      </c>
      <c r="K1292" s="18" t="n">
        <v>2</v>
      </c>
      <c r="L1292" s="19">
        <f>D1292*K1292</f>
        <v/>
      </c>
      <c r="M1292" s="23" t="n"/>
      <c r="N1292" s="24">
        <f>D1292*M1292</f>
        <v/>
      </c>
    </row>
    <row r="1293">
      <c r="A1293" s="12" t="inlineStr">
        <is>
          <t>大平NC</t>
        </is>
      </c>
      <c r="B1293" s="13" t="inlineStr">
        <is>
          <t>D150</t>
        </is>
      </c>
      <c r="C1293" s="14">
        <f>SUMIF(数量表!D:E,B1293,数量表!E:E)</f>
        <v/>
      </c>
      <c r="D1293" s="15">
        <f>SUMIF(数量表!D:F,B1293,数量表!F:F)+SUMIF(数量表!D:G,B1293,数量表!G:G)</f>
        <v/>
      </c>
      <c r="E1293" s="16" t="n"/>
      <c r="F1293" s="17">
        <f>C1293*E1293</f>
        <v/>
      </c>
      <c r="G1293" s="18" t="n"/>
      <c r="H1293" s="19">
        <f>D1293*G1293</f>
        <v/>
      </c>
      <c r="I1293" s="16" t="n">
        <v>2</v>
      </c>
      <c r="J1293" s="17">
        <f>C1293*I1293</f>
        <v/>
      </c>
      <c r="K1293" s="18" t="n">
        <v>2</v>
      </c>
      <c r="L1293" s="19">
        <f>D1293*K1293</f>
        <v/>
      </c>
      <c r="M1293" s="23" t="n"/>
      <c r="N1293" s="24">
        <f>D1293*M1293</f>
        <v/>
      </c>
    </row>
    <row r="1294">
      <c r="A1294" s="12" t="inlineStr">
        <is>
          <t>大平NC</t>
        </is>
      </c>
      <c r="B1294" s="13" t="inlineStr">
        <is>
          <t>D150-L</t>
        </is>
      </c>
      <c r="C1294" s="14">
        <f>SUMIF(数量表!D:E,B1294,数量表!E:E)</f>
        <v/>
      </c>
      <c r="D1294" s="15">
        <f>SUMIF(数量表!D:F,B1294,数量表!F:F)+SUMIF(数量表!D:G,B1294,数量表!G:G)</f>
        <v/>
      </c>
      <c r="E1294" s="16" t="n"/>
      <c r="F1294" s="17">
        <f>C1294*E1294</f>
        <v/>
      </c>
      <c r="G1294" s="18" t="n"/>
      <c r="H1294" s="19">
        <f>D1294*G1294</f>
        <v/>
      </c>
      <c r="I1294" s="16" t="n">
        <v>2</v>
      </c>
      <c r="J1294" s="17">
        <f>C1294*I1294</f>
        <v/>
      </c>
      <c r="K1294" s="18" t="n">
        <v>2</v>
      </c>
      <c r="L1294" s="19">
        <f>D1294*K1294</f>
        <v/>
      </c>
      <c r="M1294" s="23" t="n"/>
      <c r="N1294" s="24">
        <f>D1294*M1294</f>
        <v/>
      </c>
    </row>
    <row r="1295">
      <c r="A1295" s="12" t="inlineStr">
        <is>
          <t>大平NC</t>
        </is>
      </c>
      <c r="B1295" s="13" t="inlineStr">
        <is>
          <t>D150-R</t>
        </is>
      </c>
      <c r="C1295" s="14">
        <f>SUMIF(数量表!D:E,B1295,数量表!E:E)</f>
        <v/>
      </c>
      <c r="D1295" s="15">
        <f>SUMIF(数量表!D:F,B1295,数量表!F:F)+SUMIF(数量表!D:G,B1295,数量表!G:G)</f>
        <v/>
      </c>
      <c r="E1295" s="16" t="n"/>
      <c r="F1295" s="17">
        <f>C1295*E1295</f>
        <v/>
      </c>
      <c r="G1295" s="18" t="n"/>
      <c r="H1295" s="19">
        <f>D1295*G1295</f>
        <v/>
      </c>
      <c r="I1295" s="16" t="n">
        <v>2</v>
      </c>
      <c r="J1295" s="17">
        <f>C1295*I1295</f>
        <v/>
      </c>
      <c r="K1295" s="18" t="n">
        <v>2</v>
      </c>
      <c r="L1295" s="19">
        <f>D1295*K1295</f>
        <v/>
      </c>
      <c r="M1295" s="23" t="n"/>
      <c r="N1295" s="24">
        <f>D1295*M1295</f>
        <v/>
      </c>
    </row>
    <row r="1296">
      <c r="A1296" s="12" t="inlineStr">
        <is>
          <t>大平NC</t>
        </is>
      </c>
      <c r="B1296" s="13" t="inlineStr">
        <is>
          <t>D150L</t>
        </is>
      </c>
      <c r="C1296" s="14">
        <f>SUMIF(数量表!D:E,B1296,数量表!E:E)</f>
        <v/>
      </c>
      <c r="D1296" s="15">
        <f>SUMIF(数量表!D:F,B1296,数量表!F:F)+SUMIF(数量表!D:G,B1296,数量表!G:G)</f>
        <v/>
      </c>
      <c r="E1296" s="16" t="n"/>
      <c r="F1296" s="17">
        <f>C1296*E1296</f>
        <v/>
      </c>
      <c r="G1296" s="18" t="n"/>
      <c r="H1296" s="19">
        <f>D1296*G1296</f>
        <v/>
      </c>
      <c r="I1296" s="16" t="n">
        <v>2</v>
      </c>
      <c r="J1296" s="17">
        <f>C1296*I1296</f>
        <v/>
      </c>
      <c r="K1296" s="18" t="n">
        <v>2</v>
      </c>
      <c r="L1296" s="19">
        <f>D1296*K1296</f>
        <v/>
      </c>
      <c r="M1296" s="23" t="n"/>
      <c r="N1296" s="24">
        <f>D1296*M1296</f>
        <v/>
      </c>
    </row>
    <row r="1297">
      <c r="A1297" s="12" t="inlineStr">
        <is>
          <t>大平NC</t>
        </is>
      </c>
      <c r="B1297" s="13" t="inlineStr">
        <is>
          <t>D150R</t>
        </is>
      </c>
      <c r="C1297" s="14">
        <f>SUMIF(数量表!D:E,B1297,数量表!E:E)</f>
        <v/>
      </c>
      <c r="D1297" s="15">
        <f>SUMIF(数量表!D:F,B1297,数量表!F:F)+SUMIF(数量表!D:G,B1297,数量表!G:G)</f>
        <v/>
      </c>
      <c r="E1297" s="16" t="n"/>
      <c r="F1297" s="17">
        <f>C1297*E1297</f>
        <v/>
      </c>
      <c r="G1297" s="18" t="n"/>
      <c r="H1297" s="19">
        <f>D1297*G1297</f>
        <v/>
      </c>
      <c r="I1297" s="16" t="n">
        <v>2</v>
      </c>
      <c r="J1297" s="17">
        <f>C1297*I1297</f>
        <v/>
      </c>
      <c r="K1297" s="18" t="n">
        <v>2</v>
      </c>
      <c r="L1297" s="19">
        <f>D1297*K1297</f>
        <v/>
      </c>
      <c r="M1297" s="23" t="n"/>
      <c r="N1297" s="24">
        <f>D1297*M1297</f>
        <v/>
      </c>
    </row>
    <row r="1298">
      <c r="A1298" s="12" t="inlineStr">
        <is>
          <t>大平NC</t>
        </is>
      </c>
      <c r="B1298" s="13" t="inlineStr">
        <is>
          <t>D160</t>
        </is>
      </c>
      <c r="C1298" s="14">
        <f>SUMIF(数量表!D:E,B1298,数量表!E:E)</f>
        <v/>
      </c>
      <c r="D1298" s="15">
        <f>SUMIF(数量表!D:F,B1298,数量表!F:F)+SUMIF(数量表!D:G,B1298,数量表!G:G)</f>
        <v/>
      </c>
      <c r="E1298" s="16" t="n"/>
      <c r="F1298" s="17">
        <f>C1298*E1298</f>
        <v/>
      </c>
      <c r="G1298" s="18" t="n"/>
      <c r="H1298" s="19">
        <f>D1298*G1298</f>
        <v/>
      </c>
      <c r="I1298" s="16" t="n">
        <v>2</v>
      </c>
      <c r="J1298" s="17">
        <f>C1298*I1298</f>
        <v/>
      </c>
      <c r="K1298" s="18" t="n">
        <v>2</v>
      </c>
      <c r="L1298" s="19">
        <f>D1298*K1298</f>
        <v/>
      </c>
      <c r="M1298" s="23" t="n"/>
      <c r="N1298" s="24">
        <f>D1298*M1298</f>
        <v/>
      </c>
    </row>
    <row r="1299">
      <c r="A1299" s="12" t="inlineStr">
        <is>
          <t>大平NC</t>
        </is>
      </c>
      <c r="B1299" s="13" t="inlineStr">
        <is>
          <t>D160-L</t>
        </is>
      </c>
      <c r="C1299" s="14">
        <f>SUMIF(数量表!D:E,B1299,数量表!E:E)</f>
        <v/>
      </c>
      <c r="D1299" s="15">
        <f>SUMIF(数量表!D:F,B1299,数量表!F:F)+SUMIF(数量表!D:G,B1299,数量表!G:G)</f>
        <v/>
      </c>
      <c r="E1299" s="16" t="n"/>
      <c r="F1299" s="17">
        <f>C1299*E1299</f>
        <v/>
      </c>
      <c r="G1299" s="18" t="n"/>
      <c r="H1299" s="19">
        <f>D1299*G1299</f>
        <v/>
      </c>
      <c r="I1299" s="16" t="n">
        <v>2</v>
      </c>
      <c r="J1299" s="17">
        <f>C1299*I1299</f>
        <v/>
      </c>
      <c r="K1299" s="18" t="n">
        <v>2</v>
      </c>
      <c r="L1299" s="19">
        <f>D1299*K1299</f>
        <v/>
      </c>
      <c r="M1299" s="23" t="n"/>
      <c r="N1299" s="24">
        <f>D1299*M1299</f>
        <v/>
      </c>
    </row>
    <row r="1300">
      <c r="A1300" s="12" t="inlineStr">
        <is>
          <t>大平NC</t>
        </is>
      </c>
      <c r="B1300" s="13" t="inlineStr">
        <is>
          <t>D160-R</t>
        </is>
      </c>
      <c r="C1300" s="14">
        <f>SUMIF(数量表!D:E,B1300,数量表!E:E)</f>
        <v/>
      </c>
      <c r="D1300" s="15">
        <f>SUMIF(数量表!D:F,B1300,数量表!F:F)+SUMIF(数量表!D:G,B1300,数量表!G:G)</f>
        <v/>
      </c>
      <c r="E1300" s="16" t="n"/>
      <c r="F1300" s="17">
        <f>C1300*E1300</f>
        <v/>
      </c>
      <c r="G1300" s="18" t="n"/>
      <c r="H1300" s="19">
        <f>D1300*G1300</f>
        <v/>
      </c>
      <c r="I1300" s="16" t="n">
        <v>2</v>
      </c>
      <c r="J1300" s="17">
        <f>C1300*I1300</f>
        <v/>
      </c>
      <c r="K1300" s="18" t="n">
        <v>2</v>
      </c>
      <c r="L1300" s="19">
        <f>D1300*K1300</f>
        <v/>
      </c>
      <c r="M1300" s="23" t="n"/>
      <c r="N1300" s="24">
        <f>D1300*M1300</f>
        <v/>
      </c>
    </row>
    <row r="1301">
      <c r="A1301" s="12" t="inlineStr">
        <is>
          <t>大平NC</t>
        </is>
      </c>
      <c r="B1301" s="13" t="inlineStr">
        <is>
          <t>D160L</t>
        </is>
      </c>
      <c r="C1301" s="14">
        <f>SUMIF(数量表!D:E,B1301,数量表!E:E)</f>
        <v/>
      </c>
      <c r="D1301" s="15">
        <f>SUMIF(数量表!D:F,B1301,数量表!F:F)+SUMIF(数量表!D:G,B1301,数量表!G:G)</f>
        <v/>
      </c>
      <c r="E1301" s="16" t="n"/>
      <c r="F1301" s="17">
        <f>C1301*E1301</f>
        <v/>
      </c>
      <c r="G1301" s="18" t="n"/>
      <c r="H1301" s="19">
        <f>D1301*G1301</f>
        <v/>
      </c>
      <c r="I1301" s="16" t="n">
        <v>2</v>
      </c>
      <c r="J1301" s="17">
        <f>C1301*I1301</f>
        <v/>
      </c>
      <c r="K1301" s="18" t="n">
        <v>2</v>
      </c>
      <c r="L1301" s="19">
        <f>D1301*K1301</f>
        <v/>
      </c>
      <c r="M1301" s="23" t="n"/>
      <c r="N1301" s="24">
        <f>D1301*M1301</f>
        <v/>
      </c>
    </row>
    <row r="1302">
      <c r="A1302" s="12" t="inlineStr">
        <is>
          <t>大平NC</t>
        </is>
      </c>
      <c r="B1302" s="13" t="inlineStr">
        <is>
          <t>D160R</t>
        </is>
      </c>
      <c r="C1302" s="14">
        <f>SUMIF(数量表!D:E,B1302,数量表!E:E)</f>
        <v/>
      </c>
      <c r="D1302" s="15">
        <f>SUMIF(数量表!D:F,B1302,数量表!F:F)+SUMIF(数量表!D:G,B1302,数量表!G:G)</f>
        <v/>
      </c>
      <c r="E1302" s="16" t="n"/>
      <c r="F1302" s="17">
        <f>C1302*E1302</f>
        <v/>
      </c>
      <c r="G1302" s="18" t="n"/>
      <c r="H1302" s="19">
        <f>D1302*G1302</f>
        <v/>
      </c>
      <c r="I1302" s="16" t="n">
        <v>2</v>
      </c>
      <c r="J1302" s="17">
        <f>C1302*I1302</f>
        <v/>
      </c>
      <c r="K1302" s="18" t="n">
        <v>2</v>
      </c>
      <c r="L1302" s="19">
        <f>D1302*K1302</f>
        <v/>
      </c>
      <c r="M1302" s="23" t="n"/>
      <c r="N1302" s="24">
        <f>D1302*M1302</f>
        <v/>
      </c>
    </row>
    <row r="1303">
      <c r="A1303" s="12" t="n"/>
      <c r="B1303" s="13" t="n"/>
      <c r="C1303" s="14" t="n"/>
      <c r="D1303" s="15" t="n"/>
      <c r="E1303" s="16" t="n"/>
      <c r="F1303" s="17" t="n"/>
      <c r="G1303" s="18" t="n"/>
      <c r="H1303" s="19" t="n"/>
      <c r="I1303" s="16" t="n"/>
      <c r="J1303" s="17" t="n"/>
      <c r="K1303" s="18" t="n"/>
      <c r="L1303" s="19" t="n"/>
      <c r="M1303" s="23" t="n"/>
      <c r="N1303" s="24" t="n"/>
    </row>
    <row r="1304">
      <c r="A1304" s="12" t="n"/>
      <c r="B1304" s="13" t="inlineStr">
        <is>
          <t>KH05</t>
        </is>
      </c>
      <c r="C1304" s="14">
        <f>SUMIF(数量表!D:E,B1304,数量表!E:E)</f>
        <v/>
      </c>
      <c r="D1304" s="15">
        <f>SUMIF(数量表!D:F,B1304,数量表!F:F)+SUMIF(数量表!D:G,B1304,数量表!G:G)</f>
        <v/>
      </c>
      <c r="E1304" s="16" t="n"/>
      <c r="F1304" s="17">
        <f>C1304*E1304</f>
        <v/>
      </c>
      <c r="G1304" s="18" t="n"/>
      <c r="H1304" s="19">
        <f>D1304*G1304</f>
        <v/>
      </c>
      <c r="I1304" s="16" t="n">
        <v>1</v>
      </c>
      <c r="J1304" s="17">
        <f>C1304*I1304</f>
        <v/>
      </c>
      <c r="K1304" s="18" t="n">
        <v>1</v>
      </c>
      <c r="L1304" s="19">
        <f>D1304*K1304</f>
        <v/>
      </c>
      <c r="M1304" s="23" t="n"/>
      <c r="N1304" s="24">
        <f>D1304*M1304</f>
        <v/>
      </c>
    </row>
    <row r="1305">
      <c r="A1305" s="12" t="n"/>
      <c r="B1305" s="13" t="inlineStr">
        <is>
          <t>45MKA09</t>
        </is>
      </c>
      <c r="C1305" s="14">
        <f>SUMIF(数量表!D:E,B1305,数量表!E:E)</f>
        <v/>
      </c>
      <c r="D1305" s="15">
        <f>SUMIF(数量表!D:F,B1305,数量表!F:F)+SUMIF(数量表!D:G,B1305,数量表!G:G)</f>
        <v/>
      </c>
      <c r="E1305" s="16" t="n"/>
      <c r="F1305" s="17">
        <f>C1305*E1305</f>
        <v/>
      </c>
      <c r="G1305" s="18" t="n"/>
      <c r="H1305" s="19">
        <f>D1305*G1305</f>
        <v/>
      </c>
      <c r="I1305" s="16" t="n">
        <v>1.5</v>
      </c>
      <c r="J1305" s="17">
        <f>C1305*I1305</f>
        <v/>
      </c>
      <c r="K1305" s="18" t="n">
        <v>1.5</v>
      </c>
      <c r="L1305" s="19">
        <f>D1305*K1305</f>
        <v/>
      </c>
      <c r="M1305" s="23" t="n"/>
      <c r="N1305" s="24">
        <f>D1305*M1305</f>
        <v/>
      </c>
    </row>
    <row r="1306">
      <c r="A1306" s="12" t="n"/>
      <c r="B1306" s="13" t="inlineStr">
        <is>
          <t>E135-L</t>
        </is>
      </c>
      <c r="C1306" s="14">
        <f>SUMIF(数量表!D:E,B1306,数量表!E:E)</f>
        <v/>
      </c>
      <c r="D1306" s="15">
        <f>SUMIF(数量表!D:F,B1306,数量表!F:F)+SUMIF(数量表!D:G,B1306,数量表!G:G)</f>
        <v/>
      </c>
      <c r="E1306" s="16" t="n">
        <v>0</v>
      </c>
      <c r="F1306" s="17">
        <f>C1306*E1306</f>
        <v/>
      </c>
      <c r="G1306" s="18" t="n">
        <v>0</v>
      </c>
      <c r="H1306" s="19">
        <f>D1306*G1306</f>
        <v/>
      </c>
      <c r="I1306" s="16" t="n">
        <v>1</v>
      </c>
      <c r="J1306" s="17">
        <f>C1306*I1306</f>
        <v/>
      </c>
      <c r="K1306" s="18" t="n">
        <v>0</v>
      </c>
      <c r="L1306" s="19">
        <f>D1306*K1306</f>
        <v/>
      </c>
      <c r="M1306" s="23" t="n">
        <v>0</v>
      </c>
      <c r="N1306" s="24">
        <f>D1306*M1306</f>
        <v/>
      </c>
    </row>
    <row r="1307">
      <c r="A1307" s="12" t="n"/>
      <c r="B1307" s="13" t="inlineStr">
        <is>
          <t>E135-R</t>
        </is>
      </c>
      <c r="C1307" s="14">
        <f>SUMIF(数量表!D:E,B1307,数量表!E:E)</f>
        <v/>
      </c>
      <c r="D1307" s="15">
        <f>SUMIF(数量表!D:F,B1307,数量表!F:F)+SUMIF(数量表!D:G,B1307,数量表!G:G)</f>
        <v/>
      </c>
      <c r="E1307" s="16" t="n">
        <v>0</v>
      </c>
      <c r="F1307" s="17">
        <f>C1307*E1307</f>
        <v/>
      </c>
      <c r="G1307" s="18" t="n">
        <v>0</v>
      </c>
      <c r="H1307" s="19">
        <f>D1307*G1307</f>
        <v/>
      </c>
      <c r="I1307" s="16" t="n">
        <v>1</v>
      </c>
      <c r="J1307" s="17">
        <f>C1307*I1307</f>
        <v/>
      </c>
      <c r="K1307" s="18" t="n">
        <v>0</v>
      </c>
      <c r="L1307" s="19">
        <f>D1307*K1307</f>
        <v/>
      </c>
      <c r="M1307" s="23" t="n">
        <v>0</v>
      </c>
      <c r="N1307" s="24">
        <f>D1307*M1307</f>
        <v/>
      </c>
    </row>
    <row r="1308">
      <c r="A1308" s="12" t="n"/>
      <c r="B1308" s="13" t="inlineStr">
        <is>
          <t>3K180</t>
        </is>
      </c>
      <c r="C1308" s="14">
        <f>SUMIF(数量表!D:E,B1308,数量表!E:E)</f>
        <v/>
      </c>
      <c r="D1308" s="15">
        <f>SUMIF(数量表!D:F,B1308,数量表!F:F)+SUMIF(数量表!D:G,B1308,数量表!G:G)</f>
        <v/>
      </c>
      <c r="E1308" s="16" t="n"/>
      <c r="F1308" s="17">
        <f>C1308*E1308</f>
        <v/>
      </c>
      <c r="G1308" s="18" t="n"/>
      <c r="H1308" s="19">
        <f>D1308*G1308</f>
        <v/>
      </c>
      <c r="I1308" s="16" t="n">
        <v>2</v>
      </c>
      <c r="J1308" s="17">
        <f>C1308*I1308</f>
        <v/>
      </c>
      <c r="K1308" s="18" t="n">
        <v>2</v>
      </c>
      <c r="L1308" s="19">
        <f>D1308*K1308</f>
        <v/>
      </c>
      <c r="M1308" s="23" t="n"/>
      <c r="N1308" s="24">
        <f>D1308*M1308</f>
        <v/>
      </c>
    </row>
    <row r="1309">
      <c r="A1309" s="12" t="n"/>
      <c r="B1309" s="13" t="inlineStr">
        <is>
          <t>135MK07</t>
        </is>
      </c>
      <c r="C1309" s="14">
        <f>SUMIF(数量表!D:E,B1309,数量表!E:E)</f>
        <v/>
      </c>
      <c r="D1309" s="15">
        <f>SUMIF(数量表!D:F,B1309,数量表!F:F)+SUMIF(数量表!D:G,B1309,数量表!G:G)</f>
        <v/>
      </c>
      <c r="E1309" s="16" t="n"/>
      <c r="F1309" s="17">
        <f>C1309*E1309</f>
        <v/>
      </c>
      <c r="G1309" s="18" t="n"/>
      <c r="H1309" s="19">
        <f>D1309*G1309</f>
        <v/>
      </c>
      <c r="I1309" s="16" t="n">
        <v>1</v>
      </c>
      <c r="J1309" s="17">
        <f>C1309*I1309</f>
        <v/>
      </c>
      <c r="K1309" s="18" t="n">
        <v>1</v>
      </c>
      <c r="L1309" s="19">
        <f>D1309*K1309</f>
        <v/>
      </c>
      <c r="M1309" s="23" t="n"/>
      <c r="N1309" s="24">
        <f>D1309*M1309</f>
        <v/>
      </c>
    </row>
    <row r="1310">
      <c r="A1310" s="12" t="n"/>
      <c r="B1310" s="13" t="inlineStr">
        <is>
          <t>135MK07-L</t>
        </is>
      </c>
      <c r="C1310" s="14">
        <f>SUMIF(数量表!D:E,B1310,数量表!E:E)</f>
        <v/>
      </c>
      <c r="D1310" s="15">
        <f>SUMIF(数量表!D:F,B1310,数量表!F:F)+SUMIF(数量表!D:G,B1310,数量表!G:G)</f>
        <v/>
      </c>
      <c r="E1310" s="16" t="n"/>
      <c r="F1310" s="17">
        <f>C1310*E1310</f>
        <v/>
      </c>
      <c r="G1310" s="18" t="n"/>
      <c r="H1310" s="19">
        <f>D1310*G1310</f>
        <v/>
      </c>
      <c r="I1310" s="16" t="n">
        <v>1</v>
      </c>
      <c r="J1310" s="17">
        <f>C1310*I1310</f>
        <v/>
      </c>
      <c r="K1310" s="18" t="n">
        <v>1</v>
      </c>
      <c r="L1310" s="19">
        <f>D1310*K1310</f>
        <v/>
      </c>
      <c r="M1310" s="23" t="n"/>
      <c r="N1310" s="24">
        <f>D1310*M1310</f>
        <v/>
      </c>
    </row>
    <row r="1311">
      <c r="A1311" s="12" t="n"/>
      <c r="B1311" s="13" t="inlineStr">
        <is>
          <t>135MK07-R</t>
        </is>
      </c>
      <c r="C1311" s="14">
        <f>SUMIF(数量表!D:E,B1311,数量表!E:E)</f>
        <v/>
      </c>
      <c r="D1311" s="15">
        <f>SUMIF(数量表!D:F,B1311,数量表!F:F)+SUMIF(数量表!D:G,B1311,数量表!G:G)</f>
        <v/>
      </c>
      <c r="E1311" s="16" t="n"/>
      <c r="F1311" s="17">
        <f>C1311*E1311</f>
        <v/>
      </c>
      <c r="G1311" s="18" t="n"/>
      <c r="H1311" s="19">
        <f>D1311*G1311</f>
        <v/>
      </c>
      <c r="I1311" s="16" t="n">
        <v>1</v>
      </c>
      <c r="J1311" s="17">
        <f>C1311*I1311</f>
        <v/>
      </c>
      <c r="K1311" s="18" t="n">
        <v>1</v>
      </c>
      <c r="L1311" s="19">
        <f>D1311*K1311</f>
        <v/>
      </c>
      <c r="M1311" s="23" t="n"/>
      <c r="N1311" s="24">
        <f>D1311*M1311</f>
        <v/>
      </c>
    </row>
    <row r="1312">
      <c r="A1312" s="12" t="n"/>
      <c r="B1312" s="13" t="inlineStr">
        <is>
          <t>3FK09</t>
        </is>
      </c>
      <c r="C1312" s="14">
        <f>SUMIF(数量表!D:E,B1312,数量表!E:E)</f>
        <v/>
      </c>
      <c r="D1312" s="15">
        <f>SUMIF(数量表!D:F,B1312,数量表!F:F)+SUMIF(数量表!D:G,B1312,数量表!G:G)</f>
        <v/>
      </c>
      <c r="E1312" s="16" t="n"/>
      <c r="F1312" s="17">
        <f>C1312*E1312</f>
        <v/>
      </c>
      <c r="G1312" s="18" t="n"/>
      <c r="H1312" s="19">
        <f>D1312*G1312</f>
        <v/>
      </c>
      <c r="I1312" s="16" t="n">
        <v>2</v>
      </c>
      <c r="J1312" s="17">
        <f>C1312*I1312</f>
        <v/>
      </c>
      <c r="K1312" s="18" t="n">
        <v>2</v>
      </c>
      <c r="L1312" s="19">
        <f>D1312*K1312</f>
        <v/>
      </c>
      <c r="M1312" s="23" t="n"/>
      <c r="N1312" s="24">
        <f>D1312*M1312</f>
        <v/>
      </c>
    </row>
    <row r="1313">
      <c r="A1313" s="12" t="n"/>
      <c r="B1313" s="13" t="inlineStr">
        <is>
          <t>135MK03FL+1350</t>
        </is>
      </c>
      <c r="C1313" s="14">
        <f>SUMIF(数量表!D:E,B1313,数量表!E:E)</f>
        <v/>
      </c>
      <c r="D1313" s="15">
        <f>SUMIF(数量表!D:F,B1313,数量表!F:F)+SUMIF(数量表!D:G,B1313,数量表!G:G)</f>
        <v/>
      </c>
      <c r="E1313" s="16" t="n"/>
      <c r="F1313" s="17">
        <f>C1313*E1313</f>
        <v/>
      </c>
      <c r="G1313" s="18" t="n"/>
      <c r="H1313" s="19">
        <f>D1313*G1313</f>
        <v/>
      </c>
      <c r="I1313" s="16" t="n">
        <v>2</v>
      </c>
      <c r="J1313" s="17">
        <f>C1313*I1313</f>
        <v/>
      </c>
      <c r="K1313" s="18" t="n">
        <v>2</v>
      </c>
      <c r="L1313" s="19">
        <f>D1313*K1313</f>
        <v/>
      </c>
      <c r="M1313" s="23" t="n"/>
      <c r="N1313" s="24">
        <f>D1313*M1313</f>
        <v/>
      </c>
    </row>
    <row r="1314">
      <c r="A1314" s="12" t="n"/>
      <c r="B1314" s="13" t="inlineStr">
        <is>
          <t>135MKA07</t>
        </is>
      </c>
      <c r="C1314" s="14">
        <f>SUMIF(数量表!D:E,B1314,数量表!E:E)</f>
        <v/>
      </c>
      <c r="D1314" s="15">
        <f>SUMIF(数量表!D:F,B1314,数量表!F:F)+SUMIF(数量表!D:G,B1314,数量表!G:G)</f>
        <v/>
      </c>
      <c r="E1314" s="16" t="n"/>
      <c r="F1314" s="17">
        <f>C1314*E1314</f>
        <v/>
      </c>
      <c r="G1314" s="18" t="n"/>
      <c r="H1314" s="19">
        <f>D1314*G1314</f>
        <v/>
      </c>
      <c r="I1314" s="16" t="n">
        <v>1.5</v>
      </c>
      <c r="J1314" s="17">
        <f>C1314*I1314</f>
        <v/>
      </c>
      <c r="K1314" s="18" t="n">
        <v>1.5</v>
      </c>
      <c r="L1314" s="19">
        <f>D1314*K1314</f>
        <v/>
      </c>
      <c r="M1314" s="23" t="n"/>
      <c r="N1314" s="24">
        <f>D1314*M1314</f>
        <v/>
      </c>
    </row>
    <row r="1315">
      <c r="A1315" s="12" t="n"/>
      <c r="B1315" s="13" t="inlineStr">
        <is>
          <t>QO300</t>
        </is>
      </c>
      <c r="C1315" s="14">
        <f>SUMIF(数量表!D:E,B1315,数量表!E:E)</f>
        <v/>
      </c>
      <c r="D1315" s="15">
        <f>SUMIF(数量表!D:F,B1315,数量表!F:F)+SUMIF(数量表!D:G,B1315,数量表!G:G)</f>
        <v/>
      </c>
      <c r="E1315" s="16" t="n"/>
      <c r="F1315" s="17">
        <f>C1315*E1315</f>
        <v/>
      </c>
      <c r="G1315" s="18" t="n"/>
      <c r="H1315" s="19">
        <f>D1315*G1315</f>
        <v/>
      </c>
      <c r="I1315" s="16" t="n">
        <v>0.5</v>
      </c>
      <c r="J1315" s="17">
        <f>C1315*I1315</f>
        <v/>
      </c>
      <c r="K1315" s="18" t="n">
        <v>0.5</v>
      </c>
      <c r="L1315" s="19">
        <f>D1315*K1315</f>
        <v/>
      </c>
      <c r="M1315" s="23" t="n"/>
      <c r="N1315" s="24">
        <f>D1315*M1315</f>
        <v/>
      </c>
    </row>
    <row r="1316">
      <c r="A1316" s="12" t="n"/>
      <c r="B1316" s="13" t="inlineStr">
        <is>
          <t>135MKH07</t>
        </is>
      </c>
      <c r="C1316" s="14">
        <f>SUMIF(数量表!D:E,B1316,数量表!E:E)</f>
        <v/>
      </c>
      <c r="D1316" s="15">
        <f>SUMIF(数量表!D:F,B1316,数量表!F:F)+SUMIF(数量表!D:G,B1316,数量表!G:G)</f>
        <v/>
      </c>
      <c r="E1316" s="16" t="n"/>
      <c r="F1316" s="17">
        <f>C1316*E1316</f>
        <v/>
      </c>
      <c r="G1316" s="18" t="n"/>
      <c r="H1316" s="19">
        <f>D1316*G1316</f>
        <v/>
      </c>
      <c r="I1316" s="16" t="n">
        <v>1</v>
      </c>
      <c r="J1316" s="17">
        <f>C1316*I1316</f>
        <v/>
      </c>
      <c r="K1316" s="18" t="n">
        <v>1</v>
      </c>
      <c r="L1316" s="19">
        <f>D1316*K1316</f>
        <v/>
      </c>
      <c r="M1316" s="23" t="n"/>
      <c r="N1316" s="24">
        <f>D1316*M1316</f>
        <v/>
      </c>
    </row>
    <row r="1317">
      <c r="A1317" s="12" t="n"/>
      <c r="B1317" s="13" t="inlineStr">
        <is>
          <t>KH07袖中心</t>
        </is>
      </c>
      <c r="C1317" s="14">
        <f>SUMIF(数量表!D:E,B1317,数量表!E:E)</f>
        <v/>
      </c>
      <c r="D1317" s="15">
        <f>SUMIF(数量表!D:F,B1317,数量表!F:F)+SUMIF(数量表!D:G,B1317,数量表!G:G)</f>
        <v/>
      </c>
      <c r="E1317" s="16" t="n"/>
      <c r="F1317" s="17">
        <f>C1317*E1317</f>
        <v/>
      </c>
      <c r="G1317" s="18" t="n"/>
      <c r="H1317" s="19">
        <f>D1317*G1317</f>
        <v/>
      </c>
      <c r="I1317" s="16" t="n">
        <v>0.1</v>
      </c>
      <c r="J1317" s="17">
        <f>C1317*I1317</f>
        <v/>
      </c>
      <c r="K1317" s="18" t="n">
        <v>0.1</v>
      </c>
      <c r="L1317" s="19">
        <f>D1317*K1317</f>
        <v/>
      </c>
      <c r="M1317" s="23" t="n"/>
      <c r="N1317" s="24">
        <f>D1317*M1317</f>
        <v/>
      </c>
    </row>
    <row r="1318">
      <c r="A1318" s="12" t="n"/>
      <c r="B1318" s="13" t="inlineStr">
        <is>
          <t>68MK09</t>
        </is>
      </c>
      <c r="C1318" s="14">
        <f>SUMIF(数量表!D:E,B1318,数量表!E:E)</f>
        <v/>
      </c>
      <c r="D1318" s="15">
        <f>SUMIF(数量表!D:F,B1318,数量表!F:F)+SUMIF(数量表!D:G,B1318,数量表!G:G)</f>
        <v/>
      </c>
      <c r="E1318" s="16" t="n"/>
      <c r="F1318" s="17">
        <f>C1318*E1318</f>
        <v/>
      </c>
      <c r="G1318" s="18" t="n"/>
      <c r="H1318" s="19">
        <f>D1318*G1318</f>
        <v/>
      </c>
      <c r="I1318" s="16" t="n">
        <v>2</v>
      </c>
      <c r="J1318" s="17">
        <f>C1318*I1318</f>
        <v/>
      </c>
      <c r="K1318" s="18" t="n">
        <v>2</v>
      </c>
      <c r="L1318" s="19">
        <f>D1318*K1318</f>
        <v/>
      </c>
      <c r="M1318" s="23" t="n"/>
      <c r="N1318" s="24">
        <f>D1318*M1318</f>
        <v/>
      </c>
    </row>
    <row r="1319">
      <c r="A1319" s="12" t="n"/>
      <c r="B1319" s="13" t="inlineStr">
        <is>
          <t>115TK11</t>
        </is>
      </c>
      <c r="C1319" s="14">
        <f>SUMIF(数量表!D:E,B1319,数量表!E:E)</f>
        <v/>
      </c>
      <c r="D1319" s="15">
        <f>SUMIF(数量表!D:F,B1319,数量表!F:F)+SUMIF(数量表!D:G,B1319,数量表!G:G)</f>
        <v/>
      </c>
      <c r="E1319" s="16" t="n"/>
      <c r="F1319" s="17">
        <f>C1319*E1319</f>
        <v/>
      </c>
      <c r="G1319" s="18" t="n"/>
      <c r="H1319" s="19">
        <f>D1319*G1319</f>
        <v/>
      </c>
      <c r="I1319" s="16" t="n">
        <v>2</v>
      </c>
      <c r="J1319" s="17">
        <f>C1319*I1319</f>
        <v/>
      </c>
      <c r="K1319" s="18" t="n">
        <v>2</v>
      </c>
      <c r="L1319" s="19">
        <f>D1319*K1319</f>
        <v/>
      </c>
      <c r="M1319" s="23" t="n"/>
      <c r="N1319" s="24">
        <f>D1319*M1319</f>
        <v/>
      </c>
    </row>
    <row r="1320">
      <c r="A1320" s="12" t="n"/>
      <c r="B1320" s="13" t="inlineStr">
        <is>
          <t>115TK11-L</t>
        </is>
      </c>
      <c r="C1320" s="14">
        <f>SUMIF(数量表!D:E,B1320,数量表!E:E)</f>
        <v/>
      </c>
      <c r="D1320" s="15">
        <f>SUMIF(数量表!D:F,B1320,数量表!F:F)+SUMIF(数量表!D:G,B1320,数量表!G:G)</f>
        <v/>
      </c>
      <c r="E1320" s="16" t="n"/>
      <c r="F1320" s="17">
        <f>C1320*E1320</f>
        <v/>
      </c>
      <c r="G1320" s="18" t="n"/>
      <c r="H1320" s="19">
        <f>D1320*G1320</f>
        <v/>
      </c>
      <c r="I1320" s="16" t="n">
        <v>2</v>
      </c>
      <c r="J1320" s="17">
        <f>C1320*I1320</f>
        <v/>
      </c>
      <c r="K1320" s="18" t="n">
        <v>2</v>
      </c>
      <c r="L1320" s="19">
        <f>D1320*K1320</f>
        <v/>
      </c>
      <c r="M1320" s="23" t="n"/>
      <c r="N1320" s="24">
        <f>D1320*M1320</f>
        <v/>
      </c>
    </row>
    <row r="1321">
      <c r="A1321" s="12" t="n"/>
      <c r="B1321" s="13" t="inlineStr">
        <is>
          <t>115TK11-R</t>
        </is>
      </c>
      <c r="C1321" s="14">
        <f>SUMIF(数量表!D:E,B1321,数量表!E:E)</f>
        <v/>
      </c>
      <c r="D1321" s="15">
        <f>SUMIF(数量表!D:F,B1321,数量表!F:F)+SUMIF(数量表!D:G,B1321,数量表!G:G)</f>
        <v/>
      </c>
      <c r="E1321" s="16" t="n"/>
      <c r="F1321" s="17">
        <f>C1321*E1321</f>
        <v/>
      </c>
      <c r="G1321" s="18" t="n"/>
      <c r="H1321" s="19">
        <f>D1321*G1321</f>
        <v/>
      </c>
      <c r="I1321" s="16" t="n">
        <v>2</v>
      </c>
      <c r="J1321" s="17">
        <f>C1321*I1321</f>
        <v/>
      </c>
      <c r="K1321" s="18" t="n">
        <v>2</v>
      </c>
      <c r="L1321" s="19">
        <f>D1321*K1321</f>
        <v/>
      </c>
      <c r="M1321" s="23" t="n"/>
      <c r="N1321" s="24">
        <f>D1321*M1321</f>
        <v/>
      </c>
    </row>
    <row r="1322">
      <c r="A1322" s="12" t="n"/>
      <c r="B1322" s="13" t="inlineStr">
        <is>
          <t>135MK07L</t>
        </is>
      </c>
      <c r="C1322" s="14">
        <f>SUMIF(数量表!D:E,B1322,数量表!E:E)</f>
        <v/>
      </c>
      <c r="D1322" s="15">
        <f>SUMIF(数量表!D:F,B1322,数量表!F:F)+SUMIF(数量表!D:G,B1322,数量表!G:G)</f>
        <v/>
      </c>
      <c r="E1322" s="16" t="n"/>
      <c r="F1322" s="17">
        <f>C1322*E1322</f>
        <v/>
      </c>
      <c r="G1322" s="18" t="n"/>
      <c r="H1322" s="19">
        <f>D1322*G1322</f>
        <v/>
      </c>
      <c r="I1322" s="16" t="n">
        <v>2</v>
      </c>
      <c r="J1322" s="17">
        <f>C1322*I1322</f>
        <v/>
      </c>
      <c r="K1322" s="18" t="n">
        <v>2</v>
      </c>
      <c r="L1322" s="19">
        <f>D1322*K1322</f>
        <v/>
      </c>
      <c r="M1322" s="23" t="n"/>
      <c r="N1322" s="24">
        <f>D1322*M1322</f>
        <v/>
      </c>
    </row>
    <row r="1323">
      <c r="A1323" s="12" t="n"/>
      <c r="B1323" s="13" t="inlineStr">
        <is>
          <t>135MK07L-L</t>
        </is>
      </c>
      <c r="C1323" s="14">
        <f>SUMIF(数量表!D:E,B1323,数量表!E:E)</f>
        <v/>
      </c>
      <c r="D1323" s="15">
        <f>SUMIF(数量表!D:F,B1323,数量表!F:F)+SUMIF(数量表!D:G,B1323,数量表!G:G)</f>
        <v/>
      </c>
      <c r="E1323" s="16" t="n"/>
      <c r="F1323" s="17">
        <f>C1323*E1323</f>
        <v/>
      </c>
      <c r="G1323" s="18" t="n"/>
      <c r="H1323" s="19">
        <f>D1323*G1323</f>
        <v/>
      </c>
      <c r="I1323" s="16" t="n">
        <v>2</v>
      </c>
      <c r="J1323" s="17">
        <f>C1323*I1323</f>
        <v/>
      </c>
      <c r="K1323" s="18" t="n">
        <v>2</v>
      </c>
      <c r="L1323" s="19">
        <f>D1323*K1323</f>
        <v/>
      </c>
      <c r="M1323" s="23" t="n"/>
      <c r="N1323" s="24">
        <f>D1323*M1323</f>
        <v/>
      </c>
    </row>
    <row r="1324">
      <c r="A1324" s="12" t="n"/>
      <c r="B1324" s="13" t="inlineStr">
        <is>
          <t>18M5ZH11</t>
        </is>
      </c>
      <c r="C1324" s="14">
        <f>SUMIF(数量表!D:E,B1324,数量表!E:E)</f>
        <v/>
      </c>
      <c r="D1324" s="15">
        <f>SUMIF(数量表!D:F,B1324,数量表!F:F)+SUMIF(数量表!D:G,B1324,数量表!G:G)</f>
        <v/>
      </c>
      <c r="E1324" s="16" t="n"/>
      <c r="F1324" s="17">
        <f>C1324*E1324</f>
        <v/>
      </c>
      <c r="G1324" s="18" t="n"/>
      <c r="H1324" s="19">
        <f>D1324*G1324</f>
        <v/>
      </c>
      <c r="I1324" s="16" t="n">
        <v>0.1</v>
      </c>
      <c r="J1324" s="17">
        <f>C1324*I1324</f>
        <v/>
      </c>
      <c r="K1324" s="18" t="n">
        <v>0.1</v>
      </c>
      <c r="L1324" s="19">
        <f>D1324*K1324</f>
        <v/>
      </c>
      <c r="M1324" s="23" t="n"/>
      <c r="N1324" s="24">
        <f>D1324*M1324</f>
        <v/>
      </c>
    </row>
    <row r="1325">
      <c r="A1325" s="12" t="n"/>
      <c r="B1325" s="13" t="inlineStr">
        <is>
          <t>135MKA07L</t>
        </is>
      </c>
      <c r="C1325" s="14">
        <f>SUMIF(数量表!D:E,B1325,数量表!E:E)</f>
        <v/>
      </c>
      <c r="D1325" s="15">
        <f>SUMIF(数量表!D:F,B1325,数量表!F:F)+SUMIF(数量表!D:G,B1325,数量表!G:G)</f>
        <v/>
      </c>
      <c r="E1325" s="16" t="n"/>
      <c r="F1325" s="17">
        <f>C1325*E1325</f>
        <v/>
      </c>
      <c r="G1325" s="18" t="n"/>
      <c r="H1325" s="19">
        <f>D1325*G1325</f>
        <v/>
      </c>
      <c r="I1325" s="16" t="n">
        <v>1.5</v>
      </c>
      <c r="J1325" s="17">
        <f>C1325*I1325</f>
        <v/>
      </c>
      <c r="K1325" s="18" t="n">
        <v>1.5</v>
      </c>
      <c r="L1325" s="19">
        <f>D1325*K1325</f>
        <v/>
      </c>
      <c r="M1325" s="23" t="n"/>
      <c r="N1325" s="24">
        <f>D1325*M1325</f>
        <v/>
      </c>
    </row>
    <row r="1326">
      <c r="A1326" s="12" t="n"/>
      <c r="B1326" s="13" t="inlineStr">
        <is>
          <t>135MKA07L-L</t>
        </is>
      </c>
      <c r="C1326" s="14">
        <f>SUMIF(数量表!D:E,B1326,数量表!E:E)</f>
        <v/>
      </c>
      <c r="D1326" s="15">
        <f>SUMIF(数量表!D:F,B1326,数量表!F:F)+SUMIF(数量表!D:G,B1326,数量表!G:G)</f>
        <v/>
      </c>
      <c r="E1326" s="16" t="n"/>
      <c r="F1326" s="17">
        <f>C1326*E1326</f>
        <v/>
      </c>
      <c r="G1326" s="18" t="n"/>
      <c r="H1326" s="19">
        <f>D1326*G1326</f>
        <v/>
      </c>
      <c r="I1326" s="16" t="n">
        <v>1.5</v>
      </c>
      <c r="J1326" s="17">
        <f>C1326*I1326</f>
        <v/>
      </c>
      <c r="K1326" s="18" t="n">
        <v>1.5</v>
      </c>
      <c r="L1326" s="19">
        <f>D1326*K1326</f>
        <v/>
      </c>
      <c r="M1326" s="23" t="n"/>
      <c r="N1326" s="24">
        <f>D1326*M1326</f>
        <v/>
      </c>
    </row>
    <row r="1327">
      <c r="A1327" s="12" t="n"/>
      <c r="B1327" s="13" t="inlineStr">
        <is>
          <t>45MM</t>
        </is>
      </c>
      <c r="C1327" s="14">
        <f>SUMIF(数量表!D:E,B1327,数量表!E:E)</f>
        <v/>
      </c>
      <c r="D1327" s="15">
        <f>SUMIF(数量表!D:F,B1327,数量表!F:F)+SUMIF(数量表!D:G,B1327,数量表!G:G)</f>
        <v/>
      </c>
      <c r="E1327" s="16" t="n"/>
      <c r="F1327" s="17">
        <f>C1327*E1327</f>
        <v/>
      </c>
      <c r="G1327" s="18" t="n"/>
      <c r="H1327" s="19">
        <f>D1327*G1327</f>
        <v/>
      </c>
      <c r="I1327" s="16" t="n">
        <v>1</v>
      </c>
      <c r="J1327" s="17">
        <f>C1327*I1327</f>
        <v/>
      </c>
      <c r="K1327" s="18" t="n">
        <v>1</v>
      </c>
      <c r="L1327" s="19">
        <f>D1327*K1327</f>
        <v/>
      </c>
      <c r="M1327" s="23" t="n"/>
      <c r="N1327" s="24">
        <f>D1327*M1327</f>
        <v/>
      </c>
    </row>
    <row r="1328">
      <c r="A1328" s="12" t="n"/>
      <c r="B1328" s="13" t="inlineStr">
        <is>
          <t>3F45MA</t>
        </is>
      </c>
      <c r="C1328" s="14">
        <f>SUMIF(数量表!D:E,B1328,数量表!E:E)</f>
        <v/>
      </c>
      <c r="D1328" s="15">
        <f>SUMIF(数量表!D:F,B1328,数量表!F:F)+SUMIF(数量表!D:G,B1328,数量表!G:G)</f>
        <v/>
      </c>
      <c r="E1328" s="16" t="n"/>
      <c r="F1328" s="17">
        <f>C1328*E1328</f>
        <v/>
      </c>
      <c r="G1328" s="18" t="n"/>
      <c r="H1328" s="19">
        <f>D1328*G1328</f>
        <v/>
      </c>
      <c r="I1328" s="16" t="n">
        <v>1</v>
      </c>
      <c r="J1328" s="17">
        <f>C1328*I1328</f>
        <v/>
      </c>
      <c r="K1328" s="18" t="n">
        <v>1</v>
      </c>
      <c r="L1328" s="19">
        <f>D1328*K1328</f>
        <v/>
      </c>
      <c r="M1328" s="23" t="n"/>
      <c r="N1328" s="24">
        <f>D1328*M1328</f>
        <v/>
      </c>
    </row>
    <row r="1329">
      <c r="A1329" s="12" t="n"/>
      <c r="B1329" s="13" t="inlineStr">
        <is>
          <t>3F45MH</t>
        </is>
      </c>
      <c r="C1329" s="14">
        <f>SUMIF(数量表!D:E,B1329,数量表!E:E)</f>
        <v/>
      </c>
      <c r="D1329" s="15">
        <f>SUMIF(数量表!D:F,B1329,数量表!F:F)+SUMIF(数量表!D:G,B1329,数量表!G:G)</f>
        <v/>
      </c>
      <c r="E1329" s="16" t="n"/>
      <c r="F1329" s="17">
        <f>C1329*E1329</f>
        <v/>
      </c>
      <c r="G1329" s="18" t="n"/>
      <c r="H1329" s="19">
        <f>D1329*G1329</f>
        <v/>
      </c>
      <c r="I1329" s="16" t="n">
        <v>0.5</v>
      </c>
      <c r="J1329" s="17">
        <f>C1329*I1329</f>
        <v/>
      </c>
      <c r="K1329" s="18" t="n">
        <v>0.5</v>
      </c>
      <c r="L1329" s="19">
        <f>D1329*K1329</f>
        <v/>
      </c>
      <c r="M1329" s="23" t="n"/>
      <c r="N1329" s="24">
        <f>D1329*M1329</f>
        <v/>
      </c>
    </row>
    <row r="1330">
      <c r="A1330" s="12" t="n"/>
      <c r="B1330" s="13" t="inlineStr">
        <is>
          <t>KA11-R</t>
        </is>
      </c>
      <c r="C1330" s="14">
        <f>SUMIF(数量表!D:E,B1330,数量表!E:E)</f>
        <v/>
      </c>
      <c r="D1330" s="15">
        <f>SUMIF(数量表!D:F,B1330,数量表!F:F)+SUMIF(数量表!D:G,B1330,数量表!G:G)</f>
        <v/>
      </c>
      <c r="E1330" s="16" t="n"/>
      <c r="F1330" s="17">
        <f>C1330*E1330</f>
        <v/>
      </c>
      <c r="G1330" s="18" t="n"/>
      <c r="H1330" s="19">
        <f>D1330*G1330</f>
        <v/>
      </c>
      <c r="I1330" s="16" t="n">
        <v>1.5</v>
      </c>
      <c r="J1330" s="17">
        <f>C1330*I1330</f>
        <v/>
      </c>
      <c r="K1330" s="18" t="n">
        <v>1.5</v>
      </c>
      <c r="L1330" s="19">
        <f>D1330*K1330</f>
        <v/>
      </c>
      <c r="M1330" s="23" t="n"/>
      <c r="N1330" s="24">
        <f>D1330*M1330</f>
        <v/>
      </c>
    </row>
    <row r="1331">
      <c r="A1331" s="12" t="n"/>
      <c r="B1331" s="13" t="inlineStr">
        <is>
          <t>KA11-L</t>
        </is>
      </c>
      <c r="C1331" s="14">
        <f>SUMIF(数量表!D:E,B1331,数量表!E:E)</f>
        <v/>
      </c>
      <c r="D1331" s="15">
        <f>SUMIF(数量表!D:F,B1331,数量表!F:F)+SUMIF(数量表!D:G,B1331,数量表!G:G)</f>
        <v/>
      </c>
      <c r="E1331" s="16" t="n"/>
      <c r="F1331" s="17">
        <f>C1331*E1331</f>
        <v/>
      </c>
      <c r="G1331" s="18" t="n"/>
      <c r="H1331" s="19">
        <f>D1331*G1331</f>
        <v/>
      </c>
      <c r="I1331" s="16" t="n">
        <v>1.5</v>
      </c>
      <c r="J1331" s="17">
        <f>C1331*I1331</f>
        <v/>
      </c>
      <c r="K1331" s="18" t="n">
        <v>1.5</v>
      </c>
      <c r="L1331" s="19">
        <f>D1331*K1331</f>
        <v/>
      </c>
      <c r="M1331" s="23" t="n"/>
      <c r="N1331" s="24">
        <f>D1331*M1331</f>
        <v/>
      </c>
    </row>
    <row r="1332">
      <c r="A1332" s="12" t="n"/>
      <c r="B1332" s="13" t="inlineStr">
        <is>
          <t>135MKH07R</t>
        </is>
      </c>
      <c r="C1332" s="14">
        <f>SUMIF(数量表!D:E,B1332,数量表!E:E)</f>
        <v/>
      </c>
      <c r="D1332" s="15">
        <f>SUMIF(数量表!D:F,B1332,数量表!F:F)+SUMIF(数量表!D:G,B1332,数量表!G:G)</f>
        <v/>
      </c>
      <c r="E1332" s="16" t="n"/>
      <c r="F1332" s="17">
        <f>C1332*E1332</f>
        <v/>
      </c>
      <c r="G1332" s="18" t="n"/>
      <c r="H1332" s="19">
        <f>D1332*G1332</f>
        <v/>
      </c>
      <c r="I1332" s="16" t="n">
        <v>1</v>
      </c>
      <c r="J1332" s="17">
        <f>C1332*I1332</f>
        <v/>
      </c>
      <c r="K1332" s="18" t="n">
        <v>1</v>
      </c>
      <c r="L1332" s="19">
        <f>D1332*K1332</f>
        <v/>
      </c>
      <c r="M1332" s="23" t="n"/>
      <c r="N1332" s="24">
        <f>D1332*M1332</f>
        <v/>
      </c>
    </row>
    <row r="1333">
      <c r="A1333" s="12" t="n"/>
      <c r="B1333" s="13" t="inlineStr">
        <is>
          <t>135MKH07R-R</t>
        </is>
      </c>
      <c r="C1333" s="14">
        <f>SUMIF(数量表!D:E,B1333,数量表!E:E)</f>
        <v/>
      </c>
      <c r="D1333" s="15">
        <f>SUMIF(数量表!D:F,B1333,数量表!F:F)+SUMIF(数量表!D:G,B1333,数量表!G:G)</f>
        <v/>
      </c>
      <c r="E1333" s="16" t="n"/>
      <c r="F1333" s="17">
        <f>C1333*E1333</f>
        <v/>
      </c>
      <c r="G1333" s="18" t="n"/>
      <c r="H1333" s="19">
        <f>D1333*G1333</f>
        <v/>
      </c>
      <c r="I1333" s="16" t="n">
        <v>1</v>
      </c>
      <c r="J1333" s="17">
        <f>C1333*I1333</f>
        <v/>
      </c>
      <c r="K1333" s="18" t="n">
        <v>1</v>
      </c>
      <c r="L1333" s="19">
        <f>D1333*K1333</f>
        <v/>
      </c>
      <c r="M1333" s="23" t="n"/>
      <c r="N1333" s="24">
        <f>D1333*M1333</f>
        <v/>
      </c>
    </row>
    <row r="1334">
      <c r="A1334" s="12" t="n"/>
      <c r="B1334" s="13" t="inlineStr">
        <is>
          <t>68MS05L</t>
        </is>
      </c>
      <c r="C1334" s="14">
        <f>SUMIF(数量表!D:E,B1334,数量表!E:E)</f>
        <v/>
      </c>
      <c r="D1334" s="15">
        <f>SUMIF(数量表!D:F,B1334,数量表!F:F)+SUMIF(数量表!D:G,B1334,数量表!G:G)</f>
        <v/>
      </c>
      <c r="E1334" s="16" t="n"/>
      <c r="F1334" s="17">
        <f>C1334*E1334</f>
        <v/>
      </c>
      <c r="G1334" s="18" t="n"/>
      <c r="H1334" s="19">
        <f>D1334*G1334</f>
        <v/>
      </c>
      <c r="I1334" s="16" t="n">
        <v>1</v>
      </c>
      <c r="J1334" s="17">
        <f>C1334*I1334</f>
        <v/>
      </c>
      <c r="K1334" s="18" t="n">
        <v>1</v>
      </c>
      <c r="L1334" s="19">
        <f>D1334*K1334</f>
        <v/>
      </c>
      <c r="M1334" s="23" t="n"/>
      <c r="N1334" s="24">
        <f>D1334*M1334</f>
        <v/>
      </c>
    </row>
    <row r="1335">
      <c r="A1335" s="12" t="n"/>
      <c r="B1335" s="13" t="inlineStr">
        <is>
          <t>Y09H-R</t>
        </is>
      </c>
      <c r="C1335" s="14">
        <f>SUMIF(数量表!D:E,B1335,数量表!E:E)</f>
        <v/>
      </c>
      <c r="D1335" s="15">
        <f>SUMIF(数量表!D:F,B1335,数量表!F:F)+SUMIF(数量表!D:G,B1335,数量表!G:G)</f>
        <v/>
      </c>
      <c r="E1335" s="16" t="n"/>
      <c r="F1335" s="17">
        <f>C1335*E1335</f>
        <v/>
      </c>
      <c r="G1335" s="18" t="n"/>
      <c r="H1335" s="19">
        <f>D1335*G1335</f>
        <v/>
      </c>
      <c r="I1335" s="16" t="n">
        <v>1</v>
      </c>
      <c r="J1335" s="17">
        <f>C1335*I1335</f>
        <v/>
      </c>
      <c r="K1335" s="18" t="n">
        <v>1</v>
      </c>
      <c r="L1335" s="19">
        <f>D1335*K1335</f>
        <v/>
      </c>
      <c r="M1335" s="23" t="n"/>
      <c r="N1335" s="24">
        <f>D1335*M1335</f>
        <v/>
      </c>
    </row>
    <row r="1336">
      <c r="A1336" s="12" t="n"/>
      <c r="B1336" s="13" t="inlineStr">
        <is>
          <t>90TKA11</t>
        </is>
      </c>
      <c r="C1336" s="14">
        <f>SUMIF(数量表!D:E,B1336,数量表!E:E)</f>
        <v/>
      </c>
      <c r="D1336" s="15">
        <f>SUMIF(数量表!D:F,B1336,数量表!F:F)+SUMIF(数量表!D:G,B1336,数量表!G:G)</f>
        <v/>
      </c>
      <c r="E1336" s="16" t="n"/>
      <c r="F1336" s="17">
        <f>C1336*E1336</f>
        <v/>
      </c>
      <c r="G1336" s="18" t="n"/>
      <c r="H1336" s="19">
        <f>D1336*G1336</f>
        <v/>
      </c>
      <c r="I1336" s="16" t="n">
        <v>1.5</v>
      </c>
      <c r="J1336" s="17">
        <f>C1336*I1336</f>
        <v/>
      </c>
      <c r="K1336" s="18" t="n">
        <v>1.5</v>
      </c>
      <c r="L1336" s="19">
        <f>D1336*K1336</f>
        <v/>
      </c>
      <c r="M1336" s="23" t="n"/>
      <c r="N1336" s="24">
        <f>D1336*M1336</f>
        <v/>
      </c>
    </row>
    <row r="1337">
      <c r="A1337" s="12" t="n"/>
      <c r="B1337" s="13" t="inlineStr">
        <is>
          <t>90TK11</t>
        </is>
      </c>
      <c r="C1337" s="14">
        <f>SUMIF(数量表!D:E,B1337,数量表!E:E)</f>
        <v/>
      </c>
      <c r="D1337" s="15">
        <f>SUMIF(数量表!D:F,B1337,数量表!F:F)+SUMIF(数量表!D:G,B1337,数量表!G:G)</f>
        <v/>
      </c>
      <c r="E1337" s="16" t="n"/>
      <c r="F1337" s="17">
        <f>C1337*E1337</f>
        <v/>
      </c>
      <c r="G1337" s="18" t="n"/>
      <c r="H1337" s="19">
        <f>D1337*G1337</f>
        <v/>
      </c>
      <c r="I1337" s="16" t="n">
        <v>1.5</v>
      </c>
      <c r="J1337" s="17">
        <f>C1337*I1337</f>
        <v/>
      </c>
      <c r="K1337" s="18" t="n">
        <v>1.5</v>
      </c>
      <c r="L1337" s="19">
        <f>D1337*K1337</f>
        <v/>
      </c>
      <c r="M1337" s="23" t="n"/>
      <c r="N1337" s="24">
        <f>D1337*M1337</f>
        <v/>
      </c>
    </row>
    <row r="1338">
      <c r="A1338" s="12" t="n"/>
      <c r="B1338" s="13" t="inlineStr">
        <is>
          <t>90TY1</t>
        </is>
      </c>
      <c r="C1338" s="14">
        <f>SUMIF(数量表!D:E,B1338,数量表!E:E)</f>
        <v/>
      </c>
      <c r="D1338" s="15">
        <f>SUMIF(数量表!D:F,B1338,数量表!F:F)+SUMIF(数量表!D:G,B1338,数量表!G:G)</f>
        <v/>
      </c>
      <c r="E1338" s="16" t="n"/>
      <c r="F1338" s="17">
        <f>C1338*E1338</f>
        <v/>
      </c>
      <c r="G1338" s="18" t="n"/>
      <c r="H1338" s="19">
        <f>D1338*G1338</f>
        <v/>
      </c>
      <c r="I1338" s="16" t="n">
        <v>2</v>
      </c>
      <c r="J1338" s="17">
        <f>C1338*I1338</f>
        <v/>
      </c>
      <c r="K1338" s="18" t="n">
        <v>2</v>
      </c>
      <c r="L1338" s="19">
        <f>D1338*K1338</f>
        <v/>
      </c>
      <c r="M1338" s="23" t="n"/>
      <c r="N1338" s="24">
        <f>D1338*M1338</f>
        <v/>
      </c>
    </row>
    <row r="1339">
      <c r="A1339" s="12" t="n"/>
      <c r="B1339" s="13" t="inlineStr">
        <is>
          <t>90TY2</t>
        </is>
      </c>
      <c r="C1339" s="14">
        <f>SUMIF(数量表!D:E,B1339,数量表!E:E)</f>
        <v/>
      </c>
      <c r="D1339" s="15">
        <f>SUMIF(数量表!D:F,B1339,数量表!F:F)+SUMIF(数量表!D:G,B1339,数量表!G:G)</f>
        <v/>
      </c>
      <c r="E1339" s="16" t="n"/>
      <c r="F1339" s="17">
        <f>C1339*E1339</f>
        <v/>
      </c>
      <c r="G1339" s="18" t="n"/>
      <c r="H1339" s="19">
        <f>D1339*G1339</f>
        <v/>
      </c>
      <c r="I1339" s="16" t="n">
        <v>2</v>
      </c>
      <c r="J1339" s="17">
        <f>C1339*I1339</f>
        <v/>
      </c>
      <c r="K1339" s="18" t="n">
        <v>2</v>
      </c>
      <c r="L1339" s="19">
        <f>D1339*K1339</f>
        <v/>
      </c>
      <c r="M1339" s="23" t="n"/>
      <c r="N1339" s="24">
        <f>D1339*M1339</f>
        <v/>
      </c>
    </row>
    <row r="1340">
      <c r="A1340" s="12" t="n"/>
      <c r="B1340" s="13" t="inlineStr">
        <is>
          <t>CH(右袖有)</t>
        </is>
      </c>
      <c r="C1340" s="14">
        <f>SUMIF(数量表!D:E,B1340,数量表!E:E)</f>
        <v/>
      </c>
      <c r="D1340" s="15">
        <f>SUMIF(数量表!D:F,B1340,数量表!F:F)+SUMIF(数量表!D:G,B1340,数量表!G:G)</f>
        <v/>
      </c>
      <c r="E1340" s="16" t="n"/>
      <c r="F1340" s="17">
        <f>C1340*E1340</f>
        <v/>
      </c>
      <c r="G1340" s="18" t="n"/>
      <c r="H1340" s="19">
        <f>D1340*G1340</f>
        <v/>
      </c>
      <c r="I1340" s="16" t="n">
        <v>1</v>
      </c>
      <c r="J1340" s="17">
        <f>C1340*I1340</f>
        <v/>
      </c>
      <c r="K1340" s="18" t="n">
        <v>1</v>
      </c>
      <c r="L1340" s="19">
        <f>D1340*K1340</f>
        <v/>
      </c>
      <c r="M1340" s="23" t="n"/>
      <c r="N1340" s="24">
        <f>D1340*M1340</f>
        <v/>
      </c>
    </row>
    <row r="1341">
      <c r="A1341" s="12" t="n"/>
      <c r="B1341" s="13" t="inlineStr">
        <is>
          <t>CH(左袖有)</t>
        </is>
      </c>
      <c r="C1341" s="14">
        <f>SUMIF(数量表!D:E,B1341,数量表!E:E)</f>
        <v/>
      </c>
      <c r="D1341" s="15">
        <f>SUMIF(数量表!D:F,B1341,数量表!F:F)+SUMIF(数量表!D:G,B1341,数量表!G:G)</f>
        <v/>
      </c>
      <c r="E1341" s="16" t="n"/>
      <c r="F1341" s="17">
        <f>C1341*E1341</f>
        <v/>
      </c>
      <c r="G1341" s="18" t="n"/>
      <c r="H1341" s="19">
        <f>D1341*G1341</f>
        <v/>
      </c>
      <c r="I1341" s="16" t="n">
        <v>1</v>
      </c>
      <c r="J1341" s="17">
        <f>C1341*I1341</f>
        <v/>
      </c>
      <c r="K1341" s="18" t="n">
        <v>1</v>
      </c>
      <c r="L1341" s="19">
        <f>D1341*K1341</f>
        <v/>
      </c>
      <c r="M1341" s="23" t="n"/>
      <c r="N1341" s="24">
        <f>D1341*M1341</f>
        <v/>
      </c>
    </row>
    <row r="1342">
      <c r="A1342" s="12" t="n"/>
      <c r="B1342" s="13" t="inlineStr">
        <is>
          <t>45MCH(右袖有)</t>
        </is>
      </c>
      <c r="C1342" s="14">
        <f>SUMIF(数量表!D:E,B1342,数量表!E:E)</f>
        <v/>
      </c>
      <c r="D1342" s="15">
        <f>SUMIF(数量表!D:F,B1342,数量表!F:F)+SUMIF(数量表!D:G,B1342,数量表!G:G)</f>
        <v/>
      </c>
      <c r="E1342" s="16" t="n"/>
      <c r="F1342" s="17">
        <f>C1342*E1342</f>
        <v/>
      </c>
      <c r="G1342" s="18" t="n"/>
      <c r="H1342" s="19">
        <f>D1342*G1342</f>
        <v/>
      </c>
      <c r="I1342" s="16" t="n">
        <v>1</v>
      </c>
      <c r="J1342" s="17">
        <f>C1342*I1342</f>
        <v/>
      </c>
      <c r="K1342" s="18" t="n">
        <v>1</v>
      </c>
      <c r="L1342" s="19">
        <f>D1342*K1342</f>
        <v/>
      </c>
      <c r="M1342" s="23" t="n"/>
      <c r="N1342" s="24">
        <f>D1342*M1342</f>
        <v/>
      </c>
    </row>
    <row r="1343">
      <c r="A1343" s="12" t="n"/>
      <c r="B1343" s="13" t="inlineStr">
        <is>
          <t>45MCH(左袖有)</t>
        </is>
      </c>
      <c r="C1343" s="14">
        <f>SUMIF(数量表!D:E,B1343,数量表!E:E)</f>
        <v/>
      </c>
      <c r="D1343" s="15">
        <f>SUMIF(数量表!D:F,B1343,数量表!F:F)+SUMIF(数量表!D:G,B1343,数量表!G:G)</f>
        <v/>
      </c>
      <c r="E1343" s="16" t="n"/>
      <c r="F1343" s="17">
        <f>C1343*E1343</f>
        <v/>
      </c>
      <c r="G1343" s="18" t="n"/>
      <c r="H1343" s="19">
        <f>D1343*G1343</f>
        <v/>
      </c>
      <c r="I1343" s="16" t="n">
        <v>1</v>
      </c>
      <c r="J1343" s="17">
        <f>C1343*I1343</f>
        <v/>
      </c>
      <c r="K1343" s="18" t="n">
        <v>1</v>
      </c>
      <c r="L1343" s="19">
        <f>D1343*K1343</f>
        <v/>
      </c>
      <c r="M1343" s="23" t="n"/>
      <c r="N1343" s="24">
        <f>D1343*M1343</f>
        <v/>
      </c>
    </row>
    <row r="1344">
      <c r="A1344" s="12" t="n"/>
      <c r="B1344" s="13" t="inlineStr">
        <is>
          <t>45MM135</t>
        </is>
      </c>
      <c r="C1344" s="14">
        <f>SUMIF(数量表!D:E,B1344,数量表!E:E)</f>
        <v/>
      </c>
      <c r="D1344" s="15">
        <f>SUMIF(数量表!D:F,B1344,数量表!F:F)+SUMIF(数量表!D:G,B1344,数量表!G:G)</f>
        <v/>
      </c>
      <c r="E1344" s="16" t="n"/>
      <c r="F1344" s="17">
        <f>C1344*E1344</f>
        <v/>
      </c>
      <c r="G1344" s="18" t="n"/>
      <c r="H1344" s="19">
        <f>D1344*G1344</f>
        <v/>
      </c>
      <c r="I1344" s="16" t="n">
        <v>0.5</v>
      </c>
      <c r="J1344" s="17">
        <f>C1344*I1344</f>
        <v/>
      </c>
      <c r="K1344" s="18" t="n">
        <v>0.5</v>
      </c>
      <c r="L1344" s="19">
        <f>D1344*K1344</f>
        <v/>
      </c>
      <c r="M1344" s="23" t="n"/>
      <c r="N1344" s="24">
        <f>D1344*M1344</f>
        <v/>
      </c>
    </row>
    <row r="1345">
      <c r="A1345" s="12" t="n"/>
      <c r="B1345" s="13" t="inlineStr">
        <is>
          <t>90TS11-R</t>
        </is>
      </c>
      <c r="C1345" s="14">
        <f>SUMIF(数量表!D:E,B1345,数量表!E:E)</f>
        <v/>
      </c>
      <c r="D1345" s="15">
        <f>SUMIF(数量表!D:F,B1345,数量表!F:F)+SUMIF(数量表!D:G,B1345,数量表!G:G)</f>
        <v/>
      </c>
      <c r="E1345" s="16" t="n"/>
      <c r="F1345" s="17">
        <f>C1345*E1345</f>
        <v/>
      </c>
      <c r="G1345" s="18" t="n"/>
      <c r="H1345" s="19">
        <f>D1345*G1345</f>
        <v/>
      </c>
      <c r="I1345" s="16" t="n">
        <v>1</v>
      </c>
      <c r="J1345" s="17">
        <f>C1345*I1345</f>
        <v/>
      </c>
      <c r="K1345" s="18" t="n">
        <v>1</v>
      </c>
      <c r="L1345" s="19">
        <f>D1345*K1345</f>
        <v/>
      </c>
      <c r="M1345" s="23" t="n"/>
      <c r="N1345" s="24">
        <f>D1345*M1345</f>
        <v/>
      </c>
    </row>
    <row r="1346">
      <c r="A1346" s="12" t="n"/>
      <c r="B1346" s="13" t="inlineStr">
        <is>
          <t>130TKA09</t>
        </is>
      </c>
      <c r="C1346" s="14">
        <f>SUMIF(数量表!D:E,B1346,数量表!E:E)</f>
        <v/>
      </c>
      <c r="D1346" s="15">
        <f>SUMIF(数量表!D:F,B1346,数量表!F:F)+SUMIF(数量表!D:G,B1346,数量表!G:G)</f>
        <v/>
      </c>
      <c r="E1346" s="16" t="n"/>
      <c r="F1346" s="17">
        <f>C1346*E1346</f>
        <v/>
      </c>
      <c r="G1346" s="18" t="n"/>
      <c r="H1346" s="19">
        <f>D1346*G1346</f>
        <v/>
      </c>
      <c r="I1346" s="16" t="n">
        <v>1</v>
      </c>
      <c r="J1346" s="17">
        <f>C1346*I1346</f>
        <v/>
      </c>
      <c r="K1346" s="18" t="n">
        <v>1</v>
      </c>
      <c r="L1346" s="19">
        <f>D1346*K1346</f>
        <v/>
      </c>
      <c r="M1346" s="23" t="n"/>
      <c r="N1346" s="24">
        <f>D1346*M1346</f>
        <v/>
      </c>
    </row>
    <row r="1347">
      <c r="A1347" s="12" t="n"/>
      <c r="B1347" s="13" t="inlineStr">
        <is>
          <t>130TAX</t>
        </is>
      </c>
      <c r="C1347" s="14">
        <f>SUMIF(数量表!D:E,B1347,数量表!E:E)</f>
        <v/>
      </c>
      <c r="D1347" s="15">
        <f>SUMIF(数量表!D:F,B1347,数量表!F:F)+SUMIF(数量表!D:G,B1347,数量表!G:G)</f>
        <v/>
      </c>
      <c r="E1347" s="16" t="n"/>
      <c r="F1347" s="17">
        <f>C1347*E1347</f>
        <v/>
      </c>
      <c r="G1347" s="18" t="n"/>
      <c r="H1347" s="19">
        <f>D1347*G1347</f>
        <v/>
      </c>
      <c r="I1347" s="16" t="n">
        <v>2</v>
      </c>
      <c r="J1347" s="17">
        <f>C1347*I1347</f>
        <v/>
      </c>
      <c r="K1347" s="18" t="n">
        <v>2</v>
      </c>
      <c r="L1347" s="19">
        <f>D1347*K1347</f>
        <v/>
      </c>
      <c r="M1347" s="23" t="n"/>
      <c r="N1347" s="24">
        <f>D1347*M1347</f>
        <v/>
      </c>
    </row>
    <row r="1348">
      <c r="A1348" s="12" t="n"/>
      <c r="B1348" s="13" t="inlineStr">
        <is>
          <t>130TA</t>
        </is>
      </c>
      <c r="C1348" s="14">
        <f>SUMIF(数量表!D:E,B1348,数量表!E:E)</f>
        <v/>
      </c>
      <c r="D1348" s="15">
        <f>SUMIF(数量表!D:F,B1348,数量表!F:F)+SUMIF(数量表!D:G,B1348,数量表!G:G)</f>
        <v/>
      </c>
      <c r="E1348" s="16" t="n"/>
      <c r="F1348" s="17">
        <f>C1348*E1348</f>
        <v/>
      </c>
      <c r="G1348" s="18" t="n"/>
      <c r="H1348" s="19">
        <f>D1348*G1348</f>
        <v/>
      </c>
      <c r="I1348" s="16" t="n">
        <v>1</v>
      </c>
      <c r="J1348" s="17">
        <f>C1348*I1348</f>
        <v/>
      </c>
      <c r="K1348" s="18" t="n">
        <v>1</v>
      </c>
      <c r="L1348" s="19">
        <f>D1348*K1348</f>
        <v/>
      </c>
      <c r="M1348" s="23" t="n"/>
      <c r="N1348" s="24">
        <f>D1348*M1348</f>
        <v/>
      </c>
    </row>
    <row r="1349">
      <c r="A1349" s="12" t="n"/>
      <c r="B1349" s="13" t="inlineStr">
        <is>
          <t>130TQ</t>
        </is>
      </c>
      <c r="C1349" s="14">
        <f>SUMIF(数量表!D:E,B1349,数量表!E:E)</f>
        <v/>
      </c>
      <c r="D1349" s="15">
        <f>SUMIF(数量表!D:F,B1349,数量表!F:F)+SUMIF(数量表!D:G,B1349,数量表!G:G)</f>
        <v/>
      </c>
      <c r="E1349" s="16" t="n"/>
      <c r="F1349" s="17">
        <f>C1349*E1349</f>
        <v/>
      </c>
      <c r="G1349" s="18" t="n"/>
      <c r="H1349" s="19">
        <f>D1349*G1349</f>
        <v/>
      </c>
      <c r="I1349" s="16" t="n">
        <v>0.5</v>
      </c>
      <c r="J1349" s="17">
        <f>C1349*I1349</f>
        <v/>
      </c>
      <c r="K1349" s="18" t="n">
        <v>0.5</v>
      </c>
      <c r="L1349" s="19">
        <f>D1349*K1349</f>
        <v/>
      </c>
      <c r="M1349" s="23" t="n"/>
      <c r="N1349" s="24">
        <f>D1349*M1349</f>
        <v/>
      </c>
    </row>
    <row r="1350">
      <c r="A1350" s="12" t="n"/>
      <c r="B1350" s="13" t="inlineStr">
        <is>
          <t>QOS</t>
        </is>
      </c>
      <c r="C1350" s="14">
        <f>SUMIF(数量表!D:E,B1350,数量表!E:E)</f>
        <v/>
      </c>
      <c r="D1350" s="15">
        <f>SUMIF(数量表!D:F,B1350,数量表!F:F)+SUMIF(数量表!D:G,B1350,数量表!G:G)</f>
        <v/>
      </c>
      <c r="E1350" s="16" t="n"/>
      <c r="F1350" s="17">
        <f>C1350*E1350</f>
        <v/>
      </c>
      <c r="G1350" s="18" t="n"/>
      <c r="H1350" s="19">
        <f>D1350*G1350</f>
        <v/>
      </c>
      <c r="I1350" s="16" t="n">
        <v>0.5</v>
      </c>
      <c r="J1350" s="17">
        <f>C1350*I1350</f>
        <v/>
      </c>
      <c r="K1350" s="18" t="n">
        <v>0.5</v>
      </c>
      <c r="L1350" s="19">
        <f>D1350*K1350</f>
        <v/>
      </c>
      <c r="M1350" s="23" t="n"/>
      <c r="N1350" s="24">
        <f>D1350*M1350</f>
        <v/>
      </c>
    </row>
    <row r="1351">
      <c r="A1351" s="12" t="n"/>
      <c r="B1351" s="13" t="inlineStr">
        <is>
          <t>68MS09</t>
        </is>
      </c>
      <c r="C1351" s="14">
        <f>SUMIF(数量表!D:E,B1351,数量表!E:E)</f>
        <v/>
      </c>
      <c r="D1351" s="15">
        <f>SUMIF(数量表!D:F,B1351,数量表!F:F)+SUMIF(数量表!D:G,B1351,数量表!G:G)</f>
        <v/>
      </c>
      <c r="E1351" s="16" t="n"/>
      <c r="F1351" s="17">
        <f>C1351*E1351</f>
        <v/>
      </c>
      <c r="G1351" s="18" t="n"/>
      <c r="H1351" s="19">
        <f>D1351*G1351</f>
        <v/>
      </c>
      <c r="I1351" s="16" t="n">
        <v>1</v>
      </c>
      <c r="J1351" s="17">
        <f>C1351*I1351</f>
        <v/>
      </c>
      <c r="K1351" s="18" t="n">
        <v>1</v>
      </c>
      <c r="L1351" s="19">
        <f>D1351*K1351</f>
        <v/>
      </c>
      <c r="M1351" s="23" t="n"/>
      <c r="N1351" s="24">
        <f>D1351*M1351</f>
        <v/>
      </c>
    </row>
    <row r="1352">
      <c r="A1352" s="12" t="n"/>
      <c r="B1352" s="13" t="inlineStr">
        <is>
          <t>68MKA09L</t>
        </is>
      </c>
      <c r="C1352" s="14">
        <f>SUMIF(数量表!D:E,B1352,数量表!E:E)</f>
        <v/>
      </c>
      <c r="D1352" s="15">
        <f>SUMIF(数量表!D:F,B1352,数量表!F:F)+SUMIF(数量表!D:G,B1352,数量表!G:G)</f>
        <v/>
      </c>
      <c r="E1352" s="16" t="n"/>
      <c r="F1352" s="17">
        <f>C1352*E1352</f>
        <v/>
      </c>
      <c r="G1352" s="18" t="n"/>
      <c r="H1352" s="19">
        <f>D1352*G1352</f>
        <v/>
      </c>
      <c r="I1352" s="16" t="n">
        <v>1.5</v>
      </c>
      <c r="J1352" s="17">
        <f>C1352*I1352</f>
        <v/>
      </c>
      <c r="K1352" s="18" t="n">
        <v>1.5</v>
      </c>
      <c r="L1352" s="19">
        <f>D1352*K1352</f>
        <v/>
      </c>
      <c r="M1352" s="23" t="n"/>
      <c r="N1352" s="24">
        <f>D1352*M1352</f>
        <v/>
      </c>
    </row>
    <row r="1353">
      <c r="A1353" s="12" t="n"/>
      <c r="B1353" s="13" t="inlineStr">
        <is>
          <t>45M150</t>
        </is>
      </c>
      <c r="C1353" s="14">
        <f>SUMIF(数量表!D:E,B1353,数量表!E:E)</f>
        <v/>
      </c>
      <c r="D1353" s="15">
        <f>SUMIF(数量表!D:F,B1353,数量表!F:F)+SUMIF(数量表!D:G,B1353,数量表!G:G)</f>
        <v/>
      </c>
      <c r="E1353" s="16" t="n"/>
      <c r="F1353" s="17">
        <f>C1353*E1353</f>
        <v/>
      </c>
      <c r="G1353" s="18" t="n"/>
      <c r="H1353" s="19">
        <f>D1353*G1353</f>
        <v/>
      </c>
      <c r="I1353" s="16" t="n">
        <v>0.5</v>
      </c>
      <c r="J1353" s="17">
        <f>C1353*I1353</f>
        <v/>
      </c>
      <c r="K1353" s="18" t="n">
        <v>0.5</v>
      </c>
      <c r="L1353" s="19">
        <f>D1353*K1353</f>
        <v/>
      </c>
      <c r="M1353" s="23" t="n"/>
      <c r="N1353" s="24">
        <f>D1353*M1353</f>
        <v/>
      </c>
    </row>
    <row r="1354">
      <c r="A1354" s="12" t="n"/>
      <c r="B1354" s="13" t="inlineStr">
        <is>
          <t>45MKA13</t>
        </is>
      </c>
      <c r="C1354" s="14">
        <f>SUMIF(数量表!D:E,B1354,数量表!E:E)</f>
        <v/>
      </c>
      <c r="D1354" s="15">
        <f>SUMIF(数量表!D:F,B1354,数量表!F:F)+SUMIF(数量表!D:G,B1354,数量表!G:G)</f>
        <v/>
      </c>
      <c r="E1354" s="16" t="n"/>
      <c r="F1354" s="17">
        <f>C1354*E1354</f>
        <v/>
      </c>
      <c r="G1354" s="18" t="n"/>
      <c r="H1354" s="19">
        <f>D1354*G1354</f>
        <v/>
      </c>
      <c r="I1354" s="16" t="n">
        <v>0.5</v>
      </c>
      <c r="J1354" s="17">
        <f>C1354*I1354</f>
        <v/>
      </c>
      <c r="K1354" s="18" t="n">
        <v>0.5</v>
      </c>
      <c r="L1354" s="19">
        <f>D1354*K1354</f>
        <v/>
      </c>
      <c r="M1354" s="23" t="n"/>
      <c r="N1354" s="24">
        <f>D1354*M1354</f>
        <v/>
      </c>
    </row>
    <row r="1355">
      <c r="A1355" s="12" t="n"/>
      <c r="B1355" s="13" t="inlineStr">
        <is>
          <t>45MG13521L</t>
        </is>
      </c>
      <c r="C1355" s="14">
        <f>SUMIF(数量表!D:E,B1355,数量表!E:E)</f>
        <v/>
      </c>
      <c r="D1355" s="15">
        <f>SUMIF(数量表!D:F,B1355,数量表!F:F)+SUMIF(数量表!D:G,B1355,数量表!G:G)</f>
        <v/>
      </c>
      <c r="E1355" s="16" t="n"/>
      <c r="F1355" s="17">
        <f>C1355*E1355</f>
        <v/>
      </c>
      <c r="G1355" s="18" t="n"/>
      <c r="H1355" s="19">
        <f>D1355*G1355</f>
        <v/>
      </c>
      <c r="I1355" s="16" t="n">
        <v>0.5</v>
      </c>
      <c r="J1355" s="17">
        <f>C1355*I1355</f>
        <v/>
      </c>
      <c r="K1355" s="18" t="n">
        <v>0.5</v>
      </c>
      <c r="L1355" s="19">
        <f>D1355*K1355</f>
        <v/>
      </c>
      <c r="M1355" s="23" t="n"/>
      <c r="N1355" s="24">
        <f>D1355*M1355</f>
        <v/>
      </c>
    </row>
    <row r="1356">
      <c r="A1356" s="12" t="n"/>
      <c r="B1356" s="13" t="inlineStr">
        <is>
          <t>45ME20</t>
        </is>
      </c>
      <c r="C1356" s="14">
        <f>SUMIF(数量表!D:E,B1356,数量表!E:E)</f>
        <v/>
      </c>
      <c r="D1356" s="15">
        <f>SUMIF(数量表!D:F,B1356,数量表!F:F)+SUMIF(数量表!D:G,B1356,数量表!G:G)</f>
        <v/>
      </c>
      <c r="E1356" s="16" t="n"/>
      <c r="F1356" s="17">
        <f>C1356*E1356</f>
        <v/>
      </c>
      <c r="G1356" s="18" t="n"/>
      <c r="H1356" s="19">
        <f>D1356*G1356</f>
        <v/>
      </c>
      <c r="I1356" s="16" t="n">
        <v>0.4</v>
      </c>
      <c r="J1356" s="17">
        <f>C1356*I1356</f>
        <v/>
      </c>
      <c r="K1356" s="18" t="n">
        <v>0.4</v>
      </c>
      <c r="L1356" s="19">
        <f>D1356*K1356</f>
        <v/>
      </c>
      <c r="M1356" s="23" t="n"/>
      <c r="N1356" s="24">
        <f>D1356*M1356</f>
        <v/>
      </c>
    </row>
    <row r="1357">
      <c r="A1357" s="12" t="n"/>
      <c r="B1357" s="13" t="inlineStr">
        <is>
          <t>YS09</t>
        </is>
      </c>
      <c r="C1357" s="14">
        <f>SUMIF(数量表!D:E,B1357,数量表!E:E)</f>
        <v/>
      </c>
      <c r="D1357" s="15">
        <f>SUMIF(数量表!D:F,B1357,数量表!F:F)+SUMIF(数量表!D:G,B1357,数量表!G:G)</f>
        <v/>
      </c>
      <c r="E1357" s="16" t="n"/>
      <c r="F1357" s="17">
        <f>C1357*E1357</f>
        <v/>
      </c>
      <c r="G1357" s="18" t="n"/>
      <c r="H1357" s="19" t="n">
        <v>0</v>
      </c>
      <c r="I1357" s="16" t="n">
        <v>1</v>
      </c>
      <c r="J1357" s="17">
        <f>C1357*I1357</f>
        <v/>
      </c>
      <c r="K1357" s="18" t="n">
        <v>1</v>
      </c>
      <c r="L1357" s="19">
        <f>D1357*K1357</f>
        <v/>
      </c>
      <c r="M1357" s="23" t="n"/>
      <c r="N1357" s="24">
        <f>D1357*M1357</f>
        <v/>
      </c>
    </row>
    <row r="1358">
      <c r="A1358" s="12" t="n"/>
      <c r="B1358" s="13" t="inlineStr">
        <is>
          <t>45MM103</t>
        </is>
      </c>
      <c r="C1358" s="14">
        <f>SUMIF(数量表!D:E,B1358,数量表!E:E)</f>
        <v/>
      </c>
      <c r="D1358" s="15">
        <f>SUMIF(数量表!D:F,B1358,数量表!F:F)+SUMIF(数量表!D:G,B1358,数量表!G:G)</f>
        <v/>
      </c>
      <c r="E1358" s="16" t="n"/>
      <c r="F1358" s="17">
        <f>C1358*E1358</f>
        <v/>
      </c>
      <c r="G1358" s="18" t="n"/>
      <c r="H1358" s="19">
        <f>D1358*G1358</f>
        <v/>
      </c>
      <c r="I1358" s="16" t="n">
        <v>0.5</v>
      </c>
      <c r="J1358" s="17">
        <f>C1358*I1358</f>
        <v/>
      </c>
      <c r="K1358" s="18" t="n">
        <v>0.5</v>
      </c>
      <c r="L1358" s="19">
        <f>D1358*K1358</f>
        <v/>
      </c>
      <c r="M1358" s="23" t="n"/>
      <c r="N1358" s="24">
        <f>D1358*M1358</f>
        <v/>
      </c>
    </row>
    <row r="1359">
      <c r="A1359" s="12" t="n"/>
      <c r="B1359" s="13" t="inlineStr">
        <is>
          <t>KA13+150</t>
        </is>
      </c>
      <c r="C1359" s="14">
        <f>SUMIF(数量表!D:E,B1359,数量表!E:E)</f>
        <v/>
      </c>
      <c r="D1359" s="15">
        <f>SUMIF(数量表!D:F,B1359,数量表!F:F)+SUMIF(数量表!D:G,B1359,数量表!G:G)</f>
        <v/>
      </c>
      <c r="E1359" s="16" t="n"/>
      <c r="F1359" s="17">
        <f>C1359*E1359</f>
        <v/>
      </c>
      <c r="G1359" s="18" t="n"/>
      <c r="H1359" s="19">
        <f>D1359*G1359</f>
        <v/>
      </c>
      <c r="I1359" s="16" t="n">
        <v>1.5</v>
      </c>
      <c r="J1359" s="17">
        <f>C1359*I1359</f>
        <v/>
      </c>
      <c r="K1359" s="18" t="n">
        <v>1.5</v>
      </c>
      <c r="L1359" s="19">
        <f>D1359*K1359</f>
        <v/>
      </c>
      <c r="M1359" s="23" t="n"/>
      <c r="N1359" s="24">
        <f>D1359*M1359</f>
        <v/>
      </c>
    </row>
    <row r="1360">
      <c r="A1360" s="12" t="n"/>
      <c r="B1360" s="13" t="inlineStr">
        <is>
          <t>45MCHR+12</t>
        </is>
      </c>
      <c r="C1360" s="14">
        <f>SUMIF(数量表!D:E,B1360,数量表!E:E)</f>
        <v/>
      </c>
      <c r="D1360" s="15">
        <f>SUMIF(数量表!D:F,B1360,数量表!F:F)+SUMIF(数量表!D:G,B1360,数量表!G:G)</f>
        <v/>
      </c>
      <c r="E1360" s="16" t="n"/>
      <c r="F1360" s="17">
        <f>C1360*E1360</f>
        <v/>
      </c>
      <c r="G1360" s="18" t="n"/>
      <c r="H1360" s="19">
        <f>D1360*G1360</f>
        <v/>
      </c>
      <c r="I1360" s="16" t="n">
        <v>0.7</v>
      </c>
      <c r="J1360" s="17">
        <f>C1360*I1360</f>
        <v/>
      </c>
      <c r="K1360" s="18" t="n">
        <v>0.7</v>
      </c>
      <c r="L1360" s="19">
        <f>D1360*K1360</f>
        <v/>
      </c>
      <c r="M1360" s="23" t="n"/>
      <c r="N1360" s="24">
        <f>D1360*M1360</f>
        <v/>
      </c>
    </row>
    <row r="1361">
      <c r="A1361" s="12" t="n"/>
      <c r="B1361" s="13" t="inlineStr">
        <is>
          <t>M159-L</t>
        </is>
      </c>
      <c r="C1361" s="14">
        <f>SUMIF(数量表!D:E,B1361,数量表!E:E)</f>
        <v/>
      </c>
      <c r="D1361" s="15">
        <f>SUMIF(数量表!D:F,B1361,数量表!F:F)+SUMIF(数量表!D:G,B1361,数量表!G:G)</f>
        <v/>
      </c>
      <c r="E1361" s="16" t="n"/>
      <c r="F1361" s="17">
        <f>C1361*E1361</f>
        <v/>
      </c>
      <c r="G1361" s="18" t="n"/>
      <c r="H1361" s="19">
        <f>D1361*G1361</f>
        <v/>
      </c>
      <c r="I1361" s="16" t="n">
        <v>1</v>
      </c>
      <c r="J1361" s="17">
        <f>C1361*I1361</f>
        <v/>
      </c>
      <c r="K1361" s="18" t="n">
        <v>1</v>
      </c>
      <c r="L1361" s="19">
        <f>D1361*K1361</f>
        <v/>
      </c>
      <c r="M1361" s="23" t="n"/>
      <c r="N1361" s="24">
        <f>D1361*M1361</f>
        <v/>
      </c>
    </row>
    <row r="1362">
      <c r="A1362" s="12" t="n"/>
      <c r="B1362" s="13" t="inlineStr">
        <is>
          <t>45MML103-L</t>
        </is>
      </c>
      <c r="C1362" s="14">
        <f>SUMIF(数量表!D:E,B1362,数量表!E:E)</f>
        <v/>
      </c>
      <c r="D1362" s="15">
        <f>SUMIF(数量表!D:F,B1362,数量表!F:F)+SUMIF(数量表!D:G,B1362,数量表!G:G)</f>
        <v/>
      </c>
      <c r="E1362" s="16" t="n"/>
      <c r="F1362" s="17">
        <f>C1362*E1362</f>
        <v/>
      </c>
      <c r="G1362" s="18" t="n"/>
      <c r="H1362" s="19">
        <f>D1362*G1362</f>
        <v/>
      </c>
      <c r="I1362" s="16" t="n">
        <v>0.5</v>
      </c>
      <c r="J1362" s="17">
        <f>C1362*I1362</f>
        <v/>
      </c>
      <c r="K1362" s="18" t="n">
        <v>0.5</v>
      </c>
      <c r="L1362" s="19">
        <f>D1362*K1362</f>
        <v/>
      </c>
      <c r="M1362" s="23" t="n"/>
      <c r="N1362" s="24">
        <f>D1362*M1362</f>
        <v/>
      </c>
    </row>
    <row r="1363">
      <c r="A1363" s="12" t="n"/>
      <c r="B1363" s="13" t="inlineStr">
        <is>
          <t>45MML103</t>
        </is>
      </c>
      <c r="C1363" s="14">
        <f>SUMIF(数量表!D:E,B1363,数量表!E:E)</f>
        <v/>
      </c>
      <c r="D1363" s="15">
        <f>SUMIF(数量表!D:F,B1363,数量表!F:F)+SUMIF(数量表!D:G,B1363,数量表!G:G)</f>
        <v/>
      </c>
      <c r="E1363" s="16" t="n"/>
      <c r="F1363" s="17">
        <f>C1363*E1363</f>
        <v/>
      </c>
      <c r="G1363" s="18" t="n"/>
      <c r="H1363" s="19">
        <f>D1363*G1363</f>
        <v/>
      </c>
      <c r="I1363" s="16" t="n">
        <v>0.5</v>
      </c>
      <c r="J1363" s="17">
        <f>C1363*I1363</f>
        <v/>
      </c>
      <c r="K1363" s="18" t="n">
        <v>0.5</v>
      </c>
      <c r="L1363" s="19">
        <f>D1363*K1363</f>
        <v/>
      </c>
      <c r="M1363" s="23" t="n"/>
      <c r="N1363" s="24">
        <f>D1363*M1363</f>
        <v/>
      </c>
    </row>
    <row r="1364">
      <c r="A1364" s="12" t="n"/>
      <c r="B1364" s="13" t="inlineStr">
        <is>
          <t>45MKA11-L</t>
        </is>
      </c>
      <c r="C1364" s="14">
        <f>SUMIF(数量表!D:E,B1364,数量表!E:E)</f>
        <v/>
      </c>
      <c r="D1364" s="15">
        <f>SUMIF(数量表!D:F,B1364,数量表!F:F)+SUMIF(数量表!D:G,B1364,数量表!G:G)</f>
        <v/>
      </c>
      <c r="E1364" s="16" t="n"/>
      <c r="F1364" s="17">
        <f>C1364*E1364</f>
        <v/>
      </c>
      <c r="G1364" s="18" t="n"/>
      <c r="H1364" s="19">
        <f>D1364*G1364</f>
        <v/>
      </c>
      <c r="I1364" s="16" t="n">
        <v>1.5</v>
      </c>
      <c r="J1364" s="17">
        <f>C1364*I1364</f>
        <v/>
      </c>
      <c r="K1364" s="18" t="n">
        <v>1</v>
      </c>
      <c r="L1364" s="19">
        <f>D1364*K1364</f>
        <v/>
      </c>
      <c r="M1364" s="23" t="n">
        <v>0.5</v>
      </c>
      <c r="N1364" s="24">
        <f>D1364*M1364</f>
        <v/>
      </c>
    </row>
    <row r="1365">
      <c r="A1365" s="12" t="n"/>
      <c r="B1365" s="13" t="inlineStr">
        <is>
          <t>45MKA11-R</t>
        </is>
      </c>
      <c r="C1365" s="14">
        <f>SUMIF(数量表!D:E,B1365,数量表!E:E)</f>
        <v/>
      </c>
      <c r="D1365" s="15">
        <f>SUMIF(数量表!D:F,B1365,数量表!F:F)+SUMIF(数量表!D:G,B1365,数量表!G:G)</f>
        <v/>
      </c>
      <c r="E1365" s="16" t="n"/>
      <c r="F1365" s="17">
        <f>C1365*E1365</f>
        <v/>
      </c>
      <c r="G1365" s="18" t="n"/>
      <c r="H1365" s="19">
        <f>D1365*G1365</f>
        <v/>
      </c>
      <c r="I1365" s="16" t="n">
        <v>1.5</v>
      </c>
      <c r="J1365" s="17">
        <f>C1365*I1365</f>
        <v/>
      </c>
      <c r="K1365" s="18" t="n">
        <v>1</v>
      </c>
      <c r="L1365" s="19">
        <f>D1365*K1365</f>
        <v/>
      </c>
      <c r="M1365" s="23" t="n">
        <v>0.5</v>
      </c>
      <c r="N1365" s="24">
        <f>D1365*M1365</f>
        <v/>
      </c>
    </row>
    <row r="1366">
      <c r="A1366" s="12" t="n"/>
      <c r="B1366" s="13" t="inlineStr">
        <is>
          <t>113MSH07L</t>
        </is>
      </c>
      <c r="C1366" s="14">
        <f>SUMIF(数量表!D:E,B1366,数量表!E:E)</f>
        <v/>
      </c>
      <c r="D1366" s="15">
        <f>SUMIF(数量表!D:F,B1366,数量表!F:F)+SUMIF(数量表!D:G,B1366,数量表!G:G)</f>
        <v/>
      </c>
      <c r="E1366" s="16" t="n"/>
      <c r="F1366" s="17">
        <f>C1366*E1366</f>
        <v/>
      </c>
      <c r="G1366" s="18" t="n"/>
      <c r="H1366" s="19">
        <f>D1366*G1366</f>
        <v/>
      </c>
      <c r="I1366" s="16" t="n">
        <v>0.4</v>
      </c>
      <c r="J1366" s="17">
        <f>C1366*I1366</f>
        <v/>
      </c>
      <c r="K1366" s="18" t="n">
        <v>0.4</v>
      </c>
      <c r="L1366" s="19">
        <f>D1366*K1366</f>
        <v/>
      </c>
      <c r="M1366" s="23" t="n"/>
      <c r="N1366" s="24">
        <f>D1366*M1366</f>
        <v/>
      </c>
    </row>
    <row r="1367">
      <c r="A1367" s="12" t="n"/>
      <c r="B1367" s="13" t="inlineStr">
        <is>
          <t>147MAX</t>
        </is>
      </c>
      <c r="C1367" s="14">
        <f>SUMIF(数量表!D:E,B1367,数量表!E:E)</f>
        <v/>
      </c>
      <c r="D1367" s="15">
        <f>SUMIF(数量表!D:F,B1367,数量表!F:F)+SUMIF(数量表!D:G,B1367,数量表!G:G)</f>
        <v/>
      </c>
      <c r="E1367" s="16" t="n"/>
      <c r="F1367" s="17">
        <f>C1367*E1367</f>
        <v/>
      </c>
      <c r="G1367" s="18" t="n"/>
      <c r="H1367" s="19">
        <f>D1367*G1367</f>
        <v/>
      </c>
      <c r="I1367" s="16" t="n">
        <v>2</v>
      </c>
      <c r="J1367" s="17">
        <f>C1367*I1367</f>
        <v/>
      </c>
      <c r="K1367" s="18" t="n">
        <v>2</v>
      </c>
      <c r="L1367" s="19">
        <f>D1367*K1367</f>
        <v/>
      </c>
      <c r="M1367" s="23" t="n"/>
      <c r="N1367" s="24">
        <f>D1367*M1367</f>
        <v/>
      </c>
    </row>
    <row r="1368">
      <c r="A1368" s="12" t="n"/>
      <c r="B1368" s="13" t="inlineStr">
        <is>
          <t>147MQ3</t>
        </is>
      </c>
      <c r="C1368" s="14">
        <f>SUMIF(数量表!D:E,B1368,数量表!E:E)</f>
        <v/>
      </c>
      <c r="D1368" s="15">
        <f>SUMIF(数量表!D:F,B1368,数量表!F:F)+SUMIF(数量表!D:G,B1368,数量表!G:G)</f>
        <v/>
      </c>
      <c r="E1368" s="16" t="n"/>
      <c r="F1368" s="17">
        <f>C1368*E1368</f>
        <v/>
      </c>
      <c r="G1368" s="18" t="n"/>
      <c r="H1368" s="19">
        <f>D1368*G1368</f>
        <v/>
      </c>
      <c r="I1368" s="16" t="n">
        <v>0.7</v>
      </c>
      <c r="J1368" s="17">
        <f>C1368*I1368</f>
        <v/>
      </c>
      <c r="K1368" s="18" t="n">
        <v>0.7</v>
      </c>
      <c r="L1368" s="19">
        <f>D1368*K1368</f>
        <v/>
      </c>
      <c r="M1368" s="23" t="n"/>
      <c r="N1368" s="24">
        <f>D1368*M1368</f>
        <v/>
      </c>
    </row>
    <row r="1369">
      <c r="A1369" s="12" t="n"/>
      <c r="B1369" s="13" t="inlineStr">
        <is>
          <t>3K180L</t>
        </is>
      </c>
      <c r="C1369" s="14">
        <f>SUMIF(数量表!D:E,B1369,数量表!E:E)</f>
        <v/>
      </c>
      <c r="D1369" s="15">
        <f>SUMIF(数量表!D:F,B1369,数量表!F:F)+SUMIF(数量表!D:G,B1369,数量表!G:G)</f>
        <v/>
      </c>
      <c r="E1369" s="16" t="n"/>
      <c r="F1369" s="17">
        <f>C1369*E1369</f>
        <v/>
      </c>
      <c r="G1369" s="18" t="n"/>
      <c r="H1369" s="19">
        <f>D1369*G1369</f>
        <v/>
      </c>
      <c r="I1369" s="16" t="n">
        <v>2</v>
      </c>
      <c r="J1369" s="17">
        <f>C1369*I1369</f>
        <v/>
      </c>
      <c r="K1369" s="18" t="n">
        <v>2</v>
      </c>
      <c r="L1369" s="19">
        <f>D1369*K1369</f>
        <v/>
      </c>
      <c r="M1369" s="23" t="n"/>
      <c r="N1369" s="24">
        <f>D1369*M1369</f>
        <v/>
      </c>
    </row>
    <row r="1370">
      <c r="A1370" s="12" t="n"/>
      <c r="B1370" s="13" t="inlineStr">
        <is>
          <t>3K180R</t>
        </is>
      </c>
      <c r="C1370" s="14">
        <f>SUMIF(数量表!D:E,B1370,数量表!E:E)</f>
        <v/>
      </c>
      <c r="D1370" s="15">
        <f>SUMIF(数量表!D:F,B1370,数量表!F:F)+SUMIF(数量表!D:G,B1370,数量表!G:G)</f>
        <v/>
      </c>
      <c r="E1370" s="16" t="n"/>
      <c r="F1370" s="17">
        <f>C1370*E1370</f>
        <v/>
      </c>
      <c r="G1370" s="18" t="n"/>
      <c r="H1370" s="19">
        <f>D1370*G1370</f>
        <v/>
      </c>
      <c r="I1370" s="16" t="n">
        <v>2</v>
      </c>
      <c r="J1370" s="17">
        <f>C1370*I1370</f>
        <v/>
      </c>
      <c r="K1370" s="18" t="n">
        <v>2</v>
      </c>
      <c r="L1370" s="19">
        <f>D1370*K1370</f>
        <v/>
      </c>
      <c r="M1370" s="23" t="n"/>
      <c r="N1370" s="24">
        <f>D1370*M1370</f>
        <v/>
      </c>
    </row>
    <row r="1371">
      <c r="A1371" s="12" t="inlineStr">
        <is>
          <t>大平NC</t>
        </is>
      </c>
      <c r="B1371" s="13" t="inlineStr">
        <is>
          <t>3F45MAW</t>
        </is>
      </c>
      <c r="C1371" s="14">
        <f>SUMIF(数量表!D:E,B1371,数量表!E:E)</f>
        <v/>
      </c>
      <c r="D1371" s="15">
        <f>SUMIF(数量表!D:F,B1371,数量表!F:F)+SUMIF(数量表!D:G,B1371,数量表!G:G)</f>
        <v/>
      </c>
      <c r="E1371" s="16" t="n">
        <v>0.9</v>
      </c>
      <c r="F1371" s="17">
        <f>C1371*E1371</f>
        <v/>
      </c>
      <c r="G1371" s="18" t="n">
        <v>0.9</v>
      </c>
      <c r="H1371" s="19">
        <f>D1371*G1371</f>
        <v/>
      </c>
      <c r="I1371" s="16" t="n">
        <v>0</v>
      </c>
      <c r="J1371" s="17">
        <f>(C1371+D1371)*I1371</f>
        <v/>
      </c>
      <c r="K1371" s="18" t="n">
        <v>0</v>
      </c>
      <c r="L1371" s="19">
        <f>D1371*K1371</f>
        <v/>
      </c>
      <c r="M1371" s="23" t="n">
        <v>0</v>
      </c>
      <c r="N1371" s="24">
        <f>D1371*M1371</f>
        <v/>
      </c>
      <c r="P1371" s="25">
        <f>IF(A1371=$G$1719,L1371,0)</f>
        <v/>
      </c>
      <c r="Q1371" s="25" t="n"/>
      <c r="R1371" s="25" t="n"/>
      <c r="S1371" s="25" t="n"/>
      <c r="T1371" s="25" t="n"/>
    </row>
    <row r="1372">
      <c r="A1372" s="12" t="inlineStr">
        <is>
          <t>大平NC</t>
        </is>
      </c>
      <c r="B1372" s="13" t="inlineStr">
        <is>
          <t>3F45MA</t>
        </is>
      </c>
      <c r="C1372" s="14">
        <f>SUMIF(数量表!D:E,B1372,数量表!E:E)</f>
        <v/>
      </c>
      <c r="D1372" s="15">
        <f>SUMIF(数量表!D:F,B1372,数量表!F:F)+SUMIF(数量表!D:G,B1372,数量表!G:G)</f>
        <v/>
      </c>
      <c r="E1372" s="16" t="n">
        <v>0.9</v>
      </c>
      <c r="F1372" s="17">
        <f>C1372*E1372</f>
        <v/>
      </c>
      <c r="G1372" s="18" t="n">
        <v>0.9</v>
      </c>
      <c r="H1372" s="19">
        <f>D1372*G1372</f>
        <v/>
      </c>
      <c r="I1372" s="16" t="n">
        <v>0</v>
      </c>
      <c r="J1372" s="17">
        <f>C1372*I1372</f>
        <v/>
      </c>
      <c r="K1372" s="18" t="n">
        <v>0</v>
      </c>
      <c r="L1372" s="19">
        <f>D1372*K1372</f>
        <v/>
      </c>
      <c r="M1372" s="23" t="n">
        <v>0</v>
      </c>
      <c r="N1372" s="24">
        <f>D1372*M1372</f>
        <v/>
      </c>
      <c r="P1372" s="25">
        <f>IF(A1372=$G$1719,L1372,0)</f>
        <v/>
      </c>
      <c r="Q1372" s="25" t="n"/>
      <c r="R1372" s="25" t="n"/>
      <c r="S1372" s="25" t="n"/>
      <c r="T1372" s="25" t="n"/>
    </row>
    <row r="1373">
      <c r="A1373" s="12" t="inlineStr">
        <is>
          <t>大平NC</t>
        </is>
      </c>
      <c r="B1373" s="13" t="inlineStr">
        <is>
          <t>3F45MA670</t>
        </is>
      </c>
      <c r="C1373" s="14">
        <f>SUMIF(数量表!D:E,B1373,数量表!E:E)</f>
        <v/>
      </c>
      <c r="D1373" s="15">
        <f>SUMIF(数量表!D:F,B1373,数量表!F:F)+SUMIF(数量表!D:G,B1373,数量表!G:G)</f>
        <v/>
      </c>
      <c r="E1373" s="16" t="n">
        <v>0</v>
      </c>
      <c r="F1373" s="17">
        <f>C1373*E1373</f>
        <v/>
      </c>
      <c r="G1373" s="18" t="n">
        <v>0</v>
      </c>
      <c r="H1373" s="19">
        <f>D1373*G1373</f>
        <v/>
      </c>
      <c r="I1373" s="16" t="n">
        <v>0.6</v>
      </c>
      <c r="J1373" s="17">
        <f>C1373*I1373</f>
        <v/>
      </c>
      <c r="K1373" s="18" t="n">
        <v>0.6</v>
      </c>
      <c r="L1373" s="19">
        <f>D1373*K1373</f>
        <v/>
      </c>
      <c r="M1373" s="23" t="n">
        <v>0</v>
      </c>
      <c r="N1373" s="24">
        <f>D1373*M1373</f>
        <v/>
      </c>
      <c r="P1373" s="25">
        <f>IF(A1373=$G$1719,L1373,0)</f>
        <v/>
      </c>
      <c r="Q1373" s="25" t="n"/>
      <c r="R1373" s="25" t="n"/>
      <c r="S1373" s="25" t="n"/>
      <c r="T1373" s="25" t="n"/>
    </row>
    <row r="1374">
      <c r="A1374" s="12" t="inlineStr">
        <is>
          <t>大平NC</t>
        </is>
      </c>
      <c r="B1374" s="13" t="inlineStr">
        <is>
          <t>3F45MA670L</t>
        </is>
      </c>
      <c r="C1374" s="14">
        <f>SUMIF(数量表!D:E,B1374,数量表!E:E)</f>
        <v/>
      </c>
      <c r="D1374" s="15">
        <f>SUMIF(数量表!D:F,B1374,数量表!F:F)+SUMIF(数量表!D:G,B1374,数量表!G:G)</f>
        <v/>
      </c>
      <c r="E1374" s="16" t="n">
        <v>0</v>
      </c>
      <c r="F1374" s="17">
        <f>C1374*E1374</f>
        <v/>
      </c>
      <c r="G1374" s="18" t="n">
        <v>0</v>
      </c>
      <c r="H1374" s="19">
        <f>D1374*G1374</f>
        <v/>
      </c>
      <c r="I1374" s="16" t="n">
        <v>0.6</v>
      </c>
      <c r="J1374" s="17">
        <f>C1374*I1374</f>
        <v/>
      </c>
      <c r="K1374" s="18" t="n">
        <v>0.6</v>
      </c>
      <c r="L1374" s="19">
        <f>D1374*K1374</f>
        <v/>
      </c>
      <c r="M1374" s="23" t="n">
        <v>0</v>
      </c>
      <c r="N1374" s="24">
        <f>D1374*M1374</f>
        <v/>
      </c>
      <c r="P1374" s="25">
        <f>IF(A1374=$G$1719,L1374,0)</f>
        <v/>
      </c>
      <c r="Q1374" s="25" t="n"/>
      <c r="R1374" s="25" t="n"/>
      <c r="S1374" s="25" t="n"/>
      <c r="T1374" s="25" t="n"/>
    </row>
    <row r="1375">
      <c r="A1375" s="12" t="inlineStr">
        <is>
          <t>大平NC</t>
        </is>
      </c>
      <c r="B1375" s="13" t="inlineStr">
        <is>
          <t>3F45MA670R</t>
        </is>
      </c>
      <c r="C1375" s="14">
        <f>SUMIF(数量表!D:E,B1375,数量表!E:E)</f>
        <v/>
      </c>
      <c r="D1375" s="15">
        <f>SUMIF(数量表!D:F,B1375,数量表!F:F)+SUMIF(数量表!D:G,B1375,数量表!G:G)</f>
        <v/>
      </c>
      <c r="E1375" s="16" t="n">
        <v>0</v>
      </c>
      <c r="F1375" s="17">
        <f>C1375*E1375</f>
        <v/>
      </c>
      <c r="G1375" s="18" t="n">
        <v>0</v>
      </c>
      <c r="H1375" s="19">
        <f>D1375*G1375</f>
        <v/>
      </c>
      <c r="I1375" s="16" t="n">
        <v>0.6</v>
      </c>
      <c r="J1375" s="17">
        <f>C1375*I1375</f>
        <v/>
      </c>
      <c r="K1375" s="18" t="n">
        <v>0.6</v>
      </c>
      <c r="L1375" s="19">
        <f>D1375*K1375</f>
        <v/>
      </c>
      <c r="M1375" s="23" t="n">
        <v>0</v>
      </c>
      <c r="N1375" s="24">
        <f>D1375*M1375</f>
        <v/>
      </c>
      <c r="P1375" s="25">
        <f>IF(A1375=$G$1719,L1375,0)</f>
        <v/>
      </c>
      <c r="Q1375" s="25" t="n"/>
      <c r="R1375" s="25" t="n"/>
      <c r="S1375" s="25" t="n"/>
      <c r="T1375" s="25" t="n"/>
    </row>
    <row r="1376">
      <c r="A1376" s="12" t="inlineStr">
        <is>
          <t>大平NC</t>
        </is>
      </c>
      <c r="B1376" s="13" t="inlineStr">
        <is>
          <t>3F45MAL</t>
        </is>
      </c>
      <c r="C1376" s="14">
        <f>SUMIF(数量表!D:E,B1376,数量表!E:E)</f>
        <v/>
      </c>
      <c r="D1376" s="15">
        <f>SUMIF(数量表!D:F,B1376,数量表!F:F)+SUMIF(数量表!D:G,B1376,数量表!G:G)</f>
        <v/>
      </c>
      <c r="E1376" s="16" t="n">
        <v>0</v>
      </c>
      <c r="F1376" s="17">
        <f>C1376*E1376</f>
        <v/>
      </c>
      <c r="G1376" s="18" t="n">
        <v>0</v>
      </c>
      <c r="H1376" s="19">
        <f>D1376*G1376</f>
        <v/>
      </c>
      <c r="I1376" s="16" t="n">
        <v>0.8</v>
      </c>
      <c r="J1376" s="17">
        <f>C1376*I1376</f>
        <v/>
      </c>
      <c r="K1376" s="18" t="n">
        <v>0.8</v>
      </c>
      <c r="L1376" s="19">
        <f>D1376*K1376</f>
        <v/>
      </c>
      <c r="M1376" s="23" t="n">
        <v>0</v>
      </c>
      <c r="N1376" s="24">
        <f>D1376*M1376</f>
        <v/>
      </c>
      <c r="P1376" s="25">
        <f>IF(A1376=$G$1719,L1376,0)</f>
        <v/>
      </c>
      <c r="Q1376" s="25" t="n"/>
      <c r="R1376" s="25" t="n"/>
      <c r="S1376" s="25" t="n"/>
      <c r="T1376" s="25" t="n"/>
    </row>
    <row r="1377">
      <c r="A1377" s="12" t="inlineStr">
        <is>
          <t>大平NC</t>
        </is>
      </c>
      <c r="B1377" s="13" t="inlineStr">
        <is>
          <t>3F45MAL+12</t>
        </is>
      </c>
      <c r="C1377" s="14">
        <f>SUMIF(数量表!D:E,B1377,数量表!E:E)</f>
        <v/>
      </c>
      <c r="D1377" s="15">
        <f>SUMIF(数量表!D:F,B1377,数量表!F:F)+SUMIF(数量表!D:G,B1377,数量表!G:G)</f>
        <v/>
      </c>
      <c r="E1377" s="16" t="n">
        <v>0</v>
      </c>
      <c r="F1377" s="17">
        <f>C1377*E1377</f>
        <v/>
      </c>
      <c r="G1377" s="18" t="n">
        <v>0</v>
      </c>
      <c r="H1377" s="19">
        <f>D1377*G1377</f>
        <v/>
      </c>
      <c r="I1377" s="16" t="n">
        <v>0.9</v>
      </c>
      <c r="J1377" s="17">
        <f>C1377*I1377</f>
        <v/>
      </c>
      <c r="K1377" s="18" t="n">
        <v>0.9</v>
      </c>
      <c r="L1377" s="19">
        <f>D1377*K1377</f>
        <v/>
      </c>
      <c r="M1377" s="23" t="n">
        <v>0</v>
      </c>
      <c r="N1377" s="24">
        <f>D1377*M1377</f>
        <v/>
      </c>
      <c r="P1377" s="25">
        <f>IF(A1377=$G$1719,L1377,0)</f>
        <v/>
      </c>
      <c r="Q1377" s="25" t="n"/>
      <c r="R1377" s="25" t="n"/>
      <c r="S1377" s="25" t="n"/>
      <c r="T1377" s="25" t="n"/>
    </row>
    <row r="1378">
      <c r="A1378" s="12" t="inlineStr">
        <is>
          <t>大平NC</t>
        </is>
      </c>
      <c r="B1378" s="13" t="inlineStr">
        <is>
          <t>3F45MAO</t>
        </is>
      </c>
      <c r="C1378" s="14">
        <f>SUMIF(数量表!D:E,B1378,数量表!E:E)</f>
        <v/>
      </c>
      <c r="D1378" s="15">
        <f>SUMIF(数量表!D:F,B1378,数量表!F:F)+SUMIF(数量表!D:G,B1378,数量表!G:G)</f>
        <v/>
      </c>
      <c r="E1378" s="16" t="n">
        <v>0.9</v>
      </c>
      <c r="F1378" s="17">
        <f>C1378*E1378</f>
        <v/>
      </c>
      <c r="G1378" s="18" t="n">
        <v>0.9</v>
      </c>
      <c r="H1378" s="19">
        <f>D1378*G1378</f>
        <v/>
      </c>
      <c r="I1378" s="16" t="n">
        <v>0.9</v>
      </c>
      <c r="J1378" s="17">
        <f>C1378*I1378</f>
        <v/>
      </c>
      <c r="K1378" s="18" t="n">
        <v>0.9</v>
      </c>
      <c r="L1378" s="19">
        <f>D1378*K1378</f>
        <v/>
      </c>
      <c r="M1378" s="23" t="n">
        <v>0</v>
      </c>
      <c r="N1378" s="24">
        <f>D1378*M1378</f>
        <v/>
      </c>
      <c r="P1378" s="25">
        <f>IF(A1378=$G$1719,L1378,0)</f>
        <v/>
      </c>
      <c r="Q1378" s="25" t="n"/>
      <c r="R1378" s="25" t="n"/>
      <c r="S1378" s="25" t="n"/>
      <c r="T1378" s="25" t="n"/>
    </row>
    <row r="1379">
      <c r="A1379" s="12" t="inlineStr">
        <is>
          <t>大平NC</t>
        </is>
      </c>
      <c r="B1379" s="13" t="inlineStr">
        <is>
          <t>3F45MAOL</t>
        </is>
      </c>
      <c r="C1379" s="14">
        <f>SUMIF(数量表!D:E,B1379,数量表!E:E)</f>
        <v/>
      </c>
      <c r="D1379" s="15">
        <f>SUMIF(数量表!D:F,B1379,数量表!F:F)+SUMIF(数量表!D:G,B1379,数量表!G:G)</f>
        <v/>
      </c>
      <c r="E1379" s="16" t="n">
        <v>0</v>
      </c>
      <c r="F1379" s="17">
        <f>C1379*E1379</f>
        <v/>
      </c>
      <c r="G1379" s="18" t="n">
        <v>0</v>
      </c>
      <c r="H1379" s="19">
        <f>D1379*G1379</f>
        <v/>
      </c>
      <c r="I1379" s="16" t="n">
        <v>1.7</v>
      </c>
      <c r="J1379" s="17">
        <f>C1379*I1379</f>
        <v/>
      </c>
      <c r="K1379" s="18" t="n">
        <v>1.7</v>
      </c>
      <c r="L1379" s="19">
        <f>D1379*K1379</f>
        <v/>
      </c>
      <c r="M1379" s="23" t="n">
        <v>0</v>
      </c>
      <c r="N1379" s="24">
        <f>D1379*M1379</f>
        <v/>
      </c>
      <c r="P1379" s="25">
        <f>IF(A1379=$G$1719,L1379,0)</f>
        <v/>
      </c>
      <c r="Q1379" s="25" t="n"/>
      <c r="R1379" s="25" t="n"/>
      <c r="S1379" s="25" t="n"/>
      <c r="T1379" s="25" t="n"/>
    </row>
    <row r="1380">
      <c r="A1380" s="12" t="inlineStr">
        <is>
          <t>大平NC</t>
        </is>
      </c>
      <c r="B1380" s="13" t="inlineStr">
        <is>
          <t>3F45MAOR</t>
        </is>
      </c>
      <c r="C1380" s="14">
        <f>SUMIF(数量表!D:E,B1380,数量表!E:E)</f>
        <v/>
      </c>
      <c r="D1380" s="15">
        <f>SUMIF(数量表!D:F,B1380,数量表!F:F)+SUMIF(数量表!D:G,B1380,数量表!G:G)</f>
        <v/>
      </c>
      <c r="E1380" s="16" t="n">
        <v>0</v>
      </c>
      <c r="F1380" s="17">
        <f>C1380*E1380</f>
        <v/>
      </c>
      <c r="G1380" s="18" t="n">
        <v>0</v>
      </c>
      <c r="H1380" s="19">
        <f>D1380*G1380</f>
        <v/>
      </c>
      <c r="I1380" s="16" t="n">
        <v>1.7</v>
      </c>
      <c r="J1380" s="17">
        <f>C1380*I1380</f>
        <v/>
      </c>
      <c r="K1380" s="18" t="n">
        <v>1.7</v>
      </c>
      <c r="L1380" s="19">
        <f>D1380*K1380</f>
        <v/>
      </c>
      <c r="M1380" s="23" t="n">
        <v>0</v>
      </c>
      <c r="N1380" s="24">
        <f>D1380*M1380</f>
        <v/>
      </c>
      <c r="P1380" s="25">
        <f>IF(A1380=$G$1719,L1380,0)</f>
        <v/>
      </c>
      <c r="Q1380" s="25" t="n"/>
      <c r="R1380" s="25" t="n"/>
      <c r="S1380" s="25" t="n"/>
      <c r="T1380" s="25" t="n"/>
    </row>
    <row r="1381">
      <c r="A1381" s="12" t="inlineStr">
        <is>
          <t>大平NC</t>
        </is>
      </c>
      <c r="B1381" s="13" t="inlineStr">
        <is>
          <t>3F45MAOS</t>
        </is>
      </c>
      <c r="C1381" s="14">
        <f>SUMIF(数量表!D:E,B1381,数量表!E:E)</f>
        <v/>
      </c>
      <c r="D1381" s="15">
        <f>SUMIF(数量表!D:F,B1381,数量表!F:F)+SUMIF(数量表!D:G,B1381,数量表!G:G)</f>
        <v/>
      </c>
      <c r="E1381" s="16" t="n">
        <v>0.9</v>
      </c>
      <c r="F1381" s="17">
        <f>C1381*E1381</f>
        <v/>
      </c>
      <c r="G1381" s="18" t="n">
        <v>0.9</v>
      </c>
      <c r="H1381" s="19">
        <f>D1381*G1381</f>
        <v/>
      </c>
      <c r="I1381" s="16" t="n">
        <v>0.8</v>
      </c>
      <c r="J1381" s="17">
        <f>C1381*I1381</f>
        <v/>
      </c>
      <c r="K1381" s="18" t="n">
        <v>0.8</v>
      </c>
      <c r="L1381" s="19">
        <f>D1381*K1381</f>
        <v/>
      </c>
      <c r="M1381" s="23" t="n">
        <v>0</v>
      </c>
      <c r="N1381" s="24">
        <f>D1381*M1381</f>
        <v/>
      </c>
      <c r="P1381" s="25">
        <f>IF(A1381=$G$1719,L1381,0)</f>
        <v/>
      </c>
      <c r="Q1381" s="25" t="n"/>
      <c r="R1381" s="25" t="n"/>
      <c r="S1381" s="25" t="n"/>
      <c r="T1381" s="25" t="n"/>
    </row>
    <row r="1382">
      <c r="A1382" s="12" t="inlineStr">
        <is>
          <t>大平NC</t>
        </is>
      </c>
      <c r="B1382" s="13" t="inlineStr">
        <is>
          <t>3F45MAR</t>
        </is>
      </c>
      <c r="C1382" s="14">
        <f>SUMIF(数量表!D:E,B1382,数量表!E:E)</f>
        <v/>
      </c>
      <c r="D1382" s="15">
        <f>SUMIF(数量表!D:F,B1382,数量表!F:F)+SUMIF(数量表!D:G,B1382,数量表!G:G)</f>
        <v/>
      </c>
      <c r="E1382" s="16" t="n">
        <v>0</v>
      </c>
      <c r="F1382" s="17">
        <f>C1382*E1382</f>
        <v/>
      </c>
      <c r="G1382" s="18" t="n">
        <v>0</v>
      </c>
      <c r="H1382" s="19">
        <f>D1382*G1382</f>
        <v/>
      </c>
      <c r="I1382" s="16" t="n">
        <v>0.8</v>
      </c>
      <c r="J1382" s="17">
        <f>C1382*I1382</f>
        <v/>
      </c>
      <c r="K1382" s="18" t="n">
        <v>0.8</v>
      </c>
      <c r="L1382" s="19">
        <f>D1382*K1382</f>
        <v/>
      </c>
      <c r="M1382" s="23" t="n">
        <v>0</v>
      </c>
      <c r="N1382" s="24">
        <f>D1382*M1382</f>
        <v/>
      </c>
      <c r="P1382" s="25">
        <f>IF(A1382=$G$1719,L1382,0)</f>
        <v/>
      </c>
      <c r="Q1382" s="25" t="n"/>
      <c r="R1382" s="25" t="n"/>
      <c r="S1382" s="25" t="n"/>
      <c r="T1382" s="25" t="n"/>
    </row>
    <row r="1383">
      <c r="A1383" s="12" t="inlineStr">
        <is>
          <t>大平NC</t>
        </is>
      </c>
      <c r="B1383" s="13" t="inlineStr">
        <is>
          <t>3F45MAR+12</t>
        </is>
      </c>
      <c r="C1383" s="14">
        <f>SUMIF(数量表!D:E,B1383,数量表!E:E)</f>
        <v/>
      </c>
      <c r="D1383" s="15">
        <f>SUMIF(数量表!D:F,B1383,数量表!F:F)+SUMIF(数量表!D:G,B1383,数量表!G:G)</f>
        <v/>
      </c>
      <c r="E1383" s="16" t="n">
        <v>0</v>
      </c>
      <c r="F1383" s="17">
        <f>C1383*E1383</f>
        <v/>
      </c>
      <c r="G1383" s="18" t="n">
        <v>0</v>
      </c>
      <c r="H1383" s="19">
        <f>D1383*G1383</f>
        <v/>
      </c>
      <c r="I1383" s="16" t="n">
        <v>0.9</v>
      </c>
      <c r="J1383" s="17">
        <f>C1383*I1383</f>
        <v/>
      </c>
      <c r="K1383" s="18" t="n">
        <v>0.9</v>
      </c>
      <c r="L1383" s="19">
        <f>D1383*K1383</f>
        <v/>
      </c>
      <c r="M1383" s="23" t="n">
        <v>0</v>
      </c>
      <c r="N1383" s="24">
        <f>D1383*M1383</f>
        <v/>
      </c>
      <c r="P1383" s="25">
        <f>IF(A1383=$G$1719,L1383,0)</f>
        <v/>
      </c>
      <c r="Q1383" s="25" t="n"/>
      <c r="R1383" s="25" t="n"/>
      <c r="S1383" s="25" t="n"/>
      <c r="T1383" s="25" t="n"/>
    </row>
    <row r="1384">
      <c r="A1384" s="12" t="inlineStr">
        <is>
          <t>大平NC</t>
        </is>
      </c>
      <c r="B1384" s="13" t="inlineStr">
        <is>
          <t>3F45MAX</t>
        </is>
      </c>
      <c r="C1384" s="14">
        <f>SUMIF(数量表!D:E,B1384,数量表!E:E)</f>
        <v/>
      </c>
      <c r="D1384" s="15">
        <f>SUMIF(数量表!D:F,B1384,数量表!F:F)+SUMIF(数量表!D:G,B1384,数量表!G:G)</f>
        <v/>
      </c>
      <c r="E1384" s="16" t="n">
        <v>0.9</v>
      </c>
      <c r="F1384" s="17">
        <f>C1384*E1384</f>
        <v/>
      </c>
      <c r="G1384" s="18" t="n">
        <v>0.9</v>
      </c>
      <c r="H1384" s="19">
        <f>D1384*G1384</f>
        <v/>
      </c>
      <c r="I1384" s="16" t="n">
        <v>0.7</v>
      </c>
      <c r="J1384" s="17">
        <f>C1384*I1384</f>
        <v/>
      </c>
      <c r="K1384" s="18" t="n">
        <v>0.7</v>
      </c>
      <c r="L1384" s="19">
        <f>D1384*K1384</f>
        <v/>
      </c>
      <c r="M1384" s="23" t="n">
        <v>0</v>
      </c>
      <c r="N1384" s="24">
        <f>D1384*M1384</f>
        <v/>
      </c>
      <c r="P1384" s="25">
        <f>IF(A1384=$G$1719,L1384,0)</f>
        <v/>
      </c>
      <c r="Q1384" s="25" t="n"/>
      <c r="R1384" s="25" t="n"/>
      <c r="S1384" s="25" t="n"/>
      <c r="T1384" s="25" t="n"/>
    </row>
    <row r="1385">
      <c r="A1385" s="12" t="inlineStr">
        <is>
          <t>大平NC</t>
        </is>
      </c>
      <c r="B1385" s="13" t="inlineStr">
        <is>
          <t>3F45MAX144</t>
        </is>
      </c>
      <c r="C1385" s="14">
        <f>SUMIF(数量表!D:E,B1385,数量表!E:E)</f>
        <v/>
      </c>
      <c r="D1385" s="15">
        <f>SUMIF(数量表!D:F,B1385,数量表!F:F)+SUMIF(数量表!D:G,B1385,数量表!G:G)</f>
        <v/>
      </c>
      <c r="E1385" s="16" t="n">
        <v>0.9</v>
      </c>
      <c r="F1385" s="17">
        <f>C1385*E1385</f>
        <v/>
      </c>
      <c r="G1385" s="18" t="n">
        <v>0.9</v>
      </c>
      <c r="H1385" s="19">
        <f>D1385*G1385</f>
        <v/>
      </c>
      <c r="I1385" s="16" t="n">
        <v>0.7</v>
      </c>
      <c r="J1385" s="17">
        <f>C1385*I1385</f>
        <v/>
      </c>
      <c r="K1385" s="18" t="n">
        <v>0.7</v>
      </c>
      <c r="L1385" s="19">
        <f>D1385*K1385</f>
        <v/>
      </c>
      <c r="M1385" s="23" t="n">
        <v>0</v>
      </c>
      <c r="N1385" s="24">
        <f>D1385*M1385</f>
        <v/>
      </c>
      <c r="P1385" s="25">
        <f>IF(A1385=$G$1719,L1385,0)</f>
        <v/>
      </c>
      <c r="Q1385" s="25" t="n"/>
      <c r="R1385" s="25" t="n"/>
      <c r="S1385" s="25" t="n"/>
      <c r="T1385" s="25" t="n"/>
    </row>
    <row r="1386">
      <c r="A1386" s="12" t="inlineStr">
        <is>
          <t>大平NC</t>
        </is>
      </c>
      <c r="B1386" s="13" t="inlineStr">
        <is>
          <t>3F45MAZ</t>
        </is>
      </c>
      <c r="C1386" s="14">
        <f>SUMIF(数量表!D:E,B1386,数量表!E:E)</f>
        <v/>
      </c>
      <c r="D1386" s="15">
        <f>SUMIF(数量表!D:F,B1386,数量表!F:F)+SUMIF(数量表!D:G,B1386,数量表!G:G)</f>
        <v/>
      </c>
      <c r="E1386" s="16" t="n">
        <v>0</v>
      </c>
      <c r="F1386" s="17">
        <f>C1386*E1386</f>
        <v/>
      </c>
      <c r="G1386" s="18" t="n">
        <v>0</v>
      </c>
      <c r="H1386" s="19">
        <f>D1386*G1386</f>
        <v/>
      </c>
      <c r="I1386" s="16" t="n">
        <v>1.6</v>
      </c>
      <c r="J1386" s="17">
        <f>C1386*I1386</f>
        <v/>
      </c>
      <c r="K1386" s="18" t="n">
        <v>1.6</v>
      </c>
      <c r="L1386" s="19">
        <f>D1386*K1386</f>
        <v/>
      </c>
      <c r="M1386" s="23" t="n">
        <v>0</v>
      </c>
      <c r="N1386" s="24">
        <f>D1386*M1386</f>
        <v/>
      </c>
      <c r="P1386" s="25">
        <f>IF(A1386=$G$1719,L1386,0)</f>
        <v/>
      </c>
      <c r="Q1386" s="25" t="n"/>
      <c r="R1386" s="25" t="n"/>
      <c r="S1386" s="25" t="n"/>
      <c r="T1386" s="25" t="n"/>
    </row>
    <row r="1387">
      <c r="A1387" s="12" t="inlineStr">
        <is>
          <t>大平NC</t>
        </is>
      </c>
      <c r="B1387" s="13" t="inlineStr">
        <is>
          <t>3F45MA144</t>
        </is>
      </c>
      <c r="C1387" s="14">
        <f>SUMIF(数量表!D:E,B1387,数量表!E:E)</f>
        <v/>
      </c>
      <c r="D1387" s="15">
        <f>SUMIF(数量表!D:F,B1387,数量表!F:F)+SUMIF(数量表!D:G,B1387,数量表!G:G)</f>
        <v/>
      </c>
      <c r="E1387" s="16" t="n">
        <v>0.9</v>
      </c>
      <c r="F1387" s="17">
        <f>C1387*E1387</f>
        <v/>
      </c>
      <c r="G1387" s="18" t="n">
        <v>0.9</v>
      </c>
      <c r="H1387" s="19">
        <f>D1387*G1387</f>
        <v/>
      </c>
      <c r="I1387" s="16" t="n">
        <v>0</v>
      </c>
      <c r="J1387" s="17">
        <f>C1387*I1387</f>
        <v/>
      </c>
      <c r="K1387" s="18" t="n">
        <v>0</v>
      </c>
      <c r="L1387" s="19">
        <f>D1387*K1387</f>
        <v/>
      </c>
      <c r="M1387" s="23" t="n">
        <v>0</v>
      </c>
      <c r="N1387" s="24">
        <f>D1387*M1387</f>
        <v/>
      </c>
      <c r="P1387" s="25">
        <f>IF(A1387=$G$1719,L1387,0)</f>
        <v/>
      </c>
      <c r="Q1387" s="25" t="n"/>
      <c r="R1387" s="25" t="n"/>
      <c r="S1387" s="25" t="n"/>
      <c r="T1387" s="25" t="n"/>
    </row>
    <row r="1388">
      <c r="A1388" s="12" t="inlineStr">
        <is>
          <t>大平NC</t>
        </is>
      </c>
      <c r="B1388" s="13" t="inlineStr">
        <is>
          <t>3F45MA144L</t>
        </is>
      </c>
      <c r="C1388" s="14">
        <f>SUMIF(数量表!D:E,B1388,数量表!E:E)</f>
        <v/>
      </c>
      <c r="D1388" s="15">
        <f>SUMIF(数量表!D:F,B1388,数量表!F:F)+SUMIF(数量表!D:G,B1388,数量表!G:G)</f>
        <v/>
      </c>
      <c r="E1388" s="16" t="n">
        <v>0.8</v>
      </c>
      <c r="F1388" s="17">
        <f>C1388*E1388</f>
        <v/>
      </c>
      <c r="G1388" s="18" t="n">
        <v>0.8</v>
      </c>
      <c r="H1388" s="19">
        <f>D1388*G1388</f>
        <v/>
      </c>
      <c r="I1388" s="16" t="n">
        <v>0</v>
      </c>
      <c r="J1388" s="17">
        <f>C1388*I1388</f>
        <v/>
      </c>
      <c r="K1388" s="18" t="n">
        <v>0</v>
      </c>
      <c r="L1388" s="19">
        <f>D1388*K1388</f>
        <v/>
      </c>
      <c r="M1388" s="23" t="n">
        <v>0</v>
      </c>
      <c r="N1388" s="24">
        <f>D1388*M1388</f>
        <v/>
      </c>
      <c r="P1388" s="25">
        <f>IF(A1388=$G$1719,L1388,0)</f>
        <v/>
      </c>
      <c r="Q1388" s="25" t="n"/>
      <c r="R1388" s="25" t="n"/>
      <c r="S1388" s="25" t="n"/>
      <c r="T1388" s="25" t="n"/>
    </row>
    <row r="1389">
      <c r="A1389" s="12" t="inlineStr">
        <is>
          <t>大平NC</t>
        </is>
      </c>
      <c r="B1389" s="13" t="inlineStr">
        <is>
          <t>3F45MA144R</t>
        </is>
      </c>
      <c r="C1389" s="14">
        <f>SUMIF(数量表!D:E,B1389,数量表!E:E)</f>
        <v/>
      </c>
      <c r="D1389" s="15">
        <f>SUMIF(数量表!D:F,B1389,数量表!F:F)+SUMIF(数量表!D:G,B1389,数量表!G:G)</f>
        <v/>
      </c>
      <c r="E1389" s="16" t="n">
        <v>0.8</v>
      </c>
      <c r="F1389" s="17">
        <f>C1389*E1389</f>
        <v/>
      </c>
      <c r="G1389" s="18" t="n">
        <v>0.8</v>
      </c>
      <c r="H1389" s="19">
        <f>D1389*G1389</f>
        <v/>
      </c>
      <c r="I1389" s="16" t="n">
        <v>0</v>
      </c>
      <c r="J1389" s="17">
        <f>C1389*I1389</f>
        <v/>
      </c>
      <c r="K1389" s="18" t="n">
        <v>0</v>
      </c>
      <c r="L1389" s="19">
        <f>D1389*K1389</f>
        <v/>
      </c>
      <c r="M1389" s="23" t="n">
        <v>0</v>
      </c>
      <c r="N1389" s="24">
        <f>D1389*M1389</f>
        <v/>
      </c>
      <c r="P1389" s="25">
        <f>IF(A1389=$G$1719,L1389,0)</f>
        <v/>
      </c>
      <c r="Q1389" s="25" t="n"/>
      <c r="R1389" s="25" t="n"/>
      <c r="S1389" s="25" t="n"/>
      <c r="T1389" s="25" t="n"/>
    </row>
    <row r="1390">
      <c r="A1390" s="12" t="inlineStr">
        <is>
          <t>大平NC</t>
        </is>
      </c>
      <c r="B1390" s="13" t="inlineStr">
        <is>
          <t>3F90MAW</t>
        </is>
      </c>
      <c r="C1390" s="14">
        <f>SUMIF(数量表!D:E,B1390,数量表!E:E)</f>
        <v/>
      </c>
      <c r="D1390" s="15">
        <f>SUMIF(数量表!D:F,B1390,数量表!F:F)+SUMIF(数量表!D:G,B1390,数量表!G:G)</f>
        <v/>
      </c>
      <c r="E1390" s="16" t="n">
        <v>0.8</v>
      </c>
      <c r="F1390" s="17">
        <f>C1390*E1390</f>
        <v/>
      </c>
      <c r="G1390" s="18" t="n">
        <v>0.8</v>
      </c>
      <c r="H1390" s="19">
        <f>D1390*G1390</f>
        <v/>
      </c>
      <c r="I1390" s="16" t="n">
        <v>0</v>
      </c>
      <c r="J1390" s="17">
        <f>(C1390+D1390)*I1390</f>
        <v/>
      </c>
      <c r="K1390" s="18" t="n">
        <v>0</v>
      </c>
      <c r="L1390" s="19">
        <f>D1390*K1390</f>
        <v/>
      </c>
      <c r="M1390" s="23" t="n">
        <v>0</v>
      </c>
      <c r="N1390" s="24">
        <f>D1390*M1390</f>
        <v/>
      </c>
      <c r="P1390" s="25">
        <f>IF(A1390=$G$1719,L1390,0)</f>
        <v/>
      </c>
      <c r="Q1390" s="25" t="n"/>
      <c r="R1390" s="25" t="n"/>
      <c r="S1390" s="25" t="n"/>
      <c r="T1390" s="25" t="n"/>
    </row>
    <row r="1391">
      <c r="A1391" s="12" t="inlineStr">
        <is>
          <t>大平NC</t>
        </is>
      </c>
      <c r="B1391" s="13" t="inlineStr">
        <is>
          <t>3F90MA</t>
        </is>
      </c>
      <c r="C1391" s="14">
        <f>SUMIF(数量表!D:E,B1391,数量表!E:E)</f>
        <v/>
      </c>
      <c r="D1391" s="15">
        <f>SUMIF(数量表!D:F,B1391,数量表!F:F)+SUMIF(数量表!D:G,B1391,数量表!G:G)</f>
        <v/>
      </c>
      <c r="E1391" s="16" t="n">
        <v>0.8</v>
      </c>
      <c r="F1391" s="17">
        <f>C1391*E1391</f>
        <v/>
      </c>
      <c r="G1391" s="18" t="n">
        <v>0.8</v>
      </c>
      <c r="H1391" s="19">
        <f>D1391*G1391</f>
        <v/>
      </c>
      <c r="I1391" s="16" t="n">
        <v>0</v>
      </c>
      <c r="J1391" s="17">
        <f>C1391*I1391</f>
        <v/>
      </c>
      <c r="K1391" s="18" t="n">
        <v>0</v>
      </c>
      <c r="L1391" s="19">
        <f>D1391*K1391</f>
        <v/>
      </c>
      <c r="M1391" s="23" t="n">
        <v>0</v>
      </c>
      <c r="N1391" s="24">
        <f>D1391*M1391</f>
        <v/>
      </c>
      <c r="P1391" s="25">
        <f>IF(A1391=$G$1719,L1391,0)</f>
        <v/>
      </c>
      <c r="Q1391" s="25" t="n"/>
      <c r="R1391" s="25" t="n"/>
      <c r="S1391" s="25" t="n"/>
      <c r="T1391" s="25" t="n"/>
    </row>
    <row r="1392">
      <c r="A1392" s="12" t="inlineStr">
        <is>
          <t>大平NC</t>
        </is>
      </c>
      <c r="B1392" s="13" t="inlineStr">
        <is>
          <t>3F90MA670</t>
        </is>
      </c>
      <c r="C1392" s="14">
        <f>SUMIF(数量表!D:E,B1392,数量表!E:E)</f>
        <v/>
      </c>
      <c r="D1392" s="15">
        <f>SUMIF(数量表!D:F,B1392,数量表!F:F)+SUMIF(数量表!D:G,B1392,数量表!G:G)</f>
        <v/>
      </c>
      <c r="E1392" s="16" t="n">
        <v>0</v>
      </c>
      <c r="F1392" s="17">
        <f>C1392*E1392</f>
        <v/>
      </c>
      <c r="G1392" s="18" t="n">
        <v>0</v>
      </c>
      <c r="H1392" s="19">
        <f>D1392*G1392</f>
        <v/>
      </c>
      <c r="I1392" s="16" t="n">
        <v>0.5</v>
      </c>
      <c r="J1392" s="17">
        <f>C1392*I1392</f>
        <v/>
      </c>
      <c r="K1392" s="18" t="n">
        <v>0.5</v>
      </c>
      <c r="L1392" s="19">
        <f>D1392*K1392</f>
        <v/>
      </c>
      <c r="M1392" s="23" t="n">
        <v>0</v>
      </c>
      <c r="N1392" s="24">
        <f>D1392*M1392</f>
        <v/>
      </c>
      <c r="P1392" s="25">
        <f>IF(A1392=$G$1719,L1392,0)</f>
        <v/>
      </c>
      <c r="Q1392" s="25" t="n"/>
      <c r="R1392" s="25" t="n"/>
      <c r="S1392" s="25" t="n"/>
      <c r="T1392" s="25" t="n"/>
    </row>
    <row r="1393">
      <c r="A1393" s="12" t="inlineStr">
        <is>
          <t>大平NC</t>
        </is>
      </c>
      <c r="B1393" s="13" t="inlineStr">
        <is>
          <t>3F90MA670L</t>
        </is>
      </c>
      <c r="C1393" s="14">
        <f>SUMIF(数量表!D:E,B1393,数量表!E:E)</f>
        <v/>
      </c>
      <c r="D1393" s="15">
        <f>SUMIF(数量表!D:F,B1393,数量表!F:F)+SUMIF(数量表!D:G,B1393,数量表!G:G)</f>
        <v/>
      </c>
      <c r="E1393" s="16" t="n">
        <v>0</v>
      </c>
      <c r="F1393" s="17">
        <f>C1393*E1393</f>
        <v/>
      </c>
      <c r="G1393" s="18" t="n">
        <v>0</v>
      </c>
      <c r="H1393" s="19">
        <f>D1393*G1393</f>
        <v/>
      </c>
      <c r="I1393" s="16" t="n">
        <v>0.5</v>
      </c>
      <c r="J1393" s="17">
        <f>C1393*I1393</f>
        <v/>
      </c>
      <c r="K1393" s="18" t="n">
        <v>0.5</v>
      </c>
      <c r="L1393" s="19">
        <f>D1393*K1393</f>
        <v/>
      </c>
      <c r="M1393" s="23" t="n">
        <v>0</v>
      </c>
      <c r="N1393" s="24">
        <f>D1393*M1393</f>
        <v/>
      </c>
      <c r="P1393" s="25">
        <f>IF(A1393=$G$1719,L1393,0)</f>
        <v/>
      </c>
      <c r="Q1393" s="25" t="n"/>
      <c r="R1393" s="25" t="n"/>
      <c r="S1393" s="25" t="n"/>
      <c r="T1393" s="25" t="n"/>
    </row>
    <row r="1394">
      <c r="A1394" s="12" t="inlineStr">
        <is>
          <t>大平NC</t>
        </is>
      </c>
      <c r="B1394" s="13" t="inlineStr">
        <is>
          <t>3F90MA670R</t>
        </is>
      </c>
      <c r="C1394" s="14">
        <f>SUMIF(数量表!D:E,B1394,数量表!E:E)</f>
        <v/>
      </c>
      <c r="D1394" s="15">
        <f>SUMIF(数量表!D:F,B1394,数量表!F:F)+SUMIF(数量表!D:G,B1394,数量表!G:G)</f>
        <v/>
      </c>
      <c r="E1394" s="16" t="n">
        <v>0</v>
      </c>
      <c r="F1394" s="17">
        <f>C1394*E1394</f>
        <v/>
      </c>
      <c r="G1394" s="18" t="n">
        <v>0</v>
      </c>
      <c r="H1394" s="19">
        <f>D1394*G1394</f>
        <v/>
      </c>
      <c r="I1394" s="16" t="n">
        <v>0.5</v>
      </c>
      <c r="J1394" s="17">
        <f>C1394*I1394</f>
        <v/>
      </c>
      <c r="K1394" s="18" t="n">
        <v>0.5</v>
      </c>
      <c r="L1394" s="19">
        <f>D1394*K1394</f>
        <v/>
      </c>
      <c r="M1394" s="23" t="n">
        <v>0</v>
      </c>
      <c r="N1394" s="24">
        <f>D1394*M1394</f>
        <v/>
      </c>
      <c r="P1394" s="25">
        <f>IF(A1394=$G$1719,L1394,0)</f>
        <v/>
      </c>
      <c r="Q1394" s="25" t="n"/>
      <c r="R1394" s="25" t="n"/>
      <c r="S1394" s="25" t="n"/>
      <c r="T1394" s="25" t="n"/>
    </row>
    <row r="1395">
      <c r="A1395" s="12" t="inlineStr">
        <is>
          <t>大平NC</t>
        </is>
      </c>
      <c r="B1395" s="13" t="inlineStr">
        <is>
          <t>3F90MAL</t>
        </is>
      </c>
      <c r="C1395" s="14">
        <f>SUMIF(数量表!D:E,B1395,数量表!E:E)</f>
        <v/>
      </c>
      <c r="D1395" s="15">
        <f>SUMIF(数量表!D:F,B1395,数量表!F:F)+SUMIF(数量表!D:G,B1395,数量表!G:G)</f>
        <v/>
      </c>
      <c r="E1395" s="16" t="n">
        <v>0</v>
      </c>
      <c r="F1395" s="17">
        <f>C1395*E1395</f>
        <v/>
      </c>
      <c r="G1395" s="18" t="n">
        <v>0</v>
      </c>
      <c r="H1395" s="19">
        <f>D1395*G1395</f>
        <v/>
      </c>
      <c r="I1395" s="16" t="n">
        <v>0.7</v>
      </c>
      <c r="J1395" s="17">
        <f>C1395*I1395</f>
        <v/>
      </c>
      <c r="K1395" s="18" t="n">
        <v>0.7</v>
      </c>
      <c r="L1395" s="19">
        <f>D1395*K1395</f>
        <v/>
      </c>
      <c r="M1395" s="23" t="n">
        <v>0</v>
      </c>
      <c r="N1395" s="24">
        <f>D1395*M1395</f>
        <v/>
      </c>
      <c r="P1395" s="25">
        <f>IF(A1395=$G$1719,L1395,0)</f>
        <v/>
      </c>
      <c r="Q1395" s="25" t="n"/>
      <c r="R1395" s="25" t="n"/>
      <c r="S1395" s="25" t="n"/>
      <c r="T1395" s="25" t="n"/>
    </row>
    <row r="1396">
      <c r="A1396" s="12" t="inlineStr">
        <is>
          <t>大平NC</t>
        </is>
      </c>
      <c r="B1396" s="13" t="inlineStr">
        <is>
          <t>3F90MAL+12</t>
        </is>
      </c>
      <c r="C1396" s="14">
        <f>SUMIF(数量表!D:E,B1396,数量表!E:E)</f>
        <v/>
      </c>
      <c r="D1396" s="15">
        <f>SUMIF(数量表!D:F,B1396,数量表!F:F)+SUMIF(数量表!D:G,B1396,数量表!G:G)</f>
        <v/>
      </c>
      <c r="E1396" s="16" t="n">
        <v>0</v>
      </c>
      <c r="F1396" s="17">
        <f>C1396*E1396</f>
        <v/>
      </c>
      <c r="G1396" s="18" t="n">
        <v>0</v>
      </c>
      <c r="H1396" s="19">
        <f>D1396*G1396</f>
        <v/>
      </c>
      <c r="I1396" s="16" t="n">
        <v>0.8</v>
      </c>
      <c r="J1396" s="17">
        <f>C1396*I1396</f>
        <v/>
      </c>
      <c r="K1396" s="18" t="n">
        <v>0.8</v>
      </c>
      <c r="L1396" s="19">
        <f>D1396*K1396</f>
        <v/>
      </c>
      <c r="M1396" s="23" t="n">
        <v>0</v>
      </c>
      <c r="N1396" s="24">
        <f>D1396*M1396</f>
        <v/>
      </c>
      <c r="P1396" s="25">
        <f>IF(A1396=$G$1719,L1396,0)</f>
        <v/>
      </c>
      <c r="Q1396" s="25" t="n"/>
      <c r="R1396" s="25" t="n"/>
      <c r="S1396" s="25" t="n"/>
      <c r="T1396" s="25" t="n"/>
    </row>
    <row r="1397">
      <c r="A1397" s="12" t="inlineStr">
        <is>
          <t>大平NC</t>
        </is>
      </c>
      <c r="B1397" s="13" t="inlineStr">
        <is>
          <t>3F90MAO</t>
        </is>
      </c>
      <c r="C1397" s="14">
        <f>SUMIF(数量表!D:E,B1397,数量表!E:E)</f>
        <v/>
      </c>
      <c r="D1397" s="15">
        <f>SUMIF(数量表!D:F,B1397,数量表!F:F)+SUMIF(数量表!D:G,B1397,数量表!G:G)</f>
        <v/>
      </c>
      <c r="E1397" s="16" t="n">
        <v>0.8</v>
      </c>
      <c r="F1397" s="17">
        <f>C1397*E1397</f>
        <v/>
      </c>
      <c r="G1397" s="18" t="n">
        <v>0.8</v>
      </c>
      <c r="H1397" s="19">
        <f>D1397*G1397</f>
        <v/>
      </c>
      <c r="I1397" s="16" t="n">
        <v>0.8</v>
      </c>
      <c r="J1397" s="17">
        <f>C1397*I1397</f>
        <v/>
      </c>
      <c r="K1397" s="18" t="n">
        <v>0.8</v>
      </c>
      <c r="L1397" s="19">
        <f>D1397*K1397</f>
        <v/>
      </c>
      <c r="M1397" s="23" t="n">
        <v>0</v>
      </c>
      <c r="N1397" s="24">
        <f>D1397*M1397</f>
        <v/>
      </c>
      <c r="P1397" s="25">
        <f>IF(A1397=$G$1719,L1397,0)</f>
        <v/>
      </c>
      <c r="Q1397" s="25" t="n"/>
      <c r="R1397" s="25" t="n"/>
      <c r="S1397" s="25" t="n"/>
      <c r="T1397" s="25" t="n"/>
    </row>
    <row r="1398">
      <c r="A1398" s="12" t="inlineStr">
        <is>
          <t>大平NC</t>
        </is>
      </c>
      <c r="B1398" s="13" t="inlineStr">
        <is>
          <t>3F90MAOL</t>
        </is>
      </c>
      <c r="C1398" s="14">
        <f>SUMIF(数量表!D:E,B1398,数量表!E:E)</f>
        <v/>
      </c>
      <c r="D1398" s="15">
        <f>SUMIF(数量表!D:F,B1398,数量表!F:F)+SUMIF(数量表!D:G,B1398,数量表!G:G)</f>
        <v/>
      </c>
      <c r="E1398" s="16" t="n">
        <v>0</v>
      </c>
      <c r="F1398" s="17">
        <f>C1398*E1398</f>
        <v/>
      </c>
      <c r="G1398" s="18" t="n">
        <v>0</v>
      </c>
      <c r="H1398" s="19">
        <f>D1398*G1398</f>
        <v/>
      </c>
      <c r="I1398" s="16" t="n">
        <v>1.6</v>
      </c>
      <c r="J1398" s="17">
        <f>C1398*I1398</f>
        <v/>
      </c>
      <c r="K1398" s="18" t="n">
        <v>1.6</v>
      </c>
      <c r="L1398" s="19">
        <f>D1398*K1398</f>
        <v/>
      </c>
      <c r="M1398" s="23" t="n">
        <v>0</v>
      </c>
      <c r="N1398" s="24">
        <f>D1398*M1398</f>
        <v/>
      </c>
      <c r="P1398" s="25">
        <f>IF(A1398=$G$1719,L1398,0)</f>
        <v/>
      </c>
      <c r="Q1398" s="25" t="n"/>
      <c r="R1398" s="25" t="n"/>
      <c r="S1398" s="25" t="n"/>
      <c r="T1398" s="25" t="n"/>
    </row>
    <row r="1399">
      <c r="A1399" s="12" t="inlineStr">
        <is>
          <t>大平NC</t>
        </is>
      </c>
      <c r="B1399" s="13" t="inlineStr">
        <is>
          <t>3F90MAOR</t>
        </is>
      </c>
      <c r="C1399" s="14">
        <f>SUMIF(数量表!D:E,B1399,数量表!E:E)</f>
        <v/>
      </c>
      <c r="D1399" s="15">
        <f>SUMIF(数量表!D:F,B1399,数量表!F:F)+SUMIF(数量表!D:G,B1399,数量表!G:G)</f>
        <v/>
      </c>
      <c r="E1399" s="16" t="n">
        <v>0</v>
      </c>
      <c r="F1399" s="17">
        <f>C1399*E1399</f>
        <v/>
      </c>
      <c r="G1399" s="18" t="n">
        <v>0</v>
      </c>
      <c r="H1399" s="19">
        <f>D1399*G1399</f>
        <v/>
      </c>
      <c r="I1399" s="16" t="n">
        <v>1.6</v>
      </c>
      <c r="J1399" s="17">
        <f>C1399*I1399</f>
        <v/>
      </c>
      <c r="K1399" s="18" t="n">
        <v>1.6</v>
      </c>
      <c r="L1399" s="19">
        <f>D1399*K1399</f>
        <v/>
      </c>
      <c r="M1399" s="23" t="n">
        <v>0</v>
      </c>
      <c r="N1399" s="24">
        <f>D1399*M1399</f>
        <v/>
      </c>
      <c r="P1399" s="25">
        <f>IF(A1399=$G$1719,L1399,0)</f>
        <v/>
      </c>
      <c r="Q1399" s="25" t="n"/>
      <c r="R1399" s="25" t="n"/>
      <c r="S1399" s="25" t="n"/>
      <c r="T1399" s="25" t="n"/>
    </row>
    <row r="1400">
      <c r="A1400" s="12" t="inlineStr">
        <is>
          <t>大平NC</t>
        </is>
      </c>
      <c r="B1400" s="13" t="inlineStr">
        <is>
          <t>3F90MAOS</t>
        </is>
      </c>
      <c r="C1400" s="14">
        <f>SUMIF(数量表!D:E,B1400,数量表!E:E)</f>
        <v/>
      </c>
      <c r="D1400" s="15">
        <f>SUMIF(数量表!D:F,B1400,数量表!F:F)+SUMIF(数量表!D:G,B1400,数量表!G:G)</f>
        <v/>
      </c>
      <c r="E1400" s="16" t="n">
        <v>0.8</v>
      </c>
      <c r="F1400" s="17">
        <f>C1400*E1400</f>
        <v/>
      </c>
      <c r="G1400" s="18" t="n">
        <v>0.8</v>
      </c>
      <c r="H1400" s="19">
        <f>D1400*G1400</f>
        <v/>
      </c>
      <c r="I1400" s="16" t="n">
        <v>0.7</v>
      </c>
      <c r="J1400" s="17">
        <f>C1400*I1400</f>
        <v/>
      </c>
      <c r="K1400" s="18" t="n">
        <v>0.7</v>
      </c>
      <c r="L1400" s="19">
        <f>D1400*K1400</f>
        <v/>
      </c>
      <c r="M1400" s="23" t="n">
        <v>0</v>
      </c>
      <c r="N1400" s="24">
        <f>D1400*M1400</f>
        <v/>
      </c>
      <c r="P1400" s="25">
        <f>IF(A1400=$G$1719,L1400,0)</f>
        <v/>
      </c>
      <c r="Q1400" s="25" t="n"/>
      <c r="R1400" s="25" t="n"/>
      <c r="S1400" s="25" t="n"/>
      <c r="T1400" s="25" t="n"/>
    </row>
    <row r="1401">
      <c r="A1401" s="12" t="inlineStr">
        <is>
          <t>大平NC</t>
        </is>
      </c>
      <c r="B1401" s="13" t="inlineStr">
        <is>
          <t>3F90MAR</t>
        </is>
      </c>
      <c r="C1401" s="14">
        <f>SUMIF(数量表!D:E,B1401,数量表!E:E)</f>
        <v/>
      </c>
      <c r="D1401" s="15">
        <f>SUMIF(数量表!D:F,B1401,数量表!F:F)+SUMIF(数量表!D:G,B1401,数量表!G:G)</f>
        <v/>
      </c>
      <c r="E1401" s="16" t="n">
        <v>0</v>
      </c>
      <c r="F1401" s="17">
        <f>C1401*E1401</f>
        <v/>
      </c>
      <c r="G1401" s="18" t="n">
        <v>0</v>
      </c>
      <c r="H1401" s="19">
        <f>D1401*G1401</f>
        <v/>
      </c>
      <c r="I1401" s="16" t="n">
        <v>0.7</v>
      </c>
      <c r="J1401" s="17">
        <f>C1401*I1401</f>
        <v/>
      </c>
      <c r="K1401" s="18" t="n">
        <v>0.7</v>
      </c>
      <c r="L1401" s="19">
        <f>D1401*K1401</f>
        <v/>
      </c>
      <c r="M1401" s="23" t="n">
        <v>0</v>
      </c>
      <c r="N1401" s="24">
        <f>D1401*M1401</f>
        <v/>
      </c>
      <c r="P1401" s="25">
        <f>IF(A1401=$G$1719,L1401,0)</f>
        <v/>
      </c>
      <c r="Q1401" s="25" t="n"/>
      <c r="R1401" s="25" t="n"/>
      <c r="S1401" s="25" t="n"/>
      <c r="T1401" s="25" t="n"/>
    </row>
    <row r="1402">
      <c r="A1402" s="12" t="inlineStr">
        <is>
          <t>大平NC</t>
        </is>
      </c>
      <c r="B1402" s="13" t="inlineStr">
        <is>
          <t>3F90MAR+12</t>
        </is>
      </c>
      <c r="C1402" s="14">
        <f>SUMIF(数量表!D:E,B1402,数量表!E:E)</f>
        <v/>
      </c>
      <c r="D1402" s="15">
        <f>SUMIF(数量表!D:F,B1402,数量表!F:F)+SUMIF(数量表!D:G,B1402,数量表!G:G)</f>
        <v/>
      </c>
      <c r="E1402" s="16" t="n">
        <v>0</v>
      </c>
      <c r="F1402" s="17">
        <f>C1402*E1402</f>
        <v/>
      </c>
      <c r="G1402" s="18" t="n">
        <v>0</v>
      </c>
      <c r="H1402" s="19">
        <f>D1402*G1402</f>
        <v/>
      </c>
      <c r="I1402" s="16" t="n">
        <v>0.8</v>
      </c>
      <c r="J1402" s="17">
        <f>C1402*I1402</f>
        <v/>
      </c>
      <c r="K1402" s="18" t="n">
        <v>0.8</v>
      </c>
      <c r="L1402" s="19">
        <f>D1402*K1402</f>
        <v/>
      </c>
      <c r="M1402" s="23" t="n">
        <v>0</v>
      </c>
      <c r="N1402" s="24">
        <f>D1402*M1402</f>
        <v/>
      </c>
      <c r="P1402" s="25">
        <f>IF(A1402=$G$1719,L1402,0)</f>
        <v/>
      </c>
      <c r="Q1402" s="25" t="n"/>
      <c r="R1402" s="25" t="n"/>
      <c r="S1402" s="25" t="n"/>
      <c r="T1402" s="25" t="n"/>
    </row>
    <row r="1403">
      <c r="A1403" s="12" t="inlineStr">
        <is>
          <t>大平NC</t>
        </is>
      </c>
      <c r="B1403" s="13" t="inlineStr">
        <is>
          <t>3F90MAX</t>
        </is>
      </c>
      <c r="C1403" s="14">
        <f>SUMIF(数量表!D:E,B1403,数量表!E:E)</f>
        <v/>
      </c>
      <c r="D1403" s="15">
        <f>SUMIF(数量表!D:F,B1403,数量表!F:F)+SUMIF(数量表!D:G,B1403,数量表!G:G)</f>
        <v/>
      </c>
      <c r="E1403" s="16" t="n">
        <v>0.8</v>
      </c>
      <c r="F1403" s="17">
        <f>C1403*E1403</f>
        <v/>
      </c>
      <c r="G1403" s="18" t="n">
        <v>0.8</v>
      </c>
      <c r="H1403" s="19">
        <f>D1403*G1403</f>
        <v/>
      </c>
      <c r="I1403" s="16" t="n">
        <v>0.6</v>
      </c>
      <c r="J1403" s="17">
        <f>C1403*I1403</f>
        <v/>
      </c>
      <c r="K1403" s="18" t="n">
        <v>0.6</v>
      </c>
      <c r="L1403" s="19">
        <f>D1403*K1403</f>
        <v/>
      </c>
      <c r="M1403" s="23" t="n">
        <v>0</v>
      </c>
      <c r="N1403" s="24">
        <f>D1403*M1403</f>
        <v/>
      </c>
      <c r="P1403" s="25">
        <f>IF(A1403=$G$1719,L1403,0)</f>
        <v/>
      </c>
      <c r="Q1403" s="25" t="n"/>
      <c r="R1403" s="25" t="n"/>
      <c r="S1403" s="25" t="n"/>
      <c r="T1403" s="25" t="n"/>
    </row>
    <row r="1404">
      <c r="A1404" s="12" t="inlineStr">
        <is>
          <t>大平NC</t>
        </is>
      </c>
      <c r="B1404" s="13" t="inlineStr">
        <is>
          <t>3F90MAX144</t>
        </is>
      </c>
      <c r="C1404" s="14">
        <f>SUMIF(数量表!D:E,B1404,数量表!E:E)</f>
        <v/>
      </c>
      <c r="D1404" s="15">
        <f>SUMIF(数量表!D:F,B1404,数量表!F:F)+SUMIF(数量表!D:G,B1404,数量表!G:G)</f>
        <v/>
      </c>
      <c r="E1404" s="16" t="n">
        <v>0.8</v>
      </c>
      <c r="F1404" s="17">
        <f>C1404*E1404</f>
        <v/>
      </c>
      <c r="G1404" s="18" t="n">
        <v>0.8</v>
      </c>
      <c r="H1404" s="19">
        <f>D1404*G1404</f>
        <v/>
      </c>
      <c r="I1404" s="16" t="n">
        <v>0.6</v>
      </c>
      <c r="J1404" s="17">
        <f>C1404*I1404</f>
        <v/>
      </c>
      <c r="K1404" s="18" t="n">
        <v>0.6</v>
      </c>
      <c r="L1404" s="19">
        <f>D1404*K1404</f>
        <v/>
      </c>
      <c r="M1404" s="23" t="n">
        <v>0</v>
      </c>
      <c r="N1404" s="24">
        <f>D1404*M1404</f>
        <v/>
      </c>
      <c r="P1404" s="25">
        <f>IF(A1404=$G$1719,L1404,0)</f>
        <v/>
      </c>
      <c r="Q1404" s="25" t="n"/>
      <c r="R1404" s="25" t="n"/>
      <c r="S1404" s="25" t="n"/>
      <c r="T1404" s="25" t="n"/>
    </row>
    <row r="1405">
      <c r="A1405" s="12" t="inlineStr">
        <is>
          <t>大平NC</t>
        </is>
      </c>
      <c r="B1405" s="13" t="inlineStr">
        <is>
          <t>3F90MAZ</t>
        </is>
      </c>
      <c r="C1405" s="14">
        <f>SUMIF(数量表!D:E,B1405,数量表!E:E)</f>
        <v/>
      </c>
      <c r="D1405" s="15">
        <f>SUMIF(数量表!D:F,B1405,数量表!F:F)+SUMIF(数量表!D:G,B1405,数量表!G:G)</f>
        <v/>
      </c>
      <c r="E1405" s="16" t="n">
        <v>0</v>
      </c>
      <c r="F1405" s="17">
        <f>C1405*E1405</f>
        <v/>
      </c>
      <c r="G1405" s="18" t="n">
        <v>0</v>
      </c>
      <c r="H1405" s="19">
        <f>D1405*G1405</f>
        <v/>
      </c>
      <c r="I1405" s="16" t="n">
        <v>1.5</v>
      </c>
      <c r="J1405" s="17">
        <f>C1405*I1405</f>
        <v/>
      </c>
      <c r="K1405" s="18" t="n">
        <v>1.5</v>
      </c>
      <c r="L1405" s="19">
        <f>D1405*K1405</f>
        <v/>
      </c>
      <c r="M1405" s="23" t="n">
        <v>0</v>
      </c>
      <c r="N1405" s="24">
        <f>D1405*M1405</f>
        <v/>
      </c>
      <c r="P1405" s="25">
        <f>IF(A1405=$G$1719,L1405,0)</f>
        <v/>
      </c>
      <c r="Q1405" s="25" t="n"/>
      <c r="R1405" s="25" t="n"/>
      <c r="S1405" s="25" t="n"/>
      <c r="T1405" s="25" t="n"/>
    </row>
    <row r="1406">
      <c r="A1406" s="12" t="inlineStr">
        <is>
          <t>大平NC</t>
        </is>
      </c>
      <c r="B1406" s="13" t="inlineStr">
        <is>
          <t>3F90MA144</t>
        </is>
      </c>
      <c r="C1406" s="14">
        <f>SUMIF(数量表!D:E,B1406,数量表!E:E)</f>
        <v/>
      </c>
      <c r="D1406" s="15">
        <f>SUMIF(数量表!D:F,B1406,数量表!F:F)+SUMIF(数量表!D:G,B1406,数量表!G:G)</f>
        <v/>
      </c>
      <c r="E1406" s="16" t="n">
        <v>0.8</v>
      </c>
      <c r="F1406" s="17">
        <f>C1406*E1406</f>
        <v/>
      </c>
      <c r="G1406" s="18" t="n">
        <v>0.8</v>
      </c>
      <c r="H1406" s="19">
        <f>D1406*G1406</f>
        <v/>
      </c>
      <c r="I1406" s="16" t="n">
        <v>0</v>
      </c>
      <c r="J1406" s="17">
        <f>C1406*I1406</f>
        <v/>
      </c>
      <c r="K1406" s="18" t="n">
        <v>0</v>
      </c>
      <c r="L1406" s="19">
        <f>D1406*K1406</f>
        <v/>
      </c>
      <c r="M1406" s="23" t="n">
        <v>0</v>
      </c>
      <c r="N1406" s="24">
        <f>D1406*M1406</f>
        <v/>
      </c>
      <c r="P1406" s="25">
        <f>IF(A1406=$G$1719,L1406,0)</f>
        <v/>
      </c>
      <c r="Q1406" s="25" t="n"/>
      <c r="R1406" s="25" t="n"/>
      <c r="S1406" s="25" t="n"/>
      <c r="T1406" s="25" t="n"/>
    </row>
    <row r="1407">
      <c r="A1407" s="12" t="inlineStr">
        <is>
          <t>大平NC</t>
        </is>
      </c>
      <c r="B1407" s="13" t="inlineStr">
        <is>
          <t>3F90MA144L</t>
        </is>
      </c>
      <c r="C1407" s="14">
        <f>SUMIF(数量表!D:E,B1407,数量表!E:E)</f>
        <v/>
      </c>
      <c r="D1407" s="15">
        <f>SUMIF(数量表!D:F,B1407,数量表!F:F)+SUMIF(数量表!D:G,B1407,数量表!G:G)</f>
        <v/>
      </c>
      <c r="E1407" s="16" t="n">
        <v>0.7</v>
      </c>
      <c r="F1407" s="17">
        <f>C1407*E1407</f>
        <v/>
      </c>
      <c r="G1407" s="18" t="n">
        <v>0.7</v>
      </c>
      <c r="H1407" s="19">
        <f>D1407*G1407</f>
        <v/>
      </c>
      <c r="I1407" s="16" t="n">
        <v>0</v>
      </c>
      <c r="J1407" s="17">
        <f>C1407*I1407</f>
        <v/>
      </c>
      <c r="K1407" s="18" t="n">
        <v>0</v>
      </c>
      <c r="L1407" s="19">
        <f>D1407*K1407</f>
        <v/>
      </c>
      <c r="M1407" s="23" t="n">
        <v>0</v>
      </c>
      <c r="N1407" s="24">
        <f>D1407*M1407</f>
        <v/>
      </c>
      <c r="P1407" s="25">
        <f>IF(A1407=$G$1719,L1407,0)</f>
        <v/>
      </c>
      <c r="Q1407" s="25" t="n"/>
      <c r="R1407" s="25" t="n"/>
      <c r="S1407" s="25" t="n"/>
      <c r="T1407" s="25" t="n"/>
    </row>
    <row r="1408">
      <c r="A1408" s="12" t="inlineStr">
        <is>
          <t>大平NC</t>
        </is>
      </c>
      <c r="B1408" s="13" t="inlineStr">
        <is>
          <t>3F90MA144R</t>
        </is>
      </c>
      <c r="C1408" s="14">
        <f>SUMIF(数量表!D:E,B1408,数量表!E:E)</f>
        <v/>
      </c>
      <c r="D1408" s="15">
        <f>SUMIF(数量表!D:F,B1408,数量表!F:F)+SUMIF(数量表!D:G,B1408,数量表!G:G)</f>
        <v/>
      </c>
      <c r="E1408" s="16" t="n">
        <v>0.7</v>
      </c>
      <c r="F1408" s="17">
        <f>C1408*E1408</f>
        <v/>
      </c>
      <c r="G1408" s="18" t="n">
        <v>0.7</v>
      </c>
      <c r="H1408" s="19">
        <f>D1408*G1408</f>
        <v/>
      </c>
      <c r="I1408" s="16" t="n">
        <v>0</v>
      </c>
      <c r="J1408" s="17">
        <f>C1408*I1408</f>
        <v/>
      </c>
      <c r="K1408" s="18" t="n">
        <v>0</v>
      </c>
      <c r="L1408" s="19">
        <f>D1408*K1408</f>
        <v/>
      </c>
      <c r="M1408" s="23" t="n">
        <v>0</v>
      </c>
      <c r="N1408" s="24">
        <f>D1408*M1408</f>
        <v/>
      </c>
      <c r="P1408" s="25">
        <f>IF(A1408=$G$1719,L1408,0)</f>
        <v/>
      </c>
      <c r="Q1408" s="25" t="n"/>
      <c r="R1408" s="25" t="n"/>
      <c r="S1408" s="25" t="n"/>
      <c r="T1408" s="25" t="n"/>
    </row>
    <row r="1409">
      <c r="A1409" s="12" t="inlineStr">
        <is>
          <t>大平NC</t>
        </is>
      </c>
      <c r="B1409" s="13" t="inlineStr">
        <is>
          <t>3F135MAW</t>
        </is>
      </c>
      <c r="C1409" s="14">
        <f>SUMIF(数量表!D:E,B1409,数量表!E:E)</f>
        <v/>
      </c>
      <c r="D1409" s="15">
        <f>SUMIF(数量表!D:F,B1409,数量表!F:F)+SUMIF(数量表!D:G,B1409,数量表!G:G)</f>
        <v/>
      </c>
      <c r="E1409" s="16" t="n">
        <v>0.7</v>
      </c>
      <c r="F1409" s="17">
        <f>C1409*E1409</f>
        <v/>
      </c>
      <c r="G1409" s="18" t="n">
        <v>0.7</v>
      </c>
      <c r="H1409" s="19">
        <f>D1409*G1409</f>
        <v/>
      </c>
      <c r="I1409" s="16" t="n">
        <v>0</v>
      </c>
      <c r="J1409" s="17">
        <f>(C1409+D1409)*I1409</f>
        <v/>
      </c>
      <c r="K1409" s="18" t="n">
        <v>0</v>
      </c>
      <c r="L1409" s="19">
        <f>D1409*K1409</f>
        <v/>
      </c>
      <c r="M1409" s="23" t="n">
        <v>0</v>
      </c>
      <c r="N1409" s="24">
        <f>D1409*M1409</f>
        <v/>
      </c>
      <c r="P1409" s="25">
        <f>IF(A1409=$G$1719,L1409,0)</f>
        <v/>
      </c>
      <c r="Q1409" s="25" t="n"/>
      <c r="R1409" s="25" t="n"/>
      <c r="S1409" s="25" t="n"/>
      <c r="T1409" s="25" t="n"/>
    </row>
    <row r="1410">
      <c r="A1410" s="12" t="inlineStr">
        <is>
          <t>大平NC</t>
        </is>
      </c>
      <c r="B1410" s="13" t="inlineStr">
        <is>
          <t>3F135MA</t>
        </is>
      </c>
      <c r="C1410" s="14">
        <f>SUMIF(数量表!D:E,B1410,数量表!E:E)</f>
        <v/>
      </c>
      <c r="D1410" s="15">
        <f>SUMIF(数量表!D:F,B1410,数量表!F:F)+SUMIF(数量表!D:G,B1410,数量表!G:G)</f>
        <v/>
      </c>
      <c r="E1410" s="16" t="n">
        <v>0.7</v>
      </c>
      <c r="F1410" s="17">
        <f>C1410*E1410</f>
        <v/>
      </c>
      <c r="G1410" s="18" t="n">
        <v>0.7</v>
      </c>
      <c r="H1410" s="19">
        <f>D1410*G1410</f>
        <v/>
      </c>
      <c r="I1410" s="16" t="n">
        <v>0</v>
      </c>
      <c r="J1410" s="17">
        <f>C1410*I1410</f>
        <v/>
      </c>
      <c r="K1410" s="18" t="n">
        <v>0</v>
      </c>
      <c r="L1410" s="19">
        <f>D1410*K1410</f>
        <v/>
      </c>
      <c r="M1410" s="23" t="n">
        <v>0</v>
      </c>
      <c r="N1410" s="24">
        <f>D1410*M1410</f>
        <v/>
      </c>
      <c r="P1410" s="25">
        <f>IF(A1410=$G$1719,L1410,0)</f>
        <v/>
      </c>
      <c r="Q1410" s="25" t="n"/>
      <c r="R1410" s="25" t="n"/>
      <c r="S1410" s="25" t="n"/>
      <c r="T1410" s="25" t="n"/>
    </row>
    <row r="1411">
      <c r="A1411" s="12" t="inlineStr">
        <is>
          <t>大平NC</t>
        </is>
      </c>
      <c r="B1411" s="13" t="inlineStr">
        <is>
          <t>3F135MA670</t>
        </is>
      </c>
      <c r="C1411" s="14">
        <f>SUMIF(数量表!D:E,B1411,数量表!E:E)</f>
        <v/>
      </c>
      <c r="D1411" s="15">
        <f>SUMIF(数量表!D:F,B1411,数量表!F:F)+SUMIF(数量表!D:G,B1411,数量表!G:G)</f>
        <v/>
      </c>
      <c r="E1411" s="16" t="n">
        <v>0</v>
      </c>
      <c r="F1411" s="17">
        <f>C1411*E1411</f>
        <v/>
      </c>
      <c r="G1411" s="18" t="n">
        <v>0</v>
      </c>
      <c r="H1411" s="19">
        <f>D1411*G1411</f>
        <v/>
      </c>
      <c r="I1411" s="16" t="n">
        <v>0.5</v>
      </c>
      <c r="J1411" s="17">
        <f>C1411*I1411</f>
        <v/>
      </c>
      <c r="K1411" s="18" t="n">
        <v>0.5</v>
      </c>
      <c r="L1411" s="19">
        <f>D1411*K1411</f>
        <v/>
      </c>
      <c r="M1411" s="23" t="n">
        <v>0</v>
      </c>
      <c r="N1411" s="24">
        <f>D1411*M1411</f>
        <v/>
      </c>
      <c r="P1411" s="25">
        <f>IF(A1411=$G$1719,L1411,0)</f>
        <v/>
      </c>
      <c r="Q1411" s="25" t="n"/>
      <c r="R1411" s="25" t="n"/>
      <c r="S1411" s="25" t="n"/>
      <c r="T1411" s="25" t="n"/>
    </row>
    <row r="1412">
      <c r="A1412" s="12" t="inlineStr">
        <is>
          <t>大平NC</t>
        </is>
      </c>
      <c r="B1412" s="13" t="inlineStr">
        <is>
          <t>3F135MA670L</t>
        </is>
      </c>
      <c r="C1412" s="14">
        <f>SUMIF(数量表!D:E,B1412,数量表!E:E)</f>
        <v/>
      </c>
      <c r="D1412" s="15">
        <f>SUMIF(数量表!D:F,B1412,数量表!F:F)+SUMIF(数量表!D:G,B1412,数量表!G:G)</f>
        <v/>
      </c>
      <c r="E1412" s="16" t="n">
        <v>0</v>
      </c>
      <c r="F1412" s="17">
        <f>C1412*E1412</f>
        <v/>
      </c>
      <c r="G1412" s="18" t="n">
        <v>0</v>
      </c>
      <c r="H1412" s="19">
        <f>D1412*G1412</f>
        <v/>
      </c>
      <c r="I1412" s="16" t="n">
        <v>0.5</v>
      </c>
      <c r="J1412" s="17">
        <f>C1412*I1412</f>
        <v/>
      </c>
      <c r="K1412" s="18" t="n">
        <v>0.5</v>
      </c>
      <c r="L1412" s="19">
        <f>D1412*K1412</f>
        <v/>
      </c>
      <c r="M1412" s="23" t="n">
        <v>0</v>
      </c>
      <c r="N1412" s="24">
        <f>D1412*M1412</f>
        <v/>
      </c>
      <c r="P1412" s="25">
        <f>IF(A1412=$G$1719,L1412,0)</f>
        <v/>
      </c>
      <c r="Q1412" s="25" t="n"/>
      <c r="R1412" s="25" t="n"/>
      <c r="S1412" s="25" t="n"/>
      <c r="T1412" s="25" t="n"/>
    </row>
    <row r="1413">
      <c r="A1413" s="12" t="inlineStr">
        <is>
          <t>大平NC</t>
        </is>
      </c>
      <c r="B1413" s="13" t="inlineStr">
        <is>
          <t>3F135MA670R</t>
        </is>
      </c>
      <c r="C1413" s="14">
        <f>SUMIF(数量表!D:E,B1413,数量表!E:E)</f>
        <v/>
      </c>
      <c r="D1413" s="15">
        <f>SUMIF(数量表!D:F,B1413,数量表!F:F)+SUMIF(数量表!D:G,B1413,数量表!G:G)</f>
        <v/>
      </c>
      <c r="E1413" s="16" t="n">
        <v>0</v>
      </c>
      <c r="F1413" s="17">
        <f>C1413*E1413</f>
        <v/>
      </c>
      <c r="G1413" s="18" t="n">
        <v>0</v>
      </c>
      <c r="H1413" s="19">
        <f>D1413*G1413</f>
        <v/>
      </c>
      <c r="I1413" s="16" t="n">
        <v>0.5</v>
      </c>
      <c r="J1413" s="17">
        <f>C1413*I1413</f>
        <v/>
      </c>
      <c r="K1413" s="18" t="n">
        <v>0.5</v>
      </c>
      <c r="L1413" s="19">
        <f>D1413*K1413</f>
        <v/>
      </c>
      <c r="M1413" s="23" t="n">
        <v>0</v>
      </c>
      <c r="N1413" s="24">
        <f>D1413*M1413</f>
        <v/>
      </c>
      <c r="P1413" s="25">
        <f>IF(A1413=$G$1719,L1413,0)</f>
        <v/>
      </c>
      <c r="Q1413" s="25" t="n"/>
      <c r="R1413" s="25" t="n"/>
      <c r="S1413" s="25" t="n"/>
      <c r="T1413" s="25" t="n"/>
    </row>
    <row r="1414">
      <c r="A1414" s="12" t="inlineStr">
        <is>
          <t>大平NC</t>
        </is>
      </c>
      <c r="B1414" s="13" t="inlineStr">
        <is>
          <t>3F135MAL</t>
        </is>
      </c>
      <c r="C1414" s="14">
        <f>SUMIF(数量表!D:E,B1414,数量表!E:E)</f>
        <v/>
      </c>
      <c r="D1414" s="15">
        <f>SUMIF(数量表!D:F,B1414,数量表!F:F)+SUMIF(数量表!D:G,B1414,数量表!G:G)</f>
        <v/>
      </c>
      <c r="E1414" s="16" t="n">
        <v>0</v>
      </c>
      <c r="F1414" s="17">
        <f>C1414*E1414</f>
        <v/>
      </c>
      <c r="G1414" s="18" t="n">
        <v>0</v>
      </c>
      <c r="H1414" s="19">
        <f>D1414*G1414</f>
        <v/>
      </c>
      <c r="I1414" s="16" t="n">
        <v>0.7</v>
      </c>
      <c r="J1414" s="17">
        <f>C1414*I1414</f>
        <v/>
      </c>
      <c r="K1414" s="18" t="n">
        <v>0.7</v>
      </c>
      <c r="L1414" s="19">
        <f>D1414*K1414</f>
        <v/>
      </c>
      <c r="M1414" s="23" t="n">
        <v>0</v>
      </c>
      <c r="N1414" s="24">
        <f>D1414*M1414</f>
        <v/>
      </c>
      <c r="P1414" s="25">
        <f>IF(A1414=$G$1719,L1414,0)</f>
        <v/>
      </c>
      <c r="Q1414" s="25" t="n"/>
      <c r="R1414" s="25" t="n"/>
      <c r="S1414" s="25" t="n"/>
      <c r="T1414" s="25" t="n"/>
    </row>
    <row r="1415">
      <c r="A1415" s="12" t="inlineStr">
        <is>
          <t>大平NC</t>
        </is>
      </c>
      <c r="B1415" s="13" t="inlineStr">
        <is>
          <t>3F135MAL+12</t>
        </is>
      </c>
      <c r="C1415" s="14">
        <f>SUMIF(数量表!D:E,B1415,数量表!E:E)</f>
        <v/>
      </c>
      <c r="D1415" s="15">
        <f>SUMIF(数量表!D:F,B1415,数量表!F:F)+SUMIF(数量表!D:G,B1415,数量表!G:G)</f>
        <v/>
      </c>
      <c r="E1415" s="16" t="n">
        <v>0</v>
      </c>
      <c r="F1415" s="17">
        <f>C1415*E1415</f>
        <v/>
      </c>
      <c r="G1415" s="18" t="n">
        <v>0</v>
      </c>
      <c r="H1415" s="19">
        <f>D1415*G1415</f>
        <v/>
      </c>
      <c r="I1415" s="16" t="n">
        <v>0.7</v>
      </c>
      <c r="J1415" s="17">
        <f>C1415*I1415</f>
        <v/>
      </c>
      <c r="K1415" s="18" t="n">
        <v>0.7</v>
      </c>
      <c r="L1415" s="19">
        <f>D1415*K1415</f>
        <v/>
      </c>
      <c r="M1415" s="23" t="n">
        <v>0</v>
      </c>
      <c r="N1415" s="24">
        <f>D1415*M1415</f>
        <v/>
      </c>
      <c r="P1415" s="25">
        <f>IF(A1415=$G$1719,L1415,0)</f>
        <v/>
      </c>
      <c r="Q1415" s="25" t="n"/>
      <c r="R1415" s="25" t="n"/>
      <c r="S1415" s="25" t="n"/>
      <c r="T1415" s="25" t="n"/>
    </row>
    <row r="1416">
      <c r="A1416" s="12" t="inlineStr">
        <is>
          <t>大平NC</t>
        </is>
      </c>
      <c r="B1416" s="13" t="inlineStr">
        <is>
          <t>3F135MAO</t>
        </is>
      </c>
      <c r="C1416" s="14">
        <f>SUMIF(数量表!D:E,B1416,数量表!E:E)</f>
        <v/>
      </c>
      <c r="D1416" s="15">
        <f>SUMIF(数量表!D:F,B1416,数量表!F:F)+SUMIF(数量表!D:G,B1416,数量表!G:G)</f>
        <v/>
      </c>
      <c r="E1416" s="16" t="n">
        <v>0.7</v>
      </c>
      <c r="F1416" s="17">
        <f>C1416*E1416</f>
        <v/>
      </c>
      <c r="G1416" s="18" t="n">
        <v>0.7</v>
      </c>
      <c r="H1416" s="19">
        <f>D1416*G1416</f>
        <v/>
      </c>
      <c r="I1416" s="16" t="n">
        <v>0.7</v>
      </c>
      <c r="J1416" s="17">
        <f>C1416*I1416</f>
        <v/>
      </c>
      <c r="K1416" s="18" t="n">
        <v>0.7</v>
      </c>
      <c r="L1416" s="19">
        <f>D1416*K1416</f>
        <v/>
      </c>
      <c r="M1416" s="23" t="n">
        <v>0</v>
      </c>
      <c r="N1416" s="24">
        <f>D1416*M1416</f>
        <v/>
      </c>
      <c r="P1416" s="25">
        <f>IF(A1416=$G$1719,L1416,0)</f>
        <v/>
      </c>
      <c r="Q1416" s="25" t="n"/>
      <c r="R1416" s="25" t="n"/>
      <c r="S1416" s="25" t="n"/>
      <c r="T1416" s="25" t="n"/>
    </row>
    <row r="1417">
      <c r="A1417" s="12" t="inlineStr">
        <is>
          <t>大平NC</t>
        </is>
      </c>
      <c r="B1417" s="13" t="inlineStr">
        <is>
          <t>3F135MAOL</t>
        </is>
      </c>
      <c r="C1417" s="14">
        <f>SUMIF(数量表!D:E,B1417,数量表!E:E)</f>
        <v/>
      </c>
      <c r="D1417" s="15">
        <f>SUMIF(数量表!D:F,B1417,数量表!F:F)+SUMIF(数量表!D:G,B1417,数量表!G:G)</f>
        <v/>
      </c>
      <c r="E1417" s="16" t="n">
        <v>0</v>
      </c>
      <c r="F1417" s="17">
        <f>C1417*E1417</f>
        <v/>
      </c>
      <c r="G1417" s="18" t="n">
        <v>0</v>
      </c>
      <c r="H1417" s="19">
        <f>D1417*G1417</f>
        <v/>
      </c>
      <c r="I1417" s="16" t="n">
        <v>1.4</v>
      </c>
      <c r="J1417" s="17">
        <f>C1417*I1417</f>
        <v/>
      </c>
      <c r="K1417" s="18" t="n">
        <v>1.4</v>
      </c>
      <c r="L1417" s="19">
        <f>D1417*K1417</f>
        <v/>
      </c>
      <c r="M1417" s="23" t="n">
        <v>0</v>
      </c>
      <c r="N1417" s="24">
        <f>D1417*M1417</f>
        <v/>
      </c>
      <c r="P1417" s="25">
        <f>IF(A1417=$G$1719,L1417,0)</f>
        <v/>
      </c>
      <c r="Q1417" s="25" t="n"/>
      <c r="R1417" s="25" t="n"/>
      <c r="S1417" s="25" t="n"/>
      <c r="T1417" s="25" t="n"/>
    </row>
    <row r="1418">
      <c r="A1418" s="12" t="inlineStr">
        <is>
          <t>大平NC</t>
        </is>
      </c>
      <c r="B1418" s="13" t="inlineStr">
        <is>
          <t>3F135MAOR</t>
        </is>
      </c>
      <c r="C1418" s="14">
        <f>SUMIF(数量表!D:E,B1418,数量表!E:E)</f>
        <v/>
      </c>
      <c r="D1418" s="15">
        <f>SUMIF(数量表!D:F,B1418,数量表!F:F)+SUMIF(数量表!D:G,B1418,数量表!G:G)</f>
        <v/>
      </c>
      <c r="E1418" s="16" t="n">
        <v>0</v>
      </c>
      <c r="F1418" s="17">
        <f>C1418*E1418</f>
        <v/>
      </c>
      <c r="G1418" s="18" t="n">
        <v>0</v>
      </c>
      <c r="H1418" s="19">
        <f>D1418*G1418</f>
        <v/>
      </c>
      <c r="I1418" s="16" t="n">
        <v>1.4</v>
      </c>
      <c r="J1418" s="17">
        <f>C1418*I1418</f>
        <v/>
      </c>
      <c r="K1418" s="18" t="n">
        <v>1.4</v>
      </c>
      <c r="L1418" s="19">
        <f>D1418*K1418</f>
        <v/>
      </c>
      <c r="M1418" s="23" t="n">
        <v>0</v>
      </c>
      <c r="N1418" s="24">
        <f>D1418*M1418</f>
        <v/>
      </c>
      <c r="P1418" s="25">
        <f>IF(A1418=$G$1719,L1418,0)</f>
        <v/>
      </c>
      <c r="Q1418" s="25" t="n"/>
      <c r="R1418" s="25" t="n"/>
      <c r="S1418" s="25" t="n"/>
      <c r="T1418" s="25" t="n"/>
    </row>
    <row r="1419">
      <c r="A1419" s="12" t="inlineStr">
        <is>
          <t>大平NC</t>
        </is>
      </c>
      <c r="B1419" s="13" t="inlineStr">
        <is>
          <t>3F135MAOS</t>
        </is>
      </c>
      <c r="C1419" s="14">
        <f>SUMIF(数量表!D:E,B1419,数量表!E:E)</f>
        <v/>
      </c>
      <c r="D1419" s="15">
        <f>SUMIF(数量表!D:F,B1419,数量表!F:F)+SUMIF(数量表!D:G,B1419,数量表!G:G)</f>
        <v/>
      </c>
      <c r="E1419" s="16" t="n">
        <v>0.7</v>
      </c>
      <c r="F1419" s="17">
        <f>C1419*E1419</f>
        <v/>
      </c>
      <c r="G1419" s="18" t="n">
        <v>0.7</v>
      </c>
      <c r="H1419" s="19">
        <f>D1419*G1419</f>
        <v/>
      </c>
      <c r="I1419" s="16" t="n">
        <v>0.6</v>
      </c>
      <c r="J1419" s="17">
        <f>C1419*I1419</f>
        <v/>
      </c>
      <c r="K1419" s="18" t="n">
        <v>0.6</v>
      </c>
      <c r="L1419" s="19">
        <f>D1419*K1419</f>
        <v/>
      </c>
      <c r="M1419" s="23" t="n">
        <v>0</v>
      </c>
      <c r="N1419" s="24">
        <f>D1419*M1419</f>
        <v/>
      </c>
      <c r="P1419" s="25">
        <f>IF(A1419=$G$1719,L1419,0)</f>
        <v/>
      </c>
      <c r="Q1419" s="25" t="n"/>
      <c r="R1419" s="25" t="n"/>
      <c r="S1419" s="25" t="n"/>
      <c r="T1419" s="25" t="n"/>
    </row>
    <row r="1420">
      <c r="A1420" s="12" t="inlineStr">
        <is>
          <t>大平NC</t>
        </is>
      </c>
      <c r="B1420" s="13" t="inlineStr">
        <is>
          <t>3F135MAR</t>
        </is>
      </c>
      <c r="C1420" s="14">
        <f>SUMIF(数量表!D:E,B1420,数量表!E:E)</f>
        <v/>
      </c>
      <c r="D1420" s="15">
        <f>SUMIF(数量表!D:F,B1420,数量表!F:F)+SUMIF(数量表!D:G,B1420,数量表!G:G)</f>
        <v/>
      </c>
      <c r="E1420" s="16" t="n">
        <v>0</v>
      </c>
      <c r="F1420" s="17">
        <f>C1420*E1420</f>
        <v/>
      </c>
      <c r="G1420" s="18" t="n">
        <v>0</v>
      </c>
      <c r="H1420" s="19">
        <f>D1420*G1420</f>
        <v/>
      </c>
      <c r="I1420" s="16" t="n">
        <v>0.7</v>
      </c>
      <c r="J1420" s="17">
        <f>C1420*I1420</f>
        <v/>
      </c>
      <c r="K1420" s="18" t="n">
        <v>0.7</v>
      </c>
      <c r="L1420" s="19">
        <f>D1420*K1420</f>
        <v/>
      </c>
      <c r="M1420" s="23" t="n">
        <v>0</v>
      </c>
      <c r="N1420" s="24">
        <f>D1420*M1420</f>
        <v/>
      </c>
      <c r="P1420" s="25">
        <f>IF(A1420=$G$1719,L1420,0)</f>
        <v/>
      </c>
      <c r="Q1420" s="25" t="n"/>
      <c r="R1420" s="25" t="n"/>
      <c r="S1420" s="25" t="n"/>
      <c r="T1420" s="25" t="n"/>
    </row>
    <row r="1421">
      <c r="A1421" s="12" t="inlineStr">
        <is>
          <t>大平NC</t>
        </is>
      </c>
      <c r="B1421" s="13" t="inlineStr">
        <is>
          <t>3F135MAR+12</t>
        </is>
      </c>
      <c r="C1421" s="14">
        <f>SUMIF(数量表!D:E,B1421,数量表!E:E)</f>
        <v/>
      </c>
      <c r="D1421" s="15">
        <f>SUMIF(数量表!D:F,B1421,数量表!F:F)+SUMIF(数量表!D:G,B1421,数量表!G:G)</f>
        <v/>
      </c>
      <c r="E1421" s="16" t="n">
        <v>0</v>
      </c>
      <c r="F1421" s="17">
        <f>C1421*E1421</f>
        <v/>
      </c>
      <c r="G1421" s="18" t="n">
        <v>0</v>
      </c>
      <c r="H1421" s="19">
        <f>D1421*G1421</f>
        <v/>
      </c>
      <c r="I1421" s="16" t="n">
        <v>0.7</v>
      </c>
      <c r="J1421" s="17">
        <f>C1421*I1421</f>
        <v/>
      </c>
      <c r="K1421" s="18" t="n">
        <v>0.7</v>
      </c>
      <c r="L1421" s="19">
        <f>D1421*K1421</f>
        <v/>
      </c>
      <c r="M1421" s="23" t="n">
        <v>0</v>
      </c>
      <c r="N1421" s="24">
        <f>D1421*M1421</f>
        <v/>
      </c>
      <c r="P1421" s="25">
        <f>IF(A1421=$G$1719,L1421,0)</f>
        <v/>
      </c>
      <c r="Q1421" s="25" t="n"/>
      <c r="R1421" s="25" t="n"/>
      <c r="S1421" s="25" t="n"/>
      <c r="T1421" s="25" t="n"/>
    </row>
    <row r="1422">
      <c r="A1422" s="12" t="inlineStr">
        <is>
          <t>大平NC</t>
        </is>
      </c>
      <c r="B1422" s="13" t="inlineStr">
        <is>
          <t>3F135MAX</t>
        </is>
      </c>
      <c r="C1422" s="14">
        <f>SUMIF(数量表!D:E,B1422,数量表!E:E)</f>
        <v/>
      </c>
      <c r="D1422" s="15">
        <f>SUMIF(数量表!D:F,B1422,数量表!F:F)+SUMIF(数量表!D:G,B1422,数量表!G:G)</f>
        <v/>
      </c>
      <c r="E1422" s="16" t="n">
        <v>0.7</v>
      </c>
      <c r="F1422" s="17">
        <f>C1422*E1422</f>
        <v/>
      </c>
      <c r="G1422" s="18" t="n">
        <v>0.7</v>
      </c>
      <c r="H1422" s="19">
        <f>D1422*G1422</f>
        <v/>
      </c>
      <c r="I1422" s="16" t="n">
        <v>0.6</v>
      </c>
      <c r="J1422" s="17">
        <f>C1422*I1422</f>
        <v/>
      </c>
      <c r="K1422" s="18" t="n">
        <v>0.6</v>
      </c>
      <c r="L1422" s="19">
        <f>D1422*K1422</f>
        <v/>
      </c>
      <c r="M1422" s="23" t="n">
        <v>0</v>
      </c>
      <c r="N1422" s="24">
        <f>D1422*M1422</f>
        <v/>
      </c>
      <c r="P1422" s="25">
        <f>IF(A1422=$G$1719,L1422,0)</f>
        <v/>
      </c>
      <c r="Q1422" s="25" t="n"/>
      <c r="R1422" s="25" t="n"/>
      <c r="S1422" s="25" t="n"/>
      <c r="T1422" s="25" t="n"/>
    </row>
    <row r="1423">
      <c r="A1423" s="12" t="inlineStr">
        <is>
          <t>大平NC</t>
        </is>
      </c>
      <c r="B1423" s="13" t="inlineStr">
        <is>
          <t>3F135MAX144</t>
        </is>
      </c>
      <c r="C1423" s="14">
        <f>SUMIF(数量表!D:E,B1423,数量表!E:E)</f>
        <v/>
      </c>
      <c r="D1423" s="15">
        <f>SUMIF(数量表!D:F,B1423,数量表!F:F)+SUMIF(数量表!D:G,B1423,数量表!G:G)</f>
        <v/>
      </c>
      <c r="E1423" s="16" t="n">
        <v>0.7</v>
      </c>
      <c r="F1423" s="17">
        <f>C1423*E1423</f>
        <v/>
      </c>
      <c r="G1423" s="18" t="n">
        <v>0.7</v>
      </c>
      <c r="H1423" s="19">
        <f>D1423*G1423</f>
        <v/>
      </c>
      <c r="I1423" s="16" t="n">
        <v>0.6</v>
      </c>
      <c r="J1423" s="17">
        <f>C1423*I1423</f>
        <v/>
      </c>
      <c r="K1423" s="18" t="n">
        <v>0.6</v>
      </c>
      <c r="L1423" s="19">
        <f>D1423*K1423</f>
        <v/>
      </c>
      <c r="M1423" s="23" t="n">
        <v>0</v>
      </c>
      <c r="N1423" s="24">
        <f>D1423*M1423</f>
        <v/>
      </c>
      <c r="P1423" s="25">
        <f>IF(A1423=$G$1719,L1423,0)</f>
        <v/>
      </c>
      <c r="Q1423" s="25" t="n"/>
      <c r="R1423" s="25" t="n"/>
      <c r="S1423" s="25" t="n"/>
      <c r="T1423" s="25" t="n"/>
    </row>
    <row r="1424">
      <c r="A1424" s="12" t="inlineStr">
        <is>
          <t>大平NC</t>
        </is>
      </c>
      <c r="B1424" s="13" t="inlineStr">
        <is>
          <t>3F135MAZ</t>
        </is>
      </c>
      <c r="C1424" s="14">
        <f>SUMIF(数量表!D:E,B1424,数量表!E:E)</f>
        <v/>
      </c>
      <c r="D1424" s="15">
        <f>SUMIF(数量表!D:F,B1424,数量表!F:F)+SUMIF(数量表!D:G,B1424,数量表!G:G)</f>
        <v/>
      </c>
      <c r="E1424" s="16" t="n">
        <v>0</v>
      </c>
      <c r="F1424" s="17">
        <f>C1424*E1424</f>
        <v/>
      </c>
      <c r="G1424" s="18" t="n">
        <v>0</v>
      </c>
      <c r="H1424" s="19">
        <f>D1424*G1424</f>
        <v/>
      </c>
      <c r="I1424" s="16" t="n">
        <v>1.3</v>
      </c>
      <c r="J1424" s="17">
        <f>C1424*I1424</f>
        <v/>
      </c>
      <c r="K1424" s="18" t="n">
        <v>1.3</v>
      </c>
      <c r="L1424" s="19">
        <f>D1424*K1424</f>
        <v/>
      </c>
      <c r="M1424" s="23" t="n">
        <v>0</v>
      </c>
      <c r="N1424" s="24">
        <f>D1424*M1424</f>
        <v/>
      </c>
      <c r="P1424" s="25">
        <f>IF(A1424=$G$1719,L1424,0)</f>
        <v/>
      </c>
      <c r="Q1424" s="25" t="n"/>
      <c r="R1424" s="25" t="n"/>
      <c r="S1424" s="25" t="n"/>
      <c r="T1424" s="25" t="n"/>
    </row>
    <row r="1425">
      <c r="A1425" s="12" t="inlineStr">
        <is>
          <t>大平NC</t>
        </is>
      </c>
      <c r="B1425" s="13" t="inlineStr">
        <is>
          <t>3F135MA144</t>
        </is>
      </c>
      <c r="C1425" s="14">
        <f>SUMIF(数量表!D:E,B1425,数量表!E:E)</f>
        <v/>
      </c>
      <c r="D1425" s="15">
        <f>SUMIF(数量表!D:F,B1425,数量表!F:F)+SUMIF(数量表!D:G,B1425,数量表!G:G)</f>
        <v/>
      </c>
      <c r="E1425" s="16" t="n">
        <v>0.7</v>
      </c>
      <c r="F1425" s="17">
        <f>C1425*E1425</f>
        <v/>
      </c>
      <c r="G1425" s="18" t="n">
        <v>0.7</v>
      </c>
      <c r="H1425" s="19">
        <f>D1425*G1425</f>
        <v/>
      </c>
      <c r="I1425" s="16" t="n">
        <v>0</v>
      </c>
      <c r="J1425" s="17">
        <f>C1425*I1425</f>
        <v/>
      </c>
      <c r="K1425" s="18" t="n">
        <v>0</v>
      </c>
      <c r="L1425" s="19">
        <f>D1425*K1425</f>
        <v/>
      </c>
      <c r="M1425" s="23" t="n">
        <v>0</v>
      </c>
      <c r="N1425" s="24">
        <f>D1425*M1425</f>
        <v/>
      </c>
      <c r="P1425" s="25">
        <f>IF(A1425=$G$1719,L1425,0)</f>
        <v/>
      </c>
      <c r="Q1425" s="25" t="n"/>
      <c r="R1425" s="25" t="n"/>
      <c r="S1425" s="25" t="n"/>
      <c r="T1425" s="25" t="n"/>
    </row>
    <row r="1426">
      <c r="A1426" s="12" t="inlineStr">
        <is>
          <t>大平NC</t>
        </is>
      </c>
      <c r="B1426" s="13" t="inlineStr">
        <is>
          <t>3F135MA144L</t>
        </is>
      </c>
      <c r="C1426" s="14">
        <f>SUMIF(数量表!D:E,B1426,数量表!E:E)</f>
        <v/>
      </c>
      <c r="D1426" s="15">
        <f>SUMIF(数量表!D:F,B1426,数量表!F:F)+SUMIF(数量表!D:G,B1426,数量表!G:G)</f>
        <v/>
      </c>
      <c r="E1426" s="16" t="n">
        <v>0.6</v>
      </c>
      <c r="F1426" s="17">
        <f>C1426*E1426</f>
        <v/>
      </c>
      <c r="G1426" s="18" t="n">
        <v>0.6</v>
      </c>
      <c r="H1426" s="19">
        <f>D1426*G1426</f>
        <v/>
      </c>
      <c r="I1426" s="16" t="n">
        <v>0</v>
      </c>
      <c r="J1426" s="17">
        <f>C1426*I1426</f>
        <v/>
      </c>
      <c r="K1426" s="18" t="n">
        <v>0</v>
      </c>
      <c r="L1426" s="19">
        <f>D1426*K1426</f>
        <v/>
      </c>
      <c r="M1426" s="23" t="n">
        <v>0</v>
      </c>
      <c r="N1426" s="24">
        <f>D1426*M1426</f>
        <v/>
      </c>
      <c r="P1426" s="25">
        <f>IF(A1426=$G$1719,L1426,0)</f>
        <v/>
      </c>
      <c r="Q1426" s="25" t="n"/>
      <c r="R1426" s="25" t="n"/>
      <c r="S1426" s="25" t="n"/>
      <c r="T1426" s="25" t="n"/>
    </row>
    <row r="1427">
      <c r="A1427" s="12" t="inlineStr">
        <is>
          <t>大平NC</t>
        </is>
      </c>
      <c r="B1427" s="13" t="inlineStr">
        <is>
          <t>3F135MA144R</t>
        </is>
      </c>
      <c r="C1427" s="14">
        <f>SUMIF(数量表!D:E,B1427,数量表!E:E)</f>
        <v/>
      </c>
      <c r="D1427" s="15">
        <f>SUMIF(数量表!D:F,B1427,数量表!F:F)+SUMIF(数量表!D:G,B1427,数量表!G:G)</f>
        <v/>
      </c>
      <c r="E1427" s="16" t="n">
        <v>0.6</v>
      </c>
      <c r="F1427" s="17">
        <f>C1427*E1427</f>
        <v/>
      </c>
      <c r="G1427" s="18" t="n">
        <v>0.6</v>
      </c>
      <c r="H1427" s="19">
        <f>D1427*G1427</f>
        <v/>
      </c>
      <c r="I1427" s="16" t="n">
        <v>0</v>
      </c>
      <c r="J1427" s="17">
        <f>C1427*I1427</f>
        <v/>
      </c>
      <c r="K1427" s="18" t="n">
        <v>0</v>
      </c>
      <c r="L1427" s="19">
        <f>D1427*K1427</f>
        <v/>
      </c>
      <c r="M1427" s="23" t="n">
        <v>0</v>
      </c>
      <c r="N1427" s="24">
        <f>D1427*M1427</f>
        <v/>
      </c>
      <c r="P1427" s="25">
        <f>IF(A1427=$G$1719,L1427,0)</f>
        <v/>
      </c>
      <c r="Q1427" s="25" t="n"/>
      <c r="R1427" s="25" t="n"/>
      <c r="S1427" s="25" t="n"/>
      <c r="T1427" s="25" t="n"/>
    </row>
    <row r="1428">
      <c r="A1428" s="12" t="inlineStr">
        <is>
          <t>大平NC</t>
        </is>
      </c>
      <c r="B1428" s="13" t="inlineStr">
        <is>
          <t>3F825MAW</t>
        </is>
      </c>
      <c r="C1428" s="14">
        <f>SUMIF(数量表!D:E,B1428,数量表!E:E)</f>
        <v/>
      </c>
      <c r="D1428" s="15">
        <f>SUMIF(数量表!D:F,B1428,数量表!F:F)+SUMIF(数量表!D:G,B1428,数量表!G:G)</f>
        <v/>
      </c>
      <c r="E1428" s="16" t="n">
        <v>0.5</v>
      </c>
      <c r="F1428" s="17">
        <f>C1428*E1428</f>
        <v/>
      </c>
      <c r="G1428" s="18" t="n">
        <v>0.5</v>
      </c>
      <c r="H1428" s="19">
        <f>D1428*G1428</f>
        <v/>
      </c>
      <c r="I1428" s="16" t="n">
        <v>0</v>
      </c>
      <c r="J1428" s="17">
        <f>(C1428+D1428)*I1428</f>
        <v/>
      </c>
      <c r="K1428" s="18" t="n">
        <v>0</v>
      </c>
      <c r="L1428" s="19">
        <f>D1428*K1428</f>
        <v/>
      </c>
      <c r="M1428" s="23" t="n">
        <v>0</v>
      </c>
      <c r="N1428" s="24">
        <f>D1428*M1428</f>
        <v/>
      </c>
      <c r="P1428" s="25">
        <f>IF(A1428=$G$1719,L1428,0)</f>
        <v/>
      </c>
      <c r="Q1428" s="25" t="n"/>
      <c r="R1428" s="25" t="n"/>
      <c r="S1428" s="25" t="n"/>
      <c r="T1428" s="25" t="n"/>
    </row>
    <row r="1429">
      <c r="A1429" s="12" t="inlineStr">
        <is>
          <t>大平NC</t>
        </is>
      </c>
      <c r="B1429" s="13" t="inlineStr">
        <is>
          <t>3F825MA</t>
        </is>
      </c>
      <c r="C1429" s="14">
        <f>SUMIF(数量表!D:E,B1429,数量表!E:E)</f>
        <v/>
      </c>
      <c r="D1429" s="15">
        <f>SUMIF(数量表!D:F,B1429,数量表!F:F)+SUMIF(数量表!D:G,B1429,数量表!G:G)</f>
        <v/>
      </c>
      <c r="E1429" s="16" t="n">
        <v>0.5</v>
      </c>
      <c r="F1429" s="17">
        <f>C1429*E1429</f>
        <v/>
      </c>
      <c r="G1429" s="18" t="n">
        <v>0.5</v>
      </c>
      <c r="H1429" s="19">
        <f>D1429*G1429</f>
        <v/>
      </c>
      <c r="I1429" s="16" t="n">
        <v>0</v>
      </c>
      <c r="J1429" s="17">
        <f>C1429*I1429</f>
        <v/>
      </c>
      <c r="K1429" s="18" t="n">
        <v>0</v>
      </c>
      <c r="L1429" s="19">
        <f>D1429*K1429</f>
        <v/>
      </c>
      <c r="M1429" s="23" t="n">
        <v>0</v>
      </c>
      <c r="N1429" s="24">
        <f>D1429*M1429</f>
        <v/>
      </c>
      <c r="P1429" s="25">
        <f>IF(A1429=$G$1719,L1429,0)</f>
        <v/>
      </c>
      <c r="Q1429" s="25" t="n"/>
      <c r="R1429" s="25" t="n"/>
      <c r="S1429" s="25" t="n"/>
      <c r="T1429" s="25" t="n"/>
    </row>
    <row r="1430">
      <c r="A1430" s="12" t="inlineStr">
        <is>
          <t>大平NC</t>
        </is>
      </c>
      <c r="B1430" s="13" t="inlineStr">
        <is>
          <t>3F825MA670</t>
        </is>
      </c>
      <c r="C1430" s="14">
        <f>SUMIF(数量表!D:E,B1430,数量表!E:E)</f>
        <v/>
      </c>
      <c r="D1430" s="15">
        <f>SUMIF(数量表!D:F,B1430,数量表!F:F)+SUMIF(数量表!D:G,B1430,数量表!G:G)</f>
        <v/>
      </c>
      <c r="E1430" s="16" t="n">
        <v>0</v>
      </c>
      <c r="F1430" s="17">
        <f>C1430*E1430</f>
        <v/>
      </c>
      <c r="G1430" s="18" t="n">
        <v>0</v>
      </c>
      <c r="H1430" s="19">
        <f>D1430*G1430</f>
        <v/>
      </c>
      <c r="I1430" s="16" t="n">
        <v>0.4</v>
      </c>
      <c r="J1430" s="17">
        <f>C1430*I1430</f>
        <v/>
      </c>
      <c r="K1430" s="18" t="n">
        <v>0.4</v>
      </c>
      <c r="L1430" s="19">
        <f>D1430*K1430</f>
        <v/>
      </c>
      <c r="M1430" s="23" t="n">
        <v>0</v>
      </c>
      <c r="N1430" s="24">
        <f>D1430*M1430</f>
        <v/>
      </c>
      <c r="P1430" s="25">
        <f>IF(A1430=$G$1719,L1430,0)</f>
        <v/>
      </c>
      <c r="Q1430" s="25" t="n"/>
      <c r="R1430" s="25" t="n"/>
      <c r="S1430" s="25" t="n"/>
      <c r="T1430" s="25" t="n"/>
    </row>
    <row r="1431">
      <c r="A1431" s="12" t="inlineStr">
        <is>
          <t>大平NC</t>
        </is>
      </c>
      <c r="B1431" s="13" t="inlineStr">
        <is>
          <t>3F825MA670L</t>
        </is>
      </c>
      <c r="C1431" s="14">
        <f>SUMIF(数量表!D:E,B1431,数量表!E:E)</f>
        <v/>
      </c>
      <c r="D1431" s="15">
        <f>SUMIF(数量表!D:F,B1431,数量表!F:F)+SUMIF(数量表!D:G,B1431,数量表!G:G)</f>
        <v/>
      </c>
      <c r="E1431" s="16" t="n">
        <v>0</v>
      </c>
      <c r="F1431" s="17">
        <f>C1431*E1431</f>
        <v/>
      </c>
      <c r="G1431" s="18" t="n">
        <v>0</v>
      </c>
      <c r="H1431" s="19">
        <f>D1431*G1431</f>
        <v/>
      </c>
      <c r="I1431" s="16" t="n">
        <v>0.3</v>
      </c>
      <c r="J1431" s="17">
        <f>C1431*I1431</f>
        <v/>
      </c>
      <c r="K1431" s="18" t="n">
        <v>0.3</v>
      </c>
      <c r="L1431" s="19">
        <f>D1431*K1431</f>
        <v/>
      </c>
      <c r="M1431" s="23" t="n">
        <v>0</v>
      </c>
      <c r="N1431" s="24">
        <f>D1431*M1431</f>
        <v/>
      </c>
      <c r="P1431" s="25">
        <f>IF(A1431=$G$1719,L1431,0)</f>
        <v/>
      </c>
      <c r="Q1431" s="25" t="n"/>
      <c r="R1431" s="25" t="n"/>
      <c r="S1431" s="25" t="n"/>
      <c r="T1431" s="25" t="n"/>
    </row>
    <row r="1432">
      <c r="A1432" s="12" t="inlineStr">
        <is>
          <t>大平NC</t>
        </is>
      </c>
      <c r="B1432" s="13" t="inlineStr">
        <is>
          <t>3F825MA670R</t>
        </is>
      </c>
      <c r="C1432" s="14">
        <f>SUMIF(数量表!D:E,B1432,数量表!E:E)</f>
        <v/>
      </c>
      <c r="D1432" s="15">
        <f>SUMIF(数量表!D:F,B1432,数量表!F:F)+SUMIF(数量表!D:G,B1432,数量表!G:G)</f>
        <v/>
      </c>
      <c r="E1432" s="16" t="n">
        <v>0</v>
      </c>
      <c r="F1432" s="17">
        <f>C1432*E1432</f>
        <v/>
      </c>
      <c r="G1432" s="18" t="n">
        <v>0</v>
      </c>
      <c r="H1432" s="19">
        <f>D1432*G1432</f>
        <v/>
      </c>
      <c r="I1432" s="16" t="n">
        <v>0.3</v>
      </c>
      <c r="J1432" s="17">
        <f>C1432*I1432</f>
        <v/>
      </c>
      <c r="K1432" s="18" t="n">
        <v>0.3</v>
      </c>
      <c r="L1432" s="19">
        <f>D1432*K1432</f>
        <v/>
      </c>
      <c r="M1432" s="23" t="n">
        <v>0</v>
      </c>
      <c r="N1432" s="24">
        <f>D1432*M1432</f>
        <v/>
      </c>
      <c r="P1432" s="25">
        <f>IF(A1432=$G$1719,L1432,0)</f>
        <v/>
      </c>
      <c r="Q1432" s="25" t="n"/>
      <c r="R1432" s="25" t="n"/>
      <c r="S1432" s="25" t="n"/>
      <c r="T1432" s="25" t="n"/>
    </row>
    <row r="1433">
      <c r="A1433" s="12" t="inlineStr">
        <is>
          <t>大平NC</t>
        </is>
      </c>
      <c r="B1433" s="13" t="inlineStr">
        <is>
          <t>3F825MAL</t>
        </is>
      </c>
      <c r="C1433" s="14">
        <f>SUMIF(数量表!D:E,B1433,数量表!E:E)</f>
        <v/>
      </c>
      <c r="D1433" s="15">
        <f>SUMIF(数量表!D:F,B1433,数量表!F:F)+SUMIF(数量表!D:G,B1433,数量表!G:G)</f>
        <v/>
      </c>
      <c r="E1433" s="16" t="n">
        <v>0</v>
      </c>
      <c r="F1433" s="17">
        <f>C1433*E1433</f>
        <v/>
      </c>
      <c r="G1433" s="18" t="n">
        <v>0</v>
      </c>
      <c r="H1433" s="19">
        <f>D1433*G1433</f>
        <v/>
      </c>
      <c r="I1433" s="16" t="n">
        <v>0.4</v>
      </c>
      <c r="J1433" s="17">
        <f>C1433*I1433</f>
        <v/>
      </c>
      <c r="K1433" s="18" t="n">
        <v>0.4</v>
      </c>
      <c r="L1433" s="19">
        <f>D1433*K1433</f>
        <v/>
      </c>
      <c r="M1433" s="23" t="n">
        <v>0</v>
      </c>
      <c r="N1433" s="24">
        <f>D1433*M1433</f>
        <v/>
      </c>
      <c r="P1433" s="25">
        <f>IF(A1433=$G$1719,L1433,0)</f>
        <v/>
      </c>
      <c r="Q1433" s="25" t="n"/>
      <c r="R1433" s="25" t="n"/>
      <c r="S1433" s="25" t="n"/>
      <c r="T1433" s="25" t="n"/>
    </row>
    <row r="1434">
      <c r="A1434" s="12" t="inlineStr">
        <is>
          <t>大平NC</t>
        </is>
      </c>
      <c r="B1434" s="13" t="inlineStr">
        <is>
          <t>3F825MAL+12</t>
        </is>
      </c>
      <c r="C1434" s="14">
        <f>SUMIF(数量表!D:E,B1434,数量表!E:E)</f>
        <v/>
      </c>
      <c r="D1434" s="15">
        <f>SUMIF(数量表!D:F,B1434,数量表!F:F)+SUMIF(数量表!D:G,B1434,数量表!G:G)</f>
        <v/>
      </c>
      <c r="E1434" s="16" t="n">
        <v>0</v>
      </c>
      <c r="F1434" s="17">
        <f>C1434*E1434</f>
        <v/>
      </c>
      <c r="G1434" s="18" t="n">
        <v>0</v>
      </c>
      <c r="H1434" s="19">
        <f>D1434*G1434</f>
        <v/>
      </c>
      <c r="I1434" s="16" t="n">
        <v>0.5</v>
      </c>
      <c r="J1434" s="17">
        <f>C1434*I1434</f>
        <v/>
      </c>
      <c r="K1434" s="18" t="n">
        <v>0.5</v>
      </c>
      <c r="L1434" s="19">
        <f>D1434*K1434</f>
        <v/>
      </c>
      <c r="M1434" s="23" t="n">
        <v>0</v>
      </c>
      <c r="N1434" s="24">
        <f>D1434*M1434</f>
        <v/>
      </c>
      <c r="P1434" s="25">
        <f>IF(A1434=$G$1719,L1434,0)</f>
        <v/>
      </c>
      <c r="Q1434" s="25" t="n"/>
      <c r="R1434" s="25" t="n"/>
      <c r="S1434" s="25" t="n"/>
      <c r="T1434" s="25" t="n"/>
    </row>
    <row r="1435">
      <c r="A1435" s="12" t="inlineStr">
        <is>
          <t>大平NC</t>
        </is>
      </c>
      <c r="B1435" s="13" t="inlineStr">
        <is>
          <t>3F825MAO</t>
        </is>
      </c>
      <c r="C1435" s="14">
        <f>SUMIF(数量表!D:E,B1435,数量表!E:E)</f>
        <v/>
      </c>
      <c r="D1435" s="15">
        <f>SUMIF(数量表!D:F,B1435,数量表!F:F)+SUMIF(数量表!D:G,B1435,数量表!G:G)</f>
        <v/>
      </c>
      <c r="E1435" s="16" t="n">
        <v>0.5</v>
      </c>
      <c r="F1435" s="17">
        <f>C1435*E1435</f>
        <v/>
      </c>
      <c r="G1435" s="18" t="n">
        <v>0.5</v>
      </c>
      <c r="H1435" s="19">
        <f>D1435*G1435</f>
        <v/>
      </c>
      <c r="I1435" s="16" t="n">
        <v>0.5</v>
      </c>
      <c r="J1435" s="17">
        <f>C1435*I1435</f>
        <v/>
      </c>
      <c r="K1435" s="18" t="n">
        <v>0.5</v>
      </c>
      <c r="L1435" s="19">
        <f>D1435*K1435</f>
        <v/>
      </c>
      <c r="M1435" s="23" t="n">
        <v>0</v>
      </c>
      <c r="N1435" s="24">
        <f>D1435*M1435</f>
        <v/>
      </c>
      <c r="P1435" s="25">
        <f>IF(A1435=$G$1719,L1435,0)</f>
        <v/>
      </c>
      <c r="Q1435" s="25" t="n"/>
      <c r="R1435" s="25" t="n"/>
      <c r="S1435" s="25" t="n"/>
      <c r="T1435" s="25" t="n"/>
    </row>
    <row r="1436">
      <c r="A1436" s="12" t="inlineStr">
        <is>
          <t>大平NC</t>
        </is>
      </c>
      <c r="B1436" s="13" t="inlineStr">
        <is>
          <t>3F825MAOL</t>
        </is>
      </c>
      <c r="C1436" s="14">
        <f>SUMIF(数量表!D:E,B1436,数量表!E:E)</f>
        <v/>
      </c>
      <c r="D1436" s="15">
        <f>SUMIF(数量表!D:F,B1436,数量表!F:F)+SUMIF(数量表!D:G,B1436,数量表!G:G)</f>
        <v/>
      </c>
      <c r="E1436" s="16" t="n">
        <v>0</v>
      </c>
      <c r="F1436" s="17">
        <f>C1436*E1436</f>
        <v/>
      </c>
      <c r="G1436" s="18" t="n">
        <v>0</v>
      </c>
      <c r="H1436" s="19">
        <f>D1436*G1436</f>
        <v/>
      </c>
      <c r="I1436" s="16" t="n">
        <v>0.9</v>
      </c>
      <c r="J1436" s="17">
        <f>C1436*I1436</f>
        <v/>
      </c>
      <c r="K1436" s="18" t="n">
        <v>0.9</v>
      </c>
      <c r="L1436" s="19">
        <f>D1436*K1436</f>
        <v/>
      </c>
      <c r="M1436" s="23" t="n">
        <v>0</v>
      </c>
      <c r="N1436" s="24">
        <f>D1436*M1436</f>
        <v/>
      </c>
      <c r="P1436" s="25">
        <f>IF(A1436=$G$1719,L1436,0)</f>
        <v/>
      </c>
      <c r="Q1436" s="25" t="n"/>
      <c r="R1436" s="25" t="n"/>
      <c r="S1436" s="25" t="n"/>
      <c r="T1436" s="25" t="n"/>
    </row>
    <row r="1437">
      <c r="A1437" s="12" t="inlineStr">
        <is>
          <t>大平NC</t>
        </is>
      </c>
      <c r="B1437" s="13" t="inlineStr">
        <is>
          <t>3F825MAOR</t>
        </is>
      </c>
      <c r="C1437" s="14">
        <f>SUMIF(数量表!D:E,B1437,数量表!E:E)</f>
        <v/>
      </c>
      <c r="D1437" s="15">
        <f>SUMIF(数量表!D:F,B1437,数量表!F:F)+SUMIF(数量表!D:G,B1437,数量表!G:G)</f>
        <v/>
      </c>
      <c r="E1437" s="16" t="n">
        <v>0</v>
      </c>
      <c r="F1437" s="17">
        <f>C1437*E1437</f>
        <v/>
      </c>
      <c r="G1437" s="18" t="n">
        <v>0</v>
      </c>
      <c r="H1437" s="19">
        <f>D1437*G1437</f>
        <v/>
      </c>
      <c r="I1437" s="16" t="n">
        <v>0.9</v>
      </c>
      <c r="J1437" s="17">
        <f>C1437*I1437</f>
        <v/>
      </c>
      <c r="K1437" s="18" t="n">
        <v>0.9</v>
      </c>
      <c r="L1437" s="19">
        <f>D1437*K1437</f>
        <v/>
      </c>
      <c r="M1437" s="23" t="n">
        <v>0</v>
      </c>
      <c r="N1437" s="24">
        <f>D1437*M1437</f>
        <v/>
      </c>
      <c r="P1437" s="25">
        <f>IF(A1437=$G$1719,L1437,0)</f>
        <v/>
      </c>
      <c r="Q1437" s="25" t="n"/>
      <c r="R1437" s="25" t="n"/>
      <c r="S1437" s="25" t="n"/>
      <c r="T1437" s="25" t="n"/>
    </row>
    <row r="1438">
      <c r="A1438" s="12" t="inlineStr">
        <is>
          <t>大平NC</t>
        </is>
      </c>
      <c r="B1438" s="13" t="inlineStr">
        <is>
          <t>3F825MAOS</t>
        </is>
      </c>
      <c r="C1438" s="14">
        <f>SUMIF(数量表!D:E,B1438,数量表!E:E)</f>
        <v/>
      </c>
      <c r="D1438" s="15">
        <f>SUMIF(数量表!D:F,B1438,数量表!F:F)+SUMIF(数量表!D:G,B1438,数量表!G:G)</f>
        <v/>
      </c>
      <c r="E1438" s="16" t="n">
        <v>0.5</v>
      </c>
      <c r="F1438" s="17">
        <f>C1438*E1438</f>
        <v/>
      </c>
      <c r="G1438" s="18" t="n">
        <v>0.5</v>
      </c>
      <c r="H1438" s="19">
        <f>D1438*G1438</f>
        <v/>
      </c>
      <c r="I1438" s="16" t="n">
        <v>0.4</v>
      </c>
      <c r="J1438" s="17">
        <f>C1438*I1438</f>
        <v/>
      </c>
      <c r="K1438" s="18" t="n">
        <v>0.4</v>
      </c>
      <c r="L1438" s="19">
        <f>D1438*K1438</f>
        <v/>
      </c>
      <c r="M1438" s="23" t="n">
        <v>0</v>
      </c>
      <c r="N1438" s="24">
        <f>D1438*M1438</f>
        <v/>
      </c>
      <c r="P1438" s="25">
        <f>IF(A1438=$G$1719,L1438,0)</f>
        <v/>
      </c>
      <c r="Q1438" s="25" t="n"/>
      <c r="R1438" s="25" t="n"/>
      <c r="S1438" s="25" t="n"/>
      <c r="T1438" s="25" t="n"/>
    </row>
    <row r="1439">
      <c r="A1439" s="12" t="inlineStr">
        <is>
          <t>大平NC</t>
        </is>
      </c>
      <c r="B1439" s="13" t="inlineStr">
        <is>
          <t>3F825MAR</t>
        </is>
      </c>
      <c r="C1439" s="14">
        <f>SUMIF(数量表!D:E,B1439,数量表!E:E)</f>
        <v/>
      </c>
      <c r="D1439" s="15">
        <f>SUMIF(数量表!D:F,B1439,数量表!F:F)+SUMIF(数量表!D:G,B1439,数量表!G:G)</f>
        <v/>
      </c>
      <c r="E1439" s="16" t="n">
        <v>0</v>
      </c>
      <c r="F1439" s="17">
        <f>C1439*E1439</f>
        <v/>
      </c>
      <c r="G1439" s="18" t="n">
        <v>0</v>
      </c>
      <c r="H1439" s="19">
        <f>D1439*G1439</f>
        <v/>
      </c>
      <c r="I1439" s="16" t="n">
        <v>0.4</v>
      </c>
      <c r="J1439" s="17">
        <f>C1439*I1439</f>
        <v/>
      </c>
      <c r="K1439" s="18" t="n">
        <v>0.4</v>
      </c>
      <c r="L1439" s="19">
        <f>D1439*K1439</f>
        <v/>
      </c>
      <c r="M1439" s="23" t="n">
        <v>0</v>
      </c>
      <c r="N1439" s="24">
        <f>D1439*M1439</f>
        <v/>
      </c>
      <c r="P1439" s="25">
        <f>IF(A1439=$G$1719,L1439,0)</f>
        <v/>
      </c>
      <c r="Q1439" s="25" t="n"/>
      <c r="R1439" s="25" t="n"/>
      <c r="S1439" s="25" t="n"/>
      <c r="T1439" s="25" t="n"/>
    </row>
    <row r="1440">
      <c r="A1440" s="12" t="inlineStr">
        <is>
          <t>大平NC</t>
        </is>
      </c>
      <c r="B1440" s="13" t="inlineStr">
        <is>
          <t>3F825MAR+12</t>
        </is>
      </c>
      <c r="C1440" s="14">
        <f>SUMIF(数量表!D:E,B1440,数量表!E:E)</f>
        <v/>
      </c>
      <c r="D1440" s="15">
        <f>SUMIF(数量表!D:F,B1440,数量表!F:F)+SUMIF(数量表!D:G,B1440,数量表!G:G)</f>
        <v/>
      </c>
      <c r="E1440" s="16" t="n">
        <v>0</v>
      </c>
      <c r="F1440" s="17">
        <f>C1440*E1440</f>
        <v/>
      </c>
      <c r="G1440" s="18" t="n">
        <v>0</v>
      </c>
      <c r="H1440" s="19">
        <f>D1440*G1440</f>
        <v/>
      </c>
      <c r="I1440" s="16" t="n">
        <v>0.5</v>
      </c>
      <c r="J1440" s="17">
        <f>C1440*I1440</f>
        <v/>
      </c>
      <c r="K1440" s="18" t="n">
        <v>0.5</v>
      </c>
      <c r="L1440" s="19">
        <f>D1440*K1440</f>
        <v/>
      </c>
      <c r="M1440" s="23" t="n">
        <v>0</v>
      </c>
      <c r="N1440" s="24">
        <f>D1440*M1440</f>
        <v/>
      </c>
      <c r="P1440" s="25">
        <f>IF(A1440=$G$1719,L1440,0)</f>
        <v/>
      </c>
      <c r="Q1440" s="25" t="n"/>
      <c r="R1440" s="25" t="n"/>
      <c r="S1440" s="25" t="n"/>
      <c r="T1440" s="25" t="n"/>
    </row>
    <row r="1441">
      <c r="A1441" s="12" t="inlineStr">
        <is>
          <t>大平NC</t>
        </is>
      </c>
      <c r="B1441" s="13" t="inlineStr">
        <is>
          <t>3F825MAX</t>
        </is>
      </c>
      <c r="C1441" s="14">
        <f>SUMIF(数量表!D:E,B1441,数量表!E:E)</f>
        <v/>
      </c>
      <c r="D1441" s="15">
        <f>SUMIF(数量表!D:F,B1441,数量表!F:F)+SUMIF(数量表!D:G,B1441,数量表!G:G)</f>
        <v/>
      </c>
      <c r="E1441" s="16" t="n">
        <v>0.5</v>
      </c>
      <c r="F1441" s="17">
        <f>C1441*E1441</f>
        <v/>
      </c>
      <c r="G1441" s="18" t="n">
        <v>0.5</v>
      </c>
      <c r="H1441" s="19">
        <f>D1441*G1441</f>
        <v/>
      </c>
      <c r="I1441" s="16" t="n">
        <v>0.4</v>
      </c>
      <c r="J1441" s="17">
        <f>C1441*I1441</f>
        <v/>
      </c>
      <c r="K1441" s="18" t="n">
        <v>0.4</v>
      </c>
      <c r="L1441" s="19">
        <f>D1441*K1441</f>
        <v/>
      </c>
      <c r="M1441" s="23" t="n">
        <v>0</v>
      </c>
      <c r="N1441" s="24">
        <f>D1441*M1441</f>
        <v/>
      </c>
      <c r="P1441" s="25">
        <f>IF(A1441=$G$1719,L1441,0)</f>
        <v/>
      </c>
      <c r="Q1441" s="25" t="n"/>
      <c r="R1441" s="25" t="n"/>
      <c r="S1441" s="25" t="n"/>
      <c r="T1441" s="25" t="n"/>
    </row>
    <row r="1442">
      <c r="A1442" s="12" t="inlineStr">
        <is>
          <t>大平NC</t>
        </is>
      </c>
      <c r="B1442" s="13" t="inlineStr">
        <is>
          <t>3F825MAX144</t>
        </is>
      </c>
      <c r="C1442" s="14">
        <f>SUMIF(数量表!D:E,B1442,数量表!E:E)</f>
        <v/>
      </c>
      <c r="D1442" s="15">
        <f>SUMIF(数量表!D:F,B1442,数量表!F:F)+SUMIF(数量表!D:G,B1442,数量表!G:G)</f>
        <v/>
      </c>
      <c r="E1442" s="16" t="n">
        <v>0.5</v>
      </c>
      <c r="F1442" s="17">
        <f>C1442*E1442</f>
        <v/>
      </c>
      <c r="G1442" s="18" t="n">
        <v>0.5</v>
      </c>
      <c r="H1442" s="19">
        <f>D1442*G1442</f>
        <v/>
      </c>
      <c r="I1442" s="16" t="n">
        <v>0.4</v>
      </c>
      <c r="J1442" s="17">
        <f>C1442*I1442</f>
        <v/>
      </c>
      <c r="K1442" s="18" t="n">
        <v>0.4</v>
      </c>
      <c r="L1442" s="19">
        <f>D1442*K1442</f>
        <v/>
      </c>
      <c r="M1442" s="23" t="n">
        <v>0</v>
      </c>
      <c r="N1442" s="24">
        <f>D1442*M1442</f>
        <v/>
      </c>
      <c r="P1442" s="25">
        <f>IF(A1442=$G$1719,L1442,0)</f>
        <v/>
      </c>
      <c r="Q1442" s="25" t="n"/>
      <c r="R1442" s="25" t="n"/>
      <c r="S1442" s="25" t="n"/>
      <c r="T1442" s="25" t="n"/>
    </row>
    <row r="1443">
      <c r="A1443" s="12" t="inlineStr">
        <is>
          <t>大平NC</t>
        </is>
      </c>
      <c r="B1443" s="13" t="inlineStr">
        <is>
          <t>3F825MAZ</t>
        </is>
      </c>
      <c r="C1443" s="14">
        <f>SUMIF(数量表!D:E,B1443,数量表!E:E)</f>
        <v/>
      </c>
      <c r="D1443" s="15">
        <f>SUMIF(数量表!D:F,B1443,数量表!F:F)+SUMIF(数量表!D:G,B1443,数量表!G:G)</f>
        <v/>
      </c>
      <c r="E1443" s="16" t="n">
        <v>0</v>
      </c>
      <c r="F1443" s="17">
        <f>C1443*E1443</f>
        <v/>
      </c>
      <c r="G1443" s="18" t="n">
        <v>0</v>
      </c>
      <c r="H1443" s="19">
        <f>D1443*G1443</f>
        <v/>
      </c>
      <c r="I1443" s="16" t="n">
        <v>0.9</v>
      </c>
      <c r="J1443" s="17">
        <f>C1443*I1443</f>
        <v/>
      </c>
      <c r="K1443" s="18" t="n">
        <v>0.9</v>
      </c>
      <c r="L1443" s="19">
        <f>D1443*K1443</f>
        <v/>
      </c>
      <c r="M1443" s="23" t="n">
        <v>0</v>
      </c>
      <c r="N1443" s="24">
        <f>D1443*M1443</f>
        <v/>
      </c>
      <c r="P1443" s="25">
        <f>IF(A1443=$G$1719,L1443,0)</f>
        <v/>
      </c>
      <c r="Q1443" s="25" t="n"/>
      <c r="R1443" s="25" t="n"/>
      <c r="S1443" s="25" t="n"/>
      <c r="T1443" s="25" t="n"/>
    </row>
    <row r="1444">
      <c r="A1444" s="12" t="inlineStr">
        <is>
          <t>大平NC</t>
        </is>
      </c>
      <c r="B1444" s="13" t="inlineStr">
        <is>
          <t>3F825MA144</t>
        </is>
      </c>
      <c r="C1444" s="14">
        <f>SUMIF(数量表!D:E,B1444,数量表!E:E)</f>
        <v/>
      </c>
      <c r="D1444" s="15">
        <f>SUMIF(数量表!D:F,B1444,数量表!F:F)+SUMIF(数量表!D:G,B1444,数量表!G:G)</f>
        <v/>
      </c>
      <c r="E1444" s="16" t="n">
        <v>0.5</v>
      </c>
      <c r="F1444" s="17">
        <f>C1444*E1444</f>
        <v/>
      </c>
      <c r="G1444" s="18" t="n">
        <v>0.5</v>
      </c>
      <c r="H1444" s="19">
        <f>D1444*G1444</f>
        <v/>
      </c>
      <c r="I1444" s="16" t="n">
        <v>0</v>
      </c>
      <c r="J1444" s="17">
        <f>C1444*I1444</f>
        <v/>
      </c>
      <c r="K1444" s="18" t="n">
        <v>0</v>
      </c>
      <c r="L1444" s="19">
        <f>D1444*K1444</f>
        <v/>
      </c>
      <c r="M1444" s="23" t="n">
        <v>0</v>
      </c>
      <c r="N1444" s="24">
        <f>D1444*M1444</f>
        <v/>
      </c>
      <c r="P1444" s="25">
        <f>IF(A1444=$G$1719,L1444,0)</f>
        <v/>
      </c>
      <c r="Q1444" s="25" t="n"/>
      <c r="R1444" s="25" t="n"/>
      <c r="S1444" s="25" t="n"/>
      <c r="T1444" s="25" t="n"/>
    </row>
    <row r="1445">
      <c r="A1445" s="12" t="inlineStr">
        <is>
          <t>大平NC</t>
        </is>
      </c>
      <c r="B1445" s="13" t="inlineStr">
        <is>
          <t>3F825MA144L</t>
        </is>
      </c>
      <c r="C1445" s="14">
        <f>SUMIF(数量表!D:E,B1445,数量表!E:E)</f>
        <v/>
      </c>
      <c r="D1445" s="15">
        <f>SUMIF(数量表!D:F,B1445,数量表!F:F)+SUMIF(数量表!D:G,B1445,数量表!G:G)</f>
        <v/>
      </c>
      <c r="E1445" s="16" t="n">
        <v>0.4</v>
      </c>
      <c r="F1445" s="17">
        <f>C1445*E1445</f>
        <v/>
      </c>
      <c r="G1445" s="18" t="n">
        <v>0.4</v>
      </c>
      <c r="H1445" s="19">
        <f>D1445*G1445</f>
        <v/>
      </c>
      <c r="I1445" s="16" t="n">
        <v>0</v>
      </c>
      <c r="J1445" s="17">
        <f>C1445*I1445</f>
        <v/>
      </c>
      <c r="K1445" s="18" t="n">
        <v>0</v>
      </c>
      <c r="L1445" s="19">
        <f>D1445*K1445</f>
        <v/>
      </c>
      <c r="M1445" s="23" t="n">
        <v>0</v>
      </c>
      <c r="N1445" s="24">
        <f>D1445*M1445</f>
        <v/>
      </c>
      <c r="P1445" s="25">
        <f>IF(A1445=$G$1719,L1445,0)</f>
        <v/>
      </c>
      <c r="Q1445" s="25" t="n"/>
      <c r="R1445" s="25" t="n"/>
      <c r="S1445" s="25" t="n"/>
      <c r="T1445" s="25" t="n"/>
    </row>
    <row r="1446">
      <c r="A1446" s="12" t="inlineStr">
        <is>
          <t>大平NC</t>
        </is>
      </c>
      <c r="B1446" s="13" t="inlineStr">
        <is>
          <t>3F825MA144R</t>
        </is>
      </c>
      <c r="C1446" s="14">
        <f>SUMIF(数量表!D:E,B1446,数量表!E:E)</f>
        <v/>
      </c>
      <c r="D1446" s="15">
        <f>SUMIF(数量表!D:F,B1446,数量表!F:F)+SUMIF(数量表!D:G,B1446,数量表!G:G)</f>
        <v/>
      </c>
      <c r="E1446" s="16" t="n">
        <v>0.4</v>
      </c>
      <c r="F1446" s="17">
        <f>C1446*E1446</f>
        <v/>
      </c>
      <c r="G1446" s="18" t="n">
        <v>0.4</v>
      </c>
      <c r="H1446" s="19">
        <f>D1446*G1446</f>
        <v/>
      </c>
      <c r="I1446" s="16" t="n">
        <v>0</v>
      </c>
      <c r="J1446" s="17">
        <f>C1446*I1446</f>
        <v/>
      </c>
      <c r="K1446" s="18" t="n">
        <v>0</v>
      </c>
      <c r="L1446" s="19">
        <f>D1446*K1446</f>
        <v/>
      </c>
      <c r="M1446" s="23" t="n">
        <v>0</v>
      </c>
      <c r="N1446" s="24">
        <f>D1446*M1446</f>
        <v/>
      </c>
      <c r="P1446" s="25">
        <f>IF(A1446=$G$1719,L1446,0)</f>
        <v/>
      </c>
      <c r="Q1446" s="25" t="n"/>
      <c r="R1446" s="25" t="n"/>
      <c r="S1446" s="25" t="n"/>
      <c r="T1446" s="25" t="n"/>
    </row>
    <row r="1447">
      <c r="A1447" s="12" t="inlineStr">
        <is>
          <t>大平NC</t>
        </is>
      </c>
      <c r="B1447" s="13" t="inlineStr">
        <is>
          <t>3F45MH</t>
        </is>
      </c>
      <c r="C1447" s="14">
        <f>SUMIF(数量表!D:E,B1447,数量表!E:E)</f>
        <v/>
      </c>
      <c r="D1447" s="15">
        <f>SUMIF(数量表!D:F,B1447,数量表!F:F)+SUMIF(数量表!D:G,B1447,数量表!G:G)</f>
        <v/>
      </c>
      <c r="E1447" s="16" t="n">
        <v>0</v>
      </c>
      <c r="F1447" s="17">
        <f>C1447*E1447</f>
        <v/>
      </c>
      <c r="G1447" s="18" t="n">
        <v>0</v>
      </c>
      <c r="H1447" s="19">
        <f>D1447*G1447</f>
        <v/>
      </c>
      <c r="I1447" s="16" t="n">
        <v>0.4</v>
      </c>
      <c r="J1447" s="17">
        <f>C1447*I1447</f>
        <v/>
      </c>
      <c r="K1447" s="18" t="n">
        <v>0.4</v>
      </c>
      <c r="L1447" s="19">
        <f>D1447*K1447</f>
        <v/>
      </c>
      <c r="M1447" s="23" t="n">
        <v>0</v>
      </c>
      <c r="N1447" s="24">
        <f>D1447*M1447</f>
        <v/>
      </c>
      <c r="P1447" s="25">
        <f>IF(A1447=$G$1719,L1447,0)</f>
        <v/>
      </c>
      <c r="Q1447" s="25" t="n"/>
      <c r="R1447" s="25" t="n"/>
      <c r="S1447" s="25" t="n"/>
      <c r="T1447" s="25" t="n"/>
    </row>
    <row r="1448">
      <c r="A1448" s="12" t="inlineStr">
        <is>
          <t>大平NC</t>
        </is>
      </c>
      <c r="B1448" s="13" t="inlineStr">
        <is>
          <t>3F45MHO</t>
        </is>
      </c>
      <c r="C1448" s="14">
        <f>SUMIF(数量表!D:E,B1448,数量表!E:E)</f>
        <v/>
      </c>
      <c r="D1448" s="15">
        <f>SUMIF(数量表!D:F,B1448,数量表!F:F)+SUMIF(数量表!D:G,B1448,数量表!G:G)</f>
        <v/>
      </c>
      <c r="E1448" s="16" t="n">
        <v>0</v>
      </c>
      <c r="F1448" s="17">
        <f>C1448*E1448</f>
        <v/>
      </c>
      <c r="G1448" s="18" t="n">
        <v>0</v>
      </c>
      <c r="H1448" s="19">
        <f>D1448*G1448</f>
        <v/>
      </c>
      <c r="I1448" s="16" t="n">
        <v>0.8</v>
      </c>
      <c r="J1448" s="17">
        <f>C1448*I1448</f>
        <v/>
      </c>
      <c r="K1448" s="18" t="n">
        <v>0.8</v>
      </c>
      <c r="L1448" s="19">
        <f>D1448*K1448</f>
        <v/>
      </c>
      <c r="M1448" s="23" t="n">
        <v>0</v>
      </c>
      <c r="N1448" s="24">
        <f>D1448*M1448</f>
        <v/>
      </c>
      <c r="P1448" s="25">
        <f>IF(A1448=$G$1719,L1448,0)</f>
        <v/>
      </c>
      <c r="Q1448" s="25" t="n"/>
      <c r="R1448" s="25" t="n"/>
      <c r="S1448" s="25" t="n"/>
      <c r="T1448" s="25" t="n"/>
    </row>
    <row r="1449">
      <c r="A1449" s="12" t="inlineStr">
        <is>
          <t>大平NC</t>
        </is>
      </c>
      <c r="B1449" s="13" t="inlineStr">
        <is>
          <t>3F45MHL</t>
        </is>
      </c>
      <c r="C1449" s="14">
        <f>SUMIF(数量表!D:E,B1449,数量表!E:E)</f>
        <v/>
      </c>
      <c r="D1449" s="15">
        <f>SUMIF(数量表!D:F,B1449,数量表!F:F)+SUMIF(数量表!D:G,B1449,数量表!G:G)</f>
        <v/>
      </c>
      <c r="E1449" s="16" t="n">
        <v>0</v>
      </c>
      <c r="F1449" s="17">
        <f>C1449*E1449</f>
        <v/>
      </c>
      <c r="G1449" s="18" t="n">
        <v>0</v>
      </c>
      <c r="H1449" s="19">
        <f>D1449*G1449</f>
        <v/>
      </c>
      <c r="I1449" s="16" t="n">
        <v>0.4</v>
      </c>
      <c r="J1449" s="17">
        <f>C1449*I1449</f>
        <v/>
      </c>
      <c r="K1449" s="18" t="n">
        <v>0.4</v>
      </c>
      <c r="L1449" s="19">
        <f>D1449*K1449</f>
        <v/>
      </c>
      <c r="M1449" s="23" t="n">
        <v>0</v>
      </c>
      <c r="N1449" s="24">
        <f>D1449*M1449</f>
        <v/>
      </c>
      <c r="P1449" s="25">
        <f>IF(A1449=$G$1719,L1449,0)</f>
        <v/>
      </c>
      <c r="Q1449" s="25" t="n"/>
      <c r="R1449" s="25" t="n"/>
      <c r="S1449" s="25" t="n"/>
      <c r="T1449" s="25" t="n"/>
    </row>
    <row r="1450">
      <c r="A1450" s="12" t="inlineStr">
        <is>
          <t>大平NC</t>
        </is>
      </c>
      <c r="B1450" s="13" t="inlineStr">
        <is>
          <t>3F45MHOL</t>
        </is>
      </c>
      <c r="C1450" s="14">
        <f>SUMIF(数量表!D:E,B1450,数量表!E:E)</f>
        <v/>
      </c>
      <c r="D1450" s="15">
        <f>SUMIF(数量表!D:F,B1450,数量表!F:F)+SUMIF(数量表!D:G,B1450,数量表!G:G)</f>
        <v/>
      </c>
      <c r="E1450" s="16" t="n">
        <v>0</v>
      </c>
      <c r="F1450" s="17">
        <f>C1450*E1450</f>
        <v/>
      </c>
      <c r="G1450" s="18" t="n">
        <v>0</v>
      </c>
      <c r="H1450" s="19">
        <f>D1450*G1450</f>
        <v/>
      </c>
      <c r="I1450" s="16" t="n">
        <v>0.8</v>
      </c>
      <c r="J1450" s="17">
        <f>C1450*I1450</f>
        <v/>
      </c>
      <c r="K1450" s="18" t="n">
        <v>0.8</v>
      </c>
      <c r="L1450" s="19">
        <f>D1450*K1450</f>
        <v/>
      </c>
      <c r="M1450" s="23" t="n">
        <v>0</v>
      </c>
      <c r="N1450" s="24">
        <f>D1450*M1450</f>
        <v/>
      </c>
      <c r="P1450" s="25">
        <f>IF(A1450=$G$1719,L1450,0)</f>
        <v/>
      </c>
      <c r="Q1450" s="25" t="n"/>
      <c r="R1450" s="25" t="n"/>
      <c r="S1450" s="25" t="n"/>
      <c r="T1450" s="25" t="n"/>
    </row>
    <row r="1451">
      <c r="A1451" s="12" t="inlineStr">
        <is>
          <t>大平NC</t>
        </is>
      </c>
      <c r="B1451" s="13" t="inlineStr">
        <is>
          <t>3F45MHR</t>
        </is>
      </c>
      <c r="C1451" s="14">
        <f>SUMIF(数量表!D:E,B1451,数量表!E:E)</f>
        <v/>
      </c>
      <c r="D1451" s="15">
        <f>SUMIF(数量表!D:F,B1451,数量表!F:F)+SUMIF(数量表!D:G,B1451,数量表!G:G)</f>
        <v/>
      </c>
      <c r="E1451" s="16" t="n">
        <v>0</v>
      </c>
      <c r="F1451" s="17">
        <f>C1451*E1451</f>
        <v/>
      </c>
      <c r="G1451" s="18" t="n">
        <v>0</v>
      </c>
      <c r="H1451" s="19">
        <f>D1451*G1451</f>
        <v/>
      </c>
      <c r="I1451" s="16" t="n">
        <v>0.4</v>
      </c>
      <c r="J1451" s="17">
        <f>C1451*I1451</f>
        <v/>
      </c>
      <c r="K1451" s="18" t="n">
        <v>0.4</v>
      </c>
      <c r="L1451" s="19">
        <f>D1451*K1451</f>
        <v/>
      </c>
      <c r="M1451" s="23" t="n">
        <v>0</v>
      </c>
      <c r="N1451" s="24">
        <f>D1451*M1451</f>
        <v/>
      </c>
      <c r="P1451" s="25">
        <f>IF(A1451=$G$1719,L1451,0)</f>
        <v/>
      </c>
      <c r="Q1451" s="25" t="n"/>
      <c r="R1451" s="25" t="n"/>
      <c r="S1451" s="25" t="n"/>
      <c r="T1451" s="25" t="n"/>
    </row>
    <row r="1452">
      <c r="A1452" s="12" t="inlineStr">
        <is>
          <t>大平NC</t>
        </is>
      </c>
      <c r="B1452" s="13" t="inlineStr">
        <is>
          <t>3F45MHOR</t>
        </is>
      </c>
      <c r="C1452" s="14">
        <f>SUMIF(数量表!D:E,B1452,数量表!E:E)</f>
        <v/>
      </c>
      <c r="D1452" s="15">
        <f>SUMIF(数量表!D:F,B1452,数量表!F:F)+SUMIF(数量表!D:G,B1452,数量表!G:G)</f>
        <v/>
      </c>
      <c r="E1452" s="16" t="n">
        <v>0</v>
      </c>
      <c r="F1452" s="17">
        <f>C1452*E1452</f>
        <v/>
      </c>
      <c r="G1452" s="18" t="n">
        <v>0</v>
      </c>
      <c r="H1452" s="19">
        <f>D1452*G1452</f>
        <v/>
      </c>
      <c r="I1452" s="16" t="n">
        <v>0.8</v>
      </c>
      <c r="J1452" s="17">
        <f>C1452*I1452</f>
        <v/>
      </c>
      <c r="K1452" s="18" t="n">
        <v>0.8</v>
      </c>
      <c r="L1452" s="19">
        <f>D1452*K1452</f>
        <v/>
      </c>
      <c r="M1452" s="23" t="n">
        <v>0</v>
      </c>
      <c r="N1452" s="24">
        <f>D1452*M1452</f>
        <v/>
      </c>
      <c r="P1452" s="25">
        <f>IF(A1452=$G$1719,L1452,0)</f>
        <v/>
      </c>
      <c r="Q1452" s="25" t="n"/>
      <c r="R1452" s="25" t="n"/>
      <c r="S1452" s="25" t="n"/>
      <c r="T1452" s="25" t="n"/>
    </row>
    <row r="1453">
      <c r="A1453" s="12" t="inlineStr">
        <is>
          <t>大平NC</t>
        </is>
      </c>
      <c r="B1453" s="13" t="inlineStr">
        <is>
          <t>3F45MHL+12</t>
        </is>
      </c>
      <c r="C1453" s="14">
        <f>SUMIF(数量表!D:E,B1453,数量表!E:E)</f>
        <v/>
      </c>
      <c r="D1453" s="15">
        <f>SUMIF(数量表!D:F,B1453,数量表!F:F)+SUMIF(数量表!D:G,B1453,数量表!G:G)</f>
        <v/>
      </c>
      <c r="E1453" s="16" t="n">
        <v>0</v>
      </c>
      <c r="F1453" s="17">
        <f>C1453*E1453</f>
        <v/>
      </c>
      <c r="G1453" s="18" t="n">
        <v>0</v>
      </c>
      <c r="H1453" s="19">
        <f>D1453*G1453</f>
        <v/>
      </c>
      <c r="I1453" s="16" t="n">
        <v>0.4</v>
      </c>
      <c r="J1453" s="17">
        <f>C1453*I1453</f>
        <v/>
      </c>
      <c r="K1453" s="18" t="n">
        <v>0.4</v>
      </c>
      <c r="L1453" s="19">
        <f>D1453*K1453</f>
        <v/>
      </c>
      <c r="M1453" s="23" t="n">
        <v>0</v>
      </c>
      <c r="N1453" s="24">
        <f>D1453*M1453</f>
        <v/>
      </c>
      <c r="P1453" s="25">
        <f>IF(A1453=$G$1719,L1453,0)</f>
        <v/>
      </c>
      <c r="Q1453" s="25" t="n"/>
      <c r="R1453" s="25" t="n"/>
      <c r="S1453" s="25" t="n"/>
      <c r="T1453" s="25" t="n"/>
    </row>
    <row r="1454">
      <c r="A1454" s="12" t="inlineStr">
        <is>
          <t>大平NC</t>
        </is>
      </c>
      <c r="B1454" s="13" t="inlineStr">
        <is>
          <t>3F45MHR+12</t>
        </is>
      </c>
      <c r="C1454" s="14">
        <f>SUMIF(数量表!D:E,B1454,数量表!E:E)</f>
        <v/>
      </c>
      <c r="D1454" s="15">
        <f>SUMIF(数量表!D:F,B1454,数量表!F:F)+SUMIF(数量表!D:G,B1454,数量表!G:G)</f>
        <v/>
      </c>
      <c r="E1454" s="16" t="n">
        <v>0</v>
      </c>
      <c r="F1454" s="17">
        <f>C1454*E1454</f>
        <v/>
      </c>
      <c r="G1454" s="18" t="n">
        <v>0</v>
      </c>
      <c r="H1454" s="19">
        <f>D1454*G1454</f>
        <v/>
      </c>
      <c r="I1454" s="16" t="n">
        <v>0.4</v>
      </c>
      <c r="J1454" s="17">
        <f>C1454*I1454</f>
        <v/>
      </c>
      <c r="K1454" s="18" t="n">
        <v>0.4</v>
      </c>
      <c r="L1454" s="19">
        <f>D1454*K1454</f>
        <v/>
      </c>
      <c r="M1454" s="23" t="n">
        <v>0</v>
      </c>
      <c r="N1454" s="24">
        <f>D1454*M1454</f>
        <v/>
      </c>
      <c r="P1454" s="25">
        <f>IF(A1454=$G$1719,L1454,0)</f>
        <v/>
      </c>
      <c r="Q1454" s="25" t="n"/>
      <c r="R1454" s="25" t="n"/>
      <c r="S1454" s="25" t="n"/>
      <c r="T1454" s="25" t="n"/>
    </row>
    <row r="1455">
      <c r="A1455" s="12" t="inlineStr">
        <is>
          <t>大平NC</t>
        </is>
      </c>
      <c r="B1455" s="13" t="inlineStr">
        <is>
          <t>3F45MHX</t>
        </is>
      </c>
      <c r="C1455" s="14">
        <f>SUMIF(数量表!D:E,B1455,数量表!E:E)</f>
        <v/>
      </c>
      <c r="D1455" s="15">
        <f>SUMIF(数量表!D:F,B1455,数量表!F:F)+SUMIF(数量表!D:G,B1455,数量表!G:G)</f>
        <v/>
      </c>
      <c r="E1455" s="16" t="n">
        <v>0.4</v>
      </c>
      <c r="F1455" s="17">
        <f>C1455*E1455</f>
        <v/>
      </c>
      <c r="G1455" s="18" t="n">
        <v>0.4</v>
      </c>
      <c r="H1455" s="19">
        <f>D1455*G1455</f>
        <v/>
      </c>
      <c r="I1455" s="16" t="n">
        <v>0.3</v>
      </c>
      <c r="J1455" s="17">
        <f>C1455*I1455</f>
        <v/>
      </c>
      <c r="K1455" s="18" t="n">
        <v>0.3</v>
      </c>
      <c r="L1455" s="19">
        <f>D1455*K1455</f>
        <v/>
      </c>
      <c r="M1455" s="23" t="n">
        <v>0</v>
      </c>
      <c r="N1455" s="24">
        <f>D1455*M1455</f>
        <v/>
      </c>
      <c r="P1455" s="25">
        <f>IF(A1455=$G$1719,L1455,0)</f>
        <v/>
      </c>
      <c r="Q1455" s="25" t="n"/>
      <c r="R1455" s="25" t="n"/>
      <c r="S1455" s="25" t="n"/>
      <c r="T1455" s="25" t="n"/>
    </row>
    <row r="1456">
      <c r="A1456" s="12" t="inlineStr">
        <is>
          <t>大平NC</t>
        </is>
      </c>
      <c r="B1456" s="13" t="inlineStr">
        <is>
          <t>3F45MHZ</t>
        </is>
      </c>
      <c r="C1456" s="14">
        <f>SUMIF(数量表!D:E,B1456,数量表!E:E)</f>
        <v/>
      </c>
      <c r="D1456" s="15">
        <f>SUMIF(数量表!D:F,B1456,数量表!F:F)+SUMIF(数量表!D:G,B1456,数量表!G:G)</f>
        <v/>
      </c>
      <c r="E1456" s="16" t="n">
        <v>0</v>
      </c>
      <c r="F1456" s="17">
        <f>C1456*E1456</f>
        <v/>
      </c>
      <c r="G1456" s="18" t="n">
        <v>0</v>
      </c>
      <c r="H1456" s="19">
        <f>D1456*G1456</f>
        <v/>
      </c>
      <c r="I1456" s="16" t="n">
        <v>0.7</v>
      </c>
      <c r="J1456" s="17">
        <f>C1456*I1456</f>
        <v/>
      </c>
      <c r="K1456" s="18" t="n">
        <v>0.7</v>
      </c>
      <c r="L1456" s="19">
        <f>D1456*K1456</f>
        <v/>
      </c>
      <c r="M1456" s="23" t="n">
        <v>0</v>
      </c>
      <c r="N1456" s="24">
        <f>D1456*M1456</f>
        <v/>
      </c>
      <c r="P1456" s="25">
        <f>IF(A1456=$G$1719,L1456,0)</f>
        <v/>
      </c>
      <c r="Q1456" s="25" t="n"/>
      <c r="R1456" s="25" t="n"/>
      <c r="S1456" s="25" t="n"/>
      <c r="T1456" s="25" t="n"/>
    </row>
    <row r="1457">
      <c r="A1457" s="12" t="inlineStr">
        <is>
          <t>大平NC</t>
        </is>
      </c>
      <c r="B1457" s="13" t="inlineStr">
        <is>
          <t>3F90MH</t>
        </is>
      </c>
      <c r="C1457" s="14">
        <f>SUMIF(数量表!D:E,B1457,数量表!E:E)</f>
        <v/>
      </c>
      <c r="D1457" s="15">
        <f>SUMIF(数量表!D:F,B1457,数量表!F:F)+SUMIF(数量表!D:G,B1457,数量表!G:G)</f>
        <v/>
      </c>
      <c r="E1457" s="16" t="n">
        <v>0</v>
      </c>
      <c r="F1457" s="17">
        <f>C1457*E1457</f>
        <v/>
      </c>
      <c r="G1457" s="18" t="n">
        <v>0</v>
      </c>
      <c r="H1457" s="19">
        <f>D1457*G1457</f>
        <v/>
      </c>
      <c r="I1457" s="16" t="n">
        <v>0.4</v>
      </c>
      <c r="J1457" s="17">
        <f>C1457*I1457</f>
        <v/>
      </c>
      <c r="K1457" s="18" t="n">
        <v>0.4</v>
      </c>
      <c r="L1457" s="19">
        <f>D1457*K1457</f>
        <v/>
      </c>
      <c r="M1457" s="23" t="n">
        <v>0</v>
      </c>
      <c r="N1457" s="24">
        <f>D1457*M1457</f>
        <v/>
      </c>
      <c r="P1457" s="25">
        <f>IF(A1457=$G$1719,L1457,0)</f>
        <v/>
      </c>
      <c r="Q1457" s="25" t="n"/>
      <c r="R1457" s="25" t="n"/>
      <c r="S1457" s="25" t="n"/>
      <c r="T1457" s="25" t="n"/>
    </row>
    <row r="1458">
      <c r="A1458" s="12" t="inlineStr">
        <is>
          <t>大平NC</t>
        </is>
      </c>
      <c r="B1458" s="13" t="inlineStr">
        <is>
          <t>3F90MHO</t>
        </is>
      </c>
      <c r="C1458" s="14">
        <f>SUMIF(数量表!D:E,B1458,数量表!E:E)</f>
        <v/>
      </c>
      <c r="D1458" s="15">
        <f>SUMIF(数量表!D:F,B1458,数量表!F:F)+SUMIF(数量表!D:G,B1458,数量表!G:G)</f>
        <v/>
      </c>
      <c r="E1458" s="16" t="n">
        <v>0</v>
      </c>
      <c r="F1458" s="17">
        <f>C1458*E1458</f>
        <v/>
      </c>
      <c r="G1458" s="18" t="n">
        <v>0</v>
      </c>
      <c r="H1458" s="19">
        <f>D1458*G1458</f>
        <v/>
      </c>
      <c r="I1458" s="16" t="n">
        <v>0.8</v>
      </c>
      <c r="J1458" s="17">
        <f>C1458*I1458</f>
        <v/>
      </c>
      <c r="K1458" s="18" t="n">
        <v>0.8</v>
      </c>
      <c r="L1458" s="19">
        <f>D1458*K1458</f>
        <v/>
      </c>
      <c r="M1458" s="23" t="n">
        <v>0</v>
      </c>
      <c r="N1458" s="24">
        <f>D1458*M1458</f>
        <v/>
      </c>
      <c r="P1458" s="25">
        <f>IF(A1458=$G$1719,L1458,0)</f>
        <v/>
      </c>
      <c r="Q1458" s="25" t="n"/>
      <c r="R1458" s="25" t="n"/>
      <c r="S1458" s="25" t="n"/>
      <c r="T1458" s="25" t="n"/>
    </row>
    <row r="1459">
      <c r="A1459" s="12" t="inlineStr">
        <is>
          <t>大平NC</t>
        </is>
      </c>
      <c r="B1459" s="13" t="inlineStr">
        <is>
          <t>3F90MHL</t>
        </is>
      </c>
      <c r="C1459" s="14">
        <f>SUMIF(数量表!D:E,B1459,数量表!E:E)</f>
        <v/>
      </c>
      <c r="D1459" s="15">
        <f>SUMIF(数量表!D:F,B1459,数量表!F:F)+SUMIF(数量表!D:G,B1459,数量表!G:G)</f>
        <v/>
      </c>
      <c r="E1459" s="16" t="n">
        <v>0</v>
      </c>
      <c r="F1459" s="17">
        <f>C1459*E1459</f>
        <v/>
      </c>
      <c r="G1459" s="18" t="n">
        <v>0</v>
      </c>
      <c r="H1459" s="19">
        <f>D1459*G1459</f>
        <v/>
      </c>
      <c r="I1459" s="16" t="n">
        <v>0.3</v>
      </c>
      <c r="J1459" s="17">
        <f>C1459*I1459</f>
        <v/>
      </c>
      <c r="K1459" s="18" t="n">
        <v>0.3</v>
      </c>
      <c r="L1459" s="19">
        <f>D1459*K1459</f>
        <v/>
      </c>
      <c r="M1459" s="23" t="n">
        <v>0</v>
      </c>
      <c r="N1459" s="24">
        <f>D1459*M1459</f>
        <v/>
      </c>
      <c r="P1459" s="25">
        <f>IF(A1459=$G$1719,L1459,0)</f>
        <v/>
      </c>
      <c r="Q1459" s="25" t="n"/>
      <c r="R1459" s="25" t="n"/>
      <c r="S1459" s="25" t="n"/>
      <c r="T1459" s="25" t="n"/>
    </row>
    <row r="1460">
      <c r="A1460" s="12" t="inlineStr">
        <is>
          <t>大平NC</t>
        </is>
      </c>
      <c r="B1460" s="13" t="inlineStr">
        <is>
          <t>3F90MHOL</t>
        </is>
      </c>
      <c r="C1460" s="14">
        <f>SUMIF(数量表!D:E,B1460,数量表!E:E)</f>
        <v/>
      </c>
      <c r="D1460" s="15">
        <f>SUMIF(数量表!D:F,B1460,数量表!F:F)+SUMIF(数量表!D:G,B1460,数量表!G:G)</f>
        <v/>
      </c>
      <c r="E1460" s="16" t="n">
        <v>0</v>
      </c>
      <c r="F1460" s="17">
        <f>C1460*E1460</f>
        <v/>
      </c>
      <c r="G1460" s="18" t="n">
        <v>0</v>
      </c>
      <c r="H1460" s="19">
        <f>D1460*G1460</f>
        <v/>
      </c>
      <c r="I1460" s="16" t="n">
        <v>0.7</v>
      </c>
      <c r="J1460" s="17">
        <f>C1460*I1460</f>
        <v/>
      </c>
      <c r="K1460" s="18" t="n">
        <v>0.7</v>
      </c>
      <c r="L1460" s="19">
        <f>D1460*K1460</f>
        <v/>
      </c>
      <c r="M1460" s="23" t="n">
        <v>0</v>
      </c>
      <c r="N1460" s="24">
        <f>D1460*M1460</f>
        <v/>
      </c>
      <c r="P1460" s="25">
        <f>IF(A1460=$G$1719,L1460,0)</f>
        <v/>
      </c>
      <c r="Q1460" s="25" t="n"/>
      <c r="R1460" s="25" t="n"/>
      <c r="S1460" s="25" t="n"/>
      <c r="T1460" s="25" t="n"/>
    </row>
    <row r="1461">
      <c r="A1461" s="12" t="inlineStr">
        <is>
          <t>大平NC</t>
        </is>
      </c>
      <c r="B1461" s="13" t="inlineStr">
        <is>
          <t>3F90MHR</t>
        </is>
      </c>
      <c r="C1461" s="14">
        <f>SUMIF(数量表!D:E,B1461,数量表!E:E)</f>
        <v/>
      </c>
      <c r="D1461" s="15">
        <f>SUMIF(数量表!D:F,B1461,数量表!F:F)+SUMIF(数量表!D:G,B1461,数量表!G:G)</f>
        <v/>
      </c>
      <c r="E1461" s="16" t="n">
        <v>0</v>
      </c>
      <c r="F1461" s="17">
        <f>C1461*E1461</f>
        <v/>
      </c>
      <c r="G1461" s="18" t="n">
        <v>0</v>
      </c>
      <c r="H1461" s="19">
        <f>D1461*G1461</f>
        <v/>
      </c>
      <c r="I1461" s="16" t="n">
        <v>0.3</v>
      </c>
      <c r="J1461" s="17">
        <f>C1461*I1461</f>
        <v/>
      </c>
      <c r="K1461" s="18" t="n">
        <v>0.3</v>
      </c>
      <c r="L1461" s="19">
        <f>D1461*K1461</f>
        <v/>
      </c>
      <c r="M1461" s="23" t="n">
        <v>0</v>
      </c>
      <c r="N1461" s="24">
        <f>D1461*M1461</f>
        <v/>
      </c>
      <c r="P1461" s="25">
        <f>IF(A1461=$G$1719,L1461,0)</f>
        <v/>
      </c>
      <c r="Q1461" s="25" t="n"/>
      <c r="R1461" s="25" t="n"/>
      <c r="S1461" s="25" t="n"/>
      <c r="T1461" s="25" t="n"/>
    </row>
    <row r="1462">
      <c r="A1462" s="12" t="inlineStr">
        <is>
          <t>大平NC</t>
        </is>
      </c>
      <c r="B1462" s="13" t="inlineStr">
        <is>
          <t>3F90MHOR</t>
        </is>
      </c>
      <c r="C1462" s="14">
        <f>SUMIF(数量表!D:E,B1462,数量表!E:E)</f>
        <v/>
      </c>
      <c r="D1462" s="15">
        <f>SUMIF(数量表!D:F,B1462,数量表!F:F)+SUMIF(数量表!D:G,B1462,数量表!G:G)</f>
        <v/>
      </c>
      <c r="E1462" s="16" t="n">
        <v>0</v>
      </c>
      <c r="F1462" s="17">
        <f>C1462*E1462</f>
        <v/>
      </c>
      <c r="G1462" s="18" t="n">
        <v>0</v>
      </c>
      <c r="H1462" s="19">
        <f>D1462*G1462</f>
        <v/>
      </c>
      <c r="I1462" s="16" t="n">
        <v>0.7</v>
      </c>
      <c r="J1462" s="17">
        <f>C1462*I1462</f>
        <v/>
      </c>
      <c r="K1462" s="18" t="n">
        <v>0.7</v>
      </c>
      <c r="L1462" s="19">
        <f>D1462*K1462</f>
        <v/>
      </c>
      <c r="M1462" s="23" t="n">
        <v>0</v>
      </c>
      <c r="N1462" s="24">
        <f>D1462*M1462</f>
        <v/>
      </c>
      <c r="P1462" s="25">
        <f>IF(A1462=$G$1719,L1462,0)</f>
        <v/>
      </c>
      <c r="Q1462" s="25" t="n"/>
      <c r="R1462" s="25" t="n"/>
      <c r="S1462" s="25" t="n"/>
      <c r="T1462" s="25" t="n"/>
    </row>
    <row r="1463">
      <c r="A1463" s="12" t="inlineStr">
        <is>
          <t>大平NC</t>
        </is>
      </c>
      <c r="B1463" s="13" t="inlineStr">
        <is>
          <t>3F90MHL+12</t>
        </is>
      </c>
      <c r="C1463" s="14">
        <f>SUMIF(数量表!D:E,B1463,数量表!E:E)</f>
        <v/>
      </c>
      <c r="D1463" s="15">
        <f>SUMIF(数量表!D:F,B1463,数量表!F:F)+SUMIF(数量表!D:G,B1463,数量表!G:G)</f>
        <v/>
      </c>
      <c r="E1463" s="16" t="n">
        <v>0</v>
      </c>
      <c r="F1463" s="17">
        <f>C1463*E1463</f>
        <v/>
      </c>
      <c r="G1463" s="18" t="n">
        <v>0</v>
      </c>
      <c r="H1463" s="19">
        <f>D1463*G1463</f>
        <v/>
      </c>
      <c r="I1463" s="16" t="n">
        <v>0.4</v>
      </c>
      <c r="J1463" s="17">
        <f>C1463*I1463</f>
        <v/>
      </c>
      <c r="K1463" s="18" t="n">
        <v>0.4</v>
      </c>
      <c r="L1463" s="19">
        <f>D1463*K1463</f>
        <v/>
      </c>
      <c r="M1463" s="23" t="n">
        <v>0</v>
      </c>
      <c r="N1463" s="24">
        <f>D1463*M1463</f>
        <v/>
      </c>
      <c r="P1463" s="25">
        <f>IF(A1463=$G$1719,L1463,0)</f>
        <v/>
      </c>
      <c r="Q1463" s="25" t="n"/>
      <c r="R1463" s="25" t="n"/>
      <c r="S1463" s="25" t="n"/>
      <c r="T1463" s="25" t="n"/>
    </row>
    <row r="1464">
      <c r="A1464" s="12" t="inlineStr">
        <is>
          <t>大平NC</t>
        </is>
      </c>
      <c r="B1464" s="13" t="inlineStr">
        <is>
          <t>3F90MHR+12</t>
        </is>
      </c>
      <c r="C1464" s="14">
        <f>SUMIF(数量表!D:E,B1464,数量表!E:E)</f>
        <v/>
      </c>
      <c r="D1464" s="15">
        <f>SUMIF(数量表!D:F,B1464,数量表!F:F)+SUMIF(数量表!D:G,B1464,数量表!G:G)</f>
        <v/>
      </c>
      <c r="E1464" s="16" t="n">
        <v>0</v>
      </c>
      <c r="F1464" s="17">
        <f>C1464*E1464</f>
        <v/>
      </c>
      <c r="G1464" s="18" t="n">
        <v>0</v>
      </c>
      <c r="H1464" s="19">
        <f>D1464*G1464</f>
        <v/>
      </c>
      <c r="I1464" s="16" t="n">
        <v>0.4</v>
      </c>
      <c r="J1464" s="17">
        <f>C1464*I1464</f>
        <v/>
      </c>
      <c r="K1464" s="18" t="n">
        <v>0.4</v>
      </c>
      <c r="L1464" s="19">
        <f>D1464*K1464</f>
        <v/>
      </c>
      <c r="M1464" s="23" t="n">
        <v>0</v>
      </c>
      <c r="N1464" s="24">
        <f>D1464*M1464</f>
        <v/>
      </c>
      <c r="P1464" s="25">
        <f>IF(A1464=$G$1719,L1464,0)</f>
        <v/>
      </c>
      <c r="Q1464" s="25" t="n"/>
      <c r="R1464" s="25" t="n"/>
      <c r="S1464" s="25" t="n"/>
      <c r="T1464" s="25" t="n"/>
    </row>
    <row r="1465">
      <c r="A1465" s="12" t="inlineStr">
        <is>
          <t>大平NC</t>
        </is>
      </c>
      <c r="B1465" s="13" t="inlineStr">
        <is>
          <t>3F90MHX</t>
        </is>
      </c>
      <c r="C1465" s="14">
        <f>SUMIF(数量表!D:E,B1465,数量表!E:E)</f>
        <v/>
      </c>
      <c r="D1465" s="15">
        <f>SUMIF(数量表!D:F,B1465,数量表!F:F)+SUMIF(数量表!D:G,B1465,数量表!G:G)</f>
        <v/>
      </c>
      <c r="E1465" s="16" t="n">
        <v>0.4</v>
      </c>
      <c r="F1465" s="17">
        <f>C1465*E1465</f>
        <v/>
      </c>
      <c r="G1465" s="18" t="n">
        <v>0.4</v>
      </c>
      <c r="H1465" s="19">
        <f>D1465*G1465</f>
        <v/>
      </c>
      <c r="I1465" s="16" t="n">
        <v>0.3</v>
      </c>
      <c r="J1465" s="17">
        <f>C1465*I1465</f>
        <v/>
      </c>
      <c r="K1465" s="18" t="n">
        <v>0.3</v>
      </c>
      <c r="L1465" s="19">
        <f>D1465*K1465</f>
        <v/>
      </c>
      <c r="M1465" s="23" t="n">
        <v>0</v>
      </c>
      <c r="N1465" s="24">
        <f>D1465*M1465</f>
        <v/>
      </c>
      <c r="P1465" s="25">
        <f>IF(A1465=$G$1719,L1465,0)</f>
        <v/>
      </c>
      <c r="Q1465" s="25" t="n"/>
      <c r="R1465" s="25" t="n"/>
      <c r="S1465" s="25" t="n"/>
      <c r="T1465" s="25" t="n"/>
    </row>
    <row r="1466">
      <c r="A1466" s="12" t="inlineStr">
        <is>
          <t>大平NC</t>
        </is>
      </c>
      <c r="B1466" s="13" t="inlineStr">
        <is>
          <t>3F90MHZ</t>
        </is>
      </c>
      <c r="C1466" s="14">
        <f>SUMIF(数量表!D:E,B1466,数量表!E:E)</f>
        <v/>
      </c>
      <c r="D1466" s="15">
        <f>SUMIF(数量表!D:F,B1466,数量表!F:F)+SUMIF(数量表!D:G,B1466,数量表!G:G)</f>
        <v/>
      </c>
      <c r="E1466" s="16" t="n">
        <v>0</v>
      </c>
      <c r="F1466" s="17">
        <f>C1466*E1466</f>
        <v/>
      </c>
      <c r="G1466" s="18" t="n">
        <v>0</v>
      </c>
      <c r="H1466" s="19">
        <f>D1466*G1466</f>
        <v/>
      </c>
      <c r="I1466" s="16" t="n">
        <v>0.7</v>
      </c>
      <c r="J1466" s="17">
        <f>C1466*I1466</f>
        <v/>
      </c>
      <c r="K1466" s="18" t="n">
        <v>0.7</v>
      </c>
      <c r="L1466" s="19">
        <f>D1466*K1466</f>
        <v/>
      </c>
      <c r="M1466" s="23" t="n">
        <v>0</v>
      </c>
      <c r="N1466" s="24">
        <f>D1466*M1466</f>
        <v/>
      </c>
      <c r="P1466" s="25">
        <f>IF(A1466=$G$1719,L1466,0)</f>
        <v/>
      </c>
      <c r="Q1466" s="25" t="n"/>
      <c r="R1466" s="25" t="n"/>
      <c r="S1466" s="25" t="n"/>
      <c r="T1466" s="25" t="n"/>
    </row>
    <row r="1467">
      <c r="A1467" s="12" t="inlineStr">
        <is>
          <t>大平NC</t>
        </is>
      </c>
      <c r="B1467" s="13" t="inlineStr">
        <is>
          <t>3F135MH</t>
        </is>
      </c>
      <c r="C1467" s="14">
        <f>SUMIF(数量表!D:E,B1467,数量表!E:E)</f>
        <v/>
      </c>
      <c r="D1467" s="15">
        <f>SUMIF(数量表!D:F,B1467,数量表!F:F)+SUMIF(数量表!D:G,B1467,数量表!G:G)</f>
        <v/>
      </c>
      <c r="E1467" s="16" t="n">
        <v>0</v>
      </c>
      <c r="F1467" s="17">
        <f>C1467*E1467</f>
        <v/>
      </c>
      <c r="G1467" s="18" t="n">
        <v>0</v>
      </c>
      <c r="H1467" s="19">
        <f>D1467*G1467</f>
        <v/>
      </c>
      <c r="I1467" s="16" t="n">
        <v>0.3</v>
      </c>
      <c r="J1467" s="17">
        <f>C1467*I1467</f>
        <v/>
      </c>
      <c r="K1467" s="18" t="n">
        <v>0.3</v>
      </c>
      <c r="L1467" s="19">
        <f>D1467*K1467</f>
        <v/>
      </c>
      <c r="M1467" s="23" t="n">
        <v>0</v>
      </c>
      <c r="N1467" s="24">
        <f>D1467*M1467</f>
        <v/>
      </c>
      <c r="P1467" s="25">
        <f>IF(A1467=$G$1719,L1467,0)</f>
        <v/>
      </c>
      <c r="Q1467" s="25" t="n"/>
      <c r="R1467" s="25" t="n"/>
      <c r="S1467" s="25" t="n"/>
      <c r="T1467" s="25" t="n"/>
    </row>
    <row r="1468">
      <c r="A1468" s="12" t="inlineStr">
        <is>
          <t>大平NC</t>
        </is>
      </c>
      <c r="B1468" s="13" t="inlineStr">
        <is>
          <t>3F135MHO</t>
        </is>
      </c>
      <c r="C1468" s="14">
        <f>SUMIF(数量表!D:E,B1468,数量表!E:E)</f>
        <v/>
      </c>
      <c r="D1468" s="15">
        <f>SUMIF(数量表!D:F,B1468,数量表!F:F)+SUMIF(数量表!D:G,B1468,数量表!G:G)</f>
        <v/>
      </c>
      <c r="E1468" s="16" t="n">
        <v>0</v>
      </c>
      <c r="F1468" s="17">
        <f>C1468*E1468</f>
        <v/>
      </c>
      <c r="G1468" s="18" t="n">
        <v>0</v>
      </c>
      <c r="H1468" s="19">
        <f>D1468*G1468</f>
        <v/>
      </c>
      <c r="I1468" s="16" t="n">
        <v>0.7</v>
      </c>
      <c r="J1468" s="17">
        <f>C1468*I1468</f>
        <v/>
      </c>
      <c r="K1468" s="18" t="n">
        <v>0.7</v>
      </c>
      <c r="L1468" s="19">
        <f>D1468*K1468</f>
        <v/>
      </c>
      <c r="M1468" s="23" t="n">
        <v>0</v>
      </c>
      <c r="N1468" s="24">
        <f>D1468*M1468</f>
        <v/>
      </c>
      <c r="P1468" s="25">
        <f>IF(A1468=$G$1719,L1468,0)</f>
        <v/>
      </c>
      <c r="Q1468" s="25" t="n"/>
      <c r="R1468" s="25" t="n"/>
      <c r="S1468" s="25" t="n"/>
      <c r="T1468" s="25" t="n"/>
    </row>
    <row r="1469">
      <c r="A1469" s="12" t="inlineStr">
        <is>
          <t>大平NC</t>
        </is>
      </c>
      <c r="B1469" s="13" t="inlineStr">
        <is>
          <t>3F135MHL</t>
        </is>
      </c>
      <c r="C1469" s="14">
        <f>SUMIF(数量表!D:E,B1469,数量表!E:E)</f>
        <v/>
      </c>
      <c r="D1469" s="15">
        <f>SUMIF(数量表!D:F,B1469,数量表!F:F)+SUMIF(数量表!D:G,B1469,数量表!G:G)</f>
        <v/>
      </c>
      <c r="E1469" s="16" t="n">
        <v>0</v>
      </c>
      <c r="F1469" s="17">
        <f>C1469*E1469</f>
        <v/>
      </c>
      <c r="G1469" s="18" t="n">
        <v>0</v>
      </c>
      <c r="H1469" s="19">
        <f>D1469*G1469</f>
        <v/>
      </c>
      <c r="I1469" s="16" t="n">
        <v>0.3</v>
      </c>
      <c r="J1469" s="17">
        <f>C1469*I1469</f>
        <v/>
      </c>
      <c r="K1469" s="18" t="n">
        <v>0.3</v>
      </c>
      <c r="L1469" s="19">
        <f>D1469*K1469</f>
        <v/>
      </c>
      <c r="M1469" s="23" t="n">
        <v>0</v>
      </c>
      <c r="N1469" s="24">
        <f>D1469*M1469</f>
        <v/>
      </c>
      <c r="P1469" s="25">
        <f>IF(A1469=$G$1719,L1469,0)</f>
        <v/>
      </c>
      <c r="Q1469" s="25" t="n"/>
      <c r="R1469" s="25" t="n"/>
      <c r="S1469" s="25" t="n"/>
      <c r="T1469" s="25" t="n"/>
    </row>
    <row r="1470">
      <c r="A1470" s="12" t="inlineStr">
        <is>
          <t>大平NC</t>
        </is>
      </c>
      <c r="B1470" s="13" t="inlineStr">
        <is>
          <t>3F135MHOL</t>
        </is>
      </c>
      <c r="C1470" s="14">
        <f>SUMIF(数量表!D:E,B1470,数量表!E:E)</f>
        <v/>
      </c>
      <c r="D1470" s="15">
        <f>SUMIF(数量表!D:F,B1470,数量表!F:F)+SUMIF(数量表!D:G,B1470,数量表!G:G)</f>
        <v/>
      </c>
      <c r="E1470" s="16" t="n">
        <v>0</v>
      </c>
      <c r="F1470" s="17">
        <f>C1470*E1470</f>
        <v/>
      </c>
      <c r="G1470" s="18" t="n">
        <v>0</v>
      </c>
      <c r="H1470" s="19">
        <f>D1470*G1470</f>
        <v/>
      </c>
      <c r="I1470" s="16" t="n">
        <v>0.7</v>
      </c>
      <c r="J1470" s="17">
        <f>C1470*I1470</f>
        <v/>
      </c>
      <c r="K1470" s="18" t="n">
        <v>0.7</v>
      </c>
      <c r="L1470" s="19">
        <f>D1470*K1470</f>
        <v/>
      </c>
      <c r="M1470" s="23" t="n">
        <v>0</v>
      </c>
      <c r="N1470" s="24">
        <f>D1470*M1470</f>
        <v/>
      </c>
      <c r="P1470" s="25">
        <f>IF(A1470=$G$1719,L1470,0)</f>
        <v/>
      </c>
      <c r="Q1470" s="25" t="n"/>
      <c r="R1470" s="25" t="n"/>
      <c r="S1470" s="25" t="n"/>
      <c r="T1470" s="25" t="n"/>
    </row>
    <row r="1471">
      <c r="A1471" s="12" t="inlineStr">
        <is>
          <t>大平NC</t>
        </is>
      </c>
      <c r="B1471" s="13" t="inlineStr">
        <is>
          <t>3F135MHR</t>
        </is>
      </c>
      <c r="C1471" s="14">
        <f>SUMIF(数量表!D:E,B1471,数量表!E:E)</f>
        <v/>
      </c>
      <c r="D1471" s="15">
        <f>SUMIF(数量表!D:F,B1471,数量表!F:F)+SUMIF(数量表!D:G,B1471,数量表!G:G)</f>
        <v/>
      </c>
      <c r="E1471" s="16" t="n">
        <v>0</v>
      </c>
      <c r="F1471" s="17">
        <f>C1471*E1471</f>
        <v/>
      </c>
      <c r="G1471" s="18" t="n">
        <v>0</v>
      </c>
      <c r="H1471" s="19">
        <f>D1471*G1471</f>
        <v/>
      </c>
      <c r="I1471" s="16" t="n">
        <v>0.3</v>
      </c>
      <c r="J1471" s="17">
        <f>C1471*I1471</f>
        <v/>
      </c>
      <c r="K1471" s="18" t="n">
        <v>0.3</v>
      </c>
      <c r="L1471" s="19">
        <f>D1471*K1471</f>
        <v/>
      </c>
      <c r="M1471" s="23" t="n">
        <v>0</v>
      </c>
      <c r="N1471" s="24">
        <f>D1471*M1471</f>
        <v/>
      </c>
      <c r="P1471" s="25">
        <f>IF(A1471=$G$1719,L1471,0)</f>
        <v/>
      </c>
      <c r="Q1471" s="25" t="n"/>
      <c r="R1471" s="25" t="n"/>
      <c r="S1471" s="25" t="n"/>
      <c r="T1471" s="25" t="n"/>
    </row>
    <row r="1472">
      <c r="A1472" s="12" t="inlineStr">
        <is>
          <t>大平NC</t>
        </is>
      </c>
      <c r="B1472" s="13" t="inlineStr">
        <is>
          <t>3F135MHOR</t>
        </is>
      </c>
      <c r="C1472" s="14">
        <f>SUMIF(数量表!D:E,B1472,数量表!E:E)</f>
        <v/>
      </c>
      <c r="D1472" s="15">
        <f>SUMIF(数量表!D:F,B1472,数量表!F:F)+SUMIF(数量表!D:G,B1472,数量表!G:G)</f>
        <v/>
      </c>
      <c r="E1472" s="16" t="n">
        <v>0</v>
      </c>
      <c r="F1472" s="17">
        <f>C1472*E1472</f>
        <v/>
      </c>
      <c r="G1472" s="18" t="n">
        <v>0</v>
      </c>
      <c r="H1472" s="19">
        <f>D1472*G1472</f>
        <v/>
      </c>
      <c r="I1472" s="16" t="n">
        <v>0.7</v>
      </c>
      <c r="J1472" s="17">
        <f>C1472*I1472</f>
        <v/>
      </c>
      <c r="K1472" s="18" t="n">
        <v>0.7</v>
      </c>
      <c r="L1472" s="19">
        <f>D1472*K1472</f>
        <v/>
      </c>
      <c r="M1472" s="23" t="n">
        <v>0</v>
      </c>
      <c r="N1472" s="24">
        <f>D1472*M1472</f>
        <v/>
      </c>
      <c r="P1472" s="25">
        <f>IF(A1472=$G$1719,L1472,0)</f>
        <v/>
      </c>
      <c r="Q1472" s="25" t="n"/>
      <c r="R1472" s="25" t="n"/>
      <c r="S1472" s="25" t="n"/>
      <c r="T1472" s="25" t="n"/>
    </row>
    <row r="1473">
      <c r="A1473" s="12" t="inlineStr">
        <is>
          <t>大平NC</t>
        </is>
      </c>
      <c r="B1473" s="13" t="inlineStr">
        <is>
          <t>3F135MHL+12</t>
        </is>
      </c>
      <c r="C1473" s="14">
        <f>SUMIF(数量表!D:E,B1473,数量表!E:E)</f>
        <v/>
      </c>
      <c r="D1473" s="15">
        <f>SUMIF(数量表!D:F,B1473,数量表!F:F)+SUMIF(数量表!D:G,B1473,数量表!G:G)</f>
        <v/>
      </c>
      <c r="E1473" s="16" t="n">
        <v>0</v>
      </c>
      <c r="F1473" s="17">
        <f>C1473*E1473</f>
        <v/>
      </c>
      <c r="G1473" s="18" t="n">
        <v>0</v>
      </c>
      <c r="H1473" s="19">
        <f>D1473*G1473</f>
        <v/>
      </c>
      <c r="I1473" s="16" t="n">
        <v>0.4</v>
      </c>
      <c r="J1473" s="17">
        <f>C1473*I1473</f>
        <v/>
      </c>
      <c r="K1473" s="18" t="n">
        <v>0.4</v>
      </c>
      <c r="L1473" s="19">
        <f>D1473*K1473</f>
        <v/>
      </c>
      <c r="M1473" s="23" t="n">
        <v>0</v>
      </c>
      <c r="N1473" s="24">
        <f>D1473*M1473</f>
        <v/>
      </c>
      <c r="P1473" s="25">
        <f>IF(A1473=$G$1719,L1473,0)</f>
        <v/>
      </c>
      <c r="Q1473" s="25" t="n"/>
      <c r="R1473" s="25" t="n"/>
      <c r="S1473" s="25" t="n"/>
      <c r="T1473" s="25" t="n"/>
    </row>
    <row r="1474">
      <c r="A1474" s="12" t="inlineStr">
        <is>
          <t>大平NC</t>
        </is>
      </c>
      <c r="B1474" s="13" t="inlineStr">
        <is>
          <t>3F135MHR+12</t>
        </is>
      </c>
      <c r="C1474" s="14">
        <f>SUMIF(数量表!D:E,B1474,数量表!E:E)</f>
        <v/>
      </c>
      <c r="D1474" s="15">
        <f>SUMIF(数量表!D:F,B1474,数量表!F:F)+SUMIF(数量表!D:G,B1474,数量表!G:G)</f>
        <v/>
      </c>
      <c r="E1474" s="16" t="n">
        <v>0</v>
      </c>
      <c r="F1474" s="17">
        <f>C1474*E1474</f>
        <v/>
      </c>
      <c r="G1474" s="18" t="n">
        <v>0</v>
      </c>
      <c r="H1474" s="19">
        <f>D1474*G1474</f>
        <v/>
      </c>
      <c r="I1474" s="16" t="n">
        <v>0.4</v>
      </c>
      <c r="J1474" s="17">
        <f>C1474*I1474</f>
        <v/>
      </c>
      <c r="K1474" s="18" t="n">
        <v>0.4</v>
      </c>
      <c r="L1474" s="19">
        <f>D1474*K1474</f>
        <v/>
      </c>
      <c r="M1474" s="23" t="n">
        <v>0</v>
      </c>
      <c r="N1474" s="24">
        <f>D1474*M1474</f>
        <v/>
      </c>
      <c r="P1474" s="25">
        <f>IF(A1474=$G$1719,L1474,0)</f>
        <v/>
      </c>
      <c r="Q1474" s="25" t="n"/>
      <c r="R1474" s="25" t="n"/>
      <c r="S1474" s="25" t="n"/>
      <c r="T1474" s="25" t="n"/>
    </row>
    <row r="1475">
      <c r="A1475" s="12" t="inlineStr">
        <is>
          <t>大平NC</t>
        </is>
      </c>
      <c r="B1475" s="13" t="inlineStr">
        <is>
          <t>3F135MHX</t>
        </is>
      </c>
      <c r="C1475" s="14">
        <f>SUMIF(数量表!D:E,B1475,数量表!E:E)</f>
        <v/>
      </c>
      <c r="D1475" s="15">
        <f>SUMIF(数量表!D:F,B1475,数量表!F:F)+SUMIF(数量表!D:G,B1475,数量表!G:G)</f>
        <v/>
      </c>
      <c r="E1475" s="16" t="n">
        <v>0.3</v>
      </c>
      <c r="F1475" s="17">
        <f>C1475*E1475</f>
        <v/>
      </c>
      <c r="G1475" s="18" t="n">
        <v>0.3</v>
      </c>
      <c r="H1475" s="19">
        <f>D1475*G1475</f>
        <v/>
      </c>
      <c r="I1475" s="16" t="n">
        <v>0.2</v>
      </c>
      <c r="J1475" s="17">
        <f>C1475*I1475</f>
        <v/>
      </c>
      <c r="K1475" s="18" t="n">
        <v>0.2</v>
      </c>
      <c r="L1475" s="19">
        <f>D1475*K1475</f>
        <v/>
      </c>
      <c r="M1475" s="23" t="n">
        <v>0</v>
      </c>
      <c r="N1475" s="24">
        <f>D1475*M1475</f>
        <v/>
      </c>
      <c r="P1475" s="25">
        <f>IF(A1475=$G$1719,L1475,0)</f>
        <v/>
      </c>
      <c r="Q1475" s="25" t="n"/>
      <c r="R1475" s="25" t="n"/>
      <c r="S1475" s="25" t="n"/>
      <c r="T1475" s="25" t="n"/>
    </row>
    <row r="1476">
      <c r="A1476" s="12" t="inlineStr">
        <is>
          <t>大平NC</t>
        </is>
      </c>
      <c r="B1476" s="13" t="inlineStr">
        <is>
          <t>3F135MHZ</t>
        </is>
      </c>
      <c r="C1476" s="14">
        <f>SUMIF(数量表!D:E,B1476,数量表!E:E)</f>
        <v/>
      </c>
      <c r="D1476" s="15">
        <f>SUMIF(数量表!D:F,B1476,数量表!F:F)+SUMIF(数量表!D:G,B1476,数量表!G:G)</f>
        <v/>
      </c>
      <c r="E1476" s="16" t="n">
        <v>0</v>
      </c>
      <c r="F1476" s="17">
        <f>C1476*E1476</f>
        <v/>
      </c>
      <c r="G1476" s="18" t="n">
        <v>0</v>
      </c>
      <c r="H1476" s="19">
        <f>D1476*G1476</f>
        <v/>
      </c>
      <c r="I1476" s="16" t="n">
        <v>0.6</v>
      </c>
      <c r="J1476" s="17">
        <f>C1476*I1476</f>
        <v/>
      </c>
      <c r="K1476" s="18" t="n">
        <v>0.6</v>
      </c>
      <c r="L1476" s="19">
        <f>D1476*K1476</f>
        <v/>
      </c>
      <c r="M1476" s="23" t="n">
        <v>0</v>
      </c>
      <c r="N1476" s="24">
        <f>D1476*M1476</f>
        <v/>
      </c>
      <c r="P1476" s="25">
        <f>IF(A1476=$G$1719,L1476,0)</f>
        <v/>
      </c>
      <c r="Q1476" s="25" t="n"/>
      <c r="R1476" s="25" t="n"/>
      <c r="S1476" s="25" t="n"/>
      <c r="T1476" s="25" t="n"/>
    </row>
    <row r="1477">
      <c r="A1477" s="12" t="inlineStr">
        <is>
          <t>大平NC</t>
        </is>
      </c>
      <c r="B1477" s="13" t="inlineStr">
        <is>
          <t>3F825MH</t>
        </is>
      </c>
      <c r="C1477" s="14">
        <f>SUMIF(数量表!D:E,B1477,数量表!E:E)</f>
        <v/>
      </c>
      <c r="D1477" s="15">
        <f>SUMIF(数量表!D:F,B1477,数量表!F:F)+SUMIF(数量表!D:G,B1477,数量表!G:G)</f>
        <v/>
      </c>
      <c r="E1477" s="16" t="n">
        <v>0</v>
      </c>
      <c r="F1477" s="17">
        <f>C1477*E1477</f>
        <v/>
      </c>
      <c r="G1477" s="18" t="n">
        <v>0</v>
      </c>
      <c r="H1477" s="19">
        <f>D1477*G1477</f>
        <v/>
      </c>
      <c r="I1477" s="16" t="n">
        <v>0.2</v>
      </c>
      <c r="J1477" s="17">
        <f>C1477*I1477</f>
        <v/>
      </c>
      <c r="K1477" s="18" t="n">
        <v>0.2</v>
      </c>
      <c r="L1477" s="19">
        <f>D1477*K1477</f>
        <v/>
      </c>
      <c r="M1477" s="23" t="n">
        <v>0</v>
      </c>
      <c r="N1477" s="24">
        <f>D1477*M1477</f>
        <v/>
      </c>
      <c r="P1477" s="25">
        <f>IF(A1477=$G$1719,L1477,0)</f>
        <v/>
      </c>
      <c r="Q1477" s="25" t="n"/>
      <c r="R1477" s="25" t="n"/>
      <c r="S1477" s="25" t="n"/>
      <c r="T1477" s="25" t="n"/>
    </row>
    <row r="1478">
      <c r="A1478" s="12" t="inlineStr">
        <is>
          <t>大平NC</t>
        </is>
      </c>
      <c r="B1478" s="13" t="inlineStr">
        <is>
          <t>3F825MHO</t>
        </is>
      </c>
      <c r="C1478" s="14">
        <f>SUMIF(数量表!D:E,B1478,数量表!E:E)</f>
        <v/>
      </c>
      <c r="D1478" s="15">
        <f>SUMIF(数量表!D:F,B1478,数量表!F:F)+SUMIF(数量表!D:G,B1478,数量表!G:G)</f>
        <v/>
      </c>
      <c r="E1478" s="16" t="n">
        <v>0</v>
      </c>
      <c r="F1478" s="17">
        <f>C1478*E1478</f>
        <v/>
      </c>
      <c r="G1478" s="18" t="n">
        <v>0</v>
      </c>
      <c r="H1478" s="19">
        <f>D1478*G1478</f>
        <v/>
      </c>
      <c r="I1478" s="16" t="n">
        <v>0.5</v>
      </c>
      <c r="J1478" s="17">
        <f>C1478*I1478</f>
        <v/>
      </c>
      <c r="K1478" s="18" t="n">
        <v>0.5</v>
      </c>
      <c r="L1478" s="19">
        <f>D1478*K1478</f>
        <v/>
      </c>
      <c r="M1478" s="23" t="n">
        <v>0</v>
      </c>
      <c r="N1478" s="24">
        <f>D1478*M1478</f>
        <v/>
      </c>
      <c r="P1478" s="25">
        <f>IF(A1478=$G$1719,L1478,0)</f>
        <v/>
      </c>
      <c r="Q1478" s="25" t="n"/>
      <c r="R1478" s="25" t="n"/>
      <c r="S1478" s="25" t="n"/>
      <c r="T1478" s="25" t="n"/>
    </row>
    <row r="1479">
      <c r="A1479" s="12" t="inlineStr">
        <is>
          <t>大平NC</t>
        </is>
      </c>
      <c r="B1479" s="13" t="inlineStr">
        <is>
          <t>3F825MHL</t>
        </is>
      </c>
      <c r="C1479" s="14">
        <f>SUMIF(数量表!D:E,B1479,数量表!E:E)</f>
        <v/>
      </c>
      <c r="D1479" s="15">
        <f>SUMIF(数量表!D:F,B1479,数量表!F:F)+SUMIF(数量表!D:G,B1479,数量表!G:G)</f>
        <v/>
      </c>
      <c r="E1479" s="16" t="n">
        <v>0</v>
      </c>
      <c r="F1479" s="17">
        <f>C1479*E1479</f>
        <v/>
      </c>
      <c r="G1479" s="18" t="n">
        <v>0</v>
      </c>
      <c r="H1479" s="19">
        <f>D1479*G1479</f>
        <v/>
      </c>
      <c r="I1479" s="16" t="n">
        <v>0.2</v>
      </c>
      <c r="J1479" s="17">
        <f>C1479*I1479</f>
        <v/>
      </c>
      <c r="K1479" s="18" t="n">
        <v>0.2</v>
      </c>
      <c r="L1479" s="19">
        <f>D1479*K1479</f>
        <v/>
      </c>
      <c r="M1479" s="23" t="n">
        <v>0</v>
      </c>
      <c r="N1479" s="24">
        <f>D1479*M1479</f>
        <v/>
      </c>
      <c r="P1479" s="25">
        <f>IF(A1479=$G$1719,L1479,0)</f>
        <v/>
      </c>
      <c r="Q1479" s="25" t="n"/>
      <c r="R1479" s="25" t="n"/>
      <c r="S1479" s="25" t="n"/>
      <c r="T1479" s="25" t="n"/>
    </row>
    <row r="1480">
      <c r="A1480" s="12" t="inlineStr">
        <is>
          <t>大平NC</t>
        </is>
      </c>
      <c r="B1480" s="13" t="inlineStr">
        <is>
          <t>3F825MHOL</t>
        </is>
      </c>
      <c r="C1480" s="14">
        <f>SUMIF(数量表!D:E,B1480,数量表!E:E)</f>
        <v/>
      </c>
      <c r="D1480" s="15">
        <f>SUMIF(数量表!D:F,B1480,数量表!F:F)+SUMIF(数量表!D:G,B1480,数量表!G:G)</f>
        <v/>
      </c>
      <c r="E1480" s="16" t="n">
        <v>0</v>
      </c>
      <c r="F1480" s="17">
        <f>C1480*E1480</f>
        <v/>
      </c>
      <c r="G1480" s="18" t="n">
        <v>0</v>
      </c>
      <c r="H1480" s="19">
        <f>D1480*G1480</f>
        <v/>
      </c>
      <c r="I1480" s="16" t="n">
        <v>0.4</v>
      </c>
      <c r="J1480" s="17">
        <f>C1480*I1480</f>
        <v/>
      </c>
      <c r="K1480" s="18" t="n">
        <v>0.4</v>
      </c>
      <c r="L1480" s="19">
        <f>D1480*K1480</f>
        <v/>
      </c>
      <c r="M1480" s="23" t="n">
        <v>0</v>
      </c>
      <c r="N1480" s="24">
        <f>D1480*M1480</f>
        <v/>
      </c>
      <c r="P1480" s="25">
        <f>IF(A1480=$G$1719,L1480,0)</f>
        <v/>
      </c>
      <c r="Q1480" s="25" t="n"/>
      <c r="R1480" s="25" t="n"/>
      <c r="S1480" s="25" t="n"/>
      <c r="T1480" s="25" t="n"/>
    </row>
    <row r="1481">
      <c r="A1481" s="12" t="inlineStr">
        <is>
          <t>大平NC</t>
        </is>
      </c>
      <c r="B1481" s="13" t="inlineStr">
        <is>
          <t>3F825MHR</t>
        </is>
      </c>
      <c r="C1481" s="14">
        <f>SUMIF(数量表!D:E,B1481,数量表!E:E)</f>
        <v/>
      </c>
      <c r="D1481" s="15">
        <f>SUMIF(数量表!D:F,B1481,数量表!F:F)+SUMIF(数量表!D:G,B1481,数量表!G:G)</f>
        <v/>
      </c>
      <c r="E1481" s="16" t="n">
        <v>0</v>
      </c>
      <c r="F1481" s="17">
        <f>C1481*E1481</f>
        <v/>
      </c>
      <c r="G1481" s="18" t="n">
        <v>0</v>
      </c>
      <c r="H1481" s="19">
        <f>D1481*G1481</f>
        <v/>
      </c>
      <c r="I1481" s="16" t="n">
        <v>0.2</v>
      </c>
      <c r="J1481" s="17">
        <f>C1481*I1481</f>
        <v/>
      </c>
      <c r="K1481" s="18" t="n">
        <v>0.2</v>
      </c>
      <c r="L1481" s="19">
        <f>D1481*K1481</f>
        <v/>
      </c>
      <c r="M1481" s="23" t="n">
        <v>0</v>
      </c>
      <c r="N1481" s="24">
        <f>D1481*M1481</f>
        <v/>
      </c>
      <c r="P1481" s="25">
        <f>IF(A1481=$G$1719,L1481,0)</f>
        <v/>
      </c>
      <c r="Q1481" s="25" t="n"/>
      <c r="R1481" s="25" t="n"/>
      <c r="S1481" s="25" t="n"/>
      <c r="T1481" s="25" t="n"/>
    </row>
    <row r="1482">
      <c r="A1482" s="12" t="inlineStr">
        <is>
          <t>大平NC</t>
        </is>
      </c>
      <c r="B1482" s="13" t="inlineStr">
        <is>
          <t>3F825MHOR</t>
        </is>
      </c>
      <c r="C1482" s="14">
        <f>SUMIF(数量表!D:E,B1482,数量表!E:E)</f>
        <v/>
      </c>
      <c r="D1482" s="15">
        <f>SUMIF(数量表!D:F,B1482,数量表!F:F)+SUMIF(数量表!D:G,B1482,数量表!G:G)</f>
        <v/>
      </c>
      <c r="E1482" s="16" t="n">
        <v>0</v>
      </c>
      <c r="F1482" s="17">
        <f>C1482*E1482</f>
        <v/>
      </c>
      <c r="G1482" s="18" t="n">
        <v>0</v>
      </c>
      <c r="H1482" s="19">
        <f>D1482*G1482</f>
        <v/>
      </c>
      <c r="I1482" s="16" t="n">
        <v>0.4</v>
      </c>
      <c r="J1482" s="17">
        <f>C1482*I1482</f>
        <v/>
      </c>
      <c r="K1482" s="18" t="n">
        <v>0.4</v>
      </c>
      <c r="L1482" s="19">
        <f>D1482*K1482</f>
        <v/>
      </c>
      <c r="M1482" s="23" t="n">
        <v>0</v>
      </c>
      <c r="N1482" s="24">
        <f>D1482*M1482</f>
        <v/>
      </c>
      <c r="P1482" s="25">
        <f>IF(A1482=$G$1719,L1482,0)</f>
        <v/>
      </c>
      <c r="Q1482" s="25" t="n"/>
      <c r="R1482" s="25" t="n"/>
      <c r="S1482" s="25" t="n"/>
      <c r="T1482" s="25" t="n"/>
    </row>
    <row r="1483">
      <c r="A1483" s="12" t="inlineStr">
        <is>
          <t>大平NC</t>
        </is>
      </c>
      <c r="B1483" s="13" t="inlineStr">
        <is>
          <t>3F825MHL+12</t>
        </is>
      </c>
      <c r="C1483" s="14">
        <f>SUMIF(数量表!D:E,B1483,数量表!E:E)</f>
        <v/>
      </c>
      <c r="D1483" s="15">
        <f>SUMIF(数量表!D:F,B1483,数量表!F:F)+SUMIF(数量表!D:G,B1483,数量表!G:G)</f>
        <v/>
      </c>
      <c r="E1483" s="16" t="n">
        <v>0</v>
      </c>
      <c r="F1483" s="17">
        <f>C1483*E1483</f>
        <v/>
      </c>
      <c r="G1483" s="18" t="n">
        <v>0</v>
      </c>
      <c r="H1483" s="19">
        <f>D1483*G1483</f>
        <v/>
      </c>
      <c r="I1483" s="16" t="n">
        <v>0.2</v>
      </c>
      <c r="J1483" s="17">
        <f>C1483*I1483</f>
        <v/>
      </c>
      <c r="K1483" s="18" t="n">
        <v>0.2</v>
      </c>
      <c r="L1483" s="19">
        <f>D1483*K1483</f>
        <v/>
      </c>
      <c r="M1483" s="23" t="n">
        <v>0</v>
      </c>
      <c r="N1483" s="24">
        <f>D1483*M1483</f>
        <v/>
      </c>
      <c r="P1483" s="25">
        <f>IF(A1483=$G$1719,L1483,0)</f>
        <v/>
      </c>
      <c r="Q1483" s="25" t="n"/>
      <c r="R1483" s="25" t="n"/>
      <c r="S1483" s="25" t="n"/>
      <c r="T1483" s="25" t="n"/>
    </row>
    <row r="1484">
      <c r="A1484" s="12" t="inlineStr">
        <is>
          <t>大平NC</t>
        </is>
      </c>
      <c r="B1484" s="13" t="inlineStr">
        <is>
          <t>3F825MHR+12</t>
        </is>
      </c>
      <c r="C1484" s="14">
        <f>SUMIF(数量表!D:E,B1484,数量表!E:E)</f>
        <v/>
      </c>
      <c r="D1484" s="15">
        <f>SUMIF(数量表!D:F,B1484,数量表!F:F)+SUMIF(数量表!D:G,B1484,数量表!G:G)</f>
        <v/>
      </c>
      <c r="E1484" s="16" t="n">
        <v>0</v>
      </c>
      <c r="F1484" s="17">
        <f>C1484*E1484</f>
        <v/>
      </c>
      <c r="G1484" s="18" t="n">
        <v>0</v>
      </c>
      <c r="H1484" s="19">
        <f>D1484*G1484</f>
        <v/>
      </c>
      <c r="I1484" s="16" t="n">
        <v>0.2</v>
      </c>
      <c r="J1484" s="17">
        <f>C1484*I1484</f>
        <v/>
      </c>
      <c r="K1484" s="18" t="n">
        <v>0.2</v>
      </c>
      <c r="L1484" s="19">
        <f>D1484*K1484</f>
        <v/>
      </c>
      <c r="M1484" s="23" t="n">
        <v>0</v>
      </c>
      <c r="N1484" s="24">
        <f>D1484*M1484</f>
        <v/>
      </c>
      <c r="P1484" s="25">
        <f>IF(A1484=$G$1719,L1484,0)</f>
        <v/>
      </c>
      <c r="Q1484" s="25" t="n"/>
      <c r="R1484" s="25" t="n"/>
      <c r="S1484" s="25" t="n"/>
      <c r="T1484" s="25" t="n"/>
    </row>
    <row r="1485">
      <c r="A1485" s="12" t="inlineStr">
        <is>
          <t>大平NC</t>
        </is>
      </c>
      <c r="B1485" s="13" t="inlineStr">
        <is>
          <t>3F825MHX</t>
        </is>
      </c>
      <c r="C1485" s="14">
        <f>SUMIF(数量表!D:E,B1485,数量表!E:E)</f>
        <v/>
      </c>
      <c r="D1485" s="15">
        <f>SUMIF(数量表!D:F,B1485,数量表!F:F)+SUMIF(数量表!D:G,B1485,数量表!G:G)</f>
        <v/>
      </c>
      <c r="E1485" s="16" t="n">
        <v>0.2</v>
      </c>
      <c r="F1485" s="17">
        <f>C1485*E1485</f>
        <v/>
      </c>
      <c r="G1485" s="18" t="n">
        <v>0.2</v>
      </c>
      <c r="H1485" s="19">
        <f>D1485*G1485</f>
        <v/>
      </c>
      <c r="I1485" s="16" t="n">
        <v>0.1</v>
      </c>
      <c r="J1485" s="17">
        <f>C1485*I1485</f>
        <v/>
      </c>
      <c r="K1485" s="18" t="n">
        <v>0.1</v>
      </c>
      <c r="L1485" s="19">
        <f>D1485*K1485</f>
        <v/>
      </c>
      <c r="M1485" s="23" t="n">
        <v>0</v>
      </c>
      <c r="N1485" s="24">
        <f>D1485*M1485</f>
        <v/>
      </c>
      <c r="P1485" s="25">
        <f>IF(A1485=$G$1719,L1485,0)</f>
        <v/>
      </c>
      <c r="Q1485" s="25" t="n"/>
      <c r="R1485" s="25" t="n"/>
      <c r="S1485" s="25" t="n"/>
      <c r="T1485" s="25" t="n"/>
    </row>
    <row r="1486">
      <c r="A1486" s="12" t="inlineStr">
        <is>
          <t>大平NC</t>
        </is>
      </c>
      <c r="B1486" s="13" t="inlineStr">
        <is>
          <t>3F825MHZ</t>
        </is>
      </c>
      <c r="C1486" s="14">
        <f>SUMIF(数量表!D:E,B1486,数量表!E:E)</f>
        <v/>
      </c>
      <c r="D1486" s="15">
        <f>SUMIF(数量表!D:F,B1486,数量表!F:F)+SUMIF(数量表!D:G,B1486,数量表!G:G)</f>
        <v/>
      </c>
      <c r="E1486" s="16" t="n">
        <v>0</v>
      </c>
      <c r="F1486" s="17">
        <f>C1486*E1486</f>
        <v/>
      </c>
      <c r="G1486" s="18" t="n">
        <v>0</v>
      </c>
      <c r="H1486" s="19">
        <f>D1486*G1486</f>
        <v/>
      </c>
      <c r="I1486" s="16" t="n">
        <v>0.4</v>
      </c>
      <c r="J1486" s="17">
        <f>C1486*I1486</f>
        <v/>
      </c>
      <c r="K1486" s="18" t="n">
        <v>0.4</v>
      </c>
      <c r="L1486" s="19">
        <f>D1486*K1486</f>
        <v/>
      </c>
      <c r="M1486" s="23" t="n">
        <v>0</v>
      </c>
      <c r="N1486" s="24">
        <f>D1486*M1486</f>
        <v/>
      </c>
      <c r="P1486" s="25">
        <f>IF(A1486=$G$1719,L1486,0)</f>
        <v/>
      </c>
      <c r="Q1486" s="25" t="n"/>
      <c r="R1486" s="25" t="n"/>
      <c r="S1486" s="25" t="n"/>
      <c r="T1486" s="25" t="n"/>
    </row>
    <row r="1487">
      <c r="A1487" s="12" t="inlineStr">
        <is>
          <t>大平NC</t>
        </is>
      </c>
      <c r="B1487" s="13" t="inlineStr">
        <is>
          <t>3F45MQ3O</t>
        </is>
      </c>
      <c r="C1487" s="14">
        <f>SUMIF(数量表!D:E,B1487,数量表!E:E)</f>
        <v/>
      </c>
      <c r="D1487" s="15">
        <f>SUMIF(数量表!D:F,B1487,数量表!F:F)+SUMIF(数量表!D:G,B1487,数量表!G:G)</f>
        <v/>
      </c>
      <c r="E1487" s="16" t="n">
        <v>0</v>
      </c>
      <c r="F1487" s="17">
        <f>C1487*E1487</f>
        <v/>
      </c>
      <c r="G1487" s="18" t="n">
        <v>0</v>
      </c>
      <c r="H1487" s="19">
        <f>D1487*G1487</f>
        <v/>
      </c>
      <c r="I1487" s="16" t="n">
        <v>1.2</v>
      </c>
      <c r="J1487" s="17">
        <f>C1487*I1487</f>
        <v/>
      </c>
      <c r="K1487" s="18" t="n">
        <v>1.2</v>
      </c>
      <c r="L1487" s="19">
        <f>D1487*K1487</f>
        <v/>
      </c>
      <c r="M1487" s="23" t="n">
        <v>0</v>
      </c>
      <c r="N1487" s="24">
        <f>D1487*M1487</f>
        <v/>
      </c>
      <c r="P1487" s="25">
        <f>IF(A1487=$G$1719,L1487,0)</f>
        <v/>
      </c>
      <c r="Q1487" s="25" t="n"/>
      <c r="R1487" s="25" t="n"/>
      <c r="S1487" s="25" t="n"/>
      <c r="T1487" s="25" t="n"/>
    </row>
    <row r="1488">
      <c r="A1488" s="12" t="inlineStr">
        <is>
          <t>大平NC</t>
        </is>
      </c>
      <c r="B1488" s="13" t="inlineStr">
        <is>
          <t>3F45MQ3OL</t>
        </is>
      </c>
      <c r="C1488" s="14">
        <f>SUMIF(数量表!D:E,B1488,数量表!E:E)</f>
        <v/>
      </c>
      <c r="D1488" s="15">
        <f>SUMIF(数量表!D:F,B1488,数量表!F:F)+SUMIF(数量表!D:G,B1488,数量表!G:G)</f>
        <v/>
      </c>
      <c r="E1488" s="16" t="n">
        <v>0</v>
      </c>
      <c r="F1488" s="17">
        <f>C1488*E1488</f>
        <v/>
      </c>
      <c r="G1488" s="18" t="n">
        <v>0</v>
      </c>
      <c r="H1488" s="19">
        <f>D1488*G1488</f>
        <v/>
      </c>
      <c r="I1488" s="16" t="n">
        <v>1.2</v>
      </c>
      <c r="J1488" s="17">
        <f>C1488*I1488</f>
        <v/>
      </c>
      <c r="K1488" s="18" t="n">
        <v>1.2</v>
      </c>
      <c r="L1488" s="19">
        <f>D1488*K1488</f>
        <v/>
      </c>
      <c r="M1488" s="23" t="n">
        <v>0</v>
      </c>
      <c r="N1488" s="24">
        <f>D1488*M1488</f>
        <v/>
      </c>
      <c r="P1488" s="25">
        <f>IF(A1488=$G$1719,L1488,0)</f>
        <v/>
      </c>
      <c r="Q1488" s="25" t="n"/>
      <c r="R1488" s="25" t="n"/>
      <c r="S1488" s="25" t="n"/>
      <c r="T1488" s="25" t="n"/>
    </row>
    <row r="1489">
      <c r="A1489" s="12" t="inlineStr">
        <is>
          <t>大平NC</t>
        </is>
      </c>
      <c r="B1489" s="13" t="inlineStr">
        <is>
          <t>3F45MQ3OR</t>
        </is>
      </c>
      <c r="C1489" s="14">
        <f>SUMIF(数量表!D:E,B1489,数量表!E:E)</f>
        <v/>
      </c>
      <c r="D1489" s="15">
        <f>SUMIF(数量表!D:F,B1489,数量表!F:F)+SUMIF(数量表!D:G,B1489,数量表!G:G)</f>
        <v/>
      </c>
      <c r="E1489" s="16" t="n">
        <v>0</v>
      </c>
      <c r="F1489" s="17">
        <f>C1489*E1489</f>
        <v/>
      </c>
      <c r="G1489" s="18" t="n">
        <v>0</v>
      </c>
      <c r="H1489" s="19">
        <f>D1489*G1489</f>
        <v/>
      </c>
      <c r="I1489" s="16" t="n">
        <v>1.2</v>
      </c>
      <c r="J1489" s="17">
        <f>C1489*I1489</f>
        <v/>
      </c>
      <c r="K1489" s="18" t="n">
        <v>1.2</v>
      </c>
      <c r="L1489" s="19">
        <f>D1489*K1489</f>
        <v/>
      </c>
      <c r="M1489" s="23" t="n">
        <v>0</v>
      </c>
      <c r="N1489" s="24">
        <f>D1489*M1489</f>
        <v/>
      </c>
      <c r="P1489" s="25">
        <f>IF(A1489=$G$1719,L1489,0)</f>
        <v/>
      </c>
      <c r="Q1489" s="25" t="n"/>
      <c r="R1489" s="25" t="n"/>
      <c r="S1489" s="25" t="n"/>
      <c r="T1489" s="25" t="n"/>
    </row>
    <row r="1490">
      <c r="A1490" s="12" t="inlineStr">
        <is>
          <t>大平NC</t>
        </is>
      </c>
      <c r="B1490" s="13" t="inlineStr">
        <is>
          <t>3F45MQ3OS</t>
        </is>
      </c>
      <c r="C1490" s="14">
        <f>SUMIF(数量表!D:E,B1490,数量表!E:E)</f>
        <v/>
      </c>
      <c r="D1490" s="15">
        <f>SUMIF(数量表!D:F,B1490,数量表!F:F)+SUMIF(数量表!D:G,B1490,数量表!G:G)</f>
        <v/>
      </c>
      <c r="E1490" s="16" t="n">
        <v>0</v>
      </c>
      <c r="F1490" s="17">
        <f>C1490*E1490</f>
        <v/>
      </c>
      <c r="G1490" s="18" t="n">
        <v>0</v>
      </c>
      <c r="H1490" s="19">
        <f>D1490*G1490</f>
        <v/>
      </c>
      <c r="I1490" s="16" t="n">
        <v>1.2</v>
      </c>
      <c r="J1490" s="17">
        <f>C1490*I1490</f>
        <v/>
      </c>
      <c r="K1490" s="18" t="n">
        <v>1.2</v>
      </c>
      <c r="L1490" s="19">
        <f>D1490*K1490</f>
        <v/>
      </c>
      <c r="M1490" s="23" t="n">
        <v>0</v>
      </c>
      <c r="N1490" s="24">
        <f>D1490*M1490</f>
        <v/>
      </c>
      <c r="P1490" s="25">
        <f>IF(A1490=$G$1719,L1490,0)</f>
        <v/>
      </c>
      <c r="Q1490" s="25" t="n"/>
      <c r="R1490" s="25" t="n"/>
      <c r="S1490" s="25" t="n"/>
      <c r="T1490" s="25" t="n"/>
    </row>
    <row r="1491">
      <c r="A1491" s="12" t="inlineStr">
        <is>
          <t>大平NC</t>
        </is>
      </c>
      <c r="B1491" s="13" t="inlineStr">
        <is>
          <t>3F45MQ3R+12</t>
        </is>
      </c>
      <c r="C1491" s="14">
        <f>SUMIF(数量表!D:E,B1491,数量表!E:E)</f>
        <v/>
      </c>
      <c r="D1491" s="15">
        <f>SUMIF(数量表!D:F,B1491,数量表!F:F)+SUMIF(数量表!D:G,B1491,数量表!G:G)</f>
        <v/>
      </c>
      <c r="E1491" s="16" t="n">
        <v>0</v>
      </c>
      <c r="F1491" s="17">
        <f>C1491*E1491</f>
        <v/>
      </c>
      <c r="G1491" s="18" t="n">
        <v>0</v>
      </c>
      <c r="H1491" s="19">
        <f>D1491*G1491</f>
        <v/>
      </c>
      <c r="I1491" s="16" t="n">
        <v>0.6</v>
      </c>
      <c r="J1491" s="17">
        <f>C1491*I1491</f>
        <v/>
      </c>
      <c r="K1491" s="18" t="n">
        <v>0.6</v>
      </c>
      <c r="L1491" s="19">
        <f>D1491*K1491</f>
        <v/>
      </c>
      <c r="M1491" s="23" t="n">
        <v>0</v>
      </c>
      <c r="N1491" s="24">
        <f>D1491*M1491</f>
        <v/>
      </c>
      <c r="P1491" s="25">
        <f>IF(A1491=$G$1719,L1491,0)</f>
        <v/>
      </c>
      <c r="Q1491" s="25" t="n"/>
      <c r="R1491" s="25" t="n"/>
      <c r="S1491" s="25" t="n"/>
      <c r="T1491" s="25" t="n"/>
    </row>
    <row r="1492">
      <c r="A1492" s="12" t="inlineStr">
        <is>
          <t>大平NC</t>
        </is>
      </c>
      <c r="B1492" s="13" t="inlineStr">
        <is>
          <t>3F45MQ3Z</t>
        </is>
      </c>
      <c r="C1492" s="14">
        <f>SUMIF(数量表!D:E,B1492,数量表!E:E)</f>
        <v/>
      </c>
      <c r="D1492" s="15">
        <f>SUMIF(数量表!D:F,B1492,数量表!F:F)+SUMIF(数量表!D:G,B1492,数量表!G:G)</f>
        <v/>
      </c>
      <c r="E1492" s="16" t="n">
        <v>0</v>
      </c>
      <c r="F1492" s="17">
        <f>C1492*E1492</f>
        <v/>
      </c>
      <c r="G1492" s="18" t="n">
        <v>0</v>
      </c>
      <c r="H1492" s="19">
        <f>D1492*G1492</f>
        <v/>
      </c>
      <c r="I1492" s="16" t="n">
        <v>1.1</v>
      </c>
      <c r="J1492" s="17">
        <f>C1492*I1492</f>
        <v/>
      </c>
      <c r="K1492" s="18" t="n">
        <v>1.1</v>
      </c>
      <c r="L1492" s="19">
        <f>D1492*K1492</f>
        <v/>
      </c>
      <c r="M1492" s="23" t="n">
        <v>0</v>
      </c>
      <c r="N1492" s="24">
        <f>D1492*M1492</f>
        <v/>
      </c>
      <c r="P1492" s="25">
        <f>IF(A1492=$G$1719,L1492,0)</f>
        <v/>
      </c>
      <c r="Q1492" s="25" t="n"/>
      <c r="R1492" s="25" t="n"/>
      <c r="S1492" s="25" t="n"/>
      <c r="T1492" s="25" t="n"/>
    </row>
    <row r="1493">
      <c r="A1493" s="12" t="inlineStr">
        <is>
          <t>大平NC</t>
        </is>
      </c>
      <c r="B1493" s="13" t="inlineStr">
        <is>
          <t>3F45MQ215</t>
        </is>
      </c>
      <c r="C1493" s="14">
        <f>SUMIF(数量表!D:E,B1493,数量表!E:E)</f>
        <v/>
      </c>
      <c r="D1493" s="15">
        <f>SUMIF(数量表!D:F,B1493,数量表!F:F)+SUMIF(数量表!D:G,B1493,数量表!G:G)</f>
        <v/>
      </c>
      <c r="E1493" s="16" t="n">
        <v>0</v>
      </c>
      <c r="F1493" s="17">
        <f>C1493*E1493</f>
        <v/>
      </c>
      <c r="G1493" s="18" t="n">
        <v>0</v>
      </c>
      <c r="H1493" s="19">
        <f>D1493*G1493</f>
        <v/>
      </c>
      <c r="I1493" s="16" t="n">
        <v>0.2</v>
      </c>
      <c r="J1493" s="17">
        <f>C1493*I1493</f>
        <v/>
      </c>
      <c r="K1493" s="18" t="n">
        <v>0.2</v>
      </c>
      <c r="L1493" s="19">
        <f>D1493*K1493</f>
        <v/>
      </c>
      <c r="M1493" s="23" t="n">
        <v>0</v>
      </c>
      <c r="N1493" s="24">
        <f>D1493*M1493</f>
        <v/>
      </c>
      <c r="P1493" s="25">
        <f>IF(A1493=$G$1719,L1493,0)</f>
        <v/>
      </c>
      <c r="Q1493" s="25" t="n"/>
      <c r="R1493" s="25" t="n"/>
      <c r="S1493" s="25" t="n"/>
      <c r="T1493" s="25" t="n"/>
    </row>
    <row r="1494">
      <c r="A1494" s="12" t="inlineStr">
        <is>
          <t>大平NC</t>
        </is>
      </c>
      <c r="B1494" s="13" t="inlineStr">
        <is>
          <t>3F45MQ215L</t>
        </is>
      </c>
      <c r="C1494" s="14">
        <f>SUMIF(数量表!D:E,B1494,数量表!E:E)</f>
        <v/>
      </c>
      <c r="D1494" s="15">
        <f>SUMIF(数量表!D:F,B1494,数量表!F:F)+SUMIF(数量表!D:G,B1494,数量表!G:G)</f>
        <v/>
      </c>
      <c r="E1494" s="16" t="n">
        <v>0</v>
      </c>
      <c r="F1494" s="17">
        <f>C1494*E1494</f>
        <v/>
      </c>
      <c r="G1494" s="18" t="n">
        <v>0</v>
      </c>
      <c r="H1494" s="19">
        <f>D1494*G1494</f>
        <v/>
      </c>
      <c r="I1494" s="16" t="n">
        <v>0.1</v>
      </c>
      <c r="J1494" s="17">
        <f>C1494*I1494</f>
        <v/>
      </c>
      <c r="K1494" s="18" t="n">
        <v>0.1</v>
      </c>
      <c r="L1494" s="19">
        <f>D1494*K1494</f>
        <v/>
      </c>
      <c r="M1494" s="23" t="n">
        <v>0</v>
      </c>
      <c r="N1494" s="24">
        <f>D1494*M1494</f>
        <v/>
      </c>
      <c r="P1494" s="25">
        <f>IF(A1494=$G$1719,L1494,0)</f>
        <v/>
      </c>
      <c r="Q1494" s="25" t="n"/>
      <c r="R1494" s="25" t="n"/>
      <c r="S1494" s="25" t="n"/>
      <c r="T1494" s="25" t="n"/>
    </row>
    <row r="1495">
      <c r="A1495" s="12" t="inlineStr">
        <is>
          <t>大平NC</t>
        </is>
      </c>
      <c r="B1495" s="13" t="inlineStr">
        <is>
          <t>3F45MQ215R</t>
        </is>
      </c>
      <c r="C1495" s="14">
        <f>SUMIF(数量表!D:E,B1495,数量表!E:E)</f>
        <v/>
      </c>
      <c r="D1495" s="15">
        <f>SUMIF(数量表!D:F,B1495,数量表!F:F)+SUMIF(数量表!D:G,B1495,数量表!G:G)</f>
        <v/>
      </c>
      <c r="E1495" s="16" t="n">
        <v>0</v>
      </c>
      <c r="F1495" s="17">
        <f>C1495*E1495</f>
        <v/>
      </c>
      <c r="G1495" s="18" t="n">
        <v>0</v>
      </c>
      <c r="H1495" s="19">
        <f>D1495*G1495</f>
        <v/>
      </c>
      <c r="I1495" s="16" t="n">
        <v>0.1</v>
      </c>
      <c r="J1495" s="17">
        <f>C1495*I1495</f>
        <v/>
      </c>
      <c r="K1495" s="18" t="n">
        <v>0.1</v>
      </c>
      <c r="L1495" s="19">
        <f>D1495*K1495</f>
        <v/>
      </c>
      <c r="M1495" s="23" t="n">
        <v>0</v>
      </c>
      <c r="N1495" s="24">
        <f>D1495*M1495</f>
        <v/>
      </c>
      <c r="P1495" s="25">
        <f>IF(A1495=$G$1719,L1495,0)</f>
        <v/>
      </c>
      <c r="Q1495" s="25" t="n"/>
      <c r="R1495" s="25" t="n"/>
      <c r="S1495" s="25" t="n"/>
      <c r="T1495" s="25" t="n"/>
    </row>
    <row r="1496">
      <c r="A1496" s="12" t="inlineStr">
        <is>
          <t>大平NC</t>
        </is>
      </c>
      <c r="B1496" s="13" t="inlineStr">
        <is>
          <t>3F45MQ305</t>
        </is>
      </c>
      <c r="C1496" s="14">
        <f>SUMIF(数量表!D:E,B1496,数量表!E:E)</f>
        <v/>
      </c>
      <c r="D1496" s="15">
        <f>SUMIF(数量表!D:F,B1496,数量表!F:F)+SUMIF(数量表!D:G,B1496,数量表!G:G)</f>
        <v/>
      </c>
      <c r="E1496" s="16" t="n">
        <v>0</v>
      </c>
      <c r="F1496" s="17">
        <f>C1496*E1496</f>
        <v/>
      </c>
      <c r="G1496" s="18" t="n">
        <v>0</v>
      </c>
      <c r="H1496" s="19">
        <f>D1496*G1496</f>
        <v/>
      </c>
      <c r="I1496" s="16" t="n">
        <v>0.3</v>
      </c>
      <c r="J1496" s="17">
        <f>C1496*I1496</f>
        <v/>
      </c>
      <c r="K1496" s="18" t="n">
        <v>0.3</v>
      </c>
      <c r="L1496" s="19">
        <f>D1496*K1496</f>
        <v/>
      </c>
      <c r="M1496" s="23" t="n">
        <v>0</v>
      </c>
      <c r="N1496" s="24">
        <f>D1496*M1496</f>
        <v/>
      </c>
      <c r="P1496" s="25">
        <f>IF(A1496=$G$1719,L1496,0)</f>
        <v/>
      </c>
      <c r="Q1496" s="25" t="n"/>
      <c r="R1496" s="25" t="n"/>
      <c r="S1496" s="25" t="n"/>
      <c r="T1496" s="25" t="n"/>
    </row>
    <row r="1497">
      <c r="A1497" s="12" t="inlineStr">
        <is>
          <t>大平NC</t>
        </is>
      </c>
      <c r="B1497" s="13" t="inlineStr">
        <is>
          <t>3F45MQ305L</t>
        </is>
      </c>
      <c r="C1497" s="14">
        <f>SUMIF(数量表!D:E,B1497,数量表!E:E)</f>
        <v/>
      </c>
      <c r="D1497" s="15">
        <f>SUMIF(数量表!D:F,B1497,数量表!F:F)+SUMIF(数量表!D:G,B1497,数量表!G:G)</f>
        <v/>
      </c>
      <c r="E1497" s="16" t="n">
        <v>0</v>
      </c>
      <c r="F1497" s="17">
        <f>C1497*E1497</f>
        <v/>
      </c>
      <c r="G1497" s="18" t="n">
        <v>0</v>
      </c>
      <c r="H1497" s="19">
        <f>D1497*G1497</f>
        <v/>
      </c>
      <c r="I1497" s="16" t="n">
        <v>0.2</v>
      </c>
      <c r="J1497" s="17">
        <f>C1497*I1497</f>
        <v/>
      </c>
      <c r="K1497" s="18" t="n">
        <v>0.2</v>
      </c>
      <c r="L1497" s="19">
        <f>D1497*K1497</f>
        <v/>
      </c>
      <c r="M1497" s="23" t="n">
        <v>0</v>
      </c>
      <c r="N1497" s="24">
        <f>D1497*M1497</f>
        <v/>
      </c>
      <c r="P1497" s="25">
        <f>IF(A1497=$G$1719,L1497,0)</f>
        <v/>
      </c>
      <c r="Q1497" s="25" t="n"/>
      <c r="R1497" s="25" t="n"/>
      <c r="S1497" s="25" t="n"/>
      <c r="T1497" s="25" t="n"/>
    </row>
    <row r="1498">
      <c r="A1498" s="12" t="inlineStr">
        <is>
          <t>大平NC</t>
        </is>
      </c>
      <c r="B1498" s="13" t="inlineStr">
        <is>
          <t>3F45MQ305R</t>
        </is>
      </c>
      <c r="C1498" s="14">
        <f>SUMIF(数量表!D:E,B1498,数量表!E:E)</f>
        <v/>
      </c>
      <c r="D1498" s="15">
        <f>SUMIF(数量表!D:F,B1498,数量表!F:F)+SUMIF(数量表!D:G,B1498,数量表!G:G)</f>
        <v/>
      </c>
      <c r="E1498" s="16" t="n">
        <v>0</v>
      </c>
      <c r="F1498" s="17">
        <f>C1498*E1498</f>
        <v/>
      </c>
      <c r="G1498" s="18" t="n">
        <v>0</v>
      </c>
      <c r="H1498" s="19">
        <f>D1498*G1498</f>
        <v/>
      </c>
      <c r="I1498" s="16" t="n">
        <v>0.2</v>
      </c>
      <c r="J1498" s="17">
        <f>C1498*I1498</f>
        <v/>
      </c>
      <c r="K1498" s="18" t="n">
        <v>0.2</v>
      </c>
      <c r="L1498" s="19">
        <f>D1498*K1498</f>
        <v/>
      </c>
      <c r="M1498" s="23" t="n">
        <v>0</v>
      </c>
      <c r="N1498" s="24">
        <f>D1498*M1498</f>
        <v/>
      </c>
      <c r="P1498" s="25">
        <f>IF(A1498=$G$1719,L1498,0)</f>
        <v/>
      </c>
      <c r="Q1498" s="25" t="n"/>
      <c r="R1498" s="25" t="n"/>
      <c r="S1498" s="25" t="n"/>
      <c r="T1498" s="25" t="n"/>
    </row>
    <row r="1499">
      <c r="A1499" s="12" t="inlineStr">
        <is>
          <t>大平NC</t>
        </is>
      </c>
      <c r="B1499" s="13" t="inlineStr">
        <is>
          <t>3F45MQ310</t>
        </is>
      </c>
      <c r="C1499" s="14">
        <f>SUMIF(数量表!D:E,B1499,数量表!E:E)</f>
        <v/>
      </c>
      <c r="D1499" s="15">
        <f>SUMIF(数量表!D:F,B1499,数量表!F:F)+SUMIF(数量表!D:G,B1499,数量表!G:G)</f>
        <v/>
      </c>
      <c r="E1499" s="16" t="n">
        <v>0</v>
      </c>
      <c r="F1499" s="17">
        <f>C1499*E1499</f>
        <v/>
      </c>
      <c r="G1499" s="18" t="n">
        <v>0</v>
      </c>
      <c r="H1499" s="19">
        <f>D1499*G1499</f>
        <v/>
      </c>
      <c r="I1499" s="16" t="n">
        <v>0.3</v>
      </c>
      <c r="J1499" s="17">
        <f>C1499*I1499</f>
        <v/>
      </c>
      <c r="K1499" s="18" t="n">
        <v>0.3</v>
      </c>
      <c r="L1499" s="19">
        <f>D1499*K1499</f>
        <v/>
      </c>
      <c r="M1499" s="23" t="n">
        <v>0</v>
      </c>
      <c r="N1499" s="24">
        <f>D1499*M1499</f>
        <v/>
      </c>
      <c r="P1499" s="25">
        <f>IF(A1499=$G$1719,L1499,0)</f>
        <v/>
      </c>
      <c r="Q1499" s="25" t="n"/>
      <c r="R1499" s="25" t="n"/>
      <c r="S1499" s="25" t="n"/>
      <c r="T1499" s="25" t="n"/>
    </row>
    <row r="1500">
      <c r="A1500" s="12" t="inlineStr">
        <is>
          <t>大平NC</t>
        </is>
      </c>
      <c r="B1500" s="13" t="inlineStr">
        <is>
          <t>3F45MQ310L</t>
        </is>
      </c>
      <c r="C1500" s="14">
        <f>SUMIF(数量表!D:E,B1500,数量表!E:E)</f>
        <v/>
      </c>
      <c r="D1500" s="15">
        <f>SUMIF(数量表!D:F,B1500,数量表!F:F)+SUMIF(数量表!D:G,B1500,数量表!G:G)</f>
        <v/>
      </c>
      <c r="E1500" s="16" t="n">
        <v>0</v>
      </c>
      <c r="F1500" s="17">
        <f>C1500*E1500</f>
        <v/>
      </c>
      <c r="G1500" s="18" t="n">
        <v>0</v>
      </c>
      <c r="H1500" s="19">
        <f>D1500*G1500</f>
        <v/>
      </c>
      <c r="I1500" s="16" t="n">
        <v>0.2</v>
      </c>
      <c r="J1500" s="17">
        <f>C1500*I1500</f>
        <v/>
      </c>
      <c r="K1500" s="18" t="n">
        <v>0.2</v>
      </c>
      <c r="L1500" s="19">
        <f>D1500*K1500</f>
        <v/>
      </c>
      <c r="M1500" s="23" t="n">
        <v>0</v>
      </c>
      <c r="N1500" s="24">
        <f>D1500*M1500</f>
        <v/>
      </c>
      <c r="P1500" s="25">
        <f>IF(A1500=$G$1719,L1500,0)</f>
        <v/>
      </c>
      <c r="Q1500" s="25" t="n"/>
      <c r="R1500" s="25" t="n"/>
      <c r="S1500" s="25" t="n"/>
      <c r="T1500" s="25" t="n"/>
    </row>
    <row r="1501">
      <c r="A1501" s="12" t="inlineStr">
        <is>
          <t>大平NC</t>
        </is>
      </c>
      <c r="B1501" s="13" t="inlineStr">
        <is>
          <t>3F45MQ310R</t>
        </is>
      </c>
      <c r="C1501" s="14">
        <f>SUMIF(数量表!D:E,B1501,数量表!E:E)</f>
        <v/>
      </c>
      <c r="D1501" s="15">
        <f>SUMIF(数量表!D:F,B1501,数量表!F:F)+SUMIF(数量表!D:G,B1501,数量表!G:G)</f>
        <v/>
      </c>
      <c r="E1501" s="16" t="n">
        <v>0</v>
      </c>
      <c r="F1501" s="17">
        <f>C1501*E1501</f>
        <v/>
      </c>
      <c r="G1501" s="18" t="n">
        <v>0</v>
      </c>
      <c r="H1501" s="19">
        <f>D1501*G1501</f>
        <v/>
      </c>
      <c r="I1501" s="16" t="n">
        <v>0.2</v>
      </c>
      <c r="J1501" s="17">
        <f>C1501*I1501</f>
        <v/>
      </c>
      <c r="K1501" s="18" t="n">
        <v>0.2</v>
      </c>
      <c r="L1501" s="19">
        <f>D1501*K1501</f>
        <v/>
      </c>
      <c r="M1501" s="23" t="n">
        <v>0</v>
      </c>
      <c r="N1501" s="24">
        <f>D1501*M1501</f>
        <v/>
      </c>
      <c r="P1501" s="25">
        <f>IF(A1501=$G$1719,L1501,0)</f>
        <v/>
      </c>
      <c r="Q1501" s="25" t="n"/>
      <c r="R1501" s="25" t="n"/>
      <c r="S1501" s="25" t="n"/>
      <c r="T1501" s="25" t="n"/>
    </row>
    <row r="1502">
      <c r="A1502" s="12" t="inlineStr">
        <is>
          <t>大平NC</t>
        </is>
      </c>
      <c r="B1502" s="13" t="inlineStr">
        <is>
          <t>3F45MQ600</t>
        </is>
      </c>
      <c r="C1502" s="14">
        <f>SUMIF(数量表!D:E,B1502,数量表!E:E)</f>
        <v/>
      </c>
      <c r="D1502" s="15">
        <f>SUMIF(数量表!D:F,B1502,数量表!F:F)+SUMIF(数量表!D:G,B1502,数量表!G:G)</f>
        <v/>
      </c>
      <c r="E1502" s="16" t="n">
        <v>0</v>
      </c>
      <c r="F1502" s="17">
        <f>C1502*E1502</f>
        <v/>
      </c>
      <c r="G1502" s="18" t="n">
        <v>0</v>
      </c>
      <c r="H1502" s="19">
        <f>D1502*G1502</f>
        <v/>
      </c>
      <c r="I1502" s="16" t="n">
        <v>0.5</v>
      </c>
      <c r="J1502" s="17">
        <f>C1502*I1502</f>
        <v/>
      </c>
      <c r="K1502" s="18" t="n">
        <v>0.5</v>
      </c>
      <c r="L1502" s="19">
        <f>D1502*K1502</f>
        <v/>
      </c>
      <c r="M1502" s="23" t="n">
        <v>0</v>
      </c>
      <c r="N1502" s="24">
        <f>D1502*M1502</f>
        <v/>
      </c>
      <c r="P1502" s="25">
        <f>IF(A1502=$G$1719,L1502,0)</f>
        <v/>
      </c>
      <c r="Q1502" s="25" t="n"/>
      <c r="R1502" s="25" t="n"/>
      <c r="S1502" s="25" t="n"/>
      <c r="T1502" s="25" t="n"/>
    </row>
    <row r="1503">
      <c r="A1503" s="12" t="inlineStr">
        <is>
          <t>大平NC</t>
        </is>
      </c>
      <c r="B1503" s="13" t="inlineStr">
        <is>
          <t>3F45MQ600L</t>
        </is>
      </c>
      <c r="C1503" s="14">
        <f>SUMIF(数量表!D:E,B1503,数量表!E:E)</f>
        <v/>
      </c>
      <c r="D1503" s="15">
        <f>SUMIF(数量表!D:F,B1503,数量表!F:F)+SUMIF(数量表!D:G,B1503,数量表!G:G)</f>
        <v/>
      </c>
      <c r="E1503" s="16" t="n">
        <v>0</v>
      </c>
      <c r="F1503" s="17">
        <f>C1503*E1503</f>
        <v/>
      </c>
      <c r="G1503" s="18" t="n">
        <v>0</v>
      </c>
      <c r="H1503" s="19">
        <f>D1503*G1503</f>
        <v/>
      </c>
      <c r="I1503" s="16" t="n">
        <v>0.5</v>
      </c>
      <c r="J1503" s="17">
        <f>C1503*I1503</f>
        <v/>
      </c>
      <c r="K1503" s="18" t="n">
        <v>0.5</v>
      </c>
      <c r="L1503" s="19">
        <f>D1503*K1503</f>
        <v/>
      </c>
      <c r="M1503" s="23" t="n">
        <v>0</v>
      </c>
      <c r="N1503" s="24">
        <f>D1503*M1503</f>
        <v/>
      </c>
      <c r="P1503" s="25">
        <f>IF(A1503=$G$1719,L1503,0)</f>
        <v/>
      </c>
      <c r="Q1503" s="25" t="n"/>
      <c r="R1503" s="25" t="n"/>
      <c r="S1503" s="25" t="n"/>
      <c r="T1503" s="25" t="n"/>
    </row>
    <row r="1504">
      <c r="A1504" s="12" t="inlineStr">
        <is>
          <t>大平NC</t>
        </is>
      </c>
      <c r="B1504" s="13" t="inlineStr">
        <is>
          <t>3F45MQ600R</t>
        </is>
      </c>
      <c r="C1504" s="14">
        <f>SUMIF(数量表!D:E,B1504,数量表!E:E)</f>
        <v/>
      </c>
      <c r="D1504" s="15">
        <f>SUMIF(数量表!D:F,B1504,数量表!F:F)+SUMIF(数量表!D:G,B1504,数量表!G:G)</f>
        <v/>
      </c>
      <c r="E1504" s="16" t="n">
        <v>0</v>
      </c>
      <c r="F1504" s="17">
        <f>C1504*E1504</f>
        <v/>
      </c>
      <c r="G1504" s="18" t="n">
        <v>0</v>
      </c>
      <c r="H1504" s="19">
        <f>D1504*G1504</f>
        <v/>
      </c>
      <c r="I1504" s="16" t="n">
        <v>0.5</v>
      </c>
      <c r="J1504" s="17">
        <f>C1504*I1504</f>
        <v/>
      </c>
      <c r="K1504" s="18" t="n">
        <v>0.5</v>
      </c>
      <c r="L1504" s="19">
        <f>D1504*K1504</f>
        <v/>
      </c>
      <c r="M1504" s="23" t="n">
        <v>0</v>
      </c>
      <c r="N1504" s="24">
        <f>D1504*M1504</f>
        <v/>
      </c>
      <c r="P1504" s="25">
        <f>IF(A1504=$G$1719,L1504,0)</f>
        <v/>
      </c>
      <c r="Q1504" s="25" t="n"/>
      <c r="R1504" s="25" t="n"/>
      <c r="S1504" s="25" t="n"/>
      <c r="T1504" s="25" t="n"/>
    </row>
    <row r="1505">
      <c r="A1505" s="12" t="inlineStr">
        <is>
          <t>大平NC</t>
        </is>
      </c>
      <c r="B1505" s="13" t="inlineStr">
        <is>
          <t>3F45MQ</t>
        </is>
      </c>
      <c r="C1505" s="14">
        <f>SUMIF(数量表!D:E,B1505,数量表!E:E)</f>
        <v/>
      </c>
      <c r="D1505" s="15">
        <f>SUMIF(数量表!D:F,B1505,数量表!F:F)+SUMIF(数量表!D:G,B1505,数量表!G:G)</f>
        <v/>
      </c>
      <c r="E1505" s="16" t="n">
        <v>0</v>
      </c>
      <c r="F1505" s="17">
        <f>C1505*E1505</f>
        <v/>
      </c>
      <c r="G1505" s="18" t="n">
        <v>0</v>
      </c>
      <c r="H1505" s="19">
        <f>D1505*G1505</f>
        <v/>
      </c>
      <c r="I1505" s="16" t="n">
        <v>0.2</v>
      </c>
      <c r="J1505" s="17">
        <f>C1505*I1505</f>
        <v/>
      </c>
      <c r="K1505" s="18" t="n">
        <v>0.2</v>
      </c>
      <c r="L1505" s="19">
        <f>D1505*K1505</f>
        <v/>
      </c>
      <c r="M1505" s="23" t="n">
        <v>0</v>
      </c>
      <c r="N1505" s="24">
        <f>D1505*M1505</f>
        <v/>
      </c>
      <c r="P1505" s="25">
        <f>IF(A1505=$G$1719,L1505,0)</f>
        <v/>
      </c>
      <c r="Q1505" s="25" t="n"/>
      <c r="R1505" s="25" t="n"/>
      <c r="S1505" s="25" t="n"/>
      <c r="T1505" s="25" t="n"/>
    </row>
    <row r="1506">
      <c r="A1506" s="12" t="inlineStr">
        <is>
          <t>大平NC</t>
        </is>
      </c>
      <c r="B1506" s="13" t="inlineStr">
        <is>
          <t>3F45MQO</t>
        </is>
      </c>
      <c r="C1506" s="14">
        <f>SUMIF(数量表!D:E,B1506,数量表!E:E)</f>
        <v/>
      </c>
      <c r="D1506" s="15">
        <f>SUMIF(数量表!D:F,B1506,数量表!F:F)+SUMIF(数量表!D:G,B1506,数量表!G:G)</f>
        <v/>
      </c>
      <c r="E1506" s="16" t="n">
        <v>0</v>
      </c>
      <c r="F1506" s="17">
        <f>C1506*E1506</f>
        <v/>
      </c>
      <c r="G1506" s="18" t="n">
        <v>0</v>
      </c>
      <c r="H1506" s="19">
        <f>D1506*G1506</f>
        <v/>
      </c>
      <c r="I1506" s="16" t="n">
        <v>0.4</v>
      </c>
      <c r="J1506" s="17">
        <f>C1506*I1506</f>
        <v/>
      </c>
      <c r="K1506" s="18" t="n">
        <v>0.4</v>
      </c>
      <c r="L1506" s="19">
        <f>D1506*K1506</f>
        <v/>
      </c>
      <c r="M1506" s="23" t="n">
        <v>0</v>
      </c>
      <c r="N1506" s="24">
        <f>D1506*M1506</f>
        <v/>
      </c>
      <c r="P1506" s="25">
        <f>IF(A1506=$G$1719,L1506,0)</f>
        <v/>
      </c>
      <c r="Q1506" s="25" t="n"/>
      <c r="R1506" s="25" t="n"/>
      <c r="S1506" s="25" t="n"/>
      <c r="T1506" s="25" t="n"/>
    </row>
    <row r="1507">
      <c r="A1507" s="12" t="inlineStr">
        <is>
          <t>大平NC</t>
        </is>
      </c>
      <c r="B1507" s="13" t="inlineStr">
        <is>
          <t>3F45MQL</t>
        </is>
      </c>
      <c r="C1507" s="14">
        <f>SUMIF(数量表!D:E,B1507,数量表!E:E)</f>
        <v/>
      </c>
      <c r="D1507" s="15">
        <f>SUMIF(数量表!D:F,B1507,数量表!F:F)+SUMIF(数量表!D:G,B1507,数量表!G:G)</f>
        <v/>
      </c>
      <c r="E1507" s="16" t="n">
        <v>0</v>
      </c>
      <c r="F1507" s="17">
        <f>C1507*E1507</f>
        <v/>
      </c>
      <c r="G1507" s="18" t="n">
        <v>0</v>
      </c>
      <c r="H1507" s="19">
        <f>D1507*G1507</f>
        <v/>
      </c>
      <c r="I1507" s="16" t="n">
        <v>0.1</v>
      </c>
      <c r="J1507" s="17">
        <f>C1507*I1507</f>
        <v/>
      </c>
      <c r="K1507" s="18" t="n">
        <v>0.1</v>
      </c>
      <c r="L1507" s="19">
        <f>D1507*K1507</f>
        <v/>
      </c>
      <c r="M1507" s="23" t="n">
        <v>0</v>
      </c>
      <c r="N1507" s="24">
        <f>D1507*M1507</f>
        <v/>
      </c>
      <c r="P1507" s="25">
        <f>IF(A1507=$G$1719,L1507,0)</f>
        <v/>
      </c>
      <c r="Q1507" s="25" t="n"/>
      <c r="R1507" s="25" t="n"/>
      <c r="S1507" s="25" t="n"/>
      <c r="T1507" s="25" t="n"/>
    </row>
    <row r="1508">
      <c r="A1508" s="12" t="inlineStr">
        <is>
          <t>大平NC</t>
        </is>
      </c>
      <c r="B1508" s="13" t="inlineStr">
        <is>
          <t>3F45MQOL</t>
        </is>
      </c>
      <c r="C1508" s="14">
        <f>SUMIF(数量表!D:E,B1508,数量表!E:E)</f>
        <v/>
      </c>
      <c r="D1508" s="15">
        <f>SUMIF(数量表!D:F,B1508,数量表!F:F)+SUMIF(数量表!D:G,B1508,数量表!G:G)</f>
        <v/>
      </c>
      <c r="E1508" s="16" t="n">
        <v>0</v>
      </c>
      <c r="F1508" s="17">
        <f>C1508*E1508</f>
        <v/>
      </c>
      <c r="G1508" s="18" t="n">
        <v>0</v>
      </c>
      <c r="H1508" s="19">
        <f>D1508*G1508</f>
        <v/>
      </c>
      <c r="I1508" s="16" t="n">
        <v>0.3</v>
      </c>
      <c r="J1508" s="17">
        <f>C1508*I1508</f>
        <v/>
      </c>
      <c r="K1508" s="18" t="n">
        <v>0.3</v>
      </c>
      <c r="L1508" s="19">
        <f>D1508*K1508</f>
        <v/>
      </c>
      <c r="M1508" s="23" t="n">
        <v>0</v>
      </c>
      <c r="N1508" s="24">
        <f>D1508*M1508</f>
        <v/>
      </c>
      <c r="P1508" s="25">
        <f>IF(A1508=$G$1719,L1508,0)</f>
        <v/>
      </c>
      <c r="Q1508" s="25" t="n"/>
      <c r="R1508" s="25" t="n"/>
      <c r="S1508" s="25" t="n"/>
      <c r="T1508" s="25" t="n"/>
    </row>
    <row r="1509">
      <c r="A1509" s="12" t="inlineStr">
        <is>
          <t>大平NC</t>
        </is>
      </c>
      <c r="B1509" s="13" t="inlineStr">
        <is>
          <t>3F45MQR</t>
        </is>
      </c>
      <c r="C1509" s="14">
        <f>SUMIF(数量表!D:E,B1509,数量表!E:E)</f>
        <v/>
      </c>
      <c r="D1509" s="15">
        <f>SUMIF(数量表!D:F,B1509,数量表!F:F)+SUMIF(数量表!D:G,B1509,数量表!G:G)</f>
        <v/>
      </c>
      <c r="E1509" s="16" t="n">
        <v>0</v>
      </c>
      <c r="F1509" s="17">
        <f>C1509*E1509</f>
        <v/>
      </c>
      <c r="G1509" s="18" t="n">
        <v>0</v>
      </c>
      <c r="H1509" s="19">
        <f>D1509*G1509</f>
        <v/>
      </c>
      <c r="I1509" s="16" t="n">
        <v>0.1</v>
      </c>
      <c r="J1509" s="17">
        <f>C1509*I1509</f>
        <v/>
      </c>
      <c r="K1509" s="18" t="n">
        <v>0.1</v>
      </c>
      <c r="L1509" s="19">
        <f>D1509*K1509</f>
        <v/>
      </c>
      <c r="M1509" s="23" t="n">
        <v>0</v>
      </c>
      <c r="N1509" s="24">
        <f>D1509*M1509</f>
        <v/>
      </c>
      <c r="P1509" s="25">
        <f>IF(A1509=$G$1719,L1509,0)</f>
        <v/>
      </c>
      <c r="Q1509" s="25" t="n"/>
      <c r="R1509" s="25" t="n"/>
      <c r="S1509" s="25" t="n"/>
      <c r="T1509" s="25" t="n"/>
    </row>
    <row r="1510">
      <c r="A1510" s="12" t="inlineStr">
        <is>
          <t>大平NC</t>
        </is>
      </c>
      <c r="B1510" s="13" t="inlineStr">
        <is>
          <t>3F45MQOR</t>
        </is>
      </c>
      <c r="C1510" s="14">
        <f>SUMIF(数量表!D:E,B1510,数量表!E:E)</f>
        <v/>
      </c>
      <c r="D1510" s="15">
        <f>SUMIF(数量表!D:F,B1510,数量表!F:F)+SUMIF(数量表!D:G,B1510,数量表!G:G)</f>
        <v/>
      </c>
      <c r="E1510" s="16" t="n">
        <v>0</v>
      </c>
      <c r="F1510" s="17">
        <f>C1510*E1510</f>
        <v/>
      </c>
      <c r="G1510" s="18" t="n">
        <v>0</v>
      </c>
      <c r="H1510" s="19">
        <f>D1510*G1510</f>
        <v/>
      </c>
      <c r="I1510" s="16" t="n">
        <v>0.3</v>
      </c>
      <c r="J1510" s="17">
        <f>C1510*I1510</f>
        <v/>
      </c>
      <c r="K1510" s="18" t="n">
        <v>0.3</v>
      </c>
      <c r="L1510" s="19">
        <f>D1510*K1510</f>
        <v/>
      </c>
      <c r="M1510" s="23" t="n">
        <v>0</v>
      </c>
      <c r="N1510" s="24">
        <f>D1510*M1510</f>
        <v/>
      </c>
      <c r="P1510" s="25">
        <f>IF(A1510=$G$1719,L1510,0)</f>
        <v/>
      </c>
      <c r="Q1510" s="25" t="n"/>
      <c r="R1510" s="25" t="n"/>
      <c r="S1510" s="25" t="n"/>
      <c r="T1510" s="25" t="n"/>
    </row>
    <row r="1511">
      <c r="A1511" s="12" t="inlineStr">
        <is>
          <t>大平NC</t>
        </is>
      </c>
      <c r="B1511" s="13" t="inlineStr">
        <is>
          <t>3F45MQ3</t>
        </is>
      </c>
      <c r="C1511" s="14">
        <f>SUMIF(数量表!D:E,B1511,数量表!E:E)</f>
        <v/>
      </c>
      <c r="D1511" s="15">
        <f>SUMIF(数量表!D:F,B1511,数量表!F:F)+SUMIF(数量表!D:G,B1511,数量表!G:G)</f>
        <v/>
      </c>
      <c r="E1511" s="16" t="n">
        <v>0</v>
      </c>
      <c r="F1511" s="17">
        <f>C1511*E1511</f>
        <v/>
      </c>
      <c r="G1511" s="18" t="n">
        <v>0</v>
      </c>
      <c r="H1511" s="19">
        <f>D1511*G1511</f>
        <v/>
      </c>
      <c r="I1511" s="16" t="n">
        <v>0.6</v>
      </c>
      <c r="J1511" s="17">
        <f>C1511*I1511</f>
        <v/>
      </c>
      <c r="K1511" s="18" t="n">
        <v>0.6</v>
      </c>
      <c r="L1511" s="19">
        <f>D1511*K1511</f>
        <v/>
      </c>
      <c r="M1511" s="23" t="n">
        <v>0</v>
      </c>
      <c r="N1511" s="24">
        <f>D1511*M1511</f>
        <v/>
      </c>
      <c r="P1511" s="25">
        <f>IF(A1511=$G$1719,L1511,0)</f>
        <v/>
      </c>
      <c r="Q1511" s="25" t="n"/>
      <c r="R1511" s="25" t="n"/>
      <c r="S1511" s="25" t="n"/>
      <c r="T1511" s="25" t="n"/>
    </row>
    <row r="1512">
      <c r="A1512" s="12" t="inlineStr">
        <is>
          <t>大平NC</t>
        </is>
      </c>
      <c r="B1512" s="13" t="inlineStr">
        <is>
          <t>3F45MQ3L</t>
        </is>
      </c>
      <c r="C1512" s="14">
        <f>SUMIF(数量表!D:E,B1512,数量表!E:E)</f>
        <v/>
      </c>
      <c r="D1512" s="15">
        <f>SUMIF(数量表!D:F,B1512,数量表!F:F)+SUMIF(数量表!D:G,B1512,数量表!G:G)</f>
        <v/>
      </c>
      <c r="E1512" s="16" t="n">
        <v>0</v>
      </c>
      <c r="F1512" s="17">
        <f>C1512*E1512</f>
        <v/>
      </c>
      <c r="G1512" s="18" t="n">
        <v>0</v>
      </c>
      <c r="H1512" s="19">
        <f>D1512*G1512</f>
        <v/>
      </c>
      <c r="I1512" s="16" t="n">
        <v>0.6</v>
      </c>
      <c r="J1512" s="17">
        <f>C1512*I1512</f>
        <v/>
      </c>
      <c r="K1512" s="18" t="n">
        <v>0.6</v>
      </c>
      <c r="L1512" s="19">
        <f>D1512*K1512</f>
        <v/>
      </c>
      <c r="M1512" s="23" t="n">
        <v>0</v>
      </c>
      <c r="N1512" s="24">
        <f>D1512*M1512</f>
        <v/>
      </c>
      <c r="P1512" s="25">
        <f>IF(A1512=$G$1719,L1512,0)</f>
        <v/>
      </c>
      <c r="Q1512" s="25" t="n"/>
      <c r="R1512" s="25" t="n"/>
      <c r="S1512" s="25" t="n"/>
      <c r="T1512" s="25" t="n"/>
    </row>
    <row r="1513">
      <c r="A1513" s="12" t="inlineStr">
        <is>
          <t>大平NC</t>
        </is>
      </c>
      <c r="B1513" s="13" t="inlineStr">
        <is>
          <t>3F45MQ3R</t>
        </is>
      </c>
      <c r="C1513" s="14">
        <f>SUMIF(数量表!D:E,B1513,数量表!E:E)</f>
        <v/>
      </c>
      <c r="D1513" s="15">
        <f>SUMIF(数量表!D:F,B1513,数量表!F:F)+SUMIF(数量表!D:G,B1513,数量表!G:G)</f>
        <v/>
      </c>
      <c r="E1513" s="16" t="n">
        <v>0</v>
      </c>
      <c r="F1513" s="17">
        <f>C1513*E1513</f>
        <v/>
      </c>
      <c r="G1513" s="18" t="n">
        <v>0</v>
      </c>
      <c r="H1513" s="19">
        <f>D1513*G1513</f>
        <v/>
      </c>
      <c r="I1513" s="16" t="n">
        <v>0.6</v>
      </c>
      <c r="J1513" s="17">
        <f>C1513*I1513</f>
        <v/>
      </c>
      <c r="K1513" s="18" t="n">
        <v>0.6</v>
      </c>
      <c r="L1513" s="19">
        <f>D1513*K1513</f>
        <v/>
      </c>
      <c r="M1513" s="23" t="n">
        <v>0</v>
      </c>
      <c r="N1513" s="24">
        <f>D1513*M1513</f>
        <v/>
      </c>
      <c r="P1513" s="25">
        <f>IF(A1513=$G$1719,L1513,0)</f>
        <v/>
      </c>
      <c r="Q1513" s="25" t="n"/>
      <c r="R1513" s="25" t="n"/>
      <c r="S1513" s="25" t="n"/>
      <c r="T1513" s="25" t="n"/>
    </row>
    <row r="1514">
      <c r="A1514" s="12" t="inlineStr">
        <is>
          <t>大平NC</t>
        </is>
      </c>
      <c r="B1514" s="13" t="inlineStr">
        <is>
          <t>3F45MQ3X</t>
        </is>
      </c>
      <c r="C1514" s="14">
        <f>SUMIF(数量表!D:E,B1514,数量表!E:E)</f>
        <v/>
      </c>
      <c r="D1514" s="15">
        <f>SUMIF(数量表!D:F,B1514,数量表!F:F)+SUMIF(数量表!D:G,B1514,数量表!G:G)</f>
        <v/>
      </c>
      <c r="E1514" s="16" t="n">
        <v>0</v>
      </c>
      <c r="F1514" s="17">
        <f>C1514*E1514</f>
        <v/>
      </c>
      <c r="G1514" s="18" t="n">
        <v>0</v>
      </c>
      <c r="H1514" s="19">
        <f>D1514*G1514</f>
        <v/>
      </c>
      <c r="I1514" s="16" t="n">
        <v>1.1</v>
      </c>
      <c r="J1514" s="17">
        <f>C1514*I1514</f>
        <v/>
      </c>
      <c r="K1514" s="18" t="n">
        <v>1.1</v>
      </c>
      <c r="L1514" s="19">
        <f>D1514*K1514</f>
        <v/>
      </c>
      <c r="M1514" s="23" t="n">
        <v>0</v>
      </c>
      <c r="N1514" s="24">
        <f>D1514*M1514</f>
        <v/>
      </c>
      <c r="P1514" s="25">
        <f>IF(A1514=$G$1719,L1514,0)</f>
        <v/>
      </c>
      <c r="Q1514" s="25" t="n"/>
      <c r="R1514" s="25" t="n"/>
      <c r="S1514" s="25" t="n"/>
      <c r="T1514" s="25" t="n"/>
    </row>
    <row r="1515">
      <c r="A1515" s="12" t="inlineStr">
        <is>
          <t>大平NC</t>
        </is>
      </c>
      <c r="B1515" s="13" t="inlineStr">
        <is>
          <t>3F45MQ3L+12</t>
        </is>
      </c>
      <c r="C1515" s="14">
        <f>SUMIF(数量表!D:E,B1515,数量表!E:E)</f>
        <v/>
      </c>
      <c r="D1515" s="15">
        <f>SUMIF(数量表!D:F,B1515,数量表!F:F)+SUMIF(数量表!D:G,B1515,数量表!G:G)</f>
        <v/>
      </c>
      <c r="E1515" s="16" t="n">
        <v>0</v>
      </c>
      <c r="F1515" s="17">
        <f>C1515*E1515</f>
        <v/>
      </c>
      <c r="G1515" s="18" t="n">
        <v>0</v>
      </c>
      <c r="H1515" s="19">
        <f>D1515*G1515</f>
        <v/>
      </c>
      <c r="I1515" s="16" t="n">
        <v>0.6</v>
      </c>
      <c r="J1515" s="17">
        <f>C1515*I1515</f>
        <v/>
      </c>
      <c r="K1515" s="18" t="n">
        <v>0.6</v>
      </c>
      <c r="L1515" s="19">
        <f>D1515*K1515</f>
        <v/>
      </c>
      <c r="M1515" s="23" t="n">
        <v>0</v>
      </c>
      <c r="N1515" s="24">
        <f>D1515*M1515</f>
        <v/>
      </c>
      <c r="P1515" s="25">
        <f>IF(A1515=$G$1719,L1515,0)</f>
        <v/>
      </c>
      <c r="Q1515" s="25" t="n"/>
      <c r="R1515" s="25" t="n"/>
      <c r="S1515" s="25" t="n"/>
      <c r="T1515" s="25" t="n"/>
    </row>
    <row r="1516">
      <c r="A1516" s="12" t="inlineStr">
        <is>
          <t>大平NC</t>
        </is>
      </c>
      <c r="B1516" s="13" t="inlineStr">
        <is>
          <t>3F45MQO300S</t>
        </is>
      </c>
      <c r="C1516" s="14">
        <f>SUMIF(数量表!D:E,B1516,数量表!E:E)</f>
        <v/>
      </c>
      <c r="D1516" s="15">
        <f>SUMIF(数量表!D:F,B1516,数量表!F:F)+SUMIF(数量表!D:G,B1516,数量表!G:G)</f>
        <v/>
      </c>
      <c r="E1516" s="16" t="n">
        <v>0</v>
      </c>
      <c r="F1516" s="17">
        <f>C1516*E1516</f>
        <v/>
      </c>
      <c r="G1516" s="18" t="n">
        <v>0</v>
      </c>
      <c r="H1516" s="19">
        <f>D1516*G1516</f>
        <v/>
      </c>
      <c r="I1516" s="16" t="n">
        <v>0.5</v>
      </c>
      <c r="J1516" s="17">
        <f>C1516*I1516</f>
        <v/>
      </c>
      <c r="K1516" s="18" t="n">
        <v>0.5</v>
      </c>
      <c r="L1516" s="19">
        <f>D1516*K1516</f>
        <v/>
      </c>
      <c r="M1516" s="23" t="n">
        <v>0</v>
      </c>
      <c r="N1516" s="24">
        <f>D1516*M1516</f>
        <v/>
      </c>
      <c r="P1516" s="25">
        <f>IF(A1516=$G$1719,L1516,0)</f>
        <v/>
      </c>
      <c r="Q1516" s="25" t="n"/>
      <c r="R1516" s="25" t="n"/>
      <c r="S1516" s="25" t="n"/>
      <c r="T1516" s="25" t="n"/>
    </row>
    <row r="1517">
      <c r="A1517" s="12" t="inlineStr">
        <is>
          <t>大平NC</t>
        </is>
      </c>
      <c r="B1517" s="13" t="inlineStr">
        <is>
          <t>3F45MQO300</t>
        </is>
      </c>
      <c r="C1517" s="14">
        <f>SUMIF(数量表!D:E,B1517,数量表!E:E)</f>
        <v/>
      </c>
      <c r="D1517" s="15">
        <f>SUMIF(数量表!D:F,B1517,数量表!F:F)+SUMIF(数量表!D:G,B1517,数量表!G:G)</f>
        <v/>
      </c>
      <c r="E1517" s="16" t="n">
        <v>0</v>
      </c>
      <c r="F1517" s="17">
        <f>C1517*E1517</f>
        <v/>
      </c>
      <c r="G1517" s="18" t="n">
        <v>0</v>
      </c>
      <c r="H1517" s="19">
        <f>D1517*G1517</f>
        <v/>
      </c>
      <c r="I1517" s="16" t="n">
        <v>0.5</v>
      </c>
      <c r="J1517" s="17">
        <f>C1517*I1517</f>
        <v/>
      </c>
      <c r="K1517" s="18" t="n">
        <v>0.5</v>
      </c>
      <c r="L1517" s="19">
        <f>D1517*K1517</f>
        <v/>
      </c>
      <c r="M1517" s="23" t="n">
        <v>0</v>
      </c>
      <c r="N1517" s="24">
        <f>D1517*M1517</f>
        <v/>
      </c>
      <c r="P1517" s="25">
        <f>IF(A1517=$G$1719,L1517,0)</f>
        <v/>
      </c>
      <c r="Q1517" s="25" t="n"/>
      <c r="R1517" s="25" t="n"/>
      <c r="S1517" s="25" t="n"/>
      <c r="T1517" s="25" t="n"/>
    </row>
    <row r="1518">
      <c r="A1518" s="12" t="inlineStr">
        <is>
          <t>大平NC</t>
        </is>
      </c>
      <c r="B1518" s="13" t="inlineStr">
        <is>
          <t>3F90MQ3O</t>
        </is>
      </c>
      <c r="C1518" s="14">
        <f>SUMIF(数量表!D:E,B1518,数量表!E:E)</f>
        <v/>
      </c>
      <c r="D1518" s="15">
        <f>SUMIF(数量表!D:F,B1518,数量表!F:F)+SUMIF(数量表!D:G,B1518,数量表!G:G)</f>
        <v/>
      </c>
      <c r="E1518" s="16" t="n">
        <v>0</v>
      </c>
      <c r="F1518" s="17">
        <f>C1518*E1518</f>
        <v/>
      </c>
      <c r="G1518" s="18" t="n">
        <v>0</v>
      </c>
      <c r="H1518" s="19">
        <f>D1518*G1518</f>
        <v/>
      </c>
      <c r="I1518" s="16" t="n">
        <v>1.2</v>
      </c>
      <c r="J1518" s="17">
        <f>C1518*I1518</f>
        <v/>
      </c>
      <c r="K1518" s="18" t="n">
        <v>1.2</v>
      </c>
      <c r="L1518" s="19">
        <f>D1518*K1518</f>
        <v/>
      </c>
      <c r="M1518" s="23" t="n">
        <v>0</v>
      </c>
      <c r="N1518" s="24">
        <f>D1518*M1518</f>
        <v/>
      </c>
      <c r="P1518" s="25">
        <f>IF(A1518=$G$1719,L1518,0)</f>
        <v/>
      </c>
      <c r="Q1518" s="25" t="n"/>
      <c r="R1518" s="25" t="n"/>
      <c r="S1518" s="25" t="n"/>
      <c r="T1518" s="25" t="n"/>
    </row>
    <row r="1519">
      <c r="A1519" s="12" t="inlineStr">
        <is>
          <t>大平NC</t>
        </is>
      </c>
      <c r="B1519" s="13" t="inlineStr">
        <is>
          <t>3F90MQ3OL</t>
        </is>
      </c>
      <c r="C1519" s="14">
        <f>SUMIF(数量表!D:E,B1519,数量表!E:E)</f>
        <v/>
      </c>
      <c r="D1519" s="15">
        <f>SUMIF(数量表!D:F,B1519,数量表!F:F)+SUMIF(数量表!D:G,B1519,数量表!G:G)</f>
        <v/>
      </c>
      <c r="E1519" s="16" t="n">
        <v>0</v>
      </c>
      <c r="F1519" s="17">
        <f>C1519*E1519</f>
        <v/>
      </c>
      <c r="G1519" s="18" t="n">
        <v>0</v>
      </c>
      <c r="H1519" s="19">
        <f>D1519*G1519</f>
        <v/>
      </c>
      <c r="I1519" s="16" t="n">
        <v>1.1</v>
      </c>
      <c r="J1519" s="17">
        <f>C1519*I1519</f>
        <v/>
      </c>
      <c r="K1519" s="18" t="n">
        <v>1.1</v>
      </c>
      <c r="L1519" s="19">
        <f>D1519*K1519</f>
        <v/>
      </c>
      <c r="M1519" s="23" t="n">
        <v>0</v>
      </c>
      <c r="N1519" s="24">
        <f>D1519*M1519</f>
        <v/>
      </c>
      <c r="P1519" s="25">
        <f>IF(A1519=$G$1719,L1519,0)</f>
        <v/>
      </c>
      <c r="Q1519" s="25" t="n"/>
      <c r="R1519" s="25" t="n"/>
      <c r="S1519" s="25" t="n"/>
      <c r="T1519" s="25" t="n"/>
    </row>
    <row r="1520">
      <c r="A1520" s="12" t="inlineStr">
        <is>
          <t>大平NC</t>
        </is>
      </c>
      <c r="B1520" s="13" t="inlineStr">
        <is>
          <t>3F90MQ3OR</t>
        </is>
      </c>
      <c r="C1520" s="14">
        <f>SUMIF(数量表!D:E,B1520,数量表!E:E)</f>
        <v/>
      </c>
      <c r="D1520" s="15">
        <f>SUMIF(数量表!D:F,B1520,数量表!F:F)+SUMIF(数量表!D:G,B1520,数量表!G:G)</f>
        <v/>
      </c>
      <c r="E1520" s="16" t="n">
        <v>0</v>
      </c>
      <c r="F1520" s="17">
        <f>C1520*E1520</f>
        <v/>
      </c>
      <c r="G1520" s="18" t="n">
        <v>0</v>
      </c>
      <c r="H1520" s="19">
        <f>D1520*G1520</f>
        <v/>
      </c>
      <c r="I1520" s="16" t="n">
        <v>1.1</v>
      </c>
      <c r="J1520" s="17">
        <f>C1520*I1520</f>
        <v/>
      </c>
      <c r="K1520" s="18" t="n">
        <v>1.1</v>
      </c>
      <c r="L1520" s="19">
        <f>D1520*K1520</f>
        <v/>
      </c>
      <c r="M1520" s="23" t="n">
        <v>0</v>
      </c>
      <c r="N1520" s="24">
        <f>D1520*M1520</f>
        <v/>
      </c>
      <c r="P1520" s="25">
        <f>IF(A1520=$G$1719,L1520,0)</f>
        <v/>
      </c>
      <c r="Q1520" s="25" t="n"/>
      <c r="R1520" s="25" t="n"/>
      <c r="S1520" s="25" t="n"/>
      <c r="T1520" s="25" t="n"/>
    </row>
    <row r="1521">
      <c r="A1521" s="12" t="inlineStr">
        <is>
          <t>大平NC</t>
        </is>
      </c>
      <c r="B1521" s="13" t="inlineStr">
        <is>
          <t>3F90MQ3OS</t>
        </is>
      </c>
      <c r="C1521" s="14">
        <f>SUMIF(数量表!D:E,B1521,数量表!E:E)</f>
        <v/>
      </c>
      <c r="D1521" s="15">
        <f>SUMIF(数量表!D:F,B1521,数量表!F:F)+SUMIF(数量表!D:G,B1521,数量表!G:G)</f>
        <v/>
      </c>
      <c r="E1521" s="16" t="n">
        <v>0</v>
      </c>
      <c r="F1521" s="17">
        <f>C1521*E1521</f>
        <v/>
      </c>
      <c r="G1521" s="18" t="n">
        <v>0</v>
      </c>
      <c r="H1521" s="19">
        <f>D1521*G1521</f>
        <v/>
      </c>
      <c r="I1521" s="16" t="n">
        <v>1.1</v>
      </c>
      <c r="J1521" s="17">
        <f>C1521*I1521</f>
        <v/>
      </c>
      <c r="K1521" s="18" t="n">
        <v>1.1</v>
      </c>
      <c r="L1521" s="19">
        <f>D1521*K1521</f>
        <v/>
      </c>
      <c r="M1521" s="23" t="n">
        <v>0</v>
      </c>
      <c r="N1521" s="24">
        <f>D1521*M1521</f>
        <v/>
      </c>
      <c r="P1521" s="25">
        <f>IF(A1521=$G$1719,L1521,0)</f>
        <v/>
      </c>
      <c r="Q1521" s="25" t="n"/>
      <c r="R1521" s="25" t="n"/>
      <c r="S1521" s="25" t="n"/>
      <c r="T1521" s="25" t="n"/>
    </row>
    <row r="1522">
      <c r="A1522" s="12" t="inlineStr">
        <is>
          <t>大平NC</t>
        </is>
      </c>
      <c r="B1522" s="13" t="inlineStr">
        <is>
          <t>3F90MQ3R+12</t>
        </is>
      </c>
      <c r="C1522" s="14">
        <f>SUMIF(数量表!D:E,B1522,数量表!E:E)</f>
        <v/>
      </c>
      <c r="D1522" s="15">
        <f>SUMIF(数量表!D:F,B1522,数量表!F:F)+SUMIF(数量表!D:G,B1522,数量表!G:G)</f>
        <v/>
      </c>
      <c r="E1522" s="16" t="n">
        <v>0</v>
      </c>
      <c r="F1522" s="17">
        <f>C1522*E1522</f>
        <v/>
      </c>
      <c r="G1522" s="18" t="n">
        <v>0</v>
      </c>
      <c r="H1522" s="19">
        <f>D1522*G1522</f>
        <v/>
      </c>
      <c r="I1522" s="16" t="n">
        <v>0.6</v>
      </c>
      <c r="J1522" s="17">
        <f>C1522*I1522</f>
        <v/>
      </c>
      <c r="K1522" s="18" t="n">
        <v>0.6</v>
      </c>
      <c r="L1522" s="19">
        <f>D1522*K1522</f>
        <v/>
      </c>
      <c r="M1522" s="23" t="n">
        <v>0</v>
      </c>
      <c r="N1522" s="24">
        <f>D1522*M1522</f>
        <v/>
      </c>
      <c r="P1522" s="25">
        <f>IF(A1522=$G$1719,L1522,0)</f>
        <v/>
      </c>
      <c r="Q1522" s="25" t="n"/>
      <c r="R1522" s="25" t="n"/>
      <c r="S1522" s="25" t="n"/>
      <c r="T1522" s="25" t="n"/>
    </row>
    <row r="1523">
      <c r="A1523" s="12" t="inlineStr">
        <is>
          <t>大平NC</t>
        </is>
      </c>
      <c r="B1523" s="13" t="inlineStr">
        <is>
          <t>3F90MQ3Z</t>
        </is>
      </c>
      <c r="C1523" s="14">
        <f>SUMIF(数量表!D:E,B1523,数量表!E:E)</f>
        <v/>
      </c>
      <c r="D1523" s="15">
        <f>SUMIF(数量表!D:F,B1523,数量表!F:F)+SUMIF(数量表!D:G,B1523,数量表!G:G)</f>
        <v/>
      </c>
      <c r="E1523" s="16" t="n">
        <v>0</v>
      </c>
      <c r="F1523" s="17">
        <f>C1523*E1523</f>
        <v/>
      </c>
      <c r="G1523" s="18" t="n">
        <v>0</v>
      </c>
      <c r="H1523" s="19">
        <f>D1523*G1523</f>
        <v/>
      </c>
      <c r="I1523" s="16" t="n">
        <v>1</v>
      </c>
      <c r="J1523" s="17">
        <f>C1523*I1523</f>
        <v/>
      </c>
      <c r="K1523" s="18" t="n">
        <v>1</v>
      </c>
      <c r="L1523" s="19">
        <f>D1523*K1523</f>
        <v/>
      </c>
      <c r="M1523" s="23" t="n">
        <v>0</v>
      </c>
      <c r="N1523" s="24">
        <f>D1523*M1523</f>
        <v/>
      </c>
      <c r="P1523" s="25">
        <f>IF(A1523=$G$1719,L1523,0)</f>
        <v/>
      </c>
      <c r="Q1523" s="25" t="n"/>
      <c r="R1523" s="25" t="n"/>
      <c r="S1523" s="25" t="n"/>
      <c r="T1523" s="25" t="n"/>
    </row>
    <row r="1524">
      <c r="A1524" s="12" t="inlineStr">
        <is>
          <t>大平NC</t>
        </is>
      </c>
      <c r="B1524" s="13" t="inlineStr">
        <is>
          <t>3F90MQ215</t>
        </is>
      </c>
      <c r="C1524" s="14">
        <f>SUMIF(数量表!D:E,B1524,数量表!E:E)</f>
        <v/>
      </c>
      <c r="D1524" s="15">
        <f>SUMIF(数量表!D:F,B1524,数量表!F:F)+SUMIF(数量表!D:G,B1524,数量表!G:G)</f>
        <v/>
      </c>
      <c r="E1524" s="16" t="n">
        <v>0</v>
      </c>
      <c r="F1524" s="17">
        <f>C1524*E1524</f>
        <v/>
      </c>
      <c r="G1524" s="18" t="n">
        <v>0</v>
      </c>
      <c r="H1524" s="19">
        <f>D1524*G1524</f>
        <v/>
      </c>
      <c r="I1524" s="16" t="n">
        <v>0.2</v>
      </c>
      <c r="J1524" s="17">
        <f>C1524*I1524</f>
        <v/>
      </c>
      <c r="K1524" s="18" t="n">
        <v>0.2</v>
      </c>
      <c r="L1524" s="19">
        <f>D1524*K1524</f>
        <v/>
      </c>
      <c r="M1524" s="23" t="n">
        <v>0</v>
      </c>
      <c r="N1524" s="24">
        <f>D1524*M1524</f>
        <v/>
      </c>
      <c r="P1524" s="25">
        <f>IF(A1524=$G$1719,L1524,0)</f>
        <v/>
      </c>
      <c r="Q1524" s="25" t="n"/>
      <c r="R1524" s="25" t="n"/>
      <c r="S1524" s="25" t="n"/>
      <c r="T1524" s="25" t="n"/>
    </row>
    <row r="1525">
      <c r="A1525" s="12" t="inlineStr">
        <is>
          <t>大平NC</t>
        </is>
      </c>
      <c r="B1525" s="13" t="inlineStr">
        <is>
          <t>3F90MQ215L</t>
        </is>
      </c>
      <c r="C1525" s="14">
        <f>SUMIF(数量表!D:E,B1525,数量表!E:E)</f>
        <v/>
      </c>
      <c r="D1525" s="15">
        <f>SUMIF(数量表!D:F,B1525,数量表!F:F)+SUMIF(数量表!D:G,B1525,数量表!G:G)</f>
        <v/>
      </c>
      <c r="E1525" s="16" t="n">
        <v>0</v>
      </c>
      <c r="F1525" s="17">
        <f>C1525*E1525</f>
        <v/>
      </c>
      <c r="G1525" s="18" t="n">
        <v>0</v>
      </c>
      <c r="H1525" s="19">
        <f>D1525*G1525</f>
        <v/>
      </c>
      <c r="I1525" s="16" t="n">
        <v>0.1</v>
      </c>
      <c r="J1525" s="17">
        <f>C1525*I1525</f>
        <v/>
      </c>
      <c r="K1525" s="18" t="n">
        <v>0.1</v>
      </c>
      <c r="L1525" s="19">
        <f>D1525*K1525</f>
        <v/>
      </c>
      <c r="M1525" s="23" t="n">
        <v>0</v>
      </c>
      <c r="N1525" s="24">
        <f>D1525*M1525</f>
        <v/>
      </c>
      <c r="P1525" s="25">
        <f>IF(A1525=$G$1719,L1525,0)</f>
        <v/>
      </c>
      <c r="Q1525" s="25" t="n"/>
      <c r="R1525" s="25" t="n"/>
      <c r="S1525" s="25" t="n"/>
      <c r="T1525" s="25" t="n"/>
    </row>
    <row r="1526">
      <c r="A1526" s="12" t="inlineStr">
        <is>
          <t>大平NC</t>
        </is>
      </c>
      <c r="B1526" s="13" t="inlineStr">
        <is>
          <t>3F90MQ215R</t>
        </is>
      </c>
      <c r="C1526" s="14">
        <f>SUMIF(数量表!D:E,B1526,数量表!E:E)</f>
        <v/>
      </c>
      <c r="D1526" s="15">
        <f>SUMIF(数量表!D:F,B1526,数量表!F:F)+SUMIF(数量表!D:G,B1526,数量表!G:G)</f>
        <v/>
      </c>
      <c r="E1526" s="16" t="n">
        <v>0</v>
      </c>
      <c r="F1526" s="17">
        <f>C1526*E1526</f>
        <v/>
      </c>
      <c r="G1526" s="18" t="n">
        <v>0</v>
      </c>
      <c r="H1526" s="19">
        <f>D1526*G1526</f>
        <v/>
      </c>
      <c r="I1526" s="16" t="n">
        <v>0.1</v>
      </c>
      <c r="J1526" s="17">
        <f>C1526*I1526</f>
        <v/>
      </c>
      <c r="K1526" s="18" t="n">
        <v>0.1</v>
      </c>
      <c r="L1526" s="19">
        <f>D1526*K1526</f>
        <v/>
      </c>
      <c r="M1526" s="23" t="n">
        <v>0</v>
      </c>
      <c r="N1526" s="24">
        <f>D1526*M1526</f>
        <v/>
      </c>
      <c r="P1526" s="25">
        <f>IF(A1526=$G$1719,L1526,0)</f>
        <v/>
      </c>
      <c r="Q1526" s="25" t="n"/>
      <c r="R1526" s="25" t="n"/>
      <c r="S1526" s="25" t="n"/>
      <c r="T1526" s="25" t="n"/>
    </row>
    <row r="1527">
      <c r="A1527" s="12" t="inlineStr">
        <is>
          <t>大平NC</t>
        </is>
      </c>
      <c r="B1527" s="13" t="inlineStr">
        <is>
          <t>3F90MQ305</t>
        </is>
      </c>
      <c r="C1527" s="14">
        <f>SUMIF(数量表!D:E,B1527,数量表!E:E)</f>
        <v/>
      </c>
      <c r="D1527" s="15">
        <f>SUMIF(数量表!D:F,B1527,数量表!F:F)+SUMIF(数量表!D:G,B1527,数量表!G:G)</f>
        <v/>
      </c>
      <c r="E1527" s="16" t="n">
        <v>0</v>
      </c>
      <c r="F1527" s="17">
        <f>C1527*E1527</f>
        <v/>
      </c>
      <c r="G1527" s="18" t="n">
        <v>0</v>
      </c>
      <c r="H1527" s="19">
        <f>D1527*G1527</f>
        <v/>
      </c>
      <c r="I1527" s="16" t="n">
        <v>0.2</v>
      </c>
      <c r="J1527" s="17">
        <f>C1527*I1527</f>
        <v/>
      </c>
      <c r="K1527" s="18" t="n">
        <v>0.2</v>
      </c>
      <c r="L1527" s="19">
        <f>D1527*K1527</f>
        <v/>
      </c>
      <c r="M1527" s="23" t="n">
        <v>0</v>
      </c>
      <c r="N1527" s="24">
        <f>D1527*M1527</f>
        <v/>
      </c>
      <c r="P1527" s="25">
        <f>IF(A1527=$G$1719,L1527,0)</f>
        <v/>
      </c>
      <c r="Q1527" s="25" t="n"/>
      <c r="R1527" s="25" t="n"/>
      <c r="S1527" s="25" t="n"/>
      <c r="T1527" s="25" t="n"/>
    </row>
    <row r="1528">
      <c r="A1528" s="12" t="inlineStr">
        <is>
          <t>大平NC</t>
        </is>
      </c>
      <c r="B1528" s="13" t="inlineStr">
        <is>
          <t>3F90MQ305L</t>
        </is>
      </c>
      <c r="C1528" s="14">
        <f>SUMIF(数量表!D:E,B1528,数量表!E:E)</f>
        <v/>
      </c>
      <c r="D1528" s="15">
        <f>SUMIF(数量表!D:F,B1528,数量表!F:F)+SUMIF(数量表!D:G,B1528,数量表!G:G)</f>
        <v/>
      </c>
      <c r="E1528" s="16" t="n">
        <v>0</v>
      </c>
      <c r="F1528" s="17">
        <f>C1528*E1528</f>
        <v/>
      </c>
      <c r="G1528" s="18" t="n">
        <v>0</v>
      </c>
      <c r="H1528" s="19">
        <f>D1528*G1528</f>
        <v/>
      </c>
      <c r="I1528" s="16" t="n">
        <v>0.2</v>
      </c>
      <c r="J1528" s="17">
        <f>C1528*I1528</f>
        <v/>
      </c>
      <c r="K1528" s="18" t="n">
        <v>0.2</v>
      </c>
      <c r="L1528" s="19">
        <f>D1528*K1528</f>
        <v/>
      </c>
      <c r="M1528" s="23" t="n">
        <v>0</v>
      </c>
      <c r="N1528" s="24">
        <f>D1528*M1528</f>
        <v/>
      </c>
      <c r="P1528" s="25">
        <f>IF(A1528=$G$1719,L1528,0)</f>
        <v/>
      </c>
      <c r="Q1528" s="25" t="n"/>
      <c r="R1528" s="25" t="n"/>
      <c r="S1528" s="25" t="n"/>
      <c r="T1528" s="25" t="n"/>
    </row>
    <row r="1529">
      <c r="A1529" s="12" t="inlineStr">
        <is>
          <t>大平NC</t>
        </is>
      </c>
      <c r="B1529" s="13" t="inlineStr">
        <is>
          <t>3F90MQ305R</t>
        </is>
      </c>
      <c r="C1529" s="14">
        <f>SUMIF(数量表!D:E,B1529,数量表!E:E)</f>
        <v/>
      </c>
      <c r="D1529" s="15">
        <f>SUMIF(数量表!D:F,B1529,数量表!F:F)+SUMIF(数量表!D:G,B1529,数量表!G:G)</f>
        <v/>
      </c>
      <c r="E1529" s="16" t="n">
        <v>0</v>
      </c>
      <c r="F1529" s="17">
        <f>C1529*E1529</f>
        <v/>
      </c>
      <c r="G1529" s="18" t="n">
        <v>0</v>
      </c>
      <c r="H1529" s="19">
        <f>D1529*G1529</f>
        <v/>
      </c>
      <c r="I1529" s="16" t="n">
        <v>0.2</v>
      </c>
      <c r="J1529" s="17">
        <f>C1529*I1529</f>
        <v/>
      </c>
      <c r="K1529" s="18" t="n">
        <v>0.2</v>
      </c>
      <c r="L1529" s="19">
        <f>D1529*K1529</f>
        <v/>
      </c>
      <c r="M1529" s="23" t="n">
        <v>0</v>
      </c>
      <c r="N1529" s="24">
        <f>D1529*M1529</f>
        <v/>
      </c>
      <c r="P1529" s="25">
        <f>IF(A1529=$G$1719,L1529,0)</f>
        <v/>
      </c>
      <c r="Q1529" s="25" t="n"/>
      <c r="R1529" s="25" t="n"/>
      <c r="S1529" s="25" t="n"/>
      <c r="T1529" s="25" t="n"/>
    </row>
    <row r="1530">
      <c r="A1530" s="12" t="inlineStr">
        <is>
          <t>大平NC</t>
        </is>
      </c>
      <c r="B1530" s="13" t="inlineStr">
        <is>
          <t>3F90MQ310</t>
        </is>
      </c>
      <c r="C1530" s="14">
        <f>SUMIF(数量表!D:E,B1530,数量表!E:E)</f>
        <v/>
      </c>
      <c r="D1530" s="15">
        <f>SUMIF(数量表!D:F,B1530,数量表!F:F)+SUMIF(数量表!D:G,B1530,数量表!G:G)</f>
        <v/>
      </c>
      <c r="E1530" s="16" t="n">
        <v>0</v>
      </c>
      <c r="F1530" s="17">
        <f>C1530*E1530</f>
        <v/>
      </c>
      <c r="G1530" s="18" t="n">
        <v>0</v>
      </c>
      <c r="H1530" s="19">
        <f>D1530*G1530</f>
        <v/>
      </c>
      <c r="I1530" s="16" t="n">
        <v>0.2</v>
      </c>
      <c r="J1530" s="17">
        <f>C1530*I1530</f>
        <v/>
      </c>
      <c r="K1530" s="18" t="n">
        <v>0.2</v>
      </c>
      <c r="L1530" s="19">
        <f>D1530*K1530</f>
        <v/>
      </c>
      <c r="M1530" s="23" t="n">
        <v>0</v>
      </c>
      <c r="N1530" s="24">
        <f>D1530*M1530</f>
        <v/>
      </c>
      <c r="P1530" s="25">
        <f>IF(A1530=$G$1719,L1530,0)</f>
        <v/>
      </c>
      <c r="Q1530" s="25" t="n"/>
      <c r="R1530" s="25" t="n"/>
      <c r="S1530" s="25" t="n"/>
      <c r="T1530" s="25" t="n"/>
    </row>
    <row r="1531">
      <c r="A1531" s="12" t="inlineStr">
        <is>
          <t>大平NC</t>
        </is>
      </c>
      <c r="B1531" s="13" t="inlineStr">
        <is>
          <t>3F90MQ310L</t>
        </is>
      </c>
      <c r="C1531" s="14">
        <f>SUMIF(数量表!D:E,B1531,数量表!E:E)</f>
        <v/>
      </c>
      <c r="D1531" s="15">
        <f>SUMIF(数量表!D:F,B1531,数量表!F:F)+SUMIF(数量表!D:G,B1531,数量表!G:G)</f>
        <v/>
      </c>
      <c r="E1531" s="16" t="n">
        <v>0</v>
      </c>
      <c r="F1531" s="17">
        <f>C1531*E1531</f>
        <v/>
      </c>
      <c r="G1531" s="18" t="n">
        <v>0</v>
      </c>
      <c r="H1531" s="19">
        <f>D1531*G1531</f>
        <v/>
      </c>
      <c r="I1531" s="16" t="n">
        <v>0.2</v>
      </c>
      <c r="J1531" s="17">
        <f>C1531*I1531</f>
        <v/>
      </c>
      <c r="K1531" s="18" t="n">
        <v>0.2</v>
      </c>
      <c r="L1531" s="19">
        <f>D1531*K1531</f>
        <v/>
      </c>
      <c r="M1531" s="23" t="n">
        <v>0</v>
      </c>
      <c r="N1531" s="24">
        <f>D1531*M1531</f>
        <v/>
      </c>
      <c r="P1531" s="25">
        <f>IF(A1531=$G$1719,L1531,0)</f>
        <v/>
      </c>
      <c r="Q1531" s="25" t="n"/>
      <c r="R1531" s="25" t="n"/>
      <c r="S1531" s="25" t="n"/>
      <c r="T1531" s="25" t="n"/>
    </row>
    <row r="1532">
      <c r="A1532" s="12" t="inlineStr">
        <is>
          <t>大平NC</t>
        </is>
      </c>
      <c r="B1532" s="13" t="inlineStr">
        <is>
          <t>3F90MQ310R</t>
        </is>
      </c>
      <c r="C1532" s="14">
        <f>SUMIF(数量表!D:E,B1532,数量表!E:E)</f>
        <v/>
      </c>
      <c r="D1532" s="15">
        <f>SUMIF(数量表!D:F,B1532,数量表!F:F)+SUMIF(数量表!D:G,B1532,数量表!G:G)</f>
        <v/>
      </c>
      <c r="E1532" s="16" t="n">
        <v>0</v>
      </c>
      <c r="F1532" s="17">
        <f>C1532*E1532</f>
        <v/>
      </c>
      <c r="G1532" s="18" t="n">
        <v>0</v>
      </c>
      <c r="H1532" s="19">
        <f>D1532*G1532</f>
        <v/>
      </c>
      <c r="I1532" s="16" t="n">
        <v>0.2</v>
      </c>
      <c r="J1532" s="17">
        <f>C1532*I1532</f>
        <v/>
      </c>
      <c r="K1532" s="18" t="n">
        <v>0.2</v>
      </c>
      <c r="L1532" s="19">
        <f>D1532*K1532</f>
        <v/>
      </c>
      <c r="M1532" s="23" t="n">
        <v>0</v>
      </c>
      <c r="N1532" s="24">
        <f>D1532*M1532</f>
        <v/>
      </c>
      <c r="P1532" s="25">
        <f>IF(A1532=$G$1719,L1532,0)</f>
        <v/>
      </c>
      <c r="Q1532" s="25" t="n"/>
      <c r="R1532" s="25" t="n"/>
      <c r="S1532" s="25" t="n"/>
      <c r="T1532" s="25" t="n"/>
    </row>
    <row r="1533">
      <c r="A1533" s="12" t="inlineStr">
        <is>
          <t>大平NC</t>
        </is>
      </c>
      <c r="B1533" s="13" t="inlineStr">
        <is>
          <t>3F90MQ600</t>
        </is>
      </c>
      <c r="C1533" s="14">
        <f>SUMIF(数量表!D:E,B1533,数量表!E:E)</f>
        <v/>
      </c>
      <c r="D1533" s="15">
        <f>SUMIF(数量表!D:F,B1533,数量表!F:F)+SUMIF(数量表!D:G,B1533,数量表!G:G)</f>
        <v/>
      </c>
      <c r="E1533" s="16" t="n">
        <v>0</v>
      </c>
      <c r="F1533" s="17">
        <f>C1533*E1533</f>
        <v/>
      </c>
      <c r="G1533" s="18" t="n">
        <v>0</v>
      </c>
      <c r="H1533" s="19">
        <f>D1533*G1533</f>
        <v/>
      </c>
      <c r="I1533" s="16" t="n">
        <v>0.5</v>
      </c>
      <c r="J1533" s="17">
        <f>C1533*I1533</f>
        <v/>
      </c>
      <c r="K1533" s="18" t="n">
        <v>0.5</v>
      </c>
      <c r="L1533" s="19">
        <f>D1533*K1533</f>
        <v/>
      </c>
      <c r="M1533" s="23" t="n">
        <v>0</v>
      </c>
      <c r="N1533" s="24">
        <f>D1533*M1533</f>
        <v/>
      </c>
      <c r="P1533" s="25">
        <f>IF(A1533=$G$1719,L1533,0)</f>
        <v/>
      </c>
      <c r="Q1533" s="25" t="n"/>
      <c r="R1533" s="25" t="n"/>
      <c r="S1533" s="25" t="n"/>
      <c r="T1533" s="25" t="n"/>
    </row>
    <row r="1534">
      <c r="A1534" s="12" t="inlineStr">
        <is>
          <t>大平NC</t>
        </is>
      </c>
      <c r="B1534" s="13" t="inlineStr">
        <is>
          <t>3F90MQ600L</t>
        </is>
      </c>
      <c r="C1534" s="14">
        <f>SUMIF(数量表!D:E,B1534,数量表!E:E)</f>
        <v/>
      </c>
      <c r="D1534" s="15">
        <f>SUMIF(数量表!D:F,B1534,数量表!F:F)+SUMIF(数量表!D:G,B1534,数量表!G:G)</f>
        <v/>
      </c>
      <c r="E1534" s="16" t="n">
        <v>0</v>
      </c>
      <c r="F1534" s="17">
        <f>C1534*E1534</f>
        <v/>
      </c>
      <c r="G1534" s="18" t="n">
        <v>0</v>
      </c>
      <c r="H1534" s="19">
        <f>D1534*G1534</f>
        <v/>
      </c>
      <c r="I1534" s="16" t="n">
        <v>0.4</v>
      </c>
      <c r="J1534" s="17">
        <f>C1534*I1534</f>
        <v/>
      </c>
      <c r="K1534" s="18" t="n">
        <v>0.4</v>
      </c>
      <c r="L1534" s="19">
        <f>D1534*K1534</f>
        <v/>
      </c>
      <c r="M1534" s="23" t="n">
        <v>0</v>
      </c>
      <c r="N1534" s="24">
        <f>D1534*M1534</f>
        <v/>
      </c>
      <c r="P1534" s="25">
        <f>IF(A1534=$G$1719,L1534,0)</f>
        <v/>
      </c>
      <c r="Q1534" s="25" t="n"/>
      <c r="R1534" s="25" t="n"/>
      <c r="S1534" s="25" t="n"/>
      <c r="T1534" s="25" t="n"/>
    </row>
    <row r="1535">
      <c r="A1535" s="12" t="inlineStr">
        <is>
          <t>大平NC</t>
        </is>
      </c>
      <c r="B1535" s="13" t="inlineStr">
        <is>
          <t>3F90MQ600R</t>
        </is>
      </c>
      <c r="C1535" s="14">
        <f>SUMIF(数量表!D:E,B1535,数量表!E:E)</f>
        <v/>
      </c>
      <c r="D1535" s="15">
        <f>SUMIF(数量表!D:F,B1535,数量表!F:F)+SUMIF(数量表!D:G,B1535,数量表!G:G)</f>
        <v/>
      </c>
      <c r="E1535" s="16" t="n">
        <v>0</v>
      </c>
      <c r="F1535" s="17">
        <f>C1535*E1535</f>
        <v/>
      </c>
      <c r="G1535" s="18" t="n">
        <v>0</v>
      </c>
      <c r="H1535" s="19">
        <f>D1535*G1535</f>
        <v/>
      </c>
      <c r="I1535" s="16" t="n">
        <v>0.4</v>
      </c>
      <c r="J1535" s="17">
        <f>C1535*I1535</f>
        <v/>
      </c>
      <c r="K1535" s="18" t="n">
        <v>0.4</v>
      </c>
      <c r="L1535" s="19">
        <f>D1535*K1535</f>
        <v/>
      </c>
      <c r="M1535" s="23" t="n">
        <v>0</v>
      </c>
      <c r="N1535" s="24">
        <f>D1535*M1535</f>
        <v/>
      </c>
      <c r="P1535" s="25">
        <f>IF(A1535=$G$1719,L1535,0)</f>
        <v/>
      </c>
      <c r="Q1535" s="25" t="n"/>
      <c r="R1535" s="25" t="n"/>
      <c r="S1535" s="25" t="n"/>
      <c r="T1535" s="25" t="n"/>
    </row>
    <row r="1536">
      <c r="A1536" s="12" t="inlineStr">
        <is>
          <t>大平NC</t>
        </is>
      </c>
      <c r="B1536" s="13" t="inlineStr">
        <is>
          <t>3F90MQ</t>
        </is>
      </c>
      <c r="C1536" s="14">
        <f>SUMIF(数量表!D:E,B1536,数量表!E:E)</f>
        <v/>
      </c>
      <c r="D1536" s="15">
        <f>SUMIF(数量表!D:F,B1536,数量表!F:F)+SUMIF(数量表!D:G,B1536,数量表!G:G)</f>
        <v/>
      </c>
      <c r="E1536" s="16" t="n">
        <v>0</v>
      </c>
      <c r="F1536" s="17">
        <f>C1536*E1536</f>
        <v/>
      </c>
      <c r="G1536" s="18" t="n">
        <v>0</v>
      </c>
      <c r="H1536" s="19">
        <f>D1536*G1536</f>
        <v/>
      </c>
      <c r="I1536" s="16" t="n">
        <v>0.2</v>
      </c>
      <c r="J1536" s="17">
        <f>C1536*I1536</f>
        <v/>
      </c>
      <c r="K1536" s="18" t="n">
        <v>0.2</v>
      </c>
      <c r="L1536" s="19">
        <f>D1536*K1536</f>
        <v/>
      </c>
      <c r="M1536" s="23" t="n">
        <v>0</v>
      </c>
      <c r="N1536" s="24">
        <f>D1536*M1536</f>
        <v/>
      </c>
      <c r="P1536" s="25">
        <f>IF(A1536=$G$1719,L1536,0)</f>
        <v/>
      </c>
      <c r="Q1536" s="25" t="n"/>
      <c r="R1536" s="25" t="n"/>
      <c r="S1536" s="25" t="n"/>
      <c r="T1536" s="25" t="n"/>
    </row>
    <row r="1537">
      <c r="A1537" s="12" t="inlineStr">
        <is>
          <t>大平NC</t>
        </is>
      </c>
      <c r="B1537" s="13" t="inlineStr">
        <is>
          <t>3F90MQO</t>
        </is>
      </c>
      <c r="C1537" s="14">
        <f>SUMIF(数量表!D:E,B1537,数量表!E:E)</f>
        <v/>
      </c>
      <c r="D1537" s="15">
        <f>SUMIF(数量表!D:F,B1537,数量表!F:F)+SUMIF(数量表!D:G,B1537,数量表!G:G)</f>
        <v/>
      </c>
      <c r="E1537" s="16" t="n">
        <v>0</v>
      </c>
      <c r="F1537" s="17">
        <f>C1537*E1537</f>
        <v/>
      </c>
      <c r="G1537" s="18" t="n">
        <v>0</v>
      </c>
      <c r="H1537" s="19">
        <f>D1537*G1537</f>
        <v/>
      </c>
      <c r="I1537" s="16" t="n">
        <v>0.4</v>
      </c>
      <c r="J1537" s="17">
        <f>C1537*I1537</f>
        <v/>
      </c>
      <c r="K1537" s="18" t="n">
        <v>0.4</v>
      </c>
      <c r="L1537" s="19">
        <f>D1537*K1537</f>
        <v/>
      </c>
      <c r="M1537" s="23" t="n">
        <v>0</v>
      </c>
      <c r="N1537" s="24">
        <f>D1537*M1537</f>
        <v/>
      </c>
      <c r="P1537" s="25">
        <f>IF(A1537=$G$1719,L1537,0)</f>
        <v/>
      </c>
      <c r="Q1537" s="25" t="n"/>
      <c r="R1537" s="25" t="n"/>
      <c r="S1537" s="25" t="n"/>
      <c r="T1537" s="25" t="n"/>
    </row>
    <row r="1538">
      <c r="A1538" s="12" t="inlineStr">
        <is>
          <t>大平NC</t>
        </is>
      </c>
      <c r="B1538" s="13" t="inlineStr">
        <is>
          <t>3F90MQL</t>
        </is>
      </c>
      <c r="C1538" s="14">
        <f>SUMIF(数量表!D:E,B1538,数量表!E:E)</f>
        <v/>
      </c>
      <c r="D1538" s="15">
        <f>SUMIF(数量表!D:F,B1538,数量表!F:F)+SUMIF(数量表!D:G,B1538,数量表!G:G)</f>
        <v/>
      </c>
      <c r="E1538" s="16" t="n">
        <v>0</v>
      </c>
      <c r="F1538" s="17">
        <f>C1538*E1538</f>
        <v/>
      </c>
      <c r="G1538" s="18" t="n">
        <v>0</v>
      </c>
      <c r="H1538" s="19">
        <f>D1538*G1538</f>
        <v/>
      </c>
      <c r="I1538" s="16" t="n">
        <v>0.1</v>
      </c>
      <c r="J1538" s="17">
        <f>C1538*I1538</f>
        <v/>
      </c>
      <c r="K1538" s="18" t="n">
        <v>0.1</v>
      </c>
      <c r="L1538" s="19">
        <f>D1538*K1538</f>
        <v/>
      </c>
      <c r="M1538" s="23" t="n">
        <v>0</v>
      </c>
      <c r="N1538" s="24">
        <f>D1538*M1538</f>
        <v/>
      </c>
      <c r="P1538" s="25">
        <f>IF(A1538=$G$1719,L1538,0)</f>
        <v/>
      </c>
      <c r="Q1538" s="25" t="n"/>
      <c r="R1538" s="25" t="n"/>
      <c r="S1538" s="25" t="n"/>
      <c r="T1538" s="25" t="n"/>
    </row>
    <row r="1539">
      <c r="A1539" s="12" t="inlineStr">
        <is>
          <t>大平NC</t>
        </is>
      </c>
      <c r="B1539" s="13" t="inlineStr">
        <is>
          <t>3F90MQOL</t>
        </is>
      </c>
      <c r="C1539" s="14">
        <f>SUMIF(数量表!D:E,B1539,数量表!E:E)</f>
        <v/>
      </c>
      <c r="D1539" s="15">
        <f>SUMIF(数量表!D:F,B1539,数量表!F:F)+SUMIF(数量表!D:G,B1539,数量表!G:G)</f>
        <v/>
      </c>
      <c r="E1539" s="16" t="n">
        <v>0</v>
      </c>
      <c r="F1539" s="17">
        <f>C1539*E1539</f>
        <v/>
      </c>
      <c r="G1539" s="18" t="n">
        <v>0</v>
      </c>
      <c r="H1539" s="19">
        <f>D1539*G1539</f>
        <v/>
      </c>
      <c r="I1539" s="16" t="n">
        <v>0.3</v>
      </c>
      <c r="J1539" s="17">
        <f>C1539*I1539</f>
        <v/>
      </c>
      <c r="K1539" s="18" t="n">
        <v>0.3</v>
      </c>
      <c r="L1539" s="19">
        <f>D1539*K1539</f>
        <v/>
      </c>
      <c r="M1539" s="23" t="n">
        <v>0</v>
      </c>
      <c r="N1539" s="24">
        <f>D1539*M1539</f>
        <v/>
      </c>
      <c r="P1539" s="25">
        <f>IF(A1539=$G$1719,L1539,0)</f>
        <v/>
      </c>
      <c r="Q1539" s="25" t="n"/>
      <c r="R1539" s="25" t="n"/>
      <c r="S1539" s="25" t="n"/>
      <c r="T1539" s="25" t="n"/>
    </row>
    <row r="1540">
      <c r="A1540" s="12" t="inlineStr">
        <is>
          <t>大平NC</t>
        </is>
      </c>
      <c r="B1540" s="13" t="inlineStr">
        <is>
          <t>3F90MQR</t>
        </is>
      </c>
      <c r="C1540" s="14">
        <f>SUMIF(数量表!D:E,B1540,数量表!E:E)</f>
        <v/>
      </c>
      <c r="D1540" s="15">
        <f>SUMIF(数量表!D:F,B1540,数量表!F:F)+SUMIF(数量表!D:G,B1540,数量表!G:G)</f>
        <v/>
      </c>
      <c r="E1540" s="16" t="n">
        <v>0</v>
      </c>
      <c r="F1540" s="17">
        <f>C1540*E1540</f>
        <v/>
      </c>
      <c r="G1540" s="18" t="n">
        <v>0</v>
      </c>
      <c r="H1540" s="19">
        <f>D1540*G1540</f>
        <v/>
      </c>
      <c r="I1540" s="16" t="n">
        <v>0.1</v>
      </c>
      <c r="J1540" s="17">
        <f>C1540*I1540</f>
        <v/>
      </c>
      <c r="K1540" s="18" t="n">
        <v>0.1</v>
      </c>
      <c r="L1540" s="19">
        <f>D1540*K1540</f>
        <v/>
      </c>
      <c r="M1540" s="23" t="n">
        <v>0</v>
      </c>
      <c r="N1540" s="24">
        <f>D1540*M1540</f>
        <v/>
      </c>
      <c r="P1540" s="25">
        <f>IF(A1540=$G$1719,L1540,0)</f>
        <v/>
      </c>
      <c r="Q1540" s="25" t="n"/>
      <c r="R1540" s="25" t="n"/>
      <c r="S1540" s="25" t="n"/>
      <c r="T1540" s="25" t="n"/>
    </row>
    <row r="1541">
      <c r="A1541" s="12" t="inlineStr">
        <is>
          <t>大平NC</t>
        </is>
      </c>
      <c r="B1541" s="13" t="inlineStr">
        <is>
          <t>3F90MQOR</t>
        </is>
      </c>
      <c r="C1541" s="14">
        <f>SUMIF(数量表!D:E,B1541,数量表!E:E)</f>
        <v/>
      </c>
      <c r="D1541" s="15">
        <f>SUMIF(数量表!D:F,B1541,数量表!F:F)+SUMIF(数量表!D:G,B1541,数量表!G:G)</f>
        <v/>
      </c>
      <c r="E1541" s="16" t="n">
        <v>0</v>
      </c>
      <c r="F1541" s="17">
        <f>C1541*E1541</f>
        <v/>
      </c>
      <c r="G1541" s="18" t="n">
        <v>0</v>
      </c>
      <c r="H1541" s="19">
        <f>D1541*G1541</f>
        <v/>
      </c>
      <c r="I1541" s="16" t="n">
        <v>0.3</v>
      </c>
      <c r="J1541" s="17">
        <f>C1541*I1541</f>
        <v/>
      </c>
      <c r="K1541" s="18" t="n">
        <v>0.3</v>
      </c>
      <c r="L1541" s="19">
        <f>D1541*K1541</f>
        <v/>
      </c>
      <c r="M1541" s="23" t="n">
        <v>0</v>
      </c>
      <c r="N1541" s="24">
        <f>D1541*M1541</f>
        <v/>
      </c>
      <c r="P1541" s="25">
        <f>IF(A1541=$G$1719,L1541,0)</f>
        <v/>
      </c>
      <c r="Q1541" s="25" t="n"/>
      <c r="R1541" s="25" t="n"/>
      <c r="S1541" s="25" t="n"/>
      <c r="T1541" s="25" t="n"/>
    </row>
    <row r="1542">
      <c r="A1542" s="12" t="inlineStr">
        <is>
          <t>大平NC</t>
        </is>
      </c>
      <c r="B1542" s="13" t="inlineStr">
        <is>
          <t>3F90MQ3</t>
        </is>
      </c>
      <c r="C1542" s="14">
        <f>SUMIF(数量表!D:E,B1542,数量表!E:E)</f>
        <v/>
      </c>
      <c r="D1542" s="15">
        <f>SUMIF(数量表!D:F,B1542,数量表!F:F)+SUMIF(数量表!D:G,B1542,数量表!G:G)</f>
        <v/>
      </c>
      <c r="E1542" s="16" t="n">
        <v>0</v>
      </c>
      <c r="F1542" s="17">
        <f>C1542*E1542</f>
        <v/>
      </c>
      <c r="G1542" s="18" t="n">
        <v>0</v>
      </c>
      <c r="H1542" s="19">
        <f>D1542*G1542</f>
        <v/>
      </c>
      <c r="I1542" s="16" t="n">
        <v>0.6</v>
      </c>
      <c r="J1542" s="17">
        <f>C1542*I1542</f>
        <v/>
      </c>
      <c r="K1542" s="18" t="n">
        <v>0.6</v>
      </c>
      <c r="L1542" s="19">
        <f>D1542*K1542</f>
        <v/>
      </c>
      <c r="M1542" s="23" t="n">
        <v>0</v>
      </c>
      <c r="N1542" s="24">
        <f>D1542*M1542</f>
        <v/>
      </c>
      <c r="P1542" s="25">
        <f>IF(A1542=$G$1719,L1542,0)</f>
        <v/>
      </c>
      <c r="Q1542" s="25" t="n"/>
      <c r="R1542" s="25" t="n"/>
      <c r="S1542" s="25" t="n"/>
      <c r="T1542" s="25" t="n"/>
    </row>
    <row r="1543">
      <c r="A1543" s="12" t="inlineStr">
        <is>
          <t>大平NC</t>
        </is>
      </c>
      <c r="B1543" s="13" t="inlineStr">
        <is>
          <t>3F90MQ3L</t>
        </is>
      </c>
      <c r="C1543" s="14">
        <f>SUMIF(数量表!D:E,B1543,数量表!E:E)</f>
        <v/>
      </c>
      <c r="D1543" s="15">
        <f>SUMIF(数量表!D:F,B1543,数量表!F:F)+SUMIF(数量表!D:G,B1543,数量表!G:G)</f>
        <v/>
      </c>
      <c r="E1543" s="16" t="n">
        <v>0</v>
      </c>
      <c r="F1543" s="17">
        <f>C1543*E1543</f>
        <v/>
      </c>
      <c r="G1543" s="18" t="n">
        <v>0</v>
      </c>
      <c r="H1543" s="19">
        <f>D1543*G1543</f>
        <v/>
      </c>
      <c r="I1543" s="16" t="n">
        <v>0.5</v>
      </c>
      <c r="J1543" s="17">
        <f>C1543*I1543</f>
        <v/>
      </c>
      <c r="K1543" s="18" t="n">
        <v>0.5</v>
      </c>
      <c r="L1543" s="19">
        <f>D1543*K1543</f>
        <v/>
      </c>
      <c r="M1543" s="23" t="n">
        <v>0</v>
      </c>
      <c r="N1543" s="24">
        <f>D1543*M1543</f>
        <v/>
      </c>
      <c r="P1543" s="25">
        <f>IF(A1543=$G$1719,L1543,0)</f>
        <v/>
      </c>
      <c r="Q1543" s="25" t="n"/>
      <c r="R1543" s="25" t="n"/>
      <c r="S1543" s="25" t="n"/>
      <c r="T1543" s="25" t="n"/>
    </row>
    <row r="1544">
      <c r="A1544" s="12" t="inlineStr">
        <is>
          <t>大平NC</t>
        </is>
      </c>
      <c r="B1544" s="13" t="inlineStr">
        <is>
          <t>3F90MQ3R</t>
        </is>
      </c>
      <c r="C1544" s="14">
        <f>SUMIF(数量表!D:E,B1544,数量表!E:E)</f>
        <v/>
      </c>
      <c r="D1544" s="15">
        <f>SUMIF(数量表!D:F,B1544,数量表!F:F)+SUMIF(数量表!D:G,B1544,数量表!G:G)</f>
        <v/>
      </c>
      <c r="E1544" s="16" t="n">
        <v>0</v>
      </c>
      <c r="F1544" s="17">
        <f>C1544*E1544</f>
        <v/>
      </c>
      <c r="G1544" s="18" t="n">
        <v>0</v>
      </c>
      <c r="H1544" s="19">
        <f>D1544*G1544</f>
        <v/>
      </c>
      <c r="I1544" s="16" t="n">
        <v>0.5</v>
      </c>
      <c r="J1544" s="17">
        <f>C1544*I1544</f>
        <v/>
      </c>
      <c r="K1544" s="18" t="n">
        <v>0.5</v>
      </c>
      <c r="L1544" s="19">
        <f>D1544*K1544</f>
        <v/>
      </c>
      <c r="M1544" s="23" t="n">
        <v>0</v>
      </c>
      <c r="N1544" s="24">
        <f>D1544*M1544</f>
        <v/>
      </c>
      <c r="P1544" s="25">
        <f>IF(A1544=$G$1719,L1544,0)</f>
        <v/>
      </c>
      <c r="Q1544" s="25" t="n"/>
      <c r="R1544" s="25" t="n"/>
      <c r="S1544" s="25" t="n"/>
      <c r="T1544" s="25" t="n"/>
    </row>
    <row r="1545">
      <c r="A1545" s="12" t="inlineStr">
        <is>
          <t>大平NC</t>
        </is>
      </c>
      <c r="B1545" s="13" t="inlineStr">
        <is>
          <t>3F90MQ3X</t>
        </is>
      </c>
      <c r="C1545" s="14">
        <f>SUMIF(数量表!D:E,B1545,数量表!E:E)</f>
        <v/>
      </c>
      <c r="D1545" s="15">
        <f>SUMIF(数量表!D:F,B1545,数量表!F:F)+SUMIF(数量表!D:G,B1545,数量表!G:G)</f>
        <v/>
      </c>
      <c r="E1545" s="16" t="n">
        <v>0</v>
      </c>
      <c r="F1545" s="17">
        <f>C1545*E1545</f>
        <v/>
      </c>
      <c r="G1545" s="18" t="n">
        <v>0</v>
      </c>
      <c r="H1545" s="19">
        <f>D1545*G1545</f>
        <v/>
      </c>
      <c r="I1545" s="16" t="n">
        <v>0.9</v>
      </c>
      <c r="J1545" s="17">
        <f>C1545*I1545</f>
        <v/>
      </c>
      <c r="K1545" s="18" t="n">
        <v>0.9</v>
      </c>
      <c r="L1545" s="19">
        <f>D1545*K1545</f>
        <v/>
      </c>
      <c r="M1545" s="23" t="n">
        <v>0</v>
      </c>
      <c r="N1545" s="24">
        <f>D1545*M1545</f>
        <v/>
      </c>
      <c r="P1545" s="25">
        <f>IF(A1545=$G$1719,L1545,0)</f>
        <v/>
      </c>
      <c r="Q1545" s="25" t="n"/>
      <c r="R1545" s="25" t="n"/>
      <c r="S1545" s="25" t="n"/>
      <c r="T1545" s="25" t="n"/>
    </row>
    <row r="1546">
      <c r="A1546" s="12" t="inlineStr">
        <is>
          <t>大平NC</t>
        </is>
      </c>
      <c r="B1546" s="13" t="inlineStr">
        <is>
          <t>3F90MQ3L+12</t>
        </is>
      </c>
      <c r="C1546" s="14">
        <f>SUMIF(数量表!D:E,B1546,数量表!E:E)</f>
        <v/>
      </c>
      <c r="D1546" s="15">
        <f>SUMIF(数量表!D:F,B1546,数量表!F:F)+SUMIF(数量表!D:G,B1546,数量表!G:G)</f>
        <v/>
      </c>
      <c r="E1546" s="16" t="n">
        <v>0</v>
      </c>
      <c r="F1546" s="17">
        <f>C1546*E1546</f>
        <v/>
      </c>
      <c r="G1546" s="18" t="n">
        <v>0</v>
      </c>
      <c r="H1546" s="19">
        <f>D1546*G1546</f>
        <v/>
      </c>
      <c r="I1546" s="16" t="n">
        <v>0.6</v>
      </c>
      <c r="J1546" s="17">
        <f>C1546*I1546</f>
        <v/>
      </c>
      <c r="K1546" s="18" t="n">
        <v>0.6</v>
      </c>
      <c r="L1546" s="19">
        <f>D1546*K1546</f>
        <v/>
      </c>
      <c r="M1546" s="23" t="n">
        <v>0</v>
      </c>
      <c r="N1546" s="24">
        <f>D1546*M1546</f>
        <v/>
      </c>
      <c r="P1546" s="25">
        <f>IF(A1546=$G$1719,L1546,0)</f>
        <v/>
      </c>
      <c r="Q1546" s="25" t="n"/>
      <c r="R1546" s="25" t="n"/>
      <c r="S1546" s="25" t="n"/>
      <c r="T1546" s="25" t="n"/>
    </row>
    <row r="1547">
      <c r="A1547" s="12" t="inlineStr">
        <is>
          <t>大平NC</t>
        </is>
      </c>
      <c r="B1547" s="13" t="inlineStr">
        <is>
          <t>3F90MQO300S</t>
        </is>
      </c>
      <c r="C1547" s="14">
        <f>SUMIF(数量表!D:E,B1547,数量表!E:E)</f>
        <v/>
      </c>
      <c r="D1547" s="15">
        <f>SUMIF(数量表!D:F,B1547,数量表!F:F)+SUMIF(数量表!D:G,B1547,数量表!G:G)</f>
        <v/>
      </c>
      <c r="E1547" s="16" t="n">
        <v>0</v>
      </c>
      <c r="F1547" s="17">
        <f>C1547*E1547</f>
        <v/>
      </c>
      <c r="G1547" s="18" t="n">
        <v>0</v>
      </c>
      <c r="H1547" s="19">
        <f>D1547*G1547</f>
        <v/>
      </c>
      <c r="I1547" s="16" t="n">
        <v>0.4</v>
      </c>
      <c r="J1547" s="17">
        <f>C1547*I1547</f>
        <v/>
      </c>
      <c r="K1547" s="18" t="n">
        <v>0.4</v>
      </c>
      <c r="L1547" s="19">
        <f>D1547*K1547</f>
        <v/>
      </c>
      <c r="M1547" s="23" t="n">
        <v>0</v>
      </c>
      <c r="N1547" s="24">
        <f>D1547*M1547</f>
        <v/>
      </c>
      <c r="P1547" s="25">
        <f>IF(A1547=$G$1719,L1547,0)</f>
        <v/>
      </c>
      <c r="Q1547" s="25" t="n"/>
      <c r="R1547" s="25" t="n"/>
      <c r="S1547" s="25" t="n"/>
      <c r="T1547" s="25" t="n"/>
    </row>
    <row r="1548">
      <c r="A1548" s="12" t="inlineStr">
        <is>
          <t>大平NC</t>
        </is>
      </c>
      <c r="B1548" s="13" t="inlineStr">
        <is>
          <t>3F90MQO300</t>
        </is>
      </c>
      <c r="C1548" s="14">
        <f>SUMIF(数量表!D:E,B1548,数量表!E:E)</f>
        <v/>
      </c>
      <c r="D1548" s="15">
        <f>SUMIF(数量表!D:F,B1548,数量表!F:F)+SUMIF(数量表!D:G,B1548,数量表!G:G)</f>
        <v/>
      </c>
      <c r="E1548" s="16" t="n">
        <v>0</v>
      </c>
      <c r="F1548" s="17">
        <f>C1548*E1548</f>
        <v/>
      </c>
      <c r="G1548" s="18" t="n">
        <v>0</v>
      </c>
      <c r="H1548" s="19">
        <f>D1548*G1548</f>
        <v/>
      </c>
      <c r="I1548" s="16" t="n">
        <v>0.5</v>
      </c>
      <c r="J1548" s="17">
        <f>C1548*I1548</f>
        <v/>
      </c>
      <c r="K1548" s="18" t="n">
        <v>0.5</v>
      </c>
      <c r="L1548" s="19">
        <f>D1548*K1548</f>
        <v/>
      </c>
      <c r="M1548" s="23" t="n">
        <v>0</v>
      </c>
      <c r="N1548" s="24">
        <f>D1548*M1548</f>
        <v/>
      </c>
      <c r="P1548" s="25">
        <f>IF(A1548=$G$1719,L1548,0)</f>
        <v/>
      </c>
      <c r="Q1548" s="25" t="n"/>
      <c r="R1548" s="25" t="n"/>
      <c r="S1548" s="25" t="n"/>
      <c r="T1548" s="25" t="n"/>
    </row>
    <row r="1549">
      <c r="A1549" s="12" t="inlineStr">
        <is>
          <t>大平NC</t>
        </is>
      </c>
      <c r="B1549" s="13" t="inlineStr">
        <is>
          <t>3F135MQ3O</t>
        </is>
      </c>
      <c r="C1549" s="14">
        <f>SUMIF(数量表!D:E,B1549,数量表!E:E)</f>
        <v/>
      </c>
      <c r="D1549" s="15">
        <f>SUMIF(数量表!D:F,B1549,数量表!F:F)+SUMIF(数量表!D:G,B1549,数量表!G:G)</f>
        <v/>
      </c>
      <c r="E1549" s="16" t="n">
        <v>0</v>
      </c>
      <c r="F1549" s="17">
        <f>C1549*E1549</f>
        <v/>
      </c>
      <c r="G1549" s="18" t="n">
        <v>0</v>
      </c>
      <c r="H1549" s="19">
        <f>D1549*G1549</f>
        <v/>
      </c>
      <c r="I1549" s="16" t="n">
        <v>1.1</v>
      </c>
      <c r="J1549" s="17">
        <f>C1549*I1549</f>
        <v/>
      </c>
      <c r="K1549" s="18" t="n">
        <v>1.1</v>
      </c>
      <c r="L1549" s="19">
        <f>D1549*K1549</f>
        <v/>
      </c>
      <c r="M1549" s="23" t="n">
        <v>0</v>
      </c>
      <c r="N1549" s="24">
        <f>D1549*M1549</f>
        <v/>
      </c>
      <c r="P1549" s="25">
        <f>IF(A1549=$G$1719,L1549,0)</f>
        <v/>
      </c>
      <c r="Q1549" s="25" t="n"/>
      <c r="R1549" s="25" t="n"/>
      <c r="S1549" s="25" t="n"/>
      <c r="T1549" s="25" t="n"/>
    </row>
    <row r="1550">
      <c r="A1550" s="12" t="inlineStr">
        <is>
          <t>大平NC</t>
        </is>
      </c>
      <c r="B1550" s="13" t="inlineStr">
        <is>
          <t>3F135MQ3OL</t>
        </is>
      </c>
      <c r="C1550" s="14">
        <f>SUMIF(数量表!D:E,B1550,数量表!E:E)</f>
        <v/>
      </c>
      <c r="D1550" s="15">
        <f>SUMIF(数量表!D:F,B1550,数量表!F:F)+SUMIF(数量表!D:G,B1550,数量表!G:G)</f>
        <v/>
      </c>
      <c r="E1550" s="16" t="n">
        <v>0</v>
      </c>
      <c r="F1550" s="17">
        <f>C1550*E1550</f>
        <v/>
      </c>
      <c r="G1550" s="18" t="n">
        <v>0</v>
      </c>
      <c r="H1550" s="19">
        <f>D1550*G1550</f>
        <v/>
      </c>
      <c r="I1550" s="16" t="n">
        <v>1</v>
      </c>
      <c r="J1550" s="17">
        <f>C1550*I1550</f>
        <v/>
      </c>
      <c r="K1550" s="18" t="n">
        <v>1</v>
      </c>
      <c r="L1550" s="19">
        <f>D1550*K1550</f>
        <v/>
      </c>
      <c r="M1550" s="23" t="n">
        <v>0</v>
      </c>
      <c r="N1550" s="24">
        <f>D1550*M1550</f>
        <v/>
      </c>
      <c r="P1550" s="25">
        <f>IF(A1550=$G$1719,L1550,0)</f>
        <v/>
      </c>
      <c r="Q1550" s="25" t="n"/>
      <c r="R1550" s="25" t="n"/>
      <c r="S1550" s="25" t="n"/>
      <c r="T1550" s="25" t="n"/>
    </row>
    <row r="1551">
      <c r="A1551" s="12" t="inlineStr">
        <is>
          <t>大平NC</t>
        </is>
      </c>
      <c r="B1551" s="13" t="inlineStr">
        <is>
          <t>3F135MQ3OR</t>
        </is>
      </c>
      <c r="C1551" s="14">
        <f>SUMIF(数量表!D:E,B1551,数量表!E:E)</f>
        <v/>
      </c>
      <c r="D1551" s="15">
        <f>SUMIF(数量表!D:F,B1551,数量表!F:F)+SUMIF(数量表!D:G,B1551,数量表!G:G)</f>
        <v/>
      </c>
      <c r="E1551" s="16" t="n">
        <v>0</v>
      </c>
      <c r="F1551" s="17">
        <f>C1551*E1551</f>
        <v/>
      </c>
      <c r="G1551" s="18" t="n">
        <v>0</v>
      </c>
      <c r="H1551" s="19">
        <f>D1551*G1551</f>
        <v/>
      </c>
      <c r="I1551" s="16" t="n">
        <v>1</v>
      </c>
      <c r="J1551" s="17">
        <f>C1551*I1551</f>
        <v/>
      </c>
      <c r="K1551" s="18" t="n">
        <v>1</v>
      </c>
      <c r="L1551" s="19">
        <f>D1551*K1551</f>
        <v/>
      </c>
      <c r="M1551" s="23" t="n">
        <v>0</v>
      </c>
      <c r="N1551" s="24">
        <f>D1551*M1551</f>
        <v/>
      </c>
      <c r="P1551" s="25">
        <f>IF(A1551=$G$1719,L1551,0)</f>
        <v/>
      </c>
      <c r="Q1551" s="25" t="n"/>
      <c r="R1551" s="25" t="n"/>
      <c r="S1551" s="25" t="n"/>
      <c r="T1551" s="25" t="n"/>
    </row>
    <row r="1552">
      <c r="A1552" s="12" t="inlineStr">
        <is>
          <t>大平NC</t>
        </is>
      </c>
      <c r="B1552" s="13" t="inlineStr">
        <is>
          <t>3F135MQ3OS</t>
        </is>
      </c>
      <c r="C1552" s="14">
        <f>SUMIF(数量表!D:E,B1552,数量表!E:E)</f>
        <v/>
      </c>
      <c r="D1552" s="15">
        <f>SUMIF(数量表!D:F,B1552,数量表!F:F)+SUMIF(数量表!D:G,B1552,数量表!G:G)</f>
        <v/>
      </c>
      <c r="E1552" s="16" t="n">
        <v>0</v>
      </c>
      <c r="F1552" s="17">
        <f>C1552*E1552</f>
        <v/>
      </c>
      <c r="G1552" s="18" t="n">
        <v>0</v>
      </c>
      <c r="H1552" s="19">
        <f>D1552*G1552</f>
        <v/>
      </c>
      <c r="I1552" s="16" t="n">
        <v>1</v>
      </c>
      <c r="J1552" s="17">
        <f>C1552*I1552</f>
        <v/>
      </c>
      <c r="K1552" s="18" t="n">
        <v>1</v>
      </c>
      <c r="L1552" s="19">
        <f>D1552*K1552</f>
        <v/>
      </c>
      <c r="M1552" s="23" t="n">
        <v>0</v>
      </c>
      <c r="N1552" s="24">
        <f>D1552*M1552</f>
        <v/>
      </c>
      <c r="P1552" s="25">
        <f>IF(A1552=$G$1719,L1552,0)</f>
        <v/>
      </c>
      <c r="Q1552" s="25" t="n"/>
      <c r="R1552" s="25" t="n"/>
      <c r="S1552" s="25" t="n"/>
      <c r="T1552" s="25" t="n"/>
    </row>
    <row r="1553">
      <c r="A1553" s="12" t="inlineStr">
        <is>
          <t>大平NC</t>
        </is>
      </c>
      <c r="B1553" s="13" t="inlineStr">
        <is>
          <t>3F135MQ3R+12</t>
        </is>
      </c>
      <c r="C1553" s="14">
        <f>SUMIF(数量表!D:E,B1553,数量表!E:E)</f>
        <v/>
      </c>
      <c r="D1553" s="15">
        <f>SUMIF(数量表!D:F,B1553,数量表!F:F)+SUMIF(数量表!D:G,B1553,数量表!G:G)</f>
        <v/>
      </c>
      <c r="E1553" s="16" t="n">
        <v>0</v>
      </c>
      <c r="F1553" s="17">
        <f>C1553*E1553</f>
        <v/>
      </c>
      <c r="G1553" s="18" t="n">
        <v>0</v>
      </c>
      <c r="H1553" s="19">
        <f>D1553*G1553</f>
        <v/>
      </c>
      <c r="I1553" s="16" t="n">
        <v>0.5</v>
      </c>
      <c r="J1553" s="17">
        <f>C1553*I1553</f>
        <v/>
      </c>
      <c r="K1553" s="18" t="n">
        <v>0.5</v>
      </c>
      <c r="L1553" s="19">
        <f>D1553*K1553</f>
        <v/>
      </c>
      <c r="M1553" s="23" t="n">
        <v>0</v>
      </c>
      <c r="N1553" s="24">
        <f>D1553*M1553</f>
        <v/>
      </c>
      <c r="P1553" s="25">
        <f>IF(A1553=$G$1719,L1553,0)</f>
        <v/>
      </c>
      <c r="Q1553" s="25" t="n"/>
      <c r="R1553" s="25" t="n"/>
      <c r="S1553" s="25" t="n"/>
      <c r="T1553" s="25" t="n"/>
    </row>
    <row r="1554">
      <c r="A1554" s="12" t="inlineStr">
        <is>
          <t>大平NC</t>
        </is>
      </c>
      <c r="B1554" s="13" t="inlineStr">
        <is>
          <t>3F135MQ3Z</t>
        </is>
      </c>
      <c r="C1554" s="14">
        <f>SUMIF(数量表!D:E,B1554,数量表!E:E)</f>
        <v/>
      </c>
      <c r="D1554" s="15">
        <f>SUMIF(数量表!D:F,B1554,数量表!F:F)+SUMIF(数量表!D:G,B1554,数量表!G:G)</f>
        <v/>
      </c>
      <c r="E1554" s="16" t="n">
        <v>0</v>
      </c>
      <c r="F1554" s="17">
        <f>C1554*E1554</f>
        <v/>
      </c>
      <c r="G1554" s="18" t="n">
        <v>0</v>
      </c>
      <c r="H1554" s="19">
        <f>D1554*G1554</f>
        <v/>
      </c>
      <c r="I1554" s="16" t="n">
        <v>0.9</v>
      </c>
      <c r="J1554" s="17">
        <f>C1554*I1554</f>
        <v/>
      </c>
      <c r="K1554" s="18" t="n">
        <v>0.9</v>
      </c>
      <c r="L1554" s="19">
        <f>D1554*K1554</f>
        <v/>
      </c>
      <c r="M1554" s="23" t="n">
        <v>0</v>
      </c>
      <c r="N1554" s="24">
        <f>D1554*M1554</f>
        <v/>
      </c>
      <c r="P1554" s="25">
        <f>IF(A1554=$G$1719,L1554,0)</f>
        <v/>
      </c>
      <c r="Q1554" s="25" t="n"/>
      <c r="R1554" s="25" t="n"/>
      <c r="S1554" s="25" t="n"/>
      <c r="T1554" s="25" t="n"/>
    </row>
    <row r="1555">
      <c r="A1555" s="12" t="inlineStr">
        <is>
          <t>大平NC</t>
        </is>
      </c>
      <c r="B1555" s="13" t="inlineStr">
        <is>
          <t>3F135MQ215</t>
        </is>
      </c>
      <c r="C1555" s="14">
        <f>SUMIF(数量表!D:E,B1555,数量表!E:E)</f>
        <v/>
      </c>
      <c r="D1555" s="15">
        <f>SUMIF(数量表!D:F,B1555,数量表!F:F)+SUMIF(数量表!D:G,B1555,数量表!G:G)</f>
        <v/>
      </c>
      <c r="E1555" s="16" t="n">
        <v>0</v>
      </c>
      <c r="F1555" s="17">
        <f>C1555*E1555</f>
        <v/>
      </c>
      <c r="G1555" s="18" t="n">
        <v>0</v>
      </c>
      <c r="H1555" s="19">
        <f>D1555*G1555</f>
        <v/>
      </c>
      <c r="I1555" s="16" t="n">
        <v>0.1</v>
      </c>
      <c r="J1555" s="17">
        <f>C1555*I1555</f>
        <v/>
      </c>
      <c r="K1555" s="18" t="n">
        <v>0.1</v>
      </c>
      <c r="L1555" s="19">
        <f>D1555*K1555</f>
        <v/>
      </c>
      <c r="M1555" s="23" t="n">
        <v>0</v>
      </c>
      <c r="N1555" s="24">
        <f>D1555*M1555</f>
        <v/>
      </c>
      <c r="P1555" s="25">
        <f>IF(A1555=$G$1719,L1555,0)</f>
        <v/>
      </c>
      <c r="Q1555" s="25" t="n"/>
      <c r="R1555" s="25" t="n"/>
      <c r="S1555" s="25" t="n"/>
      <c r="T1555" s="25" t="n"/>
    </row>
    <row r="1556">
      <c r="A1556" s="12" t="inlineStr">
        <is>
          <t>大平NC</t>
        </is>
      </c>
      <c r="B1556" s="13" t="inlineStr">
        <is>
          <t>3F135MQ215L</t>
        </is>
      </c>
      <c r="C1556" s="14">
        <f>SUMIF(数量表!D:E,B1556,数量表!E:E)</f>
        <v/>
      </c>
      <c r="D1556" s="15">
        <f>SUMIF(数量表!D:F,B1556,数量表!F:F)+SUMIF(数量表!D:G,B1556,数量表!G:G)</f>
        <v/>
      </c>
      <c r="E1556" s="16" t="n">
        <v>0</v>
      </c>
      <c r="F1556" s="17">
        <f>C1556*E1556</f>
        <v/>
      </c>
      <c r="G1556" s="18" t="n">
        <v>0</v>
      </c>
      <c r="H1556" s="19">
        <f>D1556*G1556</f>
        <v/>
      </c>
      <c r="I1556" s="16" t="n">
        <v>0.1</v>
      </c>
      <c r="J1556" s="17">
        <f>C1556*I1556</f>
        <v/>
      </c>
      <c r="K1556" s="18" t="n">
        <v>0.1</v>
      </c>
      <c r="L1556" s="19">
        <f>D1556*K1556</f>
        <v/>
      </c>
      <c r="M1556" s="23" t="n">
        <v>0</v>
      </c>
      <c r="N1556" s="24">
        <f>D1556*M1556</f>
        <v/>
      </c>
      <c r="P1556" s="25">
        <f>IF(A1556=$G$1719,L1556,0)</f>
        <v/>
      </c>
      <c r="Q1556" s="25" t="n"/>
      <c r="R1556" s="25" t="n"/>
      <c r="S1556" s="25" t="n"/>
      <c r="T1556" s="25" t="n"/>
    </row>
    <row r="1557">
      <c r="A1557" s="12" t="inlineStr">
        <is>
          <t>大平NC</t>
        </is>
      </c>
      <c r="B1557" s="13" t="inlineStr">
        <is>
          <t>3F135MQ215R</t>
        </is>
      </c>
      <c r="C1557" s="14">
        <f>SUMIF(数量表!D:E,B1557,数量表!E:E)</f>
        <v/>
      </c>
      <c r="D1557" s="15">
        <f>SUMIF(数量表!D:F,B1557,数量表!F:F)+SUMIF(数量表!D:G,B1557,数量表!G:G)</f>
        <v/>
      </c>
      <c r="E1557" s="16" t="n">
        <v>0</v>
      </c>
      <c r="F1557" s="17">
        <f>C1557*E1557</f>
        <v/>
      </c>
      <c r="G1557" s="18" t="n">
        <v>0</v>
      </c>
      <c r="H1557" s="19">
        <f>D1557*G1557</f>
        <v/>
      </c>
      <c r="I1557" s="16" t="n">
        <v>0.1</v>
      </c>
      <c r="J1557" s="17">
        <f>C1557*I1557</f>
        <v/>
      </c>
      <c r="K1557" s="18" t="n">
        <v>0.1</v>
      </c>
      <c r="L1557" s="19">
        <f>D1557*K1557</f>
        <v/>
      </c>
      <c r="M1557" s="23" t="n">
        <v>0</v>
      </c>
      <c r="N1557" s="24">
        <f>D1557*M1557</f>
        <v/>
      </c>
      <c r="P1557" s="25">
        <f>IF(A1557=$G$1719,L1557,0)</f>
        <v/>
      </c>
      <c r="Q1557" s="25" t="n"/>
      <c r="R1557" s="25" t="n"/>
      <c r="S1557" s="25" t="n"/>
      <c r="T1557" s="25" t="n"/>
    </row>
    <row r="1558">
      <c r="A1558" s="12" t="inlineStr">
        <is>
          <t>大平NC</t>
        </is>
      </c>
      <c r="B1558" s="13" t="inlineStr">
        <is>
          <t>3F135MQ305</t>
        </is>
      </c>
      <c r="C1558" s="14">
        <f>SUMIF(数量表!D:E,B1558,数量表!E:E)</f>
        <v/>
      </c>
      <c r="D1558" s="15">
        <f>SUMIF(数量表!D:F,B1558,数量表!F:F)+SUMIF(数量表!D:G,B1558,数量表!G:G)</f>
        <v/>
      </c>
      <c r="E1558" s="16" t="n">
        <v>0</v>
      </c>
      <c r="F1558" s="17">
        <f>C1558*E1558</f>
        <v/>
      </c>
      <c r="G1558" s="18" t="n">
        <v>0</v>
      </c>
      <c r="H1558" s="19">
        <f>D1558*G1558</f>
        <v/>
      </c>
      <c r="I1558" s="16" t="n">
        <v>0.2</v>
      </c>
      <c r="J1558" s="17">
        <f>C1558*I1558</f>
        <v/>
      </c>
      <c r="K1558" s="18" t="n">
        <v>0.2</v>
      </c>
      <c r="L1558" s="19">
        <f>D1558*K1558</f>
        <v/>
      </c>
      <c r="M1558" s="23" t="n">
        <v>0</v>
      </c>
      <c r="N1558" s="24">
        <f>D1558*M1558</f>
        <v/>
      </c>
      <c r="P1558" s="25">
        <f>IF(A1558=$G$1719,L1558,0)</f>
        <v/>
      </c>
      <c r="Q1558" s="25" t="n"/>
      <c r="R1558" s="25" t="n"/>
      <c r="S1558" s="25" t="n"/>
      <c r="T1558" s="25" t="n"/>
    </row>
    <row r="1559">
      <c r="A1559" s="12" t="inlineStr">
        <is>
          <t>大平NC</t>
        </is>
      </c>
      <c r="B1559" s="13" t="inlineStr">
        <is>
          <t>3F135MQ305L</t>
        </is>
      </c>
      <c r="C1559" s="14">
        <f>SUMIF(数量表!D:E,B1559,数量表!E:E)</f>
        <v/>
      </c>
      <c r="D1559" s="15">
        <f>SUMIF(数量表!D:F,B1559,数量表!F:F)+SUMIF(数量表!D:G,B1559,数量表!G:G)</f>
        <v/>
      </c>
      <c r="E1559" s="16" t="n">
        <v>0</v>
      </c>
      <c r="F1559" s="17">
        <f>C1559*E1559</f>
        <v/>
      </c>
      <c r="G1559" s="18" t="n">
        <v>0</v>
      </c>
      <c r="H1559" s="19">
        <f>D1559*G1559</f>
        <v/>
      </c>
      <c r="I1559" s="16" t="n">
        <v>0.2</v>
      </c>
      <c r="J1559" s="17">
        <f>C1559*I1559</f>
        <v/>
      </c>
      <c r="K1559" s="18" t="n">
        <v>0.2</v>
      </c>
      <c r="L1559" s="19">
        <f>D1559*K1559</f>
        <v/>
      </c>
      <c r="M1559" s="23" t="n">
        <v>0</v>
      </c>
      <c r="N1559" s="24">
        <f>D1559*M1559</f>
        <v/>
      </c>
      <c r="P1559" s="25">
        <f>IF(A1559=$G$1719,L1559,0)</f>
        <v/>
      </c>
      <c r="Q1559" s="25" t="n"/>
      <c r="R1559" s="25" t="n"/>
      <c r="S1559" s="25" t="n"/>
      <c r="T1559" s="25" t="n"/>
    </row>
    <row r="1560">
      <c r="A1560" s="12" t="inlineStr">
        <is>
          <t>大平NC</t>
        </is>
      </c>
      <c r="B1560" s="13" t="inlineStr">
        <is>
          <t>3F135MQ305R</t>
        </is>
      </c>
      <c r="C1560" s="14">
        <f>SUMIF(数量表!D:E,B1560,数量表!E:E)</f>
        <v/>
      </c>
      <c r="D1560" s="15">
        <f>SUMIF(数量表!D:F,B1560,数量表!F:F)+SUMIF(数量表!D:G,B1560,数量表!G:G)</f>
        <v/>
      </c>
      <c r="E1560" s="16" t="n">
        <v>0</v>
      </c>
      <c r="F1560" s="17">
        <f>C1560*E1560</f>
        <v/>
      </c>
      <c r="G1560" s="18" t="n">
        <v>0</v>
      </c>
      <c r="H1560" s="19">
        <f>D1560*G1560</f>
        <v/>
      </c>
      <c r="I1560" s="16" t="n">
        <v>0.2</v>
      </c>
      <c r="J1560" s="17">
        <f>C1560*I1560</f>
        <v/>
      </c>
      <c r="K1560" s="18" t="n">
        <v>0.2</v>
      </c>
      <c r="L1560" s="19">
        <f>D1560*K1560</f>
        <v/>
      </c>
      <c r="M1560" s="23" t="n">
        <v>0</v>
      </c>
      <c r="N1560" s="24">
        <f>D1560*M1560</f>
        <v/>
      </c>
      <c r="P1560" s="25">
        <f>IF(A1560=$G$1719,L1560,0)</f>
        <v/>
      </c>
      <c r="Q1560" s="25" t="n"/>
      <c r="R1560" s="25" t="n"/>
      <c r="S1560" s="25" t="n"/>
      <c r="T1560" s="25" t="n"/>
    </row>
    <row r="1561">
      <c r="A1561" s="12" t="inlineStr">
        <is>
          <t>大平NC</t>
        </is>
      </c>
      <c r="B1561" s="13" t="inlineStr">
        <is>
          <t>3F135MQ310</t>
        </is>
      </c>
      <c r="C1561" s="14">
        <f>SUMIF(数量表!D:E,B1561,数量表!E:E)</f>
        <v/>
      </c>
      <c r="D1561" s="15">
        <f>SUMIF(数量表!D:F,B1561,数量表!F:F)+SUMIF(数量表!D:G,B1561,数量表!G:G)</f>
        <v/>
      </c>
      <c r="E1561" s="16" t="n">
        <v>0</v>
      </c>
      <c r="F1561" s="17">
        <f>C1561*E1561</f>
        <v/>
      </c>
      <c r="G1561" s="18" t="n">
        <v>0</v>
      </c>
      <c r="H1561" s="19">
        <f>D1561*G1561</f>
        <v/>
      </c>
      <c r="I1561" s="16" t="n">
        <v>0.2</v>
      </c>
      <c r="J1561" s="17">
        <f>C1561*I1561</f>
        <v/>
      </c>
      <c r="K1561" s="18" t="n">
        <v>0.2</v>
      </c>
      <c r="L1561" s="19">
        <f>D1561*K1561</f>
        <v/>
      </c>
      <c r="M1561" s="23" t="n">
        <v>0</v>
      </c>
      <c r="N1561" s="24">
        <f>D1561*M1561</f>
        <v/>
      </c>
      <c r="P1561" s="25">
        <f>IF(A1561=$G$1719,L1561,0)</f>
        <v/>
      </c>
      <c r="Q1561" s="25" t="n"/>
      <c r="R1561" s="25" t="n"/>
      <c r="S1561" s="25" t="n"/>
      <c r="T1561" s="25" t="n"/>
    </row>
    <row r="1562">
      <c r="A1562" s="12" t="inlineStr">
        <is>
          <t>大平NC</t>
        </is>
      </c>
      <c r="B1562" s="13" t="inlineStr">
        <is>
          <t>3F135MQ310L</t>
        </is>
      </c>
      <c r="C1562" s="14">
        <f>SUMIF(数量表!D:E,B1562,数量表!E:E)</f>
        <v/>
      </c>
      <c r="D1562" s="15">
        <f>SUMIF(数量表!D:F,B1562,数量表!F:F)+SUMIF(数量表!D:G,B1562,数量表!G:G)</f>
        <v/>
      </c>
      <c r="E1562" s="16" t="n">
        <v>0</v>
      </c>
      <c r="F1562" s="17">
        <f>C1562*E1562</f>
        <v/>
      </c>
      <c r="G1562" s="18" t="n">
        <v>0</v>
      </c>
      <c r="H1562" s="19">
        <f>D1562*G1562</f>
        <v/>
      </c>
      <c r="I1562" s="16" t="n">
        <v>0.2</v>
      </c>
      <c r="J1562" s="17">
        <f>C1562*I1562</f>
        <v/>
      </c>
      <c r="K1562" s="18" t="n">
        <v>0.2</v>
      </c>
      <c r="L1562" s="19">
        <f>D1562*K1562</f>
        <v/>
      </c>
      <c r="M1562" s="23" t="n">
        <v>0</v>
      </c>
      <c r="N1562" s="24">
        <f>D1562*M1562</f>
        <v/>
      </c>
      <c r="P1562" s="25">
        <f>IF(A1562=$G$1719,L1562,0)</f>
        <v/>
      </c>
      <c r="Q1562" s="25" t="n"/>
      <c r="R1562" s="25" t="n"/>
      <c r="S1562" s="25" t="n"/>
      <c r="T1562" s="25" t="n"/>
    </row>
    <row r="1563">
      <c r="A1563" s="12" t="inlineStr">
        <is>
          <t>大平NC</t>
        </is>
      </c>
      <c r="B1563" s="13" t="inlineStr">
        <is>
          <t>3F135MQ310R</t>
        </is>
      </c>
      <c r="C1563" s="14">
        <f>SUMIF(数量表!D:E,B1563,数量表!E:E)</f>
        <v/>
      </c>
      <c r="D1563" s="15">
        <f>SUMIF(数量表!D:F,B1563,数量表!F:F)+SUMIF(数量表!D:G,B1563,数量表!G:G)</f>
        <v/>
      </c>
      <c r="E1563" s="16" t="n">
        <v>0</v>
      </c>
      <c r="F1563" s="17">
        <f>C1563*E1563</f>
        <v/>
      </c>
      <c r="G1563" s="18" t="n">
        <v>0</v>
      </c>
      <c r="H1563" s="19">
        <f>D1563*G1563</f>
        <v/>
      </c>
      <c r="I1563" s="16" t="n">
        <v>0.2</v>
      </c>
      <c r="J1563" s="17">
        <f>C1563*I1563</f>
        <v/>
      </c>
      <c r="K1563" s="18" t="n">
        <v>0.2</v>
      </c>
      <c r="L1563" s="19">
        <f>D1563*K1563</f>
        <v/>
      </c>
      <c r="M1563" s="23" t="n">
        <v>0</v>
      </c>
      <c r="N1563" s="24">
        <f>D1563*M1563</f>
        <v/>
      </c>
      <c r="P1563" s="25">
        <f>IF(A1563=$G$1719,L1563,0)</f>
        <v/>
      </c>
      <c r="Q1563" s="25" t="n"/>
      <c r="R1563" s="25" t="n"/>
      <c r="S1563" s="25" t="n"/>
      <c r="T1563" s="25" t="n"/>
    </row>
    <row r="1564">
      <c r="A1564" s="12" t="inlineStr">
        <is>
          <t>大平NC</t>
        </is>
      </c>
      <c r="B1564" s="13" t="inlineStr">
        <is>
          <t>3F135MQ600</t>
        </is>
      </c>
      <c r="C1564" s="14">
        <f>SUMIF(数量表!D:E,B1564,数量表!E:E)</f>
        <v/>
      </c>
      <c r="D1564" s="15">
        <f>SUMIF(数量表!D:F,B1564,数量表!F:F)+SUMIF(数量表!D:G,B1564,数量表!G:G)</f>
        <v/>
      </c>
      <c r="E1564" s="16" t="n">
        <v>0</v>
      </c>
      <c r="F1564" s="17">
        <f>C1564*E1564</f>
        <v/>
      </c>
      <c r="G1564" s="18" t="n">
        <v>0</v>
      </c>
      <c r="H1564" s="19">
        <f>D1564*G1564</f>
        <v/>
      </c>
      <c r="I1564" s="16" t="n">
        <v>0.5</v>
      </c>
      <c r="J1564" s="17">
        <f>C1564*I1564</f>
        <v/>
      </c>
      <c r="K1564" s="18" t="n">
        <v>0.5</v>
      </c>
      <c r="L1564" s="19">
        <f>D1564*K1564</f>
        <v/>
      </c>
      <c r="M1564" s="23" t="n">
        <v>0</v>
      </c>
      <c r="N1564" s="24">
        <f>D1564*M1564</f>
        <v/>
      </c>
      <c r="P1564" s="25">
        <f>IF(A1564=$G$1719,L1564,0)</f>
        <v/>
      </c>
      <c r="Q1564" s="25" t="n"/>
      <c r="R1564" s="25" t="n"/>
      <c r="S1564" s="25" t="n"/>
      <c r="T1564" s="25" t="n"/>
    </row>
    <row r="1565">
      <c r="A1565" s="12" t="inlineStr">
        <is>
          <t>大平NC</t>
        </is>
      </c>
      <c r="B1565" s="13" t="inlineStr">
        <is>
          <t>3F135MQ600L</t>
        </is>
      </c>
      <c r="C1565" s="14">
        <f>SUMIF(数量表!D:E,B1565,数量表!E:E)</f>
        <v/>
      </c>
      <c r="D1565" s="15">
        <f>SUMIF(数量表!D:F,B1565,数量表!F:F)+SUMIF(数量表!D:G,B1565,数量表!G:G)</f>
        <v/>
      </c>
      <c r="E1565" s="16" t="n">
        <v>0</v>
      </c>
      <c r="F1565" s="17">
        <f>C1565*E1565</f>
        <v/>
      </c>
      <c r="G1565" s="18" t="n">
        <v>0</v>
      </c>
      <c r="H1565" s="19">
        <f>D1565*G1565</f>
        <v/>
      </c>
      <c r="I1565" s="16" t="n">
        <v>0.4</v>
      </c>
      <c r="J1565" s="17">
        <f>C1565*I1565</f>
        <v/>
      </c>
      <c r="K1565" s="18" t="n">
        <v>0.4</v>
      </c>
      <c r="L1565" s="19">
        <f>D1565*K1565</f>
        <v/>
      </c>
      <c r="M1565" s="23" t="n">
        <v>0</v>
      </c>
      <c r="N1565" s="24">
        <f>D1565*M1565</f>
        <v/>
      </c>
      <c r="P1565" s="25">
        <f>IF(A1565=$G$1719,L1565,0)</f>
        <v/>
      </c>
      <c r="Q1565" s="25" t="n"/>
      <c r="R1565" s="25" t="n"/>
      <c r="S1565" s="25" t="n"/>
      <c r="T1565" s="25" t="n"/>
    </row>
    <row r="1566">
      <c r="A1566" s="12" t="inlineStr">
        <is>
          <t>大平NC</t>
        </is>
      </c>
      <c r="B1566" s="13" t="inlineStr">
        <is>
          <t>3F135MQ600R</t>
        </is>
      </c>
      <c r="C1566" s="14">
        <f>SUMIF(数量表!D:E,B1566,数量表!E:E)</f>
        <v/>
      </c>
      <c r="D1566" s="15">
        <f>SUMIF(数量表!D:F,B1566,数量表!F:F)+SUMIF(数量表!D:G,B1566,数量表!G:G)</f>
        <v/>
      </c>
      <c r="E1566" s="16" t="n">
        <v>0</v>
      </c>
      <c r="F1566" s="17">
        <f>C1566*E1566</f>
        <v/>
      </c>
      <c r="G1566" s="18" t="n">
        <v>0</v>
      </c>
      <c r="H1566" s="19">
        <f>D1566*G1566</f>
        <v/>
      </c>
      <c r="I1566" s="16" t="n">
        <v>0.4</v>
      </c>
      <c r="J1566" s="17">
        <f>C1566*I1566</f>
        <v/>
      </c>
      <c r="K1566" s="18" t="n">
        <v>0.4</v>
      </c>
      <c r="L1566" s="19">
        <f>D1566*K1566</f>
        <v/>
      </c>
      <c r="M1566" s="23" t="n">
        <v>0</v>
      </c>
      <c r="N1566" s="24">
        <f>D1566*M1566</f>
        <v/>
      </c>
      <c r="P1566" s="25">
        <f>IF(A1566=$G$1719,L1566,0)</f>
        <v/>
      </c>
      <c r="Q1566" s="25" t="n"/>
      <c r="R1566" s="25" t="n"/>
      <c r="S1566" s="25" t="n"/>
      <c r="T1566" s="25" t="n"/>
    </row>
    <row r="1567">
      <c r="A1567" s="12" t="inlineStr">
        <is>
          <t>大平NC</t>
        </is>
      </c>
      <c r="B1567" s="13" t="inlineStr">
        <is>
          <t>3F135MQ</t>
        </is>
      </c>
      <c r="C1567" s="14">
        <f>SUMIF(数量表!D:E,B1567,数量表!E:E)</f>
        <v/>
      </c>
      <c r="D1567" s="15">
        <f>SUMIF(数量表!D:F,B1567,数量表!F:F)+SUMIF(数量表!D:G,B1567,数量表!G:G)</f>
        <v/>
      </c>
      <c r="E1567" s="16" t="n">
        <v>0</v>
      </c>
      <c r="F1567" s="17">
        <f>C1567*E1567</f>
        <v/>
      </c>
      <c r="G1567" s="18" t="n">
        <v>0</v>
      </c>
      <c r="H1567" s="19">
        <f>D1567*G1567</f>
        <v/>
      </c>
      <c r="I1567" s="16" t="n">
        <v>0.2</v>
      </c>
      <c r="J1567" s="17">
        <f>C1567*I1567</f>
        <v/>
      </c>
      <c r="K1567" s="18" t="n">
        <v>0.2</v>
      </c>
      <c r="L1567" s="19">
        <f>D1567*K1567</f>
        <v/>
      </c>
      <c r="M1567" s="23" t="n">
        <v>0</v>
      </c>
      <c r="N1567" s="24">
        <f>D1567*M1567</f>
        <v/>
      </c>
      <c r="P1567" s="25">
        <f>IF(A1567=$G$1719,L1567,0)</f>
        <v/>
      </c>
      <c r="Q1567" s="25" t="n"/>
      <c r="R1567" s="25" t="n"/>
      <c r="S1567" s="25" t="n"/>
      <c r="T1567" s="25" t="n"/>
    </row>
    <row r="1568">
      <c r="A1568" s="12" t="inlineStr">
        <is>
          <t>大平NC</t>
        </is>
      </c>
      <c r="B1568" s="13" t="inlineStr">
        <is>
          <t>3F135MQO</t>
        </is>
      </c>
      <c r="C1568" s="14">
        <f>SUMIF(数量表!D:E,B1568,数量表!E:E)</f>
        <v/>
      </c>
      <c r="D1568" s="15">
        <f>SUMIF(数量表!D:F,B1568,数量表!F:F)+SUMIF(数量表!D:G,B1568,数量表!G:G)</f>
        <v/>
      </c>
      <c r="E1568" s="16" t="n">
        <v>0</v>
      </c>
      <c r="F1568" s="17">
        <f>C1568*E1568</f>
        <v/>
      </c>
      <c r="G1568" s="18" t="n">
        <v>0</v>
      </c>
      <c r="H1568" s="19">
        <f>D1568*G1568</f>
        <v/>
      </c>
      <c r="I1568" s="16" t="n">
        <v>0.3</v>
      </c>
      <c r="J1568" s="17">
        <f>C1568*I1568</f>
        <v/>
      </c>
      <c r="K1568" s="18" t="n">
        <v>0.3</v>
      </c>
      <c r="L1568" s="19">
        <f>D1568*K1568</f>
        <v/>
      </c>
      <c r="M1568" s="23" t="n">
        <v>0</v>
      </c>
      <c r="N1568" s="24">
        <f>D1568*M1568</f>
        <v/>
      </c>
      <c r="P1568" s="25">
        <f>IF(A1568=$G$1719,L1568,0)</f>
        <v/>
      </c>
      <c r="Q1568" s="25" t="n"/>
      <c r="R1568" s="25" t="n"/>
      <c r="S1568" s="25" t="n"/>
      <c r="T1568" s="25" t="n"/>
    </row>
    <row r="1569">
      <c r="A1569" s="12" t="inlineStr">
        <is>
          <t>大平NC</t>
        </is>
      </c>
      <c r="B1569" s="13" t="inlineStr">
        <is>
          <t>3F135MQL</t>
        </is>
      </c>
      <c r="C1569" s="14">
        <f>SUMIF(数量表!D:E,B1569,数量表!E:E)</f>
        <v/>
      </c>
      <c r="D1569" s="15">
        <f>SUMIF(数量表!D:F,B1569,数量表!F:F)+SUMIF(数量表!D:G,B1569,数量表!G:G)</f>
        <v/>
      </c>
      <c r="E1569" s="16" t="n">
        <v>0</v>
      </c>
      <c r="F1569" s="17">
        <f>C1569*E1569</f>
        <v/>
      </c>
      <c r="G1569" s="18" t="n">
        <v>0</v>
      </c>
      <c r="H1569" s="19">
        <f>D1569*G1569</f>
        <v/>
      </c>
      <c r="I1569" s="16" t="n">
        <v>0.1</v>
      </c>
      <c r="J1569" s="17">
        <f>C1569*I1569</f>
        <v/>
      </c>
      <c r="K1569" s="18" t="n">
        <v>0.1</v>
      </c>
      <c r="L1569" s="19">
        <f>D1569*K1569</f>
        <v/>
      </c>
      <c r="M1569" s="23" t="n">
        <v>0</v>
      </c>
      <c r="N1569" s="24">
        <f>D1569*M1569</f>
        <v/>
      </c>
      <c r="P1569" s="25">
        <f>IF(A1569=$G$1719,L1569,0)</f>
        <v/>
      </c>
      <c r="Q1569" s="25" t="n"/>
      <c r="R1569" s="25" t="n"/>
      <c r="S1569" s="25" t="n"/>
      <c r="T1569" s="25" t="n"/>
    </row>
    <row r="1570">
      <c r="A1570" s="12" t="inlineStr">
        <is>
          <t>大平NC</t>
        </is>
      </c>
      <c r="B1570" s="13" t="inlineStr">
        <is>
          <t>3F135MQOL</t>
        </is>
      </c>
      <c r="C1570" s="14">
        <f>SUMIF(数量表!D:E,B1570,数量表!E:E)</f>
        <v/>
      </c>
      <c r="D1570" s="15">
        <f>SUMIF(数量表!D:F,B1570,数量表!F:F)+SUMIF(数量表!D:G,B1570,数量表!G:G)</f>
        <v/>
      </c>
      <c r="E1570" s="16" t="n">
        <v>0</v>
      </c>
      <c r="F1570" s="17">
        <f>C1570*E1570</f>
        <v/>
      </c>
      <c r="G1570" s="18" t="n">
        <v>0</v>
      </c>
      <c r="H1570" s="19">
        <f>D1570*G1570</f>
        <v/>
      </c>
      <c r="I1570" s="16" t="n">
        <v>0.3</v>
      </c>
      <c r="J1570" s="17">
        <f>C1570*I1570</f>
        <v/>
      </c>
      <c r="K1570" s="18" t="n">
        <v>0.3</v>
      </c>
      <c r="L1570" s="19">
        <f>D1570*K1570</f>
        <v/>
      </c>
      <c r="M1570" s="23" t="n">
        <v>0</v>
      </c>
      <c r="N1570" s="24">
        <f>D1570*M1570</f>
        <v/>
      </c>
      <c r="P1570" s="25">
        <f>IF(A1570=$G$1719,L1570,0)</f>
        <v/>
      </c>
      <c r="Q1570" s="25" t="n"/>
      <c r="R1570" s="25" t="n"/>
      <c r="S1570" s="25" t="n"/>
      <c r="T1570" s="25" t="n"/>
    </row>
    <row r="1571">
      <c r="A1571" s="12" t="inlineStr">
        <is>
          <t>大平NC</t>
        </is>
      </c>
      <c r="B1571" s="13" t="inlineStr">
        <is>
          <t>3F135MQR</t>
        </is>
      </c>
      <c r="C1571" s="14">
        <f>SUMIF(数量表!D:E,B1571,数量表!E:E)</f>
        <v/>
      </c>
      <c r="D1571" s="15">
        <f>SUMIF(数量表!D:F,B1571,数量表!F:F)+SUMIF(数量表!D:G,B1571,数量表!G:G)</f>
        <v/>
      </c>
      <c r="E1571" s="16" t="n">
        <v>0</v>
      </c>
      <c r="F1571" s="17">
        <f>C1571*E1571</f>
        <v/>
      </c>
      <c r="G1571" s="18" t="n">
        <v>0</v>
      </c>
      <c r="H1571" s="19">
        <f>D1571*G1571</f>
        <v/>
      </c>
      <c r="I1571" s="16" t="n">
        <v>0.1</v>
      </c>
      <c r="J1571" s="17">
        <f>C1571*I1571</f>
        <v/>
      </c>
      <c r="K1571" s="18" t="n">
        <v>0.1</v>
      </c>
      <c r="L1571" s="19">
        <f>D1571*K1571</f>
        <v/>
      </c>
      <c r="M1571" s="23" t="n">
        <v>0</v>
      </c>
      <c r="N1571" s="24">
        <f>D1571*M1571</f>
        <v/>
      </c>
      <c r="P1571" s="25">
        <f>IF(A1571=$G$1719,L1571,0)</f>
        <v/>
      </c>
      <c r="Q1571" s="25" t="n"/>
      <c r="R1571" s="25" t="n"/>
      <c r="S1571" s="25" t="n"/>
      <c r="T1571" s="25" t="n"/>
    </row>
    <row r="1572">
      <c r="A1572" s="12" t="inlineStr">
        <is>
          <t>大平NC</t>
        </is>
      </c>
      <c r="B1572" s="13" t="inlineStr">
        <is>
          <t>3F135MQOR</t>
        </is>
      </c>
      <c r="C1572" s="14">
        <f>SUMIF(数量表!D:E,B1572,数量表!E:E)</f>
        <v/>
      </c>
      <c r="D1572" s="15">
        <f>SUMIF(数量表!D:F,B1572,数量表!F:F)+SUMIF(数量表!D:G,B1572,数量表!G:G)</f>
        <v/>
      </c>
      <c r="E1572" s="16" t="n">
        <v>0</v>
      </c>
      <c r="F1572" s="17">
        <f>C1572*E1572</f>
        <v/>
      </c>
      <c r="G1572" s="18" t="n">
        <v>0</v>
      </c>
      <c r="H1572" s="19">
        <f>D1572*G1572</f>
        <v/>
      </c>
      <c r="I1572" s="16" t="n">
        <v>0.3</v>
      </c>
      <c r="J1572" s="17">
        <f>C1572*I1572</f>
        <v/>
      </c>
      <c r="K1572" s="18" t="n">
        <v>0.3</v>
      </c>
      <c r="L1572" s="19">
        <f>D1572*K1572</f>
        <v/>
      </c>
      <c r="M1572" s="23" t="n">
        <v>0</v>
      </c>
      <c r="N1572" s="24">
        <f>D1572*M1572</f>
        <v/>
      </c>
      <c r="P1572" s="25">
        <f>IF(A1572=$G$1719,L1572,0)</f>
        <v/>
      </c>
      <c r="Q1572" s="25" t="n"/>
      <c r="R1572" s="25" t="n"/>
      <c r="S1572" s="25" t="n"/>
      <c r="T1572" s="25" t="n"/>
    </row>
    <row r="1573">
      <c r="A1573" s="12" t="inlineStr">
        <is>
          <t>大平NC</t>
        </is>
      </c>
      <c r="B1573" s="13" t="inlineStr">
        <is>
          <t>3F135MQ3</t>
        </is>
      </c>
      <c r="C1573" s="14">
        <f>SUMIF(数量表!D:E,B1573,数量表!E:E)</f>
        <v/>
      </c>
      <c r="D1573" s="15">
        <f>SUMIF(数量表!D:F,B1573,数量表!F:F)+SUMIF(数量表!D:G,B1573,数量表!G:G)</f>
        <v/>
      </c>
      <c r="E1573" s="16" t="n">
        <v>0</v>
      </c>
      <c r="F1573" s="17">
        <f>C1573*E1573</f>
        <v/>
      </c>
      <c r="G1573" s="18" t="n">
        <v>0</v>
      </c>
      <c r="H1573" s="19">
        <f>D1573*G1573</f>
        <v/>
      </c>
      <c r="I1573" s="16" t="n">
        <v>0.5</v>
      </c>
      <c r="J1573" s="17">
        <f>C1573*I1573</f>
        <v/>
      </c>
      <c r="K1573" s="18" t="n">
        <v>0.5</v>
      </c>
      <c r="L1573" s="19">
        <f>D1573*K1573</f>
        <v/>
      </c>
      <c r="M1573" s="23" t="n">
        <v>0</v>
      </c>
      <c r="N1573" s="24">
        <f>D1573*M1573</f>
        <v/>
      </c>
      <c r="P1573" s="25">
        <f>IF(A1573=$G$1719,L1573,0)</f>
        <v/>
      </c>
      <c r="Q1573" s="25" t="n"/>
      <c r="R1573" s="25" t="n"/>
      <c r="S1573" s="25" t="n"/>
      <c r="T1573" s="25" t="n"/>
    </row>
    <row r="1574">
      <c r="A1574" s="12" t="inlineStr">
        <is>
          <t>大平NC</t>
        </is>
      </c>
      <c r="B1574" s="13" t="inlineStr">
        <is>
          <t>3F135MQ3L</t>
        </is>
      </c>
      <c r="C1574" s="14">
        <f>SUMIF(数量表!D:E,B1574,数量表!E:E)</f>
        <v/>
      </c>
      <c r="D1574" s="15">
        <f>SUMIF(数量表!D:F,B1574,数量表!F:F)+SUMIF(数量表!D:G,B1574,数量表!G:G)</f>
        <v/>
      </c>
      <c r="E1574" s="16" t="n">
        <v>0</v>
      </c>
      <c r="F1574" s="17">
        <f>C1574*E1574</f>
        <v/>
      </c>
      <c r="G1574" s="18" t="n">
        <v>0</v>
      </c>
      <c r="H1574" s="19">
        <f>D1574*G1574</f>
        <v/>
      </c>
      <c r="I1574" s="16" t="n">
        <v>0.5</v>
      </c>
      <c r="J1574" s="17">
        <f>C1574*I1574</f>
        <v/>
      </c>
      <c r="K1574" s="18" t="n">
        <v>0.5</v>
      </c>
      <c r="L1574" s="19">
        <f>D1574*K1574</f>
        <v/>
      </c>
      <c r="M1574" s="23" t="n">
        <v>0</v>
      </c>
      <c r="N1574" s="24">
        <f>D1574*M1574</f>
        <v/>
      </c>
      <c r="P1574" s="25">
        <f>IF(A1574=$G$1719,L1574,0)</f>
        <v/>
      </c>
      <c r="Q1574" s="25" t="n"/>
      <c r="R1574" s="25" t="n"/>
      <c r="S1574" s="25" t="n"/>
      <c r="T1574" s="25" t="n"/>
    </row>
    <row r="1575">
      <c r="A1575" s="12" t="inlineStr">
        <is>
          <t>大平NC</t>
        </is>
      </c>
      <c r="B1575" s="13" t="inlineStr">
        <is>
          <t>3F135MQ3R</t>
        </is>
      </c>
      <c r="C1575" s="14">
        <f>SUMIF(数量表!D:E,B1575,数量表!E:E)</f>
        <v/>
      </c>
      <c r="D1575" s="15">
        <f>SUMIF(数量表!D:F,B1575,数量表!F:F)+SUMIF(数量表!D:G,B1575,数量表!G:G)</f>
        <v/>
      </c>
      <c r="E1575" s="16" t="n">
        <v>0</v>
      </c>
      <c r="F1575" s="17">
        <f>C1575*E1575</f>
        <v/>
      </c>
      <c r="G1575" s="18" t="n">
        <v>0</v>
      </c>
      <c r="H1575" s="19">
        <f>D1575*G1575</f>
        <v/>
      </c>
      <c r="I1575" s="16" t="n">
        <v>0.5</v>
      </c>
      <c r="J1575" s="17">
        <f>C1575*I1575</f>
        <v/>
      </c>
      <c r="K1575" s="18" t="n">
        <v>0.5</v>
      </c>
      <c r="L1575" s="19">
        <f>D1575*K1575</f>
        <v/>
      </c>
      <c r="M1575" s="23" t="n">
        <v>0</v>
      </c>
      <c r="N1575" s="24">
        <f>D1575*M1575</f>
        <v/>
      </c>
      <c r="P1575" s="25">
        <f>IF(A1575=$G$1719,L1575,0)</f>
        <v/>
      </c>
      <c r="Q1575" s="25" t="n"/>
      <c r="R1575" s="25" t="n"/>
      <c r="S1575" s="25" t="n"/>
      <c r="T1575" s="25" t="n"/>
    </row>
    <row r="1576">
      <c r="A1576" s="12" t="inlineStr">
        <is>
          <t>大平NC</t>
        </is>
      </c>
      <c r="B1576" s="13" t="inlineStr">
        <is>
          <t>3F135MQ3X</t>
        </is>
      </c>
      <c r="C1576" s="14">
        <f>SUMIF(数量表!D:E,B1576,数量表!E:E)</f>
        <v/>
      </c>
      <c r="D1576" s="15">
        <f>SUMIF(数量表!D:F,B1576,数量表!F:F)+SUMIF(数量表!D:G,B1576,数量表!G:G)</f>
        <v/>
      </c>
      <c r="E1576" s="16" t="n">
        <v>0</v>
      </c>
      <c r="F1576" s="17">
        <f>C1576*E1576</f>
        <v/>
      </c>
      <c r="G1576" s="18" t="n">
        <v>0</v>
      </c>
      <c r="H1576" s="19">
        <f>D1576*G1576</f>
        <v/>
      </c>
      <c r="I1576" s="16" t="n">
        <v>0.9</v>
      </c>
      <c r="J1576" s="17">
        <f>C1576*I1576</f>
        <v/>
      </c>
      <c r="K1576" s="18" t="n">
        <v>0.9</v>
      </c>
      <c r="L1576" s="19">
        <f>D1576*K1576</f>
        <v/>
      </c>
      <c r="M1576" s="23" t="n">
        <v>0</v>
      </c>
      <c r="N1576" s="24">
        <f>D1576*M1576</f>
        <v/>
      </c>
      <c r="P1576" s="25">
        <f>IF(A1576=$G$1719,L1576,0)</f>
        <v/>
      </c>
      <c r="Q1576" s="25" t="n"/>
      <c r="R1576" s="25" t="n"/>
      <c r="S1576" s="25" t="n"/>
      <c r="T1576" s="25" t="n"/>
    </row>
    <row r="1577">
      <c r="A1577" s="12" t="inlineStr">
        <is>
          <t>大平NC</t>
        </is>
      </c>
      <c r="B1577" s="13" t="inlineStr">
        <is>
          <t>3F135MQ3L+12</t>
        </is>
      </c>
      <c r="C1577" s="14">
        <f>SUMIF(数量表!D:E,B1577,数量表!E:E)</f>
        <v/>
      </c>
      <c r="D1577" s="15">
        <f>SUMIF(数量表!D:F,B1577,数量表!F:F)+SUMIF(数量表!D:G,B1577,数量表!G:G)</f>
        <v/>
      </c>
      <c r="E1577" s="16" t="n">
        <v>0</v>
      </c>
      <c r="F1577" s="17">
        <f>C1577*E1577</f>
        <v/>
      </c>
      <c r="G1577" s="18" t="n">
        <v>0</v>
      </c>
      <c r="H1577" s="19">
        <f>D1577*G1577</f>
        <v/>
      </c>
      <c r="I1577" s="16" t="n">
        <v>0.5</v>
      </c>
      <c r="J1577" s="17">
        <f>C1577*I1577</f>
        <v/>
      </c>
      <c r="K1577" s="18" t="n">
        <v>0.5</v>
      </c>
      <c r="L1577" s="19">
        <f>D1577*K1577</f>
        <v/>
      </c>
      <c r="M1577" s="23" t="n">
        <v>0</v>
      </c>
      <c r="N1577" s="24">
        <f>D1577*M1577</f>
        <v/>
      </c>
      <c r="P1577" s="25">
        <f>IF(A1577=$G$1719,L1577,0)</f>
        <v/>
      </c>
      <c r="Q1577" s="25" t="n"/>
      <c r="R1577" s="25" t="n"/>
      <c r="S1577" s="25" t="n"/>
      <c r="T1577" s="25" t="n"/>
    </row>
    <row r="1578">
      <c r="A1578" s="12" t="inlineStr">
        <is>
          <t>大平NC</t>
        </is>
      </c>
      <c r="B1578" s="13" t="inlineStr">
        <is>
          <t>3F135MQO300S</t>
        </is>
      </c>
      <c r="C1578" s="14">
        <f>SUMIF(数量表!D:E,B1578,数量表!E:E)</f>
        <v/>
      </c>
      <c r="D1578" s="15">
        <f>SUMIF(数量表!D:F,B1578,数量表!F:F)+SUMIF(数量表!D:G,B1578,数量表!G:G)</f>
        <v/>
      </c>
      <c r="E1578" s="16" t="n">
        <v>0</v>
      </c>
      <c r="F1578" s="17">
        <f>C1578*E1578</f>
        <v/>
      </c>
      <c r="G1578" s="18" t="n">
        <v>0</v>
      </c>
      <c r="H1578" s="19">
        <f>D1578*G1578</f>
        <v/>
      </c>
      <c r="I1578" s="16" t="n">
        <v>0.4</v>
      </c>
      <c r="J1578" s="17">
        <f>C1578*I1578</f>
        <v/>
      </c>
      <c r="K1578" s="18" t="n">
        <v>0.4</v>
      </c>
      <c r="L1578" s="19">
        <f>D1578*K1578</f>
        <v/>
      </c>
      <c r="M1578" s="23" t="n">
        <v>0</v>
      </c>
      <c r="N1578" s="24">
        <f>D1578*M1578</f>
        <v/>
      </c>
      <c r="P1578" s="25">
        <f>IF(A1578=$G$1719,L1578,0)</f>
        <v/>
      </c>
      <c r="Q1578" s="25" t="n"/>
      <c r="R1578" s="25" t="n"/>
      <c r="S1578" s="25" t="n"/>
      <c r="T1578" s="25" t="n"/>
    </row>
    <row r="1579">
      <c r="A1579" s="12" t="inlineStr">
        <is>
          <t>大平NC</t>
        </is>
      </c>
      <c r="B1579" s="13" t="inlineStr">
        <is>
          <t>3F135MQO300</t>
        </is>
      </c>
      <c r="C1579" s="14">
        <f>SUMIF(数量表!D:E,B1579,数量表!E:E)</f>
        <v/>
      </c>
      <c r="D1579" s="15">
        <f>SUMIF(数量表!D:F,B1579,数量表!F:F)+SUMIF(数量表!D:G,B1579,数量表!G:G)</f>
        <v/>
      </c>
      <c r="E1579" s="16" t="n">
        <v>0</v>
      </c>
      <c r="F1579" s="17">
        <f>C1579*E1579</f>
        <v/>
      </c>
      <c r="G1579" s="18" t="n">
        <v>0</v>
      </c>
      <c r="H1579" s="19">
        <f>D1579*G1579</f>
        <v/>
      </c>
      <c r="I1579" s="16" t="n">
        <v>0.4</v>
      </c>
      <c r="J1579" s="17">
        <f>C1579*I1579</f>
        <v/>
      </c>
      <c r="K1579" s="18" t="n">
        <v>0.4</v>
      </c>
      <c r="L1579" s="19">
        <f>D1579*K1579</f>
        <v/>
      </c>
      <c r="M1579" s="23" t="n">
        <v>0</v>
      </c>
      <c r="N1579" s="24">
        <f>D1579*M1579</f>
        <v/>
      </c>
      <c r="P1579" s="25">
        <f>IF(A1579=$G$1719,L1579,0)</f>
        <v/>
      </c>
      <c r="Q1579" s="25" t="n"/>
      <c r="R1579" s="25" t="n"/>
      <c r="S1579" s="25" t="n"/>
      <c r="T1579" s="25" t="n"/>
    </row>
    <row r="1580">
      <c r="A1580" s="12" t="inlineStr">
        <is>
          <t>大平NC</t>
        </is>
      </c>
      <c r="B1580" s="13" t="inlineStr">
        <is>
          <t>3F825MQ3O</t>
        </is>
      </c>
      <c r="C1580" s="14">
        <f>SUMIF(数量表!D:E,B1580,数量表!E:E)</f>
        <v/>
      </c>
      <c r="D1580" s="15">
        <f>SUMIF(数量表!D:F,B1580,数量表!F:F)+SUMIF(数量表!D:G,B1580,数量表!G:G)</f>
        <v/>
      </c>
      <c r="E1580" s="16" t="n">
        <v>0</v>
      </c>
      <c r="F1580" s="17">
        <f>C1580*E1580</f>
        <v/>
      </c>
      <c r="G1580" s="18" t="n">
        <v>0</v>
      </c>
      <c r="H1580" s="19">
        <f>D1580*G1580</f>
        <v/>
      </c>
      <c r="I1580" s="16" t="n">
        <v>0.7</v>
      </c>
      <c r="J1580" s="17">
        <f>C1580*I1580</f>
        <v/>
      </c>
      <c r="K1580" s="18" t="n">
        <v>0.7</v>
      </c>
      <c r="L1580" s="19">
        <f>D1580*K1580</f>
        <v/>
      </c>
      <c r="M1580" s="23" t="n">
        <v>0</v>
      </c>
      <c r="N1580" s="24">
        <f>D1580*M1580</f>
        <v/>
      </c>
      <c r="P1580" s="25">
        <f>IF(A1580=$G$1719,L1580,0)</f>
        <v/>
      </c>
      <c r="Q1580" s="25" t="n"/>
      <c r="R1580" s="25" t="n"/>
      <c r="S1580" s="25" t="n"/>
      <c r="T1580" s="25" t="n"/>
    </row>
    <row r="1581">
      <c r="A1581" s="12" t="inlineStr">
        <is>
          <t>大平NC</t>
        </is>
      </c>
      <c r="B1581" s="13" t="inlineStr">
        <is>
          <t>3F825MQ3OL</t>
        </is>
      </c>
      <c r="C1581" s="14">
        <f>SUMIF(数量表!D:E,B1581,数量表!E:E)</f>
        <v/>
      </c>
      <c r="D1581" s="15">
        <f>SUMIF(数量表!D:F,B1581,数量表!F:F)+SUMIF(数量表!D:G,B1581,数量表!G:G)</f>
        <v/>
      </c>
      <c r="E1581" s="16" t="n">
        <v>0</v>
      </c>
      <c r="F1581" s="17">
        <f>C1581*E1581</f>
        <v/>
      </c>
      <c r="G1581" s="18" t="n">
        <v>0</v>
      </c>
      <c r="H1581" s="19">
        <f>D1581*G1581</f>
        <v/>
      </c>
      <c r="I1581" s="16" t="n">
        <v>0.7</v>
      </c>
      <c r="J1581" s="17">
        <f>C1581*I1581</f>
        <v/>
      </c>
      <c r="K1581" s="18" t="n">
        <v>0.7</v>
      </c>
      <c r="L1581" s="19">
        <f>D1581*K1581</f>
        <v/>
      </c>
      <c r="M1581" s="23" t="n">
        <v>0</v>
      </c>
      <c r="N1581" s="24">
        <f>D1581*M1581</f>
        <v/>
      </c>
      <c r="P1581" s="25">
        <f>IF(A1581=$G$1719,L1581,0)</f>
        <v/>
      </c>
      <c r="Q1581" s="25" t="n"/>
      <c r="R1581" s="25" t="n"/>
      <c r="S1581" s="25" t="n"/>
      <c r="T1581" s="25" t="n"/>
    </row>
    <row r="1582">
      <c r="A1582" s="12" t="inlineStr">
        <is>
          <t>大平NC</t>
        </is>
      </c>
      <c r="B1582" s="13" t="inlineStr">
        <is>
          <t>3F825MQ3OR</t>
        </is>
      </c>
      <c r="C1582" s="14">
        <f>SUMIF(数量表!D:E,B1582,数量表!E:E)</f>
        <v/>
      </c>
      <c r="D1582" s="15">
        <f>SUMIF(数量表!D:F,B1582,数量表!F:F)+SUMIF(数量表!D:G,B1582,数量表!G:G)</f>
        <v/>
      </c>
      <c r="E1582" s="16" t="n">
        <v>0</v>
      </c>
      <c r="F1582" s="17">
        <f>C1582*E1582</f>
        <v/>
      </c>
      <c r="G1582" s="18" t="n">
        <v>0</v>
      </c>
      <c r="H1582" s="19">
        <f>D1582*G1582</f>
        <v/>
      </c>
      <c r="I1582" s="16" t="n">
        <v>0.7</v>
      </c>
      <c r="J1582" s="17">
        <f>C1582*I1582</f>
        <v/>
      </c>
      <c r="K1582" s="18" t="n">
        <v>0.7</v>
      </c>
      <c r="L1582" s="19">
        <f>D1582*K1582</f>
        <v/>
      </c>
      <c r="M1582" s="23" t="n">
        <v>0</v>
      </c>
      <c r="N1582" s="24">
        <f>D1582*M1582</f>
        <v/>
      </c>
      <c r="P1582" s="25">
        <f>IF(A1582=$G$1719,L1582,0)</f>
        <v/>
      </c>
      <c r="Q1582" s="25" t="n"/>
      <c r="R1582" s="25" t="n"/>
      <c r="S1582" s="25" t="n"/>
      <c r="T1582" s="25" t="n"/>
    </row>
    <row r="1583">
      <c r="A1583" s="12" t="inlineStr">
        <is>
          <t>大平NC</t>
        </is>
      </c>
      <c r="B1583" s="13" t="inlineStr">
        <is>
          <t>3F825MQ3OS</t>
        </is>
      </c>
      <c r="C1583" s="14">
        <f>SUMIF(数量表!D:E,B1583,数量表!E:E)</f>
        <v/>
      </c>
      <c r="D1583" s="15">
        <f>SUMIF(数量表!D:F,B1583,数量表!F:F)+SUMIF(数量表!D:G,B1583,数量表!G:G)</f>
        <v/>
      </c>
      <c r="E1583" s="16" t="n">
        <v>0</v>
      </c>
      <c r="F1583" s="17">
        <f>C1583*E1583</f>
        <v/>
      </c>
      <c r="G1583" s="18" t="n">
        <v>0</v>
      </c>
      <c r="H1583" s="19">
        <f>D1583*G1583</f>
        <v/>
      </c>
      <c r="I1583" s="16" t="n">
        <v>0.7</v>
      </c>
      <c r="J1583" s="17">
        <f>C1583*I1583</f>
        <v/>
      </c>
      <c r="K1583" s="18" t="n">
        <v>0.7</v>
      </c>
      <c r="L1583" s="19">
        <f>D1583*K1583</f>
        <v/>
      </c>
      <c r="M1583" s="23" t="n">
        <v>0</v>
      </c>
      <c r="N1583" s="24">
        <f>D1583*M1583</f>
        <v/>
      </c>
      <c r="P1583" s="25">
        <f>IF(A1583=$G$1719,L1583,0)</f>
        <v/>
      </c>
      <c r="Q1583" s="25" t="n"/>
      <c r="R1583" s="25" t="n"/>
      <c r="S1583" s="25" t="n"/>
      <c r="T1583" s="25" t="n"/>
    </row>
    <row r="1584">
      <c r="A1584" s="12" t="inlineStr">
        <is>
          <t>大平NC</t>
        </is>
      </c>
      <c r="B1584" s="13" t="inlineStr">
        <is>
          <t>3F825MQ3R+12</t>
        </is>
      </c>
      <c r="C1584" s="14">
        <f>SUMIF(数量表!D:E,B1584,数量表!E:E)</f>
        <v/>
      </c>
      <c r="D1584" s="15">
        <f>SUMIF(数量表!D:F,B1584,数量表!F:F)+SUMIF(数量表!D:G,B1584,数量表!G:G)</f>
        <v/>
      </c>
      <c r="E1584" s="16" t="n">
        <v>0</v>
      </c>
      <c r="F1584" s="17">
        <f>C1584*E1584</f>
        <v/>
      </c>
      <c r="G1584" s="18" t="n">
        <v>0</v>
      </c>
      <c r="H1584" s="19">
        <f>D1584*G1584</f>
        <v/>
      </c>
      <c r="I1584" s="16" t="n">
        <v>0.4</v>
      </c>
      <c r="J1584" s="17">
        <f>C1584*I1584</f>
        <v/>
      </c>
      <c r="K1584" s="18" t="n">
        <v>0.4</v>
      </c>
      <c r="L1584" s="19">
        <f>D1584*K1584</f>
        <v/>
      </c>
      <c r="M1584" s="23" t="n">
        <v>0</v>
      </c>
      <c r="N1584" s="24">
        <f>D1584*M1584</f>
        <v/>
      </c>
      <c r="P1584" s="25">
        <f>IF(A1584=$G$1719,L1584,0)</f>
        <v/>
      </c>
      <c r="Q1584" s="25" t="n"/>
      <c r="R1584" s="25" t="n"/>
      <c r="S1584" s="25" t="n"/>
      <c r="T1584" s="25" t="n"/>
    </row>
    <row r="1585">
      <c r="A1585" s="12" t="inlineStr">
        <is>
          <t>大平NC</t>
        </is>
      </c>
      <c r="B1585" s="13" t="inlineStr">
        <is>
          <t>3F825MQ3Z</t>
        </is>
      </c>
      <c r="C1585" s="14">
        <f>SUMIF(数量表!D:E,B1585,数量表!E:E)</f>
        <v/>
      </c>
      <c r="D1585" s="15">
        <f>SUMIF(数量表!D:F,B1585,数量表!F:F)+SUMIF(数量表!D:G,B1585,数量表!G:G)</f>
        <v/>
      </c>
      <c r="E1585" s="16" t="n">
        <v>0</v>
      </c>
      <c r="F1585" s="17">
        <f>C1585*E1585</f>
        <v/>
      </c>
      <c r="G1585" s="18" t="n">
        <v>0</v>
      </c>
      <c r="H1585" s="19">
        <f>D1585*G1585</f>
        <v/>
      </c>
      <c r="I1585" s="16" t="n">
        <v>0.6</v>
      </c>
      <c r="J1585" s="17">
        <f>C1585*I1585</f>
        <v/>
      </c>
      <c r="K1585" s="18" t="n">
        <v>0.6</v>
      </c>
      <c r="L1585" s="19">
        <f>D1585*K1585</f>
        <v/>
      </c>
      <c r="M1585" s="23" t="n">
        <v>0</v>
      </c>
      <c r="N1585" s="24">
        <f>D1585*M1585</f>
        <v/>
      </c>
      <c r="P1585" s="25">
        <f>IF(A1585=$G$1719,L1585,0)</f>
        <v/>
      </c>
      <c r="Q1585" s="25" t="n"/>
      <c r="R1585" s="25" t="n"/>
      <c r="S1585" s="25" t="n"/>
      <c r="T1585" s="25" t="n"/>
    </row>
    <row r="1586">
      <c r="A1586" s="12" t="inlineStr">
        <is>
          <t>大平NC</t>
        </is>
      </c>
      <c r="B1586" s="13" t="inlineStr">
        <is>
          <t>3F825MQ215</t>
        </is>
      </c>
      <c r="C1586" s="14">
        <f>SUMIF(数量表!D:E,B1586,数量表!E:E)</f>
        <v/>
      </c>
      <c r="D1586" s="15">
        <f>SUMIF(数量表!D:F,B1586,数量表!F:F)+SUMIF(数量表!D:G,B1586,数量表!G:G)</f>
        <v/>
      </c>
      <c r="E1586" s="16" t="n">
        <v>0</v>
      </c>
      <c r="F1586" s="17">
        <f>C1586*E1586</f>
        <v/>
      </c>
      <c r="G1586" s="18" t="n">
        <v>0</v>
      </c>
      <c r="H1586" s="19">
        <f>D1586*G1586</f>
        <v/>
      </c>
      <c r="I1586" s="16" t="n">
        <v>0.1</v>
      </c>
      <c r="J1586" s="17">
        <f>C1586*I1586</f>
        <v/>
      </c>
      <c r="K1586" s="18" t="n">
        <v>0.1</v>
      </c>
      <c r="L1586" s="19">
        <f>D1586*K1586</f>
        <v/>
      </c>
      <c r="M1586" s="23" t="n">
        <v>0</v>
      </c>
      <c r="N1586" s="24">
        <f>D1586*M1586</f>
        <v/>
      </c>
      <c r="P1586" s="25">
        <f>IF(A1586=$G$1719,L1586,0)</f>
        <v/>
      </c>
      <c r="Q1586" s="25" t="n"/>
      <c r="R1586" s="25" t="n"/>
      <c r="S1586" s="25" t="n"/>
      <c r="T1586" s="25" t="n"/>
    </row>
    <row r="1587">
      <c r="A1587" s="12" t="inlineStr">
        <is>
          <t>大平NC</t>
        </is>
      </c>
      <c r="B1587" s="13" t="inlineStr">
        <is>
          <t>3F825MQ215L</t>
        </is>
      </c>
      <c r="C1587" s="14">
        <f>SUMIF(数量表!D:E,B1587,数量表!E:E)</f>
        <v/>
      </c>
      <c r="D1587" s="15">
        <f>SUMIF(数量表!D:F,B1587,数量表!F:F)+SUMIF(数量表!D:G,B1587,数量表!G:G)</f>
        <v/>
      </c>
      <c r="E1587" s="16" t="n">
        <v>0</v>
      </c>
      <c r="F1587" s="17">
        <f>C1587*E1587</f>
        <v/>
      </c>
      <c r="G1587" s="18" t="n">
        <v>0</v>
      </c>
      <c r="H1587" s="19">
        <f>D1587*G1587</f>
        <v/>
      </c>
      <c r="I1587" s="16" t="n">
        <v>0.1</v>
      </c>
      <c r="J1587" s="17">
        <f>C1587*I1587</f>
        <v/>
      </c>
      <c r="K1587" s="18" t="n">
        <v>0.1</v>
      </c>
      <c r="L1587" s="19">
        <f>D1587*K1587</f>
        <v/>
      </c>
      <c r="M1587" s="23" t="n">
        <v>0</v>
      </c>
      <c r="N1587" s="24">
        <f>D1587*M1587</f>
        <v/>
      </c>
      <c r="P1587" s="25">
        <f>IF(A1587=$G$1719,L1587,0)</f>
        <v/>
      </c>
      <c r="Q1587" s="25" t="n"/>
      <c r="R1587" s="25" t="n"/>
      <c r="S1587" s="25" t="n"/>
      <c r="T1587" s="25" t="n"/>
    </row>
    <row r="1588">
      <c r="A1588" s="12" t="inlineStr">
        <is>
          <t>大平NC</t>
        </is>
      </c>
      <c r="B1588" s="13" t="inlineStr">
        <is>
          <t>3F825MQ215R</t>
        </is>
      </c>
      <c r="C1588" s="14">
        <f>SUMIF(数量表!D:E,B1588,数量表!E:E)</f>
        <v/>
      </c>
      <c r="D1588" s="15">
        <f>SUMIF(数量表!D:F,B1588,数量表!F:F)+SUMIF(数量表!D:G,B1588,数量表!G:G)</f>
        <v/>
      </c>
      <c r="E1588" s="16" t="n">
        <v>0</v>
      </c>
      <c r="F1588" s="17">
        <f>C1588*E1588</f>
        <v/>
      </c>
      <c r="G1588" s="18" t="n">
        <v>0</v>
      </c>
      <c r="H1588" s="19">
        <f>D1588*G1588</f>
        <v/>
      </c>
      <c r="I1588" s="16" t="n">
        <v>0.1</v>
      </c>
      <c r="J1588" s="17">
        <f>C1588*I1588</f>
        <v/>
      </c>
      <c r="K1588" s="18" t="n">
        <v>0.1</v>
      </c>
      <c r="L1588" s="19">
        <f>D1588*K1588</f>
        <v/>
      </c>
      <c r="M1588" s="23" t="n">
        <v>0</v>
      </c>
      <c r="N1588" s="24">
        <f>D1588*M1588</f>
        <v/>
      </c>
      <c r="P1588" s="25">
        <f>IF(A1588=$G$1719,L1588,0)</f>
        <v/>
      </c>
      <c r="Q1588" s="25" t="n"/>
      <c r="R1588" s="25" t="n"/>
      <c r="S1588" s="25" t="n"/>
      <c r="T1588" s="25" t="n"/>
    </row>
    <row r="1589">
      <c r="A1589" s="12" t="inlineStr">
        <is>
          <t>大平NC</t>
        </is>
      </c>
      <c r="B1589" s="13" t="inlineStr">
        <is>
          <t>3F825MQ305</t>
        </is>
      </c>
      <c r="C1589" s="14">
        <f>SUMIF(数量表!D:E,B1589,数量表!E:E)</f>
        <v/>
      </c>
      <c r="D1589" s="15">
        <f>SUMIF(数量表!D:F,B1589,数量表!F:F)+SUMIF(数量表!D:G,B1589,数量表!G:G)</f>
        <v/>
      </c>
      <c r="E1589" s="16" t="n">
        <v>0</v>
      </c>
      <c r="F1589" s="17">
        <f>C1589*E1589</f>
        <v/>
      </c>
      <c r="G1589" s="18" t="n">
        <v>0</v>
      </c>
      <c r="H1589" s="19">
        <f>D1589*G1589</f>
        <v/>
      </c>
      <c r="I1589" s="16" t="n">
        <v>0.1</v>
      </c>
      <c r="J1589" s="17">
        <f>C1589*I1589</f>
        <v/>
      </c>
      <c r="K1589" s="18" t="n">
        <v>0.1</v>
      </c>
      <c r="L1589" s="19">
        <f>D1589*K1589</f>
        <v/>
      </c>
      <c r="M1589" s="23" t="n">
        <v>0</v>
      </c>
      <c r="N1589" s="24">
        <f>D1589*M1589</f>
        <v/>
      </c>
      <c r="P1589" s="25">
        <f>IF(A1589=$G$1719,L1589,0)</f>
        <v/>
      </c>
      <c r="Q1589" s="25" t="n"/>
      <c r="R1589" s="25" t="n"/>
      <c r="S1589" s="25" t="n"/>
      <c r="T1589" s="25" t="n"/>
    </row>
    <row r="1590">
      <c r="A1590" s="12" t="inlineStr">
        <is>
          <t>大平NC</t>
        </is>
      </c>
      <c r="B1590" s="13" t="inlineStr">
        <is>
          <t>3F825MQ305L</t>
        </is>
      </c>
      <c r="C1590" s="14">
        <f>SUMIF(数量表!D:E,B1590,数量表!E:E)</f>
        <v/>
      </c>
      <c r="D1590" s="15">
        <f>SUMIF(数量表!D:F,B1590,数量表!F:F)+SUMIF(数量表!D:G,B1590,数量表!G:G)</f>
        <v/>
      </c>
      <c r="E1590" s="16" t="n">
        <v>0</v>
      </c>
      <c r="F1590" s="17">
        <f>C1590*E1590</f>
        <v/>
      </c>
      <c r="G1590" s="18" t="n">
        <v>0</v>
      </c>
      <c r="H1590" s="19">
        <f>D1590*G1590</f>
        <v/>
      </c>
      <c r="I1590" s="16" t="n">
        <v>0.1</v>
      </c>
      <c r="J1590" s="17">
        <f>C1590*I1590</f>
        <v/>
      </c>
      <c r="K1590" s="18" t="n">
        <v>0.1</v>
      </c>
      <c r="L1590" s="19">
        <f>D1590*K1590</f>
        <v/>
      </c>
      <c r="M1590" s="23" t="n">
        <v>0</v>
      </c>
      <c r="N1590" s="24">
        <f>D1590*M1590</f>
        <v/>
      </c>
      <c r="P1590" s="25">
        <f>IF(A1590=$G$1719,L1590,0)</f>
        <v/>
      </c>
      <c r="Q1590" s="25" t="n"/>
      <c r="R1590" s="25" t="n"/>
      <c r="S1590" s="25" t="n"/>
      <c r="T1590" s="25" t="n"/>
    </row>
    <row r="1591">
      <c r="A1591" s="12" t="inlineStr">
        <is>
          <t>大平NC</t>
        </is>
      </c>
      <c r="B1591" s="13" t="inlineStr">
        <is>
          <t>3F825MQ305R</t>
        </is>
      </c>
      <c r="C1591" s="14">
        <f>SUMIF(数量表!D:E,B1591,数量表!E:E)</f>
        <v/>
      </c>
      <c r="D1591" s="15">
        <f>SUMIF(数量表!D:F,B1591,数量表!F:F)+SUMIF(数量表!D:G,B1591,数量表!G:G)</f>
        <v/>
      </c>
      <c r="E1591" s="16" t="n">
        <v>0</v>
      </c>
      <c r="F1591" s="17">
        <f>C1591*E1591</f>
        <v/>
      </c>
      <c r="G1591" s="18" t="n">
        <v>0</v>
      </c>
      <c r="H1591" s="19">
        <f>D1591*G1591</f>
        <v/>
      </c>
      <c r="I1591" s="16" t="n">
        <v>0.1</v>
      </c>
      <c r="J1591" s="17">
        <f>C1591*I1591</f>
        <v/>
      </c>
      <c r="K1591" s="18" t="n">
        <v>0.1</v>
      </c>
      <c r="L1591" s="19">
        <f>D1591*K1591</f>
        <v/>
      </c>
      <c r="M1591" s="23" t="n">
        <v>0</v>
      </c>
      <c r="N1591" s="24">
        <f>D1591*M1591</f>
        <v/>
      </c>
      <c r="P1591" s="25">
        <f>IF(A1591=$G$1719,L1591,0)</f>
        <v/>
      </c>
      <c r="Q1591" s="25" t="n"/>
      <c r="R1591" s="25" t="n"/>
      <c r="S1591" s="25" t="n"/>
      <c r="T1591" s="25" t="n"/>
    </row>
    <row r="1592">
      <c r="A1592" s="12" t="inlineStr">
        <is>
          <t>大平NC</t>
        </is>
      </c>
      <c r="B1592" s="13" t="inlineStr">
        <is>
          <t>3F825MQ310</t>
        </is>
      </c>
      <c r="C1592" s="14">
        <f>SUMIF(数量表!D:E,B1592,数量表!E:E)</f>
        <v/>
      </c>
      <c r="D1592" s="15">
        <f>SUMIF(数量表!D:F,B1592,数量表!F:F)+SUMIF(数量表!D:G,B1592,数量表!G:G)</f>
        <v/>
      </c>
      <c r="E1592" s="16" t="n">
        <v>0</v>
      </c>
      <c r="F1592" s="17">
        <f>C1592*E1592</f>
        <v/>
      </c>
      <c r="G1592" s="18" t="n">
        <v>0</v>
      </c>
      <c r="H1592" s="19">
        <f>D1592*G1592</f>
        <v/>
      </c>
      <c r="I1592" s="16" t="n">
        <v>0.1</v>
      </c>
      <c r="J1592" s="17">
        <f>C1592*I1592</f>
        <v/>
      </c>
      <c r="K1592" s="18" t="n">
        <v>0.1</v>
      </c>
      <c r="L1592" s="19">
        <f>D1592*K1592</f>
        <v/>
      </c>
      <c r="M1592" s="23" t="n">
        <v>0</v>
      </c>
      <c r="N1592" s="24">
        <f>D1592*M1592</f>
        <v/>
      </c>
      <c r="P1592" s="25">
        <f>IF(A1592=$G$1719,L1592,0)</f>
        <v/>
      </c>
      <c r="Q1592" s="25" t="n"/>
      <c r="R1592" s="25" t="n"/>
      <c r="S1592" s="25" t="n"/>
      <c r="T1592" s="25" t="n"/>
    </row>
    <row r="1593">
      <c r="A1593" s="12" t="inlineStr">
        <is>
          <t>大平NC</t>
        </is>
      </c>
      <c r="B1593" s="13" t="inlineStr">
        <is>
          <t>3F825MQ310L</t>
        </is>
      </c>
      <c r="C1593" s="14">
        <f>SUMIF(数量表!D:E,B1593,数量表!E:E)</f>
        <v/>
      </c>
      <c r="D1593" s="15">
        <f>SUMIF(数量表!D:F,B1593,数量表!F:F)+SUMIF(数量表!D:G,B1593,数量表!G:G)</f>
        <v/>
      </c>
      <c r="E1593" s="16" t="n">
        <v>0</v>
      </c>
      <c r="F1593" s="17">
        <f>C1593*E1593</f>
        <v/>
      </c>
      <c r="G1593" s="18" t="n">
        <v>0</v>
      </c>
      <c r="H1593" s="19">
        <f>D1593*G1593</f>
        <v/>
      </c>
      <c r="I1593" s="16" t="n">
        <v>0.1</v>
      </c>
      <c r="J1593" s="17">
        <f>C1593*I1593</f>
        <v/>
      </c>
      <c r="K1593" s="18" t="n">
        <v>0.1</v>
      </c>
      <c r="L1593" s="19">
        <f>D1593*K1593</f>
        <v/>
      </c>
      <c r="M1593" s="23" t="n">
        <v>0</v>
      </c>
      <c r="N1593" s="24">
        <f>D1593*M1593</f>
        <v/>
      </c>
      <c r="P1593" s="25">
        <f>IF(A1593=$G$1719,L1593,0)</f>
        <v/>
      </c>
      <c r="Q1593" s="25" t="n"/>
      <c r="R1593" s="25" t="n"/>
      <c r="S1593" s="25" t="n"/>
      <c r="T1593" s="25" t="n"/>
    </row>
    <row r="1594">
      <c r="A1594" s="12" t="inlineStr">
        <is>
          <t>大平NC</t>
        </is>
      </c>
      <c r="B1594" s="13" t="inlineStr">
        <is>
          <t>3F825MQ310R</t>
        </is>
      </c>
      <c r="C1594" s="14">
        <f>SUMIF(数量表!D:E,B1594,数量表!E:E)</f>
        <v/>
      </c>
      <c r="D1594" s="15">
        <f>SUMIF(数量表!D:F,B1594,数量表!F:F)+SUMIF(数量表!D:G,B1594,数量表!G:G)</f>
        <v/>
      </c>
      <c r="E1594" s="16" t="n">
        <v>0</v>
      </c>
      <c r="F1594" s="17">
        <f>C1594*E1594</f>
        <v/>
      </c>
      <c r="G1594" s="18" t="n">
        <v>0</v>
      </c>
      <c r="H1594" s="19">
        <f>D1594*G1594</f>
        <v/>
      </c>
      <c r="I1594" s="16" t="n">
        <v>0.1</v>
      </c>
      <c r="J1594" s="17">
        <f>C1594*I1594</f>
        <v/>
      </c>
      <c r="K1594" s="18" t="n">
        <v>0.1</v>
      </c>
      <c r="L1594" s="19">
        <f>D1594*K1594</f>
        <v/>
      </c>
      <c r="M1594" s="23" t="n">
        <v>0</v>
      </c>
      <c r="N1594" s="24">
        <f>D1594*M1594</f>
        <v/>
      </c>
      <c r="P1594" s="25">
        <f>IF(A1594=$G$1719,L1594,0)</f>
        <v/>
      </c>
      <c r="Q1594" s="25" t="n"/>
      <c r="R1594" s="25" t="n"/>
      <c r="S1594" s="25" t="n"/>
      <c r="T1594" s="25" t="n"/>
    </row>
    <row r="1595">
      <c r="A1595" s="12" t="inlineStr">
        <is>
          <t>大平NC</t>
        </is>
      </c>
      <c r="B1595" s="13" t="inlineStr">
        <is>
          <t>3F825MQ600</t>
        </is>
      </c>
      <c r="C1595" s="14">
        <f>SUMIF(数量表!D:E,B1595,数量表!E:E)</f>
        <v/>
      </c>
      <c r="D1595" s="15">
        <f>SUMIF(数量表!D:F,B1595,数量表!F:F)+SUMIF(数量表!D:G,B1595,数量表!G:G)</f>
        <v/>
      </c>
      <c r="E1595" s="16" t="n">
        <v>0</v>
      </c>
      <c r="F1595" s="17">
        <f>C1595*E1595</f>
        <v/>
      </c>
      <c r="G1595" s="18" t="n">
        <v>0</v>
      </c>
      <c r="H1595" s="19">
        <f>D1595*G1595</f>
        <v/>
      </c>
      <c r="I1595" s="16" t="n">
        <v>0.3</v>
      </c>
      <c r="J1595" s="17">
        <f>C1595*I1595</f>
        <v/>
      </c>
      <c r="K1595" s="18" t="n">
        <v>0.3</v>
      </c>
      <c r="L1595" s="19">
        <f>D1595*K1595</f>
        <v/>
      </c>
      <c r="M1595" s="23" t="n">
        <v>0</v>
      </c>
      <c r="N1595" s="24">
        <f>D1595*M1595</f>
        <v/>
      </c>
      <c r="P1595" s="25">
        <f>IF(A1595=$G$1719,L1595,0)</f>
        <v/>
      </c>
      <c r="Q1595" s="25" t="n"/>
      <c r="R1595" s="25" t="n"/>
      <c r="S1595" s="25" t="n"/>
      <c r="T1595" s="25" t="n"/>
    </row>
    <row r="1596">
      <c r="A1596" s="12" t="inlineStr">
        <is>
          <t>大平NC</t>
        </is>
      </c>
      <c r="B1596" s="13" t="inlineStr">
        <is>
          <t>3F825MQ600L</t>
        </is>
      </c>
      <c r="C1596" s="14">
        <f>SUMIF(数量表!D:E,B1596,数量表!E:E)</f>
        <v/>
      </c>
      <c r="D1596" s="15">
        <f>SUMIF(数量表!D:F,B1596,数量表!F:F)+SUMIF(数量表!D:G,B1596,数量表!G:G)</f>
        <v/>
      </c>
      <c r="E1596" s="16" t="n">
        <v>0</v>
      </c>
      <c r="F1596" s="17">
        <f>C1596*E1596</f>
        <v/>
      </c>
      <c r="G1596" s="18" t="n">
        <v>0</v>
      </c>
      <c r="H1596" s="19">
        <f>D1596*G1596</f>
        <v/>
      </c>
      <c r="I1596" s="16" t="n">
        <v>0.3</v>
      </c>
      <c r="J1596" s="17">
        <f>C1596*I1596</f>
        <v/>
      </c>
      <c r="K1596" s="18" t="n">
        <v>0.3</v>
      </c>
      <c r="L1596" s="19">
        <f>D1596*K1596</f>
        <v/>
      </c>
      <c r="M1596" s="23" t="n">
        <v>0</v>
      </c>
      <c r="N1596" s="24">
        <f>D1596*M1596</f>
        <v/>
      </c>
      <c r="P1596" s="25">
        <f>IF(A1596=$G$1719,L1596,0)</f>
        <v/>
      </c>
      <c r="Q1596" s="25" t="n"/>
      <c r="R1596" s="25" t="n"/>
      <c r="S1596" s="25" t="n"/>
      <c r="T1596" s="25" t="n"/>
    </row>
    <row r="1597">
      <c r="A1597" s="12" t="inlineStr">
        <is>
          <t>大平NC</t>
        </is>
      </c>
      <c r="B1597" s="13" t="inlineStr">
        <is>
          <t>3F825MQ600R</t>
        </is>
      </c>
      <c r="C1597" s="14">
        <f>SUMIF(数量表!D:E,B1597,数量表!E:E)</f>
        <v/>
      </c>
      <c r="D1597" s="15">
        <f>SUMIF(数量表!D:F,B1597,数量表!F:F)+SUMIF(数量表!D:G,B1597,数量表!G:G)</f>
        <v/>
      </c>
      <c r="E1597" s="16" t="n">
        <v>0</v>
      </c>
      <c r="F1597" s="17">
        <f>C1597*E1597</f>
        <v/>
      </c>
      <c r="G1597" s="18" t="n">
        <v>0</v>
      </c>
      <c r="H1597" s="19">
        <f>D1597*G1597</f>
        <v/>
      </c>
      <c r="I1597" s="16" t="n">
        <v>0.3</v>
      </c>
      <c r="J1597" s="17">
        <f>C1597*I1597</f>
        <v/>
      </c>
      <c r="K1597" s="18" t="n">
        <v>0.3</v>
      </c>
      <c r="L1597" s="19">
        <f>D1597*K1597</f>
        <v/>
      </c>
      <c r="M1597" s="23" t="n">
        <v>0</v>
      </c>
      <c r="N1597" s="24">
        <f>D1597*M1597</f>
        <v/>
      </c>
      <c r="P1597" s="25">
        <f>IF(A1597=$G$1719,L1597,0)</f>
        <v/>
      </c>
      <c r="Q1597" s="25" t="n"/>
      <c r="R1597" s="25" t="n"/>
      <c r="S1597" s="25" t="n"/>
      <c r="T1597" s="25" t="n"/>
    </row>
    <row r="1598">
      <c r="A1598" s="12" t="inlineStr">
        <is>
          <t>大平NC</t>
        </is>
      </c>
      <c r="B1598" s="13" t="inlineStr">
        <is>
          <t>3F825MQ</t>
        </is>
      </c>
      <c r="C1598" s="14">
        <f>SUMIF(数量表!D:E,B1598,数量表!E:E)</f>
        <v/>
      </c>
      <c r="D1598" s="15">
        <f>SUMIF(数量表!D:F,B1598,数量表!F:F)+SUMIF(数量表!D:G,B1598,数量表!G:G)</f>
        <v/>
      </c>
      <c r="E1598" s="16" t="n">
        <v>0</v>
      </c>
      <c r="F1598" s="17">
        <f>C1598*E1598</f>
        <v/>
      </c>
      <c r="G1598" s="18" t="n">
        <v>0</v>
      </c>
      <c r="H1598" s="19">
        <f>D1598*G1598</f>
        <v/>
      </c>
      <c r="I1598" s="16" t="n">
        <v>0.1</v>
      </c>
      <c r="J1598" s="17">
        <f>C1598*I1598</f>
        <v/>
      </c>
      <c r="K1598" s="18" t="n">
        <v>0.1</v>
      </c>
      <c r="L1598" s="19">
        <f>D1598*K1598</f>
        <v/>
      </c>
      <c r="M1598" s="23" t="n">
        <v>0</v>
      </c>
      <c r="N1598" s="24">
        <f>D1598*M1598</f>
        <v/>
      </c>
      <c r="P1598" s="25">
        <f>IF(A1598=$G$1719,L1598,0)</f>
        <v/>
      </c>
      <c r="Q1598" s="25" t="n"/>
      <c r="R1598" s="25" t="n"/>
      <c r="S1598" s="25" t="n"/>
      <c r="T1598" s="25" t="n"/>
    </row>
    <row r="1599">
      <c r="A1599" s="12" t="inlineStr">
        <is>
          <t>大平NC</t>
        </is>
      </c>
      <c r="B1599" s="13" t="inlineStr">
        <is>
          <t>3F825MQO</t>
        </is>
      </c>
      <c r="C1599" s="14">
        <f>SUMIF(数量表!D:E,B1599,数量表!E:E)</f>
        <v/>
      </c>
      <c r="D1599" s="15">
        <f>SUMIF(数量表!D:F,B1599,数量表!F:F)+SUMIF(数量表!D:G,B1599,数量表!G:G)</f>
        <v/>
      </c>
      <c r="E1599" s="16" t="n">
        <v>0</v>
      </c>
      <c r="F1599" s="17">
        <f>C1599*E1599</f>
        <v/>
      </c>
      <c r="G1599" s="18" t="n">
        <v>0</v>
      </c>
      <c r="H1599" s="19">
        <f>D1599*G1599</f>
        <v/>
      </c>
      <c r="I1599" s="16" t="n">
        <v>0.2</v>
      </c>
      <c r="J1599" s="17">
        <f>C1599*I1599</f>
        <v/>
      </c>
      <c r="K1599" s="18" t="n">
        <v>0.2</v>
      </c>
      <c r="L1599" s="19">
        <f>D1599*K1599</f>
        <v/>
      </c>
      <c r="M1599" s="23" t="n">
        <v>0</v>
      </c>
      <c r="N1599" s="24">
        <f>D1599*M1599</f>
        <v/>
      </c>
      <c r="P1599" s="25">
        <f>IF(A1599=$G$1719,L1599,0)</f>
        <v/>
      </c>
      <c r="Q1599" s="25" t="n"/>
      <c r="R1599" s="25" t="n"/>
      <c r="S1599" s="25" t="n"/>
      <c r="T1599" s="25" t="n"/>
    </row>
    <row r="1600">
      <c r="A1600" s="12" t="inlineStr">
        <is>
          <t>大平NC</t>
        </is>
      </c>
      <c r="B1600" s="13" t="inlineStr">
        <is>
          <t>3F825MQL</t>
        </is>
      </c>
      <c r="C1600" s="14">
        <f>SUMIF(数量表!D:E,B1600,数量表!E:E)</f>
        <v/>
      </c>
      <c r="D1600" s="15">
        <f>SUMIF(数量表!D:F,B1600,数量表!F:F)+SUMIF(数量表!D:G,B1600,数量表!G:G)</f>
        <v/>
      </c>
      <c r="E1600" s="16" t="n">
        <v>0</v>
      </c>
      <c r="F1600" s="17">
        <f>C1600*E1600</f>
        <v/>
      </c>
      <c r="G1600" s="18" t="n">
        <v>0</v>
      </c>
      <c r="H1600" s="19">
        <f>D1600*G1600</f>
        <v/>
      </c>
      <c r="I1600" s="16" t="n">
        <v>0.1</v>
      </c>
      <c r="J1600" s="17">
        <f>C1600*I1600</f>
        <v/>
      </c>
      <c r="K1600" s="18" t="n">
        <v>0.1</v>
      </c>
      <c r="L1600" s="19">
        <f>D1600*K1600</f>
        <v/>
      </c>
      <c r="M1600" s="23" t="n">
        <v>0</v>
      </c>
      <c r="N1600" s="24">
        <f>D1600*M1600</f>
        <v/>
      </c>
      <c r="P1600" s="25">
        <f>IF(A1600=$G$1719,L1600,0)</f>
        <v/>
      </c>
      <c r="Q1600" s="25" t="n"/>
      <c r="R1600" s="25" t="n"/>
      <c r="S1600" s="25" t="n"/>
      <c r="T1600" s="25" t="n"/>
    </row>
    <row r="1601">
      <c r="A1601" s="12" t="inlineStr">
        <is>
          <t>大平NC</t>
        </is>
      </c>
      <c r="B1601" s="13" t="inlineStr">
        <is>
          <t>3F825MQOL</t>
        </is>
      </c>
      <c r="C1601" s="14">
        <f>SUMIF(数量表!D:E,B1601,数量表!E:E)</f>
        <v/>
      </c>
      <c r="D1601" s="15">
        <f>SUMIF(数量表!D:F,B1601,数量表!F:F)+SUMIF(数量表!D:G,B1601,数量表!G:G)</f>
        <v/>
      </c>
      <c r="E1601" s="16" t="n">
        <v>0</v>
      </c>
      <c r="F1601" s="17">
        <f>C1601*E1601</f>
        <v/>
      </c>
      <c r="G1601" s="18" t="n">
        <v>0</v>
      </c>
      <c r="H1601" s="19">
        <f>D1601*G1601</f>
        <v/>
      </c>
      <c r="I1601" s="16" t="n">
        <v>0.2</v>
      </c>
      <c r="J1601" s="17">
        <f>C1601*I1601</f>
        <v/>
      </c>
      <c r="K1601" s="18" t="n">
        <v>0.2</v>
      </c>
      <c r="L1601" s="19">
        <f>D1601*K1601</f>
        <v/>
      </c>
      <c r="M1601" s="23" t="n">
        <v>0</v>
      </c>
      <c r="N1601" s="24">
        <f>D1601*M1601</f>
        <v/>
      </c>
      <c r="P1601" s="25">
        <f>IF(A1601=$G$1719,L1601,0)</f>
        <v/>
      </c>
      <c r="Q1601" s="25" t="n"/>
      <c r="R1601" s="25" t="n"/>
      <c r="S1601" s="25" t="n"/>
      <c r="T1601" s="25" t="n"/>
    </row>
    <row r="1602">
      <c r="A1602" s="12" t="inlineStr">
        <is>
          <t>大平NC</t>
        </is>
      </c>
      <c r="B1602" s="13" t="inlineStr">
        <is>
          <t>3F825MQR</t>
        </is>
      </c>
      <c r="C1602" s="14">
        <f>SUMIF(数量表!D:E,B1602,数量表!E:E)</f>
        <v/>
      </c>
      <c r="D1602" s="15">
        <f>SUMIF(数量表!D:F,B1602,数量表!F:F)+SUMIF(数量表!D:G,B1602,数量表!G:G)</f>
        <v/>
      </c>
      <c r="E1602" s="16" t="n">
        <v>0</v>
      </c>
      <c r="F1602" s="17">
        <f>C1602*E1602</f>
        <v/>
      </c>
      <c r="G1602" s="18" t="n">
        <v>0</v>
      </c>
      <c r="H1602" s="19">
        <f>D1602*G1602</f>
        <v/>
      </c>
      <c r="I1602" s="16" t="n">
        <v>0.1</v>
      </c>
      <c r="J1602" s="17">
        <f>C1602*I1602</f>
        <v/>
      </c>
      <c r="K1602" s="18" t="n">
        <v>0.1</v>
      </c>
      <c r="L1602" s="19">
        <f>D1602*K1602</f>
        <v/>
      </c>
      <c r="M1602" s="23" t="n">
        <v>0</v>
      </c>
      <c r="N1602" s="24">
        <f>D1602*M1602</f>
        <v/>
      </c>
      <c r="P1602" s="25">
        <f>IF(A1602=$G$1719,L1602,0)</f>
        <v/>
      </c>
      <c r="Q1602" s="25" t="n"/>
      <c r="R1602" s="25" t="n"/>
      <c r="S1602" s="25" t="n"/>
      <c r="T1602" s="25" t="n"/>
    </row>
    <row r="1603">
      <c r="A1603" s="12" t="inlineStr">
        <is>
          <t>大平NC</t>
        </is>
      </c>
      <c r="B1603" s="13" t="inlineStr">
        <is>
          <t>3F825MQOR</t>
        </is>
      </c>
      <c r="C1603" s="14">
        <f>SUMIF(数量表!D:E,B1603,数量表!E:E)</f>
        <v/>
      </c>
      <c r="D1603" s="15">
        <f>SUMIF(数量表!D:F,B1603,数量表!F:F)+SUMIF(数量表!D:G,B1603,数量表!G:G)</f>
        <v/>
      </c>
      <c r="E1603" s="16" t="n">
        <v>0</v>
      </c>
      <c r="F1603" s="17">
        <f>C1603*E1603</f>
        <v/>
      </c>
      <c r="G1603" s="18" t="n">
        <v>0</v>
      </c>
      <c r="H1603" s="19">
        <f>D1603*G1603</f>
        <v/>
      </c>
      <c r="I1603" s="16" t="n">
        <v>0.2</v>
      </c>
      <c r="J1603" s="17">
        <f>C1603*I1603</f>
        <v/>
      </c>
      <c r="K1603" s="18" t="n">
        <v>0.2</v>
      </c>
      <c r="L1603" s="19">
        <f>D1603*K1603</f>
        <v/>
      </c>
      <c r="M1603" s="23" t="n">
        <v>0</v>
      </c>
      <c r="N1603" s="24">
        <f>D1603*M1603</f>
        <v/>
      </c>
      <c r="P1603" s="25">
        <f>IF(A1603=$G$1719,L1603,0)</f>
        <v/>
      </c>
      <c r="Q1603" s="25" t="n"/>
      <c r="R1603" s="25" t="n"/>
      <c r="S1603" s="25" t="n"/>
      <c r="T1603" s="25" t="n"/>
    </row>
    <row r="1604">
      <c r="A1604" s="12" t="inlineStr">
        <is>
          <t>大平NC</t>
        </is>
      </c>
      <c r="B1604" s="13" t="inlineStr">
        <is>
          <t>3F825MQ3</t>
        </is>
      </c>
      <c r="C1604" s="14">
        <f>SUMIF(数量表!D:E,B1604,数量表!E:E)</f>
        <v/>
      </c>
      <c r="D1604" s="15">
        <f>SUMIF(数量表!D:F,B1604,数量表!F:F)+SUMIF(数量表!D:G,B1604,数量表!G:G)</f>
        <v/>
      </c>
      <c r="E1604" s="16" t="n">
        <v>0</v>
      </c>
      <c r="F1604" s="17">
        <f>C1604*E1604</f>
        <v/>
      </c>
      <c r="G1604" s="18" t="n">
        <v>0</v>
      </c>
      <c r="H1604" s="19">
        <f>D1604*G1604</f>
        <v/>
      </c>
      <c r="I1604" s="16" t="n">
        <v>0.3</v>
      </c>
      <c r="J1604" s="17">
        <f>C1604*I1604</f>
        <v/>
      </c>
      <c r="K1604" s="18" t="n">
        <v>0.3</v>
      </c>
      <c r="L1604" s="19">
        <f>D1604*K1604</f>
        <v/>
      </c>
      <c r="M1604" s="23" t="n">
        <v>0</v>
      </c>
      <c r="N1604" s="24">
        <f>D1604*M1604</f>
        <v/>
      </c>
      <c r="P1604" s="25">
        <f>IF(A1604=$G$1719,L1604,0)</f>
        <v/>
      </c>
      <c r="Q1604" s="25" t="n"/>
      <c r="R1604" s="25" t="n"/>
      <c r="S1604" s="25" t="n"/>
      <c r="T1604" s="25" t="n"/>
    </row>
    <row r="1605">
      <c r="A1605" s="12" t="inlineStr">
        <is>
          <t>大平NC</t>
        </is>
      </c>
      <c r="B1605" s="13" t="inlineStr">
        <is>
          <t>3F825MQ3L</t>
        </is>
      </c>
      <c r="C1605" s="14">
        <f>SUMIF(数量表!D:E,B1605,数量表!E:E)</f>
        <v/>
      </c>
      <c r="D1605" s="15">
        <f>SUMIF(数量表!D:F,B1605,数量表!F:F)+SUMIF(数量表!D:G,B1605,数量表!G:G)</f>
        <v/>
      </c>
      <c r="E1605" s="16" t="n">
        <v>0</v>
      </c>
      <c r="F1605" s="17">
        <f>C1605*E1605</f>
        <v/>
      </c>
      <c r="G1605" s="18" t="n">
        <v>0</v>
      </c>
      <c r="H1605" s="19">
        <f>D1605*G1605</f>
        <v/>
      </c>
      <c r="I1605" s="16" t="n">
        <v>0.3</v>
      </c>
      <c r="J1605" s="17">
        <f>C1605*I1605</f>
        <v/>
      </c>
      <c r="K1605" s="18" t="n">
        <v>0.3</v>
      </c>
      <c r="L1605" s="19">
        <f>D1605*K1605</f>
        <v/>
      </c>
      <c r="M1605" s="23" t="n">
        <v>0</v>
      </c>
      <c r="N1605" s="24">
        <f>D1605*M1605</f>
        <v/>
      </c>
      <c r="P1605" s="25">
        <f>IF(A1605=$G$1719,L1605,0)</f>
        <v/>
      </c>
      <c r="Q1605" s="25" t="n"/>
      <c r="R1605" s="25" t="n"/>
      <c r="S1605" s="25" t="n"/>
      <c r="T1605" s="25" t="n"/>
    </row>
    <row r="1606">
      <c r="A1606" s="12" t="inlineStr">
        <is>
          <t>大平NC</t>
        </is>
      </c>
      <c r="B1606" s="13" t="inlineStr">
        <is>
          <t>3F825MQ3R</t>
        </is>
      </c>
      <c r="C1606" s="14">
        <f>SUMIF(数量表!D:E,B1606,数量表!E:E)</f>
        <v/>
      </c>
      <c r="D1606" s="15">
        <f>SUMIF(数量表!D:F,B1606,数量表!F:F)+SUMIF(数量表!D:G,B1606,数量表!G:G)</f>
        <v/>
      </c>
      <c r="E1606" s="16" t="n">
        <v>0</v>
      </c>
      <c r="F1606" s="17">
        <f>C1606*E1606</f>
        <v/>
      </c>
      <c r="G1606" s="18" t="n">
        <v>0</v>
      </c>
      <c r="H1606" s="19">
        <f>D1606*G1606</f>
        <v/>
      </c>
      <c r="I1606" s="16" t="n">
        <v>0.3</v>
      </c>
      <c r="J1606" s="17">
        <f>C1606*I1606</f>
        <v/>
      </c>
      <c r="K1606" s="18" t="n">
        <v>0.3</v>
      </c>
      <c r="L1606" s="19">
        <f>D1606*K1606</f>
        <v/>
      </c>
      <c r="M1606" s="23" t="n">
        <v>0</v>
      </c>
      <c r="N1606" s="24">
        <f>D1606*M1606</f>
        <v/>
      </c>
      <c r="P1606" s="25">
        <f>IF(A1606=$G$1719,L1606,0)</f>
        <v/>
      </c>
      <c r="Q1606" s="25" t="n"/>
      <c r="R1606" s="25" t="n"/>
      <c r="S1606" s="25" t="n"/>
      <c r="T1606" s="25" t="n"/>
    </row>
    <row r="1607">
      <c r="A1607" s="12" t="inlineStr">
        <is>
          <t>大平NC</t>
        </is>
      </c>
      <c r="B1607" s="13" t="inlineStr">
        <is>
          <t>3F825MQ3X</t>
        </is>
      </c>
      <c r="C1607" s="14">
        <f>SUMIF(数量表!D:E,B1607,数量表!E:E)</f>
        <v/>
      </c>
      <c r="D1607" s="15">
        <f>SUMIF(数量表!D:F,B1607,数量表!F:F)+SUMIF(数量表!D:G,B1607,数量表!G:G)</f>
        <v/>
      </c>
      <c r="E1607" s="16" t="n">
        <v>0</v>
      </c>
      <c r="F1607" s="17">
        <f>C1607*E1607</f>
        <v/>
      </c>
      <c r="G1607" s="18" t="n">
        <v>0</v>
      </c>
      <c r="H1607" s="19">
        <f>D1607*G1607</f>
        <v/>
      </c>
      <c r="I1607" s="16" t="n">
        <v>0.6</v>
      </c>
      <c r="J1607" s="17">
        <f>C1607*I1607</f>
        <v/>
      </c>
      <c r="K1607" s="18" t="n">
        <v>0.6</v>
      </c>
      <c r="L1607" s="19">
        <f>D1607*K1607</f>
        <v/>
      </c>
      <c r="M1607" s="23" t="n">
        <v>0</v>
      </c>
      <c r="N1607" s="24">
        <f>D1607*M1607</f>
        <v/>
      </c>
      <c r="P1607" s="25">
        <f>IF(A1607=$G$1719,L1607,0)</f>
        <v/>
      </c>
      <c r="Q1607" s="25" t="n"/>
      <c r="R1607" s="25" t="n"/>
      <c r="S1607" s="25" t="n"/>
      <c r="T1607" s="25" t="n"/>
    </row>
    <row r="1608">
      <c r="A1608" s="12" t="inlineStr">
        <is>
          <t>大平NC</t>
        </is>
      </c>
      <c r="B1608" s="13" t="inlineStr">
        <is>
          <t>3F825MQ3L+12</t>
        </is>
      </c>
      <c r="C1608" s="14">
        <f>SUMIF(数量表!D:E,B1608,数量表!E:E)</f>
        <v/>
      </c>
      <c r="D1608" s="15">
        <f>SUMIF(数量表!D:F,B1608,数量表!F:F)+SUMIF(数量表!D:G,B1608,数量表!G:G)</f>
        <v/>
      </c>
      <c r="E1608" s="16" t="n">
        <v>0</v>
      </c>
      <c r="F1608" s="17">
        <f>C1608*E1608</f>
        <v/>
      </c>
      <c r="G1608" s="18" t="n">
        <v>0</v>
      </c>
      <c r="H1608" s="19">
        <f>D1608*G1608</f>
        <v/>
      </c>
      <c r="I1608" s="16" t="n">
        <v>0.4</v>
      </c>
      <c r="J1608" s="17">
        <f>C1608*I1608</f>
        <v/>
      </c>
      <c r="K1608" s="18" t="n">
        <v>0.4</v>
      </c>
      <c r="L1608" s="19">
        <f>D1608*K1608</f>
        <v/>
      </c>
      <c r="M1608" s="23" t="n">
        <v>0</v>
      </c>
      <c r="N1608" s="24">
        <f>D1608*M1608</f>
        <v/>
      </c>
      <c r="P1608" s="25">
        <f>IF(A1608=$G$1719,L1608,0)</f>
        <v/>
      </c>
      <c r="Q1608" s="25" t="n"/>
      <c r="R1608" s="25" t="n"/>
      <c r="S1608" s="25" t="n"/>
      <c r="T1608" s="25" t="n"/>
    </row>
    <row r="1609">
      <c r="A1609" s="12" t="inlineStr">
        <is>
          <t>大平NC</t>
        </is>
      </c>
      <c r="B1609" s="13" t="inlineStr">
        <is>
          <t>3F825MQO300S</t>
        </is>
      </c>
      <c r="C1609" s="14">
        <f>SUMIF(数量表!D:E,B1609,数量表!E:E)</f>
        <v/>
      </c>
      <c r="D1609" s="15">
        <f>SUMIF(数量表!D:F,B1609,数量表!F:F)+SUMIF(数量表!D:G,B1609,数量表!G:G)</f>
        <v/>
      </c>
      <c r="E1609" s="16" t="n">
        <v>0</v>
      </c>
      <c r="F1609" s="17">
        <f>C1609*E1609</f>
        <v/>
      </c>
      <c r="G1609" s="18" t="n">
        <v>0</v>
      </c>
      <c r="H1609" s="19">
        <f>D1609*G1609</f>
        <v/>
      </c>
      <c r="I1609" s="16" t="n">
        <v>0.3</v>
      </c>
      <c r="J1609" s="17">
        <f>C1609*I1609</f>
        <v/>
      </c>
      <c r="K1609" s="18" t="n">
        <v>0.3</v>
      </c>
      <c r="L1609" s="19">
        <f>D1609*K1609</f>
        <v/>
      </c>
      <c r="M1609" s="23" t="n">
        <v>0</v>
      </c>
      <c r="N1609" s="24">
        <f>D1609*M1609</f>
        <v/>
      </c>
      <c r="P1609" s="25">
        <f>IF(A1609=$G$1719,L1609,0)</f>
        <v/>
      </c>
      <c r="Q1609" s="25" t="n"/>
      <c r="R1609" s="25" t="n"/>
      <c r="S1609" s="25" t="n"/>
      <c r="T1609" s="25" t="n"/>
    </row>
    <row r="1610">
      <c r="A1610" s="12" t="inlineStr">
        <is>
          <t>大平NC</t>
        </is>
      </c>
      <c r="B1610" s="13" t="inlineStr">
        <is>
          <t>3F825MQO300</t>
        </is>
      </c>
      <c r="C1610" s="14">
        <f>SUMIF(数量表!D:E,B1610,数量表!E:E)</f>
        <v/>
      </c>
      <c r="D1610" s="15">
        <f>SUMIF(数量表!D:F,B1610,数量表!F:F)+SUMIF(数量表!D:G,B1610,数量表!G:G)</f>
        <v/>
      </c>
      <c r="E1610" s="16" t="n">
        <v>0</v>
      </c>
      <c r="F1610" s="17">
        <f>C1610*E1610</f>
        <v/>
      </c>
      <c r="G1610" s="18" t="n">
        <v>0</v>
      </c>
      <c r="H1610" s="19">
        <f>D1610*G1610</f>
        <v/>
      </c>
      <c r="I1610" s="16" t="n">
        <v>0.3</v>
      </c>
      <c r="J1610" s="17">
        <f>C1610*I1610</f>
        <v/>
      </c>
      <c r="K1610" s="18" t="n">
        <v>0.3</v>
      </c>
      <c r="L1610" s="19">
        <f>D1610*K1610</f>
        <v/>
      </c>
      <c r="M1610" s="23" t="n">
        <v>0</v>
      </c>
      <c r="N1610" s="24">
        <f>D1610*M1610</f>
        <v/>
      </c>
      <c r="P1610" s="25">
        <f>IF(A1610=$G$1719,L1610,0)</f>
        <v/>
      </c>
      <c r="Q1610" s="25" t="n"/>
      <c r="R1610" s="25" t="n"/>
      <c r="S1610" s="25" t="n"/>
      <c r="T1610" s="25" t="n"/>
    </row>
    <row r="1611">
      <c r="A1611" s="12" t="n"/>
      <c r="B1611" s="13" t="inlineStr">
        <is>
          <t>E22</t>
        </is>
      </c>
      <c r="C1611" s="14">
        <f>SUMIF(数量表!D:E,B1611,数量表!E:E)</f>
        <v/>
      </c>
      <c r="D1611" s="15">
        <f>SUMIF(数量表!D:F,B1611,数量表!F:F)+SUMIF(数量表!D:G,B1611,数量表!G:G)</f>
        <v/>
      </c>
      <c r="E1611" s="16" t="n">
        <v>0</v>
      </c>
      <c r="F1611" s="17">
        <f>C1611*E1611</f>
        <v/>
      </c>
      <c r="G1611" s="18" t="n">
        <v>0</v>
      </c>
      <c r="H1611" s="19">
        <f>D1611*G1611</f>
        <v/>
      </c>
      <c r="I1611" s="16" t="n">
        <v>0.3</v>
      </c>
      <c r="J1611" s="17">
        <f>C1611*I1611</f>
        <v/>
      </c>
      <c r="K1611" s="18" t="n">
        <v>0.3</v>
      </c>
      <c r="L1611" s="19">
        <f>D1611*K1611</f>
        <v/>
      </c>
      <c r="M1611" s="23" t="n">
        <v>0</v>
      </c>
      <c r="N1611" s="24">
        <f>D1611*M1611</f>
        <v/>
      </c>
    </row>
    <row r="1612">
      <c r="A1612" s="12" t="n"/>
      <c r="B1612" s="13" t="inlineStr">
        <is>
          <t>UH60-5+18-C</t>
        </is>
      </c>
      <c r="C1612" s="14">
        <f>SUMIF(数量表!D:E,B1612,数量表!E:E)</f>
        <v/>
      </c>
      <c r="D1612" s="15">
        <f>SUMIF(数量表!D:F,B1612,数量表!F:F)+SUMIF(数量表!D:G,B1612,数量表!G:G)</f>
        <v/>
      </c>
      <c r="E1612" s="16" t="n">
        <v>0</v>
      </c>
      <c r="F1612" s="17">
        <f>C1612*E1612</f>
        <v/>
      </c>
      <c r="G1612" s="18" t="n">
        <v>0</v>
      </c>
      <c r="H1612" s="19">
        <f>D1612*G1612</f>
        <v/>
      </c>
      <c r="I1612" s="16" t="n">
        <v>0.8</v>
      </c>
      <c r="J1612" s="17">
        <f>C1612*I1612</f>
        <v/>
      </c>
      <c r="K1612" s="18" t="n">
        <v>0.8</v>
      </c>
      <c r="L1612" s="19">
        <f>D1612*K1612</f>
        <v/>
      </c>
      <c r="M1612" s="23" t="n">
        <v>0</v>
      </c>
      <c r="N1612" s="24">
        <f>D1612*M1612</f>
        <v/>
      </c>
    </row>
    <row r="1613">
      <c r="A1613" s="12" t="n"/>
      <c r="B1613" s="13" t="inlineStr">
        <is>
          <t>UH60-17+20-C</t>
        </is>
      </c>
      <c r="C1613" s="14">
        <f>SUMIF(数量表!D:E,B1613,数量表!E:E)</f>
        <v/>
      </c>
      <c r="D1613" s="15">
        <f>SUMIF(数量表!D:F,B1613,数量表!F:F)+SUMIF(数量表!D:G,B1613,数量表!G:G)</f>
        <v/>
      </c>
      <c r="E1613" s="16" t="n">
        <v>0</v>
      </c>
      <c r="F1613" s="17">
        <f>C1613*E1613</f>
        <v/>
      </c>
      <c r="G1613" s="18" t="n">
        <v>0</v>
      </c>
      <c r="H1613" s="19">
        <f>D1613*G1613</f>
        <v/>
      </c>
      <c r="I1613" s="16" t="n">
        <v>0.35</v>
      </c>
      <c r="J1613" s="17">
        <f>C1613*I1613</f>
        <v/>
      </c>
      <c r="K1613" s="18" t="n">
        <v>0.35</v>
      </c>
      <c r="L1613" s="19">
        <f>D1613*K1613</f>
        <v/>
      </c>
      <c r="M1613" s="23" t="n">
        <v>0</v>
      </c>
      <c r="N1613" s="24">
        <f>D1613*M1613</f>
        <v/>
      </c>
    </row>
    <row r="1614">
      <c r="A1614" s="12" t="n"/>
      <c r="B1614" s="13" t="inlineStr">
        <is>
          <t>3FK09A</t>
        </is>
      </c>
      <c r="C1614" s="14">
        <f>SUMIF(数量表!D:E,B1614,数量表!E:E)</f>
        <v/>
      </c>
      <c r="D1614" s="15">
        <f>SUMIF(数量表!D:F,B1614,数量表!F:F)+SUMIF(数量表!D:G,B1614,数量表!G:G)</f>
        <v/>
      </c>
      <c r="E1614" s="16" t="n">
        <v>0</v>
      </c>
      <c r="F1614" s="17">
        <f>C1614*E1614</f>
        <v/>
      </c>
      <c r="G1614" s="18" t="n">
        <v>0</v>
      </c>
      <c r="H1614" s="19">
        <f>D1614*G1614</f>
        <v/>
      </c>
      <c r="I1614" s="16" t="n">
        <v>1</v>
      </c>
      <c r="J1614" s="17">
        <f>C1614*I1614</f>
        <v/>
      </c>
      <c r="K1614" s="18" t="n">
        <v>1</v>
      </c>
      <c r="L1614" s="19">
        <f>D1614*K1614</f>
        <v/>
      </c>
      <c r="M1614" s="23" t="n">
        <v>0</v>
      </c>
      <c r="N1614" s="24">
        <f>D1614*M1614</f>
        <v/>
      </c>
    </row>
    <row r="1615">
      <c r="A1615" s="12" t="n"/>
      <c r="B1615" s="13" t="inlineStr">
        <is>
          <t>45MK03(下端FL1600)-C</t>
        </is>
      </c>
      <c r="C1615" s="14">
        <f>SUMIF(数量表!D:E,B1615,数量表!E:E)</f>
        <v/>
      </c>
      <c r="D1615" s="15">
        <f>SUMIF(数量表!D:F,B1615,数量表!F:F)+SUMIF(数量表!D:G,B1615,数量表!G:G)</f>
        <v/>
      </c>
      <c r="E1615" s="16" t="n">
        <v>0</v>
      </c>
      <c r="F1615" s="17">
        <f>C1615*E1615</f>
        <v/>
      </c>
      <c r="G1615" s="18" t="n">
        <v>0</v>
      </c>
      <c r="H1615" s="19">
        <f>D1615*G1615</f>
        <v/>
      </c>
      <c r="I1615" s="16" t="n">
        <v>2</v>
      </c>
      <c r="J1615" s="17">
        <f>C1615*I1615</f>
        <v/>
      </c>
      <c r="K1615" s="18" t="n">
        <v>2</v>
      </c>
      <c r="L1615" s="19">
        <f>D1615*K1615</f>
        <v/>
      </c>
      <c r="M1615" s="23" t="n">
        <v>0</v>
      </c>
      <c r="N1615" s="24">
        <f>D1615*M1615</f>
        <v/>
      </c>
    </row>
    <row r="1616">
      <c r="A1616" s="12" t="n"/>
      <c r="B1616" s="13" t="inlineStr">
        <is>
          <t>3FKA09</t>
        </is>
      </c>
      <c r="C1616" s="14">
        <f>SUMIF(数量表!D:E,B1616,数量表!E:E)</f>
        <v/>
      </c>
      <c r="D1616" s="15">
        <f>SUMIF(数量表!D:F,B1616,数量表!F:F)+SUMIF(数量表!D:G,B1616,数量表!G:G)</f>
        <v/>
      </c>
      <c r="E1616" s="16" t="n">
        <v>0</v>
      </c>
      <c r="F1616" s="17">
        <f>C1616*E1616</f>
        <v/>
      </c>
      <c r="G1616" s="18" t="n">
        <v>0</v>
      </c>
      <c r="H1616" s="19">
        <f>D1616*G1616</f>
        <v/>
      </c>
      <c r="I1616" s="16" t="n">
        <v>1.5</v>
      </c>
      <c r="J1616" s="17">
        <f>C1616*I1616</f>
        <v/>
      </c>
      <c r="K1616" s="18" t="n">
        <v>1.5</v>
      </c>
      <c r="L1616" s="19">
        <f>D1616*K1616</f>
        <v/>
      </c>
      <c r="M1616" s="23" t="n">
        <v>0</v>
      </c>
      <c r="N1616" s="24">
        <f>D1616*M1616</f>
        <v/>
      </c>
    </row>
    <row r="1617">
      <c r="A1617" s="12" t="n"/>
      <c r="B1617" s="13" t="inlineStr">
        <is>
          <t>113M5Z11A</t>
        </is>
      </c>
      <c r="C1617" s="14">
        <f>SUMIF(数量表!D:E,B1617,数量表!E:E)</f>
        <v/>
      </c>
      <c r="D1617" s="15">
        <f>SUMIF(数量表!D:F,B1617,数量表!F:F)+SUMIF(数量表!D:G,B1617,数量表!G:G)</f>
        <v/>
      </c>
      <c r="E1617" s="16" t="n">
        <v>0</v>
      </c>
      <c r="F1617" s="17">
        <f>C1617*E1617</f>
        <v/>
      </c>
      <c r="G1617" s="18" t="n">
        <v>0</v>
      </c>
      <c r="H1617" s="19">
        <f>D1617*G1617</f>
        <v/>
      </c>
      <c r="I1617" s="16" t="n">
        <v>1</v>
      </c>
      <c r="J1617" s="17">
        <f>C1617*I1617</f>
        <v/>
      </c>
      <c r="K1617" s="18" t="n">
        <v>1</v>
      </c>
      <c r="L1617" s="19">
        <f>D1617*K1617</f>
        <v/>
      </c>
      <c r="M1617" s="23" t="n">
        <v>0</v>
      </c>
      <c r="N1617" s="24">
        <f>D1617*M1617</f>
        <v/>
      </c>
    </row>
    <row r="1618">
      <c r="A1618" s="12" t="n"/>
      <c r="B1618" s="13" t="inlineStr">
        <is>
          <t>90TS11</t>
        </is>
      </c>
      <c r="C1618" s="14">
        <f>SUMIF(数量表!D:E,B1618,数量表!E:E)</f>
        <v/>
      </c>
      <c r="D1618" s="15">
        <f>SUMIF(数量表!D:F,B1618,数量表!F:F)+SUMIF(数量表!D:G,B1618,数量表!G:G)</f>
        <v/>
      </c>
      <c r="E1618" s="16" t="n">
        <v>0</v>
      </c>
      <c r="F1618" s="17">
        <f>C1618*E1618</f>
        <v/>
      </c>
      <c r="G1618" s="18" t="n">
        <v>0</v>
      </c>
      <c r="H1618" s="19">
        <f>D1618*G1618</f>
        <v/>
      </c>
      <c r="I1618" s="16" t="n">
        <v>1</v>
      </c>
      <c r="J1618" s="17">
        <f>C1618*I1618</f>
        <v/>
      </c>
      <c r="K1618" s="18" t="n">
        <v>1</v>
      </c>
      <c r="L1618" s="19">
        <f>D1618*K1618</f>
        <v/>
      </c>
      <c r="M1618" s="23" t="n">
        <v>0</v>
      </c>
      <c r="N1618" s="24">
        <f>D1618*M1618</f>
        <v/>
      </c>
    </row>
    <row r="1619">
      <c r="A1619" s="12" t="n"/>
      <c r="B1619" s="13" t="inlineStr">
        <is>
          <t>90TS09</t>
        </is>
      </c>
      <c r="C1619" s="14">
        <f>SUMIF(数量表!D:E,B1619,数量表!E:E)</f>
        <v/>
      </c>
      <c r="D1619" s="15">
        <f>SUMIF(数量表!D:F,B1619,数量表!F:F)+SUMIF(数量表!D:G,B1619,数量表!G:G)</f>
        <v/>
      </c>
      <c r="E1619" s="16" t="n">
        <v>0</v>
      </c>
      <c r="F1619" s="17">
        <f>C1619*E1619</f>
        <v/>
      </c>
      <c r="G1619" s="18" t="n">
        <v>0</v>
      </c>
      <c r="H1619" s="19">
        <f>D1619*G1619</f>
        <v/>
      </c>
      <c r="I1619" s="16" t="n">
        <v>1</v>
      </c>
      <c r="J1619" s="17">
        <f>C1619*I1619</f>
        <v/>
      </c>
      <c r="K1619" s="18" t="n">
        <v>1</v>
      </c>
      <c r="L1619" s="19">
        <f>D1619*K1619</f>
        <v/>
      </c>
      <c r="M1619" s="23" t="n">
        <v>0</v>
      </c>
      <c r="N1619" s="24">
        <f>D1619*M1619</f>
        <v/>
      </c>
    </row>
    <row r="1620">
      <c r="A1620" s="12" t="n"/>
      <c r="B1620" s="13" t="inlineStr">
        <is>
          <t>KH15(下端FL+800)-C</t>
        </is>
      </c>
      <c r="C1620" s="14">
        <f>SUMIF(数量表!D:E,B1620,数量表!E:E)</f>
        <v/>
      </c>
      <c r="D1620" s="15">
        <f>SUMIF(数量表!D:F,B1620,数量表!F:F)+SUMIF(数量表!D:G,B1620,数量表!G:G)</f>
        <v/>
      </c>
      <c r="E1620" s="16" t="n">
        <v>0</v>
      </c>
      <c r="F1620" s="17">
        <f>C1620*E1620</f>
        <v/>
      </c>
      <c r="G1620" s="18" t="n">
        <v>0</v>
      </c>
      <c r="H1620" s="19">
        <f>D1620*G1620</f>
        <v/>
      </c>
      <c r="I1620" s="16" t="n">
        <v>0.5</v>
      </c>
      <c r="J1620" s="17">
        <f>C1620*I1620</f>
        <v/>
      </c>
      <c r="K1620" s="18" t="n">
        <v>0.5</v>
      </c>
      <c r="L1620" s="19">
        <f>D1620*K1620</f>
        <v/>
      </c>
      <c r="M1620" s="23" t="n">
        <v>0</v>
      </c>
      <c r="N1620" s="24">
        <f>D1620*M1620</f>
        <v/>
      </c>
    </row>
    <row r="1621">
      <c r="A1621" s="12" t="n"/>
      <c r="B1621" s="13" t="inlineStr">
        <is>
          <t>45MEQ20</t>
        </is>
      </c>
      <c r="C1621" s="14">
        <f>SUMIF(数量表!D:E,B1621,数量表!E:E)</f>
        <v/>
      </c>
      <c r="D1621" s="15">
        <f>SUMIF(数量表!D:F,B1621,数量表!F:F)+SUMIF(数量表!D:G,B1621,数量表!G:G)</f>
        <v/>
      </c>
      <c r="E1621" s="16" t="n">
        <v>0</v>
      </c>
      <c r="F1621" s="17">
        <f>C1621*E1621</f>
        <v/>
      </c>
      <c r="G1621" s="18" t="n">
        <v>0</v>
      </c>
      <c r="H1621" s="19">
        <f>D1621*G1621</f>
        <v/>
      </c>
      <c r="I1621" s="16" t="n">
        <v>1</v>
      </c>
      <c r="J1621" s="17">
        <f>C1621*I1621</f>
        <v/>
      </c>
      <c r="K1621" s="18" t="n">
        <v>1</v>
      </c>
      <c r="L1621" s="19">
        <f>D1621*K1621</f>
        <v/>
      </c>
      <c r="M1621" s="23" t="n">
        <v>0</v>
      </c>
      <c r="N1621" s="24">
        <f>D1621*M1621</f>
        <v/>
      </c>
    </row>
    <row r="1622">
      <c r="A1622" s="12" t="n"/>
      <c r="B1622" s="13" t="inlineStr">
        <is>
          <t>3F825MK03</t>
        </is>
      </c>
      <c r="C1622" s="14">
        <f>SUMIF(数量表!D:E,B1622,数量表!E:E)</f>
        <v/>
      </c>
      <c r="D1622" s="15">
        <f>SUMIF(数量表!D:F,B1622,数量表!F:F)+SUMIF(数量表!D:G,B1622,数量表!G:G)</f>
        <v/>
      </c>
      <c r="E1622" s="16" t="n">
        <v>0</v>
      </c>
      <c r="F1622" s="17">
        <f>C1622*E1622</f>
        <v/>
      </c>
      <c r="G1622" s="18" t="n">
        <v>0</v>
      </c>
      <c r="H1622" s="19">
        <f>D1622*G1622</f>
        <v/>
      </c>
      <c r="I1622" s="16" t="n">
        <v>1</v>
      </c>
      <c r="J1622" s="17">
        <f>C1622*I1622</f>
        <v/>
      </c>
      <c r="K1622" s="18" t="n">
        <v>1</v>
      </c>
      <c r="L1622" s="19">
        <f>D1622*K1622</f>
        <v/>
      </c>
      <c r="M1622" s="23" t="n">
        <v>0</v>
      </c>
      <c r="N1622" s="24">
        <f>D1622*M1622</f>
        <v/>
      </c>
    </row>
    <row r="1623">
      <c r="A1623" s="12" t="n"/>
      <c r="B1623" s="13" t="inlineStr">
        <is>
          <t>3F90M5Z11</t>
        </is>
      </c>
      <c r="C1623" s="14">
        <f>SUMIF(数量表!D:E,B1623,数量表!E:E)</f>
        <v/>
      </c>
      <c r="D1623" s="15">
        <f>SUMIF(数量表!D:F,B1623,数量表!F:F)+SUMIF(数量表!D:G,B1623,数量表!G:G)</f>
        <v/>
      </c>
      <c r="E1623" s="16" t="n">
        <v>0</v>
      </c>
      <c r="F1623" s="17">
        <f>C1623*E1623</f>
        <v/>
      </c>
      <c r="G1623" s="18" t="n">
        <v>0</v>
      </c>
      <c r="H1623" s="19">
        <f>D1623*G1623</f>
        <v/>
      </c>
      <c r="I1623" s="16" t="n">
        <v>1</v>
      </c>
      <c r="J1623" s="17">
        <f>C1623*I1623</f>
        <v/>
      </c>
      <c r="K1623" s="18" t="n">
        <v>1</v>
      </c>
      <c r="L1623" s="19">
        <f>D1623*K1623</f>
        <v/>
      </c>
      <c r="M1623" s="23" t="n">
        <v>0</v>
      </c>
      <c r="N1623" s="24">
        <f>D1623*M1623</f>
        <v/>
      </c>
    </row>
    <row r="1624">
      <c r="A1624" s="12" t="n"/>
      <c r="B1624" s="13" t="inlineStr">
        <is>
          <t>45MKH09(下端FL+900)</t>
        </is>
      </c>
      <c r="C1624" s="14">
        <f>SUMIF(数量表!D:E,B1624,数量表!E:E)</f>
        <v/>
      </c>
      <c r="D1624" s="15">
        <f>SUMIF(数量表!D:F,B1624,数量表!F:F)+SUMIF(数量表!D:G,B1624,数量表!G:G)</f>
        <v/>
      </c>
      <c r="E1624" s="16" t="n">
        <v>0</v>
      </c>
      <c r="F1624" s="17">
        <f>C1624*E1624</f>
        <v/>
      </c>
      <c r="G1624" s="18" t="n">
        <v>0</v>
      </c>
      <c r="H1624" s="19">
        <f>D1624*G1624</f>
        <v/>
      </c>
      <c r="I1624" s="16" t="n">
        <v>1</v>
      </c>
      <c r="J1624" s="17">
        <f>C1624*I1624</f>
        <v/>
      </c>
      <c r="K1624" s="18" t="n">
        <v>1</v>
      </c>
      <c r="L1624" s="19">
        <f>D1624*K1624</f>
        <v/>
      </c>
      <c r="M1624" s="23" t="n">
        <v>0</v>
      </c>
      <c r="N1624" s="24">
        <f>D1624*M1624</f>
        <v/>
      </c>
    </row>
    <row r="1625">
      <c r="A1625" s="12" t="n"/>
      <c r="B1625" s="13" t="inlineStr">
        <is>
          <t>113MS05</t>
        </is>
      </c>
      <c r="C1625" s="14">
        <f>SUMIF(数量表!D:E,B1625,数量表!E:E)</f>
        <v/>
      </c>
      <c r="D1625" s="15">
        <f>SUMIF(数量表!D:F,B1625,数量表!F:F)+SUMIF(数量表!D:G,B1625,数量表!G:G)</f>
        <v/>
      </c>
      <c r="E1625" s="16" t="n">
        <v>0</v>
      </c>
      <c r="F1625" s="17">
        <f>C1625*E1625</f>
        <v/>
      </c>
      <c r="G1625" s="18" t="n">
        <v>0</v>
      </c>
      <c r="H1625" s="19">
        <f>D1625*G1625</f>
        <v/>
      </c>
      <c r="I1625" s="16" t="n">
        <v>1</v>
      </c>
      <c r="J1625" s="17">
        <f>C1625*I1625</f>
        <v/>
      </c>
      <c r="K1625" s="18" t="n">
        <v>1</v>
      </c>
      <c r="L1625" s="19">
        <f>D1625*K1625</f>
        <v/>
      </c>
      <c r="M1625" s="23" t="n">
        <v>0</v>
      </c>
      <c r="N1625" s="24">
        <f>D1625*M1625</f>
        <v/>
      </c>
    </row>
    <row r="1626">
      <c r="A1626" s="12" t="n"/>
      <c r="B1626" s="13" t="inlineStr">
        <is>
          <t>115TY1</t>
        </is>
      </c>
      <c r="C1626" s="14">
        <f>SUMIF(数量表!D:E,B1626,数量表!E:E)</f>
        <v/>
      </c>
      <c r="D1626" s="15">
        <f>SUMIF(数量表!D:F,B1626,数量表!F:F)+SUMIF(数量表!D:G,B1626,数量表!G:G)</f>
        <v/>
      </c>
      <c r="E1626" s="16" t="n">
        <v>0</v>
      </c>
      <c r="F1626" s="17">
        <f>C1626*E1626</f>
        <v/>
      </c>
      <c r="G1626" s="18" t="n">
        <v>0</v>
      </c>
      <c r="H1626" s="19">
        <f>D1626*G1626</f>
        <v/>
      </c>
      <c r="I1626" s="16" t="n">
        <v>2</v>
      </c>
      <c r="J1626" s="17">
        <f>C1626*I1626</f>
        <v/>
      </c>
      <c r="K1626" s="18" t="n">
        <v>2</v>
      </c>
      <c r="L1626" s="19">
        <f>D1626*K1626</f>
        <v/>
      </c>
      <c r="M1626" s="23" t="n">
        <v>0</v>
      </c>
      <c r="N1626" s="24">
        <f>D1626*M1626</f>
        <v/>
      </c>
    </row>
    <row r="1627">
      <c r="A1627" s="12" t="n"/>
      <c r="B1627" s="13" t="inlineStr">
        <is>
          <t>115TYH-L</t>
        </is>
      </c>
      <c r="C1627" s="14">
        <f>SUMIF(数量表!D:E,B1627,数量表!E:E)</f>
        <v/>
      </c>
      <c r="D1627" s="15">
        <f>SUMIF(数量表!D:F,B1627,数量表!F:F)+SUMIF(数量表!D:G,B1627,数量表!G:G)</f>
        <v/>
      </c>
      <c r="E1627" s="16" t="n">
        <v>0</v>
      </c>
      <c r="F1627" s="17">
        <f>C1627*E1627</f>
        <v/>
      </c>
      <c r="G1627" s="18" t="n">
        <v>0</v>
      </c>
      <c r="H1627" s="19">
        <f>D1627*G1627</f>
        <v/>
      </c>
      <c r="I1627" s="16" t="n">
        <v>1</v>
      </c>
      <c r="J1627" s="17">
        <f>C1627*I1627</f>
        <v/>
      </c>
      <c r="K1627" s="18" t="n">
        <v>1</v>
      </c>
      <c r="L1627" s="19">
        <f>D1627*K1627</f>
        <v/>
      </c>
      <c r="M1627" s="23" t="n">
        <v>0</v>
      </c>
      <c r="N1627" s="24">
        <f>D1627*M1627</f>
        <v/>
      </c>
    </row>
    <row r="1628">
      <c r="A1628" s="12" t="n"/>
      <c r="B1628" s="13" t="inlineStr">
        <is>
          <t>115TYH-R</t>
        </is>
      </c>
      <c r="C1628" s="14">
        <f>SUMIF(数量表!D:E,B1628,数量表!E:E)</f>
        <v/>
      </c>
      <c r="D1628" s="15">
        <f>SUMIF(数量表!D:F,B1628,数量表!F:F)+SUMIF(数量表!D:G,B1628,数量表!G:G)</f>
        <v/>
      </c>
      <c r="E1628" s="16" t="n">
        <v>0</v>
      </c>
      <c r="F1628" s="17">
        <f>C1628*E1628</f>
        <v/>
      </c>
      <c r="G1628" s="18" t="n">
        <v>0</v>
      </c>
      <c r="H1628" s="19">
        <f>D1628*G1628</f>
        <v/>
      </c>
      <c r="I1628" s="16" t="n">
        <v>1</v>
      </c>
      <c r="J1628" s="17">
        <f>C1628*I1628</f>
        <v/>
      </c>
      <c r="K1628" s="18" t="n">
        <v>1</v>
      </c>
      <c r="L1628" s="19">
        <f>D1628*K1628</f>
        <v/>
      </c>
      <c r="M1628" s="23" t="n">
        <v>0</v>
      </c>
      <c r="N1628" s="24">
        <f>D1628*M1628</f>
        <v/>
      </c>
    </row>
    <row r="1629">
      <c r="A1629" s="12" t="n"/>
      <c r="B1629" s="13" t="inlineStr">
        <is>
          <t>SH09(FL+1200)</t>
        </is>
      </c>
      <c r="C1629" s="14">
        <f>SUMIF(数量表!D:E,B1629,数量表!E:E)</f>
        <v/>
      </c>
      <c r="D1629" s="15">
        <f>SUMIF(数量表!D:F,B1629,数量表!F:F)+SUMIF(数量表!D:G,B1629,数量表!G:G)</f>
        <v/>
      </c>
      <c r="E1629" s="16" t="n">
        <v>0</v>
      </c>
      <c r="F1629" s="17">
        <f>C1629*E1629</f>
        <v/>
      </c>
      <c r="G1629" s="18" t="n">
        <v>0</v>
      </c>
      <c r="H1629" s="19">
        <f>D1629*G1629</f>
        <v/>
      </c>
      <c r="I1629" s="16" t="n">
        <v>0.5</v>
      </c>
      <c r="J1629" s="17">
        <f>C1629*I1629</f>
        <v/>
      </c>
      <c r="K1629" s="18" t="n">
        <v>0.5</v>
      </c>
      <c r="L1629" s="19">
        <f>D1629*K1629</f>
        <v/>
      </c>
      <c r="M1629" s="23" t="n">
        <v>0</v>
      </c>
      <c r="N1629" s="24">
        <f>D1629*M1629</f>
        <v/>
      </c>
    </row>
    <row r="1630">
      <c r="A1630" s="12" t="n"/>
      <c r="B1630" s="13" t="inlineStr">
        <is>
          <t>K03(FL+1800)-C</t>
        </is>
      </c>
      <c r="C1630" s="14">
        <f>SUMIF(数量表!D:E,B1630,数量表!E:E)</f>
        <v/>
      </c>
      <c r="D1630" s="15">
        <f>SUMIF(数量表!D:F,B1630,数量表!F:F)+SUMIF(数量表!D:G,B1630,数量表!G:G)</f>
        <v/>
      </c>
      <c r="E1630" s="16" t="n">
        <v>0</v>
      </c>
      <c r="F1630" s="17">
        <f>C1630*E1630</f>
        <v/>
      </c>
      <c r="G1630" s="18" t="n">
        <v>0</v>
      </c>
      <c r="H1630" s="19">
        <f>D1630*G1630</f>
        <v/>
      </c>
      <c r="I1630" s="16" t="n">
        <v>2</v>
      </c>
      <c r="J1630" s="17">
        <f>C1630*I1630</f>
        <v/>
      </c>
      <c r="K1630" s="18" t="n">
        <v>2</v>
      </c>
      <c r="L1630" s="19">
        <f>D1630*K1630</f>
        <v/>
      </c>
      <c r="M1630" s="23" t="n">
        <v>0</v>
      </c>
      <c r="N1630" s="24">
        <f>D1630*M1630</f>
        <v/>
      </c>
    </row>
    <row r="1631">
      <c r="A1631" s="12" t="n"/>
      <c r="B1631" s="13" t="inlineStr">
        <is>
          <t>45MUM</t>
        </is>
      </c>
      <c r="C1631" s="14">
        <f>SUMIF(数量表!D:E,B1631,数量表!E:E)</f>
        <v/>
      </c>
      <c r="D1631" s="15">
        <f>SUMIF(数量表!D:F,B1631,数量表!F:F)+SUMIF(数量表!D:G,B1631,数量表!G:G)</f>
        <v/>
      </c>
      <c r="E1631" s="16" t="n">
        <v>0</v>
      </c>
      <c r="F1631" s="17">
        <f>C1631*E1631</f>
        <v/>
      </c>
      <c r="G1631" s="18" t="n">
        <v>0</v>
      </c>
      <c r="H1631" s="19">
        <f>D1631*G1631</f>
        <v/>
      </c>
      <c r="I1631" s="16" t="n">
        <v>1</v>
      </c>
      <c r="J1631" s="17">
        <f>C1631*I1631</f>
        <v/>
      </c>
      <c r="K1631" s="18" t="n">
        <v>1</v>
      </c>
      <c r="L1631" s="19">
        <f>D1631*K1631</f>
        <v/>
      </c>
      <c r="M1631" s="23" t="n">
        <v>0</v>
      </c>
      <c r="N1631" s="24">
        <f>D1631*M1631</f>
        <v/>
      </c>
    </row>
    <row r="1632">
      <c r="A1632" s="12" t="n"/>
      <c r="B1632" s="13" t="inlineStr">
        <is>
          <t>180MQ3</t>
        </is>
      </c>
      <c r="C1632" s="14">
        <f>SUMIF(数量表!D:E,B1632,数量表!E:E)</f>
        <v/>
      </c>
      <c r="D1632" s="15">
        <f>SUMIF(数量表!D:F,B1632,数量表!F:F)+SUMIF(数量表!D:G,B1632,数量表!G:G)</f>
        <v/>
      </c>
      <c r="E1632" s="16" t="n">
        <v>0</v>
      </c>
      <c r="F1632" s="17">
        <f>C1632*E1632</f>
        <v/>
      </c>
      <c r="G1632" s="18" t="n">
        <v>0</v>
      </c>
      <c r="H1632" s="19">
        <f>D1632*G1632</f>
        <v/>
      </c>
      <c r="I1632" s="16" t="n">
        <v>1</v>
      </c>
      <c r="J1632" s="17">
        <f>C1632*I1632</f>
        <v/>
      </c>
      <c r="K1632" s="18" t="n">
        <v>1</v>
      </c>
      <c r="L1632" s="19">
        <f>D1632*K1632</f>
        <v/>
      </c>
      <c r="M1632" s="23" t="n">
        <v>0</v>
      </c>
      <c r="N1632" s="24">
        <f>D1632*M1632</f>
        <v/>
      </c>
    </row>
    <row r="1633">
      <c r="A1633" s="12" t="n"/>
      <c r="B1633" s="13" t="inlineStr">
        <is>
          <t>180MNT</t>
        </is>
      </c>
      <c r="C1633" s="14">
        <f>SUMIF(数量表!D:E,B1633,数量表!E:E)</f>
        <v/>
      </c>
      <c r="D1633" s="15">
        <f>SUMIF(数量表!D:F,B1633,数量表!F:F)+SUMIF(数量表!D:G,B1633,数量表!G:G)</f>
        <v/>
      </c>
      <c r="E1633" s="16" t="n">
        <v>0</v>
      </c>
      <c r="F1633" s="17">
        <f>C1633*E1633</f>
        <v/>
      </c>
      <c r="G1633" s="18" t="n">
        <v>0</v>
      </c>
      <c r="H1633" s="19">
        <f>D1633*G1633</f>
        <v/>
      </c>
      <c r="I1633" s="16" t="n">
        <v>0</v>
      </c>
      <c r="J1633" s="17">
        <f>C1633*I1633</f>
        <v/>
      </c>
      <c r="K1633" s="18" t="n">
        <v>2</v>
      </c>
      <c r="L1633" s="19">
        <f>D1633*K1633</f>
        <v/>
      </c>
      <c r="M1633" s="23" t="n">
        <v>0</v>
      </c>
      <c r="N1633" s="24">
        <f>D1633*M1633</f>
        <v/>
      </c>
    </row>
    <row r="1634">
      <c r="A1634" s="12" t="n"/>
      <c r="B1634" s="13" t="inlineStr">
        <is>
          <t>135MKA07-L</t>
        </is>
      </c>
      <c r="C1634" s="14">
        <f>SUMIF(数量表!D:E,B1634,数量表!E:E)</f>
        <v/>
      </c>
      <c r="D1634" s="15">
        <f>SUMIF(数量表!D:F,B1634,数量表!F:F)+SUMIF(数量表!D:G,B1634,数量表!G:G)</f>
        <v/>
      </c>
      <c r="E1634" s="16" t="n">
        <v>0</v>
      </c>
      <c r="F1634" s="17">
        <f>C1634*E1634</f>
        <v/>
      </c>
      <c r="G1634" s="18" t="n">
        <v>0</v>
      </c>
      <c r="H1634" s="19">
        <f>D1634*G1634</f>
        <v/>
      </c>
      <c r="I1634" s="16" t="n">
        <v>1</v>
      </c>
      <c r="J1634" s="17">
        <f>C1634*I1634</f>
        <v/>
      </c>
      <c r="K1634" s="18" t="n">
        <v>1</v>
      </c>
      <c r="L1634" s="19">
        <f>D1634*K1634</f>
        <v/>
      </c>
      <c r="M1634" s="23" t="n">
        <v>0</v>
      </c>
      <c r="N1634" s="24">
        <f>D1634*M1634</f>
        <v/>
      </c>
    </row>
    <row r="1635">
      <c r="A1635" s="12" t="n"/>
      <c r="B1635" s="13" t="inlineStr">
        <is>
          <t>135MKA07-R</t>
        </is>
      </c>
      <c r="C1635" s="14">
        <f>SUMIF(数量表!D:E,B1635,数量表!E:E)</f>
        <v/>
      </c>
      <c r="D1635" s="15">
        <f>SUMIF(数量表!D:F,B1635,数量表!F:F)+SUMIF(数量表!D:G,B1635,数量表!G:G)</f>
        <v/>
      </c>
      <c r="E1635" s="16" t="n">
        <v>0</v>
      </c>
      <c r="F1635" s="17">
        <f>C1635*E1635</f>
        <v/>
      </c>
      <c r="G1635" s="18" t="n">
        <v>0</v>
      </c>
      <c r="H1635" s="19">
        <f>D1635*G1635</f>
        <v/>
      </c>
      <c r="I1635" s="16" t="n">
        <v>1</v>
      </c>
      <c r="J1635" s="17">
        <f>C1635*I1635</f>
        <v/>
      </c>
      <c r="K1635" s="18" t="n">
        <v>1</v>
      </c>
      <c r="L1635" s="19">
        <f>D1635*K1635</f>
        <v/>
      </c>
      <c r="M1635" s="23" t="n">
        <v>0</v>
      </c>
      <c r="N1635" s="24">
        <f>D1635*M1635</f>
        <v/>
      </c>
    </row>
    <row r="1636">
      <c r="A1636" s="12" t="n"/>
      <c r="B1636" s="13" t="inlineStr">
        <is>
          <t>113MA</t>
        </is>
      </c>
      <c r="C1636" s="14">
        <f>SUMIF(数量表!D:E,B1636,数量表!E:E)</f>
        <v/>
      </c>
      <c r="D1636" s="15">
        <f>SUMIF(数量表!D:F,B1636,数量表!F:F)+SUMIF(数量表!D:G,B1636,数量表!G:G)</f>
        <v/>
      </c>
      <c r="E1636" s="16" t="n">
        <v>0</v>
      </c>
      <c r="F1636" s="17">
        <f>C1636*E1636</f>
        <v/>
      </c>
      <c r="G1636" s="18" t="n">
        <v>0</v>
      </c>
      <c r="H1636" s="19">
        <f>D1636*G1636</f>
        <v/>
      </c>
      <c r="I1636" s="16" t="n">
        <v>1</v>
      </c>
      <c r="J1636" s="17">
        <f>C1636*I1636</f>
        <v/>
      </c>
      <c r="K1636" s="18" t="n">
        <v>1</v>
      </c>
      <c r="L1636" s="19">
        <f>D1636*K1636</f>
        <v/>
      </c>
      <c r="M1636" s="23" t="n">
        <v>0</v>
      </c>
      <c r="N1636" s="24">
        <f>D1636*M1636</f>
        <v/>
      </c>
    </row>
    <row r="1637">
      <c r="A1637" s="12" t="n"/>
      <c r="B1637" s="13" t="inlineStr">
        <is>
          <t>113MH</t>
        </is>
      </c>
      <c r="C1637" s="14">
        <f>SUMIF(数量表!D:E,B1637,数量表!E:E)</f>
        <v/>
      </c>
      <c r="D1637" s="15">
        <f>SUMIF(数量表!D:F,B1637,数量表!F:F)+SUMIF(数量表!D:G,B1637,数量表!G:G)</f>
        <v/>
      </c>
      <c r="E1637" s="16" t="n">
        <v>0</v>
      </c>
      <c r="F1637" s="17">
        <f>C1637*E1637</f>
        <v/>
      </c>
      <c r="G1637" s="18" t="n">
        <v>0</v>
      </c>
      <c r="H1637" s="19">
        <f>D1637*G1637</f>
        <v/>
      </c>
      <c r="I1637" s="16" t="n">
        <v>0.5</v>
      </c>
      <c r="J1637" s="17">
        <f>C1637*I1637</f>
        <v/>
      </c>
      <c r="K1637" s="18" t="n">
        <v>0.5</v>
      </c>
      <c r="L1637" s="19">
        <f>D1637*K1637</f>
        <v/>
      </c>
      <c r="M1637" s="23" t="n">
        <v>0</v>
      </c>
      <c r="N1637" s="24">
        <f>D1637*M1637</f>
        <v/>
      </c>
    </row>
    <row r="1638">
      <c r="A1638" s="12" t="n"/>
      <c r="B1638" s="13" t="inlineStr">
        <is>
          <t>113MHL</t>
        </is>
      </c>
      <c r="C1638" s="14">
        <f>SUMIF(数量表!D:E,B1638,数量表!E:E)</f>
        <v/>
      </c>
      <c r="D1638" s="15">
        <f>SUMIF(数量表!D:F,B1638,数量表!F:F)+SUMIF(数量表!D:G,B1638,数量表!G:G)</f>
        <v/>
      </c>
      <c r="E1638" s="16" t="n">
        <v>0</v>
      </c>
      <c r="F1638" s="17">
        <f>C1638*E1638</f>
        <v/>
      </c>
      <c r="G1638" s="18" t="n">
        <v>0</v>
      </c>
      <c r="H1638" s="19">
        <f>D1638*G1638</f>
        <v/>
      </c>
      <c r="I1638" s="16" t="n">
        <v>0.5</v>
      </c>
      <c r="J1638" s="17">
        <f>C1638*I1638</f>
        <v/>
      </c>
      <c r="K1638" s="18" t="n">
        <v>0.5</v>
      </c>
      <c r="L1638" s="19">
        <f>D1638*K1638</f>
        <v/>
      </c>
      <c r="M1638" s="23" t="n">
        <v>0</v>
      </c>
      <c r="N1638" s="24">
        <f>D1638*M1638</f>
        <v/>
      </c>
    </row>
    <row r="1639">
      <c r="A1639" s="12" t="n"/>
      <c r="B1639" s="13" t="inlineStr">
        <is>
          <t>113MQ3</t>
        </is>
      </c>
      <c r="C1639" s="14">
        <f>SUMIF(数量表!D:E,B1639,数量表!E:E)</f>
        <v/>
      </c>
      <c r="D1639" s="15">
        <f>SUMIF(数量表!D:F,B1639,数量表!F:F)+SUMIF(数量表!D:G,B1639,数量表!G:G)</f>
        <v/>
      </c>
      <c r="E1639" s="16" t="n">
        <v>0</v>
      </c>
      <c r="F1639" s="17">
        <f>C1639*E1639</f>
        <v/>
      </c>
      <c r="G1639" s="18" t="n">
        <v>0</v>
      </c>
      <c r="H1639" s="19">
        <f>D1639*G1639</f>
        <v/>
      </c>
      <c r="I1639" s="16" t="n">
        <v>1</v>
      </c>
      <c r="J1639" s="17">
        <f>C1639*I1639</f>
        <v/>
      </c>
      <c r="K1639" s="18" t="n">
        <v>1</v>
      </c>
      <c r="L1639" s="19">
        <f>D1639*K1639</f>
        <v/>
      </c>
      <c r="M1639" s="23" t="n">
        <v>0</v>
      </c>
      <c r="N1639" s="24">
        <f>D1639*M1639</f>
        <v/>
      </c>
    </row>
    <row r="1640">
      <c r="A1640" s="12" t="n"/>
      <c r="B1640" s="13" t="inlineStr">
        <is>
          <t>180MQ</t>
        </is>
      </c>
      <c r="C1640" s="14">
        <f>SUMIF(数量表!D:E,B1640,数量表!E:E)</f>
        <v/>
      </c>
      <c r="D1640" s="15">
        <f>SUMIF(数量表!D:F,B1640,数量表!F:F)+SUMIF(数量表!D:G,B1640,数量表!G:G)</f>
        <v/>
      </c>
      <c r="E1640" s="16" t="n">
        <v>0</v>
      </c>
      <c r="F1640" s="17">
        <f>C1640*E1640</f>
        <v/>
      </c>
      <c r="G1640" s="18" t="n">
        <v>0</v>
      </c>
      <c r="H1640" s="19">
        <f>D1640*G1640</f>
        <v/>
      </c>
      <c r="I1640" s="16" t="n">
        <v>0.25</v>
      </c>
      <c r="J1640" s="17">
        <f>C1640*I1640</f>
        <v/>
      </c>
      <c r="K1640" s="18" t="n">
        <v>0.25</v>
      </c>
      <c r="L1640" s="19">
        <f>D1640*K1640</f>
        <v/>
      </c>
      <c r="M1640" s="23" t="n">
        <v>0</v>
      </c>
      <c r="N1640" s="24">
        <f>D1640*M1640</f>
        <v/>
      </c>
    </row>
    <row r="1641">
      <c r="A1641" s="12" t="n"/>
      <c r="B1641" s="13" t="inlineStr">
        <is>
          <t>115TSQ11-R</t>
        </is>
      </c>
      <c r="C1641" s="14">
        <f>SUMIF(数量表!D:E,B1641,数量表!E:E)</f>
        <v/>
      </c>
      <c r="D1641" s="15">
        <f>SUMIF(数量表!D:F,B1641,数量表!F:F)+SUMIF(数量表!D:G,B1641,数量表!G:G)</f>
        <v/>
      </c>
      <c r="E1641" s="16" t="n">
        <v>0</v>
      </c>
      <c r="F1641" s="17">
        <f>C1641*E1641</f>
        <v/>
      </c>
      <c r="G1641" s="18" t="n">
        <v>0</v>
      </c>
      <c r="H1641" s="19">
        <f>D1641*G1641</f>
        <v/>
      </c>
      <c r="I1641" s="16" t="n">
        <v>1</v>
      </c>
      <c r="J1641" s="17">
        <f>C1641*I1641</f>
        <v/>
      </c>
      <c r="K1641" s="18" t="n">
        <v>1</v>
      </c>
      <c r="L1641" s="19">
        <f>D1641*K1641</f>
        <v/>
      </c>
      <c r="M1641" s="23" t="n">
        <v>0</v>
      </c>
      <c r="N1641" s="24">
        <f>D1641*M1641</f>
        <v/>
      </c>
    </row>
    <row r="1642">
      <c r="A1642" s="12" t="n"/>
      <c r="B1642" s="13" t="inlineStr">
        <is>
          <t>115TA144</t>
        </is>
      </c>
      <c r="C1642" s="14">
        <f>SUMIF(数量表!D:E,B1642,数量表!E:E)</f>
        <v/>
      </c>
      <c r="D1642" s="15">
        <f>SUMIF(数量表!D:F,B1642,数量表!F:F)+SUMIF(数量表!D:G,B1642,数量表!G:G)</f>
        <v/>
      </c>
      <c r="E1642" s="16" t="n">
        <v>0</v>
      </c>
      <c r="F1642" s="17">
        <f>C1642*E1642</f>
        <v/>
      </c>
      <c r="G1642" s="18" t="n">
        <v>0</v>
      </c>
      <c r="H1642" s="19">
        <f>D1642*G1642</f>
        <v/>
      </c>
      <c r="I1642" s="16" t="n">
        <v>1</v>
      </c>
      <c r="J1642" s="17">
        <f>C1642*I1642</f>
        <v/>
      </c>
      <c r="K1642" s="18" t="n">
        <v>1</v>
      </c>
      <c r="L1642" s="19">
        <f>D1642*K1642</f>
        <v/>
      </c>
      <c r="M1642" s="23" t="n">
        <v>0</v>
      </c>
      <c r="N1642" s="24">
        <f>D1642*M1642</f>
        <v/>
      </c>
    </row>
    <row r="1643">
      <c r="A1643" s="12" t="n"/>
      <c r="B1643" s="13" t="inlineStr">
        <is>
          <t>115TS03L</t>
        </is>
      </c>
      <c r="C1643" s="14">
        <f>SUMIF(数量表!D:E,B1643,数量表!E:E)</f>
        <v/>
      </c>
      <c r="D1643" s="15">
        <f>SUMIF(数量表!D:F,B1643,数量表!F:F)+SUMIF(数量表!D:G,B1643,数量表!G:G)</f>
        <v/>
      </c>
      <c r="E1643" s="16" t="n">
        <v>0</v>
      </c>
      <c r="F1643" s="17">
        <f>C1643*E1643</f>
        <v/>
      </c>
      <c r="G1643" s="18" t="n">
        <v>0</v>
      </c>
      <c r="H1643" s="19">
        <f>D1643*G1643</f>
        <v/>
      </c>
      <c r="I1643" s="16" t="n">
        <v>1</v>
      </c>
      <c r="J1643" s="17">
        <f>C1643*I1643</f>
        <v/>
      </c>
      <c r="K1643" s="18" t="n">
        <v>1</v>
      </c>
      <c r="L1643" s="19">
        <f>D1643*K1643</f>
        <v/>
      </c>
      <c r="M1643" s="23" t="n">
        <v>0</v>
      </c>
      <c r="N1643" s="24">
        <f>D1643*M1643</f>
        <v/>
      </c>
    </row>
    <row r="1644">
      <c r="A1644" s="12" t="n"/>
      <c r="B1644" s="13" t="inlineStr">
        <is>
          <t>45MKH09(FL+900)-L</t>
        </is>
      </c>
      <c r="C1644" s="14">
        <f>SUMIF(数量表!D:E,B1644,数量表!E:E)</f>
        <v/>
      </c>
      <c r="D1644" s="15">
        <f>SUMIF(数量表!D:F,B1644,数量表!F:F)+SUMIF(数量表!D:G,B1644,数量表!G:G)</f>
        <v/>
      </c>
      <c r="E1644" s="16" t="n">
        <v>0</v>
      </c>
      <c r="F1644" s="17">
        <f>C1644*E1644</f>
        <v/>
      </c>
      <c r="G1644" s="18" t="n">
        <v>0</v>
      </c>
      <c r="H1644" s="19">
        <f>D1644*G1644</f>
        <v/>
      </c>
      <c r="I1644" s="16" t="n">
        <v>1</v>
      </c>
      <c r="J1644" s="17">
        <f>C1644*I1644</f>
        <v/>
      </c>
      <c r="K1644" s="18" t="n">
        <v>1</v>
      </c>
      <c r="L1644" s="19">
        <f>D1644*K1644</f>
        <v/>
      </c>
      <c r="M1644" s="23" t="n">
        <v>0</v>
      </c>
      <c r="N1644" s="24">
        <f>D1644*M1644</f>
        <v/>
      </c>
    </row>
    <row r="1645">
      <c r="A1645" s="12" t="n"/>
      <c r="B1645" s="13" t="inlineStr">
        <is>
          <t>135MKA07R-R</t>
        </is>
      </c>
      <c r="C1645" s="14">
        <f>SUMIF(数量表!D:E,B1645,数量表!E:E)</f>
        <v/>
      </c>
      <c r="D1645" s="15">
        <f>SUMIF(数量表!D:F,B1645,数量表!F:F)+SUMIF(数量表!D:G,B1645,数量表!G:G)</f>
        <v/>
      </c>
      <c r="E1645" s="16" t="n"/>
      <c r="F1645" s="17">
        <f>C1645*E1645</f>
        <v/>
      </c>
      <c r="G1645" s="18" t="n"/>
      <c r="H1645" s="19">
        <f>D1645*G1645</f>
        <v/>
      </c>
      <c r="I1645" s="16" t="n">
        <v>1.5</v>
      </c>
      <c r="J1645" s="17">
        <f>C1645*I1645</f>
        <v/>
      </c>
      <c r="K1645" s="18" t="n">
        <v>1.5</v>
      </c>
      <c r="L1645" s="19">
        <f>D1645*K1645</f>
        <v/>
      </c>
      <c r="M1645" s="23" t="n"/>
      <c r="N1645" s="24">
        <f>D1645*M1645</f>
        <v/>
      </c>
    </row>
    <row r="1646">
      <c r="A1646" s="12" t="n"/>
      <c r="B1646" s="13" t="inlineStr">
        <is>
          <t>68MSQ09-R</t>
        </is>
      </c>
      <c r="C1646" s="14">
        <f>SUMIF(数量表!D:E,B1646,数量表!E:E)</f>
        <v/>
      </c>
      <c r="D1646" s="15">
        <f>SUMIF(数量表!D:F,B1646,数量表!F:F)+SUMIF(数量表!D:G,B1646,数量表!G:G)</f>
        <v/>
      </c>
      <c r="E1646" s="16" t="n">
        <v>0</v>
      </c>
      <c r="F1646" s="17">
        <f>C1646*E1646</f>
        <v/>
      </c>
      <c r="G1646" s="18" t="n">
        <v>0</v>
      </c>
      <c r="H1646" s="19">
        <f>D1646*G1646</f>
        <v/>
      </c>
      <c r="I1646" s="16" t="n">
        <v>1</v>
      </c>
      <c r="J1646" s="17">
        <f>C1646*I1646</f>
        <v/>
      </c>
      <c r="K1646" s="18" t="n">
        <v>1</v>
      </c>
      <c r="L1646" s="19">
        <f>D1646*K1646</f>
        <v/>
      </c>
      <c r="M1646" s="23" t="n">
        <v>0</v>
      </c>
      <c r="N1646" s="24">
        <f>D1646*M1646</f>
        <v/>
      </c>
    </row>
    <row r="1647">
      <c r="A1647" s="12" t="n"/>
      <c r="B1647" s="13" t="inlineStr">
        <is>
          <t>68MKH09</t>
        </is>
      </c>
      <c r="C1647" s="14">
        <f>SUMIF(数量表!D:E,B1647,数量表!E:E)</f>
        <v/>
      </c>
      <c r="D1647" s="15">
        <f>SUMIF(数量表!D:F,B1647,数量表!F:F)+SUMIF(数量表!D:G,B1647,数量表!G:G)</f>
        <v/>
      </c>
      <c r="E1647" s="16" t="n"/>
      <c r="F1647" s="17">
        <f>C1647*E1647</f>
        <v/>
      </c>
      <c r="G1647" s="18" t="n"/>
      <c r="H1647" s="19">
        <f>D1647*G1647</f>
        <v/>
      </c>
      <c r="I1647" s="16" t="n">
        <v>1</v>
      </c>
      <c r="J1647" s="17">
        <f>C1647*I1647</f>
        <v/>
      </c>
      <c r="K1647" s="18" t="n">
        <v>0</v>
      </c>
      <c r="L1647" s="19">
        <f>D1647*K1647</f>
        <v/>
      </c>
      <c r="M1647" s="23" t="n">
        <v>1</v>
      </c>
      <c r="N1647" s="24">
        <f>D1647*M1647</f>
        <v/>
      </c>
    </row>
    <row r="1648">
      <c r="A1648" s="12" t="n"/>
      <c r="B1648" s="13" t="inlineStr">
        <is>
          <t>KB05-L</t>
        </is>
      </c>
      <c r="C1648" s="14">
        <f>SUMIF(数量表!D:E,B1648,数量表!E:E)</f>
        <v/>
      </c>
      <c r="D1648" s="15">
        <f>SUMIF(数量表!D:F,B1648,数量表!F:F)+SUMIF(数量表!D:G,B1648,数量表!G:G)</f>
        <v/>
      </c>
      <c r="E1648" s="16" t="n"/>
      <c r="F1648" s="17">
        <f>C1648*E1648</f>
        <v/>
      </c>
      <c r="G1648" s="18" t="n"/>
      <c r="H1648" s="19">
        <f>D1648*G1648</f>
        <v/>
      </c>
      <c r="I1648" s="16" t="n">
        <v>1.5</v>
      </c>
      <c r="J1648" s="17">
        <f>C1648*I1648</f>
        <v/>
      </c>
      <c r="K1648" s="18" t="n">
        <v>0.5</v>
      </c>
      <c r="L1648" s="19">
        <f>D1648*K1648</f>
        <v/>
      </c>
      <c r="M1648" s="23" t="n"/>
      <c r="N1648" s="24">
        <f>D1648*M1648</f>
        <v/>
      </c>
    </row>
    <row r="1649">
      <c r="A1649" s="12" t="n"/>
      <c r="B1649" s="13" t="inlineStr">
        <is>
          <t>KB05-R</t>
        </is>
      </c>
      <c r="C1649" s="14">
        <f>SUMIF(数量表!D:E,B1649,数量表!E:E)</f>
        <v/>
      </c>
      <c r="D1649" s="15">
        <f>SUMIF(数量表!D:F,B1649,数量表!F:F)+SUMIF(数量表!D:G,B1649,数量表!G:G)</f>
        <v/>
      </c>
      <c r="E1649" s="16" t="n"/>
      <c r="F1649" s="17">
        <f>C1649*E1649</f>
        <v/>
      </c>
      <c r="G1649" s="18" t="n"/>
      <c r="H1649" s="19">
        <f>D1649*G1649</f>
        <v/>
      </c>
      <c r="I1649" s="16" t="n">
        <v>1.5</v>
      </c>
      <c r="J1649" s="17">
        <f>C1649*I1649</f>
        <v/>
      </c>
      <c r="K1649" s="18" t="n">
        <v>0.5</v>
      </c>
      <c r="L1649" s="19">
        <f>D1649*K1649</f>
        <v/>
      </c>
      <c r="M1649" s="23" t="n"/>
      <c r="N1649" s="24">
        <f>D1649*M1649</f>
        <v/>
      </c>
    </row>
    <row r="1650">
      <c r="A1650" s="12" t="n"/>
      <c r="B1650" s="13" t="inlineStr">
        <is>
          <t>CH-S03</t>
        </is>
      </c>
      <c r="C1650" s="14">
        <f>SUMIF(数量表!D:E,B1650,数量表!E:E)</f>
        <v/>
      </c>
      <c r="D1650" s="15">
        <f>SUMIF(数量表!D:F,B1650,数量表!F:F)+SUMIF(数量表!D:G,B1650,数量表!G:G)</f>
        <v/>
      </c>
      <c r="E1650" s="16" t="n">
        <v>0</v>
      </c>
      <c r="F1650" s="17">
        <f>C1650*E1650</f>
        <v/>
      </c>
      <c r="G1650" s="18" t="n">
        <v>0</v>
      </c>
      <c r="H1650" s="19">
        <f>D1650*G1650</f>
        <v/>
      </c>
      <c r="I1650" s="16" t="n">
        <v>2</v>
      </c>
      <c r="J1650" s="17">
        <f>C1650*I1650</f>
        <v/>
      </c>
      <c r="K1650" s="18" t="n">
        <v>2</v>
      </c>
      <c r="L1650" s="19">
        <f>D1650*K1650</f>
        <v/>
      </c>
      <c r="M1650" s="23" t="n">
        <v>0</v>
      </c>
      <c r="N1650" s="24">
        <f>D1650*M1650</f>
        <v/>
      </c>
    </row>
    <row r="1651">
      <c r="A1651" s="12" t="n"/>
      <c r="B1651" s="13" t="inlineStr">
        <is>
          <t>90MKA09-R</t>
        </is>
      </c>
      <c r="C1651" s="14">
        <f>SUMIF(数量表!D:E,B1651,数量表!E:E)</f>
        <v/>
      </c>
      <c r="D1651" s="15">
        <f>SUMIF(数量表!D:F,B1651,数量表!F:F)+SUMIF(数量表!D:G,B1651,数量表!G:G)</f>
        <v/>
      </c>
      <c r="E1651" s="16" t="n">
        <v>0</v>
      </c>
      <c r="F1651" s="17">
        <f>C1651*E1651</f>
        <v/>
      </c>
      <c r="G1651" s="18" t="n">
        <v>0</v>
      </c>
      <c r="H1651" s="19">
        <f>D1651*G1651</f>
        <v/>
      </c>
      <c r="I1651" s="16" t="n">
        <v>1.5</v>
      </c>
      <c r="J1651" s="17">
        <f>C1651*I1651</f>
        <v/>
      </c>
      <c r="K1651" s="18" t="n">
        <v>1.5</v>
      </c>
      <c r="L1651" s="19">
        <f>D1651*K1651</f>
        <v/>
      </c>
      <c r="M1651" s="23" t="n">
        <v>0</v>
      </c>
      <c r="N1651" s="24">
        <f>D1651*M1651</f>
        <v/>
      </c>
    </row>
    <row r="1652">
      <c r="A1652" s="12" t="n"/>
      <c r="B1652" s="13" t="inlineStr">
        <is>
          <t>3F90M4Z11-L</t>
        </is>
      </c>
      <c r="C1652" s="14">
        <f>SUMIF(数量表!D:E,B1652,数量表!E:E)</f>
        <v/>
      </c>
      <c r="D1652" s="15">
        <f>SUMIF(数量表!D:F,B1652,数量表!F:F)+SUMIF(数量表!D:G,B1652,数量表!G:G)</f>
        <v/>
      </c>
      <c r="E1652" s="16" t="n">
        <v>0</v>
      </c>
      <c r="F1652" s="17">
        <f>C1652*E1652</f>
        <v/>
      </c>
      <c r="G1652" s="18" t="n">
        <v>0</v>
      </c>
      <c r="H1652" s="19">
        <f>D1652*G1652</f>
        <v/>
      </c>
      <c r="I1652" s="16" t="n">
        <v>1</v>
      </c>
      <c r="J1652" s="17">
        <f>C1652*I1652</f>
        <v/>
      </c>
      <c r="K1652" s="18" t="n">
        <v>1</v>
      </c>
      <c r="L1652" s="19">
        <f>D1652*K1652</f>
        <v/>
      </c>
      <c r="M1652" s="23" t="n">
        <v>0</v>
      </c>
      <c r="N1652" s="24">
        <f>D1652*M1652</f>
        <v/>
      </c>
    </row>
    <row r="1653">
      <c r="A1653" s="12" t="n"/>
      <c r="B1653" s="13" t="inlineStr">
        <is>
          <t>S09(1700)</t>
        </is>
      </c>
      <c r="C1653" s="14">
        <f>SUMIF(数量表!D:E,B1653,数量表!E:E)</f>
        <v/>
      </c>
      <c r="D1653" s="15">
        <f>SUMIF(数量表!D:F,B1653,数量表!F:F)+SUMIF(数量表!D:G,B1653,数量表!G:G)</f>
        <v/>
      </c>
      <c r="E1653" s="16" t="n">
        <v>0</v>
      </c>
      <c r="F1653" s="17">
        <f>C1653*E1653</f>
        <v/>
      </c>
      <c r="G1653" s="18" t="n">
        <v>1</v>
      </c>
      <c r="H1653" s="19">
        <f>D1653*G1653</f>
        <v/>
      </c>
      <c r="I1653" s="16" t="n">
        <v>1</v>
      </c>
      <c r="J1653" s="17">
        <f>C1653*I1653</f>
        <v/>
      </c>
      <c r="K1653" s="18" t="n">
        <v>2</v>
      </c>
      <c r="L1653" s="19">
        <f>D1653*K1653</f>
        <v/>
      </c>
      <c r="M1653" s="23" t="n">
        <v>1</v>
      </c>
      <c r="N1653" s="24">
        <f>D1653*M1653</f>
        <v/>
      </c>
    </row>
    <row r="1654">
      <c r="A1654" s="12" t="n"/>
      <c r="B1654" s="13" t="inlineStr">
        <is>
          <t>SQ03-R1150</t>
        </is>
      </c>
      <c r="C1654" s="14">
        <f>SUMIF(数量表!D:E,B1654,数量表!E:E)</f>
        <v/>
      </c>
      <c r="D1654" s="15">
        <f>SUMIF(数量表!D:F,B1654,数量表!F:F)+SUMIF(数量表!D:G,B1654,数量表!G:G)</f>
        <v/>
      </c>
      <c r="E1654" s="16" t="n"/>
      <c r="F1654" s="17">
        <f>C1654*E1654</f>
        <v/>
      </c>
      <c r="G1654" s="18" t="n"/>
      <c r="H1654" s="19">
        <f>D1654*G1654</f>
        <v/>
      </c>
      <c r="I1654" s="16" t="n">
        <v>1</v>
      </c>
      <c r="J1654" s="17">
        <f>C1654*I1654</f>
        <v/>
      </c>
      <c r="K1654" s="18" t="n">
        <v>1</v>
      </c>
      <c r="L1654" s="19">
        <f>D1654*K1654</f>
        <v/>
      </c>
      <c r="M1654" s="23" t="n"/>
      <c r="N1654" s="24">
        <f>D1654*M1654</f>
        <v/>
      </c>
    </row>
    <row r="1655">
      <c r="A1655" s="12" t="n"/>
      <c r="B1655" s="13" t="inlineStr">
        <is>
          <t>KA09-L</t>
        </is>
      </c>
      <c r="C1655" s="14">
        <f>SUMIF(数量表!D:E,B1655,数量表!E:E)</f>
        <v/>
      </c>
      <c r="D1655" s="15">
        <f>SUMIF(数量表!D:F,B1655,数量表!F:F)+SUMIF(数量表!D:G,B1655,数量表!G:G)</f>
        <v/>
      </c>
      <c r="E1655" s="16" t="n">
        <v>0</v>
      </c>
      <c r="F1655" s="17">
        <f>C1655*E1655</f>
        <v/>
      </c>
      <c r="G1655" s="18" t="n">
        <v>0</v>
      </c>
      <c r="H1655" s="19">
        <f>D1655*G1655</f>
        <v/>
      </c>
      <c r="I1655" s="16" t="n">
        <v>1.5</v>
      </c>
      <c r="J1655" s="17">
        <f>C1655*I1655</f>
        <v/>
      </c>
      <c r="K1655" s="18" t="n">
        <v>1.5</v>
      </c>
      <c r="L1655" s="19">
        <f>D1655*K1655</f>
        <v/>
      </c>
      <c r="M1655" s="23" t="n">
        <v>0</v>
      </c>
      <c r="N1655" s="24">
        <f>D1655*M1655</f>
        <v/>
      </c>
    </row>
    <row r="1656">
      <c r="A1656" s="12" t="n"/>
      <c r="B1656" s="13" t="inlineStr">
        <is>
          <t>S09(1400)</t>
        </is>
      </c>
      <c r="C1656" s="14">
        <f>SUMIF(数量表!D:E,B1656,数量表!E:E)</f>
        <v/>
      </c>
      <c r="D1656" s="15">
        <f>SUMIF(数量表!D:F,B1656,数量表!F:F)+SUMIF(数量表!D:G,B1656,数量表!G:G)</f>
        <v/>
      </c>
      <c r="E1656" s="16" t="n">
        <v>0</v>
      </c>
      <c r="F1656" s="17">
        <f>C1656*E1656</f>
        <v/>
      </c>
      <c r="G1656" s="18" t="n">
        <v>1</v>
      </c>
      <c r="H1656" s="19">
        <f>D1656*G1656</f>
        <v/>
      </c>
      <c r="I1656" s="16" t="n">
        <v>1</v>
      </c>
      <c r="J1656" s="17">
        <f>C1656*I1656</f>
        <v/>
      </c>
      <c r="K1656" s="18" t="n">
        <v>2</v>
      </c>
      <c r="L1656" s="19">
        <f>D1656*K1656</f>
        <v/>
      </c>
      <c r="M1656" s="23" t="n">
        <v>1</v>
      </c>
      <c r="N1656" s="24">
        <f>D1656*M1656</f>
        <v/>
      </c>
    </row>
    <row r="1657">
      <c r="A1657" s="12" t="n"/>
      <c r="B1657" s="13" t="inlineStr">
        <is>
          <t>Y1(L)</t>
        </is>
      </c>
      <c r="C1657" s="14">
        <f>SUMIF(数量表!D:E,B1657,数量表!E:E)</f>
        <v/>
      </c>
      <c r="D1657" s="15">
        <f>SUMIF(数量表!D:F,B1657,数量表!F:F)+SUMIF(数量表!D:G,B1657,数量表!G:G)</f>
        <v/>
      </c>
      <c r="E1657" s="16" t="n">
        <v>0</v>
      </c>
      <c r="F1657" s="17">
        <f>C1657*E1657</f>
        <v/>
      </c>
      <c r="G1657" s="18" t="n">
        <v>0</v>
      </c>
      <c r="H1657" s="19">
        <f>D1657*G1657</f>
        <v/>
      </c>
      <c r="I1657" s="16" t="n">
        <v>2</v>
      </c>
      <c r="J1657" s="17">
        <f>C1657*I1657</f>
        <v/>
      </c>
      <c r="K1657" s="18" t="n">
        <v>2</v>
      </c>
      <c r="L1657" s="19">
        <f>D1657*K1657</f>
        <v/>
      </c>
      <c r="M1657" s="23" t="n">
        <v>0</v>
      </c>
      <c r="N1657" s="24">
        <f>D1657*M1657</f>
        <v/>
      </c>
    </row>
    <row r="1658">
      <c r="A1658" s="12" t="n"/>
      <c r="B1658" s="13" t="inlineStr">
        <is>
          <t>Y1(L)L</t>
        </is>
      </c>
      <c r="C1658" s="14">
        <f>SUMIF(数量表!D:E,B1658,数量表!E:E)</f>
        <v/>
      </c>
      <c r="D1658" s="15">
        <f>SUMIF(数量表!D:F,B1658,数量表!F:F)+SUMIF(数量表!D:G,B1658,数量表!G:G)</f>
        <v/>
      </c>
      <c r="E1658" s="16" t="n">
        <v>0</v>
      </c>
      <c r="F1658" s="17">
        <f>C1658*E1658</f>
        <v/>
      </c>
      <c r="G1658" s="18" t="n">
        <v>0</v>
      </c>
      <c r="H1658" s="19">
        <f>D1658*G1658</f>
        <v/>
      </c>
      <c r="I1658" s="16" t="n">
        <v>2</v>
      </c>
      <c r="J1658" s="17">
        <f>C1658*I1658</f>
        <v/>
      </c>
      <c r="K1658" s="18" t="n">
        <v>2</v>
      </c>
      <c r="L1658" s="19">
        <f>D1658*K1658</f>
        <v/>
      </c>
      <c r="M1658" s="23" t="n">
        <v>0</v>
      </c>
      <c r="N1658" s="24">
        <f>D1658*M1658</f>
        <v/>
      </c>
    </row>
    <row r="1659">
      <c r="A1659" s="12" t="n"/>
      <c r="B1659" s="13" t="inlineStr">
        <is>
          <t>Y1(L)R</t>
        </is>
      </c>
      <c r="C1659" s="14">
        <f>SUMIF(数量表!D:E,B1659,数量表!E:E)</f>
        <v/>
      </c>
      <c r="D1659" s="15">
        <f>SUMIF(数量表!D:F,B1659,数量表!F:F)+SUMIF(数量表!D:G,B1659,数量表!G:G)</f>
        <v/>
      </c>
      <c r="E1659" s="16" t="n">
        <v>0</v>
      </c>
      <c r="F1659" s="17">
        <f>C1659*E1659</f>
        <v/>
      </c>
      <c r="G1659" s="18" t="n">
        <v>0</v>
      </c>
      <c r="H1659" s="19">
        <f>D1659*G1659</f>
        <v/>
      </c>
      <c r="I1659" s="16" t="n">
        <v>2</v>
      </c>
      <c r="J1659" s="17">
        <f>C1659*I1659</f>
        <v/>
      </c>
      <c r="K1659" s="18" t="n">
        <v>2</v>
      </c>
      <c r="L1659" s="19">
        <f>D1659*K1659</f>
        <v/>
      </c>
      <c r="M1659" s="23" t="n">
        <v>0</v>
      </c>
      <c r="N1659" s="24">
        <f>D1659*M1659</f>
        <v/>
      </c>
    </row>
    <row r="1660">
      <c r="A1660" s="12" t="n"/>
      <c r="B1660" s="13" t="inlineStr">
        <is>
          <t>Y1(H)</t>
        </is>
      </c>
      <c r="C1660" s="14">
        <f>SUMIF(数量表!D:E,B1660,数量表!E:E)</f>
        <v/>
      </c>
      <c r="D1660" s="15">
        <f>SUMIF(数量表!D:F,B1660,数量表!F:F)+SUMIF(数量表!D:G,B1660,数量表!G:G)</f>
        <v/>
      </c>
      <c r="E1660" s="16" t="n">
        <v>0</v>
      </c>
      <c r="F1660" s="17">
        <f>C1660*E1660</f>
        <v/>
      </c>
      <c r="G1660" s="18" t="n">
        <v>0</v>
      </c>
      <c r="H1660" s="19">
        <f>D1660*G1660</f>
        <v/>
      </c>
      <c r="I1660" s="16" t="n">
        <v>2</v>
      </c>
      <c r="J1660" s="17">
        <f>C1660*I1660</f>
        <v/>
      </c>
      <c r="K1660" s="18" t="n">
        <v>2</v>
      </c>
      <c r="L1660" s="19">
        <f>D1660*K1660</f>
        <v/>
      </c>
      <c r="M1660" s="23" t="n">
        <v>0</v>
      </c>
      <c r="N1660" s="24">
        <f>D1660*M1660</f>
        <v/>
      </c>
    </row>
    <row r="1661">
      <c r="A1661" s="12" t="n"/>
      <c r="B1661" s="13" t="inlineStr">
        <is>
          <t>Y1(H)L</t>
        </is>
      </c>
      <c r="C1661" s="14">
        <f>SUMIF(数量表!D:E,B1661,数量表!E:E)</f>
        <v/>
      </c>
      <c r="D1661" s="15">
        <f>SUMIF(数量表!D:F,B1661,数量表!F:F)+SUMIF(数量表!D:G,B1661,数量表!G:G)</f>
        <v/>
      </c>
      <c r="E1661" s="16" t="n">
        <v>0</v>
      </c>
      <c r="F1661" s="17">
        <f>C1661*E1661</f>
        <v/>
      </c>
      <c r="G1661" s="18" t="n">
        <v>0</v>
      </c>
      <c r="H1661" s="19">
        <f>D1661*G1661</f>
        <v/>
      </c>
      <c r="I1661" s="16" t="n">
        <v>2</v>
      </c>
      <c r="J1661" s="17">
        <f>C1661*I1661</f>
        <v/>
      </c>
      <c r="K1661" s="18" t="n">
        <v>2</v>
      </c>
      <c r="L1661" s="19">
        <f>D1661*K1661</f>
        <v/>
      </c>
      <c r="M1661" s="23" t="n">
        <v>0</v>
      </c>
      <c r="N1661" s="24">
        <f>D1661*M1661</f>
        <v/>
      </c>
    </row>
    <row r="1662">
      <c r="A1662" s="12" t="n"/>
      <c r="B1662" s="13" t="inlineStr">
        <is>
          <t>Y1(H)R</t>
        </is>
      </c>
      <c r="C1662" s="14">
        <f>SUMIF(数量表!D:E,B1662,数量表!E:E)</f>
        <v/>
      </c>
      <c r="D1662" s="15">
        <f>SUMIF(数量表!D:F,B1662,数量表!F:F)+SUMIF(数量表!D:G,B1662,数量表!G:G)</f>
        <v/>
      </c>
      <c r="E1662" s="16" t="n">
        <v>0</v>
      </c>
      <c r="F1662" s="17">
        <f>C1662*E1662</f>
        <v/>
      </c>
      <c r="G1662" s="18" t="n">
        <v>0</v>
      </c>
      <c r="H1662" s="19">
        <f>D1662*G1662</f>
        <v/>
      </c>
      <c r="I1662" s="16" t="n">
        <v>2</v>
      </c>
      <c r="J1662" s="17">
        <f>C1662*I1662</f>
        <v/>
      </c>
      <c r="K1662" s="18" t="n">
        <v>2</v>
      </c>
      <c r="L1662" s="19">
        <f>D1662*K1662</f>
        <v/>
      </c>
      <c r="M1662" s="23" t="n">
        <v>0</v>
      </c>
      <c r="N1662" s="24">
        <f>D1662*M1662</f>
        <v/>
      </c>
    </row>
    <row r="1663">
      <c r="A1663" s="12" t="n"/>
      <c r="B1663" s="13" t="inlineStr">
        <is>
          <t>Y1(LOW)</t>
        </is>
      </c>
      <c r="C1663" s="14">
        <f>SUMIF(数量表!D:E,B1663,数量表!E:E)</f>
        <v/>
      </c>
      <c r="D1663" s="15">
        <f>SUMIF(数量表!D:F,B1663,数量表!F:F)+SUMIF(数量表!D:G,B1663,数量表!G:G)</f>
        <v/>
      </c>
      <c r="E1663" s="16" t="n">
        <v>0</v>
      </c>
      <c r="F1663" s="17">
        <f>C1663*E1663</f>
        <v/>
      </c>
      <c r="G1663" s="18" t="n">
        <v>0</v>
      </c>
      <c r="H1663" s="19">
        <f>D1663*G1663</f>
        <v/>
      </c>
      <c r="I1663" s="16" t="n">
        <v>2</v>
      </c>
      <c r="J1663" s="17">
        <f>C1663*I1663</f>
        <v/>
      </c>
      <c r="K1663" s="18" t="n">
        <v>2</v>
      </c>
      <c r="L1663" s="19">
        <f>D1663*K1663</f>
        <v/>
      </c>
      <c r="M1663" s="23" t="n">
        <v>0</v>
      </c>
      <c r="N1663" s="24">
        <f>D1663*M1663</f>
        <v/>
      </c>
    </row>
    <row r="1664">
      <c r="A1664" s="12" t="n"/>
      <c r="B1664" s="13" t="inlineStr">
        <is>
          <t>Y1(LOW)L</t>
        </is>
      </c>
      <c r="C1664" s="14">
        <f>SUMIF(数量表!D:E,B1664,数量表!E:E)</f>
        <v/>
      </c>
      <c r="D1664" s="15">
        <f>SUMIF(数量表!D:F,B1664,数量表!F:F)+SUMIF(数量表!D:G,B1664,数量表!G:G)</f>
        <v/>
      </c>
      <c r="E1664" s="16" t="n">
        <v>0</v>
      </c>
      <c r="F1664" s="17">
        <f>C1664*E1664</f>
        <v/>
      </c>
      <c r="G1664" s="18" t="n">
        <v>0</v>
      </c>
      <c r="H1664" s="19">
        <f>D1664*G1664</f>
        <v/>
      </c>
      <c r="I1664" s="16" t="n">
        <v>2</v>
      </c>
      <c r="J1664" s="17">
        <f>C1664*I1664</f>
        <v/>
      </c>
      <c r="K1664" s="18" t="n">
        <v>2</v>
      </c>
      <c r="L1664" s="19">
        <f>D1664*K1664</f>
        <v/>
      </c>
      <c r="M1664" s="23" t="n">
        <v>0</v>
      </c>
      <c r="N1664" s="24">
        <f>D1664*M1664</f>
        <v/>
      </c>
    </row>
    <row r="1665">
      <c r="A1665" s="12" t="n"/>
      <c r="B1665" s="13" t="inlineStr">
        <is>
          <t>Y1(LOW)R</t>
        </is>
      </c>
      <c r="C1665" s="14">
        <f>SUMIF(数量表!D:E,B1665,数量表!E:E)</f>
        <v/>
      </c>
      <c r="D1665" s="15">
        <f>SUMIF(数量表!D:F,B1665,数量表!F:F)+SUMIF(数量表!D:G,B1665,数量表!G:G)</f>
        <v/>
      </c>
      <c r="E1665" s="16" t="n">
        <v>0</v>
      </c>
      <c r="F1665" s="17">
        <f>C1665*E1665</f>
        <v/>
      </c>
      <c r="G1665" s="18" t="n">
        <v>0</v>
      </c>
      <c r="H1665" s="19">
        <f>D1665*G1665</f>
        <v/>
      </c>
      <c r="I1665" s="16" t="n">
        <v>2</v>
      </c>
      <c r="J1665" s="17">
        <f>C1665*I1665</f>
        <v/>
      </c>
      <c r="K1665" s="18" t="n">
        <v>2</v>
      </c>
      <c r="L1665" s="19">
        <f>D1665*K1665</f>
        <v/>
      </c>
      <c r="M1665" s="23" t="n">
        <v>0</v>
      </c>
      <c r="N1665" s="24">
        <f>D1665*M1665</f>
        <v/>
      </c>
    </row>
    <row r="1666">
      <c r="A1666" s="12" t="n"/>
      <c r="B1666" s="13" t="inlineStr">
        <is>
          <t>YH1(H)-L</t>
        </is>
      </c>
      <c r="C1666" s="14">
        <f>SUMIF(数量表!D:E,B1666,数量表!E:E)</f>
        <v/>
      </c>
      <c r="D1666" s="15">
        <f>SUMIF(数量表!D:F,B1666,数量表!F:F)+SUMIF(数量表!D:G,B1666,数量表!G:G)</f>
        <v/>
      </c>
      <c r="E1666" s="16" t="n">
        <v>0</v>
      </c>
      <c r="F1666" s="17">
        <f>C1666*E1666</f>
        <v/>
      </c>
      <c r="G1666" s="18" t="n">
        <v>0</v>
      </c>
      <c r="H1666" s="19">
        <f>D1666*G1666</f>
        <v/>
      </c>
      <c r="I1666" s="16" t="n">
        <v>1</v>
      </c>
      <c r="J1666" s="17">
        <f>C1666*I1666</f>
        <v/>
      </c>
      <c r="K1666" s="18" t="n">
        <v>1</v>
      </c>
      <c r="L1666" s="19">
        <f>D1666*K1666</f>
        <v/>
      </c>
      <c r="M1666" s="23" t="n">
        <v>0</v>
      </c>
      <c r="N1666" s="24">
        <f>D1666*M1666</f>
        <v/>
      </c>
    </row>
    <row r="1667">
      <c r="A1667" s="12" t="n"/>
      <c r="B1667" s="13" t="inlineStr">
        <is>
          <t>YH1(H)L-L</t>
        </is>
      </c>
      <c r="C1667" s="14">
        <f>SUMIF(数量表!D:E,B1667,数量表!E:E)</f>
        <v/>
      </c>
      <c r="D1667" s="15">
        <f>SUMIF(数量表!D:F,B1667,数量表!F:F)+SUMIF(数量表!D:G,B1667,数量表!G:G)</f>
        <v/>
      </c>
      <c r="E1667" s="16" t="n">
        <v>0</v>
      </c>
      <c r="F1667" s="17">
        <f>C1667*E1667</f>
        <v/>
      </c>
      <c r="G1667" s="18" t="n">
        <v>0</v>
      </c>
      <c r="H1667" s="19">
        <f>D1667*G1667</f>
        <v/>
      </c>
      <c r="I1667" s="16" t="n">
        <v>1</v>
      </c>
      <c r="J1667" s="17">
        <f>C1667*I1667</f>
        <v/>
      </c>
      <c r="K1667" s="18" t="n">
        <v>1</v>
      </c>
      <c r="L1667" s="19">
        <f>D1667*K1667</f>
        <v/>
      </c>
      <c r="M1667" s="23" t="n">
        <v>0</v>
      </c>
      <c r="N1667" s="24">
        <f>D1667*M1667</f>
        <v/>
      </c>
    </row>
    <row r="1668">
      <c r="A1668" s="12" t="n"/>
      <c r="B1668" s="13" t="inlineStr">
        <is>
          <t>YH1(H)-R</t>
        </is>
      </c>
      <c r="C1668" s="14">
        <f>SUMIF(数量表!D:E,B1668,数量表!E:E)</f>
        <v/>
      </c>
      <c r="D1668" s="15">
        <f>SUMIF(数量表!D:F,B1668,数量表!F:F)+SUMIF(数量表!D:G,B1668,数量表!G:G)</f>
        <v/>
      </c>
      <c r="E1668" s="16" t="n">
        <v>0</v>
      </c>
      <c r="F1668" s="17">
        <f>C1668*E1668</f>
        <v/>
      </c>
      <c r="G1668" s="18" t="n">
        <v>0</v>
      </c>
      <c r="H1668" s="19">
        <f>D1668*G1668</f>
        <v/>
      </c>
      <c r="I1668" s="16" t="n">
        <v>1</v>
      </c>
      <c r="J1668" s="17">
        <f>C1668*I1668</f>
        <v/>
      </c>
      <c r="K1668" s="18" t="n">
        <v>1</v>
      </c>
      <c r="L1668" s="19">
        <f>D1668*K1668</f>
        <v/>
      </c>
      <c r="M1668" s="23" t="n">
        <v>0</v>
      </c>
      <c r="N1668" s="24">
        <f>D1668*M1668</f>
        <v/>
      </c>
    </row>
    <row r="1669">
      <c r="A1669" s="12" t="n"/>
      <c r="B1669" s="13" t="inlineStr">
        <is>
          <t>YH1(H)R-R</t>
        </is>
      </c>
      <c r="C1669" s="14">
        <f>SUMIF(数量表!D:E,B1669,数量表!E:E)</f>
        <v/>
      </c>
      <c r="D1669" s="15">
        <f>SUMIF(数量表!D:F,B1669,数量表!F:F)+SUMIF(数量表!D:G,B1669,数量表!G:G)</f>
        <v/>
      </c>
      <c r="E1669" s="16" t="n">
        <v>0</v>
      </c>
      <c r="F1669" s="17">
        <f>C1669*E1669</f>
        <v/>
      </c>
      <c r="G1669" s="18" t="n">
        <v>0</v>
      </c>
      <c r="H1669" s="19">
        <f>D1669*G1669</f>
        <v/>
      </c>
      <c r="I1669" s="16" t="n">
        <v>1</v>
      </c>
      <c r="J1669" s="17">
        <f>C1669*I1669</f>
        <v/>
      </c>
      <c r="K1669" s="18" t="n">
        <v>1</v>
      </c>
      <c r="L1669" s="19">
        <f>(C1669+D1669)*K1669</f>
        <v/>
      </c>
      <c r="M1669" s="23" t="n">
        <v>0</v>
      </c>
      <c r="N1669" s="24">
        <f>D1669*M1669</f>
        <v/>
      </c>
    </row>
    <row r="1670">
      <c r="A1670" s="12" t="n"/>
      <c r="B1670" s="13" t="inlineStr">
        <is>
          <t>YH1(L)-L</t>
        </is>
      </c>
      <c r="C1670" s="14">
        <f>SUMIF(数量表!D:E,B1670,数量表!E:E)</f>
        <v/>
      </c>
      <c r="D1670" s="15">
        <f>SUMIF(数量表!D:F,B1670,数量表!F:F)+SUMIF(数量表!D:G,B1670,数量表!G:G)</f>
        <v/>
      </c>
      <c r="E1670" s="16" t="n">
        <v>0</v>
      </c>
      <c r="F1670" s="17">
        <f>C1670*E1670</f>
        <v/>
      </c>
      <c r="G1670" s="18" t="n">
        <v>0</v>
      </c>
      <c r="H1670" s="19">
        <f>D1670*G1670</f>
        <v/>
      </c>
      <c r="I1670" s="16" t="n">
        <v>1</v>
      </c>
      <c r="J1670" s="17">
        <f>C1670*I1670</f>
        <v/>
      </c>
      <c r="K1670" s="18" t="n">
        <v>1</v>
      </c>
      <c r="L1670" s="19">
        <f>D1670*K1670</f>
        <v/>
      </c>
      <c r="M1670" s="23" t="n">
        <v>0</v>
      </c>
      <c r="N1670" s="24">
        <f>D1670*M1670</f>
        <v/>
      </c>
    </row>
    <row r="1671">
      <c r="A1671" s="12" t="n"/>
      <c r="B1671" s="13" t="inlineStr">
        <is>
          <t>YH1(L)L-L</t>
        </is>
      </c>
      <c r="C1671" s="14">
        <f>SUMIF(数量表!D:E,B1671,数量表!E:E)</f>
        <v/>
      </c>
      <c r="D1671" s="15">
        <f>SUMIF(数量表!D:F,B1671,数量表!F:F)+SUMIF(数量表!D:G,B1671,数量表!G:G)</f>
        <v/>
      </c>
      <c r="E1671" s="16" t="n">
        <v>0</v>
      </c>
      <c r="F1671" s="17">
        <f>C1671*E1671</f>
        <v/>
      </c>
      <c r="G1671" s="18" t="n">
        <v>0</v>
      </c>
      <c r="H1671" s="19">
        <f>D1671*G1671</f>
        <v/>
      </c>
      <c r="I1671" s="16" t="n">
        <v>1</v>
      </c>
      <c r="J1671" s="17">
        <f>C1671*I1671</f>
        <v/>
      </c>
      <c r="K1671" s="18" t="n">
        <v>1</v>
      </c>
      <c r="L1671" s="19">
        <f>D1671*K1671</f>
        <v/>
      </c>
      <c r="M1671" s="23" t="n">
        <v>0</v>
      </c>
      <c r="N1671" s="24">
        <f>D1671*M1671</f>
        <v/>
      </c>
    </row>
    <row r="1672">
      <c r="A1672" s="12" t="n"/>
      <c r="B1672" s="13" t="inlineStr">
        <is>
          <t>YH1(L)-R</t>
        </is>
      </c>
      <c r="C1672" s="14">
        <f>SUMIF(数量表!D:E,B1672,数量表!E:E)</f>
        <v/>
      </c>
      <c r="D1672" s="15">
        <f>SUMIF(数量表!D:F,B1672,数量表!F:F)+SUMIF(数量表!D:G,B1672,数量表!G:G)</f>
        <v/>
      </c>
      <c r="E1672" s="16" t="n">
        <v>0</v>
      </c>
      <c r="F1672" s="17">
        <f>C1672*E1672</f>
        <v/>
      </c>
      <c r="G1672" s="18" t="n">
        <v>0</v>
      </c>
      <c r="H1672" s="19">
        <f>D1672*G1672</f>
        <v/>
      </c>
      <c r="I1672" s="16" t="n">
        <v>1</v>
      </c>
      <c r="J1672" s="17">
        <f>C1672*I1672</f>
        <v/>
      </c>
      <c r="K1672" s="18" t="n">
        <v>1</v>
      </c>
      <c r="L1672" s="19">
        <f>D1672*K1672</f>
        <v/>
      </c>
      <c r="M1672" s="23" t="n">
        <v>0</v>
      </c>
      <c r="N1672" s="24">
        <f>D1672*M1672</f>
        <v/>
      </c>
    </row>
    <row r="1673">
      <c r="A1673" s="12" t="n"/>
      <c r="B1673" s="13" t="inlineStr">
        <is>
          <t>YH1(L)R-R</t>
        </is>
      </c>
      <c r="C1673" s="14">
        <f>SUMIF(数量表!D:E,B1673,数量表!E:E)</f>
        <v/>
      </c>
      <c r="D1673" s="15">
        <f>SUMIF(数量表!D:F,B1673,数量表!F:F)+SUMIF(数量表!D:G,B1673,数量表!G:G)</f>
        <v/>
      </c>
      <c r="E1673" s="16" t="n">
        <v>0</v>
      </c>
      <c r="F1673" s="17">
        <f>C1673*E1673</f>
        <v/>
      </c>
      <c r="G1673" s="18" t="n">
        <v>0</v>
      </c>
      <c r="H1673" s="19">
        <f>D1673*G1673</f>
        <v/>
      </c>
      <c r="I1673" s="16" t="n">
        <v>1</v>
      </c>
      <c r="J1673" s="17">
        <f>C1673*I1673</f>
        <v/>
      </c>
      <c r="K1673" s="18" t="n">
        <v>1</v>
      </c>
      <c r="L1673" s="19">
        <f>(C1673+D1673)*K1673</f>
        <v/>
      </c>
      <c r="M1673" s="23" t="n">
        <v>0</v>
      </c>
      <c r="N1673" s="24">
        <f>D1673*M1673</f>
        <v/>
      </c>
    </row>
    <row r="1674">
      <c r="A1674" s="12" t="n"/>
      <c r="B1674" s="13" t="inlineStr">
        <is>
          <t>YH1(LOW)-L</t>
        </is>
      </c>
      <c r="C1674" s="14">
        <f>SUMIF(数量表!D:E,B1674,数量表!E:E)</f>
        <v/>
      </c>
      <c r="D1674" s="15">
        <f>SUMIF(数量表!D:F,B1674,数量表!F:F)+SUMIF(数量表!D:G,B1674,数量表!G:G)</f>
        <v/>
      </c>
      <c r="E1674" s="16" t="n">
        <v>0</v>
      </c>
      <c r="F1674" s="17">
        <f>C1674*E1674</f>
        <v/>
      </c>
      <c r="G1674" s="18" t="n">
        <v>0</v>
      </c>
      <c r="H1674" s="19">
        <f>D1674*G1674</f>
        <v/>
      </c>
      <c r="I1674" s="16" t="n">
        <v>1</v>
      </c>
      <c r="J1674" s="17">
        <f>C1674*I1674</f>
        <v/>
      </c>
      <c r="K1674" s="18" t="n">
        <v>1</v>
      </c>
      <c r="L1674" s="19">
        <f>D1674*K1674</f>
        <v/>
      </c>
      <c r="M1674" s="23" t="n">
        <v>0</v>
      </c>
      <c r="N1674" s="24">
        <f>D1674*M1674</f>
        <v/>
      </c>
    </row>
    <row r="1675">
      <c r="A1675" s="12" t="n"/>
      <c r="B1675" s="13" t="inlineStr">
        <is>
          <t>YH1(LOW)L-L</t>
        </is>
      </c>
      <c r="C1675" s="14">
        <f>SUMIF(数量表!D:E,B1675,数量表!E:E)</f>
        <v/>
      </c>
      <c r="D1675" s="15">
        <f>SUMIF(数量表!D:F,B1675,数量表!F:F)+SUMIF(数量表!D:G,B1675,数量表!G:G)</f>
        <v/>
      </c>
      <c r="E1675" s="16" t="n">
        <v>0</v>
      </c>
      <c r="F1675" s="17">
        <f>C1675*E1675</f>
        <v/>
      </c>
      <c r="G1675" s="18" t="n">
        <v>0</v>
      </c>
      <c r="H1675" s="19">
        <f>D1675*G1675</f>
        <v/>
      </c>
      <c r="I1675" s="16" t="n">
        <v>1</v>
      </c>
      <c r="J1675" s="17">
        <f>C1675*I1675</f>
        <v/>
      </c>
      <c r="K1675" s="18" t="n">
        <v>1</v>
      </c>
      <c r="L1675" s="19">
        <f>D1675*K1675</f>
        <v/>
      </c>
      <c r="M1675" s="23" t="n">
        <v>0</v>
      </c>
      <c r="N1675" s="24">
        <f>D1675*M1675</f>
        <v/>
      </c>
    </row>
    <row r="1676">
      <c r="A1676" s="12" t="n"/>
      <c r="B1676" s="13" t="inlineStr">
        <is>
          <t>YH1(LOW)-R</t>
        </is>
      </c>
      <c r="C1676" s="14">
        <f>SUMIF(数量表!D:E,B1676,数量表!E:E)</f>
        <v/>
      </c>
      <c r="D1676" s="15">
        <f>SUMIF(数量表!D:F,B1676,数量表!F:F)+SUMIF(数量表!D:G,B1676,数量表!G:G)</f>
        <v/>
      </c>
      <c r="E1676" s="16" t="n">
        <v>0</v>
      </c>
      <c r="F1676" s="17">
        <f>C1676*E1676</f>
        <v/>
      </c>
      <c r="G1676" s="18" t="n">
        <v>0</v>
      </c>
      <c r="H1676" s="19">
        <f>D1676*G1676</f>
        <v/>
      </c>
      <c r="I1676" s="16" t="n">
        <v>1</v>
      </c>
      <c r="J1676" s="17">
        <f>C1676*I1676</f>
        <v/>
      </c>
      <c r="K1676" s="18" t="n">
        <v>1</v>
      </c>
      <c r="L1676" s="19">
        <f>D1676*K1676</f>
        <v/>
      </c>
      <c r="M1676" s="23" t="n">
        <v>0</v>
      </c>
      <c r="N1676" s="24">
        <f>D1676*M1676</f>
        <v/>
      </c>
    </row>
    <row r="1677">
      <c r="A1677" s="12" t="n"/>
      <c r="B1677" s="13" t="inlineStr">
        <is>
          <t>YH1(LOW)R-R</t>
        </is>
      </c>
      <c r="C1677" s="14">
        <f>SUMIF(数量表!D:E,B1677,数量表!E:E)</f>
        <v/>
      </c>
      <c r="D1677" s="15">
        <f>SUMIF(数量表!D:F,B1677,数量表!F:F)+SUMIF(数量表!D:G,B1677,数量表!G:G)</f>
        <v/>
      </c>
      <c r="E1677" s="16" t="n">
        <v>0</v>
      </c>
      <c r="F1677" s="17">
        <f>C1677*E1677</f>
        <v/>
      </c>
      <c r="G1677" s="18" t="n">
        <v>0</v>
      </c>
      <c r="H1677" s="19">
        <f>D1677*G1677</f>
        <v/>
      </c>
      <c r="I1677" s="16" t="n">
        <v>1</v>
      </c>
      <c r="J1677" s="17">
        <f>C1677*I1677</f>
        <v/>
      </c>
      <c r="K1677" s="18" t="n">
        <v>1</v>
      </c>
      <c r="L1677" s="19">
        <f>(C1677+D1677)*K1677</f>
        <v/>
      </c>
      <c r="M1677" s="23" t="n">
        <v>0</v>
      </c>
      <c r="N1677" s="24">
        <f>D1677*M1677</f>
        <v/>
      </c>
    </row>
    <row r="1678">
      <c r="A1678" s="12" t="n"/>
      <c r="B1678" s="13" t="inlineStr">
        <is>
          <t>45MY1</t>
        </is>
      </c>
      <c r="C1678" s="14">
        <f>SUMIF(数量表!D:E,B1678,数量表!E:E)</f>
        <v/>
      </c>
      <c r="D1678" s="15">
        <f>SUMIF(数量表!D:F,B1678,数量表!F:F)+SUMIF(数量表!D:G,B1678,数量表!G:G)</f>
        <v/>
      </c>
      <c r="E1678" s="16" t="n">
        <v>0</v>
      </c>
      <c r="F1678" s="17">
        <f>C1678*E1678</f>
        <v/>
      </c>
      <c r="G1678" s="18" t="n">
        <v>0</v>
      </c>
      <c r="H1678" s="19">
        <f>D1678*G1678</f>
        <v/>
      </c>
      <c r="I1678" s="16" t="n">
        <v>2</v>
      </c>
      <c r="J1678" s="17">
        <f>C1678*I1678</f>
        <v/>
      </c>
      <c r="K1678" s="18" t="n">
        <v>2</v>
      </c>
      <c r="L1678" s="19">
        <f>D1678*K1678</f>
        <v/>
      </c>
      <c r="M1678" s="23" t="n">
        <v>0</v>
      </c>
      <c r="N1678" s="24">
        <f>D1678*M1678</f>
        <v/>
      </c>
    </row>
    <row r="1679">
      <c r="A1679" s="12" t="n"/>
      <c r="B1679" s="13" t="inlineStr">
        <is>
          <t>45MY1L</t>
        </is>
      </c>
      <c r="C1679" s="14">
        <f>SUMIF(数量表!D:E,B1679,数量表!E:E)</f>
        <v/>
      </c>
      <c r="D1679" s="15">
        <f>SUMIF(数量表!D:F,B1679,数量表!F:F)+SUMIF(数量表!D:G,B1679,数量表!G:G)</f>
        <v/>
      </c>
      <c r="E1679" s="16" t="n">
        <v>0</v>
      </c>
      <c r="F1679" s="17">
        <f>C1679*E1679</f>
        <v/>
      </c>
      <c r="G1679" s="18" t="n">
        <v>0</v>
      </c>
      <c r="H1679" s="19">
        <f>D1679*G1679</f>
        <v/>
      </c>
      <c r="I1679" s="16" t="n">
        <v>2</v>
      </c>
      <c r="J1679" s="17">
        <f>C1679*I1679</f>
        <v/>
      </c>
      <c r="K1679" s="18" t="n">
        <v>2</v>
      </c>
      <c r="L1679" s="19">
        <f>D1679*K1679</f>
        <v/>
      </c>
      <c r="M1679" s="23" t="n">
        <v>0</v>
      </c>
      <c r="N1679" s="24">
        <f>D1679*M1679</f>
        <v/>
      </c>
    </row>
    <row r="1680">
      <c r="A1680" s="12" t="n"/>
      <c r="B1680" s="13" t="inlineStr">
        <is>
          <t>45MY1R</t>
        </is>
      </c>
      <c r="C1680" s="14">
        <f>SUMIF(数量表!D:E,B1680,数量表!E:E)</f>
        <v/>
      </c>
      <c r="D1680" s="15">
        <f>SUMIF(数量表!D:F,B1680,数量表!F:F)+SUMIF(数量表!D:G,B1680,数量表!G:G)</f>
        <v/>
      </c>
      <c r="E1680" s="16" t="n">
        <v>0</v>
      </c>
      <c r="F1680" s="17">
        <f>C1680*E1680</f>
        <v/>
      </c>
      <c r="G1680" s="18" t="n">
        <v>0</v>
      </c>
      <c r="H1680" s="19">
        <f>D1680*G1680</f>
        <v/>
      </c>
      <c r="I1680" s="16" t="n">
        <v>2</v>
      </c>
      <c r="J1680" s="17">
        <f>C1680*I1680</f>
        <v/>
      </c>
      <c r="K1680" s="18" t="n">
        <v>2</v>
      </c>
      <c r="L1680" s="19">
        <f>D1680*K1680</f>
        <v/>
      </c>
      <c r="M1680" s="23" t="n">
        <v>0</v>
      </c>
      <c r="N1680" s="24">
        <f>D1680*M1680</f>
        <v/>
      </c>
    </row>
    <row r="1681">
      <c r="A1681" s="12" t="n"/>
      <c r="B1681" s="13" t="inlineStr">
        <is>
          <t>45MYH1-L</t>
        </is>
      </c>
      <c r="C1681" s="14">
        <f>SUMIF(数量表!D:E,B1681,数量表!E:E)</f>
        <v/>
      </c>
      <c r="D1681" s="15">
        <f>SUMIF(数量表!D:F,B1681,数量表!F:F)+SUMIF(数量表!D:G,B1681,数量表!G:G)</f>
        <v/>
      </c>
      <c r="E1681" s="16" t="n">
        <v>0</v>
      </c>
      <c r="F1681" s="17">
        <f>C1681*E1681</f>
        <v/>
      </c>
      <c r="G1681" s="18" t="n">
        <v>0</v>
      </c>
      <c r="H1681" s="19">
        <f>D1681*G1681</f>
        <v/>
      </c>
      <c r="I1681" s="16" t="n">
        <v>1</v>
      </c>
      <c r="J1681" s="17">
        <f>C1681*I1681</f>
        <v/>
      </c>
      <c r="K1681" s="18" t="n">
        <v>1</v>
      </c>
      <c r="L1681" s="19">
        <f>(C1681+D1681)*K1681</f>
        <v/>
      </c>
      <c r="M1681" s="23" t="n">
        <v>0</v>
      </c>
      <c r="N1681" s="24">
        <f>D1681*M1681</f>
        <v/>
      </c>
    </row>
    <row r="1682">
      <c r="A1682" s="12" t="n"/>
      <c r="B1682" s="13" t="inlineStr">
        <is>
          <t>45MYH1L-L</t>
        </is>
      </c>
      <c r="C1682" s="14">
        <f>SUMIF(数量表!D:E,B1682,数量表!E:E)</f>
        <v/>
      </c>
      <c r="D1682" s="15">
        <f>SUMIF(数量表!D:F,B1682,数量表!F:F)+SUMIF(数量表!D:G,B1682,数量表!G:G)</f>
        <v/>
      </c>
      <c r="E1682" s="16" t="n">
        <v>0</v>
      </c>
      <c r="F1682" s="17">
        <f>C1682*E1682</f>
        <v/>
      </c>
      <c r="G1682" s="18" t="n">
        <v>0</v>
      </c>
      <c r="H1682" s="19">
        <f>D1682*G1682</f>
        <v/>
      </c>
      <c r="I1682" s="16" t="n">
        <v>1</v>
      </c>
      <c r="J1682" s="17">
        <f>C1682*I1682</f>
        <v/>
      </c>
      <c r="K1682" s="18" t="n">
        <v>1</v>
      </c>
      <c r="L1682" s="19">
        <f>D1682*K1682</f>
        <v/>
      </c>
      <c r="M1682" s="23" t="n">
        <v>0</v>
      </c>
      <c r="N1682" s="24">
        <f>D1682*M1682</f>
        <v/>
      </c>
    </row>
    <row r="1683">
      <c r="A1683" s="12" t="n"/>
      <c r="B1683" s="13" t="inlineStr">
        <is>
          <t>45MYH1-R</t>
        </is>
      </c>
      <c r="C1683" s="14">
        <f>SUMIF(数量表!D:E,B1683,数量表!E:E)</f>
        <v/>
      </c>
      <c r="D1683" s="15">
        <f>SUMIF(数量表!D:F,B1683,数量表!F:F)+SUMIF(数量表!D:G,B1683,数量表!G:G)</f>
        <v/>
      </c>
      <c r="E1683" s="16" t="n">
        <v>0</v>
      </c>
      <c r="F1683" s="17">
        <f>C1683*E1683</f>
        <v/>
      </c>
      <c r="G1683" s="18" t="n">
        <v>0</v>
      </c>
      <c r="H1683" s="19">
        <f>D1683*G1683</f>
        <v/>
      </c>
      <c r="I1683" s="16" t="n">
        <v>1</v>
      </c>
      <c r="J1683" s="17">
        <f>C1683*I1683</f>
        <v/>
      </c>
      <c r="K1683" s="18" t="n">
        <v>1</v>
      </c>
      <c r="L1683" s="19">
        <f>(C1683+D1683)*K1683</f>
        <v/>
      </c>
      <c r="M1683" s="23" t="n">
        <v>0</v>
      </c>
      <c r="N1683" s="24">
        <f>D1683*M1683</f>
        <v/>
      </c>
    </row>
    <row r="1684">
      <c r="A1684" s="12" t="n"/>
      <c r="B1684" s="13" t="inlineStr">
        <is>
          <t>45MYH1R-R</t>
        </is>
      </c>
      <c r="C1684" s="14">
        <f>SUMIF(数量表!D:E,B1684,数量表!E:E)</f>
        <v/>
      </c>
      <c r="D1684" s="15">
        <f>SUMIF(数量表!D:F,B1684,数量表!F:F)+SUMIF(数量表!D:G,B1684,数量表!G:G)</f>
        <v/>
      </c>
      <c r="E1684" s="16" t="n">
        <v>0</v>
      </c>
      <c r="F1684" s="17">
        <f>C1684*E1684</f>
        <v/>
      </c>
      <c r="G1684" s="18" t="n">
        <v>0</v>
      </c>
      <c r="H1684" s="19">
        <f>D1684*G1684</f>
        <v/>
      </c>
      <c r="I1684" s="16" t="n">
        <v>1</v>
      </c>
      <c r="J1684" s="17">
        <f>C1684*I1684</f>
        <v/>
      </c>
      <c r="K1684" s="18" t="n">
        <v>1</v>
      </c>
      <c r="L1684" s="19">
        <f>D1684*K1684</f>
        <v/>
      </c>
      <c r="M1684" s="23" t="n">
        <v>0</v>
      </c>
      <c r="N1684" s="24">
        <f>D1684*M1684</f>
        <v/>
      </c>
    </row>
    <row r="1685">
      <c r="A1685" s="12" t="n"/>
      <c r="B1685" s="13" t="inlineStr">
        <is>
          <t>YH2-L</t>
        </is>
      </c>
      <c r="C1685" s="14">
        <f>SUMIF(数量表!D:E,B1685,数量表!E:E)</f>
        <v/>
      </c>
      <c r="D1685" s="15">
        <f>SUMIF(数量表!D:F,B1685,数量表!F:F)+SUMIF(数量表!D:G,B1685,数量表!G:G)</f>
        <v/>
      </c>
      <c r="E1685" s="16" t="n">
        <v>0</v>
      </c>
      <c r="F1685" s="17">
        <f>C1685*E1685</f>
        <v/>
      </c>
      <c r="G1685" s="18" t="n">
        <v>0</v>
      </c>
      <c r="H1685" s="19">
        <f>D1685*G1685</f>
        <v/>
      </c>
      <c r="I1685" s="16" t="n">
        <v>1</v>
      </c>
      <c r="J1685" s="17">
        <f>C1685*I1685</f>
        <v/>
      </c>
      <c r="K1685" s="18" t="n">
        <v>1</v>
      </c>
      <c r="L1685" s="19">
        <f>D1685*K1685</f>
        <v/>
      </c>
      <c r="M1685" s="23" t="n">
        <v>0</v>
      </c>
      <c r="N1685" s="24">
        <f>D1685*M1685</f>
        <v/>
      </c>
    </row>
    <row r="1686">
      <c r="A1686" s="12" t="n"/>
      <c r="B1686" s="13" t="inlineStr">
        <is>
          <t>YH2-R</t>
        </is>
      </c>
      <c r="C1686" s="14">
        <f>SUMIF(数量表!D:E,B1686,数量表!E:E)</f>
        <v/>
      </c>
      <c r="D1686" s="15">
        <f>SUMIF(数量表!D:F,B1686,数量表!F:F)+SUMIF(数量表!D:G,B1686,数量表!G:G)</f>
        <v/>
      </c>
      <c r="E1686" s="16" t="n">
        <v>0</v>
      </c>
      <c r="F1686" s="17">
        <f>C1686*E1686</f>
        <v/>
      </c>
      <c r="G1686" s="18" t="n">
        <v>0</v>
      </c>
      <c r="H1686" s="19">
        <f>D1686*G1686</f>
        <v/>
      </c>
      <c r="I1686" s="16" t="n">
        <v>1</v>
      </c>
      <c r="J1686" s="17">
        <f>C1686*I1686</f>
        <v/>
      </c>
      <c r="K1686" s="18" t="n">
        <v>1</v>
      </c>
      <c r="L1686" s="19">
        <f>D1686*K1686</f>
        <v/>
      </c>
      <c r="M1686" s="23" t="n">
        <v>0</v>
      </c>
      <c r="N1686" s="24">
        <f>D1686*M1686</f>
        <v/>
      </c>
    </row>
    <row r="1687">
      <c r="A1687" s="12" t="n"/>
      <c r="B1687" s="13" t="inlineStr">
        <is>
          <t>YH2L-L</t>
        </is>
      </c>
      <c r="C1687" s="14">
        <f>SUMIF(数量表!D:E,B1687,数量表!E:E)</f>
        <v/>
      </c>
      <c r="D1687" s="15">
        <f>SUMIF(数量表!D:F,B1687,数量表!F:F)+SUMIF(数量表!D:G,B1687,数量表!G:G)</f>
        <v/>
      </c>
      <c r="E1687" s="16" t="n">
        <v>0</v>
      </c>
      <c r="F1687" s="17">
        <f>C1687*E1687</f>
        <v/>
      </c>
      <c r="G1687" s="18" t="n">
        <v>0</v>
      </c>
      <c r="H1687" s="19">
        <f>D1687*G1687</f>
        <v/>
      </c>
      <c r="I1687" s="16" t="n">
        <v>1</v>
      </c>
      <c r="J1687" s="17">
        <f>C1687*I1687</f>
        <v/>
      </c>
      <c r="K1687" s="18" t="n">
        <v>1</v>
      </c>
      <c r="L1687" s="19">
        <f>D1687*K1687</f>
        <v/>
      </c>
      <c r="M1687" s="23" t="n">
        <v>0</v>
      </c>
      <c r="N1687" s="24">
        <f>D1687*M1687</f>
        <v/>
      </c>
    </row>
    <row r="1688">
      <c r="A1688" s="12" t="n"/>
      <c r="B1688" s="13" t="inlineStr">
        <is>
          <t>YH2R-R</t>
        </is>
      </c>
      <c r="C1688" s="14">
        <f>SUMIF(数量表!D:E,B1688,数量表!E:E)</f>
        <v/>
      </c>
      <c r="D1688" s="15">
        <f>SUMIF(数量表!D:F,B1688,数量表!F:F)+SUMIF(数量表!D:G,B1688,数量表!G:G)</f>
        <v/>
      </c>
      <c r="E1688" s="16" t="n">
        <v>0</v>
      </c>
      <c r="F1688" s="17">
        <f>C1688*E1688</f>
        <v/>
      </c>
      <c r="G1688" s="18" t="n">
        <v>0</v>
      </c>
      <c r="H1688" s="19">
        <f>D1688*G1688</f>
        <v/>
      </c>
      <c r="I1688" s="16" t="n">
        <v>1</v>
      </c>
      <c r="J1688" s="17">
        <f>C1688*I1688</f>
        <v/>
      </c>
      <c r="K1688" s="18" t="n">
        <v>1</v>
      </c>
      <c r="L1688" s="19">
        <f>D1688*K1688</f>
        <v/>
      </c>
      <c r="M1688" s="23" t="n">
        <v>0</v>
      </c>
      <c r="N1688" s="24">
        <f>D1688*M1688</f>
        <v/>
      </c>
    </row>
    <row r="1689">
      <c r="A1689" s="12" t="n"/>
      <c r="B1689" s="13" t="inlineStr">
        <is>
          <t>Y2</t>
        </is>
      </c>
      <c r="C1689" s="14">
        <f>SUMIF(数量表!D:E,B1689,数量表!E:E)</f>
        <v/>
      </c>
      <c r="D1689" s="15">
        <f>SUMIF(数量表!D:F,B1689,数量表!F:F)+SUMIF(数量表!D:G,B1689,数量表!G:G)</f>
        <v/>
      </c>
      <c r="E1689" s="16" t="n">
        <v>0</v>
      </c>
      <c r="F1689" s="17">
        <f>C1689*E1689</f>
        <v/>
      </c>
      <c r="G1689" s="18" t="n">
        <v>0</v>
      </c>
      <c r="H1689" s="19">
        <f>D1689*G1689</f>
        <v/>
      </c>
      <c r="I1689" s="16" t="n">
        <v>2</v>
      </c>
      <c r="J1689" s="17">
        <f>C1689*I1689</f>
        <v/>
      </c>
      <c r="K1689" s="18" t="n">
        <v>2</v>
      </c>
      <c r="L1689" s="19">
        <f>D1689*K1689</f>
        <v/>
      </c>
      <c r="M1689" s="23" t="n">
        <v>0</v>
      </c>
      <c r="N1689" s="24">
        <f>D1689*M1689</f>
        <v/>
      </c>
    </row>
    <row r="1690">
      <c r="A1690" s="12" t="n"/>
      <c r="B1690" s="13" t="inlineStr">
        <is>
          <t>Y2L</t>
        </is>
      </c>
      <c r="C1690" s="14">
        <f>SUMIF(数量表!D:E,B1690,数量表!E:E)</f>
        <v/>
      </c>
      <c r="D1690" s="15">
        <f>SUMIF(数量表!D:F,B1690,数量表!F:F)+SUMIF(数量表!D:G,B1690,数量表!G:G)</f>
        <v/>
      </c>
      <c r="E1690" s="16" t="n">
        <v>0</v>
      </c>
      <c r="F1690" s="17">
        <f>C1690*E1690</f>
        <v/>
      </c>
      <c r="G1690" s="18" t="n">
        <v>0</v>
      </c>
      <c r="H1690" s="19">
        <f>D1690*G1690</f>
        <v/>
      </c>
      <c r="I1690" s="16" t="n">
        <v>2</v>
      </c>
      <c r="J1690" s="17">
        <f>C1690*I1690</f>
        <v/>
      </c>
      <c r="K1690" s="18" t="n">
        <v>2</v>
      </c>
      <c r="L1690" s="19">
        <f>D1690*K1690</f>
        <v/>
      </c>
      <c r="M1690" s="23" t="n">
        <v>0</v>
      </c>
      <c r="N1690" s="24">
        <f>D1690*M1690</f>
        <v/>
      </c>
    </row>
    <row r="1691">
      <c r="A1691" s="12" t="n"/>
      <c r="B1691" s="13" t="inlineStr">
        <is>
          <t>Y2R</t>
        </is>
      </c>
      <c r="C1691" s="14">
        <f>SUMIF(数量表!D:E,B1691,数量表!E:E)</f>
        <v/>
      </c>
      <c r="D1691" s="15">
        <f>SUMIF(数量表!D:F,B1691,数量表!F:F)+SUMIF(数量表!D:G,B1691,数量表!G:G)</f>
        <v/>
      </c>
      <c r="E1691" s="16" t="n">
        <v>0</v>
      </c>
      <c r="F1691" s="17">
        <f>C1691*E1691</f>
        <v/>
      </c>
      <c r="G1691" s="18" t="n">
        <v>0</v>
      </c>
      <c r="H1691" s="19">
        <f>D1691*G1691</f>
        <v/>
      </c>
      <c r="I1691" s="16" t="n">
        <v>2</v>
      </c>
      <c r="J1691" s="17">
        <f>C1691*I1691</f>
        <v/>
      </c>
      <c r="K1691" s="18" t="n">
        <v>2</v>
      </c>
      <c r="L1691" s="19">
        <f>D1691*K1691</f>
        <v/>
      </c>
      <c r="M1691" s="23" t="n">
        <v>0</v>
      </c>
      <c r="N1691" s="24">
        <f>D1691*M1691</f>
        <v/>
      </c>
    </row>
    <row r="1692">
      <c r="A1692" s="12" t="n"/>
      <c r="B1692" s="13" t="inlineStr">
        <is>
          <t>YH3R-R</t>
        </is>
      </c>
      <c r="C1692" s="14">
        <f>SUMIF(数量表!D:E,B1692,数量表!E:E)</f>
        <v/>
      </c>
      <c r="D1692" s="15">
        <f>SUMIF(数量表!D:F,B1692,数量表!F:F)+SUMIF(数量表!D:G,B1692,数量表!G:G)</f>
        <v/>
      </c>
      <c r="E1692" s="16" t="n">
        <v>0</v>
      </c>
      <c r="F1692" s="17">
        <f>C1692*E1692</f>
        <v/>
      </c>
      <c r="G1692" s="18" t="n">
        <v>0</v>
      </c>
      <c r="H1692" s="19">
        <f>D1692*G1692</f>
        <v/>
      </c>
      <c r="I1692" s="16" t="n">
        <v>1</v>
      </c>
      <c r="J1692" s="17">
        <f>C1692*I1692</f>
        <v/>
      </c>
      <c r="K1692" s="18" t="n">
        <v>1</v>
      </c>
      <c r="L1692" s="19">
        <f>D1692*K1692</f>
        <v/>
      </c>
      <c r="M1692" s="23" t="n">
        <v>0</v>
      </c>
      <c r="N1692" s="24">
        <f>D1692*M1692</f>
        <v/>
      </c>
    </row>
    <row r="1693">
      <c r="A1693" s="12" t="n"/>
      <c r="B1693" s="13" t="inlineStr">
        <is>
          <t>YH3-R</t>
        </is>
      </c>
      <c r="C1693" s="14">
        <f>SUMIF(数量表!D:E,B1693,数量表!E:E)</f>
        <v/>
      </c>
      <c r="D1693" s="15">
        <f>SUMIF(数量表!D:F,B1693,数量表!F:F)+SUMIF(数量表!D:G,B1693,数量表!G:G)</f>
        <v/>
      </c>
      <c r="E1693" s="16" t="n">
        <v>0</v>
      </c>
      <c r="F1693" s="17">
        <f>C1693*E1693</f>
        <v/>
      </c>
      <c r="G1693" s="18" t="n">
        <v>0</v>
      </c>
      <c r="H1693" s="19">
        <f>D1693*G1693</f>
        <v/>
      </c>
      <c r="I1693" s="16" t="n">
        <v>1</v>
      </c>
      <c r="J1693" s="17">
        <f>C1693*I1693</f>
        <v/>
      </c>
      <c r="K1693" s="18" t="n">
        <v>1</v>
      </c>
      <c r="L1693" s="19">
        <f>D1693*K1693</f>
        <v/>
      </c>
      <c r="M1693" s="23" t="n">
        <v>0</v>
      </c>
      <c r="N1693" s="24">
        <f>D1693*M1693</f>
        <v/>
      </c>
    </row>
    <row r="1694">
      <c r="A1694" s="12" t="n"/>
      <c r="B1694" s="13" t="inlineStr">
        <is>
          <t>YH3L-L</t>
        </is>
      </c>
      <c r="C1694" s="14">
        <f>SUMIF(数量表!D:E,B1694,数量表!E:E)</f>
        <v/>
      </c>
      <c r="D1694" s="15">
        <f>SUMIF(数量表!D:F,B1694,数量表!F:F)+SUMIF(数量表!D:G,B1694,数量表!G:G)</f>
        <v/>
      </c>
      <c r="E1694" s="16" t="n">
        <v>0</v>
      </c>
      <c r="F1694" s="17">
        <f>C1694*E1694</f>
        <v/>
      </c>
      <c r="G1694" s="18" t="n">
        <v>0</v>
      </c>
      <c r="H1694" s="19">
        <f>D1694*G1694</f>
        <v/>
      </c>
      <c r="I1694" s="16" t="n">
        <v>1</v>
      </c>
      <c r="J1694" s="17">
        <f>C1694*I1694</f>
        <v/>
      </c>
      <c r="K1694" s="18" t="n">
        <v>1</v>
      </c>
      <c r="L1694" s="19">
        <f>D1694*K1694</f>
        <v/>
      </c>
      <c r="M1694" s="23" t="n">
        <v>0</v>
      </c>
      <c r="N1694" s="24">
        <f>D1694*M1694</f>
        <v/>
      </c>
    </row>
    <row r="1695">
      <c r="A1695" s="12" t="n"/>
      <c r="B1695" s="13" t="inlineStr">
        <is>
          <t>YH3-L</t>
        </is>
      </c>
      <c r="C1695" s="14">
        <f>SUMIF(数量表!D:E,B1695,数量表!E:E)</f>
        <v/>
      </c>
      <c r="D1695" s="15">
        <f>SUMIF(数量表!D:F,B1695,数量表!F:F)+SUMIF(数量表!D:G,B1695,数量表!G:G)</f>
        <v/>
      </c>
      <c r="E1695" s="16" t="n">
        <v>0</v>
      </c>
      <c r="F1695" s="17">
        <f>C1695*E1695</f>
        <v/>
      </c>
      <c r="G1695" s="18" t="n">
        <v>0</v>
      </c>
      <c r="H1695" s="19">
        <f>D1695*G1695</f>
        <v/>
      </c>
      <c r="I1695" s="16" t="n">
        <v>1</v>
      </c>
      <c r="J1695" s="17">
        <f>C1695*I1695</f>
        <v/>
      </c>
      <c r="K1695" s="18" t="n">
        <v>1</v>
      </c>
      <c r="L1695" s="19">
        <f>D1695*K1695</f>
        <v/>
      </c>
      <c r="M1695" s="23" t="n">
        <v>0</v>
      </c>
      <c r="N1695" s="24">
        <f>D1695*M1695</f>
        <v/>
      </c>
    </row>
    <row r="1696">
      <c r="A1696" s="12" t="n"/>
      <c r="B1696" s="13" t="inlineStr">
        <is>
          <t>YH1R-R</t>
        </is>
      </c>
      <c r="C1696" s="14">
        <f>SUMIF(数量表!D:E,B1696,数量表!E:E)</f>
        <v/>
      </c>
      <c r="D1696" s="15">
        <f>SUMIF(数量表!D:F,B1696,数量表!F:F)+SUMIF(数量表!D:G,B1696,数量表!G:G)</f>
        <v/>
      </c>
      <c r="E1696" s="16" t="n">
        <v>0</v>
      </c>
      <c r="F1696" s="17">
        <f>C1696*E1696</f>
        <v/>
      </c>
      <c r="G1696" s="18" t="n">
        <v>0</v>
      </c>
      <c r="H1696" s="19">
        <f>D1696*G1696</f>
        <v/>
      </c>
      <c r="I1696" s="16" t="n">
        <v>1</v>
      </c>
      <c r="J1696" s="17">
        <f>C1696*I1696</f>
        <v/>
      </c>
      <c r="K1696" s="18" t="n">
        <v>1</v>
      </c>
      <c r="L1696" s="19">
        <f>D1696*K1696</f>
        <v/>
      </c>
      <c r="M1696" s="23" t="n">
        <v>0</v>
      </c>
      <c r="N1696" s="24">
        <f>D1696*M1696</f>
        <v/>
      </c>
    </row>
    <row r="1697">
      <c r="A1697" s="12" t="n"/>
      <c r="B1697" s="13" t="inlineStr">
        <is>
          <t>YH1-R</t>
        </is>
      </c>
      <c r="C1697" s="14">
        <f>SUMIF(数量表!D:E,B1697,数量表!E:E)</f>
        <v/>
      </c>
      <c r="D1697" s="15">
        <f>SUMIF(数量表!D:F,B1697,数量表!F:F)+SUMIF(数量表!D:G,B1697,数量表!G:G)</f>
        <v/>
      </c>
      <c r="E1697" s="16" t="n">
        <v>0</v>
      </c>
      <c r="F1697" s="17">
        <f>C1697*E1697</f>
        <v/>
      </c>
      <c r="G1697" s="18" t="n">
        <v>0</v>
      </c>
      <c r="H1697" s="19">
        <f>D1697*G1697</f>
        <v/>
      </c>
      <c r="I1697" s="16" t="n">
        <v>1</v>
      </c>
      <c r="J1697" s="17">
        <f>C1697*I1697</f>
        <v/>
      </c>
      <c r="K1697" s="18" t="n">
        <v>1</v>
      </c>
      <c r="L1697" s="19">
        <f>D1697*K1697</f>
        <v/>
      </c>
      <c r="M1697" s="23" t="n">
        <v>0</v>
      </c>
      <c r="N1697" s="24">
        <f>D1697*M1697</f>
        <v/>
      </c>
    </row>
    <row r="1698">
      <c r="A1698" s="12" t="n"/>
      <c r="B1698" s="13" t="inlineStr">
        <is>
          <t>YH1L-L</t>
        </is>
      </c>
      <c r="C1698" s="14">
        <f>SUMIF(数量表!D:E,B1698,数量表!E:E)</f>
        <v/>
      </c>
      <c r="D1698" s="15">
        <f>SUMIF(数量表!D:F,B1698,数量表!F:F)+SUMIF(数量表!D:G,B1698,数量表!G:G)</f>
        <v/>
      </c>
      <c r="E1698" s="16" t="n">
        <v>0</v>
      </c>
      <c r="F1698" s="17">
        <f>C1698*E1698</f>
        <v/>
      </c>
      <c r="G1698" s="18" t="n">
        <v>0</v>
      </c>
      <c r="H1698" s="19">
        <f>D1698*G1698</f>
        <v/>
      </c>
      <c r="I1698" s="16" t="n">
        <v>1</v>
      </c>
      <c r="J1698" s="17">
        <f>C1698*I1698</f>
        <v/>
      </c>
      <c r="K1698" s="18" t="n">
        <v>1</v>
      </c>
      <c r="L1698" s="19">
        <f>D1698*K1698</f>
        <v/>
      </c>
      <c r="M1698" s="23" t="n">
        <v>0</v>
      </c>
      <c r="N1698" s="24">
        <f>D1698*M1698</f>
        <v/>
      </c>
    </row>
    <row r="1699">
      <c r="A1699" s="12" t="n"/>
      <c r="B1699" s="13" t="inlineStr">
        <is>
          <t>YH1-L</t>
        </is>
      </c>
      <c r="C1699" s="14">
        <f>SUMIF(数量表!D:E,B1699,数量表!E:E)</f>
        <v/>
      </c>
      <c r="D1699" s="15">
        <f>SUMIF(数量表!D:F,B1699,数量表!F:F)+SUMIF(数量表!D:G,B1699,数量表!G:G)</f>
        <v/>
      </c>
      <c r="E1699" s="16" t="n">
        <v>0</v>
      </c>
      <c r="F1699" s="17">
        <f>C1699*E1699</f>
        <v/>
      </c>
      <c r="G1699" s="18" t="n">
        <v>0</v>
      </c>
      <c r="H1699" s="19">
        <f>D1699*G1699</f>
        <v/>
      </c>
      <c r="I1699" s="16" t="n">
        <v>1</v>
      </c>
      <c r="J1699" s="17">
        <f>C1699*I1699</f>
        <v/>
      </c>
      <c r="K1699" s="18" t="n">
        <v>1</v>
      </c>
      <c r="L1699" s="19">
        <f>D1699*K1699</f>
        <v/>
      </c>
      <c r="M1699" s="23" t="n">
        <v>0</v>
      </c>
      <c r="N1699" s="24">
        <f>D1699*M1699</f>
        <v/>
      </c>
    </row>
    <row r="1700">
      <c r="A1700" s="12" t="n"/>
      <c r="B1700" s="13" t="inlineStr">
        <is>
          <t>Y3R</t>
        </is>
      </c>
      <c r="C1700" s="14">
        <f>SUMIF(数量表!D:E,B1700,数量表!E:E)</f>
        <v/>
      </c>
      <c r="D1700" s="15">
        <f>SUMIF(数量表!D:F,B1700,数量表!F:F)+SUMIF(数量表!D:G,B1700,数量表!G:G)</f>
        <v/>
      </c>
      <c r="E1700" s="16" t="n">
        <v>0</v>
      </c>
      <c r="F1700" s="17">
        <f>C1700*E1700</f>
        <v/>
      </c>
      <c r="G1700" s="18" t="n">
        <v>0</v>
      </c>
      <c r="H1700" s="19">
        <f>D1700*G1700</f>
        <v/>
      </c>
      <c r="I1700" s="16" t="n">
        <v>2</v>
      </c>
      <c r="J1700" s="17">
        <f>C1700*I1700</f>
        <v/>
      </c>
      <c r="K1700" s="18" t="n">
        <v>2</v>
      </c>
      <c r="L1700" s="19">
        <f>D1700*K1700</f>
        <v/>
      </c>
      <c r="M1700" s="23" t="n">
        <v>0</v>
      </c>
      <c r="N1700" s="24">
        <f>D1700*M1700</f>
        <v/>
      </c>
    </row>
    <row r="1701">
      <c r="A1701" s="12" t="n"/>
      <c r="B1701" s="13" t="inlineStr">
        <is>
          <t>Y3L</t>
        </is>
      </c>
      <c r="C1701" s="14">
        <f>SUMIF(数量表!D:E,B1701,数量表!E:E)</f>
        <v/>
      </c>
      <c r="D1701" s="15">
        <f>SUMIF(数量表!D:F,B1701,数量表!F:F)+SUMIF(数量表!D:G,B1701,数量表!G:G)</f>
        <v/>
      </c>
      <c r="E1701" s="16" t="n">
        <v>0</v>
      </c>
      <c r="F1701" s="17">
        <f>C1701*E1701</f>
        <v/>
      </c>
      <c r="G1701" s="18" t="n">
        <v>0</v>
      </c>
      <c r="H1701" s="19">
        <f>D1701*G1701</f>
        <v/>
      </c>
      <c r="I1701" s="16" t="n">
        <v>2</v>
      </c>
      <c r="J1701" s="17">
        <f>C1701*I1701</f>
        <v/>
      </c>
      <c r="K1701" s="18" t="n">
        <v>2</v>
      </c>
      <c r="L1701" s="19">
        <f>D1701*K1701</f>
        <v/>
      </c>
      <c r="M1701" s="23" t="n">
        <v>0</v>
      </c>
      <c r="N1701" s="24">
        <f>D1701*M1701</f>
        <v/>
      </c>
    </row>
    <row r="1702">
      <c r="A1702" s="12" t="n"/>
      <c r="B1702" s="13" t="inlineStr">
        <is>
          <t>Y3</t>
        </is>
      </c>
      <c r="C1702" s="14">
        <f>SUMIF(数量表!D:E,B1702,数量表!E:E)</f>
        <v/>
      </c>
      <c r="D1702" s="15">
        <f>SUMIF(数量表!D:F,B1702,数量表!F:F)+SUMIF(数量表!D:G,B1702,数量表!G:G)</f>
        <v/>
      </c>
      <c r="E1702" s="16" t="n">
        <v>0</v>
      </c>
      <c r="F1702" s="17">
        <f>C1702*E1702</f>
        <v/>
      </c>
      <c r="G1702" s="18" t="n">
        <v>0</v>
      </c>
      <c r="H1702" s="19">
        <f>D1702*G1702</f>
        <v/>
      </c>
      <c r="I1702" s="16" t="n">
        <v>2</v>
      </c>
      <c r="J1702" s="17">
        <f>C1702*I1702</f>
        <v/>
      </c>
      <c r="K1702" s="18" t="n">
        <v>2</v>
      </c>
      <c r="L1702" s="19">
        <f>D1702*K1702</f>
        <v/>
      </c>
      <c r="M1702" s="23" t="n">
        <v>0</v>
      </c>
      <c r="N1702" s="24">
        <f>D1702*M1702</f>
        <v/>
      </c>
    </row>
    <row r="1703">
      <c r="A1703" s="12" t="n"/>
      <c r="B1703" s="13" t="inlineStr">
        <is>
          <t>45MYH2R-R</t>
        </is>
      </c>
      <c r="C1703" s="14">
        <f>SUMIF(数量表!D:E,B1703,数量表!E:E)</f>
        <v/>
      </c>
      <c r="D1703" s="15">
        <f>SUMIF(数量表!D:F,B1703,数量表!F:F)+SUMIF(数量表!D:G,B1703,数量表!G:G)</f>
        <v/>
      </c>
      <c r="E1703" s="16" t="n">
        <v>0</v>
      </c>
      <c r="F1703" s="17">
        <f>C1703*E1703</f>
        <v/>
      </c>
      <c r="G1703" s="18" t="n">
        <v>0</v>
      </c>
      <c r="H1703" s="19">
        <f>D1703*G1703</f>
        <v/>
      </c>
      <c r="I1703" s="16" t="n">
        <v>1</v>
      </c>
      <c r="J1703" s="17">
        <f>C1703*I1703</f>
        <v/>
      </c>
      <c r="K1703" s="18" t="n">
        <v>1</v>
      </c>
      <c r="L1703" s="19">
        <f>D1703*K1703</f>
        <v/>
      </c>
      <c r="M1703" s="23" t="n">
        <v>0</v>
      </c>
      <c r="N1703" s="24">
        <f>D1703*M1703</f>
        <v/>
      </c>
    </row>
    <row r="1704">
      <c r="A1704" s="12" t="n"/>
      <c r="B1704" s="13" t="inlineStr">
        <is>
          <t>45MYH2L-L</t>
        </is>
      </c>
      <c r="C1704" s="14">
        <f>SUMIF(数量表!D:E,B1704,数量表!E:E)</f>
        <v/>
      </c>
      <c r="D1704" s="15">
        <f>SUMIF(数量表!D:F,B1704,数量表!F:F)+SUMIF(数量表!D:G,B1704,数量表!G:G)</f>
        <v/>
      </c>
      <c r="E1704" s="16" t="n">
        <v>0</v>
      </c>
      <c r="F1704" s="17">
        <f>C1704*E1704</f>
        <v/>
      </c>
      <c r="G1704" s="18" t="n">
        <v>0</v>
      </c>
      <c r="H1704" s="19">
        <f>D1704*G1704</f>
        <v/>
      </c>
      <c r="I1704" s="16" t="n">
        <v>1</v>
      </c>
      <c r="J1704" s="17">
        <f>C1704*I1704</f>
        <v/>
      </c>
      <c r="K1704" s="18" t="n">
        <v>1</v>
      </c>
      <c r="L1704" s="19">
        <f>D1704*K1704</f>
        <v/>
      </c>
      <c r="M1704" s="23" t="n">
        <v>0</v>
      </c>
      <c r="N1704" s="24">
        <f>D1704*M1704</f>
        <v/>
      </c>
    </row>
    <row r="1705">
      <c r="A1705" s="12" t="n"/>
      <c r="B1705" s="13" t="n"/>
      <c r="C1705" s="14" t="n"/>
      <c r="D1705" s="15" t="n"/>
      <c r="E1705" s="16" t="n"/>
      <c r="F1705" s="17" t="n"/>
      <c r="G1705" s="18" t="n"/>
      <c r="H1705" s="19" t="n"/>
      <c r="I1705" s="16" t="n"/>
      <c r="J1705" s="17" t="n"/>
      <c r="K1705" s="18" t="n"/>
      <c r="L1705" s="19" t="n"/>
      <c r="M1705" s="23" t="n"/>
      <c r="N1705" s="24" t="n"/>
    </row>
    <row r="1706">
      <c r="A1706" s="12" t="n"/>
      <c r="B1706" s="13" t="n"/>
      <c r="C1706" s="14" t="n"/>
      <c r="D1706" s="15" t="n"/>
      <c r="E1706" s="16" t="n"/>
      <c r="F1706" s="17" t="n"/>
      <c r="G1706" s="18" t="n"/>
      <c r="H1706" s="19" t="n"/>
      <c r="I1706" s="16" t="n"/>
      <c r="J1706" s="17" t="n"/>
      <c r="K1706" s="18" t="n"/>
      <c r="L1706" s="19" t="n"/>
      <c r="M1706" s="23" t="n"/>
      <c r="N1706" s="24" t="n"/>
    </row>
    <row r="1707">
      <c r="A1707" s="12" t="n"/>
      <c r="B1707" s="13" t="n"/>
      <c r="C1707" s="14" t="n"/>
      <c r="D1707" s="15" t="n"/>
      <c r="E1707" s="16" t="n"/>
      <c r="F1707" s="17" t="n"/>
      <c r="G1707" s="18" t="n"/>
      <c r="H1707" s="19" t="n"/>
      <c r="I1707" s="16" t="n"/>
      <c r="J1707" s="17" t="n"/>
      <c r="K1707" s="18" t="n"/>
      <c r="L1707" s="19" t="n"/>
      <c r="M1707" s="23" t="n"/>
      <c r="N1707" s="24" t="n"/>
    </row>
    <row r="1708">
      <c r="A1708" s="12" t="n"/>
      <c r="B1708" s="13" t="n"/>
      <c r="C1708" s="14" t="n"/>
      <c r="D1708" s="15" t="n"/>
      <c r="E1708" s="16" t="n"/>
      <c r="F1708" s="17" t="n"/>
      <c r="G1708" s="18" t="n"/>
      <c r="H1708" s="19" t="n"/>
      <c r="I1708" s="16" t="n"/>
      <c r="J1708" s="17" t="n"/>
      <c r="K1708" s="18" t="n"/>
      <c r="L1708" s="19" t="n"/>
      <c r="M1708" s="23" t="n"/>
      <c r="N1708" s="24" t="n"/>
    </row>
    <row r="1709">
      <c r="A1709" s="12" t="n"/>
      <c r="B1709" s="13" t="n"/>
      <c r="C1709" s="14" t="n"/>
      <c r="D1709" s="15" t="n"/>
      <c r="E1709" s="16" t="n"/>
      <c r="F1709" s="17" t="n"/>
      <c r="G1709" s="18" t="n"/>
      <c r="H1709" s="19" t="n"/>
      <c r="I1709" s="16" t="n"/>
      <c r="J1709" s="17" t="n"/>
      <c r="K1709" s="18" t="n"/>
      <c r="L1709" s="19" t="n"/>
      <c r="M1709" s="23" t="n"/>
      <c r="N1709" s="24" t="n"/>
    </row>
    <row r="1710">
      <c r="A1710" s="12" t="n"/>
      <c r="B1710" s="13" t="n"/>
      <c r="C1710" s="14" t="n"/>
      <c r="D1710" s="15" t="n"/>
      <c r="E1710" s="16" t="n"/>
      <c r="F1710" s="17" t="n"/>
      <c r="G1710" s="18" t="n"/>
      <c r="H1710" s="19" t="n"/>
      <c r="I1710" s="16" t="n"/>
      <c r="J1710" s="17" t="n"/>
      <c r="K1710" s="18" t="n"/>
      <c r="L1710" s="19" t="n"/>
      <c r="M1710" s="23" t="n"/>
      <c r="N1710" s="24" t="n"/>
    </row>
    <row r="1711">
      <c r="A1711" s="12" t="n"/>
      <c r="B1711" s="13" t="n"/>
      <c r="C1711" s="14" t="n"/>
      <c r="D1711" s="15" t="n"/>
      <c r="E1711" s="16" t="n"/>
      <c r="F1711" s="17" t="n"/>
      <c r="G1711" s="18" t="n"/>
      <c r="H1711" s="19" t="n"/>
      <c r="I1711" s="16" t="n"/>
      <c r="J1711" s="17" t="n"/>
      <c r="K1711" s="18" t="n"/>
      <c r="L1711" s="19" t="n"/>
      <c r="M1711" s="23" t="n"/>
      <c r="N1711" s="24" t="n"/>
    </row>
    <row r="1712">
      <c r="A1712" s="32" t="inlineStr">
        <is>
          <t>現場</t>
        </is>
      </c>
      <c r="B1712" s="33" t="inlineStr">
        <is>
          <t>合板12×3×9普通</t>
        </is>
      </c>
      <c r="C1712" s="14" t="n"/>
      <c r="D1712" s="15">
        <f>SUM(数量表!H2016)</f>
        <v/>
      </c>
      <c r="E1712" s="16" t="n">
        <v>0</v>
      </c>
      <c r="F1712" s="17">
        <f>C1712*E1712</f>
        <v/>
      </c>
      <c r="G1712" s="18" t="n">
        <v>0</v>
      </c>
      <c r="H1712" s="19">
        <f>D1712*G1712</f>
        <v/>
      </c>
      <c r="I1712" s="16" t="n">
        <v>0</v>
      </c>
      <c r="J1712" s="17">
        <f>C1712*I1712</f>
        <v/>
      </c>
      <c r="K1712" s="18" t="n">
        <v>1</v>
      </c>
      <c r="L1712" s="19">
        <f>D1712*K1712</f>
        <v/>
      </c>
      <c r="M1712" s="23" t="n">
        <v>0</v>
      </c>
      <c r="N1712" s="24">
        <f>D1712*M1712</f>
        <v/>
      </c>
    </row>
    <row r="1713" ht="15" customHeight="1" thickBot="1">
      <c r="A1713" s="34" t="inlineStr">
        <is>
          <t>現場</t>
        </is>
      </c>
      <c r="B1713" s="35" t="inlineStr">
        <is>
          <t>合板12×3×9防腐</t>
        </is>
      </c>
      <c r="C1713" s="36">
        <f>SUM(数量表!H2017)</f>
        <v/>
      </c>
      <c r="D1713" s="37" t="n"/>
      <c r="E1713" s="38" t="n">
        <v>0</v>
      </c>
      <c r="F1713" s="17">
        <f>C1713*E1713</f>
        <v/>
      </c>
      <c r="G1713" s="39" t="n">
        <v>0</v>
      </c>
      <c r="H1713" s="19">
        <f>D1713*G1713</f>
        <v/>
      </c>
      <c r="I1713" s="38" t="n">
        <v>1</v>
      </c>
      <c r="J1713" s="58">
        <f>C1713*I1713</f>
        <v/>
      </c>
      <c r="K1713" s="39" t="n">
        <v>0</v>
      </c>
      <c r="L1713" s="59">
        <f>D1713*K1713</f>
        <v/>
      </c>
      <c r="M1713" s="60" t="n">
        <v>0</v>
      </c>
      <c r="N1713" s="61">
        <f>D1713*M1713</f>
        <v/>
      </c>
    </row>
    <row r="1714" ht="15" customHeight="1" thickBot="1">
      <c r="A1714" s="40" t="n"/>
      <c r="B1714" s="41" t="inlineStr">
        <is>
          <t>合計</t>
        </is>
      </c>
      <c r="C1714" s="41" t="n"/>
      <c r="D1714" s="41" t="n"/>
      <c r="E1714" s="42" t="n"/>
      <c r="F1714" s="42" t="n"/>
      <c r="G1714" s="42" t="n"/>
      <c r="H1714" s="42" t="n"/>
      <c r="I1714" s="42" t="n"/>
      <c r="J1714" s="42" t="n"/>
      <c r="K1714" s="42" t="n"/>
      <c r="L1714" s="42" t="n"/>
      <c r="M1714" s="42" t="n"/>
      <c r="N1714" s="42" t="n"/>
    </row>
    <row r="1715" ht="15" customHeight="1" thickTop="1">
      <c r="C1715">
        <f>SUM(C3:C1714)</f>
        <v/>
      </c>
      <c r="D1715">
        <f>SUM(D3:D1714)</f>
        <v/>
      </c>
      <c r="E1715">
        <f>SUM(E3:E1714)</f>
        <v/>
      </c>
      <c r="F1715">
        <f>SUM(F3:F1714)</f>
        <v/>
      </c>
      <c r="G1715">
        <f>SUM(G3:G1714)</f>
        <v/>
      </c>
      <c r="H1715">
        <f>SUM(H3:H1714)</f>
        <v/>
      </c>
      <c r="I1715">
        <f>SUM(I3:I1714)</f>
        <v/>
      </c>
      <c r="J1715">
        <f>SUM(J3:J1714)</f>
        <v/>
      </c>
      <c r="K1715">
        <f>SUM(K3:K1714)</f>
        <v/>
      </c>
      <c r="L1715">
        <f>SUM(L3:L1714)</f>
        <v/>
      </c>
      <c r="M1715">
        <f>SUM(M3:M1714)</f>
        <v/>
      </c>
      <c r="N1715">
        <f>SUM(N3:N1714)</f>
        <v/>
      </c>
    </row>
    <row r="1718">
      <c r="E1718" s="43" t="inlineStr">
        <is>
          <t>合　板</t>
        </is>
      </c>
    </row>
    <row r="1719">
      <c r="E1719" s="44" t="n"/>
      <c r="F1719" s="45" t="inlineStr">
        <is>
          <t>大平NC</t>
        </is>
      </c>
      <c r="G1719" s="46" t="inlineStr">
        <is>
          <t>NTパネル</t>
        </is>
      </c>
      <c r="H1719" s="46" t="inlineStr">
        <is>
          <t>カット合板</t>
        </is>
      </c>
      <c r="I1719" s="62" t="inlineStr">
        <is>
          <t>現場</t>
        </is>
      </c>
      <c r="J1719" s="63" t="n"/>
    </row>
    <row r="1720">
      <c r="E1720" s="47" t="inlineStr">
        <is>
          <t>3×6</t>
        </is>
      </c>
      <c r="F1720" s="48">
        <f>SUM(N1715)-I1720-G1720</f>
        <v/>
      </c>
      <c r="G1720" s="49" t="n"/>
      <c r="H1720" s="49" t="n"/>
      <c r="I1720" s="64" t="n"/>
      <c r="J1720" s="65">
        <f>SUM(F1720:I1720)</f>
        <v/>
      </c>
    </row>
    <row r="1721">
      <c r="E1721" s="50" t="inlineStr">
        <is>
          <t>3×9（普）</t>
        </is>
      </c>
      <c r="F1721" s="51">
        <f>SUM(L1715)-I1721-G1721</f>
        <v/>
      </c>
      <c r="G1721" s="52">
        <f>SUM(P875)</f>
        <v/>
      </c>
      <c r="H1721" s="52">
        <f>SUM(数量表!P1374)</f>
        <v/>
      </c>
      <c r="I1721" s="66">
        <f>SUM(L1712)</f>
        <v/>
      </c>
      <c r="J1721" s="67">
        <f>SUM(F1721:I1721)</f>
        <v/>
      </c>
      <c r="K1721" s="29" t="n"/>
    </row>
    <row r="1722">
      <c r="E1722" s="53" t="inlineStr">
        <is>
          <t>3×9（防）</t>
        </is>
      </c>
      <c r="F1722" s="54">
        <f>SUM(J1715)-I1722-G1722</f>
        <v/>
      </c>
      <c r="G1722" s="52" t="n"/>
      <c r="H1722" s="52" t="n"/>
      <c r="I1722" s="66">
        <f>SUM(J1713)</f>
        <v/>
      </c>
      <c r="J1722" s="68">
        <f>SUM(F1722:I1722)</f>
        <v/>
      </c>
    </row>
    <row r="1723">
      <c r="E1723" s="50" t="inlineStr">
        <is>
          <t>印字3×9(普)</t>
        </is>
      </c>
      <c r="F1723" s="51">
        <f>SUM(H1715)-I1723-G1723</f>
        <v/>
      </c>
      <c r="G1723" s="52" t="n"/>
      <c r="H1723" s="52" t="n"/>
      <c r="I1723" s="66" t="n"/>
      <c r="J1723" s="67">
        <f>SUM(F1723:I1723)</f>
        <v/>
      </c>
    </row>
    <row r="1724">
      <c r="E1724" s="50" t="inlineStr">
        <is>
          <t>印字3×9(防)</t>
        </is>
      </c>
      <c r="F1724" s="51">
        <f>SUM(F1715)-I1724-G1724</f>
        <v/>
      </c>
      <c r="G1724" s="52" t="n"/>
      <c r="H1724" s="52" t="n"/>
      <c r="I1724" s="66" t="n"/>
      <c r="J1724" s="67">
        <f>SUM(F1724:I1724)</f>
        <v/>
      </c>
    </row>
    <row r="1725">
      <c r="E1725" s="55" t="inlineStr">
        <is>
          <t>ラワン</t>
        </is>
      </c>
      <c r="F1725" s="56" t="n"/>
      <c r="G1725" s="57" t="n"/>
      <c r="H1725" s="57">
        <f>SUM(数量表!P1376)</f>
        <v/>
      </c>
      <c r="I1725" s="69" t="n"/>
      <c r="J1725" s="70">
        <f>SUM(F1725:I1725)</f>
        <v/>
      </c>
    </row>
  </sheetData>
  <autoFilter ref="A1:N1715"/>
  <mergeCells count="5">
    <mergeCell ref="M2:N2"/>
    <mergeCell ref="G2:H2"/>
    <mergeCell ref="E2:F2"/>
    <mergeCell ref="K2:L2"/>
    <mergeCell ref="I2:J2"/>
  </mergeCells>
  <conditionalFormatting sqref="F1720:G1724 H1720 H1722:H1724 I1720:I1724">
    <cfRule type="cellIs" priority="1" operator="equal" dxfId="0" stopIfTrue="1">
      <formula>0</formula>
    </cfRule>
  </conditionalFormatting>
  <pageMargins left="0.786805555555556" right="0.786805555555556" top="0.9840277777777779" bottom="0.9840277777777779" header="0.511805555555556" footer="0.511805555555556"/>
  <pageSetup orientation="landscape" paperSize="9" scale="73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柴産業　開発課</dc:creator>
  <dcterms:created xmlns:dcterms="http://purl.org/dc/terms/" xmlns:xsi="http://www.w3.org/2001/XMLSchema-instance" xsi:type="dcterms:W3CDTF">2004-03-22T10:00:00Z</dcterms:created>
  <dcterms:modified xmlns:dcterms="http://purl.org/dc/terms/" xmlns:xsi="http://www.w3.org/2001/XMLSchema-instance" xsi:type="dcterms:W3CDTF">2024-06-28T10:34:12Z</dcterms:modified>
  <cp:lastModifiedBy>Vân Nguyễn (JAPAN.CEO)</cp:lastModifiedBy>
</cp:coreProperties>
</file>

<file path=docProps/custom.xml><?xml version="1.0" encoding="utf-8"?>
<Properties xmlns="http://schemas.openxmlformats.org/officeDocument/2006/custom-properties">
  <property name="KSOProductBuildVer" fmtid="{D5CDD505-2E9C-101B-9397-08002B2CF9AE}" pid="2">
    <vt:lpwstr xmlns:vt="http://schemas.openxmlformats.org/officeDocument/2006/docPropsVTypes">1041-9.1.0.4840</vt:lpwstr>
  </property>
</Properties>
</file>